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E:\EPS in github\Github Smart-trans\eps-shanghai-smart-trans\InputData\indst\BIFUbC\"/>
    </mc:Choice>
  </mc:AlternateContent>
  <xr:revisionPtr revIDLastSave="0" documentId="13_ncr:1_{07F06BF4-5695-4CEF-8699-1BC7F3AEACC7}" xr6:coauthVersionLast="47" xr6:coauthVersionMax="47" xr10:uidLastSave="{00000000-0000-0000-0000-000000000000}"/>
  <bookViews>
    <workbookView xWindow="-120" yWindow="-120" windowWidth="29040" windowHeight="15720" firstSheet="34" activeTab="37" xr2:uid="{7701B174-931E-4E32-B06B-243C3C040C73}"/>
  </bookViews>
  <sheets>
    <sheet name="About" sheetId="1" r:id="rId1"/>
    <sheet name="Fuel matching" sheetId="14" r:id="rId2"/>
    <sheet name="Sector matching" sheetId="59" r:id="rId3"/>
    <sheet name="Heat value" sheetId="11" r:id="rId4"/>
    <sheet name="Energy Balance-2019" sheetId="2" r:id="rId5"/>
    <sheet name="heat allocation-2019" sheetId="4" r:id="rId6"/>
    <sheet name="Electricity Consumption-2019" sheetId="12" r:id="rId7"/>
    <sheet name="CEADS-2019" sheetId="13" r:id="rId8"/>
    <sheet name="Vaue Added-2012 dollars" sheetId="21" r:id="rId9"/>
    <sheet name="Feedstock" sheetId="7" r:id="rId10"/>
    <sheet name="Transformation" sheetId="9" r:id="rId11"/>
    <sheet name="Non Energy use" sheetId="35" r:id="rId12"/>
    <sheet name="Energy use" sheetId="6" r:id="rId13"/>
    <sheet name="Final Energy use" sheetId="8" r:id="rId14"/>
    <sheet name="Total Energy Consumption" sheetId="10" r:id="rId15"/>
    <sheet name="BIFUbC-2019" sheetId="16" r:id="rId16"/>
    <sheet name="BPolFUfE-2019" sheetId="17" r:id="rId17"/>
    <sheet name="Energy Intensity 2005-2020" sheetId="20" r:id="rId18"/>
    <sheet name="Energy use Prediction" sheetId="18" r:id="rId19"/>
    <sheet name="Energy Structure(no elec)" sheetId="26" r:id="rId20"/>
    <sheet name="Electrification prediction" sheetId="22" r:id="rId21"/>
    <sheet name="Electricity" sheetId="24" r:id="rId22"/>
    <sheet name="Coal" sheetId="27" r:id="rId23"/>
    <sheet name="LPG propane or butane" sheetId="28" r:id="rId24"/>
    <sheet name="petroleum diesel" sheetId="29" r:id="rId25"/>
    <sheet name="Crude Oil" sheetId="25" r:id="rId26"/>
    <sheet name="heavy fuel oil" sheetId="30" r:id="rId27"/>
    <sheet name="natural gas" sheetId="31" r:id="rId28"/>
    <sheet name="heat" sheetId="32" r:id="rId29"/>
    <sheet name="biomass" sheetId="33" r:id="rId30"/>
    <sheet name="BIFUbC-all" sheetId="60" r:id="rId31"/>
    <sheet name="BIFUbC-coal" sheetId="36" r:id="rId32"/>
    <sheet name="BIFUbC-LPG-propane-or-butane" sheetId="37" r:id="rId33"/>
    <sheet name="BIFUbC-petroleum-diesel" sheetId="39" r:id="rId34"/>
    <sheet name="BIFUbC-crude-oil" sheetId="40" r:id="rId35"/>
    <sheet name="BIFUbC-heavy-or-residual-oil" sheetId="41" r:id="rId36"/>
    <sheet name="BIFUbC-natural-gas" sheetId="42" r:id="rId37"/>
    <sheet name="BIFUbC-electricity" sheetId="43" r:id="rId38"/>
    <sheet name="BIFUbC-heat" sheetId="44" r:id="rId39"/>
    <sheet name="BIFUbC-biomass" sheetId="45" r:id="rId40"/>
    <sheet name="BIFUbC-hydrogen" sheetId="46" r:id="rId41"/>
    <sheet name="BPoIFUfE-coal" sheetId="48" r:id="rId42"/>
    <sheet name="BPoIFUfE-LPG-propane-or-butane" sheetId="50" r:id="rId43"/>
    <sheet name="BPoIFUfE-petroleum-diesel" sheetId="51" r:id="rId44"/>
    <sheet name="BPoIFUfE-crude-oil" sheetId="52" r:id="rId45"/>
    <sheet name="BPoIFUfE-heavy-or-residual-oil" sheetId="53" r:id="rId46"/>
    <sheet name="BPoIFUfE-natural-gas" sheetId="54" r:id="rId47"/>
    <sheet name="BPoIFUfE-electricity" sheetId="55" r:id="rId48"/>
    <sheet name="BPoIFUfE-heat" sheetId="56" r:id="rId49"/>
    <sheet name="BPoIFUfE-biomass" sheetId="57" r:id="rId50"/>
    <sheet name="BPoIFUfE-hydrogen" sheetId="58"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9" i="18" l="1"/>
  <c r="D56" i="18" s="1"/>
  <c r="M50" i="18"/>
  <c r="N50" i="18"/>
  <c r="O50" i="18"/>
  <c r="P50" i="18"/>
  <c r="Q50" i="18"/>
  <c r="S50" i="18"/>
  <c r="T50" i="18"/>
  <c r="U50" i="18"/>
  <c r="V50" i="18"/>
  <c r="X50" i="18"/>
  <c r="Y50" i="18"/>
  <c r="Z50" i="18"/>
  <c r="AA50" i="18"/>
  <c r="AB50" i="18"/>
  <c r="AC50" i="18"/>
  <c r="AD50" i="18"/>
  <c r="AE50" i="18"/>
  <c r="AF50" i="18"/>
  <c r="AG50" i="18"/>
  <c r="AH50" i="18"/>
  <c r="AI50" i="18"/>
  <c r="AJ50" i="18"/>
  <c r="AK50" i="18"/>
  <c r="AL50" i="18"/>
  <c r="AM50" i="18"/>
  <c r="AN50" i="18"/>
  <c r="AO50" i="18"/>
  <c r="AP50" i="18"/>
  <c r="AQ50" i="18"/>
  <c r="AR50" i="18"/>
  <c r="AS50" i="18"/>
  <c r="AT50" i="18"/>
  <c r="AU50" i="18"/>
  <c r="AV50" i="18"/>
  <c r="W50" i="18"/>
  <c r="R50" i="18"/>
  <c r="L50" i="18"/>
  <c r="D51" i="6" l="1"/>
  <c r="AG4" i="6"/>
  <c r="AE4" i="6"/>
  <c r="AC4" i="6"/>
  <c r="AD4" i="6"/>
  <c r="AB4" i="6"/>
  <c r="AA4" i="6"/>
  <c r="Z4" i="6"/>
  <c r="U4" i="6"/>
  <c r="V4" i="6"/>
  <c r="W4" i="6"/>
  <c r="X4" i="6"/>
  <c r="Y4" i="6"/>
  <c r="O4" i="6"/>
  <c r="P4" i="6"/>
  <c r="Q4" i="6"/>
  <c r="R4" i="6"/>
  <c r="S4" i="6"/>
  <c r="T4" i="6"/>
  <c r="N4" i="6"/>
  <c r="L4" i="6"/>
  <c r="M4" i="6" s="1"/>
  <c r="K10" i="11"/>
  <c r="J4" i="6"/>
  <c r="K4" i="6"/>
  <c r="E4" i="6"/>
  <c r="F4" i="6"/>
  <c r="G4" i="6"/>
  <c r="H4" i="6"/>
  <c r="I4" i="6"/>
  <c r="D45" i="6"/>
  <c r="D5" i="6"/>
  <c r="D4" i="6"/>
  <c r="AF51" i="6"/>
  <c r="U13" i="21"/>
  <c r="V13" i="21"/>
  <c r="W13" i="21"/>
  <c r="X13" i="21"/>
  <c r="Y13" i="21"/>
  <c r="Z13" i="21"/>
  <c r="AA13" i="21"/>
  <c r="AB13" i="21"/>
  <c r="AC13" i="21"/>
  <c r="AD13" i="21"/>
  <c r="AE13" i="21"/>
  <c r="AF13" i="21"/>
  <c r="AG13" i="21"/>
  <c r="AH13" i="21"/>
  <c r="AI13" i="21"/>
  <c r="AJ13" i="21"/>
  <c r="AK13" i="21"/>
  <c r="AL13" i="21"/>
  <c r="AM13" i="21"/>
  <c r="AN13" i="21"/>
  <c r="AO13" i="21"/>
  <c r="AP13" i="21"/>
  <c r="AQ13" i="21"/>
  <c r="AR13" i="21"/>
  <c r="AS13" i="21"/>
  <c r="AT13" i="21"/>
  <c r="AU13" i="21"/>
  <c r="AV13" i="21"/>
  <c r="AW13" i="21"/>
  <c r="AX13" i="21"/>
  <c r="AY13" i="21"/>
  <c r="AZ13" i="21"/>
  <c r="BA13" i="21"/>
  <c r="BB13" i="21"/>
  <c r="BC13" i="21"/>
  <c r="BD13" i="21"/>
  <c r="BE13" i="21"/>
  <c r="BF13" i="21"/>
  <c r="BG13" i="21"/>
  <c r="BH13" i="21"/>
  <c r="BI13" i="21"/>
  <c r="T13" i="21"/>
  <c r="AN19" i="7"/>
  <c r="AP14" i="7" s="1"/>
  <c r="C5" i="7"/>
  <c r="F7" i="18"/>
  <c r="D92" i="7"/>
  <c r="E92" i="7"/>
  <c r="F92" i="7"/>
  <c r="G92" i="7"/>
  <c r="H92" i="7"/>
  <c r="I92" i="7"/>
  <c r="J92" i="7"/>
  <c r="K92" i="7"/>
  <c r="L92" i="7"/>
  <c r="N92" i="7"/>
  <c r="R92" i="7"/>
  <c r="AC92" i="7"/>
  <c r="AD92" i="7"/>
  <c r="AE92" i="7"/>
  <c r="AF92" i="7"/>
  <c r="D45" i="7"/>
  <c r="E45" i="7"/>
  <c r="F45" i="7"/>
  <c r="G45" i="7"/>
  <c r="H45" i="7"/>
  <c r="I45" i="7"/>
  <c r="J45" i="7"/>
  <c r="K45" i="7"/>
  <c r="L45" i="7"/>
  <c r="N45" i="7"/>
  <c r="R45" i="7"/>
  <c r="AC45" i="7"/>
  <c r="AD45" i="7"/>
  <c r="AE45" i="7"/>
  <c r="AF45" i="7"/>
  <c r="P143" i="20"/>
  <c r="P140" i="20"/>
  <c r="N143" i="20"/>
  <c r="N140" i="20"/>
  <c r="C140" i="20"/>
  <c r="D140" i="20"/>
  <c r="E140" i="20"/>
  <c r="F140" i="20"/>
  <c r="G140" i="20"/>
  <c r="H140" i="20"/>
  <c r="I140" i="20"/>
  <c r="J140" i="20"/>
  <c r="K140" i="20"/>
  <c r="L140" i="20"/>
  <c r="M140" i="20"/>
  <c r="O140" i="20"/>
  <c r="Q140" i="20"/>
  <c r="R140" i="20"/>
  <c r="S140" i="20"/>
  <c r="T140" i="20"/>
  <c r="U140" i="20"/>
  <c r="V140" i="20"/>
  <c r="W140" i="20"/>
  <c r="X140" i="20"/>
  <c r="Y140" i="20"/>
  <c r="Z140" i="20"/>
  <c r="AA140" i="20"/>
  <c r="AB140" i="20"/>
  <c r="AC140" i="20"/>
  <c r="AD140" i="20"/>
  <c r="AE140" i="20"/>
  <c r="C141" i="20"/>
  <c r="D141" i="20"/>
  <c r="E141" i="20"/>
  <c r="F141" i="20"/>
  <c r="G141" i="20"/>
  <c r="H141" i="20"/>
  <c r="I141" i="20"/>
  <c r="J141" i="20"/>
  <c r="K141" i="20"/>
  <c r="L141" i="20"/>
  <c r="M141" i="20"/>
  <c r="N141" i="20"/>
  <c r="O141" i="20"/>
  <c r="P141" i="20"/>
  <c r="Q141" i="20"/>
  <c r="R141" i="20"/>
  <c r="S141" i="20"/>
  <c r="T141" i="20"/>
  <c r="U141" i="20"/>
  <c r="V141" i="20"/>
  <c r="W141" i="20"/>
  <c r="X141" i="20"/>
  <c r="Y141" i="20"/>
  <c r="Z141" i="20"/>
  <c r="AA141" i="20"/>
  <c r="AB141" i="20"/>
  <c r="AC141" i="20"/>
  <c r="AD141" i="20"/>
  <c r="AE141" i="20"/>
  <c r="C142" i="20"/>
  <c r="D142" i="20"/>
  <c r="E142" i="20"/>
  <c r="F142" i="20"/>
  <c r="G142" i="20"/>
  <c r="H142" i="20"/>
  <c r="I142" i="20"/>
  <c r="J142" i="20"/>
  <c r="K142" i="20"/>
  <c r="L142" i="20"/>
  <c r="M142" i="20"/>
  <c r="N142" i="20"/>
  <c r="O142" i="20"/>
  <c r="P142" i="20"/>
  <c r="Q142" i="20"/>
  <c r="R142" i="20"/>
  <c r="S142" i="20"/>
  <c r="T142" i="20"/>
  <c r="U142" i="20"/>
  <c r="V142" i="20"/>
  <c r="W142" i="20"/>
  <c r="X142" i="20"/>
  <c r="Y142" i="20"/>
  <c r="Z142" i="20"/>
  <c r="AA142" i="20"/>
  <c r="AB142" i="20"/>
  <c r="AC142" i="20"/>
  <c r="AD142" i="20"/>
  <c r="AE142" i="20"/>
  <c r="C143" i="20"/>
  <c r="D143" i="20"/>
  <c r="E143" i="20"/>
  <c r="F143" i="20"/>
  <c r="G143" i="20"/>
  <c r="H143" i="20"/>
  <c r="I143" i="20"/>
  <c r="J143" i="20"/>
  <c r="K143" i="20"/>
  <c r="L143" i="20"/>
  <c r="M143" i="20"/>
  <c r="O143" i="20"/>
  <c r="Q143" i="20"/>
  <c r="R143" i="20"/>
  <c r="S143" i="20"/>
  <c r="T143" i="20"/>
  <c r="U143" i="20"/>
  <c r="V143" i="20"/>
  <c r="W143" i="20"/>
  <c r="X143" i="20"/>
  <c r="Y143" i="20"/>
  <c r="Z143" i="20"/>
  <c r="AA143" i="20"/>
  <c r="AB143" i="20"/>
  <c r="AC143" i="20"/>
  <c r="AD143" i="20"/>
  <c r="AE143" i="20"/>
  <c r="B141" i="20"/>
  <c r="B142" i="20"/>
  <c r="B143" i="20"/>
  <c r="B140" i="20"/>
  <c r="B134" i="20"/>
  <c r="P137" i="20"/>
  <c r="P134" i="20"/>
  <c r="N137" i="20"/>
  <c r="N134" i="20"/>
  <c r="C134" i="20"/>
  <c r="D134" i="20"/>
  <c r="E134" i="20"/>
  <c r="F134" i="20"/>
  <c r="G134" i="20"/>
  <c r="H134" i="20"/>
  <c r="I134" i="20"/>
  <c r="J134" i="20"/>
  <c r="K134" i="20"/>
  <c r="L134" i="20"/>
  <c r="M134" i="20"/>
  <c r="O134" i="20"/>
  <c r="Q134" i="20"/>
  <c r="R134" i="20"/>
  <c r="S134" i="20"/>
  <c r="T134" i="20"/>
  <c r="U134" i="20"/>
  <c r="V134" i="20"/>
  <c r="W134" i="20"/>
  <c r="X134" i="20"/>
  <c r="Y134" i="20"/>
  <c r="Z134" i="20"/>
  <c r="AA134" i="20"/>
  <c r="AB134" i="20"/>
  <c r="AC134" i="20"/>
  <c r="AD134" i="20"/>
  <c r="AE134" i="20"/>
  <c r="C135" i="20"/>
  <c r="D135" i="20"/>
  <c r="E135" i="20"/>
  <c r="F135" i="20"/>
  <c r="G135" i="20"/>
  <c r="H135" i="20"/>
  <c r="I135" i="20"/>
  <c r="J135" i="20"/>
  <c r="K135" i="20"/>
  <c r="L135" i="20"/>
  <c r="M135" i="20"/>
  <c r="N135" i="20"/>
  <c r="O135" i="20"/>
  <c r="P135" i="20"/>
  <c r="Q135" i="20"/>
  <c r="R135" i="20"/>
  <c r="S135" i="20"/>
  <c r="T135" i="20"/>
  <c r="U135" i="20"/>
  <c r="V135" i="20"/>
  <c r="W135" i="20"/>
  <c r="X135" i="20"/>
  <c r="Y135" i="20"/>
  <c r="Z135" i="20"/>
  <c r="AA135" i="20"/>
  <c r="AB135" i="20"/>
  <c r="AC135" i="20"/>
  <c r="AD135" i="20"/>
  <c r="AE135" i="20"/>
  <c r="C136" i="20"/>
  <c r="D136" i="20"/>
  <c r="E136" i="20"/>
  <c r="F136" i="20"/>
  <c r="G136" i="20"/>
  <c r="H136" i="20"/>
  <c r="I136" i="20"/>
  <c r="J136" i="20"/>
  <c r="K136" i="20"/>
  <c r="L136" i="20"/>
  <c r="M136" i="20"/>
  <c r="N136" i="20"/>
  <c r="O136" i="20"/>
  <c r="P136" i="20"/>
  <c r="Q136" i="20"/>
  <c r="R136" i="20"/>
  <c r="S136" i="20"/>
  <c r="T136" i="20"/>
  <c r="U136" i="20"/>
  <c r="V136" i="20"/>
  <c r="W136" i="20"/>
  <c r="X136" i="20"/>
  <c r="Y136" i="20"/>
  <c r="Z136" i="20"/>
  <c r="AA136" i="20"/>
  <c r="AB136" i="20"/>
  <c r="AC136" i="20"/>
  <c r="AD136" i="20"/>
  <c r="AE136" i="20"/>
  <c r="C137" i="20"/>
  <c r="D137" i="20"/>
  <c r="E137" i="20"/>
  <c r="F137" i="20"/>
  <c r="G137" i="20"/>
  <c r="H137" i="20"/>
  <c r="I137" i="20"/>
  <c r="J137" i="20"/>
  <c r="K137" i="20"/>
  <c r="L137" i="20"/>
  <c r="M137" i="20"/>
  <c r="O137" i="20"/>
  <c r="Q137" i="20"/>
  <c r="R137" i="20"/>
  <c r="S137" i="20"/>
  <c r="T137" i="20"/>
  <c r="U137" i="20"/>
  <c r="V137" i="20"/>
  <c r="W137" i="20"/>
  <c r="X137" i="20"/>
  <c r="Y137" i="20"/>
  <c r="Z137" i="20"/>
  <c r="AA137" i="20"/>
  <c r="AB137" i="20"/>
  <c r="AC137" i="20"/>
  <c r="AD137" i="20"/>
  <c r="AE137" i="20"/>
  <c r="B135" i="20"/>
  <c r="B136" i="20"/>
  <c r="B137" i="20"/>
  <c r="B128" i="20"/>
  <c r="S128" i="20"/>
  <c r="T128" i="20"/>
  <c r="U128" i="20"/>
  <c r="V128" i="20"/>
  <c r="W128" i="20"/>
  <c r="X128" i="20"/>
  <c r="Y128" i="20"/>
  <c r="Z128" i="20"/>
  <c r="AA128" i="20"/>
  <c r="AB128" i="20"/>
  <c r="AC128" i="20"/>
  <c r="AD128" i="20"/>
  <c r="AE128" i="20"/>
  <c r="S129" i="20"/>
  <c r="T129" i="20"/>
  <c r="U129" i="20"/>
  <c r="V129" i="20"/>
  <c r="W129" i="20"/>
  <c r="X129" i="20"/>
  <c r="Y129" i="20"/>
  <c r="Z129" i="20"/>
  <c r="AA129" i="20"/>
  <c r="AB129" i="20"/>
  <c r="AC129" i="20"/>
  <c r="AD129" i="20"/>
  <c r="AE129" i="20"/>
  <c r="S130" i="20"/>
  <c r="T130" i="20"/>
  <c r="U130" i="20"/>
  <c r="V130" i="20"/>
  <c r="W130" i="20"/>
  <c r="X130" i="20"/>
  <c r="Y130" i="20"/>
  <c r="Z130" i="20"/>
  <c r="AA130" i="20"/>
  <c r="AB130" i="20"/>
  <c r="AC130" i="20"/>
  <c r="AD130" i="20"/>
  <c r="AE130" i="20"/>
  <c r="S131" i="20"/>
  <c r="T131" i="20"/>
  <c r="U131" i="20"/>
  <c r="V131" i="20"/>
  <c r="W131" i="20"/>
  <c r="X131" i="20"/>
  <c r="Y131" i="20"/>
  <c r="Z131" i="20"/>
  <c r="AA131" i="20"/>
  <c r="AB131" i="20"/>
  <c r="AC131" i="20"/>
  <c r="AD131" i="20"/>
  <c r="AE131" i="20"/>
  <c r="R128" i="20"/>
  <c r="R129" i="20"/>
  <c r="R130" i="20"/>
  <c r="R131" i="20"/>
  <c r="Q128" i="20"/>
  <c r="Q131" i="20"/>
  <c r="Q129" i="20"/>
  <c r="Q130" i="20"/>
  <c r="P131" i="20"/>
  <c r="P128" i="20"/>
  <c r="P129" i="20"/>
  <c r="P130" i="20"/>
  <c r="O131" i="20"/>
  <c r="O129" i="20"/>
  <c r="O130" i="20"/>
  <c r="O128" i="20"/>
  <c r="N131" i="20"/>
  <c r="N129" i="20"/>
  <c r="N130" i="20"/>
  <c r="N128" i="20"/>
  <c r="M128" i="20"/>
  <c r="M129" i="20"/>
  <c r="M130" i="20"/>
  <c r="M131" i="20"/>
  <c r="L128" i="20"/>
  <c r="L129" i="20"/>
  <c r="L130" i="20"/>
  <c r="L131" i="20"/>
  <c r="K128" i="20"/>
  <c r="K129" i="20"/>
  <c r="K130" i="20"/>
  <c r="K131" i="20"/>
  <c r="J128" i="20"/>
  <c r="J129" i="20"/>
  <c r="J130" i="20"/>
  <c r="J131" i="20"/>
  <c r="I128" i="20"/>
  <c r="I129" i="20"/>
  <c r="I130" i="20"/>
  <c r="I131" i="20"/>
  <c r="H128" i="20"/>
  <c r="H129" i="20"/>
  <c r="H130" i="20"/>
  <c r="H131" i="20"/>
  <c r="C128" i="20"/>
  <c r="D128" i="20"/>
  <c r="E128" i="20"/>
  <c r="F128" i="20"/>
  <c r="G128" i="20"/>
  <c r="C129" i="20"/>
  <c r="D129" i="20"/>
  <c r="E129" i="20"/>
  <c r="F129" i="20"/>
  <c r="G129" i="20"/>
  <c r="C130" i="20"/>
  <c r="D130" i="20"/>
  <c r="E130" i="20"/>
  <c r="F130" i="20"/>
  <c r="G130" i="20"/>
  <c r="C131" i="20"/>
  <c r="D131" i="20"/>
  <c r="E131" i="20"/>
  <c r="F131" i="20"/>
  <c r="G131" i="20"/>
  <c r="P71" i="20"/>
  <c r="P65" i="20"/>
  <c r="P59" i="20"/>
  <c r="P53" i="20"/>
  <c r="P47" i="20"/>
  <c r="P41" i="20"/>
  <c r="P125" i="20"/>
  <c r="P122" i="20"/>
  <c r="N125" i="20"/>
  <c r="N122" i="20"/>
  <c r="B129" i="20"/>
  <c r="B130" i="20"/>
  <c r="B131" i="20"/>
  <c r="B122" i="20"/>
  <c r="C122" i="20"/>
  <c r="D122" i="20"/>
  <c r="E122" i="20"/>
  <c r="F122" i="20"/>
  <c r="G122" i="20"/>
  <c r="H122" i="20"/>
  <c r="I122" i="20"/>
  <c r="J122" i="20"/>
  <c r="K122" i="20"/>
  <c r="L122" i="20"/>
  <c r="M122" i="20"/>
  <c r="O122" i="20"/>
  <c r="Q122" i="20"/>
  <c r="R122" i="20"/>
  <c r="S122" i="20"/>
  <c r="T122" i="20"/>
  <c r="U122" i="20"/>
  <c r="V122" i="20"/>
  <c r="W122" i="20"/>
  <c r="X122" i="20"/>
  <c r="Y122" i="20"/>
  <c r="Z122" i="20"/>
  <c r="AA122" i="20"/>
  <c r="AB122" i="20"/>
  <c r="AC122" i="20"/>
  <c r="AD122" i="20"/>
  <c r="AE122" i="20"/>
  <c r="C123" i="20"/>
  <c r="D123" i="20"/>
  <c r="E123" i="20"/>
  <c r="F123" i="20"/>
  <c r="G123" i="20"/>
  <c r="H123" i="20"/>
  <c r="I123" i="20"/>
  <c r="J123" i="20"/>
  <c r="K123" i="20"/>
  <c r="L123" i="20"/>
  <c r="M123" i="20"/>
  <c r="N123" i="20"/>
  <c r="O123" i="20"/>
  <c r="P123" i="20"/>
  <c r="Q123" i="20"/>
  <c r="R123" i="20"/>
  <c r="S123" i="20"/>
  <c r="T123" i="20"/>
  <c r="U123" i="20"/>
  <c r="V123" i="20"/>
  <c r="W123" i="20"/>
  <c r="X123" i="20"/>
  <c r="Y123" i="20"/>
  <c r="Z123" i="20"/>
  <c r="AA123" i="20"/>
  <c r="AB123" i="20"/>
  <c r="AC123" i="20"/>
  <c r="AD123" i="20"/>
  <c r="AE123" i="20"/>
  <c r="C124" i="20"/>
  <c r="D124" i="20"/>
  <c r="E124" i="20"/>
  <c r="F124" i="20"/>
  <c r="G124" i="20"/>
  <c r="H124" i="20"/>
  <c r="I124" i="20"/>
  <c r="J124" i="20"/>
  <c r="K124" i="20"/>
  <c r="L124" i="20"/>
  <c r="M124" i="20"/>
  <c r="N124" i="20"/>
  <c r="O124" i="20"/>
  <c r="P124" i="20"/>
  <c r="Q124" i="20"/>
  <c r="R124" i="20"/>
  <c r="S124" i="20"/>
  <c r="T124" i="20"/>
  <c r="U124" i="20"/>
  <c r="V124" i="20"/>
  <c r="W124" i="20"/>
  <c r="X124" i="20"/>
  <c r="Y124" i="20"/>
  <c r="Z124" i="20"/>
  <c r="AA124" i="20"/>
  <c r="AB124" i="20"/>
  <c r="AC124" i="20"/>
  <c r="AD124" i="20"/>
  <c r="AE124" i="20"/>
  <c r="C125" i="20"/>
  <c r="D125" i="20"/>
  <c r="E125" i="20"/>
  <c r="F125" i="20"/>
  <c r="G125" i="20"/>
  <c r="H125" i="20"/>
  <c r="I125" i="20"/>
  <c r="J125" i="20"/>
  <c r="K125" i="20"/>
  <c r="L125" i="20"/>
  <c r="M125" i="20"/>
  <c r="O125" i="20"/>
  <c r="Q125" i="20"/>
  <c r="R125" i="20"/>
  <c r="S125" i="20"/>
  <c r="T125" i="20"/>
  <c r="U125" i="20"/>
  <c r="V125" i="20"/>
  <c r="W125" i="20"/>
  <c r="X125" i="20"/>
  <c r="Y125" i="20"/>
  <c r="Z125" i="20"/>
  <c r="AA125" i="20"/>
  <c r="AB125" i="20"/>
  <c r="AC125" i="20"/>
  <c r="AD125" i="20"/>
  <c r="AE125" i="20"/>
  <c r="B123" i="20"/>
  <c r="B124" i="20"/>
  <c r="B125" i="20"/>
  <c r="B38" i="20"/>
  <c r="B44" i="20"/>
  <c r="AP56" i="7" l="1"/>
  <c r="AP55" i="7"/>
  <c r="AP54" i="7"/>
  <c r="AP53" i="7"/>
  <c r="AP52" i="7"/>
  <c r="AP51" i="7"/>
  <c r="AP63" i="7"/>
  <c r="AN57" i="7"/>
  <c r="AM57" i="7"/>
  <c r="AN65" i="7"/>
  <c r="AM65" i="7"/>
  <c r="AN73" i="7"/>
  <c r="AM73" i="7"/>
  <c r="D50" i="13"/>
  <c r="K22" i="11"/>
  <c r="K23" i="11"/>
  <c r="K24" i="11"/>
  <c r="K21" i="11"/>
  <c r="K20" i="11"/>
  <c r="K19" i="11"/>
  <c r="K11" i="11"/>
  <c r="C49" i="18"/>
  <c r="A232" i="22" l="1"/>
  <c r="A231" i="22"/>
  <c r="A230" i="22"/>
  <c r="A229" i="22"/>
  <c r="A228" i="22"/>
  <c r="A227" i="22"/>
  <c r="A226" i="22"/>
  <c r="A225" i="22"/>
  <c r="A224" i="22"/>
  <c r="A223" i="22"/>
  <c r="A222" i="22"/>
  <c r="A221" i="22"/>
  <c r="A220" i="22"/>
  <c r="A219" i="22"/>
  <c r="A218" i="22"/>
  <c r="A217" i="22"/>
  <c r="A216" i="22"/>
  <c r="A215" i="22"/>
  <c r="A214" i="22"/>
  <c r="A213" i="22"/>
  <c r="A212" i="22"/>
  <c r="A211" i="22"/>
  <c r="A210" i="22"/>
  <c r="A209" i="22"/>
  <c r="A208" i="22"/>
  <c r="A207" i="22"/>
  <c r="A206" i="22"/>
  <c r="A205" i="22"/>
  <c r="A204" i="22"/>
  <c r="A203" i="22"/>
  <c r="A202" i="22"/>
  <c r="A201" i="22"/>
  <c r="A200" i="22"/>
  <c r="A199" i="22"/>
  <c r="A198" i="22"/>
  <c r="A197" i="22"/>
  <c r="A196" i="22"/>
  <c r="A195" i="22"/>
  <c r="A194" i="22"/>
  <c r="A193" i="22"/>
  <c r="A191" i="22"/>
  <c r="A146" i="22"/>
  <c r="A187" i="22"/>
  <c r="A186" i="22"/>
  <c r="A185" i="22"/>
  <c r="A184" i="22"/>
  <c r="A183" i="22"/>
  <c r="A182" i="22"/>
  <c r="A181" i="22"/>
  <c r="A180" i="22"/>
  <c r="A179" i="22"/>
  <c r="A178" i="22"/>
  <c r="A177" i="22"/>
  <c r="A176" i="22"/>
  <c r="A175" i="22"/>
  <c r="A174" i="22"/>
  <c r="A173" i="22"/>
  <c r="A172" i="22"/>
  <c r="A171" i="22"/>
  <c r="A170" i="22"/>
  <c r="A169" i="22"/>
  <c r="A168" i="22"/>
  <c r="A167" i="22"/>
  <c r="A166" i="22"/>
  <c r="A165" i="22"/>
  <c r="A164" i="22"/>
  <c r="A163" i="22"/>
  <c r="A162" i="22"/>
  <c r="A161" i="22"/>
  <c r="A160" i="22"/>
  <c r="A159" i="22"/>
  <c r="A158" i="22"/>
  <c r="A157" i="22"/>
  <c r="A156" i="22"/>
  <c r="A155" i="22"/>
  <c r="A154" i="22"/>
  <c r="A153" i="22"/>
  <c r="A152" i="22"/>
  <c r="A151" i="22"/>
  <c r="A150" i="22"/>
  <c r="A149" i="22"/>
  <c r="A148" i="22"/>
  <c r="A140" i="22"/>
  <c r="A139" i="22"/>
  <c r="A138" i="22"/>
  <c r="A137" i="22"/>
  <c r="A136" i="22"/>
  <c r="A135" i="22"/>
  <c r="A134" i="22"/>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99"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0"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3" i="22"/>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2"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5" i="18"/>
  <c r="A3" i="1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0"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3" i="8"/>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0"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5" i="7"/>
  <c r="A3" i="7"/>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0"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3" i="6"/>
  <c r="AD57" i="6" l="1"/>
  <c r="AD65" i="6"/>
  <c r="AD66" i="6"/>
  <c r="AD73" i="6"/>
  <c r="AD74" i="6"/>
  <c r="AD81" i="6"/>
  <c r="AD82" i="6"/>
  <c r="AD89" i="6"/>
  <c r="AD90" i="6"/>
  <c r="AD51" i="6"/>
  <c r="AD43" i="6"/>
  <c r="AD42" i="6"/>
  <c r="AD41" i="6"/>
  <c r="AD88" i="6" s="1"/>
  <c r="AD40" i="6"/>
  <c r="AD87" i="6" s="1"/>
  <c r="AD39" i="6"/>
  <c r="AD86" i="6" s="1"/>
  <c r="AD38" i="6"/>
  <c r="AD85" i="6" s="1"/>
  <c r="AD37" i="6"/>
  <c r="AD84" i="6" s="1"/>
  <c r="AD36" i="6"/>
  <c r="AD83" i="6" s="1"/>
  <c r="AD35" i="6"/>
  <c r="AD34" i="6"/>
  <c r="AD33" i="6"/>
  <c r="AD80" i="6" s="1"/>
  <c r="AD32" i="6"/>
  <c r="AD79" i="6" s="1"/>
  <c r="AD31" i="6"/>
  <c r="AD78" i="6" s="1"/>
  <c r="AD30" i="6"/>
  <c r="AD77" i="6" s="1"/>
  <c r="AD29" i="6"/>
  <c r="AD76" i="6" s="1"/>
  <c r="AD28" i="6"/>
  <c r="AD75" i="6" s="1"/>
  <c r="AD27" i="6"/>
  <c r="AD26" i="6"/>
  <c r="AD25" i="6"/>
  <c r="AD72" i="6" s="1"/>
  <c r="AD24" i="6"/>
  <c r="AD71" i="6" s="1"/>
  <c r="AD23" i="6"/>
  <c r="AD70" i="6" s="1"/>
  <c r="AD22" i="6"/>
  <c r="AD69" i="6" s="1"/>
  <c r="AD21" i="6"/>
  <c r="AD68" i="6" s="1"/>
  <c r="AD20" i="6"/>
  <c r="AD67" i="6" s="1"/>
  <c r="AD19" i="6"/>
  <c r="AD18" i="6"/>
  <c r="AD17" i="6"/>
  <c r="AD64" i="6" s="1"/>
  <c r="AD16" i="6"/>
  <c r="AD63" i="6" s="1"/>
  <c r="AD15" i="6"/>
  <c r="AD62" i="6" s="1"/>
  <c r="AD14" i="6"/>
  <c r="AD61" i="6" s="1"/>
  <c r="AD13" i="6"/>
  <c r="AD60" i="6" s="1"/>
  <c r="AD12" i="6"/>
  <c r="AD59" i="6" s="1"/>
  <c r="AD11" i="6"/>
  <c r="AD58" i="6" s="1"/>
  <c r="AD10" i="6"/>
  <c r="AD9" i="6"/>
  <c r="AD56" i="6" s="1"/>
  <c r="AD8" i="6"/>
  <c r="AD55" i="6" s="1"/>
  <c r="AD7" i="6"/>
  <c r="AD54" i="6" s="1"/>
  <c r="AD6" i="6"/>
  <c r="AD53" i="6" s="1"/>
  <c r="AD5" i="6"/>
  <c r="AD52" i="6" s="1"/>
  <c r="U89" i="13"/>
  <c r="T89" i="13"/>
  <c r="U88" i="13"/>
  <c r="U87" i="13"/>
  <c r="U61" i="13"/>
  <c r="U62" i="13"/>
  <c r="U63" i="13"/>
  <c r="U64" i="13"/>
  <c r="U65" i="13"/>
  <c r="U66" i="13"/>
  <c r="U67" i="13"/>
  <c r="U68" i="13"/>
  <c r="U69" i="13"/>
  <c r="U70" i="13"/>
  <c r="U71" i="13"/>
  <c r="U72" i="13"/>
  <c r="U73" i="13"/>
  <c r="U74" i="13"/>
  <c r="U75" i="13"/>
  <c r="U76" i="13"/>
  <c r="U77" i="13"/>
  <c r="U78" i="13"/>
  <c r="U79" i="13"/>
  <c r="U80" i="13"/>
  <c r="U81" i="13"/>
  <c r="U82" i="13"/>
  <c r="U83" i="13"/>
  <c r="U84" i="13"/>
  <c r="U85" i="13"/>
  <c r="U57" i="13"/>
  <c r="U58" i="13"/>
  <c r="U56" i="13"/>
  <c r="U60" i="13"/>
  <c r="T50" i="13"/>
  <c r="U3" i="13"/>
  <c r="AC51" i="6"/>
  <c r="AC12" i="6"/>
  <c r="AC59" i="6" s="1"/>
  <c r="AC13" i="6"/>
  <c r="AC60" i="6" s="1"/>
  <c r="AC14" i="6"/>
  <c r="AC61" i="6" s="1"/>
  <c r="AC15" i="6"/>
  <c r="AC62" i="6" s="1"/>
  <c r="AC16" i="6"/>
  <c r="AC63" i="6" s="1"/>
  <c r="AC17" i="6"/>
  <c r="AC64" i="6" s="1"/>
  <c r="AC18" i="6"/>
  <c r="AC65" i="6" s="1"/>
  <c r="AC19" i="6"/>
  <c r="AC66" i="6" s="1"/>
  <c r="AC20" i="6"/>
  <c r="AC67" i="6" s="1"/>
  <c r="AC21" i="6"/>
  <c r="AC68" i="6" s="1"/>
  <c r="AC22" i="6"/>
  <c r="AC69" i="6" s="1"/>
  <c r="AC23" i="6"/>
  <c r="AC70" i="6" s="1"/>
  <c r="AC24" i="6"/>
  <c r="AC71" i="6" s="1"/>
  <c r="AC25" i="6"/>
  <c r="AC72" i="6" s="1"/>
  <c r="AC26" i="6"/>
  <c r="AC73" i="6" s="1"/>
  <c r="AC27" i="6"/>
  <c r="AC74" i="6" s="1"/>
  <c r="AC28" i="6"/>
  <c r="AC75" i="6" s="1"/>
  <c r="AC29" i="6"/>
  <c r="AC76" i="6" s="1"/>
  <c r="AC30" i="6"/>
  <c r="AC77" i="6" s="1"/>
  <c r="AC31" i="6"/>
  <c r="AC78" i="6" s="1"/>
  <c r="AC32" i="6"/>
  <c r="AC79" i="6" s="1"/>
  <c r="AC33" i="6"/>
  <c r="AC80" i="6" s="1"/>
  <c r="AC34" i="6"/>
  <c r="AC81" i="6" s="1"/>
  <c r="AC35" i="6"/>
  <c r="AC82" i="6" s="1"/>
  <c r="AC36" i="6"/>
  <c r="AC83" i="6" s="1"/>
  <c r="AC37" i="6"/>
  <c r="AC84" i="6" s="1"/>
  <c r="AC38" i="6"/>
  <c r="AC85" i="6" s="1"/>
  <c r="AC39" i="6"/>
  <c r="AC86" i="6" s="1"/>
  <c r="AC40" i="6"/>
  <c r="AC87" i="6" s="1"/>
  <c r="AC41" i="6"/>
  <c r="AC88" i="6" s="1"/>
  <c r="AC42" i="6"/>
  <c r="AC89" i="6" s="1"/>
  <c r="AC43" i="6"/>
  <c r="AC90" i="6" s="1"/>
  <c r="AC10" i="6"/>
  <c r="AC57" i="6" s="1"/>
  <c r="AC11" i="6"/>
  <c r="AC58" i="6" s="1"/>
  <c r="AC6" i="6"/>
  <c r="AC53" i="6" s="1"/>
  <c r="AC7" i="6"/>
  <c r="AC54" i="6" s="1"/>
  <c r="AC8" i="6"/>
  <c r="AC55" i="6" s="1"/>
  <c r="AC9" i="6"/>
  <c r="AC56" i="6" s="1"/>
  <c r="AC5" i="6"/>
  <c r="AC52" i="6" s="1"/>
  <c r="T52" i="13"/>
  <c r="T53" i="13"/>
  <c r="T54" i="13"/>
  <c r="T55" i="13"/>
  <c r="T56" i="13"/>
  <c r="T57" i="13"/>
  <c r="T58" i="13"/>
  <c r="T59" i="13"/>
  <c r="T60" i="13"/>
  <c r="T61" i="13"/>
  <c r="T62" i="13"/>
  <c r="T63" i="13"/>
  <c r="T64" i="13"/>
  <c r="T65" i="13"/>
  <c r="T66" i="13"/>
  <c r="T67" i="13"/>
  <c r="T68" i="13"/>
  <c r="T69" i="13"/>
  <c r="T70" i="13"/>
  <c r="T71" i="13"/>
  <c r="T72" i="13"/>
  <c r="T73" i="13"/>
  <c r="T74" i="13"/>
  <c r="T75" i="13"/>
  <c r="T76" i="13"/>
  <c r="T77" i="13"/>
  <c r="T78" i="13"/>
  <c r="T79" i="13"/>
  <c r="T80" i="13"/>
  <c r="T81" i="13"/>
  <c r="T82" i="13"/>
  <c r="T83" i="13"/>
  <c r="T84" i="13"/>
  <c r="T85" i="13"/>
  <c r="T86" i="13"/>
  <c r="T87" i="13"/>
  <c r="T88" i="13"/>
  <c r="T51" i="13"/>
  <c r="T3" i="13"/>
  <c r="AD3" i="6"/>
  <c r="AC3" i="6"/>
  <c r="C7" i="22" l="1"/>
  <c r="C8" i="22"/>
  <c r="C10" i="22"/>
  <c r="C11" i="22"/>
  <c r="C12" i="22"/>
  <c r="C13" i="22"/>
  <c r="C14" i="22"/>
  <c r="C15" i="22"/>
  <c r="C16" i="22"/>
  <c r="C17" i="22"/>
  <c r="C18" i="22"/>
  <c r="C19" i="22"/>
  <c r="C20" i="22"/>
  <c r="C21" i="22"/>
  <c r="C22" i="22"/>
  <c r="C25" i="22"/>
  <c r="C26" i="22"/>
  <c r="C27" i="22"/>
  <c r="C28" i="22"/>
  <c r="C31" i="22"/>
  <c r="C32" i="22"/>
  <c r="C33" i="22"/>
  <c r="C34" i="22"/>
  <c r="C35" i="22"/>
  <c r="C36" i="22"/>
  <c r="C37" i="22"/>
  <c r="C38" i="22"/>
  <c r="C39" i="22"/>
  <c r="C40" i="22"/>
  <c r="C41" i="22"/>
  <c r="C42" i="22"/>
  <c r="C43" i="22"/>
  <c r="C44" i="22"/>
  <c r="C3" i="22"/>
  <c r="D49" i="18" l="1"/>
  <c r="D99" i="18"/>
  <c r="D98" i="18"/>
  <c r="D41" i="2"/>
  <c r="AG44" i="6"/>
  <c r="X86" i="13"/>
  <c r="X85" i="13"/>
  <c r="AG16" i="6"/>
  <c r="X75" i="13"/>
  <c r="X72" i="13"/>
  <c r="X65" i="13"/>
  <c r="AC4" i="4"/>
  <c r="AC5" i="4"/>
  <c r="AF34" i="6"/>
  <c r="AF35" i="6"/>
  <c r="R81" i="13"/>
  <c r="D89" i="13"/>
  <c r="E89" i="13"/>
  <c r="F89" i="13"/>
  <c r="G89" i="13"/>
  <c r="AC45" i="6"/>
  <c r="AD45" i="6"/>
  <c r="AG32" i="6" l="1"/>
  <c r="AG30" i="6"/>
  <c r="AG25" i="6"/>
  <c r="AG23" i="6"/>
  <c r="AG14" i="6"/>
  <c r="AG11" i="6"/>
  <c r="AG10" i="6"/>
  <c r="AG43" i="6"/>
  <c r="AG33" i="6"/>
  <c r="AG31" i="6"/>
  <c r="AG29" i="6"/>
  <c r="AG24" i="6"/>
  <c r="AG15" i="6"/>
  <c r="AG5" i="6"/>
  <c r="AG13" i="6"/>
  <c r="AG12" i="6"/>
  <c r="AG9" i="6"/>
  <c r="AG28" i="6"/>
  <c r="AG8" i="6"/>
  <c r="AG27" i="6"/>
  <c r="AG7" i="6"/>
  <c r="AG26" i="6"/>
  <c r="AG6" i="6"/>
  <c r="AG41" i="6"/>
  <c r="AG40" i="6"/>
  <c r="AG20" i="6"/>
  <c r="AG39" i="6"/>
  <c r="AG19" i="6"/>
  <c r="AG42" i="6"/>
  <c r="AG21" i="6"/>
  <c r="AG38" i="6"/>
  <c r="AG18" i="6"/>
  <c r="AG22" i="6"/>
  <c r="AG37" i="6"/>
  <c r="AG17" i="6"/>
  <c r="AG36" i="6"/>
  <c r="A50" i="18" l="1"/>
  <c r="A49" i="18"/>
  <c r="A48" i="18"/>
  <c r="F49" i="18"/>
  <c r="P94" i="20"/>
  <c r="P93" i="20"/>
  <c r="Q92" i="20" s="1"/>
  <c r="R92" i="20" s="1"/>
  <c r="S92" i="20" s="1"/>
  <c r="T92" i="20" s="1"/>
  <c r="P87" i="20"/>
  <c r="P86" i="20" s="1"/>
  <c r="Q85" i="20" s="1"/>
  <c r="R85" i="20" s="1"/>
  <c r="S85" i="20" s="1"/>
  <c r="T85" i="20" s="1"/>
  <c r="I86" i="20"/>
  <c r="I85" i="20"/>
  <c r="P81" i="20"/>
  <c r="P80" i="20"/>
  <c r="M93" i="20"/>
  <c r="M94" i="20" s="1"/>
  <c r="L93" i="20"/>
  <c r="L94" i="20" s="1"/>
  <c r="M80" i="20"/>
  <c r="M81" i="20" s="1"/>
  <c r="L80" i="20"/>
  <c r="L81" i="20" s="1"/>
  <c r="O86" i="20"/>
  <c r="O87" i="20" s="1"/>
  <c r="N86" i="20"/>
  <c r="N87" i="20" s="1"/>
  <c r="M86" i="20"/>
  <c r="M87" i="20" s="1"/>
  <c r="L86" i="20"/>
  <c r="L87" i="20" s="1"/>
  <c r="Q79" i="20" l="1"/>
  <c r="R79" i="20" s="1"/>
  <c r="S79" i="20" s="1"/>
  <c r="T79" i="20" s="1"/>
  <c r="G28" i="18" l="1"/>
  <c r="H28" i="18"/>
  <c r="I28" i="18"/>
  <c r="J28" i="18"/>
  <c r="K28" i="18"/>
  <c r="L28" i="18"/>
  <c r="M28" i="18"/>
  <c r="N28" i="18"/>
  <c r="O28" i="18"/>
  <c r="P28" i="18"/>
  <c r="Q28" i="18"/>
  <c r="R28" i="18"/>
  <c r="S28" i="18"/>
  <c r="T28" i="18"/>
  <c r="U28" i="18"/>
  <c r="V28" i="18"/>
  <c r="W28" i="18"/>
  <c r="X28" i="18"/>
  <c r="Y28" i="18"/>
  <c r="Z28" i="18"/>
  <c r="AA28" i="18"/>
  <c r="AB28" i="18"/>
  <c r="AC28" i="18"/>
  <c r="AD28" i="18"/>
  <c r="AE28" i="18"/>
  <c r="AF28" i="18"/>
  <c r="AG28" i="18"/>
  <c r="AH28" i="18"/>
  <c r="AI28" i="18"/>
  <c r="AJ28" i="18"/>
  <c r="AK28" i="18"/>
  <c r="AL28" i="18"/>
  <c r="AM28" i="18"/>
  <c r="AN28" i="18"/>
  <c r="AO28" i="18"/>
  <c r="AP28" i="18"/>
  <c r="AQ28" i="18"/>
  <c r="AR28" i="18"/>
  <c r="AS28" i="18"/>
  <c r="AT28" i="18"/>
  <c r="AU28" i="18"/>
  <c r="F28" i="18"/>
  <c r="AT29" i="18"/>
  <c r="G31" i="18"/>
  <c r="H31" i="18"/>
  <c r="I31" i="18"/>
  <c r="J31" i="18"/>
  <c r="K31" i="18"/>
  <c r="L31" i="18"/>
  <c r="M31" i="18"/>
  <c r="N31" i="18"/>
  <c r="O31" i="18"/>
  <c r="P31" i="18"/>
  <c r="Q31" i="18"/>
  <c r="R31" i="18"/>
  <c r="S31" i="18"/>
  <c r="T31" i="18"/>
  <c r="U31" i="18"/>
  <c r="V31" i="18"/>
  <c r="W31" i="18"/>
  <c r="X31" i="18"/>
  <c r="Y31" i="18"/>
  <c r="Z31" i="18"/>
  <c r="AA31" i="18"/>
  <c r="AB31" i="18"/>
  <c r="AC31" i="18"/>
  <c r="AD31" i="18"/>
  <c r="AE31" i="18"/>
  <c r="AF31" i="18"/>
  <c r="AG31" i="18"/>
  <c r="AH31" i="18"/>
  <c r="AI31" i="18"/>
  <c r="AJ31" i="18"/>
  <c r="AK31" i="18"/>
  <c r="AL31" i="18"/>
  <c r="AM31" i="18"/>
  <c r="AN31" i="18"/>
  <c r="AO31" i="18"/>
  <c r="AP31" i="18"/>
  <c r="AQ31" i="18"/>
  <c r="AR31" i="18"/>
  <c r="AS31" i="18"/>
  <c r="AT31" i="18"/>
  <c r="AU31" i="18"/>
  <c r="G32" i="18"/>
  <c r="H32" i="18"/>
  <c r="I32" i="18"/>
  <c r="J32" i="18"/>
  <c r="K32" i="18"/>
  <c r="L32" i="18"/>
  <c r="M32" i="18"/>
  <c r="N32" i="18"/>
  <c r="O32" i="18"/>
  <c r="P32" i="18"/>
  <c r="Q32" i="18"/>
  <c r="R32" i="18"/>
  <c r="S32" i="18"/>
  <c r="T32" i="18"/>
  <c r="U32" i="18"/>
  <c r="V32" i="18"/>
  <c r="W32" i="18"/>
  <c r="X32" i="18"/>
  <c r="Y32" i="18"/>
  <c r="Z32" i="18"/>
  <c r="AA32" i="18"/>
  <c r="AB32" i="18"/>
  <c r="AC32" i="18"/>
  <c r="AD32" i="18"/>
  <c r="AE32" i="18"/>
  <c r="AF32" i="18"/>
  <c r="AG32" i="18"/>
  <c r="AH32" i="18"/>
  <c r="AI32" i="18"/>
  <c r="AJ32" i="18"/>
  <c r="AK32" i="18"/>
  <c r="AL32" i="18"/>
  <c r="AM32" i="18"/>
  <c r="AN32" i="18"/>
  <c r="AO32" i="18"/>
  <c r="AP32" i="18"/>
  <c r="AQ32" i="18"/>
  <c r="AR32" i="18"/>
  <c r="AS32" i="18"/>
  <c r="AT32" i="18"/>
  <c r="AU32" i="18"/>
  <c r="G33" i="18"/>
  <c r="H33" i="18"/>
  <c r="I33" i="18"/>
  <c r="J33" i="18"/>
  <c r="K33" i="18"/>
  <c r="L33" i="18"/>
  <c r="M33" i="18"/>
  <c r="N33" i="18"/>
  <c r="O33" i="18"/>
  <c r="P33" i="18"/>
  <c r="Q33" i="18"/>
  <c r="R33" i="18"/>
  <c r="S33" i="18"/>
  <c r="T33" i="18"/>
  <c r="U33" i="18"/>
  <c r="V33" i="18"/>
  <c r="W33" i="18"/>
  <c r="X33" i="18"/>
  <c r="Y33" i="18"/>
  <c r="Z33" i="18"/>
  <c r="AA33" i="18"/>
  <c r="AB33" i="18"/>
  <c r="AC33" i="18"/>
  <c r="AD33" i="18"/>
  <c r="AE33" i="18"/>
  <c r="AF33" i="18"/>
  <c r="AG33" i="18"/>
  <c r="AH33" i="18"/>
  <c r="AI33" i="18"/>
  <c r="AJ33" i="18"/>
  <c r="AK33" i="18"/>
  <c r="AL33" i="18"/>
  <c r="AM33" i="18"/>
  <c r="AN33" i="18"/>
  <c r="AO33" i="18"/>
  <c r="AP33" i="18"/>
  <c r="AQ33" i="18"/>
  <c r="AR33" i="18"/>
  <c r="AS33" i="18"/>
  <c r="AT33" i="18"/>
  <c r="AU33"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G37" i="18"/>
  <c r="H37" i="18"/>
  <c r="I37" i="18"/>
  <c r="J37" i="18"/>
  <c r="K37" i="18"/>
  <c r="L37" i="18"/>
  <c r="M37" i="18"/>
  <c r="N37" i="18"/>
  <c r="O37" i="18"/>
  <c r="P37" i="18"/>
  <c r="Q37" i="18"/>
  <c r="R37" i="18"/>
  <c r="S37" i="18"/>
  <c r="T37" i="18"/>
  <c r="U37" i="18"/>
  <c r="V37" i="18"/>
  <c r="W37" i="18"/>
  <c r="X37" i="18"/>
  <c r="Y37" i="18"/>
  <c r="Z37" i="18"/>
  <c r="AA37" i="18"/>
  <c r="AB37" i="18"/>
  <c r="AC37" i="18"/>
  <c r="AD37" i="18"/>
  <c r="AE37" i="18"/>
  <c r="AF37" i="18"/>
  <c r="AG37" i="18"/>
  <c r="AH37" i="18"/>
  <c r="AI37" i="18"/>
  <c r="AJ37" i="18"/>
  <c r="AK37" i="18"/>
  <c r="AL37" i="18"/>
  <c r="AM37" i="18"/>
  <c r="AN37" i="18"/>
  <c r="AO37" i="18"/>
  <c r="AP37" i="18"/>
  <c r="AQ37" i="18"/>
  <c r="AR37" i="18"/>
  <c r="AS37" i="18"/>
  <c r="AT37" i="18"/>
  <c r="AU37" i="18"/>
  <c r="G38" i="18"/>
  <c r="H38" i="18"/>
  <c r="I38" i="18"/>
  <c r="J38" i="18"/>
  <c r="K38" i="18"/>
  <c r="L38" i="18"/>
  <c r="M38" i="18"/>
  <c r="N38" i="18"/>
  <c r="O38" i="18"/>
  <c r="P38" i="18"/>
  <c r="Q38" i="18"/>
  <c r="R38" i="18"/>
  <c r="S38" i="18"/>
  <c r="T38" i="18"/>
  <c r="U38" i="18"/>
  <c r="V38" i="18"/>
  <c r="W38" i="18"/>
  <c r="X38" i="18"/>
  <c r="Y38" i="18"/>
  <c r="Z38" i="18"/>
  <c r="AA38" i="18"/>
  <c r="AB38" i="18"/>
  <c r="AC38" i="18"/>
  <c r="AD38" i="18"/>
  <c r="AE38" i="18"/>
  <c r="AF38" i="18"/>
  <c r="AG38" i="18"/>
  <c r="AH38" i="18"/>
  <c r="AI38" i="18"/>
  <c r="AJ38" i="18"/>
  <c r="AK38" i="18"/>
  <c r="AL38" i="18"/>
  <c r="AM38" i="18"/>
  <c r="AN38" i="18"/>
  <c r="AO38" i="18"/>
  <c r="AP38" i="18"/>
  <c r="AQ38" i="18"/>
  <c r="AR38" i="18"/>
  <c r="AS38" i="18"/>
  <c r="AT38" i="18"/>
  <c r="AU38" i="18"/>
  <c r="G41" i="18"/>
  <c r="H41" i="18"/>
  <c r="I41" i="18"/>
  <c r="J41" i="18"/>
  <c r="K41" i="18"/>
  <c r="L41" i="18"/>
  <c r="M41" i="18"/>
  <c r="N41" i="18"/>
  <c r="O41" i="18"/>
  <c r="P41" i="18"/>
  <c r="Q41" i="18"/>
  <c r="R41" i="18"/>
  <c r="S41" i="18"/>
  <c r="T41" i="18"/>
  <c r="U41" i="18"/>
  <c r="V41" i="18"/>
  <c r="W41" i="18"/>
  <c r="X41" i="18"/>
  <c r="Y41" i="18"/>
  <c r="Z41" i="18"/>
  <c r="AA41" i="18"/>
  <c r="AB41" i="18"/>
  <c r="AC41" i="18"/>
  <c r="AD41" i="18"/>
  <c r="AE41" i="18"/>
  <c r="AF41" i="18"/>
  <c r="AG41" i="18"/>
  <c r="AH41" i="18"/>
  <c r="AI41" i="18"/>
  <c r="AJ41" i="18"/>
  <c r="AK41" i="18"/>
  <c r="AL41" i="18"/>
  <c r="AM41" i="18"/>
  <c r="AN41" i="18"/>
  <c r="AO41" i="18"/>
  <c r="AP41" i="18"/>
  <c r="AQ41" i="18"/>
  <c r="AR41" i="18"/>
  <c r="AS41" i="18"/>
  <c r="AT41" i="18"/>
  <c r="AU41" i="18"/>
  <c r="G42" i="18"/>
  <c r="H42" i="18"/>
  <c r="I42" i="18"/>
  <c r="J42" i="18"/>
  <c r="K42" i="18"/>
  <c r="L42" i="18"/>
  <c r="M42" i="18"/>
  <c r="N42" i="18"/>
  <c r="O42" i="18"/>
  <c r="P42" i="18"/>
  <c r="Q42" i="18"/>
  <c r="R42" i="18"/>
  <c r="S42" i="18"/>
  <c r="T42" i="18"/>
  <c r="U42" i="18"/>
  <c r="V42" i="18"/>
  <c r="W42" i="18"/>
  <c r="X42" i="18"/>
  <c r="Y42" i="18"/>
  <c r="Z42" i="18"/>
  <c r="AA42" i="18"/>
  <c r="AB42" i="18"/>
  <c r="AC42" i="18"/>
  <c r="AD42" i="18"/>
  <c r="AE42" i="18"/>
  <c r="AF42" i="18"/>
  <c r="AG42" i="18"/>
  <c r="AH42" i="18"/>
  <c r="AI42" i="18"/>
  <c r="AJ42" i="18"/>
  <c r="AK42" i="18"/>
  <c r="AL42" i="18"/>
  <c r="AM42" i="18"/>
  <c r="AN42" i="18"/>
  <c r="AO42" i="18"/>
  <c r="AP42" i="18"/>
  <c r="AQ42" i="18"/>
  <c r="AR42" i="18"/>
  <c r="AS42" i="18"/>
  <c r="AT42" i="18"/>
  <c r="AU42" i="18"/>
  <c r="G43" i="18"/>
  <c r="H43" i="18"/>
  <c r="I43" i="18"/>
  <c r="J43" i="18"/>
  <c r="K43" i="18"/>
  <c r="L43" i="18"/>
  <c r="M43" i="18"/>
  <c r="N43" i="18"/>
  <c r="O43" i="18"/>
  <c r="P43" i="18"/>
  <c r="Q43" i="18"/>
  <c r="R43" i="18"/>
  <c r="S43" i="18"/>
  <c r="T43" i="18"/>
  <c r="U43" i="18"/>
  <c r="V43" i="18"/>
  <c r="W43" i="18"/>
  <c r="X43" i="18"/>
  <c r="Y43" i="18"/>
  <c r="Z43" i="18"/>
  <c r="AA43" i="18"/>
  <c r="AB43" i="18"/>
  <c r="AC43" i="18"/>
  <c r="AD43" i="18"/>
  <c r="AE43" i="18"/>
  <c r="AF43" i="18"/>
  <c r="AG43" i="18"/>
  <c r="AH43" i="18"/>
  <c r="AI43" i="18"/>
  <c r="AJ43" i="18"/>
  <c r="AK43" i="18"/>
  <c r="AL43" i="18"/>
  <c r="AM43" i="18"/>
  <c r="AN43" i="18"/>
  <c r="AO43" i="18"/>
  <c r="AP43" i="18"/>
  <c r="AQ43" i="18"/>
  <c r="AR43" i="18"/>
  <c r="AS43" i="18"/>
  <c r="AT43" i="18"/>
  <c r="AU43"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AU44" i="18"/>
  <c r="F44" i="18"/>
  <c r="F43" i="18"/>
  <c r="F42" i="18"/>
  <c r="D42" i="22" s="1"/>
  <c r="E42" i="22" s="1"/>
  <c r="F41" i="18"/>
  <c r="F38" i="18"/>
  <c r="F37" i="18"/>
  <c r="F36" i="18"/>
  <c r="F33" i="18"/>
  <c r="F32" i="18"/>
  <c r="F31"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AI15" i="18"/>
  <c r="AJ15" i="18"/>
  <c r="AK15" i="18"/>
  <c r="AL15" i="18"/>
  <c r="AM15" i="18"/>
  <c r="AN15" i="18"/>
  <c r="AO15" i="18"/>
  <c r="AP15" i="18"/>
  <c r="AQ15" i="18"/>
  <c r="AR15" i="18"/>
  <c r="AS15" i="18"/>
  <c r="AT15" i="18"/>
  <c r="AU15" i="18"/>
  <c r="J18" i="18"/>
  <c r="AF18" i="18"/>
  <c r="AI18" i="18"/>
  <c r="AJ18" i="18"/>
  <c r="AK18"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AI23" i="18"/>
  <c r="AJ23" i="18"/>
  <c r="AK23" i="18"/>
  <c r="AL23" i="18"/>
  <c r="AM23" i="18"/>
  <c r="AN23" i="18"/>
  <c r="AO23" i="18"/>
  <c r="AP23" i="18"/>
  <c r="AQ23" i="18"/>
  <c r="AR23" i="18"/>
  <c r="AS23" i="18"/>
  <c r="AT23" i="18"/>
  <c r="AU23" i="18"/>
  <c r="F23" i="18"/>
  <c r="F15"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AI5" i="18"/>
  <c r="AJ5" i="18"/>
  <c r="AK5" i="18"/>
  <c r="AL5" i="18"/>
  <c r="AM5" i="18"/>
  <c r="AN5" i="18"/>
  <c r="AO5" i="18"/>
  <c r="AP5" i="18"/>
  <c r="AQ5" i="18"/>
  <c r="AR5" i="18"/>
  <c r="AS5" i="18"/>
  <c r="AT5" i="18"/>
  <c r="AU5"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AI6" i="18"/>
  <c r="AJ6" i="18"/>
  <c r="AK6" i="18"/>
  <c r="AL6" i="18"/>
  <c r="AM6" i="18"/>
  <c r="AN6" i="18"/>
  <c r="AO6" i="18"/>
  <c r="AP6" i="18"/>
  <c r="AQ6" i="18"/>
  <c r="AR6" i="18"/>
  <c r="AS6" i="18"/>
  <c r="AT6" i="18"/>
  <c r="AU6"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AI7" i="18"/>
  <c r="AJ7" i="18"/>
  <c r="AK7" i="18"/>
  <c r="AL7" i="18"/>
  <c r="AM7" i="18"/>
  <c r="AN7" i="18"/>
  <c r="AO7" i="18"/>
  <c r="AP7" i="18"/>
  <c r="AQ7" i="18"/>
  <c r="AR7" i="18"/>
  <c r="AS7" i="18"/>
  <c r="AT7" i="18"/>
  <c r="AU7"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AI8" i="18"/>
  <c r="AJ8" i="18"/>
  <c r="AK8" i="18"/>
  <c r="AL8" i="18"/>
  <c r="AM8" i="18"/>
  <c r="AN8" i="18"/>
  <c r="AO8" i="18"/>
  <c r="AP8" i="18"/>
  <c r="AQ8" i="18"/>
  <c r="AR8" i="18"/>
  <c r="AS8" i="18"/>
  <c r="AT8" i="18"/>
  <c r="AU8"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AI9" i="18"/>
  <c r="AJ9" i="18"/>
  <c r="AK9" i="18"/>
  <c r="AL9" i="18"/>
  <c r="AM9" i="18"/>
  <c r="AN9" i="18"/>
  <c r="AO9" i="18"/>
  <c r="AP9" i="18"/>
  <c r="AQ9" i="18"/>
  <c r="AR9" i="18"/>
  <c r="AS9" i="18"/>
  <c r="AT9" i="18"/>
  <c r="AU9"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F10" i="18"/>
  <c r="F9" i="18"/>
  <c r="F8" i="18"/>
  <c r="F6" i="18"/>
  <c r="F5" i="18"/>
  <c r="F3" i="18"/>
  <c r="AE71" i="20"/>
  <c r="AD71" i="20"/>
  <c r="AC71" i="20"/>
  <c r="AB71" i="20"/>
  <c r="AA71" i="20"/>
  <c r="Z71" i="20"/>
  <c r="Y71" i="20"/>
  <c r="X71" i="20"/>
  <c r="W71" i="20"/>
  <c r="V71" i="20"/>
  <c r="U71" i="20"/>
  <c r="T71" i="20"/>
  <c r="S71" i="20"/>
  <c r="R71" i="20"/>
  <c r="Q71" i="20"/>
  <c r="O71" i="20"/>
  <c r="N71" i="20"/>
  <c r="M71" i="20"/>
  <c r="L71" i="20"/>
  <c r="K71" i="20"/>
  <c r="J71" i="20"/>
  <c r="I71" i="20"/>
  <c r="H71" i="20"/>
  <c r="G71" i="20"/>
  <c r="F71" i="20"/>
  <c r="E71" i="20"/>
  <c r="D71" i="20"/>
  <c r="C71" i="20"/>
  <c r="B71" i="20"/>
  <c r="AE70" i="20"/>
  <c r="AD70" i="20"/>
  <c r="AC70" i="20"/>
  <c r="AB70" i="20"/>
  <c r="AA70" i="20"/>
  <c r="Z70" i="20"/>
  <c r="Y70" i="20"/>
  <c r="X70" i="20"/>
  <c r="W70" i="20"/>
  <c r="V70" i="20"/>
  <c r="U70" i="20"/>
  <c r="T70" i="20"/>
  <c r="S70" i="20"/>
  <c r="R70" i="20"/>
  <c r="Q70" i="20"/>
  <c r="P70" i="20"/>
  <c r="O70" i="20"/>
  <c r="N70" i="20"/>
  <c r="M70" i="20"/>
  <c r="L70" i="20"/>
  <c r="K70" i="20"/>
  <c r="J70" i="20"/>
  <c r="I70" i="20"/>
  <c r="H70" i="20"/>
  <c r="G70" i="20"/>
  <c r="F70" i="20"/>
  <c r="E70" i="20"/>
  <c r="D70" i="20"/>
  <c r="C70" i="20"/>
  <c r="B70" i="20"/>
  <c r="AE69" i="20"/>
  <c r="AD69" i="20"/>
  <c r="AC69" i="20"/>
  <c r="AB69" i="20"/>
  <c r="AA69" i="20"/>
  <c r="Z69" i="20"/>
  <c r="Y69" i="20"/>
  <c r="X69" i="20"/>
  <c r="W69" i="20"/>
  <c r="V69" i="20"/>
  <c r="U69" i="20"/>
  <c r="T69" i="20"/>
  <c r="S69" i="20"/>
  <c r="R69" i="20"/>
  <c r="Q69" i="20"/>
  <c r="P69" i="20"/>
  <c r="O69" i="20"/>
  <c r="N69" i="20"/>
  <c r="M69" i="20"/>
  <c r="L69" i="20"/>
  <c r="K69" i="20"/>
  <c r="J69" i="20"/>
  <c r="I69" i="20"/>
  <c r="H69" i="20"/>
  <c r="G69" i="20"/>
  <c r="F69" i="20"/>
  <c r="E69" i="20"/>
  <c r="D69" i="20"/>
  <c r="C69" i="20"/>
  <c r="B69" i="20"/>
  <c r="AE68" i="20"/>
  <c r="AD68" i="20"/>
  <c r="AC68" i="20"/>
  <c r="AB68" i="20"/>
  <c r="AA68" i="20"/>
  <c r="Z68" i="20"/>
  <c r="Y68" i="20"/>
  <c r="X68" i="20"/>
  <c r="W68" i="20"/>
  <c r="V68" i="20"/>
  <c r="U68" i="20"/>
  <c r="T68" i="20"/>
  <c r="S68" i="20"/>
  <c r="R68" i="20"/>
  <c r="Q68" i="20"/>
  <c r="P68" i="20"/>
  <c r="O68" i="20"/>
  <c r="N68" i="20"/>
  <c r="M68" i="20"/>
  <c r="L68" i="20"/>
  <c r="K68" i="20"/>
  <c r="J68" i="20"/>
  <c r="I68" i="20"/>
  <c r="H68" i="20"/>
  <c r="G68" i="20"/>
  <c r="F68" i="20"/>
  <c r="E68" i="20"/>
  <c r="D68" i="20"/>
  <c r="C68" i="20"/>
  <c r="B68" i="20"/>
  <c r="AE65" i="20"/>
  <c r="AD65" i="20"/>
  <c r="AC65" i="20"/>
  <c r="AB65" i="20"/>
  <c r="AA65" i="20"/>
  <c r="Z65" i="20"/>
  <c r="Y65" i="20"/>
  <c r="X65" i="20"/>
  <c r="W65" i="20"/>
  <c r="V65" i="20"/>
  <c r="U65" i="20"/>
  <c r="T65" i="20"/>
  <c r="S65" i="20"/>
  <c r="R65" i="20"/>
  <c r="Q65" i="20"/>
  <c r="O65" i="20"/>
  <c r="N65" i="20"/>
  <c r="M65" i="20"/>
  <c r="L65" i="20"/>
  <c r="K65" i="20"/>
  <c r="J65" i="20"/>
  <c r="I65" i="20"/>
  <c r="H65" i="20"/>
  <c r="G65" i="20"/>
  <c r="F65" i="20"/>
  <c r="E65" i="20"/>
  <c r="D65" i="20"/>
  <c r="C65" i="20"/>
  <c r="B65" i="20"/>
  <c r="AE64" i="20"/>
  <c r="AD64" i="20"/>
  <c r="AC64" i="20"/>
  <c r="AB64" i="20"/>
  <c r="AA64" i="20"/>
  <c r="Z64" i="20"/>
  <c r="Y64" i="20"/>
  <c r="X64" i="20"/>
  <c r="W64" i="20"/>
  <c r="V64" i="20"/>
  <c r="U64" i="20"/>
  <c r="T64" i="20"/>
  <c r="S64" i="20"/>
  <c r="R64" i="20"/>
  <c r="Q64" i="20"/>
  <c r="P64" i="20"/>
  <c r="O64" i="20"/>
  <c r="N64" i="20"/>
  <c r="M64" i="20"/>
  <c r="L64" i="20"/>
  <c r="K64" i="20"/>
  <c r="J64" i="20"/>
  <c r="I64" i="20"/>
  <c r="H64" i="20"/>
  <c r="G64" i="20"/>
  <c r="F64" i="20"/>
  <c r="E64" i="20"/>
  <c r="D64" i="20"/>
  <c r="C64" i="20"/>
  <c r="B64" i="20"/>
  <c r="AE63" i="20"/>
  <c r="AD63" i="20"/>
  <c r="AC63" i="20"/>
  <c r="AB63" i="20"/>
  <c r="AA63" i="20"/>
  <c r="Z63" i="20"/>
  <c r="Y63" i="20"/>
  <c r="X63" i="20"/>
  <c r="W63" i="20"/>
  <c r="V63" i="20"/>
  <c r="U63" i="20"/>
  <c r="T63" i="20"/>
  <c r="S63" i="20"/>
  <c r="R63" i="20"/>
  <c r="Q63" i="20"/>
  <c r="P63" i="20"/>
  <c r="O63" i="20"/>
  <c r="N63" i="20"/>
  <c r="M63" i="20"/>
  <c r="L63" i="20"/>
  <c r="K63" i="20"/>
  <c r="J63" i="20"/>
  <c r="I63" i="20"/>
  <c r="H63" i="20"/>
  <c r="G63" i="20"/>
  <c r="F63" i="20"/>
  <c r="E63" i="20"/>
  <c r="D63" i="20"/>
  <c r="C63" i="20"/>
  <c r="B63" i="20"/>
  <c r="AE62" i="20"/>
  <c r="AD62" i="20"/>
  <c r="AC62" i="20"/>
  <c r="AB62" i="20"/>
  <c r="AA62" i="20"/>
  <c r="Z62" i="20"/>
  <c r="Y62" i="20"/>
  <c r="X62" i="20"/>
  <c r="W62" i="20"/>
  <c r="V62" i="20"/>
  <c r="U62" i="20"/>
  <c r="T62" i="20"/>
  <c r="S62" i="20"/>
  <c r="R62" i="20"/>
  <c r="Q62" i="20"/>
  <c r="P62" i="20"/>
  <c r="O62" i="20"/>
  <c r="N62" i="20"/>
  <c r="M62" i="20"/>
  <c r="L62" i="20"/>
  <c r="K62" i="20"/>
  <c r="J62" i="20"/>
  <c r="I62" i="20"/>
  <c r="H62" i="20"/>
  <c r="G62" i="20"/>
  <c r="F62" i="20"/>
  <c r="E62" i="20"/>
  <c r="D62" i="20"/>
  <c r="C62" i="20"/>
  <c r="B62" i="20"/>
  <c r="AE59" i="20"/>
  <c r="AD59" i="20"/>
  <c r="AC59" i="20"/>
  <c r="AB59" i="20"/>
  <c r="AA59" i="20"/>
  <c r="Z59" i="20"/>
  <c r="Y59" i="20"/>
  <c r="X59" i="20"/>
  <c r="W59" i="20"/>
  <c r="V59" i="20"/>
  <c r="U59" i="20"/>
  <c r="T59" i="20"/>
  <c r="S59" i="20"/>
  <c r="R59" i="20"/>
  <c r="Q59" i="20"/>
  <c r="O59" i="20"/>
  <c r="N59" i="20"/>
  <c r="M59" i="20"/>
  <c r="L59" i="20"/>
  <c r="K59" i="20"/>
  <c r="J59" i="20"/>
  <c r="I59" i="20"/>
  <c r="H59" i="20"/>
  <c r="G59" i="20"/>
  <c r="F59" i="20"/>
  <c r="E59" i="20"/>
  <c r="D59" i="20"/>
  <c r="C59" i="20"/>
  <c r="B59" i="20"/>
  <c r="AE58" i="20"/>
  <c r="AD58" i="20"/>
  <c r="AC58" i="20"/>
  <c r="AB58" i="20"/>
  <c r="AA58" i="20"/>
  <c r="Z58" i="20"/>
  <c r="Y58" i="20"/>
  <c r="X58" i="20"/>
  <c r="W58" i="20"/>
  <c r="V58" i="20"/>
  <c r="U58" i="20"/>
  <c r="T58" i="20"/>
  <c r="S58" i="20"/>
  <c r="R58" i="20"/>
  <c r="Q58" i="20"/>
  <c r="P58" i="20"/>
  <c r="O58" i="20"/>
  <c r="N58" i="20"/>
  <c r="M58" i="20"/>
  <c r="L58" i="20"/>
  <c r="K58" i="20"/>
  <c r="J58" i="20"/>
  <c r="I58" i="20"/>
  <c r="H58" i="20"/>
  <c r="G58" i="20"/>
  <c r="F58" i="20"/>
  <c r="E58" i="20"/>
  <c r="D58" i="20"/>
  <c r="C58" i="20"/>
  <c r="B58" i="20"/>
  <c r="AE57" i="20"/>
  <c r="AD57" i="20"/>
  <c r="AC57" i="20"/>
  <c r="AB57" i="20"/>
  <c r="AA57" i="20"/>
  <c r="Z57" i="20"/>
  <c r="Y57" i="20"/>
  <c r="X57" i="20"/>
  <c r="W57" i="20"/>
  <c r="V57" i="20"/>
  <c r="U57" i="20"/>
  <c r="T57" i="20"/>
  <c r="S57" i="20"/>
  <c r="R57" i="20"/>
  <c r="Q57" i="20"/>
  <c r="P57" i="20"/>
  <c r="O57" i="20"/>
  <c r="N57" i="20"/>
  <c r="M57" i="20"/>
  <c r="L57" i="20"/>
  <c r="K57" i="20"/>
  <c r="J57" i="20"/>
  <c r="I57" i="20"/>
  <c r="H57" i="20"/>
  <c r="G57" i="20"/>
  <c r="F57" i="20"/>
  <c r="E57" i="20"/>
  <c r="D57" i="20"/>
  <c r="C57" i="20"/>
  <c r="B57" i="20"/>
  <c r="AE56" i="20"/>
  <c r="AD56" i="20"/>
  <c r="AC56" i="20"/>
  <c r="AB56" i="20"/>
  <c r="AA56" i="20"/>
  <c r="Z56" i="20"/>
  <c r="Y56" i="20"/>
  <c r="X56" i="20"/>
  <c r="W56" i="20"/>
  <c r="V56" i="20"/>
  <c r="U56" i="20"/>
  <c r="T56" i="20"/>
  <c r="S56" i="20"/>
  <c r="R56" i="20"/>
  <c r="Q56" i="20"/>
  <c r="P56" i="20"/>
  <c r="O56" i="20"/>
  <c r="N56" i="20"/>
  <c r="M56" i="20"/>
  <c r="L56" i="20"/>
  <c r="K56" i="20"/>
  <c r="J56" i="20"/>
  <c r="I56" i="20"/>
  <c r="H56" i="20"/>
  <c r="G56" i="20"/>
  <c r="F56" i="20"/>
  <c r="E56" i="20"/>
  <c r="D56" i="20"/>
  <c r="C56" i="20"/>
  <c r="B56" i="20"/>
  <c r="AE53" i="20"/>
  <c r="AD53" i="20"/>
  <c r="AC53" i="20"/>
  <c r="AB53" i="20"/>
  <c r="AA53" i="20"/>
  <c r="Z53" i="20"/>
  <c r="Y53" i="20"/>
  <c r="X53" i="20"/>
  <c r="W53" i="20"/>
  <c r="V53" i="20"/>
  <c r="U53" i="20"/>
  <c r="T53" i="20"/>
  <c r="S53" i="20"/>
  <c r="R53" i="20"/>
  <c r="Q53" i="20"/>
  <c r="O53" i="20"/>
  <c r="N53" i="20"/>
  <c r="M53" i="20"/>
  <c r="L53" i="20"/>
  <c r="K53" i="20"/>
  <c r="J53" i="20"/>
  <c r="I53" i="20"/>
  <c r="H53" i="20"/>
  <c r="G53" i="20"/>
  <c r="F53" i="20"/>
  <c r="E53" i="20"/>
  <c r="D53" i="20"/>
  <c r="C53" i="20"/>
  <c r="B53" i="20"/>
  <c r="AE52" i="20"/>
  <c r="AD52" i="20"/>
  <c r="AC52" i="20"/>
  <c r="AB52" i="20"/>
  <c r="AA52" i="20"/>
  <c r="Z52" i="20"/>
  <c r="Y52" i="20"/>
  <c r="X52" i="20"/>
  <c r="W52" i="20"/>
  <c r="V52" i="20"/>
  <c r="U52" i="20"/>
  <c r="T52" i="20"/>
  <c r="S52" i="20"/>
  <c r="R52" i="20"/>
  <c r="Q52" i="20"/>
  <c r="P52" i="20"/>
  <c r="O52" i="20"/>
  <c r="N52" i="20"/>
  <c r="M52" i="20"/>
  <c r="L52" i="20"/>
  <c r="K52" i="20"/>
  <c r="J52" i="20"/>
  <c r="I52" i="20"/>
  <c r="H52" i="20"/>
  <c r="G52" i="20"/>
  <c r="F52" i="20"/>
  <c r="E52" i="20"/>
  <c r="D52" i="20"/>
  <c r="C52" i="20"/>
  <c r="B52" i="20"/>
  <c r="AE51" i="20"/>
  <c r="AD51" i="20"/>
  <c r="AC51" i="20"/>
  <c r="AB51" i="20"/>
  <c r="AA51" i="20"/>
  <c r="Z51" i="20"/>
  <c r="Y51" i="20"/>
  <c r="X51" i="20"/>
  <c r="W51" i="20"/>
  <c r="V51" i="20"/>
  <c r="U51" i="20"/>
  <c r="T51" i="20"/>
  <c r="S51" i="20"/>
  <c r="R51" i="20"/>
  <c r="Q51" i="20"/>
  <c r="P51" i="20"/>
  <c r="O51" i="20"/>
  <c r="N51" i="20"/>
  <c r="M51" i="20"/>
  <c r="L51" i="20"/>
  <c r="K51" i="20"/>
  <c r="J51" i="20"/>
  <c r="I51" i="20"/>
  <c r="H51" i="20"/>
  <c r="G51" i="20"/>
  <c r="F51" i="20"/>
  <c r="E51" i="20"/>
  <c r="D51" i="20"/>
  <c r="C51" i="20"/>
  <c r="B51" i="20"/>
  <c r="AE50" i="20"/>
  <c r="AD50" i="20"/>
  <c r="AC50" i="20"/>
  <c r="AB50" i="20"/>
  <c r="AA50" i="20"/>
  <c r="Z50" i="20"/>
  <c r="Y50" i="20"/>
  <c r="X50" i="20"/>
  <c r="W50" i="20"/>
  <c r="V50" i="20"/>
  <c r="U50" i="20"/>
  <c r="T50" i="20"/>
  <c r="S50" i="20"/>
  <c r="R50" i="20"/>
  <c r="Q50" i="20"/>
  <c r="P50" i="20"/>
  <c r="O50" i="20"/>
  <c r="N50" i="20"/>
  <c r="M50" i="20"/>
  <c r="L50" i="20"/>
  <c r="K50" i="20"/>
  <c r="J50" i="20"/>
  <c r="I50" i="20"/>
  <c r="H50" i="20"/>
  <c r="G50" i="20"/>
  <c r="F50" i="20"/>
  <c r="E50" i="20"/>
  <c r="D50" i="20"/>
  <c r="C50" i="20"/>
  <c r="B50" i="20"/>
  <c r="AE47" i="20"/>
  <c r="AD47" i="20"/>
  <c r="AC47" i="20"/>
  <c r="AB47" i="20"/>
  <c r="AA47" i="20"/>
  <c r="Z47" i="20"/>
  <c r="Y47" i="20"/>
  <c r="X47" i="20"/>
  <c r="W47" i="20"/>
  <c r="V47" i="20"/>
  <c r="U47" i="20"/>
  <c r="T47" i="20"/>
  <c r="S47" i="20"/>
  <c r="R47" i="20"/>
  <c r="Q47" i="20"/>
  <c r="O47" i="20"/>
  <c r="N47" i="20"/>
  <c r="M47" i="20"/>
  <c r="L47" i="20"/>
  <c r="K47" i="20"/>
  <c r="J47" i="20"/>
  <c r="I47" i="20"/>
  <c r="H47" i="20"/>
  <c r="G47" i="20"/>
  <c r="F47" i="20"/>
  <c r="E47" i="20"/>
  <c r="D47" i="20"/>
  <c r="C47" i="20"/>
  <c r="B47" i="20"/>
  <c r="AE46" i="20"/>
  <c r="AD46" i="20"/>
  <c r="AC46" i="20"/>
  <c r="AB46" i="20"/>
  <c r="AA46" i="20"/>
  <c r="Z46" i="20"/>
  <c r="Y46" i="20"/>
  <c r="X46" i="20"/>
  <c r="W46" i="20"/>
  <c r="V46" i="20"/>
  <c r="U46" i="20"/>
  <c r="T46" i="20"/>
  <c r="S46" i="20"/>
  <c r="R46" i="20"/>
  <c r="Q46" i="20"/>
  <c r="P46" i="20"/>
  <c r="O46" i="20"/>
  <c r="N46" i="20"/>
  <c r="M46" i="20"/>
  <c r="L46" i="20"/>
  <c r="K46" i="20"/>
  <c r="J46" i="20"/>
  <c r="I46" i="20"/>
  <c r="H46" i="20"/>
  <c r="G46" i="20"/>
  <c r="F46" i="20"/>
  <c r="E46" i="20"/>
  <c r="D46" i="20"/>
  <c r="C46" i="20"/>
  <c r="B46" i="20"/>
  <c r="AE45" i="20"/>
  <c r="AD45" i="20"/>
  <c r="AC45" i="20"/>
  <c r="AB45" i="20"/>
  <c r="AA45" i="20"/>
  <c r="Z45" i="20"/>
  <c r="Y45" i="20"/>
  <c r="X45" i="20"/>
  <c r="W45" i="20"/>
  <c r="V45" i="20"/>
  <c r="U45" i="20"/>
  <c r="T45" i="20"/>
  <c r="S45" i="20"/>
  <c r="R45" i="20"/>
  <c r="Q45" i="20"/>
  <c r="P45" i="20"/>
  <c r="O45" i="20"/>
  <c r="N45" i="20"/>
  <c r="M45" i="20"/>
  <c r="L45" i="20"/>
  <c r="K45" i="20"/>
  <c r="J45" i="20"/>
  <c r="I45" i="20"/>
  <c r="H45" i="20"/>
  <c r="G45" i="20"/>
  <c r="F45" i="20"/>
  <c r="E45" i="20"/>
  <c r="D45" i="20"/>
  <c r="C45" i="20"/>
  <c r="B45" i="20"/>
  <c r="AE44" i="20"/>
  <c r="AD44" i="20"/>
  <c r="AC44" i="20"/>
  <c r="AB44" i="20"/>
  <c r="AA44" i="20"/>
  <c r="Z44" i="20"/>
  <c r="Y44" i="20"/>
  <c r="X44" i="20"/>
  <c r="W44" i="20"/>
  <c r="V44" i="20"/>
  <c r="U44" i="20"/>
  <c r="T44" i="20"/>
  <c r="S44" i="20"/>
  <c r="R44" i="20"/>
  <c r="Q44" i="20"/>
  <c r="P44" i="20"/>
  <c r="O44" i="20"/>
  <c r="N44" i="20"/>
  <c r="M44" i="20"/>
  <c r="L44" i="20"/>
  <c r="K44" i="20"/>
  <c r="J44" i="20"/>
  <c r="I44" i="20"/>
  <c r="H44" i="20"/>
  <c r="G44" i="20"/>
  <c r="F44" i="20"/>
  <c r="E44" i="20"/>
  <c r="D44" i="20"/>
  <c r="C44" i="20"/>
  <c r="AE41" i="20"/>
  <c r="AD41" i="20"/>
  <c r="AC41" i="20"/>
  <c r="AB41" i="20"/>
  <c r="AA41" i="20"/>
  <c r="Z41" i="20"/>
  <c r="Y41" i="20"/>
  <c r="X41" i="20"/>
  <c r="W41" i="20"/>
  <c r="V41" i="20"/>
  <c r="U41" i="20"/>
  <c r="T41" i="20"/>
  <c r="S41" i="20"/>
  <c r="R41" i="20"/>
  <c r="Q41" i="20"/>
  <c r="O41" i="20"/>
  <c r="N41" i="20"/>
  <c r="M41" i="20"/>
  <c r="L41" i="20"/>
  <c r="K41" i="20"/>
  <c r="J41" i="20"/>
  <c r="I41" i="20"/>
  <c r="H41" i="20"/>
  <c r="G41" i="20"/>
  <c r="F41" i="20"/>
  <c r="E41" i="20"/>
  <c r="D41" i="20"/>
  <c r="C41" i="20"/>
  <c r="B41" i="20"/>
  <c r="AE40" i="20"/>
  <c r="AD40" i="20"/>
  <c r="AC40" i="20"/>
  <c r="AB40" i="20"/>
  <c r="AA40" i="20"/>
  <c r="Z40" i="20"/>
  <c r="Y40" i="20"/>
  <c r="X40" i="20"/>
  <c r="W40" i="20"/>
  <c r="V40" i="20"/>
  <c r="U40" i="20"/>
  <c r="T40" i="20"/>
  <c r="S40" i="20"/>
  <c r="R40" i="20"/>
  <c r="Q40" i="20"/>
  <c r="P40" i="20"/>
  <c r="O40" i="20"/>
  <c r="N40" i="20"/>
  <c r="M40" i="20"/>
  <c r="L40" i="20"/>
  <c r="K40" i="20"/>
  <c r="J40" i="20"/>
  <c r="I40" i="20"/>
  <c r="H40" i="20"/>
  <c r="G40" i="20"/>
  <c r="F40" i="20"/>
  <c r="E40" i="20"/>
  <c r="D40" i="20"/>
  <c r="C40" i="20"/>
  <c r="B40" i="20"/>
  <c r="AE39" i="20"/>
  <c r="AD39" i="20"/>
  <c r="AC39" i="20"/>
  <c r="AB39" i="20"/>
  <c r="AA39" i="20"/>
  <c r="Z39" i="20"/>
  <c r="Y39" i="20"/>
  <c r="X39" i="20"/>
  <c r="W39" i="20"/>
  <c r="V39" i="20"/>
  <c r="U39" i="20"/>
  <c r="T39" i="20"/>
  <c r="S39" i="20"/>
  <c r="R39" i="20"/>
  <c r="Q39" i="20"/>
  <c r="P39" i="20"/>
  <c r="O39" i="20"/>
  <c r="N39" i="20"/>
  <c r="M39" i="20"/>
  <c r="L39" i="20"/>
  <c r="K39" i="20"/>
  <c r="J39" i="20"/>
  <c r="I39" i="20"/>
  <c r="H39" i="20"/>
  <c r="G39" i="20"/>
  <c r="F39" i="20"/>
  <c r="E39" i="20"/>
  <c r="D39" i="20"/>
  <c r="C39" i="20"/>
  <c r="B39" i="20"/>
  <c r="AE38" i="20"/>
  <c r="AD38" i="20"/>
  <c r="AC38" i="20"/>
  <c r="AB38" i="20"/>
  <c r="AA38" i="20"/>
  <c r="Z38" i="20"/>
  <c r="Y38" i="20"/>
  <c r="X38" i="20"/>
  <c r="W38" i="20"/>
  <c r="V38" i="20"/>
  <c r="U38" i="20"/>
  <c r="T38" i="20"/>
  <c r="S38" i="20"/>
  <c r="R38" i="20"/>
  <c r="Q38" i="20"/>
  <c r="P38" i="20"/>
  <c r="O38" i="20"/>
  <c r="N38" i="20"/>
  <c r="M38" i="20"/>
  <c r="L38" i="20"/>
  <c r="K38" i="20"/>
  <c r="J38" i="20"/>
  <c r="I38" i="20"/>
  <c r="H38" i="20"/>
  <c r="G38" i="20"/>
  <c r="F38" i="20"/>
  <c r="E38" i="20"/>
  <c r="D38" i="20"/>
  <c r="C38" i="20"/>
  <c r="E40" i="18"/>
  <c r="AL40" i="18" s="1"/>
  <c r="E39" i="18"/>
  <c r="G39" i="18" s="1"/>
  <c r="E35" i="18"/>
  <c r="W35" i="18" s="1"/>
  <c r="E34" i="18"/>
  <c r="AB34" i="18" s="1"/>
  <c r="E30" i="18"/>
  <c r="T30" i="18" s="1"/>
  <c r="E29" i="18"/>
  <c r="U29" i="18" s="1"/>
  <c r="E27" i="18"/>
  <c r="V27" i="18" s="1"/>
  <c r="E26" i="18"/>
  <c r="K26" i="18" s="1"/>
  <c r="E25" i="18"/>
  <c r="AI25" i="18" s="1"/>
  <c r="E24" i="18"/>
  <c r="U24" i="18" s="1"/>
  <c r="E22" i="18"/>
  <c r="L22" i="18" s="1"/>
  <c r="E21" i="18"/>
  <c r="H21" i="18" s="1"/>
  <c r="E20" i="18"/>
  <c r="AD20" i="18" s="1"/>
  <c r="E19" i="18"/>
  <c r="T19" i="18" s="1"/>
  <c r="E18" i="18"/>
  <c r="U18" i="18" s="1"/>
  <c r="E17" i="18"/>
  <c r="V17" i="18" s="1"/>
  <c r="E16" i="18"/>
  <c r="P16" i="18" s="1"/>
  <c r="E14" i="18"/>
  <c r="W14" i="18" s="1"/>
  <c r="E13" i="18"/>
  <c r="W13" i="18" s="1"/>
  <c r="E12" i="18"/>
  <c r="X12" i="18" s="1"/>
  <c r="E11" i="18"/>
  <c r="AB11" i="18" s="1"/>
  <c r="AG91" i="6"/>
  <c r="N91" i="6"/>
  <c r="N91" i="8" s="1"/>
  <c r="M91" i="6"/>
  <c r="M91" i="8" s="1"/>
  <c r="D91" i="6"/>
  <c r="D91" i="8" s="1"/>
  <c r="AF88" i="6"/>
  <c r="AF88" i="8" s="1"/>
  <c r="AF77" i="6"/>
  <c r="AF77" i="8" s="1"/>
  <c r="AF71" i="6"/>
  <c r="AF66" i="6"/>
  <c r="AF66" i="8" s="1"/>
  <c r="AF62" i="6"/>
  <c r="AF62" i="8" s="1"/>
  <c r="AF57" i="6"/>
  <c r="AG51" i="6"/>
  <c r="AG51" i="8" s="1"/>
  <c r="I51" i="6"/>
  <c r="I51" i="8" s="1"/>
  <c r="AF44" i="6"/>
  <c r="AF91" i="6" s="1"/>
  <c r="AF91" i="8" s="1"/>
  <c r="AE44" i="6"/>
  <c r="AE44" i="8" s="1"/>
  <c r="AD44" i="6"/>
  <c r="AC44" i="6"/>
  <c r="AB44" i="6"/>
  <c r="AA44" i="6"/>
  <c r="Z44" i="6"/>
  <c r="Y44" i="6"/>
  <c r="Y44" i="8" s="1"/>
  <c r="W44" i="6"/>
  <c r="W44" i="8" s="1"/>
  <c r="V44" i="6"/>
  <c r="V44" i="8" s="1"/>
  <c r="U44" i="6"/>
  <c r="U44" i="8" s="1"/>
  <c r="T44" i="6"/>
  <c r="T44" i="8" s="1"/>
  <c r="S44" i="6"/>
  <c r="S91" i="6" s="1"/>
  <c r="S91" i="8" s="1"/>
  <c r="R44" i="6"/>
  <c r="Q44" i="6"/>
  <c r="Q91" i="6" s="1"/>
  <c r="Q91" i="8" s="1"/>
  <c r="P44" i="6"/>
  <c r="P91" i="6" s="1"/>
  <c r="P91" i="8" s="1"/>
  <c r="O44" i="6"/>
  <c r="O91" i="6" s="1"/>
  <c r="O91" i="8" s="1"/>
  <c r="N44" i="6"/>
  <c r="N44" i="8" s="1"/>
  <c r="M44" i="6"/>
  <c r="M44" i="8" s="1"/>
  <c r="L44" i="6"/>
  <c r="L44" i="8" s="1"/>
  <c r="K44" i="6"/>
  <c r="K44" i="8" s="1"/>
  <c r="J44" i="6"/>
  <c r="J44" i="8" s="1"/>
  <c r="I44" i="6"/>
  <c r="H44" i="6"/>
  <c r="H44" i="8" s="1"/>
  <c r="G44" i="6"/>
  <c r="G44" i="8" s="1"/>
  <c r="F44" i="6"/>
  <c r="F44" i="8" s="1"/>
  <c r="E44" i="6"/>
  <c r="E44" i="8" s="1"/>
  <c r="D44" i="6"/>
  <c r="D44" i="8" s="1"/>
  <c r="AF43" i="6"/>
  <c r="AF90" i="6" s="1"/>
  <c r="AF90" i="8" s="1"/>
  <c r="I43" i="6"/>
  <c r="I43" i="8" s="1"/>
  <c r="AF42" i="6"/>
  <c r="AF42" i="8" s="1"/>
  <c r="I42" i="6"/>
  <c r="I89" i="6" s="1"/>
  <c r="AG88" i="6"/>
  <c r="AG88" i="8" s="1"/>
  <c r="AF41" i="6"/>
  <c r="I41" i="6"/>
  <c r="AG87" i="6"/>
  <c r="AG87" i="8" s="1"/>
  <c r="AF40" i="6"/>
  <c r="AF40" i="8" s="1"/>
  <c r="I40" i="6"/>
  <c r="I87" i="6" s="1"/>
  <c r="AG39" i="8"/>
  <c r="AF39" i="6"/>
  <c r="AF86" i="6" s="1"/>
  <c r="AF86" i="8" s="1"/>
  <c r="I39" i="6"/>
  <c r="I39" i="8" s="1"/>
  <c r="AF38" i="6"/>
  <c r="AF85" i="6" s="1"/>
  <c r="AF85" i="8" s="1"/>
  <c r="I38" i="6"/>
  <c r="I38" i="8" s="1"/>
  <c r="AF37" i="6"/>
  <c r="I37" i="6"/>
  <c r="I84" i="6" s="1"/>
  <c r="AG83" i="6"/>
  <c r="AG83" i="8" s="1"/>
  <c r="AF36" i="6"/>
  <c r="AF83" i="6" s="1"/>
  <c r="AF83" i="8" s="1"/>
  <c r="I36" i="6"/>
  <c r="I83" i="6" s="1"/>
  <c r="AF33" i="6"/>
  <c r="I33" i="6"/>
  <c r="I80" i="6" s="1"/>
  <c r="AG79" i="6"/>
  <c r="AG79" i="8" s="1"/>
  <c r="AF32" i="6"/>
  <c r="AF32" i="8" s="1"/>
  <c r="Z32" i="6"/>
  <c r="Z79" i="6" s="1"/>
  <c r="Z79" i="8" s="1"/>
  <c r="I32" i="6"/>
  <c r="I79" i="6" s="1"/>
  <c r="AG31" i="8"/>
  <c r="AF31" i="6"/>
  <c r="AF78" i="6" s="1"/>
  <c r="AF78" i="8" s="1"/>
  <c r="I31" i="6"/>
  <c r="AG77" i="6"/>
  <c r="AG77" i="8" s="1"/>
  <c r="AF30" i="6"/>
  <c r="AF30" i="8" s="1"/>
  <c r="I30" i="6"/>
  <c r="I77" i="6" s="1"/>
  <c r="AG76" i="6"/>
  <c r="AG76" i="8" s="1"/>
  <c r="AF29" i="6"/>
  <c r="AF76" i="6" s="1"/>
  <c r="AF76" i="8" s="1"/>
  <c r="I29" i="6"/>
  <c r="I76" i="6" s="1"/>
  <c r="AG75" i="6"/>
  <c r="AG75" i="8" s="1"/>
  <c r="AF28" i="6"/>
  <c r="I28" i="6"/>
  <c r="AG74" i="6"/>
  <c r="AG74" i="8" s="1"/>
  <c r="AF27" i="6"/>
  <c r="I27" i="6"/>
  <c r="I74" i="6" s="1"/>
  <c r="AF26" i="6"/>
  <c r="AF73" i="6" s="1"/>
  <c r="AF73" i="8" s="1"/>
  <c r="I26" i="6"/>
  <c r="I73" i="6" s="1"/>
  <c r="AG25" i="8"/>
  <c r="AF25" i="6"/>
  <c r="AF25" i="8" s="1"/>
  <c r="I25" i="6"/>
  <c r="AG71" i="6"/>
  <c r="AG71" i="8" s="1"/>
  <c r="AF24" i="6"/>
  <c r="I24" i="6"/>
  <c r="AG70" i="6"/>
  <c r="AG70" i="8" s="1"/>
  <c r="AF23" i="6"/>
  <c r="AF70" i="6" s="1"/>
  <c r="AF70" i="8" s="1"/>
  <c r="I23" i="6"/>
  <c r="I23" i="8" s="1"/>
  <c r="AG69" i="6"/>
  <c r="AG69" i="8" s="1"/>
  <c r="AF22" i="6"/>
  <c r="I22" i="6"/>
  <c r="I69" i="6" s="1"/>
  <c r="AF21" i="6"/>
  <c r="AF21" i="8" s="1"/>
  <c r="I21" i="6"/>
  <c r="AG67" i="6"/>
  <c r="AG67" i="8" s="1"/>
  <c r="AF20" i="6"/>
  <c r="AF20" i="8" s="1"/>
  <c r="I20" i="6"/>
  <c r="I67" i="6" s="1"/>
  <c r="AG66" i="6"/>
  <c r="AG66" i="8" s="1"/>
  <c r="AF19" i="6"/>
  <c r="I19" i="6"/>
  <c r="AG18" i="8"/>
  <c r="AF18" i="6"/>
  <c r="I18" i="6"/>
  <c r="I18" i="8" s="1"/>
  <c r="AG64" i="6"/>
  <c r="AG64" i="8" s="1"/>
  <c r="AF17" i="6"/>
  <c r="AF64" i="6" s="1"/>
  <c r="I17" i="6"/>
  <c r="AG63" i="6"/>
  <c r="AG63" i="8" s="1"/>
  <c r="AF16" i="6"/>
  <c r="AF63" i="6" s="1"/>
  <c r="AF63" i="8" s="1"/>
  <c r="I16" i="6"/>
  <c r="I63" i="6" s="1"/>
  <c r="AG62" i="6"/>
  <c r="AG62" i="8" s="1"/>
  <c r="AF15" i="6"/>
  <c r="AF15" i="8" s="1"/>
  <c r="I15" i="6"/>
  <c r="I15" i="8" s="1"/>
  <c r="AG61" i="6"/>
  <c r="AG61" i="8" s="1"/>
  <c r="AF14" i="6"/>
  <c r="AF14" i="8" s="1"/>
  <c r="I14" i="6"/>
  <c r="I14" i="8" s="1"/>
  <c r="AG60" i="6"/>
  <c r="AG60" i="8" s="1"/>
  <c r="AF13" i="6"/>
  <c r="AF60" i="6" s="1"/>
  <c r="AF60" i="8" s="1"/>
  <c r="I13" i="6"/>
  <c r="I60" i="6" s="1"/>
  <c r="AR12" i="6"/>
  <c r="AF12" i="6"/>
  <c r="I12" i="6"/>
  <c r="I59" i="6" s="1"/>
  <c r="AG58" i="6"/>
  <c r="AG58" i="8" s="1"/>
  <c r="AF11" i="6"/>
  <c r="AF58" i="6" s="1"/>
  <c r="AF58" i="8" s="1"/>
  <c r="I11" i="6"/>
  <c r="I58" i="6" s="1"/>
  <c r="AG57" i="6"/>
  <c r="AG57" i="8" s="1"/>
  <c r="AF10" i="6"/>
  <c r="I10" i="6"/>
  <c r="I57" i="6" s="1"/>
  <c r="AG56" i="6"/>
  <c r="AG56" i="8" s="1"/>
  <c r="AF9" i="6"/>
  <c r="AF56" i="6" s="1"/>
  <c r="AF56" i="8" s="1"/>
  <c r="I9" i="6"/>
  <c r="I56" i="6" s="1"/>
  <c r="AG8" i="8"/>
  <c r="AF8" i="6"/>
  <c r="AF55" i="6" s="1"/>
  <c r="I8" i="6"/>
  <c r="I8" i="8" s="1"/>
  <c r="AG54" i="6"/>
  <c r="AG54" i="8" s="1"/>
  <c r="AF7" i="6"/>
  <c r="I7" i="6"/>
  <c r="AG53" i="6"/>
  <c r="AG53" i="8" s="1"/>
  <c r="AF6" i="6"/>
  <c r="AF53" i="6" s="1"/>
  <c r="AF53" i="8" s="1"/>
  <c r="I6" i="6"/>
  <c r="I53" i="6" s="1"/>
  <c r="AG52" i="6"/>
  <c r="AG52" i="8" s="1"/>
  <c r="AF5" i="6"/>
  <c r="AF52" i="6" s="1"/>
  <c r="AF52" i="8" s="1"/>
  <c r="I5" i="6"/>
  <c r="AE26" i="6"/>
  <c r="AE73" i="6" s="1"/>
  <c r="AE73" i="8" s="1"/>
  <c r="AA40" i="6"/>
  <c r="AA87" i="6" s="1"/>
  <c r="AA87" i="8" s="1"/>
  <c r="Z33" i="6"/>
  <c r="Z80" i="6" s="1"/>
  <c r="Z80" i="8" s="1"/>
  <c r="Y45" i="6"/>
  <c r="X45" i="6"/>
  <c r="W45" i="6"/>
  <c r="U45" i="6"/>
  <c r="S36" i="6"/>
  <c r="R25" i="6"/>
  <c r="R72" i="6" s="1"/>
  <c r="R72" i="8" s="1"/>
  <c r="Q51" i="6"/>
  <c r="P28" i="6"/>
  <c r="P28" i="8" s="1"/>
  <c r="O32" i="6"/>
  <c r="O32" i="8" s="1"/>
  <c r="N5" i="6"/>
  <c r="N52" i="6" s="1"/>
  <c r="N52" i="8" s="1"/>
  <c r="L4" i="8"/>
  <c r="J20" i="6"/>
  <c r="J20" i="8" s="1"/>
  <c r="H45" i="6"/>
  <c r="G45" i="6"/>
  <c r="F45" i="6"/>
  <c r="E45" i="6"/>
  <c r="D31" i="6"/>
  <c r="D78" i="6" s="1"/>
  <c r="D78" i="8" s="1"/>
  <c r="AG3" i="6"/>
  <c r="AG50" i="6" s="1"/>
  <c r="AG50" i="8" s="1"/>
  <c r="AF3" i="6"/>
  <c r="AF50" i="6" s="1"/>
  <c r="AF50" i="8" s="1"/>
  <c r="AE3" i="6"/>
  <c r="AE50" i="6" s="1"/>
  <c r="AE50" i="8" s="1"/>
  <c r="AD50" i="6"/>
  <c r="AD50" i="8" s="1"/>
  <c r="AB3" i="6"/>
  <c r="AB3" i="8" s="1"/>
  <c r="AA3" i="6"/>
  <c r="AA3" i="8" s="1"/>
  <c r="Z3" i="6"/>
  <c r="Z50" i="6" s="1"/>
  <c r="Z50" i="8" s="1"/>
  <c r="Y3" i="6"/>
  <c r="Y50" i="6" s="1"/>
  <c r="Y50" i="8" s="1"/>
  <c r="X3" i="6"/>
  <c r="X50" i="6" s="1"/>
  <c r="X50" i="8" s="1"/>
  <c r="W3" i="6"/>
  <c r="V3" i="6"/>
  <c r="V3" i="8" s="1"/>
  <c r="U3" i="6"/>
  <c r="U3" i="8" s="1"/>
  <c r="T3" i="6"/>
  <c r="T3" i="8" s="1"/>
  <c r="S3" i="6"/>
  <c r="S50" i="6" s="1"/>
  <c r="S50" i="8" s="1"/>
  <c r="R3" i="6"/>
  <c r="R50" i="6" s="1"/>
  <c r="R50" i="8" s="1"/>
  <c r="Q3" i="6"/>
  <c r="Q50" i="6" s="1"/>
  <c r="Q50" i="8" s="1"/>
  <c r="P3" i="6"/>
  <c r="P3" i="8" s="1"/>
  <c r="O3" i="6"/>
  <c r="O50" i="6" s="1"/>
  <c r="O50" i="8" s="1"/>
  <c r="N3" i="6"/>
  <c r="N50" i="6" s="1"/>
  <c r="N50" i="8" s="1"/>
  <c r="M3" i="6"/>
  <c r="M50" i="6" s="1"/>
  <c r="M50" i="8" s="1"/>
  <c r="L3" i="6"/>
  <c r="L50" i="6" s="1"/>
  <c r="K3" i="6"/>
  <c r="K50" i="6" s="1"/>
  <c r="K50" i="8" s="1"/>
  <c r="J3" i="6"/>
  <c r="J50" i="6" s="1"/>
  <c r="J50" i="8" s="1"/>
  <c r="I3" i="6"/>
  <c r="H3" i="6"/>
  <c r="H3" i="8" s="1"/>
  <c r="G3" i="6"/>
  <c r="G50" i="6" s="1"/>
  <c r="G50" i="8" s="1"/>
  <c r="F3" i="6"/>
  <c r="F3" i="8" s="1"/>
  <c r="E3" i="6"/>
  <c r="E50" i="6" s="1"/>
  <c r="E50" i="8" s="1"/>
  <c r="D3" i="6"/>
  <c r="W91" i="7"/>
  <c r="AN72" i="7"/>
  <c r="AN71" i="7"/>
  <c r="T71" i="7"/>
  <c r="AN64" i="7"/>
  <c r="AN63" i="7"/>
  <c r="AN56" i="7"/>
  <c r="AN55" i="7"/>
  <c r="AN54" i="7"/>
  <c r="AN53" i="7"/>
  <c r="AN52" i="7"/>
  <c r="AN51" i="7"/>
  <c r="AF51" i="7"/>
  <c r="AE51" i="7"/>
  <c r="AD51" i="7"/>
  <c r="AC51" i="7"/>
  <c r="R51" i="7"/>
  <c r="N51" i="7"/>
  <c r="L51" i="7"/>
  <c r="K51" i="7"/>
  <c r="J51" i="7"/>
  <c r="I51" i="7"/>
  <c r="H51" i="7"/>
  <c r="G51" i="7"/>
  <c r="F51" i="7"/>
  <c r="E51" i="7"/>
  <c r="D51" i="7"/>
  <c r="AF50" i="7"/>
  <c r="AE50" i="7"/>
  <c r="AD50" i="7"/>
  <c r="AC50" i="7"/>
  <c r="AB50" i="7"/>
  <c r="AA50" i="7"/>
  <c r="Z50" i="7"/>
  <c r="Y50" i="7"/>
  <c r="X50" i="7"/>
  <c r="W50" i="7"/>
  <c r="V50" i="7"/>
  <c r="U50" i="7"/>
  <c r="T50" i="7"/>
  <c r="S50" i="7"/>
  <c r="R50" i="7"/>
  <c r="Q50" i="7"/>
  <c r="P50" i="7"/>
  <c r="O50" i="7"/>
  <c r="N50" i="7"/>
  <c r="M50" i="7"/>
  <c r="L50" i="7"/>
  <c r="K50" i="7"/>
  <c r="J50" i="7"/>
  <c r="I50" i="7"/>
  <c r="H50" i="7"/>
  <c r="G50" i="7"/>
  <c r="F50" i="7"/>
  <c r="E50" i="7"/>
  <c r="D50" i="7"/>
  <c r="C50" i="7"/>
  <c r="W44" i="7"/>
  <c r="AP42" i="7"/>
  <c r="AN42" i="7"/>
  <c r="AP41" i="7"/>
  <c r="AN41" i="7"/>
  <c r="AP40" i="7"/>
  <c r="AN40" i="7"/>
  <c r="AP38" i="7"/>
  <c r="AN38" i="7"/>
  <c r="AP33" i="7"/>
  <c r="AN33" i="7"/>
  <c r="AM33" i="7"/>
  <c r="AP32" i="7"/>
  <c r="AN32" i="7"/>
  <c r="AP31" i="7"/>
  <c r="AN31" i="7"/>
  <c r="AP30" i="7"/>
  <c r="AN30" i="7"/>
  <c r="AO28" i="7"/>
  <c r="AO31" i="7" s="1"/>
  <c r="M29" i="7" s="1"/>
  <c r="M76" i="7" s="1"/>
  <c r="AN26" i="7"/>
  <c r="AP25" i="7"/>
  <c r="AN25" i="7"/>
  <c r="AP24" i="7"/>
  <c r="AN24" i="7"/>
  <c r="P24" i="7"/>
  <c r="P71" i="7" s="1"/>
  <c r="AM19" i="7"/>
  <c r="C52" i="7"/>
  <c r="AN18" i="7"/>
  <c r="AP17" i="7"/>
  <c r="AN17" i="7"/>
  <c r="AP16" i="7"/>
  <c r="AN16" i="7"/>
  <c r="AP15" i="7"/>
  <c r="AP19" i="7" s="1"/>
  <c r="AN15" i="7"/>
  <c r="AN14" i="7"/>
  <c r="AB4" i="7"/>
  <c r="AA4" i="7"/>
  <c r="AA51" i="7" s="1"/>
  <c r="Z4" i="7"/>
  <c r="Y4" i="7"/>
  <c r="X4" i="7"/>
  <c r="X9" i="7" s="1"/>
  <c r="W4" i="7"/>
  <c r="V4" i="7"/>
  <c r="U4" i="7"/>
  <c r="T4" i="7"/>
  <c r="S4" i="7"/>
  <c r="AO36" i="7" s="1"/>
  <c r="Q4" i="7"/>
  <c r="P4" i="7"/>
  <c r="P51" i="7" s="1"/>
  <c r="P92" i="7" s="1"/>
  <c r="O4" i="7"/>
  <c r="O51" i="7" s="1"/>
  <c r="M4" i="7"/>
  <c r="M51" i="7" s="1"/>
  <c r="C4" i="7"/>
  <c r="C51" i="7" s="1"/>
  <c r="Y91" i="8"/>
  <c r="X91" i="8"/>
  <c r="W91" i="8"/>
  <c r="V91" i="8"/>
  <c r="U91" i="8"/>
  <c r="T91" i="8"/>
  <c r="L91" i="8"/>
  <c r="K91" i="8"/>
  <c r="J91" i="8"/>
  <c r="H91" i="8"/>
  <c r="G91" i="8"/>
  <c r="F91" i="8"/>
  <c r="E91" i="8"/>
  <c r="AD90" i="8"/>
  <c r="AC90" i="8"/>
  <c r="Y90" i="8"/>
  <c r="X90" i="8"/>
  <c r="W90" i="8"/>
  <c r="V90" i="8"/>
  <c r="U90" i="8"/>
  <c r="T90" i="8"/>
  <c r="L90" i="8"/>
  <c r="K90" i="8"/>
  <c r="J90" i="8"/>
  <c r="H90" i="8"/>
  <c r="G90" i="8"/>
  <c r="F90" i="8"/>
  <c r="E90" i="8"/>
  <c r="AD89" i="8"/>
  <c r="AC89" i="8"/>
  <c r="Y89" i="8"/>
  <c r="X89" i="8"/>
  <c r="W89" i="8"/>
  <c r="V89" i="8"/>
  <c r="U89" i="8"/>
  <c r="T89" i="8"/>
  <c r="L89" i="8"/>
  <c r="K89" i="8"/>
  <c r="J89" i="8"/>
  <c r="H89" i="8"/>
  <c r="G89" i="8"/>
  <c r="F89" i="8"/>
  <c r="E89" i="8"/>
  <c r="AD88" i="8"/>
  <c r="AC88" i="8"/>
  <c r="Y88" i="8"/>
  <c r="X88" i="8"/>
  <c r="W88" i="8"/>
  <c r="V88" i="8"/>
  <c r="U88" i="8"/>
  <c r="T88" i="8"/>
  <c r="L88" i="8"/>
  <c r="K88" i="8"/>
  <c r="J88" i="8"/>
  <c r="H88" i="8"/>
  <c r="G88" i="8"/>
  <c r="F88" i="8"/>
  <c r="E88" i="8"/>
  <c r="AD87" i="8"/>
  <c r="AC87" i="8"/>
  <c r="Y87" i="8"/>
  <c r="X87" i="8"/>
  <c r="W87" i="8"/>
  <c r="V87" i="8"/>
  <c r="U87" i="8"/>
  <c r="T87" i="8"/>
  <c r="L87" i="8"/>
  <c r="K87" i="8"/>
  <c r="J87" i="8"/>
  <c r="H87" i="8"/>
  <c r="G87" i="8"/>
  <c r="F87" i="8"/>
  <c r="E87" i="8"/>
  <c r="AD86" i="8"/>
  <c r="AC86" i="8"/>
  <c r="Y86" i="8"/>
  <c r="X86" i="8"/>
  <c r="W86" i="8"/>
  <c r="V86" i="8"/>
  <c r="U86" i="8"/>
  <c r="T86" i="8"/>
  <c r="L86" i="8"/>
  <c r="K86" i="8"/>
  <c r="J86" i="8"/>
  <c r="H86" i="8"/>
  <c r="G86" i="8"/>
  <c r="F86" i="8"/>
  <c r="E86" i="8"/>
  <c r="AD85" i="8"/>
  <c r="AC85" i="8"/>
  <c r="Y85" i="8"/>
  <c r="X85" i="8"/>
  <c r="W85" i="8"/>
  <c r="V85" i="8"/>
  <c r="U85" i="8"/>
  <c r="T85" i="8"/>
  <c r="L85" i="8"/>
  <c r="K85" i="8"/>
  <c r="J85" i="8"/>
  <c r="H85" i="8"/>
  <c r="G85" i="8"/>
  <c r="F85" i="8"/>
  <c r="E85" i="8"/>
  <c r="AD84" i="8"/>
  <c r="AC84" i="8"/>
  <c r="Y84" i="8"/>
  <c r="X84" i="8"/>
  <c r="W84" i="8"/>
  <c r="V84" i="8"/>
  <c r="U84" i="8"/>
  <c r="T84" i="8"/>
  <c r="L84" i="8"/>
  <c r="K84" i="8"/>
  <c r="J84" i="8"/>
  <c r="H84" i="8"/>
  <c r="G84" i="8"/>
  <c r="F84" i="8"/>
  <c r="E84" i="8"/>
  <c r="AD83" i="8"/>
  <c r="AC83" i="8"/>
  <c r="Y83" i="8"/>
  <c r="X83" i="8"/>
  <c r="W83" i="8"/>
  <c r="V83" i="8"/>
  <c r="U83" i="8"/>
  <c r="T83" i="8"/>
  <c r="L83" i="8"/>
  <c r="K83" i="8"/>
  <c r="J83" i="8"/>
  <c r="H83" i="8"/>
  <c r="G83" i="8"/>
  <c r="F83" i="8"/>
  <c r="E83" i="8"/>
  <c r="AD82" i="8"/>
  <c r="AC82" i="8"/>
  <c r="Y82" i="8"/>
  <c r="X82" i="8"/>
  <c r="W82" i="8"/>
  <c r="V82" i="8"/>
  <c r="U82" i="8"/>
  <c r="T82" i="8"/>
  <c r="L82" i="8"/>
  <c r="K82" i="8"/>
  <c r="J82" i="8"/>
  <c r="H82" i="8"/>
  <c r="G82" i="8"/>
  <c r="F82" i="8"/>
  <c r="E82" i="8"/>
  <c r="AD81" i="8"/>
  <c r="AC81" i="8"/>
  <c r="Y81" i="8"/>
  <c r="X81" i="8"/>
  <c r="W81" i="8"/>
  <c r="V81" i="8"/>
  <c r="U81" i="8"/>
  <c r="T81" i="8"/>
  <c r="L81" i="8"/>
  <c r="K81" i="8"/>
  <c r="J81" i="8"/>
  <c r="H81" i="8"/>
  <c r="G81" i="8"/>
  <c r="F81" i="8"/>
  <c r="E81" i="8"/>
  <c r="AD80" i="8"/>
  <c r="AC80" i="8"/>
  <c r="Y80" i="8"/>
  <c r="X80" i="8"/>
  <c r="W80" i="8"/>
  <c r="V80" i="8"/>
  <c r="U80" i="8"/>
  <c r="T80" i="8"/>
  <c r="L80" i="8"/>
  <c r="K80" i="8"/>
  <c r="J80" i="8"/>
  <c r="H80" i="8"/>
  <c r="G80" i="8"/>
  <c r="F80" i="8"/>
  <c r="E80" i="8"/>
  <c r="AD79" i="8"/>
  <c r="AC79" i="8"/>
  <c r="Y79" i="8"/>
  <c r="X79" i="8"/>
  <c r="W79" i="8"/>
  <c r="V79" i="8"/>
  <c r="U79" i="8"/>
  <c r="T79" i="8"/>
  <c r="L79" i="8"/>
  <c r="K79" i="8"/>
  <c r="J79" i="8"/>
  <c r="H79" i="8"/>
  <c r="G79" i="8"/>
  <c r="F79" i="8"/>
  <c r="E79" i="8"/>
  <c r="AD78" i="8"/>
  <c r="AC78" i="8"/>
  <c r="Y78" i="8"/>
  <c r="X78" i="8"/>
  <c r="W78" i="8"/>
  <c r="V78" i="8"/>
  <c r="U78" i="8"/>
  <c r="T78" i="8"/>
  <c r="L78" i="8"/>
  <c r="K78" i="8"/>
  <c r="J78" i="8"/>
  <c r="H78" i="8"/>
  <c r="G78" i="8"/>
  <c r="F78" i="8"/>
  <c r="E78" i="8"/>
  <c r="AD77" i="8"/>
  <c r="Y77" i="8"/>
  <c r="X77" i="8"/>
  <c r="W77" i="8"/>
  <c r="V77" i="8"/>
  <c r="U77" i="8"/>
  <c r="T77" i="8"/>
  <c r="L77" i="8"/>
  <c r="K77" i="8"/>
  <c r="J77" i="8"/>
  <c r="H77" i="8"/>
  <c r="G77" i="8"/>
  <c r="F77" i="8"/>
  <c r="E77" i="8"/>
  <c r="AD76" i="8"/>
  <c r="Y76" i="8"/>
  <c r="X76" i="8"/>
  <c r="W76" i="8"/>
  <c r="V76" i="8"/>
  <c r="U76" i="8"/>
  <c r="T76" i="8"/>
  <c r="L76" i="8"/>
  <c r="K76" i="8"/>
  <c r="J76" i="8"/>
  <c r="H76" i="8"/>
  <c r="G76" i="8"/>
  <c r="F76" i="8"/>
  <c r="E76" i="8"/>
  <c r="AD75" i="8"/>
  <c r="AC75" i="8"/>
  <c r="Y75" i="8"/>
  <c r="X75" i="8"/>
  <c r="W75" i="8"/>
  <c r="V75" i="8"/>
  <c r="U75" i="8"/>
  <c r="T75" i="8"/>
  <c r="L75" i="8"/>
  <c r="K75" i="8"/>
  <c r="J75" i="8"/>
  <c r="H75" i="8"/>
  <c r="G75" i="8"/>
  <c r="F75" i="8"/>
  <c r="E75" i="8"/>
  <c r="AD74" i="8"/>
  <c r="AC74" i="8"/>
  <c r="Y74" i="8"/>
  <c r="X74" i="8"/>
  <c r="W74" i="8"/>
  <c r="V74" i="8"/>
  <c r="U74" i="8"/>
  <c r="T74" i="8"/>
  <c r="L74" i="8"/>
  <c r="K74" i="8"/>
  <c r="J74" i="8"/>
  <c r="H74" i="8"/>
  <c r="G74" i="8"/>
  <c r="F74" i="8"/>
  <c r="E74" i="8"/>
  <c r="AD73" i="8"/>
  <c r="AC73" i="8"/>
  <c r="Y73" i="8"/>
  <c r="X73" i="8"/>
  <c r="W73" i="8"/>
  <c r="V73" i="8"/>
  <c r="U73" i="8"/>
  <c r="T73" i="8"/>
  <c r="L73" i="8"/>
  <c r="K73" i="8"/>
  <c r="J73" i="8"/>
  <c r="H73" i="8"/>
  <c r="G73" i="8"/>
  <c r="F73" i="8"/>
  <c r="E73" i="8"/>
  <c r="AD72" i="8"/>
  <c r="AC72" i="8"/>
  <c r="Y72" i="8"/>
  <c r="X72" i="8"/>
  <c r="W72" i="8"/>
  <c r="V72" i="8"/>
  <c r="U72" i="8"/>
  <c r="T72" i="8"/>
  <c r="L72" i="8"/>
  <c r="K72" i="8"/>
  <c r="J72" i="8"/>
  <c r="H72" i="8"/>
  <c r="G72" i="8"/>
  <c r="F72" i="8"/>
  <c r="E72" i="8"/>
  <c r="AF71" i="8"/>
  <c r="AD71" i="8"/>
  <c r="Y71" i="8"/>
  <c r="X71" i="8"/>
  <c r="W71" i="8"/>
  <c r="V71" i="8"/>
  <c r="U71" i="8"/>
  <c r="L71" i="8"/>
  <c r="K71" i="8"/>
  <c r="J71" i="8"/>
  <c r="H71" i="8"/>
  <c r="G71" i="8"/>
  <c r="F71" i="8"/>
  <c r="E71" i="8"/>
  <c r="AD70" i="8"/>
  <c r="Y70" i="8"/>
  <c r="X70" i="8"/>
  <c r="W70" i="8"/>
  <c r="V70" i="8"/>
  <c r="L70" i="8"/>
  <c r="K70" i="8"/>
  <c r="J70" i="8"/>
  <c r="H70" i="8"/>
  <c r="G70" i="8"/>
  <c r="F70" i="8"/>
  <c r="E70" i="8"/>
  <c r="AD69" i="8"/>
  <c r="AC69" i="8"/>
  <c r="Y69" i="8"/>
  <c r="X69" i="8"/>
  <c r="W69" i="8"/>
  <c r="V69" i="8"/>
  <c r="U69" i="8"/>
  <c r="T69" i="8"/>
  <c r="L69" i="8"/>
  <c r="K69" i="8"/>
  <c r="J69" i="8"/>
  <c r="H69" i="8"/>
  <c r="G69" i="8"/>
  <c r="F69" i="8"/>
  <c r="E69" i="8"/>
  <c r="AD68" i="8"/>
  <c r="AC68" i="8"/>
  <c r="Y68" i="8"/>
  <c r="X68" i="8"/>
  <c r="W68" i="8"/>
  <c r="V68" i="8"/>
  <c r="U68" i="8"/>
  <c r="T68" i="8"/>
  <c r="L68" i="8"/>
  <c r="K68" i="8"/>
  <c r="J68" i="8"/>
  <c r="H68" i="8"/>
  <c r="G68" i="8"/>
  <c r="F68" i="8"/>
  <c r="E68" i="8"/>
  <c r="AD67" i="8"/>
  <c r="AC67" i="8"/>
  <c r="Y67" i="8"/>
  <c r="X67" i="8"/>
  <c r="W67" i="8"/>
  <c r="V67" i="8"/>
  <c r="U67" i="8"/>
  <c r="T67" i="8"/>
  <c r="L67" i="8"/>
  <c r="K67" i="8"/>
  <c r="J67" i="8"/>
  <c r="H67" i="8"/>
  <c r="G67" i="8"/>
  <c r="F67" i="8"/>
  <c r="E67" i="8"/>
  <c r="AD66" i="8"/>
  <c r="AC66" i="8"/>
  <c r="Y66" i="8"/>
  <c r="X66" i="8"/>
  <c r="W66" i="8"/>
  <c r="V66" i="8"/>
  <c r="U66" i="8"/>
  <c r="T66" i="8"/>
  <c r="L66" i="8"/>
  <c r="K66" i="8"/>
  <c r="J66" i="8"/>
  <c r="H66" i="8"/>
  <c r="G66" i="8"/>
  <c r="F66" i="8"/>
  <c r="E66" i="8"/>
  <c r="AD65" i="8"/>
  <c r="AC65" i="8"/>
  <c r="Y65" i="8"/>
  <c r="X65" i="8"/>
  <c r="W65" i="8"/>
  <c r="V65" i="8"/>
  <c r="U65" i="8"/>
  <c r="T65" i="8"/>
  <c r="L65" i="8"/>
  <c r="K65" i="8"/>
  <c r="J65" i="8"/>
  <c r="H65" i="8"/>
  <c r="G65" i="8"/>
  <c r="F65" i="8"/>
  <c r="E65" i="8"/>
  <c r="AF64" i="8"/>
  <c r="AD64" i="8"/>
  <c r="AC64" i="8"/>
  <c r="Y64" i="8"/>
  <c r="X64" i="8"/>
  <c r="W64" i="8"/>
  <c r="V64" i="8"/>
  <c r="U64" i="8"/>
  <c r="T64" i="8"/>
  <c r="L64" i="8"/>
  <c r="K64" i="8"/>
  <c r="J64" i="8"/>
  <c r="H64" i="8"/>
  <c r="G64" i="8"/>
  <c r="F64" i="8"/>
  <c r="E64" i="8"/>
  <c r="AD63" i="8"/>
  <c r="AC63" i="8"/>
  <c r="Y63" i="8"/>
  <c r="X63" i="8"/>
  <c r="W63" i="8"/>
  <c r="V63" i="8"/>
  <c r="U63" i="8"/>
  <c r="T63" i="8"/>
  <c r="L63" i="8"/>
  <c r="K63" i="8"/>
  <c r="J63" i="8"/>
  <c r="H63" i="8"/>
  <c r="G63" i="8"/>
  <c r="F63" i="8"/>
  <c r="E63" i="8"/>
  <c r="AD62" i="8"/>
  <c r="AC62" i="8"/>
  <c r="Y62" i="8"/>
  <c r="X62" i="8"/>
  <c r="W62" i="8"/>
  <c r="V62" i="8"/>
  <c r="U62" i="8"/>
  <c r="T62" i="8"/>
  <c r="L62" i="8"/>
  <c r="K62" i="8"/>
  <c r="J62" i="8"/>
  <c r="H62" i="8"/>
  <c r="G62" i="8"/>
  <c r="F62" i="8"/>
  <c r="E62" i="8"/>
  <c r="AD61" i="8"/>
  <c r="AC61" i="8"/>
  <c r="Y61" i="8"/>
  <c r="X61" i="8"/>
  <c r="W61" i="8"/>
  <c r="V61" i="8"/>
  <c r="U61" i="8"/>
  <c r="T61" i="8"/>
  <c r="L61" i="8"/>
  <c r="K61" i="8"/>
  <c r="J61" i="8"/>
  <c r="H61" i="8"/>
  <c r="G61" i="8"/>
  <c r="F61" i="8"/>
  <c r="E61" i="8"/>
  <c r="AD60" i="8"/>
  <c r="AC60" i="8"/>
  <c r="Y60" i="8"/>
  <c r="X60" i="8"/>
  <c r="W60" i="8"/>
  <c r="V60" i="8"/>
  <c r="U60" i="8"/>
  <c r="T60" i="8"/>
  <c r="L60" i="8"/>
  <c r="K60" i="8"/>
  <c r="J60" i="8"/>
  <c r="H60" i="8"/>
  <c r="G60" i="8"/>
  <c r="F60" i="8"/>
  <c r="E60" i="8"/>
  <c r="AD59" i="8"/>
  <c r="AC59" i="8"/>
  <c r="Y59" i="8"/>
  <c r="X59" i="8"/>
  <c r="W59" i="8"/>
  <c r="V59" i="8"/>
  <c r="U59" i="8"/>
  <c r="T59" i="8"/>
  <c r="L59" i="8"/>
  <c r="K59" i="8"/>
  <c r="J59" i="8"/>
  <c r="H59" i="8"/>
  <c r="G59" i="8"/>
  <c r="F59" i="8"/>
  <c r="E59" i="8"/>
  <c r="AD58" i="8"/>
  <c r="AC58" i="8"/>
  <c r="Y58" i="8"/>
  <c r="X58" i="8"/>
  <c r="W58" i="8"/>
  <c r="V58" i="8"/>
  <c r="U58" i="8"/>
  <c r="T58" i="8"/>
  <c r="L58" i="8"/>
  <c r="K58" i="8"/>
  <c r="J58" i="8"/>
  <c r="H58" i="8"/>
  <c r="G58" i="8"/>
  <c r="F58" i="8"/>
  <c r="E58" i="8"/>
  <c r="AF57" i="8"/>
  <c r="AD57" i="8"/>
  <c r="AC57" i="8"/>
  <c r="Y57" i="8"/>
  <c r="X57" i="8"/>
  <c r="W57" i="8"/>
  <c r="V57" i="8"/>
  <c r="U57" i="8"/>
  <c r="T57" i="8"/>
  <c r="L57" i="8"/>
  <c r="K57" i="8"/>
  <c r="J57" i="8"/>
  <c r="H57" i="8"/>
  <c r="G57" i="8"/>
  <c r="F57" i="8"/>
  <c r="E57" i="8"/>
  <c r="AD56" i="8"/>
  <c r="U56" i="8"/>
  <c r="T56" i="8"/>
  <c r="L56" i="8"/>
  <c r="K56" i="8"/>
  <c r="J56" i="8"/>
  <c r="H56" i="8"/>
  <c r="G56" i="8"/>
  <c r="F56" i="8"/>
  <c r="E56" i="8"/>
  <c r="AF55" i="8"/>
  <c r="AD55" i="8"/>
  <c r="AC55" i="8"/>
  <c r="Y55" i="8"/>
  <c r="X55" i="8"/>
  <c r="W55" i="8"/>
  <c r="V55" i="8"/>
  <c r="U55" i="8"/>
  <c r="T55" i="8"/>
  <c r="L55" i="8"/>
  <c r="K55" i="8"/>
  <c r="J55" i="8"/>
  <c r="H55" i="8"/>
  <c r="G55" i="8"/>
  <c r="F55" i="8"/>
  <c r="E55" i="8"/>
  <c r="AD54" i="8"/>
  <c r="AC54" i="8"/>
  <c r="Y54" i="8"/>
  <c r="X54" i="8"/>
  <c r="W54" i="8"/>
  <c r="V54" i="8"/>
  <c r="U54" i="8"/>
  <c r="T54" i="8"/>
  <c r="L54" i="8"/>
  <c r="K54" i="8"/>
  <c r="J54" i="8"/>
  <c r="H54" i="8"/>
  <c r="G54" i="8"/>
  <c r="F54" i="8"/>
  <c r="E54" i="8"/>
  <c r="AD53" i="8"/>
  <c r="Y53" i="8"/>
  <c r="X53" i="8"/>
  <c r="W53" i="8"/>
  <c r="V53" i="8"/>
  <c r="U53" i="8"/>
  <c r="T53" i="8"/>
  <c r="L53" i="8"/>
  <c r="K53" i="8"/>
  <c r="J53" i="8"/>
  <c r="H53" i="8"/>
  <c r="G53" i="8"/>
  <c r="F53" i="8"/>
  <c r="E53" i="8"/>
  <c r="AD52" i="8"/>
  <c r="AC52" i="8"/>
  <c r="Y52" i="8"/>
  <c r="X52" i="8"/>
  <c r="W52" i="8"/>
  <c r="V52" i="8"/>
  <c r="U52" i="8"/>
  <c r="T52" i="8"/>
  <c r="L52" i="8"/>
  <c r="K52" i="8"/>
  <c r="J52" i="8"/>
  <c r="H52" i="8"/>
  <c r="G52" i="8"/>
  <c r="F52" i="8"/>
  <c r="E52" i="8"/>
  <c r="AD51" i="8"/>
  <c r="L51" i="8"/>
  <c r="K51" i="8"/>
  <c r="J51" i="8"/>
  <c r="H51" i="8"/>
  <c r="G51" i="8"/>
  <c r="F51" i="8"/>
  <c r="E51" i="8"/>
  <c r="L50" i="8"/>
  <c r="AG44" i="8"/>
  <c r="AF44" i="8"/>
  <c r="X44" i="8"/>
  <c r="P44" i="8"/>
  <c r="O44" i="8"/>
  <c r="AD43" i="8"/>
  <c r="AC43" i="8"/>
  <c r="Y43" i="8"/>
  <c r="X43" i="8"/>
  <c r="W43" i="8"/>
  <c r="V43" i="8"/>
  <c r="U43" i="8"/>
  <c r="T43" i="8"/>
  <c r="L43" i="8"/>
  <c r="K43" i="8"/>
  <c r="H43" i="8"/>
  <c r="G43" i="8"/>
  <c r="F43" i="8"/>
  <c r="E43" i="8"/>
  <c r="AD42" i="8"/>
  <c r="AC42" i="8"/>
  <c r="Y42" i="8"/>
  <c r="X42" i="8"/>
  <c r="W42" i="8"/>
  <c r="V42" i="8"/>
  <c r="U42" i="8"/>
  <c r="T42" i="8"/>
  <c r="L42" i="8"/>
  <c r="K42" i="8"/>
  <c r="H42" i="8"/>
  <c r="G42" i="8"/>
  <c r="F42" i="8"/>
  <c r="E42" i="8"/>
  <c r="AF41" i="8"/>
  <c r="AD41" i="8"/>
  <c r="AC41" i="8"/>
  <c r="Y41" i="8"/>
  <c r="X41" i="8"/>
  <c r="W41" i="8"/>
  <c r="V41" i="8"/>
  <c r="U41" i="8"/>
  <c r="T41" i="8"/>
  <c r="L41" i="8"/>
  <c r="K41" i="8"/>
  <c r="H41" i="8"/>
  <c r="G41" i="8"/>
  <c r="F41" i="8"/>
  <c r="E41" i="8"/>
  <c r="AD40" i="8"/>
  <c r="AC40" i="8"/>
  <c r="Y40" i="8"/>
  <c r="X40" i="8"/>
  <c r="W40" i="8"/>
  <c r="V40" i="8"/>
  <c r="U40" i="8"/>
  <c r="T40" i="8"/>
  <c r="L40" i="8"/>
  <c r="K40" i="8"/>
  <c r="H40" i="8"/>
  <c r="G40" i="8"/>
  <c r="F40" i="8"/>
  <c r="E40" i="8"/>
  <c r="AF39" i="8"/>
  <c r="AD39" i="8"/>
  <c r="AC39" i="8"/>
  <c r="Y39" i="8"/>
  <c r="X39" i="8"/>
  <c r="W39" i="8"/>
  <c r="V39" i="8"/>
  <c r="U39" i="8"/>
  <c r="T39" i="8"/>
  <c r="L39" i="8"/>
  <c r="K39" i="8"/>
  <c r="H39" i="8"/>
  <c r="G39" i="8"/>
  <c r="F39" i="8"/>
  <c r="E39" i="8"/>
  <c r="AD38" i="8"/>
  <c r="AC38" i="8"/>
  <c r="Y38" i="8"/>
  <c r="X38" i="8"/>
  <c r="W38" i="8"/>
  <c r="V38" i="8"/>
  <c r="U38" i="8"/>
  <c r="T38" i="8"/>
  <c r="L38" i="8"/>
  <c r="K38" i="8"/>
  <c r="H38" i="8"/>
  <c r="G38" i="8"/>
  <c r="F38" i="8"/>
  <c r="E38" i="8"/>
  <c r="AD37" i="8"/>
  <c r="AC37" i="8"/>
  <c r="Y37" i="8"/>
  <c r="X37" i="8"/>
  <c r="W37" i="8"/>
  <c r="V37" i="8"/>
  <c r="U37" i="8"/>
  <c r="T37" i="8"/>
  <c r="L37" i="8"/>
  <c r="K37" i="8"/>
  <c r="H37" i="8"/>
  <c r="G37" i="8"/>
  <c r="F37" i="8"/>
  <c r="E37" i="8"/>
  <c r="AF36" i="8"/>
  <c r="AD36" i="8"/>
  <c r="AC36" i="8"/>
  <c r="Y36" i="8"/>
  <c r="X36" i="8"/>
  <c r="W36" i="8"/>
  <c r="V36" i="8"/>
  <c r="U36" i="8"/>
  <c r="T36" i="8"/>
  <c r="L36" i="8"/>
  <c r="K36" i="8"/>
  <c r="H36" i="8"/>
  <c r="G36" i="8"/>
  <c r="F36" i="8"/>
  <c r="E36" i="8"/>
  <c r="AD35" i="8"/>
  <c r="AC35" i="8"/>
  <c r="Y35" i="8"/>
  <c r="X35" i="8"/>
  <c r="W35" i="8"/>
  <c r="V35" i="8"/>
  <c r="U35" i="8"/>
  <c r="T35" i="8"/>
  <c r="L35" i="8"/>
  <c r="K35" i="8"/>
  <c r="H35" i="8"/>
  <c r="G35" i="8"/>
  <c r="F35" i="8"/>
  <c r="E35" i="8"/>
  <c r="AD34" i="8"/>
  <c r="AC34" i="8"/>
  <c r="Y34" i="8"/>
  <c r="X34" i="8"/>
  <c r="W34" i="8"/>
  <c r="V34" i="8"/>
  <c r="U34" i="8"/>
  <c r="T34" i="8"/>
  <c r="L34" i="8"/>
  <c r="K34" i="8"/>
  <c r="H34" i="8"/>
  <c r="G34" i="8"/>
  <c r="F34" i="8"/>
  <c r="E34" i="8"/>
  <c r="AD33" i="8"/>
  <c r="AC33" i="8"/>
  <c r="Y33" i="8"/>
  <c r="X33" i="8"/>
  <c r="W33" i="8"/>
  <c r="V33" i="8"/>
  <c r="U33" i="8"/>
  <c r="T33" i="8"/>
  <c r="L33" i="8"/>
  <c r="K33" i="8"/>
  <c r="H33" i="8"/>
  <c r="G33" i="8"/>
  <c r="F33" i="8"/>
  <c r="E33" i="8"/>
  <c r="AD32" i="8"/>
  <c r="AC32" i="8"/>
  <c r="Y32" i="8"/>
  <c r="X32" i="8"/>
  <c r="W32" i="8"/>
  <c r="V32" i="8"/>
  <c r="U32" i="8"/>
  <c r="T32" i="8"/>
  <c r="L32" i="8"/>
  <c r="K32" i="8"/>
  <c r="H32" i="8"/>
  <c r="G32" i="8"/>
  <c r="F32" i="8"/>
  <c r="E32" i="8"/>
  <c r="AD31" i="8"/>
  <c r="AC31" i="8"/>
  <c r="Y31" i="8"/>
  <c r="X31" i="8"/>
  <c r="W31" i="8"/>
  <c r="V31" i="8"/>
  <c r="U31" i="8"/>
  <c r="T31" i="8"/>
  <c r="L31" i="8"/>
  <c r="K31" i="8"/>
  <c r="H31" i="8"/>
  <c r="G31" i="8"/>
  <c r="F31" i="8"/>
  <c r="E31" i="8"/>
  <c r="AD30" i="8"/>
  <c r="Y30" i="8"/>
  <c r="X30" i="8"/>
  <c r="W30" i="8"/>
  <c r="V30" i="8"/>
  <c r="U30" i="8"/>
  <c r="T30" i="8"/>
  <c r="L30" i="8"/>
  <c r="K30" i="8"/>
  <c r="H30" i="8"/>
  <c r="G30" i="8"/>
  <c r="F30" i="8"/>
  <c r="E30" i="8"/>
  <c r="AD29" i="8"/>
  <c r="Y29" i="8"/>
  <c r="X29" i="8"/>
  <c r="W29" i="8"/>
  <c r="V29" i="8"/>
  <c r="U29" i="8"/>
  <c r="T29" i="8"/>
  <c r="L29" i="8"/>
  <c r="K29" i="8"/>
  <c r="H29" i="8"/>
  <c r="G29" i="8"/>
  <c r="F29" i="8"/>
  <c r="E29" i="8"/>
  <c r="AD28" i="8"/>
  <c r="AC28" i="8"/>
  <c r="Y28" i="8"/>
  <c r="X28" i="8"/>
  <c r="W28" i="8"/>
  <c r="V28" i="8"/>
  <c r="U28" i="8"/>
  <c r="T28" i="8"/>
  <c r="L28" i="8"/>
  <c r="K28" i="8"/>
  <c r="H28" i="8"/>
  <c r="G28" i="8"/>
  <c r="F28" i="8"/>
  <c r="E28" i="8"/>
  <c r="AD27" i="8"/>
  <c r="AC27" i="8"/>
  <c r="Y27" i="8"/>
  <c r="X27" i="8"/>
  <c r="W27" i="8"/>
  <c r="V27" i="8"/>
  <c r="U27" i="8"/>
  <c r="T27" i="8"/>
  <c r="L27" i="8"/>
  <c r="K27" i="8"/>
  <c r="H27" i="8"/>
  <c r="G27" i="8"/>
  <c r="F27" i="8"/>
  <c r="E27" i="8"/>
  <c r="AF26" i="8"/>
  <c r="AD26" i="8"/>
  <c r="AC26" i="8"/>
  <c r="Y26" i="8"/>
  <c r="X26" i="8"/>
  <c r="W26" i="8"/>
  <c r="V26" i="8"/>
  <c r="U26" i="8"/>
  <c r="T26" i="8"/>
  <c r="L26" i="8"/>
  <c r="K26" i="8"/>
  <c r="H26" i="8"/>
  <c r="G26" i="8"/>
  <c r="F26" i="8"/>
  <c r="E26" i="8"/>
  <c r="AD25" i="8"/>
  <c r="AC25" i="8"/>
  <c r="Y25" i="8"/>
  <c r="X25" i="8"/>
  <c r="W25" i="8"/>
  <c r="V25" i="8"/>
  <c r="U25" i="8"/>
  <c r="T25" i="8"/>
  <c r="L25" i="8"/>
  <c r="K25" i="8"/>
  <c r="H25" i="8"/>
  <c r="G25" i="8"/>
  <c r="F25" i="8"/>
  <c r="E25" i="8"/>
  <c r="AF24" i="8"/>
  <c r="AD24" i="8"/>
  <c r="Y24" i="8"/>
  <c r="X24" i="8"/>
  <c r="W24" i="8"/>
  <c r="V24" i="8"/>
  <c r="U24" i="8"/>
  <c r="L24" i="8"/>
  <c r="K24" i="8"/>
  <c r="H24" i="8"/>
  <c r="G24" i="8"/>
  <c r="F24" i="8"/>
  <c r="E24" i="8"/>
  <c r="AF23" i="8"/>
  <c r="AD23" i="8"/>
  <c r="Y23" i="8"/>
  <c r="X23" i="8"/>
  <c r="W23" i="8"/>
  <c r="V23" i="8"/>
  <c r="L23" i="8"/>
  <c r="K23" i="8"/>
  <c r="H23" i="8"/>
  <c r="G23" i="8"/>
  <c r="F23" i="8"/>
  <c r="E23" i="8"/>
  <c r="AD22" i="8"/>
  <c r="AC22" i="8"/>
  <c r="Y22" i="8"/>
  <c r="X22" i="8"/>
  <c r="W22" i="8"/>
  <c r="V22" i="8"/>
  <c r="U22" i="8"/>
  <c r="T22" i="8"/>
  <c r="L22" i="8"/>
  <c r="K22" i="8"/>
  <c r="H22" i="8"/>
  <c r="G22" i="8"/>
  <c r="F22" i="8"/>
  <c r="E22" i="8"/>
  <c r="AD21" i="8"/>
  <c r="AC21" i="8"/>
  <c r="Y21" i="8"/>
  <c r="X21" i="8"/>
  <c r="W21" i="8"/>
  <c r="V21" i="8"/>
  <c r="U21" i="8"/>
  <c r="T21" i="8"/>
  <c r="L21" i="8"/>
  <c r="K21" i="8"/>
  <c r="H21" i="8"/>
  <c r="G21" i="8"/>
  <c r="F21" i="8"/>
  <c r="E21" i="8"/>
  <c r="AD20" i="8"/>
  <c r="AC20" i="8"/>
  <c r="Y20" i="8"/>
  <c r="X20" i="8"/>
  <c r="W20" i="8"/>
  <c r="V20" i="8"/>
  <c r="U20" i="8"/>
  <c r="T20" i="8"/>
  <c r="L20" i="8"/>
  <c r="K20" i="8"/>
  <c r="H20" i="8"/>
  <c r="G20" i="8"/>
  <c r="F20" i="8"/>
  <c r="E20" i="8"/>
  <c r="AF19" i="8"/>
  <c r="AD19" i="8"/>
  <c r="AC19" i="8"/>
  <c r="Y19" i="8"/>
  <c r="X19" i="8"/>
  <c r="W19" i="8"/>
  <c r="V19" i="8"/>
  <c r="U19" i="8"/>
  <c r="T19" i="8"/>
  <c r="L19" i="8"/>
  <c r="K19" i="8"/>
  <c r="H19" i="8"/>
  <c r="G19" i="8"/>
  <c r="F19" i="8"/>
  <c r="E19" i="8"/>
  <c r="AD18" i="8"/>
  <c r="AC18" i="8"/>
  <c r="Y18" i="8"/>
  <c r="X18" i="8"/>
  <c r="W18" i="8"/>
  <c r="V18" i="8"/>
  <c r="U18" i="8"/>
  <c r="T18" i="8"/>
  <c r="L18" i="8"/>
  <c r="K18" i="8"/>
  <c r="H18" i="8"/>
  <c r="G18" i="8"/>
  <c r="F18" i="8"/>
  <c r="E18" i="8"/>
  <c r="AD17" i="8"/>
  <c r="AC17" i="8"/>
  <c r="Y17" i="8"/>
  <c r="X17" i="8"/>
  <c r="W17" i="8"/>
  <c r="V17" i="8"/>
  <c r="U17" i="8"/>
  <c r="T17" i="8"/>
  <c r="L17" i="8"/>
  <c r="K17" i="8"/>
  <c r="H17" i="8"/>
  <c r="G17" i="8"/>
  <c r="F17" i="8"/>
  <c r="E17" i="8"/>
  <c r="AG16" i="8"/>
  <c r="AD16" i="8"/>
  <c r="AC16" i="8"/>
  <c r="Y16" i="8"/>
  <c r="X16" i="8"/>
  <c r="W16" i="8"/>
  <c r="V16" i="8"/>
  <c r="U16" i="8"/>
  <c r="T16" i="8"/>
  <c r="L16" i="8"/>
  <c r="K16" i="8"/>
  <c r="H16" i="8"/>
  <c r="G16" i="8"/>
  <c r="F16" i="8"/>
  <c r="E16" i="8"/>
  <c r="AD15" i="8"/>
  <c r="AC15" i="8"/>
  <c r="Y15" i="8"/>
  <c r="X15" i="8"/>
  <c r="W15" i="8"/>
  <c r="V15" i="8"/>
  <c r="U15" i="8"/>
  <c r="T15" i="8"/>
  <c r="L15" i="8"/>
  <c r="K15" i="8"/>
  <c r="H15" i="8"/>
  <c r="G15" i="8"/>
  <c r="F15" i="8"/>
  <c r="E15" i="8"/>
  <c r="AD14" i="8"/>
  <c r="AC14" i="8"/>
  <c r="Y14" i="8"/>
  <c r="X14" i="8"/>
  <c r="W14" i="8"/>
  <c r="V14" i="8"/>
  <c r="U14" i="8"/>
  <c r="T14" i="8"/>
  <c r="L14" i="8"/>
  <c r="K14" i="8"/>
  <c r="H14" i="8"/>
  <c r="G14" i="8"/>
  <c r="F14" i="8"/>
  <c r="E14" i="8"/>
  <c r="AF13" i="8"/>
  <c r="AD13" i="8"/>
  <c r="AC13" i="8"/>
  <c r="Y13" i="8"/>
  <c r="X13" i="8"/>
  <c r="W13" i="8"/>
  <c r="V13" i="8"/>
  <c r="U13" i="8"/>
  <c r="T13" i="8"/>
  <c r="L13" i="8"/>
  <c r="K13" i="8"/>
  <c r="H13" i="8"/>
  <c r="G13" i="8"/>
  <c r="F13" i="8"/>
  <c r="E13" i="8"/>
  <c r="AD12" i="8"/>
  <c r="AC12" i="8"/>
  <c r="Y12" i="8"/>
  <c r="X12" i="8"/>
  <c r="W12" i="8"/>
  <c r="V12" i="8"/>
  <c r="U12" i="8"/>
  <c r="T12" i="8"/>
  <c r="L12" i="8"/>
  <c r="K12" i="8"/>
  <c r="H12" i="8"/>
  <c r="G12" i="8"/>
  <c r="F12" i="8"/>
  <c r="E12" i="8"/>
  <c r="AF11" i="8"/>
  <c r="AD11" i="8"/>
  <c r="AC11" i="8"/>
  <c r="Y11" i="8"/>
  <c r="X11" i="8"/>
  <c r="W11" i="8"/>
  <c r="V11" i="8"/>
  <c r="U11" i="8"/>
  <c r="T11" i="8"/>
  <c r="L11" i="8"/>
  <c r="K11" i="8"/>
  <c r="H11" i="8"/>
  <c r="G11" i="8"/>
  <c r="F11" i="8"/>
  <c r="E11" i="8"/>
  <c r="AF10" i="8"/>
  <c r="AD10" i="8"/>
  <c r="AC10" i="8"/>
  <c r="Y10" i="8"/>
  <c r="X10" i="8"/>
  <c r="W10" i="8"/>
  <c r="V10" i="8"/>
  <c r="U10" i="8"/>
  <c r="T10" i="8"/>
  <c r="L10" i="8"/>
  <c r="K10" i="8"/>
  <c r="H10" i="8"/>
  <c r="G10" i="8"/>
  <c r="F10" i="8"/>
  <c r="E10" i="8"/>
  <c r="AF9" i="8"/>
  <c r="AD9" i="8"/>
  <c r="U9" i="8"/>
  <c r="T9" i="8"/>
  <c r="L9" i="8"/>
  <c r="K9" i="8"/>
  <c r="H9" i="8"/>
  <c r="G9" i="8"/>
  <c r="F9" i="8"/>
  <c r="E9" i="8"/>
  <c r="AF8" i="8"/>
  <c r="AD8" i="8"/>
  <c r="AC8" i="8"/>
  <c r="Y8" i="8"/>
  <c r="X8" i="8"/>
  <c r="W8" i="8"/>
  <c r="V8" i="8"/>
  <c r="U8" i="8"/>
  <c r="T8" i="8"/>
  <c r="L8" i="8"/>
  <c r="K8" i="8"/>
  <c r="H8" i="8"/>
  <c r="G8" i="8"/>
  <c r="F8" i="8"/>
  <c r="E8" i="8"/>
  <c r="AD7" i="8"/>
  <c r="AC7" i="8"/>
  <c r="Y7" i="8"/>
  <c r="X7" i="8"/>
  <c r="W7" i="8"/>
  <c r="V7" i="8"/>
  <c r="U7" i="8"/>
  <c r="T7" i="8"/>
  <c r="L7" i="8"/>
  <c r="K7" i="8"/>
  <c r="H7" i="8"/>
  <c r="G7" i="8"/>
  <c r="F7" i="8"/>
  <c r="E7" i="8"/>
  <c r="AD6" i="8"/>
  <c r="Y6" i="8"/>
  <c r="X6" i="8"/>
  <c r="W6" i="8"/>
  <c r="V6" i="8"/>
  <c r="U6" i="8"/>
  <c r="T6" i="8"/>
  <c r="L6" i="8"/>
  <c r="K6" i="8"/>
  <c r="H6" i="8"/>
  <c r="G6" i="8"/>
  <c r="F6" i="8"/>
  <c r="E6" i="8"/>
  <c r="AF5" i="8"/>
  <c r="AD5" i="8"/>
  <c r="AC5" i="8"/>
  <c r="Y5" i="8"/>
  <c r="X5" i="8"/>
  <c r="W5" i="8"/>
  <c r="V5" i="8"/>
  <c r="U5" i="8"/>
  <c r="T5" i="8"/>
  <c r="L5" i="8"/>
  <c r="K5" i="8"/>
  <c r="H5" i="8"/>
  <c r="G5" i="8"/>
  <c r="F5" i="8"/>
  <c r="E5" i="8"/>
  <c r="AG4" i="8"/>
  <c r="AD4" i="8"/>
  <c r="I4" i="8"/>
  <c r="AF3" i="8"/>
  <c r="Z3" i="8"/>
  <c r="S3" i="8"/>
  <c r="L3" i="8"/>
  <c r="AF10" i="9"/>
  <c r="AF25" i="9" s="1"/>
  <c r="AE10" i="9"/>
  <c r="AE25" i="9" s="1"/>
  <c r="AD10" i="9"/>
  <c r="AD25" i="9" s="1"/>
  <c r="AC10" i="9"/>
  <c r="AC25" i="9" s="1"/>
  <c r="AB10" i="9"/>
  <c r="AB25" i="9" s="1"/>
  <c r="AA10" i="9"/>
  <c r="AA25" i="9" s="1"/>
  <c r="Z10" i="9"/>
  <c r="Z25" i="9" s="1"/>
  <c r="Y10" i="9"/>
  <c r="Y25" i="9" s="1"/>
  <c r="X10" i="9"/>
  <c r="X25" i="9" s="1"/>
  <c r="W10" i="9"/>
  <c r="W25" i="9" s="1"/>
  <c r="V10" i="9"/>
  <c r="V25" i="9" s="1"/>
  <c r="U10" i="9"/>
  <c r="U25" i="9" s="1"/>
  <c r="T10" i="9"/>
  <c r="T25" i="9" s="1"/>
  <c r="S10" i="9"/>
  <c r="S25" i="9" s="1"/>
  <c r="R10" i="9"/>
  <c r="R25" i="9" s="1"/>
  <c r="Q10" i="9"/>
  <c r="Q25" i="9" s="1"/>
  <c r="P10" i="9"/>
  <c r="P25" i="9" s="1"/>
  <c r="O10" i="9"/>
  <c r="O25" i="9" s="1"/>
  <c r="N10" i="9"/>
  <c r="N25" i="9" s="1"/>
  <c r="M10" i="9"/>
  <c r="M25" i="9" s="1"/>
  <c r="L10" i="9"/>
  <c r="L25" i="9" s="1"/>
  <c r="K10" i="9"/>
  <c r="K25" i="9" s="1"/>
  <c r="J10" i="9"/>
  <c r="J25" i="9" s="1"/>
  <c r="I10" i="9"/>
  <c r="I25" i="9" s="1"/>
  <c r="H10" i="9"/>
  <c r="H25" i="9" s="1"/>
  <c r="G10" i="9"/>
  <c r="G25" i="9" s="1"/>
  <c r="F10" i="9"/>
  <c r="F25" i="9" s="1"/>
  <c r="E10" i="9"/>
  <c r="E25" i="9" s="1"/>
  <c r="D10" i="9"/>
  <c r="D25" i="9" s="1"/>
  <c r="C10" i="9"/>
  <c r="C25" i="9" s="1"/>
  <c r="AF9" i="9"/>
  <c r="AF24" i="9" s="1"/>
  <c r="AE9" i="9"/>
  <c r="AE24" i="9" s="1"/>
  <c r="AD9" i="9"/>
  <c r="AD24" i="9" s="1"/>
  <c r="AC9" i="9"/>
  <c r="AC24" i="9" s="1"/>
  <c r="AB9" i="9"/>
  <c r="AB24" i="9" s="1"/>
  <c r="AA9" i="9"/>
  <c r="AA24" i="9" s="1"/>
  <c r="Z9" i="9"/>
  <c r="Z24" i="9" s="1"/>
  <c r="Y9" i="9"/>
  <c r="Y24" i="9" s="1"/>
  <c r="X9" i="9"/>
  <c r="X24" i="9" s="1"/>
  <c r="W9" i="9"/>
  <c r="W24" i="9" s="1"/>
  <c r="V9" i="9"/>
  <c r="V24" i="9" s="1"/>
  <c r="U9" i="9"/>
  <c r="U24" i="9" s="1"/>
  <c r="T9" i="9"/>
  <c r="T24" i="9" s="1"/>
  <c r="S9" i="9"/>
  <c r="S24" i="9" s="1"/>
  <c r="R9" i="9"/>
  <c r="R24" i="9" s="1"/>
  <c r="Q9" i="9"/>
  <c r="Q24" i="9" s="1"/>
  <c r="P9" i="9"/>
  <c r="P24" i="9" s="1"/>
  <c r="O9" i="9"/>
  <c r="O24" i="9" s="1"/>
  <c r="N9" i="9"/>
  <c r="N24" i="9" s="1"/>
  <c r="M9" i="9"/>
  <c r="M24" i="9" s="1"/>
  <c r="L9" i="9"/>
  <c r="L24" i="9" s="1"/>
  <c r="K9" i="9"/>
  <c r="K24" i="9" s="1"/>
  <c r="J9" i="9"/>
  <c r="J24" i="9" s="1"/>
  <c r="I9" i="9"/>
  <c r="I24" i="9" s="1"/>
  <c r="H9" i="9"/>
  <c r="H24" i="9" s="1"/>
  <c r="G9" i="9"/>
  <c r="G24" i="9" s="1"/>
  <c r="F9" i="9"/>
  <c r="F24" i="9" s="1"/>
  <c r="E9" i="9"/>
  <c r="E24" i="9" s="1"/>
  <c r="D9" i="9"/>
  <c r="D24" i="9" s="1"/>
  <c r="C9" i="9"/>
  <c r="C24" i="9" s="1"/>
  <c r="AF8" i="9"/>
  <c r="AF23" i="9" s="1"/>
  <c r="AE8" i="9"/>
  <c r="AE23" i="9" s="1"/>
  <c r="AD8" i="9"/>
  <c r="AD23" i="9" s="1"/>
  <c r="AC8" i="9"/>
  <c r="AC23" i="9" s="1"/>
  <c r="AB8" i="9"/>
  <c r="AB23" i="9" s="1"/>
  <c r="AA8" i="9"/>
  <c r="AA23" i="9" s="1"/>
  <c r="Z8" i="9"/>
  <c r="Z23" i="9" s="1"/>
  <c r="Y8" i="9"/>
  <c r="Y23" i="9" s="1"/>
  <c r="X8" i="9"/>
  <c r="X23" i="9" s="1"/>
  <c r="W8" i="9"/>
  <c r="W23" i="9" s="1"/>
  <c r="V8" i="9"/>
  <c r="V23" i="9" s="1"/>
  <c r="U8" i="9"/>
  <c r="U23" i="9" s="1"/>
  <c r="T8" i="9"/>
  <c r="T23" i="9" s="1"/>
  <c r="S8" i="9"/>
  <c r="S23" i="9" s="1"/>
  <c r="R8" i="9"/>
  <c r="R23" i="9" s="1"/>
  <c r="Q8" i="9"/>
  <c r="Q23" i="9" s="1"/>
  <c r="P8" i="9"/>
  <c r="P23" i="9" s="1"/>
  <c r="O8" i="9"/>
  <c r="O23" i="9" s="1"/>
  <c r="N8" i="9"/>
  <c r="N23" i="9" s="1"/>
  <c r="M8" i="9"/>
  <c r="M23" i="9" s="1"/>
  <c r="L8" i="9"/>
  <c r="L23" i="9" s="1"/>
  <c r="K8" i="9"/>
  <c r="K23" i="9" s="1"/>
  <c r="J8" i="9"/>
  <c r="J23" i="9" s="1"/>
  <c r="I8" i="9"/>
  <c r="I23" i="9" s="1"/>
  <c r="H8" i="9"/>
  <c r="H23" i="9" s="1"/>
  <c r="G8" i="9"/>
  <c r="G23" i="9" s="1"/>
  <c r="F8" i="9"/>
  <c r="F23" i="9" s="1"/>
  <c r="E8" i="9"/>
  <c r="E23" i="9" s="1"/>
  <c r="D8" i="9"/>
  <c r="D23" i="9" s="1"/>
  <c r="C8" i="9"/>
  <c r="C23" i="9" s="1"/>
  <c r="AF7" i="9"/>
  <c r="AF22" i="9" s="1"/>
  <c r="AE32" i="9" s="1"/>
  <c r="J39" i="9" s="1"/>
  <c r="AE7" i="9"/>
  <c r="AE22" i="9" s="1"/>
  <c r="AD32" i="9" s="1"/>
  <c r="H39" i="9" s="1"/>
  <c r="AD7" i="9"/>
  <c r="AD22" i="9" s="1"/>
  <c r="AC7" i="9"/>
  <c r="AC22" i="9" s="1"/>
  <c r="AB7" i="9"/>
  <c r="AB22" i="9" s="1"/>
  <c r="AA7" i="9"/>
  <c r="AA22" i="9" s="1"/>
  <c r="Z7" i="9"/>
  <c r="Z22" i="9" s="1"/>
  <c r="Y7" i="9"/>
  <c r="Y22" i="9" s="1"/>
  <c r="X32" i="9" s="1"/>
  <c r="X7" i="9"/>
  <c r="X22" i="9" s="1"/>
  <c r="W32" i="9" s="1"/>
  <c r="W7" i="9"/>
  <c r="W22" i="9" s="1"/>
  <c r="V32" i="9" s="1"/>
  <c r="V7" i="9"/>
  <c r="V22" i="9" s="1"/>
  <c r="U7" i="9"/>
  <c r="U22" i="9" s="1"/>
  <c r="T7" i="9"/>
  <c r="T22" i="9" s="1"/>
  <c r="S7" i="9"/>
  <c r="S22" i="9" s="1"/>
  <c r="R7" i="9"/>
  <c r="R22" i="9" s="1"/>
  <c r="Q7" i="9"/>
  <c r="Q22" i="9" s="1"/>
  <c r="P32" i="9" s="1"/>
  <c r="P7" i="9"/>
  <c r="P22" i="9" s="1"/>
  <c r="O32" i="9" s="1"/>
  <c r="O7" i="9"/>
  <c r="O22" i="9" s="1"/>
  <c r="N32" i="9" s="1"/>
  <c r="N7" i="9"/>
  <c r="N22" i="9" s="1"/>
  <c r="M7" i="9"/>
  <c r="M22" i="9" s="1"/>
  <c r="L7" i="9"/>
  <c r="L22" i="9" s="1"/>
  <c r="K7" i="9"/>
  <c r="K22" i="9" s="1"/>
  <c r="J7" i="9"/>
  <c r="J22" i="9" s="1"/>
  <c r="I7" i="9"/>
  <c r="I22" i="9" s="1"/>
  <c r="H32" i="9" s="1"/>
  <c r="H7" i="9"/>
  <c r="H22" i="9" s="1"/>
  <c r="G32" i="9" s="1"/>
  <c r="G7" i="9"/>
  <c r="G22" i="9" s="1"/>
  <c r="F32" i="9" s="1"/>
  <c r="F7" i="9"/>
  <c r="F22" i="9" s="1"/>
  <c r="E7" i="9"/>
  <c r="E22" i="9" s="1"/>
  <c r="D7" i="9"/>
  <c r="D22" i="9" s="1"/>
  <c r="C7" i="9"/>
  <c r="C22" i="9" s="1"/>
  <c r="AF6" i="9"/>
  <c r="AF21" i="9" s="1"/>
  <c r="AE6" i="9"/>
  <c r="AE21" i="9" s="1"/>
  <c r="AD6" i="9"/>
  <c r="AD21" i="9" s="1"/>
  <c r="AC6" i="9"/>
  <c r="AC21" i="9" s="1"/>
  <c r="AB6" i="9"/>
  <c r="AB21" i="9" s="1"/>
  <c r="AA6" i="9"/>
  <c r="AA21" i="9" s="1"/>
  <c r="Z6" i="9"/>
  <c r="Z21" i="9" s="1"/>
  <c r="Y6" i="9"/>
  <c r="Y21" i="9" s="1"/>
  <c r="X6" i="9"/>
  <c r="X21" i="9" s="1"/>
  <c r="W6" i="9"/>
  <c r="W21" i="9" s="1"/>
  <c r="V6" i="9"/>
  <c r="V21" i="9" s="1"/>
  <c r="U6" i="9"/>
  <c r="U21" i="9" s="1"/>
  <c r="T6" i="9"/>
  <c r="T21" i="9" s="1"/>
  <c r="S6" i="9"/>
  <c r="S21" i="9" s="1"/>
  <c r="R6" i="9"/>
  <c r="R21" i="9" s="1"/>
  <c r="Q6" i="9"/>
  <c r="Q21" i="9" s="1"/>
  <c r="P6" i="9"/>
  <c r="P21" i="9" s="1"/>
  <c r="O6" i="9"/>
  <c r="O21" i="9" s="1"/>
  <c r="N6" i="9"/>
  <c r="N21" i="9" s="1"/>
  <c r="M6" i="9"/>
  <c r="M21" i="9" s="1"/>
  <c r="L6" i="9"/>
  <c r="L21" i="9" s="1"/>
  <c r="K6" i="9"/>
  <c r="K21" i="9" s="1"/>
  <c r="J6" i="9"/>
  <c r="J21" i="9" s="1"/>
  <c r="I6" i="9"/>
  <c r="I21" i="9" s="1"/>
  <c r="H6" i="9"/>
  <c r="H21" i="9" s="1"/>
  <c r="G6" i="9"/>
  <c r="G21" i="9" s="1"/>
  <c r="F6" i="9"/>
  <c r="F21" i="9" s="1"/>
  <c r="E6" i="9"/>
  <c r="E21" i="9" s="1"/>
  <c r="D6" i="9"/>
  <c r="D21" i="9" s="1"/>
  <c r="C6" i="9"/>
  <c r="C21" i="9" s="1"/>
  <c r="AF5" i="9"/>
  <c r="AF20" i="9" s="1"/>
  <c r="AE5" i="9"/>
  <c r="AE20" i="9" s="1"/>
  <c r="AD5" i="9"/>
  <c r="AD20" i="9" s="1"/>
  <c r="AC5" i="9"/>
  <c r="AC20" i="9" s="1"/>
  <c r="AB5" i="9"/>
  <c r="AB20" i="9" s="1"/>
  <c r="AA5" i="9"/>
  <c r="AA20" i="9" s="1"/>
  <c r="Z5" i="9"/>
  <c r="Z20" i="9" s="1"/>
  <c r="Y5" i="9"/>
  <c r="Y20" i="9" s="1"/>
  <c r="X5" i="9"/>
  <c r="X20" i="9" s="1"/>
  <c r="W5" i="9"/>
  <c r="W20" i="9" s="1"/>
  <c r="V5" i="9"/>
  <c r="V20" i="9" s="1"/>
  <c r="U5" i="9"/>
  <c r="U20" i="9" s="1"/>
  <c r="T5" i="9"/>
  <c r="T20" i="9" s="1"/>
  <c r="S5" i="9"/>
  <c r="S20" i="9" s="1"/>
  <c r="R5" i="9"/>
  <c r="R20" i="9" s="1"/>
  <c r="Q5" i="9"/>
  <c r="Q20" i="9" s="1"/>
  <c r="P5" i="9"/>
  <c r="P20" i="9" s="1"/>
  <c r="O5" i="9"/>
  <c r="O20" i="9" s="1"/>
  <c r="N5" i="9"/>
  <c r="N20" i="9" s="1"/>
  <c r="M5" i="9"/>
  <c r="M20" i="9" s="1"/>
  <c r="L5" i="9"/>
  <c r="L20" i="9" s="1"/>
  <c r="K5" i="9"/>
  <c r="K20" i="9" s="1"/>
  <c r="J5" i="9"/>
  <c r="J20" i="9" s="1"/>
  <c r="I5" i="9"/>
  <c r="I20" i="9" s="1"/>
  <c r="H5" i="9"/>
  <c r="H20" i="9" s="1"/>
  <c r="G5" i="9"/>
  <c r="G20" i="9" s="1"/>
  <c r="F5" i="9"/>
  <c r="F20" i="9" s="1"/>
  <c r="E5" i="9"/>
  <c r="E20" i="9" s="1"/>
  <c r="D5" i="9"/>
  <c r="D20" i="9" s="1"/>
  <c r="C5" i="9"/>
  <c r="C20" i="9" s="1"/>
  <c r="AF4" i="9"/>
  <c r="AF19" i="9" s="1"/>
  <c r="AE4" i="9"/>
  <c r="AE19" i="9" s="1"/>
  <c r="AD4" i="9"/>
  <c r="AD19" i="9" s="1"/>
  <c r="AC4" i="9"/>
  <c r="AC19" i="9" s="1"/>
  <c r="AB4" i="9"/>
  <c r="AB19" i="9" s="1"/>
  <c r="AA4" i="9"/>
  <c r="AA19" i="9" s="1"/>
  <c r="Z31" i="9" s="1"/>
  <c r="Z4" i="9"/>
  <c r="Z19" i="9" s="1"/>
  <c r="Y31" i="9" s="1"/>
  <c r="Y4" i="9"/>
  <c r="Y19" i="9" s="1"/>
  <c r="X31" i="9" s="1"/>
  <c r="X4" i="9"/>
  <c r="X19" i="9" s="1"/>
  <c r="W4" i="9"/>
  <c r="W19" i="9" s="1"/>
  <c r="V4" i="9"/>
  <c r="V19" i="9" s="1"/>
  <c r="U4" i="9"/>
  <c r="U19" i="9" s="1"/>
  <c r="T4" i="9"/>
  <c r="T19" i="9" s="1"/>
  <c r="S4" i="9"/>
  <c r="S19" i="9" s="1"/>
  <c r="R31" i="9" s="1"/>
  <c r="R4" i="9"/>
  <c r="R19" i="9" s="1"/>
  <c r="Q31" i="9" s="1"/>
  <c r="Q4" i="9"/>
  <c r="Q19" i="9" s="1"/>
  <c r="P31" i="9" s="1"/>
  <c r="P4" i="9"/>
  <c r="P19" i="9" s="1"/>
  <c r="O4" i="9"/>
  <c r="O19" i="9" s="1"/>
  <c r="N4" i="9"/>
  <c r="N19" i="9" s="1"/>
  <c r="M4" i="9"/>
  <c r="M19" i="9" s="1"/>
  <c r="L4" i="9"/>
  <c r="L19" i="9" s="1"/>
  <c r="K4" i="9"/>
  <c r="K19" i="9" s="1"/>
  <c r="J31" i="9" s="1"/>
  <c r="J4" i="9"/>
  <c r="J19" i="9" s="1"/>
  <c r="I31" i="9" s="1"/>
  <c r="I4" i="9"/>
  <c r="I19" i="9" s="1"/>
  <c r="H31" i="9" s="1"/>
  <c r="H4" i="9"/>
  <c r="H19" i="9" s="1"/>
  <c r="G4" i="9"/>
  <c r="G19" i="9" s="1"/>
  <c r="F4" i="9"/>
  <c r="F19" i="9" s="1"/>
  <c r="E4" i="9"/>
  <c r="E19" i="9" s="1"/>
  <c r="D4" i="9"/>
  <c r="D19" i="9" s="1"/>
  <c r="C4" i="9"/>
  <c r="C19" i="9" s="1"/>
  <c r="B31" i="9" s="1"/>
  <c r="AF3" i="9"/>
  <c r="AF18" i="9" s="1"/>
  <c r="AE30" i="9" s="1"/>
  <c r="J37" i="9" s="1"/>
  <c r="AE3" i="9"/>
  <c r="AE18" i="9" s="1"/>
  <c r="AD30" i="9" s="1"/>
  <c r="H37" i="9" s="1"/>
  <c r="AD3" i="9"/>
  <c r="AD18" i="9" s="1"/>
  <c r="AC30" i="9" s="1"/>
  <c r="I37" i="9" s="1"/>
  <c r="AC3" i="9"/>
  <c r="AC18" i="9" s="1"/>
  <c r="AB30" i="9" s="1"/>
  <c r="AB3" i="9"/>
  <c r="AB18" i="9" s="1"/>
  <c r="AA30" i="9" s="1"/>
  <c r="G37" i="9" s="1"/>
  <c r="AA3" i="9"/>
  <c r="AA18" i="9" s="1"/>
  <c r="Z30" i="9" s="1"/>
  <c r="Z3" i="9"/>
  <c r="Z18" i="9" s="1"/>
  <c r="Y30" i="9" s="1"/>
  <c r="Y3" i="9"/>
  <c r="Y18" i="9" s="1"/>
  <c r="X30" i="9" s="1"/>
  <c r="X3" i="9"/>
  <c r="X18" i="9" s="1"/>
  <c r="W30" i="9" s="1"/>
  <c r="W3" i="9"/>
  <c r="W18" i="9" s="1"/>
  <c r="V30" i="9" s="1"/>
  <c r="V3" i="9"/>
  <c r="V18" i="9" s="1"/>
  <c r="U30" i="9" s="1"/>
  <c r="U3" i="9"/>
  <c r="U18" i="9" s="1"/>
  <c r="T30" i="9" s="1"/>
  <c r="T3" i="9"/>
  <c r="T18" i="9" s="1"/>
  <c r="S30" i="9" s="1"/>
  <c r="S3" i="9"/>
  <c r="S18" i="9" s="1"/>
  <c r="R30" i="9" s="1"/>
  <c r="R3" i="9"/>
  <c r="R18" i="9" s="1"/>
  <c r="Q30" i="9" s="1"/>
  <c r="Q3" i="9"/>
  <c r="Q18" i="9" s="1"/>
  <c r="P30" i="9" s="1"/>
  <c r="P3" i="9"/>
  <c r="P18" i="9" s="1"/>
  <c r="O30" i="9" s="1"/>
  <c r="O3" i="9"/>
  <c r="O18" i="9" s="1"/>
  <c r="N30" i="9" s="1"/>
  <c r="N3" i="9"/>
  <c r="N18" i="9" s="1"/>
  <c r="M30" i="9" s="1"/>
  <c r="E37" i="9" s="1"/>
  <c r="M3" i="9"/>
  <c r="M18" i="9" s="1"/>
  <c r="L30" i="9" s="1"/>
  <c r="L3" i="9"/>
  <c r="L18" i="9" s="1"/>
  <c r="K30" i="9" s="1"/>
  <c r="K3" i="9"/>
  <c r="K18" i="9" s="1"/>
  <c r="J30" i="9" s="1"/>
  <c r="J3" i="9"/>
  <c r="J18" i="9" s="1"/>
  <c r="I30" i="9" s="1"/>
  <c r="I3" i="9"/>
  <c r="I18" i="9" s="1"/>
  <c r="H30" i="9" s="1"/>
  <c r="C37" i="9" s="1"/>
  <c r="H3" i="9"/>
  <c r="H18" i="9" s="1"/>
  <c r="G30" i="9" s="1"/>
  <c r="G3" i="9"/>
  <c r="G18" i="9" s="1"/>
  <c r="F30" i="9" s="1"/>
  <c r="F3" i="9"/>
  <c r="F18" i="9" s="1"/>
  <c r="E30" i="9" s="1"/>
  <c r="E3" i="9"/>
  <c r="E18" i="9" s="1"/>
  <c r="D30" i="9" s="1"/>
  <c r="D3" i="9"/>
  <c r="D18" i="9" s="1"/>
  <c r="C30" i="9" s="1"/>
  <c r="C3" i="9"/>
  <c r="C18" i="9" s="1"/>
  <c r="B30" i="9" s="1"/>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I33" i="11"/>
  <c r="H33" i="11"/>
  <c r="E33" i="11"/>
  <c r="D33" i="11"/>
  <c r="E32" i="11"/>
  <c r="E31" i="11"/>
  <c r="D31" i="11"/>
  <c r="E30" i="11"/>
  <c r="D30" i="11"/>
  <c r="I29" i="11"/>
  <c r="H29" i="11"/>
  <c r="E29" i="11"/>
  <c r="D29" i="11"/>
  <c r="I28" i="11"/>
  <c r="H28" i="11"/>
  <c r="E28" i="11"/>
  <c r="I27" i="11"/>
  <c r="H27" i="11"/>
  <c r="E27" i="11"/>
  <c r="D27" i="11"/>
  <c r="I26" i="11"/>
  <c r="H26" i="11"/>
  <c r="E26" i="11"/>
  <c r="I25" i="11"/>
  <c r="H25" i="11"/>
  <c r="E25" i="11"/>
  <c r="I24" i="11"/>
  <c r="H24" i="11"/>
  <c r="E24" i="11"/>
  <c r="D24" i="11"/>
  <c r="I23" i="11"/>
  <c r="H23" i="11"/>
  <c r="E23" i="11"/>
  <c r="D23" i="11"/>
  <c r="I22" i="11"/>
  <c r="H22" i="11"/>
  <c r="E22" i="11"/>
  <c r="D22" i="11"/>
  <c r="I21" i="11"/>
  <c r="H21" i="11"/>
  <c r="E21" i="11"/>
  <c r="D21" i="11"/>
  <c r="I20" i="11"/>
  <c r="H20" i="11"/>
  <c r="E20" i="11"/>
  <c r="D20" i="11"/>
  <c r="I19" i="11"/>
  <c r="H19" i="11"/>
  <c r="E19" i="11"/>
  <c r="D19" i="11"/>
  <c r="I18" i="11"/>
  <c r="H18" i="11"/>
  <c r="E18" i="11"/>
  <c r="I17" i="11"/>
  <c r="H17" i="11"/>
  <c r="E17" i="11"/>
  <c r="I16" i="11"/>
  <c r="H16" i="11"/>
  <c r="E16" i="11"/>
  <c r="I15" i="11"/>
  <c r="H15" i="11"/>
  <c r="E15" i="11"/>
  <c r="I14" i="11"/>
  <c r="H14" i="11"/>
  <c r="E14" i="11"/>
  <c r="I13" i="11"/>
  <c r="H13" i="11"/>
  <c r="E13" i="11"/>
  <c r="D13" i="11"/>
  <c r="I12" i="11"/>
  <c r="H12" i="11"/>
  <c r="E12" i="11"/>
  <c r="I11" i="11"/>
  <c r="H11" i="11"/>
  <c r="E11" i="11"/>
  <c r="D11" i="11"/>
  <c r="I10" i="11"/>
  <c r="H10" i="11"/>
  <c r="E10" i="11"/>
  <c r="D10" i="11"/>
  <c r="I9" i="11"/>
  <c r="H9" i="11"/>
  <c r="E9" i="11"/>
  <c r="I8" i="11"/>
  <c r="H8" i="11"/>
  <c r="E8" i="11"/>
  <c r="I7" i="11"/>
  <c r="H7" i="11"/>
  <c r="E7" i="11"/>
  <c r="D7" i="11"/>
  <c r="I6" i="11"/>
  <c r="H6" i="11"/>
  <c r="E6" i="11"/>
  <c r="D6" i="11"/>
  <c r="I5" i="11"/>
  <c r="H5" i="11"/>
  <c r="E5" i="11"/>
  <c r="I4" i="11"/>
  <c r="H4" i="11"/>
  <c r="E4" i="11"/>
  <c r="I3" i="11"/>
  <c r="H3" i="11"/>
  <c r="E3" i="11"/>
  <c r="X88" i="13"/>
  <c r="S88" i="13"/>
  <c r="R88" i="13"/>
  <c r="Q88" i="13"/>
  <c r="P88" i="13"/>
  <c r="O88" i="13"/>
  <c r="N88" i="13"/>
  <c r="M88" i="13"/>
  <c r="L88" i="13"/>
  <c r="K88" i="13"/>
  <c r="I88" i="13"/>
  <c r="H88" i="13"/>
  <c r="G88" i="13"/>
  <c r="F88" i="13"/>
  <c r="E88" i="13"/>
  <c r="D88" i="13"/>
  <c r="C88" i="13"/>
  <c r="X87" i="13"/>
  <c r="S87" i="13"/>
  <c r="R87" i="13"/>
  <c r="Q87" i="13"/>
  <c r="P87" i="13"/>
  <c r="O87" i="13"/>
  <c r="N87" i="13"/>
  <c r="M87" i="13"/>
  <c r="L87" i="13"/>
  <c r="K87" i="13"/>
  <c r="I87" i="13"/>
  <c r="H87" i="13"/>
  <c r="G87" i="13"/>
  <c r="F87" i="13"/>
  <c r="E87" i="13"/>
  <c r="D87" i="13"/>
  <c r="C87" i="13"/>
  <c r="S86" i="13"/>
  <c r="R86" i="13"/>
  <c r="Q86" i="13"/>
  <c r="P86" i="13"/>
  <c r="O86" i="13"/>
  <c r="N86" i="13"/>
  <c r="M86" i="13"/>
  <c r="L86" i="13"/>
  <c r="K86" i="13"/>
  <c r="J86" i="13"/>
  <c r="I86" i="13"/>
  <c r="H86" i="13"/>
  <c r="G86" i="13"/>
  <c r="F86" i="13"/>
  <c r="E86" i="13"/>
  <c r="D86" i="13"/>
  <c r="C86" i="13"/>
  <c r="S85" i="13"/>
  <c r="R85" i="13"/>
  <c r="Q85" i="13"/>
  <c r="P85" i="13"/>
  <c r="O85" i="13"/>
  <c r="N85" i="13"/>
  <c r="M85" i="13"/>
  <c r="L85" i="13"/>
  <c r="K85" i="13"/>
  <c r="J85" i="13"/>
  <c r="I85" i="13"/>
  <c r="H85" i="13"/>
  <c r="G85" i="13"/>
  <c r="F85" i="13"/>
  <c r="E85" i="13"/>
  <c r="D85" i="13"/>
  <c r="C85" i="13"/>
  <c r="X84" i="13"/>
  <c r="S84" i="13"/>
  <c r="R84" i="13"/>
  <c r="Q84" i="13"/>
  <c r="P84" i="13"/>
  <c r="O84" i="13"/>
  <c r="N84" i="13"/>
  <c r="M84" i="13"/>
  <c r="L84" i="13"/>
  <c r="K84" i="13"/>
  <c r="J84" i="13"/>
  <c r="I84" i="13"/>
  <c r="H84" i="13"/>
  <c r="G84" i="13"/>
  <c r="F84" i="13"/>
  <c r="E84" i="13"/>
  <c r="D84" i="13"/>
  <c r="C84" i="13"/>
  <c r="X83" i="13"/>
  <c r="S83" i="13"/>
  <c r="R83" i="13"/>
  <c r="Q83" i="13"/>
  <c r="P83" i="13"/>
  <c r="O83" i="13"/>
  <c r="N83" i="13"/>
  <c r="M83" i="13"/>
  <c r="L83" i="13"/>
  <c r="K83" i="13"/>
  <c r="J83" i="13"/>
  <c r="I83" i="13"/>
  <c r="H83" i="13"/>
  <c r="G83" i="13"/>
  <c r="F83" i="13"/>
  <c r="E83" i="13"/>
  <c r="D83" i="13"/>
  <c r="C83" i="13"/>
  <c r="X82" i="13"/>
  <c r="S82" i="13"/>
  <c r="R82" i="13"/>
  <c r="Q82" i="13"/>
  <c r="P82" i="13"/>
  <c r="O82" i="13"/>
  <c r="N82" i="13"/>
  <c r="M82" i="13"/>
  <c r="L82" i="13"/>
  <c r="K82" i="13"/>
  <c r="J82" i="13"/>
  <c r="I82" i="13"/>
  <c r="H82" i="13"/>
  <c r="G82" i="13"/>
  <c r="F82" i="13"/>
  <c r="E82" i="13"/>
  <c r="D82" i="13"/>
  <c r="C82" i="13"/>
  <c r="X81" i="13"/>
  <c r="S81" i="13"/>
  <c r="Q81" i="13"/>
  <c r="P81" i="13"/>
  <c r="O81" i="13"/>
  <c r="N81" i="13"/>
  <c r="M81" i="13"/>
  <c r="L81" i="13"/>
  <c r="K81" i="13"/>
  <c r="I81" i="13"/>
  <c r="H81" i="13"/>
  <c r="G81" i="13"/>
  <c r="F81" i="13"/>
  <c r="E81" i="13"/>
  <c r="D81" i="13"/>
  <c r="C81" i="13"/>
  <c r="X78" i="13"/>
  <c r="S78" i="13"/>
  <c r="R78" i="13"/>
  <c r="Q78" i="13"/>
  <c r="P78" i="13"/>
  <c r="O78" i="13"/>
  <c r="N78" i="13"/>
  <c r="M78" i="13"/>
  <c r="L78" i="13"/>
  <c r="K78" i="13"/>
  <c r="I78" i="13"/>
  <c r="H78" i="13"/>
  <c r="G78" i="13"/>
  <c r="F78" i="13"/>
  <c r="E78" i="13"/>
  <c r="D78" i="13"/>
  <c r="C78" i="13"/>
  <c r="X77" i="13"/>
  <c r="S77" i="13"/>
  <c r="R77" i="13"/>
  <c r="Q77" i="13"/>
  <c r="P77" i="13"/>
  <c r="O77" i="13"/>
  <c r="N77" i="13"/>
  <c r="M77" i="13"/>
  <c r="L77" i="13"/>
  <c r="K77" i="13"/>
  <c r="I77" i="13"/>
  <c r="H77" i="13"/>
  <c r="G77" i="13"/>
  <c r="F77" i="13"/>
  <c r="E77" i="13"/>
  <c r="D77" i="13"/>
  <c r="C77" i="13"/>
  <c r="X76" i="13"/>
  <c r="S76" i="13"/>
  <c r="R76" i="13"/>
  <c r="Q76" i="13"/>
  <c r="P76" i="13"/>
  <c r="O76" i="13"/>
  <c r="N76" i="13"/>
  <c r="M76" i="13"/>
  <c r="L76" i="13"/>
  <c r="K76" i="13"/>
  <c r="J76" i="13"/>
  <c r="I76" i="13"/>
  <c r="H76" i="13"/>
  <c r="G76" i="13"/>
  <c r="F76" i="13"/>
  <c r="E76" i="13"/>
  <c r="D76" i="13"/>
  <c r="C76" i="13"/>
  <c r="S75" i="13"/>
  <c r="R75" i="13"/>
  <c r="Q75" i="13"/>
  <c r="P75" i="13"/>
  <c r="O75" i="13"/>
  <c r="N75" i="13"/>
  <c r="M75" i="13"/>
  <c r="L75" i="13"/>
  <c r="K75" i="13"/>
  <c r="J75" i="13"/>
  <c r="I75" i="13"/>
  <c r="H75" i="13"/>
  <c r="G75" i="13"/>
  <c r="F75" i="13"/>
  <c r="E75" i="13"/>
  <c r="D75" i="13"/>
  <c r="C75" i="13"/>
  <c r="X74" i="13"/>
  <c r="S74" i="13"/>
  <c r="R74" i="13"/>
  <c r="Q74" i="13"/>
  <c r="P74" i="13"/>
  <c r="O74" i="13"/>
  <c r="N74" i="13"/>
  <c r="M74" i="13"/>
  <c r="L74" i="13"/>
  <c r="K74" i="13"/>
  <c r="J74" i="13"/>
  <c r="I74" i="13"/>
  <c r="H74" i="13"/>
  <c r="G74" i="13"/>
  <c r="F74" i="13"/>
  <c r="E74" i="13"/>
  <c r="D74" i="13"/>
  <c r="C74" i="13"/>
  <c r="X73" i="13"/>
  <c r="S73" i="13"/>
  <c r="R73" i="13"/>
  <c r="Q73" i="13"/>
  <c r="P73" i="13"/>
  <c r="O73" i="13"/>
  <c r="N73" i="13"/>
  <c r="M73" i="13"/>
  <c r="L73" i="13"/>
  <c r="K73" i="13"/>
  <c r="J73" i="13"/>
  <c r="I73" i="13"/>
  <c r="H73" i="13"/>
  <c r="G73" i="13"/>
  <c r="F73" i="13"/>
  <c r="E73" i="13"/>
  <c r="D73" i="13"/>
  <c r="C73" i="13"/>
  <c r="S72" i="13"/>
  <c r="R72" i="13"/>
  <c r="Q72" i="13"/>
  <c r="P72" i="13"/>
  <c r="O72" i="13"/>
  <c r="N72" i="13"/>
  <c r="M72" i="13"/>
  <c r="L72" i="13"/>
  <c r="K72" i="13"/>
  <c r="J72" i="13"/>
  <c r="I72" i="13"/>
  <c r="H72" i="13"/>
  <c r="G72" i="13"/>
  <c r="F72" i="13"/>
  <c r="E72" i="13"/>
  <c r="D72" i="13"/>
  <c r="C72" i="13"/>
  <c r="X71" i="13"/>
  <c r="S71" i="13"/>
  <c r="R71" i="13"/>
  <c r="Q71" i="13"/>
  <c r="P71" i="13"/>
  <c r="O71" i="13"/>
  <c r="N71" i="13"/>
  <c r="M71" i="13"/>
  <c r="L71" i="13"/>
  <c r="K71" i="13"/>
  <c r="J71" i="13"/>
  <c r="I71" i="13"/>
  <c r="H71" i="13"/>
  <c r="G71" i="13"/>
  <c r="F71" i="13"/>
  <c r="E71" i="13"/>
  <c r="D71" i="13"/>
  <c r="C71" i="13"/>
  <c r="X70" i="13"/>
  <c r="S70" i="13"/>
  <c r="R70" i="13"/>
  <c r="Q70" i="13"/>
  <c r="P70" i="13"/>
  <c r="O70" i="13"/>
  <c r="N70" i="13"/>
  <c r="M70" i="13"/>
  <c r="L70" i="13"/>
  <c r="K70" i="13"/>
  <c r="I70" i="13"/>
  <c r="H70" i="13"/>
  <c r="G70" i="13"/>
  <c r="F70" i="13"/>
  <c r="E70" i="13"/>
  <c r="D70" i="13"/>
  <c r="C70" i="13"/>
  <c r="X69" i="13"/>
  <c r="S69" i="13"/>
  <c r="R69" i="13"/>
  <c r="Q69" i="13"/>
  <c r="P69" i="13"/>
  <c r="O69" i="13"/>
  <c r="N69" i="13"/>
  <c r="M69" i="13"/>
  <c r="L69" i="13"/>
  <c r="K69" i="13"/>
  <c r="I69" i="13"/>
  <c r="H69" i="13"/>
  <c r="G69" i="13"/>
  <c r="F69" i="13"/>
  <c r="E69" i="13"/>
  <c r="D69" i="13"/>
  <c r="C69" i="13"/>
  <c r="X68" i="13"/>
  <c r="S68" i="13"/>
  <c r="R68" i="13"/>
  <c r="Q68" i="13"/>
  <c r="P68" i="13"/>
  <c r="O68" i="13"/>
  <c r="N68" i="13"/>
  <c r="M68" i="13"/>
  <c r="L68" i="13"/>
  <c r="K68" i="13"/>
  <c r="I68" i="13"/>
  <c r="H68" i="13"/>
  <c r="G68" i="13"/>
  <c r="F68" i="13"/>
  <c r="E68" i="13"/>
  <c r="D68" i="13"/>
  <c r="C68" i="13"/>
  <c r="X67" i="13"/>
  <c r="S67" i="13"/>
  <c r="R67" i="13"/>
  <c r="Q67" i="13"/>
  <c r="P67" i="13"/>
  <c r="O67" i="13"/>
  <c r="N67" i="13"/>
  <c r="M67" i="13"/>
  <c r="L67" i="13"/>
  <c r="K67" i="13"/>
  <c r="I67" i="13"/>
  <c r="H67" i="13"/>
  <c r="G67" i="13"/>
  <c r="F67" i="13"/>
  <c r="E67" i="13"/>
  <c r="D67" i="13"/>
  <c r="C67" i="13"/>
  <c r="X66" i="13"/>
  <c r="S66" i="13"/>
  <c r="R66" i="13"/>
  <c r="Q66" i="13"/>
  <c r="P66" i="13"/>
  <c r="O66" i="13"/>
  <c r="N66" i="13"/>
  <c r="M66" i="13"/>
  <c r="L66" i="13"/>
  <c r="K66" i="13"/>
  <c r="J66" i="13"/>
  <c r="I66" i="13"/>
  <c r="H66" i="13"/>
  <c r="G66" i="13"/>
  <c r="F66" i="13"/>
  <c r="E66" i="13"/>
  <c r="D66" i="13"/>
  <c r="C66" i="13"/>
  <c r="S65" i="13"/>
  <c r="R65" i="13"/>
  <c r="Q65" i="13"/>
  <c r="P65" i="13"/>
  <c r="O65" i="13"/>
  <c r="N65" i="13"/>
  <c r="M65" i="13"/>
  <c r="L65" i="13"/>
  <c r="K65" i="13"/>
  <c r="J65" i="13"/>
  <c r="I65" i="13"/>
  <c r="H65" i="13"/>
  <c r="G65" i="13"/>
  <c r="F65" i="13"/>
  <c r="E65" i="13"/>
  <c r="D65" i="13"/>
  <c r="C65" i="13"/>
  <c r="X64" i="13"/>
  <c r="S64" i="13"/>
  <c r="R64" i="13"/>
  <c r="Q64" i="13"/>
  <c r="P64" i="13"/>
  <c r="O64" i="13"/>
  <c r="N64" i="13"/>
  <c r="M64" i="13"/>
  <c r="L64" i="13"/>
  <c r="K64" i="13"/>
  <c r="J64" i="13"/>
  <c r="I64" i="13"/>
  <c r="H64" i="13"/>
  <c r="G64" i="13"/>
  <c r="F64" i="13"/>
  <c r="E64" i="13"/>
  <c r="D64" i="13"/>
  <c r="C64" i="13"/>
  <c r="X63" i="13"/>
  <c r="S63" i="13"/>
  <c r="R63" i="13"/>
  <c r="Q63" i="13"/>
  <c r="P63" i="13"/>
  <c r="O63" i="13"/>
  <c r="N63" i="13"/>
  <c r="M63" i="13"/>
  <c r="L63" i="13"/>
  <c r="K63" i="13"/>
  <c r="J63" i="13"/>
  <c r="I63" i="13"/>
  <c r="H63" i="13"/>
  <c r="G63" i="13"/>
  <c r="F63" i="13"/>
  <c r="E63" i="13"/>
  <c r="D63" i="13"/>
  <c r="C63" i="13"/>
  <c r="X62" i="13"/>
  <c r="S62" i="13"/>
  <c r="R62" i="13"/>
  <c r="Q62" i="13"/>
  <c r="P62" i="13"/>
  <c r="O62" i="13"/>
  <c r="N62" i="13"/>
  <c r="M62" i="13"/>
  <c r="L62" i="13"/>
  <c r="K62" i="13"/>
  <c r="J62" i="13"/>
  <c r="I62" i="13"/>
  <c r="H62" i="13"/>
  <c r="G62" i="13"/>
  <c r="F62" i="13"/>
  <c r="E62" i="13"/>
  <c r="D62" i="13"/>
  <c r="C62" i="13"/>
  <c r="X61" i="13"/>
  <c r="S61" i="13"/>
  <c r="R61" i="13"/>
  <c r="Q61" i="13"/>
  <c r="P61" i="13"/>
  <c r="O61" i="13"/>
  <c r="N61" i="13"/>
  <c r="M61" i="13"/>
  <c r="L61" i="13"/>
  <c r="K61" i="13"/>
  <c r="J61" i="13"/>
  <c r="I61" i="13"/>
  <c r="H61" i="13"/>
  <c r="G61" i="13"/>
  <c r="F61" i="13"/>
  <c r="E61" i="13"/>
  <c r="D61" i="13"/>
  <c r="C61" i="13"/>
  <c r="X60" i="13"/>
  <c r="S60" i="13"/>
  <c r="R60" i="13"/>
  <c r="Q60" i="13"/>
  <c r="P60" i="13"/>
  <c r="O60" i="13"/>
  <c r="N60" i="13"/>
  <c r="M60" i="13"/>
  <c r="L60" i="13"/>
  <c r="K60" i="13"/>
  <c r="I60" i="13"/>
  <c r="H60" i="13"/>
  <c r="G60" i="13"/>
  <c r="F60" i="13"/>
  <c r="E60" i="13"/>
  <c r="D60" i="13"/>
  <c r="C60" i="13"/>
  <c r="X59" i="13"/>
  <c r="S59" i="13"/>
  <c r="R59" i="13"/>
  <c r="Q59" i="13"/>
  <c r="P59" i="13"/>
  <c r="O59" i="13"/>
  <c r="N59" i="13"/>
  <c r="M59" i="13"/>
  <c r="L59" i="13"/>
  <c r="K59" i="13"/>
  <c r="I59" i="13"/>
  <c r="H59" i="13"/>
  <c r="G59" i="13"/>
  <c r="F59" i="13"/>
  <c r="E59" i="13"/>
  <c r="D59" i="13"/>
  <c r="C59" i="13"/>
  <c r="X58" i="13"/>
  <c r="S58" i="13"/>
  <c r="R58" i="13"/>
  <c r="Q58" i="13"/>
  <c r="P58" i="13"/>
  <c r="O58" i="13"/>
  <c r="N58" i="13"/>
  <c r="M58" i="13"/>
  <c r="L58" i="13"/>
  <c r="K58" i="13"/>
  <c r="I58" i="13"/>
  <c r="H58" i="13"/>
  <c r="G58" i="13"/>
  <c r="F58" i="13"/>
  <c r="E58" i="13"/>
  <c r="D58" i="13"/>
  <c r="C58" i="13"/>
  <c r="X57" i="13"/>
  <c r="S57" i="13"/>
  <c r="R57" i="13"/>
  <c r="Q57" i="13"/>
  <c r="P57" i="13"/>
  <c r="O57" i="13"/>
  <c r="N57" i="13"/>
  <c r="M57" i="13"/>
  <c r="L57" i="13"/>
  <c r="K57" i="13"/>
  <c r="I57" i="13"/>
  <c r="H57" i="13"/>
  <c r="G57" i="13"/>
  <c r="F57" i="13"/>
  <c r="E57" i="13"/>
  <c r="D57" i="13"/>
  <c r="C57" i="13"/>
  <c r="X56" i="13"/>
  <c r="S56" i="13"/>
  <c r="R56" i="13"/>
  <c r="Q56" i="13"/>
  <c r="P56" i="13"/>
  <c r="O56" i="13"/>
  <c r="N56" i="13"/>
  <c r="M56" i="13"/>
  <c r="L56" i="13"/>
  <c r="K56" i="13"/>
  <c r="J56" i="13"/>
  <c r="I56" i="13"/>
  <c r="H56" i="13"/>
  <c r="G56" i="13"/>
  <c r="F56" i="13"/>
  <c r="E56" i="13"/>
  <c r="D56" i="13"/>
  <c r="C56" i="13"/>
  <c r="X55" i="13"/>
  <c r="S55" i="13"/>
  <c r="R55" i="13"/>
  <c r="Q55" i="13"/>
  <c r="P55" i="13"/>
  <c r="O55" i="13"/>
  <c r="N55" i="13"/>
  <c r="M55" i="13"/>
  <c r="L55" i="13"/>
  <c r="K55" i="13"/>
  <c r="J55" i="13"/>
  <c r="I55" i="13"/>
  <c r="H55" i="13"/>
  <c r="G55" i="13"/>
  <c r="F55" i="13"/>
  <c r="E55" i="13"/>
  <c r="D55" i="13"/>
  <c r="C55" i="13"/>
  <c r="X54" i="13"/>
  <c r="S54" i="13"/>
  <c r="R54" i="13"/>
  <c r="Q54" i="13"/>
  <c r="P54" i="13"/>
  <c r="O54" i="13"/>
  <c r="N54" i="13"/>
  <c r="M54" i="13"/>
  <c r="L54" i="13"/>
  <c r="K54" i="13"/>
  <c r="J54" i="13"/>
  <c r="I54" i="13"/>
  <c r="H54" i="13"/>
  <c r="G54" i="13"/>
  <c r="F54" i="13"/>
  <c r="E54" i="13"/>
  <c r="D54" i="13"/>
  <c r="C54" i="13"/>
  <c r="X53" i="13"/>
  <c r="S53" i="13"/>
  <c r="R53" i="13"/>
  <c r="Q53" i="13"/>
  <c r="P53" i="13"/>
  <c r="O53" i="13"/>
  <c r="N53" i="13"/>
  <c r="M53" i="13"/>
  <c r="L53" i="13"/>
  <c r="K53" i="13"/>
  <c r="J53" i="13"/>
  <c r="I53" i="13"/>
  <c r="H53" i="13"/>
  <c r="G53" i="13"/>
  <c r="F53" i="13"/>
  <c r="E53" i="13"/>
  <c r="D53" i="13"/>
  <c r="C53" i="13"/>
  <c r="X52" i="13"/>
  <c r="S52" i="13"/>
  <c r="R52" i="13"/>
  <c r="Q52" i="13"/>
  <c r="P52" i="13"/>
  <c r="O52" i="13"/>
  <c r="N52" i="13"/>
  <c r="M52" i="13"/>
  <c r="L52" i="13"/>
  <c r="K52" i="13"/>
  <c r="J52" i="13"/>
  <c r="I52" i="13"/>
  <c r="H52" i="13"/>
  <c r="G52" i="13"/>
  <c r="F52" i="13"/>
  <c r="E52" i="13"/>
  <c r="D52" i="13"/>
  <c r="C52" i="13"/>
  <c r="X51" i="13"/>
  <c r="S51" i="13"/>
  <c r="R51" i="13"/>
  <c r="Q51" i="13"/>
  <c r="P51" i="13"/>
  <c r="O51" i="13"/>
  <c r="N51" i="13"/>
  <c r="M51" i="13"/>
  <c r="L51" i="13"/>
  <c r="K51" i="13"/>
  <c r="J51" i="13"/>
  <c r="I51" i="13"/>
  <c r="H51" i="13"/>
  <c r="G51" i="13"/>
  <c r="F51" i="13"/>
  <c r="E51" i="13"/>
  <c r="D51" i="13"/>
  <c r="C51" i="13"/>
  <c r="X50" i="13"/>
  <c r="S50" i="13"/>
  <c r="R50" i="13"/>
  <c r="Q50" i="13"/>
  <c r="P50" i="13"/>
  <c r="O50" i="13"/>
  <c r="N50" i="13"/>
  <c r="M50" i="13"/>
  <c r="L50" i="13"/>
  <c r="K50" i="13"/>
  <c r="I50" i="13"/>
  <c r="H50" i="13"/>
  <c r="G50" i="13"/>
  <c r="F50" i="13"/>
  <c r="E50" i="13"/>
  <c r="C50" i="13"/>
  <c r="X3" i="13"/>
  <c r="S3" i="13"/>
  <c r="R3" i="13"/>
  <c r="Q3" i="13"/>
  <c r="P3" i="13"/>
  <c r="O3" i="13"/>
  <c r="N3" i="13"/>
  <c r="M3" i="13"/>
  <c r="L3" i="13"/>
  <c r="K3" i="13"/>
  <c r="J3" i="13"/>
  <c r="J81" i="13" s="1"/>
  <c r="I3" i="13"/>
  <c r="H3" i="13"/>
  <c r="G3" i="13"/>
  <c r="F3" i="13"/>
  <c r="E3" i="13"/>
  <c r="D3" i="13"/>
  <c r="C3" i="13"/>
  <c r="AF48" i="4"/>
  <c r="AF47" i="4"/>
  <c r="AF46" i="4"/>
  <c r="AF43" i="4"/>
  <c r="AF42" i="4"/>
  <c r="AE39" i="6" s="1"/>
  <c r="AE86" i="6" s="1"/>
  <c r="AE86" i="8" s="1"/>
  <c r="AF41" i="4"/>
  <c r="AF40" i="4"/>
  <c r="AF39" i="4"/>
  <c r="AF38" i="4"/>
  <c r="AF37" i="4"/>
  <c r="AF36" i="4"/>
  <c r="AF35" i="4"/>
  <c r="AF34" i="4"/>
  <c r="AF33" i="4"/>
  <c r="AF32" i="4"/>
  <c r="AF31" i="4"/>
  <c r="AF30" i="4"/>
  <c r="AF29" i="4"/>
  <c r="AF28" i="4"/>
  <c r="AF27" i="4"/>
  <c r="AF26" i="4"/>
  <c r="AF25" i="4"/>
  <c r="AF24" i="4"/>
  <c r="AF23" i="4"/>
  <c r="AF22" i="4"/>
  <c r="AF21" i="4"/>
  <c r="AF20" i="4"/>
  <c r="AF19" i="4"/>
  <c r="AF18" i="4"/>
  <c r="AF17" i="4"/>
  <c r="AF16" i="4"/>
  <c r="AF15" i="4"/>
  <c r="AF14" i="4"/>
  <c r="AF12" i="4"/>
  <c r="AF10" i="4"/>
  <c r="AF9" i="4"/>
  <c r="AF8" i="4"/>
  <c r="AF7" i="4"/>
  <c r="AF6" i="4"/>
  <c r="AG97" i="20"/>
  <c r="AG2" i="20"/>
  <c r="AG14" i="20"/>
  <c r="AG32" i="20"/>
  <c r="AG109" i="20"/>
  <c r="AG26" i="20"/>
  <c r="AG103" i="20"/>
  <c r="AG20" i="20"/>
  <c r="AG8" i="20"/>
  <c r="AG115" i="20"/>
  <c r="X56" i="7" l="1"/>
  <c r="Y56" i="8" s="1"/>
  <c r="Y9" i="8"/>
  <c r="AO38" i="7"/>
  <c r="S24" i="7" s="1"/>
  <c r="AO40" i="7"/>
  <c r="S23" i="7" s="1"/>
  <c r="C39" i="9"/>
  <c r="F37" i="9"/>
  <c r="K31" i="9"/>
  <c r="Q32" i="9"/>
  <c r="AG3" i="8"/>
  <c r="B37" i="9"/>
  <c r="D31" i="9"/>
  <c r="L31" i="9"/>
  <c r="D38" i="9" s="1"/>
  <c r="T31" i="9"/>
  <c r="F38" i="9" s="1"/>
  <c r="AB31" i="9"/>
  <c r="B32" i="9"/>
  <c r="J32" i="9"/>
  <c r="R32" i="9"/>
  <c r="Z32" i="9"/>
  <c r="U9" i="7"/>
  <c r="U45" i="7"/>
  <c r="AO17" i="7"/>
  <c r="C30" i="7" s="1"/>
  <c r="C77" i="7" s="1"/>
  <c r="AO61" i="7"/>
  <c r="AO63" i="7" s="1"/>
  <c r="AA24" i="7" s="1"/>
  <c r="AC44" i="8"/>
  <c r="AC91" i="6"/>
  <c r="AC91" i="8" s="1"/>
  <c r="AE91" i="6"/>
  <c r="AE91" i="8" s="1"/>
  <c r="Q23" i="7"/>
  <c r="Q70" i="7" s="1"/>
  <c r="Q45" i="7"/>
  <c r="AE17" i="6"/>
  <c r="AE64" i="6" s="1"/>
  <c r="AE64" i="8" s="1"/>
  <c r="S31" i="9"/>
  <c r="C38" i="9" s="1"/>
  <c r="I32" i="9"/>
  <c r="AB51" i="7"/>
  <c r="AO49" i="7"/>
  <c r="AE19" i="6"/>
  <c r="AE66" i="6" s="1"/>
  <c r="AE66" i="8" s="1"/>
  <c r="E31" i="9"/>
  <c r="M31" i="9"/>
  <c r="E38" i="9" s="1"/>
  <c r="U31" i="9"/>
  <c r="AC31" i="9"/>
  <c r="I38" i="9" s="1"/>
  <c r="C32" i="9"/>
  <c r="K32" i="9"/>
  <c r="S32" i="9"/>
  <c r="AA32" i="9"/>
  <c r="O3" i="8"/>
  <c r="AC4" i="8"/>
  <c r="AO12" i="7"/>
  <c r="AO16" i="7" s="1"/>
  <c r="C29" i="7" s="1"/>
  <c r="C76" i="7" s="1"/>
  <c r="AO32" i="7"/>
  <c r="M23" i="7" s="1"/>
  <c r="M70" i="7" s="1"/>
  <c r="AD44" i="8"/>
  <c r="AD91" i="6"/>
  <c r="AD91" i="8" s="1"/>
  <c r="B38" i="9"/>
  <c r="AA31" i="9"/>
  <c r="Y32" i="9"/>
  <c r="T51" i="7"/>
  <c r="V45" i="6"/>
  <c r="AB20" i="6"/>
  <c r="AE20" i="6"/>
  <c r="AE67" i="6" s="1"/>
  <c r="AE67" i="8" s="1"/>
  <c r="AE36" i="6"/>
  <c r="AE83" i="6" s="1"/>
  <c r="AE83" i="8" s="1"/>
  <c r="AC23" i="10" s="1"/>
  <c r="I23" i="16" s="1"/>
  <c r="D37" i="9"/>
  <c r="F31" i="9"/>
  <c r="N31" i="9"/>
  <c r="V31" i="9"/>
  <c r="AD31" i="9"/>
  <c r="H38" i="9" s="1"/>
  <c r="D32" i="9"/>
  <c r="L32" i="9"/>
  <c r="D39" i="9" s="1"/>
  <c r="T32" i="9"/>
  <c r="AB32" i="9"/>
  <c r="W9" i="7"/>
  <c r="W45" i="7" s="1"/>
  <c r="D50" i="6"/>
  <c r="D50" i="8" s="1"/>
  <c r="B3" i="10" s="1"/>
  <c r="M28" i="6"/>
  <c r="M28" i="8" s="1"/>
  <c r="S51" i="7"/>
  <c r="C4" i="22" s="1"/>
  <c r="S45" i="7"/>
  <c r="C31" i="9"/>
  <c r="AE37" i="6"/>
  <c r="AE37" i="8" s="1"/>
  <c r="G31" i="9"/>
  <c r="O31" i="9"/>
  <c r="W31" i="9"/>
  <c r="AE31" i="9"/>
  <c r="J38" i="9" s="1"/>
  <c r="E32" i="9"/>
  <c r="M32" i="9"/>
  <c r="E39" i="9" s="1"/>
  <c r="U32" i="9"/>
  <c r="AC32" i="9"/>
  <c r="I39" i="9" s="1"/>
  <c r="X3" i="8"/>
  <c r="O23" i="7"/>
  <c r="O70" i="7" s="1"/>
  <c r="O92" i="7" s="1"/>
  <c r="O45" i="7"/>
  <c r="X45" i="7"/>
  <c r="Z51" i="7"/>
  <c r="Z92" i="7" s="1"/>
  <c r="Z45" i="7"/>
  <c r="AE16" i="6"/>
  <c r="AE16" i="8" s="1"/>
  <c r="AE40" i="6"/>
  <c r="AE40" i="8" s="1"/>
  <c r="AE6" i="6"/>
  <c r="AE53" i="6" s="1"/>
  <c r="AE53" i="8" s="1"/>
  <c r="AC5" i="10" s="1"/>
  <c r="I5" i="16" s="1"/>
  <c r="Y3" i="8"/>
  <c r="Q44" i="8"/>
  <c r="P45" i="7"/>
  <c r="Y51" i="7"/>
  <c r="Z23" i="7"/>
  <c r="Z70" i="7" s="1"/>
  <c r="Q51" i="7"/>
  <c r="Q92" i="7" s="1"/>
  <c r="AE12" i="6"/>
  <c r="AE59" i="6" s="1"/>
  <c r="AE59" i="8" s="1"/>
  <c r="D28" i="22"/>
  <c r="E28" i="22" s="1"/>
  <c r="D43" i="22"/>
  <c r="D44" i="22"/>
  <c r="D37" i="22"/>
  <c r="E37" i="22" s="1"/>
  <c r="F37" i="22" s="1"/>
  <c r="G37" i="22" s="1"/>
  <c r="H37" i="22" s="1"/>
  <c r="I37" i="22" s="1"/>
  <c r="J37" i="22" s="1"/>
  <c r="K37" i="22" s="1"/>
  <c r="L37" i="22" s="1"/>
  <c r="M37" i="22" s="1"/>
  <c r="N37" i="22" s="1"/>
  <c r="O37" i="22" s="1"/>
  <c r="P37" i="22" s="1"/>
  <c r="Q37" i="22" s="1"/>
  <c r="R37" i="22" s="1"/>
  <c r="S37" i="22" s="1"/>
  <c r="T37" i="22" s="1"/>
  <c r="U37" i="22" s="1"/>
  <c r="V37" i="22" s="1"/>
  <c r="W37" i="22" s="1"/>
  <c r="X37" i="22" s="1"/>
  <c r="Y37" i="22" s="1"/>
  <c r="Z37" i="22" s="1"/>
  <c r="AA37" i="22" s="1"/>
  <c r="AB37" i="22" s="1"/>
  <c r="AC37" i="22" s="1"/>
  <c r="AD37" i="22" s="1"/>
  <c r="AE37" i="22" s="1"/>
  <c r="AF37" i="22" s="1"/>
  <c r="AG37" i="22" s="1"/>
  <c r="AH37" i="22" s="1"/>
  <c r="AI37" i="22" s="1"/>
  <c r="AJ37" i="22" s="1"/>
  <c r="AK37" i="22" s="1"/>
  <c r="AL37" i="22" s="1"/>
  <c r="AM37" i="22" s="1"/>
  <c r="AN37" i="22" s="1"/>
  <c r="AO37" i="22" s="1"/>
  <c r="AP37" i="22" s="1"/>
  <c r="AQ37" i="22" s="1"/>
  <c r="AR37" i="22" s="1"/>
  <c r="D38" i="22"/>
  <c r="E38" i="22" s="1"/>
  <c r="F38" i="22" s="1"/>
  <c r="G38" i="22" s="1"/>
  <c r="H38" i="22" s="1"/>
  <c r="I38" i="22" s="1"/>
  <c r="J38" i="22" s="1"/>
  <c r="K38" i="22" s="1"/>
  <c r="L38" i="22" s="1"/>
  <c r="M38" i="22" s="1"/>
  <c r="N38" i="22" s="1"/>
  <c r="O38" i="22" s="1"/>
  <c r="P38" i="22" s="1"/>
  <c r="Q38" i="22" s="1"/>
  <c r="R38" i="22" s="1"/>
  <c r="S38" i="22" s="1"/>
  <c r="T38" i="22" s="1"/>
  <c r="U38" i="22" s="1"/>
  <c r="V38" i="22" s="1"/>
  <c r="W38" i="22" s="1"/>
  <c r="X38" i="22" s="1"/>
  <c r="Y38" i="22" s="1"/>
  <c r="Z38" i="22" s="1"/>
  <c r="AA38" i="22" s="1"/>
  <c r="AB38" i="22" s="1"/>
  <c r="AC38" i="22" s="1"/>
  <c r="AD38" i="22" s="1"/>
  <c r="AE38" i="22" s="1"/>
  <c r="AF38" i="22" s="1"/>
  <c r="AG38" i="22" s="1"/>
  <c r="AH38" i="22" s="1"/>
  <c r="AI38" i="22" s="1"/>
  <c r="AJ38" i="22" s="1"/>
  <c r="AK38" i="22" s="1"/>
  <c r="AL38" i="22" s="1"/>
  <c r="AM38" i="22" s="1"/>
  <c r="AN38" i="22" s="1"/>
  <c r="AO38" i="22" s="1"/>
  <c r="AP38" i="22" s="1"/>
  <c r="AQ38" i="22" s="1"/>
  <c r="AR38" i="22" s="1"/>
  <c r="E43" i="22"/>
  <c r="F43" i="22" s="1"/>
  <c r="G43" i="22" s="1"/>
  <c r="F42" i="22"/>
  <c r="G42" i="22" s="1"/>
  <c r="H42" i="22" s="1"/>
  <c r="I42" i="22" s="1"/>
  <c r="J42" i="22" s="1"/>
  <c r="K42" i="22" s="1"/>
  <c r="L42" i="22" s="1"/>
  <c r="M42" i="22" s="1"/>
  <c r="N42" i="22" s="1"/>
  <c r="O42" i="22" s="1"/>
  <c r="P42" i="22" s="1"/>
  <c r="Q42" i="22" s="1"/>
  <c r="R42" i="22" s="1"/>
  <c r="S42" i="22" s="1"/>
  <c r="T42" i="22" s="1"/>
  <c r="U42" i="22" s="1"/>
  <c r="V42" i="22" s="1"/>
  <c r="W42" i="22" s="1"/>
  <c r="X42" i="22" s="1"/>
  <c r="Y42" i="22" s="1"/>
  <c r="Z42" i="22" s="1"/>
  <c r="AA42" i="22" s="1"/>
  <c r="AB42" i="22" s="1"/>
  <c r="AC42" i="22" s="1"/>
  <c r="AD42" i="22" s="1"/>
  <c r="AE42" i="22" s="1"/>
  <c r="AF42" i="22" s="1"/>
  <c r="AG42" i="22" s="1"/>
  <c r="AH42" i="22" s="1"/>
  <c r="AI42" i="22" s="1"/>
  <c r="AJ42" i="22" s="1"/>
  <c r="AK42" i="22" s="1"/>
  <c r="AL42" i="22" s="1"/>
  <c r="AM42" i="22" s="1"/>
  <c r="AN42" i="22" s="1"/>
  <c r="AO42" i="22" s="1"/>
  <c r="AP42" i="22" s="1"/>
  <c r="AQ42" i="22" s="1"/>
  <c r="AR42" i="22" s="1"/>
  <c r="D41" i="22"/>
  <c r="E41" i="22" s="1"/>
  <c r="F41" i="22" s="1"/>
  <c r="G41" i="22" s="1"/>
  <c r="H41" i="22" s="1"/>
  <c r="I41" i="22" s="1"/>
  <c r="J41" i="22" s="1"/>
  <c r="K41" i="22" s="1"/>
  <c r="L41" i="22" s="1"/>
  <c r="M41" i="22" s="1"/>
  <c r="N41" i="22" s="1"/>
  <c r="O41" i="22" s="1"/>
  <c r="P41" i="22" s="1"/>
  <c r="Q41" i="22" s="1"/>
  <c r="R41" i="22" s="1"/>
  <c r="S41" i="22" s="1"/>
  <c r="T41" i="22" s="1"/>
  <c r="U41" i="22" s="1"/>
  <c r="V41" i="22" s="1"/>
  <c r="W41" i="22" s="1"/>
  <c r="X41" i="22" s="1"/>
  <c r="Y41" i="22" s="1"/>
  <c r="Z41" i="22" s="1"/>
  <c r="AA41" i="22" s="1"/>
  <c r="AB41" i="22" s="1"/>
  <c r="AC41" i="22" s="1"/>
  <c r="AD41" i="22" s="1"/>
  <c r="AE41" i="22" s="1"/>
  <c r="AF41" i="22" s="1"/>
  <c r="AG41" i="22" s="1"/>
  <c r="AH41" i="22" s="1"/>
  <c r="AI41" i="22" s="1"/>
  <c r="AJ41" i="22" s="1"/>
  <c r="AK41" i="22" s="1"/>
  <c r="AL41" i="22" s="1"/>
  <c r="AM41" i="22" s="1"/>
  <c r="AN41" i="22" s="1"/>
  <c r="AO41" i="22" s="1"/>
  <c r="AP41" i="22" s="1"/>
  <c r="AQ41" i="22" s="1"/>
  <c r="AR41" i="22" s="1"/>
  <c r="C5" i="22"/>
  <c r="AP72" i="7"/>
  <c r="D15" i="22"/>
  <c r="E15" i="22" s="1"/>
  <c r="F15" i="22" s="1"/>
  <c r="G15" i="22" s="1"/>
  <c r="H15" i="22" s="1"/>
  <c r="I15" i="22" s="1"/>
  <c r="J15" i="22" s="1"/>
  <c r="K15" i="22" s="1"/>
  <c r="L15" i="22" s="1"/>
  <c r="M15" i="22" s="1"/>
  <c r="N15" i="22" s="1"/>
  <c r="O15" i="22" s="1"/>
  <c r="P15" i="22" s="1"/>
  <c r="Q15" i="22" s="1"/>
  <c r="R15" i="22" s="1"/>
  <c r="S15" i="22" s="1"/>
  <c r="T15" i="22" s="1"/>
  <c r="U15" i="22" s="1"/>
  <c r="V15" i="22" s="1"/>
  <c r="W15" i="22" s="1"/>
  <c r="X15" i="22" s="1"/>
  <c r="Y15" i="22" s="1"/>
  <c r="Z15" i="22" s="1"/>
  <c r="AA15" i="22" s="1"/>
  <c r="AB15" i="22" s="1"/>
  <c r="AC15" i="22" s="1"/>
  <c r="AD15" i="22" s="1"/>
  <c r="AE15" i="22" s="1"/>
  <c r="AF15" i="22" s="1"/>
  <c r="AG15" i="22" s="1"/>
  <c r="AH15" i="22" s="1"/>
  <c r="AI15" i="22" s="1"/>
  <c r="AJ15" i="22" s="1"/>
  <c r="AK15" i="22" s="1"/>
  <c r="AL15" i="22" s="1"/>
  <c r="AM15" i="22" s="1"/>
  <c r="AN15" i="22" s="1"/>
  <c r="AO15" i="22" s="1"/>
  <c r="AP15" i="22" s="1"/>
  <c r="AQ15" i="22" s="1"/>
  <c r="AR15" i="22" s="1"/>
  <c r="D31" i="22"/>
  <c r="E31" i="22" s="1"/>
  <c r="F31" i="22" s="1"/>
  <c r="G31" i="22" s="1"/>
  <c r="H31" i="22" s="1"/>
  <c r="I31" i="22" s="1"/>
  <c r="J31" i="22" s="1"/>
  <c r="K31" i="22" s="1"/>
  <c r="L31" i="22" s="1"/>
  <c r="M31" i="22" s="1"/>
  <c r="N31" i="22" s="1"/>
  <c r="O31" i="22" s="1"/>
  <c r="P31" i="22" s="1"/>
  <c r="Q31" i="22" s="1"/>
  <c r="R31" i="22" s="1"/>
  <c r="S31" i="22" s="1"/>
  <c r="T31" i="22" s="1"/>
  <c r="U31" i="22" s="1"/>
  <c r="V31" i="22" s="1"/>
  <c r="W31" i="22" s="1"/>
  <c r="X31" i="22" s="1"/>
  <c r="Y31" i="22" s="1"/>
  <c r="Z31" i="22" s="1"/>
  <c r="AA31" i="22" s="1"/>
  <c r="AB31" i="22" s="1"/>
  <c r="AC31" i="22" s="1"/>
  <c r="AD31" i="22" s="1"/>
  <c r="AE31" i="22" s="1"/>
  <c r="AF31" i="22" s="1"/>
  <c r="AG31" i="22" s="1"/>
  <c r="AH31" i="22" s="1"/>
  <c r="AI31" i="22" s="1"/>
  <c r="AJ31" i="22" s="1"/>
  <c r="AK31" i="22" s="1"/>
  <c r="AL31" i="22" s="1"/>
  <c r="AM31" i="22" s="1"/>
  <c r="AN31" i="22" s="1"/>
  <c r="AO31" i="22" s="1"/>
  <c r="AP31" i="22" s="1"/>
  <c r="AQ31" i="22" s="1"/>
  <c r="AR31" i="22" s="1"/>
  <c r="D32" i="22"/>
  <c r="E32" i="22" s="1"/>
  <c r="F32" i="22" s="1"/>
  <c r="G32" i="22" s="1"/>
  <c r="H32" i="22" s="1"/>
  <c r="I32" i="22" s="1"/>
  <c r="J32" i="22" s="1"/>
  <c r="K32" i="22" s="1"/>
  <c r="L32" i="22" s="1"/>
  <c r="M32" i="22" s="1"/>
  <c r="N32" i="22" s="1"/>
  <c r="O32" i="22" s="1"/>
  <c r="P32" i="22" s="1"/>
  <c r="Q32" i="22" s="1"/>
  <c r="R32" i="22" s="1"/>
  <c r="S32" i="22" s="1"/>
  <c r="T32" i="22" s="1"/>
  <c r="U32" i="22" s="1"/>
  <c r="V32" i="22" s="1"/>
  <c r="W32" i="22" s="1"/>
  <c r="X32" i="22" s="1"/>
  <c r="Y32" i="22" s="1"/>
  <c r="Z32" i="22" s="1"/>
  <c r="AA32" i="22" s="1"/>
  <c r="AB32" i="22" s="1"/>
  <c r="AC32" i="22" s="1"/>
  <c r="AD32" i="22" s="1"/>
  <c r="AE32" i="22" s="1"/>
  <c r="AF32" i="22" s="1"/>
  <c r="AG32" i="22" s="1"/>
  <c r="AH32" i="22" s="1"/>
  <c r="AI32" i="22" s="1"/>
  <c r="AJ32" i="22" s="1"/>
  <c r="AK32" i="22" s="1"/>
  <c r="AL32" i="22" s="1"/>
  <c r="AM32" i="22" s="1"/>
  <c r="AN32" i="22" s="1"/>
  <c r="AO32" i="22" s="1"/>
  <c r="AP32" i="22" s="1"/>
  <c r="AQ32" i="22" s="1"/>
  <c r="AR32" i="22" s="1"/>
  <c r="F28" i="22"/>
  <c r="G28" i="22" s="1"/>
  <c r="H28" i="22" s="1"/>
  <c r="I28" i="22" s="1"/>
  <c r="J28" i="22" s="1"/>
  <c r="K28" i="22" s="1"/>
  <c r="L28" i="22" s="1"/>
  <c r="M28" i="22" s="1"/>
  <c r="N28" i="22" s="1"/>
  <c r="O28" i="22" s="1"/>
  <c r="P28" i="22" s="1"/>
  <c r="Q28" i="22" s="1"/>
  <c r="R28" i="22" s="1"/>
  <c r="S28" i="22" s="1"/>
  <c r="T28" i="22" s="1"/>
  <c r="U28" i="22" s="1"/>
  <c r="V28" i="22" s="1"/>
  <c r="W28" i="22" s="1"/>
  <c r="X28" i="22" s="1"/>
  <c r="Y28" i="22" s="1"/>
  <c r="Z28" i="22" s="1"/>
  <c r="AA28" i="22" s="1"/>
  <c r="AB28" i="22" s="1"/>
  <c r="AC28" i="22" s="1"/>
  <c r="AD28" i="22" s="1"/>
  <c r="AE28" i="22" s="1"/>
  <c r="AF28" i="22" s="1"/>
  <c r="AG28" i="22" s="1"/>
  <c r="AH28" i="22" s="1"/>
  <c r="AI28" i="22" s="1"/>
  <c r="AJ28" i="22" s="1"/>
  <c r="AK28" i="22" s="1"/>
  <c r="AL28" i="22" s="1"/>
  <c r="AM28" i="22" s="1"/>
  <c r="AN28" i="22" s="1"/>
  <c r="AO28" i="22" s="1"/>
  <c r="AP28" i="22" s="1"/>
  <c r="AQ28" i="22" s="1"/>
  <c r="AR28" i="22" s="1"/>
  <c r="D33" i="22"/>
  <c r="E33" i="22" s="1"/>
  <c r="F33" i="22" s="1"/>
  <c r="G33" i="22" s="1"/>
  <c r="H33" i="22" s="1"/>
  <c r="I33" i="22" s="1"/>
  <c r="J33" i="22" s="1"/>
  <c r="K33" i="22" s="1"/>
  <c r="L33" i="22" s="1"/>
  <c r="M33" i="22" s="1"/>
  <c r="N33" i="22" s="1"/>
  <c r="O33" i="22" s="1"/>
  <c r="P33" i="22" s="1"/>
  <c r="Q33" i="22" s="1"/>
  <c r="R33" i="22" s="1"/>
  <c r="S33" i="22" s="1"/>
  <c r="T33" i="22" s="1"/>
  <c r="U33" i="22" s="1"/>
  <c r="V33" i="22" s="1"/>
  <c r="W33" i="22" s="1"/>
  <c r="X33" i="22" s="1"/>
  <c r="Y33" i="22" s="1"/>
  <c r="Z33" i="22" s="1"/>
  <c r="AA33" i="22" s="1"/>
  <c r="AB33" i="22" s="1"/>
  <c r="AC33" i="22" s="1"/>
  <c r="AD33" i="22" s="1"/>
  <c r="AE33" i="22" s="1"/>
  <c r="AF33" i="22" s="1"/>
  <c r="AG33" i="22" s="1"/>
  <c r="AH33" i="22" s="1"/>
  <c r="AI33" i="22" s="1"/>
  <c r="AJ33" i="22" s="1"/>
  <c r="AK33" i="22" s="1"/>
  <c r="AL33" i="22" s="1"/>
  <c r="AM33" i="22" s="1"/>
  <c r="AN33" i="22" s="1"/>
  <c r="AO33" i="22" s="1"/>
  <c r="AP33" i="22" s="1"/>
  <c r="AQ33" i="22" s="1"/>
  <c r="AR33" i="22" s="1"/>
  <c r="AA14" i="6"/>
  <c r="AA61" i="6" s="1"/>
  <c r="AA61" i="8" s="1"/>
  <c r="H4" i="8"/>
  <c r="Z14" i="6"/>
  <c r="Z14" i="8" s="1"/>
  <c r="J9" i="6"/>
  <c r="J9" i="8" s="1"/>
  <c r="N21" i="6"/>
  <c r="N68" i="6" s="1"/>
  <c r="N68" i="8" s="1"/>
  <c r="AA11" i="6"/>
  <c r="AA11" i="8" s="1"/>
  <c r="N4" i="8"/>
  <c r="N22" i="6"/>
  <c r="N22" i="8" s="1"/>
  <c r="D4" i="8"/>
  <c r="AA42" i="6"/>
  <c r="AA42" i="8" s="1"/>
  <c r="E4" i="8"/>
  <c r="J16" i="6"/>
  <c r="J16" i="8" s="1"/>
  <c r="J22" i="6"/>
  <c r="J22" i="8" s="1"/>
  <c r="P29" i="6"/>
  <c r="N18" i="6"/>
  <c r="N65" i="6" s="1"/>
  <c r="N65" i="8" s="1"/>
  <c r="J8" i="6"/>
  <c r="J8" i="8" s="1"/>
  <c r="J13" i="6"/>
  <c r="J13" i="8" s="1"/>
  <c r="J24" i="6"/>
  <c r="J24" i="8" s="1"/>
  <c r="J30" i="6"/>
  <c r="J30" i="8" s="1"/>
  <c r="N8" i="6"/>
  <c r="N55" i="6" s="1"/>
  <c r="N55" i="8" s="1"/>
  <c r="D25" i="6"/>
  <c r="D72" i="6" s="1"/>
  <c r="D72" i="8" s="1"/>
  <c r="Z18" i="6"/>
  <c r="Z18" i="8" s="1"/>
  <c r="X4" i="8"/>
  <c r="D12" i="6"/>
  <c r="D59" i="6" s="1"/>
  <c r="D59" i="8" s="1"/>
  <c r="AA15" i="6"/>
  <c r="AA62" i="6" s="1"/>
  <c r="AA62" i="8" s="1"/>
  <c r="AA22" i="6"/>
  <c r="AA69" i="6" s="1"/>
  <c r="AA69" i="8" s="1"/>
  <c r="N33" i="6"/>
  <c r="N33" i="8" s="1"/>
  <c r="Z43" i="6"/>
  <c r="Z43" i="8" s="1"/>
  <c r="Z4" i="8"/>
  <c r="Z5" i="6"/>
  <c r="Z52" i="6" s="1"/>
  <c r="Z52" i="8" s="1"/>
  <c r="J26" i="6"/>
  <c r="J26" i="8" s="1"/>
  <c r="D39" i="6"/>
  <c r="D86" i="6" s="1"/>
  <c r="D86" i="8" s="1"/>
  <c r="B25" i="10" s="1"/>
  <c r="AA4" i="8"/>
  <c r="J12" i="6"/>
  <c r="J12" i="8" s="1"/>
  <c r="I19" i="8"/>
  <c r="I66" i="6"/>
  <c r="N26" i="6"/>
  <c r="N73" i="6" s="1"/>
  <c r="N73" i="8" s="1"/>
  <c r="D30" i="6"/>
  <c r="AA26" i="6"/>
  <c r="AA73" i="6" s="1"/>
  <c r="AA73" i="8" s="1"/>
  <c r="Z25" i="6"/>
  <c r="Z72" i="6" s="1"/>
  <c r="Z72" i="8" s="1"/>
  <c r="Z38" i="6"/>
  <c r="Z85" i="6" s="1"/>
  <c r="Z85" i="8" s="1"/>
  <c r="AA18" i="6"/>
  <c r="AA65" i="6" s="1"/>
  <c r="AA65" i="8" s="1"/>
  <c r="N9" i="6"/>
  <c r="N56" i="6" s="1"/>
  <c r="N56" i="8" s="1"/>
  <c r="D36" i="6"/>
  <c r="D36" i="8" s="1"/>
  <c r="J6" i="6"/>
  <c r="J6" i="8" s="1"/>
  <c r="Z16" i="6"/>
  <c r="Z16" i="8" s="1"/>
  <c r="N6" i="6"/>
  <c r="N6" i="8" s="1"/>
  <c r="AA16" i="6"/>
  <c r="AA16" i="8" s="1"/>
  <c r="Z20" i="6"/>
  <c r="Z20" i="8" s="1"/>
  <c r="Z27" i="6"/>
  <c r="Z74" i="6" s="1"/>
  <c r="Z74" i="8" s="1"/>
  <c r="X14" i="10" s="1"/>
  <c r="J36" i="6"/>
  <c r="J36" i="8" s="1"/>
  <c r="AA20" i="6"/>
  <c r="AA67" i="6" s="1"/>
  <c r="AA67" i="8" s="1"/>
  <c r="N36" i="6"/>
  <c r="N83" i="6" s="1"/>
  <c r="N83" i="8" s="1"/>
  <c r="L23" i="10" s="1"/>
  <c r="Z6" i="6"/>
  <c r="Z53" i="6" s="1"/>
  <c r="Z53" i="8" s="1"/>
  <c r="X5" i="10" s="1"/>
  <c r="N10" i="6"/>
  <c r="N57" i="6" s="1"/>
  <c r="N57" i="8" s="1"/>
  <c r="L7" i="10" s="1"/>
  <c r="D28" i="6"/>
  <c r="D75" i="6" s="1"/>
  <c r="D75" i="8" s="1"/>
  <c r="B15" i="10" s="1"/>
  <c r="N41" i="6"/>
  <c r="N41" i="8" s="1"/>
  <c r="D21" i="6"/>
  <c r="D68" i="6" s="1"/>
  <c r="D68" i="8" s="1"/>
  <c r="D8" i="6"/>
  <c r="D55" i="6" s="1"/>
  <c r="D55" i="8" s="1"/>
  <c r="AA38" i="6"/>
  <c r="AA85" i="6" s="1"/>
  <c r="AA85" i="8" s="1"/>
  <c r="N31" i="6"/>
  <c r="N78" i="6" s="1"/>
  <c r="N78" i="8" s="1"/>
  <c r="L18" i="10" s="1"/>
  <c r="Z36" i="6"/>
  <c r="Z83" i="6" s="1"/>
  <c r="Z83" i="8" s="1"/>
  <c r="J10" i="6"/>
  <c r="J10" i="8" s="1"/>
  <c r="AA24" i="6"/>
  <c r="AA71" i="6" s="1"/>
  <c r="AA71" i="8" s="1"/>
  <c r="J14" i="6"/>
  <c r="J14" i="8" s="1"/>
  <c r="AA28" i="6"/>
  <c r="AA75" i="6" s="1"/>
  <c r="AA75" i="8" s="1"/>
  <c r="Y15" i="10" s="1"/>
  <c r="D32" i="6"/>
  <c r="D32" i="8" s="1"/>
  <c r="Z51" i="6"/>
  <c r="Z51" i="8" s="1"/>
  <c r="AD3" i="10"/>
  <c r="D3" i="22"/>
  <c r="H43" i="22"/>
  <c r="I43" i="22" s="1"/>
  <c r="J43" i="22" s="1"/>
  <c r="K43" i="22" s="1"/>
  <c r="L43" i="22" s="1"/>
  <c r="M43" i="22" s="1"/>
  <c r="N43" i="22" s="1"/>
  <c r="O43" i="22" s="1"/>
  <c r="P43" i="22" s="1"/>
  <c r="Q43" i="22" s="1"/>
  <c r="R43" i="22" s="1"/>
  <c r="S43" i="22" s="1"/>
  <c r="T43" i="22" s="1"/>
  <c r="U43" i="22" s="1"/>
  <c r="V43" i="22" s="1"/>
  <c r="W43" i="22" s="1"/>
  <c r="X43" i="22" s="1"/>
  <c r="Y43" i="22" s="1"/>
  <c r="Z43" i="22" s="1"/>
  <c r="AA43" i="22" s="1"/>
  <c r="AB43" i="22" s="1"/>
  <c r="AC43" i="22" s="1"/>
  <c r="AD43" i="22" s="1"/>
  <c r="AE43" i="22" s="1"/>
  <c r="AF43" i="22" s="1"/>
  <c r="AG43" i="22" s="1"/>
  <c r="AH43" i="22" s="1"/>
  <c r="AI43" i="22" s="1"/>
  <c r="AJ43" i="22" s="1"/>
  <c r="AK43" i="22" s="1"/>
  <c r="AL43" i="22" s="1"/>
  <c r="AM43" i="22" s="1"/>
  <c r="AN43" i="22" s="1"/>
  <c r="AO43" i="22" s="1"/>
  <c r="AP43" i="22" s="1"/>
  <c r="AQ43" i="22" s="1"/>
  <c r="AR43" i="22" s="1"/>
  <c r="E44" i="22"/>
  <c r="D36" i="22"/>
  <c r="E36" i="22" s="1"/>
  <c r="F36" i="22" s="1"/>
  <c r="G36" i="22" s="1"/>
  <c r="H36" i="22" s="1"/>
  <c r="I36" i="22" s="1"/>
  <c r="J36" i="22" s="1"/>
  <c r="K36" i="22" s="1"/>
  <c r="L36" i="22" s="1"/>
  <c r="M36" i="22" s="1"/>
  <c r="N36" i="22" s="1"/>
  <c r="O36" i="22" s="1"/>
  <c r="P36" i="22" s="1"/>
  <c r="Q36" i="22" s="1"/>
  <c r="R36" i="22" s="1"/>
  <c r="S36" i="22" s="1"/>
  <c r="T36" i="22" s="1"/>
  <c r="U36" i="22" s="1"/>
  <c r="V36" i="22" s="1"/>
  <c r="W36" i="22" s="1"/>
  <c r="X36" i="22" s="1"/>
  <c r="Y36" i="22" s="1"/>
  <c r="Z36" i="22" s="1"/>
  <c r="AA36" i="22" s="1"/>
  <c r="AB36" i="22" s="1"/>
  <c r="AC36" i="22" s="1"/>
  <c r="AD36" i="22" s="1"/>
  <c r="AE36" i="22" s="1"/>
  <c r="AF36" i="22" s="1"/>
  <c r="AG36" i="22" s="1"/>
  <c r="AH36" i="22" s="1"/>
  <c r="AI36" i="22" s="1"/>
  <c r="AJ36" i="22" s="1"/>
  <c r="AK36" i="22" s="1"/>
  <c r="AL36" i="22" s="1"/>
  <c r="AM36" i="22" s="1"/>
  <c r="AN36" i="22" s="1"/>
  <c r="AO36" i="22" s="1"/>
  <c r="AP36" i="22" s="1"/>
  <c r="AQ36" i="22" s="1"/>
  <c r="AR36" i="22" s="1"/>
  <c r="D7" i="22"/>
  <c r="D8" i="22"/>
  <c r="E8" i="22" s="1"/>
  <c r="F8" i="22" s="1"/>
  <c r="G8" i="22" s="1"/>
  <c r="H8" i="22" s="1"/>
  <c r="I8" i="22" s="1"/>
  <c r="J8" i="22" s="1"/>
  <c r="K8" i="22" s="1"/>
  <c r="L8" i="22" s="1"/>
  <c r="M8" i="22" s="1"/>
  <c r="N8" i="22" s="1"/>
  <c r="O8" i="22" s="1"/>
  <c r="P8" i="22" s="1"/>
  <c r="Q8" i="22" s="1"/>
  <c r="R8" i="22" s="1"/>
  <c r="S8" i="22" s="1"/>
  <c r="T8" i="22" s="1"/>
  <c r="U8" i="22" s="1"/>
  <c r="V8" i="22" s="1"/>
  <c r="W8" i="22" s="1"/>
  <c r="X8" i="22" s="1"/>
  <c r="Y8" i="22" s="1"/>
  <c r="Z8" i="22" s="1"/>
  <c r="AA8" i="22" s="1"/>
  <c r="AB8" i="22" s="1"/>
  <c r="AC8" i="22" s="1"/>
  <c r="AD8" i="22" s="1"/>
  <c r="AE8" i="22" s="1"/>
  <c r="AF8" i="22" s="1"/>
  <c r="AG8" i="22" s="1"/>
  <c r="AH8" i="22" s="1"/>
  <c r="AI8" i="22" s="1"/>
  <c r="AJ8" i="22" s="1"/>
  <c r="AK8" i="22" s="1"/>
  <c r="AL8" i="22" s="1"/>
  <c r="AM8" i="22" s="1"/>
  <c r="AN8" i="22" s="1"/>
  <c r="AO8" i="22" s="1"/>
  <c r="AP8" i="22" s="1"/>
  <c r="AQ8" i="22" s="1"/>
  <c r="AR8" i="22" s="1"/>
  <c r="D10" i="22"/>
  <c r="E10" i="22" s="1"/>
  <c r="F10" i="22" s="1"/>
  <c r="G10" i="22" s="1"/>
  <c r="H10" i="22" s="1"/>
  <c r="I10" i="22" s="1"/>
  <c r="J10" i="22" s="1"/>
  <c r="K10" i="22" s="1"/>
  <c r="L10" i="22" s="1"/>
  <c r="M10" i="22" s="1"/>
  <c r="N10" i="22" s="1"/>
  <c r="O10" i="22" s="1"/>
  <c r="P10" i="22" s="1"/>
  <c r="Q10" i="22" s="1"/>
  <c r="R10" i="22" s="1"/>
  <c r="S10" i="22" s="1"/>
  <c r="T10" i="22" s="1"/>
  <c r="U10" i="22" s="1"/>
  <c r="V10" i="22" s="1"/>
  <c r="W10" i="22" s="1"/>
  <c r="X10" i="22" s="1"/>
  <c r="Y10" i="22" s="1"/>
  <c r="Z10" i="22" s="1"/>
  <c r="AA10" i="22" s="1"/>
  <c r="AB10" i="22" s="1"/>
  <c r="AC10" i="22" s="1"/>
  <c r="AD10" i="22" s="1"/>
  <c r="AE10" i="22" s="1"/>
  <c r="AF10" i="22" s="1"/>
  <c r="AG10" i="22" s="1"/>
  <c r="AH10" i="22" s="1"/>
  <c r="AI10" i="22" s="1"/>
  <c r="AJ10" i="22" s="1"/>
  <c r="AK10" i="22" s="1"/>
  <c r="AL10" i="22" s="1"/>
  <c r="AM10" i="22" s="1"/>
  <c r="AN10" i="22" s="1"/>
  <c r="AO10" i="22" s="1"/>
  <c r="AP10" i="22" s="1"/>
  <c r="AQ10" i="22" s="1"/>
  <c r="AR10" i="22" s="1"/>
  <c r="D5" i="22"/>
  <c r="E5" i="22" s="1"/>
  <c r="F5" i="22" s="1"/>
  <c r="G5" i="22" s="1"/>
  <c r="H5" i="22" s="1"/>
  <c r="I5" i="22" s="1"/>
  <c r="J5" i="22" s="1"/>
  <c r="K5" i="22" s="1"/>
  <c r="L5" i="22" s="1"/>
  <c r="M5" i="22" s="1"/>
  <c r="N5" i="22" s="1"/>
  <c r="O5" i="22" s="1"/>
  <c r="P5" i="22" s="1"/>
  <c r="Q5" i="22" s="1"/>
  <c r="R5" i="22" s="1"/>
  <c r="S5" i="22" s="1"/>
  <c r="T5" i="22" s="1"/>
  <c r="U5" i="22" s="1"/>
  <c r="V5" i="22" s="1"/>
  <c r="W5" i="22" s="1"/>
  <c r="X5" i="22" s="1"/>
  <c r="Y5" i="22" s="1"/>
  <c r="Z5" i="22" s="1"/>
  <c r="AA5" i="22" s="1"/>
  <c r="AB5" i="22" s="1"/>
  <c r="AC5" i="22" s="1"/>
  <c r="AD5" i="22" s="1"/>
  <c r="AE5" i="22" s="1"/>
  <c r="AF5" i="22" s="1"/>
  <c r="AG5" i="22" s="1"/>
  <c r="AH5" i="22" s="1"/>
  <c r="AI5" i="22" s="1"/>
  <c r="AJ5" i="22" s="1"/>
  <c r="AK5" i="22" s="1"/>
  <c r="AL5" i="22" s="1"/>
  <c r="AM5" i="22" s="1"/>
  <c r="AN5" i="22" s="1"/>
  <c r="AO5" i="22" s="1"/>
  <c r="AP5" i="22" s="1"/>
  <c r="AQ5" i="22" s="1"/>
  <c r="AR5" i="22" s="1"/>
  <c r="T98" i="7"/>
  <c r="K99" i="7"/>
  <c r="AE99" i="7"/>
  <c r="J129" i="7" s="1"/>
  <c r="V100" i="7"/>
  <c r="M101" i="7"/>
  <c r="E131" i="7" s="1"/>
  <c r="D102" i="7"/>
  <c r="X102" i="7"/>
  <c r="O103" i="7"/>
  <c r="F104" i="7"/>
  <c r="Z104" i="7"/>
  <c r="Q105" i="7"/>
  <c r="H106" i="7"/>
  <c r="AB106" i="7"/>
  <c r="J108" i="7"/>
  <c r="AD108" i="7"/>
  <c r="H138" i="7" s="1"/>
  <c r="H13" i="35" s="1"/>
  <c r="U109" i="7"/>
  <c r="L110" i="7"/>
  <c r="C111" i="7"/>
  <c r="W111" i="7"/>
  <c r="N112" i="7"/>
  <c r="E113" i="7"/>
  <c r="Y113" i="7"/>
  <c r="P114" i="7"/>
  <c r="G115" i="7"/>
  <c r="AA115" i="7"/>
  <c r="R116" i="7"/>
  <c r="I117" i="7"/>
  <c r="AC117" i="7"/>
  <c r="I147" i="7" s="1"/>
  <c r="T118" i="7"/>
  <c r="K119" i="7"/>
  <c r="AE119" i="7"/>
  <c r="J149" i="7" s="1"/>
  <c r="V120" i="7"/>
  <c r="M121" i="7"/>
  <c r="E151" i="7" s="1"/>
  <c r="D122" i="7"/>
  <c r="X122" i="7"/>
  <c r="O123" i="7"/>
  <c r="B102" i="7"/>
  <c r="B122" i="7"/>
  <c r="U98" i="7"/>
  <c r="L99" i="7"/>
  <c r="C100" i="7"/>
  <c r="W100" i="7"/>
  <c r="N101" i="7"/>
  <c r="E102" i="7"/>
  <c r="Y102" i="7"/>
  <c r="P103" i="7"/>
  <c r="G104" i="7"/>
  <c r="AA104" i="7"/>
  <c r="R105" i="7"/>
  <c r="I106" i="7"/>
  <c r="AC106" i="7"/>
  <c r="I136" i="7" s="1"/>
  <c r="T107" i="7"/>
  <c r="K108" i="7"/>
  <c r="AE108" i="7"/>
  <c r="J138" i="7" s="1"/>
  <c r="V109" i="7"/>
  <c r="M110" i="7"/>
  <c r="E140" i="7" s="1"/>
  <c r="D111" i="7"/>
  <c r="X111" i="7"/>
  <c r="O112" i="7"/>
  <c r="F113" i="7"/>
  <c r="Z113" i="7"/>
  <c r="Q114" i="7"/>
  <c r="H115" i="7"/>
  <c r="AB115" i="7"/>
  <c r="S116" i="7"/>
  <c r="J117" i="7"/>
  <c r="AD117" i="7"/>
  <c r="H147" i="7" s="1"/>
  <c r="H22" i="35" s="1"/>
  <c r="U118" i="7"/>
  <c r="L119" i="7"/>
  <c r="C120" i="7"/>
  <c r="W120" i="7"/>
  <c r="N121" i="7"/>
  <c r="E122" i="7"/>
  <c r="Y122" i="7"/>
  <c r="P123" i="7"/>
  <c r="B103" i="7"/>
  <c r="B123" i="7"/>
  <c r="I98" i="7"/>
  <c r="AC98" i="7"/>
  <c r="I128" i="7" s="1"/>
  <c r="T99" i="7"/>
  <c r="K100" i="7"/>
  <c r="AE100" i="7"/>
  <c r="J130" i="7" s="1"/>
  <c r="V101" i="7"/>
  <c r="M102" i="7"/>
  <c r="E132" i="7" s="1"/>
  <c r="D103" i="7"/>
  <c r="X103" i="7"/>
  <c r="O104" i="7"/>
  <c r="F105" i="7"/>
  <c r="Z105" i="7"/>
  <c r="Q106" i="7"/>
  <c r="H107" i="7"/>
  <c r="AB107" i="7"/>
  <c r="S108" i="7"/>
  <c r="J109" i="7"/>
  <c r="AD109" i="7"/>
  <c r="H139" i="7" s="1"/>
  <c r="H14" i="35" s="1"/>
  <c r="U110" i="7"/>
  <c r="L111" i="7"/>
  <c r="C112" i="7"/>
  <c r="W112" i="7"/>
  <c r="N113" i="7"/>
  <c r="E114" i="7"/>
  <c r="Y114" i="7"/>
  <c r="P115" i="7"/>
  <c r="G116" i="7"/>
  <c r="AA116" i="7"/>
  <c r="R117" i="7"/>
  <c r="I118" i="7"/>
  <c r="AC118" i="7"/>
  <c r="I148" i="7" s="1"/>
  <c r="T119" i="7"/>
  <c r="K120" i="7"/>
  <c r="AE120" i="7"/>
  <c r="J150" i="7" s="1"/>
  <c r="V121" i="7"/>
  <c r="M122" i="7"/>
  <c r="E152" i="7" s="1"/>
  <c r="D123" i="7"/>
  <c r="X123" i="7"/>
  <c r="B111" i="7"/>
  <c r="X98" i="7"/>
  <c r="R99" i="7"/>
  <c r="M100" i="7"/>
  <c r="E130" i="7" s="1"/>
  <c r="G101" i="7"/>
  <c r="AD101" i="7"/>
  <c r="H131" i="7" s="1"/>
  <c r="H6" i="35" s="1"/>
  <c r="Z102" i="7"/>
  <c r="T103" i="7"/>
  <c r="N104" i="7"/>
  <c r="I105" i="7"/>
  <c r="C106" i="7"/>
  <c r="Z106" i="7"/>
  <c r="V107" i="7"/>
  <c r="P108" i="7"/>
  <c r="K109" i="7"/>
  <c r="E110" i="7"/>
  <c r="AB110" i="7"/>
  <c r="V111" i="7"/>
  <c r="R112" i="7"/>
  <c r="L113" i="7"/>
  <c r="G114" i="7"/>
  <c r="AD114" i="7"/>
  <c r="H144" i="7" s="1"/>
  <c r="H19" i="35" s="1"/>
  <c r="X115" i="7"/>
  <c r="T116" i="7"/>
  <c r="N117" i="7"/>
  <c r="H118" i="7"/>
  <c r="C119" i="7"/>
  <c r="Z119" i="7"/>
  <c r="T120" i="7"/>
  <c r="P121" i="7"/>
  <c r="J122" i="7"/>
  <c r="E123" i="7"/>
  <c r="AB123" i="7"/>
  <c r="B118" i="7"/>
  <c r="Y98" i="7"/>
  <c r="S99" i="7"/>
  <c r="N100" i="7"/>
  <c r="H101" i="7"/>
  <c r="AE101" i="7"/>
  <c r="J131" i="7" s="1"/>
  <c r="AA102" i="7"/>
  <c r="U103" i="7"/>
  <c r="P104" i="7"/>
  <c r="J105" i="7"/>
  <c r="D106" i="7"/>
  <c r="AA106" i="7"/>
  <c r="G136" i="7" s="1"/>
  <c r="W107" i="7"/>
  <c r="Q108" i="7"/>
  <c r="L109" i="7"/>
  <c r="F110" i="7"/>
  <c r="AC110" i="7"/>
  <c r="I140" i="7" s="1"/>
  <c r="Y111" i="7"/>
  <c r="S112" i="7"/>
  <c r="M113" i="7"/>
  <c r="E143" i="7" s="1"/>
  <c r="H114" i="7"/>
  <c r="AE114" i="7"/>
  <c r="J144" i="7" s="1"/>
  <c r="Y115" i="7"/>
  <c r="U116" i="7"/>
  <c r="O117" i="7"/>
  <c r="J118" i="7"/>
  <c r="D119" i="7"/>
  <c r="AA119" i="7"/>
  <c r="U120" i="7"/>
  <c r="Q121" i="7"/>
  <c r="K122" i="7"/>
  <c r="F123" i="7"/>
  <c r="AC123" i="7"/>
  <c r="I153" i="7" s="1"/>
  <c r="B119" i="7"/>
  <c r="K98" i="7"/>
  <c r="E99" i="7"/>
  <c r="AB99" i="7"/>
  <c r="X100" i="7"/>
  <c r="R101" i="7"/>
  <c r="L102" i="7"/>
  <c r="G103" i="7"/>
  <c r="AD103" i="7"/>
  <c r="H133" i="7" s="1"/>
  <c r="H8" i="35" s="1"/>
  <c r="X104" i="7"/>
  <c r="T105" i="7"/>
  <c r="N106" i="7"/>
  <c r="I107" i="7"/>
  <c r="C108" i="7"/>
  <c r="T109" i="7"/>
  <c r="P110" i="7"/>
  <c r="J111" i="7"/>
  <c r="E112" i="7"/>
  <c r="AB112" i="7"/>
  <c r="V113" i="7"/>
  <c r="R114" i="7"/>
  <c r="L115" i="7"/>
  <c r="F116" i="7"/>
  <c r="AD116" i="7"/>
  <c r="H146" i="7" s="1"/>
  <c r="H21" i="35" s="1"/>
  <c r="X117" i="7"/>
  <c r="R118" i="7"/>
  <c r="N119" i="7"/>
  <c r="H120" i="7"/>
  <c r="C121" i="7"/>
  <c r="Z121" i="7"/>
  <c r="T122" i="7"/>
  <c r="N123" i="7"/>
  <c r="B106" i="7"/>
  <c r="V98" i="7"/>
  <c r="V99" i="7"/>
  <c r="S100" i="7"/>
  <c r="S101" i="7"/>
  <c r="Q102" i="7"/>
  <c r="N103" i="7"/>
  <c r="M104" i="7"/>
  <c r="E134" i="7" s="1"/>
  <c r="M105" i="7"/>
  <c r="E135" i="7" s="1"/>
  <c r="L106" i="7"/>
  <c r="K107" i="7"/>
  <c r="H108" i="7"/>
  <c r="G109" i="7"/>
  <c r="G110" i="7"/>
  <c r="F111" i="7"/>
  <c r="D112" i="7"/>
  <c r="AE112" i="7"/>
  <c r="J142" i="7" s="1"/>
  <c r="AD113" i="7"/>
  <c r="H143" i="7" s="1"/>
  <c r="H18" i="35" s="1"/>
  <c r="AB114" i="7"/>
  <c r="AC115" i="7"/>
  <c r="I145" i="7" s="1"/>
  <c r="Z116" i="7"/>
  <c r="Y117" i="7"/>
  <c r="X118" i="7"/>
  <c r="V119" i="7"/>
  <c r="S120" i="7"/>
  <c r="T121" i="7"/>
  <c r="R122" i="7"/>
  <c r="R123" i="7"/>
  <c r="B112" i="7"/>
  <c r="W98" i="7"/>
  <c r="W99" i="7"/>
  <c r="T100" i="7"/>
  <c r="R102" i="7"/>
  <c r="Q103" i="7"/>
  <c r="Q104" i="7"/>
  <c r="N105" i="7"/>
  <c r="M106" i="7"/>
  <c r="E136" i="7" s="1"/>
  <c r="L107" i="7"/>
  <c r="I108" i="7"/>
  <c r="H109" i="7"/>
  <c r="H110" i="7"/>
  <c r="G111" i="7"/>
  <c r="F112" i="7"/>
  <c r="C113" i="7"/>
  <c r="AE113" i="7"/>
  <c r="J143" i="7" s="1"/>
  <c r="AC114" i="7"/>
  <c r="I144" i="7" s="1"/>
  <c r="AD115" i="7"/>
  <c r="H145" i="7" s="1"/>
  <c r="H20" i="35" s="1"/>
  <c r="AB116" i="7"/>
  <c r="Z117" i="7"/>
  <c r="Y118" i="7"/>
  <c r="W119" i="7"/>
  <c r="X120" i="7"/>
  <c r="U121" i="7"/>
  <c r="S122" i="7"/>
  <c r="S123" i="7"/>
  <c r="B113" i="7"/>
  <c r="G98" i="7"/>
  <c r="H99" i="7"/>
  <c r="I100" i="7"/>
  <c r="K101" i="7"/>
  <c r="N102" i="7"/>
  <c r="M103" i="7"/>
  <c r="E133" i="7" s="1"/>
  <c r="S104" i="7"/>
  <c r="U105" i="7"/>
  <c r="U106" i="7"/>
  <c r="Z109" i="7"/>
  <c r="Z110" i="7"/>
  <c r="AC111" i="7"/>
  <c r="I141" i="7" s="1"/>
  <c r="AD112" i="7"/>
  <c r="H142" i="7" s="1"/>
  <c r="H17" i="35" s="1"/>
  <c r="D114" i="7"/>
  <c r="F115" i="7"/>
  <c r="I116" i="7"/>
  <c r="H117" i="7"/>
  <c r="L118" i="7"/>
  <c r="M119" i="7"/>
  <c r="E149" i="7" s="1"/>
  <c r="N120" i="7"/>
  <c r="O121" i="7"/>
  <c r="Q122" i="7"/>
  <c r="U123" i="7"/>
  <c r="B117" i="7"/>
  <c r="H98" i="7"/>
  <c r="I99" i="7"/>
  <c r="J100" i="7"/>
  <c r="L101" i="7"/>
  <c r="O102" i="7"/>
  <c r="R103" i="7"/>
  <c r="T104" i="7"/>
  <c r="V105" i="7"/>
  <c r="V106" i="7"/>
  <c r="Y107" i="7"/>
  <c r="Y108" i="7"/>
  <c r="AA109" i="7"/>
  <c r="AA110" i="7"/>
  <c r="AD111" i="7"/>
  <c r="H141" i="7" s="1"/>
  <c r="H16" i="35" s="1"/>
  <c r="D113" i="7"/>
  <c r="F114" i="7"/>
  <c r="I115" i="7"/>
  <c r="J116" i="7"/>
  <c r="K117" i="7"/>
  <c r="M118" i="7"/>
  <c r="E148" i="7" s="1"/>
  <c r="O119" i="7"/>
  <c r="O120" i="7"/>
  <c r="R121" i="7"/>
  <c r="U122" i="7"/>
  <c r="V123" i="7"/>
  <c r="B120" i="7"/>
  <c r="J98" i="7"/>
  <c r="J99" i="7"/>
  <c r="L100" i="7"/>
  <c r="O101" i="7"/>
  <c r="P102" i="7"/>
  <c r="S103" i="7"/>
  <c r="U104" i="7"/>
  <c r="W105" i="7"/>
  <c r="W106" i="7"/>
  <c r="AB109" i="7"/>
  <c r="AD110" i="7"/>
  <c r="H140" i="7" s="1"/>
  <c r="H15" i="35" s="1"/>
  <c r="AE111" i="7"/>
  <c r="J141" i="7" s="1"/>
  <c r="G113" i="7"/>
  <c r="L98" i="7"/>
  <c r="M99" i="7"/>
  <c r="E129" i="7" s="1"/>
  <c r="O100" i="7"/>
  <c r="P101" i="7"/>
  <c r="S102" i="7"/>
  <c r="V103" i="7"/>
  <c r="V104" i="7"/>
  <c r="X105" i="7"/>
  <c r="X106" i="7"/>
  <c r="AB108" i="7"/>
  <c r="AC109" i="7"/>
  <c r="I139" i="7" s="1"/>
  <c r="AE110" i="7"/>
  <c r="J140" i="7" s="1"/>
  <c r="G112" i="7"/>
  <c r="H113" i="7"/>
  <c r="J114" i="7"/>
  <c r="K115" i="7"/>
  <c r="L116" i="7"/>
  <c r="M117" i="7"/>
  <c r="E147" i="7" s="1"/>
  <c r="O118" i="7"/>
  <c r="Q119" i="7"/>
  <c r="Q120" i="7"/>
  <c r="W121" i="7"/>
  <c r="M98" i="7"/>
  <c r="E128" i="7" s="1"/>
  <c r="U99" i="7"/>
  <c r="AC100" i="7"/>
  <c r="I130" i="7" s="1"/>
  <c r="H102" i="7"/>
  <c r="W103" i="7"/>
  <c r="AD104" i="7"/>
  <c r="H134" i="7" s="1"/>
  <c r="H9" i="35" s="1"/>
  <c r="G106" i="7"/>
  <c r="P107" i="7"/>
  <c r="AC108" i="7"/>
  <c r="I138" i="7" s="1"/>
  <c r="J110" i="7"/>
  <c r="Q111" i="7"/>
  <c r="Y112" i="7"/>
  <c r="I114" i="7"/>
  <c r="O115" i="7"/>
  <c r="V116" i="7"/>
  <c r="AB117" i="7"/>
  <c r="F119" i="7"/>
  <c r="L120" i="7"/>
  <c r="X121" i="7"/>
  <c r="AB122" i="7"/>
  <c r="B99" i="7"/>
  <c r="B129" i="7" s="1"/>
  <c r="N98" i="7"/>
  <c r="X99" i="7"/>
  <c r="AD100" i="7"/>
  <c r="H130" i="7" s="1"/>
  <c r="H5" i="35" s="1"/>
  <c r="I102" i="7"/>
  <c r="Y103" i="7"/>
  <c r="AE104" i="7"/>
  <c r="J134" i="7" s="1"/>
  <c r="J106" i="7"/>
  <c r="Q107" i="7"/>
  <c r="C109" i="7"/>
  <c r="K110" i="7"/>
  <c r="R111" i="7"/>
  <c r="Z112" i="7"/>
  <c r="K114" i="7"/>
  <c r="Q115" i="7"/>
  <c r="W116" i="7"/>
  <c r="AE117" i="7"/>
  <c r="J147" i="7" s="1"/>
  <c r="G119" i="7"/>
  <c r="M120" i="7"/>
  <c r="E150" i="7" s="1"/>
  <c r="Y121" i="7"/>
  <c r="AC122" i="7"/>
  <c r="I152" i="7" s="1"/>
  <c r="B100" i="7"/>
  <c r="O98" i="7"/>
  <c r="Y99" i="7"/>
  <c r="C101" i="7"/>
  <c r="J102" i="7"/>
  <c r="Z103" i="7"/>
  <c r="C105" i="7"/>
  <c r="K106" i="7"/>
  <c r="D109" i="7"/>
  <c r="N110" i="7"/>
  <c r="S111" i="7"/>
  <c r="AD98" i="7"/>
  <c r="H128" i="7" s="1"/>
  <c r="H3" i="35" s="1"/>
  <c r="G100" i="7"/>
  <c r="W101" i="7"/>
  <c r="AD102" i="7"/>
  <c r="H132" i="7" s="1"/>
  <c r="H7" i="35" s="1"/>
  <c r="H104" i="7"/>
  <c r="P105" i="7"/>
  <c r="AE106" i="7"/>
  <c r="J136" i="7" s="1"/>
  <c r="G108" i="7"/>
  <c r="Q109" i="7"/>
  <c r="X110" i="7"/>
  <c r="J112" i="7"/>
  <c r="R113" i="7"/>
  <c r="W114" i="7"/>
  <c r="C116" i="7"/>
  <c r="G117" i="7"/>
  <c r="Q118" i="7"/>
  <c r="Y119" i="7"/>
  <c r="D121" i="7"/>
  <c r="H122" i="7"/>
  <c r="L123" i="7"/>
  <c r="B115" i="7"/>
  <c r="S98" i="7"/>
  <c r="H100" i="7"/>
  <c r="AB101" i="7"/>
  <c r="L103" i="7"/>
  <c r="H105" i="7"/>
  <c r="C107" i="7"/>
  <c r="R108" i="7"/>
  <c r="I110" i="7"/>
  <c r="S113" i="7"/>
  <c r="C115" i="7"/>
  <c r="O116" i="7"/>
  <c r="C118" i="7"/>
  <c r="P119" i="7"/>
  <c r="AC120" i="7"/>
  <c r="I150" i="7" s="1"/>
  <c r="L122" i="7"/>
  <c r="Y123" i="7"/>
  <c r="Z98" i="7"/>
  <c r="P100" i="7"/>
  <c r="AC101" i="7"/>
  <c r="I131" i="7" s="1"/>
  <c r="AA103" i="7"/>
  <c r="G133" i="7" s="1"/>
  <c r="K105" i="7"/>
  <c r="D107" i="7"/>
  <c r="T108" i="7"/>
  <c r="O110" i="7"/>
  <c r="AB111" i="7"/>
  <c r="T113" i="7"/>
  <c r="D115" i="7"/>
  <c r="P116" i="7"/>
  <c r="D118" i="7"/>
  <c r="R119" i="7"/>
  <c r="AD120" i="7"/>
  <c r="H150" i="7" s="1"/>
  <c r="H25" i="35" s="1"/>
  <c r="N122" i="7"/>
  <c r="Z123" i="7"/>
  <c r="AA98" i="7"/>
  <c r="G128" i="7" s="1"/>
  <c r="Q100" i="7"/>
  <c r="C102" i="7"/>
  <c r="AB103" i="7"/>
  <c r="L105" i="7"/>
  <c r="E107" i="7"/>
  <c r="U108" i="7"/>
  <c r="Q110" i="7"/>
  <c r="H112" i="7"/>
  <c r="U113" i="7"/>
  <c r="E115" i="7"/>
  <c r="Q116" i="7"/>
  <c r="E118" i="7"/>
  <c r="S119" i="7"/>
  <c r="E121" i="7"/>
  <c r="O122" i="7"/>
  <c r="AA123" i="7"/>
  <c r="AB98" i="7"/>
  <c r="R100" i="7"/>
  <c r="F102" i="7"/>
  <c r="AC103" i="7"/>
  <c r="I133" i="7" s="1"/>
  <c r="O105" i="7"/>
  <c r="F107" i="7"/>
  <c r="V108" i="7"/>
  <c r="R110" i="7"/>
  <c r="I112" i="7"/>
  <c r="W113" i="7"/>
  <c r="J115" i="7"/>
  <c r="X116" i="7"/>
  <c r="F118" i="7"/>
  <c r="U119" i="7"/>
  <c r="F121" i="7"/>
  <c r="P122" i="7"/>
  <c r="AD123" i="7"/>
  <c r="H153" i="7" s="1"/>
  <c r="H28" i="35" s="1"/>
  <c r="D98" i="7"/>
  <c r="E100" i="7"/>
  <c r="T102" i="7"/>
  <c r="K104" i="7"/>
  <c r="P106" i="7"/>
  <c r="N108" i="7"/>
  <c r="V110" i="7"/>
  <c r="U112" i="7"/>
  <c r="T114" i="7"/>
  <c r="M116" i="7"/>
  <c r="E146" i="7" s="1"/>
  <c r="N118" i="7"/>
  <c r="F120" i="7"/>
  <c r="AD121" i="7"/>
  <c r="H151" i="7" s="1"/>
  <c r="H26" i="35" s="1"/>
  <c r="T123" i="7"/>
  <c r="E98" i="7"/>
  <c r="F100" i="7"/>
  <c r="U102" i="7"/>
  <c r="L104" i="7"/>
  <c r="R106" i="7"/>
  <c r="O108" i="7"/>
  <c r="W110" i="7"/>
  <c r="V112" i="7"/>
  <c r="U114" i="7"/>
  <c r="N116" i="7"/>
  <c r="P118" i="7"/>
  <c r="G120" i="7"/>
  <c r="AE121" i="7"/>
  <c r="J151" i="7" s="1"/>
  <c r="W123" i="7"/>
  <c r="F98" i="7"/>
  <c r="U100" i="7"/>
  <c r="V102" i="7"/>
  <c r="R104" i="7"/>
  <c r="S106" i="7"/>
  <c r="W108" i="7"/>
  <c r="Y110" i="7"/>
  <c r="X112" i="7"/>
  <c r="V114" i="7"/>
  <c r="Y116" i="7"/>
  <c r="S118" i="7"/>
  <c r="I120" i="7"/>
  <c r="C122" i="7"/>
  <c r="AE123" i="7"/>
  <c r="J153" i="7" s="1"/>
  <c r="G99" i="7"/>
  <c r="I101" i="7"/>
  <c r="H103" i="7"/>
  <c r="S105" i="7"/>
  <c r="O107" i="7"/>
  <c r="R109" i="7"/>
  <c r="P111" i="7"/>
  <c r="X113" i="7"/>
  <c r="T115" i="7"/>
  <c r="P117" i="7"/>
  <c r="E119" i="7"/>
  <c r="G121" i="7"/>
  <c r="AD122" i="7"/>
  <c r="H152" i="7" s="1"/>
  <c r="H27" i="35" s="1"/>
  <c r="B114" i="7"/>
  <c r="D100" i="7"/>
  <c r="AE102" i="7"/>
  <c r="J132" i="7" s="1"/>
  <c r="Y105" i="7"/>
  <c r="D108" i="7"/>
  <c r="T110" i="7"/>
  <c r="K113" i="7"/>
  <c r="U115" i="7"/>
  <c r="V117" i="7"/>
  <c r="E120" i="7"/>
  <c r="V122" i="7"/>
  <c r="B116" i="7"/>
  <c r="Y100" i="7"/>
  <c r="C103" i="7"/>
  <c r="AA105" i="7"/>
  <c r="E108" i="7"/>
  <c r="E111" i="7"/>
  <c r="O113" i="7"/>
  <c r="V115" i="7"/>
  <c r="W117" i="7"/>
  <c r="J120" i="7"/>
  <c r="W122" i="7"/>
  <c r="B121" i="7"/>
  <c r="Z100" i="7"/>
  <c r="E103" i="7"/>
  <c r="AB105" i="7"/>
  <c r="F108" i="7"/>
  <c r="H111" i="7"/>
  <c r="P113" i="7"/>
  <c r="W115" i="7"/>
  <c r="AA117" i="7"/>
  <c r="P120" i="7"/>
  <c r="Z122" i="7"/>
  <c r="B98" i="7"/>
  <c r="D99" i="7"/>
  <c r="E104" i="7"/>
  <c r="Y106" i="7"/>
  <c r="O109" i="7"/>
  <c r="Z111" i="7"/>
  <c r="N114" i="7"/>
  <c r="AE116" i="7"/>
  <c r="J146" i="7" s="1"/>
  <c r="AD118" i="7"/>
  <c r="H148" i="7" s="1"/>
  <c r="H23" i="35" s="1"/>
  <c r="J121" i="7"/>
  <c r="K123" i="7"/>
  <c r="Q99" i="7"/>
  <c r="AC102" i="7"/>
  <c r="I132" i="7" s="1"/>
  <c r="E106" i="7"/>
  <c r="P109" i="7"/>
  <c r="Q112" i="7"/>
  <c r="S115" i="7"/>
  <c r="W118" i="7"/>
  <c r="K121" i="7"/>
  <c r="B105" i="7"/>
  <c r="T106" i="7"/>
  <c r="D116" i="7"/>
  <c r="B109" i="7"/>
  <c r="K103" i="7"/>
  <c r="J113" i="7"/>
  <c r="AE118" i="7"/>
  <c r="J148" i="7" s="1"/>
  <c r="G107" i="7"/>
  <c r="AE109" i="7"/>
  <c r="J139" i="7" s="1"/>
  <c r="H119" i="7"/>
  <c r="J107" i="7"/>
  <c r="K116" i="7"/>
  <c r="Z99" i="7"/>
  <c r="F103" i="7"/>
  <c r="F106" i="7"/>
  <c r="S109" i="7"/>
  <c r="T112" i="7"/>
  <c r="Z115" i="7"/>
  <c r="Z118" i="7"/>
  <c r="L121" i="7"/>
  <c r="B107" i="7"/>
  <c r="J103" i="7"/>
  <c r="I113" i="7"/>
  <c r="AA121" i="7"/>
  <c r="AD99" i="7"/>
  <c r="H129" i="7" s="1"/>
  <c r="H4" i="35" s="1"/>
  <c r="Y109" i="7"/>
  <c r="E116" i="7"/>
  <c r="AB121" i="7"/>
  <c r="Q113" i="7"/>
  <c r="AC121" i="7"/>
  <c r="I151" i="7" s="1"/>
  <c r="C104" i="7"/>
  <c r="AA113" i="7"/>
  <c r="F122" i="7"/>
  <c r="AA99" i="7"/>
  <c r="G129" i="7" s="1"/>
  <c r="I103" i="7"/>
  <c r="O106" i="7"/>
  <c r="W109" i="7"/>
  <c r="AC112" i="7"/>
  <c r="I142" i="7" s="1"/>
  <c r="AE115" i="7"/>
  <c r="J145" i="7" s="1"/>
  <c r="AA118" i="7"/>
  <c r="S121" i="7"/>
  <c r="AC99" i="7"/>
  <c r="I129" i="7" s="1"/>
  <c r="X109" i="7"/>
  <c r="AB118" i="7"/>
  <c r="AD106" i="7"/>
  <c r="H136" i="7" s="1"/>
  <c r="H11" i="35" s="1"/>
  <c r="B110" i="7"/>
  <c r="AE103" i="7"/>
  <c r="J133" i="7" s="1"/>
  <c r="H116" i="7"/>
  <c r="AB100" i="7"/>
  <c r="C110" i="7"/>
  <c r="I119" i="7"/>
  <c r="C98" i="7"/>
  <c r="J101" i="7"/>
  <c r="W104" i="7"/>
  <c r="AC107" i="7"/>
  <c r="I137" i="7" s="1"/>
  <c r="K111" i="7"/>
  <c r="L114" i="7"/>
  <c r="E117" i="7"/>
  <c r="AC119" i="7"/>
  <c r="I149" i="7" s="1"/>
  <c r="AE122" i="7"/>
  <c r="J152" i="7" s="1"/>
  <c r="P98" i="7"/>
  <c r="Q101" i="7"/>
  <c r="Y104" i="7"/>
  <c r="AD107" i="7"/>
  <c r="H137" i="7" s="1"/>
  <c r="H12" i="35" s="1"/>
  <c r="M111" i="7"/>
  <c r="E141" i="7" s="1"/>
  <c r="M114" i="7"/>
  <c r="E144" i="7" s="1"/>
  <c r="F117" i="7"/>
  <c r="AD119" i="7"/>
  <c r="H149" i="7" s="1"/>
  <c r="H24" i="35" s="1"/>
  <c r="C123" i="7"/>
  <c r="Q98" i="7"/>
  <c r="X101" i="7"/>
  <c r="AB104" i="7"/>
  <c r="AE107" i="7"/>
  <c r="J137" i="7" s="1"/>
  <c r="N111" i="7"/>
  <c r="O114" i="7"/>
  <c r="L117" i="7"/>
  <c r="D120" i="7"/>
  <c r="G123" i="7"/>
  <c r="E101" i="7"/>
  <c r="N107" i="7"/>
  <c r="AC113" i="7"/>
  <c r="I143" i="7" s="1"/>
  <c r="X119" i="7"/>
  <c r="AA114" i="7"/>
  <c r="G144" i="7" s="1"/>
  <c r="F101" i="7"/>
  <c r="U107" i="7"/>
  <c r="C114" i="7"/>
  <c r="AB119" i="7"/>
  <c r="G102" i="7"/>
  <c r="Y101" i="7"/>
  <c r="L108" i="7"/>
  <c r="S114" i="7"/>
  <c r="R120" i="7"/>
  <c r="AA120" i="7"/>
  <c r="Z101" i="7"/>
  <c r="M108" i="7"/>
  <c r="E138" i="7" s="1"/>
  <c r="X114" i="7"/>
  <c r="Y120" i="7"/>
  <c r="Z114" i="7"/>
  <c r="F109" i="7"/>
  <c r="E109" i="7"/>
  <c r="Z120" i="7"/>
  <c r="N99" i="7"/>
  <c r="N109" i="7"/>
  <c r="T117" i="7"/>
  <c r="I111" i="7"/>
  <c r="O111" i="7"/>
  <c r="J119" i="7"/>
  <c r="AB120" i="7"/>
  <c r="K112" i="7"/>
  <c r="L112" i="7"/>
  <c r="M112" i="7"/>
  <c r="E142" i="7" s="1"/>
  <c r="G122" i="7"/>
  <c r="AD105" i="7"/>
  <c r="H135" i="7" s="1"/>
  <c r="H10" i="35" s="1"/>
  <c r="C117" i="7"/>
  <c r="M107" i="7"/>
  <c r="E137" i="7" s="1"/>
  <c r="I109" i="7"/>
  <c r="S117" i="7"/>
  <c r="O99" i="7"/>
  <c r="D110" i="7"/>
  <c r="U117" i="7"/>
  <c r="D101" i="7"/>
  <c r="K102" i="7"/>
  <c r="T111" i="7"/>
  <c r="U111" i="7"/>
  <c r="D104" i="7"/>
  <c r="J104" i="7"/>
  <c r="M123" i="7"/>
  <c r="E153" i="7" s="1"/>
  <c r="AE105" i="7"/>
  <c r="J135" i="7" s="1"/>
  <c r="F99" i="7"/>
  <c r="P99" i="7"/>
  <c r="S110" i="7"/>
  <c r="G118" i="7"/>
  <c r="K118" i="7"/>
  <c r="V118" i="7"/>
  <c r="W102" i="7"/>
  <c r="AB102" i="7"/>
  <c r="H121" i="7"/>
  <c r="I104" i="7"/>
  <c r="I121" i="7"/>
  <c r="AC116" i="7"/>
  <c r="I146" i="7" s="1"/>
  <c r="R98" i="7"/>
  <c r="D117" i="7"/>
  <c r="C99" i="7"/>
  <c r="B104" i="7"/>
  <c r="M109" i="7"/>
  <c r="E139" i="7" s="1"/>
  <c r="AC104" i="7"/>
  <c r="I134" i="7" s="1"/>
  <c r="P112" i="7"/>
  <c r="I122" i="7"/>
  <c r="D105" i="7"/>
  <c r="AB113" i="7"/>
  <c r="AA122" i="7"/>
  <c r="E105" i="7"/>
  <c r="M115" i="7"/>
  <c r="E145" i="7" s="1"/>
  <c r="H123" i="7"/>
  <c r="G105" i="7"/>
  <c r="N115" i="7"/>
  <c r="I123" i="7"/>
  <c r="AC105" i="7"/>
  <c r="I135" i="7" s="1"/>
  <c r="R115" i="7"/>
  <c r="J123" i="7"/>
  <c r="Q123" i="7"/>
  <c r="AE98" i="7"/>
  <c r="J128" i="7" s="1"/>
  <c r="Q117" i="7"/>
  <c r="T24" i="8"/>
  <c r="S71" i="7"/>
  <c r="T71" i="8" s="1"/>
  <c r="V9" i="8"/>
  <c r="U56" i="7"/>
  <c r="V56" i="8" s="1"/>
  <c r="T6" i="10" s="1"/>
  <c r="T23" i="8"/>
  <c r="S70" i="7"/>
  <c r="T70" i="8" s="1"/>
  <c r="X9" i="8"/>
  <c r="W56" i="7"/>
  <c r="X56" i="8" s="1"/>
  <c r="Q51" i="8"/>
  <c r="AO14" i="7"/>
  <c r="AO15" i="7"/>
  <c r="C9" i="7" s="1"/>
  <c r="AO30" i="7"/>
  <c r="M24" i="7" s="1"/>
  <c r="M71" i="7" s="1"/>
  <c r="M92" i="7" s="1"/>
  <c r="W51" i="7"/>
  <c r="AO69" i="7"/>
  <c r="X51" i="7"/>
  <c r="AO33" i="7"/>
  <c r="U51" i="7"/>
  <c r="V51" i="7"/>
  <c r="AO22" i="7"/>
  <c r="T23" i="7"/>
  <c r="T45" i="7" s="1"/>
  <c r="V9" i="7"/>
  <c r="V45" i="7" s="1"/>
  <c r="P32" i="6"/>
  <c r="P32" i="8" s="1"/>
  <c r="P10" i="6"/>
  <c r="P57" i="6" s="1"/>
  <c r="P57" i="8" s="1"/>
  <c r="N7" i="10" s="1"/>
  <c r="P36" i="6"/>
  <c r="P83" i="6" s="1"/>
  <c r="P83" i="8" s="1"/>
  <c r="N23" i="10" s="1"/>
  <c r="O6" i="6"/>
  <c r="O53" i="6" s="1"/>
  <c r="O53" i="8" s="1"/>
  <c r="M5" i="10" s="1"/>
  <c r="E5" i="16" s="1"/>
  <c r="E5" i="17" s="1"/>
  <c r="O8" i="6"/>
  <c r="O55" i="6" s="1"/>
  <c r="O55" i="8" s="1"/>
  <c r="Q10" i="6"/>
  <c r="Q57" i="6" s="1"/>
  <c r="Q57" i="8" s="1"/>
  <c r="O7" i="10" s="1"/>
  <c r="Q23" i="6"/>
  <c r="Q70" i="6" s="1"/>
  <c r="Q70" i="8" s="1"/>
  <c r="O12" i="10" s="1"/>
  <c r="O39" i="6"/>
  <c r="O86" i="6" s="1"/>
  <c r="O86" i="8" s="1"/>
  <c r="M25" i="10" s="1"/>
  <c r="E25" i="16" s="1"/>
  <c r="E25" i="17" s="1"/>
  <c r="Q41" i="6"/>
  <c r="Q41" i="8" s="1"/>
  <c r="AF67" i="6"/>
  <c r="AF67" i="8" s="1"/>
  <c r="AD11" i="10" s="1"/>
  <c r="H11" i="16" s="1"/>
  <c r="F4" i="8"/>
  <c r="AF31" i="8"/>
  <c r="P6" i="6"/>
  <c r="P53" i="6" s="1"/>
  <c r="P53" i="8" s="1"/>
  <c r="N5" i="10" s="1"/>
  <c r="P8" i="6"/>
  <c r="P55" i="6" s="1"/>
  <c r="P55" i="8" s="1"/>
  <c r="Z10" i="6"/>
  <c r="Z57" i="6" s="1"/>
  <c r="Z57" i="8" s="1"/>
  <c r="X7" i="10" s="1"/>
  <c r="D17" i="6"/>
  <c r="D17" i="8" s="1"/>
  <c r="O21" i="6"/>
  <c r="O21" i="8" s="1"/>
  <c r="Z23" i="6"/>
  <c r="Z70" i="6" s="1"/>
  <c r="Q30" i="6"/>
  <c r="Q77" i="6" s="1"/>
  <c r="Q77" i="8" s="1"/>
  <c r="O17" i="10" s="1"/>
  <c r="P39" i="6"/>
  <c r="P86" i="6" s="1"/>
  <c r="P86" i="8" s="1"/>
  <c r="N25" i="10" s="1"/>
  <c r="Z41" i="6"/>
  <c r="Z88" i="6" s="1"/>
  <c r="Z88" i="8" s="1"/>
  <c r="AE21" i="6"/>
  <c r="AE21" i="8" s="1"/>
  <c r="AE41" i="6"/>
  <c r="AE88" i="6" s="1"/>
  <c r="AE88" i="8" s="1"/>
  <c r="G4" i="8"/>
  <c r="AF17" i="8"/>
  <c r="Q6" i="6"/>
  <c r="Q53" i="6" s="1"/>
  <c r="Q53" i="8" s="1"/>
  <c r="O5" i="10" s="1"/>
  <c r="D13" i="6"/>
  <c r="D13" i="8" s="1"/>
  <c r="P21" i="6"/>
  <c r="P68" i="6" s="1"/>
  <c r="P68" i="8" s="1"/>
  <c r="D26" i="6"/>
  <c r="D26" i="8" s="1"/>
  <c r="Z28" i="6"/>
  <c r="Z28" i="8" s="1"/>
  <c r="Z30" i="6"/>
  <c r="Z30" i="8" s="1"/>
  <c r="Z39" i="6"/>
  <c r="Z86" i="6" s="1"/>
  <c r="Z86" i="8" s="1"/>
  <c r="X25" i="10" s="1"/>
  <c r="AF68" i="6"/>
  <c r="AF68" i="8" s="1"/>
  <c r="O43" i="6"/>
  <c r="O90" i="6" s="1"/>
  <c r="O90" i="8" s="1"/>
  <c r="O18" i="6"/>
  <c r="O18" i="8" s="1"/>
  <c r="Q27" i="6"/>
  <c r="Q74" i="6" s="1"/>
  <c r="Q74" i="8" s="1"/>
  <c r="O14" i="10" s="1"/>
  <c r="Q43" i="6"/>
  <c r="Q90" i="6" s="1"/>
  <c r="Q90" i="8" s="1"/>
  <c r="Q18" i="6"/>
  <c r="Q65" i="6" s="1"/>
  <c r="Q65" i="8" s="1"/>
  <c r="O10" i="6"/>
  <c r="O57" i="6" s="1"/>
  <c r="O57" i="8" s="1"/>
  <c r="M7" i="10" s="1"/>
  <c r="E7" i="16" s="1"/>
  <c r="E7" i="17" s="1"/>
  <c r="O41" i="6"/>
  <c r="O41" i="8" s="1"/>
  <c r="P41" i="6"/>
  <c r="P88" i="6" s="1"/>
  <c r="P88" i="8" s="1"/>
  <c r="Q21" i="6"/>
  <c r="Q68" i="6" s="1"/>
  <c r="Q68" i="8" s="1"/>
  <c r="O15" i="6"/>
  <c r="O62" i="6" s="1"/>
  <c r="O62" i="8" s="1"/>
  <c r="P17" i="6"/>
  <c r="P64" i="6" s="1"/>
  <c r="P64" i="8" s="1"/>
  <c r="P19" i="6"/>
  <c r="P19" i="8" s="1"/>
  <c r="D33" i="6"/>
  <c r="D80" i="6" s="1"/>
  <c r="D80" i="8" s="1"/>
  <c r="B20" i="10" s="1"/>
  <c r="H125" i="6"/>
  <c r="D3" i="8"/>
  <c r="J4" i="8"/>
  <c r="AA25" i="10"/>
  <c r="D11" i="6"/>
  <c r="D11" i="8" s="1"/>
  <c r="P13" i="6"/>
  <c r="P60" i="6" s="1"/>
  <c r="P60" i="8" s="1"/>
  <c r="P15" i="6"/>
  <c r="P15" i="8" s="1"/>
  <c r="Q17" i="6"/>
  <c r="Q64" i="6" s="1"/>
  <c r="Q64" i="8" s="1"/>
  <c r="Q19" i="6"/>
  <c r="Q19" i="8" s="1"/>
  <c r="D24" i="6"/>
  <c r="D71" i="6" s="1"/>
  <c r="J37" i="6"/>
  <c r="J37" i="8" s="1"/>
  <c r="D42" i="6"/>
  <c r="D89" i="6" s="1"/>
  <c r="D89" i="8" s="1"/>
  <c r="B27" i="10" s="1"/>
  <c r="D9" i="6"/>
  <c r="Q13" i="6"/>
  <c r="Q60" i="6" s="1"/>
  <c r="Q60" i="8" s="1"/>
  <c r="Q15" i="6"/>
  <c r="Q15" i="8" s="1"/>
  <c r="Z17" i="6"/>
  <c r="Z17" i="8" s="1"/>
  <c r="Z19" i="6"/>
  <c r="Z66" i="6" s="1"/>
  <c r="Z66" i="8" s="1"/>
  <c r="D22" i="6"/>
  <c r="D69" i="6" s="1"/>
  <c r="D69" i="8" s="1"/>
  <c r="O26" i="6"/>
  <c r="O73" i="6" s="1"/>
  <c r="O73" i="8" s="1"/>
  <c r="J33" i="6"/>
  <c r="J33" i="8" s="1"/>
  <c r="O37" i="6"/>
  <c r="O37" i="8" s="1"/>
  <c r="D40" i="6"/>
  <c r="D40" i="8" s="1"/>
  <c r="AF87" i="6"/>
  <c r="AF87" i="8" s="1"/>
  <c r="Q11" i="6"/>
  <c r="Q11" i="8" s="1"/>
  <c r="P26" i="6"/>
  <c r="P73" i="6" s="1"/>
  <c r="P73" i="8" s="1"/>
  <c r="P37" i="6"/>
  <c r="P37" i="8" s="1"/>
  <c r="Z42" i="6"/>
  <c r="Z89" i="6" s="1"/>
  <c r="Z89" i="8" s="1"/>
  <c r="X27" i="10" s="1"/>
  <c r="F50" i="6"/>
  <c r="F50" i="8" s="1"/>
  <c r="Z26" i="6"/>
  <c r="Z73" i="6" s="1"/>
  <c r="Z73" i="8" s="1"/>
  <c r="D29" i="6"/>
  <c r="D76" i="6" s="1"/>
  <c r="D76" i="8" s="1"/>
  <c r="B16" i="10" s="1"/>
  <c r="O31" i="6"/>
  <c r="O78" i="6" s="1"/>
  <c r="O78" i="8" s="1"/>
  <c r="M18" i="10" s="1"/>
  <c r="E18" i="16" s="1"/>
  <c r="E18" i="17" s="1"/>
  <c r="O33" i="6"/>
  <c r="O33" i="8" s="1"/>
  <c r="Q37" i="6"/>
  <c r="Q84" i="6" s="1"/>
  <c r="Q84" i="8" s="1"/>
  <c r="J40" i="6"/>
  <c r="J40" i="8" s="1"/>
  <c r="P50" i="6"/>
  <c r="P50" i="8" s="1"/>
  <c r="N3" i="10" s="1"/>
  <c r="AF72" i="6"/>
  <c r="AF72" i="8" s="1"/>
  <c r="Q14" i="6"/>
  <c r="Q61" i="6" s="1"/>
  <c r="Q61" i="8" s="1"/>
  <c r="P31" i="6"/>
  <c r="P78" i="6" s="1"/>
  <c r="P78" i="8" s="1"/>
  <c r="N18" i="10" s="1"/>
  <c r="O12" i="6"/>
  <c r="O59" i="6" s="1"/>
  <c r="O59" i="8" s="1"/>
  <c r="P25" i="6"/>
  <c r="P72" i="6" s="1"/>
  <c r="P72" i="8" s="1"/>
  <c r="AE3" i="10"/>
  <c r="J3" i="16" s="1"/>
  <c r="J3" i="17" s="1"/>
  <c r="O19" i="6"/>
  <c r="O66" i="6" s="1"/>
  <c r="O66" i="8" s="1"/>
  <c r="Z24" i="6"/>
  <c r="Z71" i="6" s="1"/>
  <c r="D5" i="8"/>
  <c r="O40" i="6"/>
  <c r="O87" i="6" s="1"/>
  <c r="O87" i="8" s="1"/>
  <c r="N3" i="8"/>
  <c r="W4" i="8"/>
  <c r="Z7" i="6"/>
  <c r="Z54" i="6" s="1"/>
  <c r="Z54" i="8" s="1"/>
  <c r="Q9" i="6"/>
  <c r="Q56" i="6" s="1"/>
  <c r="Q56" i="8" s="1"/>
  <c r="D18" i="6"/>
  <c r="D65" i="6" s="1"/>
  <c r="D65" i="8" s="1"/>
  <c r="D20" i="6"/>
  <c r="D67" i="6" s="1"/>
  <c r="D67" i="8" s="1"/>
  <c r="O22" i="6"/>
  <c r="O69" i="6" s="1"/>
  <c r="O69" i="8" s="1"/>
  <c r="J29" i="6"/>
  <c r="J29" i="8" s="1"/>
  <c r="Q31" i="6"/>
  <c r="Q78" i="6" s="1"/>
  <c r="Q78" i="8" s="1"/>
  <c r="P40" i="6"/>
  <c r="P40" i="8" s="1"/>
  <c r="T50" i="6"/>
  <c r="T50" i="8" s="1"/>
  <c r="R3" i="10" s="1"/>
  <c r="AF89" i="6"/>
  <c r="AF89" i="8" s="1"/>
  <c r="P14" i="6"/>
  <c r="P14" i="8" s="1"/>
  <c r="O25" i="6"/>
  <c r="O72" i="6" s="1"/>
  <c r="O72" i="8" s="1"/>
  <c r="O51" i="6"/>
  <c r="O51" i="8" s="1"/>
  <c r="Q32" i="6"/>
  <c r="Q32" i="8" s="1"/>
  <c r="O4" i="8"/>
  <c r="Z13" i="6"/>
  <c r="Z60" i="6" s="1"/>
  <c r="Z60" i="8" s="1"/>
  <c r="AE7" i="6"/>
  <c r="AE54" i="6" s="1"/>
  <c r="AE54" i="8" s="1"/>
  <c r="P4" i="8"/>
  <c r="Z11" i="6"/>
  <c r="Z11" i="8" s="1"/>
  <c r="Q4" i="8"/>
  <c r="Z37" i="6"/>
  <c r="Z37" i="8" s="1"/>
  <c r="J5" i="6"/>
  <c r="J5" i="8" s="1"/>
  <c r="AA7" i="6"/>
  <c r="AA54" i="6" s="1"/>
  <c r="AA54" i="8" s="1"/>
  <c r="Z9" i="6"/>
  <c r="Z9" i="8" s="1"/>
  <c r="D14" i="6"/>
  <c r="D61" i="6" s="1"/>
  <c r="D61" i="8" s="1"/>
  <c r="P22" i="6"/>
  <c r="P69" i="6" s="1"/>
  <c r="P69" i="8" s="1"/>
  <c r="N29" i="6"/>
  <c r="N29" i="8" s="1"/>
  <c r="Z31" i="6"/>
  <c r="Z78" i="6" s="1"/>
  <c r="Z78" i="8" s="1"/>
  <c r="X18" i="10" s="1"/>
  <c r="Z40" i="6"/>
  <c r="Z87" i="6" s="1"/>
  <c r="Z87" i="8" s="1"/>
  <c r="D43" i="6"/>
  <c r="D90" i="6" s="1"/>
  <c r="D90" i="8" s="1"/>
  <c r="U50" i="6"/>
  <c r="U50" i="8" s="1"/>
  <c r="O27" i="6"/>
  <c r="O74" i="6" s="1"/>
  <c r="O74" i="8" s="1"/>
  <c r="M14" i="10" s="1"/>
  <c r="E14" i="16" s="1"/>
  <c r="E14" i="17" s="1"/>
  <c r="O14" i="6"/>
  <c r="O14" i="8" s="1"/>
  <c r="P27" i="6"/>
  <c r="P74" i="6" s="1"/>
  <c r="P74" i="8" s="1"/>
  <c r="N14" i="10" s="1"/>
  <c r="P43" i="6"/>
  <c r="P90" i="6" s="1"/>
  <c r="P90" i="8" s="1"/>
  <c r="P18" i="6"/>
  <c r="P65" i="6" s="1"/>
  <c r="P65" i="8" s="1"/>
  <c r="P51" i="6"/>
  <c r="P51" i="8" s="1"/>
  <c r="P12" i="6"/>
  <c r="P59" i="6" s="1"/>
  <c r="P59" i="8" s="1"/>
  <c r="Q25" i="6"/>
  <c r="Q72" i="6" s="1"/>
  <c r="Q72" i="8" s="1"/>
  <c r="O23" i="6"/>
  <c r="O23" i="8" s="1"/>
  <c r="O36" i="6"/>
  <c r="O83" i="6" s="1"/>
  <c r="O83" i="8" s="1"/>
  <c r="M23" i="10" s="1"/>
  <c r="E23" i="16" s="1"/>
  <c r="E23" i="17" s="1"/>
  <c r="P23" i="6"/>
  <c r="P23" i="8" s="1"/>
  <c r="O17" i="6"/>
  <c r="O64" i="6" s="1"/>
  <c r="O64" i="8" s="1"/>
  <c r="E3" i="8"/>
  <c r="AF43" i="8"/>
  <c r="Z15" i="6"/>
  <c r="Z15" i="8" s="1"/>
  <c r="AE27" i="6"/>
  <c r="AE27" i="8" s="1"/>
  <c r="D7" i="6"/>
  <c r="D54" i="6" s="1"/>
  <c r="D54" i="8" s="1"/>
  <c r="M3" i="8"/>
  <c r="P33" i="6"/>
  <c r="P33" i="8" s="1"/>
  <c r="Y4" i="8"/>
  <c r="Q5" i="6"/>
  <c r="Q5" i="8" s="1"/>
  <c r="D16" i="6"/>
  <c r="D63" i="6" s="1"/>
  <c r="D63" i="8" s="1"/>
  <c r="J18" i="6"/>
  <c r="J18" i="8" s="1"/>
  <c r="Z22" i="6"/>
  <c r="Z69" i="6" s="1"/>
  <c r="Z69" i="8" s="1"/>
  <c r="O29" i="6"/>
  <c r="O29" i="8" s="1"/>
  <c r="D38" i="6"/>
  <c r="D85" i="6" s="1"/>
  <c r="D85" i="8" s="1"/>
  <c r="V50" i="6"/>
  <c r="V50" i="8" s="1"/>
  <c r="T3" i="10" s="1"/>
  <c r="R39" i="6"/>
  <c r="R86" i="6" s="1"/>
  <c r="R86" i="8" s="1"/>
  <c r="P25" i="10" s="1"/>
  <c r="G3" i="8"/>
  <c r="S7" i="6"/>
  <c r="S54" i="6" s="1"/>
  <c r="S54" i="8" s="1"/>
  <c r="O79" i="13"/>
  <c r="D79" i="13"/>
  <c r="L79" i="13"/>
  <c r="O34" i="6" s="1"/>
  <c r="O81" i="6" s="1"/>
  <c r="O81" i="8" s="1"/>
  <c r="M21" i="10" s="1"/>
  <c r="E21" i="16" s="1"/>
  <c r="E21" i="17" s="1"/>
  <c r="R79" i="13"/>
  <c r="F79" i="13"/>
  <c r="G79" i="13"/>
  <c r="P79" i="13"/>
  <c r="N79" i="13"/>
  <c r="C79" i="13"/>
  <c r="M79" i="13"/>
  <c r="J79" i="13"/>
  <c r="X79" i="13"/>
  <c r="K79" i="13"/>
  <c r="Q79" i="13"/>
  <c r="E79" i="13"/>
  <c r="I79" i="13"/>
  <c r="S79" i="13"/>
  <c r="H79" i="13"/>
  <c r="AR13" i="6"/>
  <c r="S27" i="6"/>
  <c r="S74" i="6" s="1"/>
  <c r="S74" i="8" s="1"/>
  <c r="Q14" i="10" s="1"/>
  <c r="R37" i="6"/>
  <c r="R37" i="8" s="1"/>
  <c r="S37" i="6"/>
  <c r="S37" i="8" s="1"/>
  <c r="AA119" i="6"/>
  <c r="R31" i="6"/>
  <c r="R78" i="6" s="1"/>
  <c r="R78" i="8" s="1"/>
  <c r="P18" i="10" s="1"/>
  <c r="R41" i="6"/>
  <c r="R41" i="8" s="1"/>
  <c r="K4" i="8"/>
  <c r="S41" i="6"/>
  <c r="S41" i="8" s="1"/>
  <c r="AA50" i="6"/>
  <c r="AA50" i="8" s="1"/>
  <c r="Y3" i="10" s="1"/>
  <c r="S11" i="6"/>
  <c r="S11" i="8" s="1"/>
  <c r="Z91" i="6"/>
  <c r="Z91" i="8" s="1"/>
  <c r="X28" i="10" s="1"/>
  <c r="Z44" i="8"/>
  <c r="AB50" i="6"/>
  <c r="AB50" i="8" s="1"/>
  <c r="Z3" i="10" s="1"/>
  <c r="Q3" i="8"/>
  <c r="AE31" i="6"/>
  <c r="AE78" i="6" s="1"/>
  <c r="AE78" i="8" s="1"/>
  <c r="AC18" i="10" s="1"/>
  <c r="I18" i="16" s="1"/>
  <c r="AA91" i="6"/>
  <c r="AA91" i="8" s="1"/>
  <c r="Y28" i="10" s="1"/>
  <c r="AA44" i="8"/>
  <c r="AE14" i="6"/>
  <c r="AE61" i="6" s="1"/>
  <c r="AE61" i="8" s="1"/>
  <c r="AE34" i="6"/>
  <c r="AE34" i="8" s="1"/>
  <c r="R3" i="8"/>
  <c r="AB91" i="6"/>
  <c r="AB91" i="8" s="1"/>
  <c r="Z28" i="10" s="1"/>
  <c r="AB44" i="8"/>
  <c r="AE15" i="6"/>
  <c r="AE62" i="6" s="1"/>
  <c r="AE62" i="8" s="1"/>
  <c r="AE35" i="6"/>
  <c r="AE35" i="8" s="1"/>
  <c r="AF16" i="8"/>
  <c r="AA29" i="6"/>
  <c r="AA76" i="6" s="1"/>
  <c r="AA76" i="8" s="1"/>
  <c r="Y16" i="10" s="1"/>
  <c r="AA12" i="6"/>
  <c r="AA59" i="6" s="1"/>
  <c r="AA59" i="8" s="1"/>
  <c r="AA8" i="6"/>
  <c r="AA55" i="6" s="1"/>
  <c r="AA55" i="8" s="1"/>
  <c r="AA30" i="6"/>
  <c r="AA30" i="8" s="1"/>
  <c r="AA9" i="6"/>
  <c r="AA56" i="6" s="1"/>
  <c r="AA56" i="8" s="1"/>
  <c r="AA21" i="6"/>
  <c r="AA68" i="6" s="1"/>
  <c r="AA68" i="8" s="1"/>
  <c r="AA13" i="6"/>
  <c r="AA60" i="6" s="1"/>
  <c r="AA60" i="8" s="1"/>
  <c r="AA5" i="6"/>
  <c r="AA52" i="6" s="1"/>
  <c r="AA52" i="8" s="1"/>
  <c r="Y4" i="10" s="1"/>
  <c r="AA43" i="6"/>
  <c r="AA43" i="8" s="1"/>
  <c r="AA39" i="6"/>
  <c r="AA86" i="6" s="1"/>
  <c r="AA86" i="8" s="1"/>
  <c r="Y25" i="10" s="1"/>
  <c r="AA25" i="6"/>
  <c r="AA25" i="8" s="1"/>
  <c r="AA17" i="6"/>
  <c r="AA64" i="6" s="1"/>
  <c r="AA64" i="8" s="1"/>
  <c r="AA31" i="6"/>
  <c r="AA10" i="6"/>
  <c r="AA57" i="6" s="1"/>
  <c r="AA57" i="8" s="1"/>
  <c r="Y7" i="10" s="1"/>
  <c r="AA6" i="6"/>
  <c r="AA53" i="6" s="1"/>
  <c r="AA53" i="8" s="1"/>
  <c r="Y5" i="10" s="1"/>
  <c r="AA51" i="6"/>
  <c r="AA37" i="6"/>
  <c r="AA84" i="6" s="1"/>
  <c r="AA84" i="8" s="1"/>
  <c r="AA27" i="6"/>
  <c r="AA74" i="6" s="1"/>
  <c r="AA74" i="8" s="1"/>
  <c r="Y14" i="10" s="1"/>
  <c r="AA41" i="6"/>
  <c r="AA88" i="6" s="1"/>
  <c r="AA88" i="8" s="1"/>
  <c r="R13" i="6"/>
  <c r="R60" i="6" s="1"/>
  <c r="R60" i="8" s="1"/>
  <c r="AF65" i="6"/>
  <c r="AF65" i="8" s="1"/>
  <c r="AD10" i="10" s="1"/>
  <c r="H10" i="16" s="1"/>
  <c r="AF18" i="8"/>
  <c r="AF22" i="8"/>
  <c r="AF69" i="6"/>
  <c r="AF69" i="8" s="1"/>
  <c r="S26" i="6"/>
  <c r="S73" i="6" s="1"/>
  <c r="S73" i="8" s="1"/>
  <c r="Q28" i="6"/>
  <c r="Q28" i="8" s="1"/>
  <c r="AA33" i="6"/>
  <c r="AA80" i="6" s="1"/>
  <c r="AA80" i="8" s="1"/>
  <c r="Y20" i="10" s="1"/>
  <c r="R36" i="6"/>
  <c r="R83" i="6" s="1"/>
  <c r="R83" i="8" s="1"/>
  <c r="P23" i="10" s="1"/>
  <c r="S38" i="6"/>
  <c r="S38" i="8" s="1"/>
  <c r="N40" i="6"/>
  <c r="N40" i="8" s="1"/>
  <c r="N51" i="6"/>
  <c r="N51" i="8" s="1"/>
  <c r="I44" i="8"/>
  <c r="I91" i="6"/>
  <c r="I91" i="8" s="1"/>
  <c r="G28" i="10" s="1"/>
  <c r="R7" i="6"/>
  <c r="R7" i="8" s="1"/>
  <c r="S24" i="6"/>
  <c r="S24" i="8" s="1"/>
  <c r="S20" i="6"/>
  <c r="S20" i="8" s="1"/>
  <c r="S16" i="6"/>
  <c r="S16" i="8" s="1"/>
  <c r="S33" i="6"/>
  <c r="S80" i="6" s="1"/>
  <c r="S80" i="8" s="1"/>
  <c r="Q20" i="10" s="1"/>
  <c r="S4" i="8"/>
  <c r="S39" i="6"/>
  <c r="S86" i="6" s="1"/>
  <c r="S86" i="8" s="1"/>
  <c r="Q25" i="10" s="1"/>
  <c r="S29" i="6"/>
  <c r="S29" i="8" s="1"/>
  <c r="S12" i="6"/>
  <c r="S59" i="6" s="1"/>
  <c r="S59" i="8" s="1"/>
  <c r="S8" i="6"/>
  <c r="S8" i="8" s="1"/>
  <c r="S21" i="6"/>
  <c r="S21" i="8" s="1"/>
  <c r="S17" i="6"/>
  <c r="S17" i="8" s="1"/>
  <c r="S43" i="6"/>
  <c r="S90" i="6" s="1"/>
  <c r="S90" i="8" s="1"/>
  <c r="S25" i="6"/>
  <c r="S72" i="6" s="1"/>
  <c r="S72" i="8" s="1"/>
  <c r="S22" i="6"/>
  <c r="S69" i="6" s="1"/>
  <c r="S69" i="8" s="1"/>
  <c r="S18" i="6"/>
  <c r="S65" i="6" s="1"/>
  <c r="S65" i="8" s="1"/>
  <c r="S14" i="6"/>
  <c r="S14" i="8" s="1"/>
  <c r="S31" i="6"/>
  <c r="S78" i="6" s="1"/>
  <c r="S78" i="8" s="1"/>
  <c r="Q18" i="10" s="1"/>
  <c r="AC50" i="6"/>
  <c r="AC50" i="8" s="1"/>
  <c r="AC3" i="8"/>
  <c r="AF54" i="6"/>
  <c r="AF54" i="8" s="1"/>
  <c r="AF7" i="8"/>
  <c r="R11" i="6"/>
  <c r="R11" i="8" s="1"/>
  <c r="AF84" i="6"/>
  <c r="AF84" i="8" s="1"/>
  <c r="AD24" i="10" s="1"/>
  <c r="H24" i="16" s="1"/>
  <c r="AF37" i="8"/>
  <c r="M19" i="6"/>
  <c r="M66" i="6" s="1"/>
  <c r="M66" i="8" s="1"/>
  <c r="R6" i="6"/>
  <c r="R53" i="6" s="1"/>
  <c r="R53" i="8" s="1"/>
  <c r="P5" i="10" s="1"/>
  <c r="S13" i="6"/>
  <c r="S60" i="6" s="1"/>
  <c r="S60" i="8" s="1"/>
  <c r="R28" i="6"/>
  <c r="R28" i="8" s="1"/>
  <c r="AF6" i="8"/>
  <c r="S6" i="6"/>
  <c r="S53" i="6" s="1"/>
  <c r="S53" i="8" s="1"/>
  <c r="Q5" i="10" s="1"/>
  <c r="S28" i="6"/>
  <c r="S75" i="6" s="1"/>
  <c r="S75" i="8" s="1"/>
  <c r="Q15" i="10" s="1"/>
  <c r="AF33" i="8"/>
  <c r="AF80" i="6"/>
  <c r="AF80" i="8" s="1"/>
  <c r="AE18" i="6"/>
  <c r="AE65" i="6" s="1"/>
  <c r="AE65" i="8" s="1"/>
  <c r="AC10" i="10" s="1"/>
  <c r="I10" i="16" s="1"/>
  <c r="AE38" i="6"/>
  <c r="AE85" i="6" s="1"/>
  <c r="AE85" i="8" s="1"/>
  <c r="J41" i="6"/>
  <c r="J41" i="8" s="1"/>
  <c r="J27" i="6"/>
  <c r="J27" i="8" s="1"/>
  <c r="J23" i="6"/>
  <c r="J23" i="8" s="1"/>
  <c r="J19" i="6"/>
  <c r="J19" i="8" s="1"/>
  <c r="J15" i="6"/>
  <c r="J15" i="8" s="1"/>
  <c r="J32" i="6"/>
  <c r="J32" i="8" s="1"/>
  <c r="J28" i="6"/>
  <c r="J28" i="8" s="1"/>
  <c r="J42" i="6"/>
  <c r="J42" i="8" s="1"/>
  <c r="J38" i="6"/>
  <c r="J38" i="8" s="1"/>
  <c r="J11" i="6"/>
  <c r="J11" i="8" s="1"/>
  <c r="J7" i="6"/>
  <c r="J7" i="8" s="1"/>
  <c r="J43" i="6"/>
  <c r="J43" i="8" s="1"/>
  <c r="J39" i="6"/>
  <c r="J39" i="8" s="1"/>
  <c r="J25" i="6"/>
  <c r="J25" i="8" s="1"/>
  <c r="J21" i="6"/>
  <c r="J21" i="8" s="1"/>
  <c r="J17" i="6"/>
  <c r="J17" i="8" s="1"/>
  <c r="R15" i="6"/>
  <c r="R15" i="8" s="1"/>
  <c r="R30" i="6"/>
  <c r="R77" i="6" s="1"/>
  <c r="R77" i="8" s="1"/>
  <c r="P17" i="10" s="1"/>
  <c r="AA36" i="6"/>
  <c r="AA83" i="6" s="1"/>
  <c r="AA83" i="8" s="1"/>
  <c r="Y23" i="10" s="1"/>
  <c r="S40" i="6"/>
  <c r="S87" i="6" s="1"/>
  <c r="S87" i="8" s="1"/>
  <c r="S42" i="6"/>
  <c r="S42" i="8" s="1"/>
  <c r="AF61" i="6"/>
  <c r="AF61" i="8" s="1"/>
  <c r="I3" i="8"/>
  <c r="I50" i="6"/>
  <c r="I50" i="8" s="1"/>
  <c r="G3" i="10" s="1"/>
  <c r="S9" i="6"/>
  <c r="S56" i="6" s="1"/>
  <c r="S56" i="8" s="1"/>
  <c r="S30" i="6"/>
  <c r="S30" i="8" s="1"/>
  <c r="AF29" i="8"/>
  <c r="R17" i="6"/>
  <c r="R64" i="6" s="1"/>
  <c r="R64" i="8" s="1"/>
  <c r="S51" i="6"/>
  <c r="S51" i="8" s="1"/>
  <c r="H50" i="6"/>
  <c r="H50" i="8" s="1"/>
  <c r="F3" i="10" s="1"/>
  <c r="R42" i="6"/>
  <c r="R42" i="8" s="1"/>
  <c r="R38" i="6"/>
  <c r="R38" i="8" s="1"/>
  <c r="R24" i="6"/>
  <c r="R71" i="6" s="1"/>
  <c r="R71" i="8" s="1"/>
  <c r="R20" i="6"/>
  <c r="R67" i="6" s="1"/>
  <c r="R67" i="8" s="1"/>
  <c r="R16" i="6"/>
  <c r="R16" i="8" s="1"/>
  <c r="R21" i="6"/>
  <c r="R68" i="6" s="1"/>
  <c r="R68" i="8" s="1"/>
  <c r="R33" i="6"/>
  <c r="R33" i="8" s="1"/>
  <c r="R4" i="8"/>
  <c r="R43" i="6"/>
  <c r="R90" i="6" s="1"/>
  <c r="R90" i="8" s="1"/>
  <c r="R29" i="6"/>
  <c r="R76" i="6" s="1"/>
  <c r="R76" i="8" s="1"/>
  <c r="P16" i="10" s="1"/>
  <c r="R12" i="6"/>
  <c r="R12" i="8" s="1"/>
  <c r="R8" i="6"/>
  <c r="R8" i="8" s="1"/>
  <c r="R40" i="6"/>
  <c r="R87" i="6" s="1"/>
  <c r="R87" i="8" s="1"/>
  <c r="R26" i="6"/>
  <c r="R73" i="6" s="1"/>
  <c r="R73" i="8" s="1"/>
  <c r="R22" i="6"/>
  <c r="R69" i="6" s="1"/>
  <c r="R69" i="8" s="1"/>
  <c r="R18" i="6"/>
  <c r="R65" i="6" s="1"/>
  <c r="R65" i="8" s="1"/>
  <c r="R14" i="6"/>
  <c r="R61" i="6" s="1"/>
  <c r="R61" i="8" s="1"/>
  <c r="T45" i="6"/>
  <c r="T4" i="8"/>
  <c r="AF27" i="8"/>
  <c r="AF74" i="6"/>
  <c r="AF74" i="8" s="1"/>
  <c r="R51" i="6"/>
  <c r="R51" i="8" s="1"/>
  <c r="AF38" i="8"/>
  <c r="R10" i="6"/>
  <c r="R10" i="8" s="1"/>
  <c r="AF75" i="6"/>
  <c r="AF75" i="8" s="1"/>
  <c r="AF28" i="8"/>
  <c r="N23" i="6"/>
  <c r="N70" i="6" s="1"/>
  <c r="N70" i="8" s="1"/>
  <c r="L12" i="10" s="1"/>
  <c r="N19" i="6"/>
  <c r="N19" i="8" s="1"/>
  <c r="N15" i="6"/>
  <c r="N15" i="8" s="1"/>
  <c r="N20" i="6"/>
  <c r="N20" i="8" s="1"/>
  <c r="N32" i="6"/>
  <c r="N32" i="8" s="1"/>
  <c r="N24" i="6"/>
  <c r="N71" i="6" s="1"/>
  <c r="N28" i="6"/>
  <c r="N28" i="8" s="1"/>
  <c r="N11" i="6"/>
  <c r="N58" i="6" s="1"/>
  <c r="N58" i="8" s="1"/>
  <c r="N7" i="6"/>
  <c r="N54" i="6" s="1"/>
  <c r="N54" i="8" s="1"/>
  <c r="N38" i="6"/>
  <c r="N85" i="6" s="1"/>
  <c r="N85" i="8" s="1"/>
  <c r="N42" i="6"/>
  <c r="N42" i="8" s="1"/>
  <c r="N16" i="6"/>
  <c r="N63" i="6" s="1"/>
  <c r="N63" i="8" s="1"/>
  <c r="N43" i="6"/>
  <c r="N43" i="8" s="1"/>
  <c r="N39" i="6"/>
  <c r="N86" i="6" s="1"/>
  <c r="N86" i="8" s="1"/>
  <c r="L25" i="10" s="1"/>
  <c r="N25" i="6"/>
  <c r="N72" i="6" s="1"/>
  <c r="N72" i="8" s="1"/>
  <c r="N17" i="6"/>
  <c r="N64" i="6" s="1"/>
  <c r="N64" i="8" s="1"/>
  <c r="N13" i="6"/>
  <c r="N60" i="6" s="1"/>
  <c r="N60" i="8" s="1"/>
  <c r="N30" i="6"/>
  <c r="N77" i="6" s="1"/>
  <c r="N77" i="8" s="1"/>
  <c r="L17" i="10" s="1"/>
  <c r="N12" i="6"/>
  <c r="N59" i="6" s="1"/>
  <c r="N59" i="8" s="1"/>
  <c r="R23" i="6"/>
  <c r="R23" i="8" s="1"/>
  <c r="S32" i="6"/>
  <c r="S79" i="6" s="1"/>
  <c r="S79" i="8" s="1"/>
  <c r="Q19" i="10" s="1"/>
  <c r="AE51" i="6"/>
  <c r="AE51" i="8" s="1"/>
  <c r="S19" i="6"/>
  <c r="S66" i="6" s="1"/>
  <c r="S66" i="8" s="1"/>
  <c r="S23" i="6"/>
  <c r="S23" i="8" s="1"/>
  <c r="N27" i="6"/>
  <c r="N27" i="8" s="1"/>
  <c r="AE24" i="6"/>
  <c r="AE24" i="8" s="1"/>
  <c r="AE4" i="8"/>
  <c r="R5" i="6"/>
  <c r="R52" i="6" s="1"/>
  <c r="R52" i="8" s="1"/>
  <c r="N14" i="6"/>
  <c r="N14" i="8" s="1"/>
  <c r="AA32" i="6"/>
  <c r="AA79" i="6" s="1"/>
  <c r="AA79" i="8" s="1"/>
  <c r="Y19" i="10" s="1"/>
  <c r="N37" i="6"/>
  <c r="N84" i="6" s="1"/>
  <c r="N84" i="8" s="1"/>
  <c r="AF12" i="8"/>
  <c r="AF59" i="6"/>
  <c r="AF59" i="8" s="1"/>
  <c r="AD8" i="10" s="1"/>
  <c r="H8" i="16" s="1"/>
  <c r="R27" i="6"/>
  <c r="R27" i="8" s="1"/>
  <c r="R9" i="6"/>
  <c r="R56" i="6" s="1"/>
  <c r="R56" i="8" s="1"/>
  <c r="S15" i="6"/>
  <c r="S62" i="6" s="1"/>
  <c r="S62" i="8" s="1"/>
  <c r="R32" i="6"/>
  <c r="R32" i="8" s="1"/>
  <c r="W3" i="8"/>
  <c r="W50" i="6"/>
  <c r="W50" i="8" s="1"/>
  <c r="U3" i="10" s="1"/>
  <c r="S10" i="6"/>
  <c r="S10" i="8" s="1"/>
  <c r="R19" i="6"/>
  <c r="R66" i="6" s="1"/>
  <c r="R66" i="8" s="1"/>
  <c r="AE25" i="6"/>
  <c r="AE72" i="6" s="1"/>
  <c r="AE72" i="8" s="1"/>
  <c r="Q42" i="6"/>
  <c r="Q42" i="8" s="1"/>
  <c r="Q38" i="6"/>
  <c r="Q38" i="8" s="1"/>
  <c r="Q24" i="6"/>
  <c r="Q71" i="6" s="1"/>
  <c r="Q71" i="8" s="1"/>
  <c r="Q20" i="6"/>
  <c r="Q67" i="6" s="1"/>
  <c r="Q67" i="8" s="1"/>
  <c r="Q16" i="6"/>
  <c r="Q63" i="6" s="1"/>
  <c r="Q63" i="8" s="1"/>
  <c r="Q33" i="6"/>
  <c r="Q33" i="8" s="1"/>
  <c r="Q29" i="6"/>
  <c r="Q29" i="8" s="1"/>
  <c r="Q12" i="6"/>
  <c r="Q12" i="8" s="1"/>
  <c r="Q8" i="6"/>
  <c r="Q55" i="6" s="1"/>
  <c r="Q55" i="8" s="1"/>
  <c r="Q36" i="6"/>
  <c r="Q83" i="6" s="1"/>
  <c r="Q83" i="8" s="1"/>
  <c r="O23" i="10" s="1"/>
  <c r="Q40" i="6"/>
  <c r="Q87" i="6" s="1"/>
  <c r="Q87" i="8" s="1"/>
  <c r="Q26" i="6"/>
  <c r="Q73" i="6" s="1"/>
  <c r="Q73" i="8" s="1"/>
  <c r="Q22" i="6"/>
  <c r="Q69" i="6" s="1"/>
  <c r="Q69" i="8" s="1"/>
  <c r="S5" i="6"/>
  <c r="S52" i="6" s="1"/>
  <c r="S52" i="8" s="1"/>
  <c r="Q4" i="10" s="1"/>
  <c r="Q7" i="6"/>
  <c r="Q7" i="8" s="1"/>
  <c r="AA19" i="6"/>
  <c r="AA19" i="8" s="1"/>
  <c r="AA23" i="6"/>
  <c r="AA70" i="6" s="1"/>
  <c r="AA70" i="8" s="1"/>
  <c r="Y12" i="10" s="1"/>
  <c r="J31" i="6"/>
  <c r="J31" i="8" s="1"/>
  <c r="Q39" i="6"/>
  <c r="Q86" i="6" s="1"/>
  <c r="Q86" i="8" s="1"/>
  <c r="O25" i="10" s="1"/>
  <c r="R91" i="6"/>
  <c r="R91" i="8" s="1"/>
  <c r="P28" i="10" s="1"/>
  <c r="R44" i="8"/>
  <c r="U114" i="6"/>
  <c r="AF79" i="6"/>
  <c r="AF79" i="8" s="1"/>
  <c r="AE22" i="6"/>
  <c r="AE22" i="8" s="1"/>
  <c r="AE42" i="6"/>
  <c r="AE42" i="8" s="1"/>
  <c r="O5" i="6"/>
  <c r="O52" i="6" s="1"/>
  <c r="O52" i="8" s="1"/>
  <c r="M4" i="10" s="1"/>
  <c r="E4" i="16" s="1"/>
  <c r="E4" i="17" s="1"/>
  <c r="O9" i="6"/>
  <c r="O56" i="6" s="1"/>
  <c r="O56" i="8" s="1"/>
  <c r="O30" i="6"/>
  <c r="O77" i="6" s="1"/>
  <c r="O77" i="8" s="1"/>
  <c r="M17" i="10" s="1"/>
  <c r="E17" i="16" s="1"/>
  <c r="E17" i="17" s="1"/>
  <c r="AE23" i="6"/>
  <c r="AE23" i="8" s="1"/>
  <c r="AE43" i="6"/>
  <c r="AE90" i="6" s="1"/>
  <c r="AE90" i="8" s="1"/>
  <c r="S44" i="8"/>
  <c r="P5" i="6"/>
  <c r="P5" i="8" s="1"/>
  <c r="P9" i="6"/>
  <c r="P56" i="6" s="1"/>
  <c r="P56" i="8" s="1"/>
  <c r="O13" i="6"/>
  <c r="O60" i="6" s="1"/>
  <c r="O60" i="8" s="1"/>
  <c r="P30" i="6"/>
  <c r="P77" i="6" s="1"/>
  <c r="P77" i="8" s="1"/>
  <c r="N17" i="10" s="1"/>
  <c r="AE29" i="6"/>
  <c r="AE76" i="6" s="1"/>
  <c r="AE76" i="8" s="1"/>
  <c r="AC16" i="10" s="1"/>
  <c r="I16" i="16" s="1"/>
  <c r="O20" i="6"/>
  <c r="O67" i="6" s="1"/>
  <c r="O67" i="8" s="1"/>
  <c r="O24" i="6"/>
  <c r="O71" i="6" s="1"/>
  <c r="O71" i="8" s="1"/>
  <c r="AE10" i="6"/>
  <c r="AE10" i="8" s="1"/>
  <c r="AE30" i="6"/>
  <c r="AE77" i="6" s="1"/>
  <c r="AE77" i="8" s="1"/>
  <c r="J3" i="8"/>
  <c r="AD3" i="8"/>
  <c r="D15" i="6"/>
  <c r="D62" i="6" s="1"/>
  <c r="D62" i="8" s="1"/>
  <c r="P16" i="6"/>
  <c r="P63" i="6" s="1"/>
  <c r="P63" i="8" s="1"/>
  <c r="D19" i="6"/>
  <c r="D19" i="8" s="1"/>
  <c r="P20" i="6"/>
  <c r="P67" i="6" s="1"/>
  <c r="P67" i="8" s="1"/>
  <c r="Z21" i="6"/>
  <c r="Z21" i="8" s="1"/>
  <c r="D23" i="6"/>
  <c r="D70" i="6" s="1"/>
  <c r="D70" i="8" s="1"/>
  <c r="B12" i="10" s="1"/>
  <c r="P24" i="6"/>
  <c r="P71" i="6" s="1"/>
  <c r="P71" i="8" s="1"/>
  <c r="O38" i="6"/>
  <c r="O38" i="8" s="1"/>
  <c r="O42" i="6"/>
  <c r="O89" i="6" s="1"/>
  <c r="O89" i="8" s="1"/>
  <c r="M27" i="10" s="1"/>
  <c r="E27" i="16" s="1"/>
  <c r="E27" i="17" s="1"/>
  <c r="AE8" i="6"/>
  <c r="AE8" i="8" s="1"/>
  <c r="O16" i="6"/>
  <c r="O63" i="6" s="1"/>
  <c r="O63" i="8" s="1"/>
  <c r="AE11" i="6"/>
  <c r="AE58" i="6" s="1"/>
  <c r="AE58" i="8" s="1"/>
  <c r="K3" i="8"/>
  <c r="AE3" i="8"/>
  <c r="U4" i="8"/>
  <c r="D27" i="6"/>
  <c r="D27" i="8" s="1"/>
  <c r="P38" i="6"/>
  <c r="P38" i="8" s="1"/>
  <c r="D41" i="6"/>
  <c r="D88" i="6" s="1"/>
  <c r="D88" i="8" s="1"/>
  <c r="P42" i="6"/>
  <c r="P89" i="6" s="1"/>
  <c r="P89" i="8" s="1"/>
  <c r="N27" i="10" s="1"/>
  <c r="AE28" i="6"/>
  <c r="AE28" i="8" s="1"/>
  <c r="AE9" i="6"/>
  <c r="AE9" i="8" s="1"/>
  <c r="AE32" i="6"/>
  <c r="AE79" i="6" s="1"/>
  <c r="AE79" i="8" s="1"/>
  <c r="AC19" i="10" s="1"/>
  <c r="I19" i="16" s="1"/>
  <c r="V4" i="8"/>
  <c r="O7" i="6"/>
  <c r="O7" i="8" s="1"/>
  <c r="Z8" i="6"/>
  <c r="Z8" i="8" s="1"/>
  <c r="O11" i="6"/>
  <c r="O58" i="6" s="1"/>
  <c r="O58" i="8" s="1"/>
  <c r="Z12" i="6"/>
  <c r="Z59" i="6" s="1"/>
  <c r="Z59" i="8" s="1"/>
  <c r="O28" i="6"/>
  <c r="O28" i="8" s="1"/>
  <c r="Z29" i="6"/>
  <c r="Z76" i="6" s="1"/>
  <c r="Z76" i="8" s="1"/>
  <c r="X16" i="10" s="1"/>
  <c r="D37" i="6"/>
  <c r="D37" i="8" s="1"/>
  <c r="AE13" i="6"/>
  <c r="AE60" i="6" s="1"/>
  <c r="AE60" i="8" s="1"/>
  <c r="AE33" i="6"/>
  <c r="AE80" i="6" s="1"/>
  <c r="AE80" i="8" s="1"/>
  <c r="AC20" i="10" s="1"/>
  <c r="I20" i="16" s="1"/>
  <c r="D6" i="6"/>
  <c r="D6" i="8" s="1"/>
  <c r="P7" i="6"/>
  <c r="P7" i="8" s="1"/>
  <c r="D10" i="6"/>
  <c r="D57" i="6" s="1"/>
  <c r="D57" i="8" s="1"/>
  <c r="B7" i="10" s="1"/>
  <c r="P11" i="6"/>
  <c r="P58" i="6" s="1"/>
  <c r="P58" i="8" s="1"/>
  <c r="AG91" i="8"/>
  <c r="AF49" i="4"/>
  <c r="AE5" i="6"/>
  <c r="AE5" i="8" s="1"/>
  <c r="AE84" i="6"/>
  <c r="AE84" i="8" s="1"/>
  <c r="AE75" i="6"/>
  <c r="AE75" i="8" s="1"/>
  <c r="AC15" i="10" s="1"/>
  <c r="I15" i="16" s="1"/>
  <c r="AE26" i="8"/>
  <c r="AE12" i="8"/>
  <c r="AE68" i="6"/>
  <c r="AE68" i="8" s="1"/>
  <c r="AE39" i="8"/>
  <c r="AG17" i="8"/>
  <c r="AG41" i="8"/>
  <c r="AG27" i="8"/>
  <c r="I10" i="8"/>
  <c r="I9" i="8"/>
  <c r="Z67" i="6"/>
  <c r="Z67" i="8" s="1"/>
  <c r="AG40" i="8"/>
  <c r="AG20" i="8"/>
  <c r="I65" i="6"/>
  <c r="I65" i="8" s="1"/>
  <c r="AG19" i="8"/>
  <c r="I29" i="8"/>
  <c r="AG14" i="8"/>
  <c r="AG11" i="8"/>
  <c r="AG65" i="6"/>
  <c r="AG65" i="8" s="1"/>
  <c r="AE10" i="10" s="1"/>
  <c r="J10" i="16" s="1"/>
  <c r="J10" i="17" s="1"/>
  <c r="AG22" i="8"/>
  <c r="O79" i="6"/>
  <c r="O79" i="8" s="1"/>
  <c r="M19" i="10" s="1"/>
  <c r="E19" i="16" s="1"/>
  <c r="E19" i="17" s="1"/>
  <c r="AG7" i="8"/>
  <c r="I22" i="8"/>
  <c r="D31" i="8"/>
  <c r="R25" i="8"/>
  <c r="I30" i="8"/>
  <c r="AG36" i="8"/>
  <c r="Z41" i="8"/>
  <c r="AG55" i="6"/>
  <c r="AG55" i="8" s="1"/>
  <c r="AE6" i="10" s="1"/>
  <c r="J6" i="16" s="1"/>
  <c r="J6" i="17" s="1"/>
  <c r="AA22" i="8"/>
  <c r="AG6" i="8"/>
  <c r="AG28" i="8"/>
  <c r="Z32" i="8"/>
  <c r="N5" i="8"/>
  <c r="AG89" i="6"/>
  <c r="AG89" i="8" s="1"/>
  <c r="AE27" i="10" s="1"/>
  <c r="J27" i="16" s="1"/>
  <c r="J27" i="17" s="1"/>
  <c r="AG42" i="8"/>
  <c r="I28" i="8"/>
  <c r="I75" i="6"/>
  <c r="G114" i="6" s="1"/>
  <c r="Z61" i="6"/>
  <c r="Z61" i="8" s="1"/>
  <c r="AG68" i="6"/>
  <c r="AG68" i="8" s="1"/>
  <c r="AE11" i="10" s="1"/>
  <c r="J11" i="16" s="1"/>
  <c r="AG21" i="8"/>
  <c r="I64" i="6"/>
  <c r="I64" i="8" s="1"/>
  <c r="I17" i="8"/>
  <c r="AG15" i="8"/>
  <c r="I42" i="8"/>
  <c r="P79" i="6"/>
  <c r="P79" i="8" s="1"/>
  <c r="N19" i="10" s="1"/>
  <c r="AG86" i="6"/>
  <c r="AG86" i="8" s="1"/>
  <c r="AE25" i="10" s="1"/>
  <c r="J25" i="16" s="1"/>
  <c r="J25" i="17" s="1"/>
  <c r="D56" i="6"/>
  <c r="Z33" i="8"/>
  <c r="I11" i="8"/>
  <c r="AA40" i="8"/>
  <c r="I27" i="8"/>
  <c r="AG29" i="8"/>
  <c r="P75" i="6"/>
  <c r="P75" i="8" s="1"/>
  <c r="N15" i="10" s="1"/>
  <c r="I55" i="6"/>
  <c r="I55" i="8" s="1"/>
  <c r="AA14" i="8"/>
  <c r="AG9" i="8"/>
  <c r="AG13" i="8"/>
  <c r="AG30" i="8"/>
  <c r="AG37" i="8"/>
  <c r="AG84" i="6"/>
  <c r="AG84" i="8" s="1"/>
  <c r="AG85" i="6"/>
  <c r="AG85" i="8" s="1"/>
  <c r="AG38" i="8"/>
  <c r="AG78" i="6"/>
  <c r="AG78" i="8" s="1"/>
  <c r="AE18" i="10" s="1"/>
  <c r="J18" i="16" s="1"/>
  <c r="S83" i="6"/>
  <c r="S83" i="8" s="1"/>
  <c r="Q23" i="10" s="1"/>
  <c r="S36" i="8"/>
  <c r="P29" i="8"/>
  <c r="P76" i="6"/>
  <c r="P76" i="8" s="1"/>
  <c r="N16" i="10" s="1"/>
  <c r="AG72" i="6"/>
  <c r="AG72" i="8" s="1"/>
  <c r="AG73" i="6"/>
  <c r="AG73" i="8" s="1"/>
  <c r="AE13" i="10" s="1"/>
  <c r="J13" i="16" s="1"/>
  <c r="AG26" i="8"/>
  <c r="AA24" i="8"/>
  <c r="Z36" i="8"/>
  <c r="I62" i="6"/>
  <c r="I68" i="6"/>
  <c r="I68" i="8" s="1"/>
  <c r="I21" i="8"/>
  <c r="Z64" i="6"/>
  <c r="Z64" i="8" s="1"/>
  <c r="AA58" i="6"/>
  <c r="AA58" i="8" s="1"/>
  <c r="AG59" i="6"/>
  <c r="AG59" i="8" s="1"/>
  <c r="AE8" i="10" s="1"/>
  <c r="J8" i="16" s="1"/>
  <c r="J8" i="17" s="1"/>
  <c r="AG12" i="8"/>
  <c r="AG43" i="8"/>
  <c r="AG90" i="6"/>
  <c r="AG90" i="8" s="1"/>
  <c r="AE26" i="10" s="1"/>
  <c r="J26" i="16" s="1"/>
  <c r="AA78" i="6"/>
  <c r="AA78" i="8" s="1"/>
  <c r="Y18" i="10" s="1"/>
  <c r="AA31" i="8"/>
  <c r="AG32" i="8"/>
  <c r="I54" i="6"/>
  <c r="I7" i="8"/>
  <c r="J50" i="13"/>
  <c r="J60" i="13"/>
  <c r="J70" i="13"/>
  <c r="Z62" i="6"/>
  <c r="Z62" i="8" s="1"/>
  <c r="N53" i="6"/>
  <c r="N53" i="8" s="1"/>
  <c r="L5" i="10" s="1"/>
  <c r="I61" i="6"/>
  <c r="I61" i="8" s="1"/>
  <c r="I78" i="6"/>
  <c r="G117" i="6" s="1"/>
  <c r="I31" i="8"/>
  <c r="J68" i="13"/>
  <c r="J78" i="13"/>
  <c r="AG5" i="8"/>
  <c r="AG23" i="8"/>
  <c r="J59" i="13"/>
  <c r="J58" i="13"/>
  <c r="J88" i="13"/>
  <c r="AG10" i="8"/>
  <c r="J67" i="13"/>
  <c r="J77" i="13"/>
  <c r="I37" i="8"/>
  <c r="I76" i="8"/>
  <c r="G16" i="10" s="1"/>
  <c r="AG33" i="8"/>
  <c r="AG80" i="6"/>
  <c r="AG80" i="8" s="1"/>
  <c r="AE20" i="10" s="1"/>
  <c r="J20" i="16" s="1"/>
  <c r="J20" i="17" s="1"/>
  <c r="I88" i="6"/>
  <c r="I41" i="8"/>
  <c r="I25" i="8"/>
  <c r="I72" i="6"/>
  <c r="I72" i="8" s="1"/>
  <c r="Q62" i="6"/>
  <c r="Q62" i="8" s="1"/>
  <c r="J69" i="13"/>
  <c r="I71" i="6"/>
  <c r="G112" i="6" s="1"/>
  <c r="I24" i="8"/>
  <c r="J57" i="13"/>
  <c r="J87" i="13"/>
  <c r="N21" i="8"/>
  <c r="AG24" i="8"/>
  <c r="I85" i="6"/>
  <c r="I85" i="8" s="1"/>
  <c r="I53" i="8"/>
  <c r="G5" i="10" s="1"/>
  <c r="I60" i="8"/>
  <c r="I67" i="8"/>
  <c r="I87" i="8"/>
  <c r="I80" i="8"/>
  <c r="G20" i="10" s="1"/>
  <c r="I59" i="8"/>
  <c r="I73" i="8"/>
  <c r="I79" i="8"/>
  <c r="G19" i="10" s="1"/>
  <c r="I58" i="8"/>
  <c r="I84" i="8"/>
  <c r="I56" i="8"/>
  <c r="I63" i="8"/>
  <c r="I83" i="8"/>
  <c r="G23" i="10" s="1"/>
  <c r="I69" i="8"/>
  <c r="I89" i="8"/>
  <c r="G27" i="10" s="1"/>
  <c r="I20" i="8"/>
  <c r="I13" i="8"/>
  <c r="I26" i="8"/>
  <c r="I86" i="6"/>
  <c r="I6" i="8"/>
  <c r="I40" i="8"/>
  <c r="I33" i="8"/>
  <c r="I90" i="6"/>
  <c r="I32" i="8"/>
  <c r="I52" i="6"/>
  <c r="I5" i="8"/>
  <c r="I36" i="8"/>
  <c r="I70" i="6"/>
  <c r="G111" i="6" s="1"/>
  <c r="I12" i="8"/>
  <c r="I16" i="8"/>
  <c r="I74" i="8"/>
  <c r="G14" i="10" s="1"/>
  <c r="I57" i="8"/>
  <c r="G7" i="10" s="1"/>
  <c r="I77" i="8"/>
  <c r="G17" i="10" s="1"/>
  <c r="AD12" i="10"/>
  <c r="H12" i="16" s="1"/>
  <c r="V17" i="10"/>
  <c r="U20" i="10"/>
  <c r="X4" i="10"/>
  <c r="C109" i="6"/>
  <c r="I18" i="18"/>
  <c r="AN29" i="18"/>
  <c r="AK29" i="18"/>
  <c r="AJ29" i="18"/>
  <c r="AD29" i="18"/>
  <c r="AC29" i="18"/>
  <c r="AB29" i="18"/>
  <c r="AK30" i="18"/>
  <c r="AU19" i="18"/>
  <c r="AH18" i="18"/>
  <c r="AA29" i="18"/>
  <c r="AJ30" i="18"/>
  <c r="N29" i="18"/>
  <c r="AT30" i="18"/>
  <c r="AE18" i="18"/>
  <c r="G29" i="18"/>
  <c r="F19" i="18"/>
  <c r="F13" i="18"/>
  <c r="AD18" i="18"/>
  <c r="AQ24" i="18"/>
  <c r="AT13" i="18"/>
  <c r="L18" i="18"/>
  <c r="AS30" i="18"/>
  <c r="K18" i="18"/>
  <c r="AT19" i="18"/>
  <c r="AF19" i="18"/>
  <c r="AH30" i="18"/>
  <c r="AE19" i="18"/>
  <c r="AD19" i="18"/>
  <c r="N18" i="18"/>
  <c r="AA30" i="18"/>
  <c r="M29" i="18"/>
  <c r="AI30" i="18"/>
  <c r="AC30" i="18"/>
  <c r="AR13" i="18"/>
  <c r="AC19" i="18"/>
  <c r="M18" i="18"/>
  <c r="Z30" i="18"/>
  <c r="H29" i="18"/>
  <c r="R30" i="18"/>
  <c r="Q30" i="18"/>
  <c r="S19" i="18"/>
  <c r="AF17" i="18"/>
  <c r="P30" i="18"/>
  <c r="AP24" i="18"/>
  <c r="Y19" i="18"/>
  <c r="Q19" i="18"/>
  <c r="AE17" i="18"/>
  <c r="O30" i="18"/>
  <c r="AL24" i="18"/>
  <c r="Y30" i="18"/>
  <c r="P19" i="18"/>
  <c r="R17" i="18"/>
  <c r="O19" i="18"/>
  <c r="Q17" i="18"/>
  <c r="AS29" i="18"/>
  <c r="AB19" i="18"/>
  <c r="AA19" i="18"/>
  <c r="S30" i="18"/>
  <c r="AE27" i="18"/>
  <c r="N19" i="18"/>
  <c r="J17" i="18"/>
  <c r="F17" i="18"/>
  <c r="M19" i="18"/>
  <c r="AM29" i="18"/>
  <c r="AF27" i="18"/>
  <c r="Z19" i="18"/>
  <c r="F18" i="18"/>
  <c r="AT18" i="18"/>
  <c r="AU30" i="18"/>
  <c r="AL29" i="18"/>
  <c r="N90" i="20"/>
  <c r="N92" i="20" s="1"/>
  <c r="N77" i="20"/>
  <c r="N79" i="20" s="1"/>
  <c r="C77" i="20"/>
  <c r="C79" i="20" s="1"/>
  <c r="B77" i="20"/>
  <c r="B79" i="20" s="1"/>
  <c r="C147" i="20"/>
  <c r="C149" i="20" s="1"/>
  <c r="B147" i="20"/>
  <c r="B149" i="20" s="1"/>
  <c r="D77" i="20"/>
  <c r="D79" i="20" s="1"/>
  <c r="D80" i="20" s="1"/>
  <c r="E147" i="20"/>
  <c r="E149" i="20" s="1"/>
  <c r="F77" i="20"/>
  <c r="F79" i="20" s="1"/>
  <c r="C48" i="18" s="1"/>
  <c r="G77" i="20"/>
  <c r="G79" i="20" s="1"/>
  <c r="D48" i="18" s="1"/>
  <c r="E77" i="20"/>
  <c r="E79" i="20" s="1"/>
  <c r="D147" i="20"/>
  <c r="D149" i="20" s="1"/>
  <c r="G90" i="20"/>
  <c r="G92" i="20" s="1"/>
  <c r="D50" i="18" s="1"/>
  <c r="F83" i="20" a="1"/>
  <c r="F83" i="20" s="1"/>
  <c r="F85" i="20" s="1"/>
  <c r="F90" i="20"/>
  <c r="F92" i="20" s="1"/>
  <c r="C50" i="18" s="1"/>
  <c r="E83" i="20" a="1"/>
  <c r="E83" i="20" s="1"/>
  <c r="E85" i="20" s="1"/>
  <c r="E90" i="20"/>
  <c r="E92" i="20" s="1"/>
  <c r="D83" i="20" a="1"/>
  <c r="D83" i="20" s="1"/>
  <c r="D85" i="20" s="1"/>
  <c r="C83" i="20" a="1"/>
  <c r="C83" i="20" s="1"/>
  <c r="C85" i="20" s="1"/>
  <c r="C86" i="20" s="1"/>
  <c r="C90" i="20"/>
  <c r="C92" i="20" s="1"/>
  <c r="B90" i="20"/>
  <c r="B92" i="20" s="1"/>
  <c r="E153" i="20" a="1"/>
  <c r="E153" i="20" s="1"/>
  <c r="E155" i="20" s="1"/>
  <c r="D159" i="20"/>
  <c r="D161" i="20" s="1"/>
  <c r="B153" i="20" a="1"/>
  <c r="B153" i="20" s="1"/>
  <c r="B155" i="20" s="1"/>
  <c r="G83" i="20" a="1"/>
  <c r="G83" i="20" s="1"/>
  <c r="G85" i="20" s="1"/>
  <c r="D90" i="20"/>
  <c r="D92" i="20" s="1"/>
  <c r="B83" i="20" a="1"/>
  <c r="B83" i="20" s="1"/>
  <c r="B85" i="20" s="1"/>
  <c r="D153" i="20" a="1"/>
  <c r="D153" i="20" s="1"/>
  <c r="D155" i="20" s="1"/>
  <c r="C153" i="20" a="1"/>
  <c r="C153" i="20" s="1"/>
  <c r="C155" i="20" s="1"/>
  <c r="C159" i="20"/>
  <c r="C161" i="20" s="1"/>
  <c r="B159" i="20"/>
  <c r="B161" i="20" s="1"/>
  <c r="E159" i="20"/>
  <c r="E161" i="20" s="1"/>
  <c r="AD127" i="6"/>
  <c r="H158" i="6" s="1"/>
  <c r="V121" i="6"/>
  <c r="H119" i="6"/>
  <c r="C117" i="6"/>
  <c r="R114" i="6"/>
  <c r="AB111" i="6"/>
  <c r="I109" i="6"/>
  <c r="E107" i="6"/>
  <c r="L103" i="6"/>
  <c r="AD126" i="6"/>
  <c r="H157" i="6" s="1"/>
  <c r="J124" i="6"/>
  <c r="U121" i="6"/>
  <c r="B117" i="6"/>
  <c r="AA111" i="6"/>
  <c r="G142" i="6" s="1"/>
  <c r="B12" i="31" s="1"/>
  <c r="H109" i="6"/>
  <c r="D107" i="6"/>
  <c r="F105" i="6"/>
  <c r="E103" i="6"/>
  <c r="R126" i="6"/>
  <c r="I124" i="6"/>
  <c r="S121" i="6"/>
  <c r="AD118" i="6"/>
  <c r="H149" i="6" s="1"/>
  <c r="E105" i="6"/>
  <c r="D103" i="6"/>
  <c r="AB127" i="6"/>
  <c r="H124" i="6"/>
  <c r="R121" i="6"/>
  <c r="J114" i="6"/>
  <c r="E109" i="6"/>
  <c r="AE106" i="6"/>
  <c r="J137" i="6" s="1"/>
  <c r="B7" i="33" s="1"/>
  <c r="D105" i="6"/>
  <c r="V102" i="6"/>
  <c r="AB118" i="6"/>
  <c r="H116" i="6"/>
  <c r="D109" i="6"/>
  <c r="R106" i="6"/>
  <c r="C105" i="6"/>
  <c r="N127" i="6"/>
  <c r="V118" i="6"/>
  <c r="W113" i="6"/>
  <c r="W111" i="6"/>
  <c r="L127" i="6"/>
  <c r="V125" i="6"/>
  <c r="H123" i="6"/>
  <c r="H121" i="6"/>
  <c r="R118" i="6"/>
  <c r="T113" i="6"/>
  <c r="AE108" i="6"/>
  <c r="J139" i="6" s="1"/>
  <c r="B9" i="33" s="1"/>
  <c r="Q102" i="6"/>
  <c r="K127" i="6"/>
  <c r="U125" i="6"/>
  <c r="AB115" i="6"/>
  <c r="H113" i="6"/>
  <c r="O102" i="6"/>
  <c r="I127" i="6"/>
  <c r="T125" i="6"/>
  <c r="E123" i="6"/>
  <c r="AA115" i="6"/>
  <c r="G113" i="6"/>
  <c r="AB110" i="6"/>
  <c r="J104" i="6"/>
  <c r="N102" i="6"/>
  <c r="H127" i="6"/>
  <c r="S125" i="6"/>
  <c r="D123" i="6"/>
  <c r="F113" i="6"/>
  <c r="V110" i="6"/>
  <c r="I108" i="6"/>
  <c r="I104" i="6"/>
  <c r="M102" i="6"/>
  <c r="E133" i="6" s="1"/>
  <c r="B127" i="6"/>
  <c r="R125" i="6"/>
  <c r="AB122" i="6"/>
  <c r="E113" i="6"/>
  <c r="U110" i="6"/>
  <c r="J106" i="6"/>
  <c r="H104" i="6"/>
  <c r="L102" i="6"/>
  <c r="R109" i="6"/>
  <c r="T20" i="10"/>
  <c r="R105" i="6"/>
  <c r="J110" i="6"/>
  <c r="C28" i="10"/>
  <c r="S105" i="6"/>
  <c r="C115" i="6"/>
  <c r="I121" i="6"/>
  <c r="D28" i="10"/>
  <c r="I102" i="6"/>
  <c r="U105" i="6"/>
  <c r="W115" i="6"/>
  <c r="AD28" i="10"/>
  <c r="H28" i="16" s="1"/>
  <c r="J102" i="6"/>
  <c r="V105" i="6"/>
  <c r="AE115" i="6"/>
  <c r="J146" i="6" s="1"/>
  <c r="B16" i="33" s="1"/>
  <c r="K102" i="6"/>
  <c r="I106" i="6"/>
  <c r="D117" i="6"/>
  <c r="S13" i="10"/>
  <c r="S102" i="6"/>
  <c r="R122" i="6"/>
  <c r="H105" i="6"/>
  <c r="V114" i="6"/>
  <c r="I125" i="6"/>
  <c r="AB114" i="6"/>
  <c r="J26" i="10"/>
  <c r="R107" i="6"/>
  <c r="R117" i="6"/>
  <c r="W15" i="10"/>
  <c r="S107" i="6"/>
  <c r="U122" i="6"/>
  <c r="U103" i="6"/>
  <c r="U117" i="6"/>
  <c r="W103" i="6"/>
  <c r="AB107" i="6"/>
  <c r="S118" i="6"/>
  <c r="X119" i="6"/>
  <c r="U113" i="6"/>
  <c r="AB119" i="6"/>
  <c r="I26" i="10"/>
  <c r="I105" i="6"/>
  <c r="J120" i="6"/>
  <c r="V15" i="10"/>
  <c r="S103" i="6"/>
  <c r="S122" i="6"/>
  <c r="T103" i="6"/>
  <c r="H112" i="6"/>
  <c r="S117" i="6"/>
  <c r="M127" i="6"/>
  <c r="E158" i="6" s="1"/>
  <c r="U17" i="10"/>
  <c r="T107" i="6"/>
  <c r="J112" i="6"/>
  <c r="T117" i="6"/>
  <c r="V122" i="6"/>
  <c r="V103" i="6"/>
  <c r="AA107" i="6"/>
  <c r="W117" i="6"/>
  <c r="E3" i="10"/>
  <c r="C113" i="6"/>
  <c r="AE103" i="6"/>
  <c r="J134" i="6" s="1"/>
  <c r="B4" i="33" s="1"/>
  <c r="D113" i="6"/>
  <c r="W4" i="10"/>
  <c r="U104" i="6"/>
  <c r="S114" i="6"/>
  <c r="AA10" i="10"/>
  <c r="H3" i="10"/>
  <c r="I27" i="10"/>
  <c r="V4" i="10"/>
  <c r="T13" i="10"/>
  <c r="U13" i="10"/>
  <c r="F23" i="10"/>
  <c r="S15" i="10"/>
  <c r="T15" i="10"/>
  <c r="U15" i="10"/>
  <c r="L3" i="10"/>
  <c r="AD4" i="10"/>
  <c r="H4" i="16" s="1"/>
  <c r="J9" i="10"/>
  <c r="W11" i="10"/>
  <c r="AD13" i="10"/>
  <c r="H13" i="16" s="1"/>
  <c r="T16" i="10"/>
  <c r="V18" i="10"/>
  <c r="U23" i="10"/>
  <c r="J27" i="10"/>
  <c r="R23" i="10"/>
  <c r="U11" i="10"/>
  <c r="M3" i="10"/>
  <c r="E3" i="16" s="1"/>
  <c r="E3" i="17" s="1"/>
  <c r="U16" i="10"/>
  <c r="W18" i="10"/>
  <c r="V23" i="10"/>
  <c r="D7" i="10"/>
  <c r="J7" i="10"/>
  <c r="T18" i="10"/>
  <c r="T14" i="10"/>
  <c r="AC3" i="10"/>
  <c r="I3" i="16" s="1"/>
  <c r="I3" i="17" s="1"/>
  <c r="AD9" i="10"/>
  <c r="H9" i="16" s="1"/>
  <c r="W16" i="10"/>
  <c r="R27" i="10"/>
  <c r="R5" i="10"/>
  <c r="AE9" i="10"/>
  <c r="J9" i="16" s="1"/>
  <c r="J9" i="17" s="1"/>
  <c r="V14" i="10"/>
  <c r="T27" i="10"/>
  <c r="AA4" i="10"/>
  <c r="G4" i="16" s="1"/>
  <c r="G4" i="17" s="1"/>
  <c r="W13" i="10"/>
  <c r="U18" i="10"/>
  <c r="S5" i="10"/>
  <c r="W14" i="10"/>
  <c r="S24" i="10"/>
  <c r="U27" i="10"/>
  <c r="T5" i="10"/>
  <c r="E8" i="10"/>
  <c r="C10" i="10"/>
  <c r="V12" i="10"/>
  <c r="F22" i="10"/>
  <c r="I3" i="10"/>
  <c r="V13" i="10"/>
  <c r="AB4" i="10"/>
  <c r="S23" i="10"/>
  <c r="K3" i="10"/>
  <c r="T23" i="10"/>
  <c r="O28" i="10"/>
  <c r="E26" i="10"/>
  <c r="E24" i="10"/>
  <c r="N28" i="10"/>
  <c r="D26" i="10"/>
  <c r="D24" i="10"/>
  <c r="M28" i="10"/>
  <c r="E28" i="16" s="1"/>
  <c r="E28" i="17" s="1"/>
  <c r="W26" i="10"/>
  <c r="C26" i="10"/>
  <c r="W24" i="10"/>
  <c r="C24" i="10"/>
  <c r="W22" i="10"/>
  <c r="L28" i="10"/>
  <c r="V26" i="10"/>
  <c r="V24" i="10"/>
  <c r="V22" i="10"/>
  <c r="AE28" i="10"/>
  <c r="J28" i="16" s="1"/>
  <c r="J28" i="17" s="1"/>
  <c r="K28" i="10"/>
  <c r="U26" i="10"/>
  <c r="U24" i="10"/>
  <c r="AB28" i="10"/>
  <c r="H28" i="10"/>
  <c r="AB27" i="10"/>
  <c r="H27" i="10"/>
  <c r="R26" i="10"/>
  <c r="AB25" i="10"/>
  <c r="H25" i="10"/>
  <c r="R24" i="10"/>
  <c r="AC28" i="10"/>
  <c r="I28" i="16" s="1"/>
  <c r="B28" i="10"/>
  <c r="D27" i="10"/>
  <c r="H26" i="10"/>
  <c r="F25" i="10"/>
  <c r="J24" i="10"/>
  <c r="S22" i="10"/>
  <c r="I21" i="10"/>
  <c r="S20" i="10"/>
  <c r="I19" i="10"/>
  <c r="S18" i="10"/>
  <c r="AC17" i="10"/>
  <c r="I17" i="16" s="1"/>
  <c r="I17" i="10"/>
  <c r="S16" i="10"/>
  <c r="I15" i="10"/>
  <c r="S14" i="10"/>
  <c r="I13" i="10"/>
  <c r="I11" i="10"/>
  <c r="S10" i="10"/>
  <c r="I9" i="10"/>
  <c r="S8" i="10"/>
  <c r="I7" i="10"/>
  <c r="S6" i="10"/>
  <c r="AA28" i="10"/>
  <c r="AD27" i="10"/>
  <c r="H27" i="16" s="1"/>
  <c r="C27" i="10"/>
  <c r="E25" i="10"/>
  <c r="I24" i="10"/>
  <c r="R22" i="10"/>
  <c r="AB21" i="10"/>
  <c r="H21" i="10"/>
  <c r="R20" i="10"/>
  <c r="AB19" i="10"/>
  <c r="H19" i="10"/>
  <c r="R18" i="10"/>
  <c r="AB17" i="10"/>
  <c r="H17" i="10"/>
  <c r="R16" i="10"/>
  <c r="AB15" i="10"/>
  <c r="H15" i="10"/>
  <c r="R14" i="10"/>
  <c r="AB13" i="10"/>
  <c r="H13" i="10"/>
  <c r="R12" i="10"/>
  <c r="AB11" i="10"/>
  <c r="H11" i="10"/>
  <c r="R10" i="10"/>
  <c r="AB9" i="10"/>
  <c r="H9" i="10"/>
  <c r="R8" i="10"/>
  <c r="AB7" i="10"/>
  <c r="H7" i="10"/>
  <c r="R6" i="10"/>
  <c r="AB5" i="10"/>
  <c r="H5" i="10"/>
  <c r="R4" i="10"/>
  <c r="AB3" i="10"/>
  <c r="F26" i="10"/>
  <c r="D25" i="10"/>
  <c r="H24" i="10"/>
  <c r="J23" i="10"/>
  <c r="AA21" i="10"/>
  <c r="AA19" i="10"/>
  <c r="AA15" i="10"/>
  <c r="AA11" i="10"/>
  <c r="AA9" i="10"/>
  <c r="AA7" i="10"/>
  <c r="AA27" i="10"/>
  <c r="AD25" i="10"/>
  <c r="H25" i="16" s="1"/>
  <c r="C25" i="10"/>
  <c r="I23" i="10"/>
  <c r="F21" i="10"/>
  <c r="F19" i="10"/>
  <c r="F17" i="10"/>
  <c r="F15" i="10"/>
  <c r="F13" i="10"/>
  <c r="F11" i="10"/>
  <c r="F9" i="10"/>
  <c r="F7" i="10"/>
  <c r="AD26" i="10"/>
  <c r="H26" i="16" s="1"/>
  <c r="AC25" i="10"/>
  <c r="I25" i="16" s="1"/>
  <c r="F24" i="10"/>
  <c r="H23" i="10"/>
  <c r="E21" i="10"/>
  <c r="E19" i="10"/>
  <c r="O18" i="10"/>
  <c r="E17" i="10"/>
  <c r="E15" i="10"/>
  <c r="E13" i="10"/>
  <c r="E11" i="10"/>
  <c r="E9" i="10"/>
  <c r="E7" i="10"/>
  <c r="E5" i="10"/>
  <c r="Q28" i="10"/>
  <c r="S27" i="10"/>
  <c r="U25" i="10"/>
  <c r="T24" i="10"/>
  <c r="H22" i="10"/>
  <c r="R21" i="10"/>
  <c r="AB20" i="10"/>
  <c r="H20" i="10"/>
  <c r="R19" i="10"/>
  <c r="AB18" i="10"/>
  <c r="H18" i="10"/>
  <c r="R17" i="10"/>
  <c r="AB16" i="10"/>
  <c r="H16" i="10"/>
  <c r="R15" i="10"/>
  <c r="AB14" i="10"/>
  <c r="H14" i="10"/>
  <c r="R13" i="10"/>
  <c r="AB12" i="10"/>
  <c r="H12" i="10"/>
  <c r="R11" i="10"/>
  <c r="AB10" i="10"/>
  <c r="W28" i="10"/>
  <c r="F27" i="10"/>
  <c r="W25" i="10"/>
  <c r="E23" i="10"/>
  <c r="E22" i="10"/>
  <c r="D21" i="10"/>
  <c r="J18" i="10"/>
  <c r="U12" i="10"/>
  <c r="T11" i="10"/>
  <c r="W10" i="10"/>
  <c r="W9" i="10"/>
  <c r="AB8" i="10"/>
  <c r="C8" i="10"/>
  <c r="C7" i="10"/>
  <c r="H6" i="10"/>
  <c r="U4" i="10"/>
  <c r="D3" i="10"/>
  <c r="D18" i="10"/>
  <c r="W7" i="10"/>
  <c r="AB22" i="10"/>
  <c r="J12" i="10"/>
  <c r="V7" i="10"/>
  <c r="AE17" i="10"/>
  <c r="J17" i="16" s="1"/>
  <c r="J10" i="10"/>
  <c r="AD5" i="10"/>
  <c r="H5" i="16" s="1"/>
  <c r="X20" i="10"/>
  <c r="J11" i="10"/>
  <c r="V28" i="10"/>
  <c r="E27" i="10"/>
  <c r="V25" i="10"/>
  <c r="D23" i="10"/>
  <c r="D22" i="10"/>
  <c r="C21" i="10"/>
  <c r="F20" i="10"/>
  <c r="J19" i="10"/>
  <c r="I18" i="10"/>
  <c r="T12" i="10"/>
  <c r="S11" i="10"/>
  <c r="V10" i="10"/>
  <c r="V9" i="10"/>
  <c r="AA8" i="10"/>
  <c r="T4" i="10"/>
  <c r="X3" i="10"/>
  <c r="C3" i="10"/>
  <c r="I14" i="10"/>
  <c r="W8" i="10"/>
  <c r="C6" i="10"/>
  <c r="AE19" i="10"/>
  <c r="J19" i="16" s="1"/>
  <c r="J19" i="17" s="1"/>
  <c r="I25" i="10"/>
  <c r="E14" i="10"/>
  <c r="T7" i="10"/>
  <c r="Q3" i="10"/>
  <c r="W19" i="10"/>
  <c r="D14" i="10"/>
  <c r="I4" i="10"/>
  <c r="E28" i="10"/>
  <c r="W23" i="10"/>
  <c r="U19" i="10"/>
  <c r="C11" i="10"/>
  <c r="V6" i="10"/>
  <c r="U28" i="10"/>
  <c r="T25" i="10"/>
  <c r="C23" i="10"/>
  <c r="C22" i="10"/>
  <c r="E20" i="10"/>
  <c r="D19" i="10"/>
  <c r="J16" i="10"/>
  <c r="U10" i="10"/>
  <c r="U9" i="10"/>
  <c r="AE7" i="10"/>
  <c r="J7" i="16" s="1"/>
  <c r="J7" i="17" s="1"/>
  <c r="F6" i="10"/>
  <c r="S4" i="10"/>
  <c r="W3" i="10"/>
  <c r="AD23" i="10"/>
  <c r="H23" i="16" s="1"/>
  <c r="F16" i="10"/>
  <c r="C18" i="10"/>
  <c r="V8" i="10"/>
  <c r="I28" i="10"/>
  <c r="V21" i="10"/>
  <c r="T8" i="10"/>
  <c r="J4" i="10"/>
  <c r="I10" i="10"/>
  <c r="V27" i="10"/>
  <c r="T22" i="10"/>
  <c r="W5" i="10"/>
  <c r="T28" i="10"/>
  <c r="AB26" i="10"/>
  <c r="S25" i="10"/>
  <c r="D20" i="10"/>
  <c r="C19" i="10"/>
  <c r="F18" i="10"/>
  <c r="J17" i="10"/>
  <c r="I16" i="10"/>
  <c r="T10" i="10"/>
  <c r="T9" i="10"/>
  <c r="AD7" i="10"/>
  <c r="H7" i="16" s="1"/>
  <c r="AD6" i="10"/>
  <c r="H6" i="16" s="1"/>
  <c r="E6" i="10"/>
  <c r="P4" i="10"/>
  <c r="V3" i="10"/>
  <c r="J15" i="10"/>
  <c r="R9" i="10"/>
  <c r="AB6" i="10"/>
  <c r="T26" i="10"/>
  <c r="AD18" i="10"/>
  <c r="H18" i="16" s="1"/>
  <c r="D15" i="10"/>
  <c r="L4" i="10"/>
  <c r="AA23" i="10"/>
  <c r="G23" i="16" s="1"/>
  <c r="AA18" i="10"/>
  <c r="U21" i="10"/>
  <c r="AD17" i="10"/>
  <c r="H17" i="16" s="1"/>
  <c r="F12" i="10"/>
  <c r="V20" i="10"/>
  <c r="AD15" i="10"/>
  <c r="H15" i="16" s="1"/>
  <c r="D12" i="10"/>
  <c r="S28" i="10"/>
  <c r="AA26" i="10"/>
  <c r="R25" i="10"/>
  <c r="AE23" i="10"/>
  <c r="J23" i="16" s="1"/>
  <c r="J23" i="17" s="1"/>
  <c r="AD20" i="10"/>
  <c r="H20" i="16" s="1"/>
  <c r="C20" i="10"/>
  <c r="E18" i="10"/>
  <c r="D17" i="10"/>
  <c r="J14" i="10"/>
  <c r="S9" i="10"/>
  <c r="D6" i="10"/>
  <c r="J5" i="10"/>
  <c r="C17" i="10"/>
  <c r="I5" i="10"/>
  <c r="AA20" i="10"/>
  <c r="G20" i="16" s="1"/>
  <c r="E16" i="10"/>
  <c r="AD16" i="10"/>
  <c r="H16" i="16" s="1"/>
  <c r="C5" i="10"/>
  <c r="C13" i="10"/>
  <c r="S7" i="10"/>
  <c r="R28" i="10"/>
  <c r="F5" i="10"/>
  <c r="S3" i="10"/>
  <c r="C16" i="10"/>
  <c r="W17" i="10"/>
  <c r="J28" i="10"/>
  <c r="S26" i="10"/>
  <c r="J25" i="10"/>
  <c r="AB23" i="10"/>
  <c r="AA22" i="10"/>
  <c r="W21" i="10"/>
  <c r="AD19" i="10"/>
  <c r="H19" i="16" s="1"/>
  <c r="B18" i="10"/>
  <c r="AE16" i="10"/>
  <c r="J16" i="16" s="1"/>
  <c r="J16" i="17" s="1"/>
  <c r="D16" i="10"/>
  <c r="C15" i="10"/>
  <c r="F14" i="10"/>
  <c r="J13" i="10"/>
  <c r="I12" i="10"/>
  <c r="U8" i="10"/>
  <c r="U7" i="10"/>
  <c r="AE5" i="10"/>
  <c r="J5" i="16" s="1"/>
  <c r="J5" i="17" s="1"/>
  <c r="D5" i="10"/>
  <c r="X19" i="10"/>
  <c r="D13" i="10"/>
  <c r="AE14" i="10"/>
  <c r="J14" i="16" s="1"/>
  <c r="P3" i="10"/>
  <c r="AE12" i="10"/>
  <c r="J12" i="16" s="1"/>
  <c r="J12" i="17" s="1"/>
  <c r="F28" i="10"/>
  <c r="W27" i="10"/>
  <c r="X23" i="10"/>
  <c r="U22" i="10"/>
  <c r="T21" i="10"/>
  <c r="W20" i="10"/>
  <c r="V19" i="10"/>
  <c r="AE15" i="10"/>
  <c r="J15" i="16" s="1"/>
  <c r="AD14" i="10"/>
  <c r="H14" i="16" s="1"/>
  <c r="C14" i="10"/>
  <c r="E12" i="10"/>
  <c r="D11" i="10"/>
  <c r="H10" i="10"/>
  <c r="R7" i="10"/>
  <c r="W6" i="10"/>
  <c r="AE4" i="10"/>
  <c r="J4" i="16" s="1"/>
  <c r="J4" i="17" s="1"/>
  <c r="H4" i="10"/>
  <c r="O3" i="10"/>
  <c r="S21" i="10"/>
  <c r="C12" i="10"/>
  <c r="F8" i="10"/>
  <c r="D4" i="10"/>
  <c r="V5" i="10"/>
  <c r="E10" i="10"/>
  <c r="S19" i="10"/>
  <c r="I22" i="10"/>
  <c r="AB24" i="10"/>
  <c r="V16" i="10"/>
  <c r="U5" i="10"/>
  <c r="E4" i="10"/>
  <c r="H8" i="10"/>
  <c r="AA14" i="10"/>
  <c r="T19" i="10"/>
  <c r="J22" i="10"/>
  <c r="V11" i="10"/>
  <c r="W12" i="10"/>
  <c r="I6" i="10"/>
  <c r="F4" i="10"/>
  <c r="S17" i="10"/>
  <c r="I20" i="10"/>
  <c r="J3" i="10"/>
  <c r="C9" i="10"/>
  <c r="J21" i="10"/>
  <c r="D9" i="10"/>
  <c r="U14" i="10"/>
  <c r="D8" i="10"/>
  <c r="C4" i="10"/>
  <c r="D10" i="10"/>
  <c r="AA24" i="10"/>
  <c r="F10" i="10"/>
  <c r="J6" i="10"/>
  <c r="I8" i="10"/>
  <c r="J8" i="10"/>
  <c r="T17" i="10"/>
  <c r="J20" i="10"/>
  <c r="AD106" i="6"/>
  <c r="H137" i="6" s="1"/>
  <c r="H108" i="6"/>
  <c r="I112" i="6"/>
  <c r="V113" i="6"/>
  <c r="AE114" i="6"/>
  <c r="J145" i="6" s="1"/>
  <c r="B15" i="33" s="1"/>
  <c r="V117" i="6"/>
  <c r="AE118" i="6"/>
  <c r="J149" i="6" s="1"/>
  <c r="B19" i="33" s="1"/>
  <c r="W121" i="6"/>
  <c r="F123" i="6"/>
  <c r="AB125" i="6"/>
  <c r="O127" i="6"/>
  <c r="AB102" i="6"/>
  <c r="T105" i="6"/>
  <c r="C107" i="6"/>
  <c r="C111" i="6"/>
  <c r="D115" i="6"/>
  <c r="I119" i="6"/>
  <c r="I123" i="6"/>
  <c r="R124" i="6"/>
  <c r="AC127" i="6"/>
  <c r="I158" i="6" s="1"/>
  <c r="E111" i="6"/>
  <c r="R112" i="6"/>
  <c r="E115" i="6"/>
  <c r="R116" i="6"/>
  <c r="AA117" i="6"/>
  <c r="S120" i="6"/>
  <c r="H122" i="6"/>
  <c r="S124" i="6"/>
  <c r="H126" i="6"/>
  <c r="AA127" i="6"/>
  <c r="G127" i="6"/>
  <c r="AA126" i="6"/>
  <c r="G126" i="6"/>
  <c r="AA124" i="6"/>
  <c r="AA122" i="6"/>
  <c r="G122" i="6"/>
  <c r="AA120" i="6"/>
  <c r="AA118" i="6"/>
  <c r="G118" i="6"/>
  <c r="AA116" i="6"/>
  <c r="G116" i="6"/>
  <c r="AA114" i="6"/>
  <c r="AA112" i="6"/>
  <c r="AA110" i="6"/>
  <c r="AA108" i="6"/>
  <c r="AA106" i="6"/>
  <c r="G106" i="6"/>
  <c r="AA104" i="6"/>
  <c r="G104" i="6"/>
  <c r="F127" i="6"/>
  <c r="F126" i="6"/>
  <c r="F124" i="6"/>
  <c r="F122" i="6"/>
  <c r="F120" i="6"/>
  <c r="F118" i="6"/>
  <c r="F116" i="6"/>
  <c r="F114" i="6"/>
  <c r="F112" i="6"/>
  <c r="F110" i="6"/>
  <c r="F108" i="6"/>
  <c r="F106" i="6"/>
  <c r="F104" i="6"/>
  <c r="F102" i="6"/>
  <c r="Y127" i="6"/>
  <c r="E127" i="6"/>
  <c r="E126" i="6"/>
  <c r="E124" i="6"/>
  <c r="E122" i="6"/>
  <c r="E120" i="6"/>
  <c r="E118" i="6"/>
  <c r="E116" i="6"/>
  <c r="E114" i="6"/>
  <c r="E112" i="6"/>
  <c r="E110" i="6"/>
  <c r="E108" i="6"/>
  <c r="E106" i="6"/>
  <c r="E104" i="6"/>
  <c r="E102" i="6"/>
  <c r="X127" i="6"/>
  <c r="D127" i="6"/>
  <c r="D126" i="6"/>
  <c r="D124" i="6"/>
  <c r="X122" i="6"/>
  <c r="D122" i="6"/>
  <c r="D120" i="6"/>
  <c r="X118" i="6"/>
  <c r="D118" i="6"/>
  <c r="D116" i="6"/>
  <c r="D114" i="6"/>
  <c r="D112" i="6"/>
  <c r="D110" i="6"/>
  <c r="D108" i="6"/>
  <c r="D106" i="6"/>
  <c r="X104" i="6"/>
  <c r="D104" i="6"/>
  <c r="X102" i="6"/>
  <c r="D102" i="6"/>
  <c r="W127" i="6"/>
  <c r="C127" i="6"/>
  <c r="W126" i="6"/>
  <c r="C126" i="6"/>
  <c r="W124" i="6"/>
  <c r="C124" i="6"/>
  <c r="W122" i="6"/>
  <c r="C122" i="6"/>
  <c r="W120" i="6"/>
  <c r="C120" i="6"/>
  <c r="W118" i="6"/>
  <c r="C118" i="6"/>
  <c r="W116" i="6"/>
  <c r="C116" i="6"/>
  <c r="W114" i="6"/>
  <c r="C114" i="6"/>
  <c r="W112" i="6"/>
  <c r="C112" i="6"/>
  <c r="W110" i="6"/>
  <c r="C110" i="6"/>
  <c r="W108" i="6"/>
  <c r="C108" i="6"/>
  <c r="W106" i="6"/>
  <c r="C106" i="6"/>
  <c r="W104" i="6"/>
  <c r="C104" i="6"/>
  <c r="W102" i="6"/>
  <c r="C102" i="6"/>
  <c r="T127" i="6"/>
  <c r="T126" i="6"/>
  <c r="AD125" i="6"/>
  <c r="H156" i="6" s="1"/>
  <c r="J125" i="6"/>
  <c r="T124" i="6"/>
  <c r="J123" i="6"/>
  <c r="T122" i="6"/>
  <c r="J121" i="6"/>
  <c r="T120" i="6"/>
  <c r="J119" i="6"/>
  <c r="T118" i="6"/>
  <c r="AD117" i="6"/>
  <c r="H148" i="6" s="1"/>
  <c r="J117" i="6"/>
  <c r="T116" i="6"/>
  <c r="AD115" i="6"/>
  <c r="H146" i="6" s="1"/>
  <c r="J115" i="6"/>
  <c r="T114" i="6"/>
  <c r="J113" i="6"/>
  <c r="T112" i="6"/>
  <c r="AD111" i="6"/>
  <c r="H142" i="6" s="1"/>
  <c r="J111" i="6"/>
  <c r="T110" i="6"/>
  <c r="AD109" i="6"/>
  <c r="H140" i="6" s="1"/>
  <c r="J109" i="6"/>
  <c r="T108" i="6"/>
  <c r="AD107" i="6"/>
  <c r="H138" i="6" s="1"/>
  <c r="J107" i="6"/>
  <c r="T106" i="6"/>
  <c r="AD105" i="6"/>
  <c r="H136" i="6" s="1"/>
  <c r="J105" i="6"/>
  <c r="T104" i="6"/>
  <c r="AD103" i="6"/>
  <c r="H134" i="6" s="1"/>
  <c r="J103" i="6"/>
  <c r="V127" i="6"/>
  <c r="AA125" i="6"/>
  <c r="C123" i="6"/>
  <c r="E121" i="6"/>
  <c r="I120" i="6"/>
  <c r="G119" i="6"/>
  <c r="I117" i="6"/>
  <c r="S113" i="6"/>
  <c r="U111" i="6"/>
  <c r="S110" i="6"/>
  <c r="W109" i="6"/>
  <c r="V108" i="6"/>
  <c r="AA105" i="6"/>
  <c r="AE104" i="6"/>
  <c r="J135" i="6" s="1"/>
  <c r="B5" i="33" s="1"/>
  <c r="C103" i="6"/>
  <c r="U127" i="6"/>
  <c r="AB126" i="6"/>
  <c r="AD124" i="6"/>
  <c r="H155" i="6" s="1"/>
  <c r="AB123" i="6"/>
  <c r="D121" i="6"/>
  <c r="H120" i="6"/>
  <c r="F119" i="6"/>
  <c r="J118" i="6"/>
  <c r="H117" i="6"/>
  <c r="R113" i="6"/>
  <c r="T111" i="6"/>
  <c r="R110" i="6"/>
  <c r="V109" i="6"/>
  <c r="U108" i="6"/>
  <c r="AB106" i="6"/>
  <c r="AD104" i="6"/>
  <c r="H135" i="6" s="1"/>
  <c r="AB103" i="6"/>
  <c r="S127" i="6"/>
  <c r="V126" i="6"/>
  <c r="AC124" i="6"/>
  <c r="I155" i="6" s="1"/>
  <c r="AA123" i="6"/>
  <c r="AE122" i="6"/>
  <c r="J153" i="6" s="1"/>
  <c r="B23" i="33" s="1"/>
  <c r="C121" i="6"/>
  <c r="E119" i="6"/>
  <c r="I118" i="6"/>
  <c r="I115" i="6"/>
  <c r="S111" i="6"/>
  <c r="U109" i="6"/>
  <c r="S108" i="6"/>
  <c r="W107" i="6"/>
  <c r="V106" i="6"/>
  <c r="AC104" i="6"/>
  <c r="I135" i="6" s="1"/>
  <c r="AA103" i="6"/>
  <c r="AE102" i="6"/>
  <c r="J133" i="6" s="1"/>
  <c r="R127" i="6"/>
  <c r="U126" i="6"/>
  <c r="AB124" i="6"/>
  <c r="AD122" i="6"/>
  <c r="H153" i="6" s="1"/>
  <c r="AB121" i="6"/>
  <c r="D119" i="6"/>
  <c r="H118" i="6"/>
  <c r="F117" i="6"/>
  <c r="J116" i="6"/>
  <c r="H115" i="6"/>
  <c r="R111" i="6"/>
  <c r="T109" i="6"/>
  <c r="R108" i="6"/>
  <c r="V107" i="6"/>
  <c r="U106" i="6"/>
  <c r="AB104" i="6"/>
  <c r="AD102" i="6"/>
  <c r="H133" i="6" s="1"/>
  <c r="Q127" i="6"/>
  <c r="S126" i="6"/>
  <c r="W125" i="6"/>
  <c r="V124" i="6"/>
  <c r="AA121" i="6"/>
  <c r="C119" i="6"/>
  <c r="E117" i="6"/>
  <c r="I116" i="6"/>
  <c r="G115" i="6"/>
  <c r="I113" i="6"/>
  <c r="S109" i="6"/>
  <c r="U107" i="6"/>
  <c r="S106" i="6"/>
  <c r="W105" i="6"/>
  <c r="V104" i="6"/>
  <c r="AC102" i="6"/>
  <c r="I133" i="6" s="1"/>
  <c r="J127" i="6"/>
  <c r="R123" i="6"/>
  <c r="T121" i="6"/>
  <c r="R120" i="6"/>
  <c r="V119" i="6"/>
  <c r="U118" i="6"/>
  <c r="X117" i="6"/>
  <c r="AB116" i="6"/>
  <c r="AD114" i="6"/>
  <c r="H145" i="6" s="1"/>
  <c r="AB113" i="6"/>
  <c r="AE111" i="6"/>
  <c r="J142" i="6" s="1"/>
  <c r="B12" i="33" s="1"/>
  <c r="D111" i="6"/>
  <c r="H110" i="6"/>
  <c r="F109" i="6"/>
  <c r="J108" i="6"/>
  <c r="H107" i="6"/>
  <c r="R103" i="6"/>
  <c r="P102" i="6"/>
  <c r="AA109" i="6"/>
  <c r="F111" i="6"/>
  <c r="S112" i="6"/>
  <c r="AA113" i="6"/>
  <c r="F115" i="6"/>
  <c r="S116" i="6"/>
  <c r="AB117" i="6"/>
  <c r="U120" i="6"/>
  <c r="I122" i="6"/>
  <c r="U124" i="6"/>
  <c r="I126" i="6"/>
  <c r="AE127" i="6"/>
  <c r="J158" i="6" s="1"/>
  <c r="B28" i="33" s="1"/>
  <c r="F103" i="6"/>
  <c r="AB105" i="6"/>
  <c r="F107" i="6"/>
  <c r="AB109" i="6"/>
  <c r="U112" i="6"/>
  <c r="R115" i="6"/>
  <c r="U116" i="6"/>
  <c r="R119" i="6"/>
  <c r="V120" i="6"/>
  <c r="J122" i="6"/>
  <c r="S123" i="6"/>
  <c r="J126" i="6"/>
  <c r="H111" i="6"/>
  <c r="V112" i="6"/>
  <c r="AE113" i="6"/>
  <c r="J144" i="6" s="1"/>
  <c r="B14" i="33" s="1"/>
  <c r="S115" i="6"/>
  <c r="V116" i="6"/>
  <c r="S119" i="6"/>
  <c r="AB120" i="6"/>
  <c r="T123" i="6"/>
  <c r="C125" i="6"/>
  <c r="H103" i="6"/>
  <c r="I107" i="6"/>
  <c r="AB108" i="6"/>
  <c r="I111" i="6"/>
  <c r="AB112" i="6"/>
  <c r="T115" i="6"/>
  <c r="AC116" i="6"/>
  <c r="I147" i="6" s="1"/>
  <c r="T119" i="6"/>
  <c r="U123" i="6"/>
  <c r="D125" i="6"/>
  <c r="I103" i="6"/>
  <c r="R104" i="6"/>
  <c r="H114" i="6"/>
  <c r="U115" i="6"/>
  <c r="AD116" i="6"/>
  <c r="H147" i="6" s="1"/>
  <c r="U119" i="6"/>
  <c r="V123" i="6"/>
  <c r="E125" i="6"/>
  <c r="H102" i="6"/>
  <c r="S104" i="6"/>
  <c r="H106" i="6"/>
  <c r="AD108" i="6"/>
  <c r="H139" i="6" s="1"/>
  <c r="I110" i="6"/>
  <c r="V111" i="6"/>
  <c r="AD112" i="6"/>
  <c r="H143" i="6" s="1"/>
  <c r="I114" i="6"/>
  <c r="V115" i="6"/>
  <c r="AE116" i="6"/>
  <c r="J147" i="6" s="1"/>
  <c r="B17" i="33" s="1"/>
  <c r="W119" i="6"/>
  <c r="F121" i="6"/>
  <c r="W123" i="6"/>
  <c r="F125" i="6"/>
  <c r="AD27" i="18"/>
  <c r="I17" i="18"/>
  <c r="O27" i="18"/>
  <c r="H17" i="18"/>
  <c r="N27" i="18"/>
  <c r="Y18" i="18"/>
  <c r="AO16" i="18"/>
  <c r="AI29" i="18"/>
  <c r="AP25" i="18"/>
  <c r="T18" i="18"/>
  <c r="AF29" i="18"/>
  <c r="AO25" i="18"/>
  <c r="F16" i="18"/>
  <c r="R19" i="18"/>
  <c r="S18" i="18"/>
  <c r="AR14" i="18"/>
  <c r="AB30" i="18"/>
  <c r="AE29" i="18"/>
  <c r="AN25" i="18"/>
  <c r="AM25" i="18"/>
  <c r="V14" i="18"/>
  <c r="AL25" i="18"/>
  <c r="T14" i="18"/>
  <c r="AK25" i="18"/>
  <c r="S14" i="18"/>
  <c r="R14" i="18"/>
  <c r="W25" i="18"/>
  <c r="Z22" i="18"/>
  <c r="AS18" i="18"/>
  <c r="H18" i="18"/>
  <c r="AN18" i="18"/>
  <c r="F29" i="18"/>
  <c r="H13" i="18"/>
  <c r="AS19" i="18"/>
  <c r="AM18" i="18"/>
  <c r="AH17" i="18"/>
  <c r="F30" i="18"/>
  <c r="N30" i="18"/>
  <c r="J29" i="18"/>
  <c r="X14" i="18"/>
  <c r="AG25" i="18"/>
  <c r="Q14" i="18"/>
  <c r="F27" i="18"/>
  <c r="AD35" i="18"/>
  <c r="L29" i="18"/>
  <c r="G18" i="18"/>
  <c r="AC35" i="18"/>
  <c r="K29" i="18"/>
  <c r="G13" i="18"/>
  <c r="AK19" i="18"/>
  <c r="AL18" i="18"/>
  <c r="AG17" i="18"/>
  <c r="M30" i="18"/>
  <c r="I29" i="18"/>
  <c r="AB35" i="18"/>
  <c r="AN16" i="18"/>
  <c r="AA35" i="18"/>
  <c r="N13" i="18"/>
  <c r="M16" i="18"/>
  <c r="Z35" i="18"/>
  <c r="M13" i="18"/>
  <c r="AJ17" i="18"/>
  <c r="L16" i="18"/>
  <c r="L34" i="18"/>
  <c r="AH29" i="18"/>
  <c r="AO27" i="18"/>
  <c r="L13" i="18"/>
  <c r="X19" i="18"/>
  <c r="AG18" i="18"/>
  <c r="AI17" i="18"/>
  <c r="K34" i="18"/>
  <c r="X30" i="18"/>
  <c r="AG29" i="18"/>
  <c r="AG27" i="18"/>
  <c r="AF25" i="18"/>
  <c r="G34" i="18"/>
  <c r="I12" i="18"/>
  <c r="P22" i="18"/>
  <c r="H12" i="18"/>
  <c r="G12" i="18"/>
  <c r="AK24" i="18"/>
  <c r="AC17" i="18"/>
  <c r="T27" i="18"/>
  <c r="R18" i="18"/>
  <c r="R29" i="18"/>
  <c r="AI24" i="18"/>
  <c r="AR19" i="18"/>
  <c r="H19" i="18"/>
  <c r="Q18" i="18"/>
  <c r="U17" i="18"/>
  <c r="P14" i="18"/>
  <c r="AA40" i="18"/>
  <c r="AR30" i="18"/>
  <c r="L30" i="18"/>
  <c r="Q29" i="18"/>
  <c r="R27" i="18"/>
  <c r="AH24" i="18"/>
  <c r="AM19" i="18"/>
  <c r="G19" i="18"/>
  <c r="P18" i="18"/>
  <c r="T17" i="18"/>
  <c r="O14" i="18"/>
  <c r="Z40" i="18"/>
  <c r="AM30" i="18"/>
  <c r="K30" i="18"/>
  <c r="P29" i="18"/>
  <c r="Q27" i="18"/>
  <c r="Y22" i="18"/>
  <c r="O22" i="18"/>
  <c r="AC27" i="18"/>
  <c r="AD17" i="18"/>
  <c r="U27" i="18"/>
  <c r="AJ24" i="18"/>
  <c r="AB17" i="18"/>
  <c r="S27" i="18"/>
  <c r="AL19" i="18"/>
  <c r="AU18" i="18"/>
  <c r="O18" i="18"/>
  <c r="S17" i="18"/>
  <c r="N14" i="18"/>
  <c r="AN39" i="18"/>
  <c r="AL30" i="18"/>
  <c r="J30" i="18"/>
  <c r="O29" i="18"/>
  <c r="P27" i="18"/>
  <c r="AU12" i="18"/>
  <c r="J20" i="18"/>
  <c r="J22" i="18"/>
  <c r="Y11" i="18"/>
  <c r="I22" i="18"/>
  <c r="J35" i="18"/>
  <c r="P11" i="18"/>
  <c r="G20" i="18"/>
  <c r="X24" i="18"/>
  <c r="O11" i="18"/>
  <c r="W24" i="18"/>
  <c r="N11" i="18"/>
  <c r="AP14" i="18"/>
  <c r="U25" i="18"/>
  <c r="M11" i="18"/>
  <c r="T24" i="18"/>
  <c r="L11" i="18"/>
  <c r="S24" i="18"/>
  <c r="AC13" i="18"/>
  <c r="AU22" i="18"/>
  <c r="AM14" i="18"/>
  <c r="AH34" i="18"/>
  <c r="R25" i="18"/>
  <c r="AB13" i="18"/>
  <c r="AC21" i="18"/>
  <c r="AM27" i="18"/>
  <c r="Q25" i="18"/>
  <c r="AS22" i="18"/>
  <c r="AO17" i="18"/>
  <c r="AS35" i="18"/>
  <c r="AL27" i="18"/>
  <c r="P24" i="18"/>
  <c r="Z13" i="18"/>
  <c r="M12" i="18"/>
  <c r="AJ22" i="18"/>
  <c r="P21" i="18"/>
  <c r="AJ19" i="18"/>
  <c r="L19" i="18"/>
  <c r="AC18" i="18"/>
  <c r="AN17" i="18"/>
  <c r="N17" i="18"/>
  <c r="AJ14" i="18"/>
  <c r="AR35" i="18"/>
  <c r="X34" i="18"/>
  <c r="AG30" i="18"/>
  <c r="I30" i="18"/>
  <c r="Z29" i="18"/>
  <c r="AK27" i="18"/>
  <c r="J27" i="18"/>
  <c r="N25" i="18"/>
  <c r="O24" i="18"/>
  <c r="AK20" i="18"/>
  <c r="AJ20" i="18"/>
  <c r="AI20" i="18"/>
  <c r="N22" i="18"/>
  <c r="AH11" i="18"/>
  <c r="K22" i="18"/>
  <c r="L35" i="18"/>
  <c r="AT12" i="18"/>
  <c r="I20" i="18"/>
  <c r="K35" i="18"/>
  <c r="AQ13" i="18"/>
  <c r="H20" i="18"/>
  <c r="AG24" i="18"/>
  <c r="AR12" i="18"/>
  <c r="AI12" i="18"/>
  <c r="F21" i="18"/>
  <c r="AH21" i="18"/>
  <c r="AQ14" i="18"/>
  <c r="H35" i="18"/>
  <c r="V25" i="18"/>
  <c r="AF13" i="18"/>
  <c r="G35" i="18"/>
  <c r="V24" i="18"/>
  <c r="AE12" i="18"/>
  <c r="AF21" i="18"/>
  <c r="AO14" i="18"/>
  <c r="AU34" i="18"/>
  <c r="T25" i="18"/>
  <c r="AD13" i="18"/>
  <c r="AE21" i="18"/>
  <c r="AN14" i="18"/>
  <c r="AI34" i="18"/>
  <c r="S25" i="18"/>
  <c r="H11" i="18"/>
  <c r="M27" i="18"/>
  <c r="AB12" i="18"/>
  <c r="P17" i="18"/>
  <c r="AL14" i="18"/>
  <c r="AT35" i="18"/>
  <c r="L27" i="18"/>
  <c r="Q24" i="18"/>
  <c r="AA12" i="18"/>
  <c r="AK14" i="18"/>
  <c r="Y13" i="18"/>
  <c r="L12" i="18"/>
  <c r="AC22" i="18"/>
  <c r="O21" i="18"/>
  <c r="AI19" i="18"/>
  <c r="K19" i="18"/>
  <c r="AB18" i="18"/>
  <c r="AM17" i="18"/>
  <c r="M17" i="18"/>
  <c r="AI14" i="18"/>
  <c r="AQ35" i="18"/>
  <c r="O34" i="18"/>
  <c r="AF30" i="18"/>
  <c r="H30" i="18"/>
  <c r="Y29" i="18"/>
  <c r="AJ27" i="18"/>
  <c r="I27" i="18"/>
  <c r="M25" i="18"/>
  <c r="N24" i="18"/>
  <c r="AJ11" i="18"/>
  <c r="AH20" i="18"/>
  <c r="AI11" i="18"/>
  <c r="K20" i="18"/>
  <c r="Z11" i="18"/>
  <c r="AS12" i="18"/>
  <c r="AH13" i="18"/>
  <c r="F20" i="18"/>
  <c r="H22" i="18"/>
  <c r="I35" i="18"/>
  <c r="AG13" i="18"/>
  <c r="M14" i="18"/>
  <c r="AH12" i="18"/>
  <c r="F22" i="18"/>
  <c r="AG21" i="18"/>
  <c r="AE13" i="18"/>
  <c r="AD12" i="18"/>
  <c r="AC12" i="18"/>
  <c r="AD21" i="18"/>
  <c r="AU35" i="18"/>
  <c r="AN27" i="18"/>
  <c r="R24" i="18"/>
  <c r="G11" i="18"/>
  <c r="AT22" i="18"/>
  <c r="AG34" i="18"/>
  <c r="AA13" i="18"/>
  <c r="AB21" i="18"/>
  <c r="O17" i="18"/>
  <c r="Y34" i="18"/>
  <c r="K27" i="18"/>
  <c r="O25" i="18"/>
  <c r="X13" i="18"/>
  <c r="K12" i="18"/>
  <c r="AB22" i="18"/>
  <c r="AU20" i="18"/>
  <c r="AH19" i="18"/>
  <c r="J19" i="18"/>
  <c r="AA18" i="18"/>
  <c r="AL17" i="18"/>
  <c r="L17" i="18"/>
  <c r="AH14" i="18"/>
  <c r="AH35" i="18"/>
  <c r="N34" i="18"/>
  <c r="AE30" i="18"/>
  <c r="G30" i="18"/>
  <c r="T29" i="18"/>
  <c r="AI27" i="18"/>
  <c r="T26" i="18"/>
  <c r="L25" i="18"/>
  <c r="J12" i="18"/>
  <c r="AA22" i="18"/>
  <c r="AL20" i="18"/>
  <c r="AG19" i="18"/>
  <c r="I19" i="18"/>
  <c r="Z18" i="18"/>
  <c r="AK17" i="18"/>
  <c r="K17" i="18"/>
  <c r="AG14" i="18"/>
  <c r="AG35" i="18"/>
  <c r="M34" i="18"/>
  <c r="AD30" i="18"/>
  <c r="AU29" i="18"/>
  <c r="S29" i="18"/>
  <c r="AH27" i="18"/>
  <c r="AQ25" i="18"/>
  <c r="AR24" i="18"/>
  <c r="AJ16" i="18"/>
  <c r="V40" i="18"/>
  <c r="AA39" i="18"/>
  <c r="O26" i="18"/>
  <c r="AG20" i="18"/>
  <c r="AI16" i="18"/>
  <c r="U40" i="18"/>
  <c r="Z39" i="18"/>
  <c r="AP26" i="18"/>
  <c r="N26" i="18"/>
  <c r="AU11" i="18"/>
  <c r="K11" i="18"/>
  <c r="AA21" i="18"/>
  <c r="AF20" i="18"/>
  <c r="AH16" i="18"/>
  <c r="T40" i="18"/>
  <c r="Y39" i="18"/>
  <c r="AT34" i="18"/>
  <c r="J34" i="18"/>
  <c r="AO26" i="18"/>
  <c r="M26" i="18"/>
  <c r="AG12" i="18"/>
  <c r="AT11" i="18"/>
  <c r="J11" i="18"/>
  <c r="M22" i="18"/>
  <c r="Z21" i="18"/>
  <c r="AE20" i="18"/>
  <c r="AG16" i="18"/>
  <c r="F26" i="18"/>
  <c r="AU40" i="18"/>
  <c r="S40" i="18"/>
  <c r="X39" i="18"/>
  <c r="AF35" i="18"/>
  <c r="AS34" i="18"/>
  <c r="I34" i="18"/>
  <c r="AN26" i="18"/>
  <c r="L26" i="18"/>
  <c r="AF12" i="18"/>
  <c r="AS11" i="18"/>
  <c r="I11" i="18"/>
  <c r="Q21" i="18"/>
  <c r="AF16" i="18"/>
  <c r="AT40" i="18"/>
  <c r="R40" i="18"/>
  <c r="W39" i="18"/>
  <c r="AE35" i="18"/>
  <c r="AR34" i="18"/>
  <c r="H34" i="18"/>
  <c r="AM26" i="18"/>
  <c r="P25" i="18"/>
  <c r="W26" i="18"/>
  <c r="AQ26" i="18"/>
  <c r="AA26" i="18"/>
  <c r="AB26" i="18"/>
  <c r="AD26" i="18"/>
  <c r="X26" i="18"/>
  <c r="AR26" i="18"/>
  <c r="G26" i="18"/>
  <c r="I26" i="18"/>
  <c r="Y26" i="18"/>
  <c r="AS26" i="18"/>
  <c r="AU26" i="18"/>
  <c r="H26" i="18"/>
  <c r="J26" i="18"/>
  <c r="Z26" i="18"/>
  <c r="AT26" i="18"/>
  <c r="AC26" i="18"/>
  <c r="S26" i="18"/>
  <c r="AC39" i="18"/>
  <c r="S20" i="18"/>
  <c r="AM20" i="18"/>
  <c r="AQ20" i="18"/>
  <c r="T20" i="18"/>
  <c r="AN20" i="18"/>
  <c r="W20" i="18"/>
  <c r="AR20" i="18"/>
  <c r="Z20" i="18"/>
  <c r="U20" i="18"/>
  <c r="AO20" i="18"/>
  <c r="X20" i="18"/>
  <c r="AS20" i="18"/>
  <c r="AT20" i="18"/>
  <c r="V20" i="18"/>
  <c r="AP20" i="18"/>
  <c r="Y20" i="18"/>
  <c r="AS40" i="18"/>
  <c r="V39" i="18"/>
  <c r="AR40" i="18"/>
  <c r="U39" i="18"/>
  <c r="N21" i="18"/>
  <c r="G40" i="18"/>
  <c r="AJ26" i="18"/>
  <c r="Q22" i="18"/>
  <c r="AK22" i="18"/>
  <c r="AO22" i="18"/>
  <c r="R22" i="18"/>
  <c r="AL22" i="18"/>
  <c r="U22" i="18"/>
  <c r="AP22" i="18"/>
  <c r="AQ22" i="18"/>
  <c r="S22" i="18"/>
  <c r="AM22" i="18"/>
  <c r="V22" i="18"/>
  <c r="X22" i="18"/>
  <c r="T22" i="18"/>
  <c r="AN22" i="18"/>
  <c r="W22" i="18"/>
  <c r="AR22" i="18"/>
  <c r="AG22" i="18"/>
  <c r="O20" i="18"/>
  <c r="O13" i="18"/>
  <c r="AI13" i="18"/>
  <c r="T13" i="18"/>
  <c r="P13" i="18"/>
  <c r="AJ13" i="18"/>
  <c r="AM13" i="18"/>
  <c r="U13" i="18"/>
  <c r="V13" i="18"/>
  <c r="Q13" i="18"/>
  <c r="AK13" i="18"/>
  <c r="S13" i="18"/>
  <c r="AP13" i="18"/>
  <c r="R13" i="18"/>
  <c r="AL13" i="18"/>
  <c r="AN13" i="18"/>
  <c r="AO13" i="18"/>
  <c r="Y24" i="18"/>
  <c r="AS24" i="18"/>
  <c r="I24" i="18"/>
  <c r="AD24" i="18"/>
  <c r="Z24" i="18"/>
  <c r="AT24" i="18"/>
  <c r="F24" i="18"/>
  <c r="AC24" i="18"/>
  <c r="J24" i="18"/>
  <c r="AE24" i="18"/>
  <c r="G24" i="18"/>
  <c r="AA24" i="18"/>
  <c r="AU24" i="18"/>
  <c r="L24" i="18"/>
  <c r="H24" i="18"/>
  <c r="AB24" i="18"/>
  <c r="K24" i="18"/>
  <c r="AF24" i="18"/>
  <c r="AU13" i="18"/>
  <c r="K13" i="18"/>
  <c r="AC11" i="18"/>
  <c r="AF22" i="18"/>
  <c r="AK21" i="18"/>
  <c r="I21" i="18"/>
  <c r="N20" i="18"/>
  <c r="AQ39" i="18"/>
  <c r="AE26" i="18"/>
  <c r="AJ25" i="18"/>
  <c r="AO24" i="18"/>
  <c r="M24" i="18"/>
  <c r="K39" i="18"/>
  <c r="AE39" i="18"/>
  <c r="AK39" i="18"/>
  <c r="L39" i="18"/>
  <c r="AF39" i="18"/>
  <c r="AI39" i="18"/>
  <c r="AJ39" i="18"/>
  <c r="M39" i="18"/>
  <c r="AG39" i="18"/>
  <c r="P39" i="18"/>
  <c r="Q39" i="18"/>
  <c r="R39" i="18"/>
  <c r="N39" i="18"/>
  <c r="AH39" i="18"/>
  <c r="O39" i="18"/>
  <c r="AL39" i="18"/>
  <c r="F39" i="18"/>
  <c r="D39" i="22" s="1"/>
  <c r="AM39" i="18"/>
  <c r="W16" i="18"/>
  <c r="AQ16" i="18"/>
  <c r="AU16" i="18"/>
  <c r="H16" i="18"/>
  <c r="X16" i="18"/>
  <c r="AR16" i="18"/>
  <c r="AA16" i="18"/>
  <c r="AB16" i="18"/>
  <c r="I16" i="18"/>
  <c r="J16" i="18"/>
  <c r="Y16" i="18"/>
  <c r="AS16" i="18"/>
  <c r="AC16" i="18"/>
  <c r="AD16" i="18"/>
  <c r="Z16" i="18"/>
  <c r="AT16" i="18"/>
  <c r="G16" i="18"/>
  <c r="J40" i="18"/>
  <c r="AD40" i="18"/>
  <c r="P40" i="18"/>
  <c r="Q40" i="18"/>
  <c r="K40" i="18"/>
  <c r="AE40" i="18"/>
  <c r="AH40" i="18"/>
  <c r="AJ40" i="18"/>
  <c r="AK40" i="18"/>
  <c r="L40" i="18"/>
  <c r="AF40" i="18"/>
  <c r="N40" i="18"/>
  <c r="AI40" i="18"/>
  <c r="M40" i="18"/>
  <c r="AG40" i="18"/>
  <c r="O40" i="18"/>
  <c r="F40" i="18"/>
  <c r="AM16" i="18"/>
  <c r="K16" i="18"/>
  <c r="Y40" i="18"/>
  <c r="AD39" i="18"/>
  <c r="R26" i="18"/>
  <c r="X40" i="18"/>
  <c r="Q26" i="18"/>
  <c r="P34" i="18"/>
  <c r="AJ34" i="18"/>
  <c r="AO34" i="18"/>
  <c r="AP34" i="18"/>
  <c r="W34" i="18"/>
  <c r="Q34" i="18"/>
  <c r="AK34" i="18"/>
  <c r="U34" i="18"/>
  <c r="AQ34" i="18"/>
  <c r="R34" i="18"/>
  <c r="AL34" i="18"/>
  <c r="T34" i="18"/>
  <c r="V34" i="18"/>
  <c r="S34" i="18"/>
  <c r="AM34" i="18"/>
  <c r="AN34" i="18"/>
  <c r="AG11" i="18"/>
  <c r="M21" i="18"/>
  <c r="R20" i="18"/>
  <c r="T16" i="18"/>
  <c r="AP40" i="18"/>
  <c r="AU39" i="18"/>
  <c r="S39" i="18"/>
  <c r="AF34" i="18"/>
  <c r="AI26" i="18"/>
  <c r="F11" i="18"/>
  <c r="AF11" i="18"/>
  <c r="AI22" i="18"/>
  <c r="G22" i="18"/>
  <c r="L21" i="18"/>
  <c r="Q20" i="18"/>
  <c r="S16" i="18"/>
  <c r="AO40" i="18"/>
  <c r="AT39" i="18"/>
  <c r="J39" i="18"/>
  <c r="AE34" i="18"/>
  <c r="AH26" i="18"/>
  <c r="P12" i="18"/>
  <c r="AJ12" i="18"/>
  <c r="T12" i="18"/>
  <c r="AP12" i="18"/>
  <c r="Q12" i="18"/>
  <c r="AK12" i="18"/>
  <c r="U12" i="18"/>
  <c r="R12" i="18"/>
  <c r="AL12" i="18"/>
  <c r="AO12" i="18"/>
  <c r="V12" i="18"/>
  <c r="W12" i="18"/>
  <c r="S12" i="18"/>
  <c r="AM12" i="18"/>
  <c r="AN12" i="18"/>
  <c r="AQ12" i="18"/>
  <c r="O35" i="18"/>
  <c r="AI35" i="18"/>
  <c r="S35" i="18"/>
  <c r="AP35" i="18"/>
  <c r="P35" i="18"/>
  <c r="AJ35" i="18"/>
  <c r="AM35" i="18"/>
  <c r="AO35" i="18"/>
  <c r="Q35" i="18"/>
  <c r="AK35" i="18"/>
  <c r="AN35" i="18"/>
  <c r="V35" i="18"/>
  <c r="R35" i="18"/>
  <c r="AL35" i="18"/>
  <c r="T35" i="18"/>
  <c r="U35" i="18"/>
  <c r="F12" i="18"/>
  <c r="Z12" i="18"/>
  <c r="AE11" i="18"/>
  <c r="AH22" i="18"/>
  <c r="AU21" i="18"/>
  <c r="K21" i="18"/>
  <c r="P20" i="18"/>
  <c r="R16" i="18"/>
  <c r="F34" i="18"/>
  <c r="AN40" i="18"/>
  <c r="AS39" i="18"/>
  <c r="I39" i="18"/>
  <c r="Y35" i="18"/>
  <c r="AD34" i="18"/>
  <c r="AG26" i="18"/>
  <c r="Y12" i="18"/>
  <c r="AD11" i="18"/>
  <c r="AT21" i="18"/>
  <c r="J21" i="18"/>
  <c r="Q16" i="18"/>
  <c r="F35" i="18"/>
  <c r="AR39" i="18"/>
  <c r="H39" i="18"/>
  <c r="X35" i="18"/>
  <c r="AC34" i="18"/>
  <c r="AF26" i="18"/>
  <c r="J13" i="18"/>
  <c r="O12" i="18"/>
  <c r="AE22" i="18"/>
  <c r="AJ21" i="18"/>
  <c r="M20" i="18"/>
  <c r="O16" i="18"/>
  <c r="AC40" i="18"/>
  <c r="AP39" i="18"/>
  <c r="N35" i="18"/>
  <c r="AA34" i="18"/>
  <c r="V26" i="18"/>
  <c r="AN24" i="18"/>
  <c r="AL16" i="18"/>
  <c r="AK16" i="18"/>
  <c r="W40" i="18"/>
  <c r="AB39" i="18"/>
  <c r="P26" i="18"/>
  <c r="AC20" i="18"/>
  <c r="AE16" i="18"/>
  <c r="I40" i="18"/>
  <c r="AL26" i="18"/>
  <c r="AB20" i="18"/>
  <c r="V16" i="18"/>
  <c r="H40" i="18"/>
  <c r="AK26" i="18"/>
  <c r="R21" i="18"/>
  <c r="AL21" i="18"/>
  <c r="W21" i="18"/>
  <c r="X21" i="18"/>
  <c r="Y21" i="18"/>
  <c r="S21" i="18"/>
  <c r="AM21" i="18"/>
  <c r="AR21" i="18"/>
  <c r="AS21" i="18"/>
  <c r="T21" i="18"/>
  <c r="AN21" i="18"/>
  <c r="AP21" i="18"/>
  <c r="U21" i="18"/>
  <c r="AO21" i="18"/>
  <c r="V21" i="18"/>
  <c r="AQ21" i="18"/>
  <c r="AA20" i="18"/>
  <c r="U16" i="18"/>
  <c r="AQ40" i="18"/>
  <c r="T39" i="18"/>
  <c r="Q11" i="18"/>
  <c r="AK11" i="18"/>
  <c r="V11" i="18"/>
  <c r="AR11" i="18"/>
  <c r="R11" i="18"/>
  <c r="AL11" i="18"/>
  <c r="AO11" i="18"/>
  <c r="W11" i="18"/>
  <c r="X11" i="18"/>
  <c r="S11" i="18"/>
  <c r="AM11" i="18"/>
  <c r="U11" i="18"/>
  <c r="T11" i="18"/>
  <c r="AN11" i="18"/>
  <c r="AP11" i="18"/>
  <c r="AQ11" i="18"/>
  <c r="AM40" i="18"/>
  <c r="Y14" i="18"/>
  <c r="AS14" i="18"/>
  <c r="J14" i="18"/>
  <c r="AE14" i="18"/>
  <c r="Z14" i="18"/>
  <c r="AT14" i="18"/>
  <c r="F14" i="18"/>
  <c r="AC14" i="18"/>
  <c r="AD14" i="18"/>
  <c r="K14" i="18"/>
  <c r="L14" i="18"/>
  <c r="G14" i="18"/>
  <c r="AA14" i="18"/>
  <c r="AU14" i="18"/>
  <c r="I14" i="18"/>
  <c r="AF14" i="18"/>
  <c r="H14" i="18"/>
  <c r="AB14" i="18"/>
  <c r="X25" i="18"/>
  <c r="AR25" i="18"/>
  <c r="F25" i="18"/>
  <c r="AB25" i="18"/>
  <c r="J25" i="18"/>
  <c r="K25" i="18"/>
  <c r="Y25" i="18"/>
  <c r="AS25" i="18"/>
  <c r="I25" i="18"/>
  <c r="AE25" i="18"/>
  <c r="Z25" i="18"/>
  <c r="AT25" i="18"/>
  <c r="H25" i="18"/>
  <c r="AD25" i="18"/>
  <c r="G25" i="18"/>
  <c r="AA25" i="18"/>
  <c r="AU25" i="18"/>
  <c r="AC25" i="18"/>
  <c r="AS13" i="18"/>
  <c r="I13" i="18"/>
  <c r="N12" i="18"/>
  <c r="AA11" i="18"/>
  <c r="AD22" i="18"/>
  <c r="AI21" i="18"/>
  <c r="G21" i="18"/>
  <c r="L20" i="18"/>
  <c r="AP16" i="18"/>
  <c r="N16" i="18"/>
  <c r="U14" i="18"/>
  <c r="AB40" i="18"/>
  <c r="AO39" i="18"/>
  <c r="M35" i="18"/>
  <c r="Z34" i="18"/>
  <c r="U26" i="18"/>
  <c r="AH25" i="18"/>
  <c r="AM24" i="18"/>
  <c r="AA17" i="18"/>
  <c r="AU27" i="18"/>
  <c r="AT17" i="18"/>
  <c r="AQ19" i="18"/>
  <c r="W19" i="18"/>
  <c r="AR18" i="18"/>
  <c r="X18" i="18"/>
  <c r="AS17" i="18"/>
  <c r="Y17" i="18"/>
  <c r="AQ30" i="18"/>
  <c r="W30" i="18"/>
  <c r="AR29" i="18"/>
  <c r="X29" i="18"/>
  <c r="AS27" i="18"/>
  <c r="Y27" i="18"/>
  <c r="H27" i="18"/>
  <c r="G17" i="18"/>
  <c r="Z17" i="18"/>
  <c r="AP19" i="18"/>
  <c r="V19" i="18"/>
  <c r="AQ18" i="18"/>
  <c r="W18" i="18"/>
  <c r="AR17" i="18"/>
  <c r="X17" i="18"/>
  <c r="AP30" i="18"/>
  <c r="V30" i="18"/>
  <c r="AQ29" i="18"/>
  <c r="W29" i="18"/>
  <c r="AR27" i="18"/>
  <c r="X27" i="18"/>
  <c r="G27" i="18"/>
  <c r="Z27" i="18"/>
  <c r="AO19" i="18"/>
  <c r="U19" i="18"/>
  <c r="AP18" i="18"/>
  <c r="V18" i="18"/>
  <c r="AQ17" i="18"/>
  <c r="W17" i="18"/>
  <c r="AO30" i="18"/>
  <c r="U30" i="18"/>
  <c r="AP29" i="18"/>
  <c r="V29" i="18"/>
  <c r="AQ27" i="18"/>
  <c r="W27" i="18"/>
  <c r="AB27" i="18"/>
  <c r="AU17" i="18"/>
  <c r="AA27" i="18"/>
  <c r="AT27" i="18"/>
  <c r="AN19" i="18"/>
  <c r="AO18" i="18"/>
  <c r="AP17" i="18"/>
  <c r="AN30" i="18"/>
  <c r="AO29" i="18"/>
  <c r="AP27" i="18"/>
  <c r="AE20" i="8" l="1"/>
  <c r="AC24" i="10"/>
  <c r="I24" i="16" s="1"/>
  <c r="AE41" i="8"/>
  <c r="AE30" i="8"/>
  <c r="AE63" i="6"/>
  <c r="AE63" i="8" s="1"/>
  <c r="AC9" i="10" s="1"/>
  <c r="I9" i="16" s="1"/>
  <c r="AE19" i="8"/>
  <c r="AE74" i="6"/>
  <c r="AE74" i="8" s="1"/>
  <c r="AC14" i="10" s="1"/>
  <c r="I14" i="16" s="1"/>
  <c r="AE6" i="8"/>
  <c r="AE87" i="6"/>
  <c r="AE87" i="8" s="1"/>
  <c r="AC26" i="10" s="1"/>
  <c r="I26" i="16" s="1"/>
  <c r="AE14" i="8"/>
  <c r="G18" i="16"/>
  <c r="G24" i="16"/>
  <c r="X113" i="6"/>
  <c r="M104" i="6"/>
  <c r="E135" i="6" s="1"/>
  <c r="B5" i="25" s="1"/>
  <c r="Q31" i="8"/>
  <c r="O117" i="6"/>
  <c r="L24" i="10"/>
  <c r="AA71" i="7"/>
  <c r="Z108" i="7" s="1"/>
  <c r="AC122" i="6"/>
  <c r="I153" i="6" s="1"/>
  <c r="I23" i="17" s="1"/>
  <c r="Z102" i="6"/>
  <c r="AC115" i="6"/>
  <c r="I146" i="6" s="1"/>
  <c r="B16" i="32" s="1"/>
  <c r="M26" i="6"/>
  <c r="M73" i="6" s="1"/>
  <c r="M73" i="8" s="1"/>
  <c r="W51" i="8"/>
  <c r="G39" i="9"/>
  <c r="M6" i="6"/>
  <c r="M53" i="6" s="1"/>
  <c r="M53" i="8" s="1"/>
  <c r="K5" i="10" s="1"/>
  <c r="C5" i="16" s="1"/>
  <c r="C5" i="17" s="1"/>
  <c r="C102" i="18"/>
  <c r="B149" i="18" s="1"/>
  <c r="G139" i="6"/>
  <c r="B9" i="31" s="1"/>
  <c r="G22" i="16"/>
  <c r="G15" i="16"/>
  <c r="P87" i="6"/>
  <c r="P87" i="8" s="1"/>
  <c r="N26" i="10" s="1"/>
  <c r="P41" i="8"/>
  <c r="AA51" i="8"/>
  <c r="M4" i="8"/>
  <c r="V51" i="8"/>
  <c r="U92" i="7"/>
  <c r="T101" i="7"/>
  <c r="AO56" i="7"/>
  <c r="AB30" i="7" s="1"/>
  <c r="AO55" i="7"/>
  <c r="AB23" i="7" s="1"/>
  <c r="AC23" i="8" s="1"/>
  <c r="AO54" i="7"/>
  <c r="AB29" i="7" s="1"/>
  <c r="AO52" i="7"/>
  <c r="AB6" i="7" s="1"/>
  <c r="AO53" i="7"/>
  <c r="AB9" i="7" s="1"/>
  <c r="AO51" i="7"/>
  <c r="AB24" i="7" s="1"/>
  <c r="C55" i="18"/>
  <c r="D55" i="18" s="1"/>
  <c r="R107" i="7"/>
  <c r="G143" i="6"/>
  <c r="B13" i="31" s="1"/>
  <c r="N76" i="6"/>
  <c r="N76" i="8" s="1"/>
  <c r="L16" i="10" s="1"/>
  <c r="AA20" i="8"/>
  <c r="AE17" i="8"/>
  <c r="M21" i="6"/>
  <c r="M68" i="6" s="1"/>
  <c r="M68" i="8" s="1"/>
  <c r="U51" i="8"/>
  <c r="T51" i="8"/>
  <c r="S92" i="7"/>
  <c r="X51" i="8"/>
  <c r="W92" i="7"/>
  <c r="M8" i="6"/>
  <c r="M55" i="6" s="1"/>
  <c r="M55" i="8" s="1"/>
  <c r="M9" i="6"/>
  <c r="M9" i="8" s="1"/>
  <c r="G145" i="6"/>
  <c r="B15" i="31" s="1"/>
  <c r="R102" i="6"/>
  <c r="M43" i="6"/>
  <c r="AE7" i="8"/>
  <c r="AE81" i="6"/>
  <c r="AE81" i="8" s="1"/>
  <c r="AC21" i="10" s="1"/>
  <c r="I21" i="16" s="1"/>
  <c r="Y51" i="8"/>
  <c r="X92" i="7"/>
  <c r="B102" i="6"/>
  <c r="D30" i="8"/>
  <c r="M45" i="7"/>
  <c r="AC51" i="8"/>
  <c r="F39" i="9"/>
  <c r="M13" i="6"/>
  <c r="M60" i="6" s="1"/>
  <c r="AE36" i="8"/>
  <c r="G38" i="9"/>
  <c r="B39" i="9"/>
  <c r="D39" i="8"/>
  <c r="D34" i="22"/>
  <c r="E34" i="22" s="1"/>
  <c r="F34" i="22" s="1"/>
  <c r="G34" i="22" s="1"/>
  <c r="H34" i="22" s="1"/>
  <c r="I34" i="22" s="1"/>
  <c r="J34" i="22" s="1"/>
  <c r="K34" i="22" s="1"/>
  <c r="L34" i="22" s="1"/>
  <c r="M34" i="22" s="1"/>
  <c r="N34" i="22" s="1"/>
  <c r="O34" i="22" s="1"/>
  <c r="P34" i="22" s="1"/>
  <c r="Q34" i="22" s="1"/>
  <c r="R34" i="22" s="1"/>
  <c r="S34" i="22" s="1"/>
  <c r="T34" i="22" s="1"/>
  <c r="U34" i="22" s="1"/>
  <c r="V34" i="22" s="1"/>
  <c r="W34" i="22" s="1"/>
  <c r="X34" i="22" s="1"/>
  <c r="Y34" i="22" s="1"/>
  <c r="Z34" i="22" s="1"/>
  <c r="AA34" i="22" s="1"/>
  <c r="AB34" i="22" s="1"/>
  <c r="AC34" i="22" s="1"/>
  <c r="AD34" i="22" s="1"/>
  <c r="AE34" i="22" s="1"/>
  <c r="AF34" i="22" s="1"/>
  <c r="AG34" i="22" s="1"/>
  <c r="AH34" i="22" s="1"/>
  <c r="AI34" i="22" s="1"/>
  <c r="AJ34" i="22" s="1"/>
  <c r="AK34" i="22" s="1"/>
  <c r="AL34" i="22" s="1"/>
  <c r="AM34" i="22" s="1"/>
  <c r="AN34" i="22" s="1"/>
  <c r="AO34" i="22" s="1"/>
  <c r="AP34" i="22" s="1"/>
  <c r="AQ34" i="22" s="1"/>
  <c r="AR34" i="22" s="1"/>
  <c r="C56" i="7"/>
  <c r="B30" i="35"/>
  <c r="B4" i="35"/>
  <c r="E7" i="22"/>
  <c r="F7" i="22" s="1"/>
  <c r="G7" i="22" s="1"/>
  <c r="H7" i="22" s="1"/>
  <c r="I7" i="22" s="1"/>
  <c r="J7" i="22" s="1"/>
  <c r="K7" i="22" s="1"/>
  <c r="L7" i="22" s="1"/>
  <c r="M7" i="22" s="1"/>
  <c r="N7" i="22" s="1"/>
  <c r="O7" i="22" s="1"/>
  <c r="P7" i="22" s="1"/>
  <c r="Q7" i="22" s="1"/>
  <c r="R7" i="22" s="1"/>
  <c r="S7" i="22" s="1"/>
  <c r="T7" i="22" s="1"/>
  <c r="U7" i="22" s="1"/>
  <c r="V7" i="22" s="1"/>
  <c r="W7" i="22" s="1"/>
  <c r="X7" i="22" s="1"/>
  <c r="Y7" i="22" s="1"/>
  <c r="Z7" i="22" s="1"/>
  <c r="AA7" i="22" s="1"/>
  <c r="AB7" i="22" s="1"/>
  <c r="AC7" i="22" s="1"/>
  <c r="AD7" i="22" s="1"/>
  <c r="AE7" i="22" s="1"/>
  <c r="AF7" i="22" s="1"/>
  <c r="AG7" i="22" s="1"/>
  <c r="AH7" i="22" s="1"/>
  <c r="AI7" i="22" s="1"/>
  <c r="AJ7" i="22" s="1"/>
  <c r="AK7" i="22" s="1"/>
  <c r="AL7" i="22" s="1"/>
  <c r="AM7" i="22" s="1"/>
  <c r="AN7" i="22" s="1"/>
  <c r="AO7" i="22" s="1"/>
  <c r="AP7" i="22" s="1"/>
  <c r="AQ7" i="22" s="1"/>
  <c r="AR7" i="22" s="1"/>
  <c r="C93" i="20"/>
  <c r="E93" i="20"/>
  <c r="E50" i="18"/>
  <c r="G80" i="20"/>
  <c r="E48" i="18"/>
  <c r="C156" i="20"/>
  <c r="D25" i="22"/>
  <c r="E25" i="22" s="1"/>
  <c r="F25" i="22" s="1"/>
  <c r="G25" i="22" s="1"/>
  <c r="H25" i="22" s="1"/>
  <c r="I25" i="22" s="1"/>
  <c r="J25" i="22" s="1"/>
  <c r="K25" i="22" s="1"/>
  <c r="L25" i="22" s="1"/>
  <c r="M25" i="22" s="1"/>
  <c r="N25" i="22" s="1"/>
  <c r="O25" i="22" s="1"/>
  <c r="P25" i="22" s="1"/>
  <c r="Q25" i="22" s="1"/>
  <c r="R25" i="22" s="1"/>
  <c r="S25" i="22" s="1"/>
  <c r="T25" i="22" s="1"/>
  <c r="U25" i="22" s="1"/>
  <c r="V25" i="22" s="1"/>
  <c r="W25" i="22" s="1"/>
  <c r="X25" i="22" s="1"/>
  <c r="Y25" i="22" s="1"/>
  <c r="Z25" i="22" s="1"/>
  <c r="AA25" i="22" s="1"/>
  <c r="AB25" i="22" s="1"/>
  <c r="AC25" i="22" s="1"/>
  <c r="AD25" i="22" s="1"/>
  <c r="AE25" i="22" s="1"/>
  <c r="AF25" i="22" s="1"/>
  <c r="AG25" i="22" s="1"/>
  <c r="AH25" i="22" s="1"/>
  <c r="AI25" i="22" s="1"/>
  <c r="AJ25" i="22" s="1"/>
  <c r="AK25" i="22" s="1"/>
  <c r="AL25" i="22" s="1"/>
  <c r="AM25" i="22" s="1"/>
  <c r="AN25" i="22" s="1"/>
  <c r="AO25" i="22" s="1"/>
  <c r="AP25" i="22" s="1"/>
  <c r="AQ25" i="22" s="1"/>
  <c r="AR25" i="22" s="1"/>
  <c r="E39" i="22"/>
  <c r="F39" i="22" s="1"/>
  <c r="G39" i="22" s="1"/>
  <c r="H39" i="22" s="1"/>
  <c r="I39" i="22" s="1"/>
  <c r="J39" i="22" s="1"/>
  <c r="K39" i="22" s="1"/>
  <c r="L39" i="22" s="1"/>
  <c r="M39" i="22" s="1"/>
  <c r="N39" i="22" s="1"/>
  <c r="O39" i="22" s="1"/>
  <c r="P39" i="22" s="1"/>
  <c r="Q39" i="22" s="1"/>
  <c r="R39" i="22" s="1"/>
  <c r="S39" i="22" s="1"/>
  <c r="T39" i="22" s="1"/>
  <c r="U39" i="22" s="1"/>
  <c r="V39" i="22" s="1"/>
  <c r="W39" i="22" s="1"/>
  <c r="X39" i="22" s="1"/>
  <c r="Y39" i="22" s="1"/>
  <c r="Z39" i="22" s="1"/>
  <c r="AA39" i="22" s="1"/>
  <c r="AB39" i="22" s="1"/>
  <c r="AC39" i="22" s="1"/>
  <c r="AD39" i="22" s="1"/>
  <c r="AE39" i="22" s="1"/>
  <c r="AF39" i="22" s="1"/>
  <c r="AG39" i="22" s="1"/>
  <c r="AH39" i="22" s="1"/>
  <c r="AI39" i="22" s="1"/>
  <c r="AJ39" i="22" s="1"/>
  <c r="AK39" i="22" s="1"/>
  <c r="AL39" i="22" s="1"/>
  <c r="AM39" i="22" s="1"/>
  <c r="AN39" i="22" s="1"/>
  <c r="AO39" i="22" s="1"/>
  <c r="AP39" i="22" s="1"/>
  <c r="AQ39" i="22" s="1"/>
  <c r="AR39" i="22" s="1"/>
  <c r="D22" i="22"/>
  <c r="E22" i="22" s="1"/>
  <c r="F22" i="22" s="1"/>
  <c r="G22" i="22" s="1"/>
  <c r="H22" i="22" s="1"/>
  <c r="I22" i="22" s="1"/>
  <c r="J22" i="22" s="1"/>
  <c r="K22" i="22" s="1"/>
  <c r="L22" i="22" s="1"/>
  <c r="M22" i="22" s="1"/>
  <c r="N22" i="22" s="1"/>
  <c r="O22" i="22" s="1"/>
  <c r="P22" i="22" s="1"/>
  <c r="Q22" i="22" s="1"/>
  <c r="R22" i="22" s="1"/>
  <c r="S22" i="22" s="1"/>
  <c r="T22" i="22" s="1"/>
  <c r="U22" i="22" s="1"/>
  <c r="V22" i="22" s="1"/>
  <c r="W22" i="22" s="1"/>
  <c r="X22" i="22" s="1"/>
  <c r="Y22" i="22" s="1"/>
  <c r="Z22" i="22" s="1"/>
  <c r="AA22" i="22" s="1"/>
  <c r="AB22" i="22" s="1"/>
  <c r="AC22" i="22" s="1"/>
  <c r="AD22" i="22" s="1"/>
  <c r="AE22" i="22" s="1"/>
  <c r="AF22" i="22" s="1"/>
  <c r="AG22" i="22" s="1"/>
  <c r="AH22" i="22" s="1"/>
  <c r="AI22" i="22" s="1"/>
  <c r="AJ22" i="22" s="1"/>
  <c r="AK22" i="22" s="1"/>
  <c r="AL22" i="22" s="1"/>
  <c r="AM22" i="22" s="1"/>
  <c r="AN22" i="22" s="1"/>
  <c r="AO22" i="22" s="1"/>
  <c r="AP22" i="22" s="1"/>
  <c r="AQ22" i="22" s="1"/>
  <c r="AR22" i="22" s="1"/>
  <c r="D13" i="22"/>
  <c r="E13" i="22" s="1"/>
  <c r="F13" i="22" s="1"/>
  <c r="G13" i="22" s="1"/>
  <c r="H13" i="22" s="1"/>
  <c r="I13" i="22" s="1"/>
  <c r="J13" i="22" s="1"/>
  <c r="K13" i="22" s="1"/>
  <c r="L13" i="22" s="1"/>
  <c r="M13" i="22" s="1"/>
  <c r="N13" i="22" s="1"/>
  <c r="O13" i="22" s="1"/>
  <c r="P13" i="22" s="1"/>
  <c r="Q13" i="22" s="1"/>
  <c r="R13" i="22" s="1"/>
  <c r="S13" i="22" s="1"/>
  <c r="T13" i="22" s="1"/>
  <c r="U13" i="22" s="1"/>
  <c r="V13" i="22" s="1"/>
  <c r="W13" i="22" s="1"/>
  <c r="X13" i="22" s="1"/>
  <c r="Y13" i="22" s="1"/>
  <c r="Z13" i="22" s="1"/>
  <c r="AA13" i="22" s="1"/>
  <c r="AB13" i="22" s="1"/>
  <c r="AC13" i="22" s="1"/>
  <c r="AD13" i="22" s="1"/>
  <c r="AE13" i="22" s="1"/>
  <c r="AF13" i="22" s="1"/>
  <c r="AG13" i="22" s="1"/>
  <c r="AH13" i="22" s="1"/>
  <c r="AI13" i="22" s="1"/>
  <c r="AJ13" i="22" s="1"/>
  <c r="AK13" i="22" s="1"/>
  <c r="AL13" i="22" s="1"/>
  <c r="AM13" i="22" s="1"/>
  <c r="AN13" i="22" s="1"/>
  <c r="AO13" i="22" s="1"/>
  <c r="AP13" i="22" s="1"/>
  <c r="AQ13" i="22" s="1"/>
  <c r="AR13" i="22" s="1"/>
  <c r="AP57" i="7"/>
  <c r="J26" i="35"/>
  <c r="B56" i="33" s="1"/>
  <c r="E19" i="35"/>
  <c r="B49" i="25" s="1"/>
  <c r="I4" i="35"/>
  <c r="B34" i="32" s="1"/>
  <c r="I6" i="35"/>
  <c r="B36" i="32" s="1"/>
  <c r="E25" i="35"/>
  <c r="B55" i="25" s="1"/>
  <c r="E18" i="35"/>
  <c r="B48" i="25" s="1"/>
  <c r="G11" i="35"/>
  <c r="B41" i="31" s="1"/>
  <c r="E15" i="35"/>
  <c r="B45" i="25" s="1"/>
  <c r="I17" i="35"/>
  <c r="B47" i="32" s="1"/>
  <c r="J10" i="35"/>
  <c r="B40" i="33" s="1"/>
  <c r="I18" i="35"/>
  <c r="B48" i="32" s="1"/>
  <c r="J12" i="35"/>
  <c r="B42" i="33" s="1"/>
  <c r="E16" i="35"/>
  <c r="B46" i="25" s="1"/>
  <c r="G4" i="35"/>
  <c r="B34" i="31" s="1"/>
  <c r="G3" i="35"/>
  <c r="B33" i="31" s="1"/>
  <c r="J15" i="35"/>
  <c r="B45" i="33" s="1"/>
  <c r="J17" i="35"/>
  <c r="B47" i="33" s="1"/>
  <c r="B16" i="45" s="1"/>
  <c r="E10" i="35"/>
  <c r="B40" i="25" s="1"/>
  <c r="E5" i="35"/>
  <c r="B35" i="25" s="1"/>
  <c r="J25" i="35"/>
  <c r="B55" i="33" s="1"/>
  <c r="I3" i="35"/>
  <c r="B33" i="32" s="1"/>
  <c r="J24" i="35"/>
  <c r="B54" i="33" s="1"/>
  <c r="I10" i="35"/>
  <c r="B40" i="32" s="1"/>
  <c r="E28" i="35"/>
  <c r="B58" i="25" s="1"/>
  <c r="E17" i="35"/>
  <c r="B47" i="25" s="1"/>
  <c r="I7" i="35"/>
  <c r="B37" i="32" s="1"/>
  <c r="J11" i="35"/>
  <c r="B41" i="33" s="1"/>
  <c r="J22" i="35"/>
  <c r="B52" i="33" s="1"/>
  <c r="I14" i="35"/>
  <c r="B44" i="32" s="1"/>
  <c r="E9" i="35"/>
  <c r="B39" i="25" s="1"/>
  <c r="J13" i="35"/>
  <c r="B43" i="33" s="1"/>
  <c r="E13" i="35"/>
  <c r="B43" i="25" s="1"/>
  <c r="I12" i="35"/>
  <c r="B42" i="32" s="1"/>
  <c r="J8" i="35"/>
  <c r="B38" i="33" s="1"/>
  <c r="J14" i="35"/>
  <c r="B44" i="33" s="1"/>
  <c r="E22" i="35"/>
  <c r="B52" i="25" s="1"/>
  <c r="E23" i="35"/>
  <c r="B53" i="25" s="1"/>
  <c r="I16" i="35"/>
  <c r="B46" i="32" s="1"/>
  <c r="E8" i="35"/>
  <c r="B38" i="25" s="1"/>
  <c r="I19" i="35"/>
  <c r="B49" i="32" s="1"/>
  <c r="I28" i="35"/>
  <c r="B58" i="32" s="1"/>
  <c r="I15" i="35"/>
  <c r="B45" i="32" s="1"/>
  <c r="I21" i="35"/>
  <c r="B51" i="32" s="1"/>
  <c r="J20" i="35"/>
  <c r="B50" i="33" s="1"/>
  <c r="J9" i="35"/>
  <c r="B39" i="33" s="1"/>
  <c r="I5" i="35"/>
  <c r="B35" i="32" s="1"/>
  <c r="E4" i="35"/>
  <c r="B34" i="25" s="1"/>
  <c r="E24" i="35"/>
  <c r="B54" i="25" s="1"/>
  <c r="J18" i="35"/>
  <c r="B48" i="33" s="1"/>
  <c r="E11" i="35"/>
  <c r="B41" i="25" s="1"/>
  <c r="I23" i="35"/>
  <c r="B53" i="32" s="1"/>
  <c r="E7" i="35"/>
  <c r="B37" i="25" s="1"/>
  <c r="I22" i="35"/>
  <c r="B52" i="32" s="1"/>
  <c r="E6" i="35"/>
  <c r="B36" i="25" s="1"/>
  <c r="I11" i="35"/>
  <c r="B41" i="32" s="1"/>
  <c r="J23" i="35"/>
  <c r="B53" i="33" s="1"/>
  <c r="B22" i="45" s="1"/>
  <c r="I25" i="35"/>
  <c r="B55" i="32" s="1"/>
  <c r="J3" i="35"/>
  <c r="B33" i="33" s="1"/>
  <c r="I9" i="35"/>
  <c r="B39" i="32" s="1"/>
  <c r="E12" i="35"/>
  <c r="B42" i="25" s="1"/>
  <c r="J27" i="35"/>
  <c r="B57" i="33" s="1"/>
  <c r="J7" i="35"/>
  <c r="B37" i="33" s="1"/>
  <c r="J28" i="35"/>
  <c r="B58" i="33" s="1"/>
  <c r="B27" i="45" s="1"/>
  <c r="E21" i="35"/>
  <c r="B51" i="25" s="1"/>
  <c r="I27" i="35"/>
  <c r="B57" i="32" s="1"/>
  <c r="I13" i="35"/>
  <c r="B43" i="32" s="1"/>
  <c r="E3" i="35"/>
  <c r="B33" i="25" s="1"/>
  <c r="I20" i="35"/>
  <c r="B50" i="32" s="1"/>
  <c r="J19" i="35"/>
  <c r="B49" i="33" s="1"/>
  <c r="J6" i="35"/>
  <c r="B36" i="33" s="1"/>
  <c r="J5" i="35"/>
  <c r="B35" i="33" s="1"/>
  <c r="B4" i="45" s="1"/>
  <c r="J4" i="35"/>
  <c r="B34" i="33" s="1"/>
  <c r="I26" i="35"/>
  <c r="B56" i="32" s="1"/>
  <c r="I8" i="35"/>
  <c r="B38" i="32" s="1"/>
  <c r="E20" i="35"/>
  <c r="B50" i="25" s="1"/>
  <c r="E14" i="35"/>
  <c r="B44" i="25" s="1"/>
  <c r="G19" i="35"/>
  <c r="B49" i="31" s="1"/>
  <c r="I24" i="35"/>
  <c r="B54" i="32" s="1"/>
  <c r="J21" i="35"/>
  <c r="B51" i="33" s="1"/>
  <c r="G8" i="35"/>
  <c r="B38" i="31" s="1"/>
  <c r="J16" i="35"/>
  <c r="B46" i="33" s="1"/>
  <c r="B15" i="45" s="1"/>
  <c r="E27" i="35"/>
  <c r="B57" i="25" s="1"/>
  <c r="E26" i="35"/>
  <c r="B56" i="25" s="1"/>
  <c r="AP71" i="7"/>
  <c r="AP73" i="7" s="1"/>
  <c r="D14" i="22"/>
  <c r="E14" i="22" s="1"/>
  <c r="F14" i="22" s="1"/>
  <c r="G14" i="22" s="1"/>
  <c r="H14" i="22" s="1"/>
  <c r="I14" i="22" s="1"/>
  <c r="J14" i="22" s="1"/>
  <c r="K14" i="22" s="1"/>
  <c r="L14" i="22" s="1"/>
  <c r="M14" i="22" s="1"/>
  <c r="N14" i="22" s="1"/>
  <c r="O14" i="22" s="1"/>
  <c r="P14" i="22" s="1"/>
  <c r="Q14" i="22" s="1"/>
  <c r="R14" i="22" s="1"/>
  <c r="S14" i="22" s="1"/>
  <c r="T14" i="22" s="1"/>
  <c r="U14" i="22" s="1"/>
  <c r="V14" i="22" s="1"/>
  <c r="W14" i="22" s="1"/>
  <c r="X14" i="22" s="1"/>
  <c r="Y14" i="22" s="1"/>
  <c r="Z14" i="22" s="1"/>
  <c r="AA14" i="22" s="1"/>
  <c r="AB14" i="22" s="1"/>
  <c r="AC14" i="22" s="1"/>
  <c r="AD14" i="22" s="1"/>
  <c r="AE14" i="22" s="1"/>
  <c r="AF14" i="22" s="1"/>
  <c r="AG14" i="22" s="1"/>
  <c r="AH14" i="22" s="1"/>
  <c r="AI14" i="22" s="1"/>
  <c r="AJ14" i="22" s="1"/>
  <c r="AK14" i="22" s="1"/>
  <c r="AL14" i="22" s="1"/>
  <c r="AM14" i="22" s="1"/>
  <c r="AN14" i="22" s="1"/>
  <c r="AO14" i="22" s="1"/>
  <c r="AP14" i="22" s="1"/>
  <c r="AQ14" i="22" s="1"/>
  <c r="AR14" i="22" s="1"/>
  <c r="D27" i="22"/>
  <c r="E27" i="22" s="1"/>
  <c r="F27" i="22" s="1"/>
  <c r="G27" i="22" s="1"/>
  <c r="H27" i="22" s="1"/>
  <c r="I27" i="22" s="1"/>
  <c r="J27" i="22" s="1"/>
  <c r="K27" i="22" s="1"/>
  <c r="L27" i="22" s="1"/>
  <c r="M27" i="22" s="1"/>
  <c r="N27" i="22" s="1"/>
  <c r="O27" i="22" s="1"/>
  <c r="P27" i="22" s="1"/>
  <c r="Q27" i="22" s="1"/>
  <c r="R27" i="22" s="1"/>
  <c r="S27" i="22" s="1"/>
  <c r="T27" i="22" s="1"/>
  <c r="U27" i="22" s="1"/>
  <c r="V27" i="22" s="1"/>
  <c r="W27" i="22" s="1"/>
  <c r="X27" i="22" s="1"/>
  <c r="Y27" i="22" s="1"/>
  <c r="Z27" i="22" s="1"/>
  <c r="AA27" i="22" s="1"/>
  <c r="AB27" i="22" s="1"/>
  <c r="AC27" i="22" s="1"/>
  <c r="AD27" i="22" s="1"/>
  <c r="AE27" i="22" s="1"/>
  <c r="AF27" i="22" s="1"/>
  <c r="AG27" i="22" s="1"/>
  <c r="AH27" i="22" s="1"/>
  <c r="AI27" i="22" s="1"/>
  <c r="AJ27" i="22" s="1"/>
  <c r="AK27" i="22" s="1"/>
  <c r="AL27" i="22" s="1"/>
  <c r="AM27" i="22" s="1"/>
  <c r="AN27" i="22" s="1"/>
  <c r="AO27" i="22" s="1"/>
  <c r="AP27" i="22" s="1"/>
  <c r="AQ27" i="22" s="1"/>
  <c r="AR27" i="22" s="1"/>
  <c r="D16" i="22"/>
  <c r="E16" i="22" s="1"/>
  <c r="F16" i="22" s="1"/>
  <c r="G16" i="22" s="1"/>
  <c r="H16" i="22" s="1"/>
  <c r="I16" i="22" s="1"/>
  <c r="J16" i="22" s="1"/>
  <c r="K16" i="22" s="1"/>
  <c r="L16" i="22" s="1"/>
  <c r="M16" i="22" s="1"/>
  <c r="N16" i="22" s="1"/>
  <c r="O16" i="22" s="1"/>
  <c r="P16" i="22" s="1"/>
  <c r="Q16" i="22" s="1"/>
  <c r="R16" i="22" s="1"/>
  <c r="S16" i="22" s="1"/>
  <c r="T16" i="22" s="1"/>
  <c r="U16" i="22" s="1"/>
  <c r="V16" i="22" s="1"/>
  <c r="W16" i="22" s="1"/>
  <c r="X16" i="22" s="1"/>
  <c r="Y16" i="22" s="1"/>
  <c r="Z16" i="22" s="1"/>
  <c r="AA16" i="22" s="1"/>
  <c r="AB16" i="22" s="1"/>
  <c r="AC16" i="22" s="1"/>
  <c r="AD16" i="22" s="1"/>
  <c r="AE16" i="22" s="1"/>
  <c r="AF16" i="22" s="1"/>
  <c r="AG16" i="22" s="1"/>
  <c r="AH16" i="22" s="1"/>
  <c r="AI16" i="22" s="1"/>
  <c r="AJ16" i="22" s="1"/>
  <c r="AK16" i="22" s="1"/>
  <c r="AL16" i="22" s="1"/>
  <c r="AM16" i="22" s="1"/>
  <c r="AN16" i="22" s="1"/>
  <c r="AO16" i="22" s="1"/>
  <c r="AP16" i="22" s="1"/>
  <c r="AQ16" i="22" s="1"/>
  <c r="AR16" i="22" s="1"/>
  <c r="D19" i="22"/>
  <c r="E19" i="22" s="1"/>
  <c r="F19" i="22" s="1"/>
  <c r="G19" i="22" s="1"/>
  <c r="H19" i="22" s="1"/>
  <c r="I19" i="22" s="1"/>
  <c r="J19" i="22" s="1"/>
  <c r="K19" i="22" s="1"/>
  <c r="L19" i="22" s="1"/>
  <c r="M19" i="22" s="1"/>
  <c r="N19" i="22" s="1"/>
  <c r="O19" i="22" s="1"/>
  <c r="P19" i="22" s="1"/>
  <c r="Q19" i="22" s="1"/>
  <c r="R19" i="22" s="1"/>
  <c r="S19" i="22" s="1"/>
  <c r="T19" i="22" s="1"/>
  <c r="U19" i="22" s="1"/>
  <c r="V19" i="22" s="1"/>
  <c r="W19" i="22" s="1"/>
  <c r="X19" i="22" s="1"/>
  <c r="Y19" i="22" s="1"/>
  <c r="Z19" i="22" s="1"/>
  <c r="AA19" i="22" s="1"/>
  <c r="AB19" i="22" s="1"/>
  <c r="AC19" i="22" s="1"/>
  <c r="AD19" i="22" s="1"/>
  <c r="AE19" i="22" s="1"/>
  <c r="AF19" i="22" s="1"/>
  <c r="AG19" i="22" s="1"/>
  <c r="AH19" i="22" s="1"/>
  <c r="AI19" i="22" s="1"/>
  <c r="AJ19" i="22" s="1"/>
  <c r="AK19" i="22" s="1"/>
  <c r="AL19" i="22" s="1"/>
  <c r="AM19" i="22" s="1"/>
  <c r="AN19" i="22" s="1"/>
  <c r="AO19" i="22" s="1"/>
  <c r="AP19" i="22" s="1"/>
  <c r="AQ19" i="22" s="1"/>
  <c r="AR19" i="22" s="1"/>
  <c r="D35" i="22"/>
  <c r="D20" i="22"/>
  <c r="E20" i="22" s="1"/>
  <c r="F20" i="22" s="1"/>
  <c r="G20" i="22" s="1"/>
  <c r="H20" i="22" s="1"/>
  <c r="I20" i="22" s="1"/>
  <c r="J20" i="22" s="1"/>
  <c r="K20" i="22" s="1"/>
  <c r="L20" i="22" s="1"/>
  <c r="M20" i="22" s="1"/>
  <c r="N20" i="22" s="1"/>
  <c r="O20" i="22" s="1"/>
  <c r="P20" i="22" s="1"/>
  <c r="Q20" i="22" s="1"/>
  <c r="R20" i="22" s="1"/>
  <c r="S20" i="22" s="1"/>
  <c r="T20" i="22" s="1"/>
  <c r="U20" i="22" s="1"/>
  <c r="V20" i="22" s="1"/>
  <c r="W20" i="22" s="1"/>
  <c r="X20" i="22" s="1"/>
  <c r="Y20" i="22" s="1"/>
  <c r="Z20" i="22" s="1"/>
  <c r="AA20" i="22" s="1"/>
  <c r="AB20" i="22" s="1"/>
  <c r="AC20" i="22" s="1"/>
  <c r="AD20" i="22" s="1"/>
  <c r="AE20" i="22" s="1"/>
  <c r="AF20" i="22" s="1"/>
  <c r="AG20" i="22" s="1"/>
  <c r="AH20" i="22" s="1"/>
  <c r="AI20" i="22" s="1"/>
  <c r="AJ20" i="22" s="1"/>
  <c r="AK20" i="22" s="1"/>
  <c r="AL20" i="22" s="1"/>
  <c r="AM20" i="22" s="1"/>
  <c r="AN20" i="22" s="1"/>
  <c r="AO20" i="22" s="1"/>
  <c r="AP20" i="22" s="1"/>
  <c r="AQ20" i="22" s="1"/>
  <c r="AR20" i="22" s="1"/>
  <c r="AM4" i="18"/>
  <c r="D11" i="22"/>
  <c r="E11" i="22" s="1"/>
  <c r="F11" i="22" s="1"/>
  <c r="G11" i="22" s="1"/>
  <c r="H11" i="22" s="1"/>
  <c r="I11" i="22" s="1"/>
  <c r="J11" i="22" s="1"/>
  <c r="K11" i="22" s="1"/>
  <c r="L11" i="22" s="1"/>
  <c r="M11" i="22" s="1"/>
  <c r="N11" i="22" s="1"/>
  <c r="O11" i="22" s="1"/>
  <c r="P11" i="22" s="1"/>
  <c r="Q11" i="22" s="1"/>
  <c r="R11" i="22" s="1"/>
  <c r="S11" i="22" s="1"/>
  <c r="T11" i="22" s="1"/>
  <c r="U11" i="22" s="1"/>
  <c r="V11" i="22" s="1"/>
  <c r="W11" i="22" s="1"/>
  <c r="X11" i="22" s="1"/>
  <c r="Y11" i="22" s="1"/>
  <c r="Z11" i="22" s="1"/>
  <c r="AA11" i="22" s="1"/>
  <c r="AB11" i="22" s="1"/>
  <c r="AC11" i="22" s="1"/>
  <c r="AD11" i="22" s="1"/>
  <c r="AE11" i="22" s="1"/>
  <c r="AF11" i="22" s="1"/>
  <c r="AG11" i="22" s="1"/>
  <c r="AH11" i="22" s="1"/>
  <c r="AI11" i="22" s="1"/>
  <c r="AJ11" i="22" s="1"/>
  <c r="AK11" i="22" s="1"/>
  <c r="AL11" i="22" s="1"/>
  <c r="AM11" i="22" s="1"/>
  <c r="AN11" i="22" s="1"/>
  <c r="AO11" i="22" s="1"/>
  <c r="AP11" i="22" s="1"/>
  <c r="AQ11" i="22" s="1"/>
  <c r="AR11" i="22" s="1"/>
  <c r="AN4" i="18"/>
  <c r="G10" i="16"/>
  <c r="G25" i="16"/>
  <c r="G140" i="7"/>
  <c r="G150" i="7"/>
  <c r="G148" i="6"/>
  <c r="B18" i="31" s="1"/>
  <c r="G141" i="6"/>
  <c r="B11" i="31" s="1"/>
  <c r="G147" i="6"/>
  <c r="B17" i="31" s="1"/>
  <c r="G156" i="6"/>
  <c r="B26" i="31" s="1"/>
  <c r="G137" i="6"/>
  <c r="B7" i="31" s="1"/>
  <c r="Y114" i="6"/>
  <c r="N18" i="8"/>
  <c r="AA63" i="6"/>
  <c r="AA63" i="8" s="1"/>
  <c r="L6" i="10"/>
  <c r="N122" i="6"/>
  <c r="AA89" i="6"/>
  <c r="AA89" i="8" s="1"/>
  <c r="Y27" i="10" s="1"/>
  <c r="Q14" i="8"/>
  <c r="R39" i="8"/>
  <c r="L122" i="6"/>
  <c r="N80" i="6"/>
  <c r="N80" i="8" s="1"/>
  <c r="L20" i="10" s="1"/>
  <c r="AB17" i="6"/>
  <c r="AB64" i="6" s="1"/>
  <c r="AB64" i="8" s="1"/>
  <c r="Q37" i="8"/>
  <c r="D22" i="8"/>
  <c r="N10" i="8"/>
  <c r="Z63" i="6"/>
  <c r="Z63" i="8" s="1"/>
  <c r="N36" i="8"/>
  <c r="Z5" i="8"/>
  <c r="P16" i="8"/>
  <c r="D28" i="8"/>
  <c r="N69" i="6"/>
  <c r="N69" i="8" s="1"/>
  <c r="D43" i="8"/>
  <c r="S27" i="8"/>
  <c r="D79" i="6"/>
  <c r="D79" i="8" s="1"/>
  <c r="B19" i="10" s="1"/>
  <c r="B19" i="16" s="1"/>
  <c r="AA28" i="8"/>
  <c r="AB26" i="6"/>
  <c r="AB26" i="8" s="1"/>
  <c r="D52" i="6"/>
  <c r="N124" i="6"/>
  <c r="Z27" i="8"/>
  <c r="X103" i="6"/>
  <c r="M22" i="6"/>
  <c r="M22" i="8" s="1"/>
  <c r="Z90" i="6"/>
  <c r="Z90" i="8" s="1"/>
  <c r="X26" i="10" s="1"/>
  <c r="D83" i="6"/>
  <c r="D83" i="8" s="1"/>
  <c r="B23" i="10" s="1"/>
  <c r="B23" i="16" s="1"/>
  <c r="N8" i="8"/>
  <c r="AA26" i="8"/>
  <c r="AA15" i="8"/>
  <c r="D77" i="6"/>
  <c r="D77" i="8" s="1"/>
  <c r="B17" i="10" s="1"/>
  <c r="B17" i="16" s="1"/>
  <c r="D58" i="6"/>
  <c r="D58" i="8" s="1"/>
  <c r="N11" i="8"/>
  <c r="AA18" i="8"/>
  <c r="Z65" i="6"/>
  <c r="Z65" i="8" s="1"/>
  <c r="X10" i="10" s="1"/>
  <c r="P84" i="6"/>
  <c r="P84" i="8" s="1"/>
  <c r="P18" i="8"/>
  <c r="Z22" i="8"/>
  <c r="AA77" i="6"/>
  <c r="AA77" i="8" s="1"/>
  <c r="Y17" i="10" s="1"/>
  <c r="D12" i="8"/>
  <c r="D25" i="8"/>
  <c r="O39" i="8"/>
  <c r="N61" i="6"/>
  <c r="N61" i="8" s="1"/>
  <c r="L8" i="10" s="1"/>
  <c r="Z29" i="8"/>
  <c r="Z40" i="8"/>
  <c r="P26" i="8"/>
  <c r="P80" i="6"/>
  <c r="P80" i="8" s="1"/>
  <c r="N20" i="10" s="1"/>
  <c r="P61" i="6"/>
  <c r="P61" i="8" s="1"/>
  <c r="N8" i="10" s="1"/>
  <c r="N26" i="8"/>
  <c r="O15" i="8"/>
  <c r="N9" i="8"/>
  <c r="X115" i="6"/>
  <c r="P36" i="8"/>
  <c r="Y9" i="10"/>
  <c r="N113" i="6"/>
  <c r="R74" i="6"/>
  <c r="R74" i="8" s="1"/>
  <c r="P14" i="10" s="1"/>
  <c r="N117" i="6"/>
  <c r="R9" i="8"/>
  <c r="D7" i="8"/>
  <c r="AA12" i="8"/>
  <c r="M124" i="6"/>
  <c r="E155" i="6" s="1"/>
  <c r="B25" i="25" s="1"/>
  <c r="Z6" i="8"/>
  <c r="O6" i="8"/>
  <c r="O19" i="8"/>
  <c r="M103" i="6"/>
  <c r="E134" i="6" s="1"/>
  <c r="B4" i="25" s="1"/>
  <c r="Q103" i="6"/>
  <c r="P27" i="8"/>
  <c r="R89" i="6"/>
  <c r="R89" i="8" s="1"/>
  <c r="P27" i="10" s="1"/>
  <c r="N88" i="6"/>
  <c r="N88" i="8" s="1"/>
  <c r="Q21" i="8"/>
  <c r="S63" i="6"/>
  <c r="S63" i="8" s="1"/>
  <c r="R84" i="6"/>
  <c r="R84" i="8" s="1"/>
  <c r="M29" i="6"/>
  <c r="M76" i="6" s="1"/>
  <c r="M76" i="8" s="1"/>
  <c r="K16" i="10" s="1"/>
  <c r="C16" i="16" s="1"/>
  <c r="M40" i="6"/>
  <c r="M87" i="6" s="1"/>
  <c r="M87" i="8" s="1"/>
  <c r="Y24" i="10"/>
  <c r="Q88" i="6"/>
  <c r="Q88" i="8" s="1"/>
  <c r="Z38" i="8"/>
  <c r="L106" i="6"/>
  <c r="O22" i="8"/>
  <c r="O25" i="8"/>
  <c r="D14" i="8"/>
  <c r="R54" i="6"/>
  <c r="R54" i="8" s="1"/>
  <c r="Z31" i="8"/>
  <c r="M51" i="6"/>
  <c r="M51" i="8" s="1"/>
  <c r="M13" i="10"/>
  <c r="E13" i="16" s="1"/>
  <c r="E13" i="17" s="1"/>
  <c r="Q16" i="8"/>
  <c r="M116" i="6"/>
  <c r="E147" i="6" s="1"/>
  <c r="B17" i="25" s="1"/>
  <c r="L117" i="6"/>
  <c r="N31" i="8"/>
  <c r="O16" i="8"/>
  <c r="P21" i="8"/>
  <c r="D87" i="6"/>
  <c r="D87" i="8" s="1"/>
  <c r="B26" i="10" s="1"/>
  <c r="Q104" i="6"/>
  <c r="Z19" i="8"/>
  <c r="N106" i="6"/>
  <c r="O104" i="6"/>
  <c r="P103" i="6"/>
  <c r="S55" i="6"/>
  <c r="S55" i="8" s="1"/>
  <c r="Q22" i="8"/>
  <c r="Y13" i="10"/>
  <c r="D8" i="8"/>
  <c r="P31" i="8"/>
  <c r="M38" i="6"/>
  <c r="M38" i="8" s="1"/>
  <c r="M34" i="6"/>
  <c r="N13" i="8"/>
  <c r="D66" i="6"/>
  <c r="D66" i="8" s="1"/>
  <c r="B10" i="10" s="1"/>
  <c r="D21" i="8"/>
  <c r="P10" i="8"/>
  <c r="Y11" i="10"/>
  <c r="D73" i="6"/>
  <c r="D73" i="8" s="1"/>
  <c r="AA38" i="8"/>
  <c r="Q79" i="6"/>
  <c r="Q79" i="8" s="1"/>
  <c r="O19" i="10" s="1"/>
  <c r="Z25" i="8"/>
  <c r="R58" i="6"/>
  <c r="R58" i="8" s="1"/>
  <c r="P17" i="8"/>
  <c r="O8" i="8"/>
  <c r="B140" i="7"/>
  <c r="G149" i="7"/>
  <c r="G132" i="7"/>
  <c r="G153" i="7"/>
  <c r="G158" i="6"/>
  <c r="B28" i="31" s="1"/>
  <c r="G135" i="7"/>
  <c r="B134" i="7"/>
  <c r="G135" i="6"/>
  <c r="B5" i="31" s="1"/>
  <c r="F44" i="22"/>
  <c r="D18" i="22"/>
  <c r="E18" i="22" s="1"/>
  <c r="F18" i="22" s="1"/>
  <c r="G18" i="22" s="1"/>
  <c r="H18" i="22" s="1"/>
  <c r="I18" i="22" s="1"/>
  <c r="J18" i="22" s="1"/>
  <c r="K18" i="22" s="1"/>
  <c r="L18" i="22" s="1"/>
  <c r="M18" i="22" s="1"/>
  <c r="N18" i="22" s="1"/>
  <c r="O18" i="22" s="1"/>
  <c r="P18" i="22" s="1"/>
  <c r="Q18" i="22" s="1"/>
  <c r="R18" i="22" s="1"/>
  <c r="S18" i="22" s="1"/>
  <c r="T18" i="22" s="1"/>
  <c r="U18" i="22" s="1"/>
  <c r="V18" i="22" s="1"/>
  <c r="W18" i="22" s="1"/>
  <c r="X18" i="22" s="1"/>
  <c r="Y18" i="22" s="1"/>
  <c r="Z18" i="22" s="1"/>
  <c r="AA18" i="22" s="1"/>
  <c r="AB18" i="22" s="1"/>
  <c r="AC18" i="22" s="1"/>
  <c r="AD18" i="22" s="1"/>
  <c r="AE18" i="22" s="1"/>
  <c r="AF18" i="22" s="1"/>
  <c r="AG18" i="22" s="1"/>
  <c r="AH18" i="22" s="1"/>
  <c r="AI18" i="22" s="1"/>
  <c r="AJ18" i="22" s="1"/>
  <c r="AK18" i="22" s="1"/>
  <c r="AL18" i="22" s="1"/>
  <c r="AM18" i="22" s="1"/>
  <c r="AN18" i="22" s="1"/>
  <c r="AO18" i="22" s="1"/>
  <c r="AP18" i="22" s="1"/>
  <c r="AQ18" i="22" s="1"/>
  <c r="AR18" i="22" s="1"/>
  <c r="F4" i="18"/>
  <c r="D21" i="22"/>
  <c r="E21" i="22" s="1"/>
  <c r="F21" i="22" s="1"/>
  <c r="G21" i="22" s="1"/>
  <c r="H21" i="22" s="1"/>
  <c r="I21" i="22" s="1"/>
  <c r="J21" i="22" s="1"/>
  <c r="K21" i="22" s="1"/>
  <c r="L21" i="22" s="1"/>
  <c r="M21" i="22" s="1"/>
  <c r="N21" i="22" s="1"/>
  <c r="O21" i="22" s="1"/>
  <c r="P21" i="22" s="1"/>
  <c r="Q21" i="22" s="1"/>
  <c r="R21" i="22" s="1"/>
  <c r="S21" i="22" s="1"/>
  <c r="T21" i="22" s="1"/>
  <c r="U21" i="22" s="1"/>
  <c r="V21" i="22" s="1"/>
  <c r="W21" i="22" s="1"/>
  <c r="X21" i="22" s="1"/>
  <c r="Y21" i="22" s="1"/>
  <c r="Z21" i="22" s="1"/>
  <c r="AA21" i="22" s="1"/>
  <c r="AB21" i="22" s="1"/>
  <c r="AC21" i="22" s="1"/>
  <c r="AD21" i="22" s="1"/>
  <c r="AE21" i="22" s="1"/>
  <c r="AF21" i="22" s="1"/>
  <c r="AG21" i="22" s="1"/>
  <c r="AH21" i="22" s="1"/>
  <c r="AI21" i="22" s="1"/>
  <c r="AJ21" i="22" s="1"/>
  <c r="AK21" i="22" s="1"/>
  <c r="AL21" i="22" s="1"/>
  <c r="AM21" i="22" s="1"/>
  <c r="AN21" i="22" s="1"/>
  <c r="AO21" i="22" s="1"/>
  <c r="AP21" i="22" s="1"/>
  <c r="AQ21" i="22" s="1"/>
  <c r="AR21" i="22" s="1"/>
  <c r="E35" i="22"/>
  <c r="F35" i="22" s="1"/>
  <c r="G35" i="22" s="1"/>
  <c r="H35" i="22" s="1"/>
  <c r="I35" i="22" s="1"/>
  <c r="J35" i="22" s="1"/>
  <c r="K35" i="22" s="1"/>
  <c r="L35" i="22" s="1"/>
  <c r="M35" i="22" s="1"/>
  <c r="N35" i="22" s="1"/>
  <c r="O35" i="22" s="1"/>
  <c r="P35" i="22" s="1"/>
  <c r="Q35" i="22" s="1"/>
  <c r="R35" i="22" s="1"/>
  <c r="S35" i="22" s="1"/>
  <c r="T35" i="22" s="1"/>
  <c r="U35" i="22" s="1"/>
  <c r="V35" i="22" s="1"/>
  <c r="W35" i="22" s="1"/>
  <c r="X35" i="22" s="1"/>
  <c r="Y35" i="22" s="1"/>
  <c r="Z35" i="22" s="1"/>
  <c r="AA35" i="22" s="1"/>
  <c r="AB35" i="22" s="1"/>
  <c r="AC35" i="22" s="1"/>
  <c r="AD35" i="22" s="1"/>
  <c r="AE35" i="22" s="1"/>
  <c r="AF35" i="22" s="1"/>
  <c r="AG35" i="22" s="1"/>
  <c r="AH35" i="22" s="1"/>
  <c r="AI35" i="22" s="1"/>
  <c r="AJ35" i="22" s="1"/>
  <c r="AK35" i="22" s="1"/>
  <c r="AL35" i="22" s="1"/>
  <c r="AM35" i="22" s="1"/>
  <c r="AN35" i="22" s="1"/>
  <c r="AO35" i="22" s="1"/>
  <c r="AP35" i="22" s="1"/>
  <c r="AQ35" i="22" s="1"/>
  <c r="AR35" i="22" s="1"/>
  <c r="D12" i="22"/>
  <c r="E12" i="22" s="1"/>
  <c r="F12" i="22" s="1"/>
  <c r="G12" i="22" s="1"/>
  <c r="H12" i="22" s="1"/>
  <c r="I12" i="22" s="1"/>
  <c r="J12" i="22" s="1"/>
  <c r="K12" i="22" s="1"/>
  <c r="L12" i="22" s="1"/>
  <c r="M12" i="22" s="1"/>
  <c r="N12" i="22" s="1"/>
  <c r="O12" i="22" s="1"/>
  <c r="P12" i="22" s="1"/>
  <c r="Q12" i="22" s="1"/>
  <c r="R12" i="22" s="1"/>
  <c r="S12" i="22" s="1"/>
  <c r="T12" i="22" s="1"/>
  <c r="U12" i="22" s="1"/>
  <c r="V12" i="22" s="1"/>
  <c r="W12" i="22" s="1"/>
  <c r="X12" i="22" s="1"/>
  <c r="Y12" i="22" s="1"/>
  <c r="Z12" i="22" s="1"/>
  <c r="AA12" i="22" s="1"/>
  <c r="AB12" i="22" s="1"/>
  <c r="AC12" i="22" s="1"/>
  <c r="AD12" i="22" s="1"/>
  <c r="AE12" i="22" s="1"/>
  <c r="AF12" i="22" s="1"/>
  <c r="AG12" i="22" s="1"/>
  <c r="AH12" i="22" s="1"/>
  <c r="AI12" i="22" s="1"/>
  <c r="AJ12" i="22" s="1"/>
  <c r="AK12" i="22" s="1"/>
  <c r="AL12" i="22" s="1"/>
  <c r="AM12" i="22" s="1"/>
  <c r="AN12" i="22" s="1"/>
  <c r="AO12" i="22" s="1"/>
  <c r="AP12" i="22" s="1"/>
  <c r="AQ12" i="22" s="1"/>
  <c r="AR12" i="22" s="1"/>
  <c r="D17" i="22"/>
  <c r="E17" i="22" s="1"/>
  <c r="F17" i="22" s="1"/>
  <c r="G17" i="22" s="1"/>
  <c r="H17" i="22" s="1"/>
  <c r="I17" i="22" s="1"/>
  <c r="J17" i="22" s="1"/>
  <c r="K17" i="22" s="1"/>
  <c r="L17" i="22" s="1"/>
  <c r="M17" i="22" s="1"/>
  <c r="N17" i="22" s="1"/>
  <c r="O17" i="22" s="1"/>
  <c r="P17" i="22" s="1"/>
  <c r="Q17" i="22" s="1"/>
  <c r="R17" i="22" s="1"/>
  <c r="S17" i="22" s="1"/>
  <c r="T17" i="22" s="1"/>
  <c r="U17" i="22" s="1"/>
  <c r="V17" i="22" s="1"/>
  <c r="W17" i="22" s="1"/>
  <c r="X17" i="22" s="1"/>
  <c r="Y17" i="22" s="1"/>
  <c r="Z17" i="22" s="1"/>
  <c r="AA17" i="22" s="1"/>
  <c r="AB17" i="22" s="1"/>
  <c r="AC17" i="22" s="1"/>
  <c r="AD17" i="22" s="1"/>
  <c r="AE17" i="22" s="1"/>
  <c r="AF17" i="22" s="1"/>
  <c r="AG17" i="22" s="1"/>
  <c r="AH17" i="22" s="1"/>
  <c r="AI17" i="22" s="1"/>
  <c r="AJ17" i="22" s="1"/>
  <c r="AK17" i="22" s="1"/>
  <c r="AL17" i="22" s="1"/>
  <c r="AM17" i="22" s="1"/>
  <c r="AN17" i="22" s="1"/>
  <c r="AO17" i="22" s="1"/>
  <c r="AP17" i="22" s="1"/>
  <c r="AQ17" i="22" s="1"/>
  <c r="AR17" i="22" s="1"/>
  <c r="E3" i="22"/>
  <c r="D26" i="22"/>
  <c r="E26" i="22" s="1"/>
  <c r="F26" i="22" s="1"/>
  <c r="G26" i="22" s="1"/>
  <c r="H26" i="22" s="1"/>
  <c r="I26" i="22" s="1"/>
  <c r="J26" i="22" s="1"/>
  <c r="K26" i="22" s="1"/>
  <c r="L26" i="22" s="1"/>
  <c r="M26" i="22" s="1"/>
  <c r="N26" i="22" s="1"/>
  <c r="O26" i="22" s="1"/>
  <c r="P26" i="22" s="1"/>
  <c r="Q26" i="22" s="1"/>
  <c r="R26" i="22" s="1"/>
  <c r="S26" i="22" s="1"/>
  <c r="T26" i="22" s="1"/>
  <c r="U26" i="22" s="1"/>
  <c r="V26" i="22" s="1"/>
  <c r="W26" i="22" s="1"/>
  <c r="X26" i="22" s="1"/>
  <c r="Y26" i="22" s="1"/>
  <c r="Z26" i="22" s="1"/>
  <c r="AA26" i="22" s="1"/>
  <c r="AB26" i="22" s="1"/>
  <c r="AC26" i="22" s="1"/>
  <c r="AD26" i="22" s="1"/>
  <c r="AE26" i="22" s="1"/>
  <c r="AF26" i="22" s="1"/>
  <c r="AG26" i="22" s="1"/>
  <c r="AH26" i="22" s="1"/>
  <c r="AI26" i="22" s="1"/>
  <c r="AJ26" i="22" s="1"/>
  <c r="AK26" i="22" s="1"/>
  <c r="AL26" i="22" s="1"/>
  <c r="AM26" i="22" s="1"/>
  <c r="AN26" i="22" s="1"/>
  <c r="AO26" i="22" s="1"/>
  <c r="AP26" i="22" s="1"/>
  <c r="AQ26" i="22" s="1"/>
  <c r="AR26" i="22" s="1"/>
  <c r="D40" i="22"/>
  <c r="E40" i="22" s="1"/>
  <c r="F40" i="22" s="1"/>
  <c r="G40" i="22" s="1"/>
  <c r="H40" i="22" s="1"/>
  <c r="I40" i="22" s="1"/>
  <c r="J40" i="22" s="1"/>
  <c r="K40" i="22" s="1"/>
  <c r="L40" i="22" s="1"/>
  <c r="M40" i="22" s="1"/>
  <c r="N40" i="22" s="1"/>
  <c r="O40" i="22" s="1"/>
  <c r="P40" i="22" s="1"/>
  <c r="Q40" i="22" s="1"/>
  <c r="R40" i="22" s="1"/>
  <c r="S40" i="22" s="1"/>
  <c r="T40" i="22" s="1"/>
  <c r="U40" i="22" s="1"/>
  <c r="V40" i="22" s="1"/>
  <c r="W40" i="22" s="1"/>
  <c r="X40" i="22" s="1"/>
  <c r="Y40" i="22" s="1"/>
  <c r="Z40" i="22" s="1"/>
  <c r="AA40" i="22" s="1"/>
  <c r="AB40" i="22" s="1"/>
  <c r="AC40" i="22" s="1"/>
  <c r="AD40" i="22" s="1"/>
  <c r="AE40" i="22" s="1"/>
  <c r="AF40" i="22" s="1"/>
  <c r="AG40" i="22" s="1"/>
  <c r="AH40" i="22" s="1"/>
  <c r="AI40" i="22" s="1"/>
  <c r="AJ40" i="22" s="1"/>
  <c r="AK40" i="22" s="1"/>
  <c r="AL40" i="22" s="1"/>
  <c r="AM40" i="22" s="1"/>
  <c r="AN40" i="22" s="1"/>
  <c r="AO40" i="22" s="1"/>
  <c r="AP40" i="22" s="1"/>
  <c r="AQ40" i="22" s="1"/>
  <c r="AR40" i="22" s="1"/>
  <c r="S4" i="18"/>
  <c r="V4" i="18"/>
  <c r="G154" i="6"/>
  <c r="B24" i="31" s="1"/>
  <c r="G148" i="7"/>
  <c r="G11" i="16"/>
  <c r="G9" i="16"/>
  <c r="G19" i="16"/>
  <c r="G139" i="7"/>
  <c r="G27" i="16"/>
  <c r="G153" i="6"/>
  <c r="B23" i="31" s="1"/>
  <c r="G144" i="6"/>
  <c r="B14" i="31" s="1"/>
  <c r="G155" i="6"/>
  <c r="B25" i="31" s="1"/>
  <c r="G8" i="16"/>
  <c r="G21" i="16"/>
  <c r="G150" i="6"/>
  <c r="B20" i="31" s="1"/>
  <c r="G134" i="7"/>
  <c r="G147" i="7"/>
  <c r="G26" i="16"/>
  <c r="G26" i="17" s="1"/>
  <c r="G138" i="6"/>
  <c r="B8" i="31" s="1"/>
  <c r="G152" i="7"/>
  <c r="G136" i="6"/>
  <c r="B6" i="31" s="1"/>
  <c r="G151" i="6"/>
  <c r="B21" i="31" s="1"/>
  <c r="G28" i="16"/>
  <c r="G134" i="6"/>
  <c r="B4" i="31" s="1"/>
  <c r="G157" i="6"/>
  <c r="B27" i="31" s="1"/>
  <c r="G140" i="6"/>
  <c r="B10" i="31" s="1"/>
  <c r="G143" i="7"/>
  <c r="G146" i="7"/>
  <c r="G145" i="7"/>
  <c r="G152" i="6"/>
  <c r="B22" i="31" s="1"/>
  <c r="G146" i="6"/>
  <c r="B16" i="31" s="1"/>
  <c r="G151" i="7"/>
  <c r="G7" i="16"/>
  <c r="G7" i="17" s="1"/>
  <c r="G149" i="6"/>
  <c r="B19" i="31" s="1"/>
  <c r="G14" i="16"/>
  <c r="B151" i="7"/>
  <c r="D134" i="7"/>
  <c r="B149" i="7"/>
  <c r="F138" i="7"/>
  <c r="F144" i="7"/>
  <c r="R13" i="8"/>
  <c r="P12" i="8"/>
  <c r="Q40" i="8"/>
  <c r="Z55" i="6"/>
  <c r="Z55" i="8" s="1"/>
  <c r="N13" i="10"/>
  <c r="S32" i="8"/>
  <c r="Z77" i="6"/>
  <c r="Z77" i="8" s="1"/>
  <c r="X17" i="10" s="1"/>
  <c r="S89" i="6"/>
  <c r="S89" i="8" s="1"/>
  <c r="Q27" i="10" s="1"/>
  <c r="S9" i="8"/>
  <c r="R63" i="6"/>
  <c r="R63" i="8" s="1"/>
  <c r="S7" i="8"/>
  <c r="L116" i="6"/>
  <c r="R70" i="6"/>
  <c r="R70" i="8" s="1"/>
  <c r="P12" i="10" s="1"/>
  <c r="P13" i="8"/>
  <c r="R80" i="6"/>
  <c r="R80" i="8" s="1"/>
  <c r="P20" i="10" s="1"/>
  <c r="Y6" i="10"/>
  <c r="N104" i="6"/>
  <c r="Y103" i="6"/>
  <c r="Q27" i="8"/>
  <c r="O26" i="8"/>
  <c r="O84" i="6"/>
  <c r="O84" i="8" s="1"/>
  <c r="P13" i="10"/>
  <c r="N12" i="8"/>
  <c r="O27" i="8"/>
  <c r="Q89" i="6"/>
  <c r="Q89" i="8" s="1"/>
  <c r="O27" i="10" s="1"/>
  <c r="N87" i="6"/>
  <c r="N87" i="8" s="1"/>
  <c r="P62" i="6"/>
  <c r="P62" i="8" s="1"/>
  <c r="N9" i="10" s="1"/>
  <c r="O26" i="10"/>
  <c r="AA33" i="8"/>
  <c r="O30" i="8"/>
  <c r="O24" i="8"/>
  <c r="X124" i="6"/>
  <c r="O20" i="8"/>
  <c r="Q39" i="8"/>
  <c r="R21" i="8"/>
  <c r="Q23" i="8"/>
  <c r="Q17" i="8"/>
  <c r="P25" i="8"/>
  <c r="D38" i="8"/>
  <c r="Q43" i="8"/>
  <c r="M117" i="6"/>
  <c r="E148" i="6" s="1"/>
  <c r="B18" i="25" s="1"/>
  <c r="O65" i="6"/>
  <c r="O65" i="8" s="1"/>
  <c r="M10" i="10" s="1"/>
  <c r="E10" i="16" s="1"/>
  <c r="E10" i="17" s="1"/>
  <c r="R57" i="6"/>
  <c r="R57" i="8" s="1"/>
  <c r="P7" i="10" s="1"/>
  <c r="D7" i="16" s="1"/>
  <c r="D7" i="17" s="1"/>
  <c r="O31" i="8"/>
  <c r="S40" i="8"/>
  <c r="P66" i="6"/>
  <c r="P66" i="8" s="1"/>
  <c r="N10" i="10" s="1"/>
  <c r="O76" i="6"/>
  <c r="O76" i="8" s="1"/>
  <c r="M16" i="10" s="1"/>
  <c r="E16" i="16" s="1"/>
  <c r="E16" i="17" s="1"/>
  <c r="R36" i="8"/>
  <c r="Q25" i="8"/>
  <c r="AA17" i="8"/>
  <c r="Q10" i="8"/>
  <c r="S25" i="8"/>
  <c r="M9" i="10"/>
  <c r="E9" i="16" s="1"/>
  <c r="E9" i="17" s="1"/>
  <c r="O68" i="6"/>
  <c r="O68" i="8" s="1"/>
  <c r="M11" i="10" s="1"/>
  <c r="E11" i="16" s="1"/>
  <c r="E11" i="17" s="1"/>
  <c r="R30" i="8"/>
  <c r="AA72" i="6"/>
  <c r="AA72" i="8" s="1"/>
  <c r="D23" i="8"/>
  <c r="M122" i="6"/>
  <c r="E153" i="6" s="1"/>
  <c r="B23" i="25" s="1"/>
  <c r="S22" i="8"/>
  <c r="B119" i="6"/>
  <c r="B150" i="6" s="1"/>
  <c r="Q52" i="6"/>
  <c r="Q52" i="8" s="1"/>
  <c r="O4" i="10" s="1"/>
  <c r="O40" i="8"/>
  <c r="D33" i="8"/>
  <c r="O5" i="8"/>
  <c r="Q6" i="8"/>
  <c r="P26" i="10"/>
  <c r="Q117" i="6"/>
  <c r="D18" i="8"/>
  <c r="M113" i="6"/>
  <c r="E144" i="6" s="1"/>
  <c r="B14" i="25" s="1"/>
  <c r="O106" i="6"/>
  <c r="Z10" i="8"/>
  <c r="O12" i="8"/>
  <c r="N30" i="8"/>
  <c r="P6" i="8"/>
  <c r="S85" i="6"/>
  <c r="S85" i="8" s="1"/>
  <c r="AA39" i="8"/>
  <c r="Z39" i="8"/>
  <c r="Y124" i="6"/>
  <c r="Y119" i="6"/>
  <c r="O61" i="6"/>
  <c r="O61" i="8" s="1"/>
  <c r="M8" i="10" s="1"/>
  <c r="E8" i="16" s="1"/>
  <c r="E8" i="17" s="1"/>
  <c r="D60" i="6"/>
  <c r="D60" i="8" s="1"/>
  <c r="Z58" i="6"/>
  <c r="Z58" i="8" s="1"/>
  <c r="X8" i="10" s="1"/>
  <c r="AA7" i="8"/>
  <c r="AA102" i="6"/>
  <c r="G133" i="6" s="1"/>
  <c r="B3" i="31" s="1"/>
  <c r="D137" i="7"/>
  <c r="D148" i="7"/>
  <c r="D130" i="7"/>
  <c r="D138" i="7"/>
  <c r="B150" i="7"/>
  <c r="B142" i="7"/>
  <c r="D139" i="7"/>
  <c r="C145" i="7"/>
  <c r="D142" i="7"/>
  <c r="F129" i="7"/>
  <c r="C132" i="7"/>
  <c r="B3" i="32"/>
  <c r="F128" i="7"/>
  <c r="F139" i="7"/>
  <c r="D136" i="7"/>
  <c r="D145" i="7"/>
  <c r="C146" i="7"/>
  <c r="C135" i="7"/>
  <c r="C148" i="7"/>
  <c r="D133" i="7"/>
  <c r="F150" i="7"/>
  <c r="D129" i="7"/>
  <c r="F147" i="7"/>
  <c r="C142" i="7"/>
  <c r="D150" i="7"/>
  <c r="F149" i="7"/>
  <c r="D128" i="7"/>
  <c r="F140" i="7"/>
  <c r="C130" i="7"/>
  <c r="C128" i="7"/>
  <c r="F151" i="7"/>
  <c r="B152" i="7"/>
  <c r="F153" i="7"/>
  <c r="B147" i="7"/>
  <c r="D141" i="7"/>
  <c r="B153" i="7"/>
  <c r="B132" i="7"/>
  <c r="D140" i="7"/>
  <c r="B130" i="7"/>
  <c r="F146" i="7"/>
  <c r="D131" i="7"/>
  <c r="B144" i="7"/>
  <c r="C134" i="7"/>
  <c r="F132" i="7"/>
  <c r="B139" i="7"/>
  <c r="B145" i="7"/>
  <c r="F145" i="7"/>
  <c r="D146" i="7"/>
  <c r="C140" i="7"/>
  <c r="B141" i="7"/>
  <c r="B133" i="7"/>
  <c r="B25" i="32"/>
  <c r="B3" i="25"/>
  <c r="D135" i="7"/>
  <c r="D153" i="7"/>
  <c r="F152" i="7"/>
  <c r="C139" i="7"/>
  <c r="B136" i="7"/>
  <c r="D143" i="7"/>
  <c r="C152" i="7"/>
  <c r="B28" i="32"/>
  <c r="C149" i="7"/>
  <c r="C151" i="7"/>
  <c r="B135" i="7"/>
  <c r="C143" i="7"/>
  <c r="C131" i="7"/>
  <c r="D152" i="7"/>
  <c r="C153" i="7"/>
  <c r="D147" i="7"/>
  <c r="C147" i="7"/>
  <c r="B3" i="33"/>
  <c r="F133" i="7"/>
  <c r="C144" i="7"/>
  <c r="D149" i="7"/>
  <c r="D132" i="7"/>
  <c r="F143" i="7"/>
  <c r="B28" i="25"/>
  <c r="B137" i="7"/>
  <c r="B128" i="7"/>
  <c r="C129" i="7"/>
  <c r="D151" i="7"/>
  <c r="F130" i="7"/>
  <c r="F141" i="7"/>
  <c r="B23" i="32"/>
  <c r="D144" i="7"/>
  <c r="B146" i="7"/>
  <c r="F148" i="7"/>
  <c r="B143" i="7"/>
  <c r="C136" i="7"/>
  <c r="F134" i="7"/>
  <c r="C150" i="7"/>
  <c r="F136" i="7"/>
  <c r="F135" i="7"/>
  <c r="F142" i="7"/>
  <c r="C133" i="7"/>
  <c r="B148" i="7"/>
  <c r="B17" i="32"/>
  <c r="B5" i="32"/>
  <c r="C141" i="7"/>
  <c r="AO72" i="7"/>
  <c r="AO71" i="7"/>
  <c r="AB53" i="7"/>
  <c r="AC6" i="8"/>
  <c r="D9" i="8"/>
  <c r="AC30" i="8"/>
  <c r="AB77" i="7"/>
  <c r="AO19" i="7"/>
  <c r="C24" i="7"/>
  <c r="C45" i="7" s="1"/>
  <c r="D56" i="8"/>
  <c r="B6" i="10" s="1"/>
  <c r="W9" i="8"/>
  <c r="V56" i="7"/>
  <c r="AO25" i="7"/>
  <c r="Y24" i="7" s="1"/>
  <c r="Y71" i="7" s="1"/>
  <c r="AO24" i="7"/>
  <c r="Y23" i="7" s="1"/>
  <c r="Z24" i="8"/>
  <c r="AB56" i="7"/>
  <c r="AC9" i="8"/>
  <c r="AC29" i="8"/>
  <c r="AB76" i="7"/>
  <c r="N71" i="8"/>
  <c r="L13" i="10" s="1"/>
  <c r="T70" i="7"/>
  <c r="U23" i="8"/>
  <c r="AB20" i="8"/>
  <c r="AB67" i="6"/>
  <c r="AB67" i="8" s="1"/>
  <c r="P39" i="8"/>
  <c r="P8" i="8"/>
  <c r="D20" i="8"/>
  <c r="AE69" i="6"/>
  <c r="AE69" i="8" s="1"/>
  <c r="AC11" i="10" s="1"/>
  <c r="I11" i="16" s="1"/>
  <c r="M37" i="6"/>
  <c r="AB43" i="6"/>
  <c r="M27" i="6"/>
  <c r="S64" i="6"/>
  <c r="S64" i="8" s="1"/>
  <c r="O70" i="6"/>
  <c r="O70" i="8" s="1"/>
  <c r="M12" i="10" s="1"/>
  <c r="E12" i="16" s="1"/>
  <c r="P54" i="6"/>
  <c r="P54" i="8" s="1"/>
  <c r="N6" i="10" s="1"/>
  <c r="M30" i="6"/>
  <c r="AB32" i="6"/>
  <c r="M31" i="6"/>
  <c r="M7" i="6"/>
  <c r="O116" i="6"/>
  <c r="N89" i="6"/>
  <c r="N89" i="8" s="1"/>
  <c r="L27" i="10" s="1"/>
  <c r="M14" i="6"/>
  <c r="M61" i="6" s="1"/>
  <c r="M61" i="8" s="1"/>
  <c r="M75" i="6"/>
  <c r="M75" i="8" s="1"/>
  <c r="K15" i="10" s="1"/>
  <c r="Q13" i="8"/>
  <c r="Q30" i="8"/>
  <c r="M39" i="6"/>
  <c r="M17" i="6"/>
  <c r="M64" i="6" s="1"/>
  <c r="M64" i="8" s="1"/>
  <c r="S76" i="6"/>
  <c r="S76" i="8" s="1"/>
  <c r="Q16" i="10" s="1"/>
  <c r="S68" i="6"/>
  <c r="S68" i="8" s="1"/>
  <c r="M25" i="6"/>
  <c r="M25" i="8" s="1"/>
  <c r="N7" i="8"/>
  <c r="Z56" i="6"/>
  <c r="Z56" i="8" s="1"/>
  <c r="P43" i="8"/>
  <c r="AA13" i="8"/>
  <c r="AE11" i="8"/>
  <c r="AB12" i="6"/>
  <c r="AB59" i="6" s="1"/>
  <c r="AB59" i="8" s="1"/>
  <c r="AB41" i="6"/>
  <c r="AB88" i="6" s="1"/>
  <c r="AB88" i="8" s="1"/>
  <c r="AB24" i="6"/>
  <c r="AB71" i="6" s="1"/>
  <c r="AB71" i="8" s="1"/>
  <c r="P10" i="10"/>
  <c r="T102" i="6"/>
  <c r="AB27" i="6"/>
  <c r="AB22" i="6"/>
  <c r="AB22" i="8" s="1"/>
  <c r="O10" i="8"/>
  <c r="AE31" i="8"/>
  <c r="AB9" i="6"/>
  <c r="AB40" i="6"/>
  <c r="O124" i="6"/>
  <c r="M42" i="6"/>
  <c r="M42" i="8" s="1"/>
  <c r="AA29" i="8"/>
  <c r="N37" i="8"/>
  <c r="S12" i="8"/>
  <c r="AB19" i="6"/>
  <c r="AB19" i="8" s="1"/>
  <c r="M12" i="6"/>
  <c r="M12" i="8" s="1"/>
  <c r="S28" i="8"/>
  <c r="D64" i="6"/>
  <c r="D64" i="8" s="1"/>
  <c r="B9" i="10" s="1"/>
  <c r="Z42" i="8"/>
  <c r="R5" i="8"/>
  <c r="O43" i="8"/>
  <c r="Z7" i="8"/>
  <c r="AB42" i="6"/>
  <c r="AB42" i="8" s="1"/>
  <c r="AB37" i="6"/>
  <c r="AB33" i="6"/>
  <c r="AB31" i="6"/>
  <c r="AB7" i="6"/>
  <c r="AB14" i="6"/>
  <c r="AB29" i="6"/>
  <c r="AB28" i="6"/>
  <c r="AB6" i="6"/>
  <c r="AB16" i="6"/>
  <c r="AB8" i="6"/>
  <c r="AB25" i="6"/>
  <c r="N39" i="8"/>
  <c r="M106" i="6"/>
  <c r="E137" i="6" s="1"/>
  <c r="B7" i="25" s="1"/>
  <c r="M26" i="10"/>
  <c r="E26" i="16" s="1"/>
  <c r="E26" i="17" s="1"/>
  <c r="M41" i="6"/>
  <c r="B106" i="6"/>
  <c r="B137" i="6" s="1"/>
  <c r="B7" i="27" s="1"/>
  <c r="M112" i="6"/>
  <c r="E143" i="6" s="1"/>
  <c r="Z75" i="6"/>
  <c r="Z75" i="8" s="1"/>
  <c r="X15" i="10" s="1"/>
  <c r="Z26" i="8"/>
  <c r="Y118" i="6"/>
  <c r="AC119" i="6"/>
  <c r="I150" i="6" s="1"/>
  <c r="Q124" i="6"/>
  <c r="Z13" i="8"/>
  <c r="R17" i="8"/>
  <c r="N75" i="6"/>
  <c r="N75" i="8" s="1"/>
  <c r="L15" i="10" s="1"/>
  <c r="AA21" i="8"/>
  <c r="R14" i="8"/>
  <c r="Q58" i="6"/>
  <c r="Q58" i="8" s="1"/>
  <c r="S39" i="8"/>
  <c r="D42" i="8"/>
  <c r="O11" i="10"/>
  <c r="AB51" i="6"/>
  <c r="AB51" i="8" s="1"/>
  <c r="AB18" i="6"/>
  <c r="Q125" i="6"/>
  <c r="R24" i="8"/>
  <c r="D53" i="6"/>
  <c r="D53" i="8" s="1"/>
  <c r="B5" i="10" s="1"/>
  <c r="B5" i="16" s="1"/>
  <c r="AB10" i="6"/>
  <c r="AB57" i="6" s="1"/>
  <c r="O88" i="6"/>
  <c r="O88" i="8" s="1"/>
  <c r="AB21" i="6"/>
  <c r="Q26" i="10"/>
  <c r="Q20" i="8"/>
  <c r="S26" i="8"/>
  <c r="P22" i="8"/>
  <c r="AB23" i="6"/>
  <c r="AB70" i="6" s="1"/>
  <c r="AE29" i="8"/>
  <c r="B11" i="10"/>
  <c r="D29" i="8"/>
  <c r="M36" i="6"/>
  <c r="M36" i="8" s="1"/>
  <c r="AB36" i="6"/>
  <c r="AA32" i="8"/>
  <c r="AD113" i="6"/>
  <c r="H144" i="6" s="1"/>
  <c r="P70" i="6"/>
  <c r="P70" i="8" s="1"/>
  <c r="N12" i="10" s="1"/>
  <c r="AA9" i="8"/>
  <c r="O36" i="8"/>
  <c r="M15" i="6"/>
  <c r="M62" i="6" s="1"/>
  <c r="N38" i="8"/>
  <c r="B126" i="6"/>
  <c r="B157" i="6" s="1"/>
  <c r="AD110" i="6"/>
  <c r="H141" i="6" s="1"/>
  <c r="H11" i="17" s="1"/>
  <c r="M24" i="6"/>
  <c r="M71" i="6" s="1"/>
  <c r="M19" i="8"/>
  <c r="Q76" i="6"/>
  <c r="Q76" i="8" s="1"/>
  <c r="O16" i="10" s="1"/>
  <c r="D16" i="16" s="1"/>
  <c r="N16" i="8"/>
  <c r="S57" i="6"/>
  <c r="S57" i="8" s="1"/>
  <c r="Q7" i="10" s="1"/>
  <c r="S43" i="8"/>
  <c r="R18" i="8"/>
  <c r="D16" i="8"/>
  <c r="Z84" i="6"/>
  <c r="Z84" i="8" s="1"/>
  <c r="X24" i="10" s="1"/>
  <c r="P85" i="6"/>
  <c r="P85" i="8" s="1"/>
  <c r="N24" i="10" s="1"/>
  <c r="AB38" i="6"/>
  <c r="AB5" i="6"/>
  <c r="AB52" i="6" s="1"/>
  <c r="Q10" i="10"/>
  <c r="M20" i="6"/>
  <c r="AE89" i="6"/>
  <c r="AE89" i="8" s="1"/>
  <c r="AC27" i="10" s="1"/>
  <c r="I27" i="16" s="1"/>
  <c r="AB39" i="6"/>
  <c r="AB15" i="6"/>
  <c r="O80" i="6"/>
  <c r="O80" i="8" s="1"/>
  <c r="M20" i="10" s="1"/>
  <c r="E20" i="16" s="1"/>
  <c r="E20" i="17" s="1"/>
  <c r="M11" i="6"/>
  <c r="M11" i="8" s="1"/>
  <c r="L123" i="6"/>
  <c r="D10" i="8"/>
  <c r="AE13" i="8"/>
  <c r="AA8" i="8"/>
  <c r="Y115" i="6"/>
  <c r="P127" i="6"/>
  <c r="D158" i="6" s="1"/>
  <c r="M26" i="8"/>
  <c r="M33" i="6"/>
  <c r="M33" i="8" s="1"/>
  <c r="N25" i="8"/>
  <c r="S6" i="8"/>
  <c r="Q24" i="8"/>
  <c r="Q66" i="6"/>
  <c r="Q66" i="8" s="1"/>
  <c r="O10" i="10" s="1"/>
  <c r="AB4" i="8"/>
  <c r="M18" i="6"/>
  <c r="AB13" i="6"/>
  <c r="Y110" i="6"/>
  <c r="AB11" i="6"/>
  <c r="AB11" i="8" s="1"/>
  <c r="D84" i="6"/>
  <c r="D84" i="8" s="1"/>
  <c r="B24" i="10" s="1"/>
  <c r="AC109" i="6"/>
  <c r="I140" i="6" s="1"/>
  <c r="AC117" i="6"/>
  <c r="I148" i="6" s="1"/>
  <c r="AD119" i="6"/>
  <c r="H150" i="6" s="1"/>
  <c r="B115" i="6"/>
  <c r="B146" i="6" s="1"/>
  <c r="Q114" i="6"/>
  <c r="Q9" i="8"/>
  <c r="M32" i="6"/>
  <c r="M79" i="6" s="1"/>
  <c r="M23" i="6"/>
  <c r="M70" i="6" s="1"/>
  <c r="O42" i="8"/>
  <c r="Q18" i="8"/>
  <c r="O17" i="8"/>
  <c r="M16" i="6"/>
  <c r="M63" i="6" s="1"/>
  <c r="M63" i="8" s="1"/>
  <c r="P11" i="10"/>
  <c r="M10" i="6"/>
  <c r="AB30" i="6"/>
  <c r="AC8" i="10"/>
  <c r="I8" i="16" s="1"/>
  <c r="D34" i="6"/>
  <c r="AE82" i="6"/>
  <c r="Y113" i="6"/>
  <c r="L112" i="6"/>
  <c r="R55" i="6"/>
  <c r="R55" i="8" s="1"/>
  <c r="Q109" i="6"/>
  <c r="R29" i="8"/>
  <c r="R26" i="8"/>
  <c r="S5" i="8"/>
  <c r="S19" i="8"/>
  <c r="D41" i="8"/>
  <c r="P30" i="8"/>
  <c r="O110" i="6"/>
  <c r="Y122" i="6"/>
  <c r="L124" i="6"/>
  <c r="R62" i="6"/>
  <c r="R62" i="8" s="1"/>
  <c r="N62" i="6"/>
  <c r="N62" i="8" s="1"/>
  <c r="L9" i="10" s="1"/>
  <c r="Q75" i="6"/>
  <c r="Q75" i="8" s="1"/>
  <c r="O15" i="10" s="1"/>
  <c r="Q8" i="8"/>
  <c r="S15" i="8"/>
  <c r="R85" i="6"/>
  <c r="R85" i="8" s="1"/>
  <c r="Z68" i="6"/>
  <c r="Z68" i="8" s="1"/>
  <c r="X11" i="10" s="1"/>
  <c r="AE52" i="6"/>
  <c r="AE52" i="8" s="1"/>
  <c r="AC4" i="10" s="1"/>
  <c r="I4" i="16" s="1"/>
  <c r="AE25" i="8"/>
  <c r="C96" i="18"/>
  <c r="D96" i="18" s="1"/>
  <c r="D143" i="18" s="1"/>
  <c r="C174" i="18" s="1"/>
  <c r="R34" i="6"/>
  <c r="R19" i="8"/>
  <c r="AC118" i="6"/>
  <c r="I149" i="6" s="1"/>
  <c r="AA10" i="8"/>
  <c r="P9" i="8"/>
  <c r="Q54" i="6"/>
  <c r="Q54" i="8" s="1"/>
  <c r="O6" i="10" s="1"/>
  <c r="AA27" i="8"/>
  <c r="O13" i="10"/>
  <c r="O13" i="8"/>
  <c r="AE45" i="6"/>
  <c r="S34" i="6"/>
  <c r="Z12" i="8"/>
  <c r="R6" i="8"/>
  <c r="Y111" i="6"/>
  <c r="P110" i="6"/>
  <c r="Y102" i="6"/>
  <c r="C133" i="6" s="1"/>
  <c r="Y104" i="6"/>
  <c r="AA41" i="8"/>
  <c r="R59" i="6"/>
  <c r="R59" i="8" s="1"/>
  <c r="M8" i="8"/>
  <c r="AA66" i="6"/>
  <c r="AA66" i="8" s="1"/>
  <c r="Y10" i="10" s="1"/>
  <c r="AA6" i="8"/>
  <c r="AA37" i="8"/>
  <c r="AE70" i="6"/>
  <c r="AE70" i="8" s="1"/>
  <c r="AC12" i="10" s="1"/>
  <c r="I12" i="16" s="1"/>
  <c r="J34" i="6"/>
  <c r="Y106" i="6"/>
  <c r="AA3" i="10"/>
  <c r="AC107" i="6"/>
  <c r="I138" i="6" s="1"/>
  <c r="U102" i="6"/>
  <c r="P52" i="6"/>
  <c r="P52" i="8" s="1"/>
  <c r="N4" i="10" s="1"/>
  <c r="O34" i="8"/>
  <c r="O75" i="6"/>
  <c r="O75" i="8" s="1"/>
  <c r="M15" i="10" s="1"/>
  <c r="E15" i="16" s="1"/>
  <c r="E15" i="17" s="1"/>
  <c r="Q26" i="8"/>
  <c r="AE18" i="8"/>
  <c r="AE57" i="6"/>
  <c r="O54" i="6"/>
  <c r="O54" i="8" s="1"/>
  <c r="M6" i="10" s="1"/>
  <c r="E6" i="16" s="1"/>
  <c r="E6" i="17" s="1"/>
  <c r="P24" i="8"/>
  <c r="R43" i="8"/>
  <c r="D15" i="8"/>
  <c r="AA5" i="8"/>
  <c r="AE38" i="8"/>
  <c r="C143" i="18"/>
  <c r="Z34" i="6"/>
  <c r="Q34" i="6"/>
  <c r="AE55" i="6"/>
  <c r="AE55" i="8" s="1"/>
  <c r="R40" i="8"/>
  <c r="S13" i="8"/>
  <c r="P124" i="6"/>
  <c r="N11" i="10"/>
  <c r="AB34" i="6"/>
  <c r="P125" i="6"/>
  <c r="Q118" i="6"/>
  <c r="AA90" i="6"/>
  <c r="AA90" i="8" s="1"/>
  <c r="Q119" i="6"/>
  <c r="Q80" i="6"/>
  <c r="Q80" i="8" s="1"/>
  <c r="O20" i="10" s="1"/>
  <c r="D74" i="6"/>
  <c r="D74" i="8" s="1"/>
  <c r="B14" i="10" s="1"/>
  <c r="B14" i="16" s="1"/>
  <c r="S77" i="6"/>
  <c r="S77" i="8" s="1"/>
  <c r="Q17" i="10" s="1"/>
  <c r="R20" i="8"/>
  <c r="N24" i="8"/>
  <c r="N90" i="6"/>
  <c r="N90" i="8" s="1"/>
  <c r="N79" i="6"/>
  <c r="N79" i="8" s="1"/>
  <c r="L19" i="10" s="1"/>
  <c r="AE33" i="8"/>
  <c r="AE56" i="6"/>
  <c r="AE56" i="8" s="1"/>
  <c r="N34" i="6"/>
  <c r="S18" i="8"/>
  <c r="Q6" i="10"/>
  <c r="N74" i="6"/>
  <c r="N74" i="8" s="1"/>
  <c r="L14" i="10" s="1"/>
  <c r="R22" i="8"/>
  <c r="Y8" i="10"/>
  <c r="O9" i="8"/>
  <c r="N17" i="8"/>
  <c r="P20" i="8"/>
  <c r="P11" i="8"/>
  <c r="R31" i="8"/>
  <c r="D51" i="8"/>
  <c r="AG34" i="6"/>
  <c r="R75" i="6"/>
  <c r="R75" i="8" s="1"/>
  <c r="P15" i="10" s="1"/>
  <c r="S70" i="6"/>
  <c r="S70" i="8" s="1"/>
  <c r="Q12" i="10" s="1"/>
  <c r="R88" i="6"/>
  <c r="R88" i="8" s="1"/>
  <c r="AA34" i="6"/>
  <c r="O85" i="6"/>
  <c r="O85" i="8" s="1"/>
  <c r="S88" i="6"/>
  <c r="S88" i="8" s="1"/>
  <c r="AE71" i="6"/>
  <c r="AE71" i="8" s="1"/>
  <c r="AC13" i="10" s="1"/>
  <c r="I13" i="16" s="1"/>
  <c r="AE43" i="8"/>
  <c r="N80" i="13"/>
  <c r="Q35" i="6" s="1"/>
  <c r="C80" i="13"/>
  <c r="D35" i="6" s="1"/>
  <c r="P80" i="13"/>
  <c r="S35" i="6" s="1"/>
  <c r="K80" i="13"/>
  <c r="N35" i="6" s="1"/>
  <c r="E80" i="13"/>
  <c r="D80" i="13"/>
  <c r="M80" i="13"/>
  <c r="P35" i="6" s="1"/>
  <c r="J80" i="13"/>
  <c r="M35" i="6" s="1"/>
  <c r="L80" i="13"/>
  <c r="X80" i="13"/>
  <c r="AG35" i="6" s="1"/>
  <c r="I80" i="13"/>
  <c r="J35" i="6" s="1"/>
  <c r="J35" i="8" s="1"/>
  <c r="G80" i="13"/>
  <c r="Q80" i="13"/>
  <c r="Z35" i="6" s="1"/>
  <c r="F80" i="13"/>
  <c r="O80" i="13"/>
  <c r="R35" i="6" s="1"/>
  <c r="S80" i="13"/>
  <c r="AB35" i="6" s="1"/>
  <c r="H80" i="13"/>
  <c r="I35" i="6" s="1"/>
  <c r="R80" i="13"/>
  <c r="AA35" i="6" s="1"/>
  <c r="N126" i="6"/>
  <c r="Y123" i="6"/>
  <c r="Z127" i="6"/>
  <c r="F158" i="6" s="1"/>
  <c r="B111" i="6"/>
  <c r="B142" i="6" s="1"/>
  <c r="Q36" i="8"/>
  <c r="Q59" i="6"/>
  <c r="Q59" i="8" s="1"/>
  <c r="S71" i="6"/>
  <c r="S71" i="8" s="1"/>
  <c r="Q13" i="10" s="1"/>
  <c r="AA36" i="8"/>
  <c r="R79" i="6"/>
  <c r="R79" i="8" s="1"/>
  <c r="P19" i="10" s="1"/>
  <c r="N23" i="8"/>
  <c r="N66" i="6"/>
  <c r="N66" i="8" s="1"/>
  <c r="L10" i="10" s="1"/>
  <c r="S33" i="8"/>
  <c r="S67" i="6"/>
  <c r="S67" i="8" s="1"/>
  <c r="Q85" i="6"/>
  <c r="Q85" i="8" s="1"/>
  <c r="O24" i="10" s="1"/>
  <c r="S31" i="8"/>
  <c r="AE15" i="8"/>
  <c r="AE32" i="8"/>
  <c r="N67" i="6"/>
  <c r="N67" i="8" s="1"/>
  <c r="P117" i="6"/>
  <c r="AA23" i="8"/>
  <c r="M126" i="6"/>
  <c r="E157" i="6" s="1"/>
  <c r="AD123" i="6"/>
  <c r="H154" i="6" s="1"/>
  <c r="H89" i="13"/>
  <c r="I34" i="6"/>
  <c r="P104" i="6"/>
  <c r="N112" i="6"/>
  <c r="G102" i="6"/>
  <c r="N116" i="6"/>
  <c r="P42" i="8"/>
  <c r="S58" i="6"/>
  <c r="S58" i="8" s="1"/>
  <c r="S84" i="6"/>
  <c r="S84" i="8" s="1"/>
  <c r="S61" i="6"/>
  <c r="S61" i="8" s="1"/>
  <c r="O11" i="8"/>
  <c r="P34" i="6"/>
  <c r="I75" i="8"/>
  <c r="G15" i="10" s="1"/>
  <c r="B15" i="16" s="1"/>
  <c r="B105" i="6"/>
  <c r="G105" i="6"/>
  <c r="AC120" i="6"/>
  <c r="I151" i="6" s="1"/>
  <c r="AC108" i="6"/>
  <c r="I139" i="6" s="1"/>
  <c r="AC114" i="6"/>
  <c r="I145" i="6" s="1"/>
  <c r="AC125" i="6"/>
  <c r="I156" i="6" s="1"/>
  <c r="AC123" i="6"/>
  <c r="I154" i="6" s="1"/>
  <c r="AC112" i="6"/>
  <c r="I143" i="6" s="1"/>
  <c r="AC113" i="6"/>
  <c r="I144" i="6" s="1"/>
  <c r="O9" i="10"/>
  <c r="G107" i="6"/>
  <c r="AE110" i="6"/>
  <c r="J141" i="6" s="1"/>
  <c r="B11" i="33" s="1"/>
  <c r="N119" i="6"/>
  <c r="AE107" i="6"/>
  <c r="J138" i="6" s="1"/>
  <c r="B8" i="33" s="1"/>
  <c r="H8" i="17"/>
  <c r="L115" i="6"/>
  <c r="L111" i="6"/>
  <c r="G109" i="6"/>
  <c r="AE105" i="6"/>
  <c r="J136" i="6" s="1"/>
  <c r="B6" i="33" s="1"/>
  <c r="Q113" i="6"/>
  <c r="X125" i="6"/>
  <c r="X110" i="6"/>
  <c r="M125" i="6"/>
  <c r="E156" i="6" s="1"/>
  <c r="B122" i="6"/>
  <c r="B153" i="6" s="1"/>
  <c r="AE124" i="6"/>
  <c r="J155" i="6" s="1"/>
  <c r="B25" i="33" s="1"/>
  <c r="P109" i="6"/>
  <c r="P115" i="6"/>
  <c r="M118" i="6"/>
  <c r="E149" i="6" s="1"/>
  <c r="X112" i="6"/>
  <c r="B114" i="6"/>
  <c r="B145" i="6" s="1"/>
  <c r="AE109" i="6"/>
  <c r="J140" i="6" s="1"/>
  <c r="B10" i="33" s="1"/>
  <c r="O125" i="6"/>
  <c r="AE24" i="10"/>
  <c r="J24" i="16" s="1"/>
  <c r="Y105" i="6"/>
  <c r="P122" i="6"/>
  <c r="AE126" i="6"/>
  <c r="J157" i="6" s="1"/>
  <c r="B27" i="33" s="1"/>
  <c r="Q122" i="6"/>
  <c r="N118" i="6"/>
  <c r="G110" i="6"/>
  <c r="N109" i="6"/>
  <c r="B110" i="6"/>
  <c r="N110" i="6"/>
  <c r="L119" i="6"/>
  <c r="N114" i="6"/>
  <c r="Y112" i="6"/>
  <c r="B124" i="6"/>
  <c r="G11" i="10"/>
  <c r="X106" i="6"/>
  <c r="P116" i="6"/>
  <c r="P112" i="6"/>
  <c r="AE125" i="6"/>
  <c r="J156" i="6" s="1"/>
  <c r="B26" i="33" s="1"/>
  <c r="X111" i="6"/>
  <c r="G24" i="10"/>
  <c r="O112" i="6"/>
  <c r="H12" i="17"/>
  <c r="Q105" i="6"/>
  <c r="N115" i="6"/>
  <c r="X9" i="10"/>
  <c r="O108" i="6"/>
  <c r="B118" i="6"/>
  <c r="B149" i="6" s="1"/>
  <c r="L105" i="6"/>
  <c r="N107" i="6"/>
  <c r="O122" i="6"/>
  <c r="M108" i="6"/>
  <c r="E139" i="6" s="1"/>
  <c r="G8" i="10"/>
  <c r="O113" i="6"/>
  <c r="Y126" i="6"/>
  <c r="G123" i="6"/>
  <c r="AE123" i="6"/>
  <c r="J154" i="6" s="1"/>
  <c r="B24" i="33" s="1"/>
  <c r="I71" i="8"/>
  <c r="G13" i="10" s="1"/>
  <c r="M5" i="6"/>
  <c r="AE112" i="6"/>
  <c r="J143" i="6" s="1"/>
  <c r="B13" i="33" s="1"/>
  <c r="Y117" i="6"/>
  <c r="G108" i="6"/>
  <c r="L104" i="6"/>
  <c r="Y107" i="6"/>
  <c r="X126" i="6"/>
  <c r="M120" i="6"/>
  <c r="E151" i="6" s="1"/>
  <c r="I78" i="8"/>
  <c r="G18" i="10" s="1"/>
  <c r="B18" i="16" s="1"/>
  <c r="I62" i="8"/>
  <c r="G9" i="10" s="1"/>
  <c r="O111" i="6"/>
  <c r="AE117" i="6"/>
  <c r="J148" i="6" s="1"/>
  <c r="B18" i="33" s="1"/>
  <c r="AE119" i="6"/>
  <c r="J150" i="6" s="1"/>
  <c r="B20" i="33" s="1"/>
  <c r="I88" i="8"/>
  <c r="M90" i="6"/>
  <c r="M43" i="8"/>
  <c r="I54" i="8"/>
  <c r="G6" i="10" s="1"/>
  <c r="I90" i="8"/>
  <c r="G26" i="10" s="1"/>
  <c r="I52" i="8"/>
  <c r="G4" i="10" s="1"/>
  <c r="I86" i="8"/>
  <c r="G25" i="10" s="1"/>
  <c r="B25" i="16" s="1"/>
  <c r="G103" i="6"/>
  <c r="I70" i="8"/>
  <c r="G12" i="10" s="1"/>
  <c r="B12" i="16" s="1"/>
  <c r="G124" i="6"/>
  <c r="G125" i="6"/>
  <c r="I66" i="8"/>
  <c r="G10" i="10" s="1"/>
  <c r="H6" i="17"/>
  <c r="D23" i="16"/>
  <c r="C3" i="16"/>
  <c r="B28" i="16"/>
  <c r="H17" i="17"/>
  <c r="C158" i="6"/>
  <c r="H27" i="17"/>
  <c r="B158" i="6"/>
  <c r="I17" i="17"/>
  <c r="H28" i="17"/>
  <c r="B148" i="6"/>
  <c r="Y4" i="18"/>
  <c r="X4" i="18"/>
  <c r="AT4" i="18"/>
  <c r="AI4" i="18"/>
  <c r="AH4" i="18"/>
  <c r="M4" i="18"/>
  <c r="W4" i="18"/>
  <c r="AD4" i="18"/>
  <c r="AS4" i="18"/>
  <c r="N4" i="18"/>
  <c r="O4" i="18"/>
  <c r="L4" i="18"/>
  <c r="J4" i="18"/>
  <c r="AP4" i="18"/>
  <c r="AU4" i="18"/>
  <c r="Z4" i="18"/>
  <c r="AF4" i="18"/>
  <c r="T4" i="18"/>
  <c r="AQ4" i="18"/>
  <c r="R4" i="18"/>
  <c r="AB4" i="18"/>
  <c r="P4" i="18"/>
  <c r="AJ4" i="18"/>
  <c r="I4" i="18"/>
  <c r="AA4" i="18"/>
  <c r="U4" i="18"/>
  <c r="AE4" i="18"/>
  <c r="AC4" i="18"/>
  <c r="K4" i="18"/>
  <c r="AL4" i="18"/>
  <c r="AR4" i="18"/>
  <c r="AG4" i="18"/>
  <c r="Q4" i="18"/>
  <c r="AO4" i="18"/>
  <c r="H4" i="18"/>
  <c r="AK4" i="18"/>
  <c r="G4" i="18"/>
  <c r="G93" i="20"/>
  <c r="F93" i="20"/>
  <c r="D150" i="20"/>
  <c r="E80" i="20"/>
  <c r="D93" i="20"/>
  <c r="O93" i="20"/>
  <c r="O94" i="20" s="1"/>
  <c r="N93" i="20"/>
  <c r="N94" i="20" s="1"/>
  <c r="C80" i="20"/>
  <c r="O80" i="20"/>
  <c r="O81" i="20" s="1"/>
  <c r="N80" i="20"/>
  <c r="N81" i="20" s="1"/>
  <c r="F80" i="20"/>
  <c r="F149" i="20"/>
  <c r="E156" i="20"/>
  <c r="H92" i="20"/>
  <c r="C162" i="20"/>
  <c r="D86" i="20"/>
  <c r="E86" i="20"/>
  <c r="F86" i="20"/>
  <c r="D156" i="20"/>
  <c r="E150" i="20"/>
  <c r="G86" i="20"/>
  <c r="C150" i="20"/>
  <c r="H79" i="20"/>
  <c r="D162" i="20"/>
  <c r="F161" i="20"/>
  <c r="E162" i="20"/>
  <c r="H85" i="20"/>
  <c r="F155" i="20"/>
  <c r="I28" i="17"/>
  <c r="H7" i="17"/>
  <c r="F28" i="16"/>
  <c r="J14" i="17"/>
  <c r="I5" i="17"/>
  <c r="H13" i="17"/>
  <c r="H19" i="17"/>
  <c r="H18" i="17"/>
  <c r="D5" i="16"/>
  <c r="D5" i="17" s="1"/>
  <c r="D133" i="6"/>
  <c r="H10" i="17"/>
  <c r="D17" i="16"/>
  <c r="D18" i="16"/>
  <c r="H23" i="17"/>
  <c r="B7" i="16"/>
  <c r="B27" i="16"/>
  <c r="H9" i="17"/>
  <c r="B20" i="16"/>
  <c r="H25" i="17"/>
  <c r="C28" i="16"/>
  <c r="H4" i="17"/>
  <c r="D28" i="16"/>
  <c r="D3" i="16"/>
  <c r="B16" i="16"/>
  <c r="D25" i="16"/>
  <c r="J15" i="17"/>
  <c r="H5" i="17"/>
  <c r="I25" i="17"/>
  <c r="H16" i="17"/>
  <c r="H15" i="17"/>
  <c r="H26" i="17"/>
  <c r="B3" i="16"/>
  <c r="J17" i="17"/>
  <c r="B133" i="6" l="1"/>
  <c r="AC110" i="6"/>
  <c r="I141" i="6" s="1"/>
  <c r="G9" i="17"/>
  <c r="P106" i="6"/>
  <c r="M13" i="8"/>
  <c r="P113" i="6"/>
  <c r="I16" i="17"/>
  <c r="M56" i="6"/>
  <c r="M56" i="8" s="1"/>
  <c r="C56" i="18"/>
  <c r="E56" i="18" s="1"/>
  <c r="F56" i="18" s="1"/>
  <c r="G56" i="18" s="1"/>
  <c r="H56" i="18" s="1"/>
  <c r="I56" i="18" s="1"/>
  <c r="J56" i="18" s="1"/>
  <c r="K56" i="18" s="1"/>
  <c r="L56" i="18" s="1"/>
  <c r="M56" i="18" s="1"/>
  <c r="N56" i="18" s="1"/>
  <c r="O56" i="18" s="1"/>
  <c r="P56" i="18" s="1"/>
  <c r="Q56" i="18" s="1"/>
  <c r="R56" i="18" s="1"/>
  <c r="S56" i="18" s="1"/>
  <c r="T56" i="18" s="1"/>
  <c r="U56" i="18" s="1"/>
  <c r="V56" i="18" s="1"/>
  <c r="W56" i="18" s="1"/>
  <c r="X56" i="18" s="1"/>
  <c r="Y56" i="18" s="1"/>
  <c r="Z56" i="18" s="1"/>
  <c r="AA56" i="18" s="1"/>
  <c r="AB56" i="18" s="1"/>
  <c r="AC56" i="18" s="1"/>
  <c r="AD56" i="18" s="1"/>
  <c r="AE56" i="18" s="1"/>
  <c r="AF56" i="18" s="1"/>
  <c r="AG56" i="18" s="1"/>
  <c r="AH56" i="18" s="1"/>
  <c r="AI56" i="18" s="1"/>
  <c r="AJ56" i="18" s="1"/>
  <c r="AK56" i="18" s="1"/>
  <c r="AL56" i="18" s="1"/>
  <c r="AM56" i="18" s="1"/>
  <c r="AN56" i="18" s="1"/>
  <c r="AO56" i="18" s="1"/>
  <c r="AP56" i="18" s="1"/>
  <c r="AQ56" i="18" s="1"/>
  <c r="AR56" i="18" s="1"/>
  <c r="M6" i="8"/>
  <c r="M21" i="8"/>
  <c r="K104" i="6"/>
  <c r="Y70" i="7"/>
  <c r="Y45" i="7"/>
  <c r="P9" i="10"/>
  <c r="U70" i="8"/>
  <c r="S12" i="10" s="1"/>
  <c r="S107" i="7"/>
  <c r="Z71" i="8"/>
  <c r="X13" i="10" s="1"/>
  <c r="X108" i="7"/>
  <c r="C138" i="7" s="1"/>
  <c r="C103" i="18"/>
  <c r="C51" i="22" s="1"/>
  <c r="W56" i="8"/>
  <c r="U6" i="10" s="1"/>
  <c r="U101" i="7"/>
  <c r="F131" i="7" s="1"/>
  <c r="T92" i="7"/>
  <c r="AC6" i="10"/>
  <c r="I6" i="16" s="1"/>
  <c r="Y108" i="6"/>
  <c r="N125" i="6"/>
  <c r="R45" i="6"/>
  <c r="AO73" i="7"/>
  <c r="G15" i="17"/>
  <c r="AC24" i="8"/>
  <c r="AB71" i="7"/>
  <c r="AB70" i="7"/>
  <c r="AB92" i="7" s="1"/>
  <c r="B8" i="10"/>
  <c r="B8" i="16" s="1"/>
  <c r="E96" i="18"/>
  <c r="AB45" i="7"/>
  <c r="AC111" i="6"/>
  <c r="I142" i="6" s="1"/>
  <c r="I12" i="17" s="1"/>
  <c r="V92" i="7"/>
  <c r="D52" i="8"/>
  <c r="B4" i="10" s="1"/>
  <c r="B4" i="16" s="1"/>
  <c r="B101" i="7"/>
  <c r="B131" i="7" s="1"/>
  <c r="D91" i="22"/>
  <c r="E55" i="18"/>
  <c r="D102" i="18"/>
  <c r="AO57" i="7"/>
  <c r="AC56" i="8"/>
  <c r="AA6" i="10" s="1"/>
  <c r="G6" i="16" s="1"/>
  <c r="G6" i="17" s="1"/>
  <c r="C9" i="22"/>
  <c r="D9" i="22" s="1"/>
  <c r="E9" i="22" s="1"/>
  <c r="F9" i="22" s="1"/>
  <c r="G9" i="22" s="1"/>
  <c r="H9" i="22" s="1"/>
  <c r="I9" i="22" s="1"/>
  <c r="J9" i="22" s="1"/>
  <c r="K9" i="22" s="1"/>
  <c r="L9" i="22" s="1"/>
  <c r="M9" i="22" s="1"/>
  <c r="N9" i="22" s="1"/>
  <c r="O9" i="22" s="1"/>
  <c r="P9" i="22" s="1"/>
  <c r="Q9" i="22" s="1"/>
  <c r="R9" i="22" s="1"/>
  <c r="S9" i="22" s="1"/>
  <c r="T9" i="22" s="1"/>
  <c r="U9" i="22" s="1"/>
  <c r="V9" i="22" s="1"/>
  <c r="W9" i="22" s="1"/>
  <c r="X9" i="22" s="1"/>
  <c r="Y9" i="22" s="1"/>
  <c r="Z9" i="22" s="1"/>
  <c r="AA9" i="22" s="1"/>
  <c r="AB9" i="22" s="1"/>
  <c r="AC9" i="22" s="1"/>
  <c r="AD9" i="22" s="1"/>
  <c r="AE9" i="22" s="1"/>
  <c r="AF9" i="22" s="1"/>
  <c r="AG9" i="22" s="1"/>
  <c r="AH9" i="22" s="1"/>
  <c r="AI9" i="22" s="1"/>
  <c r="AJ9" i="22" s="1"/>
  <c r="AK9" i="22" s="1"/>
  <c r="AL9" i="22" s="1"/>
  <c r="AM9" i="22" s="1"/>
  <c r="AN9" i="22" s="1"/>
  <c r="AO9" i="22" s="1"/>
  <c r="AP9" i="22" s="1"/>
  <c r="AQ9" i="22" s="1"/>
  <c r="AR9" i="22" s="1"/>
  <c r="AA101" i="7"/>
  <c r="G131" i="7" s="1"/>
  <c r="AC77" i="8"/>
  <c r="AA17" i="10" s="1"/>
  <c r="G17" i="16" s="1"/>
  <c r="G17" i="17" s="1"/>
  <c r="C30" i="22"/>
  <c r="D30" i="22" s="1"/>
  <c r="E30" i="22" s="1"/>
  <c r="F30" i="22" s="1"/>
  <c r="G30" i="22" s="1"/>
  <c r="H30" i="22" s="1"/>
  <c r="I30" i="22" s="1"/>
  <c r="J30" i="22" s="1"/>
  <c r="K30" i="22" s="1"/>
  <c r="L30" i="22" s="1"/>
  <c r="M30" i="22" s="1"/>
  <c r="N30" i="22" s="1"/>
  <c r="O30" i="22" s="1"/>
  <c r="P30" i="22" s="1"/>
  <c r="Q30" i="22" s="1"/>
  <c r="R30" i="22" s="1"/>
  <c r="S30" i="22" s="1"/>
  <c r="T30" i="22" s="1"/>
  <c r="U30" i="22" s="1"/>
  <c r="V30" i="22" s="1"/>
  <c r="W30" i="22" s="1"/>
  <c r="X30" i="22" s="1"/>
  <c r="Y30" i="22" s="1"/>
  <c r="Z30" i="22" s="1"/>
  <c r="AA30" i="22" s="1"/>
  <c r="AB30" i="22" s="1"/>
  <c r="AC30" i="22" s="1"/>
  <c r="AD30" i="22" s="1"/>
  <c r="AE30" i="22" s="1"/>
  <c r="AF30" i="22" s="1"/>
  <c r="AG30" i="22" s="1"/>
  <c r="AH30" i="22" s="1"/>
  <c r="AI30" i="22" s="1"/>
  <c r="AJ30" i="22" s="1"/>
  <c r="AK30" i="22" s="1"/>
  <c r="AL30" i="22" s="1"/>
  <c r="AM30" i="22" s="1"/>
  <c r="AN30" i="22" s="1"/>
  <c r="AO30" i="22" s="1"/>
  <c r="AP30" i="22" s="1"/>
  <c r="AQ30" i="22" s="1"/>
  <c r="AR30" i="22" s="1"/>
  <c r="AA112" i="7"/>
  <c r="G142" i="7" s="1"/>
  <c r="G17" i="35" s="1"/>
  <c r="B47" i="31" s="1"/>
  <c r="B16" i="42" s="1"/>
  <c r="B16" i="54" s="1"/>
  <c r="AC76" i="8"/>
  <c r="AA16" i="10" s="1"/>
  <c r="G16" i="16" s="1"/>
  <c r="G16" i="17" s="1"/>
  <c r="C29" i="22"/>
  <c r="D29" i="22" s="1"/>
  <c r="E29" i="22" s="1"/>
  <c r="F29" i="22" s="1"/>
  <c r="G29" i="22" s="1"/>
  <c r="H29" i="22" s="1"/>
  <c r="I29" i="22" s="1"/>
  <c r="J29" i="22" s="1"/>
  <c r="K29" i="22" s="1"/>
  <c r="L29" i="22" s="1"/>
  <c r="M29" i="22" s="1"/>
  <c r="N29" i="22" s="1"/>
  <c r="O29" i="22" s="1"/>
  <c r="P29" i="22" s="1"/>
  <c r="Q29" i="22" s="1"/>
  <c r="R29" i="22" s="1"/>
  <c r="S29" i="22" s="1"/>
  <c r="T29" i="22" s="1"/>
  <c r="U29" i="22" s="1"/>
  <c r="V29" i="22" s="1"/>
  <c r="W29" i="22" s="1"/>
  <c r="X29" i="22" s="1"/>
  <c r="Y29" i="22" s="1"/>
  <c r="Z29" i="22" s="1"/>
  <c r="AA29" i="22" s="1"/>
  <c r="AB29" i="22" s="1"/>
  <c r="AC29" i="22" s="1"/>
  <c r="AD29" i="22" s="1"/>
  <c r="AE29" i="22" s="1"/>
  <c r="AF29" i="22" s="1"/>
  <c r="AG29" i="22" s="1"/>
  <c r="AH29" i="22" s="1"/>
  <c r="AI29" i="22" s="1"/>
  <c r="AJ29" i="22" s="1"/>
  <c r="AK29" i="22" s="1"/>
  <c r="AL29" i="22" s="1"/>
  <c r="AM29" i="22" s="1"/>
  <c r="AN29" i="22" s="1"/>
  <c r="AO29" i="22" s="1"/>
  <c r="AP29" i="22" s="1"/>
  <c r="AQ29" i="22" s="1"/>
  <c r="AR29" i="22" s="1"/>
  <c r="AA111" i="7"/>
  <c r="G141" i="7" s="1"/>
  <c r="G16" i="35" s="1"/>
  <c r="B46" i="31" s="1"/>
  <c r="B15" i="42" s="1"/>
  <c r="B15" i="54" s="1"/>
  <c r="AC53" i="8"/>
  <c r="AA5" i="10" s="1"/>
  <c r="G5" i="16" s="1"/>
  <c r="G5" i="17" s="1"/>
  <c r="C6" i="22"/>
  <c r="AA100" i="7"/>
  <c r="G130" i="7" s="1"/>
  <c r="G5" i="35" s="1"/>
  <c r="B35" i="31" s="1"/>
  <c r="B4" i="42" s="1"/>
  <c r="B4" i="54" s="1"/>
  <c r="D10" i="35"/>
  <c r="B40" i="29" s="1"/>
  <c r="D23" i="35"/>
  <c r="B53" i="29" s="1"/>
  <c r="B24" i="40"/>
  <c r="B24" i="52" s="1"/>
  <c r="F17" i="35"/>
  <c r="B47" i="30" s="1"/>
  <c r="F23" i="35"/>
  <c r="B53" i="30" s="1"/>
  <c r="C4" i="35"/>
  <c r="B34" i="28" s="1"/>
  <c r="D24" i="35"/>
  <c r="B54" i="29" s="1"/>
  <c r="D27" i="35"/>
  <c r="B57" i="29" s="1"/>
  <c r="B20" i="35"/>
  <c r="B51" i="27" s="1"/>
  <c r="B5" i="35"/>
  <c r="B36" i="27" s="1"/>
  <c r="F26" i="35"/>
  <c r="B56" i="30" s="1"/>
  <c r="F22" i="35"/>
  <c r="B52" i="30" s="1"/>
  <c r="D11" i="35"/>
  <c r="B41" i="29" s="1"/>
  <c r="C20" i="35"/>
  <c r="B50" i="28" s="1"/>
  <c r="D12" i="35"/>
  <c r="B42" i="29" s="1"/>
  <c r="B13" i="40"/>
  <c r="B13" i="52" s="1"/>
  <c r="B24" i="35"/>
  <c r="B55" i="27" s="1"/>
  <c r="B3" i="42"/>
  <c r="B3" i="54" s="1"/>
  <c r="G28" i="35"/>
  <c r="B58" i="31" s="1"/>
  <c r="B27" i="42" s="1"/>
  <c r="B27" i="54" s="1"/>
  <c r="C8" i="35"/>
  <c r="B38" i="28" s="1"/>
  <c r="F21" i="35"/>
  <c r="B51" i="30" s="1"/>
  <c r="F13" i="35"/>
  <c r="B43" i="30" s="1"/>
  <c r="C16" i="35"/>
  <c r="B46" i="28" s="1"/>
  <c r="F10" i="35"/>
  <c r="B40" i="30" s="1"/>
  <c r="B21" i="35"/>
  <c r="B52" i="27" s="1"/>
  <c r="B3" i="35"/>
  <c r="B34" i="27" s="1"/>
  <c r="C19" i="35"/>
  <c r="B49" i="28" s="1"/>
  <c r="B4" i="40"/>
  <c r="B4" i="52" s="1"/>
  <c r="C27" i="35"/>
  <c r="B57" i="28" s="1"/>
  <c r="B2" i="40"/>
  <c r="B2" i="52" s="1"/>
  <c r="B14" i="35"/>
  <c r="B45" i="27" s="1"/>
  <c r="D15" i="35"/>
  <c r="B45" i="29" s="1"/>
  <c r="C3" i="35"/>
  <c r="B33" i="28" s="1"/>
  <c r="D4" i="35"/>
  <c r="B34" i="29" s="1"/>
  <c r="F14" i="35"/>
  <c r="B44" i="30" s="1"/>
  <c r="D14" i="35"/>
  <c r="B44" i="29" s="1"/>
  <c r="B2" i="42"/>
  <c r="B2" i="54" s="1"/>
  <c r="B35" i="27"/>
  <c r="G9" i="35"/>
  <c r="B39" i="31" s="1"/>
  <c r="B8" i="42" s="1"/>
  <c r="B8" i="54" s="1"/>
  <c r="G14" i="35"/>
  <c r="B44" i="31" s="1"/>
  <c r="B13" i="42" s="1"/>
  <c r="B13" i="54" s="1"/>
  <c r="G15" i="35"/>
  <c r="B45" i="31" s="1"/>
  <c r="B14" i="42" s="1"/>
  <c r="B14" i="54" s="1"/>
  <c r="D26" i="35"/>
  <c r="B56" i="29" s="1"/>
  <c r="F20" i="35"/>
  <c r="B50" i="30" s="1"/>
  <c r="G22" i="35"/>
  <c r="B52" i="31" s="1"/>
  <c r="B21" i="42" s="1"/>
  <c r="B21" i="54" s="1"/>
  <c r="B4" i="44"/>
  <c r="B4" i="56" s="1"/>
  <c r="F11" i="35"/>
  <c r="B41" i="30" s="1"/>
  <c r="D19" i="35"/>
  <c r="B49" i="29" s="1"/>
  <c r="B12" i="35"/>
  <c r="B43" i="27" s="1"/>
  <c r="F8" i="35"/>
  <c r="B38" i="30" s="1"/>
  <c r="C6" i="35"/>
  <c r="B36" i="28" s="1"/>
  <c r="D18" i="35"/>
  <c r="B48" i="29" s="1"/>
  <c r="B24" i="44"/>
  <c r="B24" i="56" s="1"/>
  <c r="F6" i="35"/>
  <c r="B36" i="30" s="1"/>
  <c r="B7" i="35"/>
  <c r="B38" i="27" s="1"/>
  <c r="B6" i="36" s="1"/>
  <c r="C5" i="35"/>
  <c r="B35" i="28" s="1"/>
  <c r="F25" i="35"/>
  <c r="B55" i="30" s="1"/>
  <c r="F3" i="35"/>
  <c r="B33" i="30" s="1"/>
  <c r="B17" i="35"/>
  <c r="B48" i="27" s="1"/>
  <c r="D9" i="35"/>
  <c r="B39" i="29" s="1"/>
  <c r="G20" i="35"/>
  <c r="B50" i="31" s="1"/>
  <c r="B19" i="42" s="1"/>
  <c r="B19" i="54" s="1"/>
  <c r="G7" i="35"/>
  <c r="B37" i="31" s="1"/>
  <c r="B6" i="42" s="1"/>
  <c r="B6" i="54" s="1"/>
  <c r="B6" i="40"/>
  <c r="B6" i="52" s="1"/>
  <c r="B15" i="44"/>
  <c r="B15" i="56" s="1"/>
  <c r="B27" i="35"/>
  <c r="B58" i="27" s="1"/>
  <c r="G26" i="35"/>
  <c r="B56" i="31" s="1"/>
  <c r="B25" i="42" s="1"/>
  <c r="B25" i="54" s="1"/>
  <c r="B24" i="45"/>
  <c r="B24" i="57" s="1"/>
  <c r="C25" i="35"/>
  <c r="B55" i="28" s="1"/>
  <c r="B27" i="40"/>
  <c r="B27" i="52" s="1"/>
  <c r="B2" i="45"/>
  <c r="B2" i="57" s="1"/>
  <c r="C18" i="35"/>
  <c r="B48" i="28" s="1"/>
  <c r="B11" i="35"/>
  <c r="B42" i="27" s="1"/>
  <c r="B8" i="35"/>
  <c r="B39" i="27" s="1"/>
  <c r="F7" i="35"/>
  <c r="B37" i="30" s="1"/>
  <c r="B28" i="35"/>
  <c r="B59" i="27" s="1"/>
  <c r="F15" i="35"/>
  <c r="B45" i="30" s="1"/>
  <c r="D8" i="35"/>
  <c r="B38" i="29" s="1"/>
  <c r="B6" i="35"/>
  <c r="B37" i="27" s="1"/>
  <c r="B25" i="35"/>
  <c r="B56" i="27" s="1"/>
  <c r="B22" i="40"/>
  <c r="B22" i="52" s="1"/>
  <c r="B26" i="35"/>
  <c r="B57" i="27" s="1"/>
  <c r="G21" i="35"/>
  <c r="B51" i="31" s="1"/>
  <c r="B20" i="42" s="1"/>
  <c r="B20" i="54" s="1"/>
  <c r="B3" i="40"/>
  <c r="B3" i="52" s="1"/>
  <c r="D20" i="35"/>
  <c r="B50" i="29" s="1"/>
  <c r="G23" i="35"/>
  <c r="B53" i="31" s="1"/>
  <c r="B22" i="42" s="1"/>
  <c r="B22" i="54" s="1"/>
  <c r="B16" i="44"/>
  <c r="B16" i="56" s="1"/>
  <c r="F9" i="35"/>
  <c r="B39" i="30" s="1"/>
  <c r="B22" i="44"/>
  <c r="B22" i="56" s="1"/>
  <c r="F18" i="35"/>
  <c r="B48" i="30" s="1"/>
  <c r="C22" i="35"/>
  <c r="B52" i="28" s="1"/>
  <c r="B10" i="35"/>
  <c r="B41" i="27" s="1"/>
  <c r="C14" i="35"/>
  <c r="B44" i="28" s="1"/>
  <c r="B16" i="35"/>
  <c r="B47" i="27" s="1"/>
  <c r="C9" i="35"/>
  <c r="B39" i="28" s="1"/>
  <c r="D16" i="35"/>
  <c r="B46" i="29" s="1"/>
  <c r="D3" i="35"/>
  <c r="B33" i="29" s="1"/>
  <c r="C23" i="35"/>
  <c r="B53" i="28" s="1"/>
  <c r="B2" i="44"/>
  <c r="B2" i="56" s="1"/>
  <c r="D13" i="35"/>
  <c r="B43" i="29" s="1"/>
  <c r="B17" i="40"/>
  <c r="B17" i="52" s="1"/>
  <c r="G27" i="35"/>
  <c r="B57" i="31" s="1"/>
  <c r="B26" i="42" s="1"/>
  <c r="B26" i="54" s="1"/>
  <c r="G6" i="35"/>
  <c r="B36" i="31" s="1"/>
  <c r="B5" i="42" s="1"/>
  <c r="B5" i="54" s="1"/>
  <c r="B9" i="35"/>
  <c r="B40" i="27" s="1"/>
  <c r="G24" i="35"/>
  <c r="B54" i="31" s="1"/>
  <c r="B23" i="42" s="1"/>
  <c r="B23" i="54" s="1"/>
  <c r="B10" i="42"/>
  <c r="B10" i="54" s="1"/>
  <c r="B27" i="44"/>
  <c r="B27" i="56" s="1"/>
  <c r="D17" i="35"/>
  <c r="B47" i="29" s="1"/>
  <c r="F16" i="35"/>
  <c r="B46" i="30" s="1"/>
  <c r="D7" i="35"/>
  <c r="B37" i="29" s="1"/>
  <c r="D22" i="35"/>
  <c r="B52" i="29" s="1"/>
  <c r="C26" i="35"/>
  <c r="B56" i="28" s="1"/>
  <c r="F27" i="35"/>
  <c r="B57" i="30" s="1"/>
  <c r="C15" i="35"/>
  <c r="B45" i="28" s="1"/>
  <c r="B19" i="35"/>
  <c r="B50" i="27" s="1"/>
  <c r="B22" i="35"/>
  <c r="B53" i="27" s="1"/>
  <c r="F24" i="35"/>
  <c r="B54" i="30" s="1"/>
  <c r="C10" i="35"/>
  <c r="B40" i="28" s="1"/>
  <c r="C7" i="35"/>
  <c r="B37" i="28" s="1"/>
  <c r="C13" i="35"/>
  <c r="B43" i="28" s="1"/>
  <c r="B18" i="42"/>
  <c r="B18" i="54" s="1"/>
  <c r="G18" i="35"/>
  <c r="B48" i="31" s="1"/>
  <c r="B17" i="42" s="1"/>
  <c r="B17" i="54" s="1"/>
  <c r="B7" i="42"/>
  <c r="B7" i="54" s="1"/>
  <c r="B15" i="35"/>
  <c r="B46" i="27" s="1"/>
  <c r="B16" i="40"/>
  <c r="B16" i="52" s="1"/>
  <c r="B18" i="35"/>
  <c r="B49" i="27" s="1"/>
  <c r="C17" i="35"/>
  <c r="B47" i="28" s="1"/>
  <c r="B23" i="35"/>
  <c r="B54" i="27" s="1"/>
  <c r="C11" i="35"/>
  <c r="B41" i="28" s="1"/>
  <c r="F5" i="35"/>
  <c r="B35" i="30" s="1"/>
  <c r="C28" i="35"/>
  <c r="B58" i="28" s="1"/>
  <c r="C24" i="35"/>
  <c r="B54" i="28" s="1"/>
  <c r="D28" i="35"/>
  <c r="B58" i="29" s="1"/>
  <c r="D21" i="35"/>
  <c r="B51" i="29" s="1"/>
  <c r="D6" i="35"/>
  <c r="B36" i="29" s="1"/>
  <c r="F28" i="35"/>
  <c r="B58" i="30" s="1"/>
  <c r="D25" i="35"/>
  <c r="B55" i="29" s="1"/>
  <c r="C21" i="35"/>
  <c r="B51" i="28" s="1"/>
  <c r="F4" i="35"/>
  <c r="B34" i="30" s="1"/>
  <c r="D5" i="35"/>
  <c r="B35" i="29" s="1"/>
  <c r="F19" i="35"/>
  <c r="B49" i="30" s="1"/>
  <c r="G10" i="35"/>
  <c r="B40" i="31" s="1"/>
  <c r="B9" i="42" s="1"/>
  <c r="B9" i="54" s="1"/>
  <c r="G25" i="35"/>
  <c r="B55" i="31" s="1"/>
  <c r="B24" i="42" s="1"/>
  <c r="B24" i="54" s="1"/>
  <c r="AB17" i="8"/>
  <c r="G18" i="17"/>
  <c r="M85" i="6"/>
  <c r="M85" i="8" s="1"/>
  <c r="G11" i="17"/>
  <c r="D14" i="16"/>
  <c r="L107" i="6"/>
  <c r="AA45" i="6"/>
  <c r="B26" i="16"/>
  <c r="X108" i="6"/>
  <c r="P6" i="10"/>
  <c r="D6" i="16" s="1"/>
  <c r="D6" i="17" s="1"/>
  <c r="P8" i="10"/>
  <c r="B112" i="6"/>
  <c r="B143" i="6" s="1"/>
  <c r="B13" i="27" s="1"/>
  <c r="L11" i="10"/>
  <c r="D11" i="16" s="1"/>
  <c r="P126" i="6"/>
  <c r="M14" i="8"/>
  <c r="M115" i="6"/>
  <c r="E146" i="6" s="1"/>
  <c r="B16" i="25" s="1"/>
  <c r="B15" i="40" s="1"/>
  <c r="B15" i="52" s="1"/>
  <c r="M69" i="6"/>
  <c r="M69" i="8" s="1"/>
  <c r="B116" i="6"/>
  <c r="B147" i="6" s="1"/>
  <c r="B17" i="17" s="1"/>
  <c r="AB73" i="6"/>
  <c r="AB73" i="8" s="1"/>
  <c r="Z13" i="10" s="1"/>
  <c r="F13" i="16" s="1"/>
  <c r="AB89" i="6"/>
  <c r="AB89" i="8" s="1"/>
  <c r="Z27" i="10" s="1"/>
  <c r="F27" i="16" s="1"/>
  <c r="B103" i="6"/>
  <c r="B134" i="6" s="1"/>
  <c r="B107" i="6"/>
  <c r="B138" i="6" s="1"/>
  <c r="X109" i="6"/>
  <c r="G21" i="17"/>
  <c r="G8" i="17"/>
  <c r="G24" i="17"/>
  <c r="M24" i="10"/>
  <c r="E24" i="16" s="1"/>
  <c r="E24" i="17" s="1"/>
  <c r="Y116" i="6"/>
  <c r="M59" i="6"/>
  <c r="M59" i="8" s="1"/>
  <c r="M89" i="6"/>
  <c r="M89" i="8" s="1"/>
  <c r="K27" i="10" s="1"/>
  <c r="C27" i="16" s="1"/>
  <c r="M58" i="6"/>
  <c r="M58" i="8" s="1"/>
  <c r="M40" i="8"/>
  <c r="B109" i="6"/>
  <c r="B140" i="6" s="1"/>
  <c r="M29" i="8"/>
  <c r="X116" i="6"/>
  <c r="L126" i="6"/>
  <c r="O126" i="6"/>
  <c r="O123" i="6"/>
  <c r="K28" i="16"/>
  <c r="Y109" i="6"/>
  <c r="P24" i="10"/>
  <c r="D24" i="16" s="1"/>
  <c r="N108" i="6"/>
  <c r="G28" i="17"/>
  <c r="Q112" i="6"/>
  <c r="P105" i="6"/>
  <c r="O118" i="6"/>
  <c r="K114" i="6"/>
  <c r="O115" i="6"/>
  <c r="D146" i="6" s="1"/>
  <c r="M24" i="8"/>
  <c r="X6" i="10"/>
  <c r="K115" i="6"/>
  <c r="C146" i="6" s="1"/>
  <c r="C16" i="17" s="1"/>
  <c r="Q9" i="10"/>
  <c r="B125" i="6"/>
  <c r="B156" i="6" s="1"/>
  <c r="AB69" i="6"/>
  <c r="AB69" i="8" s="1"/>
  <c r="Q126" i="6"/>
  <c r="X107" i="6"/>
  <c r="X114" i="6"/>
  <c r="D148" i="6"/>
  <c r="B18" i="29" s="1"/>
  <c r="B5" i="17"/>
  <c r="G19" i="17"/>
  <c r="B7" i="17"/>
  <c r="F3" i="22"/>
  <c r="G44" i="22"/>
  <c r="B15" i="57"/>
  <c r="B4" i="57"/>
  <c r="B27" i="57"/>
  <c r="B22" i="57"/>
  <c r="B16" i="57"/>
  <c r="D27" i="16"/>
  <c r="G27" i="17"/>
  <c r="G25" i="17"/>
  <c r="F3" i="16"/>
  <c r="G3" i="16"/>
  <c r="G3" i="17" s="1"/>
  <c r="B10" i="16"/>
  <c r="G14" i="17"/>
  <c r="G22" i="17"/>
  <c r="G10" i="17"/>
  <c r="G20" i="17"/>
  <c r="D4" i="16"/>
  <c r="D4" i="17" s="1"/>
  <c r="G23" i="17"/>
  <c r="C91" i="22"/>
  <c r="B174" i="18"/>
  <c r="C204" i="18" s="1"/>
  <c r="F133" i="6"/>
  <c r="K133" i="6" s="1"/>
  <c r="F3" i="26" s="1"/>
  <c r="M72" i="6"/>
  <c r="M72" i="8" s="1"/>
  <c r="O105" i="6"/>
  <c r="L118" i="6"/>
  <c r="P111" i="6"/>
  <c r="L114" i="6"/>
  <c r="Q8" i="10"/>
  <c r="M32" i="8"/>
  <c r="D137" i="6"/>
  <c r="B7" i="29" s="1"/>
  <c r="D12" i="16"/>
  <c r="Q106" i="6"/>
  <c r="Q115" i="6"/>
  <c r="P119" i="6"/>
  <c r="Q24" i="10"/>
  <c r="D20" i="16"/>
  <c r="S45" i="6"/>
  <c r="Y26" i="10"/>
  <c r="N103" i="6"/>
  <c r="I8" i="17"/>
  <c r="M107" i="6"/>
  <c r="E138" i="6" s="1"/>
  <c r="B8" i="25" s="1"/>
  <c r="B7" i="40" s="1"/>
  <c r="B7" i="52" s="1"/>
  <c r="M110" i="6"/>
  <c r="E141" i="6" s="1"/>
  <c r="B11" i="25" s="1"/>
  <c r="B10" i="40" s="1"/>
  <c r="B10" i="52" s="1"/>
  <c r="B108" i="6"/>
  <c r="B139" i="6" s="1"/>
  <c r="C69" i="18"/>
  <c r="O109" i="6"/>
  <c r="Z111" i="6"/>
  <c r="M123" i="6"/>
  <c r="E154" i="6" s="1"/>
  <c r="B24" i="25" s="1"/>
  <c r="B23" i="40" s="1"/>
  <c r="B23" i="52" s="1"/>
  <c r="P45" i="6"/>
  <c r="X123" i="6"/>
  <c r="C116" i="18"/>
  <c r="C64" i="22" s="1"/>
  <c r="N123" i="6"/>
  <c r="O103" i="6"/>
  <c r="O8" i="10"/>
  <c r="D8" i="16" s="1"/>
  <c r="O114" i="6"/>
  <c r="M109" i="6"/>
  <c r="E140" i="6" s="1"/>
  <c r="B10" i="25" s="1"/>
  <c r="B9" i="40" s="1"/>
  <c r="B9" i="52" s="1"/>
  <c r="Q108" i="6"/>
  <c r="M83" i="6"/>
  <c r="M83" i="8" s="1"/>
  <c r="K23" i="10" s="1"/>
  <c r="C23" i="16" s="1"/>
  <c r="K158" i="6"/>
  <c r="G28" i="26" s="1"/>
  <c r="C50" i="22"/>
  <c r="C99" i="22" s="1"/>
  <c r="D99" i="22" s="1"/>
  <c r="B9" i="25"/>
  <c r="B8" i="40" s="1"/>
  <c r="B8" i="52" s="1"/>
  <c r="H24" i="17"/>
  <c r="H14" i="17"/>
  <c r="B28" i="29"/>
  <c r="J11" i="17"/>
  <c r="B7" i="45"/>
  <c r="B8" i="32"/>
  <c r="B7" i="44" s="1"/>
  <c r="B7" i="56" s="1"/>
  <c r="I24" i="17"/>
  <c r="B23" i="45"/>
  <c r="B24" i="32"/>
  <c r="B23" i="44" s="1"/>
  <c r="B23" i="56" s="1"/>
  <c r="I15" i="17"/>
  <c r="B15" i="32"/>
  <c r="B14" i="44" s="1"/>
  <c r="B14" i="56" s="1"/>
  <c r="B14" i="45"/>
  <c r="B27" i="25"/>
  <c r="B26" i="40" s="1"/>
  <c r="B26" i="52" s="1"/>
  <c r="B23" i="27"/>
  <c r="B26" i="25"/>
  <c r="B25" i="40" s="1"/>
  <c r="B25" i="52" s="1"/>
  <c r="B21" i="25"/>
  <c r="B20" i="40" s="1"/>
  <c r="B20" i="52" s="1"/>
  <c r="B11" i="45"/>
  <c r="J13" i="17"/>
  <c r="B12" i="27"/>
  <c r="B3" i="29"/>
  <c r="B18" i="27"/>
  <c r="B15" i="27"/>
  <c r="B9" i="45"/>
  <c r="B10" i="32"/>
  <c r="B9" i="44" s="1"/>
  <c r="B9" i="56" s="1"/>
  <c r="I26" i="17"/>
  <c r="B26" i="32"/>
  <c r="B25" i="44" s="1"/>
  <c r="B25" i="56" s="1"/>
  <c r="B25" i="45"/>
  <c r="B8" i="45"/>
  <c r="B9" i="32"/>
  <c r="B8" i="44" s="1"/>
  <c r="B8" i="56" s="1"/>
  <c r="I21" i="17"/>
  <c r="B21" i="32"/>
  <c r="B20" i="44" s="1"/>
  <c r="B20" i="56" s="1"/>
  <c r="B3" i="28"/>
  <c r="B12" i="45"/>
  <c r="B13" i="32"/>
  <c r="B12" i="44" s="1"/>
  <c r="B12" i="56" s="1"/>
  <c r="B28" i="30"/>
  <c r="B20" i="27"/>
  <c r="B16" i="27"/>
  <c r="B28" i="27"/>
  <c r="B19" i="25"/>
  <c r="B18" i="40" s="1"/>
  <c r="B18" i="52" s="1"/>
  <c r="I14" i="17"/>
  <c r="B13" i="45"/>
  <c r="B14" i="32"/>
  <c r="B13" i="44" s="1"/>
  <c r="B13" i="56" s="1"/>
  <c r="I19" i="17"/>
  <c r="B19" i="32"/>
  <c r="B18" i="44" s="1"/>
  <c r="B18" i="56" s="1"/>
  <c r="B18" i="45"/>
  <c r="I20" i="17"/>
  <c r="B19" i="45"/>
  <c r="B20" i="32"/>
  <c r="B19" i="44" s="1"/>
  <c r="B19" i="56" s="1"/>
  <c r="B27" i="27"/>
  <c r="B13" i="25"/>
  <c r="B12" i="40" s="1"/>
  <c r="B12" i="52" s="1"/>
  <c r="J26" i="17"/>
  <c r="J18" i="17"/>
  <c r="I10" i="17"/>
  <c r="B19" i="27"/>
  <c r="C135" i="6"/>
  <c r="B28" i="28"/>
  <c r="B10" i="45"/>
  <c r="B11" i="32"/>
  <c r="B10" i="44" s="1"/>
  <c r="B10" i="56" s="1"/>
  <c r="B3" i="27"/>
  <c r="H20" i="17"/>
  <c r="C15" i="16"/>
  <c r="I18" i="17"/>
  <c r="B18" i="32"/>
  <c r="B17" i="44" s="1"/>
  <c r="B17" i="56" s="1"/>
  <c r="B17" i="45"/>
  <c r="D155" i="6"/>
  <c r="D25" i="17" s="1"/>
  <c r="D13" i="16"/>
  <c r="B6" i="16"/>
  <c r="C71" i="7"/>
  <c r="D24" i="8"/>
  <c r="I13" i="17"/>
  <c r="H3" i="16"/>
  <c r="H3" i="17" s="1"/>
  <c r="I9" i="17"/>
  <c r="Z23" i="8"/>
  <c r="AB60" i="6"/>
  <c r="AB60" i="8" s="1"/>
  <c r="AB13" i="8"/>
  <c r="AB79" i="6"/>
  <c r="C131" i="18" s="1"/>
  <c r="AB32" i="8"/>
  <c r="AB24" i="8"/>
  <c r="AB83" i="6"/>
  <c r="AB36" i="8"/>
  <c r="AB16" i="8"/>
  <c r="AB63" i="6"/>
  <c r="AB30" i="8"/>
  <c r="AB77" i="6"/>
  <c r="AB53" i="6"/>
  <c r="AB6" i="8"/>
  <c r="M74" i="6"/>
  <c r="M27" i="8"/>
  <c r="AB61" i="6"/>
  <c r="AB61" i="8" s="1"/>
  <c r="AB14" i="8"/>
  <c r="AB87" i="6"/>
  <c r="AB40" i="8"/>
  <c r="M41" i="8"/>
  <c r="M88" i="6"/>
  <c r="M88" i="8" s="1"/>
  <c r="AB54" i="6"/>
  <c r="AB7" i="8"/>
  <c r="AB56" i="6"/>
  <c r="AB56" i="8" s="1"/>
  <c r="AB9" i="8"/>
  <c r="C76" i="18"/>
  <c r="M78" i="6"/>
  <c r="M31" i="8"/>
  <c r="AB12" i="8"/>
  <c r="AB52" i="8"/>
  <c r="Z4" i="10" s="1"/>
  <c r="F4" i="16" s="1"/>
  <c r="F4" i="17" s="1"/>
  <c r="Z103" i="6"/>
  <c r="F134" i="6" s="1"/>
  <c r="AB28" i="8"/>
  <c r="AB75" i="6"/>
  <c r="C127" i="18" s="1"/>
  <c r="M89" i="13"/>
  <c r="K89" i="13"/>
  <c r="AB41" i="8"/>
  <c r="M15" i="8"/>
  <c r="P108" i="6"/>
  <c r="X105" i="6"/>
  <c r="AB78" i="6"/>
  <c r="AB31" i="8"/>
  <c r="M39" i="8"/>
  <c r="M86" i="6"/>
  <c r="AB57" i="8"/>
  <c r="Z7" i="10" s="1"/>
  <c r="F7" i="16" s="1"/>
  <c r="F7" i="17" s="1"/>
  <c r="Z106" i="6"/>
  <c r="AB86" i="6"/>
  <c r="AB39" i="8"/>
  <c r="AB10" i="8"/>
  <c r="M65" i="6"/>
  <c r="M18" i="8"/>
  <c r="M57" i="6"/>
  <c r="C62" i="18" s="1"/>
  <c r="M10" i="8"/>
  <c r="AB72" i="6"/>
  <c r="AB72" i="8" s="1"/>
  <c r="AB25" i="8"/>
  <c r="P118" i="6"/>
  <c r="AB55" i="6"/>
  <c r="C60" i="18" s="1"/>
  <c r="AB8" i="8"/>
  <c r="M80" i="6"/>
  <c r="K119" i="6" s="1"/>
  <c r="C150" i="6" s="1"/>
  <c r="Q116" i="6"/>
  <c r="D135" i="6"/>
  <c r="B11" i="16"/>
  <c r="O89" i="13"/>
  <c r="AB58" i="6"/>
  <c r="AB80" i="6"/>
  <c r="AB33" i="8"/>
  <c r="AB65" i="6"/>
  <c r="AB18" i="8"/>
  <c r="J89" i="13"/>
  <c r="AB43" i="8"/>
  <c r="AB90" i="6"/>
  <c r="AB90" i="8" s="1"/>
  <c r="B104" i="6"/>
  <c r="B135" i="6" s="1"/>
  <c r="P123" i="6"/>
  <c r="AC126" i="6"/>
  <c r="I157" i="6" s="1"/>
  <c r="Q11" i="10"/>
  <c r="D15" i="16"/>
  <c r="D19" i="16"/>
  <c r="M17" i="8"/>
  <c r="AB84" i="6"/>
  <c r="AB37" i="8"/>
  <c r="M119" i="6"/>
  <c r="E150" i="6" s="1"/>
  <c r="AB85" i="6"/>
  <c r="AB38" i="8"/>
  <c r="B136" i="6"/>
  <c r="M105" i="6"/>
  <c r="E136" i="6" s="1"/>
  <c r="AB5" i="8"/>
  <c r="M23" i="8"/>
  <c r="O119" i="6"/>
  <c r="M16" i="8"/>
  <c r="AB74" i="6"/>
  <c r="AB27" i="8"/>
  <c r="M20" i="8"/>
  <c r="M67" i="6"/>
  <c r="M67" i="8" s="1"/>
  <c r="M77" i="6"/>
  <c r="M30" i="8"/>
  <c r="AB66" i="6"/>
  <c r="AB66" i="8" s="1"/>
  <c r="N105" i="6"/>
  <c r="AB29" i="8"/>
  <c r="AB76" i="6"/>
  <c r="C81" i="18" s="1"/>
  <c r="L113" i="6"/>
  <c r="D144" i="6" s="1"/>
  <c r="B9" i="16"/>
  <c r="X89" i="13"/>
  <c r="N89" i="13"/>
  <c r="AB68" i="6"/>
  <c r="AB68" i="8" s="1"/>
  <c r="AB21" i="8"/>
  <c r="AB62" i="6"/>
  <c r="C114" i="18" s="1"/>
  <c r="AB15" i="8"/>
  <c r="M7" i="8"/>
  <c r="M54" i="6"/>
  <c r="C59" i="18" s="1"/>
  <c r="M37" i="8"/>
  <c r="M84" i="6"/>
  <c r="Y125" i="6"/>
  <c r="N111" i="6"/>
  <c r="L108" i="6"/>
  <c r="M111" i="6"/>
  <c r="E142" i="6" s="1"/>
  <c r="B123" i="6"/>
  <c r="B154" i="6" s="1"/>
  <c r="L89" i="13"/>
  <c r="O35" i="6"/>
  <c r="O107" i="6"/>
  <c r="P35" i="8"/>
  <c r="P82" i="6"/>
  <c r="AG34" i="8"/>
  <c r="AG45" i="6"/>
  <c r="AG81" i="6"/>
  <c r="Z112" i="6"/>
  <c r="AC105" i="6"/>
  <c r="I136" i="6" s="1"/>
  <c r="AG35" i="8"/>
  <c r="AG82" i="6"/>
  <c r="M114" i="6"/>
  <c r="E145" i="6" s="1"/>
  <c r="Q123" i="6"/>
  <c r="Q81" i="6"/>
  <c r="Q34" i="8"/>
  <c r="Q45" i="6"/>
  <c r="R34" i="8"/>
  <c r="R81" i="6"/>
  <c r="Q107" i="6"/>
  <c r="L110" i="6"/>
  <c r="D141" i="6" s="1"/>
  <c r="I45" i="6"/>
  <c r="I81" i="6"/>
  <c r="I34" i="8"/>
  <c r="Z34" i="8"/>
  <c r="Z81" i="6"/>
  <c r="Q89" i="13"/>
  <c r="D35" i="8"/>
  <c r="D82" i="6"/>
  <c r="P89" i="13"/>
  <c r="Z82" i="6"/>
  <c r="Z35" i="8"/>
  <c r="B113" i="6"/>
  <c r="B144" i="6" s="1"/>
  <c r="S82" i="6"/>
  <c r="S35" i="8"/>
  <c r="Q35" i="8"/>
  <c r="Q82" i="6"/>
  <c r="I89" i="13"/>
  <c r="S81" i="6"/>
  <c r="S34" i="8"/>
  <c r="N34" i="8"/>
  <c r="N81" i="6"/>
  <c r="P107" i="6"/>
  <c r="N35" i="8"/>
  <c r="N82" i="6"/>
  <c r="J34" i="8"/>
  <c r="J45" i="6"/>
  <c r="L26" i="10"/>
  <c r="D26" i="16" s="1"/>
  <c r="D143" i="6"/>
  <c r="P114" i="6"/>
  <c r="AC103" i="6"/>
  <c r="I134" i="6" s="1"/>
  <c r="Z45" i="6"/>
  <c r="P34" i="8"/>
  <c r="P81" i="6"/>
  <c r="AA35" i="8"/>
  <c r="AA82" i="6"/>
  <c r="AE82" i="8"/>
  <c r="AC22" i="10" s="1"/>
  <c r="I22" i="16" s="1"/>
  <c r="AC121" i="6"/>
  <c r="I152" i="6" s="1"/>
  <c r="I82" i="6"/>
  <c r="I35" i="8"/>
  <c r="AB81" i="6"/>
  <c r="AB34" i="8"/>
  <c r="D81" i="6"/>
  <c r="D34" i="8"/>
  <c r="S89" i="13"/>
  <c r="C89" i="13"/>
  <c r="D10" i="16"/>
  <c r="C125" i="18"/>
  <c r="C73" i="22" s="1"/>
  <c r="L109" i="6"/>
  <c r="D147" i="6"/>
  <c r="Q111" i="6"/>
  <c r="AB35" i="8"/>
  <c r="AB82" i="6"/>
  <c r="AA81" i="6"/>
  <c r="AA34" i="8"/>
  <c r="L125" i="6"/>
  <c r="Q110" i="6"/>
  <c r="R82" i="6"/>
  <c r="R35" i="8"/>
  <c r="R89" i="13"/>
  <c r="AE57" i="8"/>
  <c r="AC7" i="10" s="1"/>
  <c r="I7" i="16" s="1"/>
  <c r="I7" i="17" s="1"/>
  <c r="AC106" i="6"/>
  <c r="I137" i="6" s="1"/>
  <c r="AB45" i="6"/>
  <c r="N45" i="6"/>
  <c r="I11" i="17"/>
  <c r="D153" i="6"/>
  <c r="B24" i="16"/>
  <c r="D9" i="16"/>
  <c r="J24" i="17"/>
  <c r="B27" i="17"/>
  <c r="B141" i="6"/>
  <c r="B23" i="17"/>
  <c r="B28" i="17"/>
  <c r="B155" i="6"/>
  <c r="M81" i="6"/>
  <c r="M34" i="8"/>
  <c r="M60" i="8"/>
  <c r="M70" i="8"/>
  <c r="K12" i="10" s="1"/>
  <c r="K111" i="6"/>
  <c r="C142" i="6" s="1"/>
  <c r="C123" i="18"/>
  <c r="C75" i="18"/>
  <c r="M35" i="8"/>
  <c r="M82" i="6"/>
  <c r="M90" i="8"/>
  <c r="K125" i="6"/>
  <c r="C3" i="17"/>
  <c r="M45" i="6"/>
  <c r="M5" i="8"/>
  <c r="M52" i="6"/>
  <c r="C57" i="18" s="1"/>
  <c r="C111" i="18"/>
  <c r="C59" i="22" s="1"/>
  <c r="M79" i="8"/>
  <c r="K19" i="10" s="1"/>
  <c r="C19" i="16" s="1"/>
  <c r="K118" i="6"/>
  <c r="C149" i="6" s="1"/>
  <c r="B16" i="17"/>
  <c r="C122" i="18"/>
  <c r="D3" i="17"/>
  <c r="M62" i="8"/>
  <c r="K9" i="10" s="1"/>
  <c r="C9" i="16" s="1"/>
  <c r="K108" i="6"/>
  <c r="M71" i="8"/>
  <c r="K13" i="10" s="1"/>
  <c r="K112" i="6"/>
  <c r="C143" i="6" s="1"/>
  <c r="B20" i="17"/>
  <c r="B19" i="17"/>
  <c r="F28" i="17"/>
  <c r="C28" i="17"/>
  <c r="B18" i="17"/>
  <c r="D28" i="17"/>
  <c r="B3" i="17"/>
  <c r="B12" i="17"/>
  <c r="B15" i="17"/>
  <c r="E52" i="18" l="1"/>
  <c r="D103" i="18"/>
  <c r="C64" i="18"/>
  <c r="D156" i="6"/>
  <c r="D52" i="18"/>
  <c r="C90" i="18"/>
  <c r="B12" i="32"/>
  <c r="B11" i="44" s="1"/>
  <c r="B11" i="56" s="1"/>
  <c r="D6" i="22"/>
  <c r="AC71" i="8"/>
  <c r="AA13" i="10" s="1"/>
  <c r="G13" i="16" s="1"/>
  <c r="G13" i="17" s="1"/>
  <c r="AA108" i="7"/>
  <c r="G138" i="7" s="1"/>
  <c r="G13" i="35" s="1"/>
  <c r="B43" i="31" s="1"/>
  <c r="B12" i="42" s="1"/>
  <c r="B12" i="54" s="1"/>
  <c r="C13" i="16"/>
  <c r="C13" i="17" s="1"/>
  <c r="C140" i="22"/>
  <c r="D140" i="22" s="1"/>
  <c r="E140" i="22" s="1"/>
  <c r="F140" i="22" s="1"/>
  <c r="G140" i="22" s="1"/>
  <c r="H140" i="22" s="1"/>
  <c r="I140" i="22" s="1"/>
  <c r="J140" i="22" s="1"/>
  <c r="K140" i="22" s="1"/>
  <c r="L140" i="22" s="1"/>
  <c r="M140" i="22" s="1"/>
  <c r="N140" i="22" s="1"/>
  <c r="O140" i="22" s="1"/>
  <c r="P140" i="22" s="1"/>
  <c r="Q140" i="22" s="1"/>
  <c r="R140" i="22" s="1"/>
  <c r="S140" i="22" s="1"/>
  <c r="T140" i="22" s="1"/>
  <c r="U140" i="22" s="1"/>
  <c r="V140" i="22" s="1"/>
  <c r="W140" i="22" s="1"/>
  <c r="X140" i="22" s="1"/>
  <c r="Y140" i="22" s="1"/>
  <c r="Z140" i="22" s="1"/>
  <c r="AA140" i="22" s="1"/>
  <c r="AB140" i="22" s="1"/>
  <c r="AC140" i="22" s="1"/>
  <c r="AD140" i="22" s="1"/>
  <c r="AE140" i="22" s="1"/>
  <c r="AF140" i="22" s="1"/>
  <c r="AG140" i="22" s="1"/>
  <c r="AH140" i="22" s="1"/>
  <c r="AI140" i="22" s="1"/>
  <c r="AJ140" i="22" s="1"/>
  <c r="AK140" i="22" s="1"/>
  <c r="AL140" i="22" s="1"/>
  <c r="AM140" i="22" s="1"/>
  <c r="AN140" i="22" s="1"/>
  <c r="AO140" i="22" s="1"/>
  <c r="AP140" i="22" s="1"/>
  <c r="AQ140" i="22" s="1"/>
  <c r="AR140" i="22" s="1"/>
  <c r="C61" i="18"/>
  <c r="C139" i="6"/>
  <c r="B9" i="28" s="1"/>
  <c r="B8" i="37" s="1"/>
  <c r="B8" i="50" s="1"/>
  <c r="AA107" i="7"/>
  <c r="G137" i="7" s="1"/>
  <c r="G12" i="35" s="1"/>
  <c r="B42" i="31" s="1"/>
  <c r="B11" i="42" s="1"/>
  <c r="B11" i="54" s="1"/>
  <c r="Z70" i="8"/>
  <c r="X12" i="10" s="1"/>
  <c r="C12" i="16" s="1"/>
  <c r="X107" i="7"/>
  <c r="Y92" i="7"/>
  <c r="C137" i="7"/>
  <c r="C12" i="35" s="1"/>
  <c r="B42" i="28" s="1"/>
  <c r="AC70" i="8"/>
  <c r="AA12" i="10" s="1"/>
  <c r="G12" i="16" s="1"/>
  <c r="G12" i="17" s="1"/>
  <c r="F96" i="18"/>
  <c r="E143" i="18"/>
  <c r="D71" i="8"/>
  <c r="B13" i="10" s="1"/>
  <c r="B13" i="16" s="1"/>
  <c r="B13" i="17" s="1"/>
  <c r="C24" i="22"/>
  <c r="D24" i="22" s="1"/>
  <c r="E24" i="22" s="1"/>
  <c r="F24" i="22" s="1"/>
  <c r="B108" i="7"/>
  <c r="B138" i="7" s="1"/>
  <c r="B13" i="35" s="1"/>
  <c r="B44" i="27" s="1"/>
  <c r="C92" i="7"/>
  <c r="C149" i="18"/>
  <c r="D50" i="22"/>
  <c r="F55" i="18"/>
  <c r="E102" i="18"/>
  <c r="B6" i="48"/>
  <c r="B2" i="37"/>
  <c r="B2" i="50" s="1"/>
  <c r="B26" i="36"/>
  <c r="B27" i="39"/>
  <c r="B27" i="51" s="1"/>
  <c r="B27" i="37"/>
  <c r="B6" i="39"/>
  <c r="B6" i="51" s="1"/>
  <c r="B12" i="36"/>
  <c r="B27" i="36"/>
  <c r="B27" i="48" s="1"/>
  <c r="B15" i="36"/>
  <c r="B17" i="36"/>
  <c r="B22" i="36"/>
  <c r="B17" i="39"/>
  <c r="B17" i="51" s="1"/>
  <c r="B14" i="36"/>
  <c r="B18" i="36"/>
  <c r="B19" i="36"/>
  <c r="B2" i="39"/>
  <c r="B2" i="51" s="1"/>
  <c r="B27" i="41"/>
  <c r="B27" i="53" s="1"/>
  <c r="B11" i="36"/>
  <c r="B17" i="27"/>
  <c r="B16" i="36" s="1"/>
  <c r="B3" i="26"/>
  <c r="B2" i="36"/>
  <c r="D136" i="6"/>
  <c r="B6" i="29" s="1"/>
  <c r="B5" i="39" s="1"/>
  <c r="B5" i="51" s="1"/>
  <c r="D154" i="6"/>
  <c r="B24" i="29" s="1"/>
  <c r="B23" i="39" s="1"/>
  <c r="B23" i="51" s="1"/>
  <c r="D157" i="6"/>
  <c r="D27" i="17" s="1"/>
  <c r="D134" i="6"/>
  <c r="B4" i="29" s="1"/>
  <c r="B3" i="39" s="1"/>
  <c r="B3" i="51" s="1"/>
  <c r="D18" i="17"/>
  <c r="C78" i="18"/>
  <c r="Z126" i="6"/>
  <c r="F157" i="6" s="1"/>
  <c r="F27" i="17" s="1"/>
  <c r="C74" i="18"/>
  <c r="C145" i="6"/>
  <c r="C15" i="17" s="1"/>
  <c r="C77" i="18"/>
  <c r="K27" i="16"/>
  <c r="F143" i="6"/>
  <c r="K143" i="6" s="1"/>
  <c r="F13" i="26" s="1"/>
  <c r="K126" i="6"/>
  <c r="C157" i="6" s="1"/>
  <c r="C27" i="17" s="1"/>
  <c r="C141" i="18"/>
  <c r="B173" i="18" s="1"/>
  <c r="Z11" i="10"/>
  <c r="F11" i="16" s="1"/>
  <c r="C63" i="18"/>
  <c r="C94" i="18"/>
  <c r="C121" i="18"/>
  <c r="C69" i="22" s="1"/>
  <c r="C118" i="22" s="1"/>
  <c r="D118" i="22" s="1"/>
  <c r="E118" i="22" s="1"/>
  <c r="F118" i="22" s="1"/>
  <c r="G118" i="22" s="1"/>
  <c r="H118" i="22" s="1"/>
  <c r="I118" i="22" s="1"/>
  <c r="J118" i="22" s="1"/>
  <c r="K118" i="22" s="1"/>
  <c r="L118" i="22" s="1"/>
  <c r="M118" i="22" s="1"/>
  <c r="N118" i="22" s="1"/>
  <c r="O118" i="22" s="1"/>
  <c r="P118" i="22" s="1"/>
  <c r="Q118" i="22" s="1"/>
  <c r="R118" i="22" s="1"/>
  <c r="S118" i="22" s="1"/>
  <c r="T118" i="22" s="1"/>
  <c r="U118" i="22" s="1"/>
  <c r="V118" i="22" s="1"/>
  <c r="W118" i="22" s="1"/>
  <c r="X118" i="22" s="1"/>
  <c r="Y118" i="22" s="1"/>
  <c r="Z118" i="22" s="1"/>
  <c r="AA118" i="22" s="1"/>
  <c r="AB118" i="22" s="1"/>
  <c r="AC118" i="22" s="1"/>
  <c r="AD118" i="22" s="1"/>
  <c r="AE118" i="22" s="1"/>
  <c r="AF118" i="22" s="1"/>
  <c r="AG118" i="22" s="1"/>
  <c r="AH118" i="22" s="1"/>
  <c r="AI118" i="22" s="1"/>
  <c r="AJ118" i="22" s="1"/>
  <c r="AK118" i="22" s="1"/>
  <c r="AL118" i="22" s="1"/>
  <c r="AM118" i="22" s="1"/>
  <c r="AN118" i="22" s="1"/>
  <c r="AO118" i="22" s="1"/>
  <c r="AP118" i="22" s="1"/>
  <c r="AQ118" i="22" s="1"/>
  <c r="AR118" i="22" s="1"/>
  <c r="K107" i="6"/>
  <c r="C138" i="6" s="1"/>
  <c r="B8" i="28" s="1"/>
  <c r="B7" i="37" s="1"/>
  <c r="B7" i="50" s="1"/>
  <c r="F137" i="6"/>
  <c r="B7" i="30" s="1"/>
  <c r="B6" i="41" s="1"/>
  <c r="B6" i="53" s="1"/>
  <c r="C65" i="18"/>
  <c r="D142" i="6"/>
  <c r="B12" i="29" s="1"/>
  <c r="B11" i="39" s="1"/>
  <c r="B11" i="51" s="1"/>
  <c r="C84" i="18"/>
  <c r="C93" i="18"/>
  <c r="D149" i="6"/>
  <c r="D19" i="17" s="1"/>
  <c r="Z110" i="6"/>
  <c r="F141" i="6" s="1"/>
  <c r="D150" i="6"/>
  <c r="D20" i="17" s="1"/>
  <c r="H44" i="22"/>
  <c r="G3" i="22"/>
  <c r="C108" i="22"/>
  <c r="C122" i="22"/>
  <c r="C113" i="22"/>
  <c r="D113" i="22" s="1"/>
  <c r="E113" i="22" s="1"/>
  <c r="F113" i="22" s="1"/>
  <c r="G113" i="22" s="1"/>
  <c r="H113" i="22" s="1"/>
  <c r="I113" i="22" s="1"/>
  <c r="J113" i="22" s="1"/>
  <c r="K113" i="22" s="1"/>
  <c r="L113" i="22" s="1"/>
  <c r="M113" i="22" s="1"/>
  <c r="N113" i="22" s="1"/>
  <c r="O113" i="22" s="1"/>
  <c r="P113" i="22" s="1"/>
  <c r="Q113" i="22" s="1"/>
  <c r="R113" i="22" s="1"/>
  <c r="S113" i="22" s="1"/>
  <c r="T113" i="22" s="1"/>
  <c r="U113" i="22" s="1"/>
  <c r="V113" i="22" s="1"/>
  <c r="W113" i="22" s="1"/>
  <c r="X113" i="22" s="1"/>
  <c r="Y113" i="22" s="1"/>
  <c r="Z113" i="22" s="1"/>
  <c r="AA113" i="22" s="1"/>
  <c r="AB113" i="22" s="1"/>
  <c r="AC113" i="22" s="1"/>
  <c r="AD113" i="22" s="1"/>
  <c r="AE113" i="22" s="1"/>
  <c r="AF113" i="22" s="1"/>
  <c r="AG113" i="22" s="1"/>
  <c r="AH113" i="22" s="1"/>
  <c r="AI113" i="22" s="1"/>
  <c r="AJ113" i="22" s="1"/>
  <c r="AK113" i="22" s="1"/>
  <c r="AL113" i="22" s="1"/>
  <c r="AM113" i="22" s="1"/>
  <c r="AN113" i="22" s="1"/>
  <c r="AO113" i="22" s="1"/>
  <c r="AP113" i="22" s="1"/>
  <c r="AQ113" i="22" s="1"/>
  <c r="AR113" i="22" s="1"/>
  <c r="K3" i="16"/>
  <c r="B10" i="57"/>
  <c r="B11" i="57"/>
  <c r="B12" i="57"/>
  <c r="B14" i="57"/>
  <c r="B17" i="57"/>
  <c r="B19" i="57"/>
  <c r="B8" i="57"/>
  <c r="B18" i="57"/>
  <c r="B25" i="57"/>
  <c r="B23" i="57"/>
  <c r="B13" i="57"/>
  <c r="B9" i="57"/>
  <c r="B7" i="57"/>
  <c r="F3" i="17"/>
  <c r="B3" i="30"/>
  <c r="B2" i="41" s="1"/>
  <c r="B2" i="53" s="1"/>
  <c r="C187" i="22"/>
  <c r="B28" i="24" s="1"/>
  <c r="B27" i="43" s="1"/>
  <c r="B16" i="28"/>
  <c r="B15" i="37" s="1"/>
  <c r="B15" i="50" s="1"/>
  <c r="F28" i="26"/>
  <c r="C71" i="18"/>
  <c r="D145" i="6"/>
  <c r="D15" i="17" s="1"/>
  <c r="C79" i="18"/>
  <c r="C28" i="26"/>
  <c r="C140" i="18"/>
  <c r="C88" i="22" s="1"/>
  <c r="D139" i="6"/>
  <c r="B9" i="29" s="1"/>
  <c r="B8" i="39" s="1"/>
  <c r="B8" i="51" s="1"/>
  <c r="H3" i="26"/>
  <c r="E3" i="26"/>
  <c r="C124" i="18"/>
  <c r="C72" i="22" s="1"/>
  <c r="K110" i="6"/>
  <c r="C141" i="6" s="1"/>
  <c r="B11" i="28" s="1"/>
  <c r="B10" i="37" s="1"/>
  <c r="B10" i="50" s="1"/>
  <c r="C62" i="22"/>
  <c r="B28" i="26"/>
  <c r="H28" i="26"/>
  <c r="I3" i="26"/>
  <c r="C119" i="18"/>
  <c r="C75" i="22"/>
  <c r="B161" i="18"/>
  <c r="I28" i="26"/>
  <c r="G3" i="26"/>
  <c r="C118" i="18"/>
  <c r="C66" i="22" s="1"/>
  <c r="C79" i="22"/>
  <c r="B165" i="18"/>
  <c r="E28" i="26"/>
  <c r="K11" i="10"/>
  <c r="C11" i="16" s="1"/>
  <c r="C136" i="18"/>
  <c r="C71" i="22"/>
  <c r="B159" i="18"/>
  <c r="C3" i="26"/>
  <c r="D3" i="26"/>
  <c r="C113" i="18"/>
  <c r="C61" i="22" s="1"/>
  <c r="K122" i="6"/>
  <c r="C153" i="6" s="1"/>
  <c r="C23" i="17" s="1"/>
  <c r="F142" i="6"/>
  <c r="C120" i="18"/>
  <c r="C68" i="22" s="1"/>
  <c r="D28" i="26"/>
  <c r="B158" i="18"/>
  <c r="C72" i="18"/>
  <c r="M80" i="8"/>
  <c r="K20" i="10" s="1"/>
  <c r="C20" i="16" s="1"/>
  <c r="C112" i="18"/>
  <c r="C60" i="22" s="1"/>
  <c r="C66" i="18"/>
  <c r="C132" i="18"/>
  <c r="D140" i="6"/>
  <c r="D10" i="17" s="1"/>
  <c r="C146" i="22"/>
  <c r="B3" i="24" s="1"/>
  <c r="B19" i="28"/>
  <c r="B18" i="37" s="1"/>
  <c r="B18" i="50" s="1"/>
  <c r="B4" i="27"/>
  <c r="B3" i="36" s="1"/>
  <c r="B4" i="30"/>
  <c r="B3" i="41" s="1"/>
  <c r="B3" i="53" s="1"/>
  <c r="B6" i="25"/>
  <c r="B5" i="40" s="1"/>
  <c r="B5" i="52" s="1"/>
  <c r="B6" i="27"/>
  <c r="B5" i="36" s="1"/>
  <c r="D17" i="17"/>
  <c r="B17" i="29"/>
  <c r="B16" i="39" s="1"/>
  <c r="B16" i="51" s="1"/>
  <c r="B20" i="25"/>
  <c r="B19" i="40" s="1"/>
  <c r="B19" i="52" s="1"/>
  <c r="I4" i="17"/>
  <c r="B3" i="45"/>
  <c r="B4" i="32"/>
  <c r="B3" i="44" s="1"/>
  <c r="B3" i="56" s="1"/>
  <c r="B14" i="27"/>
  <c r="B13" i="36" s="1"/>
  <c r="B24" i="27"/>
  <c r="B23" i="36" s="1"/>
  <c r="B5" i="29"/>
  <c r="B4" i="39" s="1"/>
  <c r="B4" i="51" s="1"/>
  <c r="B8" i="27"/>
  <c r="B7" i="36" s="1"/>
  <c r="B15" i="25"/>
  <c r="B14" i="40" s="1"/>
  <c r="B14" i="52" s="1"/>
  <c r="B5" i="28"/>
  <c r="B4" i="37" s="1"/>
  <c r="B4" i="50" s="1"/>
  <c r="B7" i="32"/>
  <c r="B6" i="44" s="1"/>
  <c r="B6" i="56" s="1"/>
  <c r="B6" i="45"/>
  <c r="B11" i="27"/>
  <c r="B10" i="36" s="1"/>
  <c r="B22" i="32"/>
  <c r="B21" i="44" s="1"/>
  <c r="B21" i="56" s="1"/>
  <c r="B26" i="29"/>
  <c r="B25" i="39" s="1"/>
  <c r="B25" i="51" s="1"/>
  <c r="B9" i="27"/>
  <c r="B8" i="36" s="1"/>
  <c r="B13" i="28"/>
  <c r="B12" i="37" s="1"/>
  <c r="B12" i="50" s="1"/>
  <c r="D14" i="17"/>
  <c r="B14" i="29"/>
  <c r="B13" i="39" s="1"/>
  <c r="B13" i="51" s="1"/>
  <c r="D23" i="17"/>
  <c r="B23" i="29"/>
  <c r="B22" i="39" s="1"/>
  <c r="B22" i="51" s="1"/>
  <c r="B13" i="29"/>
  <c r="B12" i="39" s="1"/>
  <c r="B12" i="51" s="1"/>
  <c r="I27" i="17"/>
  <c r="B26" i="45"/>
  <c r="B27" i="32"/>
  <c r="B26" i="44" s="1"/>
  <c r="B26" i="56" s="1"/>
  <c r="B5" i="27"/>
  <c r="B4" i="36" s="1"/>
  <c r="B20" i="28"/>
  <c r="B19" i="37" s="1"/>
  <c r="B19" i="50" s="1"/>
  <c r="B12" i="28"/>
  <c r="B10" i="27"/>
  <c r="B9" i="36" s="1"/>
  <c r="B25" i="27"/>
  <c r="B24" i="36" s="1"/>
  <c r="D16" i="17"/>
  <c r="B16" i="29"/>
  <c r="B15" i="39" s="1"/>
  <c r="B15" i="51" s="1"/>
  <c r="I6" i="17"/>
  <c r="B6" i="32"/>
  <c r="B5" i="44" s="1"/>
  <c r="B5" i="56" s="1"/>
  <c r="B5" i="45"/>
  <c r="B25" i="29"/>
  <c r="B24" i="39" s="1"/>
  <c r="B24" i="51" s="1"/>
  <c r="B26" i="27"/>
  <c r="B25" i="36" s="1"/>
  <c r="B11" i="29"/>
  <c r="B10" i="39" s="1"/>
  <c r="B10" i="51" s="1"/>
  <c r="E12" i="17"/>
  <c r="B12" i="25"/>
  <c r="B11" i="40" s="1"/>
  <c r="B11" i="52" s="1"/>
  <c r="B26" i="17"/>
  <c r="B6" i="17"/>
  <c r="B4" i="17"/>
  <c r="B10" i="17"/>
  <c r="B14" i="17"/>
  <c r="B25" i="17"/>
  <c r="D13" i="17"/>
  <c r="D138" i="6"/>
  <c r="B11" i="17"/>
  <c r="B9" i="17"/>
  <c r="D26" i="17"/>
  <c r="M78" i="8"/>
  <c r="K18" i="10" s="1"/>
  <c r="C18" i="16" s="1"/>
  <c r="C130" i="18"/>
  <c r="C83" i="18"/>
  <c r="K117" i="6"/>
  <c r="C148" i="6" s="1"/>
  <c r="C89" i="18"/>
  <c r="M86" i="8"/>
  <c r="K25" i="10" s="1"/>
  <c r="C25" i="16" s="1"/>
  <c r="K124" i="6"/>
  <c r="C155" i="6" s="1"/>
  <c r="C91" i="18"/>
  <c r="C138" i="18"/>
  <c r="M77" i="8"/>
  <c r="K17" i="10" s="1"/>
  <c r="C17" i="16" s="1"/>
  <c r="K116" i="6"/>
  <c r="C147" i="6" s="1"/>
  <c r="C129" i="18"/>
  <c r="AB84" i="8"/>
  <c r="Z123" i="6"/>
  <c r="F154" i="6" s="1"/>
  <c r="AB83" i="8"/>
  <c r="Z23" i="10" s="1"/>
  <c r="F23" i="16" s="1"/>
  <c r="K23" i="16" s="1"/>
  <c r="Z122" i="6"/>
  <c r="F153" i="6" s="1"/>
  <c r="AB65" i="8"/>
  <c r="Z10" i="10" s="1"/>
  <c r="F10" i="16" s="1"/>
  <c r="Z109" i="6"/>
  <c r="F140" i="6" s="1"/>
  <c r="M54" i="8"/>
  <c r="K6" i="10" s="1"/>
  <c r="C6" i="16" s="1"/>
  <c r="C6" i="17" s="1"/>
  <c r="C106" i="18"/>
  <c r="K105" i="6"/>
  <c r="C136" i="6" s="1"/>
  <c r="AB54" i="8"/>
  <c r="Z105" i="6"/>
  <c r="F136" i="6" s="1"/>
  <c r="AB79" i="8"/>
  <c r="Z19" i="10" s="1"/>
  <c r="F19" i="16" s="1"/>
  <c r="K19" i="16" s="1"/>
  <c r="Z118" i="6"/>
  <c r="F149" i="6" s="1"/>
  <c r="AB53" i="8"/>
  <c r="Z5" i="10" s="1"/>
  <c r="F5" i="16" s="1"/>
  <c r="K5" i="16" s="1"/>
  <c r="Z104" i="6"/>
  <c r="F135" i="6" s="1"/>
  <c r="AB85" i="8"/>
  <c r="C137" i="18"/>
  <c r="C85" i="22" s="1"/>
  <c r="C85" i="18"/>
  <c r="AB62" i="8"/>
  <c r="Z108" i="6"/>
  <c r="F139" i="6" s="1"/>
  <c r="C73" i="18"/>
  <c r="AB74" i="8"/>
  <c r="Z14" i="10" s="1"/>
  <c r="F14" i="16" s="1"/>
  <c r="Z113" i="6"/>
  <c r="F144" i="6" s="1"/>
  <c r="C88" i="18"/>
  <c r="AB78" i="8"/>
  <c r="Z18" i="10" s="1"/>
  <c r="F18" i="16" s="1"/>
  <c r="Z117" i="6"/>
  <c r="F148" i="6" s="1"/>
  <c r="AB55" i="8"/>
  <c r="C107" i="18"/>
  <c r="C55" i="22" s="1"/>
  <c r="M57" i="8"/>
  <c r="K7" i="10" s="1"/>
  <c r="C7" i="16" s="1"/>
  <c r="K106" i="6"/>
  <c r="C137" i="6" s="1"/>
  <c r="C109" i="18"/>
  <c r="M74" i="8"/>
  <c r="K14" i="10" s="1"/>
  <c r="C14" i="16" s="1"/>
  <c r="K113" i="6"/>
  <c r="C144" i="6" s="1"/>
  <c r="AB76" i="8"/>
  <c r="Z16" i="10" s="1"/>
  <c r="F16" i="16" s="1"/>
  <c r="K16" i="16" s="1"/>
  <c r="Z115" i="6"/>
  <c r="F146" i="6" s="1"/>
  <c r="K146" i="6" s="1"/>
  <c r="C128" i="18"/>
  <c r="M65" i="8"/>
  <c r="K10" i="10" s="1"/>
  <c r="C10" i="16" s="1"/>
  <c r="C70" i="18"/>
  <c r="K109" i="6"/>
  <c r="C140" i="6" s="1"/>
  <c r="C117" i="18"/>
  <c r="C65" i="22" s="1"/>
  <c r="AB77" i="8"/>
  <c r="Z17" i="10" s="1"/>
  <c r="F17" i="16" s="1"/>
  <c r="Z116" i="6"/>
  <c r="F147" i="6" s="1"/>
  <c r="C110" i="18"/>
  <c r="C108" i="18"/>
  <c r="C56" i="22" s="1"/>
  <c r="AB87" i="8"/>
  <c r="Z125" i="6"/>
  <c r="F156" i="6" s="1"/>
  <c r="C92" i="18"/>
  <c r="C139" i="18"/>
  <c r="C95" i="18"/>
  <c r="D11" i="17"/>
  <c r="C142" i="18"/>
  <c r="C90" i="22" s="1"/>
  <c r="C82" i="18"/>
  <c r="AB75" i="8"/>
  <c r="Z15" i="10" s="1"/>
  <c r="F15" i="16" s="1"/>
  <c r="K15" i="16" s="1"/>
  <c r="Z114" i="6"/>
  <c r="F145" i="6" s="1"/>
  <c r="AB86" i="8"/>
  <c r="Z25" i="10" s="1"/>
  <c r="F25" i="16" s="1"/>
  <c r="Z124" i="6"/>
  <c r="F155" i="6" s="1"/>
  <c r="AB58" i="8"/>
  <c r="Z8" i="10" s="1"/>
  <c r="F8" i="16" s="1"/>
  <c r="Z107" i="6"/>
  <c r="F138" i="6" s="1"/>
  <c r="C80" i="18"/>
  <c r="C67" i="18"/>
  <c r="AB80" i="8"/>
  <c r="Z20" i="10" s="1"/>
  <c r="F20" i="16" s="1"/>
  <c r="Z119" i="6"/>
  <c r="F150" i="6" s="1"/>
  <c r="AB63" i="8"/>
  <c r="C68" i="18"/>
  <c r="C115" i="18"/>
  <c r="C63" i="22" s="1"/>
  <c r="M84" i="8"/>
  <c r="K24" i="10" s="1"/>
  <c r="C24" i="16" s="1"/>
  <c r="K123" i="6"/>
  <c r="C154" i="6" s="1"/>
  <c r="C126" i="18"/>
  <c r="B160" i="18" s="1"/>
  <c r="C156" i="6"/>
  <c r="C105" i="18"/>
  <c r="C58" i="18"/>
  <c r="C135" i="18"/>
  <c r="G121" i="6"/>
  <c r="I82" i="8"/>
  <c r="G22" i="10" s="1"/>
  <c r="Z82" i="8"/>
  <c r="X22" i="10" s="1"/>
  <c r="X121" i="6"/>
  <c r="S81" i="8"/>
  <c r="Q21" i="10" s="1"/>
  <c r="Q120" i="6"/>
  <c r="Z81" i="8"/>
  <c r="X21" i="10" s="1"/>
  <c r="X120" i="6"/>
  <c r="P81" i="8"/>
  <c r="N21" i="10" s="1"/>
  <c r="N120" i="6"/>
  <c r="AG82" i="8"/>
  <c r="AE22" i="10" s="1"/>
  <c r="J22" i="16" s="1"/>
  <c r="J22" i="17" s="1"/>
  <c r="AE121" i="6"/>
  <c r="J152" i="6" s="1"/>
  <c r="B22" i="33" s="1"/>
  <c r="B21" i="45" s="1"/>
  <c r="Q82" i="8"/>
  <c r="O22" i="10" s="1"/>
  <c r="O121" i="6"/>
  <c r="D82" i="8"/>
  <c r="B22" i="10" s="1"/>
  <c r="B121" i="6"/>
  <c r="G120" i="6"/>
  <c r="I81" i="8"/>
  <c r="G21" i="10" s="1"/>
  <c r="AG81" i="8"/>
  <c r="AE21" i="10" s="1"/>
  <c r="J21" i="16" s="1"/>
  <c r="J21" i="17" s="1"/>
  <c r="AE120" i="6"/>
  <c r="J151" i="6" s="1"/>
  <c r="B21" i="33" s="1"/>
  <c r="B20" i="45" s="1"/>
  <c r="B20" i="57" s="1"/>
  <c r="AA82" i="8"/>
  <c r="Y22" i="10" s="1"/>
  <c r="Y121" i="6"/>
  <c r="D81" i="8"/>
  <c r="B21" i="10" s="1"/>
  <c r="B120" i="6"/>
  <c r="S82" i="8"/>
  <c r="Q22" i="10" s="1"/>
  <c r="Q121" i="6"/>
  <c r="Q81" i="8"/>
  <c r="O21" i="10" s="1"/>
  <c r="O120" i="6"/>
  <c r="B8" i="17"/>
  <c r="R81" i="8"/>
  <c r="P21" i="10" s="1"/>
  <c r="P120" i="6"/>
  <c r="R82" i="8"/>
  <c r="P22" i="10" s="1"/>
  <c r="P121" i="6"/>
  <c r="AA81" i="8"/>
  <c r="Y21" i="10" s="1"/>
  <c r="Y120" i="6"/>
  <c r="N81" i="8"/>
  <c r="L21" i="10" s="1"/>
  <c r="L120" i="6"/>
  <c r="AB82" i="8"/>
  <c r="Z22" i="10" s="1"/>
  <c r="Z121" i="6"/>
  <c r="AB81" i="8"/>
  <c r="Z21" i="10" s="1"/>
  <c r="Z120" i="6"/>
  <c r="O35" i="8"/>
  <c r="O82" i="6"/>
  <c r="O45" i="6"/>
  <c r="I22" i="17"/>
  <c r="P82" i="8"/>
  <c r="N22" i="10" s="1"/>
  <c r="N121" i="6"/>
  <c r="N82" i="8"/>
  <c r="L22" i="10" s="1"/>
  <c r="L121" i="6"/>
  <c r="B24" i="17"/>
  <c r="C19" i="17"/>
  <c r="K8" i="10"/>
  <c r="C8" i="16" s="1"/>
  <c r="M52" i="8"/>
  <c r="K4" i="10" s="1"/>
  <c r="C4" i="16" s="1"/>
  <c r="K103" i="6"/>
  <c r="C134" i="6" s="1"/>
  <c r="C104" i="18"/>
  <c r="B150" i="18" s="1"/>
  <c r="M82" i="8"/>
  <c r="K22" i="10" s="1"/>
  <c r="K121" i="6"/>
  <c r="K26" i="10"/>
  <c r="C26" i="16" s="1"/>
  <c r="M81" i="8"/>
  <c r="K21" i="10" s="1"/>
  <c r="K120" i="6"/>
  <c r="C179" i="18" l="1"/>
  <c r="C33" i="30" s="1"/>
  <c r="C9" i="17"/>
  <c r="Z6" i="10"/>
  <c r="F6" i="16" s="1"/>
  <c r="K13" i="16"/>
  <c r="C160" i="22"/>
  <c r="C205" i="22" s="1"/>
  <c r="D24" i="17"/>
  <c r="C12" i="17"/>
  <c r="C232" i="22"/>
  <c r="B152" i="18"/>
  <c r="D174" i="18"/>
  <c r="D204" i="18" s="1"/>
  <c r="D58" i="32" s="1"/>
  <c r="E91" i="22"/>
  <c r="B11" i="37"/>
  <c r="B11" i="50" s="1"/>
  <c r="G96" i="18"/>
  <c r="F143" i="18"/>
  <c r="E6" i="22"/>
  <c r="C169" i="22"/>
  <c r="C214" i="22" s="1"/>
  <c r="D122" i="22"/>
  <c r="E122" i="22" s="1"/>
  <c r="F122" i="22" s="1"/>
  <c r="G122" i="22" s="1"/>
  <c r="H122" i="22" s="1"/>
  <c r="I122" i="22" s="1"/>
  <c r="J122" i="22" s="1"/>
  <c r="K122" i="22" s="1"/>
  <c r="L122" i="22" s="1"/>
  <c r="M122" i="22" s="1"/>
  <c r="N122" i="22" s="1"/>
  <c r="O122" i="22" s="1"/>
  <c r="P122" i="22" s="1"/>
  <c r="Q122" i="22" s="1"/>
  <c r="R122" i="22" s="1"/>
  <c r="S122" i="22" s="1"/>
  <c r="T122" i="22" s="1"/>
  <c r="U122" i="22" s="1"/>
  <c r="V122" i="22" s="1"/>
  <c r="W122" i="22" s="1"/>
  <c r="X122" i="22" s="1"/>
  <c r="Y122" i="22" s="1"/>
  <c r="Z122" i="22" s="1"/>
  <c r="AA122" i="22" s="1"/>
  <c r="AB122" i="22" s="1"/>
  <c r="AC122" i="22" s="1"/>
  <c r="AD122" i="22" s="1"/>
  <c r="AE122" i="22" s="1"/>
  <c r="AF122" i="22" s="1"/>
  <c r="AG122" i="22" s="1"/>
  <c r="AH122" i="22" s="1"/>
  <c r="AI122" i="22" s="1"/>
  <c r="AJ122" i="22" s="1"/>
  <c r="AK122" i="22" s="1"/>
  <c r="AL122" i="22" s="1"/>
  <c r="AM122" i="22" s="1"/>
  <c r="AN122" i="22" s="1"/>
  <c r="AO122" i="22" s="1"/>
  <c r="AP122" i="22" s="1"/>
  <c r="AQ122" i="22" s="1"/>
  <c r="AR122" i="22" s="1"/>
  <c r="C155" i="22"/>
  <c r="C200" i="22" s="1"/>
  <c r="D108" i="22"/>
  <c r="E108" i="22" s="1"/>
  <c r="F108" i="22" s="1"/>
  <c r="G108" i="22" s="1"/>
  <c r="H108" i="22" s="1"/>
  <c r="I108" i="22" s="1"/>
  <c r="J108" i="22" s="1"/>
  <c r="K108" i="22" s="1"/>
  <c r="L108" i="22" s="1"/>
  <c r="M108" i="22" s="1"/>
  <c r="N108" i="22" s="1"/>
  <c r="O108" i="22" s="1"/>
  <c r="P108" i="22" s="1"/>
  <c r="Q108" i="22" s="1"/>
  <c r="R108" i="22" s="1"/>
  <c r="S108" i="22" s="1"/>
  <c r="T108" i="22" s="1"/>
  <c r="U108" i="22" s="1"/>
  <c r="V108" i="22" s="1"/>
  <c r="W108" i="22" s="1"/>
  <c r="X108" i="22" s="1"/>
  <c r="Y108" i="22" s="1"/>
  <c r="Z108" i="22" s="1"/>
  <c r="AA108" i="22" s="1"/>
  <c r="AB108" i="22" s="1"/>
  <c r="AC108" i="22" s="1"/>
  <c r="AD108" i="22" s="1"/>
  <c r="AE108" i="22" s="1"/>
  <c r="AF108" i="22" s="1"/>
  <c r="AG108" i="22" s="1"/>
  <c r="AH108" i="22" s="1"/>
  <c r="AI108" i="22" s="1"/>
  <c r="AJ108" i="22" s="1"/>
  <c r="AK108" i="22" s="1"/>
  <c r="AL108" i="22" s="1"/>
  <c r="AM108" i="22" s="1"/>
  <c r="AN108" i="22" s="1"/>
  <c r="AO108" i="22" s="1"/>
  <c r="AP108" i="22" s="1"/>
  <c r="AQ108" i="22" s="1"/>
  <c r="AR108" i="22" s="1"/>
  <c r="D146" i="22"/>
  <c r="G24" i="22"/>
  <c r="D149" i="18"/>
  <c r="D179" i="18" s="1"/>
  <c r="D33" i="30" s="1"/>
  <c r="E50" i="22"/>
  <c r="G55" i="18"/>
  <c r="F102" i="18"/>
  <c r="B8" i="48"/>
  <c r="B7" i="48"/>
  <c r="B19" i="48"/>
  <c r="B12" i="48"/>
  <c r="B18" i="48"/>
  <c r="B25" i="48"/>
  <c r="B23" i="48"/>
  <c r="B2" i="48"/>
  <c r="B14" i="48"/>
  <c r="B27" i="50"/>
  <c r="B27" i="60"/>
  <c r="B10" i="48"/>
  <c r="B13" i="48"/>
  <c r="B5" i="48"/>
  <c r="B16" i="48"/>
  <c r="B22" i="48"/>
  <c r="B26" i="48"/>
  <c r="B9" i="48"/>
  <c r="B11" i="48"/>
  <c r="B17" i="48"/>
  <c r="B15" i="48"/>
  <c r="L28" i="16"/>
  <c r="M28" i="16" s="1"/>
  <c r="C58" i="32"/>
  <c r="C58" i="31"/>
  <c r="C58" i="33"/>
  <c r="C58" i="29"/>
  <c r="C58" i="28"/>
  <c r="C58" i="30"/>
  <c r="C58" i="25"/>
  <c r="C59" i="27"/>
  <c r="C33" i="33"/>
  <c r="C33" i="32"/>
  <c r="C33" i="25"/>
  <c r="C33" i="31"/>
  <c r="F11" i="17"/>
  <c r="Z24" i="10"/>
  <c r="F24" i="16" s="1"/>
  <c r="K24" i="16" s="1"/>
  <c r="K149" i="6"/>
  <c r="C19" i="26" s="1"/>
  <c r="K134" i="6"/>
  <c r="G4" i="26" s="1"/>
  <c r="K18" i="16"/>
  <c r="B15" i="28"/>
  <c r="B14" i="37" s="1"/>
  <c r="B14" i="50" s="1"/>
  <c r="B27" i="30"/>
  <c r="B26" i="41" s="1"/>
  <c r="B26" i="53" s="1"/>
  <c r="B13" i="30"/>
  <c r="B12" i="41" s="1"/>
  <c r="B12" i="53" s="1"/>
  <c r="B19" i="29"/>
  <c r="B18" i="39" s="1"/>
  <c r="B18" i="51" s="1"/>
  <c r="C191" i="22"/>
  <c r="B27" i="29"/>
  <c r="B26" i="39" s="1"/>
  <c r="B26" i="51" s="1"/>
  <c r="D12" i="17"/>
  <c r="C22" i="16"/>
  <c r="C165" i="22"/>
  <c r="C210" i="22" s="1"/>
  <c r="K25" i="16"/>
  <c r="F13" i="17"/>
  <c r="B20" i="29"/>
  <c r="B19" i="39" s="1"/>
  <c r="B19" i="51" s="1"/>
  <c r="K157" i="6"/>
  <c r="B27" i="26" s="1"/>
  <c r="B27" i="28"/>
  <c r="B26" i="37" s="1"/>
  <c r="B26" i="50" s="1"/>
  <c r="C89" i="22"/>
  <c r="C138" i="22" s="1"/>
  <c r="D138" i="22" s="1"/>
  <c r="E138" i="22" s="1"/>
  <c r="F138" i="22" s="1"/>
  <c r="G138" i="22" s="1"/>
  <c r="H138" i="22" s="1"/>
  <c r="I138" i="22" s="1"/>
  <c r="J138" i="22" s="1"/>
  <c r="K138" i="22" s="1"/>
  <c r="L138" i="22" s="1"/>
  <c r="M138" i="22" s="1"/>
  <c r="N138" i="22" s="1"/>
  <c r="O138" i="22" s="1"/>
  <c r="P138" i="22" s="1"/>
  <c r="Q138" i="22" s="1"/>
  <c r="R138" i="22" s="1"/>
  <c r="S138" i="22" s="1"/>
  <c r="T138" i="22" s="1"/>
  <c r="U138" i="22" s="1"/>
  <c r="V138" i="22" s="1"/>
  <c r="W138" i="22" s="1"/>
  <c r="X138" i="22" s="1"/>
  <c r="Y138" i="22" s="1"/>
  <c r="Z138" i="22" s="1"/>
  <c r="AA138" i="22" s="1"/>
  <c r="AB138" i="22" s="1"/>
  <c r="AC138" i="22" s="1"/>
  <c r="AD138" i="22" s="1"/>
  <c r="AE138" i="22" s="1"/>
  <c r="AF138" i="22" s="1"/>
  <c r="AG138" i="22" s="1"/>
  <c r="AH138" i="22" s="1"/>
  <c r="AI138" i="22" s="1"/>
  <c r="AJ138" i="22" s="1"/>
  <c r="AK138" i="22" s="1"/>
  <c r="AL138" i="22" s="1"/>
  <c r="AM138" i="22" s="1"/>
  <c r="AN138" i="22" s="1"/>
  <c r="AO138" i="22" s="1"/>
  <c r="AP138" i="22" s="1"/>
  <c r="AQ138" i="22" s="1"/>
  <c r="AR138" i="22" s="1"/>
  <c r="C8" i="17"/>
  <c r="D9" i="17"/>
  <c r="K10" i="16"/>
  <c r="C134" i="22"/>
  <c r="D134" i="22" s="1"/>
  <c r="E134" i="22" s="1"/>
  <c r="F134" i="22" s="1"/>
  <c r="G134" i="22" s="1"/>
  <c r="H134" i="22" s="1"/>
  <c r="I134" i="22" s="1"/>
  <c r="J134" i="22" s="1"/>
  <c r="K134" i="22" s="1"/>
  <c r="L134" i="22" s="1"/>
  <c r="M134" i="22" s="1"/>
  <c r="N134" i="22" s="1"/>
  <c r="O134" i="22" s="1"/>
  <c r="P134" i="22" s="1"/>
  <c r="Q134" i="22" s="1"/>
  <c r="R134" i="22" s="1"/>
  <c r="S134" i="22" s="1"/>
  <c r="T134" i="22" s="1"/>
  <c r="U134" i="22" s="1"/>
  <c r="V134" i="22" s="1"/>
  <c r="W134" i="22" s="1"/>
  <c r="X134" i="22" s="1"/>
  <c r="Y134" i="22" s="1"/>
  <c r="Z134" i="22" s="1"/>
  <c r="AA134" i="22" s="1"/>
  <c r="AB134" i="22" s="1"/>
  <c r="AC134" i="22" s="1"/>
  <c r="AD134" i="22" s="1"/>
  <c r="AE134" i="22" s="1"/>
  <c r="AF134" i="22" s="1"/>
  <c r="AG134" i="22" s="1"/>
  <c r="AH134" i="22" s="1"/>
  <c r="AI134" i="22" s="1"/>
  <c r="AJ134" i="22" s="1"/>
  <c r="AK134" i="22" s="1"/>
  <c r="AL134" i="22" s="1"/>
  <c r="AM134" i="22" s="1"/>
  <c r="AN134" i="22" s="1"/>
  <c r="AO134" i="22" s="1"/>
  <c r="AP134" i="22" s="1"/>
  <c r="AQ134" i="22" s="1"/>
  <c r="AR134" i="22" s="1"/>
  <c r="C137" i="22"/>
  <c r="D137" i="22" s="1"/>
  <c r="E137" i="22" s="1"/>
  <c r="F137" i="22" s="1"/>
  <c r="G137" i="22" s="1"/>
  <c r="H137" i="22" s="1"/>
  <c r="I137" i="22" s="1"/>
  <c r="J137" i="22" s="1"/>
  <c r="K137" i="22" s="1"/>
  <c r="L137" i="22" s="1"/>
  <c r="M137" i="22" s="1"/>
  <c r="N137" i="22" s="1"/>
  <c r="O137" i="22" s="1"/>
  <c r="P137" i="22" s="1"/>
  <c r="Q137" i="22" s="1"/>
  <c r="R137" i="22" s="1"/>
  <c r="S137" i="22" s="1"/>
  <c r="T137" i="22" s="1"/>
  <c r="U137" i="22" s="1"/>
  <c r="V137" i="22" s="1"/>
  <c r="W137" i="22" s="1"/>
  <c r="X137" i="22" s="1"/>
  <c r="Y137" i="22" s="1"/>
  <c r="Z137" i="22" s="1"/>
  <c r="AA137" i="22" s="1"/>
  <c r="AB137" i="22" s="1"/>
  <c r="AC137" i="22" s="1"/>
  <c r="AD137" i="22" s="1"/>
  <c r="AE137" i="22" s="1"/>
  <c r="AF137" i="22" s="1"/>
  <c r="AG137" i="22" s="1"/>
  <c r="AH137" i="22" s="1"/>
  <c r="AI137" i="22" s="1"/>
  <c r="AJ137" i="22" s="1"/>
  <c r="AK137" i="22" s="1"/>
  <c r="AL137" i="22" s="1"/>
  <c r="AM137" i="22" s="1"/>
  <c r="AN137" i="22" s="1"/>
  <c r="AO137" i="22" s="1"/>
  <c r="AP137" i="22" s="1"/>
  <c r="AQ137" i="22" s="1"/>
  <c r="AR137" i="22" s="1"/>
  <c r="C139" i="22"/>
  <c r="C128" i="22"/>
  <c r="C20" i="17"/>
  <c r="K20" i="16"/>
  <c r="K11" i="16"/>
  <c r="K17" i="16"/>
  <c r="K6" i="16"/>
  <c r="K8" i="16"/>
  <c r="C4" i="17"/>
  <c r="K4" i="16"/>
  <c r="C7" i="17"/>
  <c r="K7" i="16"/>
  <c r="K14" i="16"/>
  <c r="H3" i="22"/>
  <c r="I44" i="22"/>
  <c r="C104" i="22"/>
  <c r="D104" i="22" s="1"/>
  <c r="E104" i="22" s="1"/>
  <c r="F104" i="22" s="1"/>
  <c r="G104" i="22" s="1"/>
  <c r="H104" i="22" s="1"/>
  <c r="I104" i="22" s="1"/>
  <c r="J104" i="22" s="1"/>
  <c r="K104" i="22" s="1"/>
  <c r="L104" i="22" s="1"/>
  <c r="M104" i="22" s="1"/>
  <c r="N104" i="22" s="1"/>
  <c r="O104" i="22" s="1"/>
  <c r="P104" i="22" s="1"/>
  <c r="Q104" i="22" s="1"/>
  <c r="R104" i="22" s="1"/>
  <c r="S104" i="22" s="1"/>
  <c r="T104" i="22" s="1"/>
  <c r="U104" i="22" s="1"/>
  <c r="V104" i="22" s="1"/>
  <c r="W104" i="22" s="1"/>
  <c r="X104" i="22" s="1"/>
  <c r="Y104" i="22" s="1"/>
  <c r="Z104" i="22" s="1"/>
  <c r="AA104" i="22" s="1"/>
  <c r="AB104" i="22" s="1"/>
  <c r="AC104" i="22" s="1"/>
  <c r="AD104" i="22" s="1"/>
  <c r="AE104" i="22" s="1"/>
  <c r="AF104" i="22" s="1"/>
  <c r="AG104" i="22" s="1"/>
  <c r="AH104" i="22" s="1"/>
  <c r="AI104" i="22" s="1"/>
  <c r="AJ104" i="22" s="1"/>
  <c r="AK104" i="22" s="1"/>
  <c r="AL104" i="22" s="1"/>
  <c r="AM104" i="22" s="1"/>
  <c r="AN104" i="22" s="1"/>
  <c r="AO104" i="22" s="1"/>
  <c r="AP104" i="22" s="1"/>
  <c r="AQ104" i="22" s="1"/>
  <c r="AR104" i="22" s="1"/>
  <c r="C114" i="22"/>
  <c r="D114" i="22" s="1"/>
  <c r="E114" i="22" s="1"/>
  <c r="F114" i="22" s="1"/>
  <c r="G114" i="22" s="1"/>
  <c r="H114" i="22" s="1"/>
  <c r="I114" i="22" s="1"/>
  <c r="J114" i="22" s="1"/>
  <c r="K114" i="22" s="1"/>
  <c r="L114" i="22" s="1"/>
  <c r="M114" i="22" s="1"/>
  <c r="N114" i="22" s="1"/>
  <c r="O114" i="22" s="1"/>
  <c r="P114" i="22" s="1"/>
  <c r="Q114" i="22" s="1"/>
  <c r="R114" i="22" s="1"/>
  <c r="S114" i="22" s="1"/>
  <c r="T114" i="22" s="1"/>
  <c r="U114" i="22" s="1"/>
  <c r="V114" i="22" s="1"/>
  <c r="W114" i="22" s="1"/>
  <c r="X114" i="22" s="1"/>
  <c r="Y114" i="22" s="1"/>
  <c r="Z114" i="22" s="1"/>
  <c r="AA114" i="22" s="1"/>
  <c r="AB114" i="22" s="1"/>
  <c r="AC114" i="22" s="1"/>
  <c r="AD114" i="22" s="1"/>
  <c r="AE114" i="22" s="1"/>
  <c r="AF114" i="22" s="1"/>
  <c r="AG114" i="22" s="1"/>
  <c r="AH114" i="22" s="1"/>
  <c r="AI114" i="22" s="1"/>
  <c r="AJ114" i="22" s="1"/>
  <c r="AK114" i="22" s="1"/>
  <c r="AL114" i="22" s="1"/>
  <c r="AM114" i="22" s="1"/>
  <c r="AN114" i="22" s="1"/>
  <c r="AO114" i="22" s="1"/>
  <c r="AP114" i="22" s="1"/>
  <c r="AQ114" i="22" s="1"/>
  <c r="AR114" i="22" s="1"/>
  <c r="C120" i="22"/>
  <c r="C112" i="22"/>
  <c r="C121" i="22"/>
  <c r="C110" i="22"/>
  <c r="C124" i="22"/>
  <c r="D124" i="22" s="1"/>
  <c r="E124" i="22" s="1"/>
  <c r="F124" i="22" s="1"/>
  <c r="G124" i="22" s="1"/>
  <c r="H124" i="22" s="1"/>
  <c r="I124" i="22" s="1"/>
  <c r="J124" i="22" s="1"/>
  <c r="K124" i="22" s="1"/>
  <c r="L124" i="22" s="1"/>
  <c r="M124" i="22" s="1"/>
  <c r="N124" i="22" s="1"/>
  <c r="O124" i="22" s="1"/>
  <c r="P124" i="22" s="1"/>
  <c r="Q124" i="22" s="1"/>
  <c r="R124" i="22" s="1"/>
  <c r="S124" i="22" s="1"/>
  <c r="T124" i="22" s="1"/>
  <c r="U124" i="22" s="1"/>
  <c r="V124" i="22" s="1"/>
  <c r="W124" i="22" s="1"/>
  <c r="X124" i="22" s="1"/>
  <c r="Y124" i="22" s="1"/>
  <c r="Z124" i="22" s="1"/>
  <c r="AA124" i="22" s="1"/>
  <c r="AB124" i="22" s="1"/>
  <c r="AC124" i="22" s="1"/>
  <c r="AD124" i="22" s="1"/>
  <c r="AE124" i="22" s="1"/>
  <c r="AF124" i="22" s="1"/>
  <c r="AG124" i="22" s="1"/>
  <c r="AH124" i="22" s="1"/>
  <c r="AI124" i="22" s="1"/>
  <c r="AJ124" i="22" s="1"/>
  <c r="AK124" i="22" s="1"/>
  <c r="AL124" i="22" s="1"/>
  <c r="AM124" i="22" s="1"/>
  <c r="AN124" i="22" s="1"/>
  <c r="AO124" i="22" s="1"/>
  <c r="AP124" i="22" s="1"/>
  <c r="AQ124" i="22" s="1"/>
  <c r="AR124" i="22" s="1"/>
  <c r="C109" i="22"/>
  <c r="C105" i="22"/>
  <c r="D105" i="22" s="1"/>
  <c r="E105" i="22" s="1"/>
  <c r="F105" i="22" s="1"/>
  <c r="G105" i="22" s="1"/>
  <c r="H105" i="22" s="1"/>
  <c r="I105" i="22" s="1"/>
  <c r="J105" i="22" s="1"/>
  <c r="K105" i="22" s="1"/>
  <c r="L105" i="22" s="1"/>
  <c r="M105" i="22" s="1"/>
  <c r="N105" i="22" s="1"/>
  <c r="O105" i="22" s="1"/>
  <c r="P105" i="22" s="1"/>
  <c r="Q105" i="22" s="1"/>
  <c r="R105" i="22" s="1"/>
  <c r="S105" i="22" s="1"/>
  <c r="T105" i="22" s="1"/>
  <c r="U105" i="22" s="1"/>
  <c r="V105" i="22" s="1"/>
  <c r="W105" i="22" s="1"/>
  <c r="X105" i="22" s="1"/>
  <c r="Y105" i="22" s="1"/>
  <c r="Z105" i="22" s="1"/>
  <c r="AA105" i="22" s="1"/>
  <c r="AB105" i="22" s="1"/>
  <c r="AC105" i="22" s="1"/>
  <c r="AD105" i="22" s="1"/>
  <c r="AE105" i="22" s="1"/>
  <c r="AF105" i="22" s="1"/>
  <c r="AG105" i="22" s="1"/>
  <c r="AH105" i="22" s="1"/>
  <c r="AI105" i="22" s="1"/>
  <c r="AJ105" i="22" s="1"/>
  <c r="AK105" i="22" s="1"/>
  <c r="AL105" i="22" s="1"/>
  <c r="AM105" i="22" s="1"/>
  <c r="AN105" i="22" s="1"/>
  <c r="AO105" i="22" s="1"/>
  <c r="AP105" i="22" s="1"/>
  <c r="AQ105" i="22" s="1"/>
  <c r="AR105" i="22" s="1"/>
  <c r="C111" i="22"/>
  <c r="C117" i="22"/>
  <c r="B4" i="48"/>
  <c r="B24" i="48"/>
  <c r="B21" i="57"/>
  <c r="B6" i="57"/>
  <c r="B26" i="57"/>
  <c r="B5" i="57"/>
  <c r="B3" i="57"/>
  <c r="B3" i="48"/>
  <c r="C152" i="6"/>
  <c r="B22" i="28" s="1"/>
  <c r="B21" i="37" s="1"/>
  <c r="B21" i="50" s="1"/>
  <c r="B15" i="29"/>
  <c r="B14" i="39" s="1"/>
  <c r="K156" i="6"/>
  <c r="D26" i="26" s="1"/>
  <c r="K145" i="6"/>
  <c r="B15" i="26" s="1"/>
  <c r="D187" i="22"/>
  <c r="K139" i="6"/>
  <c r="H9" i="26" s="1"/>
  <c r="F151" i="6"/>
  <c r="B21" i="30" s="1"/>
  <c r="B20" i="41" s="1"/>
  <c r="B20" i="53" s="1"/>
  <c r="C11" i="17"/>
  <c r="K141" i="6"/>
  <c r="D11" i="26" s="1"/>
  <c r="J28" i="26"/>
  <c r="K140" i="6"/>
  <c r="D10" i="26" s="1"/>
  <c r="J3" i="26"/>
  <c r="B11" i="30"/>
  <c r="B10" i="41" s="1"/>
  <c r="B10" i="53" s="1"/>
  <c r="B12" i="30"/>
  <c r="B23" i="28"/>
  <c r="B22" i="37" s="1"/>
  <c r="B10" i="29"/>
  <c r="B9" i="39" s="1"/>
  <c r="B9" i="51" s="1"/>
  <c r="C83" i="22"/>
  <c r="B169" i="18"/>
  <c r="B156" i="18"/>
  <c r="C53" i="22"/>
  <c r="B151" i="18"/>
  <c r="C57" i="22"/>
  <c r="B153" i="18"/>
  <c r="C84" i="22"/>
  <c r="B170" i="18"/>
  <c r="C67" i="22"/>
  <c r="B157" i="18"/>
  <c r="C77" i="22"/>
  <c r="B163" i="18"/>
  <c r="C80" i="22"/>
  <c r="B166" i="18"/>
  <c r="C54" i="22"/>
  <c r="C52" i="22"/>
  <c r="C101" i="22" s="1"/>
  <c r="C86" i="22"/>
  <c r="B171" i="18"/>
  <c r="Z9" i="10"/>
  <c r="F9" i="16" s="1"/>
  <c r="C76" i="22"/>
  <c r="B162" i="18"/>
  <c r="C74" i="22"/>
  <c r="C87" i="22"/>
  <c r="B172" i="18"/>
  <c r="C58" i="22"/>
  <c r="B154" i="18"/>
  <c r="K142" i="6"/>
  <c r="F12" i="26" s="1"/>
  <c r="B155" i="18"/>
  <c r="C78" i="22"/>
  <c r="B164" i="18"/>
  <c r="K136" i="6"/>
  <c r="D6" i="26" s="1"/>
  <c r="D191" i="22"/>
  <c r="E99" i="22"/>
  <c r="K155" i="6"/>
  <c r="E25" i="26" s="1"/>
  <c r="K154" i="6"/>
  <c r="G24" i="26" s="1"/>
  <c r="K138" i="6"/>
  <c r="E8" i="26" s="1"/>
  <c r="G16" i="26"/>
  <c r="I16" i="26"/>
  <c r="H16" i="26"/>
  <c r="C16" i="26"/>
  <c r="E16" i="26"/>
  <c r="B16" i="26"/>
  <c r="D16" i="26"/>
  <c r="B20" i="30"/>
  <c r="B19" i="41" s="1"/>
  <c r="B19" i="53" s="1"/>
  <c r="B10" i="28"/>
  <c r="B9" i="37" s="1"/>
  <c r="B9" i="50" s="1"/>
  <c r="B17" i="28"/>
  <c r="B16" i="37" s="1"/>
  <c r="K147" i="6"/>
  <c r="F17" i="26" s="1"/>
  <c r="B25" i="30"/>
  <c r="B24" i="41" s="1"/>
  <c r="B24" i="53" s="1"/>
  <c r="B4" i="28"/>
  <c r="B3" i="37" s="1"/>
  <c r="B3" i="50" s="1"/>
  <c r="B5" i="30"/>
  <c r="B4" i="41" s="1"/>
  <c r="B4" i="53" s="1"/>
  <c r="B24" i="28"/>
  <c r="B23" i="37" s="1"/>
  <c r="B23" i="50" s="1"/>
  <c r="B6" i="28"/>
  <c r="B5" i="37" s="1"/>
  <c r="B5" i="50" s="1"/>
  <c r="K150" i="6"/>
  <c r="F20" i="26" s="1"/>
  <c r="B23" i="30"/>
  <c r="B22" i="41" s="1"/>
  <c r="B22" i="53" s="1"/>
  <c r="B9" i="30"/>
  <c r="B8" i="41" s="1"/>
  <c r="B8" i="53" s="1"/>
  <c r="B15" i="30"/>
  <c r="B14" i="41" s="1"/>
  <c r="B14" i="53" s="1"/>
  <c r="B14" i="28"/>
  <c r="B13" i="37" s="1"/>
  <c r="B13" i="50" s="1"/>
  <c r="K144" i="6"/>
  <c r="C14" i="26" s="1"/>
  <c r="B7" i="28"/>
  <c r="B6" i="37" s="1"/>
  <c r="K137" i="6"/>
  <c r="K153" i="6"/>
  <c r="F23" i="26" s="1"/>
  <c r="B18" i="30"/>
  <c r="B17" i="41" s="1"/>
  <c r="B17" i="53" s="1"/>
  <c r="B14" i="30"/>
  <c r="B13" i="41" s="1"/>
  <c r="B13" i="53" s="1"/>
  <c r="B17" i="30"/>
  <c r="B16" i="41" s="1"/>
  <c r="B16" i="53" s="1"/>
  <c r="B8" i="29"/>
  <c r="B7" i="39" s="1"/>
  <c r="B7" i="51" s="1"/>
  <c r="B16" i="30"/>
  <c r="B15" i="41" s="1"/>
  <c r="B15" i="53" s="1"/>
  <c r="F16" i="26"/>
  <c r="G13" i="26"/>
  <c r="H13" i="26"/>
  <c r="E13" i="26"/>
  <c r="I13" i="26"/>
  <c r="B13" i="26"/>
  <c r="C13" i="26"/>
  <c r="B6" i="30"/>
  <c r="B5" i="41" s="1"/>
  <c r="B5" i="53" s="1"/>
  <c r="B26" i="28"/>
  <c r="B25" i="37" s="1"/>
  <c r="B25" i="50" s="1"/>
  <c r="D8" i="17"/>
  <c r="B26" i="30"/>
  <c r="B25" i="41" s="1"/>
  <c r="B25" i="53" s="1"/>
  <c r="B10" i="30"/>
  <c r="B9" i="41" s="1"/>
  <c r="B9" i="53" s="1"/>
  <c r="K135" i="6"/>
  <c r="F5" i="26" s="1"/>
  <c r="B24" i="30"/>
  <c r="B23" i="41" s="1"/>
  <c r="B23" i="53" s="1"/>
  <c r="B8" i="30"/>
  <c r="B7" i="41" s="1"/>
  <c r="B7" i="53" s="1"/>
  <c r="B25" i="28"/>
  <c r="B24" i="37" s="1"/>
  <c r="B24" i="50" s="1"/>
  <c r="B19" i="30"/>
  <c r="B18" i="41" s="1"/>
  <c r="B18" i="53" s="1"/>
  <c r="B18" i="28"/>
  <c r="B17" i="37" s="1"/>
  <c r="K148" i="6"/>
  <c r="F18" i="26" s="1"/>
  <c r="D13" i="26"/>
  <c r="C115" i="22"/>
  <c r="D115" i="22" s="1"/>
  <c r="E115" i="22" s="1"/>
  <c r="F115" i="22" s="1"/>
  <c r="G115" i="22" s="1"/>
  <c r="H115" i="22" s="1"/>
  <c r="I115" i="22" s="1"/>
  <c r="J115" i="22" s="1"/>
  <c r="K115" i="22" s="1"/>
  <c r="L115" i="22" s="1"/>
  <c r="M115" i="22" s="1"/>
  <c r="N115" i="22" s="1"/>
  <c r="O115" i="22" s="1"/>
  <c r="P115" i="22" s="1"/>
  <c r="Q115" i="22" s="1"/>
  <c r="R115" i="22" s="1"/>
  <c r="S115" i="22" s="1"/>
  <c r="T115" i="22" s="1"/>
  <c r="U115" i="22" s="1"/>
  <c r="V115" i="22" s="1"/>
  <c r="W115" i="22" s="1"/>
  <c r="X115" i="22" s="1"/>
  <c r="Y115" i="22" s="1"/>
  <c r="Z115" i="22" s="1"/>
  <c r="AA115" i="22" s="1"/>
  <c r="AB115" i="22" s="1"/>
  <c r="AC115" i="22" s="1"/>
  <c r="AD115" i="22" s="1"/>
  <c r="AE115" i="22" s="1"/>
  <c r="AF115" i="22" s="1"/>
  <c r="AG115" i="22" s="1"/>
  <c r="AH115" i="22" s="1"/>
  <c r="AI115" i="22" s="1"/>
  <c r="AJ115" i="22" s="1"/>
  <c r="AK115" i="22" s="1"/>
  <c r="AL115" i="22" s="1"/>
  <c r="AM115" i="22" s="1"/>
  <c r="AN115" i="22" s="1"/>
  <c r="AO115" i="22" s="1"/>
  <c r="AP115" i="22" s="1"/>
  <c r="AQ115" i="22" s="1"/>
  <c r="AR115" i="22" s="1"/>
  <c r="C26" i="17"/>
  <c r="C24" i="17"/>
  <c r="F16" i="17"/>
  <c r="F14" i="17"/>
  <c r="F23" i="17"/>
  <c r="F18" i="17"/>
  <c r="F25" i="17"/>
  <c r="F10" i="17"/>
  <c r="C10" i="17"/>
  <c r="F6" i="17"/>
  <c r="C18" i="17"/>
  <c r="F17" i="17"/>
  <c r="C17" i="17"/>
  <c r="F8" i="17"/>
  <c r="Z26" i="10"/>
  <c r="F26" i="16" s="1"/>
  <c r="F26" i="17" s="1"/>
  <c r="C25" i="17"/>
  <c r="B21" i="16"/>
  <c r="C14" i="17"/>
  <c r="F19" i="17"/>
  <c r="F5" i="17"/>
  <c r="D21" i="16"/>
  <c r="B152" i="6"/>
  <c r="B22" i="16"/>
  <c r="F152" i="6"/>
  <c r="F20" i="17"/>
  <c r="F15" i="17"/>
  <c r="D151" i="6"/>
  <c r="C21" i="16"/>
  <c r="C151" i="6"/>
  <c r="D22" i="16"/>
  <c r="F22" i="16"/>
  <c r="B151" i="6"/>
  <c r="F21" i="16"/>
  <c r="O82" i="8"/>
  <c r="M22" i="10" s="1"/>
  <c r="E22" i="16" s="1"/>
  <c r="E22" i="17" s="1"/>
  <c r="M121" i="6"/>
  <c r="E152" i="6" s="1"/>
  <c r="D152" i="6"/>
  <c r="C33" i="28" l="1"/>
  <c r="C34" i="27"/>
  <c r="C33" i="29"/>
  <c r="D58" i="30"/>
  <c r="H19" i="26"/>
  <c r="D58" i="31"/>
  <c r="D58" i="28"/>
  <c r="D58" i="25"/>
  <c r="D59" i="27"/>
  <c r="D58" i="29"/>
  <c r="D58" i="33"/>
  <c r="F4" i="26"/>
  <c r="E4" i="26"/>
  <c r="I19" i="26"/>
  <c r="G19" i="26"/>
  <c r="F6" i="22"/>
  <c r="E174" i="18"/>
  <c r="E204" i="18" s="1"/>
  <c r="F91" i="22"/>
  <c r="H96" i="18"/>
  <c r="G143" i="18"/>
  <c r="E19" i="26"/>
  <c r="C159" i="22"/>
  <c r="C204" i="22" s="1"/>
  <c r="D112" i="22"/>
  <c r="E112" i="22" s="1"/>
  <c r="F112" i="22" s="1"/>
  <c r="G112" i="22" s="1"/>
  <c r="H112" i="22" s="1"/>
  <c r="I112" i="22" s="1"/>
  <c r="J112" i="22" s="1"/>
  <c r="K112" i="22" s="1"/>
  <c r="L112" i="22" s="1"/>
  <c r="M112" i="22" s="1"/>
  <c r="N112" i="22" s="1"/>
  <c r="O112" i="22" s="1"/>
  <c r="P112" i="22" s="1"/>
  <c r="Q112" i="22" s="1"/>
  <c r="R112" i="22" s="1"/>
  <c r="S112" i="22" s="1"/>
  <c r="T112" i="22" s="1"/>
  <c r="U112" i="22" s="1"/>
  <c r="V112" i="22" s="1"/>
  <c r="W112" i="22" s="1"/>
  <c r="X112" i="22" s="1"/>
  <c r="Y112" i="22" s="1"/>
  <c r="Z112" i="22" s="1"/>
  <c r="AA112" i="22" s="1"/>
  <c r="AB112" i="22" s="1"/>
  <c r="AC112" i="22" s="1"/>
  <c r="AD112" i="22" s="1"/>
  <c r="AE112" i="22" s="1"/>
  <c r="AF112" i="22" s="1"/>
  <c r="AG112" i="22" s="1"/>
  <c r="AH112" i="22" s="1"/>
  <c r="AI112" i="22" s="1"/>
  <c r="AJ112" i="22" s="1"/>
  <c r="AK112" i="22" s="1"/>
  <c r="AL112" i="22" s="1"/>
  <c r="AM112" i="22" s="1"/>
  <c r="AN112" i="22" s="1"/>
  <c r="AO112" i="22" s="1"/>
  <c r="AP112" i="22" s="1"/>
  <c r="AQ112" i="22" s="1"/>
  <c r="AR112" i="22" s="1"/>
  <c r="I4" i="26"/>
  <c r="C164" i="22"/>
  <c r="C209" i="22" s="1"/>
  <c r="D117" i="22"/>
  <c r="E117" i="22" s="1"/>
  <c r="F117" i="22" s="1"/>
  <c r="G117" i="22" s="1"/>
  <c r="H117" i="22" s="1"/>
  <c r="I117" i="22" s="1"/>
  <c r="J117" i="22" s="1"/>
  <c r="K117" i="22" s="1"/>
  <c r="L117" i="22" s="1"/>
  <c r="M117" i="22" s="1"/>
  <c r="N117" i="22" s="1"/>
  <c r="O117" i="22" s="1"/>
  <c r="P117" i="22" s="1"/>
  <c r="Q117" i="22" s="1"/>
  <c r="R117" i="22" s="1"/>
  <c r="S117" i="22" s="1"/>
  <c r="T117" i="22" s="1"/>
  <c r="U117" i="22" s="1"/>
  <c r="V117" i="22" s="1"/>
  <c r="W117" i="22" s="1"/>
  <c r="X117" i="22" s="1"/>
  <c r="Y117" i="22" s="1"/>
  <c r="Z117" i="22" s="1"/>
  <c r="AA117" i="22" s="1"/>
  <c r="AB117" i="22" s="1"/>
  <c r="AC117" i="22" s="1"/>
  <c r="AD117" i="22" s="1"/>
  <c r="AE117" i="22" s="1"/>
  <c r="AF117" i="22" s="1"/>
  <c r="AG117" i="22" s="1"/>
  <c r="AH117" i="22" s="1"/>
  <c r="AI117" i="22" s="1"/>
  <c r="AJ117" i="22" s="1"/>
  <c r="AK117" i="22" s="1"/>
  <c r="AL117" i="22" s="1"/>
  <c r="AM117" i="22" s="1"/>
  <c r="AN117" i="22" s="1"/>
  <c r="AO117" i="22" s="1"/>
  <c r="AP117" i="22" s="1"/>
  <c r="AQ117" i="22" s="1"/>
  <c r="AR117" i="22" s="1"/>
  <c r="C167" i="22"/>
  <c r="C212" i="22" s="1"/>
  <c r="D120" i="22"/>
  <c r="E120" i="22" s="1"/>
  <c r="F120" i="22" s="1"/>
  <c r="G120" i="22" s="1"/>
  <c r="H120" i="22" s="1"/>
  <c r="I120" i="22" s="1"/>
  <c r="J120" i="22" s="1"/>
  <c r="K120" i="22" s="1"/>
  <c r="L120" i="22" s="1"/>
  <c r="M120" i="22" s="1"/>
  <c r="N120" i="22" s="1"/>
  <c r="O120" i="22" s="1"/>
  <c r="P120" i="22" s="1"/>
  <c r="Q120" i="22" s="1"/>
  <c r="R120" i="22" s="1"/>
  <c r="S120" i="22" s="1"/>
  <c r="T120" i="22" s="1"/>
  <c r="U120" i="22" s="1"/>
  <c r="V120" i="22" s="1"/>
  <c r="W120" i="22" s="1"/>
  <c r="X120" i="22" s="1"/>
  <c r="Y120" i="22" s="1"/>
  <c r="Z120" i="22" s="1"/>
  <c r="AA120" i="22" s="1"/>
  <c r="AB120" i="22" s="1"/>
  <c r="AC120" i="22" s="1"/>
  <c r="AD120" i="22" s="1"/>
  <c r="AE120" i="22" s="1"/>
  <c r="AF120" i="22" s="1"/>
  <c r="AG120" i="22" s="1"/>
  <c r="AH120" i="22" s="1"/>
  <c r="AI120" i="22" s="1"/>
  <c r="AJ120" i="22" s="1"/>
  <c r="AK120" i="22" s="1"/>
  <c r="AL120" i="22" s="1"/>
  <c r="AM120" i="22" s="1"/>
  <c r="AN120" i="22" s="1"/>
  <c r="AO120" i="22" s="1"/>
  <c r="AP120" i="22" s="1"/>
  <c r="AQ120" i="22" s="1"/>
  <c r="AR120" i="22" s="1"/>
  <c r="C4" i="26"/>
  <c r="C175" i="22"/>
  <c r="C220" i="22" s="1"/>
  <c r="D128" i="22"/>
  <c r="E128" i="22" s="1"/>
  <c r="F128" i="22" s="1"/>
  <c r="G128" i="22" s="1"/>
  <c r="H128" i="22" s="1"/>
  <c r="I128" i="22" s="1"/>
  <c r="J128" i="22" s="1"/>
  <c r="K128" i="22" s="1"/>
  <c r="L128" i="22" s="1"/>
  <c r="M128" i="22" s="1"/>
  <c r="N128" i="22" s="1"/>
  <c r="O128" i="22" s="1"/>
  <c r="P128" i="22" s="1"/>
  <c r="Q128" i="22" s="1"/>
  <c r="R128" i="22" s="1"/>
  <c r="S128" i="22" s="1"/>
  <c r="T128" i="22" s="1"/>
  <c r="U128" i="22" s="1"/>
  <c r="V128" i="22" s="1"/>
  <c r="W128" i="22" s="1"/>
  <c r="X128" i="22" s="1"/>
  <c r="Y128" i="22" s="1"/>
  <c r="Z128" i="22" s="1"/>
  <c r="AA128" i="22" s="1"/>
  <c r="AB128" i="22" s="1"/>
  <c r="AC128" i="22" s="1"/>
  <c r="AD128" i="22" s="1"/>
  <c r="AE128" i="22" s="1"/>
  <c r="AF128" i="22" s="1"/>
  <c r="AG128" i="22" s="1"/>
  <c r="AH128" i="22" s="1"/>
  <c r="AI128" i="22" s="1"/>
  <c r="AJ128" i="22" s="1"/>
  <c r="AK128" i="22" s="1"/>
  <c r="AL128" i="22" s="1"/>
  <c r="AM128" i="22" s="1"/>
  <c r="AN128" i="22" s="1"/>
  <c r="AO128" i="22" s="1"/>
  <c r="AP128" i="22" s="1"/>
  <c r="AQ128" i="22" s="1"/>
  <c r="AR128" i="22" s="1"/>
  <c r="C148" i="22"/>
  <c r="C193" i="22" s="1"/>
  <c r="B238" i="22" s="1"/>
  <c r="D101" i="22"/>
  <c r="E101" i="22" s="1"/>
  <c r="F101" i="22" s="1"/>
  <c r="G101" i="22" s="1"/>
  <c r="H101" i="22" s="1"/>
  <c r="I101" i="22" s="1"/>
  <c r="J101" i="22" s="1"/>
  <c r="K101" i="22" s="1"/>
  <c r="L101" i="22" s="1"/>
  <c r="M101" i="22" s="1"/>
  <c r="N101" i="22" s="1"/>
  <c r="O101" i="22" s="1"/>
  <c r="P101" i="22" s="1"/>
  <c r="Q101" i="22" s="1"/>
  <c r="R101" i="22" s="1"/>
  <c r="S101" i="22" s="1"/>
  <c r="T101" i="22" s="1"/>
  <c r="U101" i="22" s="1"/>
  <c r="V101" i="22" s="1"/>
  <c r="W101" i="22" s="1"/>
  <c r="X101" i="22" s="1"/>
  <c r="Y101" i="22" s="1"/>
  <c r="Z101" i="22" s="1"/>
  <c r="AA101" i="22" s="1"/>
  <c r="AB101" i="22" s="1"/>
  <c r="AC101" i="22" s="1"/>
  <c r="AD101" i="22" s="1"/>
  <c r="AE101" i="22" s="1"/>
  <c r="AF101" i="22" s="1"/>
  <c r="AG101" i="22" s="1"/>
  <c r="AH101" i="22" s="1"/>
  <c r="AI101" i="22" s="1"/>
  <c r="AJ101" i="22" s="1"/>
  <c r="AK101" i="22" s="1"/>
  <c r="AL101" i="22" s="1"/>
  <c r="AM101" i="22" s="1"/>
  <c r="AN101" i="22" s="1"/>
  <c r="AO101" i="22" s="1"/>
  <c r="AP101" i="22" s="1"/>
  <c r="AQ101" i="22" s="1"/>
  <c r="AR101" i="22" s="1"/>
  <c r="C168" i="22"/>
  <c r="C213" i="22" s="1"/>
  <c r="D121" i="22"/>
  <c r="E121" i="22" s="1"/>
  <c r="F121" i="22" s="1"/>
  <c r="G121" i="22" s="1"/>
  <c r="H121" i="22" s="1"/>
  <c r="I121" i="22" s="1"/>
  <c r="J121" i="22" s="1"/>
  <c r="K121" i="22" s="1"/>
  <c r="L121" i="22" s="1"/>
  <c r="M121" i="22" s="1"/>
  <c r="N121" i="22" s="1"/>
  <c r="O121" i="22" s="1"/>
  <c r="P121" i="22" s="1"/>
  <c r="Q121" i="22" s="1"/>
  <c r="R121" i="22" s="1"/>
  <c r="S121" i="22" s="1"/>
  <c r="T121" i="22" s="1"/>
  <c r="U121" i="22" s="1"/>
  <c r="V121" i="22" s="1"/>
  <c r="W121" i="22" s="1"/>
  <c r="X121" i="22" s="1"/>
  <c r="Y121" i="22" s="1"/>
  <c r="Z121" i="22" s="1"/>
  <c r="AA121" i="22" s="1"/>
  <c r="AB121" i="22" s="1"/>
  <c r="AC121" i="22" s="1"/>
  <c r="AD121" i="22" s="1"/>
  <c r="AE121" i="22" s="1"/>
  <c r="AF121" i="22" s="1"/>
  <c r="AG121" i="22" s="1"/>
  <c r="AH121" i="22" s="1"/>
  <c r="AI121" i="22" s="1"/>
  <c r="AJ121" i="22" s="1"/>
  <c r="AK121" i="22" s="1"/>
  <c r="AL121" i="22" s="1"/>
  <c r="AM121" i="22" s="1"/>
  <c r="AN121" i="22" s="1"/>
  <c r="AO121" i="22" s="1"/>
  <c r="AP121" i="22" s="1"/>
  <c r="AQ121" i="22" s="1"/>
  <c r="AR121" i="22" s="1"/>
  <c r="D4" i="26"/>
  <c r="H4" i="26"/>
  <c r="C156" i="22"/>
  <c r="C201" i="22" s="1"/>
  <c r="D109" i="22"/>
  <c r="E109" i="22" s="1"/>
  <c r="F109" i="22" s="1"/>
  <c r="G109" i="22" s="1"/>
  <c r="H109" i="22" s="1"/>
  <c r="I109" i="22" s="1"/>
  <c r="J109" i="22" s="1"/>
  <c r="K109" i="22" s="1"/>
  <c r="L109" i="22" s="1"/>
  <c r="M109" i="22" s="1"/>
  <c r="N109" i="22" s="1"/>
  <c r="O109" i="22" s="1"/>
  <c r="P109" i="22" s="1"/>
  <c r="Q109" i="22" s="1"/>
  <c r="R109" i="22" s="1"/>
  <c r="S109" i="22" s="1"/>
  <c r="T109" i="22" s="1"/>
  <c r="U109" i="22" s="1"/>
  <c r="V109" i="22" s="1"/>
  <c r="W109" i="22" s="1"/>
  <c r="X109" i="22" s="1"/>
  <c r="Y109" i="22" s="1"/>
  <c r="Z109" i="22" s="1"/>
  <c r="AA109" i="22" s="1"/>
  <c r="AB109" i="22" s="1"/>
  <c r="AC109" i="22" s="1"/>
  <c r="AD109" i="22" s="1"/>
  <c r="AE109" i="22" s="1"/>
  <c r="AF109" i="22" s="1"/>
  <c r="AG109" i="22" s="1"/>
  <c r="AH109" i="22" s="1"/>
  <c r="AI109" i="22" s="1"/>
  <c r="AJ109" i="22" s="1"/>
  <c r="AK109" i="22" s="1"/>
  <c r="AL109" i="22" s="1"/>
  <c r="AM109" i="22" s="1"/>
  <c r="AN109" i="22" s="1"/>
  <c r="AO109" i="22" s="1"/>
  <c r="AP109" i="22" s="1"/>
  <c r="AQ109" i="22" s="1"/>
  <c r="AR109" i="22" s="1"/>
  <c r="C186" i="22"/>
  <c r="C231" i="22" s="1"/>
  <c r="D139" i="22"/>
  <c r="E139" i="22" s="1"/>
  <c r="F139" i="22" s="1"/>
  <c r="G139" i="22" s="1"/>
  <c r="H139" i="22" s="1"/>
  <c r="I139" i="22" s="1"/>
  <c r="J139" i="22" s="1"/>
  <c r="K139" i="22" s="1"/>
  <c r="L139" i="22" s="1"/>
  <c r="M139" i="22" s="1"/>
  <c r="N139" i="22" s="1"/>
  <c r="O139" i="22" s="1"/>
  <c r="P139" i="22" s="1"/>
  <c r="Q139" i="22" s="1"/>
  <c r="R139" i="22" s="1"/>
  <c r="S139" i="22" s="1"/>
  <c r="T139" i="22" s="1"/>
  <c r="U139" i="22" s="1"/>
  <c r="V139" i="22" s="1"/>
  <c r="W139" i="22" s="1"/>
  <c r="X139" i="22" s="1"/>
  <c r="Y139" i="22" s="1"/>
  <c r="Z139" i="22" s="1"/>
  <c r="AA139" i="22" s="1"/>
  <c r="AB139" i="22" s="1"/>
  <c r="AC139" i="22" s="1"/>
  <c r="AD139" i="22" s="1"/>
  <c r="AE139" i="22" s="1"/>
  <c r="AF139" i="22" s="1"/>
  <c r="AG139" i="22" s="1"/>
  <c r="AH139" i="22" s="1"/>
  <c r="AI139" i="22" s="1"/>
  <c r="AJ139" i="22" s="1"/>
  <c r="AK139" i="22" s="1"/>
  <c r="AL139" i="22" s="1"/>
  <c r="AM139" i="22" s="1"/>
  <c r="AN139" i="22" s="1"/>
  <c r="AO139" i="22" s="1"/>
  <c r="AP139" i="22" s="1"/>
  <c r="AQ139" i="22" s="1"/>
  <c r="AR139" i="22" s="1"/>
  <c r="B4" i="26"/>
  <c r="F11" i="26"/>
  <c r="C158" i="22"/>
  <c r="C203" i="22" s="1"/>
  <c r="D111" i="22"/>
  <c r="E111" i="22" s="1"/>
  <c r="F111" i="22" s="1"/>
  <c r="G111" i="22" s="1"/>
  <c r="H111" i="22" s="1"/>
  <c r="I111" i="22" s="1"/>
  <c r="J111" i="22" s="1"/>
  <c r="K111" i="22" s="1"/>
  <c r="L111" i="22" s="1"/>
  <c r="M111" i="22" s="1"/>
  <c r="N111" i="22" s="1"/>
  <c r="O111" i="22" s="1"/>
  <c r="P111" i="22" s="1"/>
  <c r="Q111" i="22" s="1"/>
  <c r="R111" i="22" s="1"/>
  <c r="S111" i="22" s="1"/>
  <c r="T111" i="22" s="1"/>
  <c r="U111" i="22" s="1"/>
  <c r="V111" i="22" s="1"/>
  <c r="W111" i="22" s="1"/>
  <c r="X111" i="22" s="1"/>
  <c r="Y111" i="22" s="1"/>
  <c r="Z111" i="22" s="1"/>
  <c r="AA111" i="22" s="1"/>
  <c r="AB111" i="22" s="1"/>
  <c r="AC111" i="22" s="1"/>
  <c r="AD111" i="22" s="1"/>
  <c r="AE111" i="22" s="1"/>
  <c r="AF111" i="22" s="1"/>
  <c r="AG111" i="22" s="1"/>
  <c r="AH111" i="22" s="1"/>
  <c r="AI111" i="22" s="1"/>
  <c r="AJ111" i="22" s="1"/>
  <c r="AK111" i="22" s="1"/>
  <c r="AL111" i="22" s="1"/>
  <c r="AM111" i="22" s="1"/>
  <c r="AN111" i="22" s="1"/>
  <c r="AO111" i="22" s="1"/>
  <c r="AP111" i="22" s="1"/>
  <c r="AQ111" i="22" s="1"/>
  <c r="AR111" i="22" s="1"/>
  <c r="C157" i="22"/>
  <c r="C202" i="22" s="1"/>
  <c r="D110" i="22"/>
  <c r="E110" i="22" s="1"/>
  <c r="F110" i="22" s="1"/>
  <c r="G110" i="22" s="1"/>
  <c r="H110" i="22" s="1"/>
  <c r="I110" i="22" s="1"/>
  <c r="J110" i="22" s="1"/>
  <c r="K110" i="22" s="1"/>
  <c r="L110" i="22" s="1"/>
  <c r="M110" i="22" s="1"/>
  <c r="N110" i="22" s="1"/>
  <c r="O110" i="22" s="1"/>
  <c r="P110" i="22" s="1"/>
  <c r="Q110" i="22" s="1"/>
  <c r="R110" i="22" s="1"/>
  <c r="S110" i="22" s="1"/>
  <c r="T110" i="22" s="1"/>
  <c r="U110" i="22" s="1"/>
  <c r="V110" i="22" s="1"/>
  <c r="W110" i="22" s="1"/>
  <c r="X110" i="22" s="1"/>
  <c r="Y110" i="22" s="1"/>
  <c r="Z110" i="22" s="1"/>
  <c r="AA110" i="22" s="1"/>
  <c r="AB110" i="22" s="1"/>
  <c r="AC110" i="22" s="1"/>
  <c r="AD110" i="22" s="1"/>
  <c r="AE110" i="22" s="1"/>
  <c r="AF110" i="22" s="1"/>
  <c r="AG110" i="22" s="1"/>
  <c r="AH110" i="22" s="1"/>
  <c r="AI110" i="22" s="1"/>
  <c r="AJ110" i="22" s="1"/>
  <c r="AK110" i="22" s="1"/>
  <c r="AL110" i="22" s="1"/>
  <c r="AM110" i="22" s="1"/>
  <c r="AN110" i="22" s="1"/>
  <c r="AO110" i="22" s="1"/>
  <c r="AP110" i="22" s="1"/>
  <c r="AQ110" i="22" s="1"/>
  <c r="AR110" i="22" s="1"/>
  <c r="D33" i="33"/>
  <c r="D33" i="31"/>
  <c r="D34" i="27"/>
  <c r="D33" i="29"/>
  <c r="H24" i="22"/>
  <c r="F24" i="17"/>
  <c r="D33" i="28"/>
  <c r="D33" i="25"/>
  <c r="D33" i="32"/>
  <c r="E149" i="18"/>
  <c r="E179" i="18" s="1"/>
  <c r="F50" i="22"/>
  <c r="H55" i="18"/>
  <c r="G102" i="18"/>
  <c r="B6" i="50"/>
  <c r="D19" i="26"/>
  <c r="F19" i="26"/>
  <c r="G26" i="26"/>
  <c r="B19" i="26"/>
  <c r="C26" i="26"/>
  <c r="B26" i="26"/>
  <c r="E26" i="26"/>
  <c r="I26" i="26"/>
  <c r="H26" i="26"/>
  <c r="I27" i="26"/>
  <c r="D27" i="26"/>
  <c r="C27" i="26"/>
  <c r="G27" i="26"/>
  <c r="E11" i="26"/>
  <c r="H27" i="26"/>
  <c r="F27" i="26"/>
  <c r="H11" i="26"/>
  <c r="F26" i="26"/>
  <c r="B2" i="43"/>
  <c r="C181" i="22"/>
  <c r="C226" i="22" s="1"/>
  <c r="E27" i="26"/>
  <c r="F21" i="17"/>
  <c r="C22" i="17"/>
  <c r="C151" i="22"/>
  <c r="C196" i="22" s="1"/>
  <c r="C15" i="26"/>
  <c r="I15" i="26"/>
  <c r="H15" i="26"/>
  <c r="G15" i="26"/>
  <c r="D15" i="26"/>
  <c r="E15" i="26"/>
  <c r="F15" i="26"/>
  <c r="C185" i="22"/>
  <c r="C230" i="22" s="1"/>
  <c r="C127" i="22"/>
  <c r="D127" i="22" s="1"/>
  <c r="E127" i="22" s="1"/>
  <c r="F127" i="22" s="1"/>
  <c r="G127" i="22" s="1"/>
  <c r="H127" i="22" s="1"/>
  <c r="I127" i="22" s="1"/>
  <c r="J127" i="22" s="1"/>
  <c r="K127" i="22" s="1"/>
  <c r="L127" i="22" s="1"/>
  <c r="M127" i="22" s="1"/>
  <c r="N127" i="22" s="1"/>
  <c r="O127" i="22" s="1"/>
  <c r="P127" i="22" s="1"/>
  <c r="Q127" i="22" s="1"/>
  <c r="R127" i="22" s="1"/>
  <c r="S127" i="22" s="1"/>
  <c r="T127" i="22" s="1"/>
  <c r="U127" i="22" s="1"/>
  <c r="V127" i="22" s="1"/>
  <c r="W127" i="22" s="1"/>
  <c r="X127" i="22" s="1"/>
  <c r="Y127" i="22" s="1"/>
  <c r="Z127" i="22" s="1"/>
  <c r="AA127" i="22" s="1"/>
  <c r="AB127" i="22" s="1"/>
  <c r="AC127" i="22" s="1"/>
  <c r="AD127" i="22" s="1"/>
  <c r="AE127" i="22" s="1"/>
  <c r="AF127" i="22" s="1"/>
  <c r="AG127" i="22" s="1"/>
  <c r="AH127" i="22" s="1"/>
  <c r="AI127" i="22" s="1"/>
  <c r="AJ127" i="22" s="1"/>
  <c r="AK127" i="22" s="1"/>
  <c r="AL127" i="22" s="1"/>
  <c r="AM127" i="22" s="1"/>
  <c r="AN127" i="22" s="1"/>
  <c r="AO127" i="22" s="1"/>
  <c r="AP127" i="22" s="1"/>
  <c r="AQ127" i="22" s="1"/>
  <c r="AR127" i="22" s="1"/>
  <c r="C184" i="22"/>
  <c r="C229" i="22" s="1"/>
  <c r="B11" i="26"/>
  <c r="C136" i="22"/>
  <c r="C161" i="22"/>
  <c r="C206" i="22" s="1"/>
  <c r="C135" i="22"/>
  <c r="D135" i="22" s="1"/>
  <c r="E135" i="22" s="1"/>
  <c r="F135" i="22" s="1"/>
  <c r="G135" i="22" s="1"/>
  <c r="H135" i="22" s="1"/>
  <c r="I135" i="22" s="1"/>
  <c r="J135" i="22" s="1"/>
  <c r="K135" i="22" s="1"/>
  <c r="L135" i="22" s="1"/>
  <c r="M135" i="22" s="1"/>
  <c r="N135" i="22" s="1"/>
  <c r="O135" i="22" s="1"/>
  <c r="P135" i="22" s="1"/>
  <c r="Q135" i="22" s="1"/>
  <c r="R135" i="22" s="1"/>
  <c r="S135" i="22" s="1"/>
  <c r="T135" i="22" s="1"/>
  <c r="U135" i="22" s="1"/>
  <c r="V135" i="22" s="1"/>
  <c r="W135" i="22" s="1"/>
  <c r="X135" i="22" s="1"/>
  <c r="Y135" i="22" s="1"/>
  <c r="Z135" i="22" s="1"/>
  <c r="AA135" i="22" s="1"/>
  <c r="AB135" i="22" s="1"/>
  <c r="AC135" i="22" s="1"/>
  <c r="AD135" i="22" s="1"/>
  <c r="AE135" i="22" s="1"/>
  <c r="AF135" i="22" s="1"/>
  <c r="AG135" i="22" s="1"/>
  <c r="AH135" i="22" s="1"/>
  <c r="AI135" i="22" s="1"/>
  <c r="AJ135" i="22" s="1"/>
  <c r="AK135" i="22" s="1"/>
  <c r="AL135" i="22" s="1"/>
  <c r="AM135" i="22" s="1"/>
  <c r="AN135" i="22" s="1"/>
  <c r="AO135" i="22" s="1"/>
  <c r="AP135" i="22" s="1"/>
  <c r="AQ135" i="22" s="1"/>
  <c r="AR135" i="22" s="1"/>
  <c r="C125" i="22"/>
  <c r="C152" i="22"/>
  <c r="C197" i="22" s="1"/>
  <c r="C129" i="22"/>
  <c r="C133" i="22"/>
  <c r="C126" i="22"/>
  <c r="C132" i="22"/>
  <c r="D132" i="22" s="1"/>
  <c r="E132" i="22" s="1"/>
  <c r="F132" i="22" s="1"/>
  <c r="G132" i="22" s="1"/>
  <c r="H132" i="22" s="1"/>
  <c r="I132" i="22" s="1"/>
  <c r="J132" i="22" s="1"/>
  <c r="K132" i="22" s="1"/>
  <c r="L132" i="22" s="1"/>
  <c r="M132" i="22" s="1"/>
  <c r="N132" i="22" s="1"/>
  <c r="O132" i="22" s="1"/>
  <c r="P132" i="22" s="1"/>
  <c r="Q132" i="22" s="1"/>
  <c r="R132" i="22" s="1"/>
  <c r="S132" i="22" s="1"/>
  <c r="T132" i="22" s="1"/>
  <c r="U132" i="22" s="1"/>
  <c r="V132" i="22" s="1"/>
  <c r="W132" i="22" s="1"/>
  <c r="X132" i="22" s="1"/>
  <c r="Y132" i="22" s="1"/>
  <c r="Z132" i="22" s="1"/>
  <c r="AA132" i="22" s="1"/>
  <c r="AB132" i="22" s="1"/>
  <c r="AC132" i="22" s="1"/>
  <c r="AD132" i="22" s="1"/>
  <c r="AE132" i="22" s="1"/>
  <c r="AF132" i="22" s="1"/>
  <c r="AG132" i="22" s="1"/>
  <c r="AH132" i="22" s="1"/>
  <c r="AI132" i="22" s="1"/>
  <c r="AJ132" i="22" s="1"/>
  <c r="AK132" i="22" s="1"/>
  <c r="AL132" i="22" s="1"/>
  <c r="AM132" i="22" s="1"/>
  <c r="AN132" i="22" s="1"/>
  <c r="AO132" i="22" s="1"/>
  <c r="AP132" i="22" s="1"/>
  <c r="AQ132" i="22" s="1"/>
  <c r="AR132" i="22" s="1"/>
  <c r="K26" i="16"/>
  <c r="F9" i="17"/>
  <c r="K9" i="16"/>
  <c r="J44" i="22"/>
  <c r="I3" i="22"/>
  <c r="C28" i="24"/>
  <c r="C27" i="43" s="1"/>
  <c r="D232" i="22"/>
  <c r="B19" i="24"/>
  <c r="B18" i="43" s="1"/>
  <c r="L19" i="16" s="1"/>
  <c r="M19" i="16" s="1"/>
  <c r="C102" i="22"/>
  <c r="D102" i="22" s="1"/>
  <c r="E102" i="22" s="1"/>
  <c r="F102" i="22" s="1"/>
  <c r="G102" i="22" s="1"/>
  <c r="H102" i="22" s="1"/>
  <c r="I102" i="22" s="1"/>
  <c r="J102" i="22" s="1"/>
  <c r="K102" i="22" s="1"/>
  <c r="L102" i="22" s="1"/>
  <c r="M102" i="22" s="1"/>
  <c r="N102" i="22" s="1"/>
  <c r="O102" i="22" s="1"/>
  <c r="P102" i="22" s="1"/>
  <c r="Q102" i="22" s="1"/>
  <c r="R102" i="22" s="1"/>
  <c r="S102" i="22" s="1"/>
  <c r="T102" i="22" s="1"/>
  <c r="U102" i="22" s="1"/>
  <c r="V102" i="22" s="1"/>
  <c r="W102" i="22" s="1"/>
  <c r="X102" i="22" s="1"/>
  <c r="Y102" i="22" s="1"/>
  <c r="Z102" i="22" s="1"/>
  <c r="AA102" i="22" s="1"/>
  <c r="AB102" i="22" s="1"/>
  <c r="AC102" i="22" s="1"/>
  <c r="AD102" i="22" s="1"/>
  <c r="AE102" i="22" s="1"/>
  <c r="AF102" i="22" s="1"/>
  <c r="AG102" i="22" s="1"/>
  <c r="AH102" i="22" s="1"/>
  <c r="AI102" i="22" s="1"/>
  <c r="AJ102" i="22" s="1"/>
  <c r="AK102" i="22" s="1"/>
  <c r="AL102" i="22" s="1"/>
  <c r="AM102" i="22" s="1"/>
  <c r="AN102" i="22" s="1"/>
  <c r="AO102" i="22" s="1"/>
  <c r="AP102" i="22" s="1"/>
  <c r="AQ102" i="22" s="1"/>
  <c r="AR102" i="22" s="1"/>
  <c r="C171" i="22"/>
  <c r="C216" i="22" s="1"/>
  <c r="C103" i="22"/>
  <c r="D103" i="22" s="1"/>
  <c r="E103" i="22" s="1"/>
  <c r="F103" i="22" s="1"/>
  <c r="G103" i="22" s="1"/>
  <c r="H103" i="22" s="1"/>
  <c r="I103" i="22" s="1"/>
  <c r="J103" i="22" s="1"/>
  <c r="K103" i="22" s="1"/>
  <c r="L103" i="22" s="1"/>
  <c r="M103" i="22" s="1"/>
  <c r="N103" i="22" s="1"/>
  <c r="O103" i="22" s="1"/>
  <c r="P103" i="22" s="1"/>
  <c r="Q103" i="22" s="1"/>
  <c r="R103" i="22" s="1"/>
  <c r="S103" i="22" s="1"/>
  <c r="T103" i="22" s="1"/>
  <c r="U103" i="22" s="1"/>
  <c r="V103" i="22" s="1"/>
  <c r="W103" i="22" s="1"/>
  <c r="X103" i="22" s="1"/>
  <c r="Y103" i="22" s="1"/>
  <c r="Z103" i="22" s="1"/>
  <c r="AA103" i="22" s="1"/>
  <c r="AB103" i="22" s="1"/>
  <c r="AC103" i="22" s="1"/>
  <c r="AD103" i="22" s="1"/>
  <c r="AE103" i="22" s="1"/>
  <c r="AF103" i="22" s="1"/>
  <c r="AG103" i="22" s="1"/>
  <c r="AH103" i="22" s="1"/>
  <c r="AI103" i="22" s="1"/>
  <c r="AJ103" i="22" s="1"/>
  <c r="AK103" i="22" s="1"/>
  <c r="AL103" i="22" s="1"/>
  <c r="AM103" i="22" s="1"/>
  <c r="AN103" i="22" s="1"/>
  <c r="AO103" i="22" s="1"/>
  <c r="AP103" i="22" s="1"/>
  <c r="AQ103" i="22" s="1"/>
  <c r="AR103" i="22" s="1"/>
  <c r="C107" i="22"/>
  <c r="C106" i="22"/>
  <c r="D106" i="22" s="1"/>
  <c r="E106" i="22" s="1"/>
  <c r="F106" i="22" s="1"/>
  <c r="G106" i="22" s="1"/>
  <c r="H106" i="22" s="1"/>
  <c r="I106" i="22" s="1"/>
  <c r="J106" i="22" s="1"/>
  <c r="K106" i="22" s="1"/>
  <c r="L106" i="22" s="1"/>
  <c r="M106" i="22" s="1"/>
  <c r="N106" i="22" s="1"/>
  <c r="O106" i="22" s="1"/>
  <c r="P106" i="22" s="1"/>
  <c r="Q106" i="22" s="1"/>
  <c r="R106" i="22" s="1"/>
  <c r="S106" i="22" s="1"/>
  <c r="T106" i="22" s="1"/>
  <c r="U106" i="22" s="1"/>
  <c r="V106" i="22" s="1"/>
  <c r="W106" i="22" s="1"/>
  <c r="X106" i="22" s="1"/>
  <c r="Y106" i="22" s="1"/>
  <c r="Z106" i="22" s="1"/>
  <c r="AA106" i="22" s="1"/>
  <c r="AB106" i="22" s="1"/>
  <c r="AC106" i="22" s="1"/>
  <c r="AD106" i="22" s="1"/>
  <c r="AE106" i="22" s="1"/>
  <c r="AF106" i="22" s="1"/>
  <c r="AG106" i="22" s="1"/>
  <c r="AH106" i="22" s="1"/>
  <c r="AI106" i="22" s="1"/>
  <c r="AJ106" i="22" s="1"/>
  <c r="AK106" i="22" s="1"/>
  <c r="AL106" i="22" s="1"/>
  <c r="AM106" i="22" s="1"/>
  <c r="AN106" i="22" s="1"/>
  <c r="AO106" i="22" s="1"/>
  <c r="AP106" i="22" s="1"/>
  <c r="AQ106" i="22" s="1"/>
  <c r="AR106" i="22" s="1"/>
  <c r="C123" i="22"/>
  <c r="D123" i="22" s="1"/>
  <c r="E123" i="22" s="1"/>
  <c r="F123" i="22" s="1"/>
  <c r="G123" i="22" s="1"/>
  <c r="H123" i="22" s="1"/>
  <c r="I123" i="22" s="1"/>
  <c r="J123" i="22" s="1"/>
  <c r="K123" i="22" s="1"/>
  <c r="L123" i="22" s="1"/>
  <c r="M123" i="22" s="1"/>
  <c r="N123" i="22" s="1"/>
  <c r="O123" i="22" s="1"/>
  <c r="P123" i="22" s="1"/>
  <c r="Q123" i="22" s="1"/>
  <c r="R123" i="22" s="1"/>
  <c r="S123" i="22" s="1"/>
  <c r="T123" i="22" s="1"/>
  <c r="U123" i="22" s="1"/>
  <c r="V123" i="22" s="1"/>
  <c r="W123" i="22" s="1"/>
  <c r="X123" i="22" s="1"/>
  <c r="Y123" i="22" s="1"/>
  <c r="Z123" i="22" s="1"/>
  <c r="AA123" i="22" s="1"/>
  <c r="AB123" i="22" s="1"/>
  <c r="AC123" i="22" s="1"/>
  <c r="AD123" i="22" s="1"/>
  <c r="AE123" i="22" s="1"/>
  <c r="AF123" i="22" s="1"/>
  <c r="AG123" i="22" s="1"/>
  <c r="AH123" i="22" s="1"/>
  <c r="AI123" i="22" s="1"/>
  <c r="AJ123" i="22" s="1"/>
  <c r="AK123" i="22" s="1"/>
  <c r="AL123" i="22" s="1"/>
  <c r="AM123" i="22" s="1"/>
  <c r="AN123" i="22" s="1"/>
  <c r="AO123" i="22" s="1"/>
  <c r="AP123" i="22" s="1"/>
  <c r="AQ123" i="22" s="1"/>
  <c r="AR123" i="22" s="1"/>
  <c r="C116" i="22"/>
  <c r="D116" i="22" s="1"/>
  <c r="E116" i="22" s="1"/>
  <c r="F116" i="22" s="1"/>
  <c r="G116" i="22" s="1"/>
  <c r="H116" i="22" s="1"/>
  <c r="I116" i="22" s="1"/>
  <c r="J116" i="22" s="1"/>
  <c r="K116" i="22" s="1"/>
  <c r="L116" i="22" s="1"/>
  <c r="M116" i="22" s="1"/>
  <c r="N116" i="22" s="1"/>
  <c r="O116" i="22" s="1"/>
  <c r="P116" i="22" s="1"/>
  <c r="Q116" i="22" s="1"/>
  <c r="R116" i="22" s="1"/>
  <c r="S116" i="22" s="1"/>
  <c r="T116" i="22" s="1"/>
  <c r="U116" i="22" s="1"/>
  <c r="V116" i="22" s="1"/>
  <c r="W116" i="22" s="1"/>
  <c r="X116" i="22" s="1"/>
  <c r="Y116" i="22" s="1"/>
  <c r="Z116" i="22" s="1"/>
  <c r="AA116" i="22" s="1"/>
  <c r="AB116" i="22" s="1"/>
  <c r="AC116" i="22" s="1"/>
  <c r="AD116" i="22" s="1"/>
  <c r="AE116" i="22" s="1"/>
  <c r="AF116" i="22" s="1"/>
  <c r="AG116" i="22" s="1"/>
  <c r="AH116" i="22" s="1"/>
  <c r="AI116" i="22" s="1"/>
  <c r="AJ116" i="22" s="1"/>
  <c r="AK116" i="22" s="1"/>
  <c r="AL116" i="22" s="1"/>
  <c r="AM116" i="22" s="1"/>
  <c r="AN116" i="22" s="1"/>
  <c r="AO116" i="22" s="1"/>
  <c r="AP116" i="22" s="1"/>
  <c r="AQ116" i="22" s="1"/>
  <c r="AR116" i="22" s="1"/>
  <c r="B22" i="50"/>
  <c r="B17" i="50"/>
  <c r="B14" i="51"/>
  <c r="C3" i="24"/>
  <c r="B16" i="50"/>
  <c r="G11" i="26"/>
  <c r="I11" i="26"/>
  <c r="C11" i="26"/>
  <c r="D25" i="26"/>
  <c r="B25" i="26"/>
  <c r="C24" i="26"/>
  <c r="E9" i="26"/>
  <c r="E187" i="22"/>
  <c r="C9" i="26"/>
  <c r="I9" i="26"/>
  <c r="G9" i="26"/>
  <c r="D9" i="26"/>
  <c r="F9" i="26"/>
  <c r="B9" i="26"/>
  <c r="C12" i="26"/>
  <c r="C10" i="26"/>
  <c r="F10" i="26"/>
  <c r="B10" i="26"/>
  <c r="I10" i="26"/>
  <c r="G10" i="26"/>
  <c r="E10" i="26"/>
  <c r="H10" i="26"/>
  <c r="F24" i="26"/>
  <c r="I8" i="26"/>
  <c r="G8" i="26"/>
  <c r="B6" i="26"/>
  <c r="I25" i="26"/>
  <c r="H25" i="26"/>
  <c r="D12" i="26"/>
  <c r="C25" i="26"/>
  <c r="B12" i="26"/>
  <c r="D24" i="26"/>
  <c r="F25" i="26"/>
  <c r="E12" i="26"/>
  <c r="B24" i="26"/>
  <c r="D8" i="26"/>
  <c r="H12" i="26"/>
  <c r="H24" i="26"/>
  <c r="G12" i="26"/>
  <c r="G25" i="26"/>
  <c r="I12" i="26"/>
  <c r="I24" i="26"/>
  <c r="F8" i="26"/>
  <c r="C162" i="22"/>
  <c r="C207" i="22" s="1"/>
  <c r="I6" i="26"/>
  <c r="G6" i="26"/>
  <c r="C6" i="26"/>
  <c r="E6" i="26"/>
  <c r="H6" i="26"/>
  <c r="F6" i="26"/>
  <c r="C8" i="26"/>
  <c r="B8" i="26"/>
  <c r="H8" i="26"/>
  <c r="E24" i="26"/>
  <c r="F99" i="22"/>
  <c r="E146" i="22"/>
  <c r="E191" i="22" s="1"/>
  <c r="F14" i="26"/>
  <c r="B22" i="29"/>
  <c r="B21" i="39" s="1"/>
  <c r="B21" i="51" s="1"/>
  <c r="B21" i="27"/>
  <c r="B20" i="36" s="1"/>
  <c r="B22" i="25"/>
  <c r="B21" i="40" s="1"/>
  <c r="B21" i="52" s="1"/>
  <c r="B22" i="30"/>
  <c r="B21" i="41" s="1"/>
  <c r="B21" i="53" s="1"/>
  <c r="G18" i="26"/>
  <c r="E18" i="26"/>
  <c r="H18" i="26"/>
  <c r="I18" i="26"/>
  <c r="B18" i="26"/>
  <c r="D18" i="26"/>
  <c r="G20" i="26"/>
  <c r="B20" i="26"/>
  <c r="H20" i="26"/>
  <c r="I20" i="26"/>
  <c r="E20" i="26"/>
  <c r="C20" i="26"/>
  <c r="D20" i="26"/>
  <c r="B22" i="27"/>
  <c r="B21" i="36" s="1"/>
  <c r="G23" i="26"/>
  <c r="H23" i="26"/>
  <c r="I23" i="26"/>
  <c r="E23" i="26"/>
  <c r="B23" i="26"/>
  <c r="C23" i="26"/>
  <c r="D23" i="26"/>
  <c r="J13" i="26"/>
  <c r="G17" i="26"/>
  <c r="E17" i="26"/>
  <c r="H17" i="26"/>
  <c r="I17" i="26"/>
  <c r="B17" i="26"/>
  <c r="D17" i="26"/>
  <c r="J16" i="26"/>
  <c r="B21" i="29"/>
  <c r="B20" i="39" s="1"/>
  <c r="B20" i="51" s="1"/>
  <c r="G5" i="26"/>
  <c r="E5" i="26"/>
  <c r="H5" i="26"/>
  <c r="I5" i="26"/>
  <c r="B5" i="26"/>
  <c r="C5" i="26"/>
  <c r="D5" i="26"/>
  <c r="C18" i="26"/>
  <c r="C17" i="26"/>
  <c r="G14" i="26"/>
  <c r="E14" i="26"/>
  <c r="I14" i="26"/>
  <c r="H14" i="26"/>
  <c r="D14" i="26"/>
  <c r="B14" i="26"/>
  <c r="B21" i="28"/>
  <c r="B20" i="37" s="1"/>
  <c r="B20" i="50" s="1"/>
  <c r="B22" i="17"/>
  <c r="F22" i="17"/>
  <c r="C21" i="17"/>
  <c r="D21" i="17"/>
  <c r="B21" i="17"/>
  <c r="D22" i="17"/>
  <c r="B9" i="24" l="1"/>
  <c r="B8" i="43" s="1"/>
  <c r="L9" i="16" s="1"/>
  <c r="M9" i="16" s="1"/>
  <c r="B13" i="24"/>
  <c r="B12" i="43" s="1"/>
  <c r="L13" i="16" s="1"/>
  <c r="M13" i="16" s="1"/>
  <c r="J4" i="26"/>
  <c r="G6" i="22"/>
  <c r="I96" i="18"/>
  <c r="H143" i="18"/>
  <c r="E58" i="29"/>
  <c r="E58" i="25"/>
  <c r="E58" i="31"/>
  <c r="E59" i="27"/>
  <c r="E58" i="30"/>
  <c r="E58" i="32"/>
  <c r="E58" i="28"/>
  <c r="E58" i="33"/>
  <c r="F174" i="18"/>
  <c r="F204" i="18" s="1"/>
  <c r="G91" i="22"/>
  <c r="C173" i="22"/>
  <c r="C218" i="22" s="1"/>
  <c r="D126" i="22"/>
  <c r="E126" i="22" s="1"/>
  <c r="F126" i="22" s="1"/>
  <c r="G126" i="22" s="1"/>
  <c r="H126" i="22" s="1"/>
  <c r="I126" i="22" s="1"/>
  <c r="J126" i="22" s="1"/>
  <c r="K126" i="22" s="1"/>
  <c r="L126" i="22" s="1"/>
  <c r="M126" i="22" s="1"/>
  <c r="N126" i="22" s="1"/>
  <c r="O126" i="22" s="1"/>
  <c r="P126" i="22" s="1"/>
  <c r="Q126" i="22" s="1"/>
  <c r="R126" i="22" s="1"/>
  <c r="S126" i="22" s="1"/>
  <c r="T126" i="22" s="1"/>
  <c r="U126" i="22" s="1"/>
  <c r="V126" i="22" s="1"/>
  <c r="W126" i="22" s="1"/>
  <c r="X126" i="22" s="1"/>
  <c r="Y126" i="22" s="1"/>
  <c r="Z126" i="22" s="1"/>
  <c r="AA126" i="22" s="1"/>
  <c r="AB126" i="22" s="1"/>
  <c r="AC126" i="22" s="1"/>
  <c r="AD126" i="22" s="1"/>
  <c r="AE126" i="22" s="1"/>
  <c r="AF126" i="22" s="1"/>
  <c r="AG126" i="22" s="1"/>
  <c r="AH126" i="22" s="1"/>
  <c r="AI126" i="22" s="1"/>
  <c r="AJ126" i="22" s="1"/>
  <c r="AK126" i="22" s="1"/>
  <c r="AL126" i="22" s="1"/>
  <c r="AM126" i="22" s="1"/>
  <c r="AN126" i="22" s="1"/>
  <c r="AO126" i="22" s="1"/>
  <c r="AP126" i="22" s="1"/>
  <c r="AQ126" i="22" s="1"/>
  <c r="AR126" i="22" s="1"/>
  <c r="C180" i="22"/>
  <c r="C225" i="22" s="1"/>
  <c r="D133" i="22"/>
  <c r="E133" i="22" s="1"/>
  <c r="F133" i="22" s="1"/>
  <c r="G133" i="22" s="1"/>
  <c r="H133" i="22" s="1"/>
  <c r="I133" i="22" s="1"/>
  <c r="J133" i="22" s="1"/>
  <c r="K133" i="22" s="1"/>
  <c r="L133" i="22" s="1"/>
  <c r="M133" i="22" s="1"/>
  <c r="N133" i="22" s="1"/>
  <c r="O133" i="22" s="1"/>
  <c r="P133" i="22" s="1"/>
  <c r="Q133" i="22" s="1"/>
  <c r="R133" i="22" s="1"/>
  <c r="S133" i="22" s="1"/>
  <c r="T133" i="22" s="1"/>
  <c r="U133" i="22" s="1"/>
  <c r="V133" i="22" s="1"/>
  <c r="W133" i="22" s="1"/>
  <c r="X133" i="22" s="1"/>
  <c r="Y133" i="22" s="1"/>
  <c r="Z133" i="22" s="1"/>
  <c r="AA133" i="22" s="1"/>
  <c r="AB133" i="22" s="1"/>
  <c r="AC133" i="22" s="1"/>
  <c r="AD133" i="22" s="1"/>
  <c r="AE133" i="22" s="1"/>
  <c r="AF133" i="22" s="1"/>
  <c r="AG133" i="22" s="1"/>
  <c r="AH133" i="22" s="1"/>
  <c r="AI133" i="22" s="1"/>
  <c r="AJ133" i="22" s="1"/>
  <c r="AK133" i="22" s="1"/>
  <c r="AL133" i="22" s="1"/>
  <c r="AM133" i="22" s="1"/>
  <c r="AN133" i="22" s="1"/>
  <c r="AO133" i="22" s="1"/>
  <c r="AP133" i="22" s="1"/>
  <c r="AQ133" i="22" s="1"/>
  <c r="AR133" i="22" s="1"/>
  <c r="C154" i="22"/>
  <c r="C199" i="22" s="1"/>
  <c r="D107" i="22"/>
  <c r="E107" i="22" s="1"/>
  <c r="F107" i="22" s="1"/>
  <c r="G107" i="22" s="1"/>
  <c r="H107" i="22" s="1"/>
  <c r="I107" i="22" s="1"/>
  <c r="J107" i="22" s="1"/>
  <c r="K107" i="22" s="1"/>
  <c r="L107" i="22" s="1"/>
  <c r="M107" i="22" s="1"/>
  <c r="N107" i="22" s="1"/>
  <c r="O107" i="22" s="1"/>
  <c r="P107" i="22" s="1"/>
  <c r="Q107" i="22" s="1"/>
  <c r="R107" i="22" s="1"/>
  <c r="S107" i="22" s="1"/>
  <c r="T107" i="22" s="1"/>
  <c r="U107" i="22" s="1"/>
  <c r="V107" i="22" s="1"/>
  <c r="W107" i="22" s="1"/>
  <c r="X107" i="22" s="1"/>
  <c r="Y107" i="22" s="1"/>
  <c r="Z107" i="22" s="1"/>
  <c r="AA107" i="22" s="1"/>
  <c r="AB107" i="22" s="1"/>
  <c r="AC107" i="22" s="1"/>
  <c r="AD107" i="22" s="1"/>
  <c r="AE107" i="22" s="1"/>
  <c r="AF107" i="22" s="1"/>
  <c r="AG107" i="22" s="1"/>
  <c r="AH107" i="22" s="1"/>
  <c r="AI107" i="22" s="1"/>
  <c r="AJ107" i="22" s="1"/>
  <c r="AK107" i="22" s="1"/>
  <c r="AL107" i="22" s="1"/>
  <c r="AM107" i="22" s="1"/>
  <c r="AN107" i="22" s="1"/>
  <c r="AO107" i="22" s="1"/>
  <c r="AP107" i="22" s="1"/>
  <c r="AQ107" i="22" s="1"/>
  <c r="AR107" i="22" s="1"/>
  <c r="C183" i="22"/>
  <c r="C228" i="22" s="1"/>
  <c r="D136" i="22"/>
  <c r="E136" i="22" s="1"/>
  <c r="F136" i="22" s="1"/>
  <c r="G136" i="22" s="1"/>
  <c r="H136" i="22" s="1"/>
  <c r="I136" i="22" s="1"/>
  <c r="J136" i="22" s="1"/>
  <c r="K136" i="22" s="1"/>
  <c r="L136" i="22" s="1"/>
  <c r="M136" i="22" s="1"/>
  <c r="N136" i="22" s="1"/>
  <c r="O136" i="22" s="1"/>
  <c r="P136" i="22" s="1"/>
  <c r="Q136" i="22" s="1"/>
  <c r="R136" i="22" s="1"/>
  <c r="S136" i="22" s="1"/>
  <c r="T136" i="22" s="1"/>
  <c r="U136" i="22" s="1"/>
  <c r="V136" i="22" s="1"/>
  <c r="W136" i="22" s="1"/>
  <c r="X136" i="22" s="1"/>
  <c r="Y136" i="22" s="1"/>
  <c r="Z136" i="22" s="1"/>
  <c r="AA136" i="22" s="1"/>
  <c r="AB136" i="22" s="1"/>
  <c r="AC136" i="22" s="1"/>
  <c r="AD136" i="22" s="1"/>
  <c r="AE136" i="22" s="1"/>
  <c r="AF136" i="22" s="1"/>
  <c r="AG136" i="22" s="1"/>
  <c r="AH136" i="22" s="1"/>
  <c r="AI136" i="22" s="1"/>
  <c r="AJ136" i="22" s="1"/>
  <c r="AK136" i="22" s="1"/>
  <c r="AL136" i="22" s="1"/>
  <c r="AM136" i="22" s="1"/>
  <c r="AN136" i="22" s="1"/>
  <c r="AO136" i="22" s="1"/>
  <c r="AP136" i="22" s="1"/>
  <c r="AQ136" i="22" s="1"/>
  <c r="AR136" i="22" s="1"/>
  <c r="C176" i="22"/>
  <c r="C221" i="22" s="1"/>
  <c r="D129" i="22"/>
  <c r="E129" i="22" s="1"/>
  <c r="F129" i="22" s="1"/>
  <c r="G129" i="22" s="1"/>
  <c r="H129" i="22" s="1"/>
  <c r="I129" i="22" s="1"/>
  <c r="J129" i="22" s="1"/>
  <c r="K129" i="22" s="1"/>
  <c r="L129" i="22" s="1"/>
  <c r="M129" i="22" s="1"/>
  <c r="N129" i="22" s="1"/>
  <c r="O129" i="22" s="1"/>
  <c r="P129" i="22" s="1"/>
  <c r="Q129" i="22" s="1"/>
  <c r="R129" i="22" s="1"/>
  <c r="S129" i="22" s="1"/>
  <c r="T129" i="22" s="1"/>
  <c r="U129" i="22" s="1"/>
  <c r="V129" i="22" s="1"/>
  <c r="W129" i="22" s="1"/>
  <c r="X129" i="22" s="1"/>
  <c r="Y129" i="22" s="1"/>
  <c r="Z129" i="22" s="1"/>
  <c r="AA129" i="22" s="1"/>
  <c r="AB129" i="22" s="1"/>
  <c r="AC129" i="22" s="1"/>
  <c r="AD129" i="22" s="1"/>
  <c r="AE129" i="22" s="1"/>
  <c r="AF129" i="22" s="1"/>
  <c r="AG129" i="22" s="1"/>
  <c r="AH129" i="22" s="1"/>
  <c r="AI129" i="22" s="1"/>
  <c r="AJ129" i="22" s="1"/>
  <c r="AK129" i="22" s="1"/>
  <c r="AL129" i="22" s="1"/>
  <c r="AM129" i="22" s="1"/>
  <c r="AN129" i="22" s="1"/>
  <c r="AO129" i="22" s="1"/>
  <c r="AP129" i="22" s="1"/>
  <c r="AQ129" i="22" s="1"/>
  <c r="AR129" i="22" s="1"/>
  <c r="C172" i="22"/>
  <c r="C217" i="22" s="1"/>
  <c r="D125" i="22"/>
  <c r="E125" i="22" s="1"/>
  <c r="F125" i="22" s="1"/>
  <c r="G125" i="22" s="1"/>
  <c r="H125" i="22" s="1"/>
  <c r="I125" i="22" s="1"/>
  <c r="J125" i="22" s="1"/>
  <c r="K125" i="22" s="1"/>
  <c r="L125" i="22" s="1"/>
  <c r="M125" i="22" s="1"/>
  <c r="N125" i="22" s="1"/>
  <c r="O125" i="22" s="1"/>
  <c r="P125" i="22" s="1"/>
  <c r="Q125" i="22" s="1"/>
  <c r="R125" i="22" s="1"/>
  <c r="S125" i="22" s="1"/>
  <c r="T125" i="22" s="1"/>
  <c r="U125" i="22" s="1"/>
  <c r="V125" i="22" s="1"/>
  <c r="W125" i="22" s="1"/>
  <c r="X125" i="22" s="1"/>
  <c r="Y125" i="22" s="1"/>
  <c r="Z125" i="22" s="1"/>
  <c r="AA125" i="22" s="1"/>
  <c r="AB125" i="22" s="1"/>
  <c r="AC125" i="22" s="1"/>
  <c r="AD125" i="22" s="1"/>
  <c r="AE125" i="22" s="1"/>
  <c r="AF125" i="22" s="1"/>
  <c r="AG125" i="22" s="1"/>
  <c r="AH125" i="22" s="1"/>
  <c r="AI125" i="22" s="1"/>
  <c r="AJ125" i="22" s="1"/>
  <c r="AK125" i="22" s="1"/>
  <c r="AL125" i="22" s="1"/>
  <c r="AM125" i="22" s="1"/>
  <c r="AN125" i="22" s="1"/>
  <c r="AO125" i="22" s="1"/>
  <c r="AP125" i="22" s="1"/>
  <c r="AQ125" i="22" s="1"/>
  <c r="AR125" i="22" s="1"/>
  <c r="I24" i="22"/>
  <c r="F149" i="18"/>
  <c r="F179" i="18" s="1"/>
  <c r="G50" i="22"/>
  <c r="I55" i="18"/>
  <c r="H102" i="18"/>
  <c r="E34" i="27"/>
  <c r="E33" i="30"/>
  <c r="E33" i="33"/>
  <c r="E33" i="28"/>
  <c r="E33" i="32"/>
  <c r="E33" i="25"/>
  <c r="E33" i="29"/>
  <c r="E33" i="31"/>
  <c r="L3" i="16"/>
  <c r="M3" i="16" s="1"/>
  <c r="B2" i="60"/>
  <c r="B18" i="60"/>
  <c r="J26" i="26"/>
  <c r="J19" i="26"/>
  <c r="J27" i="26"/>
  <c r="C174" i="22"/>
  <c r="C219" i="22" s="1"/>
  <c r="J15" i="26"/>
  <c r="C2" i="43"/>
  <c r="B27" i="24"/>
  <c r="B26" i="43" s="1"/>
  <c r="C179" i="22"/>
  <c r="C224" i="22" s="1"/>
  <c r="C182" i="22"/>
  <c r="C227" i="22" s="1"/>
  <c r="C163" i="22"/>
  <c r="C208" i="22" s="1"/>
  <c r="J11" i="26"/>
  <c r="J3" i="22"/>
  <c r="D28" i="24"/>
  <c r="D27" i="43" s="1"/>
  <c r="E232" i="22"/>
  <c r="K44" i="22"/>
  <c r="B4" i="24"/>
  <c r="B24" i="24"/>
  <c r="B23" i="43" s="1"/>
  <c r="C153" i="22"/>
  <c r="C198" i="22" s="1"/>
  <c r="C170" i="22"/>
  <c r="C215" i="22" s="1"/>
  <c r="C149" i="22"/>
  <c r="C194" i="22" s="1"/>
  <c r="B16" i="24"/>
  <c r="B15" i="43" s="1"/>
  <c r="C150" i="22"/>
  <c r="C195" i="22" s="1"/>
  <c r="B10" i="24"/>
  <c r="B9" i="43" s="1"/>
  <c r="B15" i="24"/>
  <c r="B14" i="43" s="1"/>
  <c r="B21" i="48"/>
  <c r="D3" i="24"/>
  <c r="B20" i="48"/>
  <c r="J9" i="26"/>
  <c r="F187" i="22"/>
  <c r="J10" i="26"/>
  <c r="J12" i="26"/>
  <c r="J25" i="26"/>
  <c r="J8" i="26"/>
  <c r="J24" i="26"/>
  <c r="J6" i="26"/>
  <c r="G99" i="22"/>
  <c r="F146" i="22"/>
  <c r="F191" i="22" s="1"/>
  <c r="J17" i="26"/>
  <c r="J18" i="26"/>
  <c r="J5" i="26"/>
  <c r="J14" i="26"/>
  <c r="J23" i="26"/>
  <c r="J20" i="26"/>
  <c r="B20" i="24" l="1"/>
  <c r="B19" i="43" s="1"/>
  <c r="B8" i="60"/>
  <c r="B12" i="60"/>
  <c r="B18" i="24"/>
  <c r="B17" i="43" s="1"/>
  <c r="B17" i="60" s="1"/>
  <c r="F58" i="29"/>
  <c r="F58" i="30"/>
  <c r="F59" i="27"/>
  <c r="F58" i="28"/>
  <c r="F58" i="31"/>
  <c r="F58" i="32"/>
  <c r="F58" i="33"/>
  <c r="F58" i="25"/>
  <c r="G174" i="18"/>
  <c r="G204" i="18" s="1"/>
  <c r="H91" i="22"/>
  <c r="J96" i="18"/>
  <c r="I143" i="18"/>
  <c r="B23" i="24"/>
  <c r="B22" i="43" s="1"/>
  <c r="B22" i="60" s="1"/>
  <c r="B26" i="24"/>
  <c r="B25" i="43" s="1"/>
  <c r="L26" i="16" s="1"/>
  <c r="M26" i="16" s="1"/>
  <c r="H6" i="22"/>
  <c r="B17" i="24"/>
  <c r="B16" i="43" s="1"/>
  <c r="B16" i="60" s="1"/>
  <c r="B8" i="24"/>
  <c r="B7" i="43" s="1"/>
  <c r="B7" i="60" s="1"/>
  <c r="J24" i="22"/>
  <c r="G149" i="18"/>
  <c r="G179" i="18" s="1"/>
  <c r="H50" i="22"/>
  <c r="J55" i="18"/>
  <c r="I102" i="18"/>
  <c r="F33" i="29"/>
  <c r="F33" i="31"/>
  <c r="F33" i="33"/>
  <c r="F33" i="30"/>
  <c r="F33" i="32"/>
  <c r="F33" i="28"/>
  <c r="F33" i="25"/>
  <c r="F34" i="27"/>
  <c r="L24" i="16"/>
  <c r="M24" i="16" s="1"/>
  <c r="B23" i="60"/>
  <c r="L20" i="16"/>
  <c r="M20" i="16" s="1"/>
  <c r="B19" i="60"/>
  <c r="L15" i="16"/>
  <c r="M15" i="16" s="1"/>
  <c r="B14" i="60"/>
  <c r="L16" i="16"/>
  <c r="M16" i="16" s="1"/>
  <c r="B15" i="60"/>
  <c r="L10" i="16"/>
  <c r="M10" i="16" s="1"/>
  <c r="B9" i="60"/>
  <c r="L27" i="16"/>
  <c r="M27" i="16" s="1"/>
  <c r="B26" i="60"/>
  <c r="B25" i="24"/>
  <c r="B24" i="43" s="1"/>
  <c r="B11" i="24"/>
  <c r="B10" i="43" s="1"/>
  <c r="D2" i="43"/>
  <c r="B3" i="43"/>
  <c r="E28" i="24"/>
  <c r="E27" i="43" s="1"/>
  <c r="F232" i="22"/>
  <c r="K3" i="22"/>
  <c r="L44" i="22"/>
  <c r="B5" i="24"/>
  <c r="B4" i="43" s="1"/>
  <c r="B6" i="24"/>
  <c r="B5" i="43" s="1"/>
  <c r="B14" i="24"/>
  <c r="B13" i="43" s="1"/>
  <c r="B7" i="24"/>
  <c r="B6" i="43" s="1"/>
  <c r="E3" i="24"/>
  <c r="G187" i="22"/>
  <c r="H99" i="22"/>
  <c r="G146" i="22"/>
  <c r="G191" i="22" s="1"/>
  <c r="L18" i="16" l="1"/>
  <c r="M18" i="16" s="1"/>
  <c r="L8" i="16"/>
  <c r="M8" i="16" s="1"/>
  <c r="L23" i="16"/>
  <c r="M23" i="16" s="1"/>
  <c r="L17" i="16"/>
  <c r="M17" i="16" s="1"/>
  <c r="B25" i="60"/>
  <c r="H174" i="18"/>
  <c r="H204" i="18" s="1"/>
  <c r="I91" i="22"/>
  <c r="K96" i="18"/>
  <c r="J143" i="18"/>
  <c r="I6" i="22"/>
  <c r="G58" i="28"/>
  <c r="G59" i="27"/>
  <c r="G58" i="29"/>
  <c r="G58" i="30"/>
  <c r="G58" i="31"/>
  <c r="G58" i="32"/>
  <c r="G58" i="33"/>
  <c r="G58" i="25"/>
  <c r="K24" i="22"/>
  <c r="H149" i="18"/>
  <c r="H179" i="18" s="1"/>
  <c r="I50" i="22"/>
  <c r="K55" i="18"/>
  <c r="J102" i="18"/>
  <c r="G34" i="27"/>
  <c r="G33" i="29"/>
  <c r="G33" i="33"/>
  <c r="G33" i="30"/>
  <c r="G33" i="31"/>
  <c r="G33" i="32"/>
  <c r="G33" i="25"/>
  <c r="G33" i="28"/>
  <c r="L7" i="16"/>
  <c r="M7" i="16" s="1"/>
  <c r="B6" i="60"/>
  <c r="L14" i="16"/>
  <c r="M14" i="16" s="1"/>
  <c r="B13" i="60"/>
  <c r="L6" i="16"/>
  <c r="M6" i="16" s="1"/>
  <c r="B5" i="60"/>
  <c r="L4" i="16"/>
  <c r="M4" i="16" s="1"/>
  <c r="B3" i="60"/>
  <c r="L5" i="16"/>
  <c r="M5" i="16" s="1"/>
  <c r="B4" i="60"/>
  <c r="L11" i="16"/>
  <c r="M11" i="16" s="1"/>
  <c r="B10" i="60"/>
  <c r="L25" i="16"/>
  <c r="M25" i="16" s="1"/>
  <c r="B24" i="60"/>
  <c r="E2" i="43"/>
  <c r="L3" i="22"/>
  <c r="M44" i="22"/>
  <c r="F28" i="24"/>
  <c r="F27" i="43" s="1"/>
  <c r="G232" i="22"/>
  <c r="F3" i="24"/>
  <c r="H187" i="22"/>
  <c r="I99" i="22"/>
  <c r="H146" i="22"/>
  <c r="H191" i="22" s="1"/>
  <c r="J6" i="22" l="1"/>
  <c r="I174" i="18"/>
  <c r="I204" i="18" s="1"/>
  <c r="J91" i="22"/>
  <c r="L96" i="18"/>
  <c r="K143" i="18"/>
  <c r="H58" i="31"/>
  <c r="H59" i="27"/>
  <c r="H58" i="25"/>
  <c r="H58" i="29"/>
  <c r="H58" i="28"/>
  <c r="H58" i="30"/>
  <c r="H58" i="32"/>
  <c r="H58" i="33"/>
  <c r="L24" i="22"/>
  <c r="I149" i="18"/>
  <c r="I179" i="18" s="1"/>
  <c r="J50" i="22"/>
  <c r="L55" i="18"/>
  <c r="K102" i="18"/>
  <c r="H34" i="27"/>
  <c r="H33" i="29"/>
  <c r="H33" i="33"/>
  <c r="H33" i="30"/>
  <c r="H33" i="31"/>
  <c r="H33" i="25"/>
  <c r="H33" i="32"/>
  <c r="H33" i="28"/>
  <c r="F2" i="43"/>
  <c r="N44" i="22"/>
  <c r="M3" i="22"/>
  <c r="G28" i="24"/>
  <c r="G27" i="43" s="1"/>
  <c r="H232" i="22"/>
  <c r="G3" i="24"/>
  <c r="I187" i="22"/>
  <c r="J99" i="22"/>
  <c r="I146" i="22"/>
  <c r="I191" i="22" s="1"/>
  <c r="J174" i="18" l="1"/>
  <c r="J204" i="18" s="1"/>
  <c r="K91" i="22"/>
  <c r="M96" i="18"/>
  <c r="L143" i="18"/>
  <c r="I58" i="30"/>
  <c r="I58" i="29"/>
  <c r="I58" i="32"/>
  <c r="I59" i="27"/>
  <c r="I58" i="28"/>
  <c r="I58" i="25"/>
  <c r="I58" i="33"/>
  <c r="I58" i="31"/>
  <c r="K6" i="22"/>
  <c r="M24" i="22"/>
  <c r="J149" i="18"/>
  <c r="J179" i="18" s="1"/>
  <c r="K50" i="22"/>
  <c r="M55" i="18"/>
  <c r="L102" i="18"/>
  <c r="I34" i="27"/>
  <c r="I33" i="30"/>
  <c r="I33" i="33"/>
  <c r="I33" i="25"/>
  <c r="I33" i="29"/>
  <c r="I33" i="32"/>
  <c r="I33" i="31"/>
  <c r="I33" i="28"/>
  <c r="G2" i="43"/>
  <c r="N3" i="22"/>
  <c r="O44" i="22"/>
  <c r="H28" i="24"/>
  <c r="H27" i="43" s="1"/>
  <c r="I232" i="22"/>
  <c r="H3" i="24"/>
  <c r="J187" i="22"/>
  <c r="K99" i="22"/>
  <c r="J146" i="22"/>
  <c r="J191" i="22" s="1"/>
  <c r="L6" i="22" l="1"/>
  <c r="K174" i="18"/>
  <c r="K204" i="18" s="1"/>
  <c r="L91" i="22"/>
  <c r="N96" i="18"/>
  <c r="M143" i="18"/>
  <c r="J58" i="31"/>
  <c r="J58" i="28"/>
  <c r="J59" i="27"/>
  <c r="J58" i="29"/>
  <c r="J58" i="30"/>
  <c r="J58" i="33"/>
  <c r="J58" i="25"/>
  <c r="J58" i="32"/>
  <c r="N24" i="22"/>
  <c r="K149" i="18"/>
  <c r="K179" i="18" s="1"/>
  <c r="L50" i="22"/>
  <c r="N55" i="18"/>
  <c r="M102" i="18"/>
  <c r="J34" i="27"/>
  <c r="J33" i="31"/>
  <c r="J33" i="33"/>
  <c r="J33" i="25"/>
  <c r="J33" i="29"/>
  <c r="J33" i="32"/>
  <c r="J33" i="30"/>
  <c r="J33" i="28"/>
  <c r="H2" i="43"/>
  <c r="P44" i="22"/>
  <c r="O3" i="22"/>
  <c r="I28" i="24"/>
  <c r="I27" i="43" s="1"/>
  <c r="J232" i="22"/>
  <c r="I3" i="24"/>
  <c r="K187" i="22"/>
  <c r="K146" i="22"/>
  <c r="K191" i="22" s="1"/>
  <c r="L99" i="22"/>
  <c r="L174" i="18" l="1"/>
  <c r="L204" i="18" s="1"/>
  <c r="M91" i="22"/>
  <c r="O96" i="18"/>
  <c r="N143" i="18"/>
  <c r="K58" i="32"/>
  <c r="K58" i="30"/>
  <c r="K58" i="28"/>
  <c r="K58" i="25"/>
  <c r="K59" i="27"/>
  <c r="K58" i="29"/>
  <c r="K58" i="31"/>
  <c r="K58" i="33"/>
  <c r="M6" i="22"/>
  <c r="O24" i="22"/>
  <c r="L149" i="18"/>
  <c r="L179" i="18" s="1"/>
  <c r="M50" i="22"/>
  <c r="O55" i="18"/>
  <c r="N102" i="18"/>
  <c r="K33" i="28"/>
  <c r="K34" i="27"/>
  <c r="K33" i="33"/>
  <c r="K33" i="31"/>
  <c r="K33" i="25"/>
  <c r="K33" i="29"/>
  <c r="K33" i="32"/>
  <c r="K33" i="30"/>
  <c r="I2" i="43"/>
  <c r="P3" i="22"/>
  <c r="Q44" i="22"/>
  <c r="J28" i="24"/>
  <c r="J27" i="43" s="1"/>
  <c r="K232" i="22"/>
  <c r="J3" i="24"/>
  <c r="L187" i="22"/>
  <c r="M99" i="22"/>
  <c r="L146" i="22"/>
  <c r="L191" i="22" s="1"/>
  <c r="N6" i="22" l="1"/>
  <c r="M174" i="18"/>
  <c r="M204" i="18" s="1"/>
  <c r="N91" i="22"/>
  <c r="P96" i="18"/>
  <c r="O143" i="18"/>
  <c r="L58" i="25"/>
  <c r="L58" i="32"/>
  <c r="L58" i="29"/>
  <c r="L58" i="30"/>
  <c r="L58" i="28"/>
  <c r="L59" i="27"/>
  <c r="L58" i="33"/>
  <c r="L58" i="31"/>
  <c r="P24" i="22"/>
  <c r="M149" i="18"/>
  <c r="M179" i="18" s="1"/>
  <c r="N50" i="22"/>
  <c r="P55" i="18"/>
  <c r="O102" i="18"/>
  <c r="L33" i="30"/>
  <c r="L33" i="28"/>
  <c r="L33" i="31"/>
  <c r="L33" i="33"/>
  <c r="L33" i="32"/>
  <c r="L34" i="27"/>
  <c r="L33" i="25"/>
  <c r="L33" i="29"/>
  <c r="J2" i="43"/>
  <c r="R44" i="22"/>
  <c r="K28" i="24"/>
  <c r="K27" i="43" s="1"/>
  <c r="L232" i="22"/>
  <c r="Q3" i="22"/>
  <c r="K3" i="24"/>
  <c r="M187" i="22"/>
  <c r="M146" i="22"/>
  <c r="M191" i="22" s="1"/>
  <c r="N99" i="22"/>
  <c r="N174" i="18" l="1"/>
  <c r="N204" i="18" s="1"/>
  <c r="O91" i="22"/>
  <c r="Q96" i="18"/>
  <c r="P143" i="18"/>
  <c r="M58" i="30"/>
  <c r="M58" i="25"/>
  <c r="M58" i="28"/>
  <c r="M58" i="33"/>
  <c r="M59" i="27"/>
  <c r="M58" i="32"/>
  <c r="M58" i="29"/>
  <c r="M58" i="31"/>
  <c r="O6" i="22"/>
  <c r="Q24" i="22"/>
  <c r="N149" i="18"/>
  <c r="N179" i="18" s="1"/>
  <c r="O50" i="22"/>
  <c r="Q55" i="18"/>
  <c r="P102" i="18"/>
  <c r="M33" i="29"/>
  <c r="M33" i="28"/>
  <c r="M33" i="31"/>
  <c r="M33" i="33"/>
  <c r="M34" i="27"/>
  <c r="M33" i="30"/>
  <c r="M33" i="25"/>
  <c r="M33" i="32"/>
  <c r="K2" i="43"/>
  <c r="L28" i="24"/>
  <c r="L27" i="43" s="1"/>
  <c r="M232" i="22"/>
  <c r="R3" i="22"/>
  <c r="S44" i="22"/>
  <c r="L3" i="24"/>
  <c r="N187" i="22"/>
  <c r="O99" i="22"/>
  <c r="N146" i="22"/>
  <c r="N191" i="22" s="1"/>
  <c r="P6" i="22" l="1"/>
  <c r="O174" i="18"/>
  <c r="O204" i="18" s="1"/>
  <c r="P91" i="22"/>
  <c r="R96" i="18"/>
  <c r="Q143" i="18"/>
  <c r="N58" i="30"/>
  <c r="N58" i="33"/>
  <c r="N59" i="27"/>
  <c r="N58" i="25"/>
  <c r="N58" i="28"/>
  <c r="N58" i="32"/>
  <c r="N58" i="29"/>
  <c r="N58" i="31"/>
  <c r="R24" i="22"/>
  <c r="O149" i="18"/>
  <c r="O179" i="18" s="1"/>
  <c r="P50" i="22"/>
  <c r="R55" i="18"/>
  <c r="Q102" i="18"/>
  <c r="N33" i="29"/>
  <c r="N33" i="25"/>
  <c r="N33" i="32"/>
  <c r="N33" i="31"/>
  <c r="N33" i="33"/>
  <c r="N34" i="27"/>
  <c r="N33" i="30"/>
  <c r="N33" i="28"/>
  <c r="L2" i="43"/>
  <c r="S3" i="22"/>
  <c r="T44" i="22"/>
  <c r="M28" i="24"/>
  <c r="M27" i="43" s="1"/>
  <c r="N232" i="22"/>
  <c r="M3" i="24"/>
  <c r="O187" i="22"/>
  <c r="P99" i="22"/>
  <c r="O146" i="22"/>
  <c r="O191" i="22" s="1"/>
  <c r="P174" i="18" l="1"/>
  <c r="P204" i="18" s="1"/>
  <c r="Q91" i="22"/>
  <c r="S96" i="18"/>
  <c r="R143" i="18"/>
  <c r="O58" i="28"/>
  <c r="O58" i="31"/>
  <c r="O58" i="32"/>
  <c r="O58" i="29"/>
  <c r="O59" i="27"/>
  <c r="O58" i="25"/>
  <c r="O58" i="33"/>
  <c r="O58" i="30"/>
  <c r="Q6" i="22"/>
  <c r="S24" i="22"/>
  <c r="P149" i="18"/>
  <c r="P179" i="18" s="1"/>
  <c r="Q50" i="22"/>
  <c r="S55" i="18"/>
  <c r="R102" i="18"/>
  <c r="O33" i="33"/>
  <c r="O33" i="25"/>
  <c r="O33" i="28"/>
  <c r="O34" i="27"/>
  <c r="O33" i="31"/>
  <c r="O33" i="29"/>
  <c r="O33" i="30"/>
  <c r="O33" i="32"/>
  <c r="M2" i="43"/>
  <c r="N28" i="24"/>
  <c r="N27" i="43" s="1"/>
  <c r="O232" i="22"/>
  <c r="T3" i="22"/>
  <c r="U44" i="22"/>
  <c r="N3" i="24"/>
  <c r="P187" i="22"/>
  <c r="Q99" i="22"/>
  <c r="P146" i="22"/>
  <c r="P191" i="22" s="1"/>
  <c r="R6" i="22" l="1"/>
  <c r="Q174" i="18"/>
  <c r="Q204" i="18" s="1"/>
  <c r="R91" i="22"/>
  <c r="T96" i="18"/>
  <c r="S143" i="18"/>
  <c r="P58" i="28"/>
  <c r="P58" i="32"/>
  <c r="P58" i="29"/>
  <c r="P59" i="27"/>
  <c r="P58" i="31"/>
  <c r="P58" i="25"/>
  <c r="P58" i="30"/>
  <c r="P58" i="33"/>
  <c r="T24" i="22"/>
  <c r="Q149" i="18"/>
  <c r="Q179" i="18" s="1"/>
  <c r="R50" i="22"/>
  <c r="T55" i="18"/>
  <c r="S102" i="18"/>
  <c r="P33" i="29"/>
  <c r="P33" i="30"/>
  <c r="P33" i="32"/>
  <c r="P33" i="31"/>
  <c r="P33" i="33"/>
  <c r="P34" i="27"/>
  <c r="P33" i="28"/>
  <c r="P33" i="25"/>
  <c r="N2" i="43"/>
  <c r="O28" i="24"/>
  <c r="O27" i="43" s="1"/>
  <c r="P232" i="22"/>
  <c r="V44" i="22"/>
  <c r="U3" i="22"/>
  <c r="O3" i="24"/>
  <c r="Q187" i="22"/>
  <c r="R99" i="22"/>
  <c r="Q146" i="22"/>
  <c r="Q191" i="22" s="1"/>
  <c r="R174" i="18" l="1"/>
  <c r="R204" i="18" s="1"/>
  <c r="S91" i="22"/>
  <c r="U96" i="18"/>
  <c r="T143" i="18"/>
  <c r="Q58" i="32"/>
  <c r="Q58" i="30"/>
  <c r="Q58" i="31"/>
  <c r="Q59" i="27"/>
  <c r="Q58" i="25"/>
  <c r="Q58" i="29"/>
  <c r="Q58" i="28"/>
  <c r="Q58" i="33"/>
  <c r="S6" i="22"/>
  <c r="U24" i="22"/>
  <c r="R149" i="18"/>
  <c r="R179" i="18" s="1"/>
  <c r="S50" i="22"/>
  <c r="U55" i="18"/>
  <c r="T102" i="18"/>
  <c r="Q34" i="27"/>
  <c r="Q33" i="25"/>
  <c r="Q33" i="32"/>
  <c r="Q33" i="30"/>
  <c r="Q33" i="29"/>
  <c r="Q33" i="28"/>
  <c r="Q33" i="31"/>
  <c r="Q33" i="33"/>
  <c r="O2" i="43"/>
  <c r="W44" i="22"/>
  <c r="P28" i="24"/>
  <c r="P27" i="43" s="1"/>
  <c r="Q232" i="22"/>
  <c r="V3" i="22"/>
  <c r="P3" i="24"/>
  <c r="R187" i="22"/>
  <c r="S99" i="22"/>
  <c r="R146" i="22"/>
  <c r="R191" i="22" s="1"/>
  <c r="T6" i="22" l="1"/>
  <c r="S174" i="18"/>
  <c r="S204" i="18" s="1"/>
  <c r="T91" i="22"/>
  <c r="V96" i="18"/>
  <c r="U143" i="18"/>
  <c r="R58" i="33"/>
  <c r="R59" i="27"/>
  <c r="R58" i="31"/>
  <c r="R58" i="29"/>
  <c r="R58" i="25"/>
  <c r="R58" i="30"/>
  <c r="R58" i="32"/>
  <c r="R58" i="28"/>
  <c r="V24" i="22"/>
  <c r="S149" i="18"/>
  <c r="S179" i="18" s="1"/>
  <c r="T50" i="22"/>
  <c r="V55" i="18"/>
  <c r="U102" i="18"/>
  <c r="R33" i="25"/>
  <c r="R34" i="27"/>
  <c r="R33" i="32"/>
  <c r="R33" i="30"/>
  <c r="R33" i="29"/>
  <c r="R33" i="28"/>
  <c r="R33" i="31"/>
  <c r="R33" i="33"/>
  <c r="P2" i="43"/>
  <c r="Q28" i="24"/>
  <c r="Q27" i="43" s="1"/>
  <c r="R232" i="22"/>
  <c r="X44" i="22"/>
  <c r="W3" i="22"/>
  <c r="Q3" i="24"/>
  <c r="S187" i="22"/>
  <c r="T99" i="22"/>
  <c r="S146" i="22"/>
  <c r="S191" i="22" s="1"/>
  <c r="T174" i="18" l="1"/>
  <c r="T204" i="18" s="1"/>
  <c r="U91" i="22"/>
  <c r="W96" i="18"/>
  <c r="V143" i="18"/>
  <c r="S59" i="27"/>
  <c r="S58" i="33"/>
  <c r="S58" i="31"/>
  <c r="S58" i="29"/>
  <c r="S58" i="25"/>
  <c r="S58" i="28"/>
  <c r="S58" i="32"/>
  <c r="S58" i="30"/>
  <c r="U6" i="22"/>
  <c r="W24" i="22"/>
  <c r="T149" i="18"/>
  <c r="T179" i="18" s="1"/>
  <c r="U50" i="22"/>
  <c r="W55" i="18"/>
  <c r="V102" i="18"/>
  <c r="S34" i="27"/>
  <c r="S33" i="31"/>
  <c r="S33" i="32"/>
  <c r="S33" i="30"/>
  <c r="S33" i="29"/>
  <c r="S33" i="28"/>
  <c r="S33" i="33"/>
  <c r="S33" i="25"/>
  <c r="Q2" i="43"/>
  <c r="X3" i="22"/>
  <c r="R28" i="24"/>
  <c r="R27" i="43" s="1"/>
  <c r="S232" i="22"/>
  <c r="Y44" i="22"/>
  <c r="R3" i="24"/>
  <c r="T187" i="22"/>
  <c r="U99" i="22"/>
  <c r="T146" i="22"/>
  <c r="T191" i="22" s="1"/>
  <c r="V6" i="22" l="1"/>
  <c r="U174" i="18"/>
  <c r="U204" i="18" s="1"/>
  <c r="V91" i="22"/>
  <c r="X96" i="18"/>
  <c r="W143" i="18"/>
  <c r="T58" i="28"/>
  <c r="T58" i="29"/>
  <c r="T59" i="27"/>
  <c r="T58" i="31"/>
  <c r="T58" i="25"/>
  <c r="T58" i="30"/>
  <c r="T58" i="32"/>
  <c r="T58" i="33"/>
  <c r="X24" i="22"/>
  <c r="U149" i="18"/>
  <c r="U179" i="18" s="1"/>
  <c r="V50" i="22"/>
  <c r="X55" i="18"/>
  <c r="W102" i="18"/>
  <c r="T33" i="29"/>
  <c r="T33" i="30"/>
  <c r="T33" i="32"/>
  <c r="T33" i="33"/>
  <c r="T33" i="25"/>
  <c r="T34" i="27"/>
  <c r="T33" i="28"/>
  <c r="T33" i="31"/>
  <c r="R2" i="43"/>
  <c r="S28" i="24"/>
  <c r="S27" i="43" s="1"/>
  <c r="T232" i="22"/>
  <c r="Z44" i="22"/>
  <c r="Y3" i="22"/>
  <c r="S3" i="24"/>
  <c r="U187" i="22"/>
  <c r="V99" i="22"/>
  <c r="U146" i="22"/>
  <c r="U191" i="22" s="1"/>
  <c r="V174" i="18" l="1"/>
  <c r="V204" i="18" s="1"/>
  <c r="W91" i="22"/>
  <c r="W6" i="22"/>
  <c r="Y96" i="18"/>
  <c r="X143" i="18"/>
  <c r="U59" i="27"/>
  <c r="U58" i="31"/>
  <c r="U58" i="25"/>
  <c r="U58" i="28"/>
  <c r="U58" i="32"/>
  <c r="U58" i="33"/>
  <c r="U58" i="29"/>
  <c r="U58" i="30"/>
  <c r="Y24" i="22"/>
  <c r="V149" i="18"/>
  <c r="V179" i="18" s="1"/>
  <c r="W50" i="22"/>
  <c r="Y55" i="18"/>
  <c r="X102" i="18"/>
  <c r="U33" i="30"/>
  <c r="U33" i="29"/>
  <c r="U33" i="32"/>
  <c r="U33" i="31"/>
  <c r="U33" i="33"/>
  <c r="U33" i="25"/>
  <c r="U34" i="27"/>
  <c r="U33" i="28"/>
  <c r="S2" i="43"/>
  <c r="Z3" i="22"/>
  <c r="AA44" i="22"/>
  <c r="T28" i="24"/>
  <c r="T27" i="43" s="1"/>
  <c r="U232" i="22"/>
  <c r="T3" i="24"/>
  <c r="V187" i="22"/>
  <c r="W99" i="22"/>
  <c r="V146" i="22"/>
  <c r="V191" i="22" s="1"/>
  <c r="W174" i="18" l="1"/>
  <c r="W204" i="18" s="1"/>
  <c r="X91" i="22"/>
  <c r="Z96" i="18"/>
  <c r="Y143" i="18"/>
  <c r="X6" i="22"/>
  <c r="V58" i="30"/>
  <c r="V58" i="31"/>
  <c r="V59" i="27"/>
  <c r="V58" i="28"/>
  <c r="V58" i="25"/>
  <c r="V58" i="32"/>
  <c r="V58" i="29"/>
  <c r="V58" i="33"/>
  <c r="Z24" i="22"/>
  <c r="W149" i="18"/>
  <c r="W179" i="18" s="1"/>
  <c r="X50" i="22"/>
  <c r="Z55" i="18"/>
  <c r="Y102" i="18"/>
  <c r="V33" i="28"/>
  <c r="V33" i="29"/>
  <c r="V33" i="32"/>
  <c r="V34" i="27"/>
  <c r="V33" i="31"/>
  <c r="V33" i="33"/>
  <c r="V33" i="30"/>
  <c r="V33" i="25"/>
  <c r="T2" i="43"/>
  <c r="U28" i="24"/>
  <c r="U27" i="43" s="1"/>
  <c r="V232" i="22"/>
  <c r="AB44" i="22"/>
  <c r="AA3" i="22"/>
  <c r="U3" i="24"/>
  <c r="W187" i="22"/>
  <c r="X99" i="22"/>
  <c r="W146" i="22"/>
  <c r="W191" i="22" s="1"/>
  <c r="W58" i="33" l="1"/>
  <c r="W58" i="31"/>
  <c r="W59" i="27"/>
  <c r="W58" i="25"/>
  <c r="W58" i="28"/>
  <c r="W58" i="30"/>
  <c r="W58" i="32"/>
  <c r="W58" i="29"/>
  <c r="Y6" i="22"/>
  <c r="X174" i="18"/>
  <c r="X204" i="18" s="1"/>
  <c r="Y91" i="22"/>
  <c r="AA96" i="18"/>
  <c r="Z143" i="18"/>
  <c r="AA24" i="22"/>
  <c r="W33" i="28"/>
  <c r="W33" i="29"/>
  <c r="W33" i="32"/>
  <c r="W33" i="31"/>
  <c r="W34" i="27"/>
  <c r="W33" i="33"/>
  <c r="W33" i="30"/>
  <c r="W33" i="25"/>
  <c r="X149" i="18"/>
  <c r="X179" i="18" s="1"/>
  <c r="Y50" i="22"/>
  <c r="AA55" i="18"/>
  <c r="Z102" i="18"/>
  <c r="U2" i="43"/>
  <c r="V28" i="24"/>
  <c r="V27" i="43" s="1"/>
  <c r="W232" i="22"/>
  <c r="AB3" i="22"/>
  <c r="AC44" i="22"/>
  <c r="V3" i="24"/>
  <c r="X187" i="22"/>
  <c r="Y99" i="22"/>
  <c r="X146" i="22"/>
  <c r="X191" i="22" s="1"/>
  <c r="Y174" i="18" l="1"/>
  <c r="Y204" i="18" s="1"/>
  <c r="Z91" i="22"/>
  <c r="AB96" i="18"/>
  <c r="AA143" i="18"/>
  <c r="X58" i="32"/>
  <c r="X58" i="31"/>
  <c r="X58" i="28"/>
  <c r="X58" i="25"/>
  <c r="X59" i="27"/>
  <c r="X58" i="33"/>
  <c r="X58" i="29"/>
  <c r="X58" i="30"/>
  <c r="Z6" i="22"/>
  <c r="AB24" i="22"/>
  <c r="Y149" i="18"/>
  <c r="Y179" i="18" s="1"/>
  <c r="Z50" i="22"/>
  <c r="AB55" i="18"/>
  <c r="AA102" i="18"/>
  <c r="X33" i="28"/>
  <c r="X33" i="29"/>
  <c r="X33" i="33"/>
  <c r="X33" i="31"/>
  <c r="X34" i="27"/>
  <c r="X33" i="30"/>
  <c r="X33" i="32"/>
  <c r="X33" i="25"/>
  <c r="V2" i="43"/>
  <c r="AD44" i="22"/>
  <c r="AC3" i="22"/>
  <c r="W28" i="24"/>
  <c r="W27" i="43" s="1"/>
  <c r="X232" i="22"/>
  <c r="W3" i="24"/>
  <c r="Y187" i="22"/>
  <c r="Z99" i="22"/>
  <c r="Y146" i="22"/>
  <c r="Y191" i="22" s="1"/>
  <c r="AA6" i="22" l="1"/>
  <c r="Z174" i="18"/>
  <c r="Z204" i="18" s="1"/>
  <c r="AA91" i="22"/>
  <c r="AC96" i="18"/>
  <c r="AB143" i="18"/>
  <c r="Y58" i="28"/>
  <c r="Y58" i="30"/>
  <c r="Y59" i="27"/>
  <c r="Y58" i="31"/>
  <c r="Y58" i="25"/>
  <c r="Y58" i="32"/>
  <c r="Y58" i="29"/>
  <c r="Y58" i="33"/>
  <c r="AC24" i="22"/>
  <c r="Z149" i="18"/>
  <c r="Z179" i="18" s="1"/>
  <c r="AA50" i="22"/>
  <c r="AC55" i="18"/>
  <c r="AB102" i="18"/>
  <c r="Y33" i="25"/>
  <c r="Y33" i="28"/>
  <c r="Y33" i="33"/>
  <c r="Y33" i="31"/>
  <c r="Y33" i="30"/>
  <c r="Y33" i="29"/>
  <c r="Y34" i="27"/>
  <c r="Y33" i="32"/>
  <c r="W2" i="43"/>
  <c r="X28" i="24"/>
  <c r="X27" i="43" s="1"/>
  <c r="Y232" i="22"/>
  <c r="AD3" i="22"/>
  <c r="AE44" i="22"/>
  <c r="X3" i="24"/>
  <c r="Z187" i="22"/>
  <c r="Z146" i="22"/>
  <c r="Z191" i="22" s="1"/>
  <c r="AA99" i="22"/>
  <c r="Z58" i="31" l="1"/>
  <c r="Z58" i="29"/>
  <c r="Z58" i="30"/>
  <c r="Z58" i="25"/>
  <c r="Z58" i="28"/>
  <c r="Z59" i="27"/>
  <c r="Z58" i="32"/>
  <c r="Z58" i="33"/>
  <c r="AB6" i="22"/>
  <c r="AA174" i="18"/>
  <c r="AA204" i="18" s="1"/>
  <c r="AB91" i="22"/>
  <c r="AD96" i="18"/>
  <c r="AC143" i="18"/>
  <c r="AD24" i="22"/>
  <c r="AA149" i="18"/>
  <c r="AA179" i="18" s="1"/>
  <c r="AB50" i="22"/>
  <c r="AD55" i="18"/>
  <c r="AC102" i="18"/>
  <c r="Z34" i="27"/>
  <c r="Z33" i="28"/>
  <c r="Z33" i="33"/>
  <c r="Z33" i="30"/>
  <c r="Z33" i="31"/>
  <c r="Z33" i="25"/>
  <c r="Z33" i="32"/>
  <c r="Z33" i="29"/>
  <c r="X2" i="43"/>
  <c r="Y28" i="24"/>
  <c r="Y27" i="43" s="1"/>
  <c r="Z232" i="22"/>
  <c r="AF44" i="22"/>
  <c r="AE3" i="22"/>
  <c r="Y3" i="24"/>
  <c r="AA187" i="22"/>
  <c r="AB99" i="22"/>
  <c r="AA146" i="22"/>
  <c r="AA191" i="22" s="1"/>
  <c r="AB174" i="18" l="1"/>
  <c r="AB204" i="18" s="1"/>
  <c r="AC91" i="22"/>
  <c r="AE96" i="18"/>
  <c r="AD143" i="18"/>
  <c r="AA58" i="31"/>
  <c r="AA58" i="25"/>
  <c r="AA58" i="29"/>
  <c r="AA58" i="30"/>
  <c r="AA59" i="27"/>
  <c r="AA58" i="32"/>
  <c r="AA58" i="28"/>
  <c r="AA58" i="33"/>
  <c r="AC6" i="22"/>
  <c r="AE24" i="22"/>
  <c r="AB149" i="18"/>
  <c r="AB179" i="18" s="1"/>
  <c r="AC50" i="22"/>
  <c r="AE55" i="18"/>
  <c r="AD102" i="18"/>
  <c r="AA33" i="32"/>
  <c r="AA34" i="27"/>
  <c r="AA33" i="33"/>
  <c r="AA33" i="30"/>
  <c r="AA33" i="25"/>
  <c r="AA33" i="31"/>
  <c r="AA33" i="29"/>
  <c r="AA33" i="28"/>
  <c r="Y2" i="43"/>
  <c r="Z28" i="24"/>
  <c r="Z27" i="43" s="1"/>
  <c r="AA232" i="22"/>
  <c r="AF3" i="22"/>
  <c r="AG44" i="22"/>
  <c r="Z3" i="24"/>
  <c r="AB187" i="22"/>
  <c r="AC99" i="22"/>
  <c r="AB146" i="22"/>
  <c r="AB191" i="22" s="1"/>
  <c r="AD6" i="22" l="1"/>
  <c r="AC174" i="18"/>
  <c r="AC204" i="18" s="1"/>
  <c r="AD91" i="22"/>
  <c r="AF96" i="18"/>
  <c r="AE143" i="18"/>
  <c r="AB58" i="25"/>
  <c r="AB58" i="28"/>
  <c r="AB59" i="27"/>
  <c r="AB58" i="30"/>
  <c r="AB58" i="33"/>
  <c r="AB58" i="29"/>
  <c r="AB58" i="32"/>
  <c r="AB58" i="31"/>
  <c r="AF24" i="22"/>
  <c r="AC149" i="18"/>
  <c r="AC179" i="18" s="1"/>
  <c r="AD50" i="22"/>
  <c r="AF55" i="18"/>
  <c r="AE102" i="18"/>
  <c r="AB33" i="25"/>
  <c r="AB33" i="32"/>
  <c r="AB33" i="30"/>
  <c r="AB33" i="28"/>
  <c r="AB33" i="33"/>
  <c r="AB33" i="31"/>
  <c r="AB33" i="29"/>
  <c r="AB34" i="27"/>
  <c r="Z2" i="43"/>
  <c r="AA28" i="24"/>
  <c r="AA27" i="43" s="1"/>
  <c r="AB232" i="22"/>
  <c r="AH44" i="22"/>
  <c r="AG3" i="22"/>
  <c r="AA3" i="24"/>
  <c r="AC187" i="22"/>
  <c r="AD99" i="22"/>
  <c r="AC146" i="22"/>
  <c r="AC191" i="22" s="1"/>
  <c r="AE6" i="22" l="1"/>
  <c r="AD174" i="18"/>
  <c r="AD204" i="18" s="1"/>
  <c r="AE91" i="22"/>
  <c r="AG96" i="18"/>
  <c r="AF143" i="18"/>
  <c r="AC58" i="30"/>
  <c r="AC58" i="32"/>
  <c r="AC59" i="27"/>
  <c r="AC58" i="33"/>
  <c r="AC58" i="28"/>
  <c r="AC58" i="29"/>
  <c r="AC58" i="31"/>
  <c r="AC58" i="25"/>
  <c r="AG24" i="22"/>
  <c r="AD149" i="18"/>
  <c r="AD179" i="18" s="1"/>
  <c r="AE50" i="22"/>
  <c r="AG55" i="18"/>
  <c r="AF102" i="18"/>
  <c r="AC34" i="27"/>
  <c r="AC33" i="32"/>
  <c r="AC33" i="25"/>
  <c r="AC33" i="30"/>
  <c r="AC33" i="28"/>
  <c r="AC33" i="33"/>
  <c r="AC33" i="31"/>
  <c r="AC33" i="29"/>
  <c r="AA2" i="43"/>
  <c r="AB28" i="24"/>
  <c r="AB27" i="43" s="1"/>
  <c r="AC232" i="22"/>
  <c r="AH3" i="22"/>
  <c r="AI44" i="22"/>
  <c r="AB3" i="24"/>
  <c r="AD187" i="22"/>
  <c r="AE99" i="22"/>
  <c r="AD146" i="22"/>
  <c r="AD191" i="22" s="1"/>
  <c r="AE174" i="18" l="1"/>
  <c r="AE204" i="18" s="1"/>
  <c r="AF91" i="22"/>
  <c r="AH96" i="18"/>
  <c r="AG143" i="18"/>
  <c r="AD58" i="28"/>
  <c r="AD58" i="30"/>
  <c r="AD58" i="32"/>
  <c r="AD59" i="27"/>
  <c r="AD58" i="29"/>
  <c r="AD58" i="25"/>
  <c r="AD58" i="33"/>
  <c r="AD58" i="31"/>
  <c r="AF6" i="22"/>
  <c r="AH24" i="22"/>
  <c r="AE149" i="18"/>
  <c r="AE179" i="18" s="1"/>
  <c r="AF50" i="22"/>
  <c r="AH55" i="18"/>
  <c r="AG102" i="18"/>
  <c r="AD33" i="31"/>
  <c r="AD34" i="27"/>
  <c r="AD33" i="32"/>
  <c r="AD33" i="25"/>
  <c r="AD33" i="30"/>
  <c r="AD33" i="33"/>
  <c r="AD33" i="28"/>
  <c r="AD33" i="29"/>
  <c r="AB2" i="43"/>
  <c r="AC28" i="24"/>
  <c r="AC27" i="43" s="1"/>
  <c r="AD232" i="22"/>
  <c r="AJ44" i="22"/>
  <c r="AI3" i="22"/>
  <c r="AC3" i="24"/>
  <c r="AE187" i="22"/>
  <c r="AF99" i="22"/>
  <c r="AE146" i="22"/>
  <c r="AE191" i="22" s="1"/>
  <c r="AG6" i="22" l="1"/>
  <c r="AF174" i="18"/>
  <c r="AF204" i="18" s="1"/>
  <c r="AG91" i="22"/>
  <c r="AI96" i="18"/>
  <c r="AH143" i="18"/>
  <c r="AE58" i="31"/>
  <c r="AE58" i="29"/>
  <c r="AE59" i="27"/>
  <c r="AE58" i="33"/>
  <c r="AE58" i="30"/>
  <c r="AE58" i="28"/>
  <c r="AE58" i="32"/>
  <c r="AE58" i="25"/>
  <c r="AI24" i="22"/>
  <c r="AF149" i="18"/>
  <c r="AF179" i="18" s="1"/>
  <c r="AG50" i="22"/>
  <c r="AI55" i="18"/>
  <c r="AH102" i="18"/>
  <c r="AE33" i="29"/>
  <c r="AE34" i="27"/>
  <c r="AE33" i="32"/>
  <c r="AE33" i="25"/>
  <c r="AE33" i="30"/>
  <c r="AE33" i="33"/>
  <c r="AE33" i="28"/>
  <c r="AE33" i="31"/>
  <c r="AC2" i="43"/>
  <c r="AD28" i="24"/>
  <c r="AD27" i="43" s="1"/>
  <c r="AE232" i="22"/>
  <c r="AJ3" i="22"/>
  <c r="AK44" i="22"/>
  <c r="AL44" i="22" s="1"/>
  <c r="AM44" i="22" s="1"/>
  <c r="AN44" i="22" s="1"/>
  <c r="AO44" i="22" s="1"/>
  <c r="AP44" i="22" s="1"/>
  <c r="AQ44" i="22" s="1"/>
  <c r="AR44" i="22" s="1"/>
  <c r="AD3" i="24"/>
  <c r="AF187" i="22"/>
  <c r="AG99" i="22"/>
  <c r="AF146" i="22"/>
  <c r="AF191" i="22" s="1"/>
  <c r="AG174" i="18" l="1"/>
  <c r="AG204" i="18" s="1"/>
  <c r="AH91" i="22"/>
  <c r="AJ96" i="18"/>
  <c r="AJ143" i="18" s="1"/>
  <c r="AI143" i="18"/>
  <c r="AF58" i="25"/>
  <c r="AF58" i="30"/>
  <c r="AF58" i="32"/>
  <c r="AF59" i="27"/>
  <c r="AF58" i="29"/>
  <c r="AF58" i="28"/>
  <c r="AF58" i="33"/>
  <c r="AF58" i="31"/>
  <c r="AH6" i="22"/>
  <c r="AJ24" i="22"/>
  <c r="AG149" i="18"/>
  <c r="AG179" i="18" s="1"/>
  <c r="AH50" i="22"/>
  <c r="AJ55" i="18"/>
  <c r="AI102" i="18"/>
  <c r="AF33" i="28"/>
  <c r="AF33" i="25"/>
  <c r="AF33" i="33"/>
  <c r="AF33" i="31"/>
  <c r="AF34" i="27"/>
  <c r="AF33" i="29"/>
  <c r="AF33" i="30"/>
  <c r="AF33" i="32"/>
  <c r="AD2" i="43"/>
  <c r="AE28" i="24"/>
  <c r="AE27" i="43" s="1"/>
  <c r="AF232" i="22"/>
  <c r="AK3" i="22"/>
  <c r="AE3" i="24"/>
  <c r="AG187" i="22"/>
  <c r="AH99" i="22"/>
  <c r="AG146" i="22"/>
  <c r="AG191" i="22" s="1"/>
  <c r="AI6" i="22" l="1"/>
  <c r="AH174" i="18"/>
  <c r="AH204" i="18" s="1"/>
  <c r="AI91" i="22"/>
  <c r="AI174" i="18"/>
  <c r="AI204" i="18" s="1"/>
  <c r="AJ91" i="22"/>
  <c r="AG58" i="32"/>
  <c r="AG58" i="30"/>
  <c r="AG58" i="29"/>
  <c r="AG59" i="27"/>
  <c r="AG58" i="28"/>
  <c r="AG58" i="31"/>
  <c r="AG58" i="33"/>
  <c r="AG58" i="25"/>
  <c r="AK24" i="22"/>
  <c r="AH149" i="18"/>
  <c r="AH179" i="18" s="1"/>
  <c r="AI50" i="22"/>
  <c r="AK55" i="18"/>
  <c r="AJ102" i="18"/>
  <c r="AG33" i="28"/>
  <c r="AG33" i="25"/>
  <c r="AG33" i="33"/>
  <c r="AG33" i="31"/>
  <c r="AG34" i="27"/>
  <c r="AG33" i="29"/>
  <c r="AG33" i="30"/>
  <c r="AG33" i="32"/>
  <c r="AE2" i="43"/>
  <c r="AF28" i="24"/>
  <c r="AF27" i="43" s="1"/>
  <c r="AG232" i="22"/>
  <c r="AL3" i="22"/>
  <c r="AF3" i="24"/>
  <c r="AH187" i="22"/>
  <c r="AI99" i="22"/>
  <c r="AH146" i="22"/>
  <c r="AH191" i="22" s="1"/>
  <c r="AJ6" i="22" l="1"/>
  <c r="AI58" i="33"/>
  <c r="AI59" i="27"/>
  <c r="AI58" i="31"/>
  <c r="AI58" i="29"/>
  <c r="AI58" i="32"/>
  <c r="AI58" i="28"/>
  <c r="AI58" i="30"/>
  <c r="AI58" i="25"/>
  <c r="AH58" i="32"/>
  <c r="AH58" i="29"/>
  <c r="AH58" i="30"/>
  <c r="AH59" i="27"/>
  <c r="AH58" i="28"/>
  <c r="AH58" i="25"/>
  <c r="AH58" i="33"/>
  <c r="AH58" i="31"/>
  <c r="AL24" i="22"/>
  <c r="AI149" i="18"/>
  <c r="AI179" i="18" s="1"/>
  <c r="AJ50" i="22"/>
  <c r="AL55" i="18"/>
  <c r="AK102" i="18"/>
  <c r="AH33" i="28"/>
  <c r="AH33" i="25"/>
  <c r="AH33" i="33"/>
  <c r="AH33" i="31"/>
  <c r="AH34" i="27"/>
  <c r="AH33" i="29"/>
  <c r="AH33" i="30"/>
  <c r="AH33" i="32"/>
  <c r="AF2" i="43"/>
  <c r="AG28" i="24"/>
  <c r="AG27" i="43" s="1"/>
  <c r="AH232" i="22"/>
  <c r="AM3" i="22"/>
  <c r="AG3" i="24"/>
  <c r="AI187" i="22"/>
  <c r="AI146" i="22"/>
  <c r="AI191" i="22" s="1"/>
  <c r="AJ99" i="22"/>
  <c r="AK6" i="22" l="1"/>
  <c r="AM24" i="22"/>
  <c r="AJ149" i="18"/>
  <c r="AJ179" i="18" s="1"/>
  <c r="AK50" i="22"/>
  <c r="AM55" i="18"/>
  <c r="AL102" i="18"/>
  <c r="AI33" i="31"/>
  <c r="AI34" i="27"/>
  <c r="AI33" i="29"/>
  <c r="AI33" i="33"/>
  <c r="AI33" i="30"/>
  <c r="AI33" i="32"/>
  <c r="AI33" i="28"/>
  <c r="AI33" i="25"/>
  <c r="AG2" i="43"/>
  <c r="AH28" i="24"/>
  <c r="AH27" i="43" s="1"/>
  <c r="AI232" i="22"/>
  <c r="AN3" i="22"/>
  <c r="AH3" i="24"/>
  <c r="AJ187" i="22"/>
  <c r="AJ146" i="22"/>
  <c r="AJ191" i="22" s="1"/>
  <c r="AK99" i="22"/>
  <c r="AL6" i="22" l="1"/>
  <c r="AN24" i="22"/>
  <c r="AK149" i="18"/>
  <c r="AK179" i="18" s="1"/>
  <c r="AL50" i="22"/>
  <c r="AN55" i="18"/>
  <c r="AM102" i="18"/>
  <c r="AJ33" i="31"/>
  <c r="AJ34" i="27"/>
  <c r="AJ33" i="25"/>
  <c r="AJ33" i="33"/>
  <c r="AJ33" i="32"/>
  <c r="AJ33" i="30"/>
  <c r="AJ33" i="29"/>
  <c r="AJ33" i="28"/>
  <c r="AH2" i="43"/>
  <c r="AI28" i="24"/>
  <c r="AI27" i="43" s="1"/>
  <c r="AJ232" i="22"/>
  <c r="AO3" i="22"/>
  <c r="AI3" i="24"/>
  <c r="AL99" i="22"/>
  <c r="AK146" i="22"/>
  <c r="AK191" i="22" s="1"/>
  <c r="AM6" i="22" l="1"/>
  <c r="AO24" i="22"/>
  <c r="AL149" i="18"/>
  <c r="AL179" i="18" s="1"/>
  <c r="AM50" i="22"/>
  <c r="AO55" i="18"/>
  <c r="AN102" i="18"/>
  <c r="AK33" i="30"/>
  <c r="AK34" i="27"/>
  <c r="AK33" i="31"/>
  <c r="AK33" i="29"/>
  <c r="AK33" i="28"/>
  <c r="AK33" i="25"/>
  <c r="AK33" i="33"/>
  <c r="AK33" i="32"/>
  <c r="AI2" i="43"/>
  <c r="AP3" i="22"/>
  <c r="AJ3" i="24"/>
  <c r="AM99" i="22"/>
  <c r="AL146" i="22"/>
  <c r="AL191" i="22" s="1"/>
  <c r="AN6" i="22" l="1"/>
  <c r="AP24" i="22"/>
  <c r="AM149" i="18"/>
  <c r="AM179" i="18" s="1"/>
  <c r="AN50" i="22"/>
  <c r="AP55" i="18"/>
  <c r="AO102" i="18"/>
  <c r="AL33" i="31"/>
  <c r="AL34" i="27"/>
  <c r="AL33" i="32"/>
  <c r="AL33" i="33"/>
  <c r="AL33" i="29"/>
  <c r="AL33" i="28"/>
  <c r="AL33" i="25"/>
  <c r="AL33" i="30"/>
  <c r="AJ2" i="43"/>
  <c r="AQ3" i="22"/>
  <c r="AK3" i="24"/>
  <c r="AN99" i="22"/>
  <c r="AM146" i="22"/>
  <c r="AM191" i="22" s="1"/>
  <c r="AF81" i="6"/>
  <c r="AF34" i="8"/>
  <c r="AF82" i="6"/>
  <c r="AF35" i="8"/>
  <c r="AF4" i="6"/>
  <c r="AO6" i="22" l="1"/>
  <c r="AQ24" i="22"/>
  <c r="AN149" i="18"/>
  <c r="AN179" i="18" s="1"/>
  <c r="AO50" i="22"/>
  <c r="AQ55" i="18"/>
  <c r="AP102" i="18"/>
  <c r="AM33" i="31"/>
  <c r="AM34" i="27"/>
  <c r="AM33" i="32"/>
  <c r="AM33" i="33"/>
  <c r="AM33" i="29"/>
  <c r="AM33" i="28"/>
  <c r="AM33" i="30"/>
  <c r="AM33" i="25"/>
  <c r="AK2" i="43"/>
  <c r="AR3" i="22"/>
  <c r="AL3" i="24"/>
  <c r="AO99" i="22"/>
  <c r="AN146" i="22"/>
  <c r="AN191" i="22" s="1"/>
  <c r="AF4" i="8"/>
  <c r="AF51" i="8"/>
  <c r="AF81" i="8"/>
  <c r="AD21" i="10" s="1"/>
  <c r="H21" i="16" s="1"/>
  <c r="K21" i="16" s="1"/>
  <c r="C86" i="18"/>
  <c r="C133" i="18"/>
  <c r="AD121" i="6"/>
  <c r="H152" i="6" s="1"/>
  <c r="K152" i="6" s="1"/>
  <c r="C134" i="18"/>
  <c r="C87" i="18"/>
  <c r="AF45" i="6"/>
  <c r="AD120" i="6"/>
  <c r="H151" i="6" s="1"/>
  <c r="K151" i="6" s="1"/>
  <c r="AF82" i="8"/>
  <c r="AD22" i="10" s="1"/>
  <c r="H22" i="16" s="1"/>
  <c r="K22" i="16" s="1"/>
  <c r="AP6" i="22" l="1"/>
  <c r="G45" i="18"/>
  <c r="D53" i="18" s="1"/>
  <c r="AR24" i="22"/>
  <c r="AO149" i="18"/>
  <c r="AO179" i="18" s="1"/>
  <c r="AP50" i="22"/>
  <c r="AR55" i="18"/>
  <c r="AR102" i="18" s="1"/>
  <c r="AQ149" i="18" s="1"/>
  <c r="AQ179" i="18" s="1"/>
  <c r="AQ102" i="18"/>
  <c r="AN33" i="28"/>
  <c r="AN34" i="27"/>
  <c r="AN33" i="32"/>
  <c r="AN33" i="30"/>
  <c r="AN33" i="31"/>
  <c r="AN33" i="25"/>
  <c r="AN33" i="33"/>
  <c r="AN33" i="29"/>
  <c r="AL2" i="43"/>
  <c r="AM3" i="24"/>
  <c r="C82" i="22"/>
  <c r="B168" i="18"/>
  <c r="C81" i="22"/>
  <c r="B167" i="18"/>
  <c r="C144" i="18"/>
  <c r="AP99" i="22"/>
  <c r="AO146" i="22"/>
  <c r="AO191" i="22" s="1"/>
  <c r="G22" i="26"/>
  <c r="H22" i="26"/>
  <c r="C22" i="26"/>
  <c r="I22" i="26"/>
  <c r="F22" i="26"/>
  <c r="E22" i="26"/>
  <c r="D22" i="26"/>
  <c r="B22" i="26"/>
  <c r="G21" i="26"/>
  <c r="E21" i="26"/>
  <c r="H21" i="26"/>
  <c r="I21" i="26"/>
  <c r="F21" i="26"/>
  <c r="B21" i="26"/>
  <c r="D21" i="26"/>
  <c r="C21" i="26"/>
  <c r="H22" i="17"/>
  <c r="H21" i="17"/>
  <c r="AQ6" i="22" l="1"/>
  <c r="D57" i="18"/>
  <c r="D104" i="18" s="1"/>
  <c r="C150" i="18" s="1"/>
  <c r="AR50" i="22"/>
  <c r="AP149" i="18"/>
  <c r="AP179" i="18" s="1"/>
  <c r="AQ50" i="22"/>
  <c r="AQ33" i="30"/>
  <c r="AQ33" i="25"/>
  <c r="AQ33" i="32"/>
  <c r="AQ33" i="33"/>
  <c r="AQ33" i="31"/>
  <c r="AQ33" i="29"/>
  <c r="AQ34" i="27"/>
  <c r="AQ33" i="28"/>
  <c r="AO34" i="27"/>
  <c r="AO33" i="25"/>
  <c r="AO33" i="32"/>
  <c r="AO33" i="30"/>
  <c r="AO33" i="31"/>
  <c r="AO33" i="33"/>
  <c r="AO33" i="29"/>
  <c r="AO33" i="28"/>
  <c r="AM2" i="43"/>
  <c r="C130" i="22"/>
  <c r="D130" i="22" s="1"/>
  <c r="E130" i="22" s="1"/>
  <c r="F130" i="22" s="1"/>
  <c r="G130" i="22" s="1"/>
  <c r="H130" i="22" s="1"/>
  <c r="I130" i="22" s="1"/>
  <c r="J130" i="22" s="1"/>
  <c r="K130" i="22" s="1"/>
  <c r="L130" i="22" s="1"/>
  <c r="M130" i="22" s="1"/>
  <c r="N130" i="22" s="1"/>
  <c r="O130" i="22" s="1"/>
  <c r="P130" i="22" s="1"/>
  <c r="Q130" i="22" s="1"/>
  <c r="R130" i="22" s="1"/>
  <c r="S130" i="22" s="1"/>
  <c r="T130" i="22" s="1"/>
  <c r="U130" i="22" s="1"/>
  <c r="V130" i="22" s="1"/>
  <c r="W130" i="22" s="1"/>
  <c r="X130" i="22" s="1"/>
  <c r="Y130" i="22" s="1"/>
  <c r="Z130" i="22" s="1"/>
  <c r="AA130" i="22" s="1"/>
  <c r="AB130" i="22" s="1"/>
  <c r="AC130" i="22" s="1"/>
  <c r="AD130" i="22" s="1"/>
  <c r="AE130" i="22" s="1"/>
  <c r="AF130" i="22" s="1"/>
  <c r="AG130" i="22" s="1"/>
  <c r="AH130" i="22" s="1"/>
  <c r="AI130" i="22" s="1"/>
  <c r="AJ130" i="22" s="1"/>
  <c r="AK130" i="22" s="1"/>
  <c r="AL130" i="22" s="1"/>
  <c r="AM130" i="22" s="1"/>
  <c r="AN130" i="22" s="1"/>
  <c r="AO130" i="22" s="1"/>
  <c r="AP130" i="22" s="1"/>
  <c r="AQ130" i="22" s="1"/>
  <c r="AR130" i="22" s="1"/>
  <c r="C131" i="22"/>
  <c r="AN3" i="24"/>
  <c r="AQ99" i="22"/>
  <c r="AP146" i="22"/>
  <c r="AP191" i="22" s="1"/>
  <c r="J21" i="26"/>
  <c r="J22" i="26"/>
  <c r="D72" i="18"/>
  <c r="D90" i="18"/>
  <c r="D93" i="18"/>
  <c r="D92" i="18"/>
  <c r="D73" i="18"/>
  <c r="D64" i="18"/>
  <c r="D65" i="18"/>
  <c r="D83" i="18"/>
  <c r="D63" i="18"/>
  <c r="D71" i="18"/>
  <c r="D60" i="18"/>
  <c r="D78" i="18"/>
  <c r="D84" i="18"/>
  <c r="D67" i="18"/>
  <c r="D69" i="18"/>
  <c r="D85" i="18"/>
  <c r="D80" i="18"/>
  <c r="D74" i="18"/>
  <c r="D77" i="18"/>
  <c r="D59" i="18"/>
  <c r="D82" i="18"/>
  <c r="D94" i="18"/>
  <c r="D76" i="18"/>
  <c r="D89" i="18"/>
  <c r="D61" i="18"/>
  <c r="D75" i="18"/>
  <c r="D95" i="18"/>
  <c r="D58" i="18"/>
  <c r="D91" i="18"/>
  <c r="D88" i="18"/>
  <c r="D62" i="18"/>
  <c r="D68" i="18"/>
  <c r="D70" i="18"/>
  <c r="D79" i="18"/>
  <c r="D81" i="18"/>
  <c r="D66" i="18"/>
  <c r="D113" i="18" s="1"/>
  <c r="D61" i="22" s="1"/>
  <c r="D87" i="18"/>
  <c r="AR6" i="22" l="1"/>
  <c r="C177" i="22"/>
  <c r="C222" i="22" s="1"/>
  <c r="C178" i="22"/>
  <c r="C223" i="22" s="1"/>
  <c r="D131" i="22"/>
  <c r="E131" i="22" s="1"/>
  <c r="F131" i="22" s="1"/>
  <c r="G131" i="22" s="1"/>
  <c r="H131" i="22" s="1"/>
  <c r="I131" i="22" s="1"/>
  <c r="J131" i="22" s="1"/>
  <c r="K131" i="22" s="1"/>
  <c r="L131" i="22" s="1"/>
  <c r="M131" i="22" s="1"/>
  <c r="N131" i="22" s="1"/>
  <c r="O131" i="22" s="1"/>
  <c r="P131" i="22" s="1"/>
  <c r="Q131" i="22" s="1"/>
  <c r="R131" i="22" s="1"/>
  <c r="S131" i="22" s="1"/>
  <c r="T131" i="22" s="1"/>
  <c r="U131" i="22" s="1"/>
  <c r="V131" i="22" s="1"/>
  <c r="W131" i="22" s="1"/>
  <c r="X131" i="22" s="1"/>
  <c r="Y131" i="22" s="1"/>
  <c r="Z131" i="22" s="1"/>
  <c r="AA131" i="22" s="1"/>
  <c r="AB131" i="22" s="1"/>
  <c r="AC131" i="22" s="1"/>
  <c r="AD131" i="22" s="1"/>
  <c r="AE131" i="22" s="1"/>
  <c r="AF131" i="22" s="1"/>
  <c r="AG131" i="22" s="1"/>
  <c r="AH131" i="22" s="1"/>
  <c r="AI131" i="22" s="1"/>
  <c r="AJ131" i="22" s="1"/>
  <c r="AK131" i="22" s="1"/>
  <c r="AL131" i="22" s="1"/>
  <c r="AM131" i="22" s="1"/>
  <c r="AN131" i="22" s="1"/>
  <c r="AO131" i="22" s="1"/>
  <c r="AP131" i="22" s="1"/>
  <c r="AQ131" i="22" s="1"/>
  <c r="AR131" i="22" s="1"/>
  <c r="D86" i="18"/>
  <c r="D133" i="18" s="1"/>
  <c r="AP33" i="25"/>
  <c r="AP34" i="27"/>
  <c r="AP33" i="32"/>
  <c r="AP33" i="31"/>
  <c r="AP33" i="30"/>
  <c r="AP33" i="33"/>
  <c r="AP33" i="29"/>
  <c r="AP33" i="28"/>
  <c r="AN2" i="43"/>
  <c r="B21" i="24"/>
  <c r="B22" i="24"/>
  <c r="B21" i="43" s="1"/>
  <c r="AO3" i="24"/>
  <c r="AQ146" i="22"/>
  <c r="AQ191" i="22" s="1"/>
  <c r="AR99" i="22"/>
  <c r="AR146" i="22" s="1"/>
  <c r="AR191" i="22" s="1"/>
  <c r="D157" i="22"/>
  <c r="D202" i="22" s="1"/>
  <c r="C167" i="18"/>
  <c r="C197" i="18" s="1"/>
  <c r="D81" i="22"/>
  <c r="D134" i="18"/>
  <c r="D121" i="18"/>
  <c r="D69" i="22" s="1"/>
  <c r="D127" i="18"/>
  <c r="D132" i="18"/>
  <c r="D116" i="18"/>
  <c r="D64" i="22" s="1"/>
  <c r="D114" i="18"/>
  <c r="D131" i="18"/>
  <c r="D107" i="18"/>
  <c r="D55" i="22" s="1"/>
  <c r="D118" i="18"/>
  <c r="D66" i="22" s="1"/>
  <c r="D105" i="18"/>
  <c r="D130" i="18"/>
  <c r="D122" i="18"/>
  <c r="D108" i="18"/>
  <c r="D56" i="22" s="1"/>
  <c r="D136" i="18"/>
  <c r="D123" i="18"/>
  <c r="D141" i="18"/>
  <c r="D137" i="18"/>
  <c r="D85" i="22" s="1"/>
  <c r="D128" i="18"/>
  <c r="D126" i="18"/>
  <c r="D117" i="18"/>
  <c r="D65" i="22" s="1"/>
  <c r="D115" i="18"/>
  <c r="D63" i="22" s="1"/>
  <c r="D109" i="18"/>
  <c r="C153" i="18" s="1"/>
  <c r="D125" i="18"/>
  <c r="D73" i="22" s="1"/>
  <c r="D135" i="18"/>
  <c r="D138" i="18"/>
  <c r="D110" i="18"/>
  <c r="D142" i="18"/>
  <c r="D90" i="22" s="1"/>
  <c r="D112" i="18"/>
  <c r="D60" i="22" s="1"/>
  <c r="D111" i="18"/>
  <c r="D59" i="22" s="1"/>
  <c r="D120" i="18"/>
  <c r="D68" i="22" s="1"/>
  <c r="D139" i="18"/>
  <c r="D140" i="18"/>
  <c r="D88" i="22" s="1"/>
  <c r="D129" i="18"/>
  <c r="D106" i="18"/>
  <c r="D119" i="18"/>
  <c r="D124" i="18"/>
  <c r="D72" i="22" s="1"/>
  <c r="H45" i="18" l="1"/>
  <c r="E53" i="18" s="1"/>
  <c r="E71" i="18" s="1"/>
  <c r="L22" i="16"/>
  <c r="M22" i="16" s="1"/>
  <c r="B21" i="60"/>
  <c r="C51" i="31"/>
  <c r="C51" i="32"/>
  <c r="C52" i="27"/>
  <c r="C51" i="28"/>
  <c r="C51" i="33"/>
  <c r="C51" i="25"/>
  <c r="C51" i="30"/>
  <c r="C51" i="29"/>
  <c r="AO2" i="43"/>
  <c r="B20" i="43"/>
  <c r="D186" i="22"/>
  <c r="D231" i="22" s="1"/>
  <c r="D177" i="22"/>
  <c r="D222" i="22" s="1"/>
  <c r="D181" i="22"/>
  <c r="D226" i="22" s="1"/>
  <c r="D184" i="22"/>
  <c r="D229" i="22" s="1"/>
  <c r="D74" i="22"/>
  <c r="D170" i="22" s="1"/>
  <c r="C160" i="18"/>
  <c r="C190" i="18" s="1"/>
  <c r="D54" i="22"/>
  <c r="D150" i="22" s="1"/>
  <c r="C152" i="18"/>
  <c r="C182" i="18" s="1"/>
  <c r="AP3" i="24"/>
  <c r="AQ3" i="24"/>
  <c r="D164" i="22"/>
  <c r="D209" i="22" s="1"/>
  <c r="D155" i="22"/>
  <c r="D200" i="22" s="1"/>
  <c r="D162" i="22"/>
  <c r="D207" i="22" s="1"/>
  <c r="D169" i="22"/>
  <c r="D214" i="22" s="1"/>
  <c r="D160" i="22"/>
  <c r="D205" i="22" s="1"/>
  <c r="D161" i="22"/>
  <c r="D206" i="22" s="1"/>
  <c r="D168" i="22"/>
  <c r="D213" i="22" s="1"/>
  <c r="D152" i="22"/>
  <c r="D197" i="22" s="1"/>
  <c r="D156" i="22"/>
  <c r="D201" i="22" s="1"/>
  <c r="D151" i="22"/>
  <c r="D196" i="22" s="1"/>
  <c r="D159" i="22"/>
  <c r="D204" i="22" s="1"/>
  <c r="D165" i="22"/>
  <c r="D210" i="22" s="1"/>
  <c r="C151" i="18"/>
  <c r="D53" i="22"/>
  <c r="C154" i="18"/>
  <c r="C184" i="18" s="1"/>
  <c r="D58" i="22"/>
  <c r="C171" i="18"/>
  <c r="C201" i="18" s="1"/>
  <c r="D86" i="22"/>
  <c r="C165" i="18"/>
  <c r="C195" i="18" s="1"/>
  <c r="D79" i="22"/>
  <c r="C169" i="18"/>
  <c r="C199" i="18" s="1"/>
  <c r="D83" i="22"/>
  <c r="C155" i="18"/>
  <c r="C185" i="18" s="1"/>
  <c r="D62" i="22"/>
  <c r="C162" i="18"/>
  <c r="C192" i="18" s="1"/>
  <c r="D76" i="22"/>
  <c r="C161" i="18"/>
  <c r="C191" i="18" s="1"/>
  <c r="D75" i="22"/>
  <c r="C168" i="18"/>
  <c r="C198" i="18" s="1"/>
  <c r="D82" i="22"/>
  <c r="C180" i="18"/>
  <c r="D52" i="22"/>
  <c r="D148" i="22" s="1"/>
  <c r="C173" i="18"/>
  <c r="C203" i="18" s="1"/>
  <c r="D89" i="22"/>
  <c r="C163" i="18"/>
  <c r="C193" i="18" s="1"/>
  <c r="D77" i="22"/>
  <c r="C159" i="18"/>
  <c r="C189" i="18" s="1"/>
  <c r="D71" i="22"/>
  <c r="C170" i="18"/>
  <c r="C200" i="18" s="1"/>
  <c r="D84" i="22"/>
  <c r="C172" i="18"/>
  <c r="C202" i="18" s="1"/>
  <c r="D87" i="22"/>
  <c r="C164" i="18"/>
  <c r="C194" i="18" s="1"/>
  <c r="D78" i="22"/>
  <c r="C158" i="18"/>
  <c r="C188" i="18" s="1"/>
  <c r="C183" i="18"/>
  <c r="D57" i="22"/>
  <c r="C166" i="18"/>
  <c r="C196" i="18" s="1"/>
  <c r="D80" i="22"/>
  <c r="C157" i="18"/>
  <c r="C187" i="18" s="1"/>
  <c r="D67" i="22"/>
  <c r="C156" i="18"/>
  <c r="C186" i="18" s="1"/>
  <c r="D144" i="18"/>
  <c r="E93" i="18"/>
  <c r="E65" i="18"/>
  <c r="E76" i="18"/>
  <c r="E79" i="18"/>
  <c r="E88" i="18" l="1"/>
  <c r="E70" i="18"/>
  <c r="E67" i="18"/>
  <c r="E83" i="18"/>
  <c r="E78" i="18"/>
  <c r="E58" i="18"/>
  <c r="E105" i="18" s="1"/>
  <c r="E73" i="18"/>
  <c r="E120" i="18" s="1"/>
  <c r="E68" i="22" s="1"/>
  <c r="E74" i="18"/>
  <c r="E121" i="18" s="1"/>
  <c r="E69" i="22" s="1"/>
  <c r="E90" i="18"/>
  <c r="E68" i="18"/>
  <c r="E84" i="18"/>
  <c r="E75" i="18"/>
  <c r="E122" i="18" s="1"/>
  <c r="E59" i="18"/>
  <c r="E106" i="18" s="1"/>
  <c r="E54" i="22" s="1"/>
  <c r="E86" i="18"/>
  <c r="E133" i="18" s="1"/>
  <c r="E64" i="18"/>
  <c r="E111" i="18" s="1"/>
  <c r="E59" i="22" s="1"/>
  <c r="E87" i="18"/>
  <c r="E134" i="18" s="1"/>
  <c r="E85" i="18"/>
  <c r="E81" i="18"/>
  <c r="E91" i="18"/>
  <c r="E69" i="18"/>
  <c r="E61" i="18"/>
  <c r="E63" i="18"/>
  <c r="E110" i="18" s="1"/>
  <c r="E58" i="22" s="1"/>
  <c r="E92" i="18"/>
  <c r="E139" i="18" s="1"/>
  <c r="E87" i="22" s="1"/>
  <c r="E94" i="18"/>
  <c r="E141" i="18" s="1"/>
  <c r="E66" i="18"/>
  <c r="E89" i="18"/>
  <c r="E60" i="18"/>
  <c r="E80" i="18"/>
  <c r="E127" i="18" s="1"/>
  <c r="E72" i="18"/>
  <c r="E82" i="18"/>
  <c r="E95" i="18"/>
  <c r="E142" i="18" s="1"/>
  <c r="E90" i="22" s="1"/>
  <c r="E62" i="18"/>
  <c r="E77" i="18"/>
  <c r="C181" i="18"/>
  <c r="E57" i="18"/>
  <c r="E103" i="18"/>
  <c r="F52" i="18"/>
  <c r="L21" i="16"/>
  <c r="M21" i="16" s="1"/>
  <c r="B20" i="60"/>
  <c r="C43" i="31"/>
  <c r="C43" i="32"/>
  <c r="C43" i="28"/>
  <c r="C44" i="27"/>
  <c r="C43" i="30"/>
  <c r="C43" i="33"/>
  <c r="C43" i="29"/>
  <c r="C43" i="25"/>
  <c r="C44" i="31"/>
  <c r="C44" i="32"/>
  <c r="C45" i="27"/>
  <c r="C44" i="28"/>
  <c r="C44" i="29"/>
  <c r="C44" i="33"/>
  <c r="C44" i="30"/>
  <c r="C44" i="25"/>
  <c r="C41" i="33"/>
  <c r="C41" i="25"/>
  <c r="C41" i="32"/>
  <c r="C41" i="31"/>
  <c r="C41" i="30"/>
  <c r="C41" i="29"/>
  <c r="C42" i="27"/>
  <c r="C41" i="28"/>
  <c r="C45" i="30"/>
  <c r="C45" i="32"/>
  <c r="C45" i="25"/>
  <c r="C45" i="28"/>
  <c r="C46" i="27"/>
  <c r="C45" i="33"/>
  <c r="C45" i="29"/>
  <c r="C45" i="31"/>
  <c r="C39" i="33"/>
  <c r="C39" i="25"/>
  <c r="C39" i="32"/>
  <c r="C39" i="29"/>
  <c r="C39" i="30"/>
  <c r="C39" i="31"/>
  <c r="C39" i="28"/>
  <c r="C40" i="27"/>
  <c r="C36" i="33"/>
  <c r="C36" i="32"/>
  <c r="C36" i="30"/>
  <c r="C36" i="31"/>
  <c r="C36" i="25"/>
  <c r="C36" i="29"/>
  <c r="C36" i="28"/>
  <c r="C37" i="27"/>
  <c r="C40" i="33"/>
  <c r="C40" i="25"/>
  <c r="C40" i="31"/>
  <c r="C40" i="32"/>
  <c r="C40" i="29"/>
  <c r="C40" i="30"/>
  <c r="C40" i="28"/>
  <c r="C41" i="27"/>
  <c r="C46" i="33"/>
  <c r="C46" i="30"/>
  <c r="C46" i="25"/>
  <c r="C46" i="28"/>
  <c r="C47" i="27"/>
  <c r="C46" i="32"/>
  <c r="C46" i="31"/>
  <c r="C46" i="29"/>
  <c r="C56" i="33"/>
  <c r="C56" i="28"/>
  <c r="C56" i="31"/>
  <c r="C56" i="32"/>
  <c r="C56" i="30"/>
  <c r="C56" i="29"/>
  <c r="C56" i="25"/>
  <c r="C57" i="27"/>
  <c r="C55" i="33"/>
  <c r="C55" i="29"/>
  <c r="C55" i="28"/>
  <c r="C55" i="31"/>
  <c r="C55" i="32"/>
  <c r="C55" i="25"/>
  <c r="C56" i="27"/>
  <c r="C55" i="30"/>
  <c r="C57" i="33"/>
  <c r="C57" i="31"/>
  <c r="C57" i="32"/>
  <c r="C57" i="30"/>
  <c r="C57" i="29"/>
  <c r="C57" i="28"/>
  <c r="C57" i="25"/>
  <c r="C58" i="27"/>
  <c r="C50" i="32"/>
  <c r="C50" i="31"/>
  <c r="C50" i="33"/>
  <c r="C51" i="27"/>
  <c r="C50" i="25"/>
  <c r="C50" i="30"/>
  <c r="C50" i="28"/>
  <c r="C50" i="29"/>
  <c r="C37" i="33"/>
  <c r="C37" i="30"/>
  <c r="C37" i="32"/>
  <c r="C37" i="25"/>
  <c r="C37" i="28"/>
  <c r="C37" i="29"/>
  <c r="C37" i="31"/>
  <c r="C38" i="27"/>
  <c r="C48" i="32"/>
  <c r="C48" i="33"/>
  <c r="C48" i="28"/>
  <c r="C48" i="30"/>
  <c r="C48" i="25"/>
  <c r="C49" i="27"/>
  <c r="C48" i="31"/>
  <c r="C48" i="29"/>
  <c r="C53" i="29"/>
  <c r="C53" i="31"/>
  <c r="C53" i="25"/>
  <c r="C53" i="30"/>
  <c r="C54" i="27"/>
  <c r="C53" i="32"/>
  <c r="C53" i="33"/>
  <c r="C53" i="28"/>
  <c r="C47" i="33"/>
  <c r="C47" i="28"/>
  <c r="C47" i="30"/>
  <c r="C47" i="32"/>
  <c r="C47" i="25"/>
  <c r="C48" i="27"/>
  <c r="C47" i="31"/>
  <c r="C47" i="29"/>
  <c r="C35" i="33"/>
  <c r="C35" i="32"/>
  <c r="C35" i="29"/>
  <c r="C35" i="30"/>
  <c r="C35" i="31"/>
  <c r="C35" i="25"/>
  <c r="C35" i="28"/>
  <c r="C36" i="27"/>
  <c r="C52" i="31"/>
  <c r="C52" i="25"/>
  <c r="C53" i="27"/>
  <c r="C52" i="32"/>
  <c r="C52" i="33"/>
  <c r="C52" i="29"/>
  <c r="C52" i="28"/>
  <c r="C52" i="30"/>
  <c r="C42" i="31"/>
  <c r="C42" i="32"/>
  <c r="C42" i="33"/>
  <c r="C42" i="29"/>
  <c r="C43" i="27"/>
  <c r="C42" i="25"/>
  <c r="C42" i="28"/>
  <c r="C54" i="33"/>
  <c r="C54" i="29"/>
  <c r="C54" i="28"/>
  <c r="C54" i="31"/>
  <c r="C54" i="32"/>
  <c r="C54" i="25"/>
  <c r="C54" i="30"/>
  <c r="C55" i="27"/>
  <c r="C38" i="33"/>
  <c r="C38" i="32"/>
  <c r="C38" i="29"/>
  <c r="C38" i="30"/>
  <c r="C38" i="31"/>
  <c r="C38" i="28"/>
  <c r="C38" i="25"/>
  <c r="C39" i="27"/>
  <c r="C34" i="33"/>
  <c r="C34" i="29"/>
  <c r="C34" i="30"/>
  <c r="C34" i="25"/>
  <c r="C34" i="32"/>
  <c r="C34" i="28"/>
  <c r="C34" i="31"/>
  <c r="C35" i="27"/>
  <c r="C49" i="32"/>
  <c r="C49" i="28"/>
  <c r="C49" i="33"/>
  <c r="C49" i="31"/>
  <c r="C50" i="27"/>
  <c r="C49" i="30"/>
  <c r="C49" i="25"/>
  <c r="C49" i="29"/>
  <c r="C21" i="24"/>
  <c r="C20" i="43" s="1"/>
  <c r="AP2" i="43"/>
  <c r="AQ2" i="43"/>
  <c r="D174" i="22"/>
  <c r="C18" i="24" s="1"/>
  <c r="C17" i="43" s="1"/>
  <c r="D183" i="22"/>
  <c r="D228" i="22" s="1"/>
  <c r="D180" i="22"/>
  <c r="D225" i="22" s="1"/>
  <c r="D178" i="22"/>
  <c r="D223" i="22" s="1"/>
  <c r="D172" i="22"/>
  <c r="D217" i="22" s="1"/>
  <c r="D179" i="22"/>
  <c r="C23" i="24" s="1"/>
  <c r="C22" i="43" s="1"/>
  <c r="D182" i="22"/>
  <c r="D227" i="22" s="1"/>
  <c r="D195" i="22"/>
  <c r="D173" i="22"/>
  <c r="D218" i="22" s="1"/>
  <c r="D175" i="22"/>
  <c r="D220" i="22" s="1"/>
  <c r="D185" i="22"/>
  <c r="D230" i="22" s="1"/>
  <c r="D176" i="22"/>
  <c r="D221" i="22" s="1"/>
  <c r="D215" i="22"/>
  <c r="C6" i="24"/>
  <c r="C5" i="43" s="1"/>
  <c r="C14" i="24"/>
  <c r="C13" i="43" s="1"/>
  <c r="C10" i="24"/>
  <c r="C9" i="43" s="1"/>
  <c r="D154" i="22"/>
  <c r="D199" i="22" s="1"/>
  <c r="D167" i="22"/>
  <c r="D212" i="22" s="1"/>
  <c r="D153" i="22"/>
  <c r="D198" i="22" s="1"/>
  <c r="D171" i="22"/>
  <c r="D216" i="22" s="1"/>
  <c r="D149" i="22"/>
  <c r="D194" i="22" s="1"/>
  <c r="D163" i="22"/>
  <c r="D208" i="22" s="1"/>
  <c r="D193" i="22"/>
  <c r="C238" i="22" s="1"/>
  <c r="D158" i="22"/>
  <c r="D203" i="22" s="1"/>
  <c r="E126" i="18"/>
  <c r="E117" i="18"/>
  <c r="E65" i="22" s="1"/>
  <c r="E115" i="18"/>
  <c r="E63" i="22" s="1"/>
  <c r="E132" i="18"/>
  <c r="E136" i="18"/>
  <c r="E84" i="22" s="1"/>
  <c r="E129" i="18"/>
  <c r="E116" i="18"/>
  <c r="E64" i="22" s="1"/>
  <c r="E123" i="18"/>
  <c r="E135" i="18"/>
  <c r="E114" i="18"/>
  <c r="E119" i="18"/>
  <c r="E67" i="22" s="1"/>
  <c r="E138" i="18"/>
  <c r="E124" i="18"/>
  <c r="E72" i="22" s="1"/>
  <c r="E131" i="18"/>
  <c r="E104" i="18"/>
  <c r="E118" i="18"/>
  <c r="E66" i="22" s="1"/>
  <c r="E130" i="18"/>
  <c r="E140" i="18"/>
  <c r="E88" i="22" s="1"/>
  <c r="E108" i="18"/>
  <c r="E56" i="22" s="1"/>
  <c r="E125" i="18"/>
  <c r="E73" i="22" s="1"/>
  <c r="E107" i="18"/>
  <c r="E55" i="22" s="1"/>
  <c r="E128" i="18"/>
  <c r="E112" i="18"/>
  <c r="E60" i="22" s="1"/>
  <c r="E137" i="18"/>
  <c r="E85" i="22" s="1"/>
  <c r="E113" i="18"/>
  <c r="E61" i="22" s="1"/>
  <c r="I45" i="18" l="1"/>
  <c r="F53" i="18" s="1"/>
  <c r="E109" i="18"/>
  <c r="D153" i="18" s="1"/>
  <c r="D219" i="22"/>
  <c r="C16" i="24"/>
  <c r="C15" i="43" s="1"/>
  <c r="C26" i="24"/>
  <c r="C25" i="43" s="1"/>
  <c r="C25" i="24"/>
  <c r="C24" i="43" s="1"/>
  <c r="C24" i="24"/>
  <c r="C23" i="43" s="1"/>
  <c r="C22" i="24"/>
  <c r="C21" i="43" s="1"/>
  <c r="D224" i="22"/>
  <c r="D152" i="18"/>
  <c r="C27" i="24"/>
  <c r="C26" i="43" s="1"/>
  <c r="C17" i="24"/>
  <c r="C16" i="43" s="1"/>
  <c r="E74" i="22"/>
  <c r="E170" i="22" s="1"/>
  <c r="D160" i="18"/>
  <c r="C20" i="24"/>
  <c r="C19" i="43" s="1"/>
  <c r="C19" i="24"/>
  <c r="C18" i="43" s="1"/>
  <c r="E180" i="22"/>
  <c r="E225" i="22" s="1"/>
  <c r="E181" i="22"/>
  <c r="E183" i="22"/>
  <c r="E228" i="22" s="1"/>
  <c r="E186" i="22"/>
  <c r="E231" i="22" s="1"/>
  <c r="E184" i="22"/>
  <c r="E229" i="22" s="1"/>
  <c r="E150" i="22"/>
  <c r="E195" i="22" s="1"/>
  <c r="C9" i="24"/>
  <c r="C8" i="43" s="1"/>
  <c r="C4" i="24"/>
  <c r="C8" i="24"/>
  <c r="C7" i="43" s="1"/>
  <c r="C13" i="24"/>
  <c r="C12" i="43" s="1"/>
  <c r="C11" i="24"/>
  <c r="C10" i="43" s="1"/>
  <c r="C5" i="24"/>
  <c r="C4" i="43" s="1"/>
  <c r="C15" i="24"/>
  <c r="C14" i="43" s="1"/>
  <c r="C7" i="24"/>
  <c r="C6" i="43" s="1"/>
  <c r="E160" i="22"/>
  <c r="E205" i="22" s="1"/>
  <c r="E155" i="22"/>
  <c r="E200" i="22" s="1"/>
  <c r="E165" i="22"/>
  <c r="E210" i="22" s="1"/>
  <c r="E151" i="22"/>
  <c r="E196" i="22" s="1"/>
  <c r="E154" i="22"/>
  <c r="E199" i="22" s="1"/>
  <c r="E169" i="22"/>
  <c r="E214" i="22" s="1"/>
  <c r="E152" i="22"/>
  <c r="E197" i="22" s="1"/>
  <c r="E159" i="22"/>
  <c r="E204" i="22" s="1"/>
  <c r="E162" i="22"/>
  <c r="E207" i="22" s="1"/>
  <c r="E157" i="22"/>
  <c r="E202" i="22" s="1"/>
  <c r="E168" i="22"/>
  <c r="E213" i="22" s="1"/>
  <c r="E156" i="22"/>
  <c r="E201" i="22" s="1"/>
  <c r="E161" i="22"/>
  <c r="E206" i="22" s="1"/>
  <c r="E164" i="22"/>
  <c r="E209" i="22" s="1"/>
  <c r="E163" i="22"/>
  <c r="E208" i="22" s="1"/>
  <c r="D168" i="18"/>
  <c r="D198" i="18" s="1"/>
  <c r="E82" i="22"/>
  <c r="D151" i="18"/>
  <c r="D181" i="18" s="1"/>
  <c r="E53" i="22"/>
  <c r="D162" i="18"/>
  <c r="D192" i="18" s="1"/>
  <c r="E76" i="22"/>
  <c r="D173" i="18"/>
  <c r="D203" i="18" s="1"/>
  <c r="E89" i="22"/>
  <c r="D169" i="18"/>
  <c r="D199" i="18" s="1"/>
  <c r="E83" i="22"/>
  <c r="D159" i="18"/>
  <c r="D189" i="18" s="1"/>
  <c r="E71" i="22"/>
  <c r="D167" i="18"/>
  <c r="D197" i="18" s="1"/>
  <c r="E81" i="22"/>
  <c r="D165" i="18"/>
  <c r="D195" i="18" s="1"/>
  <c r="E79" i="22"/>
  <c r="D155" i="18"/>
  <c r="D185" i="18" s="1"/>
  <c r="E62" i="22"/>
  <c r="D163" i="18"/>
  <c r="D193" i="18" s="1"/>
  <c r="E77" i="22"/>
  <c r="D183" i="18"/>
  <c r="E57" i="22"/>
  <c r="D171" i="18"/>
  <c r="D201" i="18" s="1"/>
  <c r="E86" i="22"/>
  <c r="D158" i="18"/>
  <c r="D188" i="18" s="1"/>
  <c r="D164" i="18"/>
  <c r="D194" i="18" s="1"/>
  <c r="E78" i="22"/>
  <c r="D166" i="18"/>
  <c r="D196" i="18" s="1"/>
  <c r="E80" i="22"/>
  <c r="D161" i="18"/>
  <c r="D191" i="18" s="1"/>
  <c r="E75" i="22"/>
  <c r="D150" i="18"/>
  <c r="D180" i="18" s="1"/>
  <c r="E52" i="22"/>
  <c r="D157" i="18"/>
  <c r="D187" i="18" s="1"/>
  <c r="D170" i="18"/>
  <c r="D200" i="18" s="1"/>
  <c r="D154" i="18"/>
  <c r="D184" i="18" s="1"/>
  <c r="D172" i="18"/>
  <c r="D202" i="18" s="1"/>
  <c r="D156" i="18"/>
  <c r="D186" i="18" s="1"/>
  <c r="E144" i="18"/>
  <c r="F103" i="18" l="1"/>
  <c r="F73" i="18"/>
  <c r="F65" i="18"/>
  <c r="F84" i="18"/>
  <c r="F60" i="18"/>
  <c r="F69" i="18"/>
  <c r="F116" i="18" s="1"/>
  <c r="F64" i="22" s="1"/>
  <c r="F160" i="22" s="1"/>
  <c r="F205" i="22" s="1"/>
  <c r="F62" i="18"/>
  <c r="F109" i="18" s="1"/>
  <c r="E153" i="18" s="1"/>
  <c r="F79" i="18"/>
  <c r="F126" i="18" s="1"/>
  <c r="F81" i="18"/>
  <c r="F76" i="18"/>
  <c r="F123" i="18" s="1"/>
  <c r="F71" i="22" s="1"/>
  <c r="F91" i="18"/>
  <c r="F57" i="18"/>
  <c r="F82" i="18"/>
  <c r="F129" i="18" s="1"/>
  <c r="F80" i="18"/>
  <c r="F127" i="18" s="1"/>
  <c r="F61" i="18"/>
  <c r="F108" i="18" s="1"/>
  <c r="F56" i="22" s="1"/>
  <c r="F70" i="18"/>
  <c r="F117" i="18" s="1"/>
  <c r="F68" i="18"/>
  <c r="F83" i="18"/>
  <c r="F87" i="18"/>
  <c r="F75" i="18"/>
  <c r="F58" i="18"/>
  <c r="F105" i="18" s="1"/>
  <c r="F63" i="18"/>
  <c r="F110" i="18" s="1"/>
  <c r="F58" i="22" s="1"/>
  <c r="F154" i="22" s="1"/>
  <c r="F199" i="22" s="1"/>
  <c r="F90" i="18"/>
  <c r="F137" i="18" s="1"/>
  <c r="F85" i="22" s="1"/>
  <c r="F88" i="18"/>
  <c r="F135" i="18" s="1"/>
  <c r="E169" i="18" s="1"/>
  <c r="E199" i="18" s="1"/>
  <c r="F67" i="18"/>
  <c r="F89" i="18"/>
  <c r="F95" i="18"/>
  <c r="F74" i="18"/>
  <c r="F94" i="18"/>
  <c r="F141" i="18" s="1"/>
  <c r="F86" i="18"/>
  <c r="F133" i="18" s="1"/>
  <c r="F92" i="18"/>
  <c r="F139" i="18" s="1"/>
  <c r="F87" i="22" s="1"/>
  <c r="F66" i="18"/>
  <c r="F113" i="18" s="1"/>
  <c r="F61" i="22" s="1"/>
  <c r="F72" i="18"/>
  <c r="F93" i="18"/>
  <c r="F71" i="18"/>
  <c r="F118" i="18" s="1"/>
  <c r="F66" i="22" s="1"/>
  <c r="F162" i="22" s="1"/>
  <c r="F207" i="22" s="1"/>
  <c r="F77" i="18"/>
  <c r="F124" i="18" s="1"/>
  <c r="F72" i="22" s="1"/>
  <c r="F64" i="18"/>
  <c r="F111" i="18" s="1"/>
  <c r="F59" i="22" s="1"/>
  <c r="F85" i="18"/>
  <c r="F132" i="18" s="1"/>
  <c r="F78" i="18"/>
  <c r="F125" i="18" s="1"/>
  <c r="F73" i="22" s="1"/>
  <c r="G52" i="18"/>
  <c r="F59" i="18"/>
  <c r="F106" i="18" s="1"/>
  <c r="D24" i="24"/>
  <c r="D23" i="43" s="1"/>
  <c r="D51" i="33"/>
  <c r="D51" i="32"/>
  <c r="D51" i="31"/>
  <c r="D52" i="27"/>
  <c r="D51" i="28"/>
  <c r="D51" i="30"/>
  <c r="D51" i="29"/>
  <c r="D51" i="25"/>
  <c r="D43" i="33"/>
  <c r="D43" i="31"/>
  <c r="D43" i="25"/>
  <c r="D43" i="32"/>
  <c r="D43" i="30"/>
  <c r="D44" i="27"/>
  <c r="D43" i="29"/>
  <c r="D43" i="28"/>
  <c r="D35" i="33"/>
  <c r="D35" i="32"/>
  <c r="D35" i="25"/>
  <c r="D35" i="29"/>
  <c r="D35" i="31"/>
  <c r="D35" i="28"/>
  <c r="D35" i="30"/>
  <c r="D36" i="27"/>
  <c r="D50" i="33"/>
  <c r="D50" i="31"/>
  <c r="D50" i="32"/>
  <c r="D51" i="27"/>
  <c r="D50" i="25"/>
  <c r="D50" i="30"/>
  <c r="D50" i="29"/>
  <c r="D50" i="28"/>
  <c r="D46" i="33"/>
  <c r="D46" i="28"/>
  <c r="D46" i="31"/>
  <c r="D46" i="30"/>
  <c r="D46" i="32"/>
  <c r="D47" i="27"/>
  <c r="D46" i="25"/>
  <c r="D46" i="29"/>
  <c r="D56" i="33"/>
  <c r="D56" i="28"/>
  <c r="D56" i="31"/>
  <c r="D56" i="30"/>
  <c r="D56" i="29"/>
  <c r="D56" i="25"/>
  <c r="D57" i="27"/>
  <c r="D56" i="32"/>
  <c r="D55" i="33"/>
  <c r="D55" i="30"/>
  <c r="D55" i="25"/>
  <c r="D55" i="31"/>
  <c r="D55" i="32"/>
  <c r="D55" i="29"/>
  <c r="D55" i="28"/>
  <c r="D56" i="27"/>
  <c r="D52" i="33"/>
  <c r="D52" i="32"/>
  <c r="D52" i="30"/>
  <c r="D52" i="31"/>
  <c r="D52" i="25"/>
  <c r="D52" i="28"/>
  <c r="D53" i="27"/>
  <c r="D52" i="29"/>
  <c r="D38" i="33"/>
  <c r="D38" i="30"/>
  <c r="D38" i="29"/>
  <c r="D38" i="31"/>
  <c r="D38" i="25"/>
  <c r="D38" i="32"/>
  <c r="D38" i="28"/>
  <c r="D39" i="27"/>
  <c r="D45" i="33"/>
  <c r="D45" i="25"/>
  <c r="D45" i="32"/>
  <c r="D45" i="30"/>
  <c r="D45" i="31"/>
  <c r="D45" i="29"/>
  <c r="D46" i="27"/>
  <c r="D45" i="28"/>
  <c r="D53" i="33"/>
  <c r="D53" i="32"/>
  <c r="D53" i="31"/>
  <c r="D53" i="30"/>
  <c r="D53" i="28"/>
  <c r="D54" i="27"/>
  <c r="D53" i="29"/>
  <c r="D53" i="25"/>
  <c r="D57" i="33"/>
  <c r="D57" i="30"/>
  <c r="D57" i="31"/>
  <c r="D57" i="32"/>
  <c r="D58" i="27"/>
  <c r="D57" i="28"/>
  <c r="D57" i="29"/>
  <c r="D57" i="25"/>
  <c r="D37" i="33"/>
  <c r="D37" i="32"/>
  <c r="D37" i="30"/>
  <c r="D38" i="27"/>
  <c r="D37" i="28"/>
  <c r="D37" i="29"/>
  <c r="D37" i="25"/>
  <c r="D37" i="31"/>
  <c r="D47" i="33"/>
  <c r="D47" i="29"/>
  <c r="D47" i="25"/>
  <c r="D47" i="30"/>
  <c r="D47" i="31"/>
  <c r="D47" i="28"/>
  <c r="D48" i="27"/>
  <c r="D47" i="32"/>
  <c r="D54" i="33"/>
  <c r="D54" i="32"/>
  <c r="D54" i="31"/>
  <c r="D54" i="25"/>
  <c r="D54" i="30"/>
  <c r="D54" i="29"/>
  <c r="D55" i="27"/>
  <c r="D54" i="28"/>
  <c r="D34" i="33"/>
  <c r="D34" i="32"/>
  <c r="D34" i="31"/>
  <c r="D34" i="29"/>
  <c r="D34" i="28"/>
  <c r="D34" i="30"/>
  <c r="D34" i="25"/>
  <c r="D35" i="27"/>
  <c r="D48" i="33"/>
  <c r="D48" i="32"/>
  <c r="D48" i="30"/>
  <c r="D48" i="25"/>
  <c r="D49" i="27"/>
  <c r="D48" i="28"/>
  <c r="D48" i="31"/>
  <c r="D48" i="29"/>
  <c r="D42" i="33"/>
  <c r="D42" i="32"/>
  <c r="D42" i="31"/>
  <c r="D42" i="28"/>
  <c r="D42" i="25"/>
  <c r="D42" i="29"/>
  <c r="D43" i="27"/>
  <c r="D40" i="33"/>
  <c r="D40" i="29"/>
  <c r="D40" i="31"/>
  <c r="D40" i="25"/>
  <c r="D40" i="30"/>
  <c r="D40" i="32"/>
  <c r="D40" i="28"/>
  <c r="D41" i="27"/>
  <c r="D39" i="33"/>
  <c r="D39" i="32"/>
  <c r="D39" i="29"/>
  <c r="D39" i="30"/>
  <c r="D39" i="31"/>
  <c r="D40" i="27"/>
  <c r="D39" i="25"/>
  <c r="D39" i="28"/>
  <c r="D41" i="33"/>
  <c r="D41" i="30"/>
  <c r="D41" i="29"/>
  <c r="D41" i="31"/>
  <c r="D41" i="32"/>
  <c r="D42" i="27"/>
  <c r="D41" i="28"/>
  <c r="D41" i="25"/>
  <c r="D49" i="33"/>
  <c r="D49" i="25"/>
  <c r="D49" i="31"/>
  <c r="D49" i="29"/>
  <c r="D50" i="27"/>
  <c r="D49" i="28"/>
  <c r="D49" i="32"/>
  <c r="D49" i="30"/>
  <c r="C3" i="43"/>
  <c r="E226" i="22"/>
  <c r="D26" i="24"/>
  <c r="D25" i="43" s="1"/>
  <c r="E185" i="22"/>
  <c r="E230" i="22" s="1"/>
  <c r="E178" i="22"/>
  <c r="E223" i="22" s="1"/>
  <c r="E174" i="22"/>
  <c r="E219" i="22" s="1"/>
  <c r="E172" i="22"/>
  <c r="E217" i="22" s="1"/>
  <c r="E182" i="22"/>
  <c r="D25" i="24" s="1"/>
  <c r="D24" i="43" s="1"/>
  <c r="E215" i="22"/>
  <c r="E175" i="22"/>
  <c r="D19" i="24" s="1"/>
  <c r="D18" i="43" s="1"/>
  <c r="E177" i="22"/>
  <c r="D21" i="24" s="1"/>
  <c r="D20" i="43" s="1"/>
  <c r="F54" i="22"/>
  <c r="F150" i="22" s="1"/>
  <c r="E176" i="22"/>
  <c r="D20" i="24" s="1"/>
  <c r="D19" i="43" s="1"/>
  <c r="E179" i="22"/>
  <c r="D23" i="24" s="1"/>
  <c r="D22" i="43" s="1"/>
  <c r="E173" i="22"/>
  <c r="D17" i="24" s="1"/>
  <c r="D16" i="43" s="1"/>
  <c r="D8" i="24"/>
  <c r="D7" i="43" s="1"/>
  <c r="D11" i="24"/>
  <c r="D10" i="43" s="1"/>
  <c r="D10" i="24"/>
  <c r="D9" i="43" s="1"/>
  <c r="D14" i="24"/>
  <c r="D13" i="43" s="1"/>
  <c r="D6" i="24"/>
  <c r="D5" i="43" s="1"/>
  <c r="D190" i="18"/>
  <c r="D182" i="18"/>
  <c r="E149" i="22"/>
  <c r="E194" i="22" s="1"/>
  <c r="E153" i="22"/>
  <c r="E198" i="22" s="1"/>
  <c r="E148" i="22"/>
  <c r="F167" i="22"/>
  <c r="F212" i="22" s="1"/>
  <c r="E158" i="22"/>
  <c r="E203" i="22" s="1"/>
  <c r="E171" i="22"/>
  <c r="E216" i="22" s="1"/>
  <c r="E167" i="22"/>
  <c r="E212" i="22" s="1"/>
  <c r="F114" i="18"/>
  <c r="F121" i="18"/>
  <c r="F69" i="22" s="1"/>
  <c r="F136" i="18"/>
  <c r="F84" i="22" s="1"/>
  <c r="F104" i="18"/>
  <c r="F140" i="18"/>
  <c r="F88" i="22" s="1"/>
  <c r="F130" i="18"/>
  <c r="F120" i="18"/>
  <c r="F68" i="22" s="1"/>
  <c r="F122" i="18"/>
  <c r="F112" i="18"/>
  <c r="F60" i="22" s="1"/>
  <c r="F119" i="18"/>
  <c r="F138" i="18"/>
  <c r="F115" i="18"/>
  <c r="F63" i="22" s="1"/>
  <c r="F131" i="18"/>
  <c r="F134" i="18"/>
  <c r="F107" i="18"/>
  <c r="F55" i="22" s="1"/>
  <c r="F142" i="18"/>
  <c r="F90" i="22" s="1"/>
  <c r="F128" i="18"/>
  <c r="F83" i="22" l="1"/>
  <c r="J45" i="18"/>
  <c r="G53" i="18" s="1"/>
  <c r="E193" i="22"/>
  <c r="D238" i="22" s="1"/>
  <c r="D36" i="33"/>
  <c r="D36" i="32"/>
  <c r="D36" i="28"/>
  <c r="D36" i="25"/>
  <c r="D36" i="29"/>
  <c r="D36" i="30"/>
  <c r="D36" i="31"/>
  <c r="D37" i="27"/>
  <c r="D44" i="33"/>
  <c r="D44" i="32"/>
  <c r="D44" i="30"/>
  <c r="D44" i="31"/>
  <c r="D44" i="29"/>
  <c r="D44" i="25"/>
  <c r="D45" i="27"/>
  <c r="D44" i="28"/>
  <c r="E53" i="33"/>
  <c r="E53" i="32"/>
  <c r="E53" i="28"/>
  <c r="E53" i="31"/>
  <c r="E53" i="30"/>
  <c r="E53" i="29"/>
  <c r="E54" i="27"/>
  <c r="E53" i="25"/>
  <c r="E224" i="22"/>
  <c r="D22" i="24"/>
  <c r="D21" i="43" s="1"/>
  <c r="E222" i="22"/>
  <c r="E218" i="22"/>
  <c r="E220" i="22"/>
  <c r="D16" i="24"/>
  <c r="D15" i="43" s="1"/>
  <c r="E227" i="22"/>
  <c r="D27" i="24"/>
  <c r="D26" i="43" s="1"/>
  <c r="D18" i="24"/>
  <c r="D17" i="43" s="1"/>
  <c r="E221" i="22"/>
  <c r="F74" i="22"/>
  <c r="E160" i="18"/>
  <c r="E190" i="18" s="1"/>
  <c r="F184" i="22"/>
  <c r="F229" i="22" s="1"/>
  <c r="E152" i="18"/>
  <c r="E182" i="18" s="1"/>
  <c r="F195" i="22"/>
  <c r="F181" i="22"/>
  <c r="F226" i="22" s="1"/>
  <c r="F183" i="22"/>
  <c r="F228" i="22" s="1"/>
  <c r="F186" i="22"/>
  <c r="F231" i="22" s="1"/>
  <c r="F179" i="22"/>
  <c r="E23" i="24" s="1"/>
  <c r="E22" i="43" s="1"/>
  <c r="F180" i="22"/>
  <c r="F225" i="22" s="1"/>
  <c r="D5" i="24"/>
  <c r="D4" i="43" s="1"/>
  <c r="D9" i="24"/>
  <c r="D8" i="43" s="1"/>
  <c r="D13" i="24"/>
  <c r="D12" i="43" s="1"/>
  <c r="D4" i="24"/>
  <c r="D7" i="24"/>
  <c r="D6" i="43" s="1"/>
  <c r="D15" i="24"/>
  <c r="D14" i="43" s="1"/>
  <c r="F159" i="22"/>
  <c r="F204" i="22" s="1"/>
  <c r="F168" i="22"/>
  <c r="F213" i="22" s="1"/>
  <c r="F165" i="22"/>
  <c r="F210" i="22" s="1"/>
  <c r="F157" i="22"/>
  <c r="F202" i="22" s="1"/>
  <c r="F169" i="22"/>
  <c r="E13" i="24" s="1"/>
  <c r="E12" i="43" s="1"/>
  <c r="F151" i="22"/>
  <c r="F196" i="22" s="1"/>
  <c r="F156" i="22"/>
  <c r="F201" i="22" s="1"/>
  <c r="F164" i="22"/>
  <c r="F209" i="22" s="1"/>
  <c r="F155" i="22"/>
  <c r="F152" i="22"/>
  <c r="F197" i="22" s="1"/>
  <c r="E162" i="18"/>
  <c r="E192" i="18" s="1"/>
  <c r="F76" i="22"/>
  <c r="E164" i="18"/>
  <c r="E194" i="18" s="1"/>
  <c r="F78" i="22"/>
  <c r="E163" i="18"/>
  <c r="E193" i="18" s="1"/>
  <c r="F77" i="22"/>
  <c r="E159" i="18"/>
  <c r="E189" i="18" s="1"/>
  <c r="E168" i="18"/>
  <c r="E198" i="18" s="1"/>
  <c r="F82" i="22"/>
  <c r="E154" i="18"/>
  <c r="E184" i="18" s="1"/>
  <c r="E151" i="18"/>
  <c r="E181" i="18" s="1"/>
  <c r="F53" i="22"/>
  <c r="E165" i="18"/>
  <c r="E195" i="18" s="1"/>
  <c r="F79" i="22"/>
  <c r="E166" i="18"/>
  <c r="E196" i="18" s="1"/>
  <c r="F80" i="22"/>
  <c r="E155" i="18"/>
  <c r="E185" i="18" s="1"/>
  <c r="F62" i="22"/>
  <c r="E183" i="18"/>
  <c r="F57" i="22"/>
  <c r="E171" i="18"/>
  <c r="E201" i="18" s="1"/>
  <c r="F86" i="22"/>
  <c r="E173" i="18"/>
  <c r="E203" i="18" s="1"/>
  <c r="F89" i="22"/>
  <c r="E167" i="18"/>
  <c r="E197" i="18" s="1"/>
  <c r="F81" i="22"/>
  <c r="E150" i="18"/>
  <c r="E180" i="18" s="1"/>
  <c r="F52" i="22"/>
  <c r="E161" i="18"/>
  <c r="E191" i="18" s="1"/>
  <c r="F75" i="22"/>
  <c r="E157" i="18"/>
  <c r="E187" i="18" s="1"/>
  <c r="F67" i="22"/>
  <c r="E156" i="18"/>
  <c r="E186" i="18" s="1"/>
  <c r="F65" i="22"/>
  <c r="E158" i="18"/>
  <c r="E188" i="18" s="1"/>
  <c r="E170" i="18"/>
  <c r="E200" i="18" s="1"/>
  <c r="E172" i="18"/>
  <c r="E202" i="18" s="1"/>
  <c r="F144" i="18"/>
  <c r="G89" i="18" l="1"/>
  <c r="G57" i="18"/>
  <c r="G85" i="18"/>
  <c r="G66" i="18"/>
  <c r="G113" i="18" s="1"/>
  <c r="G61" i="22" s="1"/>
  <c r="G157" i="22" s="1"/>
  <c r="G202" i="22" s="1"/>
  <c r="G65" i="18"/>
  <c r="G112" i="18" s="1"/>
  <c r="G60" i="22" s="1"/>
  <c r="G73" i="18"/>
  <c r="G120" i="18" s="1"/>
  <c r="G68" i="22" s="1"/>
  <c r="G68" i="18"/>
  <c r="G115" i="18" s="1"/>
  <c r="G63" i="22" s="1"/>
  <c r="G159" i="22" s="1"/>
  <c r="G204" i="22" s="1"/>
  <c r="G58" i="18"/>
  <c r="G105" i="18" s="1"/>
  <c r="G64" i="18"/>
  <c r="G91" i="18"/>
  <c r="G138" i="18" s="1"/>
  <c r="G75" i="18"/>
  <c r="G72" i="18"/>
  <c r="G119" i="18" s="1"/>
  <c r="G83" i="18"/>
  <c r="G86" i="18"/>
  <c r="G133" i="18" s="1"/>
  <c r="F167" i="18" s="1"/>
  <c r="F197" i="18" s="1"/>
  <c r="G88" i="18"/>
  <c r="G135" i="18" s="1"/>
  <c r="G81" i="18"/>
  <c r="G128" i="18" s="1"/>
  <c r="G76" i="22" s="1"/>
  <c r="G87" i="18"/>
  <c r="G82" i="18"/>
  <c r="G129" i="18" s="1"/>
  <c r="G94" i="18"/>
  <c r="G74" i="18"/>
  <c r="G121" i="18" s="1"/>
  <c r="G69" i="22" s="1"/>
  <c r="G79" i="18"/>
  <c r="G126" i="18" s="1"/>
  <c r="F160" i="18" s="1"/>
  <c r="G63" i="18"/>
  <c r="G110" i="18" s="1"/>
  <c r="G58" i="22" s="1"/>
  <c r="G60" i="18"/>
  <c r="G107" i="18" s="1"/>
  <c r="G55" i="22" s="1"/>
  <c r="G84" i="18"/>
  <c r="G131" i="18" s="1"/>
  <c r="G71" i="18"/>
  <c r="G80" i="18"/>
  <c r="G92" i="18"/>
  <c r="G59" i="18"/>
  <c r="G106" i="18" s="1"/>
  <c r="G61" i="18"/>
  <c r="G108" i="18" s="1"/>
  <c r="G56" i="22" s="1"/>
  <c r="G93" i="18"/>
  <c r="G140" i="18" s="1"/>
  <c r="G88" i="22" s="1"/>
  <c r="G184" i="22" s="1"/>
  <c r="G229" i="22" s="1"/>
  <c r="G77" i="18"/>
  <c r="G124" i="18" s="1"/>
  <c r="G72" i="22" s="1"/>
  <c r="G70" i="18"/>
  <c r="G117" i="18" s="1"/>
  <c r="G67" i="18"/>
  <c r="G114" i="18" s="1"/>
  <c r="G69" i="18"/>
  <c r="G116" i="18" s="1"/>
  <c r="G64" i="22" s="1"/>
  <c r="G62" i="18"/>
  <c r="G109" i="18" s="1"/>
  <c r="F153" i="18" s="1"/>
  <c r="F183" i="18" s="1"/>
  <c r="G78" i="18"/>
  <c r="G125" i="18" s="1"/>
  <c r="G73" i="22" s="1"/>
  <c r="G90" i="18"/>
  <c r="G137" i="18" s="1"/>
  <c r="G85" i="22" s="1"/>
  <c r="G76" i="18"/>
  <c r="G123" i="18" s="1"/>
  <c r="G95" i="18"/>
  <c r="G142" i="18" s="1"/>
  <c r="G90" i="22" s="1"/>
  <c r="G186" i="22" s="1"/>
  <c r="G231" i="22" s="1"/>
  <c r="E44" i="33"/>
  <c r="E44" i="32"/>
  <c r="E44" i="30"/>
  <c r="E44" i="31"/>
  <c r="E44" i="29"/>
  <c r="E44" i="28"/>
  <c r="E45" i="27"/>
  <c r="E44" i="25"/>
  <c r="E41" i="33"/>
  <c r="E41" i="29"/>
  <c r="E41" i="30"/>
  <c r="E42" i="27"/>
  <c r="E41" i="32"/>
  <c r="E41" i="31"/>
  <c r="E41" i="25"/>
  <c r="E41" i="28"/>
  <c r="E45" i="33"/>
  <c r="E45" i="32"/>
  <c r="E45" i="31"/>
  <c r="E45" i="30"/>
  <c r="E45" i="25"/>
  <c r="E45" i="29"/>
  <c r="E45" i="28"/>
  <c r="E46" i="27"/>
  <c r="E50" i="33"/>
  <c r="E50" i="31"/>
  <c r="E50" i="32"/>
  <c r="E50" i="29"/>
  <c r="E51" i="27"/>
  <c r="E50" i="30"/>
  <c r="E50" i="25"/>
  <c r="E50" i="28"/>
  <c r="E40" i="33"/>
  <c r="E40" i="29"/>
  <c r="E40" i="31"/>
  <c r="E40" i="25"/>
  <c r="E40" i="32"/>
  <c r="E40" i="30"/>
  <c r="E40" i="28"/>
  <c r="E41" i="27"/>
  <c r="E35" i="33"/>
  <c r="E35" i="32"/>
  <c r="E35" i="29"/>
  <c r="E35" i="25"/>
  <c r="E35" i="31"/>
  <c r="E35" i="28"/>
  <c r="E35" i="30"/>
  <c r="E36" i="27"/>
  <c r="E46" i="33"/>
  <c r="E46" i="30"/>
  <c r="E46" i="28"/>
  <c r="E46" i="31"/>
  <c r="E46" i="25"/>
  <c r="E46" i="29"/>
  <c r="E47" i="27"/>
  <c r="E46" i="32"/>
  <c r="E39" i="33"/>
  <c r="E39" i="29"/>
  <c r="E39" i="32"/>
  <c r="E39" i="31"/>
  <c r="E40" i="27"/>
  <c r="E39" i="30"/>
  <c r="E39" i="25"/>
  <c r="E39" i="28"/>
  <c r="E49" i="33"/>
  <c r="E49" i="32"/>
  <c r="E49" i="25"/>
  <c r="E49" i="31"/>
  <c r="E49" i="29"/>
  <c r="E49" i="28"/>
  <c r="E49" i="30"/>
  <c r="E50" i="27"/>
  <c r="E34" i="33"/>
  <c r="E34" i="31"/>
  <c r="E35" i="27"/>
  <c r="E34" i="29"/>
  <c r="E34" i="28"/>
  <c r="E34" i="30"/>
  <c r="E34" i="32"/>
  <c r="E34" i="25"/>
  <c r="E56" i="33"/>
  <c r="E56" i="28"/>
  <c r="E56" i="31"/>
  <c r="E56" i="30"/>
  <c r="E57" i="27"/>
  <c r="E56" i="29"/>
  <c r="E56" i="32"/>
  <c r="E56" i="25"/>
  <c r="E36" i="33"/>
  <c r="E36" i="31"/>
  <c r="E36" i="32"/>
  <c r="E36" i="30"/>
  <c r="E36" i="28"/>
  <c r="E36" i="25"/>
  <c r="E37" i="27"/>
  <c r="E36" i="29"/>
  <c r="E42" i="33"/>
  <c r="E42" i="32"/>
  <c r="E42" i="31"/>
  <c r="E42" i="28"/>
  <c r="E42" i="29"/>
  <c r="E42" i="25"/>
  <c r="E43" i="27"/>
  <c r="E38" i="33"/>
  <c r="E38" i="30"/>
  <c r="E38" i="29"/>
  <c r="E38" i="25"/>
  <c r="E38" i="31"/>
  <c r="E39" i="27"/>
  <c r="E38" i="32"/>
  <c r="E38" i="28"/>
  <c r="E51" i="33"/>
  <c r="E51" i="31"/>
  <c r="E51" i="28"/>
  <c r="E51" i="30"/>
  <c r="E52" i="27"/>
  <c r="E51" i="29"/>
  <c r="E51" i="25"/>
  <c r="E51" i="32"/>
  <c r="E57" i="33"/>
  <c r="E57" i="31"/>
  <c r="E57" i="30"/>
  <c r="E57" i="32"/>
  <c r="E57" i="28"/>
  <c r="E57" i="29"/>
  <c r="E57" i="25"/>
  <c r="E58" i="27"/>
  <c r="E54" i="33"/>
  <c r="E54" i="31"/>
  <c r="E54" i="30"/>
  <c r="E54" i="25"/>
  <c r="E54" i="29"/>
  <c r="E54" i="28"/>
  <c r="E55" i="27"/>
  <c r="E54" i="32"/>
  <c r="E37" i="33"/>
  <c r="E37" i="32"/>
  <c r="E37" i="30"/>
  <c r="E37" i="31"/>
  <c r="E37" i="29"/>
  <c r="E38" i="27"/>
  <c r="E37" i="25"/>
  <c r="E37" i="28"/>
  <c r="E52" i="33"/>
  <c r="E52" i="30"/>
  <c r="E52" i="32"/>
  <c r="E52" i="31"/>
  <c r="E52" i="25"/>
  <c r="E53" i="27"/>
  <c r="E52" i="28"/>
  <c r="E52" i="29"/>
  <c r="E43" i="33"/>
  <c r="E43" i="31"/>
  <c r="E43" i="28"/>
  <c r="E43" i="25"/>
  <c r="E44" i="27"/>
  <c r="E43" i="30"/>
  <c r="E43" i="32"/>
  <c r="E43" i="29"/>
  <c r="E47" i="33"/>
  <c r="E47" i="31"/>
  <c r="E47" i="29"/>
  <c r="E47" i="32"/>
  <c r="E47" i="30"/>
  <c r="E47" i="25"/>
  <c r="E47" i="28"/>
  <c r="E48" i="27"/>
  <c r="E48" i="33"/>
  <c r="E48" i="31"/>
  <c r="E48" i="30"/>
  <c r="E48" i="32"/>
  <c r="E48" i="25"/>
  <c r="E48" i="28"/>
  <c r="E49" i="27"/>
  <c r="E48" i="29"/>
  <c r="E55" i="33"/>
  <c r="E55" i="31"/>
  <c r="E55" i="30"/>
  <c r="E55" i="32"/>
  <c r="E55" i="25"/>
  <c r="E55" i="29"/>
  <c r="E56" i="27"/>
  <c r="E55" i="28"/>
  <c r="D3" i="43"/>
  <c r="E26" i="24"/>
  <c r="E25" i="43" s="1"/>
  <c r="F224" i="22"/>
  <c r="F214" i="22"/>
  <c r="E8" i="24"/>
  <c r="E7" i="43" s="1"/>
  <c r="E24" i="24"/>
  <c r="E23" i="43" s="1"/>
  <c r="E6" i="24"/>
  <c r="E5" i="43" s="1"/>
  <c r="F200" i="22"/>
  <c r="F175" i="22"/>
  <c r="E19" i="24" s="1"/>
  <c r="E18" i="43" s="1"/>
  <c r="F178" i="22"/>
  <c r="E22" i="24" s="1"/>
  <c r="E21" i="43" s="1"/>
  <c r="F177" i="22"/>
  <c r="F222" i="22" s="1"/>
  <c r="F174" i="22"/>
  <c r="E18" i="24" s="1"/>
  <c r="E17" i="43" s="1"/>
  <c r="F172" i="22"/>
  <c r="E16" i="24" s="1"/>
  <c r="E15" i="43" s="1"/>
  <c r="F173" i="22"/>
  <c r="E17" i="24" s="1"/>
  <c r="E16" i="43" s="1"/>
  <c r="F185" i="22"/>
  <c r="E27" i="24" s="1"/>
  <c r="E26" i="43" s="1"/>
  <c r="F182" i="22"/>
  <c r="E25" i="24" s="1"/>
  <c r="E24" i="43" s="1"/>
  <c r="F176" i="22"/>
  <c r="F221" i="22" s="1"/>
  <c r="F170" i="22"/>
  <c r="F215" i="22" s="1"/>
  <c r="F153" i="22"/>
  <c r="F198" i="22" s="1"/>
  <c r="F163" i="22"/>
  <c r="F208" i="22" s="1"/>
  <c r="F148" i="22"/>
  <c r="F158" i="22"/>
  <c r="F203" i="22" s="1"/>
  <c r="F149" i="22"/>
  <c r="F194" i="22" s="1"/>
  <c r="F171" i="22"/>
  <c r="F216" i="22" s="1"/>
  <c r="F161" i="22"/>
  <c r="F206" i="22" s="1"/>
  <c r="F163" i="18"/>
  <c r="F193" i="18" s="1"/>
  <c r="G77" i="22"/>
  <c r="F171" i="18"/>
  <c r="F201" i="18" s="1"/>
  <c r="G86" i="22"/>
  <c r="G104" i="18"/>
  <c r="G130" i="18"/>
  <c r="G111" i="18"/>
  <c r="G59" i="22" s="1"/>
  <c r="G134" i="18"/>
  <c r="G136" i="18"/>
  <c r="G118" i="18"/>
  <c r="G66" i="22" s="1"/>
  <c r="G127" i="18"/>
  <c r="G132" i="18"/>
  <c r="G139" i="18"/>
  <c r="G141" i="18"/>
  <c r="G122" i="18"/>
  <c r="G74" i="22" l="1"/>
  <c r="F162" i="18"/>
  <c r="F192" i="18" s="1"/>
  <c r="F46" i="33" s="1"/>
  <c r="G81" i="22"/>
  <c r="G177" i="22" s="1"/>
  <c r="G222" i="22" s="1"/>
  <c r="G103" i="18"/>
  <c r="H52" i="18"/>
  <c r="G57" i="22"/>
  <c r="G153" i="22" s="1"/>
  <c r="G198" i="22" s="1"/>
  <c r="K45" i="18"/>
  <c r="F193" i="22"/>
  <c r="E238" i="22" s="1"/>
  <c r="F218" i="22"/>
  <c r="F47" i="33"/>
  <c r="F47" i="32"/>
  <c r="F47" i="31"/>
  <c r="F47" i="29"/>
  <c r="F48" i="27"/>
  <c r="F47" i="30"/>
  <c r="F47" i="28"/>
  <c r="F47" i="25"/>
  <c r="F37" i="33"/>
  <c r="F37" i="32"/>
  <c r="F37" i="30"/>
  <c r="F37" i="31"/>
  <c r="F37" i="25"/>
  <c r="F38" i="27"/>
  <c r="F37" i="29"/>
  <c r="F37" i="28"/>
  <c r="F55" i="33"/>
  <c r="F55" i="31"/>
  <c r="F55" i="25"/>
  <c r="F55" i="29"/>
  <c r="F55" i="32"/>
  <c r="F55" i="30"/>
  <c r="F55" i="28"/>
  <c r="F56" i="27"/>
  <c r="F46" i="25"/>
  <c r="F51" i="33"/>
  <c r="F51" i="32"/>
  <c r="F51" i="28"/>
  <c r="F51" i="30"/>
  <c r="F52" i="27"/>
  <c r="F51" i="29"/>
  <c r="F51" i="25"/>
  <c r="F51" i="31"/>
  <c r="F219" i="22"/>
  <c r="F230" i="22"/>
  <c r="E14" i="24"/>
  <c r="E13" i="43" s="1"/>
  <c r="F227" i="22"/>
  <c r="F220" i="22"/>
  <c r="E21" i="24"/>
  <c r="E20" i="43" s="1"/>
  <c r="E20" i="24"/>
  <c r="E19" i="43" s="1"/>
  <c r="F223" i="22"/>
  <c r="F217" i="22"/>
  <c r="G173" i="22"/>
  <c r="F17" i="24" s="1"/>
  <c r="F16" i="43" s="1"/>
  <c r="G170" i="22"/>
  <c r="F14" i="24" s="1"/>
  <c r="F13" i="43" s="1"/>
  <c r="G181" i="22"/>
  <c r="G226" i="22" s="1"/>
  <c r="G182" i="22"/>
  <c r="F25" i="24" s="1"/>
  <c r="F24" i="43" s="1"/>
  <c r="G172" i="22"/>
  <c r="F16" i="24" s="1"/>
  <c r="F15" i="43" s="1"/>
  <c r="G54" i="22"/>
  <c r="G150" i="22" s="1"/>
  <c r="F152" i="18"/>
  <c r="E15" i="24"/>
  <c r="E14" i="43" s="1"/>
  <c r="E9" i="24"/>
  <c r="E8" i="43" s="1"/>
  <c r="E4" i="24"/>
  <c r="E11" i="24"/>
  <c r="E10" i="43" s="1"/>
  <c r="E5" i="24"/>
  <c r="E4" i="43" s="1"/>
  <c r="E7" i="24"/>
  <c r="E6" i="43" s="1"/>
  <c r="E10" i="24"/>
  <c r="E9" i="43" s="1"/>
  <c r="G152" i="22"/>
  <c r="G197" i="22" s="1"/>
  <c r="G156" i="22"/>
  <c r="G201" i="22" s="1"/>
  <c r="G155" i="22"/>
  <c r="G200" i="22" s="1"/>
  <c r="G164" i="22"/>
  <c r="G209" i="22" s="1"/>
  <c r="G154" i="22"/>
  <c r="G199" i="22" s="1"/>
  <c r="G151" i="22"/>
  <c r="G196" i="22" s="1"/>
  <c r="G165" i="22"/>
  <c r="G210" i="22" s="1"/>
  <c r="G168" i="22"/>
  <c r="G213" i="22" s="1"/>
  <c r="G162" i="22"/>
  <c r="G207" i="22" s="1"/>
  <c r="G169" i="22"/>
  <c r="G214" i="22" s="1"/>
  <c r="G160" i="22"/>
  <c r="G205" i="22" s="1"/>
  <c r="F157" i="18"/>
  <c r="F187" i="18" s="1"/>
  <c r="G67" i="22"/>
  <c r="F169" i="18"/>
  <c r="F199" i="18" s="1"/>
  <c r="G83" i="22"/>
  <c r="F151" i="18"/>
  <c r="F181" i="18" s="1"/>
  <c r="G53" i="22"/>
  <c r="F158" i="18"/>
  <c r="F188" i="18" s="1"/>
  <c r="F159" i="18"/>
  <c r="F189" i="18" s="1"/>
  <c r="G71" i="22"/>
  <c r="F161" i="18"/>
  <c r="F191" i="18" s="1"/>
  <c r="G75" i="22"/>
  <c r="F170" i="18"/>
  <c r="F200" i="18" s="1"/>
  <c r="G84" i="22"/>
  <c r="F172" i="18"/>
  <c r="F202" i="18" s="1"/>
  <c r="G87" i="22"/>
  <c r="F156" i="18"/>
  <c r="F186" i="18" s="1"/>
  <c r="G65" i="22"/>
  <c r="F155" i="18"/>
  <c r="F185" i="18" s="1"/>
  <c r="G62" i="22"/>
  <c r="F165" i="18"/>
  <c r="F195" i="18" s="1"/>
  <c r="G79" i="22"/>
  <c r="F150" i="18"/>
  <c r="F180" i="18" s="1"/>
  <c r="G52" i="22"/>
  <c r="F164" i="18"/>
  <c r="F194" i="18" s="1"/>
  <c r="G78" i="22"/>
  <c r="F173" i="18"/>
  <c r="F203" i="18" s="1"/>
  <c r="G89" i="22"/>
  <c r="F168" i="18"/>
  <c r="F198" i="18" s="1"/>
  <c r="G82" i="22"/>
  <c r="F166" i="18"/>
  <c r="F196" i="18" s="1"/>
  <c r="G80" i="22"/>
  <c r="F154" i="18"/>
  <c r="F184" i="18" s="1"/>
  <c r="G144" i="18"/>
  <c r="F46" i="29" l="1"/>
  <c r="F47" i="27"/>
  <c r="F46" i="28"/>
  <c r="F46" i="32"/>
  <c r="F46" i="31"/>
  <c r="F46" i="30"/>
  <c r="H53" i="18"/>
  <c r="H92" i="18" s="1"/>
  <c r="H139" i="18" s="1"/>
  <c r="H87" i="22" s="1"/>
  <c r="H183" i="22" s="1"/>
  <c r="H228" i="22" s="1"/>
  <c r="F57" i="33"/>
  <c r="F57" i="31"/>
  <c r="F57" i="30"/>
  <c r="F57" i="32"/>
  <c r="F57" i="28"/>
  <c r="F57" i="25"/>
  <c r="F57" i="29"/>
  <c r="F58" i="27"/>
  <c r="F49" i="33"/>
  <c r="F49" i="32"/>
  <c r="F49" i="30"/>
  <c r="F49" i="25"/>
  <c r="F49" i="31"/>
  <c r="F49" i="29"/>
  <c r="F49" i="28"/>
  <c r="F50" i="27"/>
  <c r="F39" i="33"/>
  <c r="F39" i="30"/>
  <c r="F39" i="31"/>
  <c r="F39" i="32"/>
  <c r="F39" i="29"/>
  <c r="F40" i="27"/>
  <c r="F39" i="25"/>
  <c r="F39" i="28"/>
  <c r="F53" i="33"/>
  <c r="F53" i="32"/>
  <c r="F53" i="29"/>
  <c r="F53" i="28"/>
  <c r="F53" i="31"/>
  <c r="F53" i="30"/>
  <c r="F53" i="25"/>
  <c r="F54" i="27"/>
  <c r="F48" i="33"/>
  <c r="F48" i="32"/>
  <c r="F48" i="31"/>
  <c r="F48" i="30"/>
  <c r="F48" i="25"/>
  <c r="F48" i="28"/>
  <c r="F49" i="27"/>
  <c r="F48" i="29"/>
  <c r="F34" i="33"/>
  <c r="F34" i="30"/>
  <c r="F34" i="32"/>
  <c r="F35" i="27"/>
  <c r="F34" i="31"/>
  <c r="F34" i="28"/>
  <c r="F34" i="29"/>
  <c r="F34" i="25"/>
  <c r="F42" i="33"/>
  <c r="F42" i="32"/>
  <c r="F42" i="29"/>
  <c r="F42" i="25"/>
  <c r="F43" i="27"/>
  <c r="F42" i="31"/>
  <c r="F42" i="28"/>
  <c r="F38" i="33"/>
  <c r="F38" i="30"/>
  <c r="F38" i="29"/>
  <c r="F38" i="31"/>
  <c r="F38" i="25"/>
  <c r="F39" i="27"/>
  <c r="F38" i="32"/>
  <c r="F38" i="28"/>
  <c r="F41" i="33"/>
  <c r="F41" i="30"/>
  <c r="F41" i="32"/>
  <c r="F41" i="29"/>
  <c r="F41" i="25"/>
  <c r="F42" i="27"/>
  <c r="F41" i="31"/>
  <c r="F41" i="28"/>
  <c r="F54" i="33"/>
  <c r="F54" i="31"/>
  <c r="F54" i="29"/>
  <c r="F55" i="27"/>
  <c r="F54" i="30"/>
  <c r="F54" i="25"/>
  <c r="F54" i="28"/>
  <c r="F54" i="32"/>
  <c r="F43" i="33"/>
  <c r="F43" i="30"/>
  <c r="F43" i="28"/>
  <c r="F43" i="25"/>
  <c r="F44" i="27"/>
  <c r="F43" i="32"/>
  <c r="F43" i="29"/>
  <c r="F43" i="31"/>
  <c r="F40" i="33"/>
  <c r="F40" i="30"/>
  <c r="F40" i="29"/>
  <c r="F40" i="25"/>
  <c r="F40" i="32"/>
  <c r="F40" i="31"/>
  <c r="F40" i="28"/>
  <c r="F41" i="27"/>
  <c r="F52" i="33"/>
  <c r="F52" i="25"/>
  <c r="F52" i="31"/>
  <c r="F52" i="30"/>
  <c r="F52" i="32"/>
  <c r="F52" i="28"/>
  <c r="F53" i="27"/>
  <c r="F52" i="29"/>
  <c r="F45" i="33"/>
  <c r="F45" i="30"/>
  <c r="F45" i="31"/>
  <c r="F45" i="32"/>
  <c r="F45" i="28"/>
  <c r="F46" i="27"/>
  <c r="F45" i="25"/>
  <c r="F45" i="29"/>
  <c r="F35" i="33"/>
  <c r="F35" i="30"/>
  <c r="F35" i="32"/>
  <c r="F35" i="29"/>
  <c r="F35" i="28"/>
  <c r="F35" i="31"/>
  <c r="F35" i="25"/>
  <c r="F36" i="27"/>
  <c r="F50" i="33"/>
  <c r="F50" i="30"/>
  <c r="F50" i="29"/>
  <c r="F50" i="31"/>
  <c r="F51" i="27"/>
  <c r="F50" i="25"/>
  <c r="F50" i="32"/>
  <c r="F50" i="28"/>
  <c r="F56" i="33"/>
  <c r="F56" i="32"/>
  <c r="F56" i="31"/>
  <c r="F56" i="29"/>
  <c r="F56" i="25"/>
  <c r="F57" i="27"/>
  <c r="F56" i="30"/>
  <c r="F56" i="28"/>
  <c r="E3" i="43"/>
  <c r="G227" i="22"/>
  <c r="G218" i="22"/>
  <c r="G217" i="22"/>
  <c r="G195" i="22"/>
  <c r="G179" i="22"/>
  <c r="F23" i="24" s="1"/>
  <c r="F22" i="43" s="1"/>
  <c r="G215" i="22"/>
  <c r="G174" i="22"/>
  <c r="F18" i="24" s="1"/>
  <c r="F17" i="43" s="1"/>
  <c r="G175" i="22"/>
  <c r="F19" i="24" s="1"/>
  <c r="F18" i="43" s="1"/>
  <c r="F21" i="24"/>
  <c r="F20" i="43" s="1"/>
  <c r="G176" i="22"/>
  <c r="F20" i="24" s="1"/>
  <c r="F19" i="43" s="1"/>
  <c r="G183" i="22"/>
  <c r="F26" i="24" s="1"/>
  <c r="F25" i="43" s="1"/>
  <c r="G178" i="22"/>
  <c r="F22" i="24" s="1"/>
  <c r="F21" i="43" s="1"/>
  <c r="G180" i="22"/>
  <c r="F24" i="24" s="1"/>
  <c r="F23" i="43" s="1"/>
  <c r="G185" i="22"/>
  <c r="F27" i="24" s="1"/>
  <c r="F26" i="43" s="1"/>
  <c r="F7" i="24"/>
  <c r="F6" i="43" s="1"/>
  <c r="F6" i="24"/>
  <c r="F5" i="43" s="1"/>
  <c r="F8" i="24"/>
  <c r="F7" i="43" s="1"/>
  <c r="F182" i="18"/>
  <c r="F190" i="18"/>
  <c r="G161" i="22"/>
  <c r="G206" i="22" s="1"/>
  <c r="G149" i="22"/>
  <c r="G194" i="22" s="1"/>
  <c r="G167" i="22"/>
  <c r="G212" i="22" s="1"/>
  <c r="G171" i="22"/>
  <c r="G216" i="22" s="1"/>
  <c r="G148" i="22"/>
  <c r="G158" i="22"/>
  <c r="G203" i="22" s="1"/>
  <c r="G163" i="22"/>
  <c r="G208" i="22" s="1"/>
  <c r="H58" i="18" l="1"/>
  <c r="H105" i="18" s="1"/>
  <c r="H79" i="18"/>
  <c r="H126" i="18" s="1"/>
  <c r="G160" i="18" s="1"/>
  <c r="G190" i="18" s="1"/>
  <c r="H81" i="18"/>
  <c r="H128" i="18" s="1"/>
  <c r="H88" i="18"/>
  <c r="H135" i="18" s="1"/>
  <c r="H83" i="22" s="1"/>
  <c r="H179" i="22" s="1"/>
  <c r="G23" i="24" s="1"/>
  <c r="G22" i="43" s="1"/>
  <c r="H85" i="18"/>
  <c r="H132" i="18" s="1"/>
  <c r="H73" i="18"/>
  <c r="H120" i="18" s="1"/>
  <c r="H68" i="22" s="1"/>
  <c r="H91" i="18"/>
  <c r="H138" i="18" s="1"/>
  <c r="G171" i="18" s="1"/>
  <c r="G201" i="18" s="1"/>
  <c r="H86" i="18"/>
  <c r="H133" i="18" s="1"/>
  <c r="G167" i="18" s="1"/>
  <c r="G197" i="18" s="1"/>
  <c r="H89" i="18"/>
  <c r="H136" i="18" s="1"/>
  <c r="H80" i="18"/>
  <c r="H127" i="18" s="1"/>
  <c r="G161" i="18" s="1"/>
  <c r="G191" i="18" s="1"/>
  <c r="G45" i="29" s="1"/>
  <c r="H78" i="18"/>
  <c r="H125" i="18" s="1"/>
  <c r="H73" i="22" s="1"/>
  <c r="H169" i="22" s="1"/>
  <c r="H214" i="22" s="1"/>
  <c r="H71" i="18"/>
  <c r="H118" i="18" s="1"/>
  <c r="H66" i="22" s="1"/>
  <c r="H162" i="22" s="1"/>
  <c r="H207" i="22" s="1"/>
  <c r="H63" i="18"/>
  <c r="H110" i="18" s="1"/>
  <c r="H58" i="22" s="1"/>
  <c r="H154" i="22" s="1"/>
  <c r="H199" i="22" s="1"/>
  <c r="H87" i="18"/>
  <c r="H134" i="18" s="1"/>
  <c r="G168" i="18" s="1"/>
  <c r="G198" i="18" s="1"/>
  <c r="H82" i="18"/>
  <c r="H129" i="18" s="1"/>
  <c r="H77" i="22" s="1"/>
  <c r="H67" i="18"/>
  <c r="H114" i="18" s="1"/>
  <c r="H62" i="22" s="1"/>
  <c r="H158" i="22" s="1"/>
  <c r="H203" i="22" s="1"/>
  <c r="H90" i="18"/>
  <c r="H137" i="18" s="1"/>
  <c r="H85" i="22" s="1"/>
  <c r="H181" i="22" s="1"/>
  <c r="H226" i="22" s="1"/>
  <c r="H94" i="18"/>
  <c r="H141" i="18" s="1"/>
  <c r="G173" i="18" s="1"/>
  <c r="G203" i="18" s="1"/>
  <c r="G57" i="31" s="1"/>
  <c r="H93" i="18"/>
  <c r="H140" i="18" s="1"/>
  <c r="H88" i="22" s="1"/>
  <c r="H76" i="18"/>
  <c r="H123" i="18" s="1"/>
  <c r="H71" i="22" s="1"/>
  <c r="H167" i="22" s="1"/>
  <c r="H212" i="22" s="1"/>
  <c r="H75" i="18"/>
  <c r="H122" i="18" s="1"/>
  <c r="G158" i="18" s="1"/>
  <c r="G188" i="18" s="1"/>
  <c r="G42" i="33" s="1"/>
  <c r="H66" i="18"/>
  <c r="H113" i="18" s="1"/>
  <c r="H61" i="22" s="1"/>
  <c r="H65" i="18"/>
  <c r="H112" i="18" s="1"/>
  <c r="H60" i="22" s="1"/>
  <c r="H156" i="22" s="1"/>
  <c r="H201" i="22" s="1"/>
  <c r="H60" i="18"/>
  <c r="H107" i="18" s="1"/>
  <c r="H55" i="22" s="1"/>
  <c r="H151" i="22" s="1"/>
  <c r="H196" i="22" s="1"/>
  <c r="H57" i="18"/>
  <c r="H104" i="18" s="1"/>
  <c r="G150" i="18" s="1"/>
  <c r="G180" i="18" s="1"/>
  <c r="H83" i="18"/>
  <c r="H130" i="18" s="1"/>
  <c r="G164" i="18" s="1"/>
  <c r="G194" i="18" s="1"/>
  <c r="G48" i="25" s="1"/>
  <c r="H68" i="18"/>
  <c r="H115" i="18" s="1"/>
  <c r="H69" i="18"/>
  <c r="H116" i="18" s="1"/>
  <c r="H64" i="22" s="1"/>
  <c r="H160" i="22" s="1"/>
  <c r="H205" i="22" s="1"/>
  <c r="H95" i="18"/>
  <c r="H142" i="18" s="1"/>
  <c r="G172" i="18" s="1"/>
  <c r="G202" i="18" s="1"/>
  <c r="H74" i="18"/>
  <c r="H121" i="18" s="1"/>
  <c r="H69" i="22" s="1"/>
  <c r="H165" i="22" s="1"/>
  <c r="H210" i="22" s="1"/>
  <c r="H70" i="18"/>
  <c r="H117" i="18" s="1"/>
  <c r="H65" i="22" s="1"/>
  <c r="H61" i="18"/>
  <c r="H108" i="18" s="1"/>
  <c r="H56" i="22" s="1"/>
  <c r="H152" i="22" s="1"/>
  <c r="H197" i="22" s="1"/>
  <c r="H84" i="18"/>
  <c r="H131" i="18" s="1"/>
  <c r="H79" i="22" s="1"/>
  <c r="H59" i="18"/>
  <c r="H106" i="18" s="1"/>
  <c r="H54" i="22" s="1"/>
  <c r="H150" i="22" s="1"/>
  <c r="H72" i="18"/>
  <c r="H119" i="18" s="1"/>
  <c r="H67" i="22" s="1"/>
  <c r="H163" i="22" s="1"/>
  <c r="H208" i="22" s="1"/>
  <c r="H64" i="18"/>
  <c r="H111" i="18" s="1"/>
  <c r="H59" i="22" s="1"/>
  <c r="H155" i="22" s="1"/>
  <c r="H200" i="22" s="1"/>
  <c r="H62" i="18"/>
  <c r="H109" i="18" s="1"/>
  <c r="G153" i="18" s="1"/>
  <c r="G183" i="18" s="1"/>
  <c r="H77" i="18"/>
  <c r="H124" i="18" s="1"/>
  <c r="H72" i="22" s="1"/>
  <c r="H168" i="22" s="1"/>
  <c r="H213" i="22" s="1"/>
  <c r="I52" i="18"/>
  <c r="H103" i="18"/>
  <c r="G193" i="22"/>
  <c r="F238" i="22" s="1"/>
  <c r="G228" i="22"/>
  <c r="F44" i="33"/>
  <c r="F44" i="30"/>
  <c r="F44" i="32"/>
  <c r="F44" i="31"/>
  <c r="F44" i="29"/>
  <c r="F44" i="28"/>
  <c r="F45" i="27"/>
  <c r="F44" i="25"/>
  <c r="F36" i="33"/>
  <c r="F36" i="30"/>
  <c r="F36" i="31"/>
  <c r="F36" i="32"/>
  <c r="F36" i="25"/>
  <c r="F36" i="28"/>
  <c r="F37" i="27"/>
  <c r="F36" i="29"/>
  <c r="G224" i="22"/>
  <c r="G223" i="22"/>
  <c r="G220" i="22"/>
  <c r="G221" i="22"/>
  <c r="G230" i="22"/>
  <c r="G225" i="22"/>
  <c r="G219" i="22"/>
  <c r="H74" i="22"/>
  <c r="H184" i="22"/>
  <c r="H229" i="22" s="1"/>
  <c r="F5" i="24"/>
  <c r="F4" i="43" s="1"/>
  <c r="F10" i="24"/>
  <c r="F9" i="43" s="1"/>
  <c r="F15" i="24"/>
  <c r="F14" i="43" s="1"/>
  <c r="F13" i="24"/>
  <c r="F12" i="43" s="1"/>
  <c r="F11" i="24"/>
  <c r="F10" i="43" s="1"/>
  <c r="F9" i="24"/>
  <c r="F8" i="43" s="1"/>
  <c r="F4" i="24"/>
  <c r="H52" i="22"/>
  <c r="G151" i="18"/>
  <c r="G181" i="18" s="1"/>
  <c r="H53" i="22"/>
  <c r="G162" i="18"/>
  <c r="G192" i="18" s="1"/>
  <c r="H76" i="22"/>
  <c r="H63" i="22"/>
  <c r="G165" i="18"/>
  <c r="G195" i="18" s="1"/>
  <c r="G45" i="32" l="1"/>
  <c r="G170" i="18"/>
  <c r="G200" i="18" s="1"/>
  <c r="G54" i="29" s="1"/>
  <c r="H84" i="22"/>
  <c r="H180" i="22" s="1"/>
  <c r="G24" i="24" s="1"/>
  <c r="G23" i="43" s="1"/>
  <c r="G45" i="28"/>
  <c r="G45" i="30"/>
  <c r="G45" i="33"/>
  <c r="H86" i="22"/>
  <c r="H182" i="22" s="1"/>
  <c r="G25" i="24" s="1"/>
  <c r="G24" i="43" s="1"/>
  <c r="G57" i="25"/>
  <c r="G42" i="28"/>
  <c r="G45" i="25"/>
  <c r="H90" i="22"/>
  <c r="G42" i="29"/>
  <c r="G42" i="32"/>
  <c r="H57" i="22"/>
  <c r="H153" i="22" s="1"/>
  <c r="H198" i="22" s="1"/>
  <c r="G57" i="29"/>
  <c r="G46" i="27"/>
  <c r="H81" i="22"/>
  <c r="H177" i="22" s="1"/>
  <c r="G21" i="24" s="1"/>
  <c r="G20" i="43" s="1"/>
  <c r="G45" i="31"/>
  <c r="G43" i="27"/>
  <c r="G169" i="18"/>
  <c r="G199" i="18" s="1"/>
  <c r="G53" i="28" s="1"/>
  <c r="G42" i="31"/>
  <c r="G57" i="28"/>
  <c r="G58" i="27"/>
  <c r="G57" i="30"/>
  <c r="G159" i="18"/>
  <c r="G189" i="18" s="1"/>
  <c r="G43" i="30" s="1"/>
  <c r="G154" i="18"/>
  <c r="G184" i="18" s="1"/>
  <c r="G38" i="29" s="1"/>
  <c r="G155" i="18"/>
  <c r="G185" i="18" s="1"/>
  <c r="G40" i="27" s="1"/>
  <c r="G42" i="25"/>
  <c r="G48" i="30"/>
  <c r="H75" i="22"/>
  <c r="H171" i="22" s="1"/>
  <c r="H216" i="22" s="1"/>
  <c r="G156" i="18"/>
  <c r="G186" i="18" s="1"/>
  <c r="G40" i="25" s="1"/>
  <c r="G166" i="18"/>
  <c r="G196" i="18" s="1"/>
  <c r="H80" i="22"/>
  <c r="H176" i="22" s="1"/>
  <c r="G20" i="24" s="1"/>
  <c r="G19" i="43" s="1"/>
  <c r="H195" i="22"/>
  <c r="G48" i="31"/>
  <c r="H82" i="22"/>
  <c r="H178" i="22" s="1"/>
  <c r="H223" i="22" s="1"/>
  <c r="G163" i="18"/>
  <c r="G193" i="18" s="1"/>
  <c r="G47" i="33" s="1"/>
  <c r="G152" i="18"/>
  <c r="G182" i="18" s="1"/>
  <c r="G36" i="30" s="1"/>
  <c r="H89" i="22"/>
  <c r="H185" i="22" s="1"/>
  <c r="H230" i="22" s="1"/>
  <c r="G57" i="32"/>
  <c r="G57" i="33"/>
  <c r="G48" i="29"/>
  <c r="G48" i="28"/>
  <c r="G49" i="27"/>
  <c r="H144" i="18"/>
  <c r="G48" i="32"/>
  <c r="L45" i="18"/>
  <c r="I53" i="18" s="1"/>
  <c r="I95" i="18" s="1"/>
  <c r="I142" i="18" s="1"/>
  <c r="I90" i="22" s="1"/>
  <c r="I186" i="22" s="1"/>
  <c r="I231" i="22" s="1"/>
  <c r="G43" i="33"/>
  <c r="G48" i="33"/>
  <c r="H78" i="22"/>
  <c r="H174" i="22" s="1"/>
  <c r="H219" i="22" s="1"/>
  <c r="G157" i="18"/>
  <c r="G187" i="18" s="1"/>
  <c r="G42" i="27" s="1"/>
  <c r="G54" i="30"/>
  <c r="G54" i="31"/>
  <c r="G55" i="27"/>
  <c r="G44" i="33"/>
  <c r="G44" i="30"/>
  <c r="G44" i="31"/>
  <c r="G44" i="29"/>
  <c r="G44" i="28"/>
  <c r="G45" i="27"/>
  <c r="G44" i="25"/>
  <c r="G44" i="32"/>
  <c r="G34" i="33"/>
  <c r="G34" i="30"/>
  <c r="G34" i="32"/>
  <c r="G35" i="27"/>
  <c r="G34" i="31"/>
  <c r="G34" i="28"/>
  <c r="G34" i="25"/>
  <c r="G34" i="29"/>
  <c r="G56" i="33"/>
  <c r="G56" i="32"/>
  <c r="G56" i="29"/>
  <c r="G56" i="31"/>
  <c r="G56" i="25"/>
  <c r="G56" i="30"/>
  <c r="G57" i="27"/>
  <c r="G56" i="28"/>
  <c r="G46" i="33"/>
  <c r="G46" i="30"/>
  <c r="G46" i="32"/>
  <c r="G46" i="31"/>
  <c r="G46" i="28"/>
  <c r="G46" i="29"/>
  <c r="G47" i="27"/>
  <c r="G46" i="25"/>
  <c r="G35" i="33"/>
  <c r="G35" i="30"/>
  <c r="G35" i="32"/>
  <c r="G35" i="31"/>
  <c r="G35" i="28"/>
  <c r="G35" i="25"/>
  <c r="G36" i="27"/>
  <c r="G35" i="29"/>
  <c r="G37" i="33"/>
  <c r="G37" i="32"/>
  <c r="G37" i="30"/>
  <c r="G37" i="31"/>
  <c r="G37" i="25"/>
  <c r="G38" i="27"/>
  <c r="G37" i="28"/>
  <c r="G37" i="29"/>
  <c r="G49" i="33"/>
  <c r="G49" i="30"/>
  <c r="G49" i="31"/>
  <c r="G49" i="29"/>
  <c r="G50" i="27"/>
  <c r="G49" i="28"/>
  <c r="G49" i="32"/>
  <c r="G49" i="25"/>
  <c r="G52" i="33"/>
  <c r="G52" i="25"/>
  <c r="G52" i="31"/>
  <c r="G52" i="30"/>
  <c r="G52" i="32"/>
  <c r="G52" i="28"/>
  <c r="G52" i="29"/>
  <c r="G53" i="27"/>
  <c r="G51" i="33"/>
  <c r="G51" i="30"/>
  <c r="G51" i="29"/>
  <c r="G52" i="27"/>
  <c r="G51" i="25"/>
  <c r="G51" i="28"/>
  <c r="G51" i="31"/>
  <c r="G51" i="32"/>
  <c r="G55" i="33"/>
  <c r="G55" i="32"/>
  <c r="G55" i="31"/>
  <c r="G55" i="29"/>
  <c r="G55" i="30"/>
  <c r="G55" i="25"/>
  <c r="G55" i="28"/>
  <c r="G56" i="27"/>
  <c r="F3" i="43"/>
  <c r="G18" i="24"/>
  <c r="G17" i="43" s="1"/>
  <c r="H224" i="22"/>
  <c r="H172" i="22"/>
  <c r="G16" i="24" s="1"/>
  <c r="G15" i="43" s="1"/>
  <c r="H170" i="22"/>
  <c r="G14" i="24" s="1"/>
  <c r="G13" i="43" s="1"/>
  <c r="G6" i="24"/>
  <c r="G5" i="43" s="1"/>
  <c r="H173" i="22"/>
  <c r="H218" i="22" s="1"/>
  <c r="H175" i="22"/>
  <c r="G19" i="24" s="1"/>
  <c r="G18" i="43" s="1"/>
  <c r="H186" i="22"/>
  <c r="G26" i="24" s="1"/>
  <c r="G25" i="43" s="1"/>
  <c r="G13" i="24"/>
  <c r="G12" i="43" s="1"/>
  <c r="H149" i="22"/>
  <c r="H194" i="22" s="1"/>
  <c r="H164" i="22"/>
  <c r="H209" i="22" s="1"/>
  <c r="H148" i="22"/>
  <c r="H157" i="22"/>
  <c r="H202" i="22" s="1"/>
  <c r="H159" i="22"/>
  <c r="H204" i="22" s="1"/>
  <c r="H161" i="22"/>
  <c r="H206" i="22" s="1"/>
  <c r="H225" i="22" l="1"/>
  <c r="G53" i="30"/>
  <c r="G54" i="27"/>
  <c r="G53" i="29"/>
  <c r="G53" i="31"/>
  <c r="G53" i="25"/>
  <c r="G53" i="32"/>
  <c r="G54" i="32"/>
  <c r="G54" i="28"/>
  <c r="G43" i="28"/>
  <c r="H221" i="22"/>
  <c r="G43" i="31"/>
  <c r="G43" i="25"/>
  <c r="G43" i="32"/>
  <c r="G27" i="24"/>
  <c r="G26" i="43" s="1"/>
  <c r="G43" i="29"/>
  <c r="G44" i="27"/>
  <c r="G38" i="31"/>
  <c r="G54" i="33"/>
  <c r="G54" i="25"/>
  <c r="G53" i="33"/>
  <c r="G40" i="32"/>
  <c r="G47" i="29"/>
  <c r="G40" i="28"/>
  <c r="G39" i="30"/>
  <c r="G39" i="33"/>
  <c r="G39" i="32"/>
  <c r="G39" i="31"/>
  <c r="G39" i="28"/>
  <c r="G39" i="25"/>
  <c r="G38" i="32"/>
  <c r="G38" i="28"/>
  <c r="G39" i="29"/>
  <c r="G38" i="25"/>
  <c r="G38" i="30"/>
  <c r="G38" i="33"/>
  <c r="G39" i="27"/>
  <c r="G36" i="33"/>
  <c r="G40" i="33"/>
  <c r="G41" i="27"/>
  <c r="G36" i="32"/>
  <c r="G40" i="29"/>
  <c r="G36" i="25"/>
  <c r="G40" i="30"/>
  <c r="G15" i="24"/>
  <c r="G14" i="43" s="1"/>
  <c r="G40" i="31"/>
  <c r="G37" i="27"/>
  <c r="G36" i="29"/>
  <c r="G41" i="25"/>
  <c r="G47" i="28"/>
  <c r="G47" i="30"/>
  <c r="G48" i="27"/>
  <c r="G47" i="25"/>
  <c r="G47" i="31"/>
  <c r="G50" i="30"/>
  <c r="G50" i="29"/>
  <c r="G50" i="28"/>
  <c r="G50" i="31"/>
  <c r="G50" i="32"/>
  <c r="G50" i="25"/>
  <c r="G51" i="27"/>
  <c r="G50" i="33"/>
  <c r="G47" i="32"/>
  <c r="G36" i="28"/>
  <c r="G36" i="31"/>
  <c r="G41" i="32"/>
  <c r="G41" i="33"/>
  <c r="G41" i="29"/>
  <c r="G41" i="30"/>
  <c r="G41" i="28"/>
  <c r="G41" i="31"/>
  <c r="I63" i="18"/>
  <c r="I110" i="18" s="1"/>
  <c r="I58" i="22" s="1"/>
  <c r="I86" i="18"/>
  <c r="I133" i="18" s="1"/>
  <c r="I81" i="22" s="1"/>
  <c r="I70" i="18"/>
  <c r="I117" i="18" s="1"/>
  <c r="I65" i="22" s="1"/>
  <c r="I161" i="22" s="1"/>
  <c r="I206" i="22" s="1"/>
  <c r="I80" i="18"/>
  <c r="I127" i="18" s="1"/>
  <c r="I75" i="22" s="1"/>
  <c r="I91" i="18"/>
  <c r="I138" i="18" s="1"/>
  <c r="I58" i="18"/>
  <c r="I105" i="18" s="1"/>
  <c r="H151" i="18" s="1"/>
  <c r="H181" i="18" s="1"/>
  <c r="I87" i="18"/>
  <c r="I134" i="18" s="1"/>
  <c r="I82" i="22" s="1"/>
  <c r="I92" i="18"/>
  <c r="I139" i="18" s="1"/>
  <c r="H172" i="18" s="1"/>
  <c r="H202" i="18" s="1"/>
  <c r="I89" i="18"/>
  <c r="I136" i="18" s="1"/>
  <c r="I85" i="18"/>
  <c r="I132" i="18" s="1"/>
  <c r="I80" i="22" s="1"/>
  <c r="I64" i="18"/>
  <c r="I111" i="18" s="1"/>
  <c r="I59" i="22" s="1"/>
  <c r="I155" i="22" s="1"/>
  <c r="I200" i="22" s="1"/>
  <c r="I74" i="18"/>
  <c r="I121" i="18" s="1"/>
  <c r="I69" i="22" s="1"/>
  <c r="I165" i="22" s="1"/>
  <c r="I210" i="22" s="1"/>
  <c r="I61" i="18"/>
  <c r="I108" i="18" s="1"/>
  <c r="I56" i="22" s="1"/>
  <c r="I152" i="22" s="1"/>
  <c r="I197" i="22" s="1"/>
  <c r="I84" i="18"/>
  <c r="I131" i="18" s="1"/>
  <c r="I79" i="22" s="1"/>
  <c r="I94" i="18"/>
  <c r="I141" i="18" s="1"/>
  <c r="I89" i="22" s="1"/>
  <c r="I67" i="18"/>
  <c r="I114" i="18" s="1"/>
  <c r="I90" i="18"/>
  <c r="I137" i="18" s="1"/>
  <c r="I85" i="22" s="1"/>
  <c r="I181" i="22" s="1"/>
  <c r="I226" i="22" s="1"/>
  <c r="I69" i="18"/>
  <c r="I116" i="18" s="1"/>
  <c r="I64" i="22" s="1"/>
  <c r="I160" i="22" s="1"/>
  <c r="I205" i="22" s="1"/>
  <c r="I62" i="18"/>
  <c r="I109" i="18" s="1"/>
  <c r="H153" i="18" s="1"/>
  <c r="H183" i="18" s="1"/>
  <c r="I78" i="18"/>
  <c r="I125" i="18" s="1"/>
  <c r="I73" i="22" s="1"/>
  <c r="I169" i="22" s="1"/>
  <c r="I214" i="22" s="1"/>
  <c r="I75" i="18"/>
  <c r="I122" i="18" s="1"/>
  <c r="H158" i="18" s="1"/>
  <c r="H188" i="18" s="1"/>
  <c r="I71" i="18"/>
  <c r="I118" i="18" s="1"/>
  <c r="I66" i="22" s="1"/>
  <c r="I162" i="22" s="1"/>
  <c r="I207" i="22" s="1"/>
  <c r="I57" i="18"/>
  <c r="I104" i="18" s="1"/>
  <c r="I52" i="22" s="1"/>
  <c r="I65" i="18"/>
  <c r="I112" i="18" s="1"/>
  <c r="I60" i="22" s="1"/>
  <c r="I156" i="22" s="1"/>
  <c r="I201" i="22" s="1"/>
  <c r="I68" i="18"/>
  <c r="I115" i="18" s="1"/>
  <c r="I63" i="22" s="1"/>
  <c r="I159" i="22" s="1"/>
  <c r="I204" i="22" s="1"/>
  <c r="I60" i="18"/>
  <c r="I107" i="18" s="1"/>
  <c r="I55" i="22" s="1"/>
  <c r="I151" i="22" s="1"/>
  <c r="I196" i="22" s="1"/>
  <c r="I73" i="18"/>
  <c r="I120" i="18" s="1"/>
  <c r="I68" i="22" s="1"/>
  <c r="I164" i="22" s="1"/>
  <c r="I209" i="22" s="1"/>
  <c r="I59" i="18"/>
  <c r="I106" i="18" s="1"/>
  <c r="I66" i="18"/>
  <c r="I113" i="18" s="1"/>
  <c r="I83" i="18"/>
  <c r="I130" i="18" s="1"/>
  <c r="H164" i="18" s="1"/>
  <c r="H194" i="18" s="1"/>
  <c r="I79" i="18"/>
  <c r="I126" i="18" s="1"/>
  <c r="I74" i="22" s="1"/>
  <c r="I170" i="22" s="1"/>
  <c r="I88" i="18"/>
  <c r="I135" i="18" s="1"/>
  <c r="H169" i="18" s="1"/>
  <c r="H199" i="18" s="1"/>
  <c r="I76" i="18"/>
  <c r="I123" i="18" s="1"/>
  <c r="I71" i="22" s="1"/>
  <c r="I81" i="18"/>
  <c r="I128" i="18" s="1"/>
  <c r="H162" i="18" s="1"/>
  <c r="H192" i="18" s="1"/>
  <c r="I77" i="18"/>
  <c r="I124" i="18" s="1"/>
  <c r="I72" i="22" s="1"/>
  <c r="I168" i="22" s="1"/>
  <c r="I213" i="22" s="1"/>
  <c r="I82" i="18"/>
  <c r="I129" i="18" s="1"/>
  <c r="I77" i="22" s="1"/>
  <c r="I72" i="18"/>
  <c r="I119" i="18" s="1"/>
  <c r="I93" i="18"/>
  <c r="I140" i="18" s="1"/>
  <c r="I88" i="22" s="1"/>
  <c r="I184" i="22" s="1"/>
  <c r="I229" i="22" s="1"/>
  <c r="I103" i="18"/>
  <c r="J52" i="18"/>
  <c r="H193" i="22"/>
  <c r="G238" i="22" s="1"/>
  <c r="H215" i="22"/>
  <c r="H217" i="22"/>
  <c r="H222" i="22"/>
  <c r="G17" i="24"/>
  <c r="G16" i="43" s="1"/>
  <c r="G22" i="24"/>
  <c r="G21" i="43" s="1"/>
  <c r="H231" i="22"/>
  <c r="H227" i="22"/>
  <c r="H220" i="22"/>
  <c r="G11" i="24"/>
  <c r="G10" i="43" s="1"/>
  <c r="G10" i="24"/>
  <c r="G9" i="43" s="1"/>
  <c r="G9" i="24"/>
  <c r="G8" i="43" s="1"/>
  <c r="G8" i="24"/>
  <c r="G7" i="43" s="1"/>
  <c r="G4" i="24"/>
  <c r="G5" i="24"/>
  <c r="G4" i="43" s="1"/>
  <c r="G7" i="24"/>
  <c r="G6" i="43" s="1"/>
  <c r="H166" i="18" l="1"/>
  <c r="H196" i="18" s="1"/>
  <c r="H161" i="18"/>
  <c r="H191" i="18" s="1"/>
  <c r="H45" i="30" s="1"/>
  <c r="H168" i="18"/>
  <c r="H198" i="18" s="1"/>
  <c r="H170" i="18"/>
  <c r="H200" i="18" s="1"/>
  <c r="H54" i="33" s="1"/>
  <c r="H155" i="18"/>
  <c r="H185" i="18" s="1"/>
  <c r="H39" i="29" s="1"/>
  <c r="I84" i="22"/>
  <c r="I180" i="22" s="1"/>
  <c r="I225" i="22" s="1"/>
  <c r="H156" i="18"/>
  <c r="H186" i="18" s="1"/>
  <c r="H40" i="32" s="1"/>
  <c r="I53" i="22"/>
  <c r="I149" i="22" s="1"/>
  <c r="I194" i="22" s="1"/>
  <c r="H165" i="18"/>
  <c r="H195" i="18" s="1"/>
  <c r="H49" i="30" s="1"/>
  <c r="H167" i="18"/>
  <c r="H197" i="18" s="1"/>
  <c r="H52" i="27" s="1"/>
  <c r="I76" i="22"/>
  <c r="H163" i="18"/>
  <c r="H193" i="18" s="1"/>
  <c r="H47" i="31" s="1"/>
  <c r="H159" i="18"/>
  <c r="H189" i="18" s="1"/>
  <c r="H43" i="32" s="1"/>
  <c r="I87" i="22"/>
  <c r="I183" i="22" s="1"/>
  <c r="H26" i="24" s="1"/>
  <c r="H25" i="43" s="1"/>
  <c r="I62" i="22"/>
  <c r="I158" i="22" s="1"/>
  <c r="I203" i="22" s="1"/>
  <c r="I83" i="22"/>
  <c r="I179" i="22" s="1"/>
  <c r="H23" i="24" s="1"/>
  <c r="H22" i="43" s="1"/>
  <c r="H171" i="18"/>
  <c r="H201" i="18" s="1"/>
  <c r="I86" i="22"/>
  <c r="I182" i="22" s="1"/>
  <c r="I227" i="22" s="1"/>
  <c r="H150" i="18"/>
  <c r="H180" i="18" s="1"/>
  <c r="H35" i="27" s="1"/>
  <c r="H173" i="18"/>
  <c r="H203" i="18" s="1"/>
  <c r="H57" i="25" s="1"/>
  <c r="H160" i="18"/>
  <c r="H190" i="18" s="1"/>
  <c r="I57" i="22"/>
  <c r="I153" i="22" s="1"/>
  <c r="I198" i="22" s="1"/>
  <c r="H157" i="18"/>
  <c r="H187" i="18" s="1"/>
  <c r="H41" i="30" s="1"/>
  <c r="I78" i="22"/>
  <c r="I174" i="22" s="1"/>
  <c r="I219" i="22" s="1"/>
  <c r="I61" i="22"/>
  <c r="I157" i="22" s="1"/>
  <c r="I202" i="22" s="1"/>
  <c r="H154" i="18"/>
  <c r="H184" i="18" s="1"/>
  <c r="H38" i="32" s="1"/>
  <c r="I144" i="18"/>
  <c r="I67" i="22"/>
  <c r="I163" i="22" s="1"/>
  <c r="I208" i="22" s="1"/>
  <c r="H152" i="18"/>
  <c r="H182" i="18" s="1"/>
  <c r="I54" i="22"/>
  <c r="I150" i="22" s="1"/>
  <c r="H6" i="24" s="1"/>
  <c r="H5" i="43" s="1"/>
  <c r="M45" i="18"/>
  <c r="J53" i="18" s="1"/>
  <c r="H54" i="32"/>
  <c r="H35" i="30"/>
  <c r="H35" i="32"/>
  <c r="H35" i="33"/>
  <c r="H35" i="31"/>
  <c r="H35" i="28"/>
  <c r="H36" i="27"/>
  <c r="H35" i="25"/>
  <c r="H35" i="29"/>
  <c r="H56" i="32"/>
  <c r="H56" i="31"/>
  <c r="H56" i="30"/>
  <c r="H56" i="33"/>
  <c r="H56" i="29"/>
  <c r="H57" i="27"/>
  <c r="H56" i="25"/>
  <c r="H56" i="28"/>
  <c r="H53" i="33"/>
  <c r="H53" i="29"/>
  <c r="H53" i="31"/>
  <c r="H53" i="28"/>
  <c r="H53" i="30"/>
  <c r="H53" i="25"/>
  <c r="H54" i="27"/>
  <c r="H53" i="32"/>
  <c r="H37" i="32"/>
  <c r="H37" i="30"/>
  <c r="H37" i="25"/>
  <c r="H38" i="27"/>
  <c r="H37" i="33"/>
  <c r="H37" i="28"/>
  <c r="H37" i="31"/>
  <c r="H37" i="29"/>
  <c r="H46" i="30"/>
  <c r="H46" i="32"/>
  <c r="H46" i="29"/>
  <c r="H47" i="27"/>
  <c r="H46" i="31"/>
  <c r="H46" i="28"/>
  <c r="H46" i="33"/>
  <c r="H46" i="25"/>
  <c r="H52" i="31"/>
  <c r="H52" i="25"/>
  <c r="H52" i="30"/>
  <c r="H52" i="32"/>
  <c r="H52" i="28"/>
  <c r="H52" i="33"/>
  <c r="H53" i="27"/>
  <c r="H52" i="29"/>
  <c r="H45" i="31"/>
  <c r="H45" i="28"/>
  <c r="H46" i="27"/>
  <c r="H45" i="25"/>
  <c r="H48" i="33"/>
  <c r="H48" i="32"/>
  <c r="H48" i="31"/>
  <c r="H48" i="30"/>
  <c r="H48" i="25"/>
  <c r="H49" i="27"/>
  <c r="H48" i="29"/>
  <c r="H48" i="28"/>
  <c r="H42" i="32"/>
  <c r="H42" i="29"/>
  <c r="H42" i="25"/>
  <c r="H43" i="27"/>
  <c r="H42" i="31"/>
  <c r="H42" i="33"/>
  <c r="H42" i="28"/>
  <c r="H50" i="33"/>
  <c r="H50" i="28"/>
  <c r="H50" i="30"/>
  <c r="H50" i="31"/>
  <c r="H50" i="32"/>
  <c r="H50" i="25"/>
  <c r="H50" i="29"/>
  <c r="H51" i="27"/>
  <c r="G3" i="43"/>
  <c r="I215" i="22"/>
  <c r="I173" i="22"/>
  <c r="H17" i="24" s="1"/>
  <c r="H16" i="43" s="1"/>
  <c r="I178" i="22"/>
  <c r="H22" i="24" s="1"/>
  <c r="H21" i="43" s="1"/>
  <c r="I172" i="22"/>
  <c r="H16" i="24" s="1"/>
  <c r="H15" i="43" s="1"/>
  <c r="I185" i="22"/>
  <c r="I230" i="22" s="1"/>
  <c r="I175" i="22"/>
  <c r="H19" i="24" s="1"/>
  <c r="H18" i="43" s="1"/>
  <c r="I176" i="22"/>
  <c r="I221" i="22" s="1"/>
  <c r="I177" i="22"/>
  <c r="H21" i="24" s="1"/>
  <c r="H20" i="43" s="1"/>
  <c r="H10" i="24"/>
  <c r="H9" i="43" s="1"/>
  <c r="H14" i="24"/>
  <c r="H13" i="43" s="1"/>
  <c r="I154" i="22"/>
  <c r="I199" i="22" s="1"/>
  <c r="I148" i="22"/>
  <c r="I171" i="22"/>
  <c r="I216" i="22" s="1"/>
  <c r="I167" i="22"/>
  <c r="I212" i="22" s="1"/>
  <c r="H45" i="29" l="1"/>
  <c r="H45" i="32"/>
  <c r="H45" i="33"/>
  <c r="H40" i="29"/>
  <c r="H40" i="31"/>
  <c r="H40" i="30"/>
  <c r="H39" i="32"/>
  <c r="H39" i="31"/>
  <c r="H40" i="27"/>
  <c r="H39" i="33"/>
  <c r="H55" i="27"/>
  <c r="H39" i="25"/>
  <c r="H39" i="30"/>
  <c r="H39" i="28"/>
  <c r="H41" i="27"/>
  <c r="H40" i="33"/>
  <c r="H40" i="25"/>
  <c r="H40" i="28"/>
  <c r="H54" i="29"/>
  <c r="H54" i="31"/>
  <c r="H54" i="28"/>
  <c r="H54" i="25"/>
  <c r="H54" i="30"/>
  <c r="H49" i="32"/>
  <c r="H51" i="30"/>
  <c r="H49" i="25"/>
  <c r="H51" i="33"/>
  <c r="H38" i="28"/>
  <c r="H49" i="29"/>
  <c r="H51" i="28"/>
  <c r="H49" i="31"/>
  <c r="H51" i="25"/>
  <c r="H49" i="33"/>
  <c r="H51" i="32"/>
  <c r="H50" i="27"/>
  <c r="H51" i="31"/>
  <c r="H49" i="28"/>
  <c r="H51" i="29"/>
  <c r="H34" i="33"/>
  <c r="H34" i="32"/>
  <c r="H34" i="31"/>
  <c r="H34" i="30"/>
  <c r="H34" i="29"/>
  <c r="H34" i="28"/>
  <c r="H34" i="25"/>
  <c r="H48" i="27"/>
  <c r="H47" i="25"/>
  <c r="H47" i="33"/>
  <c r="H43" i="25"/>
  <c r="H43" i="29"/>
  <c r="H43" i="30"/>
  <c r="H38" i="30"/>
  <c r="H38" i="33"/>
  <c r="H38" i="29"/>
  <c r="H25" i="24"/>
  <c r="H24" i="43" s="1"/>
  <c r="H57" i="29"/>
  <c r="H47" i="32"/>
  <c r="H43" i="33"/>
  <c r="H47" i="29"/>
  <c r="H43" i="28"/>
  <c r="H47" i="28"/>
  <c r="H43" i="31"/>
  <c r="H47" i="30"/>
  <c r="H44" i="27"/>
  <c r="H57" i="31"/>
  <c r="H57" i="32"/>
  <c r="H57" i="30"/>
  <c r="H57" i="33"/>
  <c r="H58" i="27"/>
  <c r="H57" i="28"/>
  <c r="H55" i="25"/>
  <c r="H55" i="33"/>
  <c r="H55" i="31"/>
  <c r="H55" i="32"/>
  <c r="H55" i="28"/>
  <c r="H55" i="30"/>
  <c r="H55" i="29"/>
  <c r="H56" i="27"/>
  <c r="H41" i="25"/>
  <c r="H39" i="27"/>
  <c r="H41" i="28"/>
  <c r="H38" i="25"/>
  <c r="H42" i="27"/>
  <c r="H41" i="31"/>
  <c r="H38" i="31"/>
  <c r="H41" i="33"/>
  <c r="H41" i="32"/>
  <c r="H41" i="29"/>
  <c r="I195" i="22"/>
  <c r="J59" i="18"/>
  <c r="J106" i="18" s="1"/>
  <c r="J54" i="22" s="1"/>
  <c r="J150" i="22" s="1"/>
  <c r="J72" i="18"/>
  <c r="J119" i="18" s="1"/>
  <c r="J67" i="22" s="1"/>
  <c r="J63" i="18"/>
  <c r="J110" i="18" s="1"/>
  <c r="J58" i="22" s="1"/>
  <c r="J79" i="18"/>
  <c r="J126" i="18" s="1"/>
  <c r="I160" i="18" s="1"/>
  <c r="I190" i="18" s="1"/>
  <c r="J86" i="18"/>
  <c r="J133" i="18" s="1"/>
  <c r="J90" i="18"/>
  <c r="J137" i="18" s="1"/>
  <c r="J85" i="22" s="1"/>
  <c r="J94" i="18"/>
  <c r="J141" i="18" s="1"/>
  <c r="J76" i="18"/>
  <c r="J123" i="18" s="1"/>
  <c r="J71" i="22" s="1"/>
  <c r="J167" i="22" s="1"/>
  <c r="J212" i="22" s="1"/>
  <c r="J88" i="18"/>
  <c r="J135" i="18" s="1"/>
  <c r="J93" i="18"/>
  <c r="J140" i="18" s="1"/>
  <c r="J88" i="22" s="1"/>
  <c r="J184" i="22" s="1"/>
  <c r="J229" i="22" s="1"/>
  <c r="J65" i="18"/>
  <c r="J112" i="18" s="1"/>
  <c r="J60" i="22" s="1"/>
  <c r="J156" i="22" s="1"/>
  <c r="J201" i="22" s="1"/>
  <c r="J58" i="18"/>
  <c r="J105" i="18" s="1"/>
  <c r="J53" i="22" s="1"/>
  <c r="J57" i="18"/>
  <c r="J104" i="18" s="1"/>
  <c r="J80" i="18"/>
  <c r="J127" i="18" s="1"/>
  <c r="I161" i="18" s="1"/>
  <c r="I191" i="18" s="1"/>
  <c r="I45" i="30" s="1"/>
  <c r="J64" i="18"/>
  <c r="J111" i="18" s="1"/>
  <c r="J59" i="22" s="1"/>
  <c r="J155" i="22" s="1"/>
  <c r="J200" i="22" s="1"/>
  <c r="J61" i="18"/>
  <c r="J108" i="18" s="1"/>
  <c r="J56" i="22" s="1"/>
  <c r="J152" i="22" s="1"/>
  <c r="J197" i="22" s="1"/>
  <c r="J81" i="18"/>
  <c r="J128" i="18" s="1"/>
  <c r="J76" i="22" s="1"/>
  <c r="J77" i="18"/>
  <c r="J124" i="18" s="1"/>
  <c r="J72" i="22" s="1"/>
  <c r="J168" i="22" s="1"/>
  <c r="J213" i="22" s="1"/>
  <c r="J68" i="18"/>
  <c r="J115" i="18" s="1"/>
  <c r="J63" i="22" s="1"/>
  <c r="J159" i="22" s="1"/>
  <c r="J204" i="22" s="1"/>
  <c r="J62" i="18"/>
  <c r="J109" i="18" s="1"/>
  <c r="I153" i="18" s="1"/>
  <c r="I183" i="18" s="1"/>
  <c r="J92" i="18"/>
  <c r="J139" i="18" s="1"/>
  <c r="J87" i="22" s="1"/>
  <c r="J70" i="18"/>
  <c r="J117" i="18" s="1"/>
  <c r="J65" i="22" s="1"/>
  <c r="J71" i="18"/>
  <c r="J118" i="18" s="1"/>
  <c r="J66" i="22" s="1"/>
  <c r="J162" i="22" s="1"/>
  <c r="J207" i="22" s="1"/>
  <c r="J85" i="18"/>
  <c r="J132" i="18" s="1"/>
  <c r="J75" i="18"/>
  <c r="J122" i="18" s="1"/>
  <c r="I158" i="18" s="1"/>
  <c r="I188" i="18" s="1"/>
  <c r="J74" i="18"/>
  <c r="J121" i="18" s="1"/>
  <c r="J69" i="22" s="1"/>
  <c r="J165" i="22" s="1"/>
  <c r="J210" i="22" s="1"/>
  <c r="J91" i="18"/>
  <c r="J138" i="18" s="1"/>
  <c r="I171" i="18" s="1"/>
  <c r="I201" i="18" s="1"/>
  <c r="J83" i="18"/>
  <c r="J130" i="18" s="1"/>
  <c r="I164" i="18" s="1"/>
  <c r="I194" i="18" s="1"/>
  <c r="I48" i="33" s="1"/>
  <c r="J69" i="18"/>
  <c r="J116" i="18" s="1"/>
  <c r="J64" i="22" s="1"/>
  <c r="J82" i="18"/>
  <c r="J129" i="18" s="1"/>
  <c r="I163" i="18" s="1"/>
  <c r="I193" i="18" s="1"/>
  <c r="I47" i="29" s="1"/>
  <c r="J89" i="18"/>
  <c r="J136" i="18" s="1"/>
  <c r="J84" i="22" s="1"/>
  <c r="J180" i="22" s="1"/>
  <c r="J225" i="22" s="1"/>
  <c r="J67" i="18"/>
  <c r="J114" i="18" s="1"/>
  <c r="J62" i="22" s="1"/>
  <c r="J158" i="22" s="1"/>
  <c r="J203" i="22" s="1"/>
  <c r="J78" i="18"/>
  <c r="J125" i="18" s="1"/>
  <c r="J73" i="22" s="1"/>
  <c r="J169" i="22" s="1"/>
  <c r="J214" i="22" s="1"/>
  <c r="J84" i="18"/>
  <c r="J131" i="18" s="1"/>
  <c r="I165" i="18" s="1"/>
  <c r="I195" i="18" s="1"/>
  <c r="J60" i="18"/>
  <c r="J107" i="18" s="1"/>
  <c r="J55" i="22" s="1"/>
  <c r="J151" i="22" s="1"/>
  <c r="J196" i="22" s="1"/>
  <c r="J73" i="18"/>
  <c r="J120" i="18" s="1"/>
  <c r="J68" i="22" s="1"/>
  <c r="J164" i="22" s="1"/>
  <c r="J209" i="22" s="1"/>
  <c r="J87" i="18"/>
  <c r="J134" i="18" s="1"/>
  <c r="J82" i="22" s="1"/>
  <c r="J178" i="22" s="1"/>
  <c r="I22" i="24" s="1"/>
  <c r="I21" i="43" s="1"/>
  <c r="J66" i="18"/>
  <c r="J113" i="18" s="1"/>
  <c r="J61" i="22" s="1"/>
  <c r="J157" i="22" s="1"/>
  <c r="J202" i="22" s="1"/>
  <c r="J95" i="18"/>
  <c r="J142" i="18" s="1"/>
  <c r="J90" i="22" s="1"/>
  <c r="J186" i="22" s="1"/>
  <c r="J231" i="22" s="1"/>
  <c r="K52" i="18"/>
  <c r="J103" i="18"/>
  <c r="I193" i="22"/>
  <c r="H238" i="22" s="1"/>
  <c r="I224" i="22"/>
  <c r="I220" i="22"/>
  <c r="H44" i="30"/>
  <c r="H44" i="29"/>
  <c r="H44" i="31"/>
  <c r="H44" i="25"/>
  <c r="H44" i="33"/>
  <c r="H44" i="28"/>
  <c r="H45" i="27"/>
  <c r="H44" i="32"/>
  <c r="H36" i="30"/>
  <c r="H36" i="33"/>
  <c r="H36" i="31"/>
  <c r="H36" i="28"/>
  <c r="H37" i="27"/>
  <c r="H36" i="25"/>
  <c r="H36" i="29"/>
  <c r="H36" i="32"/>
  <c r="I222" i="22"/>
  <c r="I218" i="22"/>
  <c r="H18" i="24"/>
  <c r="H17" i="43" s="1"/>
  <c r="H27" i="24"/>
  <c r="H26" i="43" s="1"/>
  <c r="I228" i="22"/>
  <c r="I217" i="22"/>
  <c r="I223" i="22"/>
  <c r="H20" i="24"/>
  <c r="H19" i="43" s="1"/>
  <c r="H24" i="24"/>
  <c r="H23" i="43" s="1"/>
  <c r="H7" i="24"/>
  <c r="H6" i="43" s="1"/>
  <c r="H4" i="24"/>
  <c r="H11" i="24"/>
  <c r="H10" i="43" s="1"/>
  <c r="H8" i="24"/>
  <c r="H7" i="43" s="1"/>
  <c r="H9" i="24"/>
  <c r="H8" i="43" s="1"/>
  <c r="H13" i="24"/>
  <c r="H12" i="43" s="1"/>
  <c r="H5" i="24"/>
  <c r="H4" i="43" s="1"/>
  <c r="H15" i="24"/>
  <c r="H14" i="43" s="1"/>
  <c r="I162" i="18"/>
  <c r="I192" i="18" s="1"/>
  <c r="I151" i="18" l="1"/>
  <c r="I181" i="18" s="1"/>
  <c r="I35" i="29" s="1"/>
  <c r="J79" i="22"/>
  <c r="I13" i="24"/>
  <c r="I12" i="43" s="1"/>
  <c r="J86" i="22"/>
  <c r="J182" i="22" s="1"/>
  <c r="I25" i="24" s="1"/>
  <c r="I24" i="43" s="1"/>
  <c r="I45" i="33"/>
  <c r="J74" i="22"/>
  <c r="J170" i="22" s="1"/>
  <c r="I14" i="24" s="1"/>
  <c r="I13" i="43" s="1"/>
  <c r="I157" i="18"/>
  <c r="I187" i="18" s="1"/>
  <c r="I41" i="32" s="1"/>
  <c r="J57" i="22"/>
  <c r="J153" i="22" s="1"/>
  <c r="J198" i="22" s="1"/>
  <c r="I47" i="28"/>
  <c r="I6" i="24"/>
  <c r="I5" i="43" s="1"/>
  <c r="I46" i="27"/>
  <c r="I45" i="28"/>
  <c r="J75" i="22"/>
  <c r="J171" i="22" s="1"/>
  <c r="J216" i="22" s="1"/>
  <c r="I45" i="31"/>
  <c r="I152" i="18"/>
  <c r="I182" i="18" s="1"/>
  <c r="I36" i="30" s="1"/>
  <c r="I47" i="30"/>
  <c r="I45" i="32"/>
  <c r="I48" i="27"/>
  <c r="I159" i="18"/>
  <c r="I189" i="18" s="1"/>
  <c r="I43" i="28" s="1"/>
  <c r="I47" i="32"/>
  <c r="I48" i="29"/>
  <c r="I49" i="27"/>
  <c r="I48" i="28"/>
  <c r="I48" i="32"/>
  <c r="I172" i="18"/>
  <c r="I202" i="18" s="1"/>
  <c r="I56" i="28" s="1"/>
  <c r="I48" i="31"/>
  <c r="I154" i="18"/>
  <c r="I184" i="18" s="1"/>
  <c r="I38" i="30" s="1"/>
  <c r="I48" i="30"/>
  <c r="I47" i="31"/>
  <c r="I45" i="29"/>
  <c r="I48" i="25"/>
  <c r="I47" i="25"/>
  <c r="I45" i="25"/>
  <c r="I156" i="18"/>
  <c r="I186" i="18" s="1"/>
  <c r="I40" i="29" s="1"/>
  <c r="I47" i="33"/>
  <c r="I170" i="18"/>
  <c r="I200" i="18" s="1"/>
  <c r="I54" i="32" s="1"/>
  <c r="J89" i="22"/>
  <c r="J185" i="22" s="1"/>
  <c r="I27" i="24" s="1"/>
  <c r="I26" i="43" s="1"/>
  <c r="I173" i="18"/>
  <c r="I203" i="18" s="1"/>
  <c r="I166" i="18"/>
  <c r="I196" i="18" s="1"/>
  <c r="J80" i="22"/>
  <c r="J176" i="22" s="1"/>
  <c r="J221" i="22" s="1"/>
  <c r="I167" i="18"/>
  <c r="I197" i="18" s="1"/>
  <c r="J81" i="22"/>
  <c r="J177" i="22" s="1"/>
  <c r="I21" i="24" s="1"/>
  <c r="I20" i="43" s="1"/>
  <c r="N45" i="18"/>
  <c r="K53" i="18" s="1"/>
  <c r="J52" i="22"/>
  <c r="J148" i="22" s="1"/>
  <c r="I4" i="24" s="1"/>
  <c r="I150" i="18"/>
  <c r="I180" i="18" s="1"/>
  <c r="J77" i="22"/>
  <c r="J173" i="22" s="1"/>
  <c r="I17" i="24" s="1"/>
  <c r="I16" i="43" s="1"/>
  <c r="I168" i="18"/>
  <c r="I198" i="18" s="1"/>
  <c r="I52" i="30" s="1"/>
  <c r="I155" i="18"/>
  <c r="I185" i="18" s="1"/>
  <c r="I39" i="32" s="1"/>
  <c r="J78" i="22"/>
  <c r="J174" i="22" s="1"/>
  <c r="J219" i="22" s="1"/>
  <c r="I169" i="18"/>
  <c r="I199" i="18" s="1"/>
  <c r="J83" i="22"/>
  <c r="J179" i="22" s="1"/>
  <c r="I23" i="24" s="1"/>
  <c r="I22" i="43" s="1"/>
  <c r="J144" i="18"/>
  <c r="I46" i="33"/>
  <c r="I46" i="25"/>
  <c r="I46" i="30"/>
  <c r="I46" i="32"/>
  <c r="I46" i="28"/>
  <c r="I46" i="29"/>
  <c r="I46" i="31"/>
  <c r="I47" i="27"/>
  <c r="I37" i="25"/>
  <c r="I37" i="30"/>
  <c r="I37" i="28"/>
  <c r="I38" i="27"/>
  <c r="I37" i="32"/>
  <c r="I37" i="33"/>
  <c r="I37" i="31"/>
  <c r="I37" i="29"/>
  <c r="I49" i="25"/>
  <c r="I49" i="30"/>
  <c r="I49" i="33"/>
  <c r="I50" i="27"/>
  <c r="I49" i="31"/>
  <c r="I49" i="32"/>
  <c r="I49" i="29"/>
  <c r="I49" i="28"/>
  <c r="I44" i="25"/>
  <c r="I44" i="29"/>
  <c r="I44" i="31"/>
  <c r="I44" i="33"/>
  <c r="I44" i="28"/>
  <c r="I45" i="27"/>
  <c r="I44" i="30"/>
  <c r="I44" i="32"/>
  <c r="I55" i="25"/>
  <c r="I55" i="32"/>
  <c r="I55" i="33"/>
  <c r="I55" i="28"/>
  <c r="I55" i="31"/>
  <c r="I55" i="30"/>
  <c r="I55" i="29"/>
  <c r="I56" i="27"/>
  <c r="I42" i="32"/>
  <c r="I42" i="25"/>
  <c r="I43" i="27"/>
  <c r="I42" i="33"/>
  <c r="I42" i="31"/>
  <c r="I42" i="29"/>
  <c r="I42" i="28"/>
  <c r="H3" i="43"/>
  <c r="J195" i="22"/>
  <c r="J223" i="22"/>
  <c r="J172" i="22"/>
  <c r="J217" i="22" s="1"/>
  <c r="J175" i="22"/>
  <c r="I19" i="24" s="1"/>
  <c r="I18" i="43" s="1"/>
  <c r="J181" i="22"/>
  <c r="I24" i="24" s="1"/>
  <c r="I23" i="43" s="1"/>
  <c r="J183" i="22"/>
  <c r="I26" i="24" s="1"/>
  <c r="I25" i="43" s="1"/>
  <c r="I15" i="24"/>
  <c r="I14" i="43" s="1"/>
  <c r="J160" i="22"/>
  <c r="J205" i="22" s="1"/>
  <c r="J161" i="22"/>
  <c r="J206" i="22" s="1"/>
  <c r="J154" i="22"/>
  <c r="J199" i="22" s="1"/>
  <c r="J149" i="22"/>
  <c r="J194" i="22" s="1"/>
  <c r="J163" i="22"/>
  <c r="J208" i="22" s="1"/>
  <c r="I35" i="31" l="1"/>
  <c r="I35" i="25"/>
  <c r="I35" i="30"/>
  <c r="I35" i="28"/>
  <c r="I35" i="33"/>
  <c r="I36" i="27"/>
  <c r="J218" i="22"/>
  <c r="I35" i="32"/>
  <c r="J215" i="22"/>
  <c r="I36" i="28"/>
  <c r="I36" i="31"/>
  <c r="I41" i="29"/>
  <c r="I36" i="33"/>
  <c r="I42" i="27"/>
  <c r="I41" i="33"/>
  <c r="I41" i="28"/>
  <c r="I41" i="30"/>
  <c r="I36" i="29"/>
  <c r="I37" i="27"/>
  <c r="I41" i="25"/>
  <c r="I41" i="31"/>
  <c r="I20" i="24"/>
  <c r="I19" i="43" s="1"/>
  <c r="I36" i="25"/>
  <c r="I36" i="32"/>
  <c r="I56" i="29"/>
  <c r="I56" i="30"/>
  <c r="J224" i="22"/>
  <c r="I38" i="29"/>
  <c r="I43" i="30"/>
  <c r="I43" i="25"/>
  <c r="I39" i="27"/>
  <c r="I43" i="29"/>
  <c r="I44" i="27"/>
  <c r="I38" i="32"/>
  <c r="I43" i="32"/>
  <c r="I38" i="31"/>
  <c r="I43" i="31"/>
  <c r="I38" i="28"/>
  <c r="I38" i="25"/>
  <c r="I43" i="33"/>
  <c r="I38" i="33"/>
  <c r="I18" i="24"/>
  <c r="I17" i="43" s="1"/>
  <c r="J230" i="22"/>
  <c r="I40" i="32"/>
  <c r="I56" i="31"/>
  <c r="I40" i="28"/>
  <c r="I54" i="33"/>
  <c r="J193" i="22"/>
  <c r="I238" i="22" s="1"/>
  <c r="I54" i="31"/>
  <c r="I56" i="33"/>
  <c r="I54" i="25"/>
  <c r="I54" i="28"/>
  <c r="I54" i="30"/>
  <c r="I39" i="25"/>
  <c r="I56" i="25"/>
  <c r="I55" i="27"/>
  <c r="I56" i="32"/>
  <c r="I40" i="27"/>
  <c r="I54" i="29"/>
  <c r="I57" i="27"/>
  <c r="J222" i="22"/>
  <c r="I40" i="25"/>
  <c r="I52" i="31"/>
  <c r="I40" i="33"/>
  <c r="I41" i="27"/>
  <c r="I40" i="30"/>
  <c r="I40" i="31"/>
  <c r="K88" i="18"/>
  <c r="K135" i="18" s="1"/>
  <c r="J169" i="18" s="1"/>
  <c r="J199" i="18" s="1"/>
  <c r="K75" i="18"/>
  <c r="K122" i="18" s="1"/>
  <c r="J158" i="18" s="1"/>
  <c r="J188" i="18" s="1"/>
  <c r="K92" i="18"/>
  <c r="K139" i="18" s="1"/>
  <c r="K87" i="22" s="1"/>
  <c r="K183" i="22" s="1"/>
  <c r="K228" i="22" s="1"/>
  <c r="K94" i="18"/>
  <c r="K141" i="18" s="1"/>
  <c r="K89" i="22" s="1"/>
  <c r="K76" i="18"/>
  <c r="K123" i="18" s="1"/>
  <c r="K61" i="18"/>
  <c r="K108" i="18" s="1"/>
  <c r="K56" i="22" s="1"/>
  <c r="K152" i="22" s="1"/>
  <c r="K197" i="22" s="1"/>
  <c r="K58" i="18"/>
  <c r="K105" i="18" s="1"/>
  <c r="J151" i="18" s="1"/>
  <c r="J181" i="18" s="1"/>
  <c r="K65" i="18"/>
  <c r="K112" i="18" s="1"/>
  <c r="K60" i="22" s="1"/>
  <c r="K156" i="22" s="1"/>
  <c r="K201" i="22" s="1"/>
  <c r="K93" i="18"/>
  <c r="K140" i="18" s="1"/>
  <c r="K88" i="22" s="1"/>
  <c r="K184" i="22" s="1"/>
  <c r="K229" i="22" s="1"/>
  <c r="K79" i="18"/>
  <c r="K126" i="18" s="1"/>
  <c r="K74" i="22" s="1"/>
  <c r="K170" i="22" s="1"/>
  <c r="K70" i="18"/>
  <c r="K117" i="18" s="1"/>
  <c r="K65" i="22" s="1"/>
  <c r="I39" i="28"/>
  <c r="I39" i="29"/>
  <c r="I52" i="28"/>
  <c r="I52" i="33"/>
  <c r="I52" i="25"/>
  <c r="I52" i="32"/>
  <c r="I52" i="29"/>
  <c r="I39" i="30"/>
  <c r="I39" i="33"/>
  <c r="I50" i="32"/>
  <c r="I50" i="33"/>
  <c r="I51" i="27"/>
  <c r="I50" i="31"/>
  <c r="I50" i="29"/>
  <c r="I50" i="25"/>
  <c r="I50" i="30"/>
  <c r="I50" i="28"/>
  <c r="I39" i="31"/>
  <c r="I53" i="28"/>
  <c r="I54" i="27"/>
  <c r="I53" i="29"/>
  <c r="I53" i="33"/>
  <c r="I53" i="30"/>
  <c r="I53" i="32"/>
  <c r="I53" i="31"/>
  <c r="I53" i="25"/>
  <c r="I34" i="32"/>
  <c r="I35" i="27"/>
  <c r="I34" i="28"/>
  <c r="I34" i="29"/>
  <c r="I34" i="30"/>
  <c r="I34" i="31"/>
  <c r="I34" i="33"/>
  <c r="I34" i="25"/>
  <c r="I57" i="28"/>
  <c r="I57" i="29"/>
  <c r="I57" i="30"/>
  <c r="I57" i="32"/>
  <c r="I58" i="27"/>
  <c r="I57" i="25"/>
  <c r="I57" i="33"/>
  <c r="I57" i="31"/>
  <c r="I52" i="27"/>
  <c r="I51" i="29"/>
  <c r="I51" i="33"/>
  <c r="I51" i="31"/>
  <c r="I51" i="28"/>
  <c r="I51" i="25"/>
  <c r="I51" i="30"/>
  <c r="I51" i="32"/>
  <c r="I53" i="27"/>
  <c r="K78" i="18"/>
  <c r="K125" i="18" s="1"/>
  <c r="K73" i="22" s="1"/>
  <c r="K169" i="22" s="1"/>
  <c r="K214" i="22" s="1"/>
  <c r="K95" i="18"/>
  <c r="K142" i="18" s="1"/>
  <c r="K90" i="22" s="1"/>
  <c r="K186" i="22" s="1"/>
  <c r="K231" i="22" s="1"/>
  <c r="K71" i="18"/>
  <c r="K118" i="18" s="1"/>
  <c r="K66" i="22" s="1"/>
  <c r="K162" i="22" s="1"/>
  <c r="K207" i="22" s="1"/>
  <c r="K59" i="18"/>
  <c r="K106" i="18" s="1"/>
  <c r="K54" i="22" s="1"/>
  <c r="K87" i="18"/>
  <c r="K134" i="18" s="1"/>
  <c r="J168" i="18" s="1"/>
  <c r="J198" i="18" s="1"/>
  <c r="K85" i="18"/>
  <c r="K132" i="18" s="1"/>
  <c r="J166" i="18" s="1"/>
  <c r="J196" i="18" s="1"/>
  <c r="K83" i="18"/>
  <c r="K130" i="18" s="1"/>
  <c r="J164" i="18" s="1"/>
  <c r="J194" i="18" s="1"/>
  <c r="K81" i="18"/>
  <c r="K128" i="18" s="1"/>
  <c r="K76" i="22" s="1"/>
  <c r="K84" i="18"/>
  <c r="K131" i="18" s="1"/>
  <c r="J165" i="18" s="1"/>
  <c r="J195" i="18" s="1"/>
  <c r="K67" i="18"/>
  <c r="K114" i="18" s="1"/>
  <c r="K57" i="18"/>
  <c r="K104" i="18" s="1"/>
  <c r="J150" i="18" s="1"/>
  <c r="J180" i="18" s="1"/>
  <c r="K86" i="18"/>
  <c r="K133" i="18" s="1"/>
  <c r="J167" i="18" s="1"/>
  <c r="J197" i="18" s="1"/>
  <c r="K62" i="18"/>
  <c r="K109" i="18" s="1"/>
  <c r="J153" i="18" s="1"/>
  <c r="J183" i="18" s="1"/>
  <c r="K80" i="18"/>
  <c r="K127" i="18" s="1"/>
  <c r="J161" i="18" s="1"/>
  <c r="J191" i="18" s="1"/>
  <c r="K63" i="18"/>
  <c r="K110" i="18" s="1"/>
  <c r="K58" i="22" s="1"/>
  <c r="K64" i="18"/>
  <c r="K111" i="18" s="1"/>
  <c r="K59" i="22" s="1"/>
  <c r="K155" i="22" s="1"/>
  <c r="K200" i="22" s="1"/>
  <c r="K91" i="18"/>
  <c r="K138" i="18" s="1"/>
  <c r="K86" i="22" s="1"/>
  <c r="K73" i="18"/>
  <c r="K120" i="18" s="1"/>
  <c r="K68" i="22" s="1"/>
  <c r="K164" i="22" s="1"/>
  <c r="K209" i="22" s="1"/>
  <c r="K68" i="18"/>
  <c r="K115" i="18" s="1"/>
  <c r="K63" i="22" s="1"/>
  <c r="K159" i="22" s="1"/>
  <c r="K204" i="22" s="1"/>
  <c r="K66" i="18"/>
  <c r="K113" i="18" s="1"/>
  <c r="K61" i="22" s="1"/>
  <c r="K157" i="22" s="1"/>
  <c r="K202" i="22" s="1"/>
  <c r="K77" i="18"/>
  <c r="K124" i="18" s="1"/>
  <c r="K72" i="22" s="1"/>
  <c r="K168" i="22" s="1"/>
  <c r="K213" i="22" s="1"/>
  <c r="K74" i="18"/>
  <c r="K121" i="18" s="1"/>
  <c r="K69" i="22" s="1"/>
  <c r="K165" i="22" s="1"/>
  <c r="K210" i="22" s="1"/>
  <c r="K72" i="18"/>
  <c r="K119" i="18" s="1"/>
  <c r="K67" i="22" s="1"/>
  <c r="K163" i="22" s="1"/>
  <c r="K208" i="22" s="1"/>
  <c r="K82" i="18"/>
  <c r="K129" i="18" s="1"/>
  <c r="J163" i="18" s="1"/>
  <c r="J193" i="18" s="1"/>
  <c r="K60" i="18"/>
  <c r="K107" i="18" s="1"/>
  <c r="K55" i="22" s="1"/>
  <c r="K151" i="22" s="1"/>
  <c r="K196" i="22" s="1"/>
  <c r="K69" i="18"/>
  <c r="K116" i="18" s="1"/>
  <c r="K64" i="22" s="1"/>
  <c r="K160" i="22" s="1"/>
  <c r="K205" i="22" s="1"/>
  <c r="K90" i="18"/>
  <c r="K137" i="18" s="1"/>
  <c r="K85" i="22" s="1"/>
  <c r="K181" i="22" s="1"/>
  <c r="K226" i="22" s="1"/>
  <c r="K89" i="18"/>
  <c r="K136" i="18" s="1"/>
  <c r="K84" i="22" s="1"/>
  <c r="K180" i="22" s="1"/>
  <c r="K225" i="22" s="1"/>
  <c r="L52" i="18"/>
  <c r="K103" i="18"/>
  <c r="J220" i="22"/>
  <c r="J227" i="22"/>
  <c r="I3" i="43"/>
  <c r="J228" i="22"/>
  <c r="I16" i="24"/>
  <c r="I15" i="43" s="1"/>
  <c r="J226" i="22"/>
  <c r="I11" i="24"/>
  <c r="I10" i="43" s="1"/>
  <c r="I8" i="24"/>
  <c r="I7" i="43" s="1"/>
  <c r="I10" i="24"/>
  <c r="I9" i="43" s="1"/>
  <c r="I9" i="24"/>
  <c r="I8" i="43" s="1"/>
  <c r="I7" i="24"/>
  <c r="I6" i="43" s="1"/>
  <c r="I5" i="24"/>
  <c r="I4" i="43" s="1"/>
  <c r="J173" i="18" l="1"/>
  <c r="J203" i="18" s="1"/>
  <c r="K80" i="22"/>
  <c r="K176" i="22" s="1"/>
  <c r="K221" i="22" s="1"/>
  <c r="K75" i="22"/>
  <c r="J162" i="18"/>
  <c r="J192" i="18" s="1"/>
  <c r="J46" i="31" s="1"/>
  <c r="K81" i="22"/>
  <c r="J160" i="18"/>
  <c r="J190" i="18" s="1"/>
  <c r="K57" i="22"/>
  <c r="K153" i="22" s="1"/>
  <c r="K198" i="22" s="1"/>
  <c r="K82" i="22"/>
  <c r="K178" i="22" s="1"/>
  <c r="J22" i="24" s="1"/>
  <c r="J21" i="43" s="1"/>
  <c r="K79" i="22"/>
  <c r="K175" i="22" s="1"/>
  <c r="J19" i="24" s="1"/>
  <c r="J18" i="43" s="1"/>
  <c r="K53" i="22"/>
  <c r="K149" i="22" s="1"/>
  <c r="K194" i="22" s="1"/>
  <c r="J171" i="18"/>
  <c r="J201" i="18" s="1"/>
  <c r="J56" i="27" s="1"/>
  <c r="J172" i="18"/>
  <c r="J202" i="18" s="1"/>
  <c r="J56" i="33" s="1"/>
  <c r="K83" i="22"/>
  <c r="K179" i="22" s="1"/>
  <c r="J23" i="24" s="1"/>
  <c r="J22" i="43" s="1"/>
  <c r="J152" i="18"/>
  <c r="J182" i="18" s="1"/>
  <c r="J170" i="18"/>
  <c r="J200" i="18" s="1"/>
  <c r="J54" i="32" s="1"/>
  <c r="J155" i="18"/>
  <c r="J185" i="18" s="1"/>
  <c r="J39" i="28" s="1"/>
  <c r="K52" i="22"/>
  <c r="K148" i="22" s="1"/>
  <c r="J159" i="18"/>
  <c r="J189" i="18" s="1"/>
  <c r="J43" i="29" s="1"/>
  <c r="J156" i="18"/>
  <c r="J186" i="18" s="1"/>
  <c r="J40" i="32" s="1"/>
  <c r="K62" i="22"/>
  <c r="K158" i="22" s="1"/>
  <c r="K203" i="22" s="1"/>
  <c r="K71" i="22"/>
  <c r="K167" i="22" s="1"/>
  <c r="K212" i="22" s="1"/>
  <c r="K144" i="18"/>
  <c r="O45" i="18"/>
  <c r="L53" i="18" s="1"/>
  <c r="J154" i="18"/>
  <c r="J184" i="18" s="1"/>
  <c r="J38" i="25" s="1"/>
  <c r="K78" i="22"/>
  <c r="K174" i="22" s="1"/>
  <c r="J18" i="24" s="1"/>
  <c r="J17" i="43" s="1"/>
  <c r="J157" i="18"/>
  <c r="J187" i="18" s="1"/>
  <c r="J41" i="31" s="1"/>
  <c r="K77" i="22"/>
  <c r="K173" i="22" s="1"/>
  <c r="J17" i="24" s="1"/>
  <c r="J16" i="43" s="1"/>
  <c r="J51" i="31"/>
  <c r="J51" i="25"/>
  <c r="J51" i="32"/>
  <c r="J51" i="29"/>
  <c r="J51" i="30"/>
  <c r="J52" i="27"/>
  <c r="J51" i="33"/>
  <c r="J51" i="28"/>
  <c r="J49" i="25"/>
  <c r="J49" i="31"/>
  <c r="J49" i="30"/>
  <c r="J49" i="29"/>
  <c r="J49" i="28"/>
  <c r="J50" i="27"/>
  <c r="J49" i="32"/>
  <c r="J49" i="33"/>
  <c r="J50" i="25"/>
  <c r="J50" i="33"/>
  <c r="J50" i="32"/>
  <c r="J50" i="30"/>
  <c r="J50" i="31"/>
  <c r="J51" i="27"/>
  <c r="J50" i="29"/>
  <c r="J50" i="28"/>
  <c r="J42" i="25"/>
  <c r="J43" i="27"/>
  <c r="J42" i="31"/>
  <c r="J42" i="32"/>
  <c r="J42" i="29"/>
  <c r="J42" i="28"/>
  <c r="J42" i="33"/>
  <c r="J53" i="33"/>
  <c r="J53" i="32"/>
  <c r="J53" i="25"/>
  <c r="J53" i="30"/>
  <c r="J53" i="31"/>
  <c r="J53" i="28"/>
  <c r="J54" i="27"/>
  <c r="J53" i="29"/>
  <c r="J47" i="33"/>
  <c r="J47" i="25"/>
  <c r="J47" i="31"/>
  <c r="J47" i="28"/>
  <c r="J47" i="32"/>
  <c r="J47" i="29"/>
  <c r="J48" i="27"/>
  <c r="J47" i="30"/>
  <c r="J34" i="25"/>
  <c r="J34" i="32"/>
  <c r="J35" i="27"/>
  <c r="J34" i="31"/>
  <c r="J34" i="33"/>
  <c r="J34" i="30"/>
  <c r="J34" i="28"/>
  <c r="J34" i="29"/>
  <c r="J45" i="32"/>
  <c r="J45" i="30"/>
  <c r="J45" i="25"/>
  <c r="J45" i="29"/>
  <c r="J45" i="33"/>
  <c r="J45" i="28"/>
  <c r="J46" i="27"/>
  <c r="J45" i="31"/>
  <c r="J48" i="33"/>
  <c r="J48" i="25"/>
  <c r="J48" i="28"/>
  <c r="J48" i="30"/>
  <c r="J48" i="32"/>
  <c r="J49" i="27"/>
  <c r="J48" i="31"/>
  <c r="J48" i="29"/>
  <c r="J46" i="29"/>
  <c r="J46" i="30"/>
  <c r="J46" i="28"/>
  <c r="J35" i="32"/>
  <c r="J35" i="30"/>
  <c r="J35" i="25"/>
  <c r="J35" i="33"/>
  <c r="J35" i="31"/>
  <c r="J35" i="29"/>
  <c r="J35" i="28"/>
  <c r="J36" i="27"/>
  <c r="J57" i="32"/>
  <c r="J57" i="25"/>
  <c r="J57" i="28"/>
  <c r="J57" i="31"/>
  <c r="J57" i="29"/>
  <c r="J58" i="27"/>
  <c r="J57" i="30"/>
  <c r="J57" i="33"/>
  <c r="J52" i="25"/>
  <c r="J52" i="30"/>
  <c r="J52" i="31"/>
  <c r="J52" i="32"/>
  <c r="J52" i="33"/>
  <c r="J52" i="29"/>
  <c r="J52" i="28"/>
  <c r="J53" i="27"/>
  <c r="J37" i="33"/>
  <c r="J37" i="25"/>
  <c r="J37" i="32"/>
  <c r="J37" i="31"/>
  <c r="J37" i="30"/>
  <c r="J37" i="28"/>
  <c r="J38" i="27"/>
  <c r="J37" i="29"/>
  <c r="J26" i="24"/>
  <c r="J25" i="43" s="1"/>
  <c r="J24" i="24"/>
  <c r="J23" i="43" s="1"/>
  <c r="K185" i="22"/>
  <c r="J27" i="24" s="1"/>
  <c r="J26" i="43" s="1"/>
  <c r="K177" i="22"/>
  <c r="J21" i="24" s="1"/>
  <c r="J20" i="43" s="1"/>
  <c r="K172" i="22"/>
  <c r="K217" i="22" s="1"/>
  <c r="K182" i="22"/>
  <c r="J25" i="24" s="1"/>
  <c r="J24" i="43" s="1"/>
  <c r="K215" i="22"/>
  <c r="K150" i="22"/>
  <c r="J6" i="24" s="1"/>
  <c r="J5" i="43" s="1"/>
  <c r="J14" i="24"/>
  <c r="J13" i="43" s="1"/>
  <c r="J11" i="24"/>
  <c r="J10" i="43" s="1"/>
  <c r="K154" i="22"/>
  <c r="K199" i="22" s="1"/>
  <c r="K171" i="22"/>
  <c r="K216" i="22" s="1"/>
  <c r="K161" i="22"/>
  <c r="K206" i="22" s="1"/>
  <c r="J46" i="25" l="1"/>
  <c r="J46" i="33"/>
  <c r="J46" i="32"/>
  <c r="J47" i="27"/>
  <c r="J44" i="27"/>
  <c r="J40" i="27"/>
  <c r="J39" i="31"/>
  <c r="J54" i="31"/>
  <c r="J54" i="25"/>
  <c r="J55" i="27"/>
  <c r="J55" i="33"/>
  <c r="J56" i="25"/>
  <c r="J56" i="32"/>
  <c r="J57" i="27"/>
  <c r="J55" i="29"/>
  <c r="J55" i="30"/>
  <c r="J55" i="31"/>
  <c r="J55" i="28"/>
  <c r="J55" i="25"/>
  <c r="J55" i="32"/>
  <c r="J56" i="31"/>
  <c r="J56" i="30"/>
  <c r="J56" i="28"/>
  <c r="J56" i="29"/>
  <c r="J39" i="29"/>
  <c r="J39" i="33"/>
  <c r="J39" i="30"/>
  <c r="J39" i="25"/>
  <c r="J39" i="32"/>
  <c r="J54" i="28"/>
  <c r="J54" i="30"/>
  <c r="J54" i="33"/>
  <c r="J54" i="29"/>
  <c r="J43" i="30"/>
  <c r="J43" i="31"/>
  <c r="J43" i="32"/>
  <c r="J43" i="25"/>
  <c r="J43" i="33"/>
  <c r="J43" i="28"/>
  <c r="J40" i="29"/>
  <c r="J40" i="31"/>
  <c r="J40" i="30"/>
  <c r="J40" i="25"/>
  <c r="J41" i="27"/>
  <c r="J40" i="33"/>
  <c r="J41" i="29"/>
  <c r="J38" i="31"/>
  <c r="J40" i="28"/>
  <c r="J41" i="32"/>
  <c r="L83" i="18"/>
  <c r="L130" i="18" s="1"/>
  <c r="L78" i="22" s="1"/>
  <c r="L174" i="22" s="1"/>
  <c r="K18" i="24" s="1"/>
  <c r="K17" i="43" s="1"/>
  <c r="L89" i="18"/>
  <c r="L136" i="18" s="1"/>
  <c r="L84" i="22" s="1"/>
  <c r="L57" i="18"/>
  <c r="L104" i="18" s="1"/>
  <c r="L52" i="22" s="1"/>
  <c r="L76" i="18"/>
  <c r="L123" i="18" s="1"/>
  <c r="L66" i="18"/>
  <c r="L113" i="18" s="1"/>
  <c r="L61" i="22" s="1"/>
  <c r="L157" i="22" s="1"/>
  <c r="L202" i="22" s="1"/>
  <c r="L69" i="18"/>
  <c r="L116" i="18" s="1"/>
  <c r="L64" i="22" s="1"/>
  <c r="L160" i="22" s="1"/>
  <c r="L205" i="22" s="1"/>
  <c r="L71" i="18"/>
  <c r="L118" i="18" s="1"/>
  <c r="L66" i="22" s="1"/>
  <c r="L162" i="22" s="1"/>
  <c r="L207" i="22" s="1"/>
  <c r="L64" i="18"/>
  <c r="L111" i="18" s="1"/>
  <c r="L59" i="22" s="1"/>
  <c r="L155" i="22" s="1"/>
  <c r="L200" i="22" s="1"/>
  <c r="L91" i="18"/>
  <c r="L138" i="18" s="1"/>
  <c r="K171" i="18" s="1"/>
  <c r="K201" i="18" s="1"/>
  <c r="L88" i="18"/>
  <c r="L135" i="18" s="1"/>
  <c r="K169" i="18" s="1"/>
  <c r="K199" i="18" s="1"/>
  <c r="L86" i="18"/>
  <c r="L133" i="18" s="1"/>
  <c r="L81" i="22" s="1"/>
  <c r="L67" i="18"/>
  <c r="L114" i="18" s="1"/>
  <c r="L62" i="22" s="1"/>
  <c r="L158" i="22" s="1"/>
  <c r="L203" i="22" s="1"/>
  <c r="L78" i="18"/>
  <c r="L125" i="18" s="1"/>
  <c r="L73" i="22" s="1"/>
  <c r="L169" i="22" s="1"/>
  <c r="L214" i="22" s="1"/>
  <c r="L72" i="18"/>
  <c r="L119" i="18" s="1"/>
  <c r="L67" i="22" s="1"/>
  <c r="L81" i="18"/>
  <c r="L128" i="18" s="1"/>
  <c r="K162" i="18" s="1"/>
  <c r="K192" i="18" s="1"/>
  <c r="L73" i="18"/>
  <c r="L120" i="18" s="1"/>
  <c r="L68" i="22" s="1"/>
  <c r="L164" i="22" s="1"/>
  <c r="L209" i="22" s="1"/>
  <c r="L80" i="18"/>
  <c r="L127" i="18" s="1"/>
  <c r="K161" i="18" s="1"/>
  <c r="K191" i="18" s="1"/>
  <c r="L94" i="18"/>
  <c r="L141" i="18" s="1"/>
  <c r="K173" i="18" s="1"/>
  <c r="K203" i="18" s="1"/>
  <c r="L79" i="18"/>
  <c r="L126" i="18" s="1"/>
  <c r="L74" i="22" s="1"/>
  <c r="L170" i="22" s="1"/>
  <c r="L74" i="18"/>
  <c r="L121" i="18" s="1"/>
  <c r="L69" i="22" s="1"/>
  <c r="L165" i="22" s="1"/>
  <c r="L210" i="22" s="1"/>
  <c r="L60" i="18"/>
  <c r="L107" i="18" s="1"/>
  <c r="L55" i="22" s="1"/>
  <c r="L151" i="22" s="1"/>
  <c r="L196" i="22" s="1"/>
  <c r="L68" i="18"/>
  <c r="L115" i="18" s="1"/>
  <c r="L63" i="22" s="1"/>
  <c r="L159" i="22" s="1"/>
  <c r="L204" i="22" s="1"/>
  <c r="L63" i="18"/>
  <c r="L110" i="18" s="1"/>
  <c r="L58" i="22" s="1"/>
  <c r="L154" i="22" s="1"/>
  <c r="L199" i="22" s="1"/>
  <c r="L59" i="18"/>
  <c r="L106" i="18" s="1"/>
  <c r="L54" i="22" s="1"/>
  <c r="L150" i="22" s="1"/>
  <c r="J38" i="28"/>
  <c r="J39" i="27"/>
  <c r="J42" i="27"/>
  <c r="J38" i="32"/>
  <c r="J41" i="28"/>
  <c r="J38" i="33"/>
  <c r="J41" i="30"/>
  <c r="J41" i="25"/>
  <c r="J38" i="29"/>
  <c r="J41" i="33"/>
  <c r="J38" i="30"/>
  <c r="L77" i="18"/>
  <c r="L124" i="18" s="1"/>
  <c r="L72" i="22" s="1"/>
  <c r="L168" i="22" s="1"/>
  <c r="L213" i="22" s="1"/>
  <c r="L92" i="18"/>
  <c r="L139" i="18" s="1"/>
  <c r="L87" i="22" s="1"/>
  <c r="L183" i="22" s="1"/>
  <c r="L228" i="22" s="1"/>
  <c r="L65" i="18"/>
  <c r="L112" i="18" s="1"/>
  <c r="L60" i="22" s="1"/>
  <c r="L156" i="22" s="1"/>
  <c r="L201" i="22" s="1"/>
  <c r="L75" i="18"/>
  <c r="L122" i="18" s="1"/>
  <c r="K158" i="18" s="1"/>
  <c r="K188" i="18" s="1"/>
  <c r="L93" i="18"/>
  <c r="L140" i="18" s="1"/>
  <c r="L88" i="22" s="1"/>
  <c r="L184" i="22" s="1"/>
  <c r="L229" i="22" s="1"/>
  <c r="L61" i="18"/>
  <c r="L108" i="18" s="1"/>
  <c r="L56" i="22" s="1"/>
  <c r="L152" i="22" s="1"/>
  <c r="L197" i="22" s="1"/>
  <c r="L82" i="18"/>
  <c r="L129" i="18" s="1"/>
  <c r="L77" i="22" s="1"/>
  <c r="L84" i="18"/>
  <c r="L131" i="18" s="1"/>
  <c r="K165" i="18" s="1"/>
  <c r="K195" i="18" s="1"/>
  <c r="L70" i="18"/>
  <c r="L117" i="18" s="1"/>
  <c r="L62" i="18"/>
  <c r="L109" i="18" s="1"/>
  <c r="K153" i="18" s="1"/>
  <c r="K183" i="18" s="1"/>
  <c r="L85" i="18"/>
  <c r="L132" i="18" s="1"/>
  <c r="K166" i="18" s="1"/>
  <c r="K196" i="18" s="1"/>
  <c r="L58" i="18"/>
  <c r="L105" i="18" s="1"/>
  <c r="K151" i="18" s="1"/>
  <c r="K181" i="18" s="1"/>
  <c r="L87" i="18"/>
  <c r="L134" i="18" s="1"/>
  <c r="K168" i="18" s="1"/>
  <c r="K198" i="18" s="1"/>
  <c r="L90" i="18"/>
  <c r="L137" i="18" s="1"/>
  <c r="L85" i="22" s="1"/>
  <c r="L181" i="22" s="1"/>
  <c r="L226" i="22" s="1"/>
  <c r="L95" i="18"/>
  <c r="L142" i="18" s="1"/>
  <c r="L90" i="22" s="1"/>
  <c r="L186" i="22" s="1"/>
  <c r="L103" i="18"/>
  <c r="M52" i="18"/>
  <c r="K193" i="22"/>
  <c r="J238" i="22" s="1"/>
  <c r="K227" i="22"/>
  <c r="J44" i="33"/>
  <c r="J44" i="25"/>
  <c r="J44" i="29"/>
  <c r="J44" i="31"/>
  <c r="J44" i="28"/>
  <c r="J45" i="27"/>
  <c r="J44" i="30"/>
  <c r="J44" i="32"/>
  <c r="J36" i="25"/>
  <c r="J36" i="32"/>
  <c r="J36" i="29"/>
  <c r="J36" i="30"/>
  <c r="J37" i="27"/>
  <c r="J36" i="31"/>
  <c r="J36" i="28"/>
  <c r="J36" i="33"/>
  <c r="K218" i="22"/>
  <c r="K223" i="22"/>
  <c r="K219" i="22"/>
  <c r="K230" i="22"/>
  <c r="J16" i="24"/>
  <c r="J15" i="43" s="1"/>
  <c r="K224" i="22"/>
  <c r="K222" i="22"/>
  <c r="K220" i="22"/>
  <c r="K195" i="22"/>
  <c r="J20" i="24"/>
  <c r="J19" i="43" s="1"/>
  <c r="J13" i="24"/>
  <c r="J12" i="43" s="1"/>
  <c r="J7" i="24"/>
  <c r="J6" i="43" s="1"/>
  <c r="J9" i="24"/>
  <c r="J8" i="43" s="1"/>
  <c r="J10" i="24"/>
  <c r="J9" i="43" s="1"/>
  <c r="J4" i="24"/>
  <c r="J15" i="24"/>
  <c r="J14" i="43" s="1"/>
  <c r="J5" i="24"/>
  <c r="J4" i="43" s="1"/>
  <c r="J8" i="24"/>
  <c r="J7" i="43" s="1"/>
  <c r="K156" i="18" l="1"/>
  <c r="K186" i="18" s="1"/>
  <c r="K40" i="25" s="1"/>
  <c r="L89" i="22"/>
  <c r="K163" i="18"/>
  <c r="K193" i="18" s="1"/>
  <c r="L83" i="22"/>
  <c r="L179" i="22" s="1"/>
  <c r="L224" i="22" s="1"/>
  <c r="K160" i="18"/>
  <c r="K190" i="18" s="1"/>
  <c r="K44" i="30" s="1"/>
  <c r="K167" i="18"/>
  <c r="K197" i="18" s="1"/>
  <c r="K51" i="30" s="1"/>
  <c r="K150" i="18"/>
  <c r="K180" i="18" s="1"/>
  <c r="K35" i="27" s="1"/>
  <c r="L79" i="22"/>
  <c r="L175" i="22" s="1"/>
  <c r="K19" i="24" s="1"/>
  <c r="K18" i="43" s="1"/>
  <c r="K154" i="18"/>
  <c r="K184" i="18" s="1"/>
  <c r="K38" i="32" s="1"/>
  <c r="K172" i="18"/>
  <c r="K202" i="18" s="1"/>
  <c r="K56" i="28" s="1"/>
  <c r="K155" i="18"/>
  <c r="K185" i="18" s="1"/>
  <c r="K40" i="27" s="1"/>
  <c r="K159" i="18"/>
  <c r="K189" i="18" s="1"/>
  <c r="K43" i="33" s="1"/>
  <c r="K26" i="24"/>
  <c r="K25" i="43" s="1"/>
  <c r="L65" i="22"/>
  <c r="L161" i="22" s="1"/>
  <c r="L206" i="22" s="1"/>
  <c r="K170" i="18"/>
  <c r="K200" i="18" s="1"/>
  <c r="K55" i="27" s="1"/>
  <c r="L71" i="22"/>
  <c r="L167" i="22" s="1"/>
  <c r="L212" i="22" s="1"/>
  <c r="L53" i="22"/>
  <c r="L149" i="22" s="1"/>
  <c r="L194" i="22" s="1"/>
  <c r="L86" i="22"/>
  <c r="L182" i="22" s="1"/>
  <c r="L227" i="22" s="1"/>
  <c r="L75" i="22"/>
  <c r="L171" i="22" s="1"/>
  <c r="L216" i="22" s="1"/>
  <c r="K164" i="18"/>
  <c r="K194" i="18" s="1"/>
  <c r="K48" i="29" s="1"/>
  <c r="L76" i="22"/>
  <c r="L172" i="22" s="1"/>
  <c r="K16" i="24" s="1"/>
  <c r="K15" i="43" s="1"/>
  <c r="L57" i="22"/>
  <c r="L153" i="22" s="1"/>
  <c r="L198" i="22" s="1"/>
  <c r="K152" i="18"/>
  <c r="K182" i="18" s="1"/>
  <c r="K36" i="29" s="1"/>
  <c r="K157" i="18"/>
  <c r="K187" i="18" s="1"/>
  <c r="K41" i="33" s="1"/>
  <c r="L80" i="22"/>
  <c r="L176" i="22" s="1"/>
  <c r="K20" i="24" s="1"/>
  <c r="K19" i="43" s="1"/>
  <c r="L82" i="22"/>
  <c r="L178" i="22" s="1"/>
  <c r="L223" i="22" s="1"/>
  <c r="L144" i="18"/>
  <c r="P45" i="18"/>
  <c r="M53" i="18" s="1"/>
  <c r="M72" i="18" s="1"/>
  <c r="M119" i="18" s="1"/>
  <c r="M67" i="22" s="1"/>
  <c r="M163" i="22" s="1"/>
  <c r="M208" i="22" s="1"/>
  <c r="K55" i="25"/>
  <c r="K55" i="30"/>
  <c r="K55" i="28"/>
  <c r="K55" i="33"/>
  <c r="K55" i="31"/>
  <c r="K56" i="27"/>
  <c r="K55" i="29"/>
  <c r="K55" i="32"/>
  <c r="K37" i="25"/>
  <c r="K37" i="32"/>
  <c r="K37" i="31"/>
  <c r="K37" i="28"/>
  <c r="K37" i="30"/>
  <c r="K37" i="33"/>
  <c r="K38" i="27"/>
  <c r="K37" i="29"/>
  <c r="K42" i="25"/>
  <c r="K43" i="27"/>
  <c r="K42" i="29"/>
  <c r="K42" i="31"/>
  <c r="K42" i="32"/>
  <c r="K42" i="28"/>
  <c r="K42" i="33"/>
  <c r="K57" i="32"/>
  <c r="K57" i="25"/>
  <c r="K57" i="28"/>
  <c r="K57" i="31"/>
  <c r="K57" i="30"/>
  <c r="K57" i="29"/>
  <c r="K58" i="27"/>
  <c r="K57" i="33"/>
  <c r="K49" i="25"/>
  <c r="K49" i="32"/>
  <c r="K49" i="31"/>
  <c r="K49" i="30"/>
  <c r="K49" i="28"/>
  <c r="K49" i="29"/>
  <c r="K50" i="27"/>
  <c r="K49" i="33"/>
  <c r="K46" i="32"/>
  <c r="K46" i="29"/>
  <c r="K46" i="33"/>
  <c r="K46" i="25"/>
  <c r="K46" i="31"/>
  <c r="K46" i="28"/>
  <c r="K47" i="27"/>
  <c r="K46" i="30"/>
  <c r="K43" i="32"/>
  <c r="K52" i="33"/>
  <c r="K52" i="25"/>
  <c r="K52" i="30"/>
  <c r="K52" i="31"/>
  <c r="K52" i="32"/>
  <c r="K52" i="29"/>
  <c r="K52" i="28"/>
  <c r="K53" i="27"/>
  <c r="K35" i="32"/>
  <c r="K35" i="30"/>
  <c r="K35" i="25"/>
  <c r="K35" i="29"/>
  <c r="K36" i="27"/>
  <c r="K35" i="28"/>
  <c r="K35" i="33"/>
  <c r="K35" i="31"/>
  <c r="K56" i="29"/>
  <c r="K53" i="33"/>
  <c r="K53" i="25"/>
  <c r="K53" i="30"/>
  <c r="K53" i="31"/>
  <c r="K54" i="27"/>
  <c r="K53" i="29"/>
  <c r="K53" i="28"/>
  <c r="K53" i="32"/>
  <c r="K45" i="32"/>
  <c r="K45" i="30"/>
  <c r="K45" i="25"/>
  <c r="K45" i="29"/>
  <c r="K45" i="31"/>
  <c r="K45" i="28"/>
  <c r="K45" i="33"/>
  <c r="K46" i="27"/>
  <c r="K40" i="32"/>
  <c r="K40" i="33"/>
  <c r="K40" i="31"/>
  <c r="K40" i="30"/>
  <c r="K41" i="27"/>
  <c r="K40" i="29"/>
  <c r="K40" i="28"/>
  <c r="K47" i="32"/>
  <c r="K47" i="29"/>
  <c r="K47" i="25"/>
  <c r="K47" i="28"/>
  <c r="K47" i="33"/>
  <c r="K47" i="31"/>
  <c r="K48" i="27"/>
  <c r="K47" i="30"/>
  <c r="K50" i="32"/>
  <c r="K50" i="25"/>
  <c r="K50" i="31"/>
  <c r="K50" i="33"/>
  <c r="K50" i="30"/>
  <c r="K51" i="27"/>
  <c r="K50" i="29"/>
  <c r="K50" i="28"/>
  <c r="J3" i="43"/>
  <c r="L219" i="22"/>
  <c r="L231" i="22"/>
  <c r="L180" i="22"/>
  <c r="K24" i="24" s="1"/>
  <c r="K23" i="43" s="1"/>
  <c r="L195" i="22"/>
  <c r="L185" i="22"/>
  <c r="L230" i="22" s="1"/>
  <c r="L215" i="22"/>
  <c r="L177" i="22"/>
  <c r="K21" i="24" s="1"/>
  <c r="K20" i="43" s="1"/>
  <c r="L173" i="22"/>
  <c r="K17" i="24" s="1"/>
  <c r="K16" i="43" s="1"/>
  <c r="K8" i="24"/>
  <c r="K7" i="43" s="1"/>
  <c r="K14" i="24"/>
  <c r="K13" i="43" s="1"/>
  <c r="K9" i="24"/>
  <c r="K8" i="43" s="1"/>
  <c r="K6" i="24"/>
  <c r="K5" i="43" s="1"/>
  <c r="L163" i="22"/>
  <c r="L208" i="22" s="1"/>
  <c r="L148" i="22"/>
  <c r="K44" i="27" l="1"/>
  <c r="K44" i="32"/>
  <c r="K38" i="31"/>
  <c r="K45" i="27"/>
  <c r="K44" i="29"/>
  <c r="K56" i="32"/>
  <c r="K34" i="30"/>
  <c r="K44" i="31"/>
  <c r="K44" i="28"/>
  <c r="K44" i="25"/>
  <c r="K44" i="33"/>
  <c r="K52" i="27"/>
  <c r="K51" i="32"/>
  <c r="K51" i="25"/>
  <c r="K51" i="31"/>
  <c r="K34" i="28"/>
  <c r="K54" i="28"/>
  <c r="K51" i="33"/>
  <c r="K54" i="29"/>
  <c r="K34" i="31"/>
  <c r="K54" i="32"/>
  <c r="K54" i="31"/>
  <c r="K34" i="33"/>
  <c r="K51" i="28"/>
  <c r="K51" i="29"/>
  <c r="K54" i="25"/>
  <c r="K41" i="30"/>
  <c r="K38" i="25"/>
  <c r="K41" i="29"/>
  <c r="K41" i="32"/>
  <c r="K38" i="28"/>
  <c r="K39" i="27"/>
  <c r="K38" i="30"/>
  <c r="K38" i="29"/>
  <c r="K38" i="33"/>
  <c r="K54" i="33"/>
  <c r="K41" i="25"/>
  <c r="K43" i="31"/>
  <c r="K34" i="25"/>
  <c r="K48" i="33"/>
  <c r="K41" i="31"/>
  <c r="K43" i="25"/>
  <c r="K34" i="32"/>
  <c r="K54" i="30"/>
  <c r="K43" i="29"/>
  <c r="K34" i="29"/>
  <c r="K43" i="30"/>
  <c r="K42" i="27"/>
  <c r="K43" i="28"/>
  <c r="K56" i="30"/>
  <c r="K39" i="28"/>
  <c r="K56" i="33"/>
  <c r="K39" i="30"/>
  <c r="K56" i="31"/>
  <c r="K39" i="32"/>
  <c r="K56" i="25"/>
  <c r="K39" i="25"/>
  <c r="K39" i="33"/>
  <c r="K57" i="27"/>
  <c r="K39" i="31"/>
  <c r="K39" i="29"/>
  <c r="K49" i="27"/>
  <c r="K36" i="25"/>
  <c r="K36" i="32"/>
  <c r="K41" i="28"/>
  <c r="K48" i="25"/>
  <c r="K48" i="31"/>
  <c r="K36" i="28"/>
  <c r="K48" i="30"/>
  <c r="K36" i="31"/>
  <c r="K36" i="33"/>
  <c r="K37" i="27"/>
  <c r="K36" i="30"/>
  <c r="K48" i="32"/>
  <c r="K48" i="28"/>
  <c r="M70" i="18"/>
  <c r="M117" i="18" s="1"/>
  <c r="M65" i="22" s="1"/>
  <c r="M161" i="22" s="1"/>
  <c r="M206" i="22" s="1"/>
  <c r="M64" i="18"/>
  <c r="M111" i="18" s="1"/>
  <c r="M59" i="22" s="1"/>
  <c r="M155" i="22" s="1"/>
  <c r="M200" i="22" s="1"/>
  <c r="M85" i="18"/>
  <c r="M132" i="18" s="1"/>
  <c r="M80" i="22" s="1"/>
  <c r="M87" i="18"/>
  <c r="M134" i="18" s="1"/>
  <c r="M92" i="18"/>
  <c r="M139" i="18" s="1"/>
  <c r="M87" i="22" s="1"/>
  <c r="M83" i="18"/>
  <c r="M130" i="18" s="1"/>
  <c r="L164" i="18" s="1"/>
  <c r="L194" i="18" s="1"/>
  <c r="M82" i="18"/>
  <c r="M129" i="18" s="1"/>
  <c r="L163" i="18" s="1"/>
  <c r="L193" i="18" s="1"/>
  <c r="M58" i="18"/>
  <c r="M105" i="18" s="1"/>
  <c r="L151" i="18" s="1"/>
  <c r="L181" i="18" s="1"/>
  <c r="M94" i="18"/>
  <c r="M141" i="18" s="1"/>
  <c r="L173" i="18" s="1"/>
  <c r="L203" i="18" s="1"/>
  <c r="M75" i="18"/>
  <c r="M122" i="18" s="1"/>
  <c r="L158" i="18" s="1"/>
  <c r="L188" i="18" s="1"/>
  <c r="L42" i="31" s="1"/>
  <c r="M81" i="18"/>
  <c r="M128" i="18" s="1"/>
  <c r="L162" i="18" s="1"/>
  <c r="L192" i="18" s="1"/>
  <c r="M61" i="18"/>
  <c r="M108" i="18" s="1"/>
  <c r="M56" i="22" s="1"/>
  <c r="M152" i="22" s="1"/>
  <c r="M197" i="22" s="1"/>
  <c r="M67" i="18"/>
  <c r="M114" i="18" s="1"/>
  <c r="M66" i="18"/>
  <c r="M113" i="18" s="1"/>
  <c r="M61" i="22" s="1"/>
  <c r="M157" i="22" s="1"/>
  <c r="M202" i="22" s="1"/>
  <c r="M65" i="18"/>
  <c r="M112" i="18" s="1"/>
  <c r="M60" i="22" s="1"/>
  <c r="M156" i="22" s="1"/>
  <c r="M201" i="22" s="1"/>
  <c r="M74" i="18"/>
  <c r="M121" i="18" s="1"/>
  <c r="M69" i="22" s="1"/>
  <c r="M165" i="22" s="1"/>
  <c r="M210" i="22" s="1"/>
  <c r="M59" i="18"/>
  <c r="M106" i="18" s="1"/>
  <c r="M54" i="22" s="1"/>
  <c r="M150" i="22" s="1"/>
  <c r="M90" i="18"/>
  <c r="M137" i="18" s="1"/>
  <c r="M85" i="22" s="1"/>
  <c r="M181" i="22" s="1"/>
  <c r="M93" i="18"/>
  <c r="M140" i="18" s="1"/>
  <c r="M88" i="22" s="1"/>
  <c r="M184" i="22" s="1"/>
  <c r="M229" i="22" s="1"/>
  <c r="M62" i="18"/>
  <c r="M109" i="18" s="1"/>
  <c r="M68" i="18"/>
  <c r="M115" i="18" s="1"/>
  <c r="M63" i="22" s="1"/>
  <c r="M159" i="22" s="1"/>
  <c r="M204" i="22" s="1"/>
  <c r="M69" i="18"/>
  <c r="M116" i="18" s="1"/>
  <c r="M64" i="22" s="1"/>
  <c r="M160" i="22" s="1"/>
  <c r="M205" i="22" s="1"/>
  <c r="M78" i="18"/>
  <c r="M125" i="18" s="1"/>
  <c r="M73" i="22" s="1"/>
  <c r="M169" i="22" s="1"/>
  <c r="M214" i="22" s="1"/>
  <c r="M91" i="18"/>
  <c r="M138" i="18" s="1"/>
  <c r="L171" i="18" s="1"/>
  <c r="L201" i="18" s="1"/>
  <c r="M95" i="18"/>
  <c r="M142" i="18" s="1"/>
  <c r="M90" i="22" s="1"/>
  <c r="M186" i="22" s="1"/>
  <c r="M231" i="22" s="1"/>
  <c r="M77" i="18"/>
  <c r="M124" i="18" s="1"/>
  <c r="M72" i="22" s="1"/>
  <c r="M168" i="22" s="1"/>
  <c r="M213" i="22" s="1"/>
  <c r="M63" i="18"/>
  <c r="M110" i="18" s="1"/>
  <c r="M58" i="22" s="1"/>
  <c r="M154" i="22" s="1"/>
  <c r="M199" i="22" s="1"/>
  <c r="M60" i="18"/>
  <c r="M107" i="18" s="1"/>
  <c r="M80" i="18"/>
  <c r="M127" i="18" s="1"/>
  <c r="M75" i="22" s="1"/>
  <c r="M171" i="22" s="1"/>
  <c r="M216" i="22" s="1"/>
  <c r="M57" i="18"/>
  <c r="M104" i="18" s="1"/>
  <c r="M52" i="22" s="1"/>
  <c r="M148" i="22" s="1"/>
  <c r="M73" i="18"/>
  <c r="M120" i="18" s="1"/>
  <c r="M68" i="22" s="1"/>
  <c r="M71" i="18"/>
  <c r="M118" i="18" s="1"/>
  <c r="M66" i="22" s="1"/>
  <c r="M162" i="22" s="1"/>
  <c r="M207" i="22" s="1"/>
  <c r="M86" i="18"/>
  <c r="M133" i="18" s="1"/>
  <c r="M84" i="18"/>
  <c r="M131" i="18" s="1"/>
  <c r="M88" i="18"/>
  <c r="M135" i="18" s="1"/>
  <c r="L169" i="18" s="1"/>
  <c r="L199" i="18" s="1"/>
  <c r="L53" i="31" s="1"/>
  <c r="M76" i="18"/>
  <c r="M123" i="18" s="1"/>
  <c r="M79" i="18"/>
  <c r="M126" i="18" s="1"/>
  <c r="M74" i="22" s="1"/>
  <c r="M170" i="22" s="1"/>
  <c r="M89" i="18"/>
  <c r="M136" i="18" s="1"/>
  <c r="M84" i="22" s="1"/>
  <c r="M180" i="22" s="1"/>
  <c r="M225" i="22" s="1"/>
  <c r="M103" i="18"/>
  <c r="N52" i="18"/>
  <c r="L193" i="22"/>
  <c r="K238" i="22" s="1"/>
  <c r="L218" i="22"/>
  <c r="L220" i="22"/>
  <c r="L221" i="22"/>
  <c r="K22" i="24"/>
  <c r="K21" i="43" s="1"/>
  <c r="L222" i="22"/>
  <c r="K25" i="24"/>
  <c r="K24" i="43" s="1"/>
  <c r="K27" i="24"/>
  <c r="K26" i="43" s="1"/>
  <c r="K23" i="24"/>
  <c r="K22" i="43" s="1"/>
  <c r="L225" i="22"/>
  <c r="L217" i="22"/>
  <c r="K7" i="24"/>
  <c r="K6" i="43" s="1"/>
  <c r="K11" i="24"/>
  <c r="K10" i="43" s="1"/>
  <c r="K10" i="24"/>
  <c r="K9" i="43" s="1"/>
  <c r="K5" i="24"/>
  <c r="K4" i="43" s="1"/>
  <c r="K13" i="24"/>
  <c r="K12" i="43" s="1"/>
  <c r="K4" i="24"/>
  <c r="K15" i="24"/>
  <c r="K14" i="43" s="1"/>
  <c r="M78" i="22" l="1"/>
  <c r="M76" i="22"/>
  <c r="L53" i="32"/>
  <c r="L166" i="18"/>
  <c r="L196" i="18" s="1"/>
  <c r="L50" i="33" s="1"/>
  <c r="L150" i="18"/>
  <c r="L180" i="18" s="1"/>
  <c r="L34" i="25" s="1"/>
  <c r="L24" i="24"/>
  <c r="L23" i="43" s="1"/>
  <c r="M77" i="22"/>
  <c r="M173" i="22" s="1"/>
  <c r="L17" i="24" s="1"/>
  <c r="L16" i="43" s="1"/>
  <c r="L159" i="18"/>
  <c r="L189" i="18" s="1"/>
  <c r="L44" i="27" s="1"/>
  <c r="L154" i="18"/>
  <c r="L184" i="18" s="1"/>
  <c r="L38" i="29" s="1"/>
  <c r="M89" i="22"/>
  <c r="M185" i="22" s="1"/>
  <c r="L27" i="24" s="1"/>
  <c r="L26" i="43" s="1"/>
  <c r="M86" i="22"/>
  <c r="M182" i="22" s="1"/>
  <c r="L25" i="24" s="1"/>
  <c r="L24" i="43" s="1"/>
  <c r="M71" i="22"/>
  <c r="M167" i="22" s="1"/>
  <c r="M212" i="22" s="1"/>
  <c r="L172" i="18"/>
  <c r="L202" i="18" s="1"/>
  <c r="L56" i="29" s="1"/>
  <c r="L157" i="18"/>
  <c r="L187" i="18" s="1"/>
  <c r="L41" i="25" s="1"/>
  <c r="L156" i="18"/>
  <c r="L186" i="18" s="1"/>
  <c r="L40" i="32" s="1"/>
  <c r="L155" i="18"/>
  <c r="L185" i="18" s="1"/>
  <c r="L39" i="31" s="1"/>
  <c r="M53" i="22"/>
  <c r="M149" i="22" s="1"/>
  <c r="M194" i="22" s="1"/>
  <c r="M62" i="22"/>
  <c r="M158" i="22" s="1"/>
  <c r="M203" i="22" s="1"/>
  <c r="L53" i="30"/>
  <c r="L53" i="28"/>
  <c r="L53" i="25"/>
  <c r="L54" i="27"/>
  <c r="L53" i="29"/>
  <c r="L42" i="28"/>
  <c r="L42" i="32"/>
  <c r="L42" i="33"/>
  <c r="L43" i="27"/>
  <c r="L42" i="25"/>
  <c r="L42" i="29"/>
  <c r="L170" i="18"/>
  <c r="L200" i="18" s="1"/>
  <c r="L54" i="32" s="1"/>
  <c r="M82" i="22"/>
  <c r="M178" i="22" s="1"/>
  <c r="L22" i="24" s="1"/>
  <c r="L21" i="43" s="1"/>
  <c r="L168" i="18"/>
  <c r="L198" i="18" s="1"/>
  <c r="M55" i="22"/>
  <c r="M151" i="22" s="1"/>
  <c r="M196" i="22" s="1"/>
  <c r="L152" i="18"/>
  <c r="L182" i="18" s="1"/>
  <c r="M144" i="18"/>
  <c r="L153" i="18"/>
  <c r="L183" i="18" s="1"/>
  <c r="M57" i="22"/>
  <c r="M153" i="22" s="1"/>
  <c r="M198" i="22" s="1"/>
  <c r="L53" i="33"/>
  <c r="L161" i="18"/>
  <c r="L191" i="18" s="1"/>
  <c r="M79" i="22"/>
  <c r="M175" i="22" s="1"/>
  <c r="L19" i="24" s="1"/>
  <c r="L18" i="43" s="1"/>
  <c r="L165" i="18"/>
  <c r="L195" i="18" s="1"/>
  <c r="Q45" i="18"/>
  <c r="N53" i="18" s="1"/>
  <c r="N75" i="18" s="1"/>
  <c r="N122" i="18" s="1"/>
  <c r="M81" i="22"/>
  <c r="M177" i="22" s="1"/>
  <c r="M222" i="22" s="1"/>
  <c r="L167" i="18"/>
  <c r="L197" i="18" s="1"/>
  <c r="L160" i="18"/>
  <c r="L190" i="18" s="1"/>
  <c r="M83" i="22"/>
  <c r="M179" i="22" s="1"/>
  <c r="L23" i="24" s="1"/>
  <c r="L22" i="43" s="1"/>
  <c r="M193" i="22"/>
  <c r="L238" i="22" s="1"/>
  <c r="L50" i="31"/>
  <c r="L55" i="31"/>
  <c r="L55" i="33"/>
  <c r="L55" i="25"/>
  <c r="L55" i="30"/>
  <c r="L55" i="28"/>
  <c r="L56" i="27"/>
  <c r="L55" i="29"/>
  <c r="L55" i="32"/>
  <c r="L35" i="31"/>
  <c r="L35" i="32"/>
  <c r="L35" i="25"/>
  <c r="L35" i="29"/>
  <c r="L35" i="28"/>
  <c r="L36" i="27"/>
  <c r="L35" i="33"/>
  <c r="L35" i="30"/>
  <c r="L46" i="33"/>
  <c r="L46" i="31"/>
  <c r="L46" i="29"/>
  <c r="L46" i="32"/>
  <c r="L46" i="28"/>
  <c r="L46" i="30"/>
  <c r="L47" i="27"/>
  <c r="L46" i="25"/>
  <c r="L57" i="31"/>
  <c r="L57" i="33"/>
  <c r="L57" i="32"/>
  <c r="L57" i="28"/>
  <c r="L57" i="30"/>
  <c r="L58" i="27"/>
  <c r="L57" i="25"/>
  <c r="L57" i="29"/>
  <c r="L48" i="31"/>
  <c r="L48" i="33"/>
  <c r="L48" i="29"/>
  <c r="L48" i="30"/>
  <c r="L48" i="28"/>
  <c r="L48" i="32"/>
  <c r="L48" i="25"/>
  <c r="L49" i="27"/>
  <c r="L47" i="31"/>
  <c r="L47" i="32"/>
  <c r="L47" i="29"/>
  <c r="L48" i="27"/>
  <c r="L47" i="28"/>
  <c r="L47" i="33"/>
  <c r="L47" i="30"/>
  <c r="L47" i="25"/>
  <c r="M226" i="22"/>
  <c r="K3" i="43"/>
  <c r="M176" i="22"/>
  <c r="L20" i="24" s="1"/>
  <c r="L19" i="43" s="1"/>
  <c r="M174" i="22"/>
  <c r="M219" i="22" s="1"/>
  <c r="M172" i="22"/>
  <c r="L16" i="24" s="1"/>
  <c r="L15" i="43" s="1"/>
  <c r="M195" i="22"/>
  <c r="M183" i="22"/>
  <c r="L26" i="24" s="1"/>
  <c r="L25" i="43" s="1"/>
  <c r="M215" i="22"/>
  <c r="L8" i="24"/>
  <c r="L7" i="43" s="1"/>
  <c r="L14" i="24"/>
  <c r="L13" i="43" s="1"/>
  <c r="L10" i="24"/>
  <c r="L9" i="43" s="1"/>
  <c r="L4" i="24"/>
  <c r="L15" i="24"/>
  <c r="L14" i="43" s="1"/>
  <c r="M164" i="22"/>
  <c r="M209" i="22" s="1"/>
  <c r="L34" i="29" l="1"/>
  <c r="L34" i="31"/>
  <c r="L50" i="29"/>
  <c r="L50" i="28"/>
  <c r="L50" i="25"/>
  <c r="L51" i="27"/>
  <c r="L50" i="30"/>
  <c r="L50" i="32"/>
  <c r="L56" i="32"/>
  <c r="L34" i="30"/>
  <c r="L56" i="25"/>
  <c r="L34" i="32"/>
  <c r="L34" i="33"/>
  <c r="L35" i="27"/>
  <c r="L34" i="28"/>
  <c r="L41" i="29"/>
  <c r="M224" i="22"/>
  <c r="L41" i="32"/>
  <c r="L41" i="30"/>
  <c r="L41" i="28"/>
  <c r="L38" i="32"/>
  <c r="L38" i="31"/>
  <c r="L39" i="27"/>
  <c r="L38" i="30"/>
  <c r="L6" i="24"/>
  <c r="L5" i="43" s="1"/>
  <c r="L38" i="28"/>
  <c r="L38" i="33"/>
  <c r="L38" i="25"/>
  <c r="L43" i="25"/>
  <c r="L43" i="30"/>
  <c r="L43" i="33"/>
  <c r="L43" i="32"/>
  <c r="L43" i="31"/>
  <c r="L43" i="29"/>
  <c r="L43" i="28"/>
  <c r="L41" i="31"/>
  <c r="L41" i="33"/>
  <c r="L42" i="27"/>
  <c r="L40" i="28"/>
  <c r="L7" i="24"/>
  <c r="L6" i="43" s="1"/>
  <c r="L40" i="31"/>
  <c r="L56" i="31"/>
  <c r="L56" i="33"/>
  <c r="L57" i="27"/>
  <c r="L56" i="30"/>
  <c r="L56" i="28"/>
  <c r="L39" i="30"/>
  <c r="L39" i="25"/>
  <c r="L54" i="33"/>
  <c r="L39" i="28"/>
  <c r="L54" i="28"/>
  <c r="L39" i="33"/>
  <c r="L39" i="32"/>
  <c r="L40" i="27"/>
  <c r="L40" i="25"/>
  <c r="L40" i="29"/>
  <c r="L41" i="27"/>
  <c r="L40" i="30"/>
  <c r="L40" i="33"/>
  <c r="M220" i="22"/>
  <c r="L39" i="29"/>
  <c r="L21" i="24"/>
  <c r="L20" i="43" s="1"/>
  <c r="L54" i="30"/>
  <c r="L54" i="31"/>
  <c r="L55" i="27"/>
  <c r="L54" i="25"/>
  <c r="L54" i="29"/>
  <c r="M223" i="22"/>
  <c r="N86" i="18"/>
  <c r="N133" i="18" s="1"/>
  <c r="N81" i="22" s="1"/>
  <c r="N91" i="18"/>
  <c r="N138" i="18" s="1"/>
  <c r="M171" i="18" s="1"/>
  <c r="M201" i="18" s="1"/>
  <c r="N80" i="18"/>
  <c r="N127" i="18" s="1"/>
  <c r="M161" i="18" s="1"/>
  <c r="M191" i="18" s="1"/>
  <c r="N85" i="18"/>
  <c r="N132" i="18" s="1"/>
  <c r="N80" i="22" s="1"/>
  <c r="N73" i="18"/>
  <c r="N120" i="18" s="1"/>
  <c r="N68" i="22" s="1"/>
  <c r="N164" i="22" s="1"/>
  <c r="N209" i="22" s="1"/>
  <c r="N81" i="18"/>
  <c r="N128" i="18" s="1"/>
  <c r="M162" i="18" s="1"/>
  <c r="M192" i="18" s="1"/>
  <c r="N70" i="18"/>
  <c r="N117" i="18" s="1"/>
  <c r="N65" i="22" s="1"/>
  <c r="N90" i="18"/>
  <c r="N137" i="18" s="1"/>
  <c r="N85" i="22" s="1"/>
  <c r="N181" i="22" s="1"/>
  <c r="N226" i="22" s="1"/>
  <c r="N78" i="18"/>
  <c r="N125" i="18" s="1"/>
  <c r="N73" i="22" s="1"/>
  <c r="N169" i="22" s="1"/>
  <c r="N214" i="22" s="1"/>
  <c r="N68" i="18"/>
  <c r="N115" i="18" s="1"/>
  <c r="N63" i="22" s="1"/>
  <c r="N159" i="22" s="1"/>
  <c r="N204" i="22" s="1"/>
  <c r="N76" i="18"/>
  <c r="N123" i="18" s="1"/>
  <c r="N71" i="22" s="1"/>
  <c r="N62" i="18"/>
  <c r="N109" i="18" s="1"/>
  <c r="M153" i="18" s="1"/>
  <c r="M183" i="18" s="1"/>
  <c r="N60" i="18"/>
  <c r="N107" i="18" s="1"/>
  <c r="N55" i="22" s="1"/>
  <c r="N151" i="22" s="1"/>
  <c r="N196" i="22" s="1"/>
  <c r="N92" i="18"/>
  <c r="N139" i="18" s="1"/>
  <c r="N87" i="22" s="1"/>
  <c r="N183" i="22" s="1"/>
  <c r="N228" i="22" s="1"/>
  <c r="N74" i="18"/>
  <c r="N121" i="18" s="1"/>
  <c r="N69" i="22" s="1"/>
  <c r="N165" i="22" s="1"/>
  <c r="N210" i="22" s="1"/>
  <c r="N93" i="18"/>
  <c r="N140" i="18" s="1"/>
  <c r="N88" i="22" s="1"/>
  <c r="N184" i="22" s="1"/>
  <c r="N229" i="22" s="1"/>
  <c r="N63" i="18"/>
  <c r="N110" i="18" s="1"/>
  <c r="N58" i="22" s="1"/>
  <c r="N154" i="22" s="1"/>
  <c r="N199" i="22" s="1"/>
  <c r="N61" i="18"/>
  <c r="N108" i="18" s="1"/>
  <c r="N56" i="22" s="1"/>
  <c r="N152" i="22" s="1"/>
  <c r="N197" i="22" s="1"/>
  <c r="N89" i="18"/>
  <c r="N136" i="18" s="1"/>
  <c r="N84" i="22" s="1"/>
  <c r="L52" i="31"/>
  <c r="L52" i="32"/>
  <c r="L52" i="33"/>
  <c r="L52" i="25"/>
  <c r="L52" i="30"/>
  <c r="L53" i="27"/>
  <c r="L52" i="28"/>
  <c r="L52" i="29"/>
  <c r="N87" i="18"/>
  <c r="N134" i="18" s="1"/>
  <c r="M168" i="18" s="1"/>
  <c r="M198" i="18" s="1"/>
  <c r="N57" i="18"/>
  <c r="N104" i="18" s="1"/>
  <c r="M150" i="18" s="1"/>
  <c r="M180" i="18" s="1"/>
  <c r="L46" i="27"/>
  <c r="L45" i="29"/>
  <c r="L45" i="30"/>
  <c r="L45" i="25"/>
  <c r="L37" i="28"/>
  <c r="L37" i="30"/>
  <c r="L38" i="27"/>
  <c r="L37" i="25"/>
  <c r="L37" i="33"/>
  <c r="L37" i="29"/>
  <c r="L37" i="31"/>
  <c r="L37" i="32"/>
  <c r="L45" i="33"/>
  <c r="N67" i="18"/>
  <c r="N114" i="18" s="1"/>
  <c r="N62" i="22" s="1"/>
  <c r="N95" i="18"/>
  <c r="N142" i="18" s="1"/>
  <c r="N90" i="22" s="1"/>
  <c r="N186" i="22" s="1"/>
  <c r="N231" i="22" s="1"/>
  <c r="N59" i="18"/>
  <c r="N106" i="18" s="1"/>
  <c r="N54" i="22" s="1"/>
  <c r="N150" i="22" s="1"/>
  <c r="L45" i="31"/>
  <c r="L45" i="32"/>
  <c r="L45" i="28"/>
  <c r="N58" i="18"/>
  <c r="N105" i="18" s="1"/>
  <c r="M151" i="18" s="1"/>
  <c r="M181" i="18" s="1"/>
  <c r="L51" i="25"/>
  <c r="L51" i="33"/>
  <c r="L51" i="31"/>
  <c r="L51" i="29"/>
  <c r="L51" i="32"/>
  <c r="L51" i="30"/>
  <c r="L51" i="28"/>
  <c r="L52" i="27"/>
  <c r="N84" i="18"/>
  <c r="N131" i="18" s="1"/>
  <c r="N79" i="22" s="1"/>
  <c r="N82" i="18"/>
  <c r="N129" i="18" s="1"/>
  <c r="M163" i="18" s="1"/>
  <c r="M193" i="18" s="1"/>
  <c r="N65" i="18"/>
  <c r="N112" i="18" s="1"/>
  <c r="N60" i="22" s="1"/>
  <c r="N156" i="22" s="1"/>
  <c r="N201" i="22" s="1"/>
  <c r="N77" i="18"/>
  <c r="N124" i="18" s="1"/>
  <c r="N72" i="22" s="1"/>
  <c r="N168" i="22" s="1"/>
  <c r="N213" i="22" s="1"/>
  <c r="N79" i="18"/>
  <c r="N126" i="18" s="1"/>
  <c r="N74" i="22" s="1"/>
  <c r="N170" i="22" s="1"/>
  <c r="N94" i="18"/>
  <c r="N141" i="18" s="1"/>
  <c r="M173" i="18" s="1"/>
  <c r="M203" i="18" s="1"/>
  <c r="N66" i="18"/>
  <c r="N113" i="18" s="1"/>
  <c r="N61" i="22" s="1"/>
  <c r="N157" i="22" s="1"/>
  <c r="N202" i="22" s="1"/>
  <c r="N72" i="18"/>
  <c r="N119" i="18" s="1"/>
  <c r="N67" i="22" s="1"/>
  <c r="N88" i="18"/>
  <c r="N135" i="18" s="1"/>
  <c r="M169" i="18" s="1"/>
  <c r="M199" i="18" s="1"/>
  <c r="N71" i="18"/>
  <c r="N118" i="18" s="1"/>
  <c r="N66" i="22" s="1"/>
  <c r="N162" i="22" s="1"/>
  <c r="N207" i="22" s="1"/>
  <c r="N69" i="18"/>
  <c r="N116" i="18" s="1"/>
  <c r="N64" i="22" s="1"/>
  <c r="N160" i="22" s="1"/>
  <c r="N205" i="22" s="1"/>
  <c r="N83" i="18"/>
  <c r="N130" i="18" s="1"/>
  <c r="N78" i="22" s="1"/>
  <c r="N64" i="18"/>
  <c r="N111" i="18" s="1"/>
  <c r="N59" i="22" s="1"/>
  <c r="N155" i="22" s="1"/>
  <c r="N200" i="22" s="1"/>
  <c r="L49" i="30"/>
  <c r="L49" i="25"/>
  <c r="L49" i="28"/>
  <c r="L50" i="27"/>
  <c r="L49" i="29"/>
  <c r="L49" i="33"/>
  <c r="L49" i="31"/>
  <c r="L49" i="32"/>
  <c r="L44" i="31"/>
  <c r="L44" i="32"/>
  <c r="L44" i="25"/>
  <c r="L45" i="27"/>
  <c r="L44" i="28"/>
  <c r="L44" i="33"/>
  <c r="L44" i="30"/>
  <c r="L44" i="29"/>
  <c r="L36" i="33"/>
  <c r="L36" i="31"/>
  <c r="L36" i="29"/>
  <c r="L37" i="27"/>
  <c r="L36" i="30"/>
  <c r="L36" i="25"/>
  <c r="L36" i="28"/>
  <c r="L36" i="32"/>
  <c r="L3" i="43"/>
  <c r="M218" i="22"/>
  <c r="M221" i="22"/>
  <c r="M228" i="22"/>
  <c r="M227" i="22"/>
  <c r="L18" i="24"/>
  <c r="L17" i="43" s="1"/>
  <c r="M217" i="22"/>
  <c r="M230" i="22"/>
  <c r="L11" i="24"/>
  <c r="L10" i="43" s="1"/>
  <c r="L5" i="24"/>
  <c r="L4" i="43" s="1"/>
  <c r="L9" i="24"/>
  <c r="L8" i="43" s="1"/>
  <c r="L13" i="24"/>
  <c r="L12" i="43" s="1"/>
  <c r="M158" i="18"/>
  <c r="M188" i="18" s="1"/>
  <c r="N57" i="22"/>
  <c r="N75" i="22" l="1"/>
  <c r="N77" i="22"/>
  <c r="M166" i="18"/>
  <c r="M196" i="18" s="1"/>
  <c r="N76" i="22"/>
  <c r="N172" i="22" s="1"/>
  <c r="N217" i="22" s="1"/>
  <c r="M170" i="18"/>
  <c r="M200" i="18" s="1"/>
  <c r="M54" i="31" s="1"/>
  <c r="M159" i="18"/>
  <c r="M189" i="18" s="1"/>
  <c r="M43" i="33" s="1"/>
  <c r="N52" i="22"/>
  <c r="N148" i="22" s="1"/>
  <c r="N82" i="22"/>
  <c r="N178" i="22" s="1"/>
  <c r="M22" i="24" s="1"/>
  <c r="M21" i="43" s="1"/>
  <c r="M167" i="18"/>
  <c r="M197" i="18" s="1"/>
  <c r="M51" i="31" s="1"/>
  <c r="M160" i="18"/>
  <c r="M190" i="18" s="1"/>
  <c r="M44" i="33" s="1"/>
  <c r="N86" i="22"/>
  <c r="N182" i="22" s="1"/>
  <c r="M25" i="24" s="1"/>
  <c r="M24" i="43" s="1"/>
  <c r="M165" i="18"/>
  <c r="M195" i="18" s="1"/>
  <c r="M49" i="33" s="1"/>
  <c r="M152" i="18"/>
  <c r="M182" i="18" s="1"/>
  <c r="M36" i="31" s="1"/>
  <c r="N83" i="22"/>
  <c r="N179" i="22" s="1"/>
  <c r="M23" i="24" s="1"/>
  <c r="M22" i="43" s="1"/>
  <c r="M157" i="18"/>
  <c r="M187" i="18" s="1"/>
  <c r="M41" i="32" s="1"/>
  <c r="N89" i="22"/>
  <c r="N185" i="22" s="1"/>
  <c r="M27" i="24" s="1"/>
  <c r="M26" i="43" s="1"/>
  <c r="M155" i="18"/>
  <c r="M185" i="18" s="1"/>
  <c r="M39" i="33" s="1"/>
  <c r="N53" i="22"/>
  <c r="N149" i="22" s="1"/>
  <c r="N194" i="22" s="1"/>
  <c r="M172" i="18"/>
  <c r="M202" i="18" s="1"/>
  <c r="M56" i="31" s="1"/>
  <c r="M156" i="18"/>
  <c r="M186" i="18" s="1"/>
  <c r="M40" i="30" s="1"/>
  <c r="M164" i="18"/>
  <c r="M194" i="18" s="1"/>
  <c r="M48" i="32" s="1"/>
  <c r="R45" i="18"/>
  <c r="M154" i="18"/>
  <c r="M184" i="18" s="1"/>
  <c r="M38" i="30" s="1"/>
  <c r="N103" i="18"/>
  <c r="O52" i="18"/>
  <c r="M37" i="31"/>
  <c r="M37" i="32"/>
  <c r="M37" i="28"/>
  <c r="M38" i="27"/>
  <c r="M37" i="33"/>
  <c r="M37" i="25"/>
  <c r="M37" i="30"/>
  <c r="M37" i="29"/>
  <c r="M52" i="31"/>
  <c r="M52" i="33"/>
  <c r="M52" i="30"/>
  <c r="M52" i="25"/>
  <c r="M52" i="32"/>
  <c r="M53" i="27"/>
  <c r="M52" i="29"/>
  <c r="M52" i="28"/>
  <c r="M57" i="31"/>
  <c r="M57" i="32"/>
  <c r="M57" i="33"/>
  <c r="M57" i="28"/>
  <c r="M58" i="27"/>
  <c r="M57" i="30"/>
  <c r="M57" i="29"/>
  <c r="M57" i="25"/>
  <c r="M34" i="31"/>
  <c r="M35" i="27"/>
  <c r="M34" i="32"/>
  <c r="M34" i="25"/>
  <c r="M34" i="28"/>
  <c r="M34" i="33"/>
  <c r="M34" i="30"/>
  <c r="M34" i="29"/>
  <c r="M46" i="33"/>
  <c r="M46" i="31"/>
  <c r="M46" i="32"/>
  <c r="M46" i="25"/>
  <c r="M46" i="29"/>
  <c r="M46" i="28"/>
  <c r="M46" i="30"/>
  <c r="M47" i="27"/>
  <c r="M47" i="31"/>
  <c r="M47" i="32"/>
  <c r="M47" i="29"/>
  <c r="M47" i="30"/>
  <c r="M47" i="25"/>
  <c r="M47" i="28"/>
  <c r="M48" i="27"/>
  <c r="M47" i="33"/>
  <c r="M35" i="31"/>
  <c r="M35" i="32"/>
  <c r="M36" i="27"/>
  <c r="M35" i="25"/>
  <c r="M35" i="29"/>
  <c r="M35" i="33"/>
  <c r="M35" i="28"/>
  <c r="M35" i="30"/>
  <c r="M45" i="31"/>
  <c r="M45" i="33"/>
  <c r="M45" i="32"/>
  <c r="M45" i="29"/>
  <c r="M46" i="27"/>
  <c r="M45" i="28"/>
  <c r="M45" i="30"/>
  <c r="M45" i="25"/>
  <c r="M55" i="31"/>
  <c r="M55" i="33"/>
  <c r="M55" i="25"/>
  <c r="M55" i="29"/>
  <c r="M55" i="28"/>
  <c r="M56" i="27"/>
  <c r="M55" i="30"/>
  <c r="M55" i="32"/>
  <c r="M42" i="31"/>
  <c r="M42" i="32"/>
  <c r="M42" i="29"/>
  <c r="M42" i="25"/>
  <c r="M42" i="28"/>
  <c r="M43" i="27"/>
  <c r="M42" i="33"/>
  <c r="M53" i="31"/>
  <c r="M53" i="29"/>
  <c r="M53" i="32"/>
  <c r="M53" i="33"/>
  <c r="M54" i="27"/>
  <c r="M53" i="25"/>
  <c r="M53" i="28"/>
  <c r="M53" i="30"/>
  <c r="M50" i="31"/>
  <c r="M50" i="32"/>
  <c r="M50" i="30"/>
  <c r="M50" i="33"/>
  <c r="M51" i="27"/>
  <c r="M50" i="29"/>
  <c r="M50" i="25"/>
  <c r="M50" i="28"/>
  <c r="M26" i="24"/>
  <c r="M25" i="43" s="1"/>
  <c r="N180" i="22"/>
  <c r="M24" i="24" s="1"/>
  <c r="M23" i="43" s="1"/>
  <c r="N173" i="22"/>
  <c r="M17" i="24" s="1"/>
  <c r="M16" i="43" s="1"/>
  <c r="N195" i="22"/>
  <c r="N174" i="22"/>
  <c r="N219" i="22" s="1"/>
  <c r="N176" i="22"/>
  <c r="M20" i="24" s="1"/>
  <c r="M19" i="43" s="1"/>
  <c r="N177" i="22"/>
  <c r="M21" i="24" s="1"/>
  <c r="M20" i="43" s="1"/>
  <c r="N175" i="22"/>
  <c r="M19" i="24" s="1"/>
  <c r="M18" i="43" s="1"/>
  <c r="N215" i="22"/>
  <c r="M8" i="24"/>
  <c r="M7" i="43" s="1"/>
  <c r="M14" i="24"/>
  <c r="M13" i="43" s="1"/>
  <c r="M6" i="24"/>
  <c r="M5" i="43" s="1"/>
  <c r="N158" i="22"/>
  <c r="N203" i="22" s="1"/>
  <c r="N167" i="22"/>
  <c r="N212" i="22" s="1"/>
  <c r="N163" i="22"/>
  <c r="N208" i="22" s="1"/>
  <c r="N153" i="22"/>
  <c r="N198" i="22" s="1"/>
  <c r="N161" i="22"/>
  <c r="N206" i="22" s="1"/>
  <c r="N171" i="22"/>
  <c r="N216" i="22" s="1"/>
  <c r="M55" i="27" l="1"/>
  <c r="M54" i="25"/>
  <c r="M54" i="30"/>
  <c r="M43" i="28"/>
  <c r="M43" i="30"/>
  <c r="M41" i="29"/>
  <c r="M42" i="27"/>
  <c r="M41" i="25"/>
  <c r="M41" i="28"/>
  <c r="M41" i="31"/>
  <c r="M41" i="33"/>
  <c r="M54" i="33"/>
  <c r="M54" i="28"/>
  <c r="M54" i="29"/>
  <c r="M54" i="32"/>
  <c r="M51" i="28"/>
  <c r="M51" i="33"/>
  <c r="M52" i="27"/>
  <c r="M51" i="32"/>
  <c r="M51" i="25"/>
  <c r="M51" i="30"/>
  <c r="M51" i="29"/>
  <c r="M49" i="31"/>
  <c r="M56" i="30"/>
  <c r="M56" i="33"/>
  <c r="M56" i="32"/>
  <c r="M56" i="25"/>
  <c r="M57" i="27"/>
  <c r="M56" i="28"/>
  <c r="M56" i="29"/>
  <c r="M36" i="30"/>
  <c r="M44" i="29"/>
  <c r="M44" i="28"/>
  <c r="M45" i="27"/>
  <c r="M44" i="25"/>
  <c r="M44" i="30"/>
  <c r="M44" i="32"/>
  <c r="M44" i="31"/>
  <c r="M43" i="32"/>
  <c r="M43" i="31"/>
  <c r="M43" i="29"/>
  <c r="M44" i="27"/>
  <c r="M43" i="25"/>
  <c r="M40" i="32"/>
  <c r="M49" i="29"/>
  <c r="M49" i="32"/>
  <c r="M50" i="27"/>
  <c r="M49" i="25"/>
  <c r="M36" i="33"/>
  <c r="M48" i="30"/>
  <c r="M48" i="29"/>
  <c r="M36" i="32"/>
  <c r="M48" i="31"/>
  <c r="M36" i="28"/>
  <c r="M48" i="25"/>
  <c r="M37" i="27"/>
  <c r="M48" i="33"/>
  <c r="M36" i="29"/>
  <c r="M48" i="28"/>
  <c r="M36" i="25"/>
  <c r="M49" i="27"/>
  <c r="O53" i="18"/>
  <c r="O63" i="18" s="1"/>
  <c r="O110" i="18" s="1"/>
  <c r="O58" i="22" s="1"/>
  <c r="O154" i="22" s="1"/>
  <c r="O199" i="22" s="1"/>
  <c r="M49" i="28"/>
  <c r="M49" i="30"/>
  <c r="M38" i="25"/>
  <c r="M38" i="33"/>
  <c r="M39" i="30"/>
  <c r="M39" i="32"/>
  <c r="M40" i="27"/>
  <c r="M39" i="31"/>
  <c r="M39" i="25"/>
  <c r="M41" i="30"/>
  <c r="M38" i="29"/>
  <c r="M39" i="28"/>
  <c r="M38" i="32"/>
  <c r="M39" i="29"/>
  <c r="M38" i="31"/>
  <c r="M40" i="31"/>
  <c r="M40" i="25"/>
  <c r="M38" i="28"/>
  <c r="M40" i="29"/>
  <c r="M40" i="28"/>
  <c r="M40" i="33"/>
  <c r="M41" i="27"/>
  <c r="M39" i="27"/>
  <c r="N144" i="18"/>
  <c r="O103" i="18"/>
  <c r="N193" i="22"/>
  <c r="M238" i="22" s="1"/>
  <c r="N221" i="22"/>
  <c r="M16" i="24"/>
  <c r="M15" i="43" s="1"/>
  <c r="N218" i="22"/>
  <c r="N220" i="22"/>
  <c r="N225" i="22"/>
  <c r="N224" i="22"/>
  <c r="N222" i="22"/>
  <c r="N230" i="22"/>
  <c r="N223" i="22"/>
  <c r="N227" i="22"/>
  <c r="M18" i="24"/>
  <c r="M17" i="43" s="1"/>
  <c r="M4" i="24"/>
  <c r="M5" i="24"/>
  <c r="M4" i="43" s="1"/>
  <c r="M13" i="24"/>
  <c r="M12" i="43" s="1"/>
  <c r="M15" i="24"/>
  <c r="M14" i="43" s="1"/>
  <c r="M7" i="24"/>
  <c r="M6" i="43" s="1"/>
  <c r="M11" i="24"/>
  <c r="M10" i="43" s="1"/>
  <c r="M10" i="24"/>
  <c r="M9" i="43" s="1"/>
  <c r="M9" i="24"/>
  <c r="M8" i="43" s="1"/>
  <c r="O90" i="18" l="1"/>
  <c r="O137" i="18" s="1"/>
  <c r="O85" i="22" s="1"/>
  <c r="O181" i="22" s="1"/>
  <c r="O226" i="22" s="1"/>
  <c r="O64" i="18"/>
  <c r="O111" i="18" s="1"/>
  <c r="O59" i="22" s="1"/>
  <c r="O155" i="22" s="1"/>
  <c r="O200" i="22" s="1"/>
  <c r="O72" i="18"/>
  <c r="O119" i="18" s="1"/>
  <c r="O67" i="22" s="1"/>
  <c r="O163" i="22" s="1"/>
  <c r="O208" i="22" s="1"/>
  <c r="O67" i="18"/>
  <c r="O114" i="18" s="1"/>
  <c r="O62" i="22" s="1"/>
  <c r="O158" i="22" s="1"/>
  <c r="O203" i="22" s="1"/>
  <c r="O58" i="18"/>
  <c r="O105" i="18" s="1"/>
  <c r="O53" i="22" s="1"/>
  <c r="O149" i="22" s="1"/>
  <c r="O194" i="22" s="1"/>
  <c r="O89" i="18"/>
  <c r="O136" i="18" s="1"/>
  <c r="O85" i="18"/>
  <c r="O132" i="18" s="1"/>
  <c r="N166" i="18" s="1"/>
  <c r="N196" i="18" s="1"/>
  <c r="N50" i="29" s="1"/>
  <c r="O78" i="18"/>
  <c r="O125" i="18" s="1"/>
  <c r="O73" i="22" s="1"/>
  <c r="O169" i="22" s="1"/>
  <c r="O214" i="22" s="1"/>
  <c r="O61" i="18"/>
  <c r="O108" i="18" s="1"/>
  <c r="O56" i="22" s="1"/>
  <c r="O152" i="22" s="1"/>
  <c r="O197" i="22" s="1"/>
  <c r="O94" i="18"/>
  <c r="O141" i="18" s="1"/>
  <c r="N173" i="18" s="1"/>
  <c r="N203" i="18" s="1"/>
  <c r="N57" i="25" s="1"/>
  <c r="O92" i="18"/>
  <c r="O139" i="18" s="1"/>
  <c r="O87" i="22" s="1"/>
  <c r="O183" i="22" s="1"/>
  <c r="O88" i="18"/>
  <c r="O135" i="18" s="1"/>
  <c r="N169" i="18" s="1"/>
  <c r="N199" i="18" s="1"/>
  <c r="N53" i="31" s="1"/>
  <c r="O81" i="18"/>
  <c r="O128" i="18" s="1"/>
  <c r="N162" i="18" s="1"/>
  <c r="N192" i="18" s="1"/>
  <c r="N46" i="33" s="1"/>
  <c r="O69" i="18"/>
  <c r="O116" i="18" s="1"/>
  <c r="O64" i="22" s="1"/>
  <c r="O160" i="22" s="1"/>
  <c r="O205" i="22" s="1"/>
  <c r="O66" i="18"/>
  <c r="O113" i="18" s="1"/>
  <c r="O61" i="22" s="1"/>
  <c r="O157" i="22" s="1"/>
  <c r="O202" i="22" s="1"/>
  <c r="O83" i="18"/>
  <c r="O130" i="18" s="1"/>
  <c r="O78" i="22" s="1"/>
  <c r="O174" i="22" s="1"/>
  <c r="N18" i="24" s="1"/>
  <c r="N17" i="43" s="1"/>
  <c r="O62" i="18"/>
  <c r="O109" i="18" s="1"/>
  <c r="O57" i="18"/>
  <c r="O104" i="18" s="1"/>
  <c r="O52" i="22" s="1"/>
  <c r="O148" i="22" s="1"/>
  <c r="O79" i="18"/>
  <c r="O126" i="18" s="1"/>
  <c r="O76" i="18"/>
  <c r="O123" i="18" s="1"/>
  <c r="O71" i="22" s="1"/>
  <c r="O167" i="22" s="1"/>
  <c r="O212" i="22" s="1"/>
  <c r="O71" i="18"/>
  <c r="O118" i="18" s="1"/>
  <c r="O66" i="22" s="1"/>
  <c r="O162" i="22" s="1"/>
  <c r="O207" i="22" s="1"/>
  <c r="O65" i="18"/>
  <c r="O112" i="18" s="1"/>
  <c r="O60" i="22" s="1"/>
  <c r="O156" i="22" s="1"/>
  <c r="O201" i="22" s="1"/>
  <c r="O86" i="18"/>
  <c r="O133" i="18" s="1"/>
  <c r="N167" i="18" s="1"/>
  <c r="N197" i="18" s="1"/>
  <c r="N51" i="31" s="1"/>
  <c r="O87" i="18"/>
  <c r="O134" i="18" s="1"/>
  <c r="N168" i="18" s="1"/>
  <c r="N198" i="18" s="1"/>
  <c r="N52" i="33" s="1"/>
  <c r="O74" i="18"/>
  <c r="O121" i="18" s="1"/>
  <c r="O69" i="22" s="1"/>
  <c r="O165" i="22" s="1"/>
  <c r="O210" i="22" s="1"/>
  <c r="O82" i="18"/>
  <c r="O129" i="18" s="1"/>
  <c r="N163" i="18" s="1"/>
  <c r="N193" i="18" s="1"/>
  <c r="N47" i="29" s="1"/>
  <c r="O84" i="18"/>
  <c r="O131" i="18" s="1"/>
  <c r="O73" i="18"/>
  <c r="O120" i="18" s="1"/>
  <c r="O91" i="18"/>
  <c r="O138" i="18" s="1"/>
  <c r="O75" i="18"/>
  <c r="O122" i="18" s="1"/>
  <c r="O59" i="18"/>
  <c r="O106" i="18" s="1"/>
  <c r="O54" i="22" s="1"/>
  <c r="O150" i="22" s="1"/>
  <c r="O60" i="18"/>
  <c r="O107" i="18" s="1"/>
  <c r="O55" i="22" s="1"/>
  <c r="O151" i="22" s="1"/>
  <c r="O196" i="22" s="1"/>
  <c r="O68" i="18"/>
  <c r="O115" i="18" s="1"/>
  <c r="O63" i="22" s="1"/>
  <c r="O159" i="22" s="1"/>
  <c r="O204" i="22" s="1"/>
  <c r="O80" i="18"/>
  <c r="O127" i="18" s="1"/>
  <c r="O93" i="18"/>
  <c r="O140" i="18" s="1"/>
  <c r="O88" i="22" s="1"/>
  <c r="O184" i="22" s="1"/>
  <c r="O229" i="22" s="1"/>
  <c r="O77" i="18"/>
  <c r="O124" i="18" s="1"/>
  <c r="O72" i="22" s="1"/>
  <c r="O168" i="22" s="1"/>
  <c r="O213" i="22" s="1"/>
  <c r="O95" i="18"/>
  <c r="O142" i="18" s="1"/>
  <c r="O70" i="18"/>
  <c r="O117" i="18" s="1"/>
  <c r="O65" i="22" s="1"/>
  <c r="O161" i="22" s="1"/>
  <c r="O206" i="22" s="1"/>
  <c r="N151" i="18"/>
  <c r="N181" i="18" s="1"/>
  <c r="N35" i="29" s="1"/>
  <c r="P52" i="18"/>
  <c r="M3" i="43"/>
  <c r="O80" i="22" l="1"/>
  <c r="O176" i="22" s="1"/>
  <c r="N20" i="24" s="1"/>
  <c r="N19" i="43" s="1"/>
  <c r="N164" i="18"/>
  <c r="N194" i="18" s="1"/>
  <c r="N48" i="25" s="1"/>
  <c r="N8" i="24"/>
  <c r="N7" i="43" s="1"/>
  <c r="N57" i="33"/>
  <c r="N50" i="30"/>
  <c r="N50" i="25"/>
  <c r="N6" i="24"/>
  <c r="N5" i="43" s="1"/>
  <c r="N58" i="27"/>
  <c r="N50" i="31"/>
  <c r="N50" i="33"/>
  <c r="N51" i="27"/>
  <c r="N50" i="28"/>
  <c r="N52" i="31"/>
  <c r="N51" i="32"/>
  <c r="N50" i="32"/>
  <c r="N51" i="25"/>
  <c r="N35" i="32"/>
  <c r="N57" i="32"/>
  <c r="N52" i="28"/>
  <c r="N35" i="30"/>
  <c r="N52" i="25"/>
  <c r="N35" i="31"/>
  <c r="N51" i="30"/>
  <c r="O82" i="22"/>
  <c r="O178" i="22" s="1"/>
  <c r="N22" i="24" s="1"/>
  <c r="N21" i="43" s="1"/>
  <c r="N57" i="29"/>
  <c r="N52" i="32"/>
  <c r="N46" i="30"/>
  <c r="N35" i="28"/>
  <c r="N53" i="28"/>
  <c r="N9" i="24"/>
  <c r="N8" i="43" s="1"/>
  <c r="N57" i="30"/>
  <c r="N154" i="18"/>
  <c r="N184" i="18" s="1"/>
  <c r="N38" i="32" s="1"/>
  <c r="N47" i="33"/>
  <c r="N57" i="31"/>
  <c r="N57" i="28"/>
  <c r="N51" i="33"/>
  <c r="O89" i="22"/>
  <c r="O185" i="22" s="1"/>
  <c r="N27" i="24" s="1"/>
  <c r="N26" i="43" s="1"/>
  <c r="N35" i="25"/>
  <c r="O195" i="22"/>
  <c r="N35" i="33"/>
  <c r="N53" i="27"/>
  <c r="N47" i="27"/>
  <c r="N53" i="30"/>
  <c r="N53" i="33"/>
  <c r="N36" i="27"/>
  <c r="N46" i="25"/>
  <c r="N53" i="29"/>
  <c r="N52" i="30"/>
  <c r="N46" i="29"/>
  <c r="N46" i="32"/>
  <c r="N54" i="27"/>
  <c r="O76" i="22"/>
  <c r="O172" i="22" s="1"/>
  <c r="N16" i="24" s="1"/>
  <c r="N15" i="43" s="1"/>
  <c r="N53" i="25"/>
  <c r="N46" i="31"/>
  <c r="N53" i="32"/>
  <c r="N46" i="28"/>
  <c r="N47" i="25"/>
  <c r="N52" i="27"/>
  <c r="O83" i="22"/>
  <c r="O179" i="22" s="1"/>
  <c r="O224" i="22" s="1"/>
  <c r="O84" i="22"/>
  <c r="O180" i="22" s="1"/>
  <c r="N170" i="18"/>
  <c r="N200" i="18" s="1"/>
  <c r="N47" i="28"/>
  <c r="N48" i="27"/>
  <c r="N52" i="29"/>
  <c r="N51" i="29"/>
  <c r="O77" i="22"/>
  <c r="O173" i="22" s="1"/>
  <c r="N17" i="24" s="1"/>
  <c r="N16" i="43" s="1"/>
  <c r="N47" i="30"/>
  <c r="N48" i="33"/>
  <c r="N152" i="18"/>
  <c r="N182" i="18" s="1"/>
  <c r="N36" i="29" s="1"/>
  <c r="N47" i="32"/>
  <c r="N47" i="31"/>
  <c r="N48" i="29"/>
  <c r="N150" i="18"/>
  <c r="N180" i="18" s="1"/>
  <c r="N34" i="33" s="1"/>
  <c r="N48" i="30"/>
  <c r="N155" i="18"/>
  <c r="N185" i="18" s="1"/>
  <c r="N39" i="33" s="1"/>
  <c r="O90" i="22"/>
  <c r="O186" i="22" s="1"/>
  <c r="O231" i="22" s="1"/>
  <c r="N172" i="18"/>
  <c r="N202" i="18" s="1"/>
  <c r="N171" i="18"/>
  <c r="N201" i="18" s="1"/>
  <c r="O86" i="22"/>
  <c r="O182" i="22" s="1"/>
  <c r="O227" i="22" s="1"/>
  <c r="N51" i="28"/>
  <c r="N165" i="18"/>
  <c r="N195" i="18" s="1"/>
  <c r="O79" i="22"/>
  <c r="O175" i="22" s="1"/>
  <c r="N19" i="24" s="1"/>
  <c r="N18" i="43" s="1"/>
  <c r="N160" i="18"/>
  <c r="N190" i="18" s="1"/>
  <c r="N45" i="27" s="1"/>
  <c r="O74" i="22"/>
  <c r="O170" i="22" s="1"/>
  <c r="N14" i="24" s="1"/>
  <c r="N13" i="43" s="1"/>
  <c r="O68" i="22"/>
  <c r="O164" i="22" s="1"/>
  <c r="N157" i="18"/>
  <c r="N187" i="18" s="1"/>
  <c r="O81" i="22"/>
  <c r="O177" i="22" s="1"/>
  <c r="N21" i="24" s="1"/>
  <c r="N20" i="43" s="1"/>
  <c r="N161" i="18"/>
  <c r="N191" i="18" s="1"/>
  <c r="O75" i="22"/>
  <c r="O171" i="22" s="1"/>
  <c r="O216" i="22" s="1"/>
  <c r="S45" i="18"/>
  <c r="P53" i="18" s="1"/>
  <c r="N156" i="18"/>
  <c r="N186" i="18" s="1"/>
  <c r="N40" i="33" s="1"/>
  <c r="N153" i="18"/>
  <c r="N183" i="18" s="1"/>
  <c r="O57" i="22"/>
  <c r="O153" i="22" s="1"/>
  <c r="O198" i="22" s="1"/>
  <c r="O144" i="18"/>
  <c r="N159" i="18"/>
  <c r="N189" i="18" s="1"/>
  <c r="N158" i="18"/>
  <c r="N188" i="18" s="1"/>
  <c r="N48" i="32"/>
  <c r="N48" i="28"/>
  <c r="P103" i="18"/>
  <c r="O193" i="22"/>
  <c r="N238" i="22" s="1"/>
  <c r="O221" i="22"/>
  <c r="O219" i="22"/>
  <c r="O228" i="22"/>
  <c r="N5" i="24"/>
  <c r="N4" i="43" s="1"/>
  <c r="N13" i="24"/>
  <c r="N12" i="43" s="1"/>
  <c r="N10" i="24"/>
  <c r="N9" i="43" s="1"/>
  <c r="N4" i="24"/>
  <c r="O223" i="22" l="1"/>
  <c r="N49" i="27"/>
  <c r="N48" i="31"/>
  <c r="N38" i="31"/>
  <c r="N38" i="29"/>
  <c r="N34" i="31"/>
  <c r="N35" i="27"/>
  <c r="N34" i="30"/>
  <c r="N34" i="28"/>
  <c r="N7" i="24"/>
  <c r="N6" i="43" s="1"/>
  <c r="O215" i="22"/>
  <c r="N34" i="25"/>
  <c r="N38" i="33"/>
  <c r="N39" i="27"/>
  <c r="N38" i="25"/>
  <c r="N38" i="30"/>
  <c r="N38" i="28"/>
  <c r="O217" i="22"/>
  <c r="O218" i="22"/>
  <c r="O230" i="22"/>
  <c r="N23" i="24"/>
  <c r="N22" i="43" s="1"/>
  <c r="N44" i="29"/>
  <c r="N44" i="33"/>
  <c r="N25" i="24"/>
  <c r="N24" i="43" s="1"/>
  <c r="N44" i="30"/>
  <c r="N54" i="31"/>
  <c r="N55" i="27"/>
  <c r="N54" i="32"/>
  <c r="N54" i="29"/>
  <c r="N54" i="30"/>
  <c r="N54" i="33"/>
  <c r="N54" i="25"/>
  <c r="N54" i="28"/>
  <c r="O225" i="22"/>
  <c r="N24" i="24"/>
  <c r="N23" i="43" s="1"/>
  <c r="N44" i="32"/>
  <c r="N44" i="31"/>
  <c r="O220" i="22"/>
  <c r="N36" i="32"/>
  <c r="N36" i="33"/>
  <c r="N36" i="25"/>
  <c r="N34" i="29"/>
  <c r="N34" i="32"/>
  <c r="N39" i="31"/>
  <c r="N36" i="28"/>
  <c r="N39" i="29"/>
  <c r="N36" i="31"/>
  <c r="N15" i="24"/>
  <c r="N14" i="43" s="1"/>
  <c r="N37" i="27"/>
  <c r="N39" i="28"/>
  <c r="N39" i="30"/>
  <c r="N36" i="30"/>
  <c r="N39" i="25"/>
  <c r="N39" i="32"/>
  <c r="N40" i="27"/>
  <c r="N44" i="28"/>
  <c r="O222" i="22"/>
  <c r="N44" i="25"/>
  <c r="N26" i="24"/>
  <c r="N25" i="43" s="1"/>
  <c r="P65" i="18"/>
  <c r="P112" i="18" s="1"/>
  <c r="P60" i="22" s="1"/>
  <c r="P156" i="22" s="1"/>
  <c r="P201" i="22" s="1"/>
  <c r="P78" i="18"/>
  <c r="P125" i="18" s="1"/>
  <c r="P73" i="22" s="1"/>
  <c r="P169" i="22" s="1"/>
  <c r="P214" i="22" s="1"/>
  <c r="P66" i="18"/>
  <c r="P113" i="18" s="1"/>
  <c r="P61" i="22" s="1"/>
  <c r="P157" i="22" s="1"/>
  <c r="P202" i="22" s="1"/>
  <c r="P60" i="18"/>
  <c r="P107" i="18" s="1"/>
  <c r="P55" i="22" s="1"/>
  <c r="P151" i="22" s="1"/>
  <c r="P196" i="22" s="1"/>
  <c r="P64" i="18"/>
  <c r="P111" i="18" s="1"/>
  <c r="P59" i="22" s="1"/>
  <c r="P155" i="22" s="1"/>
  <c r="P200" i="22" s="1"/>
  <c r="P84" i="18"/>
  <c r="P131" i="18" s="1"/>
  <c r="O165" i="18" s="1"/>
  <c r="O195" i="18" s="1"/>
  <c r="O49" i="31" s="1"/>
  <c r="P72" i="18"/>
  <c r="P119" i="18" s="1"/>
  <c r="P67" i="22" s="1"/>
  <c r="P163" i="22" s="1"/>
  <c r="P208" i="22" s="1"/>
  <c r="N43" i="25"/>
  <c r="N44" i="27"/>
  <c r="N43" i="28"/>
  <c r="N43" i="33"/>
  <c r="N43" i="30"/>
  <c r="N43" i="29"/>
  <c r="N43" i="32"/>
  <c r="N43" i="31"/>
  <c r="N49" i="32"/>
  <c r="N49" i="29"/>
  <c r="N49" i="30"/>
  <c r="N49" i="25"/>
  <c r="N49" i="28"/>
  <c r="N49" i="31"/>
  <c r="N50" i="27"/>
  <c r="N49" i="33"/>
  <c r="N45" i="30"/>
  <c r="N45" i="28"/>
  <c r="N45" i="25"/>
  <c r="N45" i="31"/>
  <c r="N45" i="32"/>
  <c r="N45" i="33"/>
  <c r="N46" i="27"/>
  <c r="N45" i="29"/>
  <c r="N37" i="28"/>
  <c r="N37" i="29"/>
  <c r="N37" i="25"/>
  <c r="N37" i="31"/>
  <c r="N37" i="33"/>
  <c r="N38" i="27"/>
  <c r="N37" i="32"/>
  <c r="N37" i="30"/>
  <c r="N41" i="25"/>
  <c r="N41" i="28"/>
  <c r="N41" i="30"/>
  <c r="N41" i="32"/>
  <c r="N41" i="29"/>
  <c r="N42" i="27"/>
  <c r="N41" i="33"/>
  <c r="N41" i="31"/>
  <c r="N41" i="27"/>
  <c r="N40" i="30"/>
  <c r="N40" i="28"/>
  <c r="N40" i="29"/>
  <c r="N40" i="25"/>
  <c r="N40" i="31"/>
  <c r="N40" i="32"/>
  <c r="O209" i="22"/>
  <c r="N11" i="24"/>
  <c r="N10" i="43" s="1"/>
  <c r="N55" i="28"/>
  <c r="N56" i="27"/>
  <c r="N55" i="29"/>
  <c r="N55" i="30"/>
  <c r="N55" i="33"/>
  <c r="N55" i="31"/>
  <c r="N55" i="32"/>
  <c r="N55" i="25"/>
  <c r="N56" i="30"/>
  <c r="N56" i="32"/>
  <c r="N56" i="29"/>
  <c r="N56" i="28"/>
  <c r="N57" i="27"/>
  <c r="N56" i="33"/>
  <c r="N56" i="25"/>
  <c r="N56" i="31"/>
  <c r="N42" i="28"/>
  <c r="N43" i="27"/>
  <c r="N42" i="25"/>
  <c r="N42" i="31"/>
  <c r="N42" i="33"/>
  <c r="N42" i="29"/>
  <c r="N42" i="32"/>
  <c r="P95" i="18"/>
  <c r="P142" i="18" s="1"/>
  <c r="P90" i="22" s="1"/>
  <c r="P186" i="22" s="1"/>
  <c r="P231" i="22" s="1"/>
  <c r="P91" i="18"/>
  <c r="P138" i="18" s="1"/>
  <c r="P92" i="18"/>
  <c r="P139" i="18" s="1"/>
  <c r="P87" i="22" s="1"/>
  <c r="P183" i="22" s="1"/>
  <c r="P228" i="22" s="1"/>
  <c r="P80" i="18"/>
  <c r="P127" i="18" s="1"/>
  <c r="P75" i="22" s="1"/>
  <c r="P171" i="22" s="1"/>
  <c r="P81" i="18"/>
  <c r="P128" i="18" s="1"/>
  <c r="O162" i="18" s="1"/>
  <c r="O192" i="18" s="1"/>
  <c r="P61" i="18"/>
  <c r="P108" i="18" s="1"/>
  <c r="P56" i="22" s="1"/>
  <c r="P152" i="22" s="1"/>
  <c r="P197" i="22" s="1"/>
  <c r="P79" i="18"/>
  <c r="P126" i="18" s="1"/>
  <c r="P74" i="18"/>
  <c r="P121" i="18" s="1"/>
  <c r="P69" i="22" s="1"/>
  <c r="P165" i="22" s="1"/>
  <c r="P210" i="22" s="1"/>
  <c r="P93" i="18"/>
  <c r="P140" i="18" s="1"/>
  <c r="P88" i="22" s="1"/>
  <c r="P184" i="22" s="1"/>
  <c r="P229" i="22" s="1"/>
  <c r="P88" i="18"/>
  <c r="P135" i="18" s="1"/>
  <c r="P67" i="18"/>
  <c r="P114" i="18" s="1"/>
  <c r="P57" i="18"/>
  <c r="P104" i="18" s="1"/>
  <c r="O150" i="18" s="1"/>
  <c r="O180" i="18" s="1"/>
  <c r="O34" i="32" s="1"/>
  <c r="P83" i="18"/>
  <c r="P130" i="18" s="1"/>
  <c r="P63" i="18"/>
  <c r="P110" i="18" s="1"/>
  <c r="P58" i="22" s="1"/>
  <c r="P154" i="22" s="1"/>
  <c r="P199" i="22" s="1"/>
  <c r="P71" i="18"/>
  <c r="P118" i="18" s="1"/>
  <c r="P66" i="22" s="1"/>
  <c r="P162" i="22" s="1"/>
  <c r="P207" i="22" s="1"/>
  <c r="P86" i="18"/>
  <c r="P133" i="18" s="1"/>
  <c r="P68" i="18"/>
  <c r="P115" i="18" s="1"/>
  <c r="P63" i="22" s="1"/>
  <c r="P159" i="22" s="1"/>
  <c r="P204" i="22" s="1"/>
  <c r="P87" i="18"/>
  <c r="P134" i="18" s="1"/>
  <c r="O168" i="18" s="1"/>
  <c r="O198" i="18" s="1"/>
  <c r="O52" i="28" s="1"/>
  <c r="P58" i="18"/>
  <c r="P105" i="18" s="1"/>
  <c r="O151" i="18" s="1"/>
  <c r="O181" i="18" s="1"/>
  <c r="O35" i="31" s="1"/>
  <c r="P69" i="18"/>
  <c r="P116" i="18" s="1"/>
  <c r="P64" i="22" s="1"/>
  <c r="P160" i="22" s="1"/>
  <c r="P205" i="22" s="1"/>
  <c r="P73" i="18"/>
  <c r="P120" i="18" s="1"/>
  <c r="P68" i="22" s="1"/>
  <c r="P164" i="22" s="1"/>
  <c r="P209" i="22" s="1"/>
  <c r="P75" i="18"/>
  <c r="P122" i="18" s="1"/>
  <c r="P77" i="18"/>
  <c r="P124" i="18" s="1"/>
  <c r="P72" i="22" s="1"/>
  <c r="P168" i="22" s="1"/>
  <c r="P213" i="22" s="1"/>
  <c r="P62" i="18"/>
  <c r="P109" i="18" s="1"/>
  <c r="P90" i="18"/>
  <c r="P137" i="18" s="1"/>
  <c r="P85" i="22" s="1"/>
  <c r="P181" i="22" s="1"/>
  <c r="P226" i="22" s="1"/>
  <c r="P94" i="18"/>
  <c r="P141" i="18" s="1"/>
  <c r="O173" i="18" s="1"/>
  <c r="O203" i="18" s="1"/>
  <c r="O57" i="32" s="1"/>
  <c r="P89" i="18"/>
  <c r="P136" i="18" s="1"/>
  <c r="P82" i="18"/>
  <c r="P129" i="18" s="1"/>
  <c r="P77" i="22" s="1"/>
  <c r="P173" i="22" s="1"/>
  <c r="O17" i="24" s="1"/>
  <c r="O16" i="43" s="1"/>
  <c r="P85" i="18"/>
  <c r="P132" i="18" s="1"/>
  <c r="O166" i="18" s="1"/>
  <c r="O196" i="18" s="1"/>
  <c r="O50" i="32" s="1"/>
  <c r="P70" i="18"/>
  <c r="P117" i="18" s="1"/>
  <c r="P65" i="22" s="1"/>
  <c r="P161" i="22" s="1"/>
  <c r="P206" i="22" s="1"/>
  <c r="P59" i="18"/>
  <c r="P106" i="18" s="1"/>
  <c r="P54" i="22" s="1"/>
  <c r="P150" i="22" s="1"/>
  <c r="P76" i="18"/>
  <c r="P123" i="18" s="1"/>
  <c r="Q52" i="18"/>
  <c r="N3" i="43"/>
  <c r="O49" i="25" l="1"/>
  <c r="O53" i="27"/>
  <c r="O170" i="18"/>
  <c r="O200" i="18" s="1"/>
  <c r="O54" i="33" s="1"/>
  <c r="O49" i="29"/>
  <c r="O49" i="33"/>
  <c r="O49" i="32"/>
  <c r="O49" i="30"/>
  <c r="O50" i="27"/>
  <c r="P79" i="22"/>
  <c r="P175" i="22" s="1"/>
  <c r="O19" i="24" s="1"/>
  <c r="O18" i="43" s="1"/>
  <c r="O49" i="28"/>
  <c r="O50" i="33"/>
  <c r="O50" i="29"/>
  <c r="O6" i="24"/>
  <c r="O5" i="43" s="1"/>
  <c r="O52" i="29"/>
  <c r="O51" i="27"/>
  <c r="O161" i="18"/>
  <c r="O191" i="18" s="1"/>
  <c r="O45" i="33" s="1"/>
  <c r="O10" i="24"/>
  <c r="O9" i="43" s="1"/>
  <c r="O172" i="18"/>
  <c r="O202" i="18" s="1"/>
  <c r="O56" i="28" s="1"/>
  <c r="O50" i="31"/>
  <c r="O34" i="25"/>
  <c r="O50" i="28"/>
  <c r="P52" i="22"/>
  <c r="P148" i="22" s="1"/>
  <c r="O4" i="24" s="1"/>
  <c r="O52" i="30"/>
  <c r="O57" i="25"/>
  <c r="P216" i="22"/>
  <c r="O15" i="24"/>
  <c r="O14" i="43" s="1"/>
  <c r="O52" i="31"/>
  <c r="O57" i="29"/>
  <c r="O52" i="33"/>
  <c r="O35" i="29"/>
  <c r="O52" i="32"/>
  <c r="O35" i="32"/>
  <c r="O34" i="28"/>
  <c r="O35" i="28"/>
  <c r="O52" i="25"/>
  <c r="O58" i="27"/>
  <c r="O35" i="25"/>
  <c r="O34" i="31"/>
  <c r="P82" i="22"/>
  <c r="P178" i="22" s="1"/>
  <c r="P223" i="22" s="1"/>
  <c r="O57" i="28"/>
  <c r="O34" i="30"/>
  <c r="O35" i="33"/>
  <c r="O34" i="33"/>
  <c r="O57" i="31"/>
  <c r="O57" i="30"/>
  <c r="O36" i="27"/>
  <c r="O50" i="30"/>
  <c r="O35" i="27"/>
  <c r="P74" i="22"/>
  <c r="O160" i="18"/>
  <c r="O190" i="18" s="1"/>
  <c r="P76" i="22"/>
  <c r="P172" i="22" s="1"/>
  <c r="O16" i="24" s="1"/>
  <c r="O15" i="43" s="1"/>
  <c r="P195" i="22"/>
  <c r="O57" i="33"/>
  <c r="O35" i="30"/>
  <c r="O50" i="25"/>
  <c r="O34" i="29"/>
  <c r="O152" i="18"/>
  <c r="O182" i="18" s="1"/>
  <c r="O37" i="27" s="1"/>
  <c r="P80" i="22"/>
  <c r="P176" i="22" s="1"/>
  <c r="O20" i="24" s="1"/>
  <c r="O19" i="43" s="1"/>
  <c r="P86" i="22"/>
  <c r="P182" i="22" s="1"/>
  <c r="O25" i="24" s="1"/>
  <c r="O24" i="43" s="1"/>
  <c r="O171" i="18"/>
  <c r="O201" i="18" s="1"/>
  <c r="P89" i="22"/>
  <c r="P185" i="22" s="1"/>
  <c r="P230" i="22" s="1"/>
  <c r="O156" i="18"/>
  <c r="O186" i="18" s="1"/>
  <c r="O40" i="30" s="1"/>
  <c r="O154" i="18"/>
  <c r="O184" i="18" s="1"/>
  <c r="O8" i="24"/>
  <c r="O7" i="43" s="1"/>
  <c r="O157" i="18"/>
  <c r="O187" i="18" s="1"/>
  <c r="O54" i="29"/>
  <c r="O54" i="32"/>
  <c r="O158" i="18"/>
  <c r="O188" i="18" s="1"/>
  <c r="P84" i="22"/>
  <c r="P180" i="22" s="1"/>
  <c r="O24" i="24" s="1"/>
  <c r="O23" i="43" s="1"/>
  <c r="O164" i="18"/>
  <c r="O194" i="18" s="1"/>
  <c r="P78" i="22"/>
  <c r="P174" i="22" s="1"/>
  <c r="O18" i="24" s="1"/>
  <c r="O17" i="43" s="1"/>
  <c r="O155" i="18"/>
  <c r="O185" i="18" s="1"/>
  <c r="P62" i="22"/>
  <c r="P158" i="22" s="1"/>
  <c r="P203" i="22" s="1"/>
  <c r="O169" i="18"/>
  <c r="O199" i="18" s="1"/>
  <c r="P83" i="22"/>
  <c r="P179" i="22" s="1"/>
  <c r="O23" i="24" s="1"/>
  <c r="O22" i="43" s="1"/>
  <c r="P53" i="22"/>
  <c r="P149" i="22" s="1"/>
  <c r="P194" i="22" s="1"/>
  <c r="O167" i="18"/>
  <c r="O197" i="18" s="1"/>
  <c r="P81" i="22"/>
  <c r="P177" i="22" s="1"/>
  <c r="P222" i="22" s="1"/>
  <c r="O163" i="18"/>
  <c r="O193" i="18" s="1"/>
  <c r="P71" i="22"/>
  <c r="P167" i="22" s="1"/>
  <c r="O159" i="18"/>
  <c r="O189" i="18" s="1"/>
  <c r="T45" i="18"/>
  <c r="Q53" i="18" s="1"/>
  <c r="Q78" i="18" s="1"/>
  <c r="Q125" i="18" s="1"/>
  <c r="Q73" i="22" s="1"/>
  <c r="Q169" i="22" s="1"/>
  <c r="Q214" i="22" s="1"/>
  <c r="O153" i="18"/>
  <c r="O183" i="18" s="1"/>
  <c r="P57" i="22"/>
  <c r="P153" i="22" s="1"/>
  <c r="P198" i="22" s="1"/>
  <c r="P144" i="18"/>
  <c r="R52" i="18"/>
  <c r="O46" i="32"/>
  <c r="O46" i="25"/>
  <c r="O47" i="27"/>
  <c r="O46" i="28"/>
  <c r="O46" i="31"/>
  <c r="O46" i="29"/>
  <c r="O46" i="33"/>
  <c r="O46" i="30"/>
  <c r="P218" i="22"/>
  <c r="O26" i="24"/>
  <c r="O25" i="43" s="1"/>
  <c r="O11" i="24"/>
  <c r="O10" i="43" s="1"/>
  <c r="O54" i="25" l="1"/>
  <c r="O54" i="31"/>
  <c r="O54" i="28"/>
  <c r="O54" i="30"/>
  <c r="O55" i="27"/>
  <c r="O45" i="29"/>
  <c r="O45" i="30"/>
  <c r="O45" i="31"/>
  <c r="O45" i="32"/>
  <c r="O45" i="28"/>
  <c r="O21" i="24"/>
  <c r="O20" i="43" s="1"/>
  <c r="O45" i="25"/>
  <c r="O46" i="27"/>
  <c r="P220" i="22"/>
  <c r="O56" i="33"/>
  <c r="O36" i="31"/>
  <c r="Q84" i="18"/>
  <c r="Q131" i="18" s="1"/>
  <c r="O56" i="32"/>
  <c r="Q68" i="18"/>
  <c r="Q115" i="18" s="1"/>
  <c r="Q63" i="22" s="1"/>
  <c r="Q159" i="22" s="1"/>
  <c r="Q204" i="22" s="1"/>
  <c r="O36" i="28"/>
  <c r="O36" i="32"/>
  <c r="O56" i="30"/>
  <c r="Q72" i="18"/>
  <c r="Q119" i="18" s="1"/>
  <c r="Q67" i="22" s="1"/>
  <c r="Q163" i="22" s="1"/>
  <c r="Q208" i="22" s="1"/>
  <c r="O36" i="33"/>
  <c r="O57" i="27"/>
  <c r="O56" i="31"/>
  <c r="Q73" i="18"/>
  <c r="Q120" i="18" s="1"/>
  <c r="Q68" i="22" s="1"/>
  <c r="Q164" i="22" s="1"/>
  <c r="Q209" i="22" s="1"/>
  <c r="Q70" i="18"/>
  <c r="Q117" i="18" s="1"/>
  <c r="O36" i="25"/>
  <c r="Q67" i="18"/>
  <c r="Q114" i="18" s="1"/>
  <c r="Q62" i="22" s="1"/>
  <c r="Q158" i="22" s="1"/>
  <c r="Q203" i="22" s="1"/>
  <c r="O56" i="29"/>
  <c r="O56" i="25"/>
  <c r="O36" i="29"/>
  <c r="Q62" i="18"/>
  <c r="Q109" i="18" s="1"/>
  <c r="P153" i="18" s="1"/>
  <c r="P183" i="18" s="1"/>
  <c r="P37" i="30" s="1"/>
  <c r="O7" i="24"/>
  <c r="O6" i="43" s="1"/>
  <c r="O27" i="24"/>
  <c r="O26" i="43" s="1"/>
  <c r="Q74" i="18"/>
  <c r="Q121" i="18" s="1"/>
  <c r="Q69" i="22" s="1"/>
  <c r="Q165" i="22" s="1"/>
  <c r="O40" i="28"/>
  <c r="O40" i="33"/>
  <c r="O40" i="29"/>
  <c r="Q82" i="18"/>
  <c r="Q129" i="18" s="1"/>
  <c r="Q77" i="22" s="1"/>
  <c r="O40" i="25"/>
  <c r="P193" i="22"/>
  <c r="O238" i="22" s="1"/>
  <c r="P225" i="22"/>
  <c r="Q91" i="18"/>
  <c r="Q138" i="18" s="1"/>
  <c r="Q86" i="22" s="1"/>
  <c r="Q182" i="22" s="1"/>
  <c r="P25" i="24" s="1"/>
  <c r="P24" i="43" s="1"/>
  <c r="Q58" i="18"/>
  <c r="Q105" i="18" s="1"/>
  <c r="Q53" i="22" s="1"/>
  <c r="Q149" i="22" s="1"/>
  <c r="Q194" i="22" s="1"/>
  <c r="O22" i="24"/>
  <c r="O21" i="43" s="1"/>
  <c r="Q59" i="18"/>
  <c r="Q106" i="18" s="1"/>
  <c r="Q54" i="22" s="1"/>
  <c r="Q150" i="22" s="1"/>
  <c r="Q195" i="22" s="1"/>
  <c r="Q80" i="18"/>
  <c r="Q127" i="18" s="1"/>
  <c r="O41" i="27"/>
  <c r="O36" i="30"/>
  <c r="O40" i="32"/>
  <c r="P221" i="22"/>
  <c r="O40" i="31"/>
  <c r="Q71" i="18"/>
  <c r="Q118" i="18" s="1"/>
  <c r="Q66" i="22" s="1"/>
  <c r="Q162" i="22" s="1"/>
  <c r="Q207" i="22" s="1"/>
  <c r="Q75" i="18"/>
  <c r="Q122" i="18" s="1"/>
  <c r="P158" i="18" s="1"/>
  <c r="P188" i="18" s="1"/>
  <c r="Q94" i="18"/>
  <c r="Q141" i="18" s="1"/>
  <c r="P173" i="18" s="1"/>
  <c r="P203" i="18" s="1"/>
  <c r="P57" i="28" s="1"/>
  <c r="Q92" i="18"/>
  <c r="Q139" i="18" s="1"/>
  <c r="Q87" i="22" s="1"/>
  <c r="Q183" i="22" s="1"/>
  <c r="Q63" i="18"/>
  <c r="Q110" i="18" s="1"/>
  <c r="Q58" i="22" s="1"/>
  <c r="Q154" i="22" s="1"/>
  <c r="Q199" i="22" s="1"/>
  <c r="Q89" i="18"/>
  <c r="Q136" i="18" s="1"/>
  <c r="Q84" i="22" s="1"/>
  <c r="Q180" i="22" s="1"/>
  <c r="Q225" i="22" s="1"/>
  <c r="O5" i="24"/>
  <c r="O4" i="43" s="1"/>
  <c r="Q83" i="18"/>
  <c r="Q130" i="18" s="1"/>
  <c r="Q78" i="22" s="1"/>
  <c r="O55" i="31"/>
  <c r="O55" i="28"/>
  <c r="O56" i="27"/>
  <c r="O55" i="33"/>
  <c r="O55" i="25"/>
  <c r="O55" i="29"/>
  <c r="O55" i="32"/>
  <c r="O55" i="30"/>
  <c r="O44" i="32"/>
  <c r="O44" i="31"/>
  <c r="O45" i="27"/>
  <c r="O44" i="28"/>
  <c r="O44" i="29"/>
  <c r="O44" i="33"/>
  <c r="O44" i="25"/>
  <c r="O44" i="30"/>
  <c r="P217" i="22"/>
  <c r="P170" i="22"/>
  <c r="O14" i="24" s="1"/>
  <c r="O13" i="43" s="1"/>
  <c r="O9" i="24"/>
  <c r="O8" i="43" s="1"/>
  <c r="P227" i="22"/>
  <c r="Q60" i="18"/>
  <c r="Q107" i="18" s="1"/>
  <c r="Q55" i="22" s="1"/>
  <c r="Q151" i="22" s="1"/>
  <c r="Q196" i="22" s="1"/>
  <c r="Q66" i="18"/>
  <c r="Q113" i="18" s="1"/>
  <c r="Q61" i="22" s="1"/>
  <c r="Q157" i="22" s="1"/>
  <c r="Q202" i="22" s="1"/>
  <c r="Q65" i="18"/>
  <c r="Q112" i="18" s="1"/>
  <c r="Q60" i="22" s="1"/>
  <c r="Q156" i="22" s="1"/>
  <c r="Q201" i="22" s="1"/>
  <c r="Q85" i="18"/>
  <c r="Q132" i="18" s="1"/>
  <c r="P166" i="18" s="1"/>
  <c r="P196" i="18" s="1"/>
  <c r="P50" i="33" s="1"/>
  <c r="Q76" i="18"/>
  <c r="Q123" i="18" s="1"/>
  <c r="P159" i="18" s="1"/>
  <c r="P189" i="18" s="1"/>
  <c r="Q69" i="18"/>
  <c r="Q116" i="18" s="1"/>
  <c r="Q64" i="22" s="1"/>
  <c r="Q160" i="22" s="1"/>
  <c r="Q205" i="22" s="1"/>
  <c r="P224" i="22"/>
  <c r="Q57" i="22"/>
  <c r="Q153" i="22" s="1"/>
  <c r="Q198" i="22" s="1"/>
  <c r="O38" i="25"/>
  <c r="O38" i="29"/>
  <c r="O38" i="32"/>
  <c r="O39" i="27"/>
  <c r="O38" i="30"/>
  <c r="O38" i="33"/>
  <c r="O38" i="31"/>
  <c r="O38" i="28"/>
  <c r="O41" i="29"/>
  <c r="O42" i="27"/>
  <c r="O41" i="33"/>
  <c r="O41" i="32"/>
  <c r="O41" i="28"/>
  <c r="O41" i="30"/>
  <c r="O41" i="25"/>
  <c r="O41" i="31"/>
  <c r="O48" i="30"/>
  <c r="O48" i="31"/>
  <c r="O49" i="27"/>
  <c r="O48" i="32"/>
  <c r="O48" i="28"/>
  <c r="O48" i="29"/>
  <c r="O48" i="33"/>
  <c r="O48" i="25"/>
  <c r="O39" i="30"/>
  <c r="O39" i="29"/>
  <c r="O39" i="32"/>
  <c r="O39" i="25"/>
  <c r="O40" i="27"/>
  <c r="O39" i="31"/>
  <c r="O39" i="28"/>
  <c r="O39" i="33"/>
  <c r="P219" i="22"/>
  <c r="O51" i="29"/>
  <c r="O51" i="33"/>
  <c r="O51" i="28"/>
  <c r="O51" i="25"/>
  <c r="O51" i="30"/>
  <c r="O51" i="32"/>
  <c r="O51" i="31"/>
  <c r="O52" i="27"/>
  <c r="Q61" i="18"/>
  <c r="Q108" i="18" s="1"/>
  <c r="Q56" i="22" s="1"/>
  <c r="Q152" i="22" s="1"/>
  <c r="Q197" i="22" s="1"/>
  <c r="Q57" i="18"/>
  <c r="Q104" i="18" s="1"/>
  <c r="Q81" i="18"/>
  <c r="Q128" i="18" s="1"/>
  <c r="P162" i="18" s="1"/>
  <c r="P192" i="18" s="1"/>
  <c r="P46" i="31" s="1"/>
  <c r="Q79" i="18"/>
  <c r="Q126" i="18" s="1"/>
  <c r="O53" i="32"/>
  <c r="O53" i="25"/>
  <c r="O54" i="27"/>
  <c r="O53" i="29"/>
  <c r="O53" i="33"/>
  <c r="O53" i="31"/>
  <c r="O53" i="30"/>
  <c r="O53" i="28"/>
  <c r="O42" i="32"/>
  <c r="O42" i="28"/>
  <c r="O42" i="33"/>
  <c r="O43" i="27"/>
  <c r="O42" i="25"/>
  <c r="O42" i="31"/>
  <c r="O42" i="29"/>
  <c r="Q86" i="18"/>
  <c r="Q133" i="18" s="1"/>
  <c r="Q64" i="18"/>
  <c r="Q111" i="18" s="1"/>
  <c r="Q59" i="22" s="1"/>
  <c r="Q155" i="22" s="1"/>
  <c r="Q200" i="22" s="1"/>
  <c r="Q95" i="18"/>
  <c r="Q142" i="18" s="1"/>
  <c r="Q90" i="22" s="1"/>
  <c r="Q90" i="18"/>
  <c r="Q137" i="18" s="1"/>
  <c r="Q85" i="22" s="1"/>
  <c r="Q181" i="22" s="1"/>
  <c r="Q226" i="22" s="1"/>
  <c r="Q88" i="18"/>
  <c r="Q135" i="18" s="1"/>
  <c r="O37" i="32"/>
  <c r="O38" i="27"/>
  <c r="O37" i="29"/>
  <c r="O37" i="28"/>
  <c r="O37" i="33"/>
  <c r="O37" i="31"/>
  <c r="O37" i="30"/>
  <c r="O37" i="25"/>
  <c r="O47" i="28"/>
  <c r="O47" i="32"/>
  <c r="O47" i="29"/>
  <c r="O47" i="33"/>
  <c r="O47" i="30"/>
  <c r="O47" i="31"/>
  <c r="O47" i="25"/>
  <c r="O48" i="27"/>
  <c r="P212" i="22"/>
  <c r="O13" i="24"/>
  <c r="O12" i="43" s="1"/>
  <c r="Q93" i="18"/>
  <c r="Q140" i="18" s="1"/>
  <c r="Q88" i="22" s="1"/>
  <c r="Q184" i="22" s="1"/>
  <c r="Q229" i="22" s="1"/>
  <c r="Q87" i="18"/>
  <c r="Q134" i="18" s="1"/>
  <c r="P168" i="18" s="1"/>
  <c r="P198" i="18" s="1"/>
  <c r="Q77" i="18"/>
  <c r="Q124" i="18" s="1"/>
  <c r="Q72" i="22" s="1"/>
  <c r="Q168" i="22" s="1"/>
  <c r="Q213" i="22" s="1"/>
  <c r="O43" i="29"/>
  <c r="O43" i="33"/>
  <c r="O44" i="27"/>
  <c r="O43" i="28"/>
  <c r="O43" i="32"/>
  <c r="O43" i="31"/>
  <c r="O43" i="30"/>
  <c r="O43" i="25"/>
  <c r="Q89" i="22"/>
  <c r="Q185" i="22" s="1"/>
  <c r="P27" i="24" s="1"/>
  <c r="P26" i="43" s="1"/>
  <c r="Q103" i="18"/>
  <c r="P163" i="18"/>
  <c r="P193" i="18" s="1"/>
  <c r="P48" i="27" s="1"/>
  <c r="P161" i="18"/>
  <c r="P191" i="18" s="1"/>
  <c r="Q75" i="22"/>
  <c r="Q171" i="22" s="1"/>
  <c r="Q216" i="22" s="1"/>
  <c r="P165" i="18"/>
  <c r="P195" i="18" s="1"/>
  <c r="Q79" i="22"/>
  <c r="Q175" i="22" s="1"/>
  <c r="Q220" i="22" s="1"/>
  <c r="P57" i="33"/>
  <c r="P57" i="30"/>
  <c r="P57" i="29"/>
  <c r="P57" i="32"/>
  <c r="P57" i="31"/>
  <c r="P57" i="25"/>
  <c r="P58" i="27"/>
  <c r="O3" i="43"/>
  <c r="Q173" i="22"/>
  <c r="Q218" i="22" s="1"/>
  <c r="Q71" i="22" l="1"/>
  <c r="Q167" i="22" s="1"/>
  <c r="Q212" i="22" s="1"/>
  <c r="P37" i="32"/>
  <c r="P37" i="33"/>
  <c r="P37" i="28"/>
  <c r="P37" i="29"/>
  <c r="P156" i="18"/>
  <c r="P186" i="18" s="1"/>
  <c r="P41" i="27" s="1"/>
  <c r="Q65" i="22"/>
  <c r="Q161" i="22" s="1"/>
  <c r="Q206" i="22" s="1"/>
  <c r="P155" i="18"/>
  <c r="P185" i="18" s="1"/>
  <c r="P40" i="27" s="1"/>
  <c r="P37" i="25"/>
  <c r="P37" i="31"/>
  <c r="P38" i="27"/>
  <c r="P171" i="18"/>
  <c r="P201" i="18" s="1"/>
  <c r="P55" i="32" s="1"/>
  <c r="Q210" i="22"/>
  <c r="P46" i="33"/>
  <c r="P151" i="18"/>
  <c r="P181" i="18" s="1"/>
  <c r="P35" i="29" s="1"/>
  <c r="P46" i="30"/>
  <c r="P157" i="18"/>
  <c r="P187" i="18" s="1"/>
  <c r="P41" i="33" s="1"/>
  <c r="P11" i="24"/>
  <c r="P10" i="43" s="1"/>
  <c r="P51" i="27"/>
  <c r="P46" i="28"/>
  <c r="P46" i="29"/>
  <c r="P47" i="27"/>
  <c r="P46" i="25"/>
  <c r="Q76" i="22"/>
  <c r="Q172" i="22" s="1"/>
  <c r="P16" i="24" s="1"/>
  <c r="P15" i="43" s="1"/>
  <c r="P46" i="32"/>
  <c r="P6" i="24"/>
  <c r="P5" i="43" s="1"/>
  <c r="P15" i="24"/>
  <c r="P14" i="43" s="1"/>
  <c r="Q174" i="22"/>
  <c r="P18" i="24" s="1"/>
  <c r="P17" i="43" s="1"/>
  <c r="P50" i="30"/>
  <c r="P50" i="32"/>
  <c r="P164" i="18"/>
  <c r="P194" i="18" s="1"/>
  <c r="P48" i="33" s="1"/>
  <c r="P47" i="30"/>
  <c r="P50" i="28"/>
  <c r="P172" i="18"/>
  <c r="P202" i="18" s="1"/>
  <c r="P56" i="29" s="1"/>
  <c r="P50" i="25"/>
  <c r="P5" i="24"/>
  <c r="P4" i="43" s="1"/>
  <c r="P50" i="29"/>
  <c r="P50" i="31"/>
  <c r="P47" i="29"/>
  <c r="P47" i="28"/>
  <c r="P47" i="33"/>
  <c r="Q80" i="22"/>
  <c r="Q176" i="22" s="1"/>
  <c r="P20" i="24" s="1"/>
  <c r="P19" i="43" s="1"/>
  <c r="P47" i="31"/>
  <c r="Q227" i="22"/>
  <c r="P47" i="32"/>
  <c r="P47" i="25"/>
  <c r="P215" i="22"/>
  <c r="P8" i="24"/>
  <c r="P7" i="43" s="1"/>
  <c r="P154" i="18"/>
  <c r="P184" i="18" s="1"/>
  <c r="P39" i="27" s="1"/>
  <c r="P152" i="18"/>
  <c r="P182" i="18" s="1"/>
  <c r="P36" i="25" s="1"/>
  <c r="Q74" i="22"/>
  <c r="P160" i="18"/>
  <c r="P190" i="18" s="1"/>
  <c r="P44" i="33" s="1"/>
  <c r="P40" i="30"/>
  <c r="P40" i="25"/>
  <c r="U45" i="18"/>
  <c r="R53" i="18" s="1"/>
  <c r="R84" i="18" s="1"/>
  <c r="R131" i="18" s="1"/>
  <c r="Q82" i="22"/>
  <c r="Q178" i="22" s="1"/>
  <c r="P170" i="18"/>
  <c r="P200" i="18" s="1"/>
  <c r="P169" i="18"/>
  <c r="P199" i="18" s="1"/>
  <c r="Q83" i="22"/>
  <c r="Q179" i="22" s="1"/>
  <c r="Q224" i="22" s="1"/>
  <c r="Q186" i="22"/>
  <c r="Q231" i="22" s="1"/>
  <c r="P167" i="18"/>
  <c r="P197" i="18" s="1"/>
  <c r="Q81" i="22"/>
  <c r="Q177" i="22" s="1"/>
  <c r="P21" i="24" s="1"/>
  <c r="P20" i="43" s="1"/>
  <c r="P19" i="24"/>
  <c r="P18" i="43" s="1"/>
  <c r="P49" i="31"/>
  <c r="P49" i="28"/>
  <c r="P50" i="27"/>
  <c r="P49" i="32"/>
  <c r="P49" i="33"/>
  <c r="P49" i="30"/>
  <c r="P49" i="29"/>
  <c r="P49" i="25"/>
  <c r="Q228" i="22"/>
  <c r="P45" i="32"/>
  <c r="P45" i="30"/>
  <c r="P45" i="29"/>
  <c r="P45" i="28"/>
  <c r="P45" i="31"/>
  <c r="P45" i="33"/>
  <c r="P46" i="27"/>
  <c r="P45" i="25"/>
  <c r="P43" i="29"/>
  <c r="P43" i="25"/>
  <c r="P43" i="33"/>
  <c r="P44" i="27"/>
  <c r="P43" i="32"/>
  <c r="P43" i="30"/>
  <c r="P43" i="31"/>
  <c r="P43" i="28"/>
  <c r="P43" i="27"/>
  <c r="P42" i="29"/>
  <c r="P42" i="25"/>
  <c r="P42" i="31"/>
  <c r="P42" i="33"/>
  <c r="P42" i="32"/>
  <c r="P42" i="28"/>
  <c r="Q52" i="22"/>
  <c r="Q148" i="22" s="1"/>
  <c r="P4" i="24" s="1"/>
  <c r="Q144" i="18"/>
  <c r="P150" i="18"/>
  <c r="P180" i="18" s="1"/>
  <c r="P52" i="31"/>
  <c r="P52" i="28"/>
  <c r="P52" i="25"/>
  <c r="P53" i="27"/>
  <c r="P52" i="29"/>
  <c r="P52" i="32"/>
  <c r="P52" i="30"/>
  <c r="P52" i="33"/>
  <c r="S52" i="18"/>
  <c r="R103" i="18"/>
  <c r="P17" i="24"/>
  <c r="P16" i="43" s="1"/>
  <c r="Q230" i="22"/>
  <c r="P24" i="24"/>
  <c r="P23" i="43" s="1"/>
  <c r="P9" i="24"/>
  <c r="P8" i="43" s="1"/>
  <c r="P7" i="24"/>
  <c r="P6" i="43" s="1"/>
  <c r="P13" i="24" l="1"/>
  <c r="P12" i="43" s="1"/>
  <c r="P10" i="24"/>
  <c r="P9" i="43" s="1"/>
  <c r="P40" i="33"/>
  <c r="P39" i="30"/>
  <c r="P40" i="29"/>
  <c r="P40" i="32"/>
  <c r="P35" i="25"/>
  <c r="P35" i="28"/>
  <c r="P39" i="32"/>
  <c r="P26" i="24"/>
  <c r="P25" i="43" s="1"/>
  <c r="P39" i="25"/>
  <c r="P41" i="28"/>
  <c r="P42" i="27"/>
  <c r="P41" i="30"/>
  <c r="P41" i="25"/>
  <c r="P39" i="29"/>
  <c r="P41" i="31"/>
  <c r="P39" i="28"/>
  <c r="P41" i="29"/>
  <c r="P39" i="33"/>
  <c r="P41" i="32"/>
  <c r="P39" i="31"/>
  <c r="P40" i="31"/>
  <c r="P40" i="28"/>
  <c r="P55" i="33"/>
  <c r="P55" i="25"/>
  <c r="P55" i="28"/>
  <c r="P55" i="31"/>
  <c r="P56" i="27"/>
  <c r="P55" i="30"/>
  <c r="P55" i="29"/>
  <c r="P48" i="25"/>
  <c r="P35" i="32"/>
  <c r="P35" i="30"/>
  <c r="P35" i="31"/>
  <c r="P36" i="27"/>
  <c r="P35" i="33"/>
  <c r="Q217" i="22"/>
  <c r="P23" i="24"/>
  <c r="P22" i="43" s="1"/>
  <c r="R61" i="18"/>
  <c r="R108" i="18" s="1"/>
  <c r="R56" i="22" s="1"/>
  <c r="R152" i="22" s="1"/>
  <c r="R197" i="22" s="1"/>
  <c r="P56" i="25"/>
  <c r="P57" i="27"/>
  <c r="P56" i="28"/>
  <c r="P44" i="29"/>
  <c r="P56" i="31"/>
  <c r="P44" i="25"/>
  <c r="P56" i="33"/>
  <c r="Q219" i="22"/>
  <c r="P56" i="30"/>
  <c r="P56" i="32"/>
  <c r="P36" i="31"/>
  <c r="P49" i="27"/>
  <c r="P48" i="29"/>
  <c r="P48" i="28"/>
  <c r="P48" i="31"/>
  <c r="P48" i="30"/>
  <c r="P48" i="32"/>
  <c r="P36" i="33"/>
  <c r="P36" i="30"/>
  <c r="P37" i="27"/>
  <c r="P36" i="32"/>
  <c r="P36" i="28"/>
  <c r="P36" i="29"/>
  <c r="Q221" i="22"/>
  <c r="P44" i="28"/>
  <c r="P38" i="30"/>
  <c r="R81" i="18"/>
  <c r="R128" i="18" s="1"/>
  <c r="P45" i="27"/>
  <c r="P44" i="31"/>
  <c r="R90" i="18"/>
  <c r="R137" i="18" s="1"/>
  <c r="R85" i="22" s="1"/>
  <c r="R181" i="22" s="1"/>
  <c r="R226" i="22" s="1"/>
  <c r="P44" i="32"/>
  <c r="R60" i="18"/>
  <c r="R107" i="18" s="1"/>
  <c r="R55" i="22" s="1"/>
  <c r="R151" i="22" s="1"/>
  <c r="R196" i="22" s="1"/>
  <c r="R66" i="18"/>
  <c r="R113" i="18" s="1"/>
  <c r="R61" i="22" s="1"/>
  <c r="R157" i="22" s="1"/>
  <c r="R202" i="22" s="1"/>
  <c r="P44" i="30"/>
  <c r="R79" i="18"/>
  <c r="R126" i="18" s="1"/>
  <c r="R74" i="22" s="1"/>
  <c r="R170" i="22" s="1"/>
  <c r="Q14" i="24" s="1"/>
  <c r="Q13" i="43" s="1"/>
  <c r="P38" i="33"/>
  <c r="P38" i="32"/>
  <c r="P38" i="31"/>
  <c r="P38" i="25"/>
  <c r="P38" i="28"/>
  <c r="P38" i="29"/>
  <c r="R83" i="18"/>
  <c r="R130" i="18" s="1"/>
  <c r="Q164" i="18" s="1"/>
  <c r="Q194" i="18" s="1"/>
  <c r="Q49" i="27" s="1"/>
  <c r="R68" i="18"/>
  <c r="R115" i="18" s="1"/>
  <c r="R63" i="22" s="1"/>
  <c r="R159" i="22" s="1"/>
  <c r="R204" i="22" s="1"/>
  <c r="R58" i="18"/>
  <c r="R105" i="18" s="1"/>
  <c r="R91" i="18"/>
  <c r="R138" i="18" s="1"/>
  <c r="Q171" i="18" s="1"/>
  <c r="Q201" i="18" s="1"/>
  <c r="Q55" i="32" s="1"/>
  <c r="Q170" i="22"/>
  <c r="P14" i="24" s="1"/>
  <c r="P13" i="43" s="1"/>
  <c r="R87" i="18"/>
  <c r="R134" i="18" s="1"/>
  <c r="Q168" i="18" s="1"/>
  <c r="Q198" i="18" s="1"/>
  <c r="Q52" i="25" s="1"/>
  <c r="R82" i="18"/>
  <c r="R129" i="18" s="1"/>
  <c r="R77" i="22" s="1"/>
  <c r="R173" i="22" s="1"/>
  <c r="R218" i="22" s="1"/>
  <c r="R86" i="18"/>
  <c r="R133" i="18" s="1"/>
  <c r="Q167" i="18" s="1"/>
  <c r="Q197" i="18" s="1"/>
  <c r="Q51" i="28" s="1"/>
  <c r="R89" i="18"/>
  <c r="R136" i="18" s="1"/>
  <c r="R84" i="22" s="1"/>
  <c r="R180" i="22" s="1"/>
  <c r="R72" i="18"/>
  <c r="R119" i="18" s="1"/>
  <c r="R67" i="22" s="1"/>
  <c r="R163" i="22" s="1"/>
  <c r="R208" i="22" s="1"/>
  <c r="Q222" i="22"/>
  <c r="R75" i="18"/>
  <c r="R122" i="18" s="1"/>
  <c r="R57" i="18"/>
  <c r="R104" i="18" s="1"/>
  <c r="R79" i="22"/>
  <c r="R175" i="22" s="1"/>
  <c r="Q19" i="24" s="1"/>
  <c r="Q18" i="43" s="1"/>
  <c r="Q165" i="18"/>
  <c r="Q195" i="18" s="1"/>
  <c r="Q49" i="32" s="1"/>
  <c r="P53" i="30"/>
  <c r="P53" i="29"/>
  <c r="P53" i="31"/>
  <c r="P53" i="32"/>
  <c r="P53" i="33"/>
  <c r="P53" i="25"/>
  <c r="P54" i="27"/>
  <c r="P53" i="28"/>
  <c r="Q193" i="22"/>
  <c r="P238" i="22" s="1"/>
  <c r="R93" i="18"/>
  <c r="R140" i="18" s="1"/>
  <c r="R88" i="22" s="1"/>
  <c r="R184" i="22" s="1"/>
  <c r="R229" i="22" s="1"/>
  <c r="R95" i="18"/>
  <c r="R142" i="18" s="1"/>
  <c r="R90" i="22" s="1"/>
  <c r="R186" i="22" s="1"/>
  <c r="R231" i="22" s="1"/>
  <c r="R85" i="18"/>
  <c r="R132" i="18" s="1"/>
  <c r="R71" i="18"/>
  <c r="R118" i="18" s="1"/>
  <c r="R66" i="22" s="1"/>
  <c r="R162" i="22" s="1"/>
  <c r="R207" i="22" s="1"/>
  <c r="R73" i="18"/>
  <c r="R120" i="18" s="1"/>
  <c r="R69" i="18"/>
  <c r="R116" i="18" s="1"/>
  <c r="R64" i="22" s="1"/>
  <c r="R160" i="22" s="1"/>
  <c r="R205" i="22" s="1"/>
  <c r="R74" i="18"/>
  <c r="R121" i="18" s="1"/>
  <c r="R69" i="22" s="1"/>
  <c r="R165" i="22" s="1"/>
  <c r="R210" i="22" s="1"/>
  <c r="R59" i="18"/>
  <c r="R106" i="18" s="1"/>
  <c r="R54" i="22" s="1"/>
  <c r="R150" i="22" s="1"/>
  <c r="R62" i="18"/>
  <c r="R109" i="18" s="1"/>
  <c r="R64" i="18"/>
  <c r="R111" i="18" s="1"/>
  <c r="R59" i="22" s="1"/>
  <c r="R155" i="22" s="1"/>
  <c r="R200" i="22" s="1"/>
  <c r="P54" i="31"/>
  <c r="P54" i="33"/>
  <c r="P54" i="32"/>
  <c r="P54" i="25"/>
  <c r="P54" i="28"/>
  <c r="P55" i="27"/>
  <c r="P54" i="29"/>
  <c r="P54" i="30"/>
  <c r="R65" i="18"/>
  <c r="R112" i="18" s="1"/>
  <c r="R60" i="22" s="1"/>
  <c r="R156" i="22" s="1"/>
  <c r="R201" i="22" s="1"/>
  <c r="R92" i="18"/>
  <c r="R139" i="18" s="1"/>
  <c r="R87" i="22" s="1"/>
  <c r="R183" i="22" s="1"/>
  <c r="R76" i="18"/>
  <c r="R123" i="18" s="1"/>
  <c r="R71" i="22" s="1"/>
  <c r="R167" i="22" s="1"/>
  <c r="R212" i="22" s="1"/>
  <c r="Q223" i="22"/>
  <c r="P22" i="24"/>
  <c r="P21" i="43" s="1"/>
  <c r="P52" i="27"/>
  <c r="P51" i="29"/>
  <c r="P51" i="30"/>
  <c r="P51" i="32"/>
  <c r="P51" i="25"/>
  <c r="P51" i="28"/>
  <c r="P51" i="33"/>
  <c r="P51" i="31"/>
  <c r="R63" i="18"/>
  <c r="R110" i="18" s="1"/>
  <c r="R58" i="22" s="1"/>
  <c r="R154" i="22" s="1"/>
  <c r="R199" i="22" s="1"/>
  <c r="R88" i="18"/>
  <c r="R135" i="18" s="1"/>
  <c r="R78" i="18"/>
  <c r="R125" i="18" s="1"/>
  <c r="R73" i="22" s="1"/>
  <c r="R169" i="22" s="1"/>
  <c r="R214" i="22" s="1"/>
  <c r="R80" i="18"/>
  <c r="R127" i="18" s="1"/>
  <c r="R67" i="18"/>
  <c r="R114" i="18" s="1"/>
  <c r="R62" i="22" s="1"/>
  <c r="R158" i="22" s="1"/>
  <c r="R203" i="22" s="1"/>
  <c r="R77" i="18"/>
  <c r="R124" i="18" s="1"/>
  <c r="R72" i="22" s="1"/>
  <c r="R168" i="22" s="1"/>
  <c r="R213" i="22" s="1"/>
  <c r="R94" i="18"/>
  <c r="R141" i="18" s="1"/>
  <c r="R70" i="18"/>
  <c r="R117" i="18" s="1"/>
  <c r="R65" i="22" s="1"/>
  <c r="R161" i="22" s="1"/>
  <c r="R206" i="22" s="1"/>
  <c r="R81" i="22"/>
  <c r="R177" i="22" s="1"/>
  <c r="Q21" i="24" s="1"/>
  <c r="Q20" i="43" s="1"/>
  <c r="P34" i="30"/>
  <c r="P34" i="29"/>
  <c r="P34" i="32"/>
  <c r="P34" i="25"/>
  <c r="P34" i="31"/>
  <c r="P35" i="27"/>
  <c r="P34" i="28"/>
  <c r="P34" i="33"/>
  <c r="P3" i="43"/>
  <c r="Q51" i="32" l="1"/>
  <c r="Q51" i="29"/>
  <c r="Q49" i="30"/>
  <c r="Q51" i="31"/>
  <c r="Q55" i="29"/>
  <c r="Q55" i="30"/>
  <c r="Q52" i="30"/>
  <c r="Q52" i="33"/>
  <c r="Q52" i="32"/>
  <c r="Q51" i="30"/>
  <c r="R82" i="22"/>
  <c r="R178" i="22" s="1"/>
  <c r="R223" i="22" s="1"/>
  <c r="Q52" i="29"/>
  <c r="Q53" i="27"/>
  <c r="Q52" i="31"/>
  <c r="Q52" i="28"/>
  <c r="Q49" i="28"/>
  <c r="Q50" i="27"/>
  <c r="Q51" i="33"/>
  <c r="R195" i="22"/>
  <c r="Q51" i="25"/>
  <c r="Q9" i="24"/>
  <c r="Q8" i="43" s="1"/>
  <c r="R86" i="22"/>
  <c r="R182" i="22" s="1"/>
  <c r="Q25" i="24" s="1"/>
  <c r="Q24" i="43" s="1"/>
  <c r="Q48" i="32"/>
  <c r="Q170" i="18"/>
  <c r="Q200" i="18" s="1"/>
  <c r="Q54" i="32" s="1"/>
  <c r="Q48" i="33"/>
  <c r="Q48" i="30"/>
  <c r="Q48" i="25"/>
  <c r="Q48" i="28"/>
  <c r="R78" i="22"/>
  <c r="R174" i="22" s="1"/>
  <c r="R219" i="22" s="1"/>
  <c r="Q48" i="31"/>
  <c r="Q48" i="29"/>
  <c r="Q160" i="18"/>
  <c r="Q190" i="18" s="1"/>
  <c r="Q44" i="32" s="1"/>
  <c r="Q163" i="18"/>
  <c r="Q193" i="18" s="1"/>
  <c r="Q52" i="27"/>
  <c r="Q215" i="22"/>
  <c r="Q49" i="25"/>
  <c r="Q49" i="29"/>
  <c r="Q24" i="24"/>
  <c r="Q23" i="43" s="1"/>
  <c r="Q49" i="31"/>
  <c r="Q6" i="24"/>
  <c r="Q5" i="43" s="1"/>
  <c r="R228" i="22"/>
  <c r="Q55" i="31"/>
  <c r="Q55" i="28"/>
  <c r="Q13" i="24"/>
  <c r="Q12" i="43" s="1"/>
  <c r="Q162" i="18"/>
  <c r="Q192" i="18" s="1"/>
  <c r="R76" i="22"/>
  <c r="R172" i="22" s="1"/>
  <c r="Q16" i="24" s="1"/>
  <c r="Q15" i="43" s="1"/>
  <c r="Q152" i="18"/>
  <c r="Q182" i="18" s="1"/>
  <c r="Q36" i="25" s="1"/>
  <c r="Q155" i="18"/>
  <c r="Q185" i="18" s="1"/>
  <c r="Q39" i="33" s="1"/>
  <c r="Q55" i="33"/>
  <c r="Q150" i="18"/>
  <c r="Q180" i="18" s="1"/>
  <c r="R52" i="22"/>
  <c r="R148" i="22" s="1"/>
  <c r="Q4" i="24" s="1"/>
  <c r="Q26" i="24"/>
  <c r="Q25" i="43" s="1"/>
  <c r="Q55" i="25"/>
  <c r="Q156" i="18"/>
  <c r="Q186" i="18" s="1"/>
  <c r="Q158" i="18"/>
  <c r="Q188" i="18" s="1"/>
  <c r="Q56" i="27"/>
  <c r="Q172" i="18"/>
  <c r="Q202" i="18" s="1"/>
  <c r="Q56" i="28" s="1"/>
  <c r="Q151" i="18"/>
  <c r="Q181" i="18" s="1"/>
  <c r="R53" i="22"/>
  <c r="R149" i="22" s="1"/>
  <c r="R194" i="22" s="1"/>
  <c r="Q49" i="33"/>
  <c r="V45" i="18"/>
  <c r="S53" i="18" s="1"/>
  <c r="S74" i="18" s="1"/>
  <c r="S121" i="18" s="1"/>
  <c r="S69" i="22" s="1"/>
  <c r="S165" i="22" s="1"/>
  <c r="S210" i="22" s="1"/>
  <c r="Q169" i="18"/>
  <c r="Q199" i="18" s="1"/>
  <c r="R83" i="22"/>
  <c r="R179" i="22" s="1"/>
  <c r="R224" i="22" s="1"/>
  <c r="R68" i="22"/>
  <c r="R164" i="22" s="1"/>
  <c r="R209" i="22" s="1"/>
  <c r="Q157" i="18"/>
  <c r="Q187" i="18" s="1"/>
  <c r="Q159" i="18"/>
  <c r="Q189" i="18" s="1"/>
  <c r="Q43" i="30" s="1"/>
  <c r="R80" i="22"/>
  <c r="R176" i="22" s="1"/>
  <c r="Q20" i="24" s="1"/>
  <c r="Q19" i="43" s="1"/>
  <c r="Q166" i="18"/>
  <c r="Q196" i="18" s="1"/>
  <c r="Q173" i="18"/>
  <c r="Q203" i="18" s="1"/>
  <c r="R89" i="22"/>
  <c r="R185" i="22" s="1"/>
  <c r="Q27" i="24" s="1"/>
  <c r="Q26" i="43" s="1"/>
  <c r="Q153" i="18"/>
  <c r="Q183" i="18" s="1"/>
  <c r="R57" i="22"/>
  <c r="R153" i="22" s="1"/>
  <c r="R198" i="22" s="1"/>
  <c r="Q154" i="18"/>
  <c r="Q184" i="18" s="1"/>
  <c r="R144" i="18"/>
  <c r="R75" i="22"/>
  <c r="R171" i="22" s="1"/>
  <c r="Q161" i="18"/>
  <c r="Q191" i="18" s="1"/>
  <c r="T52" i="18"/>
  <c r="S103" i="18"/>
  <c r="Q17" i="24"/>
  <c r="Q16" i="43" s="1"/>
  <c r="R222" i="22"/>
  <c r="R225" i="22"/>
  <c r="R220" i="22"/>
  <c r="R215" i="22"/>
  <c r="Q22" i="24"/>
  <c r="Q21" i="43" s="1"/>
  <c r="Q8" i="24"/>
  <c r="Q7" i="43" s="1"/>
  <c r="Q10" i="24"/>
  <c r="Q9" i="43" s="1"/>
  <c r="Q54" i="33" l="1"/>
  <c r="Q44" i="28"/>
  <c r="Q44" i="33"/>
  <c r="Q44" i="29"/>
  <c r="Q23" i="24"/>
  <c r="Q22" i="43" s="1"/>
  <c r="Q18" i="24"/>
  <c r="Q17" i="43" s="1"/>
  <c r="R227" i="22"/>
  <c r="S64" i="18"/>
  <c r="S111" i="18" s="1"/>
  <c r="S59" i="22" s="1"/>
  <c r="S155" i="22" s="1"/>
  <c r="S200" i="22" s="1"/>
  <c r="Q44" i="25"/>
  <c r="Q45" i="27"/>
  <c r="Q54" i="28"/>
  <c r="Q54" i="30"/>
  <c r="Q36" i="30"/>
  <c r="Q54" i="31"/>
  <c r="Q5" i="24"/>
  <c r="Q4" i="43" s="1"/>
  <c r="S75" i="18"/>
  <c r="S122" i="18" s="1"/>
  <c r="R158" i="18" s="1"/>
  <c r="R188" i="18" s="1"/>
  <c r="R42" i="25" s="1"/>
  <c r="Q44" i="30"/>
  <c r="Q44" i="31"/>
  <c r="Q55" i="27"/>
  <c r="Q54" i="25"/>
  <c r="Q54" i="29"/>
  <c r="Q56" i="31"/>
  <c r="Q56" i="30"/>
  <c r="Q56" i="25"/>
  <c r="R217" i="22"/>
  <c r="Q47" i="28"/>
  <c r="Q47" i="31"/>
  <c r="Q47" i="30"/>
  <c r="Q47" i="32"/>
  <c r="Q48" i="27"/>
  <c r="Q47" i="25"/>
  <c r="Q47" i="33"/>
  <c r="Q47" i="29"/>
  <c r="S85" i="18"/>
  <c r="S132" i="18" s="1"/>
  <c r="Q36" i="28"/>
  <c r="Q7" i="24"/>
  <c r="Q6" i="43" s="1"/>
  <c r="S86" i="18"/>
  <c r="S133" i="18" s="1"/>
  <c r="R167" i="18" s="1"/>
  <c r="R197" i="18" s="1"/>
  <c r="R51" i="33" s="1"/>
  <c r="Q37" i="27"/>
  <c r="R230" i="22"/>
  <c r="Q36" i="33"/>
  <c r="Q43" i="29"/>
  <c r="Q56" i="32"/>
  <c r="Q36" i="31"/>
  <c r="Q43" i="31"/>
  <c r="Q36" i="32"/>
  <c r="Q43" i="25"/>
  <c r="Q36" i="29"/>
  <c r="Q44" i="27"/>
  <c r="Q56" i="33"/>
  <c r="R193" i="22"/>
  <c r="Q238" i="22" s="1"/>
  <c r="Q43" i="32"/>
  <c r="Q57" i="27"/>
  <c r="Q56" i="29"/>
  <c r="Q43" i="28"/>
  <c r="S94" i="18"/>
  <c r="S141" i="18" s="1"/>
  <c r="R173" i="18" s="1"/>
  <c r="R203" i="18" s="1"/>
  <c r="S61" i="18"/>
  <c r="S108" i="18" s="1"/>
  <c r="S56" i="22" s="1"/>
  <c r="S152" i="22" s="1"/>
  <c r="S197" i="22" s="1"/>
  <c r="S72" i="18"/>
  <c r="S119" i="18" s="1"/>
  <c r="S67" i="22" s="1"/>
  <c r="S163" i="22" s="1"/>
  <c r="S208" i="22" s="1"/>
  <c r="S90" i="18"/>
  <c r="S137" i="18" s="1"/>
  <c r="S85" i="22" s="1"/>
  <c r="S181" i="22" s="1"/>
  <c r="S226" i="22" s="1"/>
  <c r="S58" i="18"/>
  <c r="S105" i="18" s="1"/>
  <c r="S91" i="18"/>
  <c r="S138" i="18" s="1"/>
  <c r="S86" i="22" s="1"/>
  <c r="S182" i="22" s="1"/>
  <c r="R25" i="24" s="1"/>
  <c r="R24" i="43" s="1"/>
  <c r="S68" i="18"/>
  <c r="S115" i="18" s="1"/>
  <c r="S63" i="22" s="1"/>
  <c r="S159" i="22" s="1"/>
  <c r="S204" i="22" s="1"/>
  <c r="S78" i="18"/>
  <c r="S125" i="18" s="1"/>
  <c r="S73" i="22" s="1"/>
  <c r="S169" i="22" s="1"/>
  <c r="S214" i="22" s="1"/>
  <c r="S60" i="18"/>
  <c r="S107" i="18" s="1"/>
  <c r="S55" i="22" s="1"/>
  <c r="S151" i="22" s="1"/>
  <c r="S196" i="22" s="1"/>
  <c r="S87" i="18"/>
  <c r="S134" i="18" s="1"/>
  <c r="S63" i="18"/>
  <c r="S110" i="18" s="1"/>
  <c r="S58" i="22" s="1"/>
  <c r="S69" i="18"/>
  <c r="S116" i="18" s="1"/>
  <c r="S64" i="22" s="1"/>
  <c r="S160" i="22" s="1"/>
  <c r="S205" i="22" s="1"/>
  <c r="S73" i="18"/>
  <c r="S120" i="18" s="1"/>
  <c r="S68" i="22" s="1"/>
  <c r="S164" i="22" s="1"/>
  <c r="S209" i="22" s="1"/>
  <c r="S79" i="18"/>
  <c r="S126" i="18" s="1"/>
  <c r="S74" i="22" s="1"/>
  <c r="S76" i="18"/>
  <c r="S123" i="18" s="1"/>
  <c r="S67" i="18"/>
  <c r="S114" i="18" s="1"/>
  <c r="S62" i="22" s="1"/>
  <c r="S158" i="22" s="1"/>
  <c r="S203" i="22" s="1"/>
  <c r="Q46" i="29"/>
  <c r="Q46" i="33"/>
  <c r="Q46" i="28"/>
  <c r="Q46" i="30"/>
  <c r="Q47" i="27"/>
  <c r="Q46" i="31"/>
  <c r="Q46" i="25"/>
  <c r="Q46" i="32"/>
  <c r="S95" i="18"/>
  <c r="S142" i="18" s="1"/>
  <c r="S90" i="22" s="1"/>
  <c r="S186" i="22" s="1"/>
  <c r="S231" i="22" s="1"/>
  <c r="S83" i="18"/>
  <c r="S130" i="18" s="1"/>
  <c r="S78" i="22" s="1"/>
  <c r="S65" i="18"/>
  <c r="S112" i="18" s="1"/>
  <c r="S60" i="22" s="1"/>
  <c r="S156" i="22" s="1"/>
  <c r="S201" i="22" s="1"/>
  <c r="S82" i="18"/>
  <c r="S129" i="18" s="1"/>
  <c r="R163" i="18" s="1"/>
  <c r="R193" i="18" s="1"/>
  <c r="S57" i="18"/>
  <c r="S104" i="18" s="1"/>
  <c r="S52" i="22" s="1"/>
  <c r="S148" i="22" s="1"/>
  <c r="S71" i="18"/>
  <c r="S118" i="18" s="1"/>
  <c r="S66" i="22" s="1"/>
  <c r="S162" i="22" s="1"/>
  <c r="S207" i="22" s="1"/>
  <c r="S62" i="18"/>
  <c r="S109" i="18" s="1"/>
  <c r="R153" i="18" s="1"/>
  <c r="R183" i="18" s="1"/>
  <c r="R37" i="32" s="1"/>
  <c r="S81" i="18"/>
  <c r="S128" i="18" s="1"/>
  <c r="S76" i="22" s="1"/>
  <c r="S172" i="22" s="1"/>
  <c r="R16" i="24" s="1"/>
  <c r="R15" i="43" s="1"/>
  <c r="S77" i="18"/>
  <c r="S124" i="18" s="1"/>
  <c r="S72" i="22" s="1"/>
  <c r="S168" i="22" s="1"/>
  <c r="S213" i="22" s="1"/>
  <c r="S92" i="18"/>
  <c r="S139" i="18" s="1"/>
  <c r="S59" i="18"/>
  <c r="S106" i="18" s="1"/>
  <c r="S54" i="22" s="1"/>
  <c r="S150" i="22" s="1"/>
  <c r="S89" i="18"/>
  <c r="S136" i="18" s="1"/>
  <c r="S84" i="18"/>
  <c r="S131" i="18" s="1"/>
  <c r="Q43" i="33"/>
  <c r="S88" i="18"/>
  <c r="S135" i="18" s="1"/>
  <c r="S83" i="22" s="1"/>
  <c r="R221" i="22"/>
  <c r="S80" i="18"/>
  <c r="S127" i="18" s="1"/>
  <c r="S66" i="18"/>
  <c r="S113" i="18" s="1"/>
  <c r="S61" i="22" s="1"/>
  <c r="S157" i="22" s="1"/>
  <c r="S202" i="22" s="1"/>
  <c r="S70" i="18"/>
  <c r="S117" i="18" s="1"/>
  <c r="S65" i="22" s="1"/>
  <c r="S161" i="22" s="1"/>
  <c r="S206" i="22" s="1"/>
  <c r="S93" i="18"/>
  <c r="S140" i="18" s="1"/>
  <c r="S88" i="22" s="1"/>
  <c r="S184" i="22" s="1"/>
  <c r="S229" i="22" s="1"/>
  <c r="Q40" i="25"/>
  <c r="Q40" i="29"/>
  <c r="Q40" i="30"/>
  <c r="Q40" i="31"/>
  <c r="Q41" i="27"/>
  <c r="Q40" i="28"/>
  <c r="Q40" i="32"/>
  <c r="Q40" i="33"/>
  <c r="Q35" i="32"/>
  <c r="Q35" i="29"/>
  <c r="Q35" i="31"/>
  <c r="Q35" i="30"/>
  <c r="Q35" i="33"/>
  <c r="Q35" i="25"/>
  <c r="Q35" i="28"/>
  <c r="Q36" i="27"/>
  <c r="Q34" i="30"/>
  <c r="Q34" i="31"/>
  <c r="Q34" i="25"/>
  <c r="Q35" i="27"/>
  <c r="Q34" i="33"/>
  <c r="Q34" i="29"/>
  <c r="Q34" i="32"/>
  <c r="Q34" i="28"/>
  <c r="Q42" i="31"/>
  <c r="Q42" i="29"/>
  <c r="Q42" i="25"/>
  <c r="Q42" i="28"/>
  <c r="Q43" i="27"/>
  <c r="Q42" i="33"/>
  <c r="Q42" i="32"/>
  <c r="Q39" i="31"/>
  <c r="Q39" i="25"/>
  <c r="Q40" i="27"/>
  <c r="Q39" i="29"/>
  <c r="Q39" i="30"/>
  <c r="Q39" i="32"/>
  <c r="Q39" i="28"/>
  <c r="R216" i="22"/>
  <c r="Q15" i="24"/>
  <c r="Q14" i="43" s="1"/>
  <c r="Q41" i="33"/>
  <c r="Q41" i="31"/>
  <c r="Q41" i="30"/>
  <c r="Q41" i="25"/>
  <c r="Q42" i="27"/>
  <c r="Q41" i="29"/>
  <c r="Q41" i="28"/>
  <c r="Q41" i="32"/>
  <c r="Q38" i="33"/>
  <c r="Q38" i="25"/>
  <c r="Q38" i="31"/>
  <c r="Q38" i="32"/>
  <c r="Q38" i="30"/>
  <c r="Q39" i="27"/>
  <c r="Q38" i="28"/>
  <c r="Q38" i="29"/>
  <c r="Q11" i="24"/>
  <c r="Q10" i="43" s="1"/>
  <c r="Q50" i="30"/>
  <c r="Q50" i="25"/>
  <c r="Q51" i="27"/>
  <c r="Q50" i="31"/>
  <c r="Q50" i="32"/>
  <c r="Q50" i="29"/>
  <c r="Q50" i="28"/>
  <c r="Q50" i="33"/>
  <c r="Q53" i="30"/>
  <c r="Q53" i="32"/>
  <c r="Q54" i="27"/>
  <c r="Q53" i="33"/>
  <c r="Q53" i="31"/>
  <c r="Q53" i="25"/>
  <c r="Q53" i="28"/>
  <c r="Q53" i="29"/>
  <c r="Q57" i="30"/>
  <c r="Q57" i="32"/>
  <c r="Q58" i="27"/>
  <c r="Q57" i="31"/>
  <c r="Q57" i="25"/>
  <c r="Q57" i="29"/>
  <c r="Q57" i="28"/>
  <c r="Q57" i="33"/>
  <c r="Q45" i="31"/>
  <c r="Q45" i="33"/>
  <c r="Q46" i="27"/>
  <c r="Q45" i="25"/>
  <c r="Q45" i="32"/>
  <c r="Q45" i="30"/>
  <c r="Q45" i="29"/>
  <c r="Q45" i="28"/>
  <c r="Q38" i="27"/>
  <c r="Q37" i="29"/>
  <c r="Q37" i="31"/>
  <c r="Q37" i="33"/>
  <c r="Q37" i="25"/>
  <c r="Q37" i="30"/>
  <c r="Q37" i="32"/>
  <c r="Q37" i="28"/>
  <c r="R166" i="18"/>
  <c r="R196" i="18" s="1"/>
  <c r="S80" i="22"/>
  <c r="S176" i="22" s="1"/>
  <c r="R20" i="24" s="1"/>
  <c r="R19" i="43" s="1"/>
  <c r="Q3" i="43"/>
  <c r="S154" i="22"/>
  <c r="S199" i="22" s="1"/>
  <c r="R42" i="29" l="1"/>
  <c r="R164" i="18"/>
  <c r="R194" i="18" s="1"/>
  <c r="R49" i="27" s="1"/>
  <c r="R42" i="31"/>
  <c r="R42" i="33"/>
  <c r="R42" i="28"/>
  <c r="R42" i="32"/>
  <c r="R43" i="27"/>
  <c r="R160" i="18"/>
  <c r="R190" i="18" s="1"/>
  <c r="R44" i="32" s="1"/>
  <c r="S81" i="22"/>
  <c r="S177" i="22" s="1"/>
  <c r="S222" i="22" s="1"/>
  <c r="R51" i="32"/>
  <c r="R162" i="18"/>
  <c r="R192" i="18" s="1"/>
  <c r="R46" i="25" s="1"/>
  <c r="R52" i="27"/>
  <c r="R51" i="30"/>
  <c r="R51" i="29"/>
  <c r="R51" i="25"/>
  <c r="R51" i="31"/>
  <c r="R51" i="28"/>
  <c r="S195" i="22"/>
  <c r="R154" i="18"/>
  <c r="R184" i="18" s="1"/>
  <c r="R38" i="25" s="1"/>
  <c r="R150" i="18"/>
  <c r="R180" i="18" s="1"/>
  <c r="R34" i="32" s="1"/>
  <c r="R171" i="18"/>
  <c r="R201" i="18" s="1"/>
  <c r="R55" i="28" s="1"/>
  <c r="S77" i="22"/>
  <c r="S173" i="22" s="1"/>
  <c r="R17" i="24" s="1"/>
  <c r="R16" i="43" s="1"/>
  <c r="R157" i="18"/>
  <c r="R187" i="18" s="1"/>
  <c r="R41" i="28" s="1"/>
  <c r="S217" i="22"/>
  <c r="R6" i="24"/>
  <c r="R5" i="43" s="1"/>
  <c r="S89" i="22"/>
  <c r="S185" i="22" s="1"/>
  <c r="S230" i="22" s="1"/>
  <c r="R152" i="18"/>
  <c r="R182" i="18" s="1"/>
  <c r="R37" i="27" s="1"/>
  <c r="S174" i="22"/>
  <c r="R18" i="24" s="1"/>
  <c r="R17" i="43" s="1"/>
  <c r="S221" i="22"/>
  <c r="S179" i="22"/>
  <c r="R23" i="24" s="1"/>
  <c r="R22" i="43" s="1"/>
  <c r="R37" i="25"/>
  <c r="R37" i="29"/>
  <c r="S57" i="22"/>
  <c r="S153" i="22" s="1"/>
  <c r="S198" i="22" s="1"/>
  <c r="R37" i="30"/>
  <c r="R37" i="33"/>
  <c r="R38" i="27"/>
  <c r="R37" i="28"/>
  <c r="R37" i="31"/>
  <c r="R169" i="18"/>
  <c r="R199" i="18" s="1"/>
  <c r="R53" i="32" s="1"/>
  <c r="S71" i="22"/>
  <c r="S167" i="22" s="1"/>
  <c r="S212" i="22" s="1"/>
  <c r="R159" i="18"/>
  <c r="R189" i="18" s="1"/>
  <c r="S79" i="22"/>
  <c r="S175" i="22" s="1"/>
  <c r="S220" i="22" s="1"/>
  <c r="R165" i="18"/>
  <c r="R195" i="18" s="1"/>
  <c r="R156" i="18"/>
  <c r="R186" i="18" s="1"/>
  <c r="R170" i="18"/>
  <c r="R200" i="18" s="1"/>
  <c r="S84" i="22"/>
  <c r="S180" i="22" s="1"/>
  <c r="R24" i="24" s="1"/>
  <c r="R23" i="43" s="1"/>
  <c r="R151" i="18"/>
  <c r="R181" i="18" s="1"/>
  <c r="S53" i="22"/>
  <c r="S149" i="22" s="1"/>
  <c r="S194" i="22" s="1"/>
  <c r="S144" i="18"/>
  <c r="S87" i="22"/>
  <c r="S183" i="22" s="1"/>
  <c r="R26" i="24" s="1"/>
  <c r="R25" i="43" s="1"/>
  <c r="R172" i="18"/>
  <c r="R202" i="18" s="1"/>
  <c r="W45" i="18"/>
  <c r="T53" i="18" s="1"/>
  <c r="T70" i="18" s="1"/>
  <c r="T117" i="18" s="1"/>
  <c r="T65" i="22" s="1"/>
  <c r="T161" i="22" s="1"/>
  <c r="T206" i="22" s="1"/>
  <c r="R155" i="18"/>
  <c r="R185" i="18" s="1"/>
  <c r="R161" i="18"/>
  <c r="R191" i="18" s="1"/>
  <c r="S75" i="22"/>
  <c r="S171" i="22" s="1"/>
  <c r="S216" i="22" s="1"/>
  <c r="R168" i="18"/>
  <c r="R198" i="18" s="1"/>
  <c r="S82" i="22"/>
  <c r="S178" i="22" s="1"/>
  <c r="R22" i="24" s="1"/>
  <c r="R21" i="43" s="1"/>
  <c r="T103" i="18"/>
  <c r="R50" i="32"/>
  <c r="R50" i="28"/>
  <c r="R50" i="25"/>
  <c r="R50" i="33"/>
  <c r="R51" i="27"/>
  <c r="R50" i="30"/>
  <c r="R50" i="29"/>
  <c r="R50" i="31"/>
  <c r="R48" i="27"/>
  <c r="R47" i="25"/>
  <c r="R47" i="29"/>
  <c r="R47" i="32"/>
  <c r="R47" i="33"/>
  <c r="R47" i="28"/>
  <c r="R47" i="30"/>
  <c r="R47" i="31"/>
  <c r="S170" i="22"/>
  <c r="R14" i="24" s="1"/>
  <c r="R13" i="43" s="1"/>
  <c r="R57" i="31"/>
  <c r="R57" i="29"/>
  <c r="R57" i="25"/>
  <c r="R57" i="32"/>
  <c r="R57" i="33"/>
  <c r="R57" i="28"/>
  <c r="R57" i="30"/>
  <c r="R58" i="27"/>
  <c r="R48" i="29"/>
  <c r="R48" i="30"/>
  <c r="R48" i="31"/>
  <c r="R48" i="32"/>
  <c r="R48" i="28"/>
  <c r="R48" i="25"/>
  <c r="R48" i="33"/>
  <c r="S193" i="22"/>
  <c r="R238" i="22" s="1"/>
  <c r="S227" i="22"/>
  <c r="R19" i="24"/>
  <c r="R18" i="43" s="1"/>
  <c r="R11" i="24"/>
  <c r="R10" i="43" s="1"/>
  <c r="R9" i="24"/>
  <c r="R8" i="43" s="1"/>
  <c r="R10" i="24"/>
  <c r="R9" i="43" s="1"/>
  <c r="R8" i="24"/>
  <c r="R7" i="43" s="1"/>
  <c r="R4" i="24"/>
  <c r="R35" i="27" l="1"/>
  <c r="R34" i="31"/>
  <c r="R44" i="28"/>
  <c r="R45" i="27"/>
  <c r="R44" i="31"/>
  <c r="R44" i="25"/>
  <c r="R21" i="24"/>
  <c r="R20" i="43" s="1"/>
  <c r="R44" i="33"/>
  <c r="R44" i="30"/>
  <c r="R44" i="29"/>
  <c r="R47" i="27"/>
  <c r="R46" i="29"/>
  <c r="R46" i="30"/>
  <c r="R38" i="29"/>
  <c r="R36" i="33"/>
  <c r="R46" i="28"/>
  <c r="R46" i="33"/>
  <c r="R46" i="32"/>
  <c r="R38" i="28"/>
  <c r="R46" i="31"/>
  <c r="R36" i="30"/>
  <c r="R36" i="28"/>
  <c r="T93" i="18"/>
  <c r="T140" i="18" s="1"/>
  <c r="T88" i="22" s="1"/>
  <c r="T184" i="22" s="1"/>
  <c r="T229" i="22" s="1"/>
  <c r="T66" i="18"/>
  <c r="T113" i="18" s="1"/>
  <c r="T61" i="22" s="1"/>
  <c r="T157" i="22" s="1"/>
  <c r="T202" i="22" s="1"/>
  <c r="R36" i="32"/>
  <c r="T57" i="18"/>
  <c r="T104" i="18" s="1"/>
  <c r="T52" i="22" s="1"/>
  <c r="T148" i="22" s="1"/>
  <c r="T80" i="18"/>
  <c r="T127" i="18" s="1"/>
  <c r="S161" i="18" s="1"/>
  <c r="S191" i="18" s="1"/>
  <c r="S45" i="33" s="1"/>
  <c r="R38" i="30"/>
  <c r="R38" i="33"/>
  <c r="R55" i="32"/>
  <c r="R56" i="27"/>
  <c r="R55" i="31"/>
  <c r="R55" i="29"/>
  <c r="R55" i="25"/>
  <c r="R55" i="30"/>
  <c r="R55" i="33"/>
  <c r="R34" i="30"/>
  <c r="R34" i="25"/>
  <c r="R34" i="33"/>
  <c r="R34" i="29"/>
  <c r="R34" i="28"/>
  <c r="R53" i="30"/>
  <c r="T86" i="18"/>
  <c r="T133" i="18" s="1"/>
  <c r="S167" i="18" s="1"/>
  <c r="S197" i="18" s="1"/>
  <c r="S52" i="27" s="1"/>
  <c r="R38" i="31"/>
  <c r="R13" i="24"/>
  <c r="R12" i="43" s="1"/>
  <c r="T67" i="18"/>
  <c r="T114" i="18" s="1"/>
  <c r="T62" i="22" s="1"/>
  <c r="T158" i="22" s="1"/>
  <c r="T203" i="22" s="1"/>
  <c r="R27" i="24"/>
  <c r="R26" i="43" s="1"/>
  <c r="S218" i="22"/>
  <c r="T68" i="18"/>
  <c r="T115" i="18" s="1"/>
  <c r="T63" i="22" s="1"/>
  <c r="T159" i="22" s="1"/>
  <c r="T204" i="22" s="1"/>
  <c r="T58" i="18"/>
  <c r="T105" i="18" s="1"/>
  <c r="S151" i="18" s="1"/>
  <c r="S181" i="18" s="1"/>
  <c r="S35" i="33" s="1"/>
  <c r="T61" i="18"/>
  <c r="T108" i="18" s="1"/>
  <c r="T56" i="22" s="1"/>
  <c r="T152" i="22" s="1"/>
  <c r="T197" i="22" s="1"/>
  <c r="T65" i="18"/>
  <c r="T112" i="18" s="1"/>
  <c r="T60" i="22" s="1"/>
  <c r="T156" i="22" s="1"/>
  <c r="T201" i="22" s="1"/>
  <c r="T59" i="18"/>
  <c r="T106" i="18" s="1"/>
  <c r="T54" i="22" s="1"/>
  <c r="T150" i="22" s="1"/>
  <c r="T195" i="22" s="1"/>
  <c r="T90" i="18"/>
  <c r="T137" i="18" s="1"/>
  <c r="T85" i="22" s="1"/>
  <c r="T181" i="22" s="1"/>
  <c r="T226" i="22" s="1"/>
  <c r="T88" i="18"/>
  <c r="T135" i="18" s="1"/>
  <c r="R42" i="27"/>
  <c r="R41" i="25"/>
  <c r="R41" i="33"/>
  <c r="R5" i="24"/>
  <c r="R4" i="43" s="1"/>
  <c r="T72" i="18"/>
  <c r="T119" i="18" s="1"/>
  <c r="T67" i="22" s="1"/>
  <c r="T163" i="22" s="1"/>
  <c r="T208" i="22" s="1"/>
  <c r="T69" i="18"/>
  <c r="T116" i="18" s="1"/>
  <c r="T64" i="22" s="1"/>
  <c r="T160" i="22" s="1"/>
  <c r="T205" i="22" s="1"/>
  <c r="R41" i="31"/>
  <c r="R38" i="32"/>
  <c r="R39" i="27"/>
  <c r="T74" i="18"/>
  <c r="T121" i="18" s="1"/>
  <c r="T69" i="22" s="1"/>
  <c r="T165" i="22" s="1"/>
  <c r="T210" i="22" s="1"/>
  <c r="T77" i="18"/>
  <c r="T124" i="18" s="1"/>
  <c r="T72" i="22" s="1"/>
  <c r="T168" i="22" s="1"/>
  <c r="T213" i="22" s="1"/>
  <c r="R36" i="31"/>
  <c r="T95" i="18"/>
  <c r="T142" i="18" s="1"/>
  <c r="T90" i="22" s="1"/>
  <c r="T186" i="22" s="1"/>
  <c r="T71" i="18"/>
  <c r="T118" i="18" s="1"/>
  <c r="T73" i="18"/>
  <c r="T120" i="18" s="1"/>
  <c r="T68" i="22" s="1"/>
  <c r="T164" i="22" s="1"/>
  <c r="T209" i="22" s="1"/>
  <c r="T60" i="18"/>
  <c r="T107" i="18" s="1"/>
  <c r="T55" i="22" s="1"/>
  <c r="T151" i="22" s="1"/>
  <c r="T196" i="22" s="1"/>
  <c r="T94" i="18"/>
  <c r="T141" i="18" s="1"/>
  <c r="T78" i="18"/>
  <c r="T125" i="18" s="1"/>
  <c r="T73" i="22" s="1"/>
  <c r="T169" i="22" s="1"/>
  <c r="T214" i="22" s="1"/>
  <c r="R41" i="32"/>
  <c r="R7" i="24"/>
  <c r="R6" i="43" s="1"/>
  <c r="R36" i="25"/>
  <c r="T75" i="18"/>
  <c r="T122" i="18" s="1"/>
  <c r="T84" i="18"/>
  <c r="T131" i="18" s="1"/>
  <c r="T79" i="22" s="1"/>
  <c r="R41" i="30"/>
  <c r="R41" i="29"/>
  <c r="R36" i="29"/>
  <c r="S223" i="22"/>
  <c r="T64" i="18"/>
  <c r="T111" i="18" s="1"/>
  <c r="T59" i="22" s="1"/>
  <c r="T155" i="22" s="1"/>
  <c r="T200" i="22" s="1"/>
  <c r="T76" i="18"/>
  <c r="T123" i="18" s="1"/>
  <c r="T83" i="18"/>
  <c r="T130" i="18" s="1"/>
  <c r="S164" i="18" s="1"/>
  <c r="S194" i="18" s="1"/>
  <c r="S48" i="30" s="1"/>
  <c r="T62" i="18"/>
  <c r="T109" i="18" s="1"/>
  <c r="S153" i="18" s="1"/>
  <c r="S183" i="18" s="1"/>
  <c r="S37" i="30" s="1"/>
  <c r="S228" i="22"/>
  <c r="R54" i="27"/>
  <c r="S224" i="22"/>
  <c r="R53" i="25"/>
  <c r="R53" i="33"/>
  <c r="R53" i="31"/>
  <c r="R53" i="28"/>
  <c r="R53" i="29"/>
  <c r="S219" i="22"/>
  <c r="T81" i="18"/>
  <c r="T128" i="18" s="1"/>
  <c r="T82" i="18"/>
  <c r="T129" i="18" s="1"/>
  <c r="T77" i="22" s="1"/>
  <c r="T173" i="22" s="1"/>
  <c r="S17" i="24" s="1"/>
  <c r="S16" i="43" s="1"/>
  <c r="T91" i="18"/>
  <c r="T138" i="18" s="1"/>
  <c r="T63" i="18"/>
  <c r="T110" i="18" s="1"/>
  <c r="T58" i="22" s="1"/>
  <c r="T154" i="22" s="1"/>
  <c r="T199" i="22" s="1"/>
  <c r="T92" i="18"/>
  <c r="T139" i="18" s="1"/>
  <c r="T87" i="18"/>
  <c r="T134" i="18" s="1"/>
  <c r="T85" i="18"/>
  <c r="T132" i="18" s="1"/>
  <c r="T80" i="22" s="1"/>
  <c r="T176" i="22" s="1"/>
  <c r="S20" i="24" s="1"/>
  <c r="S19" i="43" s="1"/>
  <c r="T89" i="18"/>
  <c r="T136" i="18" s="1"/>
  <c r="T84" i="22" s="1"/>
  <c r="T180" i="22" s="1"/>
  <c r="T225" i="22" s="1"/>
  <c r="T79" i="18"/>
  <c r="T126" i="18" s="1"/>
  <c r="T74" i="22" s="1"/>
  <c r="T170" i="22" s="1"/>
  <c r="S14" i="24" s="1"/>
  <c r="S13" i="43" s="1"/>
  <c r="S225" i="22"/>
  <c r="R15" i="24"/>
  <c r="R14" i="43" s="1"/>
  <c r="R46" i="27"/>
  <c r="R45" i="30"/>
  <c r="R45" i="29"/>
  <c r="R45" i="32"/>
  <c r="R45" i="28"/>
  <c r="R45" i="31"/>
  <c r="R45" i="25"/>
  <c r="R45" i="33"/>
  <c r="R50" i="27"/>
  <c r="R49" i="31"/>
  <c r="R49" i="29"/>
  <c r="R49" i="25"/>
  <c r="R49" i="32"/>
  <c r="R49" i="33"/>
  <c r="R49" i="28"/>
  <c r="R49" i="30"/>
  <c r="R39" i="25"/>
  <c r="R39" i="31"/>
  <c r="R39" i="29"/>
  <c r="R39" i="32"/>
  <c r="R39" i="33"/>
  <c r="R40" i="27"/>
  <c r="R39" i="28"/>
  <c r="R39" i="30"/>
  <c r="R35" i="28"/>
  <c r="R35" i="25"/>
  <c r="R35" i="30"/>
  <c r="R36" i="27"/>
  <c r="R35" i="32"/>
  <c r="R35" i="33"/>
  <c r="R35" i="29"/>
  <c r="R35" i="31"/>
  <c r="R44" i="27"/>
  <c r="R43" i="29"/>
  <c r="R43" i="25"/>
  <c r="R43" i="28"/>
  <c r="R43" i="32"/>
  <c r="R43" i="30"/>
  <c r="R43" i="33"/>
  <c r="R43" i="31"/>
  <c r="R56" i="30"/>
  <c r="R56" i="25"/>
  <c r="R56" i="32"/>
  <c r="R56" i="33"/>
  <c r="R57" i="27"/>
  <c r="R56" i="29"/>
  <c r="R56" i="31"/>
  <c r="R56" i="28"/>
  <c r="R54" i="25"/>
  <c r="R54" i="29"/>
  <c r="R54" i="30"/>
  <c r="R54" i="31"/>
  <c r="R54" i="32"/>
  <c r="R54" i="33"/>
  <c r="R54" i="28"/>
  <c r="R55" i="27"/>
  <c r="R40" i="25"/>
  <c r="R40" i="31"/>
  <c r="R40" i="30"/>
  <c r="R41" i="27"/>
  <c r="R40" i="32"/>
  <c r="R40" i="33"/>
  <c r="R40" i="28"/>
  <c r="R40" i="29"/>
  <c r="R53" i="27"/>
  <c r="R52" i="32"/>
  <c r="R52" i="31"/>
  <c r="R52" i="25"/>
  <c r="R52" i="28"/>
  <c r="R52" i="29"/>
  <c r="R52" i="33"/>
  <c r="R52" i="30"/>
  <c r="S215" i="22"/>
  <c r="U52" i="18"/>
  <c r="R3" i="43"/>
  <c r="T75" i="22" l="1"/>
  <c r="T171" i="22" s="1"/>
  <c r="T216" i="22" s="1"/>
  <c r="S45" i="31"/>
  <c r="S45" i="32"/>
  <c r="S51" i="31"/>
  <c r="S45" i="25"/>
  <c r="S45" i="28"/>
  <c r="S46" i="27"/>
  <c r="S45" i="30"/>
  <c r="S45" i="29"/>
  <c r="S51" i="29"/>
  <c r="S150" i="18"/>
  <c r="S180" i="18" s="1"/>
  <c r="S34" i="29" s="1"/>
  <c r="S37" i="25"/>
  <c r="S37" i="28"/>
  <c r="S37" i="29"/>
  <c r="S166" i="18"/>
  <c r="S196" i="18" s="1"/>
  <c r="S50" i="30" s="1"/>
  <c r="S37" i="31"/>
  <c r="S37" i="33"/>
  <c r="S37" i="32"/>
  <c r="S38" i="27"/>
  <c r="S51" i="25"/>
  <c r="S51" i="33"/>
  <c r="S51" i="30"/>
  <c r="S51" i="28"/>
  <c r="S51" i="32"/>
  <c r="T81" i="22"/>
  <c r="T177" i="22" s="1"/>
  <c r="T222" i="22" s="1"/>
  <c r="S163" i="18"/>
  <c r="S193" i="18" s="1"/>
  <c r="S47" i="28" s="1"/>
  <c r="S157" i="18"/>
  <c r="S187" i="18" s="1"/>
  <c r="S41" i="25" s="1"/>
  <c r="S152" i="18"/>
  <c r="S182" i="18" s="1"/>
  <c r="S36" i="31" s="1"/>
  <c r="S48" i="31"/>
  <c r="S158" i="18"/>
  <c r="S188" i="18" s="1"/>
  <c r="S42" i="31" s="1"/>
  <c r="S48" i="33"/>
  <c r="S49" i="27"/>
  <c r="S48" i="25"/>
  <c r="S48" i="28"/>
  <c r="S35" i="25"/>
  <c r="S48" i="32"/>
  <c r="S48" i="29"/>
  <c r="T78" i="22"/>
  <c r="T174" i="22" s="1"/>
  <c r="T219" i="22" s="1"/>
  <c r="S6" i="24"/>
  <c r="S5" i="43" s="1"/>
  <c r="T53" i="22"/>
  <c r="T149" i="22" s="1"/>
  <c r="T83" i="22"/>
  <c r="T179" i="22" s="1"/>
  <c r="S23" i="24" s="1"/>
  <c r="S22" i="43" s="1"/>
  <c r="S169" i="18"/>
  <c r="S199" i="18" s="1"/>
  <c r="S35" i="30"/>
  <c r="S35" i="31"/>
  <c r="S35" i="32"/>
  <c r="S35" i="29"/>
  <c r="S35" i="28"/>
  <c r="S36" i="27"/>
  <c r="S8" i="24"/>
  <c r="S7" i="43" s="1"/>
  <c r="T231" i="22"/>
  <c r="S155" i="18"/>
  <c r="S185" i="18" s="1"/>
  <c r="S39" i="25" s="1"/>
  <c r="S154" i="18"/>
  <c r="S184" i="18" s="1"/>
  <c r="T175" i="22"/>
  <c r="S19" i="24" s="1"/>
  <c r="S18" i="43" s="1"/>
  <c r="S165" i="18"/>
  <c r="S195" i="18" s="1"/>
  <c r="S49" i="30" s="1"/>
  <c r="T57" i="22"/>
  <c r="T153" i="22" s="1"/>
  <c r="T198" i="22" s="1"/>
  <c r="T89" i="22"/>
  <c r="T185" i="22" s="1"/>
  <c r="T230" i="22" s="1"/>
  <c r="S173" i="18"/>
  <c r="S203" i="18" s="1"/>
  <c r="S156" i="18"/>
  <c r="S186" i="18" s="1"/>
  <c r="T66" i="22"/>
  <c r="T162" i="22" s="1"/>
  <c r="T207" i="22" s="1"/>
  <c r="T215" i="22"/>
  <c r="S160" i="18"/>
  <c r="S190" i="18" s="1"/>
  <c r="S159" i="18"/>
  <c r="S189" i="18" s="1"/>
  <c r="T71" i="22"/>
  <c r="T167" i="22" s="1"/>
  <c r="T212" i="22" s="1"/>
  <c r="X45" i="18"/>
  <c r="U53" i="18" s="1"/>
  <c r="U88" i="18" s="1"/>
  <c r="U135" i="18" s="1"/>
  <c r="U83" i="22" s="1"/>
  <c r="S170" i="18"/>
  <c r="S200" i="18" s="1"/>
  <c r="S55" i="27" s="1"/>
  <c r="T144" i="18"/>
  <c r="S168" i="18"/>
  <c r="S198" i="18" s="1"/>
  <c r="T82" i="22"/>
  <c r="T178" i="22" s="1"/>
  <c r="T223" i="22" s="1"/>
  <c r="T87" i="22"/>
  <c r="T183" i="22" s="1"/>
  <c r="S172" i="18"/>
  <c r="S202" i="18" s="1"/>
  <c r="S171" i="18"/>
  <c r="S201" i="18" s="1"/>
  <c r="T86" i="22"/>
  <c r="T182" i="22" s="1"/>
  <c r="S25" i="24" s="1"/>
  <c r="S24" i="43" s="1"/>
  <c r="S162" i="18"/>
  <c r="S192" i="18" s="1"/>
  <c r="T76" i="22"/>
  <c r="T172" i="22" s="1"/>
  <c r="S16" i="24" s="1"/>
  <c r="S15" i="43" s="1"/>
  <c r="T218" i="22"/>
  <c r="V52" i="18"/>
  <c r="S34" i="25"/>
  <c r="S35" i="27"/>
  <c r="S34" i="33"/>
  <c r="S34" i="30"/>
  <c r="S34" i="32"/>
  <c r="S34" i="31"/>
  <c r="S34" i="28"/>
  <c r="T193" i="22"/>
  <c r="S238" i="22" s="1"/>
  <c r="S18" i="24"/>
  <c r="S17" i="43" s="1"/>
  <c r="S24" i="24"/>
  <c r="S23" i="43" s="1"/>
  <c r="T221" i="22"/>
  <c r="S11" i="24"/>
  <c r="S10" i="43" s="1"/>
  <c r="S4" i="24"/>
  <c r="S9" i="24"/>
  <c r="S8" i="43" s="1"/>
  <c r="S15" i="24" l="1"/>
  <c r="S14" i="43" s="1"/>
  <c r="S21" i="24"/>
  <c r="S20" i="43" s="1"/>
  <c r="S36" i="30"/>
  <c r="S36" i="28"/>
  <c r="S36" i="33"/>
  <c r="S36" i="32"/>
  <c r="S37" i="27"/>
  <c r="S36" i="25"/>
  <c r="S36" i="29"/>
  <c r="S22" i="24"/>
  <c r="S21" i="43" s="1"/>
  <c r="S27" i="24"/>
  <c r="S26" i="43" s="1"/>
  <c r="U73" i="18"/>
  <c r="U120" i="18" s="1"/>
  <c r="U68" i="22" s="1"/>
  <c r="U164" i="22" s="1"/>
  <c r="U209" i="22" s="1"/>
  <c r="S51" i="27"/>
  <c r="S50" i="33"/>
  <c r="S50" i="29"/>
  <c r="S50" i="28"/>
  <c r="S48" i="27"/>
  <c r="U81" i="18"/>
  <c r="U128" i="18" s="1"/>
  <c r="U76" i="22" s="1"/>
  <c r="U172" i="22" s="1"/>
  <c r="U217" i="22" s="1"/>
  <c r="S42" i="28"/>
  <c r="S43" i="27"/>
  <c r="U84" i="18"/>
  <c r="U131" i="18" s="1"/>
  <c r="T165" i="18" s="1"/>
  <c r="T195" i="18" s="1"/>
  <c r="T49" i="31" s="1"/>
  <c r="U89" i="18"/>
  <c r="U136" i="18" s="1"/>
  <c r="U84" i="22" s="1"/>
  <c r="U180" i="22" s="1"/>
  <c r="U225" i="22" s="1"/>
  <c r="S42" i="33"/>
  <c r="S47" i="29"/>
  <c r="S42" i="29"/>
  <c r="S50" i="25"/>
  <c r="S50" i="31"/>
  <c r="S47" i="33"/>
  <c r="S50" i="32"/>
  <c r="U65" i="18"/>
  <c r="U112" i="18" s="1"/>
  <c r="U60" i="22" s="1"/>
  <c r="U156" i="22" s="1"/>
  <c r="U201" i="22" s="1"/>
  <c r="S41" i="32"/>
  <c r="S47" i="31"/>
  <c r="S41" i="28"/>
  <c r="S47" i="32"/>
  <c r="U91" i="18"/>
  <c r="U138" i="18" s="1"/>
  <c r="U86" i="22" s="1"/>
  <c r="U182" i="22" s="1"/>
  <c r="U227" i="22" s="1"/>
  <c r="S41" i="33"/>
  <c r="S41" i="30"/>
  <c r="S47" i="30"/>
  <c r="U79" i="18"/>
  <c r="U126" i="18" s="1"/>
  <c r="U74" i="22" s="1"/>
  <c r="U170" i="22" s="1"/>
  <c r="U215" i="22" s="1"/>
  <c r="U95" i="18"/>
  <c r="U142" i="18" s="1"/>
  <c r="U90" i="22" s="1"/>
  <c r="U186" i="22" s="1"/>
  <c r="U231" i="22" s="1"/>
  <c r="S42" i="27"/>
  <c r="S41" i="29"/>
  <c r="S47" i="25"/>
  <c r="S41" i="31"/>
  <c r="T224" i="22"/>
  <c r="S50" i="27"/>
  <c r="S49" i="28"/>
  <c r="S49" i="29"/>
  <c r="S49" i="32"/>
  <c r="S49" i="25"/>
  <c r="S42" i="25"/>
  <c r="S42" i="32"/>
  <c r="S49" i="31"/>
  <c r="S13" i="24"/>
  <c r="S12" i="43" s="1"/>
  <c r="S7" i="24"/>
  <c r="S6" i="43" s="1"/>
  <c r="T220" i="22"/>
  <c r="S10" i="24"/>
  <c r="S9" i="43" s="1"/>
  <c r="S49" i="33"/>
  <c r="S53" i="32"/>
  <c r="S53" i="29"/>
  <c r="S53" i="28"/>
  <c r="S53" i="31"/>
  <c r="S53" i="30"/>
  <c r="S54" i="27"/>
  <c r="S53" i="25"/>
  <c r="S53" i="33"/>
  <c r="T217" i="22"/>
  <c r="T194" i="22"/>
  <c r="S5" i="24"/>
  <c r="S4" i="43" s="1"/>
  <c r="S39" i="33"/>
  <c r="S39" i="28"/>
  <c r="S39" i="30"/>
  <c r="S39" i="29"/>
  <c r="S40" i="27"/>
  <c r="S39" i="32"/>
  <c r="S39" i="31"/>
  <c r="S38" i="28"/>
  <c r="S38" i="31"/>
  <c r="S39" i="27"/>
  <c r="S38" i="30"/>
  <c r="S38" i="25"/>
  <c r="S38" i="29"/>
  <c r="S38" i="32"/>
  <c r="S38" i="33"/>
  <c r="S57" i="30"/>
  <c r="S57" i="33"/>
  <c r="S57" i="29"/>
  <c r="S57" i="25"/>
  <c r="S57" i="32"/>
  <c r="S57" i="28"/>
  <c r="S58" i="27"/>
  <c r="S57" i="31"/>
  <c r="U80" i="18"/>
  <c r="U127" i="18" s="1"/>
  <c r="T161" i="18" s="1"/>
  <c r="T191" i="18" s="1"/>
  <c r="T45" i="33" s="1"/>
  <c r="U68" i="18"/>
  <c r="U115" i="18" s="1"/>
  <c r="U63" i="22" s="1"/>
  <c r="U159" i="22" s="1"/>
  <c r="U204" i="22" s="1"/>
  <c r="S41" i="27"/>
  <c r="S40" i="31"/>
  <c r="S40" i="28"/>
  <c r="S40" i="29"/>
  <c r="S40" i="25"/>
  <c r="S40" i="33"/>
  <c r="S40" i="32"/>
  <c r="S40" i="30"/>
  <c r="U72" i="18"/>
  <c r="U119" i="18" s="1"/>
  <c r="U93" i="18"/>
  <c r="U140" i="18" s="1"/>
  <c r="U88" i="22" s="1"/>
  <c r="U184" i="22" s="1"/>
  <c r="U229" i="22" s="1"/>
  <c r="U83" i="18"/>
  <c r="U130" i="18" s="1"/>
  <c r="U94" i="18"/>
  <c r="U141" i="18" s="1"/>
  <c r="U85" i="18"/>
  <c r="U132" i="18" s="1"/>
  <c r="U76" i="18"/>
  <c r="U123" i="18" s="1"/>
  <c r="U71" i="22" s="1"/>
  <c r="U167" i="22" s="1"/>
  <c r="U212" i="22" s="1"/>
  <c r="U86" i="18"/>
  <c r="U133" i="18" s="1"/>
  <c r="U57" i="18"/>
  <c r="U104" i="18" s="1"/>
  <c r="T150" i="18" s="1"/>
  <c r="T180" i="18" s="1"/>
  <c r="T35" i="27" s="1"/>
  <c r="U64" i="18"/>
  <c r="U111" i="18" s="1"/>
  <c r="U59" i="22" s="1"/>
  <c r="U155" i="22" s="1"/>
  <c r="U200" i="22" s="1"/>
  <c r="U75" i="18"/>
  <c r="U122" i="18" s="1"/>
  <c r="U62" i="18"/>
  <c r="U109" i="18" s="1"/>
  <c r="U63" i="18"/>
  <c r="U110" i="18" s="1"/>
  <c r="U58" i="22" s="1"/>
  <c r="U154" i="22" s="1"/>
  <c r="U199" i="22" s="1"/>
  <c r="U90" i="18"/>
  <c r="U137" i="18" s="1"/>
  <c r="U85" i="22" s="1"/>
  <c r="U181" i="22" s="1"/>
  <c r="U226" i="22" s="1"/>
  <c r="U70" i="18"/>
  <c r="U117" i="18" s="1"/>
  <c r="U65" i="22" s="1"/>
  <c r="U161" i="22" s="1"/>
  <c r="U206" i="22" s="1"/>
  <c r="U74" i="18"/>
  <c r="U121" i="18" s="1"/>
  <c r="U69" i="22" s="1"/>
  <c r="U165" i="22" s="1"/>
  <c r="U210" i="22" s="1"/>
  <c r="U67" i="18"/>
  <c r="U114" i="18" s="1"/>
  <c r="U62" i="22" s="1"/>
  <c r="U158" i="22" s="1"/>
  <c r="U203" i="22" s="1"/>
  <c r="U82" i="18"/>
  <c r="U129" i="18" s="1"/>
  <c r="U61" i="18"/>
  <c r="U108" i="18" s="1"/>
  <c r="U56" i="22" s="1"/>
  <c r="U152" i="22" s="1"/>
  <c r="U197" i="22" s="1"/>
  <c r="U77" i="18"/>
  <c r="U124" i="18" s="1"/>
  <c r="U72" i="22" s="1"/>
  <c r="U168" i="22" s="1"/>
  <c r="U213" i="22" s="1"/>
  <c r="S44" i="30"/>
  <c r="S44" i="29"/>
  <c r="S45" i="27"/>
  <c r="S44" i="32"/>
  <c r="S44" i="25"/>
  <c r="S44" i="28"/>
  <c r="S44" i="31"/>
  <c r="S44" i="33"/>
  <c r="U58" i="18"/>
  <c r="U105" i="18" s="1"/>
  <c r="U53" i="22" s="1"/>
  <c r="U149" i="22" s="1"/>
  <c r="U194" i="22" s="1"/>
  <c r="U92" i="18"/>
  <c r="U139" i="18" s="1"/>
  <c r="U87" i="22" s="1"/>
  <c r="U183" i="22" s="1"/>
  <c r="U69" i="18"/>
  <c r="U116" i="18" s="1"/>
  <c r="U64" i="22" s="1"/>
  <c r="U160" i="22" s="1"/>
  <c r="U205" i="22" s="1"/>
  <c r="U60" i="18"/>
  <c r="U107" i="18" s="1"/>
  <c r="U55" i="22" s="1"/>
  <c r="U151" i="22" s="1"/>
  <c r="U196" i="22" s="1"/>
  <c r="U78" i="18"/>
  <c r="U125" i="18" s="1"/>
  <c r="U73" i="22" s="1"/>
  <c r="U169" i="22" s="1"/>
  <c r="U214" i="22" s="1"/>
  <c r="U59" i="18"/>
  <c r="U106" i="18" s="1"/>
  <c r="U54" i="22" s="1"/>
  <c r="U150" i="22" s="1"/>
  <c r="U195" i="22" s="1"/>
  <c r="U87" i="18"/>
  <c r="U134" i="18" s="1"/>
  <c r="T168" i="18" s="1"/>
  <c r="T198" i="18" s="1"/>
  <c r="T52" i="31" s="1"/>
  <c r="U66" i="18"/>
  <c r="U113" i="18" s="1"/>
  <c r="U61" i="22" s="1"/>
  <c r="U157" i="22" s="1"/>
  <c r="U202" i="22" s="1"/>
  <c r="U71" i="18"/>
  <c r="U118" i="18" s="1"/>
  <c r="U66" i="22" s="1"/>
  <c r="U162" i="22" s="1"/>
  <c r="U207" i="22" s="1"/>
  <c r="S43" i="31"/>
  <c r="S43" i="28"/>
  <c r="S44" i="27"/>
  <c r="S43" i="25"/>
  <c r="S43" i="32"/>
  <c r="S43" i="33"/>
  <c r="S43" i="30"/>
  <c r="S43" i="29"/>
  <c r="S55" i="31"/>
  <c r="S56" i="27"/>
  <c r="S55" i="25"/>
  <c r="S55" i="30"/>
  <c r="S55" i="33"/>
  <c r="S55" i="28"/>
  <c r="S55" i="32"/>
  <c r="S55" i="29"/>
  <c r="T227" i="22"/>
  <c r="S56" i="25"/>
  <c r="S56" i="33"/>
  <c r="S57" i="27"/>
  <c r="S56" i="29"/>
  <c r="S56" i="30"/>
  <c r="S56" i="31"/>
  <c r="S56" i="32"/>
  <c r="S56" i="28"/>
  <c r="T228" i="22"/>
  <c r="S26" i="24"/>
  <c r="S25" i="43" s="1"/>
  <c r="S52" i="33"/>
  <c r="S52" i="28"/>
  <c r="S52" i="25"/>
  <c r="S52" i="29"/>
  <c r="S52" i="30"/>
  <c r="S53" i="27"/>
  <c r="S52" i="32"/>
  <c r="S52" i="31"/>
  <c r="S46" i="30"/>
  <c r="S47" i="27"/>
  <c r="S46" i="29"/>
  <c r="S46" i="32"/>
  <c r="S46" i="33"/>
  <c r="S46" i="28"/>
  <c r="S46" i="25"/>
  <c r="S46" i="31"/>
  <c r="S54" i="33"/>
  <c r="S54" i="30"/>
  <c r="S54" i="31"/>
  <c r="S54" i="25"/>
  <c r="S54" i="32"/>
  <c r="S54" i="29"/>
  <c r="S54" i="28"/>
  <c r="T169" i="18"/>
  <c r="T199" i="18" s="1"/>
  <c r="T54" i="27" s="1"/>
  <c r="U79" i="22"/>
  <c r="U175" i="22" s="1"/>
  <c r="U220" i="22" s="1"/>
  <c r="U103" i="18"/>
  <c r="T160" i="18"/>
  <c r="T190" i="18" s="1"/>
  <c r="T34" i="29"/>
  <c r="T49" i="32"/>
  <c r="T50" i="27"/>
  <c r="T49" i="33"/>
  <c r="T49" i="29"/>
  <c r="T49" i="28"/>
  <c r="S3" i="43"/>
  <c r="U179" i="22"/>
  <c r="U224" i="22" s="1"/>
  <c r="T49" i="25" l="1"/>
  <c r="T49" i="30"/>
  <c r="T162" i="18"/>
  <c r="T192" i="18" s="1"/>
  <c r="T46" i="32" s="1"/>
  <c r="T34" i="30"/>
  <c r="T6" i="24"/>
  <c r="T5" i="43" s="1"/>
  <c r="T34" i="25"/>
  <c r="T53" i="27"/>
  <c r="T26" i="24"/>
  <c r="T25" i="43" s="1"/>
  <c r="T171" i="18"/>
  <c r="T201" i="18" s="1"/>
  <c r="T52" i="32"/>
  <c r="T46" i="33"/>
  <c r="T152" i="18"/>
  <c r="T182" i="18" s="1"/>
  <c r="T36" i="28" s="1"/>
  <c r="T159" i="18"/>
  <c r="T189" i="18" s="1"/>
  <c r="T43" i="25" s="1"/>
  <c r="T45" i="25"/>
  <c r="T45" i="32"/>
  <c r="T45" i="28"/>
  <c r="T45" i="29"/>
  <c r="T46" i="27"/>
  <c r="U75" i="22"/>
  <c r="U171" i="22" s="1"/>
  <c r="U216" i="22" s="1"/>
  <c r="T45" i="31"/>
  <c r="T45" i="30"/>
  <c r="T52" i="29"/>
  <c r="T24" i="24"/>
  <c r="T23" i="43" s="1"/>
  <c r="T156" i="18"/>
  <c r="T186" i="18" s="1"/>
  <c r="T40" i="33" s="1"/>
  <c r="T172" i="18"/>
  <c r="T202" i="18" s="1"/>
  <c r="T56" i="29" s="1"/>
  <c r="T154" i="18"/>
  <c r="T184" i="18" s="1"/>
  <c r="T38" i="29" s="1"/>
  <c r="T52" i="33"/>
  <c r="T34" i="33"/>
  <c r="T155" i="18"/>
  <c r="T185" i="18" s="1"/>
  <c r="T39" i="25" s="1"/>
  <c r="U82" i="22"/>
  <c r="U178" i="22" s="1"/>
  <c r="T22" i="24" s="1"/>
  <c r="T21" i="43" s="1"/>
  <c r="U52" i="22"/>
  <c r="U148" i="22" s="1"/>
  <c r="T4" i="24" s="1"/>
  <c r="U81" i="22"/>
  <c r="U177" i="22" s="1"/>
  <c r="T21" i="24" s="1"/>
  <c r="T20" i="43" s="1"/>
  <c r="T167" i="18"/>
  <c r="T197" i="18" s="1"/>
  <c r="T52" i="25"/>
  <c r="T34" i="28"/>
  <c r="T173" i="18"/>
  <c r="T203" i="18" s="1"/>
  <c r="U89" i="22"/>
  <c r="U185" i="22" s="1"/>
  <c r="T27" i="24" s="1"/>
  <c r="T26" i="43" s="1"/>
  <c r="T52" i="30"/>
  <c r="T34" i="31"/>
  <c r="T153" i="18"/>
  <c r="T183" i="18" s="1"/>
  <c r="U57" i="22"/>
  <c r="U153" i="22" s="1"/>
  <c r="U198" i="22" s="1"/>
  <c r="T164" i="18"/>
  <c r="T194" i="18" s="1"/>
  <c r="U78" i="22"/>
  <c r="U174" i="22" s="1"/>
  <c r="T18" i="24" s="1"/>
  <c r="T17" i="43" s="1"/>
  <c r="T166" i="18"/>
  <c r="T196" i="18" s="1"/>
  <c r="U80" i="22"/>
  <c r="U176" i="22" s="1"/>
  <c r="U221" i="22" s="1"/>
  <c r="T52" i="28"/>
  <c r="T34" i="32"/>
  <c r="T158" i="18"/>
  <c r="T188" i="18" s="1"/>
  <c r="Y45" i="18"/>
  <c r="V53" i="18" s="1"/>
  <c r="V76" i="18" s="1"/>
  <c r="V123" i="18" s="1"/>
  <c r="V71" i="22" s="1"/>
  <c r="V167" i="22" s="1"/>
  <c r="V212" i="22" s="1"/>
  <c r="T151" i="18"/>
  <c r="T181" i="18" s="1"/>
  <c r="T170" i="18"/>
  <c r="T200" i="18" s="1"/>
  <c r="T163" i="18"/>
  <c r="T193" i="18" s="1"/>
  <c r="U77" i="22"/>
  <c r="U173" i="22" s="1"/>
  <c r="U218" i="22" s="1"/>
  <c r="T157" i="18"/>
  <c r="T187" i="18" s="1"/>
  <c r="U67" i="22"/>
  <c r="U163" i="22" s="1"/>
  <c r="U208" i="22" s="1"/>
  <c r="T53" i="29"/>
  <c r="T53" i="28"/>
  <c r="T53" i="30"/>
  <c r="T53" i="31"/>
  <c r="T53" i="25"/>
  <c r="T53" i="32"/>
  <c r="T53" i="33"/>
  <c r="U144" i="18"/>
  <c r="W52" i="18"/>
  <c r="V103" i="18"/>
  <c r="T44" i="32"/>
  <c r="T44" i="33"/>
  <c r="T44" i="31"/>
  <c r="T44" i="28"/>
  <c r="T44" i="30"/>
  <c r="T44" i="25"/>
  <c r="T44" i="29"/>
  <c r="T45" i="27"/>
  <c r="T16" i="24"/>
  <c r="T15" i="43" s="1"/>
  <c r="T19" i="24"/>
  <c r="T18" i="43" s="1"/>
  <c r="T23" i="24"/>
  <c r="T22" i="43" s="1"/>
  <c r="T20" i="24"/>
  <c r="T19" i="43" s="1"/>
  <c r="T25" i="24"/>
  <c r="T24" i="43" s="1"/>
  <c r="U228" i="22"/>
  <c r="T14" i="24"/>
  <c r="T13" i="43" s="1"/>
  <c r="T8" i="24"/>
  <c r="T7" i="43" s="1"/>
  <c r="T9" i="24"/>
  <c r="T8" i="43" s="1"/>
  <c r="T13" i="24"/>
  <c r="T12" i="43" s="1"/>
  <c r="T15" i="24"/>
  <c r="T14" i="43" s="1"/>
  <c r="T5" i="24"/>
  <c r="T4" i="43" s="1"/>
  <c r="T10" i="24"/>
  <c r="T9" i="43" s="1"/>
  <c r="T46" i="31" l="1"/>
  <c r="T47" i="27"/>
  <c r="T46" i="30"/>
  <c r="T46" i="25"/>
  <c r="T46" i="28"/>
  <c r="T46" i="29"/>
  <c r="T36" i="25"/>
  <c r="U222" i="22"/>
  <c r="T40" i="28"/>
  <c r="T40" i="25"/>
  <c r="T40" i="31"/>
  <c r="T41" i="27"/>
  <c r="T40" i="30"/>
  <c r="U223" i="22"/>
  <c r="T40" i="29"/>
  <c r="T55" i="30"/>
  <c r="T55" i="32"/>
  <c r="T55" i="29"/>
  <c r="T55" i="33"/>
  <c r="T55" i="31"/>
  <c r="T55" i="28"/>
  <c r="T55" i="25"/>
  <c r="T56" i="27"/>
  <c r="T36" i="33"/>
  <c r="T36" i="31"/>
  <c r="T36" i="30"/>
  <c r="T36" i="29"/>
  <c r="T36" i="32"/>
  <c r="T37" i="27"/>
  <c r="T43" i="32"/>
  <c r="T39" i="29"/>
  <c r="T43" i="33"/>
  <c r="T43" i="29"/>
  <c r="T43" i="28"/>
  <c r="V88" i="18"/>
  <c r="V135" i="18" s="1"/>
  <c r="V83" i="22" s="1"/>
  <c r="V179" i="22" s="1"/>
  <c r="V224" i="22" s="1"/>
  <c r="T43" i="31"/>
  <c r="V71" i="18"/>
  <c r="V118" i="18" s="1"/>
  <c r="V66" i="22" s="1"/>
  <c r="V162" i="22" s="1"/>
  <c r="V207" i="22" s="1"/>
  <c r="V89" i="18"/>
  <c r="V136" i="18" s="1"/>
  <c r="V84" i="22" s="1"/>
  <c r="V180" i="22" s="1"/>
  <c r="V225" i="22" s="1"/>
  <c r="V75" i="18"/>
  <c r="V122" i="18" s="1"/>
  <c r="U158" i="18" s="1"/>
  <c r="U188" i="18" s="1"/>
  <c r="U42" i="31" s="1"/>
  <c r="V74" i="18"/>
  <c r="V121" i="18" s="1"/>
  <c r="V69" i="22" s="1"/>
  <c r="V165" i="22" s="1"/>
  <c r="V210" i="22" s="1"/>
  <c r="T44" i="27"/>
  <c r="V62" i="18"/>
  <c r="V109" i="18" s="1"/>
  <c r="U153" i="18" s="1"/>
  <c r="U183" i="18" s="1"/>
  <c r="U37" i="29" s="1"/>
  <c r="V63" i="18"/>
  <c r="V110" i="18" s="1"/>
  <c r="V58" i="22" s="1"/>
  <c r="V154" i="22" s="1"/>
  <c r="V199" i="22" s="1"/>
  <c r="T43" i="30"/>
  <c r="V58" i="18"/>
  <c r="V105" i="18" s="1"/>
  <c r="U151" i="18" s="1"/>
  <c r="U181" i="18" s="1"/>
  <c r="U35" i="31" s="1"/>
  <c r="V95" i="18"/>
  <c r="V142" i="18" s="1"/>
  <c r="V90" i="22" s="1"/>
  <c r="V186" i="22" s="1"/>
  <c r="V231" i="22" s="1"/>
  <c r="V84" i="18"/>
  <c r="V131" i="18" s="1"/>
  <c r="U165" i="18" s="1"/>
  <c r="U195" i="18" s="1"/>
  <c r="U49" i="28" s="1"/>
  <c r="V78" i="18"/>
  <c r="V125" i="18" s="1"/>
  <c r="V66" i="18"/>
  <c r="V113" i="18" s="1"/>
  <c r="V61" i="22" s="1"/>
  <c r="V157" i="22" s="1"/>
  <c r="V202" i="22" s="1"/>
  <c r="V91" i="18"/>
  <c r="V138" i="18" s="1"/>
  <c r="V70" i="18"/>
  <c r="V117" i="18" s="1"/>
  <c r="V65" i="22" s="1"/>
  <c r="V161" i="22" s="1"/>
  <c r="V206" i="22" s="1"/>
  <c r="V86" i="18"/>
  <c r="V133" i="18" s="1"/>
  <c r="U167" i="18" s="1"/>
  <c r="U197" i="18" s="1"/>
  <c r="U51" i="31" s="1"/>
  <c r="V61" i="18"/>
  <c r="V108" i="18" s="1"/>
  <c r="V56" i="22" s="1"/>
  <c r="V152" i="22" s="1"/>
  <c r="V197" i="22" s="1"/>
  <c r="T56" i="31"/>
  <c r="V85" i="18"/>
  <c r="V132" i="18" s="1"/>
  <c r="V80" i="22" s="1"/>
  <c r="V176" i="22" s="1"/>
  <c r="V221" i="22" s="1"/>
  <c r="V83" i="18"/>
  <c r="V130" i="18" s="1"/>
  <c r="V93" i="18"/>
  <c r="V140" i="18" s="1"/>
  <c r="V88" i="22" s="1"/>
  <c r="V184" i="22" s="1"/>
  <c r="V229" i="22" s="1"/>
  <c r="V65" i="18"/>
  <c r="V112" i="18" s="1"/>
  <c r="V60" i="22" s="1"/>
  <c r="V156" i="22" s="1"/>
  <c r="V201" i="22" s="1"/>
  <c r="V57" i="18"/>
  <c r="V104" i="18" s="1"/>
  <c r="V90" i="18"/>
  <c r="V137" i="18" s="1"/>
  <c r="V85" i="22" s="1"/>
  <c r="V181" i="22" s="1"/>
  <c r="V73" i="18"/>
  <c r="V120" i="18" s="1"/>
  <c r="V68" i="22" s="1"/>
  <c r="V164" i="22" s="1"/>
  <c r="V209" i="22" s="1"/>
  <c r="V92" i="18"/>
  <c r="V139" i="18" s="1"/>
  <c r="V72" i="18"/>
  <c r="V119" i="18" s="1"/>
  <c r="V69" i="18"/>
  <c r="V116" i="18" s="1"/>
  <c r="V64" i="22" s="1"/>
  <c r="V160" i="22" s="1"/>
  <c r="V205" i="22" s="1"/>
  <c r="V80" i="18"/>
  <c r="V127" i="18" s="1"/>
  <c r="V81" i="18"/>
  <c r="V128" i="18" s="1"/>
  <c r="V76" i="22" s="1"/>
  <c r="V172" i="22" s="1"/>
  <c r="V217" i="22" s="1"/>
  <c r="V94" i="18"/>
  <c r="V141" i="18" s="1"/>
  <c r="V77" i="18"/>
  <c r="V124" i="18" s="1"/>
  <c r="V72" i="22" s="1"/>
  <c r="V168" i="22" s="1"/>
  <c r="V213" i="22" s="1"/>
  <c r="V59" i="18"/>
  <c r="V106" i="18" s="1"/>
  <c r="V54" i="22" s="1"/>
  <c r="V150" i="22" s="1"/>
  <c r="V68" i="18"/>
  <c r="V115" i="18" s="1"/>
  <c r="V63" i="22" s="1"/>
  <c r="V159" i="22" s="1"/>
  <c r="V204" i="22" s="1"/>
  <c r="V60" i="18"/>
  <c r="V107" i="18" s="1"/>
  <c r="V55" i="22" s="1"/>
  <c r="V151" i="22" s="1"/>
  <c r="V196" i="22" s="1"/>
  <c r="V87" i="18"/>
  <c r="V134" i="18" s="1"/>
  <c r="U168" i="18" s="1"/>
  <c r="U198" i="18" s="1"/>
  <c r="U52" i="28" s="1"/>
  <c r="V79" i="18"/>
  <c r="V126" i="18" s="1"/>
  <c r="V74" i="22" s="1"/>
  <c r="V170" i="22" s="1"/>
  <c r="V215" i="22" s="1"/>
  <c r="V67" i="18"/>
  <c r="V114" i="18" s="1"/>
  <c r="V62" i="22" s="1"/>
  <c r="V158" i="22" s="1"/>
  <c r="V203" i="22" s="1"/>
  <c r="V82" i="18"/>
  <c r="V129" i="18" s="1"/>
  <c r="V64" i="18"/>
  <c r="V111" i="18" s="1"/>
  <c r="V59" i="22" s="1"/>
  <c r="V155" i="22" s="1"/>
  <c r="V200" i="22" s="1"/>
  <c r="T56" i="30"/>
  <c r="T57" i="27"/>
  <c r="T56" i="25"/>
  <c r="T7" i="24"/>
  <c r="T6" i="43" s="1"/>
  <c r="T11" i="24"/>
  <c r="T10" i="43" s="1"/>
  <c r="T17" i="24"/>
  <c r="T16" i="43" s="1"/>
  <c r="T39" i="32"/>
  <c r="T39" i="31"/>
  <c r="T39" i="33"/>
  <c r="T56" i="28"/>
  <c r="T56" i="33"/>
  <c r="T56" i="32"/>
  <c r="T40" i="32"/>
  <c r="T40" i="27"/>
  <c r="T39" i="30"/>
  <c r="T39" i="28"/>
  <c r="T50" i="30"/>
  <c r="T50" i="33"/>
  <c r="T50" i="31"/>
  <c r="T50" i="32"/>
  <c r="T50" i="29"/>
  <c r="T50" i="28"/>
  <c r="T50" i="25"/>
  <c r="T51" i="27"/>
  <c r="T42" i="31"/>
  <c r="T42" i="25"/>
  <c r="T43" i="27"/>
  <c r="T42" i="28"/>
  <c r="T42" i="32"/>
  <c r="T42" i="33"/>
  <c r="T42" i="29"/>
  <c r="T48" i="25"/>
  <c r="T48" i="28"/>
  <c r="T48" i="29"/>
  <c r="T48" i="30"/>
  <c r="T48" i="31"/>
  <c r="T49" i="27"/>
  <c r="T48" i="33"/>
  <c r="T48" i="32"/>
  <c r="T47" i="30"/>
  <c r="T47" i="29"/>
  <c r="T48" i="27"/>
  <c r="T47" i="25"/>
  <c r="T47" i="28"/>
  <c r="T47" i="33"/>
  <c r="T47" i="31"/>
  <c r="T47" i="32"/>
  <c r="T54" i="29"/>
  <c r="T54" i="28"/>
  <c r="T54" i="30"/>
  <c r="T54" i="31"/>
  <c r="T54" i="33"/>
  <c r="T55" i="27"/>
  <c r="T54" i="25"/>
  <c r="T54" i="32"/>
  <c r="T37" i="29"/>
  <c r="T37" i="30"/>
  <c r="T37" i="31"/>
  <c r="T37" i="25"/>
  <c r="T37" i="28"/>
  <c r="T37" i="32"/>
  <c r="T37" i="33"/>
  <c r="T38" i="27"/>
  <c r="T57" i="25"/>
  <c r="T57" i="30"/>
  <c r="T57" i="33"/>
  <c r="T57" i="32"/>
  <c r="T58" i="27"/>
  <c r="T57" i="29"/>
  <c r="T57" i="31"/>
  <c r="T57" i="28"/>
  <c r="U230" i="22"/>
  <c r="U193" i="22"/>
  <c r="T238" i="22" s="1"/>
  <c r="T35" i="25"/>
  <c r="T35" i="32"/>
  <c r="T35" i="31"/>
  <c r="T35" i="29"/>
  <c r="T35" i="28"/>
  <c r="T35" i="33"/>
  <c r="T35" i="30"/>
  <c r="T36" i="27"/>
  <c r="T41" i="33"/>
  <c r="T41" i="25"/>
  <c r="T41" i="28"/>
  <c r="T41" i="30"/>
  <c r="T41" i="31"/>
  <c r="T41" i="29"/>
  <c r="T41" i="32"/>
  <c r="T42" i="27"/>
  <c r="U160" i="18"/>
  <c r="U190" i="18" s="1"/>
  <c r="U44" i="29" s="1"/>
  <c r="U219" i="22"/>
  <c r="T51" i="33"/>
  <c r="T51" i="25"/>
  <c r="T51" i="30"/>
  <c r="T51" i="29"/>
  <c r="T52" i="27"/>
  <c r="T51" i="31"/>
  <c r="T51" i="32"/>
  <c r="T51" i="28"/>
  <c r="T39" i="27"/>
  <c r="T38" i="32"/>
  <c r="T38" i="28"/>
  <c r="T38" i="33"/>
  <c r="T38" i="31"/>
  <c r="T38" i="25"/>
  <c r="T38" i="30"/>
  <c r="T3" i="43"/>
  <c r="U49" i="25" l="1"/>
  <c r="U37" i="31"/>
  <c r="U37" i="33"/>
  <c r="U37" i="32"/>
  <c r="U52" i="27"/>
  <c r="U42" i="25"/>
  <c r="U52" i="32"/>
  <c r="U169" i="18"/>
  <c r="U199" i="18" s="1"/>
  <c r="U53" i="30" s="1"/>
  <c r="U49" i="30"/>
  <c r="U166" i="18"/>
  <c r="U196" i="18" s="1"/>
  <c r="U50" i="30" s="1"/>
  <c r="U24" i="24"/>
  <c r="U23" i="43" s="1"/>
  <c r="U42" i="32"/>
  <c r="U43" i="27"/>
  <c r="U49" i="29"/>
  <c r="U49" i="31"/>
  <c r="U42" i="29"/>
  <c r="V79" i="22"/>
  <c r="V175" i="22" s="1"/>
  <c r="U19" i="24" s="1"/>
  <c r="U18" i="43" s="1"/>
  <c r="U42" i="28"/>
  <c r="U50" i="27"/>
  <c r="U42" i="33"/>
  <c r="U49" i="33"/>
  <c r="U49" i="32"/>
  <c r="U170" i="18"/>
  <c r="U200" i="18" s="1"/>
  <c r="U55" i="27" s="1"/>
  <c r="U156" i="18"/>
  <c r="U186" i="18" s="1"/>
  <c r="U40" i="25" s="1"/>
  <c r="V226" i="22"/>
  <c r="U38" i="27"/>
  <c r="U37" i="28"/>
  <c r="U37" i="30"/>
  <c r="U37" i="25"/>
  <c r="V57" i="22"/>
  <c r="V153" i="22" s="1"/>
  <c r="V198" i="22" s="1"/>
  <c r="V53" i="22"/>
  <c r="V149" i="22" s="1"/>
  <c r="V194" i="22" s="1"/>
  <c r="U35" i="25"/>
  <c r="U35" i="32"/>
  <c r="U36" i="27"/>
  <c r="U35" i="30"/>
  <c r="U35" i="33"/>
  <c r="U35" i="28"/>
  <c r="U9" i="24"/>
  <c r="U8" i="43" s="1"/>
  <c r="U35" i="29"/>
  <c r="U155" i="18"/>
  <c r="U185" i="18" s="1"/>
  <c r="U6" i="24"/>
  <c r="U5" i="43" s="1"/>
  <c r="V73" i="22"/>
  <c r="V169" i="22" s="1"/>
  <c r="V214" i="22" s="1"/>
  <c r="U159" i="18"/>
  <c r="U189" i="18" s="1"/>
  <c r="U51" i="30"/>
  <c r="U51" i="32"/>
  <c r="U52" i="29"/>
  <c r="U162" i="18"/>
  <c r="U192" i="18" s="1"/>
  <c r="U46" i="32" s="1"/>
  <c r="V86" i="22"/>
  <c r="V182" i="22" s="1"/>
  <c r="U25" i="24" s="1"/>
  <c r="U24" i="43" s="1"/>
  <c r="U171" i="18"/>
  <c r="U201" i="18" s="1"/>
  <c r="U51" i="28"/>
  <c r="U52" i="30"/>
  <c r="V78" i="22"/>
  <c r="V174" i="22" s="1"/>
  <c r="V219" i="22" s="1"/>
  <c r="U164" i="18"/>
  <c r="U194" i="18" s="1"/>
  <c r="U52" i="33"/>
  <c r="U51" i="29"/>
  <c r="U52" i="25"/>
  <c r="V81" i="22"/>
  <c r="V177" i="22" s="1"/>
  <c r="V222" i="22" s="1"/>
  <c r="U51" i="25"/>
  <c r="U53" i="27"/>
  <c r="U51" i="33"/>
  <c r="U52" i="31"/>
  <c r="V82" i="22"/>
  <c r="V178" i="22" s="1"/>
  <c r="U22" i="24" s="1"/>
  <c r="U21" i="43" s="1"/>
  <c r="V67" i="22"/>
  <c r="V163" i="22" s="1"/>
  <c r="V208" i="22" s="1"/>
  <c r="U157" i="18"/>
  <c r="U187" i="18" s="1"/>
  <c r="U172" i="18"/>
  <c r="U202" i="18" s="1"/>
  <c r="V87" i="22"/>
  <c r="V183" i="22" s="1"/>
  <c r="U26" i="24" s="1"/>
  <c r="U25" i="43" s="1"/>
  <c r="V144" i="18"/>
  <c r="U150" i="18"/>
  <c r="U180" i="18" s="1"/>
  <c r="V52" i="22"/>
  <c r="V148" i="22" s="1"/>
  <c r="U4" i="24" s="1"/>
  <c r="U154" i="18"/>
  <c r="U184" i="18" s="1"/>
  <c r="U38" i="29" s="1"/>
  <c r="Z45" i="18"/>
  <c r="W53" i="18" s="1"/>
  <c r="W71" i="18" s="1"/>
  <c r="W118" i="18" s="1"/>
  <c r="W66" i="22" s="1"/>
  <c r="W162" i="22" s="1"/>
  <c r="W207" i="22" s="1"/>
  <c r="V195" i="22"/>
  <c r="U152" i="18"/>
  <c r="U182" i="18" s="1"/>
  <c r="U173" i="18"/>
  <c r="U203" i="18" s="1"/>
  <c r="V89" i="22"/>
  <c r="V185" i="22" s="1"/>
  <c r="V230" i="22" s="1"/>
  <c r="V75" i="22"/>
  <c r="V171" i="22" s="1"/>
  <c r="V216" i="22" s="1"/>
  <c r="U161" i="18"/>
  <c r="U191" i="18" s="1"/>
  <c r="U8" i="24"/>
  <c r="U7" i="43" s="1"/>
  <c r="U163" i="18"/>
  <c r="U193" i="18" s="1"/>
  <c r="V77" i="22"/>
  <c r="V173" i="22" s="1"/>
  <c r="V218" i="22" s="1"/>
  <c r="U44" i="25"/>
  <c r="U44" i="31"/>
  <c r="U44" i="28"/>
  <c r="U16" i="24"/>
  <c r="U15" i="43" s="1"/>
  <c r="U44" i="30"/>
  <c r="U44" i="33"/>
  <c r="U44" i="32"/>
  <c r="U45" i="27"/>
  <c r="X52" i="18"/>
  <c r="W103" i="18"/>
  <c r="U14" i="24"/>
  <c r="U13" i="43" s="1"/>
  <c r="U20" i="24"/>
  <c r="U19" i="43" s="1"/>
  <c r="U23" i="24"/>
  <c r="U22" i="43" s="1"/>
  <c r="U10" i="24"/>
  <c r="U9" i="43" s="1"/>
  <c r="U7" i="24"/>
  <c r="U6" i="43" s="1"/>
  <c r="U53" i="28" l="1"/>
  <c r="U53" i="32"/>
  <c r="U53" i="25"/>
  <c r="U53" i="29"/>
  <c r="U27" i="24"/>
  <c r="U26" i="43" s="1"/>
  <c r="V220" i="22"/>
  <c r="U17" i="24"/>
  <c r="U16" i="43" s="1"/>
  <c r="U53" i="33"/>
  <c r="U46" i="25"/>
  <c r="U53" i="31"/>
  <c r="U54" i="27"/>
  <c r="U50" i="25"/>
  <c r="U41" i="27"/>
  <c r="U50" i="28"/>
  <c r="U50" i="29"/>
  <c r="U5" i="24"/>
  <c r="U4" i="43" s="1"/>
  <c r="U40" i="31"/>
  <c r="U51" i="27"/>
  <c r="U21" i="24"/>
  <c r="U20" i="43" s="1"/>
  <c r="U40" i="28"/>
  <c r="U50" i="32"/>
  <c r="V227" i="22"/>
  <c r="U54" i="33"/>
  <c r="U15" i="24"/>
  <c r="U14" i="43" s="1"/>
  <c r="U46" i="33"/>
  <c r="U46" i="31"/>
  <c r="U54" i="25"/>
  <c r="U46" i="29"/>
  <c r="U47" i="27"/>
  <c r="U46" i="30"/>
  <c r="U50" i="33"/>
  <c r="U50" i="31"/>
  <c r="U46" i="28"/>
  <c r="U40" i="30"/>
  <c r="U40" i="29"/>
  <c r="U40" i="33"/>
  <c r="U40" i="32"/>
  <c r="U54" i="29"/>
  <c r="U54" i="32"/>
  <c r="U54" i="30"/>
  <c r="U54" i="28"/>
  <c r="U54" i="31"/>
  <c r="U18" i="24"/>
  <c r="U17" i="43" s="1"/>
  <c r="V228" i="22"/>
  <c r="U39" i="28"/>
  <c r="U39" i="29"/>
  <c r="U39" i="31"/>
  <c r="U39" i="32"/>
  <c r="U39" i="30"/>
  <c r="U39" i="33"/>
  <c r="U39" i="25"/>
  <c r="U40" i="27"/>
  <c r="V193" i="22"/>
  <c r="U238" i="22" s="1"/>
  <c r="U13" i="24"/>
  <c r="U12" i="43" s="1"/>
  <c r="U43" i="30"/>
  <c r="U43" i="33"/>
  <c r="U43" i="29"/>
  <c r="U44" i="27"/>
  <c r="U43" i="31"/>
  <c r="U43" i="28"/>
  <c r="U43" i="25"/>
  <c r="U43" i="32"/>
  <c r="W64" i="18"/>
  <c r="W111" i="18" s="1"/>
  <c r="W59" i="22" s="1"/>
  <c r="W155" i="22" s="1"/>
  <c r="W200" i="22" s="1"/>
  <c r="W92" i="18"/>
  <c r="W139" i="18" s="1"/>
  <c r="W87" i="22" s="1"/>
  <c r="W183" i="22" s="1"/>
  <c r="W228" i="22" s="1"/>
  <c r="W91" i="18"/>
  <c r="W138" i="18" s="1"/>
  <c r="W86" i="22" s="1"/>
  <c r="W182" i="22" s="1"/>
  <c r="W227" i="22" s="1"/>
  <c r="W87" i="18"/>
  <c r="W134" i="18" s="1"/>
  <c r="W82" i="22" s="1"/>
  <c r="W178" i="22" s="1"/>
  <c r="V22" i="24" s="1"/>
  <c r="V21" i="43" s="1"/>
  <c r="W67" i="18"/>
  <c r="W114" i="18" s="1"/>
  <c r="W62" i="22" s="1"/>
  <c r="W158" i="22" s="1"/>
  <c r="W203" i="22" s="1"/>
  <c r="W82" i="18"/>
  <c r="W129" i="18" s="1"/>
  <c r="W77" i="22" s="1"/>
  <c r="W173" i="22" s="1"/>
  <c r="W218" i="22" s="1"/>
  <c r="W75" i="18"/>
  <c r="W122" i="18" s="1"/>
  <c r="V158" i="18" s="1"/>
  <c r="V188" i="18" s="1"/>
  <c r="V42" i="29" s="1"/>
  <c r="V223" i="22"/>
  <c r="W61" i="18"/>
  <c r="W108" i="18" s="1"/>
  <c r="W56" i="22" s="1"/>
  <c r="W152" i="22" s="1"/>
  <c r="W197" i="22" s="1"/>
  <c r="W68" i="18"/>
  <c r="W115" i="18" s="1"/>
  <c r="W63" i="22" s="1"/>
  <c r="W159" i="22" s="1"/>
  <c r="W204" i="22" s="1"/>
  <c r="W73" i="18"/>
  <c r="W120" i="18" s="1"/>
  <c r="W68" i="22" s="1"/>
  <c r="W164" i="22" s="1"/>
  <c r="W209" i="22" s="1"/>
  <c r="W65" i="18"/>
  <c r="W112" i="18" s="1"/>
  <c r="W60" i="22" s="1"/>
  <c r="W156" i="22" s="1"/>
  <c r="W201" i="22" s="1"/>
  <c r="W89" i="18"/>
  <c r="W136" i="18" s="1"/>
  <c r="W84" i="22" s="1"/>
  <c r="W180" i="22" s="1"/>
  <c r="W225" i="22" s="1"/>
  <c r="W84" i="18"/>
  <c r="W131" i="18" s="1"/>
  <c r="V165" i="18" s="1"/>
  <c r="V195" i="18" s="1"/>
  <c r="W95" i="18"/>
  <c r="W142" i="18" s="1"/>
  <c r="W90" i="22" s="1"/>
  <c r="W186" i="22" s="1"/>
  <c r="W231" i="22" s="1"/>
  <c r="W59" i="18"/>
  <c r="W106" i="18" s="1"/>
  <c r="W54" i="22" s="1"/>
  <c r="W150" i="22" s="1"/>
  <c r="W83" i="18"/>
  <c r="W130" i="18" s="1"/>
  <c r="W78" i="22" s="1"/>
  <c r="W174" i="22" s="1"/>
  <c r="W219" i="22" s="1"/>
  <c r="W58" i="18"/>
  <c r="W105" i="18" s="1"/>
  <c r="W53" i="22" s="1"/>
  <c r="W149" i="22" s="1"/>
  <c r="W194" i="22" s="1"/>
  <c r="U48" i="30"/>
  <c r="U48" i="29"/>
  <c r="U48" i="31"/>
  <c r="U48" i="28"/>
  <c r="U49" i="27"/>
  <c r="U48" i="32"/>
  <c r="U48" i="33"/>
  <c r="U48" i="25"/>
  <c r="W57" i="18"/>
  <c r="W104" i="18" s="1"/>
  <c r="W52" i="22" s="1"/>
  <c r="W148" i="22" s="1"/>
  <c r="V4" i="24" s="1"/>
  <c r="W80" i="18"/>
  <c r="W127" i="18" s="1"/>
  <c r="W75" i="22" s="1"/>
  <c r="W171" i="22" s="1"/>
  <c r="W216" i="22" s="1"/>
  <c r="U55" i="28"/>
  <c r="U55" i="32"/>
  <c r="U56" i="27"/>
  <c r="U55" i="31"/>
  <c r="U55" i="25"/>
  <c r="U55" i="30"/>
  <c r="U55" i="29"/>
  <c r="U55" i="33"/>
  <c r="W63" i="18"/>
  <c r="W110" i="18" s="1"/>
  <c r="W58" i="22" s="1"/>
  <c r="W154" i="22" s="1"/>
  <c r="W86" i="18"/>
  <c r="W133" i="18" s="1"/>
  <c r="V167" i="18" s="1"/>
  <c r="V197" i="18" s="1"/>
  <c r="V51" i="25" s="1"/>
  <c r="W74" i="18"/>
  <c r="W121" i="18" s="1"/>
  <c r="W69" i="22" s="1"/>
  <c r="W165" i="22" s="1"/>
  <c r="W210" i="22" s="1"/>
  <c r="W76" i="18"/>
  <c r="W123" i="18" s="1"/>
  <c r="W66" i="18"/>
  <c r="W113" i="18" s="1"/>
  <c r="W61" i="22" s="1"/>
  <c r="W157" i="22" s="1"/>
  <c r="W202" i="22" s="1"/>
  <c r="W79" i="18"/>
  <c r="W126" i="18" s="1"/>
  <c r="W74" i="22" s="1"/>
  <c r="W90" i="18"/>
  <c r="W137" i="18" s="1"/>
  <c r="W85" i="22" s="1"/>
  <c r="W181" i="22" s="1"/>
  <c r="W226" i="22" s="1"/>
  <c r="U11" i="24"/>
  <c r="U10" i="43" s="1"/>
  <c r="W70" i="18"/>
  <c r="W117" i="18" s="1"/>
  <c r="W65" i="22" s="1"/>
  <c r="W161" i="22" s="1"/>
  <c r="W72" i="18"/>
  <c r="W119" i="18" s="1"/>
  <c r="W67" i="22" s="1"/>
  <c r="W163" i="22" s="1"/>
  <c r="W208" i="22" s="1"/>
  <c r="W77" i="18"/>
  <c r="W124" i="18" s="1"/>
  <c r="W72" i="22" s="1"/>
  <c r="W168" i="22" s="1"/>
  <c r="W213" i="22" s="1"/>
  <c r="W60" i="18"/>
  <c r="W107" i="18" s="1"/>
  <c r="W55" i="22" s="1"/>
  <c r="W151" i="22" s="1"/>
  <c r="W196" i="22" s="1"/>
  <c r="W88" i="18"/>
  <c r="W135" i="18" s="1"/>
  <c r="W78" i="18"/>
  <c r="W125" i="18" s="1"/>
  <c r="W73" i="22" s="1"/>
  <c r="W169" i="22" s="1"/>
  <c r="W214" i="22" s="1"/>
  <c r="W81" i="18"/>
  <c r="W128" i="18" s="1"/>
  <c r="W85" i="18"/>
  <c r="W132" i="18" s="1"/>
  <c r="W80" i="22" s="1"/>
  <c r="W176" i="22" s="1"/>
  <c r="W221" i="22" s="1"/>
  <c r="W94" i="18"/>
  <c r="W141" i="18" s="1"/>
  <c r="V173" i="18" s="1"/>
  <c r="V203" i="18" s="1"/>
  <c r="W69" i="18"/>
  <c r="W116" i="18" s="1"/>
  <c r="W64" i="22" s="1"/>
  <c r="W160" i="22" s="1"/>
  <c r="W205" i="22" s="1"/>
  <c r="W62" i="18"/>
  <c r="W109" i="18" s="1"/>
  <c r="V153" i="18" s="1"/>
  <c r="V183" i="18" s="1"/>
  <c r="V37" i="32" s="1"/>
  <c r="W93" i="18"/>
  <c r="W140" i="18" s="1"/>
  <c r="W88" i="22" s="1"/>
  <c r="W184" i="22" s="1"/>
  <c r="W229" i="22" s="1"/>
  <c r="U38" i="33"/>
  <c r="U38" i="28"/>
  <c r="U34" i="25"/>
  <c r="U34" i="31"/>
  <c r="U34" i="30"/>
  <c r="U34" i="29"/>
  <c r="U34" i="28"/>
  <c r="U34" i="33"/>
  <c r="U35" i="27"/>
  <c r="U34" i="32"/>
  <c r="U39" i="27"/>
  <c r="U38" i="25"/>
  <c r="U38" i="31"/>
  <c r="U56" i="30"/>
  <c r="U56" i="32"/>
  <c r="U56" i="33"/>
  <c r="U57" i="27"/>
  <c r="U56" i="29"/>
  <c r="U56" i="25"/>
  <c r="U56" i="31"/>
  <c r="U56" i="28"/>
  <c r="U38" i="32"/>
  <c r="U41" i="25"/>
  <c r="U42" i="27"/>
  <c r="U41" i="33"/>
  <c r="U41" i="28"/>
  <c r="U41" i="29"/>
  <c r="U41" i="30"/>
  <c r="U41" i="32"/>
  <c r="U41" i="31"/>
  <c r="U38" i="30"/>
  <c r="U45" i="31"/>
  <c r="U45" i="32"/>
  <c r="U45" i="33"/>
  <c r="U45" i="28"/>
  <c r="U45" i="30"/>
  <c r="U45" i="29"/>
  <c r="U45" i="25"/>
  <c r="U46" i="27"/>
  <c r="U57" i="25"/>
  <c r="U57" i="28"/>
  <c r="U57" i="33"/>
  <c r="U57" i="29"/>
  <c r="U57" i="32"/>
  <c r="U57" i="31"/>
  <c r="U57" i="30"/>
  <c r="U58" i="27"/>
  <c r="U36" i="25"/>
  <c r="U36" i="32"/>
  <c r="U36" i="29"/>
  <c r="U36" i="30"/>
  <c r="U37" i="27"/>
  <c r="U36" i="31"/>
  <c r="U36" i="33"/>
  <c r="U36" i="28"/>
  <c r="U47" i="32"/>
  <c r="U47" i="33"/>
  <c r="U47" i="31"/>
  <c r="U47" i="30"/>
  <c r="U47" i="29"/>
  <c r="U48" i="27"/>
  <c r="U47" i="25"/>
  <c r="U47" i="28"/>
  <c r="U3" i="43"/>
  <c r="W57" i="22" l="1"/>
  <c r="W153" i="22" s="1"/>
  <c r="W198" i="22" s="1"/>
  <c r="V164" i="18"/>
  <c r="V194" i="18" s="1"/>
  <c r="V5" i="24"/>
  <c r="V4" i="43" s="1"/>
  <c r="V160" i="18"/>
  <c r="V190" i="18" s="1"/>
  <c r="V44" i="29" s="1"/>
  <c r="V151" i="18"/>
  <c r="V181" i="18" s="1"/>
  <c r="V35" i="25" s="1"/>
  <c r="W89" i="22"/>
  <c r="W185" i="22" s="1"/>
  <c r="V27" i="24" s="1"/>
  <c r="V26" i="43" s="1"/>
  <c r="V42" i="28"/>
  <c r="V172" i="18"/>
  <c r="V202" i="18" s="1"/>
  <c r="V56" i="33" s="1"/>
  <c r="V171" i="18"/>
  <c r="V201" i="18" s="1"/>
  <c r="V55" i="31" s="1"/>
  <c r="V150" i="18"/>
  <c r="V180" i="18" s="1"/>
  <c r="V34" i="28" s="1"/>
  <c r="V168" i="18"/>
  <c r="V198" i="18" s="1"/>
  <c r="V53" i="27" s="1"/>
  <c r="V26" i="24"/>
  <c r="V25" i="43" s="1"/>
  <c r="V37" i="25"/>
  <c r="V42" i="31"/>
  <c r="V42" i="32"/>
  <c r="V42" i="33"/>
  <c r="V43" i="27"/>
  <c r="V42" i="25"/>
  <c r="V38" i="27"/>
  <c r="V37" i="31"/>
  <c r="V37" i="29"/>
  <c r="V170" i="18"/>
  <c r="V200" i="18" s="1"/>
  <c r="V54" i="32" s="1"/>
  <c r="V161" i="18"/>
  <c r="V191" i="18" s="1"/>
  <c r="V45" i="25" s="1"/>
  <c r="V166" i="18"/>
  <c r="V196" i="18" s="1"/>
  <c r="V50" i="30" s="1"/>
  <c r="V154" i="18"/>
  <c r="V184" i="18" s="1"/>
  <c r="V38" i="31" s="1"/>
  <c r="W79" i="22"/>
  <c r="W175" i="22" s="1"/>
  <c r="W220" i="22" s="1"/>
  <c r="V163" i="18"/>
  <c r="V193" i="18" s="1"/>
  <c r="V47" i="33" s="1"/>
  <c r="V155" i="18"/>
  <c r="V185" i="18" s="1"/>
  <c r="V39" i="31" s="1"/>
  <c r="W144" i="18"/>
  <c r="V11" i="24"/>
  <c r="V10" i="43" s="1"/>
  <c r="V156" i="18"/>
  <c r="V186" i="18" s="1"/>
  <c r="V40" i="30" s="1"/>
  <c r="V9" i="24"/>
  <c r="V8" i="43" s="1"/>
  <c r="V37" i="28"/>
  <c r="V37" i="33"/>
  <c r="V51" i="30"/>
  <c r="V6" i="24"/>
  <c r="V5" i="43" s="1"/>
  <c r="AA45" i="18"/>
  <c r="X53" i="18" s="1"/>
  <c r="X73" i="18" s="1"/>
  <c r="X120" i="18" s="1"/>
  <c r="X68" i="22" s="1"/>
  <c r="X164" i="22" s="1"/>
  <c r="X209" i="22" s="1"/>
  <c r="V157" i="18"/>
  <c r="V187" i="18" s="1"/>
  <c r="V41" i="29" s="1"/>
  <c r="V51" i="28"/>
  <c r="V51" i="31"/>
  <c r="V152" i="18"/>
  <c r="V182" i="18" s="1"/>
  <c r="V36" i="31" s="1"/>
  <c r="V51" i="29"/>
  <c r="W71" i="22"/>
  <c r="W167" i="22" s="1"/>
  <c r="W212" i="22" s="1"/>
  <c r="V159" i="18"/>
  <c r="V189" i="18" s="1"/>
  <c r="V37" i="30"/>
  <c r="W195" i="22"/>
  <c r="V162" i="18"/>
  <c r="V192" i="18" s="1"/>
  <c r="W76" i="22"/>
  <c r="W172" i="22" s="1"/>
  <c r="V16" i="24" s="1"/>
  <c r="V15" i="43" s="1"/>
  <c r="W81" i="22"/>
  <c r="V51" i="32"/>
  <c r="V51" i="33"/>
  <c r="V52" i="27"/>
  <c r="W83" i="22"/>
  <c r="V169" i="18"/>
  <c r="V199" i="18" s="1"/>
  <c r="V7" i="24"/>
  <c r="V6" i="43" s="1"/>
  <c r="V15" i="24"/>
  <c r="V14" i="43" s="1"/>
  <c r="V20" i="24"/>
  <c r="V19" i="43" s="1"/>
  <c r="W223" i="22"/>
  <c r="V24" i="24"/>
  <c r="V23" i="43" s="1"/>
  <c r="V35" i="31"/>
  <c r="V44" i="30"/>
  <c r="V44" i="33"/>
  <c r="V44" i="31"/>
  <c r="V18" i="24"/>
  <c r="V17" i="43" s="1"/>
  <c r="W193" i="22"/>
  <c r="V238" i="22" s="1"/>
  <c r="V45" i="27"/>
  <c r="V49" i="27"/>
  <c r="V48" i="32"/>
  <c r="V48" i="30"/>
  <c r="V48" i="33"/>
  <c r="V48" i="31"/>
  <c r="V48" i="25"/>
  <c r="V48" i="29"/>
  <c r="V48" i="28"/>
  <c r="V25" i="24"/>
  <c r="V24" i="43" s="1"/>
  <c r="W170" i="22"/>
  <c r="V14" i="24" s="1"/>
  <c r="V13" i="43" s="1"/>
  <c r="V17" i="24"/>
  <c r="V16" i="43" s="1"/>
  <c r="V58" i="27"/>
  <c r="V57" i="25"/>
  <c r="V57" i="31"/>
  <c r="V57" i="28"/>
  <c r="V57" i="33"/>
  <c r="V57" i="29"/>
  <c r="V57" i="32"/>
  <c r="V57" i="30"/>
  <c r="W206" i="22"/>
  <c r="V10" i="24"/>
  <c r="V9" i="43" s="1"/>
  <c r="W199" i="22"/>
  <c r="V8" i="24"/>
  <c r="V7" i="43" s="1"/>
  <c r="V50" i="27"/>
  <c r="V49" i="28"/>
  <c r="V49" i="32"/>
  <c r="V49" i="25"/>
  <c r="V49" i="31"/>
  <c r="V49" i="33"/>
  <c r="V49" i="29"/>
  <c r="V49" i="30"/>
  <c r="X103" i="18"/>
  <c r="V3" i="43"/>
  <c r="V39" i="30" l="1"/>
  <c r="V13" i="24"/>
  <c r="V12" i="43" s="1"/>
  <c r="V44" i="28"/>
  <c r="V44" i="32"/>
  <c r="V44" i="25"/>
  <c r="V39" i="28"/>
  <c r="V35" i="33"/>
  <c r="V35" i="28"/>
  <c r="V36" i="27"/>
  <c r="V40" i="31"/>
  <c r="V35" i="32"/>
  <c r="V35" i="29"/>
  <c r="V35" i="30"/>
  <c r="V54" i="33"/>
  <c r="V56" i="25"/>
  <c r="V54" i="25"/>
  <c r="V54" i="30"/>
  <c r="X57" i="18"/>
  <c r="X104" i="18" s="1"/>
  <c r="X52" i="22" s="1"/>
  <c r="X148" i="22" s="1"/>
  <c r="V55" i="27"/>
  <c r="X90" i="18"/>
  <c r="X137" i="18" s="1"/>
  <c r="X85" i="22" s="1"/>
  <c r="X181" i="22" s="1"/>
  <c r="X226" i="22" s="1"/>
  <c r="X63" i="18"/>
  <c r="X110" i="18" s="1"/>
  <c r="X58" i="22" s="1"/>
  <c r="X154" i="22" s="1"/>
  <c r="X199" i="22" s="1"/>
  <c r="V54" i="29"/>
  <c r="W230" i="22"/>
  <c r="V54" i="31"/>
  <c r="X71" i="18"/>
  <c r="X118" i="18" s="1"/>
  <c r="X66" i="22" s="1"/>
  <c r="X162" i="22" s="1"/>
  <c r="X207" i="22" s="1"/>
  <c r="V54" i="28"/>
  <c r="V57" i="27"/>
  <c r="V40" i="25"/>
  <c r="V55" i="25"/>
  <c r="V45" i="28"/>
  <c r="V45" i="29"/>
  <c r="V40" i="28"/>
  <c r="V55" i="32"/>
  <c r="V56" i="28"/>
  <c r="V56" i="30"/>
  <c r="V56" i="29"/>
  <c r="V56" i="32"/>
  <c r="V56" i="31"/>
  <c r="V50" i="31"/>
  <c r="V55" i="30"/>
  <c r="V38" i="32"/>
  <c r="V55" i="33"/>
  <c r="V55" i="29"/>
  <c r="V38" i="25"/>
  <c r="V38" i="28"/>
  <c r="V55" i="28"/>
  <c r="V34" i="29"/>
  <c r="V56" i="27"/>
  <c r="V34" i="31"/>
  <c r="V34" i="32"/>
  <c r="V35" i="27"/>
  <c r="V34" i="33"/>
  <c r="V34" i="30"/>
  <c r="V34" i="25"/>
  <c r="V52" i="25"/>
  <c r="V52" i="33"/>
  <c r="V52" i="32"/>
  <c r="V52" i="30"/>
  <c r="V52" i="31"/>
  <c r="V47" i="30"/>
  <c r="V47" i="25"/>
  <c r="V52" i="28"/>
  <c r="V52" i="29"/>
  <c r="V50" i="33"/>
  <c r="V50" i="25"/>
  <c r="V41" i="32"/>
  <c r="V50" i="28"/>
  <c r="V51" i="27"/>
  <c r="V50" i="32"/>
  <c r="V50" i="29"/>
  <c r="V45" i="33"/>
  <c r="V38" i="30"/>
  <c r="V40" i="29"/>
  <c r="V45" i="32"/>
  <c r="V41" i="30"/>
  <c r="V38" i="29"/>
  <c r="V40" i="32"/>
  <c r="V45" i="30"/>
  <c r="V42" i="27"/>
  <c r="V39" i="27"/>
  <c r="V41" i="27"/>
  <c r="V46" i="27"/>
  <c r="V41" i="31"/>
  <c r="V38" i="33"/>
  <c r="V40" i="33"/>
  <c r="V45" i="31"/>
  <c r="V39" i="29"/>
  <c r="V39" i="33"/>
  <c r="V39" i="25"/>
  <c r="V40" i="27"/>
  <c r="V39" i="32"/>
  <c r="V48" i="27"/>
  <c r="V47" i="31"/>
  <c r="V47" i="29"/>
  <c r="V47" i="32"/>
  <c r="V47" i="28"/>
  <c r="V36" i="25"/>
  <c r="V36" i="28"/>
  <c r="V37" i="27"/>
  <c r="V36" i="30"/>
  <c r="V19" i="24"/>
  <c r="V18" i="43" s="1"/>
  <c r="V41" i="33"/>
  <c r="X92" i="18"/>
  <c r="X139" i="18" s="1"/>
  <c r="X87" i="22" s="1"/>
  <c r="X183" i="22" s="1"/>
  <c r="X228" i="22" s="1"/>
  <c r="X86" i="18"/>
  <c r="X133" i="18" s="1"/>
  <c r="W167" i="18" s="1"/>
  <c r="W197" i="18" s="1"/>
  <c r="W51" i="29" s="1"/>
  <c r="X77" i="18"/>
  <c r="X124" i="18" s="1"/>
  <c r="X72" i="22" s="1"/>
  <c r="X168" i="22" s="1"/>
  <c r="X213" i="22" s="1"/>
  <c r="X88" i="18"/>
  <c r="X135" i="18" s="1"/>
  <c r="W169" i="18" s="1"/>
  <c r="W199" i="18" s="1"/>
  <c r="W53" i="29" s="1"/>
  <c r="X64" i="18"/>
  <c r="X111" i="18" s="1"/>
  <c r="X59" i="22" s="1"/>
  <c r="X155" i="22" s="1"/>
  <c r="X200" i="22" s="1"/>
  <c r="X87" i="18"/>
  <c r="X134" i="18" s="1"/>
  <c r="W168" i="18" s="1"/>
  <c r="W198" i="18" s="1"/>
  <c r="W52" i="29" s="1"/>
  <c r="V36" i="29"/>
  <c r="X89" i="18"/>
  <c r="X136" i="18" s="1"/>
  <c r="X84" i="22" s="1"/>
  <c r="X180" i="22" s="1"/>
  <c r="X225" i="22" s="1"/>
  <c r="X58" i="18"/>
  <c r="X105" i="18" s="1"/>
  <c r="W151" i="18" s="1"/>
  <c r="W181" i="18" s="1"/>
  <c r="W36" i="27" s="1"/>
  <c r="X75" i="18"/>
  <c r="X122" i="18" s="1"/>
  <c r="W158" i="18" s="1"/>
  <c r="W188" i="18" s="1"/>
  <c r="W42" i="32" s="1"/>
  <c r="X95" i="18"/>
  <c r="X142" i="18" s="1"/>
  <c r="X90" i="22" s="1"/>
  <c r="X186" i="22" s="1"/>
  <c r="X231" i="22" s="1"/>
  <c r="X79" i="18"/>
  <c r="X126" i="18" s="1"/>
  <c r="X74" i="22" s="1"/>
  <c r="X170" i="22" s="1"/>
  <c r="W14" i="24" s="1"/>
  <c r="W13" i="43" s="1"/>
  <c r="X69" i="18"/>
  <c r="X116" i="18" s="1"/>
  <c r="X64" i="22" s="1"/>
  <c r="X160" i="22" s="1"/>
  <c r="X205" i="22" s="1"/>
  <c r="V41" i="28"/>
  <c r="X76" i="18"/>
  <c r="X123" i="18" s="1"/>
  <c r="X71" i="22" s="1"/>
  <c r="X167" i="22" s="1"/>
  <c r="X212" i="22" s="1"/>
  <c r="X68" i="18"/>
  <c r="X115" i="18" s="1"/>
  <c r="X63" i="22" s="1"/>
  <c r="X159" i="22" s="1"/>
  <c r="X204" i="22" s="1"/>
  <c r="X60" i="18"/>
  <c r="X107" i="18" s="1"/>
  <c r="X55" i="22" s="1"/>
  <c r="X151" i="22" s="1"/>
  <c r="X196" i="22" s="1"/>
  <c r="W217" i="22"/>
  <c r="V36" i="32"/>
  <c r="X91" i="18"/>
  <c r="X138" i="18" s="1"/>
  <c r="W171" i="18" s="1"/>
  <c r="W201" i="18" s="1"/>
  <c r="W56" i="27" s="1"/>
  <c r="X62" i="18"/>
  <c r="X109" i="18" s="1"/>
  <c r="W153" i="18" s="1"/>
  <c r="W183" i="18" s="1"/>
  <c r="W37" i="28" s="1"/>
  <c r="X85" i="18"/>
  <c r="X132" i="18" s="1"/>
  <c r="W166" i="18" s="1"/>
  <c r="W196" i="18" s="1"/>
  <c r="W50" i="31" s="1"/>
  <c r="X61" i="18"/>
  <c r="X108" i="18" s="1"/>
  <c r="X56" i="22" s="1"/>
  <c r="X152" i="22" s="1"/>
  <c r="X197" i="22" s="1"/>
  <c r="X74" i="18"/>
  <c r="X121" i="18" s="1"/>
  <c r="X69" i="22" s="1"/>
  <c r="X165" i="22" s="1"/>
  <c r="X210" i="22" s="1"/>
  <c r="X70" i="18"/>
  <c r="X117" i="18" s="1"/>
  <c r="X93" i="18"/>
  <c r="X140" i="18" s="1"/>
  <c r="X88" i="22" s="1"/>
  <c r="X184" i="22" s="1"/>
  <c r="X229" i="22" s="1"/>
  <c r="X83" i="18"/>
  <c r="X130" i="18" s="1"/>
  <c r="W164" i="18" s="1"/>
  <c r="W194" i="18" s="1"/>
  <c r="W48" i="29" s="1"/>
  <c r="X78" i="18"/>
  <c r="X125" i="18" s="1"/>
  <c r="X73" i="22" s="1"/>
  <c r="X169" i="22" s="1"/>
  <c r="X214" i="22" s="1"/>
  <c r="X82" i="18"/>
  <c r="X129" i="18" s="1"/>
  <c r="W163" i="18" s="1"/>
  <c r="W193" i="18" s="1"/>
  <c r="W47" i="31" s="1"/>
  <c r="X72" i="18"/>
  <c r="X119" i="18" s="1"/>
  <c r="X67" i="22" s="1"/>
  <c r="X163" i="22" s="1"/>
  <c r="X208" i="22" s="1"/>
  <c r="X66" i="18"/>
  <c r="X113" i="18" s="1"/>
  <c r="X61" i="22" s="1"/>
  <c r="X157" i="22" s="1"/>
  <c r="X202" i="22" s="1"/>
  <c r="X59" i="18"/>
  <c r="X106" i="18" s="1"/>
  <c r="X54" i="22" s="1"/>
  <c r="X150" i="22" s="1"/>
  <c r="X84" i="18"/>
  <c r="X131" i="18" s="1"/>
  <c r="X79" i="22" s="1"/>
  <c r="X175" i="22" s="1"/>
  <c r="X220" i="22" s="1"/>
  <c r="X81" i="18"/>
  <c r="X128" i="18" s="1"/>
  <c r="X76" i="22" s="1"/>
  <c r="X172" i="22" s="1"/>
  <c r="W16" i="24" s="1"/>
  <c r="W15" i="43" s="1"/>
  <c r="V36" i="33"/>
  <c r="V41" i="25"/>
  <c r="X94" i="18"/>
  <c r="X141" i="18" s="1"/>
  <c r="W173" i="18" s="1"/>
  <c r="W203" i="18" s="1"/>
  <c r="W57" i="32" s="1"/>
  <c r="X67" i="18"/>
  <c r="X114" i="18" s="1"/>
  <c r="X62" i="22" s="1"/>
  <c r="X158" i="22" s="1"/>
  <c r="X203" i="22" s="1"/>
  <c r="X80" i="18"/>
  <c r="X127" i="18" s="1"/>
  <c r="X75" i="22" s="1"/>
  <c r="X171" i="22" s="1"/>
  <c r="X216" i="22" s="1"/>
  <c r="X65" i="18"/>
  <c r="X112" i="18" s="1"/>
  <c r="X60" i="22" s="1"/>
  <c r="X156" i="22" s="1"/>
  <c r="X201" i="22" s="1"/>
  <c r="V43" i="25"/>
  <c r="V43" i="30"/>
  <c r="V43" i="28"/>
  <c r="V43" i="32"/>
  <c r="V43" i="31"/>
  <c r="V43" i="29"/>
  <c r="V43" i="33"/>
  <c r="V44" i="27"/>
  <c r="W177" i="22"/>
  <c r="V21" i="24" s="1"/>
  <c r="V20" i="43" s="1"/>
  <c r="V46" i="31"/>
  <c r="V46" i="33"/>
  <c r="V46" i="29"/>
  <c r="V46" i="28"/>
  <c r="V46" i="25"/>
  <c r="V47" i="27"/>
  <c r="V46" i="30"/>
  <c r="V46" i="32"/>
  <c r="V53" i="31"/>
  <c r="V53" i="32"/>
  <c r="V53" i="28"/>
  <c r="V53" i="25"/>
  <c r="V53" i="29"/>
  <c r="V54" i="27"/>
  <c r="V53" i="33"/>
  <c r="V53" i="30"/>
  <c r="W179" i="22"/>
  <c r="V23" i="24" s="1"/>
  <c r="V22" i="43" s="1"/>
  <c r="W215" i="22"/>
  <c r="W150" i="18"/>
  <c r="W180" i="18" s="1"/>
  <c r="W34" i="29" s="1"/>
  <c r="Y52" i="18"/>
  <c r="W53" i="25" l="1"/>
  <c r="W55" i="32"/>
  <c r="W55" i="30"/>
  <c r="W53" i="28"/>
  <c r="W55" i="29"/>
  <c r="W54" i="27"/>
  <c r="W55" i="31"/>
  <c r="W53" i="31"/>
  <c r="W55" i="33"/>
  <c r="W53" i="30"/>
  <c r="W53" i="32"/>
  <c r="X215" i="22"/>
  <c r="W53" i="33"/>
  <c r="X83" i="22"/>
  <c r="X179" i="22" s="1"/>
  <c r="W23" i="24" s="1"/>
  <c r="W22" i="43" s="1"/>
  <c r="W55" i="25"/>
  <c r="X86" i="22"/>
  <c r="X182" i="22" s="1"/>
  <c r="X227" i="22" s="1"/>
  <c r="W53" i="27"/>
  <c r="W52" i="33"/>
  <c r="W50" i="28"/>
  <c r="W37" i="31"/>
  <c r="W37" i="32"/>
  <c r="W47" i="30"/>
  <c r="W47" i="28"/>
  <c r="W37" i="25"/>
  <c r="W52" i="31"/>
  <c r="W52" i="32"/>
  <c r="W52" i="25"/>
  <c r="W52" i="28"/>
  <c r="W50" i="29"/>
  <c r="W52" i="30"/>
  <c r="W51" i="32"/>
  <c r="X82" i="22"/>
  <c r="X178" i="22" s="1"/>
  <c r="W22" i="24" s="1"/>
  <c r="W21" i="43" s="1"/>
  <c r="X78" i="22"/>
  <c r="X174" i="22" s="1"/>
  <c r="X219" i="22" s="1"/>
  <c r="W48" i="30"/>
  <c r="W172" i="18"/>
  <c r="W202" i="18" s="1"/>
  <c r="W56" i="31" s="1"/>
  <c r="W42" i="33"/>
  <c r="W57" i="30"/>
  <c r="W35" i="33"/>
  <c r="W35" i="32"/>
  <c r="W35" i="31"/>
  <c r="W35" i="30"/>
  <c r="W35" i="28"/>
  <c r="W26" i="24"/>
  <c r="W25" i="43" s="1"/>
  <c r="W35" i="25"/>
  <c r="W55" i="28"/>
  <c r="W35" i="29"/>
  <c r="W160" i="18"/>
  <c r="W190" i="18" s="1"/>
  <c r="W44" i="33" s="1"/>
  <c r="W50" i="25"/>
  <c r="W37" i="29"/>
  <c r="W57" i="25"/>
  <c r="W47" i="29"/>
  <c r="X77" i="22"/>
  <c r="X173" i="22" s="1"/>
  <c r="W17" i="24" s="1"/>
  <c r="W16" i="43" s="1"/>
  <c r="W37" i="30"/>
  <c r="W57" i="31"/>
  <c r="W47" i="25"/>
  <c r="W37" i="33"/>
  <c r="W57" i="33"/>
  <c r="W47" i="32"/>
  <c r="W57" i="29"/>
  <c r="W38" i="27"/>
  <c r="W57" i="28"/>
  <c r="W47" i="33"/>
  <c r="W58" i="27"/>
  <c r="W48" i="27"/>
  <c r="X57" i="22"/>
  <c r="X153" i="22" s="1"/>
  <c r="X198" i="22" s="1"/>
  <c r="W51" i="30"/>
  <c r="W42" i="31"/>
  <c r="W51" i="25"/>
  <c r="W42" i="28"/>
  <c r="W51" i="33"/>
  <c r="W51" i="28"/>
  <c r="W42" i="29"/>
  <c r="W52" i="27"/>
  <c r="W42" i="25"/>
  <c r="W51" i="31"/>
  <c r="W43" i="27"/>
  <c r="X81" i="22"/>
  <c r="X177" i="22" s="1"/>
  <c r="W21" i="24" s="1"/>
  <c r="W20" i="43" s="1"/>
  <c r="W50" i="33"/>
  <c r="W8" i="24"/>
  <c r="W7" i="43" s="1"/>
  <c r="W50" i="32"/>
  <c r="W48" i="25"/>
  <c r="W9" i="24"/>
  <c r="W8" i="43" s="1"/>
  <c r="W161" i="18"/>
  <c r="W191" i="18" s="1"/>
  <c r="W45" i="28" s="1"/>
  <c r="W50" i="30"/>
  <c r="W170" i="18"/>
  <c r="W200" i="18" s="1"/>
  <c r="X53" i="22"/>
  <c r="X149" i="22" s="1"/>
  <c r="X194" i="22" s="1"/>
  <c r="X80" i="22"/>
  <c r="X176" i="22" s="1"/>
  <c r="X221" i="22" s="1"/>
  <c r="W51" i="27"/>
  <c r="W159" i="18"/>
  <c r="W189" i="18" s="1"/>
  <c r="W43" i="30" s="1"/>
  <c r="W6" i="24"/>
  <c r="W5" i="43" s="1"/>
  <c r="W154" i="18"/>
  <c r="W184" i="18" s="1"/>
  <c r="W38" i="31" s="1"/>
  <c r="W152" i="18"/>
  <c r="W182" i="18" s="1"/>
  <c r="W37" i="27" s="1"/>
  <c r="X195" i="22"/>
  <c r="X144" i="18"/>
  <c r="W155" i="18"/>
  <c r="W185" i="18" s="1"/>
  <c r="W39" i="31" s="1"/>
  <c r="X89" i="22"/>
  <c r="X185" i="22" s="1"/>
  <c r="W27" i="24" s="1"/>
  <c r="W26" i="43" s="1"/>
  <c r="W157" i="18"/>
  <c r="W187" i="18" s="1"/>
  <c r="W41" i="33" s="1"/>
  <c r="W162" i="18"/>
  <c r="W192" i="18" s="1"/>
  <c r="W224" i="22"/>
  <c r="W48" i="31"/>
  <c r="X65" i="22"/>
  <c r="X161" i="22" s="1"/>
  <c r="X206" i="22" s="1"/>
  <c r="W48" i="32"/>
  <c r="W48" i="33"/>
  <c r="W156" i="18"/>
  <c r="W186" i="18" s="1"/>
  <c r="W40" i="28" s="1"/>
  <c r="W49" i="27"/>
  <c r="AB45" i="18"/>
  <c r="Y53" i="18" s="1"/>
  <c r="Y67" i="18" s="1"/>
  <c r="Y114" i="18" s="1"/>
  <c r="Y62" i="22" s="1"/>
  <c r="Y158" i="22" s="1"/>
  <c r="Y203" i="22" s="1"/>
  <c r="W48" i="28"/>
  <c r="W165" i="18"/>
  <c r="W195" i="18" s="1"/>
  <c r="W49" i="32" s="1"/>
  <c r="W222" i="22"/>
  <c r="W35" i="27"/>
  <c r="W34" i="31"/>
  <c r="W34" i="32"/>
  <c r="W34" i="33"/>
  <c r="W34" i="25"/>
  <c r="W34" i="30"/>
  <c r="W43" i="31"/>
  <c r="W34" i="28"/>
  <c r="W56" i="30"/>
  <c r="Z52" i="18"/>
  <c r="Y103" i="18"/>
  <c r="X193" i="22"/>
  <c r="W238" i="22" s="1"/>
  <c r="W18" i="24"/>
  <c r="W17" i="43" s="1"/>
  <c r="W19" i="24"/>
  <c r="W18" i="43" s="1"/>
  <c r="W24" i="24"/>
  <c r="W23" i="43" s="1"/>
  <c r="X217" i="22"/>
  <c r="W13" i="24"/>
  <c r="W12" i="43" s="1"/>
  <c r="W15" i="24"/>
  <c r="W14" i="43" s="1"/>
  <c r="W4" i="24"/>
  <c r="W7" i="24"/>
  <c r="W6" i="43" s="1"/>
  <c r="W11" i="24"/>
  <c r="W10" i="43" s="1"/>
  <c r="W44" i="30" l="1"/>
  <c r="X224" i="22"/>
  <c r="W25" i="24"/>
  <c r="W24" i="43" s="1"/>
  <c r="W57" i="27"/>
  <c r="W56" i="25"/>
  <c r="W56" i="32"/>
  <c r="W56" i="33"/>
  <c r="W56" i="29"/>
  <c r="W56" i="28"/>
  <c r="X223" i="22"/>
  <c r="W44" i="28"/>
  <c r="W45" i="27"/>
  <c r="W44" i="25"/>
  <c r="W44" i="31"/>
  <c r="W44" i="32"/>
  <c r="W5" i="24"/>
  <c r="W4" i="43" s="1"/>
  <c r="W44" i="29"/>
  <c r="X222" i="22"/>
  <c r="W36" i="31"/>
  <c r="W36" i="30"/>
  <c r="W46" i="27"/>
  <c r="X218" i="22"/>
  <c r="W36" i="28"/>
  <c r="W45" i="30"/>
  <c r="W45" i="25"/>
  <c r="W36" i="32"/>
  <c r="W36" i="33"/>
  <c r="W45" i="33"/>
  <c r="W20" i="24"/>
  <c r="W19" i="43" s="1"/>
  <c r="W39" i="28"/>
  <c r="W45" i="29"/>
  <c r="W45" i="32"/>
  <c r="W45" i="31"/>
  <c r="W10" i="24"/>
  <c r="W9" i="43" s="1"/>
  <c r="W36" i="25"/>
  <c r="W43" i="29"/>
  <c r="W38" i="30"/>
  <c r="W43" i="32"/>
  <c r="W44" i="27"/>
  <c r="W43" i="33"/>
  <c r="X230" i="22"/>
  <c r="W38" i="32"/>
  <c r="W43" i="25"/>
  <c r="W43" i="28"/>
  <c r="W40" i="27"/>
  <c r="W54" i="29"/>
  <c r="W54" i="32"/>
  <c r="W39" i="29"/>
  <c r="W54" i="33"/>
  <c r="W54" i="28"/>
  <c r="W39" i="25"/>
  <c r="W55" i="27"/>
  <c r="W39" i="30"/>
  <c r="W54" i="30"/>
  <c r="W54" i="25"/>
  <c r="W54" i="31"/>
  <c r="W36" i="29"/>
  <c r="W38" i="25"/>
  <c r="W40" i="33"/>
  <c r="W38" i="28"/>
  <c r="W38" i="29"/>
  <c r="W41" i="27"/>
  <c r="W39" i="27"/>
  <c r="W40" i="32"/>
  <c r="W40" i="29"/>
  <c r="W40" i="25"/>
  <c r="W49" i="33"/>
  <c r="W38" i="33"/>
  <c r="W41" i="30"/>
  <c r="W41" i="25"/>
  <c r="W42" i="27"/>
  <c r="W41" i="28"/>
  <c r="W41" i="29"/>
  <c r="W39" i="33"/>
  <c r="W39" i="32"/>
  <c r="W41" i="31"/>
  <c r="W41" i="32"/>
  <c r="W46" i="31"/>
  <c r="W46" i="32"/>
  <c r="W46" i="33"/>
  <c r="W47" i="27"/>
  <c r="W46" i="29"/>
  <c r="W46" i="28"/>
  <c r="W46" i="30"/>
  <c r="W46" i="25"/>
  <c r="W49" i="30"/>
  <c r="W40" i="31"/>
  <c r="W40" i="30"/>
  <c r="W49" i="31"/>
  <c r="W49" i="28"/>
  <c r="W50" i="27"/>
  <c r="W49" i="25"/>
  <c r="W49" i="29"/>
  <c r="Y86" i="18"/>
  <c r="Y133" i="18" s="1"/>
  <c r="Y62" i="18"/>
  <c r="Y109" i="18" s="1"/>
  <c r="X153" i="18" s="1"/>
  <c r="X183" i="18" s="1"/>
  <c r="X37" i="29" s="1"/>
  <c r="Y77" i="18"/>
  <c r="Y124" i="18" s="1"/>
  <c r="Y72" i="22" s="1"/>
  <c r="Y168" i="22" s="1"/>
  <c r="Y213" i="22" s="1"/>
  <c r="Y78" i="18"/>
  <c r="Y125" i="18" s="1"/>
  <c r="Y73" i="22" s="1"/>
  <c r="Y169" i="22" s="1"/>
  <c r="Y214" i="22" s="1"/>
  <c r="Y64" i="18"/>
  <c r="Y111" i="18" s="1"/>
  <c r="Y59" i="22" s="1"/>
  <c r="Y155" i="22" s="1"/>
  <c r="Y200" i="22" s="1"/>
  <c r="Y79" i="18"/>
  <c r="Y126" i="18" s="1"/>
  <c r="Y74" i="22" s="1"/>
  <c r="Y170" i="22" s="1"/>
  <c r="Y215" i="22" s="1"/>
  <c r="Y91" i="18"/>
  <c r="Y138" i="18" s="1"/>
  <c r="Y84" i="18"/>
  <c r="Y131" i="18" s="1"/>
  <c r="X165" i="18" s="1"/>
  <c r="X195" i="18" s="1"/>
  <c r="X49" i="30" s="1"/>
  <c r="Y90" i="18"/>
  <c r="Y137" i="18" s="1"/>
  <c r="Y85" i="22" s="1"/>
  <c r="Y181" i="22" s="1"/>
  <c r="Y226" i="22" s="1"/>
  <c r="Y82" i="18"/>
  <c r="Y129" i="18" s="1"/>
  <c r="X163" i="18" s="1"/>
  <c r="X193" i="18" s="1"/>
  <c r="X47" i="33" s="1"/>
  <c r="Y94" i="18"/>
  <c r="Y141" i="18" s="1"/>
  <c r="X173" i="18" s="1"/>
  <c r="X203" i="18" s="1"/>
  <c r="X57" i="29" s="1"/>
  <c r="Y80" i="18"/>
  <c r="Y127" i="18" s="1"/>
  <c r="X161" i="18" s="1"/>
  <c r="X191" i="18" s="1"/>
  <c r="X45" i="30" s="1"/>
  <c r="Y87" i="18"/>
  <c r="Y134" i="18" s="1"/>
  <c r="Y82" i="22" s="1"/>
  <c r="Y178" i="22" s="1"/>
  <c r="X22" i="24" s="1"/>
  <c r="X21" i="43" s="1"/>
  <c r="Y65" i="18"/>
  <c r="Y112" i="18" s="1"/>
  <c r="Y60" i="22" s="1"/>
  <c r="Y156" i="22" s="1"/>
  <c r="Y201" i="22" s="1"/>
  <c r="Y60" i="18"/>
  <c r="Y107" i="18" s="1"/>
  <c r="Y55" i="22" s="1"/>
  <c r="Y151" i="22" s="1"/>
  <c r="Y196" i="22" s="1"/>
  <c r="Y61" i="18"/>
  <c r="Y108" i="18" s="1"/>
  <c r="Y56" i="22" s="1"/>
  <c r="Y152" i="22" s="1"/>
  <c r="Y197" i="22" s="1"/>
  <c r="Y74" i="18"/>
  <c r="Y121" i="18" s="1"/>
  <c r="Y69" i="22" s="1"/>
  <c r="Y165" i="22" s="1"/>
  <c r="Y210" i="22" s="1"/>
  <c r="Y93" i="18"/>
  <c r="Y140" i="18" s="1"/>
  <c r="Y88" i="22" s="1"/>
  <c r="Y184" i="22" s="1"/>
  <c r="Y229" i="22" s="1"/>
  <c r="Y76" i="18"/>
  <c r="Y123" i="18" s="1"/>
  <c r="Y68" i="18"/>
  <c r="Y115" i="18" s="1"/>
  <c r="Y63" i="22" s="1"/>
  <c r="Y159" i="22" s="1"/>
  <c r="Y204" i="22" s="1"/>
  <c r="Y95" i="18"/>
  <c r="Y142" i="18" s="1"/>
  <c r="Y90" i="22" s="1"/>
  <c r="Y186" i="22" s="1"/>
  <c r="Y231" i="22" s="1"/>
  <c r="Y75" i="18"/>
  <c r="Y122" i="18" s="1"/>
  <c r="X158" i="18" s="1"/>
  <c r="X188" i="18" s="1"/>
  <c r="X42" i="25" s="1"/>
  <c r="Y72" i="18"/>
  <c r="Y119" i="18" s="1"/>
  <c r="Y67" i="22" s="1"/>
  <c r="Y163" i="22" s="1"/>
  <c r="Y208" i="22" s="1"/>
  <c r="Y85" i="18"/>
  <c r="Y132" i="18" s="1"/>
  <c r="X166" i="18" s="1"/>
  <c r="X196" i="18" s="1"/>
  <c r="X50" i="32" s="1"/>
  <c r="Y69" i="18"/>
  <c r="Y116" i="18" s="1"/>
  <c r="Y64" i="22" s="1"/>
  <c r="Y160" i="22" s="1"/>
  <c r="Y205" i="22" s="1"/>
  <c r="Y71" i="18"/>
  <c r="Y118" i="18" s="1"/>
  <c r="Y66" i="22" s="1"/>
  <c r="Y162" i="22" s="1"/>
  <c r="Y207" i="22" s="1"/>
  <c r="Y70" i="18"/>
  <c r="Y117" i="18" s="1"/>
  <c r="Y65" i="22" s="1"/>
  <c r="Y161" i="22" s="1"/>
  <c r="Y206" i="22" s="1"/>
  <c r="Y57" i="18"/>
  <c r="Y104" i="18" s="1"/>
  <c r="X150" i="18" s="1"/>
  <c r="X180" i="18" s="1"/>
  <c r="X34" i="32" s="1"/>
  <c r="Y58" i="18"/>
  <c r="Y105" i="18" s="1"/>
  <c r="Y73" i="18"/>
  <c r="Y120" i="18" s="1"/>
  <c r="Y68" i="22" s="1"/>
  <c r="Y164" i="22" s="1"/>
  <c r="Y209" i="22" s="1"/>
  <c r="Y66" i="18"/>
  <c r="Y113" i="18" s="1"/>
  <c r="Y61" i="22" s="1"/>
  <c r="Y157" i="22" s="1"/>
  <c r="Y202" i="22" s="1"/>
  <c r="Y63" i="18"/>
  <c r="Y110" i="18" s="1"/>
  <c r="Y58" i="22" s="1"/>
  <c r="Y154" i="22" s="1"/>
  <c r="Y199" i="22" s="1"/>
  <c r="Y59" i="18"/>
  <c r="Y106" i="18" s="1"/>
  <c r="Y54" i="22" s="1"/>
  <c r="Y150" i="22" s="1"/>
  <c r="Y89" i="18"/>
  <c r="Y136" i="18" s="1"/>
  <c r="Y83" i="18"/>
  <c r="Y130" i="18" s="1"/>
  <c r="Y81" i="18"/>
  <c r="Y128" i="18" s="1"/>
  <c r="Y92" i="18"/>
  <c r="Y139" i="18" s="1"/>
  <c r="Y88" i="18"/>
  <c r="Y135" i="18" s="1"/>
  <c r="Y83" i="22" s="1"/>
  <c r="W3" i="43"/>
  <c r="X14" i="24" l="1"/>
  <c r="X13" i="43" s="1"/>
  <c r="X57" i="28"/>
  <c r="X57" i="33"/>
  <c r="X57" i="32"/>
  <c r="X57" i="31"/>
  <c r="X37" i="31"/>
  <c r="X37" i="32"/>
  <c r="X38" i="27"/>
  <c r="X37" i="28"/>
  <c r="X155" i="18"/>
  <c r="X185" i="18" s="1"/>
  <c r="X39" i="30" s="1"/>
  <c r="X57" i="30"/>
  <c r="X37" i="30"/>
  <c r="X58" i="27"/>
  <c r="X57" i="25"/>
  <c r="Y52" i="22"/>
  <c r="Y148" i="22" s="1"/>
  <c r="X4" i="24" s="1"/>
  <c r="X9" i="24"/>
  <c r="X8" i="43" s="1"/>
  <c r="X37" i="25"/>
  <c r="Y57" i="22"/>
  <c r="Y153" i="22" s="1"/>
  <c r="Y198" i="22" s="1"/>
  <c r="Y195" i="22"/>
  <c r="X37" i="33"/>
  <c r="X45" i="31"/>
  <c r="X45" i="28"/>
  <c r="X45" i="33"/>
  <c r="X45" i="25"/>
  <c r="X159" i="18"/>
  <c r="X189" i="18" s="1"/>
  <c r="X43" i="28" s="1"/>
  <c r="Y75" i="22"/>
  <c r="Y171" i="22" s="1"/>
  <c r="Y216" i="22" s="1"/>
  <c r="X160" i="18"/>
  <c r="X190" i="18" s="1"/>
  <c r="X44" i="28" s="1"/>
  <c r="X45" i="29"/>
  <c r="X46" i="27"/>
  <c r="X45" i="32"/>
  <c r="X50" i="25"/>
  <c r="X48" i="27"/>
  <c r="X35" i="27"/>
  <c r="X49" i="25"/>
  <c r="X49" i="31"/>
  <c r="X49" i="29"/>
  <c r="Y79" i="22"/>
  <c r="Y175" i="22" s="1"/>
  <c r="X19" i="24" s="1"/>
  <c r="X18" i="43" s="1"/>
  <c r="X49" i="28"/>
  <c r="X168" i="18"/>
  <c r="X198" i="18" s="1"/>
  <c r="X52" i="30" s="1"/>
  <c r="X49" i="32"/>
  <c r="X50" i="27"/>
  <c r="X49" i="33"/>
  <c r="X34" i="29"/>
  <c r="Y89" i="22"/>
  <c r="Y185" i="22" s="1"/>
  <c r="Y230" i="22" s="1"/>
  <c r="Y81" i="22"/>
  <c r="Y177" i="22" s="1"/>
  <c r="Y222" i="22" s="1"/>
  <c r="X167" i="18"/>
  <c r="X197" i="18" s="1"/>
  <c r="X6" i="24"/>
  <c r="X5" i="43" s="1"/>
  <c r="X47" i="31"/>
  <c r="X34" i="28"/>
  <c r="X47" i="25"/>
  <c r="X34" i="31"/>
  <c r="X154" i="18"/>
  <c r="X184" i="18" s="1"/>
  <c r="X38" i="28" s="1"/>
  <c r="Y77" i="22"/>
  <c r="Y173" i="22" s="1"/>
  <c r="Y218" i="22" s="1"/>
  <c r="Y86" i="22"/>
  <c r="Y182" i="22" s="1"/>
  <c r="Y227" i="22" s="1"/>
  <c r="X171" i="18"/>
  <c r="X201" i="18" s="1"/>
  <c r="X47" i="30"/>
  <c r="X47" i="28"/>
  <c r="X34" i="25"/>
  <c r="X47" i="29"/>
  <c r="X34" i="30"/>
  <c r="X47" i="32"/>
  <c r="X34" i="33"/>
  <c r="X39" i="28"/>
  <c r="X152" i="18"/>
  <c r="X182" i="18" s="1"/>
  <c r="X36" i="28" s="1"/>
  <c r="X43" i="27"/>
  <c r="X42" i="31"/>
  <c r="Y71" i="22"/>
  <c r="Y167" i="22" s="1"/>
  <c r="Y212" i="22" s="1"/>
  <c r="X42" i="32"/>
  <c r="X42" i="28"/>
  <c r="X42" i="33"/>
  <c r="X42" i="29"/>
  <c r="X50" i="31"/>
  <c r="X39" i="33"/>
  <c r="X50" i="30"/>
  <c r="X50" i="28"/>
  <c r="Y80" i="22"/>
  <c r="Y176" i="22" s="1"/>
  <c r="Y221" i="22" s="1"/>
  <c r="X50" i="33"/>
  <c r="X51" i="27"/>
  <c r="X50" i="29"/>
  <c r="X40" i="27"/>
  <c r="X169" i="18"/>
  <c r="X199" i="18" s="1"/>
  <c r="X53" i="29" s="1"/>
  <c r="Y179" i="22"/>
  <c r="X23" i="24" s="1"/>
  <c r="X22" i="43" s="1"/>
  <c r="Y84" i="22"/>
  <c r="Y180" i="22" s="1"/>
  <c r="X170" i="18"/>
  <c r="X200" i="18" s="1"/>
  <c r="AC45" i="18"/>
  <c r="Z53" i="18" s="1"/>
  <c r="Z85" i="18" s="1"/>
  <c r="Z132" i="18" s="1"/>
  <c r="X157" i="18"/>
  <c r="X187" i="18" s="1"/>
  <c r="X172" i="18"/>
  <c r="X202" i="18" s="1"/>
  <c r="Y87" i="22"/>
  <c r="Y183" i="22" s="1"/>
  <c r="Y228" i="22" s="1"/>
  <c r="X39" i="29"/>
  <c r="X156" i="18"/>
  <c r="X186" i="18" s="1"/>
  <c r="X162" i="18"/>
  <c r="X192" i="18" s="1"/>
  <c r="Y76" i="22"/>
  <c r="Y172" i="22" s="1"/>
  <c r="X16" i="24" s="1"/>
  <c r="X15" i="43" s="1"/>
  <c r="X164" i="18"/>
  <c r="X194" i="18" s="1"/>
  <c r="Y78" i="22"/>
  <c r="Y174" i="22" s="1"/>
  <c r="Y219" i="22" s="1"/>
  <c r="X39" i="25"/>
  <c r="X39" i="31"/>
  <c r="X39" i="32"/>
  <c r="AA52" i="18"/>
  <c r="Y144" i="18"/>
  <c r="X151" i="18"/>
  <c r="X181" i="18" s="1"/>
  <c r="Y53" i="22"/>
  <c r="Y149" i="22" s="1"/>
  <c r="Y194" i="22" s="1"/>
  <c r="X44" i="32"/>
  <c r="X44" i="29"/>
  <c r="Y223" i="22"/>
  <c r="X15" i="24"/>
  <c r="X14" i="43" s="1"/>
  <c r="X11" i="24"/>
  <c r="X10" i="43" s="1"/>
  <c r="X8" i="24"/>
  <c r="X7" i="43" s="1"/>
  <c r="X10" i="24"/>
  <c r="X9" i="43" s="1"/>
  <c r="X7" i="24" l="1"/>
  <c r="X6" i="43" s="1"/>
  <c r="Y193" i="22"/>
  <c r="X238" i="22" s="1"/>
  <c r="X44" i="25"/>
  <c r="Z75" i="18"/>
  <c r="Z122" i="18" s="1"/>
  <c r="X37" i="27"/>
  <c r="Z57" i="18"/>
  <c r="Z104" i="18" s="1"/>
  <c r="Z52" i="22" s="1"/>
  <c r="X26" i="24"/>
  <c r="X25" i="43" s="1"/>
  <c r="X43" i="25"/>
  <c r="X44" i="27"/>
  <c r="X36" i="32"/>
  <c r="X43" i="31"/>
  <c r="X53" i="27"/>
  <c r="Z76" i="18"/>
  <c r="Z123" i="18" s="1"/>
  <c r="Z71" i="22" s="1"/>
  <c r="Z167" i="22" s="1"/>
  <c r="Z212" i="22" s="1"/>
  <c r="Z89" i="18"/>
  <c r="Z136" i="18" s="1"/>
  <c r="Z84" i="22" s="1"/>
  <c r="Z180" i="22" s="1"/>
  <c r="Z225" i="22" s="1"/>
  <c r="Z63" i="18"/>
  <c r="Z110" i="18" s="1"/>
  <c r="Z58" i="22" s="1"/>
  <c r="Z154" i="22" s="1"/>
  <c r="Z199" i="22" s="1"/>
  <c r="X44" i="30"/>
  <c r="X43" i="32"/>
  <c r="X43" i="30"/>
  <c r="X43" i="29"/>
  <c r="X21" i="24"/>
  <c r="X20" i="43" s="1"/>
  <c r="X44" i="33"/>
  <c r="Z59" i="18"/>
  <c r="Z106" i="18" s="1"/>
  <c r="Z54" i="22" s="1"/>
  <c r="Z150" i="22" s="1"/>
  <c r="X45" i="27"/>
  <c r="X44" i="31"/>
  <c r="X43" i="33"/>
  <c r="X38" i="25"/>
  <c r="X38" i="29"/>
  <c r="X38" i="33"/>
  <c r="Z71" i="18"/>
  <c r="Z118" i="18" s="1"/>
  <c r="Z66" i="22" s="1"/>
  <c r="Z162" i="22" s="1"/>
  <c r="Z207" i="22" s="1"/>
  <c r="Z82" i="18"/>
  <c r="Z129" i="18" s="1"/>
  <c r="Z78" i="18"/>
  <c r="Z125" i="18" s="1"/>
  <c r="Z73" i="22" s="1"/>
  <c r="Z169" i="22" s="1"/>
  <c r="Z214" i="22" s="1"/>
  <c r="Z58" i="18"/>
  <c r="Z105" i="18" s="1"/>
  <c r="Z65" i="18"/>
  <c r="Z112" i="18" s="1"/>
  <c r="Z60" i="22" s="1"/>
  <c r="Z156" i="22" s="1"/>
  <c r="Z201" i="22" s="1"/>
  <c r="Z87" i="18"/>
  <c r="Z134" i="18" s="1"/>
  <c r="Y168" i="18" s="1"/>
  <c r="Y198" i="18" s="1"/>
  <c r="Y52" i="29" s="1"/>
  <c r="Z64" i="18"/>
  <c r="Z111" i="18" s="1"/>
  <c r="Z59" i="22" s="1"/>
  <c r="Z155" i="22" s="1"/>
  <c r="Z200" i="22" s="1"/>
  <c r="Z70" i="18"/>
  <c r="Z117" i="18" s="1"/>
  <c r="Z65" i="22" s="1"/>
  <c r="Z161" i="22" s="1"/>
  <c r="Z206" i="22" s="1"/>
  <c r="Z86" i="18"/>
  <c r="Z133" i="18" s="1"/>
  <c r="Y167" i="18" s="1"/>
  <c r="Y197" i="18" s="1"/>
  <c r="Y51" i="30" s="1"/>
  <c r="Z88" i="18"/>
  <c r="Z135" i="18" s="1"/>
  <c r="Y169" i="18" s="1"/>
  <c r="Y199" i="18" s="1"/>
  <c r="Y53" i="28" s="1"/>
  <c r="Z84" i="18"/>
  <c r="Z131" i="18" s="1"/>
  <c r="Z91" i="18"/>
  <c r="Z138" i="18" s="1"/>
  <c r="Z80" i="18"/>
  <c r="Z127" i="18" s="1"/>
  <c r="Y161" i="18" s="1"/>
  <c r="Y191" i="18" s="1"/>
  <c r="Y45" i="31" s="1"/>
  <c r="Z67" i="18"/>
  <c r="Z114" i="18" s="1"/>
  <c r="Z62" i="22" s="1"/>
  <c r="Z158" i="22" s="1"/>
  <c r="Z203" i="22" s="1"/>
  <c r="Z79" i="18"/>
  <c r="Z126" i="18" s="1"/>
  <c r="Z74" i="22" s="1"/>
  <c r="Z170" i="22" s="1"/>
  <c r="Z215" i="22" s="1"/>
  <c r="Y158" i="18"/>
  <c r="Y188" i="18" s="1"/>
  <c r="Y42" i="28" s="1"/>
  <c r="Z62" i="18"/>
  <c r="Z109" i="18" s="1"/>
  <c r="Z95" i="18"/>
  <c r="Z142" i="18" s="1"/>
  <c r="Z90" i="22" s="1"/>
  <c r="Z186" i="22" s="1"/>
  <c r="Z231" i="22" s="1"/>
  <c r="Z68" i="18"/>
  <c r="Z115" i="18" s="1"/>
  <c r="Z63" i="22" s="1"/>
  <c r="Z159" i="22" s="1"/>
  <c r="Z204" i="22" s="1"/>
  <c r="Z66" i="18"/>
  <c r="Z113" i="18" s="1"/>
  <c r="Z61" i="22" s="1"/>
  <c r="Z157" i="22" s="1"/>
  <c r="Z202" i="22" s="1"/>
  <c r="X38" i="30"/>
  <c r="X36" i="25"/>
  <c r="X52" i="32"/>
  <c r="X52" i="29"/>
  <c r="X52" i="33"/>
  <c r="X52" i="28"/>
  <c r="X52" i="31"/>
  <c r="X27" i="24"/>
  <c r="X26" i="43" s="1"/>
  <c r="X36" i="31"/>
  <c r="Y220" i="22"/>
  <c r="X36" i="33"/>
  <c r="X36" i="30"/>
  <c r="X52" i="25"/>
  <c r="X36" i="29"/>
  <c r="X51" i="33"/>
  <c r="X51" i="30"/>
  <c r="X52" i="27"/>
  <c r="X51" i="25"/>
  <c r="X51" i="31"/>
  <c r="X51" i="32"/>
  <c r="X51" i="28"/>
  <c r="X51" i="29"/>
  <c r="X38" i="32"/>
  <c r="X39" i="27"/>
  <c r="X25" i="24"/>
  <c r="X24" i="43" s="1"/>
  <c r="X53" i="33"/>
  <c r="X53" i="32"/>
  <c r="X17" i="24"/>
  <c r="X16" i="43" s="1"/>
  <c r="X54" i="27"/>
  <c r="X53" i="28"/>
  <c r="X5" i="24"/>
  <c r="X4" i="43" s="1"/>
  <c r="X38" i="31"/>
  <c r="X53" i="25"/>
  <c r="X55" i="29"/>
  <c r="X55" i="31"/>
  <c r="X56" i="27"/>
  <c r="X55" i="28"/>
  <c r="X55" i="30"/>
  <c r="X55" i="25"/>
  <c r="X55" i="33"/>
  <c r="X55" i="32"/>
  <c r="Y166" i="18"/>
  <c r="Y196" i="18" s="1"/>
  <c r="Y50" i="29" s="1"/>
  <c r="Z80" i="22"/>
  <c r="Z176" i="22" s="1"/>
  <c r="Y20" i="24" s="1"/>
  <c r="Y19" i="43" s="1"/>
  <c r="X20" i="24"/>
  <c r="X19" i="43" s="1"/>
  <c r="Z83" i="18"/>
  <c r="Z130" i="18" s="1"/>
  <c r="Y164" i="18" s="1"/>
  <c r="Y194" i="18" s="1"/>
  <c r="Y48" i="28" s="1"/>
  <c r="Z72" i="18"/>
  <c r="Z119" i="18" s="1"/>
  <c r="Z67" i="22" s="1"/>
  <c r="Z163" i="22" s="1"/>
  <c r="Z208" i="22" s="1"/>
  <c r="Z74" i="18"/>
  <c r="Z121" i="18" s="1"/>
  <c r="Z69" i="22" s="1"/>
  <c r="Z165" i="22" s="1"/>
  <c r="Z210" i="22" s="1"/>
  <c r="Z73" i="18"/>
  <c r="Z120" i="18" s="1"/>
  <c r="Z68" i="22" s="1"/>
  <c r="Z164" i="22" s="1"/>
  <c r="Z209" i="22" s="1"/>
  <c r="Z92" i="18"/>
  <c r="Z139" i="18" s="1"/>
  <c r="Z61" i="18"/>
  <c r="Z108" i="18" s="1"/>
  <c r="Z56" i="22" s="1"/>
  <c r="Z152" i="22" s="1"/>
  <c r="Z197" i="22" s="1"/>
  <c r="Z81" i="18"/>
  <c r="Z128" i="18" s="1"/>
  <c r="Y162" i="18" s="1"/>
  <c r="Y192" i="18" s="1"/>
  <c r="Y46" i="31" s="1"/>
  <c r="Z90" i="18"/>
  <c r="Z137" i="18" s="1"/>
  <c r="Z93" i="18"/>
  <c r="Z140" i="18" s="1"/>
  <c r="Z88" i="22" s="1"/>
  <c r="Z184" i="22" s="1"/>
  <c r="Z229" i="22" s="1"/>
  <c r="X18" i="24"/>
  <c r="X17" i="43" s="1"/>
  <c r="Y150" i="18"/>
  <c r="Y180" i="18" s="1"/>
  <c r="Y34" i="33" s="1"/>
  <c r="X13" i="24"/>
  <c r="X12" i="43" s="1"/>
  <c r="Z69" i="18"/>
  <c r="Z116" i="18" s="1"/>
  <c r="Z77" i="18"/>
  <c r="Z124" i="18" s="1"/>
  <c r="Z72" i="22" s="1"/>
  <c r="Z168" i="22" s="1"/>
  <c r="Z213" i="22" s="1"/>
  <c r="Z60" i="18"/>
  <c r="Z107" i="18" s="1"/>
  <c r="Z55" i="22" s="1"/>
  <c r="Z151" i="22" s="1"/>
  <c r="Z196" i="22" s="1"/>
  <c r="Z94" i="18"/>
  <c r="Z141" i="18" s="1"/>
  <c r="X53" i="31"/>
  <c r="X53" i="30"/>
  <c r="X56" i="31"/>
  <c r="X56" i="25"/>
  <c r="X56" i="28"/>
  <c r="X56" i="30"/>
  <c r="X57" i="27"/>
  <c r="X56" i="29"/>
  <c r="X56" i="33"/>
  <c r="X56" i="32"/>
  <c r="Y217" i="22"/>
  <c r="X41" i="33"/>
  <c r="X41" i="28"/>
  <c r="X41" i="29"/>
  <c r="X41" i="30"/>
  <c r="X41" i="32"/>
  <c r="X41" i="31"/>
  <c r="X42" i="27"/>
  <c r="X41" i="25"/>
  <c r="X48" i="30"/>
  <c r="X49" i="27"/>
  <c r="X48" i="32"/>
  <c r="X48" i="29"/>
  <c r="X48" i="28"/>
  <c r="X48" i="25"/>
  <c r="X48" i="31"/>
  <c r="X48" i="33"/>
  <c r="X54" i="28"/>
  <c r="X55" i="27"/>
  <c r="X54" i="25"/>
  <c r="X54" i="31"/>
  <c r="X54" i="29"/>
  <c r="X54" i="30"/>
  <c r="X54" i="33"/>
  <c r="X54" i="32"/>
  <c r="X46" i="33"/>
  <c r="X46" i="32"/>
  <c r="X46" i="31"/>
  <c r="X46" i="25"/>
  <c r="X47" i="27"/>
  <c r="X46" i="29"/>
  <c r="X46" i="30"/>
  <c r="X46" i="28"/>
  <c r="Y225" i="22"/>
  <c r="X24" i="24"/>
  <c r="X23" i="43" s="1"/>
  <c r="X40" i="31"/>
  <c r="X40" i="25"/>
  <c r="X40" i="32"/>
  <c r="X40" i="28"/>
  <c r="X40" i="30"/>
  <c r="X40" i="33"/>
  <c r="X41" i="27"/>
  <c r="X40" i="29"/>
  <c r="Y224" i="22"/>
  <c r="Z103" i="18"/>
  <c r="X35" i="30"/>
  <c r="X35" i="32"/>
  <c r="X36" i="27"/>
  <c r="X35" i="28"/>
  <c r="X35" i="25"/>
  <c r="X35" i="31"/>
  <c r="X35" i="29"/>
  <c r="X35" i="33"/>
  <c r="Y52" i="30"/>
  <c r="X3" i="43"/>
  <c r="Z148" i="22"/>
  <c r="Y42" i="32" l="1"/>
  <c r="Y42" i="25"/>
  <c r="Y42" i="33"/>
  <c r="Y52" i="25"/>
  <c r="Y53" i="27"/>
  <c r="Y53" i="25"/>
  <c r="Y35" i="27"/>
  <c r="Y159" i="18"/>
  <c r="Y189" i="18" s="1"/>
  <c r="Y43" i="33" s="1"/>
  <c r="Y45" i="28"/>
  <c r="Y45" i="25"/>
  <c r="Y46" i="27"/>
  <c r="Y52" i="32"/>
  <c r="Y52" i="28"/>
  <c r="Y52" i="33"/>
  <c r="Y52" i="31"/>
  <c r="Y11" i="24"/>
  <c r="Y10" i="43" s="1"/>
  <c r="Y53" i="29"/>
  <c r="Z83" i="22"/>
  <c r="Z179" i="22" s="1"/>
  <c r="Y23" i="24" s="1"/>
  <c r="Y22" i="43" s="1"/>
  <c r="Y53" i="32"/>
  <c r="Y53" i="30"/>
  <c r="Y53" i="33"/>
  <c r="Z195" i="22"/>
  <c r="Y54" i="27"/>
  <c r="Y53" i="31"/>
  <c r="Y45" i="32"/>
  <c r="Y34" i="28"/>
  <c r="Y34" i="31"/>
  <c r="Y45" i="33"/>
  <c r="Z75" i="22"/>
  <c r="Z171" i="22" s="1"/>
  <c r="Z216" i="22" s="1"/>
  <c r="Y45" i="30"/>
  <c r="Y45" i="29"/>
  <c r="Y160" i="18"/>
  <c r="Y190" i="18" s="1"/>
  <c r="Y44" i="28" s="1"/>
  <c r="Y154" i="18"/>
  <c r="Y184" i="18" s="1"/>
  <c r="Y38" i="30" s="1"/>
  <c r="Y34" i="32"/>
  <c r="Z82" i="22"/>
  <c r="Z178" i="22" s="1"/>
  <c r="Z223" i="22" s="1"/>
  <c r="Y51" i="33"/>
  <c r="Y46" i="29"/>
  <c r="Y46" i="25"/>
  <c r="Y51" i="28"/>
  <c r="Y43" i="27"/>
  <c r="Y157" i="18"/>
  <c r="Y187" i="18" s="1"/>
  <c r="Y41" i="28" s="1"/>
  <c r="Y156" i="18"/>
  <c r="Y186" i="18" s="1"/>
  <c r="Z81" i="22"/>
  <c r="Z177" i="22" s="1"/>
  <c r="Y21" i="24" s="1"/>
  <c r="Y20" i="43" s="1"/>
  <c r="Y34" i="29"/>
  <c r="Y34" i="25"/>
  <c r="Y51" i="29"/>
  <c r="Y42" i="31"/>
  <c r="Y50" i="25"/>
  <c r="Y51" i="31"/>
  <c r="Y50" i="31"/>
  <c r="Y52" i="27"/>
  <c r="Y34" i="30"/>
  <c r="Y51" i="32"/>
  <c r="Y42" i="29"/>
  <c r="Z86" i="22"/>
  <c r="Z182" i="22" s="1"/>
  <c r="Y25" i="24" s="1"/>
  <c r="Y24" i="43" s="1"/>
  <c r="Y171" i="18"/>
  <c r="Y201" i="18" s="1"/>
  <c r="Z53" i="22"/>
  <c r="Z149" i="22" s="1"/>
  <c r="Z194" i="22" s="1"/>
  <c r="Y151" i="18"/>
  <c r="Y181" i="18" s="1"/>
  <c r="Y153" i="18"/>
  <c r="Y183" i="18" s="1"/>
  <c r="Z57" i="22"/>
  <c r="Z153" i="22" s="1"/>
  <c r="Z198" i="22" s="1"/>
  <c r="Y51" i="25"/>
  <c r="Z79" i="22"/>
  <c r="Z175" i="22" s="1"/>
  <c r="Y19" i="24" s="1"/>
  <c r="Y18" i="43" s="1"/>
  <c r="Y165" i="18"/>
  <c r="Y195" i="18" s="1"/>
  <c r="Z77" i="22"/>
  <c r="Z173" i="22" s="1"/>
  <c r="Z218" i="22" s="1"/>
  <c r="Y163" i="18"/>
  <c r="Y193" i="18" s="1"/>
  <c r="Y48" i="31"/>
  <c r="Z78" i="22"/>
  <c r="Z174" i="22" s="1"/>
  <c r="Y18" i="24" s="1"/>
  <c r="Y17" i="43" s="1"/>
  <c r="Y48" i="33"/>
  <c r="Y48" i="25"/>
  <c r="Y49" i="27"/>
  <c r="Y48" i="30"/>
  <c r="Y152" i="18"/>
  <c r="Y182" i="18" s="1"/>
  <c r="Y36" i="25" s="1"/>
  <c r="Y48" i="29"/>
  <c r="Y48" i="32"/>
  <c r="Y46" i="33"/>
  <c r="Y46" i="28"/>
  <c r="Y46" i="30"/>
  <c r="Y47" i="27"/>
  <c r="Y46" i="32"/>
  <c r="Y51" i="27"/>
  <c r="Y50" i="32"/>
  <c r="Z76" i="22"/>
  <c r="Z172" i="22" s="1"/>
  <c r="Y16" i="24" s="1"/>
  <c r="Y15" i="43" s="1"/>
  <c r="Y6" i="24"/>
  <c r="Y5" i="43" s="1"/>
  <c r="Y50" i="33"/>
  <c r="Y50" i="30"/>
  <c r="Y50" i="28"/>
  <c r="AD45" i="18"/>
  <c r="AA53" i="18" s="1"/>
  <c r="AA65" i="18" s="1"/>
  <c r="AA112" i="18" s="1"/>
  <c r="AA60" i="22" s="1"/>
  <c r="AA156" i="22" s="1"/>
  <c r="AA201" i="22" s="1"/>
  <c r="Y173" i="18"/>
  <c r="Y203" i="18" s="1"/>
  <c r="Z89" i="22"/>
  <c r="Z185" i="22" s="1"/>
  <c r="Z230" i="22" s="1"/>
  <c r="Z85" i="22"/>
  <c r="Z181" i="22" s="1"/>
  <c r="Y170" i="18"/>
  <c r="Y200" i="18" s="1"/>
  <c r="Z64" i="22"/>
  <c r="Z160" i="22" s="1"/>
  <c r="Z205" i="22" s="1"/>
  <c r="Y155" i="18"/>
  <c r="Y185" i="18" s="1"/>
  <c r="Y172" i="18"/>
  <c r="Y202" i="18" s="1"/>
  <c r="Z87" i="22"/>
  <c r="Z183" i="22" s="1"/>
  <c r="Z228" i="22" s="1"/>
  <c r="Z144" i="18"/>
  <c r="AA103" i="18"/>
  <c r="AB52" i="18"/>
  <c r="Z193" i="22"/>
  <c r="Y238" i="22" s="1"/>
  <c r="Z224" i="22"/>
  <c r="Z221" i="22"/>
  <c r="Y14" i="24"/>
  <c r="Y13" i="43" s="1"/>
  <c r="Y8" i="24"/>
  <c r="Y7" i="43" s="1"/>
  <c r="Y4" i="24"/>
  <c r="Y10" i="24"/>
  <c r="Y9" i="43" s="1"/>
  <c r="Y13" i="24"/>
  <c r="Y12" i="43" s="1"/>
  <c r="Y41" i="33" l="1"/>
  <c r="Y44" i="33"/>
  <c r="Y44" i="32"/>
  <c r="Y43" i="28"/>
  <c r="Y44" i="30"/>
  <c r="Y45" i="27"/>
  <c r="Y44" i="31"/>
  <c r="Y43" i="31"/>
  <c r="Y43" i="32"/>
  <c r="Y43" i="30"/>
  <c r="Y43" i="25"/>
  <c r="Y38" i="28"/>
  <c r="Y7" i="24"/>
  <c r="Y6" i="43" s="1"/>
  <c r="Y44" i="27"/>
  <c r="Y42" i="27"/>
  <c r="Y41" i="32"/>
  <c r="Y41" i="30"/>
  <c r="Y41" i="29"/>
  <c r="Y43" i="29"/>
  <c r="Y44" i="25"/>
  <c r="Y44" i="29"/>
  <c r="Y22" i="24"/>
  <c r="Y21" i="43" s="1"/>
  <c r="Y39" i="27"/>
  <c r="Y38" i="29"/>
  <c r="Y38" i="33"/>
  <c r="Y15" i="24"/>
  <c r="Y14" i="43" s="1"/>
  <c r="Z220" i="22"/>
  <c r="Z227" i="22"/>
  <c r="Y41" i="31"/>
  <c r="Y41" i="25"/>
  <c r="Y36" i="30"/>
  <c r="Z222" i="22"/>
  <c r="Y36" i="32"/>
  <c r="Y17" i="24"/>
  <c r="Y16" i="43" s="1"/>
  <c r="Y36" i="31"/>
  <c r="Y36" i="28"/>
  <c r="Y38" i="32"/>
  <c r="Y38" i="25"/>
  <c r="Y38" i="31"/>
  <c r="Y35" i="32"/>
  <c r="Y35" i="30"/>
  <c r="Y35" i="31"/>
  <c r="Y36" i="27"/>
  <c r="Y35" i="25"/>
  <c r="Y35" i="33"/>
  <c r="Y35" i="28"/>
  <c r="Y35" i="29"/>
  <c r="Y47" i="28"/>
  <c r="Y47" i="31"/>
  <c r="Y47" i="32"/>
  <c r="Y47" i="25"/>
  <c r="Y48" i="27"/>
  <c r="Y47" i="30"/>
  <c r="Y47" i="33"/>
  <c r="Y47" i="29"/>
  <c r="Y55" i="32"/>
  <c r="Y55" i="30"/>
  <c r="Y55" i="29"/>
  <c r="Y55" i="31"/>
  <c r="Y55" i="25"/>
  <c r="Y56" i="27"/>
  <c r="Y55" i="28"/>
  <c r="Y55" i="33"/>
  <c r="Y9" i="24"/>
  <c r="Y8" i="43" s="1"/>
  <c r="Z217" i="22"/>
  <c r="AA77" i="18"/>
  <c r="AA124" i="18" s="1"/>
  <c r="AA72" i="22" s="1"/>
  <c r="AA168" i="22" s="1"/>
  <c r="AA213" i="22" s="1"/>
  <c r="Y49" i="28"/>
  <c r="Y49" i="30"/>
  <c r="Y49" i="29"/>
  <c r="Y50" i="27"/>
  <c r="Y49" i="32"/>
  <c r="Y49" i="25"/>
  <c r="Y49" i="31"/>
  <c r="Y49" i="33"/>
  <c r="Y40" i="32"/>
  <c r="Y40" i="28"/>
  <c r="Y40" i="33"/>
  <c r="Y40" i="29"/>
  <c r="Y40" i="30"/>
  <c r="Y41" i="27"/>
  <c r="Y40" i="31"/>
  <c r="Y40" i="25"/>
  <c r="AA88" i="18"/>
  <c r="AA135" i="18" s="1"/>
  <c r="Z169" i="18" s="1"/>
  <c r="Z199" i="18" s="1"/>
  <c r="Z53" i="33" s="1"/>
  <c r="Z219" i="22"/>
  <c r="AA70" i="18"/>
  <c r="AA117" i="18" s="1"/>
  <c r="AA65" i="22" s="1"/>
  <c r="AA161" i="22" s="1"/>
  <c r="AA206" i="22" s="1"/>
  <c r="Y37" i="27"/>
  <c r="AA69" i="18"/>
  <c r="AA116" i="18" s="1"/>
  <c r="AA64" i="22" s="1"/>
  <c r="AA160" i="22" s="1"/>
  <c r="AA205" i="22" s="1"/>
  <c r="Y5" i="24"/>
  <c r="Y4" i="43" s="1"/>
  <c r="AA92" i="18"/>
  <c r="AA139" i="18" s="1"/>
  <c r="Y36" i="29"/>
  <c r="Y37" i="29"/>
  <c r="Y37" i="25"/>
  <c r="Y38" i="27"/>
  <c r="Y37" i="28"/>
  <c r="Y37" i="32"/>
  <c r="Y37" i="30"/>
  <c r="Y37" i="31"/>
  <c r="Y37" i="33"/>
  <c r="AA59" i="18"/>
  <c r="AA106" i="18" s="1"/>
  <c r="AA54" i="22" s="1"/>
  <c r="AA150" i="22" s="1"/>
  <c r="AA80" i="18"/>
  <c r="AA127" i="18" s="1"/>
  <c r="AA74" i="18"/>
  <c r="AA121" i="18" s="1"/>
  <c r="AA69" i="22" s="1"/>
  <c r="AA165" i="22" s="1"/>
  <c r="AA210" i="22" s="1"/>
  <c r="AA87" i="18"/>
  <c r="AA134" i="18" s="1"/>
  <c r="AA82" i="22" s="1"/>
  <c r="AA178" i="22" s="1"/>
  <c r="AA223" i="22" s="1"/>
  <c r="Y36" i="33"/>
  <c r="AA76" i="18"/>
  <c r="AA123" i="18" s="1"/>
  <c r="AA71" i="22" s="1"/>
  <c r="AA167" i="22" s="1"/>
  <c r="AA212" i="22" s="1"/>
  <c r="AA83" i="18"/>
  <c r="AA130" i="18" s="1"/>
  <c r="Z164" i="18" s="1"/>
  <c r="Z194" i="18" s="1"/>
  <c r="Z49" i="27" s="1"/>
  <c r="AA78" i="18"/>
  <c r="AA125" i="18" s="1"/>
  <c r="AA73" i="22" s="1"/>
  <c r="AA169" i="22" s="1"/>
  <c r="AA214" i="22" s="1"/>
  <c r="AA94" i="18"/>
  <c r="AA141" i="18" s="1"/>
  <c r="AA89" i="22" s="1"/>
  <c r="AA185" i="22" s="1"/>
  <c r="Z27" i="24" s="1"/>
  <c r="Z26" i="43" s="1"/>
  <c r="AA63" i="18"/>
  <c r="AA110" i="18" s="1"/>
  <c r="AA58" i="22" s="1"/>
  <c r="AA154" i="22" s="1"/>
  <c r="AA199" i="22" s="1"/>
  <c r="AA64" i="18"/>
  <c r="AA111" i="18" s="1"/>
  <c r="AA59" i="22" s="1"/>
  <c r="AA155" i="22" s="1"/>
  <c r="AA200" i="22" s="1"/>
  <c r="AA79" i="18"/>
  <c r="AA126" i="18" s="1"/>
  <c r="AA74" i="22" s="1"/>
  <c r="AA170" i="22" s="1"/>
  <c r="Z14" i="24" s="1"/>
  <c r="Z13" i="43" s="1"/>
  <c r="AA95" i="18"/>
  <c r="AA142" i="18" s="1"/>
  <c r="AA90" i="22" s="1"/>
  <c r="AA186" i="22" s="1"/>
  <c r="AA231" i="22" s="1"/>
  <c r="AA71" i="18"/>
  <c r="AA118" i="18" s="1"/>
  <c r="AA66" i="22" s="1"/>
  <c r="AA162" i="22" s="1"/>
  <c r="AA207" i="22" s="1"/>
  <c r="AA68" i="18"/>
  <c r="AA115" i="18" s="1"/>
  <c r="AA63" i="22" s="1"/>
  <c r="AA159" i="22" s="1"/>
  <c r="AA204" i="22" s="1"/>
  <c r="AA73" i="18"/>
  <c r="AA120" i="18" s="1"/>
  <c r="AA68" i="22" s="1"/>
  <c r="AA164" i="22" s="1"/>
  <c r="AA209" i="22" s="1"/>
  <c r="AA86" i="18"/>
  <c r="AA133" i="18" s="1"/>
  <c r="AA81" i="22" s="1"/>
  <c r="AA177" i="22" s="1"/>
  <c r="Z21" i="24" s="1"/>
  <c r="Z20" i="43" s="1"/>
  <c r="AA91" i="18"/>
  <c r="AA138" i="18" s="1"/>
  <c r="AA86" i="22" s="1"/>
  <c r="AA182" i="22" s="1"/>
  <c r="AA227" i="22" s="1"/>
  <c r="AA93" i="18"/>
  <c r="AA140" i="18" s="1"/>
  <c r="AA88" i="22" s="1"/>
  <c r="AA184" i="22" s="1"/>
  <c r="AA229" i="22" s="1"/>
  <c r="AA58" i="18"/>
  <c r="AA105" i="18" s="1"/>
  <c r="Z151" i="18" s="1"/>
  <c r="Z181" i="18" s="1"/>
  <c r="AA90" i="18"/>
  <c r="AA137" i="18" s="1"/>
  <c r="AA85" i="22" s="1"/>
  <c r="AA181" i="22" s="1"/>
  <c r="AA226" i="22" s="1"/>
  <c r="AA66" i="18"/>
  <c r="AA113" i="18" s="1"/>
  <c r="AA61" i="22" s="1"/>
  <c r="AA157" i="22" s="1"/>
  <c r="AA202" i="22" s="1"/>
  <c r="Y26" i="24"/>
  <c r="Y25" i="43" s="1"/>
  <c r="AA82" i="18"/>
  <c r="AA129" i="18" s="1"/>
  <c r="AA77" i="22" s="1"/>
  <c r="AA173" i="22" s="1"/>
  <c r="Z17" i="24" s="1"/>
  <c r="Z16" i="43" s="1"/>
  <c r="AA85" i="18"/>
  <c r="AA132" i="18" s="1"/>
  <c r="Z166" i="18" s="1"/>
  <c r="Z196" i="18" s="1"/>
  <c r="Z51" i="27" s="1"/>
  <c r="AA89" i="18"/>
  <c r="AA136" i="18" s="1"/>
  <c r="AA84" i="22" s="1"/>
  <c r="AA180" i="22" s="1"/>
  <c r="AA67" i="18"/>
  <c r="AA114" i="18" s="1"/>
  <c r="AA62" i="22" s="1"/>
  <c r="AA158" i="22" s="1"/>
  <c r="AA203" i="22" s="1"/>
  <c r="AA60" i="18"/>
  <c r="AA107" i="18" s="1"/>
  <c r="AA55" i="22" s="1"/>
  <c r="AA151" i="22" s="1"/>
  <c r="AA196" i="22" s="1"/>
  <c r="AA61" i="18"/>
  <c r="AA108" i="18" s="1"/>
  <c r="AA56" i="22" s="1"/>
  <c r="AA152" i="22" s="1"/>
  <c r="AA197" i="22" s="1"/>
  <c r="AA84" i="18"/>
  <c r="AA131" i="18" s="1"/>
  <c r="AA72" i="18"/>
  <c r="AA119" i="18" s="1"/>
  <c r="AA67" i="22" s="1"/>
  <c r="AA163" i="22" s="1"/>
  <c r="AA208" i="22" s="1"/>
  <c r="AA81" i="18"/>
  <c r="AA128" i="18" s="1"/>
  <c r="Z162" i="18" s="1"/>
  <c r="Z192" i="18" s="1"/>
  <c r="AA62" i="18"/>
  <c r="AA109" i="18" s="1"/>
  <c r="AA57" i="22" s="1"/>
  <c r="AA153" i="22" s="1"/>
  <c r="AA198" i="22" s="1"/>
  <c r="AA75" i="18"/>
  <c r="AA122" i="18" s="1"/>
  <c r="Z158" i="18" s="1"/>
  <c r="Z188" i="18" s="1"/>
  <c r="Z42" i="31" s="1"/>
  <c r="AA57" i="18"/>
  <c r="AA104" i="18" s="1"/>
  <c r="Y57" i="32"/>
  <c r="Y57" i="25"/>
  <c r="Y57" i="29"/>
  <c r="Y57" i="30"/>
  <c r="Y58" i="27"/>
  <c r="Y57" i="31"/>
  <c r="Y57" i="28"/>
  <c r="Y57" i="33"/>
  <c r="Y27" i="24"/>
  <c r="Y26" i="43" s="1"/>
  <c r="Y54" i="33"/>
  <c r="Y54" i="31"/>
  <c r="Y54" i="25"/>
  <c r="Y54" i="30"/>
  <c r="Y54" i="32"/>
  <c r="Y54" i="28"/>
  <c r="Y55" i="27"/>
  <c r="Y54" i="29"/>
  <c r="Y56" i="29"/>
  <c r="Y56" i="33"/>
  <c r="Y56" i="32"/>
  <c r="Y56" i="31"/>
  <c r="Y56" i="30"/>
  <c r="Y56" i="28"/>
  <c r="Y56" i="25"/>
  <c r="Y57" i="27"/>
  <c r="Z226" i="22"/>
  <c r="Y24" i="24"/>
  <c r="Y23" i="43" s="1"/>
  <c r="Y39" i="32"/>
  <c r="Y39" i="29"/>
  <c r="Y39" i="31"/>
  <c r="Y39" i="28"/>
  <c r="Y40" i="27"/>
  <c r="Y39" i="30"/>
  <c r="Y39" i="25"/>
  <c r="Y39" i="33"/>
  <c r="Y3" i="43"/>
  <c r="Z163" i="18" l="1"/>
  <c r="Z193" i="18" s="1"/>
  <c r="Z54" i="27"/>
  <c r="AA76" i="22"/>
  <c r="AA172" i="22" s="1"/>
  <c r="Z16" i="24" s="1"/>
  <c r="Z15" i="43" s="1"/>
  <c r="Z53" i="25"/>
  <c r="AA83" i="22"/>
  <c r="AA179" i="22" s="1"/>
  <c r="AA224" i="22" s="1"/>
  <c r="Z53" i="32"/>
  <c r="Z53" i="28"/>
  <c r="Z53" i="30"/>
  <c r="Z53" i="31"/>
  <c r="AA195" i="22"/>
  <c r="Z53" i="29"/>
  <c r="Z170" i="18"/>
  <c r="Z200" i="18" s="1"/>
  <c r="Z54" i="32" s="1"/>
  <c r="Z173" i="18"/>
  <c r="Z203" i="18" s="1"/>
  <c r="Z57" i="30" s="1"/>
  <c r="Z167" i="18"/>
  <c r="Z197" i="18" s="1"/>
  <c r="Z51" i="25" s="1"/>
  <c r="Z171" i="18"/>
  <c r="Z201" i="18" s="1"/>
  <c r="Z55" i="28" s="1"/>
  <c r="Z42" i="32"/>
  <c r="Z10" i="24"/>
  <c r="Z9" i="43" s="1"/>
  <c r="Z24" i="24"/>
  <c r="Z23" i="43" s="1"/>
  <c r="Z172" i="18"/>
  <c r="Z202" i="18" s="1"/>
  <c r="Z56" i="30" s="1"/>
  <c r="Z48" i="31"/>
  <c r="Z48" i="25"/>
  <c r="AA87" i="22"/>
  <c r="AA183" i="22" s="1"/>
  <c r="Z26" i="24" s="1"/>
  <c r="Z25" i="43" s="1"/>
  <c r="Z48" i="28"/>
  <c r="Z48" i="29"/>
  <c r="Z48" i="30"/>
  <c r="Z48" i="32"/>
  <c r="Z48" i="33"/>
  <c r="AA78" i="22"/>
  <c r="AA174" i="22" s="1"/>
  <c r="Z18" i="24" s="1"/>
  <c r="Z17" i="43" s="1"/>
  <c r="Z8" i="24"/>
  <c r="Z7" i="43" s="1"/>
  <c r="Z168" i="18"/>
  <c r="Z198" i="18" s="1"/>
  <c r="Z53" i="27" s="1"/>
  <c r="Z154" i="18"/>
  <c r="Z184" i="18" s="1"/>
  <c r="Z38" i="31" s="1"/>
  <c r="Z153" i="18"/>
  <c r="Z183" i="18" s="1"/>
  <c r="Z37" i="33" s="1"/>
  <c r="Z50" i="32"/>
  <c r="Z159" i="18"/>
  <c r="Z189" i="18" s="1"/>
  <c r="AA215" i="22"/>
  <c r="AA53" i="22"/>
  <c r="AA149" i="22" s="1"/>
  <c r="AA194" i="22" s="1"/>
  <c r="Z160" i="18"/>
  <c r="Z190" i="18" s="1"/>
  <c r="Z44" i="29" s="1"/>
  <c r="Z155" i="18"/>
  <c r="Z185" i="18" s="1"/>
  <c r="Z39" i="31" s="1"/>
  <c r="Z157" i="18"/>
  <c r="Z187" i="18" s="1"/>
  <c r="Z41" i="33" s="1"/>
  <c r="AA75" i="22"/>
  <c r="AA171" i="22" s="1"/>
  <c r="AA216" i="22" s="1"/>
  <c r="Z161" i="18"/>
  <c r="Z191" i="18" s="1"/>
  <c r="Z6" i="24"/>
  <c r="Z5" i="43" s="1"/>
  <c r="Z57" i="28"/>
  <c r="Z152" i="18"/>
  <c r="Z182" i="18" s="1"/>
  <c r="Z36" i="28" s="1"/>
  <c r="Z50" i="31"/>
  <c r="Z50" i="33"/>
  <c r="AA80" i="22"/>
  <c r="AA176" i="22" s="1"/>
  <c r="AA221" i="22" s="1"/>
  <c r="Z50" i="30"/>
  <c r="Z156" i="18"/>
  <c r="Z186" i="18" s="1"/>
  <c r="Z50" i="29"/>
  <c r="Z50" i="25"/>
  <c r="Z50" i="28"/>
  <c r="Z42" i="29"/>
  <c r="Z42" i="33"/>
  <c r="Z165" i="18"/>
  <c r="Z195" i="18" s="1"/>
  <c r="AA79" i="22"/>
  <c r="AA175" i="22" s="1"/>
  <c r="Z19" i="24" s="1"/>
  <c r="Z18" i="43" s="1"/>
  <c r="Z43" i="27"/>
  <c r="Z42" i="25"/>
  <c r="AE45" i="18"/>
  <c r="AB53" i="18" s="1"/>
  <c r="AB75" i="18" s="1"/>
  <c r="AB122" i="18" s="1"/>
  <c r="Z42" i="28"/>
  <c r="Z57" i="32"/>
  <c r="Z57" i="25"/>
  <c r="Z57" i="29"/>
  <c r="Z54" i="31"/>
  <c r="Z54" i="25"/>
  <c r="Z54" i="33"/>
  <c r="Z54" i="29"/>
  <c r="Z54" i="28"/>
  <c r="Z55" i="27"/>
  <c r="AA218" i="22"/>
  <c r="Z7" i="24"/>
  <c r="Z6" i="43" s="1"/>
  <c r="Z25" i="24"/>
  <c r="Z24" i="43" s="1"/>
  <c r="Z46" i="30"/>
  <c r="Z46" i="29"/>
  <c r="Z46" i="28"/>
  <c r="Z47" i="27"/>
  <c r="Z46" i="25"/>
  <c r="Z46" i="33"/>
  <c r="Z46" i="32"/>
  <c r="Z46" i="31"/>
  <c r="AA222" i="22"/>
  <c r="AB91" i="18"/>
  <c r="AB138" i="18" s="1"/>
  <c r="AA171" i="18" s="1"/>
  <c r="AA201" i="18" s="1"/>
  <c r="Z22" i="24"/>
  <c r="Z21" i="43" s="1"/>
  <c r="Z35" i="29"/>
  <c r="Z36" i="27"/>
  <c r="Z35" i="31"/>
  <c r="Z35" i="25"/>
  <c r="Z35" i="28"/>
  <c r="Z35" i="33"/>
  <c r="Z35" i="30"/>
  <c r="Z35" i="32"/>
  <c r="Z150" i="18"/>
  <c r="Z180" i="18" s="1"/>
  <c r="AA144" i="18"/>
  <c r="AA52" i="22"/>
  <c r="AA148" i="22" s="1"/>
  <c r="Z4" i="24" s="1"/>
  <c r="AA217" i="22"/>
  <c r="Z47" i="31"/>
  <c r="Z47" i="32"/>
  <c r="Z47" i="25"/>
  <c r="Z47" i="29"/>
  <c r="Z48" i="27"/>
  <c r="Z47" i="33"/>
  <c r="Z47" i="30"/>
  <c r="Z47" i="28"/>
  <c r="AB103" i="18"/>
  <c r="AC52" i="18"/>
  <c r="AA230" i="22"/>
  <c r="AA225" i="22"/>
  <c r="Z11" i="24"/>
  <c r="Z10" i="43" s="1"/>
  <c r="Z9" i="24"/>
  <c r="Z8" i="43" s="1"/>
  <c r="Z13" i="24"/>
  <c r="Z12" i="43" s="1"/>
  <c r="Z23" i="24" l="1"/>
  <c r="Z22" i="43" s="1"/>
  <c r="Z54" i="30"/>
  <c r="Z36" i="32"/>
  <c r="Z51" i="32"/>
  <c r="Z52" i="33"/>
  <c r="Z55" i="25"/>
  <c r="Z51" i="31"/>
  <c r="Z52" i="28"/>
  <c r="Z51" i="33"/>
  <c r="Z52" i="32"/>
  <c r="Z51" i="30"/>
  <c r="Z52" i="31"/>
  <c r="Z51" i="29"/>
  <c r="Z52" i="25"/>
  <c r="Z52" i="27"/>
  <c r="Z52" i="29"/>
  <c r="Z51" i="28"/>
  <c r="AA228" i="22"/>
  <c r="Z57" i="33"/>
  <c r="AB66" i="18"/>
  <c r="AB113" i="18" s="1"/>
  <c r="AB61" i="22" s="1"/>
  <c r="AB157" i="22" s="1"/>
  <c r="AB202" i="22" s="1"/>
  <c r="Z52" i="30"/>
  <c r="Z55" i="31"/>
  <c r="Z55" i="30"/>
  <c r="Z55" i="33"/>
  <c r="Z44" i="30"/>
  <c r="Z56" i="27"/>
  <c r="Z55" i="29"/>
  <c r="Z55" i="32"/>
  <c r="AB83" i="18"/>
  <c r="AB130" i="18" s="1"/>
  <c r="AB78" i="22" s="1"/>
  <c r="AB174" i="22" s="1"/>
  <c r="AA18" i="24" s="1"/>
  <c r="AA17" i="43" s="1"/>
  <c r="AB65" i="18"/>
  <c r="AB112" i="18" s="1"/>
  <c r="AB60" i="22" s="1"/>
  <c r="AB156" i="22" s="1"/>
  <c r="AB201" i="22" s="1"/>
  <c r="Z37" i="25"/>
  <c r="Z37" i="28"/>
  <c r="Z37" i="32"/>
  <c r="Z38" i="27"/>
  <c r="Z37" i="30"/>
  <c r="Z37" i="29"/>
  <c r="Z37" i="31"/>
  <c r="Z41" i="29"/>
  <c r="Z56" i="32"/>
  <c r="Z56" i="33"/>
  <c r="Z56" i="28"/>
  <c r="Z56" i="29"/>
  <c r="Z56" i="31"/>
  <c r="Z57" i="27"/>
  <c r="Z56" i="25"/>
  <c r="Z58" i="27"/>
  <c r="Z57" i="31"/>
  <c r="Z5" i="24"/>
  <c r="Z4" i="43" s="1"/>
  <c r="Z44" i="32"/>
  <c r="Z38" i="29"/>
  <c r="Z44" i="28"/>
  <c r="AA219" i="22"/>
  <c r="Z44" i="33"/>
  <c r="Z15" i="24"/>
  <c r="Z14" i="43" s="1"/>
  <c r="Z45" i="27"/>
  <c r="Z38" i="30"/>
  <c r="Z44" i="31"/>
  <c r="Z38" i="32"/>
  <c r="Z39" i="27"/>
  <c r="Z44" i="25"/>
  <c r="Z41" i="30"/>
  <c r="Z41" i="32"/>
  <c r="Z41" i="25"/>
  <c r="Z38" i="33"/>
  <c r="Z42" i="27"/>
  <c r="Z38" i="25"/>
  <c r="Z20" i="24"/>
  <c r="Z19" i="43" s="1"/>
  <c r="Z41" i="31"/>
  <c r="Z38" i="28"/>
  <c r="Z41" i="28"/>
  <c r="Z36" i="25"/>
  <c r="AB82" i="18"/>
  <c r="AB129" i="18" s="1"/>
  <c r="AB77" i="22" s="1"/>
  <c r="AB173" i="22" s="1"/>
  <c r="AA17" i="24" s="1"/>
  <c r="AA16" i="43" s="1"/>
  <c r="AB93" i="18"/>
  <c r="AB140" i="18" s="1"/>
  <c r="AB88" i="22" s="1"/>
  <c r="AB184" i="22" s="1"/>
  <c r="AB229" i="22" s="1"/>
  <c r="AB95" i="18"/>
  <c r="AB142" i="18" s="1"/>
  <c r="AB90" i="22" s="1"/>
  <c r="AB186" i="22" s="1"/>
  <c r="AB231" i="22" s="1"/>
  <c r="AB69" i="18"/>
  <c r="AB116" i="18" s="1"/>
  <c r="AB64" i="22" s="1"/>
  <c r="AB160" i="22" s="1"/>
  <c r="AB205" i="22" s="1"/>
  <c r="AB57" i="18"/>
  <c r="AB104" i="18" s="1"/>
  <c r="AA150" i="18" s="1"/>
  <c r="AA180" i="18" s="1"/>
  <c r="AA34" i="28" s="1"/>
  <c r="Z36" i="30"/>
  <c r="AB88" i="18"/>
  <c r="AB135" i="18" s="1"/>
  <c r="AB79" i="18"/>
  <c r="AB126" i="18" s="1"/>
  <c r="AB64" i="18"/>
  <c r="AB111" i="18" s="1"/>
  <c r="AB59" i="22" s="1"/>
  <c r="AB155" i="22" s="1"/>
  <c r="AB200" i="22" s="1"/>
  <c r="AB60" i="18"/>
  <c r="AB107" i="18" s="1"/>
  <c r="AB55" i="22" s="1"/>
  <c r="AB151" i="22" s="1"/>
  <c r="AB196" i="22" s="1"/>
  <c r="Z36" i="33"/>
  <c r="AB72" i="18"/>
  <c r="AB119" i="18" s="1"/>
  <c r="AB67" i="22" s="1"/>
  <c r="AB163" i="22" s="1"/>
  <c r="AB208" i="22" s="1"/>
  <c r="AB68" i="18"/>
  <c r="AB115" i="18" s="1"/>
  <c r="AB63" i="22" s="1"/>
  <c r="AB159" i="22" s="1"/>
  <c r="AB204" i="22" s="1"/>
  <c r="AB59" i="18"/>
  <c r="AB106" i="18" s="1"/>
  <c r="AB54" i="22" s="1"/>
  <c r="AB150" i="22" s="1"/>
  <c r="AB71" i="18"/>
  <c r="AB118" i="18" s="1"/>
  <c r="AB66" i="22" s="1"/>
  <c r="AB162" i="22" s="1"/>
  <c r="AB207" i="22" s="1"/>
  <c r="AB94" i="18"/>
  <c r="AB141" i="18" s="1"/>
  <c r="AB89" i="22" s="1"/>
  <c r="AB185" i="22" s="1"/>
  <c r="AA27" i="24" s="1"/>
  <c r="AA26" i="43" s="1"/>
  <c r="AB77" i="18"/>
  <c r="AB124" i="18" s="1"/>
  <c r="AB72" i="22" s="1"/>
  <c r="AB168" i="22" s="1"/>
  <c r="AB213" i="22" s="1"/>
  <c r="AB86" i="18"/>
  <c r="AB133" i="18" s="1"/>
  <c r="AB81" i="22" s="1"/>
  <c r="AB177" i="22" s="1"/>
  <c r="AB222" i="22" s="1"/>
  <c r="AB90" i="18"/>
  <c r="AB137" i="18" s="1"/>
  <c r="AB85" i="22" s="1"/>
  <c r="AB181" i="22" s="1"/>
  <c r="AA158" i="18"/>
  <c r="AA188" i="18" s="1"/>
  <c r="Z37" i="27"/>
  <c r="AB80" i="18"/>
  <c r="AB127" i="18" s="1"/>
  <c r="AB75" i="22" s="1"/>
  <c r="AB171" i="22" s="1"/>
  <c r="AB216" i="22" s="1"/>
  <c r="AB78" i="18"/>
  <c r="AB125" i="18" s="1"/>
  <c r="AB73" i="22" s="1"/>
  <c r="AB169" i="22" s="1"/>
  <c r="AB214" i="22" s="1"/>
  <c r="AB84" i="18"/>
  <c r="AB131" i="18" s="1"/>
  <c r="AA165" i="18" s="1"/>
  <c r="AA195" i="18" s="1"/>
  <c r="AB92" i="18"/>
  <c r="AB139" i="18" s="1"/>
  <c r="AB87" i="22" s="1"/>
  <c r="AB183" i="22" s="1"/>
  <c r="AB61" i="18"/>
  <c r="AB108" i="18" s="1"/>
  <c r="AB56" i="22" s="1"/>
  <c r="AB152" i="22" s="1"/>
  <c r="AB197" i="22" s="1"/>
  <c r="AB81" i="18"/>
  <c r="AB128" i="18" s="1"/>
  <c r="Z36" i="29"/>
  <c r="AB87" i="18"/>
  <c r="AB134" i="18" s="1"/>
  <c r="AA168" i="18" s="1"/>
  <c r="AA198" i="18" s="1"/>
  <c r="AA52" i="33" s="1"/>
  <c r="Z36" i="31"/>
  <c r="AB58" i="18"/>
  <c r="AB105" i="18" s="1"/>
  <c r="AB74" i="18"/>
  <c r="AB121" i="18" s="1"/>
  <c r="AB69" i="22" s="1"/>
  <c r="AB165" i="22" s="1"/>
  <c r="AB210" i="22" s="1"/>
  <c r="AB85" i="18"/>
  <c r="AB132" i="18" s="1"/>
  <c r="AB67" i="18"/>
  <c r="AB114" i="18" s="1"/>
  <c r="AB62" i="22" s="1"/>
  <c r="AB158" i="22" s="1"/>
  <c r="AB203" i="22" s="1"/>
  <c r="AB62" i="18"/>
  <c r="AB109" i="18" s="1"/>
  <c r="AB63" i="18"/>
  <c r="AB110" i="18" s="1"/>
  <c r="AB58" i="22" s="1"/>
  <c r="AB154" i="22" s="1"/>
  <c r="AB199" i="22" s="1"/>
  <c r="AB76" i="18"/>
  <c r="AB123" i="18" s="1"/>
  <c r="AB71" i="22" s="1"/>
  <c r="AB167" i="22" s="1"/>
  <c r="AB212" i="22" s="1"/>
  <c r="AB70" i="18"/>
  <c r="AB117" i="18" s="1"/>
  <c r="AB65" i="22" s="1"/>
  <c r="AB161" i="22" s="1"/>
  <c r="AB206" i="22" s="1"/>
  <c r="AB73" i="18"/>
  <c r="AB120" i="18" s="1"/>
  <c r="AB68" i="22" s="1"/>
  <c r="AB164" i="22" s="1"/>
  <c r="AB209" i="22" s="1"/>
  <c r="Z39" i="25"/>
  <c r="Z43" i="32"/>
  <c r="Z43" i="28"/>
  <c r="Z43" i="29"/>
  <c r="Z44" i="27"/>
  <c r="Z43" i="33"/>
  <c r="Z43" i="30"/>
  <c r="Z43" i="31"/>
  <c r="Z43" i="25"/>
  <c r="Z46" i="27"/>
  <c r="Z45" i="33"/>
  <c r="Z45" i="30"/>
  <c r="Z45" i="32"/>
  <c r="Z45" i="25"/>
  <c r="Z45" i="28"/>
  <c r="Z45" i="29"/>
  <c r="Z45" i="31"/>
  <c r="Z40" i="27"/>
  <c r="Z39" i="28"/>
  <c r="AA220" i="22"/>
  <c r="Z39" i="29"/>
  <c r="Z39" i="33"/>
  <c r="AB89" i="18"/>
  <c r="AB136" i="18" s="1"/>
  <c r="AB84" i="22" s="1"/>
  <c r="AB180" i="22" s="1"/>
  <c r="AB225" i="22" s="1"/>
  <c r="Z39" i="32"/>
  <c r="Z39" i="30"/>
  <c r="Z40" i="29"/>
  <c r="Z40" i="28"/>
  <c r="Z40" i="25"/>
  <c r="Z40" i="31"/>
  <c r="Z41" i="27"/>
  <c r="Z40" i="32"/>
  <c r="Z40" i="33"/>
  <c r="Z40" i="30"/>
  <c r="Z49" i="28"/>
  <c r="Z49" i="31"/>
  <c r="Z49" i="25"/>
  <c r="Z49" i="30"/>
  <c r="Z49" i="32"/>
  <c r="Z50" i="27"/>
  <c r="Z49" i="29"/>
  <c r="Z49" i="33"/>
  <c r="AA193" i="22"/>
  <c r="Z238" i="22" s="1"/>
  <c r="AB86" i="22"/>
  <c r="AB182" i="22" s="1"/>
  <c r="AA25" i="24" s="1"/>
  <c r="AA24" i="43" s="1"/>
  <c r="Z34" i="25"/>
  <c r="Z34" i="32"/>
  <c r="Z34" i="31"/>
  <c r="Z34" i="29"/>
  <c r="Z35" i="27"/>
  <c r="Z34" i="28"/>
  <c r="Z34" i="33"/>
  <c r="Z34" i="30"/>
  <c r="AA55" i="33"/>
  <c r="AA55" i="30"/>
  <c r="AA55" i="25"/>
  <c r="AA55" i="31"/>
  <c r="AA55" i="32"/>
  <c r="AA55" i="28"/>
  <c r="AA55" i="29"/>
  <c r="AA56" i="27"/>
  <c r="Z3" i="43"/>
  <c r="AA167" i="18" l="1"/>
  <c r="AA197" i="18" s="1"/>
  <c r="AA51" i="28" s="1"/>
  <c r="AA26" i="24"/>
  <c r="AA25" i="43" s="1"/>
  <c r="AA164" i="18"/>
  <c r="AA194" i="18" s="1"/>
  <c r="AA48" i="25" s="1"/>
  <c r="AA52" i="30"/>
  <c r="AA34" i="29"/>
  <c r="AA34" i="31"/>
  <c r="AA6" i="24"/>
  <c r="AA5" i="43" s="1"/>
  <c r="AA53" i="27"/>
  <c r="AB79" i="22"/>
  <c r="AB175" i="22" s="1"/>
  <c r="AB220" i="22" s="1"/>
  <c r="AA173" i="18"/>
  <c r="AA203" i="18" s="1"/>
  <c r="AA57" i="25" s="1"/>
  <c r="AA163" i="18"/>
  <c r="AA193" i="18" s="1"/>
  <c r="AA47" i="31" s="1"/>
  <c r="AA172" i="18"/>
  <c r="AA202" i="18" s="1"/>
  <c r="AA56" i="29" s="1"/>
  <c r="AA42" i="29"/>
  <c r="AB230" i="22"/>
  <c r="AA52" i="32"/>
  <c r="AA159" i="18"/>
  <c r="AA189" i="18" s="1"/>
  <c r="AA43" i="29" s="1"/>
  <c r="AA34" i="30"/>
  <c r="AA24" i="24"/>
  <c r="AA23" i="43" s="1"/>
  <c r="AA34" i="32"/>
  <c r="AA34" i="33"/>
  <c r="AA35" i="27"/>
  <c r="AA52" i="31"/>
  <c r="AA34" i="25"/>
  <c r="AA52" i="25"/>
  <c r="AA157" i="18"/>
  <c r="AA187" i="18" s="1"/>
  <c r="AA41" i="29" s="1"/>
  <c r="AA42" i="25"/>
  <c r="AA11" i="24"/>
  <c r="AA10" i="43" s="1"/>
  <c r="AA8" i="24"/>
  <c r="AA7" i="43" s="1"/>
  <c r="AA52" i="28"/>
  <c r="AA52" i="29"/>
  <c r="AA155" i="18"/>
  <c r="AA185" i="18" s="1"/>
  <c r="AA39" i="31" s="1"/>
  <c r="AA42" i="32"/>
  <c r="AA10" i="24"/>
  <c r="AA9" i="43" s="1"/>
  <c r="AA152" i="18"/>
  <c r="AA182" i="18" s="1"/>
  <c r="AA36" i="28" s="1"/>
  <c r="AA42" i="31"/>
  <c r="AA154" i="18"/>
  <c r="AA184" i="18" s="1"/>
  <c r="AA39" i="27" s="1"/>
  <c r="AA43" i="27"/>
  <c r="AA42" i="28"/>
  <c r="AA49" i="27"/>
  <c r="AB82" i="22"/>
  <c r="AB178" i="22" s="1"/>
  <c r="AA22" i="24" s="1"/>
  <c r="AA21" i="43" s="1"/>
  <c r="AA51" i="33"/>
  <c r="AA42" i="33"/>
  <c r="AB52" i="22"/>
  <c r="AB148" i="22" s="1"/>
  <c r="AB193" i="22" s="1"/>
  <c r="AA238" i="22" s="1"/>
  <c r="AA156" i="18"/>
  <c r="AA186" i="18" s="1"/>
  <c r="AA40" i="29" s="1"/>
  <c r="AA169" i="18"/>
  <c r="AA199" i="18" s="1"/>
  <c r="AB83" i="22"/>
  <c r="AB179" i="22" s="1"/>
  <c r="AB224" i="22" s="1"/>
  <c r="AA161" i="18"/>
  <c r="AA191" i="18" s="1"/>
  <c r="AA153" i="18"/>
  <c r="AA183" i="18" s="1"/>
  <c r="AB57" i="22"/>
  <c r="AB153" i="22" s="1"/>
  <c r="AB198" i="22" s="1"/>
  <c r="AB76" i="22"/>
  <c r="AB172" i="22" s="1"/>
  <c r="AA16" i="24" s="1"/>
  <c r="AA15" i="43" s="1"/>
  <c r="AA162" i="18"/>
  <c r="AA192" i="18" s="1"/>
  <c r="AB195" i="22"/>
  <c r="AB80" i="22"/>
  <c r="AB176" i="22" s="1"/>
  <c r="AB221" i="22" s="1"/>
  <c r="AA166" i="18"/>
  <c r="AA196" i="18" s="1"/>
  <c r="AB74" i="22"/>
  <c r="AA160" i="18"/>
  <c r="AA190" i="18" s="1"/>
  <c r="AF45" i="18"/>
  <c r="AC53" i="18" s="1"/>
  <c r="AC75" i="18" s="1"/>
  <c r="AC122" i="18" s="1"/>
  <c r="AB158" i="18" s="1"/>
  <c r="AB188" i="18" s="1"/>
  <c r="AA170" i="18"/>
  <c r="AA200" i="18" s="1"/>
  <c r="AA51" i="29"/>
  <c r="AA56" i="25"/>
  <c r="AC103" i="18"/>
  <c r="AB144" i="18"/>
  <c r="AA151" i="18"/>
  <c r="AA181" i="18" s="1"/>
  <c r="AB53" i="22"/>
  <c r="AB149" i="22" s="1"/>
  <c r="AB194" i="22" s="1"/>
  <c r="AA49" i="25"/>
  <c r="AA49" i="30"/>
  <c r="AA49" i="31"/>
  <c r="AA49" i="33"/>
  <c r="AA49" i="29"/>
  <c r="AA50" i="27"/>
  <c r="AA49" i="28"/>
  <c r="AA49" i="32"/>
  <c r="AB226" i="22"/>
  <c r="AB218" i="22"/>
  <c r="AB228" i="22"/>
  <c r="AA9" i="24"/>
  <c r="AA8" i="43" s="1"/>
  <c r="AA21" i="24"/>
  <c r="AA20" i="43" s="1"/>
  <c r="AB219" i="22"/>
  <c r="AB227" i="22"/>
  <c r="AA13" i="24"/>
  <c r="AA12" i="43" s="1"/>
  <c r="AA15" i="24"/>
  <c r="AA14" i="43" s="1"/>
  <c r="AA56" i="31" l="1"/>
  <c r="AA56" i="28"/>
  <c r="AA52" i="27"/>
  <c r="AA51" i="31"/>
  <c r="AA51" i="32"/>
  <c r="AA48" i="33"/>
  <c r="AA51" i="25"/>
  <c r="AA48" i="32"/>
  <c r="AA51" i="30"/>
  <c r="AA48" i="28"/>
  <c r="AA48" i="30"/>
  <c r="AA48" i="31"/>
  <c r="AA57" i="27"/>
  <c r="AA56" i="33"/>
  <c r="AA56" i="32"/>
  <c r="AA56" i="30"/>
  <c r="AA19" i="24"/>
  <c r="AA18" i="43" s="1"/>
  <c r="AA41" i="33"/>
  <c r="AA41" i="30"/>
  <c r="AA57" i="29"/>
  <c r="AA57" i="31"/>
  <c r="AA57" i="28"/>
  <c r="AA57" i="32"/>
  <c r="AA57" i="30"/>
  <c r="AA57" i="33"/>
  <c r="AA58" i="27"/>
  <c r="AA48" i="29"/>
  <c r="AA48" i="27"/>
  <c r="AA47" i="33"/>
  <c r="AA47" i="28"/>
  <c r="AA47" i="30"/>
  <c r="AA47" i="32"/>
  <c r="AA40" i="27"/>
  <c r="AA38" i="32"/>
  <c r="AA47" i="25"/>
  <c r="AA39" i="29"/>
  <c r="AA36" i="33"/>
  <c r="AA47" i="29"/>
  <c r="AA43" i="33"/>
  <c r="AA39" i="30"/>
  <c r="AA41" i="31"/>
  <c r="AC62" i="18"/>
  <c r="AC109" i="18" s="1"/>
  <c r="AB153" i="18" s="1"/>
  <c r="AB183" i="18" s="1"/>
  <c r="AB37" i="31" s="1"/>
  <c r="AC68" i="18"/>
  <c r="AC115" i="18" s="1"/>
  <c r="AC63" i="22" s="1"/>
  <c r="AC159" i="22" s="1"/>
  <c r="AC204" i="22" s="1"/>
  <c r="AA38" i="29"/>
  <c r="AA43" i="32"/>
  <c r="AA43" i="30"/>
  <c r="AA43" i="28"/>
  <c r="AA4" i="24"/>
  <c r="AA3" i="43" s="1"/>
  <c r="AA43" i="31"/>
  <c r="AA36" i="29"/>
  <c r="AA20" i="24"/>
  <c r="AA19" i="43" s="1"/>
  <c r="AA38" i="33"/>
  <c r="AA23" i="24"/>
  <c r="AA22" i="43" s="1"/>
  <c r="AC69" i="18"/>
  <c r="AC116" i="18" s="1"/>
  <c r="AC64" i="22" s="1"/>
  <c r="AC160" i="22" s="1"/>
  <c r="AC205" i="22" s="1"/>
  <c r="AA41" i="32"/>
  <c r="AB217" i="22"/>
  <c r="AC92" i="18"/>
  <c r="AC139" i="18" s="1"/>
  <c r="AC87" i="22" s="1"/>
  <c r="AC183" i="22" s="1"/>
  <c r="AA7" i="24"/>
  <c r="AA6" i="43" s="1"/>
  <c r="AC87" i="18"/>
  <c r="AC134" i="18" s="1"/>
  <c r="AC82" i="22" s="1"/>
  <c r="AC178" i="22" s="1"/>
  <c r="AB22" i="24" s="1"/>
  <c r="AB21" i="43" s="1"/>
  <c r="AC83" i="18"/>
  <c r="AC130" i="18" s="1"/>
  <c r="AB164" i="18" s="1"/>
  <c r="AB194" i="18" s="1"/>
  <c r="AC81" i="18"/>
  <c r="AC128" i="18" s="1"/>
  <c r="AC76" i="22" s="1"/>
  <c r="AC172" i="22" s="1"/>
  <c r="AB16" i="24" s="1"/>
  <c r="AB15" i="43" s="1"/>
  <c r="AA42" i="27"/>
  <c r="AC95" i="18"/>
  <c r="AC142" i="18" s="1"/>
  <c r="AC90" i="22" s="1"/>
  <c r="AC186" i="22" s="1"/>
  <c r="AC231" i="22" s="1"/>
  <c r="AA41" i="28"/>
  <c r="AC74" i="18"/>
  <c r="AC121" i="18" s="1"/>
  <c r="AC69" i="22" s="1"/>
  <c r="AC165" i="22" s="1"/>
  <c r="AC210" i="22" s="1"/>
  <c r="AA41" i="25"/>
  <c r="AA44" i="27"/>
  <c r="AA43" i="25"/>
  <c r="AC94" i="18"/>
  <c r="AC141" i="18" s="1"/>
  <c r="AC89" i="22" s="1"/>
  <c r="AC185" i="22" s="1"/>
  <c r="AC230" i="22" s="1"/>
  <c r="AC84" i="18"/>
  <c r="AC131" i="18" s="1"/>
  <c r="AB165" i="18" s="1"/>
  <c r="AB195" i="18" s="1"/>
  <c r="AB49" i="28" s="1"/>
  <c r="AC88" i="18"/>
  <c r="AC135" i="18" s="1"/>
  <c r="AC89" i="18"/>
  <c r="AC136" i="18" s="1"/>
  <c r="AC84" i="22" s="1"/>
  <c r="AC180" i="22" s="1"/>
  <c r="AC225" i="22" s="1"/>
  <c r="AC77" i="18"/>
  <c r="AC124" i="18" s="1"/>
  <c r="AC72" i="22" s="1"/>
  <c r="AC168" i="22" s="1"/>
  <c r="AC213" i="22" s="1"/>
  <c r="AA36" i="32"/>
  <c r="AC76" i="18"/>
  <c r="AC123" i="18" s="1"/>
  <c r="AC71" i="22" s="1"/>
  <c r="AC167" i="22" s="1"/>
  <c r="AC212" i="22" s="1"/>
  <c r="AC57" i="18"/>
  <c r="AC104" i="18" s="1"/>
  <c r="AC52" i="22" s="1"/>
  <c r="AC148" i="22" s="1"/>
  <c r="AC72" i="18"/>
  <c r="AC119" i="18" s="1"/>
  <c r="AC67" i="22" s="1"/>
  <c r="AC163" i="22" s="1"/>
  <c r="AC208" i="22" s="1"/>
  <c r="AC91" i="18"/>
  <c r="AC138" i="18" s="1"/>
  <c r="AB171" i="18" s="1"/>
  <c r="AB201" i="18" s="1"/>
  <c r="AB55" i="29" s="1"/>
  <c r="AA38" i="25"/>
  <c r="AA36" i="25"/>
  <c r="AC60" i="18"/>
  <c r="AC107" i="18" s="1"/>
  <c r="AC55" i="22" s="1"/>
  <c r="AC151" i="22" s="1"/>
  <c r="AC196" i="22" s="1"/>
  <c r="AC78" i="18"/>
  <c r="AC125" i="18" s="1"/>
  <c r="AC73" i="22" s="1"/>
  <c r="AC169" i="22" s="1"/>
  <c r="AC214" i="22" s="1"/>
  <c r="AC64" i="18"/>
  <c r="AC111" i="18" s="1"/>
  <c r="AC59" i="22" s="1"/>
  <c r="AC155" i="22" s="1"/>
  <c r="AC200" i="22" s="1"/>
  <c r="AC59" i="18"/>
  <c r="AC106" i="18" s="1"/>
  <c r="AC54" i="22" s="1"/>
  <c r="AC150" i="22" s="1"/>
  <c r="AA38" i="30"/>
  <c r="AA36" i="31"/>
  <c r="AC82" i="18"/>
  <c r="AC129" i="18" s="1"/>
  <c r="AB163" i="18" s="1"/>
  <c r="AB193" i="18" s="1"/>
  <c r="AB47" i="29" s="1"/>
  <c r="AC86" i="18"/>
  <c r="AC133" i="18" s="1"/>
  <c r="AC58" i="18"/>
  <c r="AC105" i="18" s="1"/>
  <c r="AB151" i="18" s="1"/>
  <c r="AB181" i="18" s="1"/>
  <c r="AB35" i="31" s="1"/>
  <c r="AC79" i="18"/>
  <c r="AC126" i="18" s="1"/>
  <c r="AA38" i="28"/>
  <c r="AA39" i="32"/>
  <c r="AA39" i="25"/>
  <c r="AA39" i="28"/>
  <c r="AA39" i="33"/>
  <c r="AC93" i="18"/>
  <c r="AC140" i="18" s="1"/>
  <c r="AC88" i="22" s="1"/>
  <c r="AC184" i="22" s="1"/>
  <c r="AC229" i="22" s="1"/>
  <c r="AC73" i="18"/>
  <c r="AC120" i="18" s="1"/>
  <c r="AC68" i="22" s="1"/>
  <c r="AC164" i="22" s="1"/>
  <c r="AC209" i="22" s="1"/>
  <c r="AC71" i="18"/>
  <c r="AC118" i="18" s="1"/>
  <c r="AC66" i="22" s="1"/>
  <c r="AC162" i="22" s="1"/>
  <c r="AC207" i="22" s="1"/>
  <c r="AB223" i="22"/>
  <c r="AC80" i="18"/>
  <c r="AC127" i="18" s="1"/>
  <c r="AB161" i="18" s="1"/>
  <c r="AB191" i="18" s="1"/>
  <c r="AB45" i="25" s="1"/>
  <c r="AC70" i="18"/>
  <c r="AC117" i="18" s="1"/>
  <c r="AC65" i="18"/>
  <c r="AC112" i="18" s="1"/>
  <c r="AC60" i="22" s="1"/>
  <c r="AC156" i="22" s="1"/>
  <c r="AC201" i="22" s="1"/>
  <c r="AC85" i="18"/>
  <c r="AC132" i="18" s="1"/>
  <c r="AB166" i="18" s="1"/>
  <c r="AB196" i="18" s="1"/>
  <c r="AB51" i="27" s="1"/>
  <c r="AC63" i="18"/>
  <c r="AC110" i="18" s="1"/>
  <c r="AC58" i="22" s="1"/>
  <c r="AC154" i="22" s="1"/>
  <c r="AC199" i="22" s="1"/>
  <c r="AA38" i="31"/>
  <c r="AA37" i="27"/>
  <c r="AA36" i="30"/>
  <c r="AA40" i="31"/>
  <c r="AA40" i="25"/>
  <c r="AA40" i="28"/>
  <c r="AA40" i="33"/>
  <c r="AA41" i="27"/>
  <c r="AA40" i="30"/>
  <c r="AA40" i="32"/>
  <c r="AA46" i="28"/>
  <c r="AA46" i="31"/>
  <c r="AA46" i="32"/>
  <c r="AA47" i="27"/>
  <c r="AA46" i="33"/>
  <c r="AA46" i="29"/>
  <c r="AA46" i="25"/>
  <c r="AA46" i="30"/>
  <c r="AC61" i="18"/>
  <c r="AC108" i="18" s="1"/>
  <c r="AC56" i="22" s="1"/>
  <c r="AC152" i="22" s="1"/>
  <c r="AC197" i="22" s="1"/>
  <c r="AC66" i="18"/>
  <c r="AC113" i="18" s="1"/>
  <c r="AC61" i="22" s="1"/>
  <c r="AC157" i="22" s="1"/>
  <c r="AC202" i="22" s="1"/>
  <c r="AC67" i="18"/>
  <c r="AC114" i="18" s="1"/>
  <c r="AC62" i="22" s="1"/>
  <c r="AC158" i="22" s="1"/>
  <c r="AC203" i="22" s="1"/>
  <c r="AC90" i="18"/>
  <c r="AC137" i="18" s="1"/>
  <c r="AC85" i="22" s="1"/>
  <c r="AC181" i="22" s="1"/>
  <c r="AC226" i="22" s="1"/>
  <c r="AA44" i="29"/>
  <c r="AA44" i="25"/>
  <c r="AA44" i="28"/>
  <c r="AA44" i="31"/>
  <c r="AA45" i="27"/>
  <c r="AA44" i="33"/>
  <c r="AA44" i="32"/>
  <c r="AA44" i="30"/>
  <c r="AA37" i="25"/>
  <c r="AA38" i="27"/>
  <c r="AA37" i="32"/>
  <c r="AA37" i="28"/>
  <c r="AA37" i="29"/>
  <c r="AA37" i="31"/>
  <c r="AA37" i="33"/>
  <c r="AA37" i="30"/>
  <c r="AB170" i="22"/>
  <c r="AA14" i="24" s="1"/>
  <c r="AA13" i="43" s="1"/>
  <c r="AA45" i="31"/>
  <c r="AA45" i="29"/>
  <c r="AA45" i="30"/>
  <c r="AA46" i="27"/>
  <c r="AA45" i="32"/>
  <c r="AA45" i="28"/>
  <c r="AA45" i="33"/>
  <c r="AA45" i="25"/>
  <c r="AA51" i="27"/>
  <c r="AA50" i="30"/>
  <c r="AA50" i="28"/>
  <c r="AA50" i="31"/>
  <c r="AA50" i="25"/>
  <c r="AA50" i="29"/>
  <c r="AA50" i="33"/>
  <c r="AA50" i="32"/>
  <c r="AA53" i="31"/>
  <c r="AA53" i="25"/>
  <c r="AA53" i="28"/>
  <c r="AA53" i="29"/>
  <c r="AA53" i="32"/>
  <c r="AA54" i="27"/>
  <c r="AA53" i="33"/>
  <c r="AA53" i="30"/>
  <c r="AA54" i="31"/>
  <c r="AA54" i="25"/>
  <c r="AA55" i="27"/>
  <c r="AA54" i="28"/>
  <c r="AA54" i="30"/>
  <c r="AA54" i="29"/>
  <c r="AA54" i="33"/>
  <c r="AA54" i="32"/>
  <c r="AA5" i="24"/>
  <c r="AA4" i="43" s="1"/>
  <c r="AD52" i="18"/>
  <c r="AA35" i="28"/>
  <c r="AA36" i="27"/>
  <c r="AA35" i="33"/>
  <c r="AA35" i="30"/>
  <c r="AA35" i="31"/>
  <c r="AA35" i="25"/>
  <c r="AA35" i="29"/>
  <c r="AA35" i="32"/>
  <c r="AB42" i="29"/>
  <c r="AB42" i="32"/>
  <c r="AB43" i="27"/>
  <c r="AB42" i="31"/>
  <c r="AB42" i="33"/>
  <c r="AB42" i="28"/>
  <c r="AB42" i="25"/>
  <c r="AB11" i="24" l="1"/>
  <c r="AB10" i="43" s="1"/>
  <c r="AB173" i="18"/>
  <c r="AB203" i="18" s="1"/>
  <c r="AB57" i="31" s="1"/>
  <c r="AB46" i="27"/>
  <c r="AB45" i="33"/>
  <c r="AB168" i="18"/>
  <c r="AB198" i="18" s="1"/>
  <c r="AB52" i="25" s="1"/>
  <c r="AB45" i="31"/>
  <c r="AB45" i="30"/>
  <c r="AB45" i="28"/>
  <c r="AB49" i="25"/>
  <c r="AB45" i="29"/>
  <c r="AB55" i="28"/>
  <c r="AC75" i="22"/>
  <c r="AC171" i="22" s="1"/>
  <c r="AC216" i="22" s="1"/>
  <c r="AB45" i="32"/>
  <c r="AB47" i="33"/>
  <c r="AB47" i="31"/>
  <c r="AB157" i="18"/>
  <c r="AB187" i="18" s="1"/>
  <c r="AB41" i="31" s="1"/>
  <c r="AB35" i="30"/>
  <c r="AC77" i="22"/>
  <c r="AC173" i="22" s="1"/>
  <c r="AB17" i="24" s="1"/>
  <c r="AB16" i="43" s="1"/>
  <c r="AB48" i="27"/>
  <c r="AB47" i="25"/>
  <c r="AB49" i="32"/>
  <c r="AB55" i="31"/>
  <c r="AC86" i="22"/>
  <c r="AC182" i="22" s="1"/>
  <c r="AB25" i="24" s="1"/>
  <c r="AB24" i="43" s="1"/>
  <c r="AB55" i="25"/>
  <c r="AB55" i="32"/>
  <c r="AB49" i="33"/>
  <c r="AB55" i="30"/>
  <c r="AB49" i="29"/>
  <c r="AB50" i="27"/>
  <c r="AB55" i="33"/>
  <c r="AC79" i="22"/>
  <c r="AC175" i="22" s="1"/>
  <c r="AB19" i="24" s="1"/>
  <c r="AB18" i="43" s="1"/>
  <c r="AB49" i="30"/>
  <c r="AB49" i="31"/>
  <c r="AB56" i="27"/>
  <c r="AB162" i="18"/>
  <c r="AB192" i="18" s="1"/>
  <c r="AB46" i="30" s="1"/>
  <c r="AB37" i="32"/>
  <c r="AB37" i="33"/>
  <c r="AB37" i="29"/>
  <c r="AB37" i="30"/>
  <c r="AB37" i="28"/>
  <c r="AC57" i="22"/>
  <c r="AC153" i="22" s="1"/>
  <c r="AC198" i="22" s="1"/>
  <c r="AB37" i="25"/>
  <c r="AB38" i="27"/>
  <c r="AB155" i="18"/>
  <c r="AB185" i="18" s="1"/>
  <c r="AB39" i="33" s="1"/>
  <c r="AB26" i="24"/>
  <c r="AB25" i="43" s="1"/>
  <c r="AC78" i="22"/>
  <c r="AC174" i="22" s="1"/>
  <c r="AB18" i="24" s="1"/>
  <c r="AB17" i="43" s="1"/>
  <c r="AB152" i="18"/>
  <c r="AB182" i="18" s="1"/>
  <c r="AB36" i="28" s="1"/>
  <c r="AB35" i="28"/>
  <c r="AB36" i="27"/>
  <c r="AB35" i="32"/>
  <c r="AB35" i="33"/>
  <c r="AB50" i="32"/>
  <c r="AB35" i="25"/>
  <c r="AC53" i="22"/>
  <c r="AC149" i="22" s="1"/>
  <c r="AC194" i="22" s="1"/>
  <c r="AB35" i="29"/>
  <c r="AB50" i="29"/>
  <c r="AB50" i="31"/>
  <c r="AC80" i="22"/>
  <c r="AC176" i="22" s="1"/>
  <c r="AB20" i="24" s="1"/>
  <c r="AB19" i="43" s="1"/>
  <c r="AB50" i="33"/>
  <c r="AB47" i="32"/>
  <c r="AB50" i="25"/>
  <c r="AB47" i="28"/>
  <c r="AB172" i="18"/>
  <c r="AB202" i="18" s="1"/>
  <c r="AB50" i="28"/>
  <c r="AB170" i="18"/>
  <c r="AB200" i="18" s="1"/>
  <c r="AB50" i="30"/>
  <c r="AB47" i="30"/>
  <c r="AB24" i="24"/>
  <c r="AB23" i="43" s="1"/>
  <c r="AB8" i="24"/>
  <c r="AB7" i="43" s="1"/>
  <c r="AB6" i="24"/>
  <c r="AB5" i="43" s="1"/>
  <c r="AB159" i="18"/>
  <c r="AB189" i="18" s="1"/>
  <c r="AB43" i="30" s="1"/>
  <c r="AB150" i="18"/>
  <c r="AB180" i="18" s="1"/>
  <c r="AC74" i="22"/>
  <c r="AB160" i="18"/>
  <c r="AB190" i="18" s="1"/>
  <c r="AB44" i="33" s="1"/>
  <c r="AC195" i="22"/>
  <c r="AB154" i="18"/>
  <c r="AB184" i="18" s="1"/>
  <c r="AB38" i="31" s="1"/>
  <c r="AC81" i="22"/>
  <c r="AC177" i="22" s="1"/>
  <c r="AB21" i="24" s="1"/>
  <c r="AB20" i="43" s="1"/>
  <c r="AB167" i="18"/>
  <c r="AB197" i="18" s="1"/>
  <c r="AB169" i="18"/>
  <c r="AB199" i="18" s="1"/>
  <c r="AC83" i="22"/>
  <c r="AC179" i="22" s="1"/>
  <c r="AB23" i="24" s="1"/>
  <c r="AB22" i="43" s="1"/>
  <c r="AB156" i="18"/>
  <c r="AB186" i="18" s="1"/>
  <c r="AC65" i="22"/>
  <c r="AC161" i="22" s="1"/>
  <c r="AC206" i="22" s="1"/>
  <c r="AB57" i="29"/>
  <c r="AB57" i="25"/>
  <c r="AB57" i="32"/>
  <c r="AC144" i="18"/>
  <c r="AB57" i="28"/>
  <c r="AG45" i="18"/>
  <c r="AD53" i="18" s="1"/>
  <c r="AD91" i="18" s="1"/>
  <c r="AD138" i="18" s="1"/>
  <c r="AD86" i="22" s="1"/>
  <c r="AD182" i="22" s="1"/>
  <c r="AC25" i="24" s="1"/>
  <c r="AC24" i="43" s="1"/>
  <c r="AB58" i="27"/>
  <c r="AB53" i="27"/>
  <c r="AB215" i="22"/>
  <c r="AB52" i="28"/>
  <c r="AB52" i="31"/>
  <c r="AB57" i="30"/>
  <c r="AB52" i="29"/>
  <c r="AB52" i="32"/>
  <c r="AB52" i="33"/>
  <c r="AB52" i="30"/>
  <c r="AB57" i="33"/>
  <c r="AB49" i="27"/>
  <c r="AB48" i="33"/>
  <c r="AB48" i="32"/>
  <c r="AB48" i="29"/>
  <c r="AB48" i="30"/>
  <c r="AB48" i="28"/>
  <c r="AB48" i="25"/>
  <c r="AB48" i="31"/>
  <c r="AC193" i="22"/>
  <c r="AB238" i="22" s="1"/>
  <c r="AC217" i="22"/>
  <c r="AC228" i="22"/>
  <c r="AC220" i="22"/>
  <c r="AC221" i="22"/>
  <c r="AC223" i="22"/>
  <c r="AB27" i="24"/>
  <c r="AB26" i="43" s="1"/>
  <c r="AB4" i="24"/>
  <c r="AB9" i="24"/>
  <c r="AB8" i="43" s="1"/>
  <c r="AB13" i="24"/>
  <c r="AB12" i="43" s="1"/>
  <c r="AB15" i="24"/>
  <c r="AB14" i="43" s="1"/>
  <c r="AB36" i="33" l="1"/>
  <c r="AB36" i="25"/>
  <c r="AC227" i="22"/>
  <c r="AB42" i="27"/>
  <c r="AB41" i="33"/>
  <c r="AB41" i="25"/>
  <c r="AB41" i="32"/>
  <c r="AB41" i="29"/>
  <c r="AB41" i="28"/>
  <c r="AB41" i="30"/>
  <c r="AC218" i="22"/>
  <c r="AB46" i="33"/>
  <c r="AB47" i="27"/>
  <c r="AB7" i="24"/>
  <c r="AB6" i="43" s="1"/>
  <c r="AB10" i="24"/>
  <c r="AB9" i="43" s="1"/>
  <c r="AB46" i="29"/>
  <c r="AB36" i="31"/>
  <c r="AB36" i="29"/>
  <c r="AB36" i="30"/>
  <c r="AB36" i="32"/>
  <c r="AB39" i="27"/>
  <c r="AB43" i="29"/>
  <c r="AC219" i="22"/>
  <c r="AB38" i="25"/>
  <c r="AB43" i="32"/>
  <c r="AB43" i="25"/>
  <c r="AB43" i="33"/>
  <c r="AB44" i="31"/>
  <c r="AB46" i="25"/>
  <c r="AB46" i="31"/>
  <c r="AB46" i="32"/>
  <c r="AB46" i="28"/>
  <c r="AB5" i="24"/>
  <c r="AB4" i="43" s="1"/>
  <c r="AB39" i="31"/>
  <c r="AB39" i="28"/>
  <c r="AB39" i="30"/>
  <c r="AB39" i="25"/>
  <c r="AB39" i="29"/>
  <c r="AB39" i="32"/>
  <c r="AB40" i="27"/>
  <c r="AB38" i="30"/>
  <c r="AB37" i="27"/>
  <c r="AB38" i="33"/>
  <c r="AB44" i="28"/>
  <c r="AB38" i="32"/>
  <c r="AB45" i="27"/>
  <c r="AB38" i="29"/>
  <c r="AB43" i="28"/>
  <c r="AB44" i="25"/>
  <c r="AB38" i="28"/>
  <c r="AB57" i="27"/>
  <c r="AB56" i="25"/>
  <c r="AB56" i="29"/>
  <c r="AB56" i="31"/>
  <c r="AB56" i="32"/>
  <c r="AB56" i="33"/>
  <c r="AB56" i="30"/>
  <c r="AB56" i="28"/>
  <c r="AB44" i="29"/>
  <c r="AB44" i="30"/>
  <c r="AB55" i="27"/>
  <c r="AB54" i="28"/>
  <c r="AB54" i="29"/>
  <c r="AB54" i="33"/>
  <c r="AB54" i="31"/>
  <c r="AB54" i="30"/>
  <c r="AB54" i="25"/>
  <c r="AB54" i="32"/>
  <c r="AB44" i="32"/>
  <c r="AB44" i="27"/>
  <c r="AC222" i="22"/>
  <c r="AB43" i="31"/>
  <c r="AB53" i="25"/>
  <c r="AB53" i="31"/>
  <c r="AB53" i="29"/>
  <c r="AB54" i="27"/>
  <c r="AB53" i="33"/>
  <c r="AB53" i="30"/>
  <c r="AB53" i="32"/>
  <c r="AB53" i="28"/>
  <c r="AC170" i="22"/>
  <c r="AC215" i="22" s="1"/>
  <c r="AC224" i="22"/>
  <c r="AB51" i="31"/>
  <c r="AB51" i="28"/>
  <c r="AB51" i="25"/>
  <c r="AB52" i="27"/>
  <c r="AB51" i="30"/>
  <c r="AB51" i="29"/>
  <c r="AB51" i="32"/>
  <c r="AB51" i="33"/>
  <c r="AB35" i="27"/>
  <c r="AB34" i="29"/>
  <c r="AB34" i="28"/>
  <c r="AB34" i="25"/>
  <c r="AB34" i="32"/>
  <c r="AB34" i="30"/>
  <c r="AB34" i="33"/>
  <c r="AB34" i="31"/>
  <c r="AB40" i="25"/>
  <c r="AB40" i="28"/>
  <c r="AB41" i="27"/>
  <c r="AB40" i="29"/>
  <c r="AB40" i="33"/>
  <c r="AB40" i="31"/>
  <c r="AB40" i="30"/>
  <c r="AB40" i="32"/>
  <c r="AD64" i="18"/>
  <c r="AD111" i="18" s="1"/>
  <c r="AD59" i="22" s="1"/>
  <c r="AD155" i="22" s="1"/>
  <c r="AD200" i="22" s="1"/>
  <c r="AD84" i="18"/>
  <c r="AD131" i="18" s="1"/>
  <c r="AD79" i="22" s="1"/>
  <c r="AD175" i="22" s="1"/>
  <c r="AC19" i="24" s="1"/>
  <c r="AC18" i="43" s="1"/>
  <c r="AD78" i="18"/>
  <c r="AD125" i="18" s="1"/>
  <c r="AD73" i="22" s="1"/>
  <c r="AD169" i="22" s="1"/>
  <c r="AD214" i="22" s="1"/>
  <c r="AD71" i="18"/>
  <c r="AD118" i="18" s="1"/>
  <c r="AD66" i="22" s="1"/>
  <c r="AD162" i="22" s="1"/>
  <c r="AD207" i="22" s="1"/>
  <c r="AD92" i="18"/>
  <c r="AD139" i="18" s="1"/>
  <c r="AD87" i="22" s="1"/>
  <c r="AD183" i="22" s="1"/>
  <c r="AD228" i="22" s="1"/>
  <c r="AD81" i="18"/>
  <c r="AD128" i="18" s="1"/>
  <c r="AD72" i="18"/>
  <c r="AD119" i="18" s="1"/>
  <c r="AD67" i="22" s="1"/>
  <c r="AD163" i="22" s="1"/>
  <c r="AD208" i="22" s="1"/>
  <c r="AC171" i="18"/>
  <c r="AC201" i="18" s="1"/>
  <c r="AC55" i="29" s="1"/>
  <c r="AD73" i="18"/>
  <c r="AD120" i="18" s="1"/>
  <c r="AD68" i="22" s="1"/>
  <c r="AD164" i="22" s="1"/>
  <c r="AD209" i="22" s="1"/>
  <c r="AD63" i="18"/>
  <c r="AD110" i="18" s="1"/>
  <c r="AD58" i="22" s="1"/>
  <c r="AD154" i="22" s="1"/>
  <c r="AD199" i="22" s="1"/>
  <c r="AD59" i="18"/>
  <c r="AD106" i="18" s="1"/>
  <c r="AD86" i="18"/>
  <c r="AD133" i="18" s="1"/>
  <c r="AC167" i="18" s="1"/>
  <c r="AC197" i="18" s="1"/>
  <c r="AC51" i="33" s="1"/>
  <c r="AD69" i="18"/>
  <c r="AD116" i="18" s="1"/>
  <c r="AD64" i="22" s="1"/>
  <c r="AD160" i="22" s="1"/>
  <c r="AD205" i="22" s="1"/>
  <c r="AD79" i="18"/>
  <c r="AD126" i="18" s="1"/>
  <c r="AD74" i="22" s="1"/>
  <c r="AD95" i="18"/>
  <c r="AD142" i="18" s="1"/>
  <c r="AD90" i="22" s="1"/>
  <c r="AD186" i="22" s="1"/>
  <c r="AD94" i="18"/>
  <c r="AD141" i="18" s="1"/>
  <c r="AD76" i="18"/>
  <c r="AD123" i="18" s="1"/>
  <c r="AD71" i="22" s="1"/>
  <c r="AD167" i="22" s="1"/>
  <c r="AD212" i="22" s="1"/>
  <c r="AD85" i="18"/>
  <c r="AD132" i="18" s="1"/>
  <c r="AD58" i="18"/>
  <c r="AD105" i="18" s="1"/>
  <c r="AC151" i="18" s="1"/>
  <c r="AC181" i="18" s="1"/>
  <c r="AD60" i="18"/>
  <c r="AD107" i="18" s="1"/>
  <c r="AD55" i="22" s="1"/>
  <c r="AD151" i="22" s="1"/>
  <c r="AD196" i="22" s="1"/>
  <c r="AD65" i="18"/>
  <c r="AD112" i="18" s="1"/>
  <c r="AD60" i="22" s="1"/>
  <c r="AD156" i="22" s="1"/>
  <c r="AD201" i="22" s="1"/>
  <c r="AD67" i="18"/>
  <c r="AD114" i="18" s="1"/>
  <c r="AD62" i="22" s="1"/>
  <c r="AD158" i="22" s="1"/>
  <c r="AD203" i="22" s="1"/>
  <c r="AD61" i="18"/>
  <c r="AD108" i="18" s="1"/>
  <c r="AD56" i="22" s="1"/>
  <c r="AD152" i="22" s="1"/>
  <c r="AD197" i="22" s="1"/>
  <c r="AD80" i="18"/>
  <c r="AD127" i="18" s="1"/>
  <c r="AD93" i="18"/>
  <c r="AD140" i="18" s="1"/>
  <c r="AD88" i="22" s="1"/>
  <c r="AD184" i="22" s="1"/>
  <c r="AD229" i="22" s="1"/>
  <c r="AD66" i="18"/>
  <c r="AD113" i="18" s="1"/>
  <c r="AD61" i="22" s="1"/>
  <c r="AD157" i="22" s="1"/>
  <c r="AD202" i="22" s="1"/>
  <c r="AD88" i="18"/>
  <c r="AD135" i="18" s="1"/>
  <c r="AD74" i="18"/>
  <c r="AD121" i="18" s="1"/>
  <c r="AD69" i="22" s="1"/>
  <c r="AD165" i="22" s="1"/>
  <c r="AD210" i="22" s="1"/>
  <c r="AD82" i="18"/>
  <c r="AD129" i="18" s="1"/>
  <c r="AD87" i="18"/>
  <c r="AD134" i="18" s="1"/>
  <c r="AD70" i="18"/>
  <c r="AD117" i="18" s="1"/>
  <c r="AD62" i="18"/>
  <c r="AD109" i="18" s="1"/>
  <c r="AC153" i="18" s="1"/>
  <c r="AC183" i="18" s="1"/>
  <c r="AC38" i="27" s="1"/>
  <c r="AD57" i="18"/>
  <c r="AD104" i="18" s="1"/>
  <c r="AE52" i="18"/>
  <c r="AD77" i="18"/>
  <c r="AD124" i="18" s="1"/>
  <c r="AD72" i="22" s="1"/>
  <c r="AD168" i="22" s="1"/>
  <c r="AD213" i="22" s="1"/>
  <c r="AD89" i="18"/>
  <c r="AD136" i="18" s="1"/>
  <c r="AD84" i="22" s="1"/>
  <c r="AD180" i="22" s="1"/>
  <c r="AD225" i="22" s="1"/>
  <c r="AD90" i="18"/>
  <c r="AD137" i="18" s="1"/>
  <c r="AD85" i="22" s="1"/>
  <c r="AD181" i="22" s="1"/>
  <c r="AD226" i="22" s="1"/>
  <c r="AD68" i="18"/>
  <c r="AD115" i="18" s="1"/>
  <c r="AD63" i="22" s="1"/>
  <c r="AD159" i="22" s="1"/>
  <c r="AD204" i="22" s="1"/>
  <c r="AD75" i="18"/>
  <c r="AD122" i="18" s="1"/>
  <c r="AD83" i="18"/>
  <c r="AD130" i="18" s="1"/>
  <c r="AD103" i="18"/>
  <c r="AD227" i="22"/>
  <c r="AB3" i="43"/>
  <c r="AC165" i="18" l="1"/>
  <c r="AC195" i="18" s="1"/>
  <c r="AC50" i="27" s="1"/>
  <c r="AC159" i="18"/>
  <c r="AC189" i="18" s="1"/>
  <c r="AC43" i="30" s="1"/>
  <c r="AC13" i="24"/>
  <c r="AC12" i="43" s="1"/>
  <c r="AC8" i="24"/>
  <c r="AC7" i="43" s="1"/>
  <c r="AC26" i="24"/>
  <c r="AC25" i="43" s="1"/>
  <c r="AB14" i="24"/>
  <c r="AB13" i="43" s="1"/>
  <c r="AC160" i="18"/>
  <c r="AC190" i="18" s="1"/>
  <c r="AC44" i="30" s="1"/>
  <c r="AC55" i="33"/>
  <c r="AC55" i="25"/>
  <c r="AC55" i="32"/>
  <c r="AC37" i="32"/>
  <c r="AC37" i="28"/>
  <c r="AC37" i="30"/>
  <c r="AC37" i="25"/>
  <c r="AC37" i="33"/>
  <c r="AD220" i="22"/>
  <c r="AC37" i="31"/>
  <c r="AC55" i="30"/>
  <c r="AC37" i="29"/>
  <c r="AD76" i="22"/>
  <c r="AD172" i="22" s="1"/>
  <c r="AD217" i="22" s="1"/>
  <c r="AC162" i="18"/>
  <c r="AC192" i="18" s="1"/>
  <c r="AC152" i="18"/>
  <c r="AC182" i="18" s="1"/>
  <c r="AC36" i="25" s="1"/>
  <c r="AD54" i="22"/>
  <c r="AD150" i="22" s="1"/>
  <c r="AC6" i="24" s="1"/>
  <c r="AC5" i="43" s="1"/>
  <c r="AD53" i="22"/>
  <c r="AD149" i="22" s="1"/>
  <c r="AD194" i="22" s="1"/>
  <c r="AC55" i="31"/>
  <c r="AC55" i="28"/>
  <c r="AC56" i="27"/>
  <c r="AC51" i="25"/>
  <c r="AD81" i="22"/>
  <c r="AD177" i="22" s="1"/>
  <c r="AC21" i="24" s="1"/>
  <c r="AC20" i="43" s="1"/>
  <c r="AC52" i="27"/>
  <c r="AC172" i="18"/>
  <c r="AC202" i="18" s="1"/>
  <c r="AC56" i="31" s="1"/>
  <c r="AC155" i="18"/>
  <c r="AC185" i="18" s="1"/>
  <c r="AC39" i="31" s="1"/>
  <c r="AC51" i="32"/>
  <c r="AC51" i="29"/>
  <c r="AC154" i="18"/>
  <c r="AC184" i="18" s="1"/>
  <c r="AC38" i="32" s="1"/>
  <c r="AC51" i="31"/>
  <c r="AC51" i="28"/>
  <c r="AC166" i="18"/>
  <c r="AC196" i="18" s="1"/>
  <c r="AD80" i="22"/>
  <c r="AD176" i="22" s="1"/>
  <c r="AD221" i="22" s="1"/>
  <c r="AC51" i="30"/>
  <c r="AD89" i="22"/>
  <c r="AD185" i="22" s="1"/>
  <c r="AC27" i="24" s="1"/>
  <c r="AC26" i="43" s="1"/>
  <c r="AC173" i="18"/>
  <c r="AC203" i="18" s="1"/>
  <c r="AC161" i="18"/>
  <c r="AC191" i="18" s="1"/>
  <c r="AD75" i="22"/>
  <c r="AD171" i="22" s="1"/>
  <c r="AD216" i="22" s="1"/>
  <c r="AC170" i="18"/>
  <c r="AC200" i="18" s="1"/>
  <c r="AC156" i="18"/>
  <c r="AC186" i="18" s="1"/>
  <c r="AD65" i="22"/>
  <c r="AD161" i="22" s="1"/>
  <c r="AD206" i="22" s="1"/>
  <c r="AC168" i="18"/>
  <c r="AC198" i="18" s="1"/>
  <c r="AD82" i="22"/>
  <c r="AD178" i="22" s="1"/>
  <c r="AC22" i="24" s="1"/>
  <c r="AC21" i="43" s="1"/>
  <c r="AC163" i="18"/>
  <c r="AC193" i="18" s="1"/>
  <c r="AD77" i="22"/>
  <c r="AD173" i="22" s="1"/>
  <c r="AD218" i="22" s="1"/>
  <c r="AC43" i="32"/>
  <c r="AH45" i="18"/>
  <c r="AE53" i="18" s="1"/>
  <c r="AE69" i="18" s="1"/>
  <c r="AE116" i="18" s="1"/>
  <c r="AE64" i="22" s="1"/>
  <c r="AE160" i="22" s="1"/>
  <c r="AE205" i="22" s="1"/>
  <c r="AD57" i="22"/>
  <c r="AD153" i="22" s="1"/>
  <c r="AD198" i="22" s="1"/>
  <c r="AD83" i="22"/>
  <c r="AD179" i="22" s="1"/>
  <c r="AD224" i="22" s="1"/>
  <c r="AC169" i="18"/>
  <c r="AC199" i="18" s="1"/>
  <c r="AC43" i="33"/>
  <c r="AC157" i="18"/>
  <c r="AC187" i="18" s="1"/>
  <c r="AC164" i="18"/>
  <c r="AC194" i="18" s="1"/>
  <c r="AD78" i="22"/>
  <c r="AD174" i="22" s="1"/>
  <c r="AD219" i="22" s="1"/>
  <c r="AC158" i="18"/>
  <c r="AC188" i="18" s="1"/>
  <c r="AD170" i="22"/>
  <c r="AC14" i="24" s="1"/>
  <c r="AC13" i="43" s="1"/>
  <c r="AC35" i="33"/>
  <c r="AC35" i="28"/>
  <c r="AC35" i="25"/>
  <c r="AC35" i="29"/>
  <c r="AC35" i="30"/>
  <c r="AC35" i="32"/>
  <c r="AC36" i="27"/>
  <c r="AC35" i="31"/>
  <c r="AC150" i="18"/>
  <c r="AC180" i="18" s="1"/>
  <c r="AD52" i="22"/>
  <c r="AD144" i="18"/>
  <c r="AC44" i="27"/>
  <c r="AC49" i="32"/>
  <c r="AC49" i="33"/>
  <c r="AC49" i="25"/>
  <c r="AC49" i="30"/>
  <c r="AC49" i="28"/>
  <c r="AC49" i="31"/>
  <c r="AC49" i="29"/>
  <c r="AF52" i="18"/>
  <c r="AE103" i="18"/>
  <c r="AD231" i="22"/>
  <c r="AC24" i="24"/>
  <c r="AC23" i="43" s="1"/>
  <c r="AC11" i="24"/>
  <c r="AC10" i="43" s="1"/>
  <c r="AC15" i="24"/>
  <c r="AC14" i="43" s="1"/>
  <c r="AC9" i="24"/>
  <c r="AC8" i="43" s="1"/>
  <c r="AC44" i="29" l="1"/>
  <c r="AC43" i="31"/>
  <c r="AC43" i="25"/>
  <c r="AC44" i="33"/>
  <c r="AC36" i="33"/>
  <c r="AC44" i="25"/>
  <c r="AC43" i="29"/>
  <c r="AC43" i="28"/>
  <c r="AC23" i="24"/>
  <c r="AC22" i="43" s="1"/>
  <c r="AC16" i="24"/>
  <c r="AC15" i="43" s="1"/>
  <c r="AC44" i="32"/>
  <c r="AC7" i="24"/>
  <c r="AC6" i="43" s="1"/>
  <c r="AC44" i="31"/>
  <c r="AC56" i="30"/>
  <c r="AC56" i="32"/>
  <c r="AC56" i="28"/>
  <c r="AC45" i="27"/>
  <c r="AC44" i="28"/>
  <c r="AC57" i="27"/>
  <c r="AD230" i="22"/>
  <c r="AD223" i="22"/>
  <c r="AC36" i="32"/>
  <c r="AC36" i="28"/>
  <c r="AD222" i="22"/>
  <c r="AC36" i="31"/>
  <c r="AC37" i="27"/>
  <c r="AC36" i="29"/>
  <c r="AC56" i="29"/>
  <c r="AC36" i="30"/>
  <c r="AE76" i="18"/>
  <c r="AE123" i="18" s="1"/>
  <c r="AE71" i="22" s="1"/>
  <c r="AE167" i="22" s="1"/>
  <c r="AE212" i="22" s="1"/>
  <c r="AE68" i="18"/>
  <c r="AE115" i="18" s="1"/>
  <c r="AE63" i="22" s="1"/>
  <c r="AE159" i="22" s="1"/>
  <c r="AE204" i="22" s="1"/>
  <c r="AE73" i="18"/>
  <c r="AE120" i="18" s="1"/>
  <c r="AE68" i="22" s="1"/>
  <c r="AE164" i="22" s="1"/>
  <c r="AE209" i="22" s="1"/>
  <c r="AC10" i="24"/>
  <c r="AC9" i="43" s="1"/>
  <c r="AC17" i="24"/>
  <c r="AC16" i="43" s="1"/>
  <c r="AE78" i="18"/>
  <c r="AE125" i="18" s="1"/>
  <c r="AE73" i="22" s="1"/>
  <c r="AE169" i="22" s="1"/>
  <c r="AE214" i="22" s="1"/>
  <c r="AC38" i="31"/>
  <c r="AC20" i="24"/>
  <c r="AC19" i="43" s="1"/>
  <c r="AC56" i="25"/>
  <c r="AE90" i="18"/>
  <c r="AE137" i="18" s="1"/>
  <c r="AE85" i="22" s="1"/>
  <c r="AE181" i="22" s="1"/>
  <c r="AE226" i="22" s="1"/>
  <c r="AE72" i="18"/>
  <c r="AE119" i="18" s="1"/>
  <c r="AE67" i="22" s="1"/>
  <c r="AE163" i="22" s="1"/>
  <c r="AE208" i="22" s="1"/>
  <c r="AC39" i="27"/>
  <c r="AC5" i="24"/>
  <c r="AC4" i="43" s="1"/>
  <c r="AE70" i="18"/>
  <c r="AE117" i="18" s="1"/>
  <c r="AE65" i="22" s="1"/>
  <c r="AE161" i="22" s="1"/>
  <c r="AE206" i="22" s="1"/>
  <c r="AE65" i="18"/>
  <c r="AE112" i="18" s="1"/>
  <c r="AE60" i="22" s="1"/>
  <c r="AE156" i="22" s="1"/>
  <c r="AE201" i="22" s="1"/>
  <c r="AE94" i="18"/>
  <c r="AE141" i="18" s="1"/>
  <c r="AE89" i="22" s="1"/>
  <c r="AE185" i="22" s="1"/>
  <c r="AE230" i="22" s="1"/>
  <c r="AC38" i="30"/>
  <c r="AC46" i="28"/>
  <c r="AC46" i="25"/>
  <c r="AC46" i="33"/>
  <c r="AC46" i="30"/>
  <c r="AC46" i="32"/>
  <c r="AC46" i="31"/>
  <c r="AC46" i="29"/>
  <c r="AC47" i="27"/>
  <c r="AE92" i="18"/>
  <c r="AE139" i="18" s="1"/>
  <c r="AE87" i="22" s="1"/>
  <c r="AE183" i="22" s="1"/>
  <c r="AE228" i="22" s="1"/>
  <c r="AE77" i="18"/>
  <c r="AE124" i="18" s="1"/>
  <c r="AE72" i="22" s="1"/>
  <c r="AE168" i="22" s="1"/>
  <c r="AE213" i="22" s="1"/>
  <c r="AE66" i="18"/>
  <c r="AE113" i="18" s="1"/>
  <c r="AE61" i="22" s="1"/>
  <c r="AE157" i="22" s="1"/>
  <c r="AE202" i="22" s="1"/>
  <c r="AE95" i="18"/>
  <c r="AE142" i="18" s="1"/>
  <c r="AE90" i="22" s="1"/>
  <c r="AE186" i="22" s="1"/>
  <c r="AE231" i="22" s="1"/>
  <c r="AE80" i="18"/>
  <c r="AE127" i="18" s="1"/>
  <c r="AE83" i="18"/>
  <c r="AE130" i="18" s="1"/>
  <c r="AE60" i="18"/>
  <c r="AE107" i="18" s="1"/>
  <c r="AE55" i="22" s="1"/>
  <c r="AE151" i="22" s="1"/>
  <c r="AE196" i="22" s="1"/>
  <c r="AE75" i="18"/>
  <c r="AE122" i="18" s="1"/>
  <c r="AE86" i="18"/>
  <c r="AE133" i="18" s="1"/>
  <c r="AE81" i="18"/>
  <c r="AE128" i="18" s="1"/>
  <c r="AE85" i="18"/>
  <c r="AE132" i="18" s="1"/>
  <c r="AD166" i="18" s="1"/>
  <c r="AD196" i="18" s="1"/>
  <c r="AD50" i="29" s="1"/>
  <c r="AE74" i="18"/>
  <c r="AE121" i="18" s="1"/>
  <c r="AE69" i="22" s="1"/>
  <c r="AE165" i="22" s="1"/>
  <c r="AE210" i="22" s="1"/>
  <c r="AE79" i="18"/>
  <c r="AE126" i="18" s="1"/>
  <c r="AE74" i="22" s="1"/>
  <c r="AE170" i="22" s="1"/>
  <c r="AD14" i="24" s="1"/>
  <c r="AD13" i="43" s="1"/>
  <c r="AC38" i="25"/>
  <c r="AC18" i="24"/>
  <c r="AC17" i="43" s="1"/>
  <c r="AE93" i="18"/>
  <c r="AE140" i="18" s="1"/>
  <c r="AE88" i="22" s="1"/>
  <c r="AE184" i="22" s="1"/>
  <c r="AE229" i="22" s="1"/>
  <c r="AE91" i="18"/>
  <c r="AE138" i="18" s="1"/>
  <c r="AD171" i="18" s="1"/>
  <c r="AD201" i="18" s="1"/>
  <c r="AD55" i="30" s="1"/>
  <c r="AE63" i="18"/>
  <c r="AE110" i="18" s="1"/>
  <c r="AE58" i="22" s="1"/>
  <c r="AE154" i="22" s="1"/>
  <c r="AE199" i="22" s="1"/>
  <c r="AE67" i="18"/>
  <c r="AE114" i="18" s="1"/>
  <c r="AE62" i="22" s="1"/>
  <c r="AE158" i="22" s="1"/>
  <c r="AE203" i="22" s="1"/>
  <c r="AE82" i="18"/>
  <c r="AE129" i="18" s="1"/>
  <c r="AE88" i="18"/>
  <c r="AE135" i="18" s="1"/>
  <c r="AD169" i="18" s="1"/>
  <c r="AD199" i="18" s="1"/>
  <c r="AC38" i="29"/>
  <c r="AE58" i="18"/>
  <c r="AE105" i="18" s="1"/>
  <c r="AD151" i="18" s="1"/>
  <c r="AD181" i="18" s="1"/>
  <c r="AD35" i="31" s="1"/>
  <c r="AE61" i="18"/>
  <c r="AE108" i="18" s="1"/>
  <c r="AE56" i="22" s="1"/>
  <c r="AE152" i="22" s="1"/>
  <c r="AE197" i="22" s="1"/>
  <c r="AE57" i="18"/>
  <c r="AE104" i="18" s="1"/>
  <c r="AE59" i="18"/>
  <c r="AE106" i="18" s="1"/>
  <c r="AE54" i="22" s="1"/>
  <c r="AE150" i="22" s="1"/>
  <c r="AC56" i="33"/>
  <c r="AC50" i="29"/>
  <c r="AC50" i="33"/>
  <c r="AC50" i="25"/>
  <c r="AC50" i="31"/>
  <c r="AC50" i="28"/>
  <c r="AC51" i="27"/>
  <c r="AC50" i="32"/>
  <c r="AC50" i="30"/>
  <c r="AC39" i="29"/>
  <c r="AC40" i="27"/>
  <c r="AC39" i="32"/>
  <c r="AC39" i="25"/>
  <c r="AC39" i="33"/>
  <c r="AC39" i="30"/>
  <c r="AC39" i="28"/>
  <c r="AE64" i="18"/>
  <c r="AE111" i="18" s="1"/>
  <c r="AE59" i="22" s="1"/>
  <c r="AE155" i="22" s="1"/>
  <c r="AE200" i="22" s="1"/>
  <c r="AE71" i="18"/>
  <c r="AE118" i="18" s="1"/>
  <c r="AE84" i="18"/>
  <c r="AE131" i="18" s="1"/>
  <c r="AD165" i="18" s="1"/>
  <c r="AD195" i="18" s="1"/>
  <c r="AD49" i="29" s="1"/>
  <c r="AE62" i="18"/>
  <c r="AE109" i="18" s="1"/>
  <c r="AD153" i="18" s="1"/>
  <c r="AD183" i="18" s="1"/>
  <c r="AD37" i="33" s="1"/>
  <c r="AE87" i="18"/>
  <c r="AE134" i="18" s="1"/>
  <c r="AC57" i="25"/>
  <c r="AC57" i="31"/>
  <c r="AC57" i="33"/>
  <c r="AC57" i="28"/>
  <c r="AC57" i="32"/>
  <c r="AC57" i="29"/>
  <c r="AC57" i="30"/>
  <c r="AC58" i="27"/>
  <c r="AC38" i="33"/>
  <c r="AC38" i="28"/>
  <c r="AC47" i="29"/>
  <c r="AC47" i="28"/>
  <c r="AC47" i="30"/>
  <c r="AC48" i="27"/>
  <c r="AC47" i="33"/>
  <c r="AC47" i="32"/>
  <c r="AC47" i="25"/>
  <c r="AC47" i="31"/>
  <c r="AC53" i="31"/>
  <c r="AC53" i="30"/>
  <c r="AC53" i="32"/>
  <c r="AC54" i="27"/>
  <c r="AC53" i="25"/>
  <c r="AC53" i="33"/>
  <c r="AC53" i="29"/>
  <c r="AC53" i="28"/>
  <c r="AC52" i="29"/>
  <c r="AC52" i="28"/>
  <c r="AC53" i="27"/>
  <c r="AC52" i="33"/>
  <c r="AC52" i="32"/>
  <c r="AC52" i="30"/>
  <c r="AC52" i="25"/>
  <c r="AC52" i="31"/>
  <c r="AE89" i="18"/>
  <c r="AE136" i="18" s="1"/>
  <c r="AE84" i="22" s="1"/>
  <c r="AE180" i="22" s="1"/>
  <c r="AE225" i="22" s="1"/>
  <c r="AC40" i="32"/>
  <c r="AC40" i="31"/>
  <c r="AC40" i="28"/>
  <c r="AC40" i="29"/>
  <c r="AC40" i="33"/>
  <c r="AC41" i="27"/>
  <c r="AC40" i="25"/>
  <c r="AC40" i="30"/>
  <c r="AC55" i="27"/>
  <c r="AC54" i="32"/>
  <c r="AC54" i="30"/>
  <c r="AC54" i="28"/>
  <c r="AC54" i="25"/>
  <c r="AC54" i="33"/>
  <c r="AC54" i="31"/>
  <c r="AC54" i="29"/>
  <c r="AC42" i="27"/>
  <c r="AC41" i="28"/>
  <c r="AC41" i="33"/>
  <c r="AC41" i="25"/>
  <c r="AC41" i="30"/>
  <c r="AC41" i="32"/>
  <c r="AC41" i="29"/>
  <c r="AC41" i="31"/>
  <c r="AC45" i="31"/>
  <c r="AC46" i="27"/>
  <c r="AC45" i="30"/>
  <c r="AC45" i="28"/>
  <c r="AC45" i="32"/>
  <c r="AC45" i="33"/>
  <c r="AC45" i="25"/>
  <c r="AC45" i="29"/>
  <c r="AC42" i="32"/>
  <c r="AC43" i="27"/>
  <c r="AC42" i="29"/>
  <c r="AC42" i="25"/>
  <c r="AC42" i="31"/>
  <c r="AC42" i="33"/>
  <c r="AC42" i="28"/>
  <c r="AC48" i="28"/>
  <c r="AC49" i="27"/>
  <c r="AC48" i="25"/>
  <c r="AC48" i="32"/>
  <c r="AC48" i="29"/>
  <c r="AC48" i="30"/>
  <c r="AC48" i="33"/>
  <c r="AC48" i="31"/>
  <c r="AD195" i="22"/>
  <c r="AD215" i="22"/>
  <c r="AD148" i="22"/>
  <c r="AD193" i="22" s="1"/>
  <c r="AC238" i="22" s="1"/>
  <c r="AC34" i="33"/>
  <c r="AC34" i="25"/>
  <c r="AC34" i="31"/>
  <c r="AC35" i="27"/>
  <c r="AC34" i="30"/>
  <c r="AC34" i="28"/>
  <c r="AC34" i="32"/>
  <c r="AC34" i="29"/>
  <c r="AD37" i="31"/>
  <c r="AD37" i="25"/>
  <c r="AD155" i="18" l="1"/>
  <c r="AD185" i="18" s="1"/>
  <c r="AD39" i="32" s="1"/>
  <c r="AD172" i="18"/>
  <c r="AD202" i="18" s="1"/>
  <c r="AD56" i="25" s="1"/>
  <c r="AD50" i="25"/>
  <c r="AE215" i="22"/>
  <c r="AD35" i="25"/>
  <c r="AE80" i="22"/>
  <c r="AE176" i="22" s="1"/>
  <c r="AE221" i="22" s="1"/>
  <c r="AD50" i="30"/>
  <c r="AD160" i="18"/>
  <c r="AD190" i="18" s="1"/>
  <c r="AD44" i="28" s="1"/>
  <c r="AD55" i="32"/>
  <c r="AD170" i="18"/>
  <c r="AD200" i="18" s="1"/>
  <c r="AD54" i="32" s="1"/>
  <c r="AD159" i="18"/>
  <c r="AD189" i="18" s="1"/>
  <c r="AD43" i="28" s="1"/>
  <c r="AD50" i="33"/>
  <c r="AD51" i="27"/>
  <c r="AD50" i="32"/>
  <c r="AD50" i="31"/>
  <c r="AD50" i="28"/>
  <c r="AD37" i="32"/>
  <c r="AE79" i="22"/>
  <c r="AE175" i="22" s="1"/>
  <c r="AE220" i="22" s="1"/>
  <c r="AD37" i="29"/>
  <c r="AD37" i="28"/>
  <c r="AD38" i="27"/>
  <c r="AD49" i="32"/>
  <c r="AD37" i="30"/>
  <c r="AD6" i="24"/>
  <c r="AD5" i="43" s="1"/>
  <c r="AE83" i="22"/>
  <c r="AE179" i="22" s="1"/>
  <c r="AD23" i="24" s="1"/>
  <c r="AD22" i="43" s="1"/>
  <c r="AD154" i="18"/>
  <c r="AD184" i="18" s="1"/>
  <c r="AD38" i="28" s="1"/>
  <c r="AD49" i="31"/>
  <c r="AD49" i="30"/>
  <c r="AE57" i="22"/>
  <c r="AE153" i="22" s="1"/>
  <c r="AE198" i="22" s="1"/>
  <c r="AD49" i="25"/>
  <c r="AD49" i="33"/>
  <c r="AD50" i="27"/>
  <c r="AD152" i="18"/>
  <c r="AD182" i="18" s="1"/>
  <c r="AD36" i="29" s="1"/>
  <c r="AD49" i="28"/>
  <c r="AD173" i="18"/>
  <c r="AD203" i="18" s="1"/>
  <c r="AD57" i="32" s="1"/>
  <c r="AD55" i="25"/>
  <c r="AD35" i="33"/>
  <c r="AE86" i="22"/>
  <c r="AE182" i="22" s="1"/>
  <c r="AE227" i="22" s="1"/>
  <c r="AD55" i="33"/>
  <c r="AD57" i="27"/>
  <c r="AD56" i="30"/>
  <c r="AD35" i="29"/>
  <c r="AD56" i="27"/>
  <c r="AD35" i="32"/>
  <c r="AD55" i="28"/>
  <c r="AD35" i="28"/>
  <c r="AD55" i="31"/>
  <c r="AD36" i="27"/>
  <c r="AD11" i="24"/>
  <c r="AD10" i="43" s="1"/>
  <c r="AD55" i="29"/>
  <c r="AD35" i="30"/>
  <c r="AE53" i="22"/>
  <c r="AE149" i="22" s="1"/>
  <c r="AE194" i="22" s="1"/>
  <c r="AD157" i="18"/>
  <c r="AD187" i="18" s="1"/>
  <c r="AD162" i="18"/>
  <c r="AD192" i="18" s="1"/>
  <c r="AE76" i="22"/>
  <c r="AE172" i="22" s="1"/>
  <c r="AE217" i="22" s="1"/>
  <c r="AE81" i="22"/>
  <c r="AE177" i="22" s="1"/>
  <c r="AD21" i="24" s="1"/>
  <c r="AD20" i="43" s="1"/>
  <c r="AD167" i="18"/>
  <c r="AD197" i="18" s="1"/>
  <c r="AD158" i="18"/>
  <c r="AD188" i="18" s="1"/>
  <c r="AD164" i="18"/>
  <c r="AD194" i="18" s="1"/>
  <c r="AE78" i="22"/>
  <c r="AE174" i="22" s="1"/>
  <c r="AD18" i="24" s="1"/>
  <c r="AD17" i="43" s="1"/>
  <c r="AD161" i="18"/>
  <c r="AD191" i="18" s="1"/>
  <c r="AE75" i="22"/>
  <c r="AE171" i="22" s="1"/>
  <c r="AE216" i="22" s="1"/>
  <c r="AD163" i="18"/>
  <c r="AD193" i="18" s="1"/>
  <c r="AE77" i="22"/>
  <c r="AE173" i="22" s="1"/>
  <c r="AD17" i="24" s="1"/>
  <c r="AD16" i="43" s="1"/>
  <c r="AI45" i="18"/>
  <c r="AF53" i="18" s="1"/>
  <c r="AF61" i="18" s="1"/>
  <c r="AF108" i="18" s="1"/>
  <c r="AF56" i="22" s="1"/>
  <c r="AF152" i="22" s="1"/>
  <c r="AF197" i="22" s="1"/>
  <c r="AE66" i="22"/>
  <c r="AE162" i="22" s="1"/>
  <c r="AD156" i="18"/>
  <c r="AD186" i="18" s="1"/>
  <c r="AE82" i="22"/>
  <c r="AE178" i="22" s="1"/>
  <c r="AD22" i="24" s="1"/>
  <c r="AD21" i="43" s="1"/>
  <c r="AD168" i="18"/>
  <c r="AD198" i="18" s="1"/>
  <c r="AG52" i="18"/>
  <c r="AD39" i="28"/>
  <c r="AD40" i="27"/>
  <c r="AD53" i="30"/>
  <c r="AD54" i="27"/>
  <c r="AD53" i="32"/>
  <c r="AD53" i="25"/>
  <c r="AD53" i="31"/>
  <c r="AD53" i="33"/>
  <c r="AD53" i="28"/>
  <c r="AD53" i="29"/>
  <c r="AC4" i="24"/>
  <c r="AC3" i="43" s="1"/>
  <c r="AE52" i="22"/>
  <c r="AE148" i="22" s="1"/>
  <c r="AD4" i="24" s="1"/>
  <c r="AE144" i="18"/>
  <c r="AD150" i="18"/>
  <c r="AD180" i="18" s="1"/>
  <c r="AD24" i="24"/>
  <c r="AD23" i="43" s="1"/>
  <c r="AD26" i="24"/>
  <c r="AD25" i="43" s="1"/>
  <c r="AD27" i="24"/>
  <c r="AD26" i="43" s="1"/>
  <c r="AE195" i="22"/>
  <c r="AD13" i="24"/>
  <c r="AD12" i="43" s="1"/>
  <c r="AD8" i="24"/>
  <c r="AD7" i="43" s="1"/>
  <c r="AD9" i="24"/>
  <c r="AD8" i="43" s="1"/>
  <c r="AD7" i="24" l="1"/>
  <c r="AD6" i="43" s="1"/>
  <c r="AD39" i="31"/>
  <c r="AD39" i="25"/>
  <c r="AD15" i="24"/>
  <c r="AD14" i="43" s="1"/>
  <c r="AD39" i="30"/>
  <c r="AD39" i="33"/>
  <c r="AD20" i="24"/>
  <c r="AD19" i="43" s="1"/>
  <c r="AD39" i="29"/>
  <c r="AD56" i="29"/>
  <c r="AD56" i="33"/>
  <c r="AD45" i="27"/>
  <c r="AD44" i="29"/>
  <c r="AD44" i="32"/>
  <c r="AD16" i="24"/>
  <c r="AD15" i="43" s="1"/>
  <c r="AD44" i="25"/>
  <c r="AD44" i="31"/>
  <c r="AD56" i="31"/>
  <c r="AD44" i="33"/>
  <c r="AD56" i="32"/>
  <c r="AD56" i="28"/>
  <c r="AD44" i="30"/>
  <c r="AD36" i="30"/>
  <c r="AE219" i="22"/>
  <c r="AD38" i="25"/>
  <c r="AD38" i="30"/>
  <c r="AD36" i="31"/>
  <c r="AD36" i="25"/>
  <c r="AD38" i="31"/>
  <c r="AD43" i="32"/>
  <c r="AD54" i="28"/>
  <c r="AD36" i="33"/>
  <c r="AD36" i="32"/>
  <c r="AD37" i="27"/>
  <c r="AD36" i="28"/>
  <c r="AD39" i="27"/>
  <c r="AD54" i="33"/>
  <c r="AD43" i="25"/>
  <c r="AD19" i="24"/>
  <c r="AD18" i="43" s="1"/>
  <c r="AD5" i="24"/>
  <c r="AD4" i="43" s="1"/>
  <c r="AE224" i="22"/>
  <c r="AD43" i="33"/>
  <c r="AD43" i="29"/>
  <c r="AD43" i="31"/>
  <c r="AD54" i="31"/>
  <c r="AD54" i="29"/>
  <c r="AD25" i="24"/>
  <c r="AD24" i="43" s="1"/>
  <c r="AD55" i="27"/>
  <c r="AD54" i="30"/>
  <c r="AD43" i="30"/>
  <c r="AD54" i="25"/>
  <c r="AD44" i="27"/>
  <c r="AE218" i="22"/>
  <c r="AD57" i="25"/>
  <c r="AD58" i="27"/>
  <c r="AD57" i="33"/>
  <c r="AD38" i="33"/>
  <c r="AD38" i="29"/>
  <c r="AD38" i="32"/>
  <c r="AF74" i="18"/>
  <c r="AF121" i="18" s="1"/>
  <c r="AF69" i="22" s="1"/>
  <c r="AF165" i="22" s="1"/>
  <c r="AF210" i="22" s="1"/>
  <c r="AD57" i="30"/>
  <c r="AD57" i="31"/>
  <c r="AD57" i="29"/>
  <c r="AD57" i="28"/>
  <c r="AF70" i="18"/>
  <c r="AF117" i="18" s="1"/>
  <c r="AF65" i="22" s="1"/>
  <c r="AF161" i="22" s="1"/>
  <c r="AF206" i="22" s="1"/>
  <c r="AE222" i="22"/>
  <c r="AD41" i="29"/>
  <c r="AD41" i="33"/>
  <c r="AD41" i="30"/>
  <c r="AD41" i="32"/>
  <c r="AD41" i="28"/>
  <c r="AD42" i="27"/>
  <c r="AD41" i="31"/>
  <c r="AD41" i="25"/>
  <c r="AF73" i="18"/>
  <c r="AF120" i="18" s="1"/>
  <c r="AF68" i="22" s="1"/>
  <c r="AF164" i="22" s="1"/>
  <c r="AF209" i="22" s="1"/>
  <c r="AF69" i="18"/>
  <c r="AF116" i="18" s="1"/>
  <c r="AF64" i="22" s="1"/>
  <c r="AF160" i="22" s="1"/>
  <c r="AF205" i="22" s="1"/>
  <c r="AF92" i="18"/>
  <c r="AF139" i="18" s="1"/>
  <c r="AF87" i="22" s="1"/>
  <c r="AF183" i="22" s="1"/>
  <c r="AF228" i="22" s="1"/>
  <c r="AF93" i="18"/>
  <c r="AF140" i="18" s="1"/>
  <c r="AF88" i="22" s="1"/>
  <c r="AF184" i="22" s="1"/>
  <c r="AF229" i="22" s="1"/>
  <c r="AF59" i="18"/>
  <c r="AF106" i="18" s="1"/>
  <c r="AF54" i="22" s="1"/>
  <c r="AF150" i="22" s="1"/>
  <c r="AF195" i="22" s="1"/>
  <c r="AF83" i="18"/>
  <c r="AF130" i="18" s="1"/>
  <c r="AF82" i="18"/>
  <c r="AF129" i="18" s="1"/>
  <c r="AF90" i="18"/>
  <c r="AF137" i="18" s="1"/>
  <c r="AF85" i="22" s="1"/>
  <c r="AF181" i="22" s="1"/>
  <c r="AF226" i="22" s="1"/>
  <c r="AF63" i="18"/>
  <c r="AF110" i="18" s="1"/>
  <c r="AF58" i="22" s="1"/>
  <c r="AF154" i="22" s="1"/>
  <c r="AF199" i="22" s="1"/>
  <c r="AF79" i="18"/>
  <c r="AF126" i="18" s="1"/>
  <c r="AF74" i="22" s="1"/>
  <c r="AF170" i="22" s="1"/>
  <c r="AE14" i="24" s="1"/>
  <c r="AE13" i="43" s="1"/>
  <c r="AF75" i="18"/>
  <c r="AF122" i="18" s="1"/>
  <c r="AE158" i="18" s="1"/>
  <c r="AE188" i="18" s="1"/>
  <c r="AF72" i="18"/>
  <c r="AF119" i="18" s="1"/>
  <c r="AF67" i="22" s="1"/>
  <c r="AF163" i="22" s="1"/>
  <c r="AF208" i="22" s="1"/>
  <c r="AF65" i="18"/>
  <c r="AF112" i="18" s="1"/>
  <c r="AF60" i="22" s="1"/>
  <c r="AF156" i="22" s="1"/>
  <c r="AF201" i="22" s="1"/>
  <c r="AF87" i="18"/>
  <c r="AF134" i="18" s="1"/>
  <c r="AF82" i="22" s="1"/>
  <c r="AF178" i="22" s="1"/>
  <c r="AF223" i="22" s="1"/>
  <c r="AF95" i="18"/>
  <c r="AF142" i="18" s="1"/>
  <c r="AF90" i="22" s="1"/>
  <c r="AF186" i="22" s="1"/>
  <c r="AF231" i="22" s="1"/>
  <c r="AF89" i="18"/>
  <c r="AF136" i="18" s="1"/>
  <c r="AF84" i="18"/>
  <c r="AF131" i="18" s="1"/>
  <c r="AF76" i="18"/>
  <c r="AF123" i="18" s="1"/>
  <c r="AF85" i="18"/>
  <c r="AF132" i="18" s="1"/>
  <c r="AF62" i="18"/>
  <c r="AF109" i="18" s="1"/>
  <c r="AF71" i="18"/>
  <c r="AF118" i="18" s="1"/>
  <c r="AF66" i="22" s="1"/>
  <c r="AF162" i="22" s="1"/>
  <c r="AF207" i="22" s="1"/>
  <c r="AF80" i="18"/>
  <c r="AF127" i="18" s="1"/>
  <c r="AE161" i="18" s="1"/>
  <c r="AE191" i="18" s="1"/>
  <c r="AF86" i="18"/>
  <c r="AF133" i="18" s="1"/>
  <c r="AE167" i="18" s="1"/>
  <c r="AE197" i="18" s="1"/>
  <c r="AF78" i="18"/>
  <c r="AF125" i="18" s="1"/>
  <c r="AF73" i="22" s="1"/>
  <c r="AF169" i="22" s="1"/>
  <c r="AF214" i="22" s="1"/>
  <c r="AF58" i="18"/>
  <c r="AF105" i="18" s="1"/>
  <c r="AF57" i="18"/>
  <c r="AF104" i="18" s="1"/>
  <c r="AD48" i="25"/>
  <c r="AD48" i="30"/>
  <c r="AD48" i="33"/>
  <c r="AD48" i="32"/>
  <c r="AD49" i="27"/>
  <c r="AD48" i="31"/>
  <c r="AD48" i="29"/>
  <c r="AD48" i="28"/>
  <c r="AF94" i="18"/>
  <c r="AF141" i="18" s="1"/>
  <c r="AF66" i="18"/>
  <c r="AF113" i="18" s="1"/>
  <c r="AF61" i="22" s="1"/>
  <c r="AF157" i="22" s="1"/>
  <c r="AF202" i="22" s="1"/>
  <c r="AF67" i="18"/>
  <c r="AF114" i="18" s="1"/>
  <c r="AF62" i="22" s="1"/>
  <c r="AF158" i="22" s="1"/>
  <c r="AF203" i="22" s="1"/>
  <c r="AF77" i="18"/>
  <c r="AF124" i="18" s="1"/>
  <c r="AF72" i="22" s="1"/>
  <c r="AF168" i="22" s="1"/>
  <c r="AF213" i="22" s="1"/>
  <c r="AD42" i="28"/>
  <c r="AD42" i="29"/>
  <c r="AD42" i="31"/>
  <c r="AD42" i="33"/>
  <c r="AD43" i="27"/>
  <c r="AD42" i="32"/>
  <c r="AD42" i="25"/>
  <c r="AF88" i="18"/>
  <c r="AF135" i="18" s="1"/>
  <c r="AD51" i="32"/>
  <c r="AD51" i="25"/>
  <c r="AD51" i="33"/>
  <c r="AD51" i="30"/>
  <c r="AD52" i="27"/>
  <c r="AD51" i="28"/>
  <c r="AD51" i="31"/>
  <c r="AD51" i="29"/>
  <c r="AE223" i="22"/>
  <c r="AF60" i="18"/>
  <c r="AF107" i="18" s="1"/>
  <c r="AF55" i="22" s="1"/>
  <c r="AF151" i="22" s="1"/>
  <c r="AF196" i="22" s="1"/>
  <c r="AF81" i="18"/>
  <c r="AF128" i="18" s="1"/>
  <c r="AE162" i="18" s="1"/>
  <c r="AE192" i="18" s="1"/>
  <c r="AE47" i="27" s="1"/>
  <c r="AF91" i="18"/>
  <c r="AF138" i="18" s="1"/>
  <c r="AF86" i="22" s="1"/>
  <c r="AF182" i="22" s="1"/>
  <c r="AF227" i="22" s="1"/>
  <c r="AF68" i="18"/>
  <c r="AF115" i="18" s="1"/>
  <c r="AF64" i="18"/>
  <c r="AF111" i="18" s="1"/>
  <c r="AF59" i="22" s="1"/>
  <c r="AF155" i="22" s="1"/>
  <c r="AF200" i="22" s="1"/>
  <c r="AD45" i="32"/>
  <c r="AD45" i="30"/>
  <c r="AD46" i="27"/>
  <c r="AD45" i="28"/>
  <c r="AD45" i="33"/>
  <c r="AD45" i="25"/>
  <c r="AD45" i="29"/>
  <c r="AD45" i="31"/>
  <c r="AD46" i="31"/>
  <c r="AD47" i="27"/>
  <c r="AD46" i="28"/>
  <c r="AD46" i="32"/>
  <c r="AD46" i="29"/>
  <c r="AD46" i="25"/>
  <c r="AD46" i="33"/>
  <c r="AD46" i="30"/>
  <c r="AE193" i="22"/>
  <c r="AD238" i="22" s="1"/>
  <c r="AD47" i="30"/>
  <c r="AD47" i="33"/>
  <c r="AD47" i="32"/>
  <c r="AD47" i="31"/>
  <c r="AD47" i="28"/>
  <c r="AD47" i="25"/>
  <c r="AD48" i="27"/>
  <c r="AD47" i="29"/>
  <c r="AD52" i="25"/>
  <c r="AD52" i="33"/>
  <c r="AD52" i="31"/>
  <c r="AD52" i="28"/>
  <c r="AD53" i="27"/>
  <c r="AD52" i="30"/>
  <c r="AD52" i="32"/>
  <c r="AD52" i="29"/>
  <c r="AD40" i="33"/>
  <c r="AD40" i="25"/>
  <c r="AD40" i="28"/>
  <c r="AD40" i="32"/>
  <c r="AD40" i="31"/>
  <c r="AD41" i="27"/>
  <c r="AD40" i="30"/>
  <c r="AD40" i="29"/>
  <c r="AE207" i="22"/>
  <c r="AD10" i="24"/>
  <c r="AD9" i="43" s="1"/>
  <c r="AF103" i="18"/>
  <c r="AD34" i="33"/>
  <c r="AD34" i="30"/>
  <c r="AD34" i="25"/>
  <c r="AD34" i="31"/>
  <c r="AD35" i="27"/>
  <c r="AD34" i="32"/>
  <c r="AD34" i="29"/>
  <c r="AD34" i="28"/>
  <c r="AD3" i="43"/>
  <c r="AE171" i="18" l="1"/>
  <c r="AE201" i="18" s="1"/>
  <c r="AE55" i="29" s="1"/>
  <c r="AE160" i="18"/>
  <c r="AE190" i="18" s="1"/>
  <c r="AE44" i="30" s="1"/>
  <c r="AE152" i="18"/>
  <c r="AE182" i="18" s="1"/>
  <c r="AE36" i="31" s="1"/>
  <c r="AE156" i="18"/>
  <c r="AE186" i="18" s="1"/>
  <c r="AE40" i="25" s="1"/>
  <c r="AE46" i="25"/>
  <c r="AE46" i="29"/>
  <c r="AE46" i="33"/>
  <c r="AE46" i="30"/>
  <c r="AE46" i="32"/>
  <c r="AE46" i="31"/>
  <c r="AE46" i="28"/>
  <c r="AF75" i="22"/>
  <c r="AF171" i="22" s="1"/>
  <c r="AF216" i="22" s="1"/>
  <c r="AE26" i="24"/>
  <c r="AE25" i="43" s="1"/>
  <c r="AE155" i="18"/>
  <c r="AE185" i="18" s="1"/>
  <c r="AE40" i="27" s="1"/>
  <c r="AE168" i="18"/>
  <c r="AE198" i="18" s="1"/>
  <c r="AE52" i="30" s="1"/>
  <c r="AE11" i="24"/>
  <c r="AE10" i="43" s="1"/>
  <c r="AE8" i="24"/>
  <c r="AE7" i="43" s="1"/>
  <c r="AF215" i="22"/>
  <c r="AE25" i="24"/>
  <c r="AE24" i="43" s="1"/>
  <c r="AE6" i="24"/>
  <c r="AE5" i="43" s="1"/>
  <c r="AF63" i="22"/>
  <c r="AF159" i="22" s="1"/>
  <c r="AF204" i="22" s="1"/>
  <c r="AE157" i="18"/>
  <c r="AE187" i="18" s="1"/>
  <c r="AE40" i="32"/>
  <c r="AE41" i="27"/>
  <c r="AE40" i="30"/>
  <c r="AF77" i="22"/>
  <c r="AF173" i="22" s="1"/>
  <c r="AF218" i="22" s="1"/>
  <c r="AE163" i="18"/>
  <c r="AE193" i="18" s="1"/>
  <c r="AE164" i="18"/>
  <c r="AE194" i="18" s="1"/>
  <c r="AF78" i="22"/>
  <c r="AF174" i="22" s="1"/>
  <c r="AF219" i="22" s="1"/>
  <c r="AE172" i="18"/>
  <c r="AE202" i="18" s="1"/>
  <c r="AE56" i="29" s="1"/>
  <c r="AJ45" i="18"/>
  <c r="AG53" i="18" s="1"/>
  <c r="AG89" i="18" s="1"/>
  <c r="AG136" i="18" s="1"/>
  <c r="AG84" i="22" s="1"/>
  <c r="AG180" i="22" s="1"/>
  <c r="AG225" i="22" s="1"/>
  <c r="AE153" i="18"/>
  <c r="AE183" i="18" s="1"/>
  <c r="AF57" i="22"/>
  <c r="AF153" i="22" s="1"/>
  <c r="AF198" i="22" s="1"/>
  <c r="AF81" i="22"/>
  <c r="AF177" i="22" s="1"/>
  <c r="AF80" i="22"/>
  <c r="AF176" i="22" s="1"/>
  <c r="AE20" i="24" s="1"/>
  <c r="AE19" i="43" s="1"/>
  <c r="AE166" i="18"/>
  <c r="AE196" i="18" s="1"/>
  <c r="AE44" i="33"/>
  <c r="AE150" i="18"/>
  <c r="AE180" i="18" s="1"/>
  <c r="AF52" i="22"/>
  <c r="AF148" i="22" s="1"/>
  <c r="AF193" i="22" s="1"/>
  <c r="AE238" i="22" s="1"/>
  <c r="AE159" i="18"/>
  <c r="AE189" i="18" s="1"/>
  <c r="AF71" i="22"/>
  <c r="AF167" i="22" s="1"/>
  <c r="AF212" i="22" s="1"/>
  <c r="AF76" i="22"/>
  <c r="AF172" i="22" s="1"/>
  <c r="AF217" i="22" s="1"/>
  <c r="AF79" i="22"/>
  <c r="AF175" i="22" s="1"/>
  <c r="AF220" i="22" s="1"/>
  <c r="AE165" i="18"/>
  <c r="AE195" i="18" s="1"/>
  <c r="AE44" i="28"/>
  <c r="AE154" i="18"/>
  <c r="AE184" i="18" s="1"/>
  <c r="AF84" i="22"/>
  <c r="AF180" i="22" s="1"/>
  <c r="AE24" i="24" s="1"/>
  <c r="AE23" i="43" s="1"/>
  <c r="AE170" i="18"/>
  <c r="AE200" i="18" s="1"/>
  <c r="AF83" i="22"/>
  <c r="AF179" i="22" s="1"/>
  <c r="AE23" i="24" s="1"/>
  <c r="AE22" i="43" s="1"/>
  <c r="AE169" i="18"/>
  <c r="AE199" i="18" s="1"/>
  <c r="AF89" i="22"/>
  <c r="AF185" i="22" s="1"/>
  <c r="AE27" i="24" s="1"/>
  <c r="AE26" i="43" s="1"/>
  <c r="AE173" i="18"/>
  <c r="AE203" i="18" s="1"/>
  <c r="AE22" i="24"/>
  <c r="AE21" i="43" s="1"/>
  <c r="AE37" i="27"/>
  <c r="AE36" i="28"/>
  <c r="AE51" i="33"/>
  <c r="AE52" i="27"/>
  <c r="AE51" i="28"/>
  <c r="AE51" i="31"/>
  <c r="AE51" i="30"/>
  <c r="AE51" i="29"/>
  <c r="AE51" i="32"/>
  <c r="AE51" i="25"/>
  <c r="AE42" i="25"/>
  <c r="AE42" i="28"/>
  <c r="AE42" i="29"/>
  <c r="AE42" i="31"/>
  <c r="AE43" i="27"/>
  <c r="AE42" i="32"/>
  <c r="AE42" i="33"/>
  <c r="AE55" i="32"/>
  <c r="AE55" i="31"/>
  <c r="AE55" i="30"/>
  <c r="AE55" i="28"/>
  <c r="AE56" i="27"/>
  <c r="AE55" i="25"/>
  <c r="AE55" i="33"/>
  <c r="AE52" i="32"/>
  <c r="AE45" i="29"/>
  <c r="AE45" i="31"/>
  <c r="AE45" i="32"/>
  <c r="AE45" i="30"/>
  <c r="AE46" i="27"/>
  <c r="AE45" i="28"/>
  <c r="AE45" i="33"/>
  <c r="AE45" i="25"/>
  <c r="AE151" i="18"/>
  <c r="AE181" i="18" s="1"/>
  <c r="AF144" i="18"/>
  <c r="AF53" i="22"/>
  <c r="AF149" i="22" s="1"/>
  <c r="AF194" i="22" s="1"/>
  <c r="AG103" i="18"/>
  <c r="AH52" i="18"/>
  <c r="AE10" i="24"/>
  <c r="AE9" i="43" s="1"/>
  <c r="AE7" i="24" l="1"/>
  <c r="AE6" i="43" s="1"/>
  <c r="AE9" i="24"/>
  <c r="AE8" i="43" s="1"/>
  <c r="AE52" i="31"/>
  <c r="AE52" i="33"/>
  <c r="AE52" i="25"/>
  <c r="AE52" i="29"/>
  <c r="AE53" i="27"/>
  <c r="AE52" i="28"/>
  <c r="AE44" i="25"/>
  <c r="AE44" i="31"/>
  <c r="AG80" i="18"/>
  <c r="AG127" i="18" s="1"/>
  <c r="AF161" i="18" s="1"/>
  <c r="AF191" i="18" s="1"/>
  <c r="AF45" i="29" s="1"/>
  <c r="AG63" i="18"/>
  <c r="AG110" i="18" s="1"/>
  <c r="AG58" i="22" s="1"/>
  <c r="AG67" i="18"/>
  <c r="AG114" i="18" s="1"/>
  <c r="AG62" i="22" s="1"/>
  <c r="AG62" i="18"/>
  <c r="AG109" i="18" s="1"/>
  <c r="AF153" i="18" s="1"/>
  <c r="AF183" i="18" s="1"/>
  <c r="AG93" i="18"/>
  <c r="AG140" i="18" s="1"/>
  <c r="AG88" i="22" s="1"/>
  <c r="AG184" i="22" s="1"/>
  <c r="AG229" i="22" s="1"/>
  <c r="AE44" i="29"/>
  <c r="AE45" i="27"/>
  <c r="AE4" i="24"/>
  <c r="AE3" i="43" s="1"/>
  <c r="AE36" i="33"/>
  <c r="AE44" i="32"/>
  <c r="AG82" i="18"/>
  <c r="AG129" i="18" s="1"/>
  <c r="AF163" i="18" s="1"/>
  <c r="AF193" i="18" s="1"/>
  <c r="AG65" i="18"/>
  <c r="AG112" i="18" s="1"/>
  <c r="AG60" i="22" s="1"/>
  <c r="AG156" i="22" s="1"/>
  <c r="AG201" i="22" s="1"/>
  <c r="AG91" i="18"/>
  <c r="AG138" i="18" s="1"/>
  <c r="AF171" i="18" s="1"/>
  <c r="AF201" i="18" s="1"/>
  <c r="AF55" i="28" s="1"/>
  <c r="AG88" i="18"/>
  <c r="AG135" i="18" s="1"/>
  <c r="AF169" i="18" s="1"/>
  <c r="AF199" i="18" s="1"/>
  <c r="AG86" i="18"/>
  <c r="AG133" i="18" s="1"/>
  <c r="AF167" i="18" s="1"/>
  <c r="AF197" i="18" s="1"/>
  <c r="AF51" i="25" s="1"/>
  <c r="AG87" i="18"/>
  <c r="AG134" i="18" s="1"/>
  <c r="AF168" i="18" s="1"/>
  <c r="AF198" i="18" s="1"/>
  <c r="AF52" i="28" s="1"/>
  <c r="AG64" i="18"/>
  <c r="AG111" i="18" s="1"/>
  <c r="AG59" i="22" s="1"/>
  <c r="AG155" i="22" s="1"/>
  <c r="AG200" i="22" s="1"/>
  <c r="AE36" i="25"/>
  <c r="AG68" i="18"/>
  <c r="AG115" i="18" s="1"/>
  <c r="AG63" i="22" s="1"/>
  <c r="AG159" i="22" s="1"/>
  <c r="AG204" i="22" s="1"/>
  <c r="AG75" i="18"/>
  <c r="AG122" i="18" s="1"/>
  <c r="AG92" i="18"/>
  <c r="AG139" i="18" s="1"/>
  <c r="AG87" i="22" s="1"/>
  <c r="AG183" i="22" s="1"/>
  <c r="AE36" i="32"/>
  <c r="AE36" i="30"/>
  <c r="AE36" i="29"/>
  <c r="AE40" i="33"/>
  <c r="AE40" i="29"/>
  <c r="AE40" i="31"/>
  <c r="AE40" i="28"/>
  <c r="AE39" i="30"/>
  <c r="AE39" i="33"/>
  <c r="AG58" i="18"/>
  <c r="AG105" i="18" s="1"/>
  <c r="AF151" i="18" s="1"/>
  <c r="AF181" i="18" s="1"/>
  <c r="AG94" i="18"/>
  <c r="AG141" i="18" s="1"/>
  <c r="AF173" i="18" s="1"/>
  <c r="AF203" i="18" s="1"/>
  <c r="AF57" i="32" s="1"/>
  <c r="AG90" i="18"/>
  <c r="AG137" i="18" s="1"/>
  <c r="AG85" i="22" s="1"/>
  <c r="AG181" i="22" s="1"/>
  <c r="AF24" i="24" s="1"/>
  <c r="AF23" i="43" s="1"/>
  <c r="AG81" i="18"/>
  <c r="AG128" i="18" s="1"/>
  <c r="AG76" i="22" s="1"/>
  <c r="AG172" i="22" s="1"/>
  <c r="AF16" i="24" s="1"/>
  <c r="AF15" i="43" s="1"/>
  <c r="AG60" i="18"/>
  <c r="AG107" i="18" s="1"/>
  <c r="AG55" i="22" s="1"/>
  <c r="AG151" i="22" s="1"/>
  <c r="AG196" i="22" s="1"/>
  <c r="AE15" i="24"/>
  <c r="AE14" i="43" s="1"/>
  <c r="AG85" i="18"/>
  <c r="AG132" i="18" s="1"/>
  <c r="AF166" i="18" s="1"/>
  <c r="AF196" i="18" s="1"/>
  <c r="AF50" i="32" s="1"/>
  <c r="AG71" i="18"/>
  <c r="AG118" i="18" s="1"/>
  <c r="AG66" i="22" s="1"/>
  <c r="AG162" i="22" s="1"/>
  <c r="AG207" i="22" s="1"/>
  <c r="AG66" i="18"/>
  <c r="AG113" i="18" s="1"/>
  <c r="AG61" i="22" s="1"/>
  <c r="AG157" i="22" s="1"/>
  <c r="AG202" i="22" s="1"/>
  <c r="AG69" i="18"/>
  <c r="AG116" i="18" s="1"/>
  <c r="AG64" i="22" s="1"/>
  <c r="AG160" i="22" s="1"/>
  <c r="AG205" i="22" s="1"/>
  <c r="AG74" i="18"/>
  <c r="AG121" i="18" s="1"/>
  <c r="AG69" i="22" s="1"/>
  <c r="AG165" i="22" s="1"/>
  <c r="AG210" i="22" s="1"/>
  <c r="AG61" i="18"/>
  <c r="AG108" i="18" s="1"/>
  <c r="AG56" i="22" s="1"/>
  <c r="AG152" i="22" s="1"/>
  <c r="AG197" i="22" s="1"/>
  <c r="AE39" i="31"/>
  <c r="AG84" i="18"/>
  <c r="AG131" i="18" s="1"/>
  <c r="AG79" i="22" s="1"/>
  <c r="AG175" i="22" s="1"/>
  <c r="AF19" i="24" s="1"/>
  <c r="AF18" i="43" s="1"/>
  <c r="AG73" i="18"/>
  <c r="AG120" i="18" s="1"/>
  <c r="AG68" i="22" s="1"/>
  <c r="AG164" i="22" s="1"/>
  <c r="AG209" i="22" s="1"/>
  <c r="AG83" i="18"/>
  <c r="AG130" i="18" s="1"/>
  <c r="AF164" i="18" s="1"/>
  <c r="AF194" i="18" s="1"/>
  <c r="AF48" i="32" s="1"/>
  <c r="AG57" i="18"/>
  <c r="AG104" i="18" s="1"/>
  <c r="AG95" i="18"/>
  <c r="AG142" i="18" s="1"/>
  <c r="AG90" i="22" s="1"/>
  <c r="AG186" i="22" s="1"/>
  <c r="AG231" i="22" s="1"/>
  <c r="AG59" i="18"/>
  <c r="AG106" i="18" s="1"/>
  <c r="AG54" i="22" s="1"/>
  <c r="AG150" i="22" s="1"/>
  <c r="AG195" i="22" s="1"/>
  <c r="AE39" i="29"/>
  <c r="AG78" i="18"/>
  <c r="AG125" i="18" s="1"/>
  <c r="AG73" i="22" s="1"/>
  <c r="AG169" i="22" s="1"/>
  <c r="AG214" i="22" s="1"/>
  <c r="AG72" i="18"/>
  <c r="AG119" i="18" s="1"/>
  <c r="AG67" i="22" s="1"/>
  <c r="AG76" i="18"/>
  <c r="AG123" i="18" s="1"/>
  <c r="AG71" i="22" s="1"/>
  <c r="AG167" i="22" s="1"/>
  <c r="AG212" i="22" s="1"/>
  <c r="AG79" i="18"/>
  <c r="AG126" i="18" s="1"/>
  <c r="AF160" i="18" s="1"/>
  <c r="AF190" i="18" s="1"/>
  <c r="AG70" i="18"/>
  <c r="AG117" i="18" s="1"/>
  <c r="AG65" i="22" s="1"/>
  <c r="AG161" i="22" s="1"/>
  <c r="AG206" i="22" s="1"/>
  <c r="AG77" i="18"/>
  <c r="AG124" i="18" s="1"/>
  <c r="AG72" i="22" s="1"/>
  <c r="AG168" i="22" s="1"/>
  <c r="AG213" i="22" s="1"/>
  <c r="AE19" i="24"/>
  <c r="AE18" i="43" s="1"/>
  <c r="AF230" i="22"/>
  <c r="AE18" i="24"/>
  <c r="AE17" i="43" s="1"/>
  <c r="AE13" i="24"/>
  <c r="AE12" i="43" s="1"/>
  <c r="AE16" i="24"/>
  <c r="AE15" i="43" s="1"/>
  <c r="AF221" i="22"/>
  <c r="AE39" i="25"/>
  <c r="AE39" i="32"/>
  <c r="AE39" i="28"/>
  <c r="AF224" i="22"/>
  <c r="AE17" i="24"/>
  <c r="AE16" i="43" s="1"/>
  <c r="AF158" i="18"/>
  <c r="AF188" i="18" s="1"/>
  <c r="AF42" i="29" s="1"/>
  <c r="AE41" i="30"/>
  <c r="AE41" i="29"/>
  <c r="AE41" i="28"/>
  <c r="AE41" i="33"/>
  <c r="AE42" i="27"/>
  <c r="AE41" i="32"/>
  <c r="AE41" i="31"/>
  <c r="AE41" i="25"/>
  <c r="AE5" i="24"/>
  <c r="AE4" i="43" s="1"/>
  <c r="AE56" i="31"/>
  <c r="AE56" i="33"/>
  <c r="AF225" i="22"/>
  <c r="AE56" i="32"/>
  <c r="AE56" i="30"/>
  <c r="AE56" i="25"/>
  <c r="AE48" i="25"/>
  <c r="AE48" i="30"/>
  <c r="AE48" i="33"/>
  <c r="AE48" i="31"/>
  <c r="AE48" i="28"/>
  <c r="AE49" i="27"/>
  <c r="AE48" i="29"/>
  <c r="AE48" i="32"/>
  <c r="AE57" i="27"/>
  <c r="AE47" i="25"/>
  <c r="AE47" i="33"/>
  <c r="AE48" i="27"/>
  <c r="AE47" i="31"/>
  <c r="AE47" i="28"/>
  <c r="AE47" i="29"/>
  <c r="AE47" i="30"/>
  <c r="AE47" i="32"/>
  <c r="AE56" i="28"/>
  <c r="AE50" i="29"/>
  <c r="AE50" i="25"/>
  <c r="AE51" i="27"/>
  <c r="AE50" i="32"/>
  <c r="AE50" i="30"/>
  <c r="AE50" i="31"/>
  <c r="AE50" i="33"/>
  <c r="AE50" i="28"/>
  <c r="AF222" i="22"/>
  <c r="AE21" i="24"/>
  <c r="AE20" i="43" s="1"/>
  <c r="AE54" i="30"/>
  <c r="AE55" i="27"/>
  <c r="AE54" i="33"/>
  <c r="AE54" i="31"/>
  <c r="AE54" i="28"/>
  <c r="AE54" i="25"/>
  <c r="AE54" i="32"/>
  <c r="AE54" i="29"/>
  <c r="AE43" i="28"/>
  <c r="AE43" i="29"/>
  <c r="AE43" i="33"/>
  <c r="AE43" i="30"/>
  <c r="AE43" i="32"/>
  <c r="AE43" i="25"/>
  <c r="AE43" i="31"/>
  <c r="AE44" i="27"/>
  <c r="AE37" i="30"/>
  <c r="AE37" i="28"/>
  <c r="AE37" i="29"/>
  <c r="AE37" i="33"/>
  <c r="AE37" i="32"/>
  <c r="AE37" i="25"/>
  <c r="AE38" i="27"/>
  <c r="AE37" i="31"/>
  <c r="AE38" i="28"/>
  <c r="AE38" i="33"/>
  <c r="AE39" i="27"/>
  <c r="AE38" i="29"/>
  <c r="AE38" i="30"/>
  <c r="AE38" i="25"/>
  <c r="AE38" i="31"/>
  <c r="AE38" i="32"/>
  <c r="AE34" i="33"/>
  <c r="AE34" i="29"/>
  <c r="AE34" i="32"/>
  <c r="AE35" i="27"/>
  <c r="AE34" i="28"/>
  <c r="AE34" i="31"/>
  <c r="AE34" i="25"/>
  <c r="AE34" i="30"/>
  <c r="AE49" i="29"/>
  <c r="AE49" i="28"/>
  <c r="AE49" i="30"/>
  <c r="AE50" i="27"/>
  <c r="AE49" i="33"/>
  <c r="AE49" i="25"/>
  <c r="AE49" i="31"/>
  <c r="AE49" i="32"/>
  <c r="AE57" i="25"/>
  <c r="AE57" i="30"/>
  <c r="AE58" i="27"/>
  <c r="AE57" i="29"/>
  <c r="AE57" i="31"/>
  <c r="AE57" i="28"/>
  <c r="AE57" i="33"/>
  <c r="AE57" i="32"/>
  <c r="AE53" i="33"/>
  <c r="AE53" i="32"/>
  <c r="AE53" i="25"/>
  <c r="AE53" i="29"/>
  <c r="AE53" i="30"/>
  <c r="AE53" i="31"/>
  <c r="AE54" i="27"/>
  <c r="AE53" i="28"/>
  <c r="AG57" i="22"/>
  <c r="AG153" i="22" s="1"/>
  <c r="AG198" i="22" s="1"/>
  <c r="AG77" i="22"/>
  <c r="AG173" i="22" s="1"/>
  <c r="AG218" i="22" s="1"/>
  <c r="AE35" i="31"/>
  <c r="AE35" i="25"/>
  <c r="AE35" i="30"/>
  <c r="AE35" i="33"/>
  <c r="AE35" i="32"/>
  <c r="AE35" i="28"/>
  <c r="AE36" i="27"/>
  <c r="AE35" i="29"/>
  <c r="AF37" i="31"/>
  <c r="AF37" i="32"/>
  <c r="AF37" i="30"/>
  <c r="AF37" i="28"/>
  <c r="AF38" i="27"/>
  <c r="AF37" i="25"/>
  <c r="AF37" i="29"/>
  <c r="AF37" i="33"/>
  <c r="AF47" i="31"/>
  <c r="AF47" i="32"/>
  <c r="AF47" i="29"/>
  <c r="AF47" i="28"/>
  <c r="AF47" i="33"/>
  <c r="AF47" i="25"/>
  <c r="AF48" i="27"/>
  <c r="AF47" i="30"/>
  <c r="AF50" i="30"/>
  <c r="AF50" i="28"/>
  <c r="AF55" i="31"/>
  <c r="AF55" i="25"/>
  <c r="AF55" i="29"/>
  <c r="AG158" i="22"/>
  <c r="AG203" i="22" s="1"/>
  <c r="AG163" i="22"/>
  <c r="AG208" i="22" s="1"/>
  <c r="AG154" i="22"/>
  <c r="AG199" i="22" s="1"/>
  <c r="AF52" i="27" l="1"/>
  <c r="AF51" i="33"/>
  <c r="AF51" i="28"/>
  <c r="AG81" i="22"/>
  <c r="AG177" i="22" s="1"/>
  <c r="AF21" i="24" s="1"/>
  <c r="AF20" i="43" s="1"/>
  <c r="AF51" i="32"/>
  <c r="AF51" i="31"/>
  <c r="AF51" i="30"/>
  <c r="AF51" i="29"/>
  <c r="AF45" i="28"/>
  <c r="AF45" i="25"/>
  <c r="AF45" i="32"/>
  <c r="AF45" i="30"/>
  <c r="AF45" i="33"/>
  <c r="AF45" i="31"/>
  <c r="AF46" i="27"/>
  <c r="AG75" i="22"/>
  <c r="AG171" i="22" s="1"/>
  <c r="AG216" i="22" s="1"/>
  <c r="AF55" i="32"/>
  <c r="AG86" i="22"/>
  <c r="AG182" i="22" s="1"/>
  <c r="AG227" i="22" s="1"/>
  <c r="AF55" i="30"/>
  <c r="AF55" i="33"/>
  <c r="AF56" i="27"/>
  <c r="AF51" i="27"/>
  <c r="AF50" i="33"/>
  <c r="AG83" i="22"/>
  <c r="AG179" i="22" s="1"/>
  <c r="AF23" i="24" s="1"/>
  <c r="AF22" i="43" s="1"/>
  <c r="AF48" i="29"/>
  <c r="AF57" i="25"/>
  <c r="AF52" i="31"/>
  <c r="AF48" i="30"/>
  <c r="AF48" i="33"/>
  <c r="AF43" i="27"/>
  <c r="AF42" i="28"/>
  <c r="AF42" i="32"/>
  <c r="AF42" i="31"/>
  <c r="AF52" i="33"/>
  <c r="AF52" i="25"/>
  <c r="AF58" i="27"/>
  <c r="AF52" i="30"/>
  <c r="AF57" i="30"/>
  <c r="AF52" i="29"/>
  <c r="AF57" i="29"/>
  <c r="AF53" i="27"/>
  <c r="AG82" i="22"/>
  <c r="AG178" i="22" s="1"/>
  <c r="AF22" i="24" s="1"/>
  <c r="AF21" i="43" s="1"/>
  <c r="AF57" i="28"/>
  <c r="AF57" i="33"/>
  <c r="AF52" i="32"/>
  <c r="AG89" i="22"/>
  <c r="AG185" i="22" s="1"/>
  <c r="AG230" i="22" s="1"/>
  <c r="AF26" i="24"/>
  <c r="AF25" i="43" s="1"/>
  <c r="AF57" i="31"/>
  <c r="AF155" i="18"/>
  <c r="AF185" i="18" s="1"/>
  <c r="AF39" i="25" s="1"/>
  <c r="AF172" i="18"/>
  <c r="AF202" i="18" s="1"/>
  <c r="AF57" i="27" s="1"/>
  <c r="AG226" i="22"/>
  <c r="AG53" i="22"/>
  <c r="AG149" i="22" s="1"/>
  <c r="AG194" i="22" s="1"/>
  <c r="AF154" i="18"/>
  <c r="AF184" i="18" s="1"/>
  <c r="AF38" i="25" s="1"/>
  <c r="AF50" i="29"/>
  <c r="AF42" i="33"/>
  <c r="AF165" i="18"/>
  <c r="AF195" i="18" s="1"/>
  <c r="AF49" i="31" s="1"/>
  <c r="AG80" i="22"/>
  <c r="AG176" i="22" s="1"/>
  <c r="AF20" i="24" s="1"/>
  <c r="AF19" i="43" s="1"/>
  <c r="AF159" i="18"/>
  <c r="AF189" i="18" s="1"/>
  <c r="AF43" i="32" s="1"/>
  <c r="AF50" i="31"/>
  <c r="AF50" i="25"/>
  <c r="AF42" i="25"/>
  <c r="AF157" i="18"/>
  <c r="AF187" i="18" s="1"/>
  <c r="AF41" i="29" s="1"/>
  <c r="AF170" i="18"/>
  <c r="AF200" i="18" s="1"/>
  <c r="AF54" i="28" s="1"/>
  <c r="AF6" i="24"/>
  <c r="AF5" i="43" s="1"/>
  <c r="AF152" i="18"/>
  <c r="AF182" i="18" s="1"/>
  <c r="AF37" i="27" s="1"/>
  <c r="AF162" i="18"/>
  <c r="AF192" i="18" s="1"/>
  <c r="AF46" i="30" s="1"/>
  <c r="AF48" i="31"/>
  <c r="AG74" i="22"/>
  <c r="AG170" i="22" s="1"/>
  <c r="AG215" i="22" s="1"/>
  <c r="AF48" i="25"/>
  <c r="AG78" i="22"/>
  <c r="AG174" i="22" s="1"/>
  <c r="AF18" i="24" s="1"/>
  <c r="AF17" i="43" s="1"/>
  <c r="AF49" i="27"/>
  <c r="AF48" i="28"/>
  <c r="AF10" i="24"/>
  <c r="AF9" i="43" s="1"/>
  <c r="AF156" i="18"/>
  <c r="AF186" i="18" s="1"/>
  <c r="AF40" i="29" s="1"/>
  <c r="AK45" i="18"/>
  <c r="AH53" i="18" s="1"/>
  <c r="AH80" i="18" s="1"/>
  <c r="AH127" i="18" s="1"/>
  <c r="AG161" i="18" s="1"/>
  <c r="AG191" i="18" s="1"/>
  <c r="AG220" i="22"/>
  <c r="AH103" i="18"/>
  <c r="AG144" i="18"/>
  <c r="AF150" i="18"/>
  <c r="AF180" i="18" s="1"/>
  <c r="AG52" i="22"/>
  <c r="AG148" i="22" s="1"/>
  <c r="AF4" i="24" s="1"/>
  <c r="AF53" i="31"/>
  <c r="AF53" i="32"/>
  <c r="AF53" i="29"/>
  <c r="AF53" i="25"/>
  <c r="AF53" i="30"/>
  <c r="AF53" i="28"/>
  <c r="AF53" i="33"/>
  <c r="AF54" i="27"/>
  <c r="AF35" i="33"/>
  <c r="AF35" i="30"/>
  <c r="AF35" i="28"/>
  <c r="AF35" i="25"/>
  <c r="AF36" i="27"/>
  <c r="AF35" i="29"/>
  <c r="AF35" i="32"/>
  <c r="AF35" i="31"/>
  <c r="AF44" i="31"/>
  <c r="AF44" i="32"/>
  <c r="AF44" i="30"/>
  <c r="AF44" i="28"/>
  <c r="AF45" i="27"/>
  <c r="AF44" i="29"/>
  <c r="AF44" i="33"/>
  <c r="AF44" i="25"/>
  <c r="AG228" i="22"/>
  <c r="AG217" i="22"/>
  <c r="AF17" i="24"/>
  <c r="AF16" i="43" s="1"/>
  <c r="AF25" i="24"/>
  <c r="AF24" i="43" s="1"/>
  <c r="AF7" i="24"/>
  <c r="AF6" i="43" s="1"/>
  <c r="AF8" i="24"/>
  <c r="AF7" i="43" s="1"/>
  <c r="AF11" i="24"/>
  <c r="AF10" i="43" s="1"/>
  <c r="AF9" i="24"/>
  <c r="AF8" i="43" s="1"/>
  <c r="AF13" i="24"/>
  <c r="AF12" i="43" s="1"/>
  <c r="AF15" i="24" l="1"/>
  <c r="AF14" i="43" s="1"/>
  <c r="AG222" i="22"/>
  <c r="AF27" i="24"/>
  <c r="AF26" i="43" s="1"/>
  <c r="AG223" i="22"/>
  <c r="AG224" i="22"/>
  <c r="AF49" i="28"/>
  <c r="AF49" i="29"/>
  <c r="AF49" i="30"/>
  <c r="AF40" i="27"/>
  <c r="AF39" i="31"/>
  <c r="AF39" i="29"/>
  <c r="AF39" i="32"/>
  <c r="AH74" i="18"/>
  <c r="AH121" i="18" s="1"/>
  <c r="AH69" i="22" s="1"/>
  <c r="AH165" i="22" s="1"/>
  <c r="AH210" i="22" s="1"/>
  <c r="AH93" i="18"/>
  <c r="AH140" i="18" s="1"/>
  <c r="AH88" i="22" s="1"/>
  <c r="AH184" i="22" s="1"/>
  <c r="AH229" i="22" s="1"/>
  <c r="AH66" i="18"/>
  <c r="AH113" i="18" s="1"/>
  <c r="AH61" i="22" s="1"/>
  <c r="AH157" i="22" s="1"/>
  <c r="AH202" i="22" s="1"/>
  <c r="AH63" i="18"/>
  <c r="AH110" i="18" s="1"/>
  <c r="AH58" i="22" s="1"/>
  <c r="AH154" i="22" s="1"/>
  <c r="AH199" i="22" s="1"/>
  <c r="AH57" i="18"/>
  <c r="AH88" i="18"/>
  <c r="AH135" i="18" s="1"/>
  <c r="AH83" i="22" s="1"/>
  <c r="AH179" i="22" s="1"/>
  <c r="AH224" i="22" s="1"/>
  <c r="AF39" i="30"/>
  <c r="AH85" i="18"/>
  <c r="AH132" i="18" s="1"/>
  <c r="AG166" i="18" s="1"/>
  <c r="AG196" i="18" s="1"/>
  <c r="AG50" i="30" s="1"/>
  <c r="AH61" i="18"/>
  <c r="AH108" i="18" s="1"/>
  <c r="AH56" i="22" s="1"/>
  <c r="AH152" i="22" s="1"/>
  <c r="AH197" i="22" s="1"/>
  <c r="AH72" i="18"/>
  <c r="AH119" i="18" s="1"/>
  <c r="AH67" i="22" s="1"/>
  <c r="AH163" i="22" s="1"/>
  <c r="AH208" i="22" s="1"/>
  <c r="AF41" i="31"/>
  <c r="AF39" i="28"/>
  <c r="AF54" i="29"/>
  <c r="AF39" i="33"/>
  <c r="AF54" i="32"/>
  <c r="AH90" i="18"/>
  <c r="AH137" i="18" s="1"/>
  <c r="AH85" i="22" s="1"/>
  <c r="AH181" i="22" s="1"/>
  <c r="AH226" i="22" s="1"/>
  <c r="AF54" i="33"/>
  <c r="AF38" i="31"/>
  <c r="AF38" i="33"/>
  <c r="AF38" i="30"/>
  <c r="AF42" i="27"/>
  <c r="AF41" i="33"/>
  <c r="AF41" i="28"/>
  <c r="AF39" i="27"/>
  <c r="AF56" i="31"/>
  <c r="AF36" i="28"/>
  <c r="AF36" i="33"/>
  <c r="AG221" i="22"/>
  <c r="AF5" i="24"/>
  <c r="AF4" i="43" s="1"/>
  <c r="AF49" i="32"/>
  <c r="AF36" i="32"/>
  <c r="AF49" i="25"/>
  <c r="AF56" i="33"/>
  <c r="AF36" i="30"/>
  <c r="AF49" i="33"/>
  <c r="AF56" i="25"/>
  <c r="AF50" i="27"/>
  <c r="AF56" i="29"/>
  <c r="AF56" i="28"/>
  <c r="AF56" i="30"/>
  <c r="AF56" i="32"/>
  <c r="AH59" i="18"/>
  <c r="AH106" i="18" s="1"/>
  <c r="AH54" i="22" s="1"/>
  <c r="AH150" i="22" s="1"/>
  <c r="AH75" i="18"/>
  <c r="AH122" i="18" s="1"/>
  <c r="AG158" i="18" s="1"/>
  <c r="AG188" i="18" s="1"/>
  <c r="AG42" i="31" s="1"/>
  <c r="AF41" i="30"/>
  <c r="AF54" i="25"/>
  <c r="AH65" i="18"/>
  <c r="AH112" i="18" s="1"/>
  <c r="AH60" i="22" s="1"/>
  <c r="AH156" i="22" s="1"/>
  <c r="AH201" i="22" s="1"/>
  <c r="AH77" i="18"/>
  <c r="AH124" i="18" s="1"/>
  <c r="AH72" i="22" s="1"/>
  <c r="AH168" i="22" s="1"/>
  <c r="AH213" i="22" s="1"/>
  <c r="AF41" i="32"/>
  <c r="AF55" i="27"/>
  <c r="AH71" i="18"/>
  <c r="AH118" i="18" s="1"/>
  <c r="AH66" i="22" s="1"/>
  <c r="AH162" i="22" s="1"/>
  <c r="AH207" i="22" s="1"/>
  <c r="AH76" i="18"/>
  <c r="AH123" i="18" s="1"/>
  <c r="AH71" i="22" s="1"/>
  <c r="AH167" i="22" s="1"/>
  <c r="AH212" i="22" s="1"/>
  <c r="AH60" i="18"/>
  <c r="AH107" i="18" s="1"/>
  <c r="AH55" i="22" s="1"/>
  <c r="AH151" i="22" s="1"/>
  <c r="AH196" i="22" s="1"/>
  <c r="AH70" i="18"/>
  <c r="AH117" i="18" s="1"/>
  <c r="AH65" i="22" s="1"/>
  <c r="AH161" i="22" s="1"/>
  <c r="AH206" i="22" s="1"/>
  <c r="AF54" i="30"/>
  <c r="AF41" i="25"/>
  <c r="AF43" i="31"/>
  <c r="AF43" i="28"/>
  <c r="AF46" i="28"/>
  <c r="AF38" i="29"/>
  <c r="AF38" i="28"/>
  <c r="AH92" i="18"/>
  <c r="AH139" i="18" s="1"/>
  <c r="AH87" i="22" s="1"/>
  <c r="AH183" i="22" s="1"/>
  <c r="AH86" i="18"/>
  <c r="AH133" i="18" s="1"/>
  <c r="AG167" i="18" s="1"/>
  <c r="AG197" i="18" s="1"/>
  <c r="AG51" i="32" s="1"/>
  <c r="AH79" i="18"/>
  <c r="AH126" i="18" s="1"/>
  <c r="AG160" i="18" s="1"/>
  <c r="AG190" i="18" s="1"/>
  <c r="AG44" i="33" s="1"/>
  <c r="AF54" i="31"/>
  <c r="AF38" i="32"/>
  <c r="AF46" i="31"/>
  <c r="AH94" i="18"/>
  <c r="AH141" i="18" s="1"/>
  <c r="AG173" i="18" s="1"/>
  <c r="AG203" i="18" s="1"/>
  <c r="AG57" i="33" s="1"/>
  <c r="AH64" i="18"/>
  <c r="AH111" i="18" s="1"/>
  <c r="AH59" i="22" s="1"/>
  <c r="AH155" i="22" s="1"/>
  <c r="AH200" i="22" s="1"/>
  <c r="AH67" i="18"/>
  <c r="AH114" i="18" s="1"/>
  <c r="AH62" i="22" s="1"/>
  <c r="AH158" i="22" s="1"/>
  <c r="AH203" i="22" s="1"/>
  <c r="AH81" i="18"/>
  <c r="AH128" i="18" s="1"/>
  <c r="AG162" i="18" s="1"/>
  <c r="AG192" i="18" s="1"/>
  <c r="AF46" i="29"/>
  <c r="AF43" i="25"/>
  <c r="AF46" i="33"/>
  <c r="AF43" i="29"/>
  <c r="AF44" i="27"/>
  <c r="AF43" i="33"/>
  <c r="AF43" i="30"/>
  <c r="AF36" i="29"/>
  <c r="AF36" i="25"/>
  <c r="AF14" i="24"/>
  <c r="AF13" i="43" s="1"/>
  <c r="AF36" i="31"/>
  <c r="AF46" i="32"/>
  <c r="AF41" i="27"/>
  <c r="AF46" i="25"/>
  <c r="AF47" i="27"/>
  <c r="AG219" i="22"/>
  <c r="AF40" i="28"/>
  <c r="AF40" i="31"/>
  <c r="AF40" i="30"/>
  <c r="AH68" i="18"/>
  <c r="AH115" i="18" s="1"/>
  <c r="AH63" i="22" s="1"/>
  <c r="AH159" i="22" s="1"/>
  <c r="AH204" i="22" s="1"/>
  <c r="AH78" i="18"/>
  <c r="AH125" i="18" s="1"/>
  <c r="AH73" i="22" s="1"/>
  <c r="AH169" i="22" s="1"/>
  <c r="AH214" i="22" s="1"/>
  <c r="AH87" i="18"/>
  <c r="AH134" i="18" s="1"/>
  <c r="AG168" i="18" s="1"/>
  <c r="AG198" i="18" s="1"/>
  <c r="AG52" i="28" s="1"/>
  <c r="AH58" i="18"/>
  <c r="AH105" i="18" s="1"/>
  <c r="AG151" i="18" s="1"/>
  <c r="AG181" i="18" s="1"/>
  <c r="AG36" i="27" s="1"/>
  <c r="AH84" i="18"/>
  <c r="AH131" i="18" s="1"/>
  <c r="AG165" i="18" s="1"/>
  <c r="AG195" i="18" s="1"/>
  <c r="AG49" i="33" s="1"/>
  <c r="AH62" i="18"/>
  <c r="AH109" i="18" s="1"/>
  <c r="AG153" i="18" s="1"/>
  <c r="AG183" i="18" s="1"/>
  <c r="AG37" i="25" s="1"/>
  <c r="AH95" i="18"/>
  <c r="AH142" i="18" s="1"/>
  <c r="AH90" i="22" s="1"/>
  <c r="AH186" i="22" s="1"/>
  <c r="AH231" i="22" s="1"/>
  <c r="AH82" i="18"/>
  <c r="AH129" i="18" s="1"/>
  <c r="AG163" i="18" s="1"/>
  <c r="AG193" i="18" s="1"/>
  <c r="AG47" i="30" s="1"/>
  <c r="AH91" i="18"/>
  <c r="AH138" i="18" s="1"/>
  <c r="AH83" i="18"/>
  <c r="AH130" i="18" s="1"/>
  <c r="AG164" i="18" s="1"/>
  <c r="AG194" i="18" s="1"/>
  <c r="AG48" i="32" s="1"/>
  <c r="AH73" i="18"/>
  <c r="AH120" i="18" s="1"/>
  <c r="AH68" i="22" s="1"/>
  <c r="AH164" i="22" s="1"/>
  <c r="AH209" i="22" s="1"/>
  <c r="AH69" i="18"/>
  <c r="AH116" i="18" s="1"/>
  <c r="AH64" i="22" s="1"/>
  <c r="AH160" i="22" s="1"/>
  <c r="AH205" i="22" s="1"/>
  <c r="AH89" i="18"/>
  <c r="AH136" i="18" s="1"/>
  <c r="AH84" i="22" s="1"/>
  <c r="AH180" i="22" s="1"/>
  <c r="AH225" i="22" s="1"/>
  <c r="AF40" i="25"/>
  <c r="AF40" i="32"/>
  <c r="AF40" i="33"/>
  <c r="AG193" i="22"/>
  <c r="AF238" i="22" s="1"/>
  <c r="AH75" i="22"/>
  <c r="AH171" i="22" s="1"/>
  <c r="AH216" i="22" s="1"/>
  <c r="AI52" i="18"/>
  <c r="AF34" i="33"/>
  <c r="AF34" i="30"/>
  <c r="AF34" i="29"/>
  <c r="AF34" i="32"/>
  <c r="AF34" i="31"/>
  <c r="AF34" i="25"/>
  <c r="AF35" i="27"/>
  <c r="AF34" i="28"/>
  <c r="AH104" i="18"/>
  <c r="AG45" i="31"/>
  <c r="AG45" i="30"/>
  <c r="AG45" i="32"/>
  <c r="AG45" i="33"/>
  <c r="AG45" i="29"/>
  <c r="AG45" i="25"/>
  <c r="AG46" i="27"/>
  <c r="AG45" i="28"/>
  <c r="AF3" i="43"/>
  <c r="AG50" i="32" l="1"/>
  <c r="AG50" i="31"/>
  <c r="AG51" i="27"/>
  <c r="AG50" i="29"/>
  <c r="AG50" i="25"/>
  <c r="AH80" i="22"/>
  <c r="AH176" i="22" s="1"/>
  <c r="AG20" i="24" s="1"/>
  <c r="AG19" i="43" s="1"/>
  <c r="AG50" i="28"/>
  <c r="AG50" i="33"/>
  <c r="AG6" i="24"/>
  <c r="AG5" i="43" s="1"/>
  <c r="AG53" i="27"/>
  <c r="AG169" i="18"/>
  <c r="AG199" i="18" s="1"/>
  <c r="AG53" i="25" s="1"/>
  <c r="AH228" i="22"/>
  <c r="AG51" i="33"/>
  <c r="AG51" i="25"/>
  <c r="AG51" i="28"/>
  <c r="AG154" i="18"/>
  <c r="AG184" i="18" s="1"/>
  <c r="AG39" i="27" s="1"/>
  <c r="AH76" i="22"/>
  <c r="AH172" i="22" s="1"/>
  <c r="AG16" i="24" s="1"/>
  <c r="AG15" i="43" s="1"/>
  <c r="AG51" i="29"/>
  <c r="AG51" i="30"/>
  <c r="AG10" i="24"/>
  <c r="AG9" i="43" s="1"/>
  <c r="AG44" i="28"/>
  <c r="AG49" i="28"/>
  <c r="AH74" i="22"/>
  <c r="AH170" i="22" s="1"/>
  <c r="AH215" i="22" s="1"/>
  <c r="AG44" i="30"/>
  <c r="AG49" i="25"/>
  <c r="AG44" i="29"/>
  <c r="AG44" i="32"/>
  <c r="AG49" i="31"/>
  <c r="AG45" i="27"/>
  <c r="AG49" i="29"/>
  <c r="AG44" i="31"/>
  <c r="AG44" i="25"/>
  <c r="AG50" i="27"/>
  <c r="AG49" i="30"/>
  <c r="AG49" i="32"/>
  <c r="AG42" i="25"/>
  <c r="AG42" i="29"/>
  <c r="AG42" i="28"/>
  <c r="AG43" i="27"/>
  <c r="AG42" i="32"/>
  <c r="AG42" i="33"/>
  <c r="AG58" i="27"/>
  <c r="AG57" i="28"/>
  <c r="AG8" i="24"/>
  <c r="AG7" i="43" s="1"/>
  <c r="AG152" i="18"/>
  <c r="AG182" i="18" s="1"/>
  <c r="AG36" i="25" s="1"/>
  <c r="AG57" i="25"/>
  <c r="AG48" i="31"/>
  <c r="AG52" i="27"/>
  <c r="AG52" i="31"/>
  <c r="AG51" i="31"/>
  <c r="AG57" i="29"/>
  <c r="AG156" i="18"/>
  <c r="AG186" i="18" s="1"/>
  <c r="AG41" i="27" s="1"/>
  <c r="AG48" i="30"/>
  <c r="AG48" i="29"/>
  <c r="AG57" i="31"/>
  <c r="AH81" i="22"/>
  <c r="AH177" i="22" s="1"/>
  <c r="AG21" i="24" s="1"/>
  <c r="AG20" i="43" s="1"/>
  <c r="AG48" i="33"/>
  <c r="AG57" i="32"/>
  <c r="AH89" i="22"/>
  <c r="AH185" i="22" s="1"/>
  <c r="AG27" i="24" s="1"/>
  <c r="AG26" i="43" s="1"/>
  <c r="AG52" i="33"/>
  <c r="AG57" i="30"/>
  <c r="AH82" i="22"/>
  <c r="AH178" i="22" s="1"/>
  <c r="AG22" i="24" s="1"/>
  <c r="AG21" i="43" s="1"/>
  <c r="AG52" i="25"/>
  <c r="AG53" i="31"/>
  <c r="AG52" i="32"/>
  <c r="AG53" i="30"/>
  <c r="AG53" i="32"/>
  <c r="AH79" i="22"/>
  <c r="AH175" i="22" s="1"/>
  <c r="AH220" i="22" s="1"/>
  <c r="AG170" i="18"/>
  <c r="AG200" i="18" s="1"/>
  <c r="AG54" i="28" s="1"/>
  <c r="AG53" i="29"/>
  <c r="AG48" i="25"/>
  <c r="AG52" i="30"/>
  <c r="AG54" i="27"/>
  <c r="AG49" i="27"/>
  <c r="AG52" i="29"/>
  <c r="AG48" i="28"/>
  <c r="AG159" i="18"/>
  <c r="AG189" i="18" s="1"/>
  <c r="AG43" i="25" s="1"/>
  <c r="AG26" i="24"/>
  <c r="AG25" i="43" s="1"/>
  <c r="AG172" i="18"/>
  <c r="AG202" i="18" s="1"/>
  <c r="AG37" i="33"/>
  <c r="AG37" i="30"/>
  <c r="AG38" i="27"/>
  <c r="AG37" i="32"/>
  <c r="AG35" i="29"/>
  <c r="AG35" i="25"/>
  <c r="AG35" i="32"/>
  <c r="AG35" i="28"/>
  <c r="AG35" i="33"/>
  <c r="AG35" i="30"/>
  <c r="AG35" i="31"/>
  <c r="AG37" i="31"/>
  <c r="AH57" i="22"/>
  <c r="AH153" i="22" s="1"/>
  <c r="AH198" i="22" s="1"/>
  <c r="AG47" i="32"/>
  <c r="AG37" i="29"/>
  <c r="AG157" i="18"/>
  <c r="AG187" i="18" s="1"/>
  <c r="AG42" i="27" s="1"/>
  <c r="AG37" i="28"/>
  <c r="AH53" i="22"/>
  <c r="AH149" i="22" s="1"/>
  <c r="AH194" i="22" s="1"/>
  <c r="AH78" i="22"/>
  <c r="AH174" i="22" s="1"/>
  <c r="AG18" i="24" s="1"/>
  <c r="AG17" i="43" s="1"/>
  <c r="AG48" i="27"/>
  <c r="AG47" i="33"/>
  <c r="AG47" i="28"/>
  <c r="AL45" i="18"/>
  <c r="AI53" i="18" s="1"/>
  <c r="AI103" i="18" s="1"/>
  <c r="AG47" i="25"/>
  <c r="AG47" i="29"/>
  <c r="AG155" i="18"/>
  <c r="AG185" i="18" s="1"/>
  <c r="AG39" i="33" s="1"/>
  <c r="AH77" i="22"/>
  <c r="AH173" i="22" s="1"/>
  <c r="AH218" i="22" s="1"/>
  <c r="AG47" i="31"/>
  <c r="AG171" i="18"/>
  <c r="AG201" i="18" s="1"/>
  <c r="AH86" i="22"/>
  <c r="AH182" i="22" s="1"/>
  <c r="AH227" i="22" s="1"/>
  <c r="AG47" i="27"/>
  <c r="AG46" i="31"/>
  <c r="AG46" i="30"/>
  <c r="AG46" i="33"/>
  <c r="AG46" i="25"/>
  <c r="AG46" i="29"/>
  <c r="AG46" i="32"/>
  <c r="AG46" i="28"/>
  <c r="AG150" i="18"/>
  <c r="AG180" i="18" s="1"/>
  <c r="AH52" i="22"/>
  <c r="AH148" i="22" s="1"/>
  <c r="AH144" i="18"/>
  <c r="AG24" i="24"/>
  <c r="AG23" i="43" s="1"/>
  <c r="AH195" i="22"/>
  <c r="AG23" i="24"/>
  <c r="AG22" i="43" s="1"/>
  <c r="AG15" i="24"/>
  <c r="AG14" i="43" s="1"/>
  <c r="AG9" i="24"/>
  <c r="AG8" i="43" s="1"/>
  <c r="AG13" i="24"/>
  <c r="AG12" i="43" s="1"/>
  <c r="AG11" i="24"/>
  <c r="AG10" i="43" s="1"/>
  <c r="AH221" i="22" l="1"/>
  <c r="AG53" i="33"/>
  <c r="AG53" i="28"/>
  <c r="AG14" i="24"/>
  <c r="AG13" i="43" s="1"/>
  <c r="AG38" i="33"/>
  <c r="AH222" i="22"/>
  <c r="AG38" i="25"/>
  <c r="AG38" i="28"/>
  <c r="AG36" i="28"/>
  <c r="AG38" i="31"/>
  <c r="AG38" i="30"/>
  <c r="AG38" i="32"/>
  <c r="AG36" i="31"/>
  <c r="AG36" i="33"/>
  <c r="AG37" i="27"/>
  <c r="AG36" i="29"/>
  <c r="AG36" i="32"/>
  <c r="AG36" i="30"/>
  <c r="AG38" i="29"/>
  <c r="AH217" i="22"/>
  <c r="AG19" i="24"/>
  <c r="AG18" i="43" s="1"/>
  <c r="AG25" i="24"/>
  <c r="AG24" i="43" s="1"/>
  <c r="AG40" i="31"/>
  <c r="AG40" i="32"/>
  <c r="AH223" i="22"/>
  <c r="AG40" i="25"/>
  <c r="AG40" i="28"/>
  <c r="AG40" i="33"/>
  <c r="AG40" i="30"/>
  <c r="AG40" i="29"/>
  <c r="AG43" i="33"/>
  <c r="AG43" i="31"/>
  <c r="AG43" i="28"/>
  <c r="AG43" i="30"/>
  <c r="AH230" i="22"/>
  <c r="AG43" i="29"/>
  <c r="AG54" i="32"/>
  <c r="AG43" i="32"/>
  <c r="AG7" i="24"/>
  <c r="AG6" i="43" s="1"/>
  <c r="AG54" i="31"/>
  <c r="AG54" i="30"/>
  <c r="AG54" i="33"/>
  <c r="AG5" i="24"/>
  <c r="AG4" i="43" s="1"/>
  <c r="AG54" i="25"/>
  <c r="AG44" i="27"/>
  <c r="AG55" i="27"/>
  <c r="AG54" i="29"/>
  <c r="AG41" i="29"/>
  <c r="AG56" i="30"/>
  <c r="AG56" i="29"/>
  <c r="AG56" i="28"/>
  <c r="AG56" i="31"/>
  <c r="AG56" i="33"/>
  <c r="AG56" i="25"/>
  <c r="AG57" i="27"/>
  <c r="AG56" i="32"/>
  <c r="AG41" i="31"/>
  <c r="AG41" i="32"/>
  <c r="AG17" i="24"/>
  <c r="AG16" i="43" s="1"/>
  <c r="AH219" i="22"/>
  <c r="AG40" i="27"/>
  <c r="AG41" i="30"/>
  <c r="AG41" i="25"/>
  <c r="AG41" i="28"/>
  <c r="AG41" i="33"/>
  <c r="AG39" i="32"/>
  <c r="AG55" i="31"/>
  <c r="AG55" i="32"/>
  <c r="AG55" i="25"/>
  <c r="AG56" i="27"/>
  <c r="AG55" i="33"/>
  <c r="AG55" i="28"/>
  <c r="AG55" i="30"/>
  <c r="AG55" i="29"/>
  <c r="AG39" i="31"/>
  <c r="AG39" i="25"/>
  <c r="AG39" i="29"/>
  <c r="AG39" i="28"/>
  <c r="AG39" i="30"/>
  <c r="AG4" i="24"/>
  <c r="AG3" i="43" s="1"/>
  <c r="AI85" i="18"/>
  <c r="AI132" i="18" s="1"/>
  <c r="AH166" i="18" s="1"/>
  <c r="AH196" i="18" s="1"/>
  <c r="AH51" i="27" s="1"/>
  <c r="AI69" i="18"/>
  <c r="AI116" i="18" s="1"/>
  <c r="AI64" i="22" s="1"/>
  <c r="AI160" i="22" s="1"/>
  <c r="AI205" i="22" s="1"/>
  <c r="AI64" i="18"/>
  <c r="AI111" i="18" s="1"/>
  <c r="AI59" i="22" s="1"/>
  <c r="AI155" i="22" s="1"/>
  <c r="AI200" i="22" s="1"/>
  <c r="AI86" i="18"/>
  <c r="AI133" i="18" s="1"/>
  <c r="AI81" i="22" s="1"/>
  <c r="AI177" i="22" s="1"/>
  <c r="AI222" i="22" s="1"/>
  <c r="AI61" i="18"/>
  <c r="AI108" i="18" s="1"/>
  <c r="AI56" i="22" s="1"/>
  <c r="AI152" i="22" s="1"/>
  <c r="AI197" i="22" s="1"/>
  <c r="AI65" i="18"/>
  <c r="AI112" i="18" s="1"/>
  <c r="AI60" i="22" s="1"/>
  <c r="AI156" i="22" s="1"/>
  <c r="AI201" i="22" s="1"/>
  <c r="AI72" i="18"/>
  <c r="AI119" i="18" s="1"/>
  <c r="AI67" i="22" s="1"/>
  <c r="AI163" i="22" s="1"/>
  <c r="AI208" i="22" s="1"/>
  <c r="AI62" i="18"/>
  <c r="AI109" i="18" s="1"/>
  <c r="AH153" i="18" s="1"/>
  <c r="AH183" i="18" s="1"/>
  <c r="AH37" i="33" s="1"/>
  <c r="AI66" i="18"/>
  <c r="AI113" i="18" s="1"/>
  <c r="AI61" i="22" s="1"/>
  <c r="AI157" i="22" s="1"/>
  <c r="AI202" i="22" s="1"/>
  <c r="AI89" i="18"/>
  <c r="AI136" i="18" s="1"/>
  <c r="AI84" i="22" s="1"/>
  <c r="AI180" i="22" s="1"/>
  <c r="AI75" i="18"/>
  <c r="AI122" i="18" s="1"/>
  <c r="AH158" i="18" s="1"/>
  <c r="AH188" i="18" s="1"/>
  <c r="AI67" i="18"/>
  <c r="AI114" i="18" s="1"/>
  <c r="AI62" i="22" s="1"/>
  <c r="AI158" i="22" s="1"/>
  <c r="AI203" i="22" s="1"/>
  <c r="AI88" i="18"/>
  <c r="AI135" i="18" s="1"/>
  <c r="AI83" i="22" s="1"/>
  <c r="AI179" i="22" s="1"/>
  <c r="AH23" i="24" s="1"/>
  <c r="AH22" i="43" s="1"/>
  <c r="AI93" i="18"/>
  <c r="AI140" i="18" s="1"/>
  <c r="AI88" i="22" s="1"/>
  <c r="AI184" i="22" s="1"/>
  <c r="AI229" i="22" s="1"/>
  <c r="AI71" i="18"/>
  <c r="AI118" i="18" s="1"/>
  <c r="AI66" i="22" s="1"/>
  <c r="AI162" i="22" s="1"/>
  <c r="AI207" i="22" s="1"/>
  <c r="AI81" i="18"/>
  <c r="AI128" i="18" s="1"/>
  <c r="AI76" i="22" s="1"/>
  <c r="AI172" i="22" s="1"/>
  <c r="AH16" i="24" s="1"/>
  <c r="AH15" i="43" s="1"/>
  <c r="AI84" i="18"/>
  <c r="AI131" i="18" s="1"/>
  <c r="AH165" i="18" s="1"/>
  <c r="AH195" i="18" s="1"/>
  <c r="AH49" i="32" s="1"/>
  <c r="AI77" i="18"/>
  <c r="AI124" i="18" s="1"/>
  <c r="AI72" i="22" s="1"/>
  <c r="AI168" i="22" s="1"/>
  <c r="AI213" i="22" s="1"/>
  <c r="AI94" i="18"/>
  <c r="AI141" i="18" s="1"/>
  <c r="AI89" i="22" s="1"/>
  <c r="AI95" i="18"/>
  <c r="AI142" i="18" s="1"/>
  <c r="AI90" i="22" s="1"/>
  <c r="AI186" i="22" s="1"/>
  <c r="AI231" i="22" s="1"/>
  <c r="AI73" i="18"/>
  <c r="AI120" i="18" s="1"/>
  <c r="AI90" i="18"/>
  <c r="AI137" i="18" s="1"/>
  <c r="AI59" i="18"/>
  <c r="AI106" i="18" s="1"/>
  <c r="AI82" i="18"/>
  <c r="AI129" i="18" s="1"/>
  <c r="AI57" i="18"/>
  <c r="AI104" i="18" s="1"/>
  <c r="AJ52" i="18"/>
  <c r="AI78" i="18"/>
  <c r="AI125" i="18" s="1"/>
  <c r="AI73" i="22" s="1"/>
  <c r="AI169" i="22" s="1"/>
  <c r="AI214" i="22" s="1"/>
  <c r="AI74" i="18"/>
  <c r="AI121" i="18" s="1"/>
  <c r="AI69" i="22" s="1"/>
  <c r="AI165" i="22" s="1"/>
  <c r="AI210" i="22" s="1"/>
  <c r="AI68" i="18"/>
  <c r="AI115" i="18" s="1"/>
  <c r="AI63" i="22" s="1"/>
  <c r="AI159" i="22" s="1"/>
  <c r="AI204" i="22" s="1"/>
  <c r="AI58" i="18"/>
  <c r="AI105" i="18" s="1"/>
  <c r="AH151" i="18" s="1"/>
  <c r="AH181" i="18" s="1"/>
  <c r="AI83" i="18"/>
  <c r="AI130" i="18" s="1"/>
  <c r="AI78" i="22" s="1"/>
  <c r="AI174" i="22" s="1"/>
  <c r="AI87" i="18"/>
  <c r="AI134" i="18" s="1"/>
  <c r="AI60" i="18"/>
  <c r="AI107" i="18" s="1"/>
  <c r="AI55" i="22" s="1"/>
  <c r="AI151" i="22" s="1"/>
  <c r="AI196" i="22" s="1"/>
  <c r="AI92" i="18"/>
  <c r="AI139" i="18" s="1"/>
  <c r="AI70" i="18"/>
  <c r="AI117" i="18" s="1"/>
  <c r="AI65" i="22" s="1"/>
  <c r="AI161" i="22" s="1"/>
  <c r="AI80" i="18"/>
  <c r="AI127" i="18" s="1"/>
  <c r="AI63" i="18"/>
  <c r="AI110" i="18" s="1"/>
  <c r="AI91" i="18"/>
  <c r="AI138" i="18" s="1"/>
  <c r="AI79" i="18"/>
  <c r="AI126" i="18" s="1"/>
  <c r="AI74" i="22" s="1"/>
  <c r="AI76" i="18"/>
  <c r="AI123" i="18" s="1"/>
  <c r="AH193" i="22"/>
  <c r="AG238" i="22" s="1"/>
  <c r="AG34" i="28"/>
  <c r="AG34" i="31"/>
  <c r="AG34" i="32"/>
  <c r="AG35" i="27"/>
  <c r="AG34" i="30"/>
  <c r="AG34" i="33"/>
  <c r="AG34" i="25"/>
  <c r="AG34" i="29"/>
  <c r="AH169" i="18" l="1"/>
  <c r="AH199" i="18" s="1"/>
  <c r="AH53" i="31" s="1"/>
  <c r="AH167" i="18"/>
  <c r="AH197" i="18" s="1"/>
  <c r="AH51" i="30" s="1"/>
  <c r="AH172" i="18"/>
  <c r="AH202" i="18" s="1"/>
  <c r="AH56" i="32" s="1"/>
  <c r="AH50" i="25"/>
  <c r="AH50" i="32"/>
  <c r="AH50" i="29"/>
  <c r="AI80" i="22"/>
  <c r="AI176" i="22" s="1"/>
  <c r="AI221" i="22" s="1"/>
  <c r="AH50" i="28"/>
  <c r="AH164" i="18"/>
  <c r="AH194" i="18" s="1"/>
  <c r="AH48" i="25" s="1"/>
  <c r="AI79" i="22"/>
  <c r="AI175" i="22" s="1"/>
  <c r="AI220" i="22" s="1"/>
  <c r="AH50" i="31"/>
  <c r="AH50" i="33"/>
  <c r="AH50" i="30"/>
  <c r="AH50" i="27"/>
  <c r="AH49" i="30"/>
  <c r="AH49" i="29"/>
  <c r="AH49" i="28"/>
  <c r="AH49" i="25"/>
  <c r="AH160" i="18"/>
  <c r="AH190" i="18" s="1"/>
  <c r="AH44" i="28" s="1"/>
  <c r="AH49" i="33"/>
  <c r="AI87" i="22"/>
  <c r="AI183" i="22" s="1"/>
  <c r="AH26" i="24" s="1"/>
  <c r="AH25" i="43" s="1"/>
  <c r="AI219" i="22"/>
  <c r="AH18" i="24"/>
  <c r="AH17" i="43" s="1"/>
  <c r="AH49" i="31"/>
  <c r="AH37" i="28"/>
  <c r="AH37" i="29"/>
  <c r="AH37" i="30"/>
  <c r="AH37" i="25"/>
  <c r="AH37" i="32"/>
  <c r="AI53" i="22"/>
  <c r="AI149" i="22" s="1"/>
  <c r="AH37" i="31"/>
  <c r="AH162" i="18"/>
  <c r="AH192" i="18" s="1"/>
  <c r="AH47" i="27" s="1"/>
  <c r="AH38" i="27"/>
  <c r="AH173" i="18"/>
  <c r="AH203" i="18" s="1"/>
  <c r="AH57" i="29" s="1"/>
  <c r="AH155" i="18"/>
  <c r="AH185" i="18" s="1"/>
  <c r="AH40" i="27" s="1"/>
  <c r="AI57" i="22"/>
  <c r="AI153" i="22" s="1"/>
  <c r="AI198" i="22" s="1"/>
  <c r="AI185" i="22"/>
  <c r="AH27" i="24" s="1"/>
  <c r="AH26" i="43" s="1"/>
  <c r="AM45" i="18"/>
  <c r="AJ53" i="18" s="1"/>
  <c r="AJ71" i="18" s="1"/>
  <c r="AJ118" i="18" s="1"/>
  <c r="AJ66" i="22" s="1"/>
  <c r="AJ162" i="22" s="1"/>
  <c r="AJ207" i="22" s="1"/>
  <c r="AI68" i="22"/>
  <c r="AI164" i="22" s="1"/>
  <c r="AI209" i="22" s="1"/>
  <c r="AH157" i="18"/>
  <c r="AH187" i="18" s="1"/>
  <c r="AI71" i="22"/>
  <c r="AI167" i="22" s="1"/>
  <c r="AH159" i="18"/>
  <c r="AH189" i="18" s="1"/>
  <c r="AI82" i="22"/>
  <c r="AI178" i="22" s="1"/>
  <c r="AH22" i="24" s="1"/>
  <c r="AH21" i="43" s="1"/>
  <c r="AH168" i="18"/>
  <c r="AH198" i="18" s="1"/>
  <c r="AI86" i="22"/>
  <c r="AI182" i="22" s="1"/>
  <c r="AH25" i="24" s="1"/>
  <c r="AH24" i="43" s="1"/>
  <c r="AH171" i="18"/>
  <c r="AH201" i="18" s="1"/>
  <c r="AI77" i="22"/>
  <c r="AI173" i="22" s="1"/>
  <c r="AH17" i="24" s="1"/>
  <c r="AH16" i="43" s="1"/>
  <c r="AH163" i="18"/>
  <c r="AH193" i="18" s="1"/>
  <c r="AI224" i="22"/>
  <c r="AH156" i="18"/>
  <c r="AH186" i="18" s="1"/>
  <c r="AH40" i="33" s="1"/>
  <c r="AI58" i="22"/>
  <c r="AI154" i="22" s="1"/>
  <c r="AI199" i="22" s="1"/>
  <c r="AH154" i="18"/>
  <c r="AH184" i="18" s="1"/>
  <c r="AI54" i="22"/>
  <c r="AH152" i="18"/>
  <c r="AH182" i="18" s="1"/>
  <c r="AI75" i="22"/>
  <c r="AI171" i="22" s="1"/>
  <c r="AI216" i="22" s="1"/>
  <c r="AH161" i="18"/>
  <c r="AH191" i="18" s="1"/>
  <c r="AI85" i="22"/>
  <c r="AI181" i="22" s="1"/>
  <c r="AI226" i="22" s="1"/>
  <c r="AH170" i="18"/>
  <c r="AH200" i="18" s="1"/>
  <c r="AH21" i="24"/>
  <c r="AH20" i="43" s="1"/>
  <c r="AI206" i="22"/>
  <c r="AH10" i="24"/>
  <c r="AH9" i="43" s="1"/>
  <c r="AH52" i="27"/>
  <c r="AH51" i="28"/>
  <c r="AH51" i="25"/>
  <c r="AH51" i="32"/>
  <c r="AH51" i="33"/>
  <c r="AH35" i="32"/>
  <c r="AH35" i="31"/>
  <c r="AH36" i="27"/>
  <c r="AH35" i="30"/>
  <c r="AH35" i="25"/>
  <c r="AH35" i="33"/>
  <c r="AH35" i="28"/>
  <c r="AH35" i="29"/>
  <c r="AH42" i="31"/>
  <c r="AH42" i="33"/>
  <c r="AH42" i="32"/>
  <c r="AH42" i="28"/>
  <c r="AH43" i="27"/>
  <c r="AH42" i="29"/>
  <c r="AH42" i="25"/>
  <c r="AI52" i="22"/>
  <c r="AI148" i="22" s="1"/>
  <c r="AH4" i="24" s="1"/>
  <c r="AH150" i="18"/>
  <c r="AH180" i="18" s="1"/>
  <c r="AI144" i="18"/>
  <c r="AH53" i="33"/>
  <c r="AH53" i="32"/>
  <c r="AH53" i="30"/>
  <c r="AH54" i="27"/>
  <c r="AH53" i="28"/>
  <c r="AH53" i="25"/>
  <c r="AH53" i="29"/>
  <c r="AH56" i="25"/>
  <c r="AH57" i="27"/>
  <c r="AH56" i="28"/>
  <c r="AI170" i="22"/>
  <c r="AH14" i="24" s="1"/>
  <c r="AH13" i="43" s="1"/>
  <c r="AI225" i="22"/>
  <c r="AI217" i="22"/>
  <c r="AH9" i="24"/>
  <c r="AH8" i="43" s="1"/>
  <c r="AH7" i="24" l="1"/>
  <c r="AH6" i="43" s="1"/>
  <c r="AH20" i="24"/>
  <c r="AH19" i="43" s="1"/>
  <c r="AH56" i="30"/>
  <c r="AH56" i="33"/>
  <c r="AH56" i="31"/>
  <c r="AH56" i="29"/>
  <c r="AH51" i="29"/>
  <c r="AH51" i="31"/>
  <c r="AH11" i="24"/>
  <c r="AH10" i="43" s="1"/>
  <c r="AH15" i="24"/>
  <c r="AH14" i="43" s="1"/>
  <c r="AH49" i="27"/>
  <c r="AH48" i="32"/>
  <c r="AH48" i="30"/>
  <c r="AH48" i="28"/>
  <c r="AH48" i="29"/>
  <c r="AH48" i="31"/>
  <c r="AH48" i="33"/>
  <c r="AI228" i="22"/>
  <c r="AH19" i="24"/>
  <c r="AH18" i="43" s="1"/>
  <c r="AJ57" i="18"/>
  <c r="AJ104" i="18" s="1"/>
  <c r="AH44" i="31"/>
  <c r="AH44" i="29"/>
  <c r="AH44" i="30"/>
  <c r="AH44" i="32"/>
  <c r="AH45" i="27"/>
  <c r="AH44" i="33"/>
  <c r="AH44" i="25"/>
  <c r="AH46" i="25"/>
  <c r="AH46" i="30"/>
  <c r="AH57" i="33"/>
  <c r="AH58" i="27"/>
  <c r="AH57" i="28"/>
  <c r="AH57" i="31"/>
  <c r="AH57" i="30"/>
  <c r="AH57" i="25"/>
  <c r="AH57" i="32"/>
  <c r="AH46" i="29"/>
  <c r="AH46" i="32"/>
  <c r="AH46" i="28"/>
  <c r="AI230" i="22"/>
  <c r="AH46" i="31"/>
  <c r="AI194" i="22"/>
  <c r="AH5" i="24"/>
  <c r="AH4" i="43" s="1"/>
  <c r="AH46" i="33"/>
  <c r="AJ66" i="18"/>
  <c r="AJ113" i="18" s="1"/>
  <c r="AJ61" i="22" s="1"/>
  <c r="AJ157" i="22" s="1"/>
  <c r="AJ202" i="22" s="1"/>
  <c r="AJ59" i="18"/>
  <c r="AJ106" i="18" s="1"/>
  <c r="AJ54" i="22" s="1"/>
  <c r="AJ78" i="18"/>
  <c r="AJ125" i="18" s="1"/>
  <c r="AJ73" i="22" s="1"/>
  <c r="AJ169" i="22" s="1"/>
  <c r="AJ214" i="22" s="1"/>
  <c r="AJ60" i="18"/>
  <c r="AJ107" i="18" s="1"/>
  <c r="AJ55" i="22" s="1"/>
  <c r="AJ151" i="22" s="1"/>
  <c r="AJ196" i="22" s="1"/>
  <c r="AH39" i="33"/>
  <c r="AH39" i="31"/>
  <c r="AH39" i="25"/>
  <c r="AH39" i="29"/>
  <c r="AH39" i="28"/>
  <c r="AH39" i="32"/>
  <c r="AH39" i="30"/>
  <c r="AI227" i="22"/>
  <c r="AH40" i="31"/>
  <c r="AH24" i="24"/>
  <c r="AH23" i="43" s="1"/>
  <c r="AH40" i="32"/>
  <c r="AI218" i="22"/>
  <c r="AH40" i="29"/>
  <c r="AH40" i="30"/>
  <c r="AH40" i="25"/>
  <c r="AH40" i="28"/>
  <c r="AH41" i="27"/>
  <c r="AJ81" i="18"/>
  <c r="AJ128" i="18" s="1"/>
  <c r="AJ76" i="18"/>
  <c r="AJ123" i="18" s="1"/>
  <c r="AJ71" i="22" s="1"/>
  <c r="AJ167" i="22" s="1"/>
  <c r="AJ212" i="22" s="1"/>
  <c r="AJ63" i="18"/>
  <c r="AJ110" i="18" s="1"/>
  <c r="AJ58" i="22" s="1"/>
  <c r="AJ154" i="22" s="1"/>
  <c r="AJ199" i="22" s="1"/>
  <c r="AJ68" i="18"/>
  <c r="AJ115" i="18" s="1"/>
  <c r="AJ63" i="22" s="1"/>
  <c r="AJ74" i="18"/>
  <c r="AJ121" i="18" s="1"/>
  <c r="AJ69" i="22" s="1"/>
  <c r="AJ165" i="22" s="1"/>
  <c r="AJ210" i="22" s="1"/>
  <c r="AJ93" i="18"/>
  <c r="AJ140" i="18" s="1"/>
  <c r="AJ88" i="22" s="1"/>
  <c r="AJ184" i="22" s="1"/>
  <c r="AJ229" i="22" s="1"/>
  <c r="AJ69" i="18"/>
  <c r="AJ116" i="18" s="1"/>
  <c r="AJ64" i="22" s="1"/>
  <c r="AJ160" i="22" s="1"/>
  <c r="AJ205" i="22" s="1"/>
  <c r="AJ70" i="18"/>
  <c r="AJ117" i="18" s="1"/>
  <c r="AJ92" i="18"/>
  <c r="AJ139" i="18" s="1"/>
  <c r="AJ73" i="18"/>
  <c r="AJ120" i="18" s="1"/>
  <c r="AJ68" i="22" s="1"/>
  <c r="AJ164" i="22" s="1"/>
  <c r="AJ209" i="22" s="1"/>
  <c r="AJ89" i="18"/>
  <c r="AJ136" i="18" s="1"/>
  <c r="AJ83" i="18"/>
  <c r="AJ130" i="18" s="1"/>
  <c r="AI164" i="18" s="1"/>
  <c r="AI194" i="18" s="1"/>
  <c r="AI48" i="25" s="1"/>
  <c r="AJ67" i="18"/>
  <c r="AJ114" i="18" s="1"/>
  <c r="AJ62" i="22" s="1"/>
  <c r="AJ158" i="22" s="1"/>
  <c r="AJ203" i="22" s="1"/>
  <c r="AJ58" i="18"/>
  <c r="AJ105" i="18" s="1"/>
  <c r="AI151" i="18" s="1"/>
  <c r="AI181" i="18" s="1"/>
  <c r="AI35" i="30" s="1"/>
  <c r="AJ65" i="18"/>
  <c r="AJ112" i="18" s="1"/>
  <c r="AJ60" i="22" s="1"/>
  <c r="AJ156" i="22" s="1"/>
  <c r="AJ201" i="22" s="1"/>
  <c r="AJ88" i="18"/>
  <c r="AJ135" i="18" s="1"/>
  <c r="AJ86" i="18"/>
  <c r="AJ133" i="18" s="1"/>
  <c r="AJ91" i="18"/>
  <c r="AJ138" i="18" s="1"/>
  <c r="AJ90" i="18"/>
  <c r="AJ137" i="18" s="1"/>
  <c r="AJ85" i="22" s="1"/>
  <c r="AJ181" i="22" s="1"/>
  <c r="AJ226" i="22" s="1"/>
  <c r="AJ87" i="18"/>
  <c r="AJ134" i="18" s="1"/>
  <c r="AJ82" i="22" s="1"/>
  <c r="AJ84" i="18"/>
  <c r="AJ131" i="18" s="1"/>
  <c r="AJ72" i="18"/>
  <c r="AJ119" i="18" s="1"/>
  <c r="AJ80" i="18"/>
  <c r="AJ127" i="18" s="1"/>
  <c r="AJ75" i="18"/>
  <c r="AJ122" i="18" s="1"/>
  <c r="AI158" i="18" s="1"/>
  <c r="AI188" i="18" s="1"/>
  <c r="AI42" i="28" s="1"/>
  <c r="AJ82" i="18"/>
  <c r="AJ129" i="18" s="1"/>
  <c r="AI163" i="18" s="1"/>
  <c r="AI193" i="18" s="1"/>
  <c r="AI47" i="30" s="1"/>
  <c r="AJ61" i="18"/>
  <c r="AJ108" i="18" s="1"/>
  <c r="AJ56" i="22" s="1"/>
  <c r="AJ152" i="22" s="1"/>
  <c r="AJ197" i="22" s="1"/>
  <c r="AJ64" i="18"/>
  <c r="AJ111" i="18" s="1"/>
  <c r="AJ59" i="22" s="1"/>
  <c r="AJ155" i="22" s="1"/>
  <c r="AJ200" i="22" s="1"/>
  <c r="AJ79" i="18"/>
  <c r="AJ126" i="18" s="1"/>
  <c r="AJ77" i="18"/>
  <c r="AJ124" i="18" s="1"/>
  <c r="AJ72" i="22" s="1"/>
  <c r="AJ168" i="22" s="1"/>
  <c r="AJ213" i="22" s="1"/>
  <c r="AJ95" i="18"/>
  <c r="AJ142" i="18" s="1"/>
  <c r="AJ90" i="22" s="1"/>
  <c r="AJ186" i="22" s="1"/>
  <c r="AJ231" i="22" s="1"/>
  <c r="AJ85" i="18"/>
  <c r="AJ132" i="18" s="1"/>
  <c r="AJ94" i="18"/>
  <c r="AJ141" i="18" s="1"/>
  <c r="AJ62" i="18"/>
  <c r="AJ109" i="18" s="1"/>
  <c r="AI153" i="18" s="1"/>
  <c r="AI183" i="18" s="1"/>
  <c r="AH38" i="32"/>
  <c r="AH38" i="25"/>
  <c r="AH38" i="30"/>
  <c r="AH38" i="31"/>
  <c r="AH38" i="28"/>
  <c r="AH38" i="29"/>
  <c r="AH39" i="27"/>
  <c r="AH38" i="33"/>
  <c r="AH52" i="25"/>
  <c r="AH53" i="27"/>
  <c r="AH52" i="32"/>
  <c r="AH52" i="29"/>
  <c r="AH52" i="30"/>
  <c r="AH52" i="33"/>
  <c r="AH52" i="28"/>
  <c r="AH52" i="31"/>
  <c r="AI150" i="22"/>
  <c r="AH6" i="24" s="1"/>
  <c r="AH5" i="43" s="1"/>
  <c r="AH8" i="24"/>
  <c r="AH7" i="43" s="1"/>
  <c r="AH54" i="28"/>
  <c r="AH54" i="30"/>
  <c r="AH54" i="25"/>
  <c r="AH54" i="33"/>
  <c r="AH54" i="32"/>
  <c r="AH55" i="27"/>
  <c r="AH54" i="29"/>
  <c r="AH54" i="31"/>
  <c r="AH43" i="32"/>
  <c r="AH43" i="30"/>
  <c r="AH43" i="31"/>
  <c r="AH43" i="25"/>
  <c r="AH43" i="29"/>
  <c r="AH44" i="27"/>
  <c r="AH43" i="33"/>
  <c r="AH43" i="28"/>
  <c r="AI212" i="22"/>
  <c r="AH13" i="24"/>
  <c r="AH12" i="43" s="1"/>
  <c r="AI223" i="22"/>
  <c r="AH45" i="30"/>
  <c r="AH46" i="27"/>
  <c r="AH45" i="32"/>
  <c r="AH45" i="29"/>
  <c r="AH45" i="33"/>
  <c r="AH45" i="31"/>
  <c r="AH45" i="25"/>
  <c r="AH45" i="28"/>
  <c r="AH47" i="32"/>
  <c r="AH47" i="28"/>
  <c r="AH47" i="33"/>
  <c r="AH47" i="31"/>
  <c r="AH47" i="25"/>
  <c r="AH47" i="30"/>
  <c r="AH47" i="29"/>
  <c r="AH48" i="27"/>
  <c r="AI193" i="22"/>
  <c r="AH238" i="22" s="1"/>
  <c r="AH41" i="33"/>
  <c r="AH41" i="25"/>
  <c r="AH41" i="29"/>
  <c r="AH42" i="27"/>
  <c r="AH41" i="32"/>
  <c r="AH41" i="30"/>
  <c r="AH41" i="28"/>
  <c r="AH41" i="31"/>
  <c r="AH36" i="32"/>
  <c r="AH36" i="29"/>
  <c r="AH36" i="25"/>
  <c r="AH36" i="28"/>
  <c r="AH36" i="30"/>
  <c r="AH37" i="27"/>
  <c r="AH36" i="33"/>
  <c r="AH36" i="31"/>
  <c r="AH55" i="33"/>
  <c r="AH55" i="30"/>
  <c r="AH55" i="25"/>
  <c r="AH55" i="28"/>
  <c r="AH55" i="29"/>
  <c r="AH55" i="32"/>
  <c r="AH56" i="27"/>
  <c r="AH55" i="31"/>
  <c r="AI215" i="22"/>
  <c r="AH34" i="32"/>
  <c r="AH34" i="33"/>
  <c r="AH34" i="29"/>
  <c r="AH34" i="25"/>
  <c r="AH34" i="30"/>
  <c r="AH34" i="31"/>
  <c r="AH35" i="27"/>
  <c r="AH34" i="28"/>
  <c r="AI168" i="18"/>
  <c r="AI198" i="18" s="1"/>
  <c r="AI48" i="28"/>
  <c r="AH3" i="43"/>
  <c r="AJ159" i="22"/>
  <c r="AJ204" i="22" s="1"/>
  <c r="AI35" i="33" l="1"/>
  <c r="AI49" i="27"/>
  <c r="AJ150" i="22"/>
  <c r="AI6" i="24" s="1"/>
  <c r="AI5" i="43" s="1"/>
  <c r="AI42" i="31"/>
  <c r="AI42" i="29"/>
  <c r="AI13" i="24"/>
  <c r="AI12" i="43" s="1"/>
  <c r="AI42" i="33"/>
  <c r="AI47" i="28"/>
  <c r="AI154" i="18"/>
  <c r="AI184" i="18" s="1"/>
  <c r="AI38" i="32" s="1"/>
  <c r="AI47" i="29"/>
  <c r="AI43" i="27"/>
  <c r="AI47" i="31"/>
  <c r="AI42" i="25"/>
  <c r="AJ57" i="22"/>
  <c r="AJ153" i="22" s="1"/>
  <c r="AI48" i="27"/>
  <c r="AI47" i="33"/>
  <c r="AI42" i="32"/>
  <c r="AI47" i="32"/>
  <c r="AI47" i="25"/>
  <c r="AJ77" i="22"/>
  <c r="AJ173" i="22" s="1"/>
  <c r="AJ218" i="22" s="1"/>
  <c r="AI159" i="18"/>
  <c r="AI189" i="18" s="1"/>
  <c r="AI44" i="27" s="1"/>
  <c r="AI8" i="24"/>
  <c r="AI7" i="43" s="1"/>
  <c r="AI36" i="27"/>
  <c r="AI35" i="32"/>
  <c r="AI35" i="29"/>
  <c r="AI35" i="25"/>
  <c r="AI35" i="31"/>
  <c r="AJ53" i="22"/>
  <c r="AJ149" i="22" s="1"/>
  <c r="AJ194" i="22" s="1"/>
  <c r="AI35" i="28"/>
  <c r="AI152" i="18"/>
  <c r="AI182" i="18" s="1"/>
  <c r="AJ178" i="22"/>
  <c r="AI22" i="24" s="1"/>
  <c r="AI21" i="43" s="1"/>
  <c r="AI48" i="32"/>
  <c r="AI48" i="29"/>
  <c r="AJ78" i="22"/>
  <c r="AJ174" i="22" s="1"/>
  <c r="AJ219" i="22" s="1"/>
  <c r="AI48" i="31"/>
  <c r="AI195" i="22"/>
  <c r="AI48" i="30"/>
  <c r="AI48" i="33"/>
  <c r="AN45" i="18"/>
  <c r="AI155" i="18"/>
  <c r="AI185" i="18" s="1"/>
  <c r="AJ67" i="22"/>
  <c r="AJ163" i="22" s="1"/>
  <c r="AI157" i="18"/>
  <c r="AI187" i="18" s="1"/>
  <c r="AJ65" i="22"/>
  <c r="AJ161" i="22" s="1"/>
  <c r="AI156" i="18"/>
  <c r="AI186" i="18" s="1"/>
  <c r="AJ84" i="22"/>
  <c r="AJ180" i="22" s="1"/>
  <c r="AJ225" i="22" s="1"/>
  <c r="AI170" i="18"/>
  <c r="AI200" i="18" s="1"/>
  <c r="AI160" i="18"/>
  <c r="AI190" i="18" s="1"/>
  <c r="AJ74" i="22"/>
  <c r="AJ103" i="18"/>
  <c r="AK52" i="18"/>
  <c r="AI171" i="18"/>
  <c r="AI201" i="18" s="1"/>
  <c r="AJ86" i="22"/>
  <c r="AJ182" i="22" s="1"/>
  <c r="AI25" i="24" s="1"/>
  <c r="AI24" i="43" s="1"/>
  <c r="AJ79" i="22"/>
  <c r="AJ175" i="22" s="1"/>
  <c r="AJ220" i="22" s="1"/>
  <c r="AI165" i="18"/>
  <c r="AI195" i="18" s="1"/>
  <c r="AI173" i="18"/>
  <c r="AI203" i="18" s="1"/>
  <c r="AJ89" i="22"/>
  <c r="AJ185" i="22" s="1"/>
  <c r="AJ230" i="22" s="1"/>
  <c r="AI167" i="18"/>
  <c r="AI197" i="18" s="1"/>
  <c r="AJ81" i="22"/>
  <c r="AJ177" i="22" s="1"/>
  <c r="AJ222" i="22" s="1"/>
  <c r="AI166" i="18"/>
  <c r="AI196" i="18" s="1"/>
  <c r="AJ80" i="22"/>
  <c r="AJ176" i="22" s="1"/>
  <c r="AI20" i="24" s="1"/>
  <c r="AI19" i="43" s="1"/>
  <c r="AI169" i="18"/>
  <c r="AI199" i="18" s="1"/>
  <c r="AJ83" i="22"/>
  <c r="AJ179" i="22" s="1"/>
  <c r="AI23" i="24" s="1"/>
  <c r="AI22" i="43" s="1"/>
  <c r="AJ75" i="22"/>
  <c r="AJ171" i="22" s="1"/>
  <c r="AJ216" i="22" s="1"/>
  <c r="AI161" i="18"/>
  <c r="AI191" i="18" s="1"/>
  <c r="AI172" i="18"/>
  <c r="AI202" i="18" s="1"/>
  <c r="AJ87" i="22"/>
  <c r="AJ183" i="22" s="1"/>
  <c r="AJ228" i="22" s="1"/>
  <c r="AI162" i="18"/>
  <c r="AI192" i="18" s="1"/>
  <c r="AJ76" i="22"/>
  <c r="AJ172" i="22" s="1"/>
  <c r="AI16" i="24" s="1"/>
  <c r="AI15" i="43" s="1"/>
  <c r="AI53" i="27"/>
  <c r="AI52" i="29"/>
  <c r="AI52" i="31"/>
  <c r="AI52" i="33"/>
  <c r="AI52" i="28"/>
  <c r="AI52" i="32"/>
  <c r="AI52" i="30"/>
  <c r="AI52" i="25"/>
  <c r="AI150" i="18"/>
  <c r="AI180" i="18" s="1"/>
  <c r="AJ52" i="22"/>
  <c r="AI37" i="25"/>
  <c r="AI37" i="28"/>
  <c r="AI37" i="32"/>
  <c r="AI37" i="29"/>
  <c r="AI38" i="27"/>
  <c r="AI37" i="30"/>
  <c r="AI37" i="33"/>
  <c r="AI37" i="31"/>
  <c r="AI17" i="24"/>
  <c r="AI16" i="43" s="1"/>
  <c r="AI9" i="24"/>
  <c r="AI8" i="43" s="1"/>
  <c r="AI21" i="24" l="1"/>
  <c r="AI20" i="43" s="1"/>
  <c r="AJ195" i="22"/>
  <c r="AI18" i="24"/>
  <c r="AI17" i="43" s="1"/>
  <c r="AI5" i="24"/>
  <c r="AI4" i="43" s="1"/>
  <c r="AI24" i="24"/>
  <c r="AI23" i="43" s="1"/>
  <c r="AI19" i="24"/>
  <c r="AI18" i="43" s="1"/>
  <c r="AI15" i="24"/>
  <c r="AI14" i="43" s="1"/>
  <c r="AI27" i="24"/>
  <c r="AI26" i="43" s="1"/>
  <c r="AI43" i="32"/>
  <c r="AI43" i="28"/>
  <c r="AI43" i="30"/>
  <c r="AI43" i="31"/>
  <c r="AI43" i="25"/>
  <c r="AI43" i="33"/>
  <c r="AI38" i="29"/>
  <c r="AI43" i="29"/>
  <c r="AI39" i="27"/>
  <c r="AI38" i="25"/>
  <c r="AI38" i="31"/>
  <c r="AI38" i="30"/>
  <c r="AI38" i="28"/>
  <c r="AI38" i="33"/>
  <c r="AJ227" i="22"/>
  <c r="AJ144" i="18"/>
  <c r="AI26" i="24"/>
  <c r="AI25" i="43" s="1"/>
  <c r="AJ198" i="22"/>
  <c r="AI7" i="24"/>
  <c r="AI6" i="43" s="1"/>
  <c r="AJ223" i="22"/>
  <c r="AI36" i="28"/>
  <c r="AI36" i="30"/>
  <c r="AI36" i="33"/>
  <c r="AI36" i="31"/>
  <c r="AI37" i="27"/>
  <c r="AI36" i="29"/>
  <c r="AI36" i="25"/>
  <c r="AI36" i="32"/>
  <c r="AJ221" i="22"/>
  <c r="AJ224" i="22"/>
  <c r="AI41" i="32"/>
  <c r="AI41" i="28"/>
  <c r="AI41" i="31"/>
  <c r="AI41" i="33"/>
  <c r="AI41" i="30"/>
  <c r="AI41" i="25"/>
  <c r="AI42" i="27"/>
  <c r="AI41" i="29"/>
  <c r="AI45" i="25"/>
  <c r="AI45" i="28"/>
  <c r="AI45" i="32"/>
  <c r="AI45" i="31"/>
  <c r="AI45" i="33"/>
  <c r="AI46" i="27"/>
  <c r="AI45" i="30"/>
  <c r="AI45" i="29"/>
  <c r="AI51" i="32"/>
  <c r="AI52" i="27"/>
  <c r="AI51" i="25"/>
  <c r="AI51" i="33"/>
  <c r="AI51" i="31"/>
  <c r="AI51" i="30"/>
  <c r="AI51" i="29"/>
  <c r="AI51" i="28"/>
  <c r="AJ217" i="22"/>
  <c r="AI40" i="29"/>
  <c r="AI40" i="28"/>
  <c r="AI40" i="32"/>
  <c r="AI40" i="33"/>
  <c r="AI40" i="31"/>
  <c r="AI40" i="25"/>
  <c r="AI40" i="30"/>
  <c r="AI41" i="27"/>
  <c r="AI57" i="28"/>
  <c r="AI57" i="33"/>
  <c r="AI57" i="32"/>
  <c r="AI57" i="30"/>
  <c r="AI57" i="31"/>
  <c r="AI57" i="25"/>
  <c r="AI58" i="27"/>
  <c r="AI57" i="29"/>
  <c r="AJ206" i="22"/>
  <c r="AI10" i="24"/>
  <c r="AI9" i="43" s="1"/>
  <c r="AI49" i="33"/>
  <c r="AI50" i="27"/>
  <c r="AI49" i="29"/>
  <c r="AI49" i="25"/>
  <c r="AI49" i="31"/>
  <c r="AI49" i="32"/>
  <c r="AI49" i="28"/>
  <c r="AI49" i="30"/>
  <c r="AI44" i="29"/>
  <c r="AI44" i="32"/>
  <c r="AI44" i="30"/>
  <c r="AI44" i="31"/>
  <c r="AI44" i="25"/>
  <c r="AI44" i="28"/>
  <c r="AI45" i="27"/>
  <c r="AI44" i="33"/>
  <c r="AJ208" i="22"/>
  <c r="AI11" i="24"/>
  <c r="AI10" i="43" s="1"/>
  <c r="AI46" i="32"/>
  <c r="AI46" i="29"/>
  <c r="AI46" i="30"/>
  <c r="AI46" i="31"/>
  <c r="AI46" i="33"/>
  <c r="AI47" i="27"/>
  <c r="AI46" i="28"/>
  <c r="AI46" i="25"/>
  <c r="AI50" i="31"/>
  <c r="AI51" i="27"/>
  <c r="AI50" i="33"/>
  <c r="AI50" i="32"/>
  <c r="AI50" i="30"/>
  <c r="AI50" i="25"/>
  <c r="AI50" i="29"/>
  <c r="AI50" i="28"/>
  <c r="AI54" i="25"/>
  <c r="AI54" i="29"/>
  <c r="AI54" i="33"/>
  <c r="AI54" i="30"/>
  <c r="AI54" i="31"/>
  <c r="AI54" i="28"/>
  <c r="AI55" i="27"/>
  <c r="AI54" i="32"/>
  <c r="AI39" i="30"/>
  <c r="AI39" i="28"/>
  <c r="AI39" i="25"/>
  <c r="AI39" i="33"/>
  <c r="AI39" i="29"/>
  <c r="AI39" i="31"/>
  <c r="AI39" i="32"/>
  <c r="AI40" i="27"/>
  <c r="AK53" i="18"/>
  <c r="AI53" i="31"/>
  <c r="AI53" i="29"/>
  <c r="AI53" i="25"/>
  <c r="AI53" i="33"/>
  <c r="AI53" i="30"/>
  <c r="AI54" i="27"/>
  <c r="AI53" i="28"/>
  <c r="AI53" i="32"/>
  <c r="AJ170" i="22"/>
  <c r="AI14" i="24" s="1"/>
  <c r="AI13" i="43" s="1"/>
  <c r="AI56" i="33"/>
  <c r="AI57" i="27"/>
  <c r="AI56" i="30"/>
  <c r="AI56" i="25"/>
  <c r="AI56" i="29"/>
  <c r="AI56" i="28"/>
  <c r="AI56" i="31"/>
  <c r="AI56" i="32"/>
  <c r="AI56" i="27"/>
  <c r="AI55" i="30"/>
  <c r="AI55" i="33"/>
  <c r="AI55" i="32"/>
  <c r="AI55" i="25"/>
  <c r="AI55" i="28"/>
  <c r="AI55" i="31"/>
  <c r="AI55" i="29"/>
  <c r="AJ148" i="22"/>
  <c r="AJ193" i="22" s="1"/>
  <c r="AI238" i="22" s="1"/>
  <c r="AI34" i="28"/>
  <c r="AI34" i="33"/>
  <c r="AI34" i="29"/>
  <c r="AI34" i="32"/>
  <c r="AI34" i="30"/>
  <c r="AI34" i="31"/>
  <c r="AI35" i="27"/>
  <c r="AI34" i="25"/>
  <c r="AJ215" i="22" l="1"/>
  <c r="AK71" i="18"/>
  <c r="AK118" i="18" s="1"/>
  <c r="AK66" i="22" s="1"/>
  <c r="AK162" i="22" s="1"/>
  <c r="AK207" i="22" s="1"/>
  <c r="AK65" i="18"/>
  <c r="AK112" i="18" s="1"/>
  <c r="AK60" i="22" s="1"/>
  <c r="AK156" i="22" s="1"/>
  <c r="AK201" i="22" s="1"/>
  <c r="AK66" i="18"/>
  <c r="AK113" i="18" s="1"/>
  <c r="AK61" i="22" s="1"/>
  <c r="AK157" i="22" s="1"/>
  <c r="AK202" i="22" s="1"/>
  <c r="AK72" i="18"/>
  <c r="AK119" i="18" s="1"/>
  <c r="AK88" i="18"/>
  <c r="AK135" i="18" s="1"/>
  <c r="AK82" i="18"/>
  <c r="AK129" i="18" s="1"/>
  <c r="AK83" i="18"/>
  <c r="AK130" i="18" s="1"/>
  <c r="AK77" i="18"/>
  <c r="AK124" i="18" s="1"/>
  <c r="AK72" i="22" s="1"/>
  <c r="AK168" i="22" s="1"/>
  <c r="AK213" i="22" s="1"/>
  <c r="AK69" i="18"/>
  <c r="AK116" i="18" s="1"/>
  <c r="AK64" i="22" s="1"/>
  <c r="AK160" i="22" s="1"/>
  <c r="AK205" i="22" s="1"/>
  <c r="AK74" i="18"/>
  <c r="AK121" i="18" s="1"/>
  <c r="AK69" i="22" s="1"/>
  <c r="AK165" i="22" s="1"/>
  <c r="AK210" i="22" s="1"/>
  <c r="AK73" i="18"/>
  <c r="AK120" i="18" s="1"/>
  <c r="AK68" i="22" s="1"/>
  <c r="AK164" i="22" s="1"/>
  <c r="AK209" i="22" s="1"/>
  <c r="AK90" i="18"/>
  <c r="AK137" i="18" s="1"/>
  <c r="AK85" i="22" s="1"/>
  <c r="AK181" i="22" s="1"/>
  <c r="AK226" i="22" s="1"/>
  <c r="AK59" i="18"/>
  <c r="AK106" i="18" s="1"/>
  <c r="AK79" i="18"/>
  <c r="AK126" i="18" s="1"/>
  <c r="AK92" i="18"/>
  <c r="AK139" i="18" s="1"/>
  <c r="AK78" i="18"/>
  <c r="AK125" i="18" s="1"/>
  <c r="AK73" i="22" s="1"/>
  <c r="AK169" i="22" s="1"/>
  <c r="AK214" i="22" s="1"/>
  <c r="AK96" i="18"/>
  <c r="AK64" i="18"/>
  <c r="AK111" i="18" s="1"/>
  <c r="AK59" i="22" s="1"/>
  <c r="AK155" i="22" s="1"/>
  <c r="AK200" i="22" s="1"/>
  <c r="AK67" i="18"/>
  <c r="AK114" i="18" s="1"/>
  <c r="AK68" i="18"/>
  <c r="AK115" i="18" s="1"/>
  <c r="AK63" i="22" s="1"/>
  <c r="AK159" i="22" s="1"/>
  <c r="AK204" i="22" s="1"/>
  <c r="AK80" i="18"/>
  <c r="AK127" i="18" s="1"/>
  <c r="AK89" i="18"/>
  <c r="AK136" i="18" s="1"/>
  <c r="AK70" i="18"/>
  <c r="AK117" i="18" s="1"/>
  <c r="AK81" i="18"/>
  <c r="AK128" i="18" s="1"/>
  <c r="AK57" i="18"/>
  <c r="AK60" i="18"/>
  <c r="AK107" i="18" s="1"/>
  <c r="AK55" i="22" s="1"/>
  <c r="AK151" i="22" s="1"/>
  <c r="AK196" i="22" s="1"/>
  <c r="AK86" i="18"/>
  <c r="AK133" i="18" s="1"/>
  <c r="AK62" i="18"/>
  <c r="AK109" i="18" s="1"/>
  <c r="AK85" i="18"/>
  <c r="AK132" i="18" s="1"/>
  <c r="AK61" i="18"/>
  <c r="AK108" i="18" s="1"/>
  <c r="AK56" i="22" s="1"/>
  <c r="AK152" i="22" s="1"/>
  <c r="AK197" i="22" s="1"/>
  <c r="AK58" i="18"/>
  <c r="AK105" i="18" s="1"/>
  <c r="AK76" i="18"/>
  <c r="AK123" i="18" s="1"/>
  <c r="AK84" i="18"/>
  <c r="AK131" i="18" s="1"/>
  <c r="AK91" i="18"/>
  <c r="AK138" i="18" s="1"/>
  <c r="AK95" i="18"/>
  <c r="AK142" i="18" s="1"/>
  <c r="AK90" i="22" s="1"/>
  <c r="AK75" i="18"/>
  <c r="AK122" i="18" s="1"/>
  <c r="AK63" i="18"/>
  <c r="AK110" i="18" s="1"/>
  <c r="AK94" i="18"/>
  <c r="AK141" i="18" s="1"/>
  <c r="AK93" i="18"/>
  <c r="AK140" i="18" s="1"/>
  <c r="AK88" i="22" s="1"/>
  <c r="AK184" i="22" s="1"/>
  <c r="AK229" i="22" s="1"/>
  <c r="AK87" i="18"/>
  <c r="AK134" i="18" s="1"/>
  <c r="AI4" i="24"/>
  <c r="AI3" i="43" s="1"/>
  <c r="AJ151" i="18" l="1"/>
  <c r="AJ181" i="18" s="1"/>
  <c r="AK53" i="22"/>
  <c r="AK149" i="22" s="1"/>
  <c r="AJ156" i="18"/>
  <c r="AJ186" i="18" s="1"/>
  <c r="AK65" i="22"/>
  <c r="AK161" i="22" s="1"/>
  <c r="AK87" i="22"/>
  <c r="AK183" i="22" s="1"/>
  <c r="AJ172" i="18"/>
  <c r="AJ202" i="18" s="1"/>
  <c r="AJ173" i="18"/>
  <c r="AJ203" i="18" s="1"/>
  <c r="AK89" i="22"/>
  <c r="AK84" i="22"/>
  <c r="AK180" i="22" s="1"/>
  <c r="AJ170" i="18"/>
  <c r="AJ200" i="18" s="1"/>
  <c r="AJ160" i="18"/>
  <c r="AJ190" i="18" s="1"/>
  <c r="AK74" i="22"/>
  <c r="AJ164" i="18"/>
  <c r="AJ194" i="18" s="1"/>
  <c r="AK78" i="22"/>
  <c r="AK174" i="22" s="1"/>
  <c r="AK58" i="22"/>
  <c r="AK154" i="22" s="1"/>
  <c r="AJ154" i="18"/>
  <c r="AJ184" i="18" s="1"/>
  <c r="AJ166" i="18"/>
  <c r="AJ196" i="18" s="1"/>
  <c r="AK80" i="22"/>
  <c r="AJ161" i="18"/>
  <c r="AJ191" i="18" s="1"/>
  <c r="AK75" i="22"/>
  <c r="AK171" i="22" s="1"/>
  <c r="AK54" i="22"/>
  <c r="AK150" i="22" s="1"/>
  <c r="AJ152" i="18"/>
  <c r="AJ182" i="18" s="1"/>
  <c r="AK77" i="22"/>
  <c r="AJ163" i="18"/>
  <c r="AJ193" i="18" s="1"/>
  <c r="AJ158" i="18"/>
  <c r="AJ188" i="18" s="1"/>
  <c r="AJ153" i="18"/>
  <c r="AJ183" i="18" s="1"/>
  <c r="AK57" i="22"/>
  <c r="AK153" i="22" s="1"/>
  <c r="AJ169" i="18"/>
  <c r="AJ199" i="18" s="1"/>
  <c r="AK83" i="22"/>
  <c r="AK179" i="22" s="1"/>
  <c r="AK186" i="22"/>
  <c r="AK231" i="22" s="1"/>
  <c r="AK81" i="22"/>
  <c r="AK177" i="22" s="1"/>
  <c r="AJ167" i="18"/>
  <c r="AJ197" i="18" s="1"/>
  <c r="AK62" i="22"/>
  <c r="AK158" i="22" s="1"/>
  <c r="AJ155" i="18"/>
  <c r="AJ185" i="18" s="1"/>
  <c r="AL52" i="18"/>
  <c r="AK103" i="18"/>
  <c r="AJ157" i="18"/>
  <c r="AJ187" i="18" s="1"/>
  <c r="AK67" i="22"/>
  <c r="AK163" i="22" s="1"/>
  <c r="AK86" i="22"/>
  <c r="AJ171" i="18"/>
  <c r="AJ201" i="18" s="1"/>
  <c r="AJ165" i="18"/>
  <c r="AJ195" i="18" s="1"/>
  <c r="AK79" i="22"/>
  <c r="AK175" i="22" s="1"/>
  <c r="AK104" i="18"/>
  <c r="AO45" i="18"/>
  <c r="AK143" i="18"/>
  <c r="AL96" i="18"/>
  <c r="AJ168" i="18"/>
  <c r="AJ198" i="18" s="1"/>
  <c r="AK82" i="22"/>
  <c r="AK71" i="22"/>
  <c r="AK167" i="22" s="1"/>
  <c r="AJ159" i="18"/>
  <c r="AJ189" i="18" s="1"/>
  <c r="AK76" i="22"/>
  <c r="AJ162" i="18"/>
  <c r="AJ192" i="18" s="1"/>
  <c r="AK212" i="22" l="1"/>
  <c r="AJ13" i="24"/>
  <c r="AJ12" i="43" s="1"/>
  <c r="AJ150" i="18"/>
  <c r="AJ180" i="18" s="1"/>
  <c r="AK52" i="22"/>
  <c r="AK144" i="18"/>
  <c r="AK224" i="22"/>
  <c r="AJ23" i="24"/>
  <c r="AJ22" i="43" s="1"/>
  <c r="AJ36" i="25"/>
  <c r="AJ36" i="29"/>
  <c r="AJ36" i="30"/>
  <c r="AJ36" i="28"/>
  <c r="AJ36" i="32"/>
  <c r="AJ36" i="33"/>
  <c r="AJ36" i="31"/>
  <c r="AJ37" i="27"/>
  <c r="AK185" i="22"/>
  <c r="AJ27" i="24" s="1"/>
  <c r="AJ26" i="43" s="1"/>
  <c r="AK178" i="22"/>
  <c r="AJ22" i="24" s="1"/>
  <c r="AJ21" i="43" s="1"/>
  <c r="AK220" i="22"/>
  <c r="AJ19" i="24"/>
  <c r="AJ18" i="43" s="1"/>
  <c r="AJ40" i="27"/>
  <c r="AJ39" i="33"/>
  <c r="AJ39" i="28"/>
  <c r="AJ39" i="30"/>
  <c r="AJ39" i="29"/>
  <c r="AJ39" i="25"/>
  <c r="AJ39" i="31"/>
  <c r="AJ39" i="32"/>
  <c r="AJ53" i="25"/>
  <c r="AJ53" i="28"/>
  <c r="AJ53" i="29"/>
  <c r="AJ53" i="32"/>
  <c r="AJ53" i="30"/>
  <c r="AJ53" i="31"/>
  <c r="AJ54" i="27"/>
  <c r="AJ53" i="33"/>
  <c r="AK195" i="22"/>
  <c r="AJ6" i="24"/>
  <c r="AJ5" i="43" s="1"/>
  <c r="AJ57" i="33"/>
  <c r="AJ58" i="27"/>
  <c r="AJ57" i="29"/>
  <c r="AJ57" i="28"/>
  <c r="AJ57" i="32"/>
  <c r="AJ57" i="30"/>
  <c r="AJ57" i="31"/>
  <c r="AJ57" i="25"/>
  <c r="AJ52" i="31"/>
  <c r="AJ52" i="28"/>
  <c r="AJ52" i="33"/>
  <c r="AJ52" i="32"/>
  <c r="AJ53" i="27"/>
  <c r="AJ52" i="29"/>
  <c r="AJ52" i="30"/>
  <c r="AJ52" i="25"/>
  <c r="AJ49" i="32"/>
  <c r="AJ49" i="29"/>
  <c r="AJ49" i="28"/>
  <c r="AJ50" i="27"/>
  <c r="AJ49" i="30"/>
  <c r="AJ49" i="25"/>
  <c r="AJ49" i="31"/>
  <c r="AJ49" i="33"/>
  <c r="AK203" i="22"/>
  <c r="AJ9" i="24"/>
  <c r="AJ8" i="43" s="1"/>
  <c r="AK198" i="22"/>
  <c r="AJ7" i="24"/>
  <c r="AJ6" i="43" s="1"/>
  <c r="AK216" i="22"/>
  <c r="AJ15" i="24"/>
  <c r="AJ14" i="43" s="1"/>
  <c r="AK219" i="22"/>
  <c r="AJ18" i="24"/>
  <c r="AJ17" i="43" s="1"/>
  <c r="AJ56" i="31"/>
  <c r="AJ56" i="28"/>
  <c r="AJ56" i="25"/>
  <c r="AJ57" i="27"/>
  <c r="AJ56" i="33"/>
  <c r="AJ56" i="30"/>
  <c r="AJ56" i="29"/>
  <c r="AJ56" i="32"/>
  <c r="AJ55" i="25"/>
  <c r="AJ56" i="27"/>
  <c r="AJ55" i="28"/>
  <c r="AJ55" i="33"/>
  <c r="AJ55" i="29"/>
  <c r="AJ55" i="32"/>
  <c r="AJ55" i="31"/>
  <c r="AJ55" i="30"/>
  <c r="AJ51" i="33"/>
  <c r="AJ51" i="31"/>
  <c r="AJ51" i="30"/>
  <c r="AJ51" i="29"/>
  <c r="AJ51" i="25"/>
  <c r="AJ51" i="28"/>
  <c r="AJ52" i="27"/>
  <c r="AJ51" i="32"/>
  <c r="AJ37" i="33"/>
  <c r="AJ37" i="31"/>
  <c r="AJ37" i="25"/>
  <c r="AJ38" i="27"/>
  <c r="AJ37" i="30"/>
  <c r="AJ37" i="28"/>
  <c r="AJ37" i="29"/>
  <c r="AJ37" i="32"/>
  <c r="AJ45" i="33"/>
  <c r="AJ45" i="25"/>
  <c r="AJ45" i="31"/>
  <c r="AJ45" i="28"/>
  <c r="AJ45" i="30"/>
  <c r="AJ45" i="32"/>
  <c r="AJ45" i="29"/>
  <c r="AJ46" i="27"/>
  <c r="AJ49" i="27"/>
  <c r="AJ48" i="25"/>
  <c r="AJ48" i="31"/>
  <c r="AJ48" i="29"/>
  <c r="AJ48" i="28"/>
  <c r="AJ48" i="32"/>
  <c r="AJ48" i="33"/>
  <c r="AJ48" i="30"/>
  <c r="AK228" i="22"/>
  <c r="AJ26" i="24"/>
  <c r="AJ25" i="43" s="1"/>
  <c r="AK182" i="22"/>
  <c r="AJ25" i="24" s="1"/>
  <c r="AJ24" i="43" s="1"/>
  <c r="AK222" i="22"/>
  <c r="AJ21" i="24"/>
  <c r="AJ20" i="43" s="1"/>
  <c r="AJ42" i="33"/>
  <c r="AJ42" i="31"/>
  <c r="AJ42" i="28"/>
  <c r="AJ42" i="32"/>
  <c r="AJ42" i="25"/>
  <c r="AJ42" i="29"/>
  <c r="AJ43" i="27"/>
  <c r="AK176" i="22"/>
  <c r="AJ20" i="24" s="1"/>
  <c r="AJ19" i="43" s="1"/>
  <c r="AK170" i="22"/>
  <c r="AJ14" i="24" s="1"/>
  <c r="AJ13" i="43" s="1"/>
  <c r="AK206" i="22"/>
  <c r="AJ10" i="24"/>
  <c r="AJ9" i="43" s="1"/>
  <c r="AJ46" i="32"/>
  <c r="AJ46" i="31"/>
  <c r="AJ46" i="29"/>
  <c r="AJ46" i="33"/>
  <c r="AJ46" i="30"/>
  <c r="AJ46" i="25"/>
  <c r="AJ47" i="27"/>
  <c r="AJ46" i="28"/>
  <c r="AL143" i="18"/>
  <c r="AM96" i="18"/>
  <c r="AK208" i="22"/>
  <c r="AJ11" i="24"/>
  <c r="AJ10" i="43" s="1"/>
  <c r="AJ50" i="25"/>
  <c r="AJ50" i="28"/>
  <c r="AJ51" i="27"/>
  <c r="AJ50" i="31"/>
  <c r="AJ50" i="33"/>
  <c r="AJ50" i="30"/>
  <c r="AJ50" i="29"/>
  <c r="AJ50" i="32"/>
  <c r="AJ44" i="29"/>
  <c r="AJ45" i="27"/>
  <c r="AJ44" i="31"/>
  <c r="AJ44" i="30"/>
  <c r="AJ44" i="32"/>
  <c r="AJ44" i="25"/>
  <c r="AJ44" i="33"/>
  <c r="AJ44" i="28"/>
  <c r="AJ40" i="33"/>
  <c r="AJ40" i="31"/>
  <c r="AJ40" i="32"/>
  <c r="AJ40" i="25"/>
  <c r="AJ41" i="27"/>
  <c r="AJ40" i="28"/>
  <c r="AJ40" i="30"/>
  <c r="AJ40" i="29"/>
  <c r="AK172" i="22"/>
  <c r="AJ16" i="24" s="1"/>
  <c r="AJ15" i="43" s="1"/>
  <c r="AK91" i="22"/>
  <c r="AJ174" i="18"/>
  <c r="AJ204" i="18" s="1"/>
  <c r="AJ41" i="29"/>
  <c r="AJ42" i="27"/>
  <c r="AJ41" i="32"/>
  <c r="AJ41" i="25"/>
  <c r="AJ41" i="33"/>
  <c r="AJ41" i="31"/>
  <c r="AJ41" i="28"/>
  <c r="AJ41" i="30"/>
  <c r="AJ47" i="31"/>
  <c r="AJ47" i="29"/>
  <c r="AJ47" i="25"/>
  <c r="AJ47" i="28"/>
  <c r="AJ47" i="32"/>
  <c r="AJ47" i="33"/>
  <c r="AJ47" i="30"/>
  <c r="AJ48" i="27"/>
  <c r="AJ38" i="29"/>
  <c r="AJ39" i="27"/>
  <c r="AJ38" i="28"/>
  <c r="AJ38" i="25"/>
  <c r="AJ38" i="31"/>
  <c r="AJ38" i="33"/>
  <c r="AJ38" i="30"/>
  <c r="AJ38" i="32"/>
  <c r="AJ54" i="28"/>
  <c r="AJ55" i="27"/>
  <c r="AJ54" i="25"/>
  <c r="AJ54" i="33"/>
  <c r="AJ54" i="29"/>
  <c r="AJ54" i="30"/>
  <c r="AJ54" i="31"/>
  <c r="AJ54" i="32"/>
  <c r="AK194" i="22"/>
  <c r="AJ5" i="24"/>
  <c r="AJ4" i="43" s="1"/>
  <c r="AJ43" i="32"/>
  <c r="AJ43" i="25"/>
  <c r="AJ43" i="33"/>
  <c r="AJ43" i="31"/>
  <c r="AJ43" i="29"/>
  <c r="AJ43" i="30"/>
  <c r="AJ43" i="28"/>
  <c r="AJ44" i="27"/>
  <c r="AL53" i="18"/>
  <c r="AK173" i="22"/>
  <c r="AJ17" i="24" s="1"/>
  <c r="AJ16" i="43" s="1"/>
  <c r="AK199" i="22"/>
  <c r="AJ8" i="24"/>
  <c r="AJ7" i="43" s="1"/>
  <c r="AK225" i="22"/>
  <c r="AJ24" i="24"/>
  <c r="AJ23" i="43" s="1"/>
  <c r="AJ35" i="30"/>
  <c r="AJ35" i="31"/>
  <c r="AJ35" i="28"/>
  <c r="AJ35" i="25"/>
  <c r="AJ35" i="29"/>
  <c r="AJ35" i="32"/>
  <c r="AJ35" i="33"/>
  <c r="AJ36" i="27"/>
  <c r="AK221" i="22" l="1"/>
  <c r="AJ59" i="27"/>
  <c r="AJ58" i="33"/>
  <c r="AJ58" i="31"/>
  <c r="AJ58" i="29"/>
  <c r="AJ58" i="30"/>
  <c r="AJ58" i="25"/>
  <c r="AJ58" i="32"/>
  <c r="AJ58" i="28"/>
  <c r="AN96" i="18"/>
  <c r="AM143" i="18"/>
  <c r="AK187" i="22"/>
  <c r="AJ28" i="24" s="1"/>
  <c r="AJ27" i="43" s="1"/>
  <c r="AL91" i="22"/>
  <c r="AK174" i="18"/>
  <c r="AK204" i="18" s="1"/>
  <c r="AK148" i="22"/>
  <c r="AK193" i="22" s="1"/>
  <c r="AJ238" i="22" s="1"/>
  <c r="AL73" i="18"/>
  <c r="AL94" i="18"/>
  <c r="AL65" i="18"/>
  <c r="AL86" i="18"/>
  <c r="AL83" i="18"/>
  <c r="AL60" i="18"/>
  <c r="AL95" i="18"/>
  <c r="AL57" i="18"/>
  <c r="AL74" i="18"/>
  <c r="AL59" i="18"/>
  <c r="AL82" i="18"/>
  <c r="AL76" i="18"/>
  <c r="AL75" i="18"/>
  <c r="AL69" i="18"/>
  <c r="AL88" i="18"/>
  <c r="AL78" i="18"/>
  <c r="AL85" i="18"/>
  <c r="AL63" i="18"/>
  <c r="AL71" i="18"/>
  <c r="AL80" i="18"/>
  <c r="AL84" i="18"/>
  <c r="AL64" i="18"/>
  <c r="AL66" i="18"/>
  <c r="AL92" i="18"/>
  <c r="AL79" i="18"/>
  <c r="AL90" i="18"/>
  <c r="AL72" i="18"/>
  <c r="AL62" i="18"/>
  <c r="AL91" i="18"/>
  <c r="AL89" i="18"/>
  <c r="AL87" i="18"/>
  <c r="AL67" i="18"/>
  <c r="AL81" i="18"/>
  <c r="AL61" i="18"/>
  <c r="AL93" i="18"/>
  <c r="AL70" i="18"/>
  <c r="AL68" i="18"/>
  <c r="AL58" i="18"/>
  <c r="AL77" i="18"/>
  <c r="AK217" i="22"/>
  <c r="AK227" i="22"/>
  <c r="AK223" i="22"/>
  <c r="AJ34" i="29"/>
  <c r="AJ34" i="31"/>
  <c r="AJ35" i="27"/>
  <c r="AJ34" i="30"/>
  <c r="AJ34" i="25"/>
  <c r="AJ34" i="28"/>
  <c r="AJ34" i="33"/>
  <c r="AJ34" i="32"/>
  <c r="AK218" i="22"/>
  <c r="AK215" i="22"/>
  <c r="AK230" i="22"/>
  <c r="AK232" i="22" l="1"/>
  <c r="AL105" i="18"/>
  <c r="AL136" i="18"/>
  <c r="AL111" i="18"/>
  <c r="AL59" i="22" s="1"/>
  <c r="AL155" i="22" s="1"/>
  <c r="AL200" i="22" s="1"/>
  <c r="AL116" i="18"/>
  <c r="AL64" i="22" s="1"/>
  <c r="AL160" i="22" s="1"/>
  <c r="AL205" i="22" s="1"/>
  <c r="AL107" i="18"/>
  <c r="AL55" i="22" s="1"/>
  <c r="AL151" i="22" s="1"/>
  <c r="AL196" i="22" s="1"/>
  <c r="AJ4" i="24"/>
  <c r="AJ3" i="43" s="1"/>
  <c r="AL124" i="18"/>
  <c r="AL72" i="22" s="1"/>
  <c r="AL168" i="22" s="1"/>
  <c r="AL213" i="22" s="1"/>
  <c r="AL134" i="18"/>
  <c r="AL113" i="18"/>
  <c r="AL61" i="22" s="1"/>
  <c r="AL157" i="22" s="1"/>
  <c r="AL202" i="22" s="1"/>
  <c r="AL135" i="18"/>
  <c r="AL142" i="18"/>
  <c r="AL90" i="22" s="1"/>
  <c r="AL186" i="22" s="1"/>
  <c r="AL231" i="22" s="1"/>
  <c r="AL115" i="18"/>
  <c r="AL63" i="22" s="1"/>
  <c r="AL159" i="22" s="1"/>
  <c r="AL204" i="22" s="1"/>
  <c r="AL138" i="18"/>
  <c r="AL131" i="18"/>
  <c r="AL122" i="18"/>
  <c r="AL130" i="18"/>
  <c r="AK58" i="30"/>
  <c r="AK58" i="25"/>
  <c r="AK58" i="29"/>
  <c r="AK58" i="32"/>
  <c r="AK58" i="33"/>
  <c r="AK59" i="27"/>
  <c r="AK58" i="28"/>
  <c r="AK58" i="31"/>
  <c r="AL117" i="18"/>
  <c r="AL109" i="18"/>
  <c r="AL127" i="18"/>
  <c r="AL123" i="18"/>
  <c r="AL133" i="18"/>
  <c r="AL187" i="22"/>
  <c r="AK28" i="24" s="1"/>
  <c r="AK27" i="43" s="1"/>
  <c r="AL140" i="18"/>
  <c r="AL88" i="22" s="1"/>
  <c r="AL184" i="22" s="1"/>
  <c r="AL229" i="22" s="1"/>
  <c r="AL119" i="18"/>
  <c r="AL118" i="18"/>
  <c r="AL66" i="22" s="1"/>
  <c r="AL162" i="22" s="1"/>
  <c r="AL207" i="22" s="1"/>
  <c r="AL129" i="18"/>
  <c r="AM52" i="18"/>
  <c r="AL103" i="18"/>
  <c r="AL108" i="18"/>
  <c r="AL56" i="22" s="1"/>
  <c r="AL152" i="22" s="1"/>
  <c r="AL197" i="22" s="1"/>
  <c r="AL137" i="18"/>
  <c r="AL85" i="22" s="1"/>
  <c r="AL181" i="22" s="1"/>
  <c r="AL226" i="22" s="1"/>
  <c r="AL110" i="18"/>
  <c r="AL106" i="18"/>
  <c r="AL112" i="18"/>
  <c r="AL60" i="22" s="1"/>
  <c r="AL156" i="22" s="1"/>
  <c r="AL201" i="22" s="1"/>
  <c r="AL128" i="18"/>
  <c r="AL126" i="18"/>
  <c r="AL132" i="18"/>
  <c r="AL121" i="18"/>
  <c r="AL69" i="22" s="1"/>
  <c r="AL165" i="22" s="1"/>
  <c r="AL210" i="22" s="1"/>
  <c r="AL141" i="18"/>
  <c r="AM91" i="22"/>
  <c r="AL174" i="18"/>
  <c r="AL204" i="18" s="1"/>
  <c r="AL114" i="18"/>
  <c r="AL139" i="18"/>
  <c r="AL125" i="18"/>
  <c r="AL73" i="22" s="1"/>
  <c r="AL169" i="22" s="1"/>
  <c r="AL214" i="22" s="1"/>
  <c r="AL104" i="18"/>
  <c r="AP45" i="18"/>
  <c r="AL120" i="18"/>
  <c r="AL68" i="22" s="1"/>
  <c r="AL164" i="22" s="1"/>
  <c r="AL209" i="22" s="1"/>
  <c r="AO96" i="18"/>
  <c r="AN143" i="18"/>
  <c r="AM53" i="18" l="1"/>
  <c r="AM65" i="18" s="1"/>
  <c r="AM112" i="18" s="1"/>
  <c r="AM60" i="22" s="1"/>
  <c r="AM156" i="22" s="1"/>
  <c r="AM201" i="22" s="1"/>
  <c r="AL232" i="22"/>
  <c r="AL87" i="22"/>
  <c r="AL183" i="22" s="1"/>
  <c r="AK172" i="18"/>
  <c r="AK202" i="18" s="1"/>
  <c r="AL67" i="22"/>
  <c r="AL163" i="22" s="1"/>
  <c r="AK157" i="18"/>
  <c r="AK187" i="18" s="1"/>
  <c r="AL71" i="22"/>
  <c r="AL167" i="22" s="1"/>
  <c r="AK159" i="18"/>
  <c r="AK189" i="18" s="1"/>
  <c r="AK164" i="18"/>
  <c r="AK194" i="18" s="1"/>
  <c r="AL78" i="22"/>
  <c r="AL82" i="22"/>
  <c r="AK168" i="18"/>
  <c r="AK198" i="18" s="1"/>
  <c r="AL62" i="22"/>
  <c r="AL158" i="22" s="1"/>
  <c r="AK155" i="18"/>
  <c r="AK185" i="18" s="1"/>
  <c r="AK166" i="18"/>
  <c r="AK196" i="18" s="1"/>
  <c r="AL80" i="22"/>
  <c r="AL54" i="22"/>
  <c r="AK152" i="18"/>
  <c r="AK182" i="18" s="1"/>
  <c r="AK161" i="18"/>
  <c r="AK191" i="18" s="1"/>
  <c r="AL75" i="22"/>
  <c r="AL171" i="22" s="1"/>
  <c r="AK158" i="18"/>
  <c r="AK188" i="18" s="1"/>
  <c r="AM103" i="18"/>
  <c r="AN52" i="18"/>
  <c r="AL58" i="25"/>
  <c r="AL58" i="32"/>
  <c r="AL58" i="30"/>
  <c r="AL58" i="33"/>
  <c r="AL58" i="31"/>
  <c r="AL59" i="27"/>
  <c r="AL58" i="28"/>
  <c r="AL58" i="29"/>
  <c r="AK150" i="18"/>
  <c r="AK180" i="18" s="1"/>
  <c r="AL52" i="22"/>
  <c r="AL144" i="18"/>
  <c r="AM187" i="22"/>
  <c r="AL28" i="24" s="1"/>
  <c r="AL27" i="43" s="1"/>
  <c r="AK160" i="18"/>
  <c r="AK190" i="18" s="1"/>
  <c r="AL74" i="22"/>
  <c r="AL58" i="22"/>
  <c r="AL154" i="22" s="1"/>
  <c r="AK154" i="18"/>
  <c r="AK184" i="18" s="1"/>
  <c r="AL77" i="22"/>
  <c r="AL173" i="22" s="1"/>
  <c r="AK163" i="18"/>
  <c r="AK193" i="18" s="1"/>
  <c r="AK153" i="18"/>
  <c r="AK183" i="18" s="1"/>
  <c r="AL57" i="22"/>
  <c r="AL153" i="22" s="1"/>
  <c r="AL79" i="22"/>
  <c r="AK165" i="18"/>
  <c r="AK195" i="18" s="1"/>
  <c r="AL83" i="22"/>
  <c r="AK169" i="18"/>
  <c r="AK199" i="18" s="1"/>
  <c r="AK170" i="18"/>
  <c r="AK200" i="18" s="1"/>
  <c r="AL84" i="22"/>
  <c r="AL180" i="22" s="1"/>
  <c r="AO143" i="18"/>
  <c r="AP96" i="18"/>
  <c r="AM78" i="18"/>
  <c r="AM94" i="18"/>
  <c r="AM60" i="18"/>
  <c r="AN91" i="22"/>
  <c r="AM174" i="18"/>
  <c r="AM204" i="18" s="1"/>
  <c r="AL89" i="22"/>
  <c r="AL185" i="22" s="1"/>
  <c r="AK173" i="18"/>
  <c r="AK203" i="18" s="1"/>
  <c r="AK162" i="18"/>
  <c r="AK192" i="18" s="1"/>
  <c r="AL76" i="22"/>
  <c r="AL172" i="22" s="1"/>
  <c r="AK167" i="18"/>
  <c r="AK197" i="18" s="1"/>
  <c r="AL81" i="22"/>
  <c r="AL177" i="22" s="1"/>
  <c r="AL65" i="22"/>
  <c r="AL161" i="22" s="1"/>
  <c r="AK156" i="18"/>
  <c r="AK186" i="18" s="1"/>
  <c r="AK171" i="18"/>
  <c r="AK201" i="18" s="1"/>
  <c r="AL86" i="22"/>
  <c r="AL53" i="22"/>
  <c r="AL149" i="22" s="1"/>
  <c r="AK151" i="18"/>
  <c r="AK181" i="18" s="1"/>
  <c r="AM66" i="18" l="1"/>
  <c r="AM63" i="18"/>
  <c r="AM91" i="18"/>
  <c r="AM58" i="18"/>
  <c r="AM70" i="18"/>
  <c r="AM117" i="18" s="1"/>
  <c r="AM77" i="18"/>
  <c r="AM124" i="18" s="1"/>
  <c r="AM72" i="22" s="1"/>
  <c r="AM168" i="22" s="1"/>
  <c r="AM213" i="22" s="1"/>
  <c r="AM90" i="18"/>
  <c r="AM86" i="18"/>
  <c r="AM133" i="18" s="1"/>
  <c r="AM89" i="18"/>
  <c r="AM136" i="18" s="1"/>
  <c r="AM81" i="18"/>
  <c r="AM88" i="18"/>
  <c r="AM85" i="18"/>
  <c r="AM132" i="18" s="1"/>
  <c r="AM69" i="18"/>
  <c r="AM116" i="18" s="1"/>
  <c r="AM64" i="22" s="1"/>
  <c r="AM160" i="22" s="1"/>
  <c r="AM205" i="22" s="1"/>
  <c r="AM87" i="18"/>
  <c r="AM134" i="18" s="1"/>
  <c r="AM83" i="18"/>
  <c r="AM130" i="18" s="1"/>
  <c r="AM95" i="18"/>
  <c r="AM142" i="18" s="1"/>
  <c r="AM75" i="18"/>
  <c r="AM122" i="18" s="1"/>
  <c r="AM61" i="18"/>
  <c r="AM108" i="18" s="1"/>
  <c r="AM56" i="22" s="1"/>
  <c r="AM152" i="22" s="1"/>
  <c r="AM197" i="22" s="1"/>
  <c r="AM71" i="18"/>
  <c r="AM118" i="18" s="1"/>
  <c r="AM66" i="22" s="1"/>
  <c r="AM162" i="22" s="1"/>
  <c r="AM207" i="22" s="1"/>
  <c r="AM232" i="22"/>
  <c r="AM84" i="18"/>
  <c r="AM131" i="18" s="1"/>
  <c r="AM80" i="18"/>
  <c r="AM127" i="18" s="1"/>
  <c r="AM92" i="18"/>
  <c r="AM139" i="18" s="1"/>
  <c r="AM87" i="22" s="1"/>
  <c r="AM183" i="22" s="1"/>
  <c r="AM62" i="18"/>
  <c r="AM109" i="18" s="1"/>
  <c r="AM57" i="18"/>
  <c r="AM104" i="18" s="1"/>
  <c r="AM93" i="18"/>
  <c r="AM140" i="18" s="1"/>
  <c r="AM88" i="22" s="1"/>
  <c r="AM184" i="22" s="1"/>
  <c r="AM229" i="22" s="1"/>
  <c r="AM73" i="18"/>
  <c r="AM120" i="18" s="1"/>
  <c r="AM68" i="18"/>
  <c r="AM115" i="18" s="1"/>
  <c r="AM63" i="22" s="1"/>
  <c r="AM159" i="22" s="1"/>
  <c r="AM204" i="22" s="1"/>
  <c r="AM82" i="18"/>
  <c r="AM129" i="18" s="1"/>
  <c r="AM59" i="18"/>
  <c r="AM106" i="18" s="1"/>
  <c r="AM76" i="18"/>
  <c r="AM123" i="18" s="1"/>
  <c r="AM71" i="22" s="1"/>
  <c r="AM167" i="22" s="1"/>
  <c r="AM72" i="18"/>
  <c r="AM119" i="18" s="1"/>
  <c r="AM67" i="22" s="1"/>
  <c r="AM163" i="22" s="1"/>
  <c r="AM74" i="18"/>
  <c r="AM121" i="18" s="1"/>
  <c r="AM69" i="22" s="1"/>
  <c r="AM165" i="22" s="1"/>
  <c r="AM210" i="22" s="1"/>
  <c r="AM79" i="18"/>
  <c r="AM126" i="18" s="1"/>
  <c r="AM64" i="18"/>
  <c r="AM111" i="18" s="1"/>
  <c r="AM59" i="22" s="1"/>
  <c r="AM155" i="22" s="1"/>
  <c r="AM200" i="22" s="1"/>
  <c r="AM67" i="18"/>
  <c r="AM114" i="18" s="1"/>
  <c r="AK40" i="32"/>
  <c r="AK40" i="29"/>
  <c r="AK40" i="31"/>
  <c r="AK40" i="33"/>
  <c r="AK40" i="28"/>
  <c r="AK40" i="30"/>
  <c r="AK41" i="27"/>
  <c r="AK40" i="25"/>
  <c r="AK53" i="29"/>
  <c r="AK53" i="25"/>
  <c r="AK53" i="32"/>
  <c r="AK53" i="28"/>
  <c r="AK53" i="33"/>
  <c r="AK54" i="27"/>
  <c r="AK53" i="30"/>
  <c r="AK53" i="31"/>
  <c r="AK43" i="27"/>
  <c r="AK42" i="33"/>
  <c r="AK42" i="29"/>
  <c r="AK42" i="32"/>
  <c r="AK42" i="28"/>
  <c r="AK42" i="25"/>
  <c r="AK42" i="31"/>
  <c r="AL203" i="22"/>
  <c r="AK9" i="24"/>
  <c r="AK8" i="43" s="1"/>
  <c r="AK43" i="25"/>
  <c r="AK43" i="28"/>
  <c r="AK43" i="32"/>
  <c r="AK44" i="27"/>
  <c r="AK43" i="29"/>
  <c r="AK43" i="33"/>
  <c r="AK43" i="30"/>
  <c r="AK43" i="31"/>
  <c r="AL206" i="22"/>
  <c r="AK10" i="24"/>
  <c r="AK9" i="43" s="1"/>
  <c r="AN187" i="22"/>
  <c r="AM28" i="24" s="1"/>
  <c r="AM27" i="43" s="1"/>
  <c r="AL179" i="22"/>
  <c r="AK23" i="24" s="1"/>
  <c r="AK22" i="43" s="1"/>
  <c r="AL199" i="22"/>
  <c r="AK8" i="24"/>
  <c r="AK7" i="43" s="1"/>
  <c r="AL216" i="22"/>
  <c r="AK15" i="24"/>
  <c r="AK14" i="43" s="1"/>
  <c r="AL212" i="22"/>
  <c r="AK13" i="24"/>
  <c r="AK12" i="43" s="1"/>
  <c r="AK55" i="32"/>
  <c r="AK55" i="29"/>
  <c r="AK55" i="31"/>
  <c r="AK55" i="28"/>
  <c r="AK55" i="30"/>
  <c r="AK55" i="25"/>
  <c r="AK56" i="27"/>
  <c r="AK55" i="33"/>
  <c r="AK34" i="29"/>
  <c r="AK34" i="30"/>
  <c r="AK34" i="25"/>
  <c r="AK35" i="27"/>
  <c r="AK34" i="33"/>
  <c r="AK34" i="28"/>
  <c r="AK34" i="31"/>
  <c r="AK34" i="32"/>
  <c r="AL222" i="22"/>
  <c r="AK21" i="24"/>
  <c r="AK20" i="43" s="1"/>
  <c r="AQ96" i="18"/>
  <c r="AP143" i="18"/>
  <c r="AK49" i="31"/>
  <c r="AK49" i="30"/>
  <c r="AK49" i="29"/>
  <c r="AK50" i="27"/>
  <c r="AK49" i="32"/>
  <c r="AK49" i="28"/>
  <c r="AK49" i="33"/>
  <c r="AK49" i="25"/>
  <c r="AL170" i="22"/>
  <c r="AK14" i="24" s="1"/>
  <c r="AK13" i="43" s="1"/>
  <c r="AM110" i="18"/>
  <c r="AK45" i="25"/>
  <c r="AK45" i="33"/>
  <c r="AK46" i="27"/>
  <c r="AK45" i="28"/>
  <c r="AK45" i="29"/>
  <c r="AK45" i="32"/>
  <c r="AK45" i="31"/>
  <c r="AK45" i="30"/>
  <c r="AK41" i="29"/>
  <c r="AK42" i="27"/>
  <c r="AK41" i="32"/>
  <c r="AK41" i="30"/>
  <c r="AK41" i="31"/>
  <c r="AK41" i="33"/>
  <c r="AK41" i="28"/>
  <c r="AK41" i="25"/>
  <c r="AM58" i="31"/>
  <c r="AM58" i="28"/>
  <c r="AM58" i="29"/>
  <c r="AM58" i="25"/>
  <c r="AM58" i="30"/>
  <c r="AM59" i="27"/>
  <c r="AM58" i="32"/>
  <c r="AM58" i="33"/>
  <c r="AK38" i="31"/>
  <c r="AK39" i="27"/>
  <c r="AK38" i="29"/>
  <c r="AK38" i="28"/>
  <c r="AK38" i="25"/>
  <c r="AK38" i="30"/>
  <c r="AK38" i="33"/>
  <c r="AK38" i="32"/>
  <c r="AK51" i="32"/>
  <c r="AK51" i="31"/>
  <c r="AK52" i="27"/>
  <c r="AK51" i="25"/>
  <c r="AK51" i="33"/>
  <c r="AK51" i="28"/>
  <c r="AK51" i="30"/>
  <c r="AK51" i="29"/>
  <c r="AM137" i="18"/>
  <c r="AM85" i="22" s="1"/>
  <c r="AM181" i="22" s="1"/>
  <c r="AM226" i="22" s="1"/>
  <c r="AN174" i="18"/>
  <c r="AN204" i="18" s="1"/>
  <c r="AO91" i="22"/>
  <c r="AL175" i="22"/>
  <c r="AK19" i="24" s="1"/>
  <c r="AK18" i="43" s="1"/>
  <c r="AK44" i="31"/>
  <c r="AK44" i="25"/>
  <c r="AK44" i="32"/>
  <c r="AK45" i="27"/>
  <c r="AK44" i="33"/>
  <c r="AK44" i="28"/>
  <c r="AK44" i="29"/>
  <c r="AK44" i="30"/>
  <c r="AK36" i="32"/>
  <c r="AK36" i="25"/>
  <c r="AK36" i="29"/>
  <c r="AK36" i="33"/>
  <c r="AK36" i="28"/>
  <c r="AK36" i="31"/>
  <c r="AK36" i="30"/>
  <c r="AK37" i="27"/>
  <c r="AL208" i="22"/>
  <c r="AK11" i="24"/>
  <c r="AK10" i="43" s="1"/>
  <c r="AK35" i="29"/>
  <c r="AK35" i="30"/>
  <c r="AK35" i="32"/>
  <c r="AK36" i="27"/>
  <c r="AK35" i="31"/>
  <c r="AK35" i="25"/>
  <c r="AK35" i="28"/>
  <c r="AK35" i="33"/>
  <c r="AL217" i="22"/>
  <c r="AK16" i="24"/>
  <c r="AK15" i="43" s="1"/>
  <c r="AM105" i="18"/>
  <c r="AM128" i="18"/>
  <c r="AL225" i="22"/>
  <c r="AK24" i="24"/>
  <c r="AK23" i="43" s="1"/>
  <c r="AL198" i="22"/>
  <c r="AK7" i="24"/>
  <c r="AK6" i="43" s="1"/>
  <c r="AL150" i="22"/>
  <c r="AK6" i="24" s="1"/>
  <c r="AK5" i="43" s="1"/>
  <c r="AK52" i="25"/>
  <c r="AK52" i="32"/>
  <c r="AK53" i="27"/>
  <c r="AK52" i="31"/>
  <c r="AK52" i="29"/>
  <c r="AK52" i="30"/>
  <c r="AK52" i="28"/>
  <c r="AK52" i="33"/>
  <c r="AK56" i="30"/>
  <c r="AK56" i="28"/>
  <c r="AK56" i="31"/>
  <c r="AK56" i="32"/>
  <c r="AK56" i="33"/>
  <c r="AK56" i="29"/>
  <c r="AK57" i="27"/>
  <c r="AK56" i="25"/>
  <c r="AL194" i="22"/>
  <c r="AK5" i="24"/>
  <c r="AK4" i="43" s="1"/>
  <c r="AK46" i="29"/>
  <c r="AK46" i="25"/>
  <c r="AK46" i="31"/>
  <c r="AK46" i="28"/>
  <c r="AK46" i="33"/>
  <c r="AK47" i="27"/>
  <c r="AK46" i="32"/>
  <c r="AK46" i="30"/>
  <c r="AM107" i="18"/>
  <c r="AM55" i="22" s="1"/>
  <c r="AM151" i="22" s="1"/>
  <c r="AM196" i="22" s="1"/>
  <c r="AM141" i="18"/>
  <c r="AK54" i="29"/>
  <c r="AK54" i="30"/>
  <c r="AK55" i="27"/>
  <c r="AK54" i="31"/>
  <c r="AK54" i="25"/>
  <c r="AK54" i="28"/>
  <c r="AK54" i="33"/>
  <c r="AK54" i="32"/>
  <c r="AK38" i="27"/>
  <c r="AK37" i="32"/>
  <c r="AK37" i="33"/>
  <c r="AK37" i="30"/>
  <c r="AK37" i="29"/>
  <c r="AK37" i="25"/>
  <c r="AK37" i="28"/>
  <c r="AK37" i="31"/>
  <c r="AL176" i="22"/>
  <c r="AK20" i="24" s="1"/>
  <c r="AK19" i="43" s="1"/>
  <c r="AL178" i="22"/>
  <c r="AK22" i="24" s="1"/>
  <c r="AK21" i="43" s="1"/>
  <c r="AL228" i="22"/>
  <c r="AK26" i="24"/>
  <c r="AK25" i="43" s="1"/>
  <c r="AL182" i="22"/>
  <c r="AK25" i="24" s="1"/>
  <c r="AK24" i="43" s="1"/>
  <c r="AK57" i="29"/>
  <c r="AK57" i="28"/>
  <c r="AK57" i="25"/>
  <c r="AK57" i="31"/>
  <c r="AK57" i="33"/>
  <c r="AK57" i="32"/>
  <c r="AK57" i="30"/>
  <c r="AK58" i="27"/>
  <c r="AM113" i="18"/>
  <c r="AM61" i="22" s="1"/>
  <c r="AM157" i="22" s="1"/>
  <c r="AM202" i="22" s="1"/>
  <c r="AM125" i="18"/>
  <c r="AK47" i="32"/>
  <c r="AK47" i="31"/>
  <c r="AK47" i="25"/>
  <c r="AK47" i="29"/>
  <c r="AK47" i="28"/>
  <c r="AK47" i="30"/>
  <c r="AK48" i="27"/>
  <c r="AK47" i="33"/>
  <c r="AM135" i="18"/>
  <c r="AK50" i="32"/>
  <c r="AK51" i="27"/>
  <c r="AK50" i="25"/>
  <c r="AK50" i="33"/>
  <c r="AK50" i="31"/>
  <c r="AK50" i="29"/>
  <c r="AK50" i="28"/>
  <c r="AK50" i="30"/>
  <c r="AL174" i="22"/>
  <c r="AK18" i="24" s="1"/>
  <c r="AK17" i="43" s="1"/>
  <c r="AL230" i="22"/>
  <c r="AK27" i="24"/>
  <c r="AK26" i="43" s="1"/>
  <c r="AM138" i="18"/>
  <c r="AL218" i="22"/>
  <c r="AK17" i="24"/>
  <c r="AK16" i="43" s="1"/>
  <c r="AL148" i="22"/>
  <c r="AL193" i="22" s="1"/>
  <c r="AK238" i="22" s="1"/>
  <c r="AK40" i="27"/>
  <c r="AK39" i="33"/>
  <c r="AK39" i="25"/>
  <c r="AK39" i="32"/>
  <c r="AK39" i="28"/>
  <c r="AK39" i="30"/>
  <c r="AK39" i="29"/>
  <c r="AK39" i="31"/>
  <c r="AK48" i="29"/>
  <c r="AK48" i="25"/>
  <c r="AK49" i="27"/>
  <c r="AK48" i="30"/>
  <c r="AK48" i="31"/>
  <c r="AK48" i="32"/>
  <c r="AK48" i="28"/>
  <c r="AK48" i="33"/>
  <c r="AM212" i="22" l="1"/>
  <c r="AM228" i="22"/>
  <c r="AL215" i="22"/>
  <c r="AM78" i="22"/>
  <c r="AM174" i="22" s="1"/>
  <c r="AL18" i="24" s="1"/>
  <c r="AL17" i="43" s="1"/>
  <c r="AL164" i="18"/>
  <c r="AL194" i="18" s="1"/>
  <c r="AM82" i="22"/>
  <c r="AM178" i="22" s="1"/>
  <c r="AL22" i="24" s="1"/>
  <c r="AL21" i="43" s="1"/>
  <c r="AL168" i="18"/>
  <c r="AL198" i="18" s="1"/>
  <c r="AQ45" i="18"/>
  <c r="AN53" i="18" s="1"/>
  <c r="AN83" i="18" s="1"/>
  <c r="AM208" i="22"/>
  <c r="AL227" i="22"/>
  <c r="AL221" i="22"/>
  <c r="AL224" i="22"/>
  <c r="AN232" i="22"/>
  <c r="AL150" i="18"/>
  <c r="AL180" i="18" s="1"/>
  <c r="AM52" i="22"/>
  <c r="AM144" i="18"/>
  <c r="AM86" i="22"/>
  <c r="AM182" i="22" s="1"/>
  <c r="AL171" i="18"/>
  <c r="AL201" i="18" s="1"/>
  <c r="AM62" i="22"/>
  <c r="AM158" i="22" s="1"/>
  <c r="AL155" i="18"/>
  <c r="AL185" i="18" s="1"/>
  <c r="AL151" i="18"/>
  <c r="AL181" i="18" s="1"/>
  <c r="AM53" i="22"/>
  <c r="AM149" i="22" s="1"/>
  <c r="AN58" i="32"/>
  <c r="AN58" i="33"/>
  <c r="AN58" i="28"/>
  <c r="AN59" i="27"/>
  <c r="AN58" i="25"/>
  <c r="AN58" i="30"/>
  <c r="AN58" i="31"/>
  <c r="AN58" i="29"/>
  <c r="AM58" i="22"/>
  <c r="AM154" i="22" s="1"/>
  <c r="AL154" i="18"/>
  <c r="AL184" i="18" s="1"/>
  <c r="AM79" i="22"/>
  <c r="AL165" i="18"/>
  <c r="AL195" i="18" s="1"/>
  <c r="AL160" i="18"/>
  <c r="AL190" i="18" s="1"/>
  <c r="AM74" i="22"/>
  <c r="AL153" i="18"/>
  <c r="AL183" i="18" s="1"/>
  <c r="AM57" i="22"/>
  <c r="AM153" i="22" s="1"/>
  <c r="AO174" i="18"/>
  <c r="AO204" i="18" s="1"/>
  <c r="AP91" i="22"/>
  <c r="AK4" i="24"/>
  <c r="AK3" i="43" s="1"/>
  <c r="AM68" i="22"/>
  <c r="AM164" i="22" s="1"/>
  <c r="AL157" i="18"/>
  <c r="AL187" i="18" s="1"/>
  <c r="AL169" i="18"/>
  <c r="AL199" i="18" s="1"/>
  <c r="AM83" i="22"/>
  <c r="AM179" i="22" s="1"/>
  <c r="AM65" i="22"/>
  <c r="AM161" i="22" s="1"/>
  <c r="AL156" i="18"/>
  <c r="AL186" i="18" s="1"/>
  <c r="AQ143" i="18"/>
  <c r="AR96" i="18"/>
  <c r="AR143" i="18" s="1"/>
  <c r="AL166" i="18"/>
  <c r="AL196" i="18" s="1"/>
  <c r="AM80" i="22"/>
  <c r="AM176" i="22" s="1"/>
  <c r="AL219" i="22"/>
  <c r="AL223" i="22"/>
  <c r="AL220" i="22"/>
  <c r="AL163" i="18"/>
  <c r="AL193" i="18" s="1"/>
  <c r="AM77" i="22"/>
  <c r="AM173" i="22" s="1"/>
  <c r="AL167" i="18"/>
  <c r="AL197" i="18" s="1"/>
  <c r="AM81" i="22"/>
  <c r="AM177" i="22" s="1"/>
  <c r="AL158" i="18"/>
  <c r="AL188" i="18" s="1"/>
  <c r="AL173" i="18"/>
  <c r="AL203" i="18" s="1"/>
  <c r="AM89" i="22"/>
  <c r="AM185" i="22" s="1"/>
  <c r="AM90" i="22"/>
  <c r="AM186" i="22" s="1"/>
  <c r="AL172" i="18"/>
  <c r="AL202" i="18" s="1"/>
  <c r="AM73" i="22"/>
  <c r="AM169" i="22" s="1"/>
  <c r="AL159" i="18"/>
  <c r="AL189" i="18" s="1"/>
  <c r="AL170" i="18"/>
  <c r="AL200" i="18" s="1"/>
  <c r="AM84" i="22"/>
  <c r="AM54" i="22"/>
  <c r="AL152" i="18"/>
  <c r="AL182" i="18" s="1"/>
  <c r="AL162" i="18"/>
  <c r="AL192" i="18" s="1"/>
  <c r="AM76" i="22"/>
  <c r="AL161" i="18"/>
  <c r="AL191" i="18" s="1"/>
  <c r="AM75" i="22"/>
  <c r="AM171" i="22" s="1"/>
  <c r="AL195" i="22"/>
  <c r="AO187" i="22"/>
  <c r="AN28" i="24" s="1"/>
  <c r="AN27" i="43" s="1"/>
  <c r="AN94" i="18" l="1"/>
  <c r="AN63" i="18"/>
  <c r="AN81" i="18"/>
  <c r="AN128" i="18" s="1"/>
  <c r="AM223" i="22"/>
  <c r="AN67" i="18"/>
  <c r="AN95" i="18"/>
  <c r="AN142" i="18" s="1"/>
  <c r="AN90" i="22" s="1"/>
  <c r="AN186" i="22" s="1"/>
  <c r="AN231" i="22" s="1"/>
  <c r="AN74" i="18"/>
  <c r="AN121" i="18" s="1"/>
  <c r="AN69" i="22" s="1"/>
  <c r="AN165" i="22" s="1"/>
  <c r="AN210" i="22" s="1"/>
  <c r="AN93" i="18"/>
  <c r="AN140" i="18" s="1"/>
  <c r="AN88" i="22" s="1"/>
  <c r="AN184" i="22" s="1"/>
  <c r="AN229" i="22" s="1"/>
  <c r="AN86" i="18"/>
  <c r="AN133" i="18" s="1"/>
  <c r="AM219" i="22"/>
  <c r="AN58" i="18"/>
  <c r="AN105" i="18" s="1"/>
  <c r="AN59" i="18"/>
  <c r="AN106" i="18" s="1"/>
  <c r="AN89" i="18"/>
  <c r="AN75" i="18"/>
  <c r="AN122" i="18" s="1"/>
  <c r="AN85" i="18"/>
  <c r="AN132" i="18" s="1"/>
  <c r="AN92" i="18"/>
  <c r="AN139" i="18" s="1"/>
  <c r="AN80" i="18"/>
  <c r="AN127" i="18" s="1"/>
  <c r="AN78" i="18"/>
  <c r="AN125" i="18" s="1"/>
  <c r="AN73" i="22" s="1"/>
  <c r="AN169" i="22" s="1"/>
  <c r="AN214" i="22" s="1"/>
  <c r="AN82" i="18"/>
  <c r="AN129" i="18" s="1"/>
  <c r="AN57" i="18"/>
  <c r="AN104" i="18" s="1"/>
  <c r="AN66" i="18"/>
  <c r="AN71" i="18"/>
  <c r="AN118" i="18" s="1"/>
  <c r="AN66" i="22" s="1"/>
  <c r="AN162" i="22" s="1"/>
  <c r="AN207" i="22" s="1"/>
  <c r="AN69" i="18"/>
  <c r="AN116" i="18" s="1"/>
  <c r="AN64" i="22" s="1"/>
  <c r="AN91" i="18"/>
  <c r="AN138" i="18" s="1"/>
  <c r="AN70" i="18"/>
  <c r="AN117" i="18" s="1"/>
  <c r="AL52" i="32"/>
  <c r="AL52" i="30"/>
  <c r="AL52" i="28"/>
  <c r="AL52" i="29"/>
  <c r="AL52" i="33"/>
  <c r="AL52" i="25"/>
  <c r="AL52" i="31"/>
  <c r="AL53" i="27"/>
  <c r="AL48" i="31"/>
  <c r="AL48" i="33"/>
  <c r="AL48" i="29"/>
  <c r="AL48" i="25"/>
  <c r="AL48" i="30"/>
  <c r="AL48" i="32"/>
  <c r="AL48" i="28"/>
  <c r="AL49" i="27"/>
  <c r="AN84" i="18"/>
  <c r="AN131" i="18" s="1"/>
  <c r="AN62" i="18"/>
  <c r="AN109" i="18" s="1"/>
  <c r="AN61" i="18"/>
  <c r="AN108" i="18" s="1"/>
  <c r="AN56" i="22" s="1"/>
  <c r="AN152" i="22" s="1"/>
  <c r="AN197" i="22" s="1"/>
  <c r="AN76" i="18"/>
  <c r="AO232" i="22"/>
  <c r="AN90" i="18"/>
  <c r="AN137" i="18" s="1"/>
  <c r="AN65" i="18"/>
  <c r="AN112" i="18" s="1"/>
  <c r="AN60" i="22" s="1"/>
  <c r="AN156" i="22" s="1"/>
  <c r="AN201" i="22" s="1"/>
  <c r="AN79" i="18"/>
  <c r="AN126" i="18" s="1"/>
  <c r="AN72" i="18"/>
  <c r="AN119" i="18" s="1"/>
  <c r="AN60" i="18"/>
  <c r="AN107" i="18" s="1"/>
  <c r="AN55" i="22" s="1"/>
  <c r="AN151" i="22" s="1"/>
  <c r="AN196" i="22" s="1"/>
  <c r="AN87" i="18"/>
  <c r="AN134" i="18" s="1"/>
  <c r="AN64" i="18"/>
  <c r="AN68" i="18"/>
  <c r="AN115" i="18" s="1"/>
  <c r="AN63" i="22" s="1"/>
  <c r="AN159" i="22" s="1"/>
  <c r="AN204" i="22" s="1"/>
  <c r="AN77" i="18"/>
  <c r="AN124" i="18" s="1"/>
  <c r="AN72" i="22" s="1"/>
  <c r="AN168" i="22" s="1"/>
  <c r="AN213" i="22" s="1"/>
  <c r="AN73" i="18"/>
  <c r="AN120" i="18" s="1"/>
  <c r="AN68" i="22" s="1"/>
  <c r="AN164" i="22" s="1"/>
  <c r="AN209" i="22" s="1"/>
  <c r="AN88" i="18"/>
  <c r="AN135" i="18" s="1"/>
  <c r="AL54" i="30"/>
  <c r="AL55" i="27"/>
  <c r="AL54" i="25"/>
  <c r="AL54" i="32"/>
  <c r="AL54" i="31"/>
  <c r="AL54" i="29"/>
  <c r="AL54" i="28"/>
  <c r="AL54" i="33"/>
  <c r="AL40" i="30"/>
  <c r="AL40" i="25"/>
  <c r="AL41" i="27"/>
  <c r="AL40" i="29"/>
  <c r="AL40" i="31"/>
  <c r="AL40" i="33"/>
  <c r="AL40" i="32"/>
  <c r="AL40" i="28"/>
  <c r="AL49" i="30"/>
  <c r="AL50" i="27"/>
  <c r="AL49" i="25"/>
  <c r="AL49" i="29"/>
  <c r="AL49" i="31"/>
  <c r="AL49" i="32"/>
  <c r="AL49" i="28"/>
  <c r="AL49" i="33"/>
  <c r="AM203" i="22"/>
  <c r="AL9" i="24"/>
  <c r="AL8" i="43" s="1"/>
  <c r="AM216" i="22"/>
  <c r="AL15" i="24"/>
  <c r="AL14" i="43" s="1"/>
  <c r="AL43" i="33"/>
  <c r="AL43" i="31"/>
  <c r="AL43" i="30"/>
  <c r="AL44" i="27"/>
  <c r="AL43" i="29"/>
  <c r="AL43" i="32"/>
  <c r="AL43" i="28"/>
  <c r="AL43" i="25"/>
  <c r="AM222" i="22"/>
  <c r="AL21" i="24"/>
  <c r="AL20" i="43" s="1"/>
  <c r="AM221" i="22"/>
  <c r="AL20" i="24"/>
  <c r="AL19" i="43" s="1"/>
  <c r="AM206" i="22"/>
  <c r="AL10" i="24"/>
  <c r="AL9" i="43" s="1"/>
  <c r="AP187" i="22"/>
  <c r="AO28" i="24" s="1"/>
  <c r="AO27" i="43" s="1"/>
  <c r="AM175" i="22"/>
  <c r="AL19" i="24" s="1"/>
  <c r="AL18" i="43" s="1"/>
  <c r="AL55" i="31"/>
  <c r="AL55" i="28"/>
  <c r="AL55" i="30"/>
  <c r="AL55" i="33"/>
  <c r="AL56" i="27"/>
  <c r="AL55" i="32"/>
  <c r="AL55" i="25"/>
  <c r="AL55" i="29"/>
  <c r="AN141" i="18"/>
  <c r="AL45" i="30"/>
  <c r="AL45" i="33"/>
  <c r="AL45" i="29"/>
  <c r="AL45" i="31"/>
  <c r="AL46" i="27"/>
  <c r="AL45" i="25"/>
  <c r="AL45" i="32"/>
  <c r="AL45" i="28"/>
  <c r="AM214" i="22"/>
  <c r="AL13" i="24"/>
  <c r="AL12" i="43" s="1"/>
  <c r="AL52" i="27"/>
  <c r="AL51" i="30"/>
  <c r="AL51" i="31"/>
  <c r="AL51" i="29"/>
  <c r="AL51" i="25"/>
  <c r="AL51" i="32"/>
  <c r="AL51" i="33"/>
  <c r="AL51" i="28"/>
  <c r="AL50" i="25"/>
  <c r="AL51" i="27"/>
  <c r="AL50" i="31"/>
  <c r="AL50" i="33"/>
  <c r="AL50" i="29"/>
  <c r="AL50" i="30"/>
  <c r="AL50" i="32"/>
  <c r="AL50" i="28"/>
  <c r="AM224" i="22"/>
  <c r="AL23" i="24"/>
  <c r="AL22" i="43" s="1"/>
  <c r="AO58" i="28"/>
  <c r="AO58" i="29"/>
  <c r="AO58" i="33"/>
  <c r="AO59" i="27"/>
  <c r="AO58" i="32"/>
  <c r="AO58" i="25"/>
  <c r="AO58" i="30"/>
  <c r="AO58" i="31"/>
  <c r="AM227" i="22"/>
  <c r="AL25" i="24"/>
  <c r="AL24" i="43" s="1"/>
  <c r="AN111" i="18"/>
  <c r="AN59" i="22" s="1"/>
  <c r="AN155" i="22" s="1"/>
  <c r="AN200" i="22" s="1"/>
  <c r="AL53" i="31"/>
  <c r="AL54" i="27"/>
  <c r="AL53" i="30"/>
  <c r="AL53" i="33"/>
  <c r="AL53" i="25"/>
  <c r="AL53" i="32"/>
  <c r="AL53" i="29"/>
  <c r="AL53" i="28"/>
  <c r="AN110" i="18"/>
  <c r="AN113" i="18"/>
  <c r="AN61" i="22" s="1"/>
  <c r="AN157" i="22" s="1"/>
  <c r="AN202" i="22" s="1"/>
  <c r="AL46" i="28"/>
  <c r="AL46" i="29"/>
  <c r="AL46" i="30"/>
  <c r="AL46" i="25"/>
  <c r="AL46" i="33"/>
  <c r="AL47" i="27"/>
  <c r="AL46" i="31"/>
  <c r="AL46" i="32"/>
  <c r="AM231" i="22"/>
  <c r="AL26" i="24"/>
  <c r="AL25" i="43" s="1"/>
  <c r="AL48" i="27"/>
  <c r="AL47" i="30"/>
  <c r="AL47" i="29"/>
  <c r="AL47" i="25"/>
  <c r="AL47" i="31"/>
  <c r="AL47" i="32"/>
  <c r="AL47" i="33"/>
  <c r="AL47" i="28"/>
  <c r="AL41" i="25"/>
  <c r="AL41" i="33"/>
  <c r="AL42" i="27"/>
  <c r="AL41" i="28"/>
  <c r="AL41" i="29"/>
  <c r="AL41" i="32"/>
  <c r="AL41" i="30"/>
  <c r="AL41" i="31"/>
  <c r="AM198" i="22"/>
  <c r="AL7" i="24"/>
  <c r="AL6" i="43" s="1"/>
  <c r="AM199" i="22"/>
  <c r="AL8" i="24"/>
  <c r="AL7" i="43" s="1"/>
  <c r="AM148" i="22"/>
  <c r="AM193" i="22" s="1"/>
  <c r="AL238" i="22" s="1"/>
  <c r="AL38" i="29"/>
  <c r="AL38" i="30"/>
  <c r="AL38" i="33"/>
  <c r="AL38" i="25"/>
  <c r="AL38" i="32"/>
  <c r="AL38" i="31"/>
  <c r="AL39" i="27"/>
  <c r="AL38" i="28"/>
  <c r="AN114" i="18"/>
  <c r="AL36" i="30"/>
  <c r="AL36" i="28"/>
  <c r="AL36" i="25"/>
  <c r="AL36" i="31"/>
  <c r="AL36" i="29"/>
  <c r="AL37" i="27"/>
  <c r="AL36" i="32"/>
  <c r="AL36" i="33"/>
  <c r="AM230" i="22"/>
  <c r="AL27" i="24"/>
  <c r="AL26" i="43" s="1"/>
  <c r="AM209" i="22"/>
  <c r="AL11" i="24"/>
  <c r="AL10" i="43" s="1"/>
  <c r="AL37" i="33"/>
  <c r="AL37" i="29"/>
  <c r="AL37" i="30"/>
  <c r="AL37" i="31"/>
  <c r="AL38" i="27"/>
  <c r="AL37" i="25"/>
  <c r="AL37" i="32"/>
  <c r="AL37" i="28"/>
  <c r="AM194" i="22"/>
  <c r="AL5" i="24"/>
  <c r="AL4" i="43" s="1"/>
  <c r="AL34" i="31"/>
  <c r="AL34" i="28"/>
  <c r="AL34" i="30"/>
  <c r="AL35" i="27"/>
  <c r="AL34" i="25"/>
  <c r="AL34" i="29"/>
  <c r="AL34" i="32"/>
  <c r="AL34" i="33"/>
  <c r="AL56" i="29"/>
  <c r="AL57" i="27"/>
  <c r="AL56" i="25"/>
  <c r="AL56" i="30"/>
  <c r="AL56" i="32"/>
  <c r="AL56" i="33"/>
  <c r="AL56" i="28"/>
  <c r="AL56" i="31"/>
  <c r="AN136" i="18"/>
  <c r="AN84" i="22" s="1"/>
  <c r="AN180" i="22" s="1"/>
  <c r="AN225" i="22" s="1"/>
  <c r="AN130" i="18"/>
  <c r="AM150" i="22"/>
  <c r="AL6" i="24" s="1"/>
  <c r="AL5" i="43" s="1"/>
  <c r="AL57" i="29"/>
  <c r="AL57" i="33"/>
  <c r="AL57" i="31"/>
  <c r="AL58" i="27"/>
  <c r="AL57" i="30"/>
  <c r="AL57" i="25"/>
  <c r="AL57" i="32"/>
  <c r="AL57" i="28"/>
  <c r="AR91" i="22"/>
  <c r="AQ174" i="18"/>
  <c r="AQ204" i="18" s="1"/>
  <c r="AM170" i="22"/>
  <c r="AL14" i="24" s="1"/>
  <c r="AL13" i="43" s="1"/>
  <c r="AL35" i="30"/>
  <c r="AL35" i="31"/>
  <c r="AL35" i="29"/>
  <c r="AL36" i="27"/>
  <c r="AL35" i="32"/>
  <c r="AL35" i="28"/>
  <c r="AL35" i="25"/>
  <c r="AL35" i="33"/>
  <c r="AN123" i="18"/>
  <c r="AM172" i="22"/>
  <c r="AL16" i="24" s="1"/>
  <c r="AL15" i="43" s="1"/>
  <c r="AM218" i="22"/>
  <c r="AL17" i="24"/>
  <c r="AL16" i="43" s="1"/>
  <c r="AM180" i="22"/>
  <c r="AL24" i="24" s="1"/>
  <c r="AL23" i="43" s="1"/>
  <c r="AL42" i="25"/>
  <c r="AL42" i="31"/>
  <c r="AL42" i="29"/>
  <c r="AL43" i="27"/>
  <c r="AL42" i="32"/>
  <c r="AL42" i="33"/>
  <c r="AL42" i="28"/>
  <c r="AQ91" i="22"/>
  <c r="AP174" i="18"/>
  <c r="AP204" i="18" s="1"/>
  <c r="AL44" i="28"/>
  <c r="AL44" i="33"/>
  <c r="AL44" i="31"/>
  <c r="AL44" i="29"/>
  <c r="AL44" i="30"/>
  <c r="AL45" i="27"/>
  <c r="AL44" i="25"/>
  <c r="AL44" i="32"/>
  <c r="AL39" i="33"/>
  <c r="AL39" i="29"/>
  <c r="AL39" i="32"/>
  <c r="AL39" i="25"/>
  <c r="AL40" i="27"/>
  <c r="AL39" i="28"/>
  <c r="AL39" i="31"/>
  <c r="AL39" i="30"/>
  <c r="AO52" i="18"/>
  <c r="AN103" i="18"/>
  <c r="AM215" i="22" l="1"/>
  <c r="AR45" i="18"/>
  <c r="AO53" i="18" s="1"/>
  <c r="AM169" i="18"/>
  <c r="AM199" i="18" s="1"/>
  <c r="AN83" i="22"/>
  <c r="AM220" i="22"/>
  <c r="AM195" i="22"/>
  <c r="AM225" i="22"/>
  <c r="AM217" i="22"/>
  <c r="AM159" i="18"/>
  <c r="AM189" i="18" s="1"/>
  <c r="AN71" i="22"/>
  <c r="AN167" i="22" s="1"/>
  <c r="AN86" i="22"/>
  <c r="AM171" i="18"/>
  <c r="AM201" i="18" s="1"/>
  <c r="AN89" i="22"/>
  <c r="AN185" i="22" s="1"/>
  <c r="AM173" i="18"/>
  <c r="AM203" i="18" s="1"/>
  <c r="AM162" i="18"/>
  <c r="AM192" i="18" s="1"/>
  <c r="AN76" i="22"/>
  <c r="AM160" i="18"/>
  <c r="AM190" i="18" s="1"/>
  <c r="AN74" i="22"/>
  <c r="AM170" i="18"/>
  <c r="AM200" i="18" s="1"/>
  <c r="AN85" i="22"/>
  <c r="AQ58" i="33"/>
  <c r="AQ58" i="28"/>
  <c r="AQ58" i="31"/>
  <c r="AQ58" i="30"/>
  <c r="AQ59" i="27"/>
  <c r="AQ58" i="32"/>
  <c r="AQ58" i="25"/>
  <c r="AQ58" i="29"/>
  <c r="AP232" i="22"/>
  <c r="AN78" i="22"/>
  <c r="AN174" i="22" s="1"/>
  <c r="AM164" i="18"/>
  <c r="AM194" i="18" s="1"/>
  <c r="AQ187" i="22"/>
  <c r="AP28" i="24" s="1"/>
  <c r="AP27" i="43" s="1"/>
  <c r="AM166" i="18"/>
  <c r="AM196" i="18" s="1"/>
  <c r="AN80" i="22"/>
  <c r="AP58" i="32"/>
  <c r="AP58" i="29"/>
  <c r="AP58" i="31"/>
  <c r="AP58" i="28"/>
  <c r="AP58" i="33"/>
  <c r="AP59" i="27"/>
  <c r="AP58" i="30"/>
  <c r="AP58" i="25"/>
  <c r="AN75" i="22"/>
  <c r="AN171" i="22" s="1"/>
  <c r="AM161" i="18"/>
  <c r="AM191" i="18" s="1"/>
  <c r="AM156" i="18"/>
  <c r="AM186" i="18" s="1"/>
  <c r="AN65" i="22"/>
  <c r="AN161" i="22" s="1"/>
  <c r="AM153" i="18"/>
  <c r="AM183" i="18" s="1"/>
  <c r="AN57" i="22"/>
  <c r="AN153" i="22" s="1"/>
  <c r="AM165" i="18"/>
  <c r="AM195" i="18" s="1"/>
  <c r="AN79" i="22"/>
  <c r="AM167" i="18"/>
  <c r="AM197" i="18" s="1"/>
  <c r="AN81" i="22"/>
  <c r="AN54" i="22"/>
  <c r="AM152" i="18"/>
  <c r="AM182" i="18" s="1"/>
  <c r="AM168" i="18"/>
  <c r="AM198" i="18" s="1"/>
  <c r="AN82" i="22"/>
  <c r="AN178" i="22" s="1"/>
  <c r="AM172" i="18"/>
  <c r="AM202" i="18" s="1"/>
  <c r="AN87" i="22"/>
  <c r="AN58" i="22"/>
  <c r="AM154" i="18"/>
  <c r="AM184" i="18" s="1"/>
  <c r="AM158" i="18"/>
  <c r="AM188" i="18" s="1"/>
  <c r="AR187" i="22"/>
  <c r="AQ28" i="24" s="1"/>
  <c r="AQ27" i="43" s="1"/>
  <c r="AN52" i="22"/>
  <c r="AM150" i="18"/>
  <c r="AM180" i="18" s="1"/>
  <c r="AN144" i="18"/>
  <c r="AN160" i="22"/>
  <c r="AN205" i="22" s="1"/>
  <c r="AM163" i="18"/>
  <c r="AM193" i="18" s="1"/>
  <c r="AN77" i="22"/>
  <c r="AN173" i="22" s="1"/>
  <c r="AN62" i="22"/>
  <c r="AN158" i="22" s="1"/>
  <c r="AN203" i="22" s="1"/>
  <c r="AM155" i="18"/>
  <c r="AM185" i="18" s="1"/>
  <c r="AL4" i="24"/>
  <c r="AL3" i="43" s="1"/>
  <c r="AM157" i="18"/>
  <c r="AM187" i="18" s="1"/>
  <c r="AN67" i="22"/>
  <c r="AN163" i="22" s="1"/>
  <c r="AM151" i="18"/>
  <c r="AM181" i="18" s="1"/>
  <c r="AN53" i="22"/>
  <c r="AN149" i="22" s="1"/>
  <c r="AQ232" i="22" l="1"/>
  <c r="AR232" i="22"/>
  <c r="AN179" i="22"/>
  <c r="AM23" i="24" s="1"/>
  <c r="AM22" i="43" s="1"/>
  <c r="AM53" i="32"/>
  <c r="AM53" i="29"/>
  <c r="AM53" i="28"/>
  <c r="AM53" i="31"/>
  <c r="AM53" i="25"/>
  <c r="AM53" i="30"/>
  <c r="AM53" i="33"/>
  <c r="AM54" i="27"/>
  <c r="AM40" i="30"/>
  <c r="AM40" i="25"/>
  <c r="AM41" i="27"/>
  <c r="AM40" i="29"/>
  <c r="AM40" i="32"/>
  <c r="AM40" i="31"/>
  <c r="AM40" i="28"/>
  <c r="AM40" i="33"/>
  <c r="AM57" i="25"/>
  <c r="AM57" i="32"/>
  <c r="AM58" i="27"/>
  <c r="AM57" i="30"/>
  <c r="AM57" i="28"/>
  <c r="AM57" i="31"/>
  <c r="AM57" i="29"/>
  <c r="AM57" i="33"/>
  <c r="AM34" i="30"/>
  <c r="AM34" i="25"/>
  <c r="AM34" i="32"/>
  <c r="AM34" i="29"/>
  <c r="AM34" i="33"/>
  <c r="AM34" i="28"/>
  <c r="AM35" i="27"/>
  <c r="AM34" i="31"/>
  <c r="AN154" i="22"/>
  <c r="AM8" i="24" s="1"/>
  <c r="AM7" i="43" s="1"/>
  <c r="AM51" i="25"/>
  <c r="AM51" i="30"/>
  <c r="AM51" i="32"/>
  <c r="AM51" i="33"/>
  <c r="AM51" i="28"/>
  <c r="AM51" i="29"/>
  <c r="AM51" i="31"/>
  <c r="AM52" i="27"/>
  <c r="AM45" i="32"/>
  <c r="AM45" i="31"/>
  <c r="AM45" i="33"/>
  <c r="AM45" i="28"/>
  <c r="AM45" i="30"/>
  <c r="AM45" i="29"/>
  <c r="AM46" i="27"/>
  <c r="AM45" i="25"/>
  <c r="AN230" i="22"/>
  <c r="AM27" i="24"/>
  <c r="AM26" i="43" s="1"/>
  <c r="AM38" i="25"/>
  <c r="AM38" i="31"/>
  <c r="AM38" i="28"/>
  <c r="AM38" i="29"/>
  <c r="AM39" i="27"/>
  <c r="AM38" i="30"/>
  <c r="AM38" i="33"/>
  <c r="AM38" i="32"/>
  <c r="AN177" i="22"/>
  <c r="AM21" i="24" s="1"/>
  <c r="AM20" i="43" s="1"/>
  <c r="AN219" i="22"/>
  <c r="AM18" i="24"/>
  <c r="AM17" i="43" s="1"/>
  <c r="AM39" i="31"/>
  <c r="AM39" i="32"/>
  <c r="AM39" i="29"/>
  <c r="AM39" i="25"/>
  <c r="AM39" i="28"/>
  <c r="AM39" i="30"/>
  <c r="AM39" i="33"/>
  <c r="AM40" i="27"/>
  <c r="AN148" i="22"/>
  <c r="AN193" i="22" s="1"/>
  <c r="AM238" i="22" s="1"/>
  <c r="AN183" i="22"/>
  <c r="AM26" i="24" s="1"/>
  <c r="AM25" i="43" s="1"/>
  <c r="AN175" i="22"/>
  <c r="AM19" i="24" s="1"/>
  <c r="AM18" i="43" s="1"/>
  <c r="AN216" i="22"/>
  <c r="AM15" i="24"/>
  <c r="AM14" i="43" s="1"/>
  <c r="AN181" i="22"/>
  <c r="AM24" i="24" s="1"/>
  <c r="AM23" i="43" s="1"/>
  <c r="AM56" i="27"/>
  <c r="AM55" i="30"/>
  <c r="AM55" i="32"/>
  <c r="AM55" i="33"/>
  <c r="AM55" i="31"/>
  <c r="AM55" i="29"/>
  <c r="AM55" i="28"/>
  <c r="AM55" i="25"/>
  <c r="AM50" i="27"/>
  <c r="AM49" i="30"/>
  <c r="AM49" i="33"/>
  <c r="AM49" i="32"/>
  <c r="AM49" i="25"/>
  <c r="AM49" i="29"/>
  <c r="AM49" i="28"/>
  <c r="AM49" i="31"/>
  <c r="AN176" i="22"/>
  <c r="AM20" i="24" s="1"/>
  <c r="AM19" i="43" s="1"/>
  <c r="AM54" i="30"/>
  <c r="AM54" i="32"/>
  <c r="AM55" i="27"/>
  <c r="AM54" i="25"/>
  <c r="AM54" i="29"/>
  <c r="AM54" i="28"/>
  <c r="AM54" i="33"/>
  <c r="AM54" i="31"/>
  <c r="AN182" i="22"/>
  <c r="AM25" i="24" s="1"/>
  <c r="AM24" i="43" s="1"/>
  <c r="AM56" i="32"/>
  <c r="AM56" i="28"/>
  <c r="AM57" i="27"/>
  <c r="AM56" i="30"/>
  <c r="AM56" i="33"/>
  <c r="AM56" i="29"/>
  <c r="AM56" i="31"/>
  <c r="AM56" i="25"/>
  <c r="AN194" i="22"/>
  <c r="AM5" i="24"/>
  <c r="AM4" i="43" s="1"/>
  <c r="AN218" i="22"/>
  <c r="AM17" i="24"/>
  <c r="AM16" i="43" s="1"/>
  <c r="AN223" i="22"/>
  <c r="AM22" i="24"/>
  <c r="AM21" i="43" s="1"/>
  <c r="AN198" i="22"/>
  <c r="AM7" i="24"/>
  <c r="AM6" i="43" s="1"/>
  <c r="AM50" i="31"/>
  <c r="AM50" i="33"/>
  <c r="AM50" i="29"/>
  <c r="AM50" i="25"/>
  <c r="AM51" i="27"/>
  <c r="AM50" i="32"/>
  <c r="AM50" i="28"/>
  <c r="AM50" i="30"/>
  <c r="AN170" i="22"/>
  <c r="AM14" i="24" s="1"/>
  <c r="AM13" i="43" s="1"/>
  <c r="AN212" i="22"/>
  <c r="AM13" i="24"/>
  <c r="AM12" i="43" s="1"/>
  <c r="AM35" i="33"/>
  <c r="AM35" i="32"/>
  <c r="AM35" i="25"/>
  <c r="AM35" i="30"/>
  <c r="AM35" i="29"/>
  <c r="AM35" i="28"/>
  <c r="AM36" i="27"/>
  <c r="AM35" i="31"/>
  <c r="AM47" i="33"/>
  <c r="AM47" i="28"/>
  <c r="AM47" i="32"/>
  <c r="AM47" i="25"/>
  <c r="AM47" i="31"/>
  <c r="AM47" i="29"/>
  <c r="AM47" i="30"/>
  <c r="AM48" i="27"/>
  <c r="AO88" i="18"/>
  <c r="AO73" i="18"/>
  <c r="AO93" i="18"/>
  <c r="AO65" i="18"/>
  <c r="AO58" i="18"/>
  <c r="AO72" i="18"/>
  <c r="AO60" i="18"/>
  <c r="AO64" i="18"/>
  <c r="AO67" i="18"/>
  <c r="AO82" i="18"/>
  <c r="AO69" i="18"/>
  <c r="AO85" i="18"/>
  <c r="AO57" i="18"/>
  <c r="AO75" i="18"/>
  <c r="AO95" i="18"/>
  <c r="AO78" i="18"/>
  <c r="AO76" i="18"/>
  <c r="AO87" i="18"/>
  <c r="AO59" i="18"/>
  <c r="AO68" i="18"/>
  <c r="AO86" i="18"/>
  <c r="AO84" i="18"/>
  <c r="AO89" i="18"/>
  <c r="AO71" i="18"/>
  <c r="AO62" i="18"/>
  <c r="AO77" i="18"/>
  <c r="AO74" i="18"/>
  <c r="AO91" i="18"/>
  <c r="AO70" i="18"/>
  <c r="AO63" i="18"/>
  <c r="AO92" i="18"/>
  <c r="AO80" i="18"/>
  <c r="AO83" i="18"/>
  <c r="AO61" i="18"/>
  <c r="AO90" i="18"/>
  <c r="AO79" i="18"/>
  <c r="AO81" i="18"/>
  <c r="AO94" i="18"/>
  <c r="AO66" i="18"/>
  <c r="AM52" i="31"/>
  <c r="AM53" i="27"/>
  <c r="AM52" i="29"/>
  <c r="AM52" i="32"/>
  <c r="AM52" i="28"/>
  <c r="AM52" i="33"/>
  <c r="AM52" i="25"/>
  <c r="AM52" i="30"/>
  <c r="AM37" i="33"/>
  <c r="AM37" i="31"/>
  <c r="AM37" i="28"/>
  <c r="AM37" i="29"/>
  <c r="AM37" i="30"/>
  <c r="AM38" i="27"/>
  <c r="AM37" i="25"/>
  <c r="AM37" i="32"/>
  <c r="AM44" i="30"/>
  <c r="AM45" i="27"/>
  <c r="AM44" i="29"/>
  <c r="AM44" i="28"/>
  <c r="AM44" i="32"/>
  <c r="AM44" i="25"/>
  <c r="AM44" i="33"/>
  <c r="AM44" i="31"/>
  <c r="AM43" i="30"/>
  <c r="AM43" i="25"/>
  <c r="AM43" i="29"/>
  <c r="AM43" i="32"/>
  <c r="AM43" i="28"/>
  <c r="AM43" i="33"/>
  <c r="AM44" i="27"/>
  <c r="AM43" i="31"/>
  <c r="AN208" i="22"/>
  <c r="AM11" i="24"/>
  <c r="AM10" i="43" s="1"/>
  <c r="AM42" i="29"/>
  <c r="AM42" i="28"/>
  <c r="AM43" i="27"/>
  <c r="AM42" i="31"/>
  <c r="AM42" i="32"/>
  <c r="AM42" i="33"/>
  <c r="AM42" i="25"/>
  <c r="AM36" i="33"/>
  <c r="AM36" i="32"/>
  <c r="AM36" i="25"/>
  <c r="AM36" i="29"/>
  <c r="AM36" i="30"/>
  <c r="AM36" i="28"/>
  <c r="AM36" i="31"/>
  <c r="AM37" i="27"/>
  <c r="AN172" i="22"/>
  <c r="AM16" i="24" s="1"/>
  <c r="AM15" i="43" s="1"/>
  <c r="AM42" i="27"/>
  <c r="AM41" i="32"/>
  <c r="AM41" i="25"/>
  <c r="AM41" i="30"/>
  <c r="AM41" i="31"/>
  <c r="AM41" i="33"/>
  <c r="AM41" i="28"/>
  <c r="AM41" i="29"/>
  <c r="AM9" i="24"/>
  <c r="AM8" i="43" s="1"/>
  <c r="AN150" i="22"/>
  <c r="AM6" i="24" s="1"/>
  <c r="AM5" i="43" s="1"/>
  <c r="AN206" i="22"/>
  <c r="AM10" i="24"/>
  <c r="AM9" i="43" s="1"/>
  <c r="AM49" i="27"/>
  <c r="AM48" i="25"/>
  <c r="AM48" i="30"/>
  <c r="AM48" i="32"/>
  <c r="AM48" i="33"/>
  <c r="AM48" i="31"/>
  <c r="AM48" i="28"/>
  <c r="AM48" i="29"/>
  <c r="AM46" i="30"/>
  <c r="AM47" i="27"/>
  <c r="AM46" i="32"/>
  <c r="AM46" i="31"/>
  <c r="AM46" i="28"/>
  <c r="AM46" i="33"/>
  <c r="AM46" i="25"/>
  <c r="AM46" i="29"/>
  <c r="AN224" i="22" l="1"/>
  <c r="AN199" i="22"/>
  <c r="AN222" i="22"/>
  <c r="AN215" i="22"/>
  <c r="AN220" i="22"/>
  <c r="AN217" i="22"/>
  <c r="AN227" i="22"/>
  <c r="AN195" i="22"/>
  <c r="AO137" i="18"/>
  <c r="AO85" i="22" s="1"/>
  <c r="AO121" i="18"/>
  <c r="AO69" i="22" s="1"/>
  <c r="AO165" i="22" s="1"/>
  <c r="AO210" i="22" s="1"/>
  <c r="AO115" i="18"/>
  <c r="AO63" i="22" s="1"/>
  <c r="AO159" i="22" s="1"/>
  <c r="AO204" i="22" s="1"/>
  <c r="AO132" i="18"/>
  <c r="AO112" i="18"/>
  <c r="AO60" i="22" s="1"/>
  <c r="AO156" i="22" s="1"/>
  <c r="AO201" i="22" s="1"/>
  <c r="AO108" i="18"/>
  <c r="AO56" i="22" s="1"/>
  <c r="AO152" i="22" s="1"/>
  <c r="AO197" i="22" s="1"/>
  <c r="AO124" i="18"/>
  <c r="AO72" i="22" s="1"/>
  <c r="AO168" i="22" s="1"/>
  <c r="AO213" i="22" s="1"/>
  <c r="AO106" i="18"/>
  <c r="AO116" i="18"/>
  <c r="AO64" i="22" s="1"/>
  <c r="AO160" i="22" s="1"/>
  <c r="AO205" i="22" s="1"/>
  <c r="AO140" i="18"/>
  <c r="AO88" i="22" s="1"/>
  <c r="AO184" i="22" s="1"/>
  <c r="AO229" i="22" s="1"/>
  <c r="AO130" i="18"/>
  <c r="AP52" i="18"/>
  <c r="AO103" i="18"/>
  <c r="AO134" i="18"/>
  <c r="AO129" i="18"/>
  <c r="AO120" i="18"/>
  <c r="AO68" i="22" s="1"/>
  <c r="AO164" i="22" s="1"/>
  <c r="AO209" i="22" s="1"/>
  <c r="AN221" i="22"/>
  <c r="AN228" i="22"/>
  <c r="AO127" i="18"/>
  <c r="AO114" i="18"/>
  <c r="AO113" i="18"/>
  <c r="AO61" i="22" s="1"/>
  <c r="AO157" i="22" s="1"/>
  <c r="AO202" i="22" s="1"/>
  <c r="AO139" i="18"/>
  <c r="AO118" i="18"/>
  <c r="AO66" i="22" s="1"/>
  <c r="AO162" i="22" s="1"/>
  <c r="AO207" i="22" s="1"/>
  <c r="AO125" i="18"/>
  <c r="AO73" i="22" s="1"/>
  <c r="AO169" i="22" s="1"/>
  <c r="AO214" i="22" s="1"/>
  <c r="AO111" i="18"/>
  <c r="AO59" i="22" s="1"/>
  <c r="AO155" i="22" s="1"/>
  <c r="AO200" i="22" s="1"/>
  <c r="AN226" i="22"/>
  <c r="AO109" i="18"/>
  <c r="AO123" i="18"/>
  <c r="AO135" i="18"/>
  <c r="AO141" i="18"/>
  <c r="AO110" i="18"/>
  <c r="AO136" i="18"/>
  <c r="AO142" i="18"/>
  <c r="AO90" i="22" s="1"/>
  <c r="AO186" i="22" s="1"/>
  <c r="AO231" i="22" s="1"/>
  <c r="AO107" i="18"/>
  <c r="AO55" i="22" s="1"/>
  <c r="AO151" i="22" s="1"/>
  <c r="AO196" i="22" s="1"/>
  <c r="AM4" i="24"/>
  <c r="AM3" i="43" s="1"/>
  <c r="AO128" i="18"/>
  <c r="AO117" i="18"/>
  <c r="AO131" i="18"/>
  <c r="AO122" i="18"/>
  <c r="AO119" i="18"/>
  <c r="AO126" i="18"/>
  <c r="AO138" i="18"/>
  <c r="AO133" i="18"/>
  <c r="AO104" i="18"/>
  <c r="AS45" i="18"/>
  <c r="AO105" i="18"/>
  <c r="AO87" i="22" l="1"/>
  <c r="AO183" i="22" s="1"/>
  <c r="AN172" i="18"/>
  <c r="AN202" i="18" s="1"/>
  <c r="AO86" i="22"/>
  <c r="AN171" i="18"/>
  <c r="AN201" i="18" s="1"/>
  <c r="AN165" i="18"/>
  <c r="AN195" i="18" s="1"/>
  <c r="AO79" i="22"/>
  <c r="AN173" i="18"/>
  <c r="AN203" i="18" s="1"/>
  <c r="AO89" i="22"/>
  <c r="AO185" i="22" s="1"/>
  <c r="AN152" i="18"/>
  <c r="AN182" i="18" s="1"/>
  <c r="AO54" i="22"/>
  <c r="AN166" i="18"/>
  <c r="AN196" i="18" s="1"/>
  <c r="AO80" i="22"/>
  <c r="AN151" i="18"/>
  <c r="AN181" i="18" s="1"/>
  <c r="AO53" i="22"/>
  <c r="AO149" i="22" s="1"/>
  <c r="AO74" i="22"/>
  <c r="AN160" i="18"/>
  <c r="AN190" i="18" s="1"/>
  <c r="AN156" i="18"/>
  <c r="AN186" i="18" s="1"/>
  <c r="AO65" i="22"/>
  <c r="AO161" i="22" s="1"/>
  <c r="AN169" i="18"/>
  <c r="AN199" i="18" s="1"/>
  <c r="AO83" i="22"/>
  <c r="AO179" i="22" s="1"/>
  <c r="AO78" i="22"/>
  <c r="AN164" i="18"/>
  <c r="AN194" i="18" s="1"/>
  <c r="AP53" i="18"/>
  <c r="AO62" i="22"/>
  <c r="AO158" i="22" s="1"/>
  <c r="AN155" i="18"/>
  <c r="AN185" i="18" s="1"/>
  <c r="AN163" i="18"/>
  <c r="AN193" i="18" s="1"/>
  <c r="AO77" i="22"/>
  <c r="AO173" i="22" s="1"/>
  <c r="AN150" i="18"/>
  <c r="AN180" i="18" s="1"/>
  <c r="AO52" i="22"/>
  <c r="AO144" i="18"/>
  <c r="AO67" i="22"/>
  <c r="AO163" i="22" s="1"/>
  <c r="AN157" i="18"/>
  <c r="AN187" i="18" s="1"/>
  <c r="AN162" i="18"/>
  <c r="AN192" i="18" s="1"/>
  <c r="AO76" i="22"/>
  <c r="AO172" i="22" s="1"/>
  <c r="AO84" i="22"/>
  <c r="AO180" i="22" s="1"/>
  <c r="AN170" i="18"/>
  <c r="AN200" i="18" s="1"/>
  <c r="AO71" i="22"/>
  <c r="AO167" i="22" s="1"/>
  <c r="AN159" i="18"/>
  <c r="AN189" i="18" s="1"/>
  <c r="AN161" i="18"/>
  <c r="AN191" i="18" s="1"/>
  <c r="AO75" i="22"/>
  <c r="AO171" i="22" s="1"/>
  <c r="AO82" i="22"/>
  <c r="AO178" i="22" s="1"/>
  <c r="AN168" i="18"/>
  <c r="AN198" i="18" s="1"/>
  <c r="AO81" i="22"/>
  <c r="AN167" i="18"/>
  <c r="AN197" i="18" s="1"/>
  <c r="AN158" i="18"/>
  <c r="AN188" i="18" s="1"/>
  <c r="AO58" i="22"/>
  <c r="AO154" i="22" s="1"/>
  <c r="AN154" i="18"/>
  <c r="AN184" i="18" s="1"/>
  <c r="AN153" i="18"/>
  <c r="AN183" i="18" s="1"/>
  <c r="AO57" i="22"/>
  <c r="AO153" i="22" s="1"/>
  <c r="AO181" i="22"/>
  <c r="AO226" i="22" s="1"/>
  <c r="AO199" i="22" l="1"/>
  <c r="AN8" i="24"/>
  <c r="AN7" i="43" s="1"/>
  <c r="AN42" i="31"/>
  <c r="AN43" i="27"/>
  <c r="AN42" i="25"/>
  <c r="AN42" i="32"/>
  <c r="AN42" i="33"/>
  <c r="AN42" i="29"/>
  <c r="AN42" i="28"/>
  <c r="AO208" i="22"/>
  <c r="AN11" i="24"/>
  <c r="AN10" i="43" s="1"/>
  <c r="AP92" i="18"/>
  <c r="AP90" i="18"/>
  <c r="AP65" i="18"/>
  <c r="AP69" i="18"/>
  <c r="AP62" i="18"/>
  <c r="AP63" i="18"/>
  <c r="AP75" i="18"/>
  <c r="AP86" i="18"/>
  <c r="AP87" i="18"/>
  <c r="AP80" i="18"/>
  <c r="AP71" i="18"/>
  <c r="AP74" i="18"/>
  <c r="AP61" i="18"/>
  <c r="AP93" i="18"/>
  <c r="AP76" i="18"/>
  <c r="AP89" i="18"/>
  <c r="AP81" i="18"/>
  <c r="AP72" i="18"/>
  <c r="AP82" i="18"/>
  <c r="AP67" i="18"/>
  <c r="AP78" i="18"/>
  <c r="AP57" i="18"/>
  <c r="AP68" i="18"/>
  <c r="AP77" i="18"/>
  <c r="AP83" i="18"/>
  <c r="AP88" i="18"/>
  <c r="AP95" i="18"/>
  <c r="AP70" i="18"/>
  <c r="AP79" i="18"/>
  <c r="AP73" i="18"/>
  <c r="AP66" i="18"/>
  <c r="AP64" i="18"/>
  <c r="AP58" i="18"/>
  <c r="AP85" i="18"/>
  <c r="AP59" i="18"/>
  <c r="AP94" i="18"/>
  <c r="AP60" i="18"/>
  <c r="AP84" i="18"/>
  <c r="AP91" i="18"/>
  <c r="AO170" i="22"/>
  <c r="AN14" i="24" s="1"/>
  <c r="AN13" i="43" s="1"/>
  <c r="AN57" i="29"/>
  <c r="AN57" i="28"/>
  <c r="AN57" i="32"/>
  <c r="AN57" i="30"/>
  <c r="AN57" i="31"/>
  <c r="AN57" i="33"/>
  <c r="AN57" i="25"/>
  <c r="AN58" i="27"/>
  <c r="AN51" i="30"/>
  <c r="AN51" i="31"/>
  <c r="AN51" i="32"/>
  <c r="AN51" i="29"/>
  <c r="AN51" i="25"/>
  <c r="AN51" i="28"/>
  <c r="AN51" i="33"/>
  <c r="AN52" i="27"/>
  <c r="AN43" i="29"/>
  <c r="AN43" i="33"/>
  <c r="AN43" i="28"/>
  <c r="AN43" i="25"/>
  <c r="AN43" i="32"/>
  <c r="AN43" i="30"/>
  <c r="AN43" i="31"/>
  <c r="AN44" i="27"/>
  <c r="AN48" i="32"/>
  <c r="AN48" i="25"/>
  <c r="AN48" i="33"/>
  <c r="AN49" i="27"/>
  <c r="AN48" i="28"/>
  <c r="AN48" i="31"/>
  <c r="AN48" i="30"/>
  <c r="AN48" i="29"/>
  <c r="AO194" i="22"/>
  <c r="AN239" i="22" s="1"/>
  <c r="AN5" i="30" s="1"/>
  <c r="AN4" i="41" s="1"/>
  <c r="AN4" i="53" s="1"/>
  <c r="AN5" i="24"/>
  <c r="AN4" i="43" s="1"/>
  <c r="AO175" i="22"/>
  <c r="AN19" i="24" s="1"/>
  <c r="AN18" i="43" s="1"/>
  <c r="AO177" i="22"/>
  <c r="AN21" i="24" s="1"/>
  <c r="AN20" i="43" s="1"/>
  <c r="AO212" i="22"/>
  <c r="AN247" i="22" s="1"/>
  <c r="AN13" i="24"/>
  <c r="AN12" i="43" s="1"/>
  <c r="AO148" i="22"/>
  <c r="AO193" i="22" s="1"/>
  <c r="AN238" i="22" s="1"/>
  <c r="AO174" i="22"/>
  <c r="AN18" i="24" s="1"/>
  <c r="AN17" i="43" s="1"/>
  <c r="AN35" i="32"/>
  <c r="AN35" i="31"/>
  <c r="AN35" i="29"/>
  <c r="AN35" i="33"/>
  <c r="AN36" i="27"/>
  <c r="AN35" i="25"/>
  <c r="AN35" i="28"/>
  <c r="AN35" i="30"/>
  <c r="AN49" i="25"/>
  <c r="AN49" i="29"/>
  <c r="AN49" i="33"/>
  <c r="AN49" i="31"/>
  <c r="AN49" i="30"/>
  <c r="AN49" i="32"/>
  <c r="AN50" i="27"/>
  <c r="AN49" i="28"/>
  <c r="AO198" i="22"/>
  <c r="AN241" i="22" s="1"/>
  <c r="AN7" i="24"/>
  <c r="AN6" i="43" s="1"/>
  <c r="AN52" i="29"/>
  <c r="AN52" i="32"/>
  <c r="AN52" i="30"/>
  <c r="AN52" i="33"/>
  <c r="AN52" i="31"/>
  <c r="AN52" i="28"/>
  <c r="AN53" i="27"/>
  <c r="AN52" i="25"/>
  <c r="AN54" i="25"/>
  <c r="AN54" i="30"/>
  <c r="AN54" i="31"/>
  <c r="AN55" i="27"/>
  <c r="AN54" i="29"/>
  <c r="AN54" i="28"/>
  <c r="AN54" i="32"/>
  <c r="AN54" i="33"/>
  <c r="AN34" i="25"/>
  <c r="AN34" i="29"/>
  <c r="AN34" i="31"/>
  <c r="AN34" i="32"/>
  <c r="AN34" i="33"/>
  <c r="AN34" i="28"/>
  <c r="AN34" i="30"/>
  <c r="AN35" i="27"/>
  <c r="AO224" i="22"/>
  <c r="AN257" i="22" s="1"/>
  <c r="AN23" i="32" s="1"/>
  <c r="AN23" i="24"/>
  <c r="AN22" i="43" s="1"/>
  <c r="AO176" i="22"/>
  <c r="AN20" i="24" s="1"/>
  <c r="AN19" i="43" s="1"/>
  <c r="AN55" i="29"/>
  <c r="AN55" i="30"/>
  <c r="AN55" i="25"/>
  <c r="AN55" i="28"/>
  <c r="AN56" i="27"/>
  <c r="AN55" i="31"/>
  <c r="AN55" i="32"/>
  <c r="AN55" i="33"/>
  <c r="AN37" i="32"/>
  <c r="AN37" i="29"/>
  <c r="AN37" i="28"/>
  <c r="AN37" i="33"/>
  <c r="AN37" i="31"/>
  <c r="AN37" i="25"/>
  <c r="AN37" i="30"/>
  <c r="AN38" i="27"/>
  <c r="AO223" i="22"/>
  <c r="AN22" i="24"/>
  <c r="AN21" i="43" s="1"/>
  <c r="AO225" i="22"/>
  <c r="AN258" i="22" s="1"/>
  <c r="AN24" i="30" s="1"/>
  <c r="AN24" i="24"/>
  <c r="AN23" i="43" s="1"/>
  <c r="AO218" i="22"/>
  <c r="AN251" i="22" s="1"/>
  <c r="AN17" i="32" s="1"/>
  <c r="AN17" i="24"/>
  <c r="AN16" i="43" s="1"/>
  <c r="AN53" i="32"/>
  <c r="AN53" i="33"/>
  <c r="AN53" i="30"/>
  <c r="AN53" i="25"/>
  <c r="AN54" i="27"/>
  <c r="AN53" i="31"/>
  <c r="AN53" i="29"/>
  <c r="AN53" i="28"/>
  <c r="AN50" i="32"/>
  <c r="AN50" i="30"/>
  <c r="AN50" i="31"/>
  <c r="AN50" i="25"/>
  <c r="AN50" i="29"/>
  <c r="AN51" i="27"/>
  <c r="AN50" i="28"/>
  <c r="AN50" i="33"/>
  <c r="AO182" i="22"/>
  <c r="AN25" i="24" s="1"/>
  <c r="AN24" i="43" s="1"/>
  <c r="AN38" i="32"/>
  <c r="AN38" i="25"/>
  <c r="AN38" i="31"/>
  <c r="AN38" i="33"/>
  <c r="AN38" i="29"/>
  <c r="AN38" i="28"/>
  <c r="AN38" i="30"/>
  <c r="AN39" i="27"/>
  <c r="AO216" i="22"/>
  <c r="AN249" i="22" s="1"/>
  <c r="AN15" i="32" s="1"/>
  <c r="AN15" i="24"/>
  <c r="AN14" i="43" s="1"/>
  <c r="AO217" i="22"/>
  <c r="AN16" i="24"/>
  <c r="AN15" i="43" s="1"/>
  <c r="AN47" i="32"/>
  <c r="AN47" i="31"/>
  <c r="AN47" i="33"/>
  <c r="AN47" i="30"/>
  <c r="AN47" i="28"/>
  <c r="AN47" i="25"/>
  <c r="AN47" i="29"/>
  <c r="AN48" i="27"/>
  <c r="AO206" i="22"/>
  <c r="AN10" i="24"/>
  <c r="AN9" i="43" s="1"/>
  <c r="AO150" i="22"/>
  <c r="AN6" i="24" s="1"/>
  <c r="AN5" i="43" s="1"/>
  <c r="AN45" i="25"/>
  <c r="AN45" i="29"/>
  <c r="AN45" i="32"/>
  <c r="AN45" i="33"/>
  <c r="AN45" i="31"/>
  <c r="AN45" i="30"/>
  <c r="AN46" i="27"/>
  <c r="AN45" i="28"/>
  <c r="AN46" i="30"/>
  <c r="AN47" i="27"/>
  <c r="AN46" i="31"/>
  <c r="AN46" i="32"/>
  <c r="AN46" i="33"/>
  <c r="AN46" i="25"/>
  <c r="AN46" i="29"/>
  <c r="AN46" i="28"/>
  <c r="AN39" i="29"/>
  <c r="AN39" i="25"/>
  <c r="AN39" i="32"/>
  <c r="AN39" i="33"/>
  <c r="AN39" i="30"/>
  <c r="AN39" i="31"/>
  <c r="AN40" i="27"/>
  <c r="AN39" i="28"/>
  <c r="AN41" i="27"/>
  <c r="AN40" i="28"/>
  <c r="AN40" i="32"/>
  <c r="AN40" i="31"/>
  <c r="AN40" i="29"/>
  <c r="AN40" i="33"/>
  <c r="AN40" i="25"/>
  <c r="AN40" i="30"/>
  <c r="AN36" i="25"/>
  <c r="AN37" i="27"/>
  <c r="AN36" i="33"/>
  <c r="AN36" i="31"/>
  <c r="AN36" i="28"/>
  <c r="AN36" i="32"/>
  <c r="AN36" i="29"/>
  <c r="AN36" i="30"/>
  <c r="AN56" i="31"/>
  <c r="AN56" i="28"/>
  <c r="AN56" i="32"/>
  <c r="AN56" i="25"/>
  <c r="AN56" i="29"/>
  <c r="AN57" i="27"/>
  <c r="AN56" i="33"/>
  <c r="AN56" i="30"/>
  <c r="AN41" i="29"/>
  <c r="AN41" i="25"/>
  <c r="AN41" i="31"/>
  <c r="AN41" i="32"/>
  <c r="AN42" i="27"/>
  <c r="AN41" i="30"/>
  <c r="AN41" i="28"/>
  <c r="AN41" i="33"/>
  <c r="AO203" i="22"/>
  <c r="AN243" i="22" s="1"/>
  <c r="AN9" i="24"/>
  <c r="AN8" i="43" s="1"/>
  <c r="AN44" i="28"/>
  <c r="AN45" i="27"/>
  <c r="AN44" i="32"/>
  <c r="AN44" i="30"/>
  <c r="AN44" i="31"/>
  <c r="AN44" i="29"/>
  <c r="AN44" i="33"/>
  <c r="AN44" i="25"/>
  <c r="AO230" i="22"/>
  <c r="AN27" i="24"/>
  <c r="AN26" i="43" s="1"/>
  <c r="AO228" i="22"/>
  <c r="AN260" i="22" s="1"/>
  <c r="AN26" i="29" s="1"/>
  <c r="AN25" i="39" s="1"/>
  <c r="AN25" i="51" s="1"/>
  <c r="AN26" i="24"/>
  <c r="AN25" i="43" s="1"/>
  <c r="AL4" i="31"/>
  <c r="AL3" i="42" s="1"/>
  <c r="AL3" i="54" s="1"/>
  <c r="AC4" i="30"/>
  <c r="AC3" i="41" s="1"/>
  <c r="AC3" i="53" s="1"/>
  <c r="X4" i="25"/>
  <c r="X3" i="40" s="1"/>
  <c r="X3" i="52" s="1"/>
  <c r="X4" i="33"/>
  <c r="X3" i="45" s="1"/>
  <c r="X3" i="57" s="1"/>
  <c r="T4" i="25"/>
  <c r="T3" i="40" s="1"/>
  <c r="T3" i="52" s="1"/>
  <c r="T4" i="32"/>
  <c r="T3" i="44" s="1"/>
  <c r="T3" i="56" s="1"/>
  <c r="T4" i="30"/>
  <c r="T3" i="41" s="1"/>
  <c r="T3" i="53" s="1"/>
  <c r="Q4" i="29"/>
  <c r="Q3" i="39" s="1"/>
  <c r="Q3" i="51" s="1"/>
  <c r="L4" i="33"/>
  <c r="L3" i="45" s="1"/>
  <c r="L3" i="57" s="1"/>
  <c r="L4" i="27"/>
  <c r="L3" i="36" s="1"/>
  <c r="L4" i="25"/>
  <c r="L3" i="40" s="1"/>
  <c r="L3" i="52" s="1"/>
  <c r="L4" i="28"/>
  <c r="L3" i="37" s="1"/>
  <c r="L3" i="50" s="1"/>
  <c r="L4" i="29"/>
  <c r="L3" i="39" s="1"/>
  <c r="L3" i="51" s="1"/>
  <c r="L4" i="31"/>
  <c r="L3" i="42" s="1"/>
  <c r="L3" i="54" s="1"/>
  <c r="L4" i="32"/>
  <c r="L3" i="44" s="1"/>
  <c r="L3" i="56" s="1"/>
  <c r="J4" i="27"/>
  <c r="J3" i="36" s="1"/>
  <c r="D4" i="32"/>
  <c r="D3" i="44" s="1"/>
  <c r="D3" i="56" s="1"/>
  <c r="AN256" i="22"/>
  <c r="AN22" i="30" s="1"/>
  <c r="AM256" i="22"/>
  <c r="AM22" i="28" s="1"/>
  <c r="AM21" i="37" s="1"/>
  <c r="AM21" i="50" s="1"/>
  <c r="AL256" i="22"/>
  <c r="AK256" i="22"/>
  <c r="AK22" i="25" s="1"/>
  <c r="AK21" i="40" s="1"/>
  <c r="AK21" i="52" s="1"/>
  <c r="AJ256" i="22"/>
  <c r="AJ22" i="29" s="1"/>
  <c r="AJ21" i="39" s="1"/>
  <c r="AJ21" i="51" s="1"/>
  <c r="AI256" i="22"/>
  <c r="AH256" i="22"/>
  <c r="AG256" i="22"/>
  <c r="AG22" i="27" s="1"/>
  <c r="AG21" i="36" s="1"/>
  <c r="AF256" i="22"/>
  <c r="AF22" i="28" s="1"/>
  <c r="AF21" i="37" s="1"/>
  <c r="AF21" i="50" s="1"/>
  <c r="AE256" i="22"/>
  <c r="AE22" i="33" s="1"/>
  <c r="AE21" i="45" s="1"/>
  <c r="AE21" i="57" s="1"/>
  <c r="AD256" i="22"/>
  <c r="AD22" i="28" s="1"/>
  <c r="AD21" i="37" s="1"/>
  <c r="AD21" i="50" s="1"/>
  <c r="AC256" i="22"/>
  <c r="AC22" i="25" s="1"/>
  <c r="AC21" i="40" s="1"/>
  <c r="AC21" i="52" s="1"/>
  <c r="AB256" i="22"/>
  <c r="AB22" i="32" s="1"/>
  <c r="AB21" i="44" s="1"/>
  <c r="AB21" i="56" s="1"/>
  <c r="AA256" i="22"/>
  <c r="AA22" i="30" s="1"/>
  <c r="AA21" i="41" s="1"/>
  <c r="AA21" i="53" s="1"/>
  <c r="Z256" i="22"/>
  <c r="Z22" i="27" s="1"/>
  <c r="Z21" i="36" s="1"/>
  <c r="Y256" i="22"/>
  <c r="Y22" i="25" s="1"/>
  <c r="Y21" i="40" s="1"/>
  <c r="Y21" i="52" s="1"/>
  <c r="X256" i="22"/>
  <c r="X22" i="30" s="1"/>
  <c r="X21" i="41" s="1"/>
  <c r="X21" i="53" s="1"/>
  <c r="W256" i="22"/>
  <c r="W22" i="28" s="1"/>
  <c r="W21" i="37" s="1"/>
  <c r="W21" i="50" s="1"/>
  <c r="V256" i="22"/>
  <c r="U256" i="22"/>
  <c r="T256" i="22"/>
  <c r="T22" i="25" s="1"/>
  <c r="T21" i="40" s="1"/>
  <c r="T21" i="52" s="1"/>
  <c r="S256" i="22"/>
  <c r="R256" i="22"/>
  <c r="Q256" i="22"/>
  <c r="Q22" i="33" s="1"/>
  <c r="Q21" i="45" s="1"/>
  <c r="Q21" i="57" s="1"/>
  <c r="P256" i="22"/>
  <c r="O256" i="22"/>
  <c r="N256" i="22"/>
  <c r="M256" i="22"/>
  <c r="M22" i="33" s="1"/>
  <c r="M21" i="45" s="1"/>
  <c r="M21" i="57" s="1"/>
  <c r="L256" i="22"/>
  <c r="L22" i="28" s="1"/>
  <c r="L21" i="37" s="1"/>
  <c r="L21" i="50" s="1"/>
  <c r="K256" i="22"/>
  <c r="K22" i="32" s="1"/>
  <c r="K21" i="44" s="1"/>
  <c r="K21" i="56" s="1"/>
  <c r="J256" i="22"/>
  <c r="J22" i="33" s="1"/>
  <c r="J21" i="45" s="1"/>
  <c r="J21" i="57" s="1"/>
  <c r="I256" i="22"/>
  <c r="I22" i="30" s="1"/>
  <c r="I21" i="41" s="1"/>
  <c r="I21" i="53" s="1"/>
  <c r="H256" i="22"/>
  <c r="H22" i="33" s="1"/>
  <c r="H21" i="45" s="1"/>
  <c r="H21" i="57" s="1"/>
  <c r="G256" i="22"/>
  <c r="G22" i="32" s="1"/>
  <c r="G21" i="44" s="1"/>
  <c r="G21" i="56" s="1"/>
  <c r="F256" i="22"/>
  <c r="F22" i="31" s="1"/>
  <c r="F21" i="42" s="1"/>
  <c r="F21" i="54" s="1"/>
  <c r="E256" i="22"/>
  <c r="E22" i="33" s="1"/>
  <c r="E21" i="45" s="1"/>
  <c r="E21" i="57" s="1"/>
  <c r="D256" i="22"/>
  <c r="D22" i="30" s="1"/>
  <c r="D21" i="41" s="1"/>
  <c r="D21" i="53" s="1"/>
  <c r="B256" i="22"/>
  <c r="C256" i="22"/>
  <c r="C22" i="33" s="1"/>
  <c r="C21" i="45" s="1"/>
  <c r="C21" i="57" s="1"/>
  <c r="AM255" i="22"/>
  <c r="AL255" i="22"/>
  <c r="AK255" i="22"/>
  <c r="AK21" i="28" s="1"/>
  <c r="AK20" i="37" s="1"/>
  <c r="AK20" i="50" s="1"/>
  <c r="AJ255" i="22"/>
  <c r="AI255" i="22"/>
  <c r="AI21" i="29" s="1"/>
  <c r="AI20" i="39" s="1"/>
  <c r="AI20" i="51" s="1"/>
  <c r="AH255" i="22"/>
  <c r="AH21" i="29" s="1"/>
  <c r="AH20" i="39" s="1"/>
  <c r="AH20" i="51" s="1"/>
  <c r="AG255" i="22"/>
  <c r="AG21" i="29" s="1"/>
  <c r="AG20" i="39" s="1"/>
  <c r="AG20" i="51" s="1"/>
  <c r="AF255" i="22"/>
  <c r="AF21" i="25" s="1"/>
  <c r="AF20" i="40" s="1"/>
  <c r="AF20" i="52" s="1"/>
  <c r="AE255" i="22"/>
  <c r="AE21" i="29" s="1"/>
  <c r="AE20" i="39" s="1"/>
  <c r="AE20" i="51" s="1"/>
  <c r="AD255" i="22"/>
  <c r="AD21" i="28" s="1"/>
  <c r="AD20" i="37" s="1"/>
  <c r="AD20" i="50" s="1"/>
  <c r="AC255" i="22"/>
  <c r="AB255" i="22"/>
  <c r="AB21" i="30" s="1"/>
  <c r="AB20" i="41" s="1"/>
  <c r="AB20" i="53" s="1"/>
  <c r="AA255" i="22"/>
  <c r="AA21" i="30" s="1"/>
  <c r="AA20" i="41" s="1"/>
  <c r="AA20" i="53" s="1"/>
  <c r="Z255" i="22"/>
  <c r="Y255" i="22"/>
  <c r="Y21" i="25" s="1"/>
  <c r="Y20" i="40" s="1"/>
  <c r="Y20" i="52" s="1"/>
  <c r="X255" i="22"/>
  <c r="X21" i="27" s="1"/>
  <c r="X20" i="36" s="1"/>
  <c r="W255" i="22"/>
  <c r="V255" i="22"/>
  <c r="V21" i="25" s="1"/>
  <c r="V20" i="40" s="1"/>
  <c r="V20" i="52" s="1"/>
  <c r="U255" i="22"/>
  <c r="U21" i="25" s="1"/>
  <c r="U20" i="40" s="1"/>
  <c r="U20" i="52" s="1"/>
  <c r="T255" i="22"/>
  <c r="S255" i="22"/>
  <c r="R255" i="22"/>
  <c r="Q255" i="22"/>
  <c r="Q21" i="31" s="1"/>
  <c r="Q20" i="42" s="1"/>
  <c r="Q20" i="54" s="1"/>
  <c r="P255" i="22"/>
  <c r="O255" i="22"/>
  <c r="O21" i="28" s="1"/>
  <c r="O20" i="37" s="1"/>
  <c r="O20" i="50" s="1"/>
  <c r="N255" i="22"/>
  <c r="N21" i="32" s="1"/>
  <c r="N20" i="44" s="1"/>
  <c r="N20" i="56" s="1"/>
  <c r="M255" i="22"/>
  <c r="M21" i="27" s="1"/>
  <c r="M20" i="36" s="1"/>
  <c r="K255" i="22"/>
  <c r="K21" i="27" s="1"/>
  <c r="K20" i="36" s="1"/>
  <c r="L255" i="22"/>
  <c r="L21" i="30" s="1"/>
  <c r="L20" i="41" s="1"/>
  <c r="L20" i="53" s="1"/>
  <c r="J255" i="22"/>
  <c r="J21" i="28" s="1"/>
  <c r="J20" i="37" s="1"/>
  <c r="J20" i="50" s="1"/>
  <c r="I255" i="22"/>
  <c r="I21" i="27" s="1"/>
  <c r="I20" i="36" s="1"/>
  <c r="H255" i="22"/>
  <c r="H21" i="33" s="1"/>
  <c r="H20" i="45" s="1"/>
  <c r="H20" i="57" s="1"/>
  <c r="G255" i="22"/>
  <c r="G21" i="25" s="1"/>
  <c r="G20" i="40" s="1"/>
  <c r="G20" i="52" s="1"/>
  <c r="F255" i="22"/>
  <c r="F21" i="27" s="1"/>
  <c r="F20" i="36" s="1"/>
  <c r="E255" i="22"/>
  <c r="E21" i="28" s="1"/>
  <c r="E20" i="37" s="1"/>
  <c r="E20" i="50" s="1"/>
  <c r="D255" i="22"/>
  <c r="D21" i="27" s="1"/>
  <c r="D20" i="36" s="1"/>
  <c r="B255" i="22"/>
  <c r="C255" i="22"/>
  <c r="C21" i="25" s="1"/>
  <c r="C20" i="40" s="1"/>
  <c r="C20" i="52" s="1"/>
  <c r="AM239" i="22"/>
  <c r="AL239" i="22"/>
  <c r="AK239" i="22"/>
  <c r="AK5" i="33" s="1"/>
  <c r="AK4" i="45" s="1"/>
  <c r="AK4" i="57" s="1"/>
  <c r="AJ239" i="22"/>
  <c r="AJ5" i="29" s="1"/>
  <c r="AJ4" i="39" s="1"/>
  <c r="AJ4" i="51" s="1"/>
  <c r="AI239" i="22"/>
  <c r="AI5" i="31" s="1"/>
  <c r="AI4" i="42" s="1"/>
  <c r="AI4" i="54" s="1"/>
  <c r="AH239" i="22"/>
  <c r="AH5" i="28" s="1"/>
  <c r="AH4" i="37" s="1"/>
  <c r="AH4" i="50" s="1"/>
  <c r="AG239" i="22"/>
  <c r="AG5" i="29" s="1"/>
  <c r="AG4" i="39" s="1"/>
  <c r="AG4" i="51" s="1"/>
  <c r="AF239" i="22"/>
  <c r="AF5" i="27" s="1"/>
  <c r="AF4" i="36" s="1"/>
  <c r="AE239" i="22"/>
  <c r="AE5" i="33" s="1"/>
  <c r="AE4" i="45" s="1"/>
  <c r="AE4" i="57" s="1"/>
  <c r="AD239" i="22"/>
  <c r="AD5" i="33" s="1"/>
  <c r="AD4" i="45" s="1"/>
  <c r="AD4" i="57" s="1"/>
  <c r="AC239" i="22"/>
  <c r="AB239" i="22"/>
  <c r="AB5" i="25" s="1"/>
  <c r="AB4" i="40" s="1"/>
  <c r="AB4" i="52" s="1"/>
  <c r="AA239" i="22"/>
  <c r="AA5" i="31" s="1"/>
  <c r="AA4" i="42" s="1"/>
  <c r="AA4" i="54" s="1"/>
  <c r="Z239" i="22"/>
  <c r="Z5" i="32" s="1"/>
  <c r="Z4" i="44" s="1"/>
  <c r="Z4" i="56" s="1"/>
  <c r="Y239" i="22"/>
  <c r="X239" i="22"/>
  <c r="W239" i="22"/>
  <c r="V239" i="22"/>
  <c r="U239" i="22"/>
  <c r="T239" i="22"/>
  <c r="T5" i="27" s="1"/>
  <c r="T4" i="36" s="1"/>
  <c r="S239" i="22"/>
  <c r="R239" i="22"/>
  <c r="Q239" i="22"/>
  <c r="Q5" i="33" s="1"/>
  <c r="Q4" i="45" s="1"/>
  <c r="Q4" i="57" s="1"/>
  <c r="P239" i="22"/>
  <c r="P5" i="28" s="1"/>
  <c r="P4" i="37" s="1"/>
  <c r="P4" i="50" s="1"/>
  <c r="O239" i="22"/>
  <c r="O5" i="33" s="1"/>
  <c r="O4" i="45" s="1"/>
  <c r="O4" i="57" s="1"/>
  <c r="N239" i="22"/>
  <c r="N5" i="29" s="1"/>
  <c r="N4" i="39" s="1"/>
  <c r="N4" i="51" s="1"/>
  <c r="M239" i="22"/>
  <c r="M5" i="25" s="1"/>
  <c r="M4" i="40" s="1"/>
  <c r="M4" i="52" s="1"/>
  <c r="L239" i="22"/>
  <c r="L5" i="29" s="1"/>
  <c r="L4" i="39" s="1"/>
  <c r="L4" i="51" s="1"/>
  <c r="K239" i="22"/>
  <c r="K5" i="28" s="1"/>
  <c r="K4" i="37" s="1"/>
  <c r="K4" i="50" s="1"/>
  <c r="J239" i="22"/>
  <c r="J5" i="32" s="1"/>
  <c r="J4" i="44" s="1"/>
  <c r="J4" i="56" s="1"/>
  <c r="I239" i="22"/>
  <c r="I5" i="33" s="1"/>
  <c r="I4" i="45" s="1"/>
  <c r="I4" i="57" s="1"/>
  <c r="H239" i="22"/>
  <c r="G239" i="22"/>
  <c r="G5" i="33" s="1"/>
  <c r="G4" i="45" s="1"/>
  <c r="G4" i="57" s="1"/>
  <c r="F239" i="22"/>
  <c r="F5" i="32" s="1"/>
  <c r="F4" i="44" s="1"/>
  <c r="F4" i="56" s="1"/>
  <c r="E239" i="22"/>
  <c r="E5" i="25" s="1"/>
  <c r="E4" i="40" s="1"/>
  <c r="E4" i="52" s="1"/>
  <c r="D239" i="22"/>
  <c r="D5" i="29" s="1"/>
  <c r="D4" i="39" s="1"/>
  <c r="D4" i="51" s="1"/>
  <c r="B239" i="22"/>
  <c r="C239" i="22"/>
  <c r="C5" i="28" s="1"/>
  <c r="C4" i="37" s="1"/>
  <c r="C4" i="50" s="1"/>
  <c r="AM248" i="22"/>
  <c r="AM14" i="25" s="1"/>
  <c r="AM13" i="40" s="1"/>
  <c r="AM13" i="52" s="1"/>
  <c r="AL248" i="22"/>
  <c r="AL14" i="32" s="1"/>
  <c r="AL13" i="44" s="1"/>
  <c r="AL13" i="56" s="1"/>
  <c r="AK248" i="22"/>
  <c r="AK14" i="27" s="1"/>
  <c r="AK13" i="36" s="1"/>
  <c r="AJ248" i="22"/>
  <c r="AI248" i="22"/>
  <c r="AI14" i="32" s="1"/>
  <c r="AI13" i="44" s="1"/>
  <c r="AI13" i="56" s="1"/>
  <c r="AH248" i="22"/>
  <c r="AG248" i="22"/>
  <c r="AG14" i="33" s="1"/>
  <c r="AG13" i="45" s="1"/>
  <c r="AG13" i="57" s="1"/>
  <c r="AF248" i="22"/>
  <c r="AE248" i="22"/>
  <c r="AE14" i="25" s="1"/>
  <c r="AE13" i="40" s="1"/>
  <c r="AE13" i="52" s="1"/>
  <c r="AD248" i="22"/>
  <c r="AC248" i="22"/>
  <c r="AC14" i="31" s="1"/>
  <c r="AC13" i="42" s="1"/>
  <c r="AC13" i="54" s="1"/>
  <c r="AB248" i="22"/>
  <c r="AB14" i="28" s="1"/>
  <c r="AB13" i="37" s="1"/>
  <c r="AB13" i="50" s="1"/>
  <c r="AA248" i="22"/>
  <c r="AA14" i="31" s="1"/>
  <c r="AA13" i="42" s="1"/>
  <c r="AA13" i="54" s="1"/>
  <c r="Z248" i="22"/>
  <c r="Y248" i="22"/>
  <c r="X248" i="22"/>
  <c r="X14" i="32" s="1"/>
  <c r="X13" i="44" s="1"/>
  <c r="X13" i="56" s="1"/>
  <c r="W248" i="22"/>
  <c r="V248" i="22"/>
  <c r="V14" i="32" s="1"/>
  <c r="V13" i="44" s="1"/>
  <c r="V13" i="56" s="1"/>
  <c r="U248" i="22"/>
  <c r="U14" i="32" s="1"/>
  <c r="U13" i="44" s="1"/>
  <c r="U13" i="56" s="1"/>
  <c r="T248" i="22"/>
  <c r="S248" i="22"/>
  <c r="S14" i="30" s="1"/>
  <c r="S13" i="41" s="1"/>
  <c r="S13" i="53" s="1"/>
  <c r="Q248" i="22"/>
  <c r="Q14" i="33" s="1"/>
  <c r="Q13" i="45" s="1"/>
  <c r="Q13" i="57" s="1"/>
  <c r="R248" i="22"/>
  <c r="R14" i="28" s="1"/>
  <c r="R13" i="37" s="1"/>
  <c r="R13" i="50" s="1"/>
  <c r="P248" i="22"/>
  <c r="P14" i="32" s="1"/>
  <c r="P13" i="44" s="1"/>
  <c r="P13" i="56" s="1"/>
  <c r="O248" i="22"/>
  <c r="O14" i="33" s="1"/>
  <c r="O13" i="45" s="1"/>
  <c r="O13" i="57" s="1"/>
  <c r="N248" i="22"/>
  <c r="N14" i="25" s="1"/>
  <c r="N13" i="40" s="1"/>
  <c r="N13" i="52" s="1"/>
  <c r="M248" i="22"/>
  <c r="M14" i="28" s="1"/>
  <c r="M13" i="37" s="1"/>
  <c r="M13" i="50" s="1"/>
  <c r="L248" i="22"/>
  <c r="K248" i="22"/>
  <c r="K14" i="29" s="1"/>
  <c r="K13" i="39" s="1"/>
  <c r="K13" i="51" s="1"/>
  <c r="J248" i="22"/>
  <c r="I248" i="22"/>
  <c r="I14" i="33" s="1"/>
  <c r="I13" i="45" s="1"/>
  <c r="I13" i="57" s="1"/>
  <c r="H248" i="22"/>
  <c r="G248" i="22"/>
  <c r="G14" i="27" s="1"/>
  <c r="G13" i="36" s="1"/>
  <c r="F248" i="22"/>
  <c r="F14" i="25" s="1"/>
  <c r="F13" i="40" s="1"/>
  <c r="F13" i="52" s="1"/>
  <c r="E248" i="22"/>
  <c r="E14" i="30" s="1"/>
  <c r="E13" i="41" s="1"/>
  <c r="E13" i="53" s="1"/>
  <c r="D248" i="22"/>
  <c r="D14" i="27" s="1"/>
  <c r="D13" i="36" s="1"/>
  <c r="B248" i="22"/>
  <c r="C248" i="22"/>
  <c r="C14" i="29" s="1"/>
  <c r="C13" i="39" s="1"/>
  <c r="C13" i="51" s="1"/>
  <c r="AM257" i="22"/>
  <c r="AM23" i="31" s="1"/>
  <c r="AM22" i="42" s="1"/>
  <c r="AM22" i="54" s="1"/>
  <c r="AL257" i="22"/>
  <c r="AL23" i="32" s="1"/>
  <c r="AL22" i="44" s="1"/>
  <c r="AL22" i="56" s="1"/>
  <c r="AK257" i="22"/>
  <c r="AK23" i="28" s="1"/>
  <c r="AK22" i="37" s="1"/>
  <c r="AK22" i="50" s="1"/>
  <c r="AJ257" i="22"/>
  <c r="AJ23" i="28" s="1"/>
  <c r="AJ22" i="37" s="1"/>
  <c r="AJ22" i="50" s="1"/>
  <c r="AI257" i="22"/>
  <c r="AI23" i="31" s="1"/>
  <c r="AI22" i="42" s="1"/>
  <c r="AI22" i="54" s="1"/>
  <c r="AH257" i="22"/>
  <c r="AG257" i="22"/>
  <c r="AF257" i="22"/>
  <c r="AF23" i="33" s="1"/>
  <c r="AF22" i="45" s="1"/>
  <c r="AF22" i="57" s="1"/>
  <c r="AE257" i="22"/>
  <c r="AE23" i="31" s="1"/>
  <c r="AE22" i="42" s="1"/>
  <c r="AE22" i="54" s="1"/>
  <c r="AD257" i="22"/>
  <c r="AD23" i="31" s="1"/>
  <c r="AD22" i="42" s="1"/>
  <c r="AD22" i="54" s="1"/>
  <c r="AC257" i="22"/>
  <c r="AC23" i="25" s="1"/>
  <c r="AC22" i="40" s="1"/>
  <c r="AC22" i="52" s="1"/>
  <c r="AB257" i="22"/>
  <c r="AA257" i="22"/>
  <c r="Z257" i="22"/>
  <c r="Y257" i="22"/>
  <c r="X257" i="22"/>
  <c r="W257" i="22"/>
  <c r="W23" i="28" s="1"/>
  <c r="W22" i="37" s="1"/>
  <c r="W22" i="50" s="1"/>
  <c r="V257" i="22"/>
  <c r="U257" i="22"/>
  <c r="U23" i="30" s="1"/>
  <c r="U22" i="41" s="1"/>
  <c r="U22" i="53" s="1"/>
  <c r="T257" i="22"/>
  <c r="T23" i="25" s="1"/>
  <c r="T22" i="40" s="1"/>
  <c r="T22" i="52" s="1"/>
  <c r="S257" i="22"/>
  <c r="S23" i="25" s="1"/>
  <c r="S22" i="40" s="1"/>
  <c r="S22" i="52" s="1"/>
  <c r="R257" i="22"/>
  <c r="R23" i="25" s="1"/>
  <c r="R22" i="40" s="1"/>
  <c r="R22" i="52" s="1"/>
  <c r="Q257" i="22"/>
  <c r="Q23" i="32" s="1"/>
  <c r="Q22" i="44" s="1"/>
  <c r="Q22" i="56" s="1"/>
  <c r="P257" i="22"/>
  <c r="P23" i="33" s="1"/>
  <c r="P22" i="45" s="1"/>
  <c r="P22" i="57" s="1"/>
  <c r="O257" i="22"/>
  <c r="O23" i="30" s="1"/>
  <c r="O22" i="41" s="1"/>
  <c r="O22" i="53" s="1"/>
  <c r="N257" i="22"/>
  <c r="N23" i="29" s="1"/>
  <c r="N22" i="39" s="1"/>
  <c r="N22" i="51" s="1"/>
  <c r="M257" i="22"/>
  <c r="M23" i="28" s="1"/>
  <c r="M22" i="37" s="1"/>
  <c r="M22" i="50" s="1"/>
  <c r="L257" i="22"/>
  <c r="L23" i="30" s="1"/>
  <c r="L22" i="41" s="1"/>
  <c r="L22" i="53" s="1"/>
  <c r="K257" i="22"/>
  <c r="J257" i="22"/>
  <c r="J23" i="33" s="1"/>
  <c r="J22" i="45" s="1"/>
  <c r="J22" i="57" s="1"/>
  <c r="I257" i="22"/>
  <c r="I23" i="25" s="1"/>
  <c r="I22" i="40" s="1"/>
  <c r="I22" i="52" s="1"/>
  <c r="H257" i="22"/>
  <c r="H23" i="27" s="1"/>
  <c r="H22" i="36" s="1"/>
  <c r="G257" i="22"/>
  <c r="G23" i="32" s="1"/>
  <c r="G22" i="44" s="1"/>
  <c r="G22" i="56" s="1"/>
  <c r="F257" i="22"/>
  <c r="F23" i="25" s="1"/>
  <c r="F22" i="40" s="1"/>
  <c r="F22" i="52" s="1"/>
  <c r="E257" i="22"/>
  <c r="E23" i="28" s="1"/>
  <c r="E22" i="37" s="1"/>
  <c r="E22" i="50" s="1"/>
  <c r="D257" i="22"/>
  <c r="D23" i="28" s="1"/>
  <c r="D22" i="37" s="1"/>
  <c r="D22" i="50" s="1"/>
  <c r="B257" i="22"/>
  <c r="C257" i="22"/>
  <c r="C23" i="25" s="1"/>
  <c r="C22" i="40" s="1"/>
  <c r="C22" i="52" s="1"/>
  <c r="AM240" i="22"/>
  <c r="AM6" i="27" s="1"/>
  <c r="AM5" i="36" s="1"/>
  <c r="AL240" i="22"/>
  <c r="AL6" i="28" s="1"/>
  <c r="AL5" i="37" s="1"/>
  <c r="AL5" i="50" s="1"/>
  <c r="AK240" i="22"/>
  <c r="AK6" i="25" s="1"/>
  <c r="AK5" i="40" s="1"/>
  <c r="AK5" i="52" s="1"/>
  <c r="AJ240" i="22"/>
  <c r="AJ6" i="29" s="1"/>
  <c r="AJ5" i="39" s="1"/>
  <c r="AJ5" i="51" s="1"/>
  <c r="AI240" i="22"/>
  <c r="AI6" i="33" s="1"/>
  <c r="AI5" i="45" s="1"/>
  <c r="AI5" i="57" s="1"/>
  <c r="AH240" i="22"/>
  <c r="AH6" i="31" s="1"/>
  <c r="AH5" i="42" s="1"/>
  <c r="AH5" i="54" s="1"/>
  <c r="AG240" i="22"/>
  <c r="AG6" i="32" s="1"/>
  <c r="AG5" i="44" s="1"/>
  <c r="AG5" i="56" s="1"/>
  <c r="AF240" i="22"/>
  <c r="AE240" i="22"/>
  <c r="AE6" i="25" s="1"/>
  <c r="AE5" i="40" s="1"/>
  <c r="AE5" i="52" s="1"/>
  <c r="AD240" i="22"/>
  <c r="AC240" i="22"/>
  <c r="AB240" i="22"/>
  <c r="AB6" i="30" s="1"/>
  <c r="AB5" i="41" s="1"/>
  <c r="AB5" i="53" s="1"/>
  <c r="AA240" i="22"/>
  <c r="AA6" i="29" s="1"/>
  <c r="AA5" i="39" s="1"/>
  <c r="AA5" i="51" s="1"/>
  <c r="Z240" i="22"/>
  <c r="Z6" i="32" s="1"/>
  <c r="Z5" i="44" s="1"/>
  <c r="Z5" i="56" s="1"/>
  <c r="Y240" i="22"/>
  <c r="Y6" i="29" s="1"/>
  <c r="Y5" i="39" s="1"/>
  <c r="Y5" i="51" s="1"/>
  <c r="X240" i="22"/>
  <c r="W240" i="22"/>
  <c r="V240" i="22"/>
  <c r="V6" i="30" s="1"/>
  <c r="V5" i="41" s="1"/>
  <c r="V5" i="53" s="1"/>
  <c r="U240" i="22"/>
  <c r="U6" i="25" s="1"/>
  <c r="U5" i="40" s="1"/>
  <c r="U5" i="52" s="1"/>
  <c r="T240" i="22"/>
  <c r="T6" i="30" s="1"/>
  <c r="T5" i="41" s="1"/>
  <c r="T5" i="53" s="1"/>
  <c r="S240" i="22"/>
  <c r="S6" i="32" s="1"/>
  <c r="S5" i="44" s="1"/>
  <c r="S5" i="56" s="1"/>
  <c r="R240" i="22"/>
  <c r="R6" i="31" s="1"/>
  <c r="R5" i="42" s="1"/>
  <c r="R5" i="54" s="1"/>
  <c r="Q240" i="22"/>
  <c r="Q6" i="33" s="1"/>
  <c r="Q5" i="45" s="1"/>
  <c r="Q5" i="57" s="1"/>
  <c r="P240" i="22"/>
  <c r="O240" i="22"/>
  <c r="O6" i="25" s="1"/>
  <c r="O5" i="40" s="1"/>
  <c r="O5" i="52" s="1"/>
  <c r="N240" i="22"/>
  <c r="M240" i="22"/>
  <c r="M6" i="32" s="1"/>
  <c r="M5" i="44" s="1"/>
  <c r="M5" i="56" s="1"/>
  <c r="L240" i="22"/>
  <c r="L6" i="31" s="1"/>
  <c r="L5" i="42" s="1"/>
  <c r="L5" i="54" s="1"/>
  <c r="K240" i="22"/>
  <c r="K6" i="31" s="1"/>
  <c r="K5" i="42" s="1"/>
  <c r="K5" i="54" s="1"/>
  <c r="J240" i="22"/>
  <c r="I240" i="22"/>
  <c r="I6" i="32" s="1"/>
  <c r="I5" i="44" s="1"/>
  <c r="I5" i="56" s="1"/>
  <c r="H240" i="22"/>
  <c r="G240" i="22"/>
  <c r="G6" i="28" s="1"/>
  <c r="G5" i="37" s="1"/>
  <c r="G5" i="50" s="1"/>
  <c r="F240" i="22"/>
  <c r="F6" i="31" s="1"/>
  <c r="F5" i="42" s="1"/>
  <c r="F5" i="54" s="1"/>
  <c r="E240" i="22"/>
  <c r="E6" i="28" s="1"/>
  <c r="E5" i="37" s="1"/>
  <c r="E5" i="50" s="1"/>
  <c r="D240" i="22"/>
  <c r="B240" i="22"/>
  <c r="C240" i="22"/>
  <c r="C6" i="28" s="1"/>
  <c r="C5" i="37" s="1"/>
  <c r="C5" i="50" s="1"/>
  <c r="AM259" i="22"/>
  <c r="AM25" i="29" s="1"/>
  <c r="AM24" i="39" s="1"/>
  <c r="AM24" i="51" s="1"/>
  <c r="AL259" i="22"/>
  <c r="AK259" i="22"/>
  <c r="AJ259" i="22"/>
  <c r="AI259" i="22"/>
  <c r="AI25" i="27" s="1"/>
  <c r="AI24" i="36" s="1"/>
  <c r="AH259" i="22"/>
  <c r="AH25" i="28" s="1"/>
  <c r="AH24" i="37" s="1"/>
  <c r="AH24" i="50" s="1"/>
  <c r="AG259" i="22"/>
  <c r="AG25" i="33" s="1"/>
  <c r="AG24" i="45" s="1"/>
  <c r="AG24" i="57" s="1"/>
  <c r="AF259" i="22"/>
  <c r="AF25" i="32" s="1"/>
  <c r="AF24" i="44" s="1"/>
  <c r="AF24" i="56" s="1"/>
  <c r="AE259" i="22"/>
  <c r="AE25" i="30" s="1"/>
  <c r="AE24" i="41" s="1"/>
  <c r="AE24" i="53" s="1"/>
  <c r="AD259" i="22"/>
  <c r="AC259" i="22"/>
  <c r="AC25" i="33" s="1"/>
  <c r="AC24" i="45" s="1"/>
  <c r="AC24" i="57" s="1"/>
  <c r="AB259" i="22"/>
  <c r="AA259" i="22"/>
  <c r="Y259" i="22"/>
  <c r="Y25" i="31" s="1"/>
  <c r="Y24" i="42" s="1"/>
  <c r="Y24" i="54" s="1"/>
  <c r="Z259" i="22"/>
  <c r="Z25" i="32" s="1"/>
  <c r="Z24" i="44" s="1"/>
  <c r="Z24" i="56" s="1"/>
  <c r="X259" i="22"/>
  <c r="X25" i="28" s="1"/>
  <c r="X24" i="37" s="1"/>
  <c r="X24" i="50" s="1"/>
  <c r="W259" i="22"/>
  <c r="W25" i="33" s="1"/>
  <c r="W24" i="45" s="1"/>
  <c r="W24" i="57" s="1"/>
  <c r="V259" i="22"/>
  <c r="V25" i="31" s="1"/>
  <c r="V24" i="42" s="1"/>
  <c r="V24" i="54" s="1"/>
  <c r="U259" i="22"/>
  <c r="U25" i="29" s="1"/>
  <c r="U24" i="39" s="1"/>
  <c r="U24" i="51" s="1"/>
  <c r="T259" i="22"/>
  <c r="T25" i="31" s="1"/>
  <c r="T24" i="42" s="1"/>
  <c r="T24" i="54" s="1"/>
  <c r="S259" i="22"/>
  <c r="S25" i="32" s="1"/>
  <c r="S24" i="44" s="1"/>
  <c r="S24" i="56" s="1"/>
  <c r="R259" i="22"/>
  <c r="R25" i="27" s="1"/>
  <c r="R24" i="36" s="1"/>
  <c r="Q259" i="22"/>
  <c r="Q25" i="32" s="1"/>
  <c r="Q24" i="44" s="1"/>
  <c r="Q24" i="56" s="1"/>
  <c r="P259" i="22"/>
  <c r="P25" i="33" s="1"/>
  <c r="P24" i="45" s="1"/>
  <c r="P24" i="57" s="1"/>
  <c r="O259" i="22"/>
  <c r="O25" i="32" s="1"/>
  <c r="O24" i="44" s="1"/>
  <c r="O24" i="56" s="1"/>
  <c r="N259" i="22"/>
  <c r="M259" i="22"/>
  <c r="M25" i="25" s="1"/>
  <c r="M24" i="40" s="1"/>
  <c r="M24" i="52" s="1"/>
  <c r="L259" i="22"/>
  <c r="K259" i="22"/>
  <c r="K25" i="25" s="1"/>
  <c r="K24" i="40" s="1"/>
  <c r="K24" i="52" s="1"/>
  <c r="J259" i="22"/>
  <c r="I259" i="22"/>
  <c r="I25" i="31" s="1"/>
  <c r="I24" i="42" s="1"/>
  <c r="I24" i="54" s="1"/>
  <c r="G259" i="22"/>
  <c r="G25" i="30" s="1"/>
  <c r="G24" i="41" s="1"/>
  <c r="G24" i="53" s="1"/>
  <c r="H259" i="22"/>
  <c r="F259" i="22"/>
  <c r="E259" i="22"/>
  <c r="E25" i="32" s="1"/>
  <c r="E24" i="44" s="1"/>
  <c r="E24" i="56" s="1"/>
  <c r="D259" i="22"/>
  <c r="D25" i="33" s="1"/>
  <c r="D24" i="45" s="1"/>
  <c r="D24" i="57" s="1"/>
  <c r="B259" i="22"/>
  <c r="C259" i="22"/>
  <c r="C25" i="31" s="1"/>
  <c r="C24" i="42" s="1"/>
  <c r="C24" i="54" s="1"/>
  <c r="AM241" i="22"/>
  <c r="AL241" i="22"/>
  <c r="AL7" i="25" s="1"/>
  <c r="AL6" i="40" s="1"/>
  <c r="AL6" i="52" s="1"/>
  <c r="AK241" i="22"/>
  <c r="AK7" i="31" s="1"/>
  <c r="AK6" i="42" s="1"/>
  <c r="AK6" i="54" s="1"/>
  <c r="AJ241" i="22"/>
  <c r="AJ7" i="32" s="1"/>
  <c r="AJ6" i="44" s="1"/>
  <c r="AJ6" i="56" s="1"/>
  <c r="AI241" i="22"/>
  <c r="AI7" i="29" s="1"/>
  <c r="AI6" i="39" s="1"/>
  <c r="AI6" i="51" s="1"/>
  <c r="AH241" i="22"/>
  <c r="AH7" i="32" s="1"/>
  <c r="AH6" i="44" s="1"/>
  <c r="AH6" i="56" s="1"/>
  <c r="AG241" i="22"/>
  <c r="AF241" i="22"/>
  <c r="AF7" i="30" s="1"/>
  <c r="AF6" i="41" s="1"/>
  <c r="AF6" i="53" s="1"/>
  <c r="AE241" i="22"/>
  <c r="AE7" i="33" s="1"/>
  <c r="AE6" i="45" s="1"/>
  <c r="AE6" i="57" s="1"/>
  <c r="AD241" i="22"/>
  <c r="AC241" i="22"/>
  <c r="AB241" i="22"/>
  <c r="AA241" i="22"/>
  <c r="Z241" i="22"/>
  <c r="Z7" i="29" s="1"/>
  <c r="Z6" i="39" s="1"/>
  <c r="Z6" i="51" s="1"/>
  <c r="Y241" i="22"/>
  <c r="Y7" i="32" s="1"/>
  <c r="Y6" i="44" s="1"/>
  <c r="Y6" i="56" s="1"/>
  <c r="X241" i="22"/>
  <c r="X7" i="25" s="1"/>
  <c r="X6" i="40" s="1"/>
  <c r="X6" i="52" s="1"/>
  <c r="W241" i="22"/>
  <c r="W7" i="29" s="1"/>
  <c r="W6" i="39" s="1"/>
  <c r="W6" i="51" s="1"/>
  <c r="V241" i="22"/>
  <c r="V7" i="31" s="1"/>
  <c r="V6" i="42" s="1"/>
  <c r="V6" i="54" s="1"/>
  <c r="U241" i="22"/>
  <c r="U7" i="30" s="1"/>
  <c r="U6" i="41" s="1"/>
  <c r="U6" i="53" s="1"/>
  <c r="T241" i="22"/>
  <c r="T7" i="33" s="1"/>
  <c r="T6" i="45" s="1"/>
  <c r="T6" i="57" s="1"/>
  <c r="S241" i="22"/>
  <c r="S7" i="33" s="1"/>
  <c r="S6" i="45" s="1"/>
  <c r="S6" i="57" s="1"/>
  <c r="R241" i="22"/>
  <c r="R7" i="31" s="1"/>
  <c r="R6" i="42" s="1"/>
  <c r="R6" i="54" s="1"/>
  <c r="Q241" i="22"/>
  <c r="Q7" i="31" s="1"/>
  <c r="Q6" i="42" s="1"/>
  <c r="Q6" i="54" s="1"/>
  <c r="P241" i="22"/>
  <c r="O241" i="22"/>
  <c r="O7" i="33" s="1"/>
  <c r="O6" i="45" s="1"/>
  <c r="O6" i="57" s="1"/>
  <c r="N241" i="22"/>
  <c r="M241" i="22"/>
  <c r="L241" i="22"/>
  <c r="K241" i="22"/>
  <c r="K7" i="25" s="1"/>
  <c r="K6" i="40" s="1"/>
  <c r="K6" i="52" s="1"/>
  <c r="J241" i="22"/>
  <c r="J7" i="27" s="1"/>
  <c r="J6" i="36" s="1"/>
  <c r="I241" i="22"/>
  <c r="I7" i="25" s="1"/>
  <c r="I6" i="40" s="1"/>
  <c r="I6" i="52" s="1"/>
  <c r="H241" i="22"/>
  <c r="H7" i="28" s="1"/>
  <c r="H6" i="37" s="1"/>
  <c r="H6" i="50" s="1"/>
  <c r="G241" i="22"/>
  <c r="G7" i="25" s="1"/>
  <c r="G6" i="40" s="1"/>
  <c r="G6" i="52" s="1"/>
  <c r="F241" i="22"/>
  <c r="F7" i="27" s="1"/>
  <c r="F6" i="36" s="1"/>
  <c r="E241" i="22"/>
  <c r="E7" i="29" s="1"/>
  <c r="E6" i="39" s="1"/>
  <c r="E6" i="51" s="1"/>
  <c r="D241" i="22"/>
  <c r="D7" i="33" s="1"/>
  <c r="D6" i="45" s="1"/>
  <c r="D6" i="57" s="1"/>
  <c r="B241" i="22"/>
  <c r="C241" i="22"/>
  <c r="C7" i="33" s="1"/>
  <c r="C6" i="45" s="1"/>
  <c r="C6" i="57" s="1"/>
  <c r="AN245" i="22"/>
  <c r="AM245" i="22"/>
  <c r="AM11" i="25" s="1"/>
  <c r="AM10" i="40" s="1"/>
  <c r="AM10" i="52" s="1"/>
  <c r="AL245" i="22"/>
  <c r="AK245" i="22"/>
  <c r="AJ245" i="22"/>
  <c r="AI245" i="22"/>
  <c r="AI11" i="28" s="1"/>
  <c r="AI10" i="37" s="1"/>
  <c r="AI10" i="50" s="1"/>
  <c r="AH245" i="22"/>
  <c r="AG245" i="22"/>
  <c r="AF245" i="22"/>
  <c r="AE245" i="22"/>
  <c r="AE11" i="32" s="1"/>
  <c r="AE10" i="44" s="1"/>
  <c r="AE10" i="56" s="1"/>
  <c r="AD245" i="22"/>
  <c r="AD11" i="29" s="1"/>
  <c r="AD10" i="39" s="1"/>
  <c r="AD10" i="51" s="1"/>
  <c r="AC245" i="22"/>
  <c r="AB245" i="22"/>
  <c r="AB11" i="29" s="1"/>
  <c r="AB10" i="39" s="1"/>
  <c r="AB10" i="51" s="1"/>
  <c r="AA245" i="22"/>
  <c r="AA11" i="28" s="1"/>
  <c r="AA10" i="37" s="1"/>
  <c r="AA10" i="50" s="1"/>
  <c r="Z245" i="22"/>
  <c r="Z11" i="33" s="1"/>
  <c r="Z10" i="45" s="1"/>
  <c r="Z10" i="57" s="1"/>
  <c r="Y245" i="22"/>
  <c r="Y11" i="28" s="1"/>
  <c r="Y10" i="37" s="1"/>
  <c r="Y10" i="50" s="1"/>
  <c r="X245" i="22"/>
  <c r="X11" i="25" s="1"/>
  <c r="X10" i="40" s="1"/>
  <c r="X10" i="52" s="1"/>
  <c r="W245" i="22"/>
  <c r="W11" i="27" s="1"/>
  <c r="W10" i="36" s="1"/>
  <c r="V245" i="22"/>
  <c r="U245" i="22"/>
  <c r="U11" i="25" s="1"/>
  <c r="U10" i="40" s="1"/>
  <c r="U10" i="52" s="1"/>
  <c r="T245" i="22"/>
  <c r="T11" i="31" s="1"/>
  <c r="T10" i="42" s="1"/>
  <c r="T10" i="54" s="1"/>
  <c r="S245" i="22"/>
  <c r="S11" i="25" s="1"/>
  <c r="S10" i="40" s="1"/>
  <c r="S10" i="52" s="1"/>
  <c r="R245" i="22"/>
  <c r="R11" i="28" s="1"/>
  <c r="R10" i="37" s="1"/>
  <c r="R10" i="50" s="1"/>
  <c r="Q245" i="22"/>
  <c r="Q11" i="31" s="1"/>
  <c r="Q10" i="42" s="1"/>
  <c r="Q10" i="54" s="1"/>
  <c r="P245" i="22"/>
  <c r="O245" i="22"/>
  <c r="N245" i="22"/>
  <c r="M245" i="22"/>
  <c r="M11" i="25" s="1"/>
  <c r="M10" i="40" s="1"/>
  <c r="M10" i="52" s="1"/>
  <c r="L245" i="22"/>
  <c r="K245" i="22"/>
  <c r="K11" i="28" s="1"/>
  <c r="K10" i="37" s="1"/>
  <c r="K10" i="50" s="1"/>
  <c r="J245" i="22"/>
  <c r="J11" i="28" s="1"/>
  <c r="J10" i="37" s="1"/>
  <c r="J10" i="50" s="1"/>
  <c r="I245" i="22"/>
  <c r="H245" i="22"/>
  <c r="H11" i="29" s="1"/>
  <c r="H10" i="39" s="1"/>
  <c r="H10" i="51" s="1"/>
  <c r="G245" i="22"/>
  <c r="G11" i="25" s="1"/>
  <c r="G10" i="40" s="1"/>
  <c r="G10" i="52" s="1"/>
  <c r="F245" i="22"/>
  <c r="F11" i="25" s="1"/>
  <c r="F10" i="40" s="1"/>
  <c r="F10" i="52" s="1"/>
  <c r="E245" i="22"/>
  <c r="E11" i="25" s="1"/>
  <c r="E10" i="40" s="1"/>
  <c r="E10" i="52" s="1"/>
  <c r="D245" i="22"/>
  <c r="D11" i="33" s="1"/>
  <c r="D10" i="45" s="1"/>
  <c r="D10" i="57" s="1"/>
  <c r="B245" i="22"/>
  <c r="C245" i="22"/>
  <c r="C11" i="25" s="1"/>
  <c r="C10" i="40" s="1"/>
  <c r="C10" i="52" s="1"/>
  <c r="AM260" i="22"/>
  <c r="AL260" i="22"/>
  <c r="AL26" i="27" s="1"/>
  <c r="AL25" i="36" s="1"/>
  <c r="AK260" i="22"/>
  <c r="AJ260" i="22"/>
  <c r="AJ26" i="31" s="1"/>
  <c r="AJ25" i="42" s="1"/>
  <c r="AJ25" i="54" s="1"/>
  <c r="AI260" i="22"/>
  <c r="AH260" i="22"/>
  <c r="AG260" i="22"/>
  <c r="AG26" i="31" s="1"/>
  <c r="AG25" i="42" s="1"/>
  <c r="AG25" i="54" s="1"/>
  <c r="AF260" i="22"/>
  <c r="AE260" i="22"/>
  <c r="AE26" i="25" s="1"/>
  <c r="AE25" i="40" s="1"/>
  <c r="AE25" i="52" s="1"/>
  <c r="AD260" i="22"/>
  <c r="AD26" i="31" s="1"/>
  <c r="AD25" i="42" s="1"/>
  <c r="AD25" i="54" s="1"/>
  <c r="AC260" i="22"/>
  <c r="AC26" i="31" s="1"/>
  <c r="AC25" i="42" s="1"/>
  <c r="AC25" i="54" s="1"/>
  <c r="AB260" i="22"/>
  <c r="AB26" i="31" s="1"/>
  <c r="AB25" i="42" s="1"/>
  <c r="AB25" i="54" s="1"/>
  <c r="AA260" i="22"/>
  <c r="AA26" i="33" s="1"/>
  <c r="AA25" i="45" s="1"/>
  <c r="AA25" i="57" s="1"/>
  <c r="Z260" i="22"/>
  <c r="Z26" i="31" s="1"/>
  <c r="Z25" i="42" s="1"/>
  <c r="Z25" i="54" s="1"/>
  <c r="Y260" i="22"/>
  <c r="Y26" i="31" s="1"/>
  <c r="Y25" i="42" s="1"/>
  <c r="Y25" i="54" s="1"/>
  <c r="X260" i="22"/>
  <c r="X26" i="30" s="1"/>
  <c r="X25" i="41" s="1"/>
  <c r="X25" i="53" s="1"/>
  <c r="W260" i="22"/>
  <c r="W26" i="30" s="1"/>
  <c r="W25" i="41" s="1"/>
  <c r="W25" i="53" s="1"/>
  <c r="U260" i="22"/>
  <c r="U26" i="33" s="1"/>
  <c r="U25" i="45" s="1"/>
  <c r="U25" i="57" s="1"/>
  <c r="V260" i="22"/>
  <c r="T260" i="22"/>
  <c r="S260" i="22"/>
  <c r="S26" i="32" s="1"/>
  <c r="S25" i="44" s="1"/>
  <c r="S25" i="56" s="1"/>
  <c r="R260" i="22"/>
  <c r="Q260" i="22"/>
  <c r="Q26" i="27" s="1"/>
  <c r="Q25" i="36" s="1"/>
  <c r="O260" i="22"/>
  <c r="O26" i="25" s="1"/>
  <c r="O25" i="40" s="1"/>
  <c r="O25" i="52" s="1"/>
  <c r="P260" i="22"/>
  <c r="P26" i="30" s="1"/>
  <c r="P25" i="41" s="1"/>
  <c r="P25" i="53" s="1"/>
  <c r="N260" i="22"/>
  <c r="N26" i="32" s="1"/>
  <c r="N25" i="44" s="1"/>
  <c r="N25" i="56" s="1"/>
  <c r="L260" i="22"/>
  <c r="L26" i="33" s="1"/>
  <c r="L25" i="45" s="1"/>
  <c r="L25" i="57" s="1"/>
  <c r="M260" i="22"/>
  <c r="M26" i="33" s="1"/>
  <c r="M25" i="45" s="1"/>
  <c r="M25" i="57" s="1"/>
  <c r="K260" i="22"/>
  <c r="J260" i="22"/>
  <c r="I260" i="22"/>
  <c r="I26" i="32" s="1"/>
  <c r="I25" i="44" s="1"/>
  <c r="I25" i="56" s="1"/>
  <c r="H260" i="22"/>
  <c r="H26" i="30" s="1"/>
  <c r="H25" i="41" s="1"/>
  <c r="H25" i="53" s="1"/>
  <c r="G260" i="22"/>
  <c r="G26" i="28" s="1"/>
  <c r="G25" i="37" s="1"/>
  <c r="G25" i="50" s="1"/>
  <c r="F260" i="22"/>
  <c r="F26" i="27" s="1"/>
  <c r="F25" i="36" s="1"/>
  <c r="E260" i="22"/>
  <c r="E26" i="33" s="1"/>
  <c r="E25" i="45" s="1"/>
  <c r="E25" i="57" s="1"/>
  <c r="D260" i="22"/>
  <c r="D26" i="25" s="1"/>
  <c r="D25" i="40" s="1"/>
  <c r="D25" i="52" s="1"/>
  <c r="B260" i="22"/>
  <c r="C260" i="22"/>
  <c r="C26" i="25" s="1"/>
  <c r="C25" i="40" s="1"/>
  <c r="C25" i="52" s="1"/>
  <c r="AN242" i="22"/>
  <c r="AN8" i="27" s="1"/>
  <c r="AL242" i="22"/>
  <c r="AM242" i="22"/>
  <c r="AK242" i="22"/>
  <c r="AJ242" i="22"/>
  <c r="AI242" i="22"/>
  <c r="AI8" i="28" s="1"/>
  <c r="AI7" i="37" s="1"/>
  <c r="AI7" i="50" s="1"/>
  <c r="AH242" i="22"/>
  <c r="AH8" i="29" s="1"/>
  <c r="AH7" i="39" s="1"/>
  <c r="AH7" i="51" s="1"/>
  <c r="AG242" i="22"/>
  <c r="AG8" i="29" s="1"/>
  <c r="AG7" i="39" s="1"/>
  <c r="AG7" i="51" s="1"/>
  <c r="AF242" i="22"/>
  <c r="AF8" i="32" s="1"/>
  <c r="AF7" i="44" s="1"/>
  <c r="AF7" i="56" s="1"/>
  <c r="AE242" i="22"/>
  <c r="AE8" i="31" s="1"/>
  <c r="AE7" i="42" s="1"/>
  <c r="AE7" i="54" s="1"/>
  <c r="AD242" i="22"/>
  <c r="AD8" i="30" s="1"/>
  <c r="AD7" i="41" s="1"/>
  <c r="AD7" i="53" s="1"/>
  <c r="AC242" i="22"/>
  <c r="AC8" i="30" s="1"/>
  <c r="AC7" i="41" s="1"/>
  <c r="AC7" i="53" s="1"/>
  <c r="AB242" i="22"/>
  <c r="AA242" i="22"/>
  <c r="Z242" i="22"/>
  <c r="Z8" i="25" s="1"/>
  <c r="Z7" i="40" s="1"/>
  <c r="Z7" i="52" s="1"/>
  <c r="Y242" i="22"/>
  <c r="X242" i="22"/>
  <c r="X8" i="30" s="1"/>
  <c r="X7" i="41" s="1"/>
  <c r="X7" i="53" s="1"/>
  <c r="W242" i="22"/>
  <c r="W8" i="27" s="1"/>
  <c r="W7" i="36" s="1"/>
  <c r="V242" i="22"/>
  <c r="V8" i="25" s="1"/>
  <c r="V7" i="40" s="1"/>
  <c r="V7" i="52" s="1"/>
  <c r="U242" i="22"/>
  <c r="T242" i="22"/>
  <c r="S242" i="22"/>
  <c r="R242" i="22"/>
  <c r="Q242" i="22"/>
  <c r="P242" i="22"/>
  <c r="O242" i="22"/>
  <c r="N242" i="22"/>
  <c r="N8" i="31" s="1"/>
  <c r="N7" i="42" s="1"/>
  <c r="N7" i="54" s="1"/>
  <c r="M242" i="22"/>
  <c r="L242" i="22"/>
  <c r="L8" i="32" s="1"/>
  <c r="L7" i="44" s="1"/>
  <c r="L7" i="56" s="1"/>
  <c r="K242" i="22"/>
  <c r="K8" i="33" s="1"/>
  <c r="K7" i="45" s="1"/>
  <c r="K7" i="57" s="1"/>
  <c r="J242" i="22"/>
  <c r="J8" i="33" s="1"/>
  <c r="J7" i="45" s="1"/>
  <c r="J7" i="57" s="1"/>
  <c r="I242" i="22"/>
  <c r="I8" i="29" s="1"/>
  <c r="I7" i="39" s="1"/>
  <c r="I7" i="51" s="1"/>
  <c r="H242" i="22"/>
  <c r="H8" i="32" s="1"/>
  <c r="H7" i="44" s="1"/>
  <c r="H7" i="56" s="1"/>
  <c r="G242" i="22"/>
  <c r="G8" i="33" s="1"/>
  <c r="G7" i="45" s="1"/>
  <c r="G7" i="57" s="1"/>
  <c r="F242" i="22"/>
  <c r="F8" i="30" s="1"/>
  <c r="F7" i="41" s="1"/>
  <c r="F7" i="53" s="1"/>
  <c r="E242" i="22"/>
  <c r="E8" i="28" s="1"/>
  <c r="E7" i="37" s="1"/>
  <c r="E7" i="50" s="1"/>
  <c r="D242" i="22"/>
  <c r="D8" i="29" s="1"/>
  <c r="D7" i="39" s="1"/>
  <c r="D7" i="51" s="1"/>
  <c r="B242" i="22"/>
  <c r="C242" i="22"/>
  <c r="C8" i="31" s="1"/>
  <c r="C7" i="42" s="1"/>
  <c r="C7" i="54" s="1"/>
  <c r="AM254" i="22"/>
  <c r="AL254" i="22"/>
  <c r="AL20" i="29" s="1"/>
  <c r="AL19" i="39" s="1"/>
  <c r="AL19" i="51" s="1"/>
  <c r="AK254" i="22"/>
  <c r="AJ254" i="22"/>
  <c r="AI254" i="22"/>
  <c r="AI20" i="27" s="1"/>
  <c r="AI19" i="36" s="1"/>
  <c r="AH254" i="22"/>
  <c r="AG254" i="22"/>
  <c r="AG20" i="32" s="1"/>
  <c r="AG19" i="44" s="1"/>
  <c r="AG19" i="56" s="1"/>
  <c r="AF254" i="22"/>
  <c r="AE254" i="22"/>
  <c r="AD254" i="22"/>
  <c r="AD20" i="28" s="1"/>
  <c r="AD19" i="37" s="1"/>
  <c r="AD19" i="50" s="1"/>
  <c r="AC254" i="22"/>
  <c r="AC20" i="31" s="1"/>
  <c r="AC19" i="42" s="1"/>
  <c r="AC19" i="54" s="1"/>
  <c r="AB254" i="22"/>
  <c r="AA254" i="22"/>
  <c r="AA20" i="25" s="1"/>
  <c r="AA19" i="40" s="1"/>
  <c r="AA19" i="52" s="1"/>
  <c r="Z254" i="22"/>
  <c r="Z20" i="33" s="1"/>
  <c r="Z19" i="45" s="1"/>
  <c r="Z19" i="57" s="1"/>
  <c r="Y254" i="22"/>
  <c r="Y20" i="29" s="1"/>
  <c r="Y19" i="39" s="1"/>
  <c r="Y19" i="51" s="1"/>
  <c r="X254" i="22"/>
  <c r="X20" i="32" s="1"/>
  <c r="X19" i="44" s="1"/>
  <c r="X19" i="56" s="1"/>
  <c r="W254" i="22"/>
  <c r="W20" i="29" s="1"/>
  <c r="W19" i="39" s="1"/>
  <c r="W19" i="51" s="1"/>
  <c r="V254" i="22"/>
  <c r="U254" i="22"/>
  <c r="T254" i="22"/>
  <c r="T20" i="27" s="1"/>
  <c r="T19" i="36" s="1"/>
  <c r="S254" i="22"/>
  <c r="R254" i="22"/>
  <c r="Q254" i="22"/>
  <c r="P254" i="22"/>
  <c r="P20" i="27" s="1"/>
  <c r="P19" i="36" s="1"/>
  <c r="O254" i="22"/>
  <c r="N254" i="22"/>
  <c r="N20" i="27" s="1"/>
  <c r="N19" i="36" s="1"/>
  <c r="M254" i="22"/>
  <c r="M20" i="32" s="1"/>
  <c r="M19" i="44" s="1"/>
  <c r="M19" i="56" s="1"/>
  <c r="L254" i="22"/>
  <c r="L20" i="33" s="1"/>
  <c r="L19" i="45" s="1"/>
  <c r="L19" i="57" s="1"/>
  <c r="K254" i="22"/>
  <c r="K20" i="31" s="1"/>
  <c r="K19" i="42" s="1"/>
  <c r="K19" i="54" s="1"/>
  <c r="J254" i="22"/>
  <c r="J20" i="27" s="1"/>
  <c r="J19" i="36" s="1"/>
  <c r="I254" i="22"/>
  <c r="I20" i="27" s="1"/>
  <c r="I19" i="36" s="1"/>
  <c r="H254" i="22"/>
  <c r="H20" i="28" s="1"/>
  <c r="H19" i="37" s="1"/>
  <c r="H19" i="50" s="1"/>
  <c r="G254" i="22"/>
  <c r="G20" i="25" s="1"/>
  <c r="G19" i="40" s="1"/>
  <c r="G19" i="52" s="1"/>
  <c r="F254" i="22"/>
  <c r="F20" i="33" s="1"/>
  <c r="F19" i="45" s="1"/>
  <c r="F19" i="57" s="1"/>
  <c r="E254" i="22"/>
  <c r="E20" i="32" s="1"/>
  <c r="E19" i="44" s="1"/>
  <c r="E19" i="56" s="1"/>
  <c r="D254" i="22"/>
  <c r="D20" i="30" s="1"/>
  <c r="D19" i="41" s="1"/>
  <c r="D19" i="53" s="1"/>
  <c r="B254" i="22"/>
  <c r="C254" i="22"/>
  <c r="C20" i="32" s="1"/>
  <c r="C19" i="44" s="1"/>
  <c r="C19" i="56" s="1"/>
  <c r="AN250" i="22"/>
  <c r="AN16" i="31" s="1"/>
  <c r="AN15" i="42" s="1"/>
  <c r="AN15" i="54" s="1"/>
  <c r="AM250" i="22"/>
  <c r="AL250" i="22"/>
  <c r="AL16" i="28" s="1"/>
  <c r="AL15" i="37" s="1"/>
  <c r="AL15" i="50" s="1"/>
  <c r="AK250" i="22"/>
  <c r="AK16" i="33" s="1"/>
  <c r="AK15" i="45" s="1"/>
  <c r="AK15" i="57" s="1"/>
  <c r="AJ250" i="22"/>
  <c r="AJ16" i="30" s="1"/>
  <c r="AJ15" i="41" s="1"/>
  <c r="AJ15" i="53" s="1"/>
  <c r="AI250" i="22"/>
  <c r="AI16" i="28" s="1"/>
  <c r="AI15" i="37" s="1"/>
  <c r="AI15" i="50" s="1"/>
  <c r="AH250" i="22"/>
  <c r="AG250" i="22"/>
  <c r="AG16" i="33" s="1"/>
  <c r="AG15" i="45" s="1"/>
  <c r="AG15" i="57" s="1"/>
  <c r="AF250" i="22"/>
  <c r="AF16" i="28" s="1"/>
  <c r="AF15" i="37" s="1"/>
  <c r="AF15" i="50" s="1"/>
  <c r="AE250" i="22"/>
  <c r="AE16" i="25" s="1"/>
  <c r="AE15" i="40" s="1"/>
  <c r="AE15" i="52" s="1"/>
  <c r="AD250" i="22"/>
  <c r="AD16" i="32" s="1"/>
  <c r="AD15" i="44" s="1"/>
  <c r="AD15" i="56" s="1"/>
  <c r="AC250" i="22"/>
  <c r="AB250" i="22"/>
  <c r="AB16" i="25" s="1"/>
  <c r="AB15" i="40" s="1"/>
  <c r="AB15" i="52" s="1"/>
  <c r="AA250" i="22"/>
  <c r="AA16" i="32" s="1"/>
  <c r="AA15" i="44" s="1"/>
  <c r="AA15" i="56" s="1"/>
  <c r="Z250" i="22"/>
  <c r="Y250" i="22"/>
  <c r="Y16" i="27" s="1"/>
  <c r="Y15" i="36" s="1"/>
  <c r="X250" i="22"/>
  <c r="W250" i="22"/>
  <c r="W16" i="29" s="1"/>
  <c r="W15" i="39" s="1"/>
  <c r="W15" i="51" s="1"/>
  <c r="V250" i="22"/>
  <c r="V16" i="28" s="1"/>
  <c r="V15" i="37" s="1"/>
  <c r="V15" i="50" s="1"/>
  <c r="U250" i="22"/>
  <c r="U16" i="30" s="1"/>
  <c r="U15" i="41" s="1"/>
  <c r="U15" i="53" s="1"/>
  <c r="T250" i="22"/>
  <c r="T16" i="30" s="1"/>
  <c r="T15" i="41" s="1"/>
  <c r="T15" i="53" s="1"/>
  <c r="S250" i="22"/>
  <c r="R250" i="22"/>
  <c r="R16" i="25" s="1"/>
  <c r="R15" i="40" s="1"/>
  <c r="R15" i="52" s="1"/>
  <c r="Q250" i="22"/>
  <c r="Q16" i="32" s="1"/>
  <c r="Q15" i="44" s="1"/>
  <c r="Q15" i="56" s="1"/>
  <c r="P250" i="22"/>
  <c r="P16" i="31" s="1"/>
  <c r="P15" i="42" s="1"/>
  <c r="P15" i="54" s="1"/>
  <c r="O250" i="22"/>
  <c r="O16" i="31" s="1"/>
  <c r="O15" i="42" s="1"/>
  <c r="O15" i="54" s="1"/>
  <c r="N250" i="22"/>
  <c r="N16" i="33" s="1"/>
  <c r="N15" i="45" s="1"/>
  <c r="N15" i="57" s="1"/>
  <c r="M250" i="22"/>
  <c r="M16" i="27" s="1"/>
  <c r="M15" i="36" s="1"/>
  <c r="L250" i="22"/>
  <c r="L16" i="25" s="1"/>
  <c r="L15" i="40" s="1"/>
  <c r="L15" i="52" s="1"/>
  <c r="K250" i="22"/>
  <c r="K16" i="31" s="1"/>
  <c r="K15" i="42" s="1"/>
  <c r="K15" i="54" s="1"/>
  <c r="J250" i="22"/>
  <c r="J16" i="27" s="1"/>
  <c r="J15" i="36" s="1"/>
  <c r="I250" i="22"/>
  <c r="I16" i="32" s="1"/>
  <c r="I15" i="44" s="1"/>
  <c r="I15" i="56" s="1"/>
  <c r="H250" i="22"/>
  <c r="H16" i="33" s="1"/>
  <c r="H15" i="45" s="1"/>
  <c r="H15" i="57" s="1"/>
  <c r="G250" i="22"/>
  <c r="G16" i="28" s="1"/>
  <c r="G15" i="37" s="1"/>
  <c r="G15" i="50" s="1"/>
  <c r="F250" i="22"/>
  <c r="F16" i="27" s="1"/>
  <c r="F15" i="36" s="1"/>
  <c r="E250" i="22"/>
  <c r="D250" i="22"/>
  <c r="D16" i="27" s="1"/>
  <c r="D15" i="36" s="1"/>
  <c r="B250" i="22"/>
  <c r="C250" i="22"/>
  <c r="C16" i="28" s="1"/>
  <c r="C15" i="37" s="1"/>
  <c r="C15" i="50" s="1"/>
  <c r="AM251" i="22"/>
  <c r="AL251" i="22"/>
  <c r="AL17" i="33" s="1"/>
  <c r="AL16" i="45" s="1"/>
  <c r="AL16" i="57" s="1"/>
  <c r="AK251" i="22"/>
  <c r="AK17" i="32" s="1"/>
  <c r="AK16" i="44" s="1"/>
  <c r="AK16" i="56" s="1"/>
  <c r="AJ251" i="22"/>
  <c r="AJ17" i="31" s="1"/>
  <c r="AJ16" i="42" s="1"/>
  <c r="AJ16" i="54" s="1"/>
  <c r="AI251" i="22"/>
  <c r="AI17" i="32" s="1"/>
  <c r="AI16" i="44" s="1"/>
  <c r="AI16" i="56" s="1"/>
  <c r="AH251" i="22"/>
  <c r="AH17" i="27" s="1"/>
  <c r="AH16" i="36" s="1"/>
  <c r="AG251" i="22"/>
  <c r="AG17" i="29" s="1"/>
  <c r="AG16" i="39" s="1"/>
  <c r="AG16" i="51" s="1"/>
  <c r="AF251" i="22"/>
  <c r="AF17" i="27" s="1"/>
  <c r="AF16" i="36" s="1"/>
  <c r="AE251" i="22"/>
  <c r="AE17" i="25" s="1"/>
  <c r="AE16" i="40" s="1"/>
  <c r="AE16" i="52" s="1"/>
  <c r="AD251" i="22"/>
  <c r="AD17" i="29" s="1"/>
  <c r="AD16" i="39" s="1"/>
  <c r="AD16" i="51" s="1"/>
  <c r="AC251" i="22"/>
  <c r="AC17" i="25" s="1"/>
  <c r="AC16" i="40" s="1"/>
  <c r="AC16" i="52" s="1"/>
  <c r="AB251" i="22"/>
  <c r="AB17" i="31" s="1"/>
  <c r="AB16" i="42" s="1"/>
  <c r="AB16" i="54" s="1"/>
  <c r="AA251" i="22"/>
  <c r="AA17" i="25" s="1"/>
  <c r="AA16" i="40" s="1"/>
  <c r="AA16" i="52" s="1"/>
  <c r="Z251" i="22"/>
  <c r="Y251" i="22"/>
  <c r="Y17" i="32" s="1"/>
  <c r="Y16" i="44" s="1"/>
  <c r="Y16" i="56" s="1"/>
  <c r="X251" i="22"/>
  <c r="W251" i="22"/>
  <c r="V251" i="22"/>
  <c r="U251" i="22"/>
  <c r="U17" i="27" s="1"/>
  <c r="U16" i="36" s="1"/>
  <c r="T251" i="22"/>
  <c r="S251" i="22"/>
  <c r="S17" i="31" s="1"/>
  <c r="S16" i="42" s="1"/>
  <c r="S16" i="54" s="1"/>
  <c r="R251" i="22"/>
  <c r="Q251" i="22"/>
  <c r="P251" i="22"/>
  <c r="P17" i="31" s="1"/>
  <c r="P16" i="42" s="1"/>
  <c r="P16" i="54" s="1"/>
  <c r="O251" i="22"/>
  <c r="O17" i="25" s="1"/>
  <c r="O16" i="40" s="1"/>
  <c r="O16" i="52" s="1"/>
  <c r="N251" i="22"/>
  <c r="N17" i="31" s="1"/>
  <c r="N16" i="42" s="1"/>
  <c r="N16" i="54" s="1"/>
  <c r="M251" i="22"/>
  <c r="M17" i="28" s="1"/>
  <c r="M16" i="37" s="1"/>
  <c r="M16" i="50" s="1"/>
  <c r="L251" i="22"/>
  <c r="L17" i="29" s="1"/>
  <c r="L16" i="39" s="1"/>
  <c r="L16" i="51" s="1"/>
  <c r="K251" i="22"/>
  <c r="K17" i="27" s="1"/>
  <c r="K16" i="36" s="1"/>
  <c r="J251" i="22"/>
  <c r="J17" i="33" s="1"/>
  <c r="J16" i="45" s="1"/>
  <c r="J16" i="57" s="1"/>
  <c r="I251" i="22"/>
  <c r="I17" i="30" s="1"/>
  <c r="I16" i="41" s="1"/>
  <c r="I16" i="53" s="1"/>
  <c r="H251" i="22"/>
  <c r="H17" i="33" s="1"/>
  <c r="H16" i="45" s="1"/>
  <c r="H16" i="57" s="1"/>
  <c r="G251" i="22"/>
  <c r="F251" i="22"/>
  <c r="F17" i="28" s="1"/>
  <c r="F16" i="37" s="1"/>
  <c r="F16" i="50" s="1"/>
  <c r="E251" i="22"/>
  <c r="E17" i="32" s="1"/>
  <c r="E16" i="44" s="1"/>
  <c r="E16" i="56" s="1"/>
  <c r="D251" i="22"/>
  <c r="D17" i="29" s="1"/>
  <c r="D16" i="39" s="1"/>
  <c r="D16" i="51" s="1"/>
  <c r="B251" i="22"/>
  <c r="C251" i="22"/>
  <c r="AM252" i="22"/>
  <c r="AM18" i="29" s="1"/>
  <c r="AM17" i="39" s="1"/>
  <c r="AM17" i="51" s="1"/>
  <c r="AL252" i="22"/>
  <c r="AL18" i="25" s="1"/>
  <c r="AL17" i="40" s="1"/>
  <c r="AL17" i="52" s="1"/>
  <c r="AK252" i="22"/>
  <c r="AK18" i="28" s="1"/>
  <c r="AK17" i="37" s="1"/>
  <c r="AK17" i="50" s="1"/>
  <c r="AJ252" i="22"/>
  <c r="AJ18" i="29" s="1"/>
  <c r="AJ17" i="39" s="1"/>
  <c r="AJ17" i="51" s="1"/>
  <c r="AI252" i="22"/>
  <c r="AI18" i="25" s="1"/>
  <c r="AI17" i="40" s="1"/>
  <c r="AI17" i="52" s="1"/>
  <c r="AG252" i="22"/>
  <c r="AH252" i="22"/>
  <c r="AH18" i="25" s="1"/>
  <c r="AH17" i="40" s="1"/>
  <c r="AH17" i="52" s="1"/>
  <c r="AF252" i="22"/>
  <c r="AF18" i="30" s="1"/>
  <c r="AF17" i="41" s="1"/>
  <c r="AF17" i="53" s="1"/>
  <c r="AE252" i="22"/>
  <c r="AE18" i="28" s="1"/>
  <c r="AE17" i="37" s="1"/>
  <c r="AE17" i="50" s="1"/>
  <c r="AD252" i="22"/>
  <c r="AD18" i="25" s="1"/>
  <c r="AD17" i="40" s="1"/>
  <c r="AD17" i="52" s="1"/>
  <c r="AC252" i="22"/>
  <c r="AA252" i="22"/>
  <c r="AA18" i="32" s="1"/>
  <c r="AA17" i="44" s="1"/>
  <c r="AA17" i="56" s="1"/>
  <c r="AB252" i="22"/>
  <c r="Z252" i="22"/>
  <c r="Y252" i="22"/>
  <c r="Y18" i="32" s="1"/>
  <c r="Y17" i="44" s="1"/>
  <c r="Y17" i="56" s="1"/>
  <c r="X252" i="22"/>
  <c r="W252" i="22"/>
  <c r="V252" i="22"/>
  <c r="U252" i="22"/>
  <c r="U18" i="32" s="1"/>
  <c r="U17" i="44" s="1"/>
  <c r="U17" i="56" s="1"/>
  <c r="T252" i="22"/>
  <c r="T18" i="28" s="1"/>
  <c r="T17" i="37" s="1"/>
  <c r="T17" i="50" s="1"/>
  <c r="S252" i="22"/>
  <c r="S18" i="28" s="1"/>
  <c r="S17" i="37" s="1"/>
  <c r="S17" i="50" s="1"/>
  <c r="R252" i="22"/>
  <c r="R18" i="25" s="1"/>
  <c r="R17" i="40" s="1"/>
  <c r="R17" i="52" s="1"/>
  <c r="Q252" i="22"/>
  <c r="Q18" i="27" s="1"/>
  <c r="Q17" i="36" s="1"/>
  <c r="P252" i="22"/>
  <c r="P18" i="28" s="1"/>
  <c r="P17" i="37" s="1"/>
  <c r="P17" i="50" s="1"/>
  <c r="O252" i="22"/>
  <c r="O18" i="27" s="1"/>
  <c r="O17" i="36" s="1"/>
  <c r="N252" i="22"/>
  <c r="N18" i="25" s="1"/>
  <c r="N17" i="40" s="1"/>
  <c r="N17" i="52" s="1"/>
  <c r="M252" i="22"/>
  <c r="M18" i="31" s="1"/>
  <c r="M17" i="42" s="1"/>
  <c r="M17" i="54" s="1"/>
  <c r="L252" i="22"/>
  <c r="L18" i="31" s="1"/>
  <c r="L17" i="42" s="1"/>
  <c r="L17" i="54" s="1"/>
  <c r="K252" i="22"/>
  <c r="K18" i="29" s="1"/>
  <c r="K17" i="39" s="1"/>
  <c r="K17" i="51" s="1"/>
  <c r="J252" i="22"/>
  <c r="J18" i="25" s="1"/>
  <c r="J17" i="40" s="1"/>
  <c r="J17" i="52" s="1"/>
  <c r="I252" i="22"/>
  <c r="H252" i="22"/>
  <c r="H18" i="29" s="1"/>
  <c r="H17" i="39" s="1"/>
  <c r="H17" i="51" s="1"/>
  <c r="F252" i="22"/>
  <c r="G252" i="22"/>
  <c r="G18" i="31" s="1"/>
  <c r="G17" i="42" s="1"/>
  <c r="G17" i="54" s="1"/>
  <c r="E252" i="22"/>
  <c r="E18" i="33" s="1"/>
  <c r="E17" i="45" s="1"/>
  <c r="E17" i="57" s="1"/>
  <c r="D252" i="22"/>
  <c r="D18" i="31" s="1"/>
  <c r="D17" i="42" s="1"/>
  <c r="D17" i="54" s="1"/>
  <c r="B252" i="22"/>
  <c r="C252" i="22"/>
  <c r="C18" i="29" s="1"/>
  <c r="C17" i="39" s="1"/>
  <c r="C17" i="51" s="1"/>
  <c r="AM249" i="22"/>
  <c r="AM15" i="27" s="1"/>
  <c r="AM14" i="36" s="1"/>
  <c r="AL249" i="22"/>
  <c r="AL15" i="25" s="1"/>
  <c r="AL14" i="40" s="1"/>
  <c r="AL14" i="52" s="1"/>
  <c r="AK249" i="22"/>
  <c r="AK15" i="31" s="1"/>
  <c r="AK14" i="42" s="1"/>
  <c r="AK14" i="54" s="1"/>
  <c r="AJ249" i="22"/>
  <c r="AI249" i="22"/>
  <c r="AH249" i="22"/>
  <c r="AH15" i="31" s="1"/>
  <c r="AH14" i="42" s="1"/>
  <c r="AH14" i="54" s="1"/>
  <c r="AG249" i="22"/>
  <c r="AF249" i="22"/>
  <c r="AF15" i="32" s="1"/>
  <c r="AF14" i="44" s="1"/>
  <c r="AF14" i="56" s="1"/>
  <c r="AE249" i="22"/>
  <c r="AD249" i="22"/>
  <c r="AC249" i="22"/>
  <c r="AB249" i="22"/>
  <c r="AB15" i="28" s="1"/>
  <c r="AB14" i="37" s="1"/>
  <c r="AB14" i="50" s="1"/>
  <c r="AA249" i="22"/>
  <c r="Z249" i="22"/>
  <c r="Z15" i="32" s="1"/>
  <c r="Z14" i="44" s="1"/>
  <c r="Z14" i="56" s="1"/>
  <c r="Y249" i="22"/>
  <c r="X249" i="22"/>
  <c r="X15" i="32" s="1"/>
  <c r="X14" i="44" s="1"/>
  <c r="X14" i="56" s="1"/>
  <c r="W249" i="22"/>
  <c r="W15" i="27" s="1"/>
  <c r="W14" i="36" s="1"/>
  <c r="V249" i="22"/>
  <c r="V15" i="31" s="1"/>
  <c r="V14" i="42" s="1"/>
  <c r="V14" i="54" s="1"/>
  <c r="U249" i="22"/>
  <c r="U15" i="33" s="1"/>
  <c r="U14" i="45" s="1"/>
  <c r="U14" i="57" s="1"/>
  <c r="T249" i="22"/>
  <c r="T15" i="28" s="1"/>
  <c r="T14" i="37" s="1"/>
  <c r="T14" i="50" s="1"/>
  <c r="S249" i="22"/>
  <c r="S15" i="28" s="1"/>
  <c r="S14" i="37" s="1"/>
  <c r="S14" i="50" s="1"/>
  <c r="R249" i="22"/>
  <c r="R15" i="25" s="1"/>
  <c r="R14" i="40" s="1"/>
  <c r="R14" i="52" s="1"/>
  <c r="Q249" i="22"/>
  <c r="Q15" i="25" s="1"/>
  <c r="Q14" i="40" s="1"/>
  <c r="Q14" i="52" s="1"/>
  <c r="P249" i="22"/>
  <c r="P15" i="31" s="1"/>
  <c r="P14" i="42" s="1"/>
  <c r="P14" i="54" s="1"/>
  <c r="O249" i="22"/>
  <c r="O15" i="30" s="1"/>
  <c r="O14" i="41" s="1"/>
  <c r="O14" i="53" s="1"/>
  <c r="N249" i="22"/>
  <c r="N15" i="31" s="1"/>
  <c r="N14" i="42" s="1"/>
  <c r="N14" i="54" s="1"/>
  <c r="M249" i="22"/>
  <c r="L249" i="22"/>
  <c r="K249" i="22"/>
  <c r="K15" i="30" s="1"/>
  <c r="K14" i="41" s="1"/>
  <c r="K14" i="53" s="1"/>
  <c r="J249" i="22"/>
  <c r="I249" i="22"/>
  <c r="H249" i="22"/>
  <c r="G249" i="22"/>
  <c r="G15" i="30" s="1"/>
  <c r="G14" i="41" s="1"/>
  <c r="G14" i="53" s="1"/>
  <c r="F249" i="22"/>
  <c r="E249" i="22"/>
  <c r="D249" i="22"/>
  <c r="D15" i="30" s="1"/>
  <c r="D14" i="41" s="1"/>
  <c r="D14" i="53" s="1"/>
  <c r="B249" i="22"/>
  <c r="C249" i="22"/>
  <c r="C15" i="27" s="1"/>
  <c r="C14" i="36" s="1"/>
  <c r="AM258" i="22"/>
  <c r="AM24" i="27" s="1"/>
  <c r="AM23" i="36" s="1"/>
  <c r="AL258" i="22"/>
  <c r="AL24" i="25" s="1"/>
  <c r="AL23" i="40" s="1"/>
  <c r="AL23" i="52" s="1"/>
  <c r="AK258" i="22"/>
  <c r="AJ258" i="22"/>
  <c r="AI258" i="22"/>
  <c r="AH258" i="22"/>
  <c r="AH24" i="33" s="1"/>
  <c r="AH23" i="45" s="1"/>
  <c r="AH23" i="57" s="1"/>
  <c r="AG258" i="22"/>
  <c r="AG24" i="33" s="1"/>
  <c r="AG23" i="45" s="1"/>
  <c r="AG23" i="57" s="1"/>
  <c r="AF258" i="22"/>
  <c r="AE258" i="22"/>
  <c r="AD258" i="22"/>
  <c r="AC258" i="22"/>
  <c r="AB258" i="22"/>
  <c r="AA258" i="22"/>
  <c r="Z258" i="22"/>
  <c r="Y258" i="22"/>
  <c r="X258" i="22"/>
  <c r="X24" i="27" s="1"/>
  <c r="X23" i="36" s="1"/>
  <c r="W258" i="22"/>
  <c r="W24" i="29" s="1"/>
  <c r="W23" i="39" s="1"/>
  <c r="W23" i="51" s="1"/>
  <c r="V258" i="22"/>
  <c r="V24" i="32" s="1"/>
  <c r="V23" i="44" s="1"/>
  <c r="V23" i="56" s="1"/>
  <c r="U258" i="22"/>
  <c r="U24" i="25" s="1"/>
  <c r="U23" i="40" s="1"/>
  <c r="U23" i="52" s="1"/>
  <c r="T258" i="22"/>
  <c r="S258" i="22"/>
  <c r="S24" i="30" s="1"/>
  <c r="S23" i="41" s="1"/>
  <c r="S23" i="53" s="1"/>
  <c r="R258" i="22"/>
  <c r="R24" i="32" s="1"/>
  <c r="R23" i="44" s="1"/>
  <c r="R23" i="56" s="1"/>
  <c r="Q258" i="22"/>
  <c r="Q24" i="30" s="1"/>
  <c r="Q23" i="41" s="1"/>
  <c r="Q23" i="53" s="1"/>
  <c r="P258" i="22"/>
  <c r="P24" i="32" s="1"/>
  <c r="P23" i="44" s="1"/>
  <c r="P23" i="56" s="1"/>
  <c r="O258" i="22"/>
  <c r="O24" i="28" s="1"/>
  <c r="O23" i="37" s="1"/>
  <c r="O23" i="50" s="1"/>
  <c r="N258" i="22"/>
  <c r="N24" i="29" s="1"/>
  <c r="N23" i="39" s="1"/>
  <c r="N23" i="51" s="1"/>
  <c r="M258" i="22"/>
  <c r="K258" i="22"/>
  <c r="L258" i="22"/>
  <c r="L24" i="27" s="1"/>
  <c r="L23" i="36" s="1"/>
  <c r="I258" i="22"/>
  <c r="J258" i="22"/>
  <c r="J24" i="29" s="1"/>
  <c r="J23" i="39" s="1"/>
  <c r="J23" i="51" s="1"/>
  <c r="H258" i="22"/>
  <c r="H24" i="31" s="1"/>
  <c r="H23" i="42" s="1"/>
  <c r="H23" i="54" s="1"/>
  <c r="G258" i="22"/>
  <c r="F258" i="22"/>
  <c r="F24" i="32" s="1"/>
  <c r="F23" i="44" s="1"/>
  <c r="F23" i="56" s="1"/>
  <c r="E258" i="22"/>
  <c r="E24" i="25" s="1"/>
  <c r="E23" i="40" s="1"/>
  <c r="E23" i="52" s="1"/>
  <c r="D258" i="22"/>
  <c r="D24" i="33" s="1"/>
  <c r="D23" i="45" s="1"/>
  <c r="D23" i="57" s="1"/>
  <c r="B258" i="22"/>
  <c r="C258" i="22"/>
  <c r="C24" i="32" s="1"/>
  <c r="C23" i="44" s="1"/>
  <c r="C23" i="56" s="1"/>
  <c r="AN244" i="22"/>
  <c r="AN10" i="25" s="1"/>
  <c r="AM244" i="22"/>
  <c r="AM10" i="27" s="1"/>
  <c r="AM9" i="36" s="1"/>
  <c r="AL244" i="22"/>
  <c r="AK244" i="22"/>
  <c r="AK10" i="29" s="1"/>
  <c r="AK9" i="39" s="1"/>
  <c r="AK9" i="51" s="1"/>
  <c r="AJ244" i="22"/>
  <c r="AJ10" i="29" s="1"/>
  <c r="AJ9" i="39" s="1"/>
  <c r="AJ9" i="51" s="1"/>
  <c r="AI244" i="22"/>
  <c r="AH244" i="22"/>
  <c r="AG244" i="22"/>
  <c r="AF244" i="22"/>
  <c r="AE244" i="22"/>
  <c r="AD244" i="22"/>
  <c r="AC244" i="22"/>
  <c r="AB244" i="22"/>
  <c r="AB10" i="30" s="1"/>
  <c r="AB9" i="41" s="1"/>
  <c r="AB9" i="53" s="1"/>
  <c r="AA244" i="22"/>
  <c r="Z244" i="22"/>
  <c r="Y244" i="22"/>
  <c r="Y10" i="32" s="1"/>
  <c r="Y9" i="44" s="1"/>
  <c r="Y9" i="56" s="1"/>
  <c r="X244" i="22"/>
  <c r="W244" i="22"/>
  <c r="W10" i="31" s="1"/>
  <c r="W9" i="42" s="1"/>
  <c r="W9" i="54" s="1"/>
  <c r="U244" i="22"/>
  <c r="U10" i="27" s="1"/>
  <c r="U9" i="36" s="1"/>
  <c r="V244" i="22"/>
  <c r="T244" i="22"/>
  <c r="T10" i="29" s="1"/>
  <c r="T9" i="39" s="1"/>
  <c r="T9" i="51" s="1"/>
  <c r="S244" i="22"/>
  <c r="S10" i="32" s="1"/>
  <c r="S9" i="44" s="1"/>
  <c r="S9" i="56" s="1"/>
  <c r="R244" i="22"/>
  <c r="R10" i="29" s="1"/>
  <c r="R9" i="39" s="1"/>
  <c r="R9" i="51" s="1"/>
  <c r="Q244" i="22"/>
  <c r="P244" i="22"/>
  <c r="O244" i="22"/>
  <c r="O10" i="25" s="1"/>
  <c r="O9" i="40" s="1"/>
  <c r="O9" i="52" s="1"/>
  <c r="N244" i="22"/>
  <c r="N10" i="28" s="1"/>
  <c r="N9" i="37" s="1"/>
  <c r="N9" i="50" s="1"/>
  <c r="M244" i="22"/>
  <c r="L244" i="22"/>
  <c r="L10" i="32" s="1"/>
  <c r="L9" i="44" s="1"/>
  <c r="L9" i="56" s="1"/>
  <c r="K244" i="22"/>
  <c r="J244" i="22"/>
  <c r="J10" i="29" s="1"/>
  <c r="J9" i="39" s="1"/>
  <c r="J9" i="51" s="1"/>
  <c r="I244" i="22"/>
  <c r="H244" i="22"/>
  <c r="G244" i="22"/>
  <c r="G10" i="27" s="1"/>
  <c r="G9" i="36" s="1"/>
  <c r="F244" i="22"/>
  <c r="F10" i="33" s="1"/>
  <c r="F9" i="45" s="1"/>
  <c r="F9" i="57" s="1"/>
  <c r="E244" i="22"/>
  <c r="E10" i="33" s="1"/>
  <c r="E9" i="45" s="1"/>
  <c r="E9" i="57" s="1"/>
  <c r="D244" i="22"/>
  <c r="D10" i="31" s="1"/>
  <c r="D9" i="42" s="1"/>
  <c r="D9" i="54" s="1"/>
  <c r="B244" i="22"/>
  <c r="C244" i="22"/>
  <c r="C10" i="28" s="1"/>
  <c r="C9" i="37" s="1"/>
  <c r="C9" i="50" s="1"/>
  <c r="AN261" i="22"/>
  <c r="AM261" i="22"/>
  <c r="AM27" i="30" s="1"/>
  <c r="AM26" i="41" s="1"/>
  <c r="AM26" i="53" s="1"/>
  <c r="AL261" i="22"/>
  <c r="AL27" i="30" s="1"/>
  <c r="AL26" i="41" s="1"/>
  <c r="AL26" i="53" s="1"/>
  <c r="AK261" i="22"/>
  <c r="AJ261" i="22"/>
  <c r="AJ27" i="27" s="1"/>
  <c r="AJ26" i="36" s="1"/>
  <c r="AI261" i="22"/>
  <c r="AH261" i="22"/>
  <c r="AG261" i="22"/>
  <c r="AF261" i="22"/>
  <c r="AE261" i="22"/>
  <c r="AE27" i="25" s="1"/>
  <c r="AE26" i="40" s="1"/>
  <c r="AE26" i="52" s="1"/>
  <c r="AD261" i="22"/>
  <c r="AD27" i="27" s="1"/>
  <c r="AD26" i="36" s="1"/>
  <c r="AC261" i="22"/>
  <c r="AC27" i="30" s="1"/>
  <c r="AC26" i="41" s="1"/>
  <c r="AC26" i="53" s="1"/>
  <c r="AB261" i="22"/>
  <c r="AB27" i="25" s="1"/>
  <c r="AB26" i="40" s="1"/>
  <c r="AB26" i="52" s="1"/>
  <c r="AA261" i="22"/>
  <c r="AA27" i="33" s="1"/>
  <c r="AA26" i="45" s="1"/>
  <c r="AA26" i="57" s="1"/>
  <c r="Z261" i="22"/>
  <c r="Z27" i="29" s="1"/>
  <c r="Z26" i="39" s="1"/>
  <c r="Z26" i="51" s="1"/>
  <c r="Y261" i="22"/>
  <c r="Y27" i="29" s="1"/>
  <c r="Y26" i="39" s="1"/>
  <c r="Y26" i="51" s="1"/>
  <c r="X261" i="22"/>
  <c r="W261" i="22"/>
  <c r="W27" i="29" s="1"/>
  <c r="W26" i="39" s="1"/>
  <c r="W26" i="51" s="1"/>
  <c r="V261" i="22"/>
  <c r="U261" i="22"/>
  <c r="U27" i="32" s="1"/>
  <c r="U26" i="44" s="1"/>
  <c r="U26" i="56" s="1"/>
  <c r="T261" i="22"/>
  <c r="T27" i="27" s="1"/>
  <c r="T26" i="36" s="1"/>
  <c r="S261" i="22"/>
  <c r="S27" i="32" s="1"/>
  <c r="S26" i="44" s="1"/>
  <c r="S26" i="56" s="1"/>
  <c r="R261" i="22"/>
  <c r="Q261" i="22"/>
  <c r="P261" i="22"/>
  <c r="O261" i="22"/>
  <c r="O27" i="27" s="1"/>
  <c r="O26" i="36" s="1"/>
  <c r="N261" i="22"/>
  <c r="N27" i="25" s="1"/>
  <c r="N26" i="40" s="1"/>
  <c r="N26" i="52" s="1"/>
  <c r="M261" i="22"/>
  <c r="M27" i="32" s="1"/>
  <c r="M26" i="44" s="1"/>
  <c r="M26" i="56" s="1"/>
  <c r="L261" i="22"/>
  <c r="L27" i="28" s="1"/>
  <c r="L26" i="37" s="1"/>
  <c r="L26" i="50" s="1"/>
  <c r="K261" i="22"/>
  <c r="J261" i="22"/>
  <c r="J27" i="33" s="1"/>
  <c r="J26" i="45" s="1"/>
  <c r="J26" i="57" s="1"/>
  <c r="I261" i="22"/>
  <c r="I27" i="30" s="1"/>
  <c r="I26" i="41" s="1"/>
  <c r="I26" i="53" s="1"/>
  <c r="H261" i="22"/>
  <c r="H27" i="33" s="1"/>
  <c r="H26" i="45" s="1"/>
  <c r="H26" i="57" s="1"/>
  <c r="G261" i="22"/>
  <c r="G27" i="31" s="1"/>
  <c r="G26" i="42" s="1"/>
  <c r="G26" i="54" s="1"/>
  <c r="F261" i="22"/>
  <c r="F27" i="32" s="1"/>
  <c r="F26" i="44" s="1"/>
  <c r="F26" i="56" s="1"/>
  <c r="E261" i="22"/>
  <c r="E27" i="32" s="1"/>
  <c r="E26" i="44" s="1"/>
  <c r="E26" i="56" s="1"/>
  <c r="D261" i="22"/>
  <c r="D27" i="28" s="1"/>
  <c r="D26" i="37" s="1"/>
  <c r="D26" i="50" s="1"/>
  <c r="B261" i="22"/>
  <c r="C261" i="22"/>
  <c r="C27" i="33" s="1"/>
  <c r="C26" i="45" s="1"/>
  <c r="C26" i="57" s="1"/>
  <c r="AM247" i="22"/>
  <c r="AL247" i="22"/>
  <c r="AL13" i="28" s="1"/>
  <c r="AL12" i="37" s="1"/>
  <c r="AL12" i="50" s="1"/>
  <c r="AK247" i="22"/>
  <c r="AK13" i="29" s="1"/>
  <c r="AK12" i="39" s="1"/>
  <c r="AK12" i="51" s="1"/>
  <c r="AJ247" i="22"/>
  <c r="AI247" i="22"/>
  <c r="AI13" i="28" s="1"/>
  <c r="AI12" i="37" s="1"/>
  <c r="AI12" i="50" s="1"/>
  <c r="AH247" i="22"/>
  <c r="AH13" i="25" s="1"/>
  <c r="AH12" i="40" s="1"/>
  <c r="AH12" i="52" s="1"/>
  <c r="AG247" i="22"/>
  <c r="AG13" i="31" s="1"/>
  <c r="AG12" i="42" s="1"/>
  <c r="AG12" i="54" s="1"/>
  <c r="AF247" i="22"/>
  <c r="AF13" i="32" s="1"/>
  <c r="AF12" i="44" s="1"/>
  <c r="AF12" i="56" s="1"/>
  <c r="AE247" i="22"/>
  <c r="AE13" i="33" s="1"/>
  <c r="AE12" i="45" s="1"/>
  <c r="AE12" i="57" s="1"/>
  <c r="AD247" i="22"/>
  <c r="AD13" i="32" s="1"/>
  <c r="AD12" i="44" s="1"/>
  <c r="AD12" i="56" s="1"/>
  <c r="AC247" i="22"/>
  <c r="AC13" i="29" s="1"/>
  <c r="AC12" i="39" s="1"/>
  <c r="AC12" i="51" s="1"/>
  <c r="AB247" i="22"/>
  <c r="AB13" i="31" s="1"/>
  <c r="AB12" i="42" s="1"/>
  <c r="AB12" i="54" s="1"/>
  <c r="AA247" i="22"/>
  <c r="AA13" i="28" s="1"/>
  <c r="AA12" i="37" s="1"/>
  <c r="AA12" i="50" s="1"/>
  <c r="Z247" i="22"/>
  <c r="Z13" i="31" s="1"/>
  <c r="Z12" i="42" s="1"/>
  <c r="Z12" i="54" s="1"/>
  <c r="Y247" i="22"/>
  <c r="Y13" i="29" s="1"/>
  <c r="Y12" i="39" s="1"/>
  <c r="Y12" i="51" s="1"/>
  <c r="X247" i="22"/>
  <c r="X13" i="32" s="1"/>
  <c r="X12" i="44" s="1"/>
  <c r="X12" i="56" s="1"/>
  <c r="W247" i="22"/>
  <c r="W13" i="31" s="1"/>
  <c r="W12" i="42" s="1"/>
  <c r="W12" i="54" s="1"/>
  <c r="V247" i="22"/>
  <c r="U247" i="22"/>
  <c r="T247" i="22"/>
  <c r="T13" i="28" s="1"/>
  <c r="T12" i="37" s="1"/>
  <c r="T12" i="50" s="1"/>
  <c r="S247" i="22"/>
  <c r="S13" i="33" s="1"/>
  <c r="S12" i="45" s="1"/>
  <c r="S12" i="57" s="1"/>
  <c r="R247" i="22"/>
  <c r="Q247" i="22"/>
  <c r="P247" i="22"/>
  <c r="P13" i="32" s="1"/>
  <c r="P12" i="44" s="1"/>
  <c r="P12" i="56" s="1"/>
  <c r="O247" i="22"/>
  <c r="N247" i="22"/>
  <c r="M247" i="22"/>
  <c r="M13" i="25" s="1"/>
  <c r="M12" i="40" s="1"/>
  <c r="M12" i="52" s="1"/>
  <c r="L247" i="22"/>
  <c r="K247" i="22"/>
  <c r="K13" i="30" s="1"/>
  <c r="K12" i="41" s="1"/>
  <c r="K12" i="53" s="1"/>
  <c r="J247" i="22"/>
  <c r="J13" i="33" s="1"/>
  <c r="J12" i="45" s="1"/>
  <c r="J12" i="57" s="1"/>
  <c r="H247" i="22"/>
  <c r="H13" i="32" s="1"/>
  <c r="H12" i="44" s="1"/>
  <c r="H12" i="56" s="1"/>
  <c r="I247" i="22"/>
  <c r="I13" i="29" s="1"/>
  <c r="I12" i="39" s="1"/>
  <c r="I12" i="51" s="1"/>
  <c r="G247" i="22"/>
  <c r="G13" i="25" s="1"/>
  <c r="G12" i="40" s="1"/>
  <c r="G12" i="52" s="1"/>
  <c r="F247" i="22"/>
  <c r="F13" i="32" s="1"/>
  <c r="F12" i="44" s="1"/>
  <c r="F12" i="56" s="1"/>
  <c r="E247" i="22"/>
  <c r="E13" i="25" s="1"/>
  <c r="E12" i="40" s="1"/>
  <c r="E12" i="52" s="1"/>
  <c r="D247" i="22"/>
  <c r="D13" i="25" s="1"/>
  <c r="D12" i="40" s="1"/>
  <c r="D12" i="52" s="1"/>
  <c r="B247" i="22"/>
  <c r="C247" i="22"/>
  <c r="C13" i="27" s="1"/>
  <c r="C12" i="36" s="1"/>
  <c r="AM253" i="22"/>
  <c r="AM19" i="31" s="1"/>
  <c r="AM18" i="42" s="1"/>
  <c r="AM18" i="54" s="1"/>
  <c r="AL253" i="22"/>
  <c r="AL19" i="28" s="1"/>
  <c r="AL18" i="37" s="1"/>
  <c r="AL18" i="50" s="1"/>
  <c r="AK253" i="22"/>
  <c r="AJ253" i="22"/>
  <c r="AI253" i="22"/>
  <c r="AI19" i="33" s="1"/>
  <c r="AI18" i="45" s="1"/>
  <c r="AI18" i="57" s="1"/>
  <c r="AH253" i="22"/>
  <c r="AH19" i="33" s="1"/>
  <c r="AH18" i="45" s="1"/>
  <c r="AH18" i="57" s="1"/>
  <c r="AG253" i="22"/>
  <c r="AF253" i="22"/>
  <c r="AF19" i="32" s="1"/>
  <c r="AF18" i="44" s="1"/>
  <c r="AF18" i="56" s="1"/>
  <c r="AE253" i="22"/>
  <c r="AE19" i="30" s="1"/>
  <c r="AE18" i="41" s="1"/>
  <c r="AE18" i="53" s="1"/>
  <c r="AD253" i="22"/>
  <c r="AD19" i="25" s="1"/>
  <c r="AD18" i="40" s="1"/>
  <c r="AD18" i="52" s="1"/>
  <c r="AC253" i="22"/>
  <c r="AB253" i="22"/>
  <c r="AA253" i="22"/>
  <c r="Z253" i="22"/>
  <c r="Z19" i="31" s="1"/>
  <c r="Z18" i="42" s="1"/>
  <c r="Z18" i="54" s="1"/>
  <c r="Y253" i="22"/>
  <c r="Y19" i="29" s="1"/>
  <c r="Y18" i="39" s="1"/>
  <c r="Y18" i="51" s="1"/>
  <c r="X253" i="22"/>
  <c r="W253" i="22"/>
  <c r="W19" i="27" s="1"/>
  <c r="W18" i="36" s="1"/>
  <c r="V253" i="22"/>
  <c r="V19" i="31" s="1"/>
  <c r="V18" i="42" s="1"/>
  <c r="V18" i="54" s="1"/>
  <c r="U253" i="22"/>
  <c r="T253" i="22"/>
  <c r="T19" i="28" s="1"/>
  <c r="T18" i="37" s="1"/>
  <c r="T18" i="50" s="1"/>
  <c r="S253" i="22"/>
  <c r="S19" i="32" s="1"/>
  <c r="S18" i="44" s="1"/>
  <c r="S18" i="56" s="1"/>
  <c r="R253" i="22"/>
  <c r="Q253" i="22"/>
  <c r="Q19" i="29" s="1"/>
  <c r="Q18" i="39" s="1"/>
  <c r="Q18" i="51" s="1"/>
  <c r="P253" i="22"/>
  <c r="P19" i="25" s="1"/>
  <c r="P18" i="40" s="1"/>
  <c r="P18" i="52" s="1"/>
  <c r="O253" i="22"/>
  <c r="N253" i="22"/>
  <c r="M253" i="22"/>
  <c r="L253" i="22"/>
  <c r="K253" i="22"/>
  <c r="K19" i="31" s="1"/>
  <c r="K18" i="42" s="1"/>
  <c r="K18" i="54" s="1"/>
  <c r="J253" i="22"/>
  <c r="J19" i="25" s="1"/>
  <c r="J18" i="40" s="1"/>
  <c r="J18" i="52" s="1"/>
  <c r="I253" i="22"/>
  <c r="I19" i="30" s="1"/>
  <c r="I18" i="41" s="1"/>
  <c r="I18" i="53" s="1"/>
  <c r="H253" i="22"/>
  <c r="H19" i="28" s="1"/>
  <c r="H18" i="37" s="1"/>
  <c r="H18" i="50" s="1"/>
  <c r="G253" i="22"/>
  <c r="G19" i="25" s="1"/>
  <c r="G18" i="40" s="1"/>
  <c r="G18" i="52" s="1"/>
  <c r="F253" i="22"/>
  <c r="F19" i="31" s="1"/>
  <c r="F18" i="42" s="1"/>
  <c r="F18" i="54" s="1"/>
  <c r="E253" i="22"/>
  <c r="E19" i="29" s="1"/>
  <c r="E18" i="39" s="1"/>
  <c r="E18" i="51" s="1"/>
  <c r="D253" i="22"/>
  <c r="D19" i="32" s="1"/>
  <c r="D18" i="44" s="1"/>
  <c r="D18" i="56" s="1"/>
  <c r="B253" i="22"/>
  <c r="C253" i="22"/>
  <c r="C19" i="28" s="1"/>
  <c r="C18" i="37" s="1"/>
  <c r="C18" i="50" s="1"/>
  <c r="AM243" i="22"/>
  <c r="AM9" i="33" s="1"/>
  <c r="AM8" i="45" s="1"/>
  <c r="AM8" i="57" s="1"/>
  <c r="AL243" i="22"/>
  <c r="AK243" i="22"/>
  <c r="AK9" i="31" s="1"/>
  <c r="AK8" i="42" s="1"/>
  <c r="AK8" i="54" s="1"/>
  <c r="AJ243" i="22"/>
  <c r="AI243" i="22"/>
  <c r="AH243" i="22"/>
  <c r="AH9" i="33" s="1"/>
  <c r="AH8" i="45" s="1"/>
  <c r="AH8" i="57" s="1"/>
  <c r="AG243" i="22"/>
  <c r="AG9" i="27" s="1"/>
  <c r="AG8" i="36" s="1"/>
  <c r="AF243" i="22"/>
  <c r="AF9" i="27" s="1"/>
  <c r="AF8" i="36" s="1"/>
  <c r="AE243" i="22"/>
  <c r="AE9" i="29" s="1"/>
  <c r="AE8" i="39" s="1"/>
  <c r="AE8" i="51" s="1"/>
  <c r="AD243" i="22"/>
  <c r="AD9" i="25" s="1"/>
  <c r="AD8" i="40" s="1"/>
  <c r="AD8" i="52" s="1"/>
  <c r="AC243" i="22"/>
  <c r="AB243" i="22"/>
  <c r="AA243" i="22"/>
  <c r="AA9" i="33" s="1"/>
  <c r="AA8" i="45" s="1"/>
  <c r="AA8" i="57" s="1"/>
  <c r="Z243" i="22"/>
  <c r="Z9" i="25" s="1"/>
  <c r="Z8" i="40" s="1"/>
  <c r="Z8" i="52" s="1"/>
  <c r="Y243" i="22"/>
  <c r="Y9" i="30" s="1"/>
  <c r="Y8" i="41" s="1"/>
  <c r="Y8" i="53" s="1"/>
  <c r="X243" i="22"/>
  <c r="X9" i="28" s="1"/>
  <c r="X8" i="37" s="1"/>
  <c r="X8" i="50" s="1"/>
  <c r="W243" i="22"/>
  <c r="V243" i="22"/>
  <c r="U243" i="22"/>
  <c r="U9" i="30" s="1"/>
  <c r="U8" i="41" s="1"/>
  <c r="U8" i="53" s="1"/>
  <c r="T243" i="22"/>
  <c r="S243" i="22"/>
  <c r="S9" i="27" s="1"/>
  <c r="S8" i="36" s="1"/>
  <c r="R243" i="22"/>
  <c r="Q243" i="22"/>
  <c r="P243" i="22"/>
  <c r="O243" i="22"/>
  <c r="O9" i="28" s="1"/>
  <c r="O8" i="37" s="1"/>
  <c r="O8" i="50" s="1"/>
  <c r="N243" i="22"/>
  <c r="N9" i="25" s="1"/>
  <c r="N8" i="40" s="1"/>
  <c r="N8" i="52" s="1"/>
  <c r="M243" i="22"/>
  <c r="M9" i="33" s="1"/>
  <c r="M8" i="45" s="1"/>
  <c r="M8" i="57" s="1"/>
  <c r="L243" i="22"/>
  <c r="L9" i="28" s="1"/>
  <c r="L8" i="37" s="1"/>
  <c r="L8" i="50" s="1"/>
  <c r="K243" i="22"/>
  <c r="K9" i="28" s="1"/>
  <c r="K8" i="37" s="1"/>
  <c r="K8" i="50" s="1"/>
  <c r="J243" i="22"/>
  <c r="J9" i="25" s="1"/>
  <c r="J8" i="40" s="1"/>
  <c r="J8" i="52" s="1"/>
  <c r="I243" i="22"/>
  <c r="I9" i="29" s="1"/>
  <c r="I8" i="39" s="1"/>
  <c r="I8" i="51" s="1"/>
  <c r="H243" i="22"/>
  <c r="H9" i="30" s="1"/>
  <c r="H8" i="41" s="1"/>
  <c r="H8" i="53" s="1"/>
  <c r="G243" i="22"/>
  <c r="G9" i="31" s="1"/>
  <c r="G8" i="42" s="1"/>
  <c r="G8" i="54" s="1"/>
  <c r="F243" i="22"/>
  <c r="F9" i="32" s="1"/>
  <c r="F8" i="44" s="1"/>
  <c r="F8" i="56" s="1"/>
  <c r="E243" i="22"/>
  <c r="E9" i="27" s="1"/>
  <c r="E8" i="36" s="1"/>
  <c r="D243" i="22"/>
  <c r="B243" i="22"/>
  <c r="C243" i="22"/>
  <c r="C9" i="29" s="1"/>
  <c r="C8" i="39" s="1"/>
  <c r="C8" i="51" s="1"/>
  <c r="AM4" i="29"/>
  <c r="AM3" i="39" s="1"/>
  <c r="AM3" i="51" s="1"/>
  <c r="AM4" i="25"/>
  <c r="AM3" i="40" s="1"/>
  <c r="AM3" i="52" s="1"/>
  <c r="AM4" i="31"/>
  <c r="AM3" i="42" s="1"/>
  <c r="AM3" i="54" s="1"/>
  <c r="AM4" i="33"/>
  <c r="AM3" i="45" s="1"/>
  <c r="AM3" i="57" s="1"/>
  <c r="AM4" i="27"/>
  <c r="AM3" i="36" s="1"/>
  <c r="AM4" i="30"/>
  <c r="AM3" i="41" s="1"/>
  <c r="AM3" i="53" s="1"/>
  <c r="AM4" i="28"/>
  <c r="AM3" i="37" s="1"/>
  <c r="AM3" i="50" s="1"/>
  <c r="AM4" i="32"/>
  <c r="AM3" i="44" s="1"/>
  <c r="AM3" i="56" s="1"/>
  <c r="AL4" i="33"/>
  <c r="AL3" i="45" s="1"/>
  <c r="AL3" i="57" s="1"/>
  <c r="AL4" i="27"/>
  <c r="AL3" i="36" s="1"/>
  <c r="AL4" i="32"/>
  <c r="AL3" i="44" s="1"/>
  <c r="AL3" i="56" s="1"/>
  <c r="AL4" i="30"/>
  <c r="AL3" i="41" s="1"/>
  <c r="AL3" i="53" s="1"/>
  <c r="AL4" i="29"/>
  <c r="AL3" i="39" s="1"/>
  <c r="AL3" i="51" s="1"/>
  <c r="AL4" i="28"/>
  <c r="AL3" i="37" s="1"/>
  <c r="AL3" i="50" s="1"/>
  <c r="AL4" i="25"/>
  <c r="AL3" i="40" s="1"/>
  <c r="AL3" i="52" s="1"/>
  <c r="AK4" i="30"/>
  <c r="AK3" i="41" s="1"/>
  <c r="AK3" i="53" s="1"/>
  <c r="AK4" i="25"/>
  <c r="AK3" i="40" s="1"/>
  <c r="AK3" i="52" s="1"/>
  <c r="AK4" i="33"/>
  <c r="AK3" i="45" s="1"/>
  <c r="AK3" i="57" s="1"/>
  <c r="AK4" i="32"/>
  <c r="AK3" i="44" s="1"/>
  <c r="AK3" i="56" s="1"/>
  <c r="AK4" i="27"/>
  <c r="AK3" i="36" s="1"/>
  <c r="AK4" i="31"/>
  <c r="AK3" i="42" s="1"/>
  <c r="AK3" i="54" s="1"/>
  <c r="AK4" i="29"/>
  <c r="AK3" i="39" s="1"/>
  <c r="AK3" i="51" s="1"/>
  <c r="AK4" i="28"/>
  <c r="AK3" i="37" s="1"/>
  <c r="AK3" i="50" s="1"/>
  <c r="AJ4" i="30"/>
  <c r="AJ3" i="41" s="1"/>
  <c r="AJ3" i="53" s="1"/>
  <c r="AJ4" i="32"/>
  <c r="AJ3" i="44" s="1"/>
  <c r="AJ3" i="56" s="1"/>
  <c r="AJ4" i="27"/>
  <c r="AJ3" i="36" s="1"/>
  <c r="AJ4" i="25"/>
  <c r="AJ3" i="40" s="1"/>
  <c r="AJ3" i="52" s="1"/>
  <c r="AJ4" i="33"/>
  <c r="AJ3" i="45" s="1"/>
  <c r="AJ3" i="57" s="1"/>
  <c r="AJ4" i="31"/>
  <c r="AJ3" i="42" s="1"/>
  <c r="AJ3" i="54" s="1"/>
  <c r="AJ4" i="28"/>
  <c r="AJ3" i="37" s="1"/>
  <c r="AJ3" i="50" s="1"/>
  <c r="AJ4" i="29"/>
  <c r="AJ3" i="39" s="1"/>
  <c r="AJ3" i="51" s="1"/>
  <c r="AI4" i="27"/>
  <c r="AI3" i="36" s="1"/>
  <c r="AI4" i="31"/>
  <c r="AI3" i="42" s="1"/>
  <c r="AI3" i="54" s="1"/>
  <c r="AI4" i="32"/>
  <c r="AI3" i="44" s="1"/>
  <c r="AI3" i="56" s="1"/>
  <c r="AI4" i="33"/>
  <c r="AI3" i="45" s="1"/>
  <c r="AI3" i="57" s="1"/>
  <c r="AI4" i="25"/>
  <c r="AI3" i="40" s="1"/>
  <c r="AI3" i="52" s="1"/>
  <c r="AI4" i="28"/>
  <c r="AI3" i="37" s="1"/>
  <c r="AI3" i="50" s="1"/>
  <c r="AI4" i="30"/>
  <c r="AI3" i="41" s="1"/>
  <c r="AI3" i="53" s="1"/>
  <c r="AI4" i="29"/>
  <c r="AI3" i="39" s="1"/>
  <c r="AI3" i="51" s="1"/>
  <c r="AH4" i="31"/>
  <c r="AH3" i="42" s="1"/>
  <c r="AH3" i="54" s="1"/>
  <c r="AH4" i="29"/>
  <c r="AH3" i="39" s="1"/>
  <c r="AH3" i="51" s="1"/>
  <c r="AH4" i="25"/>
  <c r="AH3" i="40" s="1"/>
  <c r="AH3" i="52" s="1"/>
  <c r="AH4" i="32"/>
  <c r="AH3" i="44" s="1"/>
  <c r="AH3" i="56" s="1"/>
  <c r="AH4" i="30"/>
  <c r="AH3" i="41" s="1"/>
  <c r="AH3" i="53" s="1"/>
  <c r="AH4" i="27"/>
  <c r="AH3" i="36" s="1"/>
  <c r="AH4" i="28"/>
  <c r="AH3" i="37" s="1"/>
  <c r="AH3" i="50" s="1"/>
  <c r="AH4" i="33"/>
  <c r="AH3" i="45" s="1"/>
  <c r="AH3" i="57" s="1"/>
  <c r="AG4" i="29"/>
  <c r="AG3" i="39" s="1"/>
  <c r="AG3" i="51" s="1"/>
  <c r="AG4" i="31"/>
  <c r="AG3" i="42" s="1"/>
  <c r="AG3" i="54" s="1"/>
  <c r="AG4" i="32"/>
  <c r="AG3" i="44" s="1"/>
  <c r="AG3" i="56" s="1"/>
  <c r="AG4" i="30"/>
  <c r="AG3" i="41" s="1"/>
  <c r="AG3" i="53" s="1"/>
  <c r="AG4" i="28"/>
  <c r="AG3" i="37" s="1"/>
  <c r="AG3" i="50" s="1"/>
  <c r="AG4" i="27"/>
  <c r="AG3" i="36" s="1"/>
  <c r="AG4" i="33"/>
  <c r="AG3" i="45" s="1"/>
  <c r="AG3" i="57" s="1"/>
  <c r="AG4" i="25"/>
  <c r="AG3" i="40" s="1"/>
  <c r="AG3" i="52" s="1"/>
  <c r="AF4" i="29"/>
  <c r="AF3" i="39" s="1"/>
  <c r="AF3" i="51" s="1"/>
  <c r="AF4" i="27"/>
  <c r="AF3" i="36" s="1"/>
  <c r="AF4" i="30"/>
  <c r="AF3" i="41" s="1"/>
  <c r="AF3" i="53" s="1"/>
  <c r="AF4" i="33"/>
  <c r="AF3" i="45" s="1"/>
  <c r="AF3" i="57" s="1"/>
  <c r="AF4" i="32"/>
  <c r="AF3" i="44" s="1"/>
  <c r="AF3" i="56" s="1"/>
  <c r="AF4" i="25"/>
  <c r="AF3" i="40" s="1"/>
  <c r="AF3" i="52" s="1"/>
  <c r="AF4" i="31"/>
  <c r="AF3" i="42" s="1"/>
  <c r="AF3" i="54" s="1"/>
  <c r="AF4" i="28"/>
  <c r="AF3" i="37" s="1"/>
  <c r="AF3" i="50" s="1"/>
  <c r="AE4" i="32"/>
  <c r="AE3" i="44" s="1"/>
  <c r="AE3" i="56" s="1"/>
  <c r="AE4" i="31"/>
  <c r="AE3" i="42" s="1"/>
  <c r="AE3" i="54" s="1"/>
  <c r="AE4" i="30"/>
  <c r="AE3" i="41" s="1"/>
  <c r="AE3" i="53" s="1"/>
  <c r="AE4" i="27"/>
  <c r="AE3" i="36" s="1"/>
  <c r="AE4" i="33"/>
  <c r="AE3" i="45" s="1"/>
  <c r="AE3" i="57" s="1"/>
  <c r="AE4" i="25"/>
  <c r="AE3" i="40" s="1"/>
  <c r="AE3" i="52" s="1"/>
  <c r="AE4" i="29"/>
  <c r="AE3" i="39" s="1"/>
  <c r="AE3" i="51" s="1"/>
  <c r="AE4" i="28"/>
  <c r="AE3" i="37" s="1"/>
  <c r="AE3" i="50" s="1"/>
  <c r="AD4" i="32"/>
  <c r="AD3" i="44" s="1"/>
  <c r="AD3" i="56" s="1"/>
  <c r="AD4" i="29"/>
  <c r="AD3" i="39" s="1"/>
  <c r="AD3" i="51" s="1"/>
  <c r="AD4" i="28"/>
  <c r="AD3" i="37" s="1"/>
  <c r="AD3" i="50" s="1"/>
  <c r="AD4" i="33"/>
  <c r="AD3" i="45" s="1"/>
  <c r="AD3" i="57" s="1"/>
  <c r="AD4" i="30"/>
  <c r="AD3" i="41" s="1"/>
  <c r="AD3" i="53" s="1"/>
  <c r="AD4" i="27"/>
  <c r="AD3" i="36" s="1"/>
  <c r="AD4" i="25"/>
  <c r="AD3" i="40" s="1"/>
  <c r="AD3" i="52" s="1"/>
  <c r="AD4" i="31"/>
  <c r="AD3" i="42" s="1"/>
  <c r="AD3" i="54" s="1"/>
  <c r="AC4" i="31"/>
  <c r="AC3" i="42" s="1"/>
  <c r="AC3" i="54" s="1"/>
  <c r="AC4" i="33"/>
  <c r="AC3" i="45" s="1"/>
  <c r="AC3" i="57" s="1"/>
  <c r="AC4" i="29"/>
  <c r="AC3" i="39" s="1"/>
  <c r="AC3" i="51" s="1"/>
  <c r="AC4" i="32"/>
  <c r="AC3" i="44" s="1"/>
  <c r="AC3" i="56" s="1"/>
  <c r="AC4" i="27"/>
  <c r="AC3" i="36" s="1"/>
  <c r="AC4" i="25"/>
  <c r="AC3" i="40" s="1"/>
  <c r="AC3" i="52" s="1"/>
  <c r="AC4" i="28"/>
  <c r="AC3" i="37" s="1"/>
  <c r="AC3" i="50" s="1"/>
  <c r="AB4" i="31"/>
  <c r="AB3" i="42" s="1"/>
  <c r="AB3" i="54" s="1"/>
  <c r="AB4" i="33"/>
  <c r="AB3" i="45" s="1"/>
  <c r="AB3" i="57" s="1"/>
  <c r="AB4" i="27"/>
  <c r="AB3" i="36" s="1"/>
  <c r="AB4" i="30"/>
  <c r="AB3" i="41" s="1"/>
  <c r="AB3" i="53" s="1"/>
  <c r="AB4" i="29"/>
  <c r="AB3" i="39" s="1"/>
  <c r="AB3" i="51" s="1"/>
  <c r="AB4" i="25"/>
  <c r="AB3" i="40" s="1"/>
  <c r="AB3" i="52" s="1"/>
  <c r="AB4" i="28"/>
  <c r="AB3" i="37" s="1"/>
  <c r="AB3" i="50" s="1"/>
  <c r="AB4" i="32"/>
  <c r="AB3" i="44" s="1"/>
  <c r="AB3" i="56" s="1"/>
  <c r="AA4" i="27"/>
  <c r="AA3" i="36" s="1"/>
  <c r="AA4" i="29"/>
  <c r="AA3" i="39" s="1"/>
  <c r="AA3" i="51" s="1"/>
  <c r="AA4" i="33"/>
  <c r="AA3" i="45" s="1"/>
  <c r="AA3" i="57" s="1"/>
  <c r="AA4" i="32"/>
  <c r="AA3" i="44" s="1"/>
  <c r="AA3" i="56" s="1"/>
  <c r="AA4" i="30"/>
  <c r="AA3" i="41" s="1"/>
  <c r="AA3" i="53" s="1"/>
  <c r="AA4" i="28"/>
  <c r="AA3" i="37" s="1"/>
  <c r="AA3" i="50" s="1"/>
  <c r="AA4" i="31"/>
  <c r="AA3" i="42" s="1"/>
  <c r="AA3" i="54" s="1"/>
  <c r="AA4" i="25"/>
  <c r="AA3" i="40" s="1"/>
  <c r="AA3" i="52" s="1"/>
  <c r="Z4" i="32"/>
  <c r="Z3" i="44" s="1"/>
  <c r="Z3" i="56" s="1"/>
  <c r="Z4" i="29"/>
  <c r="Z3" i="39" s="1"/>
  <c r="Z3" i="51" s="1"/>
  <c r="Z4" i="33"/>
  <c r="Z3" i="45" s="1"/>
  <c r="Z3" i="57" s="1"/>
  <c r="Z4" i="25"/>
  <c r="Z3" i="40" s="1"/>
  <c r="Z3" i="52" s="1"/>
  <c r="Z4" i="28"/>
  <c r="Z3" i="37" s="1"/>
  <c r="Z3" i="50" s="1"/>
  <c r="Z4" i="30"/>
  <c r="Z3" i="41" s="1"/>
  <c r="Z3" i="53" s="1"/>
  <c r="Z4" i="27"/>
  <c r="Z3" i="36" s="1"/>
  <c r="Z4" i="31"/>
  <c r="Z3" i="42" s="1"/>
  <c r="Z3" i="54" s="1"/>
  <c r="Y4" i="28"/>
  <c r="Y3" i="37" s="1"/>
  <c r="Y3" i="50" s="1"/>
  <c r="Y4" i="29"/>
  <c r="Y3" i="39" s="1"/>
  <c r="Y3" i="51" s="1"/>
  <c r="Y4" i="31"/>
  <c r="Y3" i="42" s="1"/>
  <c r="Y3" i="54" s="1"/>
  <c r="Y4" i="30"/>
  <c r="Y3" i="41" s="1"/>
  <c r="Y3" i="53" s="1"/>
  <c r="Y4" i="32"/>
  <c r="Y3" i="44" s="1"/>
  <c r="Y3" i="56" s="1"/>
  <c r="Y4" i="25"/>
  <c r="Y3" i="40" s="1"/>
  <c r="Y3" i="52" s="1"/>
  <c r="Y4" i="27"/>
  <c r="Y3" i="36" s="1"/>
  <c r="Y4" i="33"/>
  <c r="Y3" i="45" s="1"/>
  <c r="Y3" i="57" s="1"/>
  <c r="X4" i="30"/>
  <c r="X3" i="41" s="1"/>
  <c r="X3" i="53" s="1"/>
  <c r="X4" i="27"/>
  <c r="X3" i="36" s="1"/>
  <c r="X4" i="29"/>
  <c r="X3" i="39" s="1"/>
  <c r="X3" i="51" s="1"/>
  <c r="X4" i="28"/>
  <c r="X3" i="37" s="1"/>
  <c r="X3" i="50" s="1"/>
  <c r="X4" i="31"/>
  <c r="X3" i="42" s="1"/>
  <c r="X3" i="54" s="1"/>
  <c r="X4" i="32"/>
  <c r="X3" i="44" s="1"/>
  <c r="X3" i="56" s="1"/>
  <c r="W4" i="29"/>
  <c r="W3" i="39" s="1"/>
  <c r="W3" i="51" s="1"/>
  <c r="W4" i="27"/>
  <c r="W3" i="36" s="1"/>
  <c r="W4" i="28"/>
  <c r="W3" i="37" s="1"/>
  <c r="W3" i="50" s="1"/>
  <c r="W4" i="32"/>
  <c r="W3" i="44" s="1"/>
  <c r="W3" i="56" s="1"/>
  <c r="W4" i="30"/>
  <c r="W3" i="41" s="1"/>
  <c r="W3" i="53" s="1"/>
  <c r="W4" i="31"/>
  <c r="W3" i="42" s="1"/>
  <c r="W3" i="54" s="1"/>
  <c r="W4" i="25"/>
  <c r="W3" i="40" s="1"/>
  <c r="W3" i="52" s="1"/>
  <c r="W4" i="33"/>
  <c r="W3" i="45" s="1"/>
  <c r="W3" i="57" s="1"/>
  <c r="V4" i="32"/>
  <c r="V3" i="44" s="1"/>
  <c r="V3" i="56" s="1"/>
  <c r="V4" i="25"/>
  <c r="V3" i="40" s="1"/>
  <c r="V3" i="52" s="1"/>
  <c r="V4" i="28"/>
  <c r="V3" i="37" s="1"/>
  <c r="V3" i="50" s="1"/>
  <c r="V4" i="30"/>
  <c r="V3" i="41" s="1"/>
  <c r="V3" i="53" s="1"/>
  <c r="V4" i="31"/>
  <c r="V3" i="42" s="1"/>
  <c r="V3" i="54" s="1"/>
  <c r="V4" i="29"/>
  <c r="V3" i="39" s="1"/>
  <c r="V3" i="51" s="1"/>
  <c r="V4" i="27"/>
  <c r="V3" i="36" s="1"/>
  <c r="V4" i="33"/>
  <c r="V3" i="45" s="1"/>
  <c r="V3" i="57" s="1"/>
  <c r="U4" i="27"/>
  <c r="U3" i="36" s="1"/>
  <c r="U4" i="33"/>
  <c r="U3" i="45" s="1"/>
  <c r="U3" i="57" s="1"/>
  <c r="U4" i="28"/>
  <c r="U3" i="37" s="1"/>
  <c r="U3" i="50" s="1"/>
  <c r="U4" i="30"/>
  <c r="U3" i="41" s="1"/>
  <c r="U3" i="53" s="1"/>
  <c r="U4" i="25"/>
  <c r="U3" i="40" s="1"/>
  <c r="U3" i="52" s="1"/>
  <c r="U4" i="32"/>
  <c r="U3" i="44" s="1"/>
  <c r="U3" i="56" s="1"/>
  <c r="U4" i="29"/>
  <c r="U3" i="39" s="1"/>
  <c r="U3" i="51" s="1"/>
  <c r="U4" i="31"/>
  <c r="U3" i="42" s="1"/>
  <c r="U3" i="54" s="1"/>
  <c r="T4" i="33"/>
  <c r="T3" i="45" s="1"/>
  <c r="T3" i="57" s="1"/>
  <c r="T4" i="31"/>
  <c r="T3" i="42" s="1"/>
  <c r="T3" i="54" s="1"/>
  <c r="T4" i="28"/>
  <c r="T3" i="37" s="1"/>
  <c r="T3" i="50" s="1"/>
  <c r="T4" i="29"/>
  <c r="T3" i="39" s="1"/>
  <c r="T3" i="51" s="1"/>
  <c r="T4" i="27"/>
  <c r="T3" i="36" s="1"/>
  <c r="S4" i="33"/>
  <c r="S3" i="45" s="1"/>
  <c r="S3" i="57" s="1"/>
  <c r="S4" i="29"/>
  <c r="S3" i="39" s="1"/>
  <c r="S3" i="51" s="1"/>
  <c r="S4" i="32"/>
  <c r="S3" i="44" s="1"/>
  <c r="S3" i="56" s="1"/>
  <c r="S4" i="28"/>
  <c r="S3" i="37" s="1"/>
  <c r="S3" i="50" s="1"/>
  <c r="S4" i="25"/>
  <c r="S3" i="40" s="1"/>
  <c r="S3" i="52" s="1"/>
  <c r="S4" i="31"/>
  <c r="S3" i="42" s="1"/>
  <c r="S3" i="54" s="1"/>
  <c r="S4" i="30"/>
  <c r="S3" i="41" s="1"/>
  <c r="S3" i="53" s="1"/>
  <c r="S4" i="27"/>
  <c r="S3" i="36" s="1"/>
  <c r="R4" i="28"/>
  <c r="R3" i="37" s="1"/>
  <c r="R3" i="50" s="1"/>
  <c r="R4" i="29"/>
  <c r="R3" i="39" s="1"/>
  <c r="R3" i="51" s="1"/>
  <c r="R4" i="33"/>
  <c r="R3" i="45" s="1"/>
  <c r="R3" i="57" s="1"/>
  <c r="R4" i="25"/>
  <c r="R3" i="40" s="1"/>
  <c r="R3" i="52" s="1"/>
  <c r="R4" i="32"/>
  <c r="R3" i="44" s="1"/>
  <c r="R3" i="56" s="1"/>
  <c r="R4" i="31"/>
  <c r="R3" i="42" s="1"/>
  <c r="R3" i="54" s="1"/>
  <c r="R4" i="30"/>
  <c r="R3" i="41" s="1"/>
  <c r="R3" i="53" s="1"/>
  <c r="R4" i="27"/>
  <c r="R3" i="36" s="1"/>
  <c r="Q4" i="32"/>
  <c r="Q3" i="44" s="1"/>
  <c r="Q3" i="56" s="1"/>
  <c r="Q4" i="33"/>
  <c r="Q3" i="45" s="1"/>
  <c r="Q3" i="57" s="1"/>
  <c r="Q4" i="31"/>
  <c r="Q3" i="42" s="1"/>
  <c r="Q3" i="54" s="1"/>
  <c r="Q4" i="28"/>
  <c r="Q3" i="37" s="1"/>
  <c r="Q3" i="50" s="1"/>
  <c r="Q4" i="27"/>
  <c r="Q3" i="36" s="1"/>
  <c r="Q4" i="25"/>
  <c r="Q3" i="40" s="1"/>
  <c r="Q3" i="52" s="1"/>
  <c r="Q4" i="30"/>
  <c r="Q3" i="41" s="1"/>
  <c r="Q3" i="53" s="1"/>
  <c r="P4" i="31"/>
  <c r="P3" i="42" s="1"/>
  <c r="P3" i="54" s="1"/>
  <c r="P4" i="30"/>
  <c r="P3" i="41" s="1"/>
  <c r="P3" i="53" s="1"/>
  <c r="P4" i="32"/>
  <c r="P3" i="44" s="1"/>
  <c r="P3" i="56" s="1"/>
  <c r="P4" i="25"/>
  <c r="P3" i="40" s="1"/>
  <c r="P3" i="52" s="1"/>
  <c r="P4" i="29"/>
  <c r="P3" i="39" s="1"/>
  <c r="P3" i="51" s="1"/>
  <c r="P4" i="27"/>
  <c r="P3" i="36" s="1"/>
  <c r="P4" i="28"/>
  <c r="P3" i="37" s="1"/>
  <c r="P3" i="50" s="1"/>
  <c r="P4" i="33"/>
  <c r="P3" i="45" s="1"/>
  <c r="P3" i="57" s="1"/>
  <c r="O4" i="32"/>
  <c r="O3" i="44" s="1"/>
  <c r="O3" i="56" s="1"/>
  <c r="O4" i="29"/>
  <c r="O3" i="39" s="1"/>
  <c r="O3" i="51" s="1"/>
  <c r="O4" i="25"/>
  <c r="O3" i="40" s="1"/>
  <c r="O3" i="52" s="1"/>
  <c r="O4" i="33"/>
  <c r="O3" i="45" s="1"/>
  <c r="O3" i="57" s="1"/>
  <c r="O4" i="30"/>
  <c r="O3" i="41" s="1"/>
  <c r="O3" i="53" s="1"/>
  <c r="O4" i="31"/>
  <c r="O3" i="42" s="1"/>
  <c r="O3" i="54" s="1"/>
  <c r="O4" i="27"/>
  <c r="O3" i="36" s="1"/>
  <c r="O4" i="28"/>
  <c r="O3" i="37" s="1"/>
  <c r="O3" i="50" s="1"/>
  <c r="N4" i="27"/>
  <c r="N3" i="36" s="1"/>
  <c r="N4" i="29"/>
  <c r="N3" i="39" s="1"/>
  <c r="N3" i="51" s="1"/>
  <c r="N4" i="32"/>
  <c r="N3" i="44" s="1"/>
  <c r="N3" i="56" s="1"/>
  <c r="N4" i="30"/>
  <c r="N3" i="41" s="1"/>
  <c r="N3" i="53" s="1"/>
  <c r="N4" i="28"/>
  <c r="N3" i="37" s="1"/>
  <c r="N3" i="50" s="1"/>
  <c r="N4" i="31"/>
  <c r="N3" i="42" s="1"/>
  <c r="N3" i="54" s="1"/>
  <c r="N4" i="33"/>
  <c r="N3" i="45" s="1"/>
  <c r="N3" i="57" s="1"/>
  <c r="N4" i="25"/>
  <c r="N3" i="40" s="1"/>
  <c r="N3" i="52" s="1"/>
  <c r="M4" i="25"/>
  <c r="M3" i="40" s="1"/>
  <c r="M3" i="52" s="1"/>
  <c r="M4" i="31"/>
  <c r="M3" i="42" s="1"/>
  <c r="M3" i="54" s="1"/>
  <c r="M4" i="32"/>
  <c r="M3" i="44" s="1"/>
  <c r="M3" i="56" s="1"/>
  <c r="M4" i="30"/>
  <c r="M3" i="41" s="1"/>
  <c r="M3" i="53" s="1"/>
  <c r="M4" i="33"/>
  <c r="M3" i="45" s="1"/>
  <c r="M3" i="57" s="1"/>
  <c r="M4" i="29"/>
  <c r="M3" i="39" s="1"/>
  <c r="M3" i="51" s="1"/>
  <c r="M4" i="27"/>
  <c r="M3" i="36" s="1"/>
  <c r="M4" i="28"/>
  <c r="M3" i="37" s="1"/>
  <c r="M3" i="50" s="1"/>
  <c r="L4" i="30"/>
  <c r="L3" i="41" s="1"/>
  <c r="L3" i="53" s="1"/>
  <c r="K4" i="25"/>
  <c r="K3" i="40" s="1"/>
  <c r="K3" i="52" s="1"/>
  <c r="K4" i="27"/>
  <c r="K3" i="36" s="1"/>
  <c r="K4" i="29"/>
  <c r="K3" i="39" s="1"/>
  <c r="K3" i="51" s="1"/>
  <c r="K4" i="30"/>
  <c r="K3" i="41" s="1"/>
  <c r="K3" i="53" s="1"/>
  <c r="K4" i="33"/>
  <c r="K3" i="45" s="1"/>
  <c r="K3" i="57" s="1"/>
  <c r="K4" i="31"/>
  <c r="K3" i="42" s="1"/>
  <c r="K3" i="54" s="1"/>
  <c r="K4" i="28"/>
  <c r="K3" i="37" s="1"/>
  <c r="K3" i="50" s="1"/>
  <c r="K4" i="32"/>
  <c r="K3" i="44" s="1"/>
  <c r="K3" i="56" s="1"/>
  <c r="J4" i="30"/>
  <c r="J3" i="41" s="1"/>
  <c r="J3" i="53" s="1"/>
  <c r="J4" i="32"/>
  <c r="J3" i="44" s="1"/>
  <c r="J3" i="56" s="1"/>
  <c r="J4" i="31"/>
  <c r="J3" i="42" s="1"/>
  <c r="J3" i="54" s="1"/>
  <c r="J4" i="29"/>
  <c r="J3" i="39" s="1"/>
  <c r="J3" i="51" s="1"/>
  <c r="J4" i="28"/>
  <c r="J3" i="37" s="1"/>
  <c r="J3" i="50" s="1"/>
  <c r="J4" i="25"/>
  <c r="J3" i="40" s="1"/>
  <c r="J3" i="52" s="1"/>
  <c r="J4" i="33"/>
  <c r="J3" i="45" s="1"/>
  <c r="J3" i="57" s="1"/>
  <c r="I4" i="33"/>
  <c r="I3" i="45" s="1"/>
  <c r="I3" i="57" s="1"/>
  <c r="I4" i="29"/>
  <c r="I3" i="39" s="1"/>
  <c r="I3" i="51" s="1"/>
  <c r="I4" i="25"/>
  <c r="I3" i="40" s="1"/>
  <c r="I3" i="52" s="1"/>
  <c r="I4" i="27"/>
  <c r="I3" i="36" s="1"/>
  <c r="I4" i="31"/>
  <c r="I3" i="42" s="1"/>
  <c r="I3" i="54" s="1"/>
  <c r="I4" i="32"/>
  <c r="I3" i="44" s="1"/>
  <c r="I3" i="56" s="1"/>
  <c r="I4" i="28"/>
  <c r="I3" i="37" s="1"/>
  <c r="I3" i="50" s="1"/>
  <c r="I4" i="30"/>
  <c r="I3" i="41" s="1"/>
  <c r="I3" i="53" s="1"/>
  <c r="H4" i="25"/>
  <c r="H3" i="40" s="1"/>
  <c r="H3" i="52" s="1"/>
  <c r="H4" i="30"/>
  <c r="H3" i="41" s="1"/>
  <c r="H3" i="53" s="1"/>
  <c r="H4" i="27"/>
  <c r="H3" i="36" s="1"/>
  <c r="H4" i="32"/>
  <c r="H3" i="44" s="1"/>
  <c r="H3" i="56" s="1"/>
  <c r="H4" i="33"/>
  <c r="H3" i="45" s="1"/>
  <c r="H3" i="57" s="1"/>
  <c r="H4" i="31"/>
  <c r="H3" i="42" s="1"/>
  <c r="H3" i="54" s="1"/>
  <c r="H4" i="28"/>
  <c r="H3" i="37" s="1"/>
  <c r="H3" i="50" s="1"/>
  <c r="H4" i="29"/>
  <c r="H3" i="39" s="1"/>
  <c r="H3" i="51" s="1"/>
  <c r="G4" i="31"/>
  <c r="G3" i="42" s="1"/>
  <c r="G3" i="54" s="1"/>
  <c r="G4" i="25"/>
  <c r="G3" i="40" s="1"/>
  <c r="G3" i="52" s="1"/>
  <c r="G4" i="28"/>
  <c r="G3" i="37" s="1"/>
  <c r="G3" i="50" s="1"/>
  <c r="G4" i="29"/>
  <c r="G3" i="39" s="1"/>
  <c r="G3" i="51" s="1"/>
  <c r="G4" i="32"/>
  <c r="G3" i="44" s="1"/>
  <c r="G3" i="56" s="1"/>
  <c r="G4" i="27"/>
  <c r="G3" i="36" s="1"/>
  <c r="G4" i="30"/>
  <c r="G3" i="41" s="1"/>
  <c r="G3" i="53" s="1"/>
  <c r="G4" i="33"/>
  <c r="G3" i="45" s="1"/>
  <c r="G3" i="57" s="1"/>
  <c r="F4" i="29"/>
  <c r="F3" i="39" s="1"/>
  <c r="F3" i="51" s="1"/>
  <c r="F4" i="31"/>
  <c r="F3" i="42" s="1"/>
  <c r="F3" i="54" s="1"/>
  <c r="F4" i="27"/>
  <c r="F3" i="36" s="1"/>
  <c r="F4" i="32"/>
  <c r="F3" i="44" s="1"/>
  <c r="F3" i="56" s="1"/>
  <c r="F4" i="28"/>
  <c r="F3" i="37" s="1"/>
  <c r="F3" i="50" s="1"/>
  <c r="F4" i="33"/>
  <c r="F3" i="45" s="1"/>
  <c r="F3" i="57" s="1"/>
  <c r="F4" i="30"/>
  <c r="F3" i="41" s="1"/>
  <c r="F3" i="53" s="1"/>
  <c r="F4" i="25"/>
  <c r="F3" i="40" s="1"/>
  <c r="F3" i="52" s="1"/>
  <c r="E4" i="30"/>
  <c r="E3" i="41" s="1"/>
  <c r="E3" i="53" s="1"/>
  <c r="E4" i="27"/>
  <c r="E3" i="36" s="1"/>
  <c r="E4" i="33"/>
  <c r="E3" i="45" s="1"/>
  <c r="E3" i="57" s="1"/>
  <c r="E4" i="25"/>
  <c r="E3" i="40" s="1"/>
  <c r="E3" i="52" s="1"/>
  <c r="E4" i="32"/>
  <c r="E3" i="44" s="1"/>
  <c r="E3" i="56" s="1"/>
  <c r="E4" i="31"/>
  <c r="E3" i="42" s="1"/>
  <c r="E3" i="54" s="1"/>
  <c r="E4" i="28"/>
  <c r="E3" i="37" s="1"/>
  <c r="E3" i="50" s="1"/>
  <c r="E4" i="29"/>
  <c r="E3" i="39" s="1"/>
  <c r="E3" i="51" s="1"/>
  <c r="D4" i="31"/>
  <c r="D3" i="42" s="1"/>
  <c r="D3" i="54" s="1"/>
  <c r="D4" i="29"/>
  <c r="D3" i="39" s="1"/>
  <c r="D3" i="51" s="1"/>
  <c r="D4" i="30"/>
  <c r="D3" i="41" s="1"/>
  <c r="D3" i="53" s="1"/>
  <c r="D4" i="33"/>
  <c r="D3" i="45" s="1"/>
  <c r="D3" i="57" s="1"/>
  <c r="D4" i="25"/>
  <c r="D3" i="40" s="1"/>
  <c r="D3" i="52" s="1"/>
  <c r="D4" i="28"/>
  <c r="D3" i="37" s="1"/>
  <c r="D3" i="50" s="1"/>
  <c r="D4" i="27"/>
  <c r="D3" i="36" s="1"/>
  <c r="C4" i="32"/>
  <c r="C3" i="44" s="1"/>
  <c r="C3" i="56" s="1"/>
  <c r="C4" i="25"/>
  <c r="C3" i="40" s="1"/>
  <c r="C3" i="52" s="1"/>
  <c r="C4" i="30"/>
  <c r="C3" i="41" s="1"/>
  <c r="C3" i="53" s="1"/>
  <c r="C4" i="27"/>
  <c r="C3" i="36" s="1"/>
  <c r="C4" i="31"/>
  <c r="C3" i="42" s="1"/>
  <c r="C3" i="54" s="1"/>
  <c r="C4" i="29"/>
  <c r="C3" i="39" s="1"/>
  <c r="C3" i="51" s="1"/>
  <c r="C4" i="28"/>
  <c r="C3" i="37" s="1"/>
  <c r="C3" i="50" s="1"/>
  <c r="C4" i="33"/>
  <c r="C3" i="45" s="1"/>
  <c r="C3" i="57" s="1"/>
  <c r="AP237" i="22"/>
  <c r="AP3" i="28" s="1"/>
  <c r="AP2" i="37" s="1"/>
  <c r="AP2" i="50" s="1"/>
  <c r="AQ237" i="22"/>
  <c r="AQ3" i="27" s="1"/>
  <c r="AQ2" i="36" s="1"/>
  <c r="AO237" i="22"/>
  <c r="AN237" i="22"/>
  <c r="AN3" i="29" s="1"/>
  <c r="AN2" i="39" s="1"/>
  <c r="AN2" i="51" s="1"/>
  <c r="AM237" i="22"/>
  <c r="AL237" i="22"/>
  <c r="AL3" i="29" s="1"/>
  <c r="AL2" i="39" s="1"/>
  <c r="AL2" i="51" s="1"/>
  <c r="AK237" i="22"/>
  <c r="AJ237" i="22"/>
  <c r="AJ3" i="30" s="1"/>
  <c r="AJ2" i="41" s="1"/>
  <c r="AJ2" i="53" s="1"/>
  <c r="AI237" i="22"/>
  <c r="AI3" i="28" s="1"/>
  <c r="AI2" i="37" s="1"/>
  <c r="AI2" i="50" s="1"/>
  <c r="AH237" i="22"/>
  <c r="AH3" i="25" s="1"/>
  <c r="AH2" i="40" s="1"/>
  <c r="AH2" i="52" s="1"/>
  <c r="AG237" i="22"/>
  <c r="AF237" i="22"/>
  <c r="AF3" i="32" s="1"/>
  <c r="AF2" i="44" s="1"/>
  <c r="AF2" i="56" s="1"/>
  <c r="AE237" i="22"/>
  <c r="AE3" i="33" s="1"/>
  <c r="AE2" i="45" s="1"/>
  <c r="AE2" i="57" s="1"/>
  <c r="AD237" i="22"/>
  <c r="AD3" i="33" s="1"/>
  <c r="AD2" i="45" s="1"/>
  <c r="AD2" i="57" s="1"/>
  <c r="AC237" i="22"/>
  <c r="AC3" i="28" s="1"/>
  <c r="AC2" i="37" s="1"/>
  <c r="AC2" i="50" s="1"/>
  <c r="AB237" i="22"/>
  <c r="AB3" i="27" s="1"/>
  <c r="AB2" i="36" s="1"/>
  <c r="AA237" i="22"/>
  <c r="AA3" i="25" s="1"/>
  <c r="AA2" i="40" s="1"/>
  <c r="AA2" i="52" s="1"/>
  <c r="Z237" i="22"/>
  <c r="Z3" i="28" s="1"/>
  <c r="Z2" i="37" s="1"/>
  <c r="Z2" i="50" s="1"/>
  <c r="Y237" i="22"/>
  <c r="Y3" i="28" s="1"/>
  <c r="Y2" i="37" s="1"/>
  <c r="Y2" i="50" s="1"/>
  <c r="X237" i="22"/>
  <c r="X3" i="25" s="1"/>
  <c r="X2" i="40" s="1"/>
  <c r="X2" i="52" s="1"/>
  <c r="W237" i="22"/>
  <c r="V237" i="22"/>
  <c r="V3" i="31" s="1"/>
  <c r="V2" i="42" s="1"/>
  <c r="V2" i="54" s="1"/>
  <c r="U237" i="22"/>
  <c r="U3" i="33" s="1"/>
  <c r="U2" i="45" s="1"/>
  <c r="U2" i="57" s="1"/>
  <c r="T237" i="22"/>
  <c r="T3" i="25" s="1"/>
  <c r="T2" i="40" s="1"/>
  <c r="T2" i="52" s="1"/>
  <c r="S237" i="22"/>
  <c r="R237" i="22"/>
  <c r="R3" i="29" s="1"/>
  <c r="R2" i="39" s="1"/>
  <c r="R2" i="51" s="1"/>
  <c r="Q237" i="22"/>
  <c r="Q3" i="27" s="1"/>
  <c r="Q2" i="36" s="1"/>
  <c r="P237" i="22"/>
  <c r="P3" i="28" s="1"/>
  <c r="P2" i="37" s="1"/>
  <c r="P2" i="50" s="1"/>
  <c r="O237" i="22"/>
  <c r="N237" i="22"/>
  <c r="N3" i="25" s="1"/>
  <c r="N2" i="40" s="1"/>
  <c r="N2" i="52" s="1"/>
  <c r="M237" i="22"/>
  <c r="L237" i="22"/>
  <c r="L3" i="31" s="1"/>
  <c r="L2" i="42" s="1"/>
  <c r="L2" i="54" s="1"/>
  <c r="K237" i="22"/>
  <c r="K3" i="33" s="1"/>
  <c r="K2" i="45" s="1"/>
  <c r="K2" i="57" s="1"/>
  <c r="J237" i="22"/>
  <c r="J3" i="30" s="1"/>
  <c r="J2" i="41" s="1"/>
  <c r="J2" i="53" s="1"/>
  <c r="I237" i="22"/>
  <c r="I3" i="29" s="1"/>
  <c r="I2" i="39" s="1"/>
  <c r="I2" i="51" s="1"/>
  <c r="H237" i="22"/>
  <c r="H3" i="30" s="1"/>
  <c r="H2" i="41" s="1"/>
  <c r="H2" i="53" s="1"/>
  <c r="G237" i="22"/>
  <c r="G3" i="27" s="1"/>
  <c r="G2" i="36" s="1"/>
  <c r="F237" i="22"/>
  <c r="F3" i="32" s="1"/>
  <c r="F2" i="44" s="1"/>
  <c r="F2" i="56" s="1"/>
  <c r="E237" i="22"/>
  <c r="E3" i="30" s="1"/>
  <c r="E2" i="41" s="1"/>
  <c r="E2" i="53" s="1"/>
  <c r="D237" i="22"/>
  <c r="D3" i="33" s="1"/>
  <c r="D2" i="45" s="1"/>
  <c r="D2" i="57" s="1"/>
  <c r="C237" i="22"/>
  <c r="AQ262" i="22"/>
  <c r="AP262" i="22"/>
  <c r="AO262" i="22"/>
  <c r="AN262" i="22"/>
  <c r="AM262" i="22"/>
  <c r="AL262" i="22"/>
  <c r="AK262" i="22"/>
  <c r="B237" i="22"/>
  <c r="AJ262" i="22"/>
  <c r="AI262" i="22"/>
  <c r="AH262" i="22"/>
  <c r="AG262" i="22"/>
  <c r="AF262" i="22"/>
  <c r="AE262" i="22"/>
  <c r="AD262" i="22"/>
  <c r="AC262" i="22"/>
  <c r="AB262" i="22"/>
  <c r="AA262" i="22"/>
  <c r="Z262" i="22"/>
  <c r="Y262" i="22"/>
  <c r="X262" i="22"/>
  <c r="W262" i="22"/>
  <c r="V262" i="22"/>
  <c r="U262" i="22"/>
  <c r="T262" i="22"/>
  <c r="S262" i="22"/>
  <c r="R262" i="22"/>
  <c r="Q262" i="22"/>
  <c r="P262" i="22"/>
  <c r="O262" i="22"/>
  <c r="N262" i="22"/>
  <c r="M262" i="22"/>
  <c r="L262" i="22"/>
  <c r="K262" i="22"/>
  <c r="J262" i="22"/>
  <c r="I262" i="22"/>
  <c r="H262" i="22"/>
  <c r="G262" i="22"/>
  <c r="G28" i="28" s="1"/>
  <c r="G27" i="37" s="1"/>
  <c r="G27" i="50" s="1"/>
  <c r="F262" i="22"/>
  <c r="F28" i="28" s="1"/>
  <c r="F27" i="37" s="1"/>
  <c r="F27" i="50" s="1"/>
  <c r="E262" i="22"/>
  <c r="D262" i="22"/>
  <c r="D28" i="33" s="1"/>
  <c r="D27" i="45" s="1"/>
  <c r="D27" i="57" s="1"/>
  <c r="B262" i="22"/>
  <c r="C262" i="22"/>
  <c r="C28" i="31" s="1"/>
  <c r="C27" i="42" s="1"/>
  <c r="C27" i="54" s="1"/>
  <c r="AH5" i="27" l="1"/>
  <c r="AH4" i="36" s="1"/>
  <c r="AH4" i="48" s="1"/>
  <c r="N5" i="30"/>
  <c r="N4" i="41" s="1"/>
  <c r="N4" i="53" s="1"/>
  <c r="AN14" i="44"/>
  <c r="AN14" i="56" s="1"/>
  <c r="AN21" i="41"/>
  <c r="AN21" i="53" s="1"/>
  <c r="K21" i="32"/>
  <c r="K20" i="44" s="1"/>
  <c r="K20" i="56" s="1"/>
  <c r="K21" i="29"/>
  <c r="K20" i="39" s="1"/>
  <c r="K20" i="51" s="1"/>
  <c r="AN4" i="28"/>
  <c r="AN3" i="37" s="1"/>
  <c r="AN3" i="50" s="1"/>
  <c r="AN4" i="31"/>
  <c r="AN3" i="42" s="1"/>
  <c r="AN3" i="54" s="1"/>
  <c r="N5" i="28"/>
  <c r="N4" i="37" s="1"/>
  <c r="N4" i="50" s="1"/>
  <c r="N5" i="31"/>
  <c r="N4" i="42" s="1"/>
  <c r="N4" i="54" s="1"/>
  <c r="C6" i="33"/>
  <c r="C5" i="45" s="1"/>
  <c r="C5" i="57" s="1"/>
  <c r="AN22" i="44"/>
  <c r="AN22" i="56" s="1"/>
  <c r="AN23" i="41"/>
  <c r="AN23" i="53" s="1"/>
  <c r="Q23" i="29"/>
  <c r="Q22" i="39" s="1"/>
  <c r="Q22" i="51" s="1"/>
  <c r="Q23" i="33"/>
  <c r="Q22" i="45" s="1"/>
  <c r="Q22" i="57" s="1"/>
  <c r="V7" i="27"/>
  <c r="V6" i="36" s="1"/>
  <c r="V6" i="48" s="1"/>
  <c r="V7" i="28"/>
  <c r="V6" i="37" s="1"/>
  <c r="V6" i="50" s="1"/>
  <c r="AN16" i="44"/>
  <c r="AN16" i="56" s="1"/>
  <c r="AF21" i="31"/>
  <c r="AF20" i="42" s="1"/>
  <c r="AF20" i="54" s="1"/>
  <c r="AF21" i="33"/>
  <c r="AF20" i="45" s="1"/>
  <c r="AF20" i="57" s="1"/>
  <c r="W7" i="33"/>
  <c r="W6" i="45" s="1"/>
  <c r="W6" i="57" s="1"/>
  <c r="S6" i="31"/>
  <c r="S5" i="42" s="1"/>
  <c r="S5" i="54" s="1"/>
  <c r="AG21" i="25"/>
  <c r="AG20" i="40" s="1"/>
  <c r="AG20" i="52" s="1"/>
  <c r="AN9" i="40"/>
  <c r="AN9" i="52" s="1"/>
  <c r="AO222" i="22"/>
  <c r="AN255" i="22" s="1"/>
  <c r="AN21" i="30" s="1"/>
  <c r="AN20" i="41" s="1"/>
  <c r="AN20" i="53" s="1"/>
  <c r="AO220" i="22"/>
  <c r="AN253" i="22" s="1"/>
  <c r="AN19" i="29" s="1"/>
  <c r="AN18" i="39" s="1"/>
  <c r="AN18" i="51" s="1"/>
  <c r="AO195" i="22"/>
  <c r="AN240" i="22" s="1"/>
  <c r="AN6" i="30" s="1"/>
  <c r="AN5" i="41" s="1"/>
  <c r="AN5" i="53" s="1"/>
  <c r="AO227" i="22"/>
  <c r="AN259" i="22" s="1"/>
  <c r="AO221" i="22"/>
  <c r="AN254" i="22" s="1"/>
  <c r="AN20" i="25" s="1"/>
  <c r="AN19" i="40" s="1"/>
  <c r="AN19" i="52" s="1"/>
  <c r="AO215" i="22"/>
  <c r="AN248" i="22" s="1"/>
  <c r="AN14" i="27" s="1"/>
  <c r="AN13" i="36" s="1"/>
  <c r="AN13" i="48" s="1"/>
  <c r="AP106" i="18"/>
  <c r="AP142" i="18"/>
  <c r="AP90" i="22" s="1"/>
  <c r="AP186" i="22" s="1"/>
  <c r="AP231" i="22" s="1"/>
  <c r="AP129" i="18"/>
  <c r="AP118" i="18"/>
  <c r="AP66" i="22" s="1"/>
  <c r="AP162" i="22" s="1"/>
  <c r="AP207" i="22" s="1"/>
  <c r="AP112" i="18"/>
  <c r="AP60" i="22" s="1"/>
  <c r="AP156" i="22" s="1"/>
  <c r="AP201" i="22" s="1"/>
  <c r="AN4" i="25"/>
  <c r="AN3" i="40" s="1"/>
  <c r="AN3" i="52" s="1"/>
  <c r="AN7" i="36"/>
  <c r="AN7" i="48" s="1"/>
  <c r="AN4" i="24"/>
  <c r="AN3" i="43" s="1"/>
  <c r="AP132" i="18"/>
  <c r="AP135" i="18"/>
  <c r="AP119" i="18"/>
  <c r="AP127" i="18"/>
  <c r="AP137" i="18"/>
  <c r="AP85" i="22" s="1"/>
  <c r="AP181" i="22" s="1"/>
  <c r="AP226" i="22" s="1"/>
  <c r="AN4" i="27"/>
  <c r="AN3" i="36" s="1"/>
  <c r="AN3" i="48" s="1"/>
  <c r="AP105" i="18"/>
  <c r="AP130" i="18"/>
  <c r="AP128" i="18"/>
  <c r="AP134" i="18"/>
  <c r="AP139" i="18"/>
  <c r="AN4" i="29"/>
  <c r="AN3" i="39" s="1"/>
  <c r="AN3" i="51" s="1"/>
  <c r="AP111" i="18"/>
  <c r="AP59" i="22" s="1"/>
  <c r="AP155" i="22" s="1"/>
  <c r="AP200" i="22" s="1"/>
  <c r="AP124" i="18"/>
  <c r="AP72" i="22" s="1"/>
  <c r="AP168" i="22" s="1"/>
  <c r="AP213" i="22" s="1"/>
  <c r="AP136" i="18"/>
  <c r="AP133" i="18"/>
  <c r="AQ52" i="18"/>
  <c r="AP103" i="18"/>
  <c r="AN4" i="32"/>
  <c r="AN3" i="44" s="1"/>
  <c r="AN3" i="56" s="1"/>
  <c r="AP138" i="18"/>
  <c r="AP113" i="18"/>
  <c r="AP61" i="22" s="1"/>
  <c r="AP157" i="22" s="1"/>
  <c r="AP202" i="22" s="1"/>
  <c r="AP115" i="18"/>
  <c r="AP63" i="22" s="1"/>
  <c r="AP159" i="22" s="1"/>
  <c r="AP204" i="22" s="1"/>
  <c r="AP123" i="18"/>
  <c r="AP122" i="18"/>
  <c r="AN4" i="33"/>
  <c r="AN3" i="45" s="1"/>
  <c r="AN3" i="57" s="1"/>
  <c r="AP131" i="18"/>
  <c r="AP120" i="18"/>
  <c r="AP68" i="22" s="1"/>
  <c r="AP164" i="22" s="1"/>
  <c r="AP209" i="22" s="1"/>
  <c r="AP104" i="18"/>
  <c r="AT45" i="18"/>
  <c r="AP140" i="18"/>
  <c r="AP88" i="22" s="1"/>
  <c r="AP184" i="22" s="1"/>
  <c r="AP229" i="22" s="1"/>
  <c r="AP110" i="18"/>
  <c r="AN4" i="30"/>
  <c r="AN3" i="41" s="1"/>
  <c r="AN3" i="53" s="1"/>
  <c r="AO219" i="22"/>
  <c r="AN252" i="22" s="1"/>
  <c r="AN18" i="28" s="1"/>
  <c r="AN17" i="37" s="1"/>
  <c r="AN17" i="50" s="1"/>
  <c r="AP107" i="18"/>
  <c r="AP55" i="22" s="1"/>
  <c r="AP151" i="22" s="1"/>
  <c r="AP196" i="22" s="1"/>
  <c r="AP126" i="18"/>
  <c r="AP125" i="18"/>
  <c r="AP73" i="22" s="1"/>
  <c r="AP169" i="22" s="1"/>
  <c r="AP214" i="22" s="1"/>
  <c r="AP108" i="18"/>
  <c r="AP56" i="22" s="1"/>
  <c r="AP152" i="22" s="1"/>
  <c r="AP197" i="22" s="1"/>
  <c r="AP109" i="18"/>
  <c r="AP141" i="18"/>
  <c r="AP117" i="18"/>
  <c r="AP114" i="18"/>
  <c r="AP121" i="18"/>
  <c r="AP69" i="22" s="1"/>
  <c r="AP165" i="22" s="1"/>
  <c r="AP210" i="22" s="1"/>
  <c r="AP116" i="18"/>
  <c r="AP64" i="22" s="1"/>
  <c r="AP160" i="22" s="1"/>
  <c r="AP205" i="22" s="1"/>
  <c r="I20" i="25"/>
  <c r="I19" i="40" s="1"/>
  <c r="I19" i="52" s="1"/>
  <c r="AM6" i="25"/>
  <c r="AM5" i="40" s="1"/>
  <c r="AM5" i="52" s="1"/>
  <c r="M5" i="30"/>
  <c r="M4" i="41" s="1"/>
  <c r="M4" i="53" s="1"/>
  <c r="F13" i="29"/>
  <c r="F12" i="39" s="1"/>
  <c r="F12" i="51" s="1"/>
  <c r="O5" i="30"/>
  <c r="O4" i="41" s="1"/>
  <c r="O4" i="53" s="1"/>
  <c r="I8" i="30"/>
  <c r="I7" i="41" s="1"/>
  <c r="I7" i="53" s="1"/>
  <c r="J23" i="29"/>
  <c r="J22" i="39" s="1"/>
  <c r="J22" i="51" s="1"/>
  <c r="AD20" i="32"/>
  <c r="AD19" i="44" s="1"/>
  <c r="AD19" i="56" s="1"/>
  <c r="R23" i="32"/>
  <c r="R22" i="44" s="1"/>
  <c r="R22" i="56" s="1"/>
  <c r="M21" i="33"/>
  <c r="M20" i="45" s="1"/>
  <c r="M20" i="57" s="1"/>
  <c r="E27" i="31"/>
  <c r="E26" i="42" s="1"/>
  <c r="E26" i="54" s="1"/>
  <c r="AA26" i="27"/>
  <c r="AA25" i="36" s="1"/>
  <c r="AA25" i="48" s="1"/>
  <c r="AE16" i="29"/>
  <c r="AE15" i="39" s="1"/>
  <c r="AE15" i="51" s="1"/>
  <c r="G13" i="27"/>
  <c r="G12" i="36" s="1"/>
  <c r="G12" i="48" s="1"/>
  <c r="O14" i="28"/>
  <c r="O13" i="37" s="1"/>
  <c r="O13" i="50" s="1"/>
  <c r="AG22" i="29"/>
  <c r="AG21" i="39" s="1"/>
  <c r="AG21" i="51" s="1"/>
  <c r="AK5" i="25"/>
  <c r="AK4" i="40" s="1"/>
  <c r="AK4" i="52" s="1"/>
  <c r="O14" i="30"/>
  <c r="O13" i="41" s="1"/>
  <c r="O13" i="53" s="1"/>
  <c r="AN23" i="28"/>
  <c r="AN22" i="37" s="1"/>
  <c r="AN22" i="50" s="1"/>
  <c r="AG22" i="33"/>
  <c r="AG21" i="45" s="1"/>
  <c r="AG21" i="57" s="1"/>
  <c r="C6" i="32"/>
  <c r="C5" i="44" s="1"/>
  <c r="C5" i="56" s="1"/>
  <c r="E7" i="32"/>
  <c r="E6" i="44" s="1"/>
  <c r="E6" i="56" s="1"/>
  <c r="AH21" i="30"/>
  <c r="AH20" i="41" s="1"/>
  <c r="AH20" i="53" s="1"/>
  <c r="H22" i="28"/>
  <c r="H21" i="37" s="1"/>
  <c r="H21" i="50" s="1"/>
  <c r="D7" i="32"/>
  <c r="D6" i="44" s="1"/>
  <c r="D6" i="56" s="1"/>
  <c r="N17" i="32"/>
  <c r="N16" i="44" s="1"/>
  <c r="N16" i="56" s="1"/>
  <c r="C25" i="28"/>
  <c r="C24" i="37" s="1"/>
  <c r="C24" i="50" s="1"/>
  <c r="F11" i="33"/>
  <c r="F10" i="45" s="1"/>
  <c r="F10" i="57" s="1"/>
  <c r="H26" i="28"/>
  <c r="H25" i="37" s="1"/>
  <c r="H25" i="50" s="1"/>
  <c r="H26" i="27"/>
  <c r="H25" i="36" s="1"/>
  <c r="H25" i="48" s="1"/>
  <c r="C25" i="29"/>
  <c r="C24" i="39" s="1"/>
  <c r="C24" i="51" s="1"/>
  <c r="F11" i="27"/>
  <c r="F10" i="36" s="1"/>
  <c r="F10" i="48" s="1"/>
  <c r="H26" i="29"/>
  <c r="H25" i="39" s="1"/>
  <c r="H25" i="51" s="1"/>
  <c r="J23" i="27"/>
  <c r="J22" i="36" s="1"/>
  <c r="J22" i="48" s="1"/>
  <c r="L16" i="32"/>
  <c r="L15" i="44" s="1"/>
  <c r="L15" i="56" s="1"/>
  <c r="O5" i="32"/>
  <c r="O4" i="44" s="1"/>
  <c r="O4" i="56" s="1"/>
  <c r="W7" i="30"/>
  <c r="W6" i="41" s="1"/>
  <c r="W6" i="53" s="1"/>
  <c r="AE16" i="30"/>
  <c r="AE15" i="41" s="1"/>
  <c r="AE15" i="53" s="1"/>
  <c r="AF22" i="33"/>
  <c r="AF21" i="45" s="1"/>
  <c r="AF21" i="57" s="1"/>
  <c r="AJ5" i="32"/>
  <c r="AJ4" i="44" s="1"/>
  <c r="AJ4" i="56" s="1"/>
  <c r="C25" i="33"/>
  <c r="C24" i="45" s="1"/>
  <c r="C24" i="57" s="1"/>
  <c r="K22" i="30"/>
  <c r="K21" i="41" s="1"/>
  <c r="K21" i="53" s="1"/>
  <c r="M21" i="28"/>
  <c r="M20" i="37" s="1"/>
  <c r="M20" i="50" s="1"/>
  <c r="P18" i="27"/>
  <c r="P17" i="36" s="1"/>
  <c r="P17" i="48" s="1"/>
  <c r="AH21" i="25"/>
  <c r="AH20" i="40" s="1"/>
  <c r="AH20" i="52" s="1"/>
  <c r="D7" i="31"/>
  <c r="D6" i="42" s="1"/>
  <c r="D6" i="54" s="1"/>
  <c r="M21" i="25"/>
  <c r="M20" i="40" s="1"/>
  <c r="M20" i="52" s="1"/>
  <c r="W7" i="31"/>
  <c r="W6" i="42" s="1"/>
  <c r="W6" i="54" s="1"/>
  <c r="AF22" i="25"/>
  <c r="AF21" i="40" s="1"/>
  <c r="AF21" i="52" s="1"/>
  <c r="F11" i="29"/>
  <c r="F10" i="39" s="1"/>
  <c r="F10" i="51" s="1"/>
  <c r="H26" i="32"/>
  <c r="H25" i="44" s="1"/>
  <c r="H25" i="56" s="1"/>
  <c r="C25" i="27"/>
  <c r="C24" i="36" s="1"/>
  <c r="C24" i="48" s="1"/>
  <c r="D7" i="30"/>
  <c r="D6" i="41" s="1"/>
  <c r="D6" i="53" s="1"/>
  <c r="F11" i="31"/>
  <c r="F10" i="42" s="1"/>
  <c r="F10" i="54" s="1"/>
  <c r="R23" i="30"/>
  <c r="R22" i="41" s="1"/>
  <c r="R22" i="53" s="1"/>
  <c r="T6" i="32"/>
  <c r="T5" i="44" s="1"/>
  <c r="T5" i="56" s="1"/>
  <c r="U25" i="28"/>
  <c r="U24" i="37" s="1"/>
  <c r="U24" i="50" s="1"/>
  <c r="W7" i="32"/>
  <c r="W6" i="44" s="1"/>
  <c r="W6" i="56" s="1"/>
  <c r="W7" i="27"/>
  <c r="W6" i="36" s="1"/>
  <c r="W6" i="48" s="1"/>
  <c r="Y11" i="29"/>
  <c r="Y10" i="39" s="1"/>
  <c r="Y10" i="51" s="1"/>
  <c r="C25" i="32"/>
  <c r="C24" i="44" s="1"/>
  <c r="C24" i="56" s="1"/>
  <c r="D7" i="27"/>
  <c r="D6" i="36" s="1"/>
  <c r="D6" i="48" s="1"/>
  <c r="E27" i="30"/>
  <c r="E26" i="41" s="1"/>
  <c r="E26" i="53" s="1"/>
  <c r="F11" i="28"/>
  <c r="F10" i="37" s="1"/>
  <c r="F10" i="50" s="1"/>
  <c r="M21" i="32"/>
  <c r="M20" i="44" s="1"/>
  <c r="M20" i="56" s="1"/>
  <c r="O7" i="28"/>
  <c r="O6" i="37" s="1"/>
  <c r="O6" i="50" s="1"/>
  <c r="T6" i="31"/>
  <c r="T5" i="42" s="1"/>
  <c r="T5" i="54" s="1"/>
  <c r="Y11" i="25"/>
  <c r="Y10" i="40" s="1"/>
  <c r="Y10" i="52" s="1"/>
  <c r="AF22" i="29"/>
  <c r="AF21" i="39" s="1"/>
  <c r="AF21" i="51" s="1"/>
  <c r="F11" i="32"/>
  <c r="F10" i="44" s="1"/>
  <c r="F10" i="56" s="1"/>
  <c r="J8" i="32"/>
  <c r="J7" i="44" s="1"/>
  <c r="J7" i="56" s="1"/>
  <c r="K22" i="25"/>
  <c r="K21" i="40" s="1"/>
  <c r="K21" i="52" s="1"/>
  <c r="O7" i="32"/>
  <c r="O6" i="44" s="1"/>
  <c r="O6" i="56" s="1"/>
  <c r="O5" i="27"/>
  <c r="O4" i="36" s="1"/>
  <c r="O4" i="48" s="1"/>
  <c r="Y11" i="27"/>
  <c r="Y10" i="36" s="1"/>
  <c r="Y10" i="48" s="1"/>
  <c r="AF22" i="32"/>
  <c r="AF21" i="44" s="1"/>
  <c r="AF21" i="56" s="1"/>
  <c r="AH21" i="27"/>
  <c r="AH20" i="36" s="1"/>
  <c r="AH20" i="48" s="1"/>
  <c r="O18" i="33"/>
  <c r="O17" i="45" s="1"/>
  <c r="O17" i="57" s="1"/>
  <c r="C6" i="30"/>
  <c r="C5" i="41" s="1"/>
  <c r="C5" i="53" s="1"/>
  <c r="I26" i="25"/>
  <c r="I25" i="40" s="1"/>
  <c r="I25" i="52" s="1"/>
  <c r="L20" i="32"/>
  <c r="L19" i="44" s="1"/>
  <c r="L19" i="56" s="1"/>
  <c r="R6" i="27"/>
  <c r="R5" i="36" s="1"/>
  <c r="R5" i="48" s="1"/>
  <c r="E7" i="27"/>
  <c r="E6" i="36" s="1"/>
  <c r="E6" i="48" s="1"/>
  <c r="G11" i="33"/>
  <c r="G10" i="45" s="1"/>
  <c r="G10" i="57" s="1"/>
  <c r="I26" i="28"/>
  <c r="I25" i="37" s="1"/>
  <c r="I25" i="50" s="1"/>
  <c r="K8" i="31"/>
  <c r="K7" i="42" s="1"/>
  <c r="K7" i="54" s="1"/>
  <c r="U7" i="31"/>
  <c r="U6" i="42" s="1"/>
  <c r="U6" i="54" s="1"/>
  <c r="W11" i="31"/>
  <c r="W10" i="42" s="1"/>
  <c r="W10" i="54" s="1"/>
  <c r="AN23" i="30"/>
  <c r="AN22" i="41" s="1"/>
  <c r="AN22" i="53" s="1"/>
  <c r="E7" i="25"/>
  <c r="E6" i="40" s="1"/>
  <c r="E6" i="52" s="1"/>
  <c r="I26" i="33"/>
  <c r="I25" i="45" s="1"/>
  <c r="I25" i="57" s="1"/>
  <c r="AN23" i="29"/>
  <c r="AN22" i="39" s="1"/>
  <c r="AN22" i="51" s="1"/>
  <c r="C6" i="29"/>
  <c r="C5" i="39" s="1"/>
  <c r="C5" i="51" s="1"/>
  <c r="E7" i="31"/>
  <c r="E6" i="42" s="1"/>
  <c r="E6" i="54" s="1"/>
  <c r="I26" i="29"/>
  <c r="I25" i="39" s="1"/>
  <c r="I25" i="51" s="1"/>
  <c r="AN23" i="27"/>
  <c r="AN22" i="36" s="1"/>
  <c r="AN22" i="48" s="1"/>
  <c r="R6" i="32"/>
  <c r="R5" i="44" s="1"/>
  <c r="R5" i="56" s="1"/>
  <c r="AN23" i="33"/>
  <c r="AN22" i="45" s="1"/>
  <c r="AN22" i="57" s="1"/>
  <c r="G11" i="28"/>
  <c r="G10" i="37" s="1"/>
  <c r="G10" i="50" s="1"/>
  <c r="I26" i="30"/>
  <c r="I25" i="41" s="1"/>
  <c r="I25" i="53" s="1"/>
  <c r="K8" i="30"/>
  <c r="K7" i="41" s="1"/>
  <c r="K7" i="53" s="1"/>
  <c r="I20" i="28"/>
  <c r="I19" i="37" s="1"/>
  <c r="I19" i="50" s="1"/>
  <c r="T11" i="32"/>
  <c r="T10" i="44" s="1"/>
  <c r="T10" i="56" s="1"/>
  <c r="C7" i="27"/>
  <c r="C6" i="36" s="1"/>
  <c r="C6" i="48" s="1"/>
  <c r="I20" i="29"/>
  <c r="I19" i="39" s="1"/>
  <c r="I19" i="51" s="1"/>
  <c r="O18" i="32"/>
  <c r="O17" i="44" s="1"/>
  <c r="O17" i="56" s="1"/>
  <c r="J8" i="29"/>
  <c r="J7" i="39" s="1"/>
  <c r="J7" i="51" s="1"/>
  <c r="J8" i="25"/>
  <c r="J7" i="40" s="1"/>
  <c r="J7" i="52" s="1"/>
  <c r="L16" i="30"/>
  <c r="L15" i="41" s="1"/>
  <c r="L15" i="53" s="1"/>
  <c r="N17" i="29"/>
  <c r="N16" i="39" s="1"/>
  <c r="N16" i="51" s="1"/>
  <c r="AK18" i="29"/>
  <c r="AK17" i="39" s="1"/>
  <c r="AK17" i="51" s="1"/>
  <c r="P18" i="33"/>
  <c r="P17" i="45" s="1"/>
  <c r="P17" i="57" s="1"/>
  <c r="J8" i="28"/>
  <c r="J7" i="37" s="1"/>
  <c r="J7" i="50" s="1"/>
  <c r="N17" i="33"/>
  <c r="N16" i="45" s="1"/>
  <c r="N16" i="57" s="1"/>
  <c r="K20" i="32"/>
  <c r="K19" i="44" s="1"/>
  <c r="K19" i="56" s="1"/>
  <c r="K20" i="29"/>
  <c r="K19" i="39" s="1"/>
  <c r="K19" i="51" s="1"/>
  <c r="N17" i="27"/>
  <c r="N16" i="36" s="1"/>
  <c r="N16" i="48" s="1"/>
  <c r="AL23" i="30"/>
  <c r="AL22" i="41" s="1"/>
  <c r="AL22" i="53" s="1"/>
  <c r="T15" i="33"/>
  <c r="T14" i="45" s="1"/>
  <c r="T14" i="57" s="1"/>
  <c r="T15" i="29"/>
  <c r="T14" i="39" s="1"/>
  <c r="T14" i="51" s="1"/>
  <c r="Z27" i="30"/>
  <c r="Z26" i="41" s="1"/>
  <c r="Z26" i="53" s="1"/>
  <c r="Z27" i="25"/>
  <c r="Z26" i="40" s="1"/>
  <c r="Z26" i="52" s="1"/>
  <c r="Q18" i="29"/>
  <c r="Q17" i="39" s="1"/>
  <c r="Q17" i="51" s="1"/>
  <c r="O17" i="33"/>
  <c r="O16" i="45" s="1"/>
  <c r="O16" i="57" s="1"/>
  <c r="Y10" i="28"/>
  <c r="Y9" i="37" s="1"/>
  <c r="Y9" i="50" s="1"/>
  <c r="J19" i="30"/>
  <c r="J18" i="41" s="1"/>
  <c r="J18" i="53" s="1"/>
  <c r="O21" i="29"/>
  <c r="O20" i="39" s="1"/>
  <c r="O20" i="51" s="1"/>
  <c r="AA11" i="33"/>
  <c r="AA10" i="45" s="1"/>
  <c r="AA10" i="57" s="1"/>
  <c r="T23" i="31"/>
  <c r="T22" i="42" s="1"/>
  <c r="T22" i="54" s="1"/>
  <c r="G8" i="28"/>
  <c r="G7" i="37" s="1"/>
  <c r="G7" i="50" s="1"/>
  <c r="W25" i="31"/>
  <c r="W24" i="42" s="1"/>
  <c r="W24" i="54" s="1"/>
  <c r="AJ23" i="33"/>
  <c r="AJ22" i="45" s="1"/>
  <c r="AJ22" i="57" s="1"/>
  <c r="O21" i="27"/>
  <c r="O20" i="36" s="1"/>
  <c r="O20" i="48" s="1"/>
  <c r="H13" i="28"/>
  <c r="H12" i="37" s="1"/>
  <c r="H12" i="50" s="1"/>
  <c r="G27" i="30"/>
  <c r="G26" i="41" s="1"/>
  <c r="G26" i="53" s="1"/>
  <c r="M22" i="29"/>
  <c r="M21" i="39" s="1"/>
  <c r="M21" i="51" s="1"/>
  <c r="Y7" i="25"/>
  <c r="Y6" i="40" s="1"/>
  <c r="Y6" i="52" s="1"/>
  <c r="M16" i="28"/>
  <c r="M15" i="37" s="1"/>
  <c r="M15" i="50" s="1"/>
  <c r="O17" i="32"/>
  <c r="O16" i="44" s="1"/>
  <c r="O16" i="56" s="1"/>
  <c r="U15" i="32"/>
  <c r="U14" i="44" s="1"/>
  <c r="U14" i="56" s="1"/>
  <c r="O17" i="29"/>
  <c r="O16" i="39" s="1"/>
  <c r="O16" i="51" s="1"/>
  <c r="K8" i="25"/>
  <c r="K7" i="40" s="1"/>
  <c r="K7" i="52" s="1"/>
  <c r="M16" i="31"/>
  <c r="M15" i="42" s="1"/>
  <c r="M15" i="54" s="1"/>
  <c r="K8" i="28"/>
  <c r="K7" i="37" s="1"/>
  <c r="K7" i="50" s="1"/>
  <c r="L20" i="30"/>
  <c r="L19" i="41" s="1"/>
  <c r="L19" i="53" s="1"/>
  <c r="M16" i="33"/>
  <c r="M15" i="45" s="1"/>
  <c r="M15" i="57" s="1"/>
  <c r="O17" i="28"/>
  <c r="O16" i="37" s="1"/>
  <c r="O16" i="50" s="1"/>
  <c r="Q18" i="30"/>
  <c r="Q17" i="41" s="1"/>
  <c r="Q17" i="53" s="1"/>
  <c r="W24" i="33"/>
  <c r="W23" i="45" s="1"/>
  <c r="W23" i="57" s="1"/>
  <c r="L20" i="28"/>
  <c r="L19" i="37" s="1"/>
  <c r="L19" i="50" s="1"/>
  <c r="O17" i="27"/>
  <c r="O16" i="36" s="1"/>
  <c r="O16" i="48" s="1"/>
  <c r="AC13" i="31"/>
  <c r="AC12" i="42" s="1"/>
  <c r="AC12" i="54" s="1"/>
  <c r="AD19" i="31"/>
  <c r="AD18" i="42" s="1"/>
  <c r="AD18" i="54" s="1"/>
  <c r="U15" i="30"/>
  <c r="U14" i="41" s="1"/>
  <c r="U14" i="53" s="1"/>
  <c r="Y10" i="27"/>
  <c r="Y9" i="36" s="1"/>
  <c r="Y9" i="48" s="1"/>
  <c r="Y10" i="33"/>
  <c r="Y9" i="45" s="1"/>
  <c r="Y9" i="57" s="1"/>
  <c r="W24" i="30"/>
  <c r="W23" i="41" s="1"/>
  <c r="W23" i="53" s="1"/>
  <c r="U15" i="27"/>
  <c r="U14" i="36" s="1"/>
  <c r="U14" i="48" s="1"/>
  <c r="Y10" i="31"/>
  <c r="Y9" i="42" s="1"/>
  <c r="Y9" i="54" s="1"/>
  <c r="H9" i="25"/>
  <c r="H8" i="40" s="1"/>
  <c r="H8" i="52" s="1"/>
  <c r="Y10" i="25"/>
  <c r="Y9" i="40" s="1"/>
  <c r="Y9" i="52" s="1"/>
  <c r="AD19" i="27"/>
  <c r="AD18" i="36" s="1"/>
  <c r="AD18" i="48" s="1"/>
  <c r="AF9" i="32"/>
  <c r="AF8" i="44" s="1"/>
  <c r="AF8" i="56" s="1"/>
  <c r="L9" i="30"/>
  <c r="L8" i="41" s="1"/>
  <c r="L8" i="53" s="1"/>
  <c r="H8" i="33"/>
  <c r="H7" i="45" s="1"/>
  <c r="H7" i="57" s="1"/>
  <c r="E11" i="31"/>
  <c r="E10" i="42" s="1"/>
  <c r="E10" i="54" s="1"/>
  <c r="G26" i="30"/>
  <c r="G25" i="41" s="1"/>
  <c r="G25" i="53" s="1"/>
  <c r="I8" i="28"/>
  <c r="I7" i="37" s="1"/>
  <c r="I7" i="50" s="1"/>
  <c r="J20" i="29"/>
  <c r="J19" i="39" s="1"/>
  <c r="J19" i="51" s="1"/>
  <c r="K16" i="28"/>
  <c r="K15" i="37" s="1"/>
  <c r="K15" i="50" s="1"/>
  <c r="P5" i="27"/>
  <c r="P4" i="36" s="1"/>
  <c r="P4" i="48" s="1"/>
  <c r="AG21" i="28"/>
  <c r="AG20" i="37" s="1"/>
  <c r="AG20" i="50" s="1"/>
  <c r="E11" i="29"/>
  <c r="E10" i="39" s="1"/>
  <c r="E10" i="51" s="1"/>
  <c r="G26" i="25"/>
  <c r="G25" i="40" s="1"/>
  <c r="G25" i="52" s="1"/>
  <c r="I8" i="33"/>
  <c r="I7" i="45" s="1"/>
  <c r="I7" i="57" s="1"/>
  <c r="M17" i="27"/>
  <c r="M16" i="36" s="1"/>
  <c r="M16" i="48" s="1"/>
  <c r="K16" i="27"/>
  <c r="K15" i="36" s="1"/>
  <c r="K15" i="48" s="1"/>
  <c r="M17" i="32"/>
  <c r="M16" i="44" s="1"/>
  <c r="M16" i="56" s="1"/>
  <c r="AE22" i="31"/>
  <c r="AE21" i="42" s="1"/>
  <c r="AE21" i="54" s="1"/>
  <c r="J20" i="30"/>
  <c r="J19" i="41" s="1"/>
  <c r="J19" i="53" s="1"/>
  <c r="K16" i="25"/>
  <c r="K15" i="40" s="1"/>
  <c r="K15" i="52" s="1"/>
  <c r="K16" i="33"/>
  <c r="K15" i="45" s="1"/>
  <c r="K15" i="57" s="1"/>
  <c r="AL23" i="28"/>
  <c r="AL22" i="37" s="1"/>
  <c r="AL22" i="50" s="1"/>
  <c r="AE9" i="31"/>
  <c r="AE8" i="42" s="1"/>
  <c r="AE8" i="54" s="1"/>
  <c r="E26" i="25"/>
  <c r="E25" i="40" s="1"/>
  <c r="E25" i="52" s="1"/>
  <c r="E10" i="32"/>
  <c r="E9" i="44" s="1"/>
  <c r="E9" i="56" s="1"/>
  <c r="G27" i="27"/>
  <c r="G26" i="36" s="1"/>
  <c r="G26" i="48" s="1"/>
  <c r="H13" i="29"/>
  <c r="H12" i="39" s="1"/>
  <c r="H12" i="51" s="1"/>
  <c r="J19" i="31"/>
  <c r="J18" i="42" s="1"/>
  <c r="J18" i="54" s="1"/>
  <c r="M22" i="28"/>
  <c r="M21" i="37" s="1"/>
  <c r="M21" i="50" s="1"/>
  <c r="Q5" i="28"/>
  <c r="Q4" i="37" s="1"/>
  <c r="Q4" i="50" s="1"/>
  <c r="S14" i="32"/>
  <c r="S13" i="44" s="1"/>
  <c r="S13" i="56" s="1"/>
  <c r="S14" i="25"/>
  <c r="S13" i="40" s="1"/>
  <c r="S13" i="52" s="1"/>
  <c r="T23" i="29"/>
  <c r="T22" i="39" s="1"/>
  <c r="T22" i="51" s="1"/>
  <c r="AA11" i="25"/>
  <c r="AA10" i="40" s="1"/>
  <c r="AA10" i="52" s="1"/>
  <c r="J19" i="32"/>
  <c r="J18" i="44" s="1"/>
  <c r="J18" i="56" s="1"/>
  <c r="M22" i="30"/>
  <c r="M21" i="41" s="1"/>
  <c r="M21" i="53" s="1"/>
  <c r="M22" i="27"/>
  <c r="M21" i="36" s="1"/>
  <c r="M21" i="48" s="1"/>
  <c r="O21" i="32"/>
  <c r="O20" i="44" s="1"/>
  <c r="O20" i="56" s="1"/>
  <c r="Q5" i="32"/>
  <c r="Q4" i="44" s="1"/>
  <c r="Q4" i="56" s="1"/>
  <c r="S14" i="31"/>
  <c r="S13" i="42" s="1"/>
  <c r="S13" i="54" s="1"/>
  <c r="S14" i="27"/>
  <c r="S13" i="36" s="1"/>
  <c r="S13" i="48" s="1"/>
  <c r="W25" i="25"/>
  <c r="W24" i="40" s="1"/>
  <c r="W24" i="52" s="1"/>
  <c r="Y7" i="33"/>
  <c r="Y6" i="45" s="1"/>
  <c r="Y6" i="57" s="1"/>
  <c r="AJ23" i="25"/>
  <c r="AJ22" i="40" s="1"/>
  <c r="AJ22" i="52" s="1"/>
  <c r="AK18" i="32"/>
  <c r="AK17" i="44" s="1"/>
  <c r="AK17" i="56" s="1"/>
  <c r="G27" i="29"/>
  <c r="G26" i="39" s="1"/>
  <c r="G26" i="51" s="1"/>
  <c r="H13" i="27"/>
  <c r="H12" i="36" s="1"/>
  <c r="H12" i="48" s="1"/>
  <c r="M22" i="32"/>
  <c r="M21" i="44" s="1"/>
  <c r="M21" i="56" s="1"/>
  <c r="W25" i="28"/>
  <c r="W24" i="37" s="1"/>
  <c r="W24" i="50" s="1"/>
  <c r="Y7" i="27"/>
  <c r="Y6" i="36" s="1"/>
  <c r="Y6" i="48" s="1"/>
  <c r="AA11" i="27"/>
  <c r="AA10" i="36" s="1"/>
  <c r="AA10" i="48" s="1"/>
  <c r="AJ23" i="29"/>
  <c r="AJ22" i="39" s="1"/>
  <c r="AJ22" i="51" s="1"/>
  <c r="AJ23" i="31"/>
  <c r="AJ22" i="42" s="1"/>
  <c r="AJ22" i="54" s="1"/>
  <c r="AK18" i="25"/>
  <c r="AK17" i="40" s="1"/>
  <c r="AK17" i="52" s="1"/>
  <c r="G27" i="32"/>
  <c r="G26" i="44" s="1"/>
  <c r="G26" i="56" s="1"/>
  <c r="L9" i="29"/>
  <c r="L8" i="39" s="1"/>
  <c r="L8" i="51" s="1"/>
  <c r="O21" i="25"/>
  <c r="O20" i="40" s="1"/>
  <c r="O20" i="52" s="1"/>
  <c r="W25" i="30"/>
  <c r="W24" i="41" s="1"/>
  <c r="W24" i="53" s="1"/>
  <c r="AA11" i="29"/>
  <c r="AA10" i="39" s="1"/>
  <c r="AA10" i="51" s="1"/>
  <c r="J19" i="27"/>
  <c r="J18" i="36" s="1"/>
  <c r="J18" i="48" s="1"/>
  <c r="L9" i="32"/>
  <c r="L8" i="44" s="1"/>
  <c r="L8" i="56" s="1"/>
  <c r="O21" i="30"/>
  <c r="O20" i="41" s="1"/>
  <c r="O20" i="53" s="1"/>
  <c r="Q5" i="31"/>
  <c r="Q4" i="42" s="1"/>
  <c r="Q4" i="54" s="1"/>
  <c r="H13" i="25"/>
  <c r="H12" i="40" s="1"/>
  <c r="H12" i="52" s="1"/>
  <c r="O21" i="31"/>
  <c r="O20" i="42" s="1"/>
  <c r="O20" i="54" s="1"/>
  <c r="Q5" i="27"/>
  <c r="Q4" i="36" s="1"/>
  <c r="Q4" i="48" s="1"/>
  <c r="Y7" i="29"/>
  <c r="Y6" i="39" s="1"/>
  <c r="Y6" i="51" s="1"/>
  <c r="AG5" i="32"/>
  <c r="AG4" i="44" s="1"/>
  <c r="AG4" i="56" s="1"/>
  <c r="E26" i="31"/>
  <c r="E25" i="42" s="1"/>
  <c r="E25" i="54" s="1"/>
  <c r="E10" i="28"/>
  <c r="E9" i="37" s="1"/>
  <c r="E9" i="50" s="1"/>
  <c r="Q5" i="25"/>
  <c r="Q4" i="40" s="1"/>
  <c r="Q4" i="52" s="1"/>
  <c r="S14" i="29"/>
  <c r="S13" i="39" s="1"/>
  <c r="S13" i="51" s="1"/>
  <c r="T23" i="32"/>
  <c r="T22" i="44" s="1"/>
  <c r="T22" i="56" s="1"/>
  <c r="AI17" i="28"/>
  <c r="AI16" i="37" s="1"/>
  <c r="AI16" i="50" s="1"/>
  <c r="AJ3" i="48"/>
  <c r="AJ3" i="60"/>
  <c r="AF4" i="48"/>
  <c r="G3" i="48"/>
  <c r="G3" i="60"/>
  <c r="R3" i="48"/>
  <c r="R3" i="60"/>
  <c r="AL3" i="48"/>
  <c r="AL3" i="60"/>
  <c r="O26" i="48"/>
  <c r="L23" i="48"/>
  <c r="K16" i="48"/>
  <c r="Y15" i="48"/>
  <c r="P19" i="48"/>
  <c r="W7" i="48"/>
  <c r="J3" i="48"/>
  <c r="J3" i="60"/>
  <c r="X3" i="48"/>
  <c r="X3" i="60"/>
  <c r="AH3" i="48"/>
  <c r="AH3" i="60"/>
  <c r="AD26" i="48"/>
  <c r="H3" i="48"/>
  <c r="H3" i="60"/>
  <c r="K3" i="48"/>
  <c r="K3" i="60"/>
  <c r="N21" i="29"/>
  <c r="N20" i="39" s="1"/>
  <c r="N20" i="51" s="1"/>
  <c r="N3" i="48"/>
  <c r="N3" i="60"/>
  <c r="E8" i="48"/>
  <c r="C12" i="48"/>
  <c r="U9" i="48"/>
  <c r="C14" i="48"/>
  <c r="J15" i="48"/>
  <c r="I19" i="48"/>
  <c r="F25" i="48"/>
  <c r="AL25" i="48"/>
  <c r="J6" i="48"/>
  <c r="AM5" i="48"/>
  <c r="D13" i="48"/>
  <c r="X20" i="48"/>
  <c r="AD3" i="48"/>
  <c r="AD3" i="60"/>
  <c r="G2" i="48"/>
  <c r="Q2" i="48"/>
  <c r="F3" i="48"/>
  <c r="F3" i="60"/>
  <c r="O3" i="48"/>
  <c r="O3" i="60"/>
  <c r="Q3" i="48"/>
  <c r="Q3" i="60"/>
  <c r="S3" i="48"/>
  <c r="S3" i="60"/>
  <c r="T3" i="48"/>
  <c r="T3" i="60"/>
  <c r="AB3" i="48"/>
  <c r="AB3" i="60"/>
  <c r="G9" i="48"/>
  <c r="AM9" i="48"/>
  <c r="O17" i="48"/>
  <c r="U16" i="48"/>
  <c r="J19" i="48"/>
  <c r="I20" i="48"/>
  <c r="P3" i="48"/>
  <c r="P3" i="60"/>
  <c r="W3" i="48"/>
  <c r="W3" i="60"/>
  <c r="Z3" i="48"/>
  <c r="Z3" i="60"/>
  <c r="AC3" i="48"/>
  <c r="AC3" i="60"/>
  <c r="AH16" i="48"/>
  <c r="D3" i="48"/>
  <c r="D3" i="60"/>
  <c r="AK3" i="48"/>
  <c r="AK3" i="60"/>
  <c r="D15" i="48"/>
  <c r="AI19" i="48"/>
  <c r="R24" i="48"/>
  <c r="T4" i="48"/>
  <c r="E3" i="48"/>
  <c r="E3" i="60"/>
  <c r="AQ2" i="48"/>
  <c r="M3" i="48"/>
  <c r="M3" i="60"/>
  <c r="U3" i="48"/>
  <c r="U3" i="60"/>
  <c r="Y3" i="48"/>
  <c r="Y3" i="60"/>
  <c r="AE3" i="48"/>
  <c r="AE3" i="60"/>
  <c r="AF3" i="48"/>
  <c r="AF3" i="60"/>
  <c r="AF8" i="48"/>
  <c r="AM23" i="48"/>
  <c r="Q17" i="48"/>
  <c r="M15" i="48"/>
  <c r="T19" i="48"/>
  <c r="Q25" i="48"/>
  <c r="W10" i="48"/>
  <c r="AI24" i="48"/>
  <c r="H22" i="48"/>
  <c r="G13" i="48"/>
  <c r="AG21" i="48"/>
  <c r="S8" i="48"/>
  <c r="F20" i="48"/>
  <c r="AB2" i="48"/>
  <c r="AI3" i="48"/>
  <c r="AI3" i="60"/>
  <c r="AG8" i="48"/>
  <c r="W18" i="48"/>
  <c r="T26" i="48"/>
  <c r="AJ26" i="48"/>
  <c r="X23" i="48"/>
  <c r="AF16" i="48"/>
  <c r="F15" i="48"/>
  <c r="F6" i="48"/>
  <c r="D20" i="48"/>
  <c r="K20" i="48"/>
  <c r="Z21" i="48"/>
  <c r="AM3" i="48"/>
  <c r="AM3" i="60"/>
  <c r="C3" i="48"/>
  <c r="C3" i="60"/>
  <c r="F27" i="31"/>
  <c r="F26" i="42" s="1"/>
  <c r="F26" i="54" s="1"/>
  <c r="I3" i="48"/>
  <c r="I3" i="60"/>
  <c r="V3" i="48"/>
  <c r="V3" i="60"/>
  <c r="AA3" i="48"/>
  <c r="AA3" i="60"/>
  <c r="AG3" i="48"/>
  <c r="AG3" i="60"/>
  <c r="AK13" i="48"/>
  <c r="W14" i="48"/>
  <c r="AM14" i="48"/>
  <c r="N19" i="48"/>
  <c r="M20" i="48"/>
  <c r="L3" i="48"/>
  <c r="L3" i="60"/>
  <c r="I13" i="30"/>
  <c r="I12" i="41" s="1"/>
  <c r="I12" i="53" s="1"/>
  <c r="L22" i="31"/>
  <c r="L21" i="42" s="1"/>
  <c r="L21" i="54" s="1"/>
  <c r="Q14" i="27"/>
  <c r="Q13" i="36" s="1"/>
  <c r="U6" i="29"/>
  <c r="U5" i="39" s="1"/>
  <c r="U5" i="51" s="1"/>
  <c r="Z11" i="32"/>
  <c r="Z10" i="44" s="1"/>
  <c r="Z10" i="56" s="1"/>
  <c r="AJ18" i="27"/>
  <c r="AJ17" i="36" s="1"/>
  <c r="C24" i="33"/>
  <c r="C23" i="45" s="1"/>
  <c r="C23" i="57" s="1"/>
  <c r="I19" i="25"/>
  <c r="I18" i="40" s="1"/>
  <c r="I18" i="52" s="1"/>
  <c r="Q14" i="32"/>
  <c r="Q13" i="44" s="1"/>
  <c r="Q13" i="56" s="1"/>
  <c r="U6" i="31"/>
  <c r="U5" i="42" s="1"/>
  <c r="U5" i="54" s="1"/>
  <c r="Z11" i="25"/>
  <c r="Z10" i="40" s="1"/>
  <c r="Z10" i="52" s="1"/>
  <c r="D10" i="28"/>
  <c r="D9" i="37" s="1"/>
  <c r="D9" i="50" s="1"/>
  <c r="F27" i="29"/>
  <c r="F26" i="39" s="1"/>
  <c r="F26" i="51" s="1"/>
  <c r="Q14" i="25"/>
  <c r="Q13" i="40" s="1"/>
  <c r="Q13" i="52" s="1"/>
  <c r="Q14" i="29"/>
  <c r="Q13" i="39" s="1"/>
  <c r="Q13" i="51" s="1"/>
  <c r="V25" i="29"/>
  <c r="V24" i="39" s="1"/>
  <c r="V24" i="51" s="1"/>
  <c r="U6" i="27"/>
  <c r="U5" i="36" s="1"/>
  <c r="AJ18" i="30"/>
  <c r="AJ17" i="41" s="1"/>
  <c r="AJ17" i="53" s="1"/>
  <c r="L22" i="27"/>
  <c r="L21" i="36" s="1"/>
  <c r="Z11" i="27"/>
  <c r="Z10" i="36" s="1"/>
  <c r="AF16" i="32"/>
  <c r="AF15" i="44" s="1"/>
  <c r="AF15" i="56" s="1"/>
  <c r="AH17" i="29"/>
  <c r="AH16" i="39" s="1"/>
  <c r="AH16" i="51" s="1"/>
  <c r="AI23" i="28"/>
  <c r="AI22" i="37" s="1"/>
  <c r="AI22" i="50" s="1"/>
  <c r="C24" i="31"/>
  <c r="C23" i="42" s="1"/>
  <c r="C23" i="54" s="1"/>
  <c r="I19" i="32"/>
  <c r="I18" i="44" s="1"/>
  <c r="I18" i="56" s="1"/>
  <c r="L22" i="30"/>
  <c r="L21" i="41" s="1"/>
  <c r="L21" i="53" s="1"/>
  <c r="U6" i="28"/>
  <c r="U5" i="37" s="1"/>
  <c r="U5" i="50" s="1"/>
  <c r="Z11" i="31"/>
  <c r="Z10" i="42" s="1"/>
  <c r="Z10" i="54" s="1"/>
  <c r="Z11" i="29"/>
  <c r="Z10" i="39" s="1"/>
  <c r="Z10" i="51" s="1"/>
  <c r="AF16" i="27"/>
  <c r="AF15" i="36" s="1"/>
  <c r="C24" i="29"/>
  <c r="C23" i="39" s="1"/>
  <c r="C23" i="51" s="1"/>
  <c r="F27" i="27"/>
  <c r="F26" i="36" s="1"/>
  <c r="I13" i="25"/>
  <c r="I12" i="40" s="1"/>
  <c r="I12" i="52" s="1"/>
  <c r="K9" i="32"/>
  <c r="K8" i="44" s="1"/>
  <c r="K8" i="56" s="1"/>
  <c r="L22" i="33"/>
  <c r="L21" i="45" s="1"/>
  <c r="L21" i="57" s="1"/>
  <c r="P5" i="33"/>
  <c r="P4" i="45" s="1"/>
  <c r="P4" i="57" s="1"/>
  <c r="V25" i="32"/>
  <c r="V24" i="44" s="1"/>
  <c r="V24" i="56" s="1"/>
  <c r="AB26" i="29"/>
  <c r="AB25" i="39" s="1"/>
  <c r="AB25" i="51" s="1"/>
  <c r="F27" i="25"/>
  <c r="F26" i="40" s="1"/>
  <c r="F26" i="52" s="1"/>
  <c r="I13" i="32"/>
  <c r="I12" i="44" s="1"/>
  <c r="I12" i="56" s="1"/>
  <c r="I19" i="28"/>
  <c r="I18" i="37" s="1"/>
  <c r="I18" i="50" s="1"/>
  <c r="P5" i="31"/>
  <c r="P4" i="42" s="1"/>
  <c r="P4" i="54" s="1"/>
  <c r="G8" i="32"/>
  <c r="G7" i="44" s="1"/>
  <c r="G7" i="56" s="1"/>
  <c r="C7" i="32"/>
  <c r="C6" i="44" s="1"/>
  <c r="C6" i="56" s="1"/>
  <c r="F11" i="30"/>
  <c r="F10" i="41" s="1"/>
  <c r="F10" i="53" s="1"/>
  <c r="G8" i="27"/>
  <c r="G7" i="36" s="1"/>
  <c r="J8" i="30"/>
  <c r="J7" i="41" s="1"/>
  <c r="J7" i="53" s="1"/>
  <c r="K22" i="27"/>
  <c r="K21" i="36" s="1"/>
  <c r="L16" i="29"/>
  <c r="L15" i="39" s="1"/>
  <c r="L15" i="51" s="1"/>
  <c r="N17" i="28"/>
  <c r="N16" i="37" s="1"/>
  <c r="N16" i="50" s="1"/>
  <c r="Q14" i="28"/>
  <c r="Q13" i="37" s="1"/>
  <c r="Q13" i="50" s="1"/>
  <c r="U6" i="32"/>
  <c r="U5" i="44" s="1"/>
  <c r="U5" i="56" s="1"/>
  <c r="V25" i="33"/>
  <c r="V24" i="45" s="1"/>
  <c r="V24" i="57" s="1"/>
  <c r="AE21" i="27"/>
  <c r="AE20" i="36" s="1"/>
  <c r="AF21" i="30"/>
  <c r="AF20" i="41" s="1"/>
  <c r="AF20" i="53" s="1"/>
  <c r="C25" i="30"/>
  <c r="C24" i="41" s="1"/>
  <c r="C24" i="53" s="1"/>
  <c r="D10" i="27"/>
  <c r="D9" i="36" s="1"/>
  <c r="E10" i="27"/>
  <c r="E9" i="36" s="1"/>
  <c r="G27" i="28"/>
  <c r="G26" i="37" s="1"/>
  <c r="G26" i="50" s="1"/>
  <c r="L16" i="31"/>
  <c r="L15" i="42" s="1"/>
  <c r="L15" i="54" s="1"/>
  <c r="N21" i="28"/>
  <c r="N20" i="37" s="1"/>
  <c r="N20" i="50" s="1"/>
  <c r="O21" i="33"/>
  <c r="O20" i="45" s="1"/>
  <c r="O20" i="57" s="1"/>
  <c r="P5" i="29"/>
  <c r="P4" i="39" s="1"/>
  <c r="P4" i="51" s="1"/>
  <c r="W25" i="27"/>
  <c r="W24" i="36" s="1"/>
  <c r="C7" i="29"/>
  <c r="C6" i="39" s="1"/>
  <c r="C6" i="51" s="1"/>
  <c r="C25" i="25"/>
  <c r="C24" i="40" s="1"/>
  <c r="C24" i="52" s="1"/>
  <c r="D11" i="29"/>
  <c r="D10" i="39" s="1"/>
  <c r="D10" i="51" s="1"/>
  <c r="E11" i="32"/>
  <c r="E10" i="44" s="1"/>
  <c r="E10" i="56" s="1"/>
  <c r="E10" i="30"/>
  <c r="E9" i="41" s="1"/>
  <c r="E9" i="53" s="1"/>
  <c r="F26" i="28"/>
  <c r="F25" i="37" s="1"/>
  <c r="F25" i="50" s="1"/>
  <c r="G27" i="33"/>
  <c r="G26" i="45" s="1"/>
  <c r="G26" i="57" s="1"/>
  <c r="H20" i="29"/>
  <c r="H19" i="39" s="1"/>
  <c r="H19" i="51" s="1"/>
  <c r="I8" i="31"/>
  <c r="I7" i="42" s="1"/>
  <c r="I7" i="54" s="1"/>
  <c r="J19" i="29"/>
  <c r="J18" i="39" s="1"/>
  <c r="J18" i="51" s="1"/>
  <c r="J22" i="29"/>
  <c r="J21" i="39" s="1"/>
  <c r="J21" i="51" s="1"/>
  <c r="K8" i="27"/>
  <c r="K7" i="36" s="1"/>
  <c r="L22" i="29"/>
  <c r="L21" i="39" s="1"/>
  <c r="L21" i="51" s="1"/>
  <c r="L16" i="33"/>
  <c r="L15" i="45" s="1"/>
  <c r="L15" i="57" s="1"/>
  <c r="N21" i="33"/>
  <c r="N20" i="45" s="1"/>
  <c r="N20" i="57" s="1"/>
  <c r="N5" i="25"/>
  <c r="N4" i="40" s="1"/>
  <c r="N4" i="52" s="1"/>
  <c r="Q5" i="29"/>
  <c r="Q4" i="39" s="1"/>
  <c r="Q4" i="51" s="1"/>
  <c r="S23" i="32"/>
  <c r="S22" i="44" s="1"/>
  <c r="S22" i="56" s="1"/>
  <c r="V25" i="28"/>
  <c r="V24" i="37" s="1"/>
  <c r="V24" i="50" s="1"/>
  <c r="W25" i="32"/>
  <c r="W24" i="44" s="1"/>
  <c r="W24" i="56" s="1"/>
  <c r="X7" i="27"/>
  <c r="X6" i="36" s="1"/>
  <c r="Y7" i="28"/>
  <c r="Y6" i="37" s="1"/>
  <c r="Y6" i="50" s="1"/>
  <c r="AA11" i="30"/>
  <c r="AA10" i="41" s="1"/>
  <c r="AA10" i="53" s="1"/>
  <c r="AB26" i="32"/>
  <c r="AB25" i="44" s="1"/>
  <c r="AB25" i="56" s="1"/>
  <c r="AC22" i="33"/>
  <c r="AC21" i="45" s="1"/>
  <c r="AC21" i="57" s="1"/>
  <c r="AI14" i="25"/>
  <c r="AI13" i="40" s="1"/>
  <c r="AI13" i="52" s="1"/>
  <c r="AH5" i="32"/>
  <c r="AH4" i="44" s="1"/>
  <c r="AH4" i="56" s="1"/>
  <c r="M17" i="31"/>
  <c r="M16" i="42" s="1"/>
  <c r="M16" i="54" s="1"/>
  <c r="D7" i="28"/>
  <c r="D6" i="37" s="1"/>
  <c r="D6" i="50" s="1"/>
  <c r="F27" i="30"/>
  <c r="F26" i="41" s="1"/>
  <c r="F26" i="53" s="1"/>
  <c r="H8" i="28"/>
  <c r="H7" i="37" s="1"/>
  <c r="H7" i="50" s="1"/>
  <c r="K22" i="31"/>
  <c r="K21" i="42" s="1"/>
  <c r="K21" i="54" s="1"/>
  <c r="K20" i="28"/>
  <c r="K19" i="37" s="1"/>
  <c r="K19" i="50" s="1"/>
  <c r="P5" i="30"/>
  <c r="P4" i="41" s="1"/>
  <c r="P4" i="53" s="1"/>
  <c r="S25" i="31"/>
  <c r="S24" i="42" s="1"/>
  <c r="S24" i="54" s="1"/>
  <c r="AA26" i="28"/>
  <c r="AA25" i="37" s="1"/>
  <c r="AA25" i="50" s="1"/>
  <c r="AC20" i="30"/>
  <c r="AC19" i="41" s="1"/>
  <c r="AC19" i="53" s="1"/>
  <c r="C6" i="31"/>
  <c r="C5" i="42" s="1"/>
  <c r="C5" i="54" s="1"/>
  <c r="E7" i="28"/>
  <c r="E6" i="37" s="1"/>
  <c r="E6" i="50" s="1"/>
  <c r="G11" i="32"/>
  <c r="G10" i="44" s="1"/>
  <c r="G10" i="56" s="1"/>
  <c r="H21" i="30"/>
  <c r="H20" i="41" s="1"/>
  <c r="H20" i="53" s="1"/>
  <c r="I8" i="27"/>
  <c r="I7" i="36" s="1"/>
  <c r="J8" i="27"/>
  <c r="J7" i="36" s="1"/>
  <c r="L22" i="25"/>
  <c r="L21" i="40" s="1"/>
  <c r="L21" i="52" s="1"/>
  <c r="N5" i="32"/>
  <c r="N4" i="44" s="1"/>
  <c r="N4" i="56" s="1"/>
  <c r="O23" i="31"/>
  <c r="O22" i="42" s="1"/>
  <c r="O22" i="54" s="1"/>
  <c r="Q18" i="31"/>
  <c r="Q17" i="42" s="1"/>
  <c r="Q17" i="54" s="1"/>
  <c r="R23" i="27"/>
  <c r="R22" i="36" s="1"/>
  <c r="S23" i="31"/>
  <c r="S22" i="42" s="1"/>
  <c r="S22" i="54" s="1"/>
  <c r="T6" i="25"/>
  <c r="T5" i="40" s="1"/>
  <c r="T5" i="52" s="1"/>
  <c r="V25" i="30"/>
  <c r="V24" i="41" s="1"/>
  <c r="V24" i="53" s="1"/>
  <c r="Y7" i="31"/>
  <c r="Y6" i="42" s="1"/>
  <c r="Y6" i="54" s="1"/>
  <c r="AA11" i="31"/>
  <c r="AA10" i="42" s="1"/>
  <c r="AA10" i="54" s="1"/>
  <c r="AC22" i="31"/>
  <c r="AC21" i="42" s="1"/>
  <c r="AC21" i="54" s="1"/>
  <c r="AE21" i="25"/>
  <c r="AE20" i="40" s="1"/>
  <c r="AE20" i="52" s="1"/>
  <c r="AF21" i="27"/>
  <c r="AF20" i="36" s="1"/>
  <c r="AK5" i="28"/>
  <c r="AK4" i="37" s="1"/>
  <c r="AK4" i="50" s="1"/>
  <c r="C6" i="25"/>
  <c r="C5" i="40" s="1"/>
  <c r="C5" i="52" s="1"/>
  <c r="C7" i="28"/>
  <c r="C6" i="37" s="1"/>
  <c r="C6" i="50" s="1"/>
  <c r="E7" i="33"/>
  <c r="E6" i="45" s="1"/>
  <c r="E6" i="57" s="1"/>
  <c r="E10" i="29"/>
  <c r="E9" i="39" s="1"/>
  <c r="E9" i="51" s="1"/>
  <c r="F27" i="28"/>
  <c r="F26" i="37" s="1"/>
  <c r="F26" i="50" s="1"/>
  <c r="H26" i="33"/>
  <c r="H25" i="45" s="1"/>
  <c r="H25" i="57" s="1"/>
  <c r="I19" i="29"/>
  <c r="I18" i="39" s="1"/>
  <c r="I18" i="51" s="1"/>
  <c r="J22" i="28"/>
  <c r="J21" i="37" s="1"/>
  <c r="J21" i="50" s="1"/>
  <c r="J22" i="31"/>
  <c r="J21" i="42" s="1"/>
  <c r="J21" i="54" s="1"/>
  <c r="K8" i="32"/>
  <c r="K7" i="44" s="1"/>
  <c r="K7" i="56" s="1"/>
  <c r="K22" i="28"/>
  <c r="K21" i="37" s="1"/>
  <c r="K21" i="50" s="1"/>
  <c r="L20" i="27"/>
  <c r="L19" i="36" s="1"/>
  <c r="N5" i="27"/>
  <c r="N4" i="36" s="1"/>
  <c r="P23" i="30"/>
  <c r="P22" i="41" s="1"/>
  <c r="P22" i="53" s="1"/>
  <c r="P18" i="30"/>
  <c r="P17" i="41" s="1"/>
  <c r="P17" i="53" s="1"/>
  <c r="Q18" i="25"/>
  <c r="Q17" i="40" s="1"/>
  <c r="Q17" i="52" s="1"/>
  <c r="U15" i="28"/>
  <c r="U14" i="37" s="1"/>
  <c r="U14" i="50" s="1"/>
  <c r="V25" i="25"/>
  <c r="V24" i="40" s="1"/>
  <c r="V24" i="52" s="1"/>
  <c r="W25" i="29"/>
  <c r="W24" i="39" s="1"/>
  <c r="W24" i="51" s="1"/>
  <c r="AB26" i="27"/>
  <c r="AB25" i="36" s="1"/>
  <c r="AC20" i="25"/>
  <c r="AC19" i="40" s="1"/>
  <c r="AC19" i="52" s="1"/>
  <c r="AI17" i="31"/>
  <c r="AI16" i="42" s="1"/>
  <c r="AI16" i="54" s="1"/>
  <c r="AK18" i="33"/>
  <c r="AK17" i="45" s="1"/>
  <c r="AK17" i="57" s="1"/>
  <c r="I20" i="32"/>
  <c r="I19" i="44" s="1"/>
  <c r="I19" i="56" s="1"/>
  <c r="N5" i="33"/>
  <c r="N4" i="45" s="1"/>
  <c r="N4" i="57" s="1"/>
  <c r="J9" i="28"/>
  <c r="J8" i="37" s="1"/>
  <c r="J8" i="50" s="1"/>
  <c r="O5" i="25"/>
  <c r="O4" i="40" s="1"/>
  <c r="O4" i="52" s="1"/>
  <c r="AC20" i="32"/>
  <c r="AC19" i="44" s="1"/>
  <c r="AC19" i="56" s="1"/>
  <c r="P23" i="32"/>
  <c r="P22" i="44" s="1"/>
  <c r="P22" i="56" s="1"/>
  <c r="AD20" i="29"/>
  <c r="AD19" i="39" s="1"/>
  <c r="AD19" i="51" s="1"/>
  <c r="E19" i="25"/>
  <c r="E18" i="40" s="1"/>
  <c r="E18" i="52" s="1"/>
  <c r="F27" i="33"/>
  <c r="F26" i="45" s="1"/>
  <c r="F26" i="57" s="1"/>
  <c r="G19" i="28"/>
  <c r="G18" i="37" s="1"/>
  <c r="G18" i="50" s="1"/>
  <c r="I13" i="27"/>
  <c r="I12" i="36" s="1"/>
  <c r="P5" i="32"/>
  <c r="P4" i="44" s="1"/>
  <c r="P4" i="56" s="1"/>
  <c r="U25" i="27"/>
  <c r="U24" i="36" s="1"/>
  <c r="AD20" i="31"/>
  <c r="AD19" i="42" s="1"/>
  <c r="AD19" i="54" s="1"/>
  <c r="AI5" i="32"/>
  <c r="AI4" i="44" s="1"/>
  <c r="AI4" i="56" s="1"/>
  <c r="G26" i="33"/>
  <c r="G25" i="45" s="1"/>
  <c r="G25" i="57" s="1"/>
  <c r="I13" i="28"/>
  <c r="I12" i="37" s="1"/>
  <c r="I12" i="50" s="1"/>
  <c r="J20" i="33"/>
  <c r="J19" i="45" s="1"/>
  <c r="J19" i="57" s="1"/>
  <c r="K9" i="31"/>
  <c r="K8" i="42" s="1"/>
  <c r="K8" i="54" s="1"/>
  <c r="L16" i="27"/>
  <c r="L15" i="36" s="1"/>
  <c r="AA26" i="25"/>
  <c r="AA25" i="40" s="1"/>
  <c r="AA25" i="52" s="1"/>
  <c r="AI17" i="25"/>
  <c r="AI16" i="40" s="1"/>
  <c r="AI16" i="52" s="1"/>
  <c r="AL6" i="25"/>
  <c r="AL5" i="40" s="1"/>
  <c r="AL5" i="52" s="1"/>
  <c r="J20" i="31"/>
  <c r="J19" i="42" s="1"/>
  <c r="J19" i="54" s="1"/>
  <c r="L21" i="31"/>
  <c r="L20" i="42" s="1"/>
  <c r="L20" i="54" s="1"/>
  <c r="V6" i="32"/>
  <c r="V5" i="44" s="1"/>
  <c r="V5" i="56" s="1"/>
  <c r="Y11" i="32"/>
  <c r="Y10" i="44" s="1"/>
  <c r="Y10" i="56" s="1"/>
  <c r="E7" i="30"/>
  <c r="E6" i="41" s="1"/>
  <c r="E6" i="53" s="1"/>
  <c r="G26" i="27"/>
  <c r="G25" i="36" s="1"/>
  <c r="K20" i="30"/>
  <c r="K19" i="41" s="1"/>
  <c r="K19" i="53" s="1"/>
  <c r="M22" i="25"/>
  <c r="M21" i="40" s="1"/>
  <c r="M21" i="52" s="1"/>
  <c r="V24" i="30"/>
  <c r="V23" i="41" s="1"/>
  <c r="V23" i="53" s="1"/>
  <c r="W7" i="28"/>
  <c r="W6" i="37" s="1"/>
  <c r="W6" i="50" s="1"/>
  <c r="X7" i="28"/>
  <c r="X6" i="37" s="1"/>
  <c r="X6" i="50" s="1"/>
  <c r="Y11" i="30"/>
  <c r="Y10" i="41" s="1"/>
  <c r="Y10" i="53" s="1"/>
  <c r="AD8" i="27"/>
  <c r="AD7" i="36" s="1"/>
  <c r="AF16" i="31"/>
  <c r="AF15" i="42" s="1"/>
  <c r="AF15" i="54" s="1"/>
  <c r="AI17" i="27"/>
  <c r="AI16" i="36" s="1"/>
  <c r="AJ23" i="30"/>
  <c r="AJ22" i="41" s="1"/>
  <c r="AJ22" i="53" s="1"/>
  <c r="C24" i="27"/>
  <c r="C23" i="36" s="1"/>
  <c r="E11" i="27"/>
  <c r="E10" i="36" s="1"/>
  <c r="K14" i="25"/>
  <c r="K13" i="40" s="1"/>
  <c r="K13" i="52" s="1"/>
  <c r="L21" i="28"/>
  <c r="L20" i="37" s="1"/>
  <c r="L20" i="50" s="1"/>
  <c r="L16" i="28"/>
  <c r="L15" i="37" s="1"/>
  <c r="L15" i="50" s="1"/>
  <c r="N21" i="27"/>
  <c r="N20" i="36" s="1"/>
  <c r="P23" i="28"/>
  <c r="P22" i="37" s="1"/>
  <c r="P22" i="50" s="1"/>
  <c r="U6" i="30"/>
  <c r="U5" i="41" s="1"/>
  <c r="U5" i="53" s="1"/>
  <c r="W7" i="25"/>
  <c r="W6" i="40" s="1"/>
  <c r="W6" i="52" s="1"/>
  <c r="AB13" i="33"/>
  <c r="AB12" i="45" s="1"/>
  <c r="AB12" i="57" s="1"/>
  <c r="AF16" i="33"/>
  <c r="AF15" i="45" s="1"/>
  <c r="AF15" i="57" s="1"/>
  <c r="E10" i="31"/>
  <c r="E9" i="42" s="1"/>
  <c r="E9" i="54" s="1"/>
  <c r="G11" i="31"/>
  <c r="G10" i="42" s="1"/>
  <c r="G10" i="54" s="1"/>
  <c r="N17" i="25"/>
  <c r="N16" i="40" s="1"/>
  <c r="N16" i="52" s="1"/>
  <c r="P5" i="25"/>
  <c r="P4" i="40" s="1"/>
  <c r="P4" i="52" s="1"/>
  <c r="Q18" i="28"/>
  <c r="Q17" i="37" s="1"/>
  <c r="Q17" i="50" s="1"/>
  <c r="T25" i="32"/>
  <c r="T24" i="44" s="1"/>
  <c r="T24" i="56" s="1"/>
  <c r="Y11" i="31"/>
  <c r="Y10" i="42" s="1"/>
  <c r="Y10" i="54" s="1"/>
  <c r="AB26" i="25"/>
  <c r="AB25" i="40" s="1"/>
  <c r="AB25" i="52" s="1"/>
  <c r="D7" i="29"/>
  <c r="D6" i="39" s="1"/>
  <c r="D6" i="51" s="1"/>
  <c r="G11" i="27"/>
  <c r="G10" i="36" s="1"/>
  <c r="I13" i="31"/>
  <c r="I12" i="42" s="1"/>
  <c r="I12" i="54" s="1"/>
  <c r="J8" i="31"/>
  <c r="J7" i="42" s="1"/>
  <c r="J7" i="54" s="1"/>
  <c r="K16" i="29"/>
  <c r="K15" i="39" s="1"/>
  <c r="K15" i="51" s="1"/>
  <c r="M22" i="31"/>
  <c r="M21" i="42" s="1"/>
  <c r="M21" i="54" s="1"/>
  <c r="W24" i="32"/>
  <c r="W23" i="44" s="1"/>
  <c r="W23" i="56" s="1"/>
  <c r="Z11" i="30"/>
  <c r="Z10" i="41" s="1"/>
  <c r="Z10" i="53" s="1"/>
  <c r="AG16" i="28"/>
  <c r="AG15" i="37" s="1"/>
  <c r="AG15" i="50" s="1"/>
  <c r="AJ23" i="27"/>
  <c r="AJ22" i="36" s="1"/>
  <c r="G13" i="30"/>
  <c r="G12" i="41" s="1"/>
  <c r="G12" i="53" s="1"/>
  <c r="M16" i="30"/>
  <c r="M15" i="41" s="1"/>
  <c r="M15" i="53" s="1"/>
  <c r="O18" i="25"/>
  <c r="O17" i="40" s="1"/>
  <c r="O17" i="52" s="1"/>
  <c r="C6" i="27"/>
  <c r="C5" i="36" s="1"/>
  <c r="E11" i="28"/>
  <c r="E10" i="37" s="1"/>
  <c r="E10" i="50" s="1"/>
  <c r="G27" i="25"/>
  <c r="G26" i="40" s="1"/>
  <c r="G26" i="52" s="1"/>
  <c r="G11" i="30"/>
  <c r="G10" i="41" s="1"/>
  <c r="G10" i="53" s="1"/>
  <c r="G26" i="29"/>
  <c r="G25" i="39" s="1"/>
  <c r="G25" i="51" s="1"/>
  <c r="H13" i="30"/>
  <c r="H12" i="41" s="1"/>
  <c r="H12" i="53" s="1"/>
  <c r="I13" i="33"/>
  <c r="I12" i="45" s="1"/>
  <c r="I12" i="57" s="1"/>
  <c r="I9" i="31"/>
  <c r="I8" i="42" s="1"/>
  <c r="I8" i="54" s="1"/>
  <c r="J16" i="32"/>
  <c r="J15" i="44" s="1"/>
  <c r="J15" i="56" s="1"/>
  <c r="J9" i="30"/>
  <c r="J8" i="41" s="1"/>
  <c r="J8" i="53" s="1"/>
  <c r="K8" i="29"/>
  <c r="K7" i="39" s="1"/>
  <c r="K7" i="51" s="1"/>
  <c r="K16" i="30"/>
  <c r="K15" i="41" s="1"/>
  <c r="K15" i="53" s="1"/>
  <c r="L9" i="31"/>
  <c r="L8" i="42" s="1"/>
  <c r="L8" i="54" s="1"/>
  <c r="M21" i="30"/>
  <c r="M20" i="41" s="1"/>
  <c r="M20" i="53" s="1"/>
  <c r="M5" i="28"/>
  <c r="M4" i="37" s="1"/>
  <c r="M4" i="50" s="1"/>
  <c r="O5" i="28"/>
  <c r="O4" i="37" s="1"/>
  <c r="O4" i="50" s="1"/>
  <c r="Q23" i="31"/>
  <c r="Q22" i="42" s="1"/>
  <c r="Q22" i="54" s="1"/>
  <c r="U6" i="33"/>
  <c r="U5" i="45" s="1"/>
  <c r="U5" i="57" s="1"/>
  <c r="V25" i="27"/>
  <c r="V24" i="36" s="1"/>
  <c r="Y11" i="33"/>
  <c r="Y10" i="45" s="1"/>
  <c r="Y10" i="57" s="1"/>
  <c r="AA11" i="32"/>
  <c r="AA10" i="44" s="1"/>
  <c r="AA10" i="56" s="1"/>
  <c r="AD8" i="25"/>
  <c r="AD7" i="40" s="1"/>
  <c r="AD7" i="52" s="1"/>
  <c r="AI17" i="33"/>
  <c r="AI16" i="45" s="1"/>
  <c r="AI16" i="57" s="1"/>
  <c r="AJ23" i="32"/>
  <c r="AJ22" i="44" s="1"/>
  <c r="AJ22" i="56" s="1"/>
  <c r="AK5" i="30"/>
  <c r="AK4" i="41" s="1"/>
  <c r="AK4" i="53" s="1"/>
  <c r="F8" i="32"/>
  <c r="F7" i="44" s="1"/>
  <c r="F7" i="56" s="1"/>
  <c r="AF5" i="32"/>
  <c r="AF4" i="44" s="1"/>
  <c r="AF4" i="56" s="1"/>
  <c r="E8" i="25"/>
  <c r="E7" i="40" s="1"/>
  <c r="E7" i="52" s="1"/>
  <c r="E26" i="27"/>
  <c r="E25" i="36" s="1"/>
  <c r="K21" i="31"/>
  <c r="K20" i="42" s="1"/>
  <c r="K20" i="54" s="1"/>
  <c r="T6" i="28"/>
  <c r="T5" i="37" s="1"/>
  <c r="T5" i="50" s="1"/>
  <c r="E11" i="33"/>
  <c r="E10" i="45" s="1"/>
  <c r="E10" i="57" s="1"/>
  <c r="I8" i="25"/>
  <c r="I7" i="40" s="1"/>
  <c r="I7" i="52" s="1"/>
  <c r="J20" i="25"/>
  <c r="J19" i="40" s="1"/>
  <c r="J19" i="52" s="1"/>
  <c r="K22" i="29"/>
  <c r="K21" i="39" s="1"/>
  <c r="K21" i="51" s="1"/>
  <c r="AI18" i="29"/>
  <c r="AI17" i="39" s="1"/>
  <c r="AI17" i="51" s="1"/>
  <c r="J20" i="28"/>
  <c r="J19" i="37" s="1"/>
  <c r="J19" i="50" s="1"/>
  <c r="N17" i="30"/>
  <c r="N16" i="41" s="1"/>
  <c r="N16" i="53" s="1"/>
  <c r="X7" i="31"/>
  <c r="X6" i="42" s="1"/>
  <c r="X6" i="54" s="1"/>
  <c r="L9" i="27"/>
  <c r="L8" i="36" s="1"/>
  <c r="Z11" i="28"/>
  <c r="Z10" i="37" s="1"/>
  <c r="Z10" i="50" s="1"/>
  <c r="C24" i="30"/>
  <c r="C23" i="41" s="1"/>
  <c r="C23" i="53" s="1"/>
  <c r="E11" i="30"/>
  <c r="E10" i="41" s="1"/>
  <c r="E10" i="53" s="1"/>
  <c r="G26" i="32"/>
  <c r="G25" i="44" s="1"/>
  <c r="G25" i="56" s="1"/>
  <c r="I8" i="32"/>
  <c r="I7" i="44" s="1"/>
  <c r="I7" i="56" s="1"/>
  <c r="K21" i="28"/>
  <c r="K20" i="37" s="1"/>
  <c r="K20" i="50" s="1"/>
  <c r="N21" i="30"/>
  <c r="N20" i="41" s="1"/>
  <c r="N20" i="53" s="1"/>
  <c r="P23" i="31"/>
  <c r="P22" i="42" s="1"/>
  <c r="P22" i="54" s="1"/>
  <c r="Q14" i="30"/>
  <c r="Q13" i="41" s="1"/>
  <c r="Q13" i="53" s="1"/>
  <c r="AI18" i="30"/>
  <c r="AI17" i="41" s="1"/>
  <c r="AI17" i="53" s="1"/>
  <c r="AL6" i="31"/>
  <c r="AL5" i="42" s="1"/>
  <c r="AL5" i="54" s="1"/>
  <c r="C10" i="30"/>
  <c r="C9" i="41" s="1"/>
  <c r="C9" i="53" s="1"/>
  <c r="E10" i="25"/>
  <c r="E9" i="40" s="1"/>
  <c r="E9" i="52" s="1"/>
  <c r="G11" i="29"/>
  <c r="G10" i="39" s="1"/>
  <c r="G10" i="51" s="1"/>
  <c r="I16" i="28"/>
  <c r="I15" i="37" s="1"/>
  <c r="I15" i="50" s="1"/>
  <c r="J20" i="32"/>
  <c r="J19" i="44" s="1"/>
  <c r="J19" i="56" s="1"/>
  <c r="N21" i="25"/>
  <c r="N20" i="40" s="1"/>
  <c r="N20" i="52" s="1"/>
  <c r="Q14" i="31"/>
  <c r="Q13" i="42" s="1"/>
  <c r="Q13" i="54" s="1"/>
  <c r="AA26" i="29"/>
  <c r="AA25" i="39" s="1"/>
  <c r="AA25" i="51" s="1"/>
  <c r="C24" i="28"/>
  <c r="C23" i="37" s="1"/>
  <c r="C23" i="50" s="1"/>
  <c r="D7" i="25"/>
  <c r="D6" i="40" s="1"/>
  <c r="D6" i="52" s="1"/>
  <c r="G26" i="31"/>
  <c r="G25" i="42" s="1"/>
  <c r="G25" i="54" s="1"/>
  <c r="H26" i="31"/>
  <c r="H25" i="42" s="1"/>
  <c r="H25" i="54" s="1"/>
  <c r="H26" i="25"/>
  <c r="H25" i="40" s="1"/>
  <c r="H25" i="52" s="1"/>
  <c r="J22" i="32"/>
  <c r="J21" i="44" s="1"/>
  <c r="J21" i="56" s="1"/>
  <c r="L22" i="32"/>
  <c r="L21" i="44" s="1"/>
  <c r="L21" i="56" s="1"/>
  <c r="M5" i="31"/>
  <c r="M4" i="42" s="1"/>
  <c r="M4" i="54" s="1"/>
  <c r="N21" i="31"/>
  <c r="N20" i="42" s="1"/>
  <c r="N20" i="54" s="1"/>
  <c r="O5" i="31"/>
  <c r="O4" i="42" s="1"/>
  <c r="O4" i="54" s="1"/>
  <c r="Q23" i="25"/>
  <c r="Q22" i="40" s="1"/>
  <c r="Q22" i="52" s="1"/>
  <c r="Q5" i="30"/>
  <c r="Q4" i="41" s="1"/>
  <c r="Q4" i="53" s="1"/>
  <c r="Y7" i="30"/>
  <c r="Y6" i="41" s="1"/>
  <c r="Y6" i="53" s="1"/>
  <c r="AI5" i="33"/>
  <c r="AI4" i="45" s="1"/>
  <c r="AI4" i="57" s="1"/>
  <c r="AK23" i="30"/>
  <c r="AK22" i="41" s="1"/>
  <c r="AK22" i="53" s="1"/>
  <c r="AM25" i="31"/>
  <c r="AM24" i="42" s="1"/>
  <c r="AM24" i="54" s="1"/>
  <c r="Q6" i="30"/>
  <c r="Q5" i="41" s="1"/>
  <c r="Q5" i="53" s="1"/>
  <c r="AF18" i="31"/>
  <c r="AF17" i="42" s="1"/>
  <c r="AF17" i="54" s="1"/>
  <c r="C13" i="29"/>
  <c r="C12" i="39" s="1"/>
  <c r="C12" i="51" s="1"/>
  <c r="J3" i="29"/>
  <c r="J2" i="39" s="1"/>
  <c r="J2" i="51" s="1"/>
  <c r="F16" i="32"/>
  <c r="F15" i="44" s="1"/>
  <c r="F15" i="56" s="1"/>
  <c r="P25" i="31"/>
  <c r="P24" i="42" s="1"/>
  <c r="P24" i="54" s="1"/>
  <c r="X8" i="27"/>
  <c r="X7" i="36" s="1"/>
  <c r="L5" i="25"/>
  <c r="L4" i="40" s="1"/>
  <c r="L4" i="52" s="1"/>
  <c r="O14" i="29"/>
  <c r="O13" i="39" s="1"/>
  <c r="O13" i="51" s="1"/>
  <c r="J16" i="28"/>
  <c r="J15" i="37" s="1"/>
  <c r="J15" i="50" s="1"/>
  <c r="K21" i="30"/>
  <c r="K20" i="41" s="1"/>
  <c r="K20" i="53" s="1"/>
  <c r="AD23" i="25"/>
  <c r="AD22" i="40" s="1"/>
  <c r="AD22" i="52" s="1"/>
  <c r="J17" i="29"/>
  <c r="J16" i="39" s="1"/>
  <c r="J16" i="51" s="1"/>
  <c r="G8" i="29"/>
  <c r="G7" i="39" s="1"/>
  <c r="G7" i="51" s="1"/>
  <c r="J22" i="30"/>
  <c r="J21" i="41" s="1"/>
  <c r="J21" i="53" s="1"/>
  <c r="O23" i="32"/>
  <c r="O22" i="44" s="1"/>
  <c r="O22" i="56" s="1"/>
  <c r="P23" i="29"/>
  <c r="P22" i="39" s="1"/>
  <c r="P22" i="51" s="1"/>
  <c r="Q6" i="29"/>
  <c r="Q5" i="39" s="1"/>
  <c r="Q5" i="51" s="1"/>
  <c r="P25" i="30"/>
  <c r="P24" i="41" s="1"/>
  <c r="P24" i="53" s="1"/>
  <c r="D11" i="25"/>
  <c r="D10" i="40" s="1"/>
  <c r="D10" i="52" s="1"/>
  <c r="I22" i="31"/>
  <c r="I21" i="42" s="1"/>
  <c r="I21" i="54" s="1"/>
  <c r="J22" i="25"/>
  <c r="J21" i="40" s="1"/>
  <c r="J21" i="52" s="1"/>
  <c r="O14" i="32"/>
  <c r="O13" i="44" s="1"/>
  <c r="O13" i="56" s="1"/>
  <c r="Q23" i="27"/>
  <c r="Q22" i="36" s="1"/>
  <c r="AI14" i="33"/>
  <c r="AI13" i="45" s="1"/>
  <c r="AI13" i="57" s="1"/>
  <c r="F20" i="28"/>
  <c r="F19" i="37" s="1"/>
  <c r="F19" i="50" s="1"/>
  <c r="E26" i="29"/>
  <c r="E25" i="39" s="1"/>
  <c r="E25" i="51" s="1"/>
  <c r="I21" i="25"/>
  <c r="I20" i="40" s="1"/>
  <c r="I20" i="52" s="1"/>
  <c r="L17" i="30"/>
  <c r="L16" i="41" s="1"/>
  <c r="L16" i="53" s="1"/>
  <c r="L6" i="32"/>
  <c r="L5" i="44" s="1"/>
  <c r="L5" i="56" s="1"/>
  <c r="O23" i="27"/>
  <c r="O22" i="36" s="1"/>
  <c r="S25" i="30"/>
  <c r="S24" i="41" s="1"/>
  <c r="S24" i="53" s="1"/>
  <c r="V7" i="29"/>
  <c r="V6" i="39" s="1"/>
  <c r="V6" i="51" s="1"/>
  <c r="AE22" i="27"/>
  <c r="AE21" i="36" s="1"/>
  <c r="AK23" i="33"/>
  <c r="AK22" i="45" s="1"/>
  <c r="AK22" i="57" s="1"/>
  <c r="AM6" i="28"/>
  <c r="AM5" i="37" s="1"/>
  <c r="AM5" i="50" s="1"/>
  <c r="C27" i="27"/>
  <c r="C26" i="36" s="1"/>
  <c r="D11" i="32"/>
  <c r="D10" i="44" s="1"/>
  <c r="D10" i="56" s="1"/>
  <c r="G5" i="31"/>
  <c r="G4" i="42" s="1"/>
  <c r="G4" i="54" s="1"/>
  <c r="W22" i="32"/>
  <c r="W21" i="44" s="1"/>
  <c r="W21" i="56" s="1"/>
  <c r="L3" i="32"/>
  <c r="L2" i="44" s="1"/>
  <c r="L2" i="56" s="1"/>
  <c r="C27" i="25"/>
  <c r="C26" i="40" s="1"/>
  <c r="C26" i="52" s="1"/>
  <c r="C7" i="30"/>
  <c r="C6" i="41" s="1"/>
  <c r="C6" i="53" s="1"/>
  <c r="E27" i="27"/>
  <c r="E26" i="36" s="1"/>
  <c r="J21" i="32"/>
  <c r="J20" i="44" s="1"/>
  <c r="J20" i="56" s="1"/>
  <c r="K22" i="33"/>
  <c r="K21" i="45" s="1"/>
  <c r="K21" i="57" s="1"/>
  <c r="M5" i="29"/>
  <c r="M4" i="39" s="1"/>
  <c r="M4" i="51" s="1"/>
  <c r="O5" i="29"/>
  <c r="O4" i="39" s="1"/>
  <c r="O4" i="51" s="1"/>
  <c r="Q23" i="28"/>
  <c r="Q22" i="37" s="1"/>
  <c r="Q22" i="50" s="1"/>
  <c r="AD22" i="33"/>
  <c r="AD21" i="45" s="1"/>
  <c r="AD21" i="57" s="1"/>
  <c r="AK23" i="31"/>
  <c r="AK22" i="42" s="1"/>
  <c r="AK22" i="54" s="1"/>
  <c r="J21" i="27"/>
  <c r="J20" i="36" s="1"/>
  <c r="I22" i="32"/>
  <c r="I21" i="44" s="1"/>
  <c r="I21" i="56" s="1"/>
  <c r="M5" i="27"/>
  <c r="M4" i="36" s="1"/>
  <c r="E26" i="28"/>
  <c r="E25" i="37" s="1"/>
  <c r="E25" i="50" s="1"/>
  <c r="Q23" i="30"/>
  <c r="Q22" i="41" s="1"/>
  <c r="Q22" i="53" s="1"/>
  <c r="AE17" i="27"/>
  <c r="AE16" i="36" s="1"/>
  <c r="G22" i="30"/>
  <c r="G21" i="41" s="1"/>
  <c r="G21" i="53" s="1"/>
  <c r="G19" i="27"/>
  <c r="G18" i="36" s="1"/>
  <c r="I22" i="25"/>
  <c r="I21" i="40" s="1"/>
  <c r="I21" i="52" s="1"/>
  <c r="M17" i="25"/>
  <c r="M16" i="40" s="1"/>
  <c r="M16" i="52" s="1"/>
  <c r="P17" i="28"/>
  <c r="P16" i="37" s="1"/>
  <c r="P16" i="50" s="1"/>
  <c r="T25" i="25"/>
  <c r="T24" i="40" s="1"/>
  <c r="T24" i="52" s="1"/>
  <c r="V7" i="33"/>
  <c r="V6" i="45" s="1"/>
  <c r="V6" i="57" s="1"/>
  <c r="AC8" i="29"/>
  <c r="AC7" i="39" s="1"/>
  <c r="AC7" i="51" s="1"/>
  <c r="H22" i="31"/>
  <c r="H21" i="42" s="1"/>
  <c r="H21" i="54" s="1"/>
  <c r="D8" i="27"/>
  <c r="D7" i="36" s="1"/>
  <c r="E13" i="31"/>
  <c r="E12" i="42" s="1"/>
  <c r="E12" i="54" s="1"/>
  <c r="I14" i="30"/>
  <c r="I13" i="41" s="1"/>
  <c r="I13" i="53" s="1"/>
  <c r="L21" i="33"/>
  <c r="L20" i="45" s="1"/>
  <c r="L20" i="57" s="1"/>
  <c r="M5" i="33"/>
  <c r="M4" i="45" s="1"/>
  <c r="M4" i="57" s="1"/>
  <c r="X20" i="25"/>
  <c r="X19" i="40" s="1"/>
  <c r="X19" i="52" s="1"/>
  <c r="AC22" i="27"/>
  <c r="AC21" i="36" s="1"/>
  <c r="AN26" i="28"/>
  <c r="AN25" i="37" s="1"/>
  <c r="AN25" i="50" s="1"/>
  <c r="J23" i="28"/>
  <c r="J22" i="37" s="1"/>
  <c r="J22" i="50" s="1"/>
  <c r="F20" i="29"/>
  <c r="F19" i="39" s="1"/>
  <c r="F19" i="51" s="1"/>
  <c r="I22" i="33"/>
  <c r="I21" i="45" s="1"/>
  <c r="I21" i="57" s="1"/>
  <c r="M5" i="32"/>
  <c r="M4" i="44" s="1"/>
  <c r="M4" i="56" s="1"/>
  <c r="P23" i="27"/>
  <c r="P22" i="36" s="1"/>
  <c r="AC22" i="30"/>
  <c r="AC21" i="41" s="1"/>
  <c r="AC21" i="53" s="1"/>
  <c r="AE21" i="28"/>
  <c r="AE20" i="37" s="1"/>
  <c r="AE20" i="50" s="1"/>
  <c r="AG25" i="27"/>
  <c r="AG24" i="36" s="1"/>
  <c r="AC14" i="25"/>
  <c r="AC13" i="40" s="1"/>
  <c r="AC13" i="52" s="1"/>
  <c r="F20" i="31"/>
  <c r="F19" i="42" s="1"/>
  <c r="F19" i="54" s="1"/>
  <c r="F10" i="32"/>
  <c r="F9" i="44" s="1"/>
  <c r="F9" i="56" s="1"/>
  <c r="X24" i="28"/>
  <c r="X23" i="37" s="1"/>
  <c r="X23" i="50" s="1"/>
  <c r="D8" i="30"/>
  <c r="D7" i="41" s="1"/>
  <c r="D7" i="53" s="1"/>
  <c r="C11" i="28"/>
  <c r="C10" i="37" s="1"/>
  <c r="C10" i="50" s="1"/>
  <c r="D26" i="30"/>
  <c r="D25" i="41" s="1"/>
  <c r="D25" i="53" s="1"/>
  <c r="E21" i="30"/>
  <c r="E20" i="41" s="1"/>
  <c r="E20" i="53" s="1"/>
  <c r="F19" i="27"/>
  <c r="F18" i="36" s="1"/>
  <c r="F19" i="32"/>
  <c r="F18" i="44" s="1"/>
  <c r="F18" i="56" s="1"/>
  <c r="G20" i="28"/>
  <c r="G19" i="37" s="1"/>
  <c r="G19" i="50" s="1"/>
  <c r="H20" i="27"/>
  <c r="H19" i="36" s="1"/>
  <c r="I14" i="28"/>
  <c r="I13" i="37" s="1"/>
  <c r="I13" i="50" s="1"/>
  <c r="R7" i="27"/>
  <c r="R6" i="36" s="1"/>
  <c r="AC22" i="29"/>
  <c r="AC21" i="39" s="1"/>
  <c r="AC21" i="51" s="1"/>
  <c r="J13" i="31"/>
  <c r="J12" i="42" s="1"/>
  <c r="J12" i="54" s="1"/>
  <c r="T11" i="25"/>
  <c r="T10" i="40" s="1"/>
  <c r="T10" i="52" s="1"/>
  <c r="F22" i="27"/>
  <c r="F21" i="36" s="1"/>
  <c r="C11" i="31"/>
  <c r="C10" i="42" s="1"/>
  <c r="C10" i="54" s="1"/>
  <c r="E21" i="33"/>
  <c r="E20" i="45" s="1"/>
  <c r="E20" i="57" s="1"/>
  <c r="I22" i="29"/>
  <c r="I21" i="39" s="1"/>
  <c r="I21" i="51" s="1"/>
  <c r="M25" i="33"/>
  <c r="M24" i="45" s="1"/>
  <c r="M24" i="57" s="1"/>
  <c r="AD17" i="32"/>
  <c r="AD16" i="44" s="1"/>
  <c r="AD16" i="56" s="1"/>
  <c r="AG25" i="30"/>
  <c r="AG24" i="41" s="1"/>
  <c r="AG24" i="53" s="1"/>
  <c r="X24" i="31"/>
  <c r="X23" i="42" s="1"/>
  <c r="X23" i="54" s="1"/>
  <c r="P17" i="32"/>
  <c r="P16" i="44" s="1"/>
  <c r="P16" i="56" s="1"/>
  <c r="AJ17" i="27"/>
  <c r="AJ16" i="36" s="1"/>
  <c r="N16" i="31"/>
  <c r="N15" i="42" s="1"/>
  <c r="N15" i="54" s="1"/>
  <c r="C15" i="29"/>
  <c r="C14" i="39" s="1"/>
  <c r="C14" i="51" s="1"/>
  <c r="M9" i="25"/>
  <c r="M8" i="40" s="1"/>
  <c r="M8" i="52" s="1"/>
  <c r="V15" i="29"/>
  <c r="V14" i="39" s="1"/>
  <c r="V14" i="51" s="1"/>
  <c r="K19" i="33"/>
  <c r="K18" i="45" s="1"/>
  <c r="K18" i="57" s="1"/>
  <c r="E8" i="32"/>
  <c r="E7" i="44" s="1"/>
  <c r="E7" i="56" s="1"/>
  <c r="F8" i="25"/>
  <c r="F7" i="40" s="1"/>
  <c r="F7" i="52" s="1"/>
  <c r="F20" i="25"/>
  <c r="F19" i="40" s="1"/>
  <c r="F19" i="52" s="1"/>
  <c r="I14" i="29"/>
  <c r="I13" i="39" s="1"/>
  <c r="I13" i="51" s="1"/>
  <c r="J13" i="27"/>
  <c r="J12" i="36" s="1"/>
  <c r="K19" i="25"/>
  <c r="K18" i="40" s="1"/>
  <c r="K18" i="52" s="1"/>
  <c r="R18" i="31"/>
  <c r="R17" i="42" s="1"/>
  <c r="R17" i="54" s="1"/>
  <c r="AC20" i="33"/>
  <c r="AC19" i="45" s="1"/>
  <c r="AC19" i="57" s="1"/>
  <c r="AJ17" i="25"/>
  <c r="AJ16" i="40" s="1"/>
  <c r="AJ16" i="52" s="1"/>
  <c r="D24" i="30"/>
  <c r="D23" i="41" s="1"/>
  <c r="D23" i="53" s="1"/>
  <c r="D24" i="29"/>
  <c r="D23" i="39" s="1"/>
  <c r="D23" i="51" s="1"/>
  <c r="K19" i="29"/>
  <c r="K18" i="39" s="1"/>
  <c r="K18" i="51" s="1"/>
  <c r="M9" i="31"/>
  <c r="M8" i="42" s="1"/>
  <c r="M8" i="54" s="1"/>
  <c r="F10" i="27"/>
  <c r="F9" i="36" s="1"/>
  <c r="P17" i="29"/>
  <c r="P16" i="39" s="1"/>
  <c r="P16" i="51" s="1"/>
  <c r="N16" i="28"/>
  <c r="N15" i="37" s="1"/>
  <c r="N15" i="50" s="1"/>
  <c r="R18" i="32"/>
  <c r="R17" i="44" s="1"/>
  <c r="R17" i="56" s="1"/>
  <c r="AB27" i="31"/>
  <c r="AB26" i="42" s="1"/>
  <c r="AB26" i="54" s="1"/>
  <c r="C15" i="30"/>
  <c r="C14" i="41" s="1"/>
  <c r="C14" i="53" s="1"/>
  <c r="D26" i="31"/>
  <c r="D25" i="42" s="1"/>
  <c r="D25" i="54" s="1"/>
  <c r="I20" i="33"/>
  <c r="I19" i="45" s="1"/>
  <c r="I19" i="57" s="1"/>
  <c r="R24" i="29"/>
  <c r="R23" i="39" s="1"/>
  <c r="R23" i="51" s="1"/>
  <c r="T10" i="27"/>
  <c r="T9" i="36" s="1"/>
  <c r="X11" i="27"/>
  <c r="X10" i="36" s="1"/>
  <c r="Y21" i="31"/>
  <c r="Y20" i="42" s="1"/>
  <c r="Y20" i="54" s="1"/>
  <c r="AD13" i="33"/>
  <c r="AD12" i="45" s="1"/>
  <c r="AD12" i="57" s="1"/>
  <c r="D24" i="25"/>
  <c r="D23" i="40" s="1"/>
  <c r="D23" i="52" s="1"/>
  <c r="N16" i="29"/>
  <c r="N15" i="39" s="1"/>
  <c r="N15" i="51" s="1"/>
  <c r="D15" i="25"/>
  <c r="D14" i="40" s="1"/>
  <c r="D14" i="52" s="1"/>
  <c r="V15" i="28"/>
  <c r="V14" i="37" s="1"/>
  <c r="V14" i="50" s="1"/>
  <c r="X24" i="33"/>
  <c r="X23" i="45" s="1"/>
  <c r="X23" i="57" s="1"/>
  <c r="H27" i="28"/>
  <c r="H26" i="37" s="1"/>
  <c r="H26" i="50" s="1"/>
  <c r="P17" i="27"/>
  <c r="P16" i="36" s="1"/>
  <c r="X24" i="25"/>
  <c r="X23" i="40" s="1"/>
  <c r="X23" i="52" s="1"/>
  <c r="C15" i="31"/>
  <c r="C14" i="42" s="1"/>
  <c r="C14" i="54" s="1"/>
  <c r="J13" i="32"/>
  <c r="J12" i="44" s="1"/>
  <c r="J12" i="56" s="1"/>
  <c r="H27" i="27"/>
  <c r="H26" i="36" s="1"/>
  <c r="K19" i="27"/>
  <c r="K18" i="36" s="1"/>
  <c r="R18" i="28"/>
  <c r="R17" i="37" s="1"/>
  <c r="R17" i="50" s="1"/>
  <c r="C15" i="25"/>
  <c r="C14" i="40" s="1"/>
  <c r="C14" i="52" s="1"/>
  <c r="AL18" i="31"/>
  <c r="AL17" i="42" s="1"/>
  <c r="AL17" i="54" s="1"/>
  <c r="D13" i="29"/>
  <c r="D12" i="39" s="1"/>
  <c r="D12" i="51" s="1"/>
  <c r="D11" i="28"/>
  <c r="D10" i="37" s="1"/>
  <c r="D10" i="50" s="1"/>
  <c r="F26" i="25"/>
  <c r="F25" i="40" s="1"/>
  <c r="F25" i="52" s="1"/>
  <c r="H27" i="32"/>
  <c r="H26" i="44" s="1"/>
  <c r="H26" i="56" s="1"/>
  <c r="H22" i="27"/>
  <c r="H21" i="36" s="1"/>
  <c r="J13" i="30"/>
  <c r="J12" i="41" s="1"/>
  <c r="J12" i="53" s="1"/>
  <c r="O23" i="29"/>
  <c r="O22" i="39" s="1"/>
  <c r="O22" i="51" s="1"/>
  <c r="R18" i="29"/>
  <c r="R17" i="39" s="1"/>
  <c r="R17" i="51" s="1"/>
  <c r="Z26" i="30"/>
  <c r="Z25" i="41" s="1"/>
  <c r="Z25" i="53" s="1"/>
  <c r="AD17" i="30"/>
  <c r="AD16" i="41" s="1"/>
  <c r="AD16" i="53" s="1"/>
  <c r="N16" i="30"/>
  <c r="N15" i="41" s="1"/>
  <c r="N15" i="53" s="1"/>
  <c r="X24" i="32"/>
  <c r="X23" i="44" s="1"/>
  <c r="X23" i="56" s="1"/>
  <c r="J13" i="29"/>
  <c r="J12" i="39" s="1"/>
  <c r="J12" i="51" s="1"/>
  <c r="P17" i="30"/>
  <c r="P16" i="41" s="1"/>
  <c r="P16" i="53" s="1"/>
  <c r="D24" i="27"/>
  <c r="D23" i="36" s="1"/>
  <c r="F10" i="30"/>
  <c r="F9" i="41" s="1"/>
  <c r="F9" i="53" s="1"/>
  <c r="AJ17" i="28"/>
  <c r="AJ16" i="37" s="1"/>
  <c r="AJ16" i="50" s="1"/>
  <c r="V15" i="30"/>
  <c r="V14" i="41" s="1"/>
  <c r="V14" i="53" s="1"/>
  <c r="D24" i="31"/>
  <c r="D23" i="42" s="1"/>
  <c r="D23" i="54" s="1"/>
  <c r="D24" i="28"/>
  <c r="D23" i="37" s="1"/>
  <c r="D23" i="50" s="1"/>
  <c r="F10" i="25"/>
  <c r="F9" i="40" s="1"/>
  <c r="F9" i="52" s="1"/>
  <c r="C15" i="28"/>
  <c r="C14" i="37" s="1"/>
  <c r="C14" i="50" s="1"/>
  <c r="H27" i="25"/>
  <c r="H26" i="40" s="1"/>
  <c r="H26" i="52" s="1"/>
  <c r="N16" i="25"/>
  <c r="N15" i="40" s="1"/>
  <c r="N15" i="52" s="1"/>
  <c r="H27" i="30"/>
  <c r="H26" i="41" s="1"/>
  <c r="H26" i="53" s="1"/>
  <c r="G22" i="33"/>
  <c r="G21" i="45" s="1"/>
  <c r="G21" i="57" s="1"/>
  <c r="M9" i="28"/>
  <c r="M8" i="37" s="1"/>
  <c r="M8" i="50" s="1"/>
  <c r="N16" i="32"/>
  <c r="N15" i="44" s="1"/>
  <c r="N15" i="56" s="1"/>
  <c r="AE19" i="33"/>
  <c r="AE18" i="45" s="1"/>
  <c r="AE18" i="57" s="1"/>
  <c r="C15" i="33"/>
  <c r="C14" i="45" s="1"/>
  <c r="C14" i="57" s="1"/>
  <c r="C15" i="32"/>
  <c r="C14" i="44" s="1"/>
  <c r="C14" i="56" s="1"/>
  <c r="D26" i="32"/>
  <c r="D25" i="44" s="1"/>
  <c r="D25" i="56" s="1"/>
  <c r="E19" i="33"/>
  <c r="E18" i="45" s="1"/>
  <c r="E18" i="57" s="1"/>
  <c r="G5" i="32"/>
  <c r="G4" i="44" s="1"/>
  <c r="G4" i="56" s="1"/>
  <c r="N14" i="30"/>
  <c r="N13" i="41" s="1"/>
  <c r="N13" i="53" s="1"/>
  <c r="X11" i="33"/>
  <c r="X10" i="45" s="1"/>
  <c r="X10" i="57" s="1"/>
  <c r="Z20" i="29"/>
  <c r="Z19" i="39" s="1"/>
  <c r="Z19" i="51" s="1"/>
  <c r="AA5" i="29"/>
  <c r="AA4" i="39" s="1"/>
  <c r="AA4" i="51" s="1"/>
  <c r="AG25" i="32"/>
  <c r="AG24" i="44" s="1"/>
  <c r="AG24" i="56" s="1"/>
  <c r="H27" i="29"/>
  <c r="H26" i="39" s="1"/>
  <c r="H26" i="51" s="1"/>
  <c r="K19" i="30"/>
  <c r="K18" i="41" s="1"/>
  <c r="K18" i="53" s="1"/>
  <c r="F10" i="29"/>
  <c r="F9" i="39" s="1"/>
  <c r="F9" i="51" s="1"/>
  <c r="D24" i="32"/>
  <c r="D23" i="44" s="1"/>
  <c r="D23" i="56" s="1"/>
  <c r="F10" i="31"/>
  <c r="F9" i="42" s="1"/>
  <c r="F9" i="54" s="1"/>
  <c r="N16" i="27"/>
  <c r="N15" i="36" s="1"/>
  <c r="X15" i="29"/>
  <c r="X14" i="39" s="1"/>
  <c r="X14" i="51" s="1"/>
  <c r="AJ17" i="29"/>
  <c r="AJ16" i="39" s="1"/>
  <c r="AJ16" i="51" s="1"/>
  <c r="J13" i="28"/>
  <c r="J12" i="37" s="1"/>
  <c r="J12" i="50" s="1"/>
  <c r="R18" i="30"/>
  <c r="R17" i="41" s="1"/>
  <c r="R17" i="53" s="1"/>
  <c r="AB27" i="28"/>
  <c r="AB26" i="37" s="1"/>
  <c r="AB26" i="50" s="1"/>
  <c r="H27" i="31"/>
  <c r="H26" i="42" s="1"/>
  <c r="H26" i="54" s="1"/>
  <c r="M9" i="29"/>
  <c r="M8" i="39" s="1"/>
  <c r="M8" i="51" s="1"/>
  <c r="AJ7" i="33"/>
  <c r="AJ6" i="45" s="1"/>
  <c r="AJ6" i="57" s="1"/>
  <c r="F10" i="28"/>
  <c r="F9" i="37" s="1"/>
  <c r="F9" i="50" s="1"/>
  <c r="N14" i="27"/>
  <c r="N13" i="36" s="1"/>
  <c r="T10" i="25"/>
  <c r="T9" i="40" s="1"/>
  <c r="T9" i="52" s="1"/>
  <c r="D11" i="31"/>
  <c r="D10" i="42" s="1"/>
  <c r="D10" i="54" s="1"/>
  <c r="J13" i="25"/>
  <c r="J12" i="40" s="1"/>
  <c r="J12" i="52" s="1"/>
  <c r="N14" i="32"/>
  <c r="N13" i="44" s="1"/>
  <c r="N13" i="56" s="1"/>
  <c r="T25" i="30"/>
  <c r="T24" i="41" s="1"/>
  <c r="T24" i="53" s="1"/>
  <c r="AD23" i="27"/>
  <c r="AD22" i="36" s="1"/>
  <c r="AJ17" i="33"/>
  <c r="AJ16" i="45" s="1"/>
  <c r="AJ16" i="57" s="1"/>
  <c r="AM6" i="33"/>
  <c r="AM5" i="45" s="1"/>
  <c r="AM5" i="57" s="1"/>
  <c r="I14" i="32"/>
  <c r="I13" i="44" s="1"/>
  <c r="I13" i="56" s="1"/>
  <c r="L6" i="28"/>
  <c r="L5" i="37" s="1"/>
  <c r="L5" i="50" s="1"/>
  <c r="W22" i="27"/>
  <c r="W21" i="36" s="1"/>
  <c r="AC14" i="29"/>
  <c r="AC13" i="39" s="1"/>
  <c r="AC13" i="51" s="1"/>
  <c r="E21" i="27"/>
  <c r="E20" i="36" s="1"/>
  <c r="F5" i="28"/>
  <c r="F4" i="37" s="1"/>
  <c r="F4" i="50" s="1"/>
  <c r="J23" i="30"/>
  <c r="J22" i="41" s="1"/>
  <c r="J22" i="53" s="1"/>
  <c r="W22" i="29"/>
  <c r="W21" i="39" s="1"/>
  <c r="W21" i="51" s="1"/>
  <c r="AD23" i="30"/>
  <c r="AD22" i="41" s="1"/>
  <c r="AD22" i="53" s="1"/>
  <c r="E21" i="29"/>
  <c r="E20" i="39" s="1"/>
  <c r="E20" i="51" s="1"/>
  <c r="W15" i="31"/>
  <c r="W14" i="42" s="1"/>
  <c r="W14" i="54" s="1"/>
  <c r="I14" i="25"/>
  <c r="I13" i="40" s="1"/>
  <c r="I13" i="52" s="1"/>
  <c r="AI7" i="28"/>
  <c r="AI6" i="37" s="1"/>
  <c r="AI6" i="50" s="1"/>
  <c r="M25" i="31"/>
  <c r="M24" i="42" s="1"/>
  <c r="M24" i="54" s="1"/>
  <c r="AA5" i="30"/>
  <c r="AA4" i="41" s="1"/>
  <c r="AA4" i="53" s="1"/>
  <c r="M20" i="28"/>
  <c r="M19" i="37" s="1"/>
  <c r="M19" i="50" s="1"/>
  <c r="E9" i="25"/>
  <c r="E8" i="40" s="1"/>
  <c r="E8" i="52" s="1"/>
  <c r="E19" i="27"/>
  <c r="E18" i="36" s="1"/>
  <c r="G22" i="27"/>
  <c r="G21" i="36" s="1"/>
  <c r="I9" i="30"/>
  <c r="I8" i="41" s="1"/>
  <c r="I8" i="53" s="1"/>
  <c r="P15" i="25"/>
  <c r="P14" i="40" s="1"/>
  <c r="P14" i="52" s="1"/>
  <c r="Q6" i="32"/>
  <c r="Q5" i="44" s="1"/>
  <c r="Q5" i="56" s="1"/>
  <c r="Y3" i="31"/>
  <c r="Y2" i="42" s="1"/>
  <c r="Y2" i="54" s="1"/>
  <c r="C7" i="31"/>
  <c r="C6" i="42" s="1"/>
  <c r="C6" i="54" s="1"/>
  <c r="D13" i="30"/>
  <c r="D12" i="41" s="1"/>
  <c r="D12" i="53" s="1"/>
  <c r="D27" i="32"/>
  <c r="D26" i="44" s="1"/>
  <c r="D26" i="56" s="1"/>
  <c r="E20" i="28"/>
  <c r="E19" i="37" s="1"/>
  <c r="E19" i="50" s="1"/>
  <c r="F26" i="31"/>
  <c r="F25" i="42" s="1"/>
  <c r="F25" i="54" s="1"/>
  <c r="F19" i="30"/>
  <c r="F18" i="41" s="1"/>
  <c r="F18" i="53" s="1"/>
  <c r="G8" i="31"/>
  <c r="G7" i="42" s="1"/>
  <c r="G7" i="54" s="1"/>
  <c r="G5" i="25"/>
  <c r="G4" i="40" s="1"/>
  <c r="G4" i="52" s="1"/>
  <c r="H19" i="30"/>
  <c r="H18" i="41" s="1"/>
  <c r="H18" i="53" s="1"/>
  <c r="I23" i="33"/>
  <c r="I22" i="45" s="1"/>
  <c r="I22" i="57" s="1"/>
  <c r="I22" i="28"/>
  <c r="I21" i="37" s="1"/>
  <c r="I21" i="50" s="1"/>
  <c r="I20" i="30"/>
  <c r="I19" i="41" s="1"/>
  <c r="I19" i="53" s="1"/>
  <c r="J22" i="27"/>
  <c r="J21" i="36" s="1"/>
  <c r="J17" i="31"/>
  <c r="J16" i="42" s="1"/>
  <c r="J16" i="54" s="1"/>
  <c r="L21" i="29"/>
  <c r="L20" i="39" s="1"/>
  <c r="L20" i="51" s="1"/>
  <c r="L6" i="30"/>
  <c r="L5" i="41" s="1"/>
  <c r="L5" i="53" s="1"/>
  <c r="S25" i="25"/>
  <c r="S24" i="40" s="1"/>
  <c r="S24" i="52" s="1"/>
  <c r="U26" i="31"/>
  <c r="U25" i="42" s="1"/>
  <c r="U25" i="54" s="1"/>
  <c r="X11" i="30"/>
  <c r="X10" i="41" s="1"/>
  <c r="X10" i="53" s="1"/>
  <c r="AC22" i="28"/>
  <c r="AC21" i="37" s="1"/>
  <c r="AC21" i="50" s="1"/>
  <c r="AD23" i="29"/>
  <c r="AD22" i="39" s="1"/>
  <c r="AD22" i="51" s="1"/>
  <c r="AM6" i="30"/>
  <c r="AM5" i="41" s="1"/>
  <c r="AM5" i="53" s="1"/>
  <c r="E21" i="31"/>
  <c r="E20" i="42" s="1"/>
  <c r="E20" i="54" s="1"/>
  <c r="J23" i="25"/>
  <c r="J22" i="40" s="1"/>
  <c r="J22" i="52" s="1"/>
  <c r="AA5" i="33"/>
  <c r="AA4" i="45" s="1"/>
  <c r="AA4" i="57" s="1"/>
  <c r="G5" i="30"/>
  <c r="G4" i="41" s="1"/>
  <c r="G4" i="53" s="1"/>
  <c r="E21" i="32"/>
  <c r="E20" i="44" s="1"/>
  <c r="E20" i="56" s="1"/>
  <c r="L6" i="25"/>
  <c r="L5" i="40" s="1"/>
  <c r="L5" i="52" s="1"/>
  <c r="Y21" i="27"/>
  <c r="Y20" i="36" s="1"/>
  <c r="X8" i="28"/>
  <c r="X7" i="37" s="1"/>
  <c r="X7" i="50" s="1"/>
  <c r="C11" i="33"/>
  <c r="C10" i="45" s="1"/>
  <c r="C10" i="57" s="1"/>
  <c r="D11" i="30"/>
  <c r="D10" i="41" s="1"/>
  <c r="D10" i="53" s="1"/>
  <c r="E26" i="32"/>
  <c r="E25" i="44" s="1"/>
  <c r="E25" i="56" s="1"/>
  <c r="G13" i="33"/>
  <c r="G12" i="45" s="1"/>
  <c r="G12" i="57" s="1"/>
  <c r="G22" i="28"/>
  <c r="G21" i="37" s="1"/>
  <c r="G21" i="50" s="1"/>
  <c r="G5" i="27"/>
  <c r="G4" i="36" s="1"/>
  <c r="H19" i="29"/>
  <c r="H18" i="39" s="1"/>
  <c r="H18" i="51" s="1"/>
  <c r="H22" i="29"/>
  <c r="H21" i="39" s="1"/>
  <c r="H21" i="51" s="1"/>
  <c r="L21" i="27"/>
  <c r="L20" i="36" s="1"/>
  <c r="P23" i="25"/>
  <c r="P22" i="40" s="1"/>
  <c r="P22" i="52" s="1"/>
  <c r="U26" i="29"/>
  <c r="U25" i="39" s="1"/>
  <c r="U25" i="51" s="1"/>
  <c r="X8" i="33"/>
  <c r="X7" i="45" s="1"/>
  <c r="X7" i="57" s="1"/>
  <c r="AB16" i="33"/>
  <c r="AB15" i="45" s="1"/>
  <c r="AB15" i="57" s="1"/>
  <c r="AD5" i="32"/>
  <c r="AD4" i="44" s="1"/>
  <c r="AD4" i="56" s="1"/>
  <c r="AH5" i="29"/>
  <c r="AH4" i="39" s="1"/>
  <c r="AH4" i="51" s="1"/>
  <c r="AI23" i="33"/>
  <c r="AI22" i="45" s="1"/>
  <c r="AI22" i="57" s="1"/>
  <c r="I14" i="27"/>
  <c r="I13" i="36" s="1"/>
  <c r="AA5" i="28"/>
  <c r="AA4" i="37" s="1"/>
  <c r="AA4" i="50" s="1"/>
  <c r="X20" i="31"/>
  <c r="X19" i="42" s="1"/>
  <c r="X19" i="54" s="1"/>
  <c r="G5" i="29"/>
  <c r="G4" i="39" s="1"/>
  <c r="G4" i="51" s="1"/>
  <c r="AB10" i="25"/>
  <c r="AB9" i="40" s="1"/>
  <c r="AB9" i="52" s="1"/>
  <c r="AB10" i="28"/>
  <c r="AB9" i="37" s="1"/>
  <c r="AB9" i="50" s="1"/>
  <c r="E21" i="25"/>
  <c r="E20" i="40" s="1"/>
  <c r="E20" i="52" s="1"/>
  <c r="I21" i="31"/>
  <c r="I20" i="42" s="1"/>
  <c r="I20" i="54" s="1"/>
  <c r="X8" i="25"/>
  <c r="X7" i="40" s="1"/>
  <c r="X7" i="52" s="1"/>
  <c r="AG25" i="25"/>
  <c r="AG24" i="40" s="1"/>
  <c r="AG24" i="52" s="1"/>
  <c r="D8" i="25"/>
  <c r="D7" i="40" s="1"/>
  <c r="D7" i="52" s="1"/>
  <c r="G5" i="28"/>
  <c r="G4" i="37" s="1"/>
  <c r="G4" i="50" s="1"/>
  <c r="L6" i="27"/>
  <c r="L5" i="36" s="1"/>
  <c r="U26" i="25"/>
  <c r="U25" i="40" s="1"/>
  <c r="U25" i="52" s="1"/>
  <c r="AC22" i="32"/>
  <c r="AC21" i="44" s="1"/>
  <c r="AC21" i="56" s="1"/>
  <c r="J3" i="25"/>
  <c r="J2" i="40" s="1"/>
  <c r="J2" i="52" s="1"/>
  <c r="F9" i="27"/>
  <c r="F8" i="36" s="1"/>
  <c r="G13" i="28"/>
  <c r="G12" i="37" s="1"/>
  <c r="G12" i="50" s="1"/>
  <c r="I22" i="27"/>
  <c r="I21" i="36" s="1"/>
  <c r="K16" i="32"/>
  <c r="K15" i="44" s="1"/>
  <c r="K15" i="56" s="1"/>
  <c r="L21" i="25"/>
  <c r="L20" i="40" s="1"/>
  <c r="L20" i="52" s="1"/>
  <c r="T25" i="33"/>
  <c r="T24" i="45" s="1"/>
  <c r="T24" i="57" s="1"/>
  <c r="V7" i="32"/>
  <c r="V6" i="44" s="1"/>
  <c r="V6" i="56" s="1"/>
  <c r="Y21" i="33"/>
  <c r="Y20" i="45" s="1"/>
  <c r="Y20" i="57" s="1"/>
  <c r="Z8" i="28"/>
  <c r="Z7" i="37" s="1"/>
  <c r="Z7" i="50" s="1"/>
  <c r="AD22" i="32"/>
  <c r="AD21" i="44" s="1"/>
  <c r="AD21" i="56" s="1"/>
  <c r="AG14" i="30"/>
  <c r="AG13" i="41" s="1"/>
  <c r="AG13" i="53" s="1"/>
  <c r="AI23" i="27"/>
  <c r="AI22" i="36" s="1"/>
  <c r="AL7" i="30"/>
  <c r="AL6" i="41" s="1"/>
  <c r="AL6" i="53" s="1"/>
  <c r="G10" i="33"/>
  <c r="G9" i="45" s="1"/>
  <c r="G9" i="57" s="1"/>
  <c r="G10" i="30"/>
  <c r="G9" i="41" s="1"/>
  <c r="G9" i="53" s="1"/>
  <c r="G10" i="32"/>
  <c r="G9" i="44" s="1"/>
  <c r="G9" i="56" s="1"/>
  <c r="Q17" i="30"/>
  <c r="Q16" i="41" s="1"/>
  <c r="Q16" i="53" s="1"/>
  <c r="Q17" i="31"/>
  <c r="Q16" i="42" s="1"/>
  <c r="Q16" i="54" s="1"/>
  <c r="Q17" i="32"/>
  <c r="Q16" i="44" s="1"/>
  <c r="Q16" i="56" s="1"/>
  <c r="Q17" i="28"/>
  <c r="Q16" i="37" s="1"/>
  <c r="Q16" i="50" s="1"/>
  <c r="Q17" i="33"/>
  <c r="Q16" i="45" s="1"/>
  <c r="Q16" i="57" s="1"/>
  <c r="D25" i="32"/>
  <c r="D24" i="44" s="1"/>
  <c r="D24" i="56" s="1"/>
  <c r="L13" i="27"/>
  <c r="L12" i="36" s="1"/>
  <c r="L13" i="30"/>
  <c r="L12" i="41" s="1"/>
  <c r="L12" i="53" s="1"/>
  <c r="L13" i="28"/>
  <c r="L12" i="37" s="1"/>
  <c r="L12" i="50" s="1"/>
  <c r="H10" i="33"/>
  <c r="H9" i="45" s="1"/>
  <c r="H9" i="57" s="1"/>
  <c r="H10" i="29"/>
  <c r="H9" i="39" s="1"/>
  <c r="H9" i="51" s="1"/>
  <c r="H10" i="31"/>
  <c r="H9" i="42" s="1"/>
  <c r="H9" i="54" s="1"/>
  <c r="H10" i="25"/>
  <c r="H9" i="40" s="1"/>
  <c r="H9" i="52" s="1"/>
  <c r="H10" i="28"/>
  <c r="H9" i="37" s="1"/>
  <c r="H9" i="50" s="1"/>
  <c r="R17" i="30"/>
  <c r="R16" i="41" s="1"/>
  <c r="R16" i="53" s="1"/>
  <c r="R17" i="31"/>
  <c r="R16" i="42" s="1"/>
  <c r="R16" i="54" s="1"/>
  <c r="AH20" i="25"/>
  <c r="AH19" i="40" s="1"/>
  <c r="AH19" i="52" s="1"/>
  <c r="AH20" i="32"/>
  <c r="AH19" i="44" s="1"/>
  <c r="AH19" i="56" s="1"/>
  <c r="H11" i="27"/>
  <c r="H10" i="36" s="1"/>
  <c r="E24" i="29"/>
  <c r="E23" i="39" s="1"/>
  <c r="E23" i="51" s="1"/>
  <c r="H10" i="27"/>
  <c r="H9" i="36" s="1"/>
  <c r="L8" i="27"/>
  <c r="L7" i="36" s="1"/>
  <c r="L13" i="25"/>
  <c r="L12" i="40" s="1"/>
  <c r="L12" i="52" s="1"/>
  <c r="I27" i="29"/>
  <c r="I26" i="39" s="1"/>
  <c r="I26" i="51" s="1"/>
  <c r="I27" i="33"/>
  <c r="I26" i="45" s="1"/>
  <c r="I26" i="57" s="1"/>
  <c r="I27" i="28"/>
  <c r="I26" i="37" s="1"/>
  <c r="I26" i="50" s="1"/>
  <c r="I27" i="31"/>
  <c r="I26" i="42" s="1"/>
  <c r="I26" i="54" s="1"/>
  <c r="I27" i="27"/>
  <c r="I26" i="36" s="1"/>
  <c r="Y24" i="29"/>
  <c r="Y23" i="39" s="1"/>
  <c r="Y23" i="51" s="1"/>
  <c r="Y24" i="25"/>
  <c r="Y23" i="40" s="1"/>
  <c r="Y23" i="52" s="1"/>
  <c r="Y24" i="28"/>
  <c r="Y23" i="37" s="1"/>
  <c r="Y23" i="50" s="1"/>
  <c r="M20" i="33"/>
  <c r="M19" i="45" s="1"/>
  <c r="M19" i="57" s="1"/>
  <c r="M20" i="30"/>
  <c r="M19" i="41" s="1"/>
  <c r="M19" i="53" s="1"/>
  <c r="M20" i="31"/>
  <c r="M19" i="42" s="1"/>
  <c r="M19" i="54" s="1"/>
  <c r="M20" i="29"/>
  <c r="M19" i="39" s="1"/>
  <c r="M19" i="51" s="1"/>
  <c r="M20" i="27"/>
  <c r="M19" i="36" s="1"/>
  <c r="H11" i="33"/>
  <c r="H10" i="45" s="1"/>
  <c r="H10" i="57" s="1"/>
  <c r="H11" i="28"/>
  <c r="H10" i="37" s="1"/>
  <c r="H10" i="50" s="1"/>
  <c r="H11" i="32"/>
  <c r="H10" i="44" s="1"/>
  <c r="H10" i="56" s="1"/>
  <c r="H11" i="25"/>
  <c r="H10" i="40" s="1"/>
  <c r="H10" i="52" s="1"/>
  <c r="X25" i="30"/>
  <c r="X24" i="41" s="1"/>
  <c r="X24" i="53" s="1"/>
  <c r="X25" i="32"/>
  <c r="X24" i="44" s="1"/>
  <c r="X24" i="56" s="1"/>
  <c r="X25" i="29"/>
  <c r="X24" i="39" s="1"/>
  <c r="X24" i="51" s="1"/>
  <c r="M19" i="33"/>
  <c r="M18" i="45" s="1"/>
  <c r="M18" i="57" s="1"/>
  <c r="M19" i="27"/>
  <c r="M18" i="36" s="1"/>
  <c r="M19" i="25"/>
  <c r="M18" i="40" s="1"/>
  <c r="M18" i="52" s="1"/>
  <c r="M19" i="29"/>
  <c r="M18" i="39" s="1"/>
  <c r="M18" i="51" s="1"/>
  <c r="M19" i="30"/>
  <c r="M18" i="41" s="1"/>
  <c r="M18" i="53" s="1"/>
  <c r="M19" i="28"/>
  <c r="M18" i="37" s="1"/>
  <c r="M18" i="50" s="1"/>
  <c r="AB10" i="29"/>
  <c r="AB9" i="39" s="1"/>
  <c r="AB9" i="51" s="1"/>
  <c r="AB10" i="27"/>
  <c r="AB9" i="36" s="1"/>
  <c r="AB10" i="31"/>
  <c r="AB9" i="42" s="1"/>
  <c r="AB9" i="54" s="1"/>
  <c r="AB10" i="32"/>
  <c r="AB9" i="44" s="1"/>
  <c r="AB9" i="56" s="1"/>
  <c r="AB10" i="33"/>
  <c r="AB9" i="45" s="1"/>
  <c r="AB9" i="57" s="1"/>
  <c r="K13" i="33"/>
  <c r="K12" i="45" s="1"/>
  <c r="K12" i="57" s="1"/>
  <c r="W15" i="29"/>
  <c r="W14" i="39" s="1"/>
  <c r="W14" i="51" s="1"/>
  <c r="F7" i="32"/>
  <c r="F6" i="44" s="1"/>
  <c r="F6" i="56" s="1"/>
  <c r="H10" i="32"/>
  <c r="H9" i="44" s="1"/>
  <c r="H9" i="56" s="1"/>
  <c r="P7" i="28"/>
  <c r="P6" i="37" s="1"/>
  <c r="P6" i="50" s="1"/>
  <c r="P7" i="25"/>
  <c r="P6" i="40" s="1"/>
  <c r="P6" i="52" s="1"/>
  <c r="G10" i="25"/>
  <c r="G9" i="40" s="1"/>
  <c r="G9" i="52" s="1"/>
  <c r="AD26" i="29"/>
  <c r="AD25" i="39" s="1"/>
  <c r="AD25" i="51" s="1"/>
  <c r="D25" i="27"/>
  <c r="D24" i="36" s="1"/>
  <c r="P7" i="29"/>
  <c r="P6" i="39" s="1"/>
  <c r="P6" i="51" s="1"/>
  <c r="N9" i="33"/>
  <c r="N8" i="45" s="1"/>
  <c r="N8" i="57" s="1"/>
  <c r="L13" i="29"/>
  <c r="L12" i="39" s="1"/>
  <c r="L12" i="51" s="1"/>
  <c r="S18" i="33"/>
  <c r="S17" i="45" s="1"/>
  <c r="S17" i="57" s="1"/>
  <c r="L19" i="33"/>
  <c r="L18" i="45" s="1"/>
  <c r="L18" i="57" s="1"/>
  <c r="L19" i="28"/>
  <c r="L18" i="37" s="1"/>
  <c r="L18" i="50" s="1"/>
  <c r="L19" i="25"/>
  <c r="L18" i="40" s="1"/>
  <c r="L18" i="52" s="1"/>
  <c r="L19" i="30"/>
  <c r="L18" i="41" s="1"/>
  <c r="L18" i="53" s="1"/>
  <c r="L19" i="29"/>
  <c r="L18" i="39" s="1"/>
  <c r="L18" i="51" s="1"/>
  <c r="J26" i="31"/>
  <c r="J25" i="42" s="1"/>
  <c r="J25" i="54" s="1"/>
  <c r="J26" i="28"/>
  <c r="J25" i="37" s="1"/>
  <c r="J25" i="50" s="1"/>
  <c r="J26" i="32"/>
  <c r="J25" i="44" s="1"/>
  <c r="J25" i="56" s="1"/>
  <c r="D25" i="30"/>
  <c r="D24" i="41" s="1"/>
  <c r="D24" i="53" s="1"/>
  <c r="D25" i="28"/>
  <c r="D24" i="37" s="1"/>
  <c r="D24" i="50" s="1"/>
  <c r="D25" i="31"/>
  <c r="D24" i="42" s="1"/>
  <c r="D24" i="54" s="1"/>
  <c r="J27" i="28"/>
  <c r="J26" i="37" s="1"/>
  <c r="J26" i="50" s="1"/>
  <c r="J27" i="31"/>
  <c r="J26" i="42" s="1"/>
  <c r="J26" i="54" s="1"/>
  <c r="J27" i="29"/>
  <c r="J26" i="39" s="1"/>
  <c r="J26" i="51" s="1"/>
  <c r="D15" i="27"/>
  <c r="D14" i="36" s="1"/>
  <c r="D15" i="31"/>
  <c r="D14" i="42" s="1"/>
  <c r="D14" i="54" s="1"/>
  <c r="D15" i="33"/>
  <c r="D14" i="45" s="1"/>
  <c r="D14" i="57" s="1"/>
  <c r="J27" i="25"/>
  <c r="J26" i="40" s="1"/>
  <c r="J26" i="52" s="1"/>
  <c r="N20" i="32"/>
  <c r="N19" i="44" s="1"/>
  <c r="N19" i="56" s="1"/>
  <c r="F7" i="30"/>
  <c r="F6" i="41" s="1"/>
  <c r="F6" i="53" s="1"/>
  <c r="G10" i="31"/>
  <c r="G9" i="42" s="1"/>
  <c r="G9" i="54" s="1"/>
  <c r="J26" i="27"/>
  <c r="J25" i="36" s="1"/>
  <c r="F24" i="29"/>
  <c r="F23" i="39" s="1"/>
  <c r="F23" i="51" s="1"/>
  <c r="L8" i="28"/>
  <c r="L7" i="37" s="1"/>
  <c r="L7" i="50" s="1"/>
  <c r="AE13" i="28"/>
  <c r="AE12" i="37" s="1"/>
  <c r="AE12" i="50" s="1"/>
  <c r="C19" i="25"/>
  <c r="C18" i="40" s="1"/>
  <c r="C18" i="52" s="1"/>
  <c r="C19" i="29"/>
  <c r="C18" i="39" s="1"/>
  <c r="C18" i="51" s="1"/>
  <c r="G17" i="33"/>
  <c r="G16" i="45" s="1"/>
  <c r="G16" i="57" s="1"/>
  <c r="G17" i="27"/>
  <c r="G16" i="36" s="1"/>
  <c r="C8" i="33"/>
  <c r="C7" i="45" s="1"/>
  <c r="C7" i="57" s="1"/>
  <c r="C8" i="30"/>
  <c r="C7" i="41" s="1"/>
  <c r="C7" i="53" s="1"/>
  <c r="D15" i="28"/>
  <c r="D14" i="37" s="1"/>
  <c r="D14" i="50" s="1"/>
  <c r="L19" i="31"/>
  <c r="L18" i="42" s="1"/>
  <c r="L18" i="54" s="1"/>
  <c r="H11" i="31"/>
  <c r="H10" i="42" s="1"/>
  <c r="H10" i="54" s="1"/>
  <c r="L13" i="32"/>
  <c r="L12" i="44" s="1"/>
  <c r="L12" i="56" s="1"/>
  <c r="N9" i="29"/>
  <c r="N8" i="39" s="1"/>
  <c r="N8" i="51" s="1"/>
  <c r="X9" i="29"/>
  <c r="X8" i="39" s="1"/>
  <c r="X8" i="51" s="1"/>
  <c r="D25" i="25"/>
  <c r="D24" i="40" s="1"/>
  <c r="D24" i="52" s="1"/>
  <c r="I27" i="25"/>
  <c r="I26" i="40" s="1"/>
  <c r="I26" i="52" s="1"/>
  <c r="AH20" i="29"/>
  <c r="AH19" i="39" s="1"/>
  <c r="AH19" i="51" s="1"/>
  <c r="K13" i="25"/>
  <c r="K12" i="40" s="1"/>
  <c r="K12" i="52" s="1"/>
  <c r="K13" i="28"/>
  <c r="K12" i="37" s="1"/>
  <c r="K12" i="50" s="1"/>
  <c r="K13" i="27"/>
  <c r="K12" i="36" s="1"/>
  <c r="K13" i="32"/>
  <c r="K12" i="44" s="1"/>
  <c r="K12" i="56" s="1"/>
  <c r="K13" i="29"/>
  <c r="K12" i="39" s="1"/>
  <c r="K12" i="51" s="1"/>
  <c r="K13" i="31"/>
  <c r="K12" i="42" s="1"/>
  <c r="K12" i="54" s="1"/>
  <c r="AA10" i="33"/>
  <c r="AA9" i="45" s="1"/>
  <c r="AA9" i="57" s="1"/>
  <c r="AA10" i="28"/>
  <c r="AA9" i="37" s="1"/>
  <c r="AA9" i="50" s="1"/>
  <c r="AA10" i="30"/>
  <c r="AA9" i="41" s="1"/>
  <c r="AA9" i="53" s="1"/>
  <c r="AA10" i="27"/>
  <c r="AA9" i="36" s="1"/>
  <c r="AA10" i="32"/>
  <c r="AA9" i="44" s="1"/>
  <c r="AA9" i="56" s="1"/>
  <c r="AA10" i="31"/>
  <c r="AA9" i="42" s="1"/>
  <c r="AA9" i="54" s="1"/>
  <c r="Z7" i="25"/>
  <c r="Z6" i="40" s="1"/>
  <c r="Z6" i="52" s="1"/>
  <c r="Z7" i="28"/>
  <c r="Z6" i="37" s="1"/>
  <c r="Z6" i="50" s="1"/>
  <c r="Z7" i="32"/>
  <c r="Z6" i="44" s="1"/>
  <c r="Z6" i="56" s="1"/>
  <c r="Z7" i="33"/>
  <c r="Z6" i="45" s="1"/>
  <c r="Z6" i="57" s="1"/>
  <c r="Z7" i="27"/>
  <c r="Z6" i="36" s="1"/>
  <c r="AG19" i="27"/>
  <c r="AG18" i="36" s="1"/>
  <c r="AG19" i="31"/>
  <c r="AG18" i="42" s="1"/>
  <c r="AG18" i="54" s="1"/>
  <c r="AG19" i="28"/>
  <c r="AG18" i="37" s="1"/>
  <c r="AG18" i="50" s="1"/>
  <c r="AG19" i="29"/>
  <c r="AG18" i="39" s="1"/>
  <c r="AG18" i="51" s="1"/>
  <c r="F24" i="33"/>
  <c r="F23" i="45" s="1"/>
  <c r="F23" i="57" s="1"/>
  <c r="F24" i="30"/>
  <c r="F23" i="41" s="1"/>
  <c r="F23" i="53" s="1"/>
  <c r="P16" i="28"/>
  <c r="P15" i="37" s="1"/>
  <c r="P15" i="50" s="1"/>
  <c r="P16" i="32"/>
  <c r="P15" i="44" s="1"/>
  <c r="P15" i="56" s="1"/>
  <c r="D25" i="29"/>
  <c r="D24" i="39" s="1"/>
  <c r="D24" i="51" s="1"/>
  <c r="O16" i="32"/>
  <c r="O15" i="44" s="1"/>
  <c r="O15" i="56" s="1"/>
  <c r="R17" i="25"/>
  <c r="R16" i="40" s="1"/>
  <c r="R16" i="52" s="1"/>
  <c r="G10" i="29"/>
  <c r="G9" i="39" s="1"/>
  <c r="G9" i="51" s="1"/>
  <c r="H10" i="30"/>
  <c r="H9" i="41" s="1"/>
  <c r="H9" i="53" s="1"/>
  <c r="Y24" i="27"/>
  <c r="Y23" i="36" s="1"/>
  <c r="R11" i="30"/>
  <c r="R10" i="41" s="1"/>
  <c r="R10" i="53" s="1"/>
  <c r="R11" i="29"/>
  <c r="R10" i="39" s="1"/>
  <c r="R10" i="51" s="1"/>
  <c r="R11" i="32"/>
  <c r="R10" i="44" s="1"/>
  <c r="R10" i="56" s="1"/>
  <c r="F24" i="27"/>
  <c r="F23" i="36" s="1"/>
  <c r="Z7" i="31"/>
  <c r="Z6" i="42" s="1"/>
  <c r="Z6" i="54" s="1"/>
  <c r="Y24" i="33"/>
  <c r="Y23" i="45" s="1"/>
  <c r="Y23" i="57" s="1"/>
  <c r="J27" i="32"/>
  <c r="J26" i="44" s="1"/>
  <c r="J26" i="56" s="1"/>
  <c r="L8" i="30"/>
  <c r="L7" i="41" s="1"/>
  <c r="L7" i="53" s="1"/>
  <c r="F24" i="25"/>
  <c r="F23" i="40" s="1"/>
  <c r="F23" i="52" s="1"/>
  <c r="L8" i="31"/>
  <c r="L7" i="42" s="1"/>
  <c r="L7" i="54" s="1"/>
  <c r="N9" i="28"/>
  <c r="N8" i="37" s="1"/>
  <c r="N8" i="50" s="1"/>
  <c r="P7" i="30"/>
  <c r="P6" i="41" s="1"/>
  <c r="P6" i="53" s="1"/>
  <c r="C19" i="27"/>
  <c r="C18" i="36" s="1"/>
  <c r="S18" i="25"/>
  <c r="S17" i="40" s="1"/>
  <c r="S17" i="52" s="1"/>
  <c r="W15" i="33"/>
  <c r="W14" i="45" s="1"/>
  <c r="W14" i="57" s="1"/>
  <c r="AH20" i="27"/>
  <c r="AH19" i="36" s="1"/>
  <c r="AB11" i="30"/>
  <c r="AB10" i="41" s="1"/>
  <c r="AB10" i="53" s="1"/>
  <c r="AB11" i="25"/>
  <c r="AB10" i="40" s="1"/>
  <c r="AB10" i="52" s="1"/>
  <c r="AB11" i="27"/>
  <c r="AB10" i="36" s="1"/>
  <c r="O9" i="27"/>
  <c r="O8" i="36" s="1"/>
  <c r="O9" i="25"/>
  <c r="O8" i="40" s="1"/>
  <c r="O8" i="52" s="1"/>
  <c r="O9" i="29"/>
  <c r="O8" i="39" s="1"/>
  <c r="O8" i="51" s="1"/>
  <c r="O9" i="30"/>
  <c r="O8" i="41" s="1"/>
  <c r="O8" i="53" s="1"/>
  <c r="AF13" i="27"/>
  <c r="AF12" i="36" s="1"/>
  <c r="AF13" i="30"/>
  <c r="AF12" i="41" s="1"/>
  <c r="AF12" i="53" s="1"/>
  <c r="Z24" i="32"/>
  <c r="Z23" i="44" s="1"/>
  <c r="Z23" i="56" s="1"/>
  <c r="Z24" i="25"/>
  <c r="Z23" i="40" s="1"/>
  <c r="Z23" i="52" s="1"/>
  <c r="Z24" i="30"/>
  <c r="Z23" i="41" s="1"/>
  <c r="Z23" i="53" s="1"/>
  <c r="Z24" i="29"/>
  <c r="Z23" i="39" s="1"/>
  <c r="Z23" i="51" s="1"/>
  <c r="Z24" i="31"/>
  <c r="Z23" i="42" s="1"/>
  <c r="Z23" i="54" s="1"/>
  <c r="F24" i="31"/>
  <c r="F23" i="42" s="1"/>
  <c r="F23" i="54" s="1"/>
  <c r="F24" i="28"/>
  <c r="F23" i="37" s="1"/>
  <c r="F23" i="50" s="1"/>
  <c r="L19" i="32"/>
  <c r="L18" i="44" s="1"/>
  <c r="L18" i="56" s="1"/>
  <c r="J27" i="27"/>
  <c r="J26" i="36" s="1"/>
  <c r="L19" i="27"/>
  <c r="L18" i="36" s="1"/>
  <c r="D15" i="32"/>
  <c r="D14" i="44" s="1"/>
  <c r="D14" i="56" s="1"/>
  <c r="I27" i="32"/>
  <c r="I26" i="44" s="1"/>
  <c r="I26" i="56" s="1"/>
  <c r="Q17" i="27"/>
  <c r="Q16" i="36" s="1"/>
  <c r="T18" i="32"/>
  <c r="T17" i="44" s="1"/>
  <c r="T17" i="56" s="1"/>
  <c r="X25" i="31"/>
  <c r="X24" i="42" s="1"/>
  <c r="X24" i="54" s="1"/>
  <c r="L13" i="31"/>
  <c r="L12" i="42" s="1"/>
  <c r="L12" i="54" s="1"/>
  <c r="O9" i="31"/>
  <c r="O8" i="42" s="1"/>
  <c r="O8" i="54" s="1"/>
  <c r="P16" i="29"/>
  <c r="P15" i="39" s="1"/>
  <c r="P15" i="51" s="1"/>
  <c r="S18" i="29"/>
  <c r="S17" i="39" s="1"/>
  <c r="S17" i="51" s="1"/>
  <c r="N9" i="30"/>
  <c r="N8" i="41" s="1"/>
  <c r="N8" i="53" s="1"/>
  <c r="S18" i="32"/>
  <c r="S17" i="44" s="1"/>
  <c r="S17" i="56" s="1"/>
  <c r="T18" i="27"/>
  <c r="T17" i="36" s="1"/>
  <c r="AJ7" i="25"/>
  <c r="AJ6" i="40" s="1"/>
  <c r="AJ6" i="52" s="1"/>
  <c r="E24" i="33"/>
  <c r="E23" i="45" s="1"/>
  <c r="E23" i="57" s="1"/>
  <c r="E24" i="31"/>
  <c r="E23" i="42" s="1"/>
  <c r="E23" i="54" s="1"/>
  <c r="E24" i="32"/>
  <c r="E23" i="44" s="1"/>
  <c r="E23" i="56" s="1"/>
  <c r="E24" i="27"/>
  <c r="E23" i="36" s="1"/>
  <c r="E24" i="30"/>
  <c r="E23" i="41" s="1"/>
  <c r="E23" i="53" s="1"/>
  <c r="AF8" i="29"/>
  <c r="AF7" i="39" s="1"/>
  <c r="AF7" i="51" s="1"/>
  <c r="AF8" i="25"/>
  <c r="AF7" i="40" s="1"/>
  <c r="AF7" i="52" s="1"/>
  <c r="AF8" i="33"/>
  <c r="AF7" i="45" s="1"/>
  <c r="AF7" i="57" s="1"/>
  <c r="F7" i="33"/>
  <c r="F6" i="45" s="1"/>
  <c r="F6" i="57" s="1"/>
  <c r="F7" i="28"/>
  <c r="F6" i="37" s="1"/>
  <c r="F6" i="50" s="1"/>
  <c r="F7" i="29"/>
  <c r="F6" i="39" s="1"/>
  <c r="F6" i="51" s="1"/>
  <c r="F7" i="25"/>
  <c r="F6" i="40" s="1"/>
  <c r="F6" i="52" s="1"/>
  <c r="X15" i="31"/>
  <c r="X14" i="42" s="1"/>
  <c r="X14" i="54" s="1"/>
  <c r="X15" i="27"/>
  <c r="X14" i="36" s="1"/>
  <c r="N20" i="33"/>
  <c r="N19" i="45" s="1"/>
  <c r="N19" i="57" s="1"/>
  <c r="N20" i="28"/>
  <c r="N19" i="37" s="1"/>
  <c r="N19" i="50" s="1"/>
  <c r="N20" i="25"/>
  <c r="N19" i="40" s="1"/>
  <c r="N19" i="52" s="1"/>
  <c r="N20" i="29"/>
  <c r="N19" i="39" s="1"/>
  <c r="N19" i="51" s="1"/>
  <c r="N20" i="31"/>
  <c r="N19" i="42" s="1"/>
  <c r="N19" i="54" s="1"/>
  <c r="N20" i="30"/>
  <c r="N19" i="41" s="1"/>
  <c r="N19" i="53" s="1"/>
  <c r="F7" i="31"/>
  <c r="F6" i="42" s="1"/>
  <c r="F6" i="54" s="1"/>
  <c r="L13" i="33"/>
  <c r="L12" i="45" s="1"/>
  <c r="L12" i="57" s="1"/>
  <c r="M19" i="31"/>
  <c r="M18" i="42" s="1"/>
  <c r="M18" i="54" s="1"/>
  <c r="E24" i="28"/>
  <c r="E23" i="37" s="1"/>
  <c r="E23" i="50" s="1"/>
  <c r="H11" i="30"/>
  <c r="H10" i="41" s="1"/>
  <c r="H10" i="53" s="1"/>
  <c r="D9" i="32"/>
  <c r="D8" i="44" s="1"/>
  <c r="D8" i="56" s="1"/>
  <c r="D9" i="28"/>
  <c r="D8" i="37" s="1"/>
  <c r="D8" i="50" s="1"/>
  <c r="Q10" i="27"/>
  <c r="Q9" i="36" s="1"/>
  <c r="Q10" i="29"/>
  <c r="Q9" i="39" s="1"/>
  <c r="Q9" i="51" s="1"/>
  <c r="Q10" i="31"/>
  <c r="Q9" i="42" s="1"/>
  <c r="Q9" i="54" s="1"/>
  <c r="T26" i="27"/>
  <c r="T25" i="36" s="1"/>
  <c r="T26" i="32"/>
  <c r="T25" i="44" s="1"/>
  <c r="T25" i="56" s="1"/>
  <c r="T26" i="28"/>
  <c r="T25" i="37" s="1"/>
  <c r="T25" i="50" s="1"/>
  <c r="T26" i="31"/>
  <c r="T25" i="42" s="1"/>
  <c r="T25" i="54" s="1"/>
  <c r="AL11" i="32"/>
  <c r="AL10" i="44" s="1"/>
  <c r="AL10" i="56" s="1"/>
  <c r="AL11" i="30"/>
  <c r="AL10" i="41" s="1"/>
  <c r="AL10" i="53" s="1"/>
  <c r="AL11" i="28"/>
  <c r="AL10" i="37" s="1"/>
  <c r="AL10" i="50" s="1"/>
  <c r="N25" i="29"/>
  <c r="N24" i="39" s="1"/>
  <c r="N24" i="51" s="1"/>
  <c r="N25" i="25"/>
  <c r="N24" i="40" s="1"/>
  <c r="N24" i="52" s="1"/>
  <c r="N25" i="28"/>
  <c r="N24" i="37" s="1"/>
  <c r="N24" i="50" s="1"/>
  <c r="N25" i="27"/>
  <c r="N24" i="36" s="1"/>
  <c r="N25" i="31"/>
  <c r="N24" i="42" s="1"/>
  <c r="N24" i="54" s="1"/>
  <c r="K23" i="33"/>
  <c r="K22" i="45" s="1"/>
  <c r="K22" i="57" s="1"/>
  <c r="K23" i="30"/>
  <c r="K22" i="41" s="1"/>
  <c r="K22" i="53" s="1"/>
  <c r="Z24" i="27"/>
  <c r="Z23" i="36" s="1"/>
  <c r="AD27" i="32"/>
  <c r="AD26" i="44" s="1"/>
  <c r="AD26" i="56" s="1"/>
  <c r="Z7" i="30"/>
  <c r="Z6" i="41" s="1"/>
  <c r="Z6" i="53" s="1"/>
  <c r="Z24" i="33"/>
  <c r="Z23" i="45" s="1"/>
  <c r="Z23" i="57" s="1"/>
  <c r="D15" i="29"/>
  <c r="D14" i="39" s="1"/>
  <c r="D14" i="51" s="1"/>
  <c r="S9" i="28"/>
  <c r="S8" i="37" s="1"/>
  <c r="S8" i="50" s="1"/>
  <c r="C8" i="32"/>
  <c r="C7" i="44" s="1"/>
  <c r="C7" i="56" s="1"/>
  <c r="G10" i="28"/>
  <c r="G9" i="37" s="1"/>
  <c r="G9" i="50" s="1"/>
  <c r="J27" i="30"/>
  <c r="J26" i="41" s="1"/>
  <c r="J26" i="53" s="1"/>
  <c r="M20" i="25"/>
  <c r="M19" i="40" s="1"/>
  <c r="M19" i="52" s="1"/>
  <c r="P7" i="27"/>
  <c r="P6" i="36" s="1"/>
  <c r="Z24" i="28"/>
  <c r="Z23" i="37" s="1"/>
  <c r="Z23" i="50" s="1"/>
  <c r="E9" i="32"/>
  <c r="E8" i="44" s="1"/>
  <c r="E8" i="56" s="1"/>
  <c r="J18" i="27"/>
  <c r="J17" i="36" s="1"/>
  <c r="F16" i="30"/>
  <c r="F15" i="41" s="1"/>
  <c r="F15" i="53" s="1"/>
  <c r="P25" i="29"/>
  <c r="P24" i="39" s="1"/>
  <c r="P24" i="51" s="1"/>
  <c r="U26" i="32"/>
  <c r="U25" i="44" s="1"/>
  <c r="U25" i="56" s="1"/>
  <c r="AD17" i="33"/>
  <c r="AD16" i="45" s="1"/>
  <c r="AD16" i="57" s="1"/>
  <c r="D20" i="28"/>
  <c r="D19" i="37" s="1"/>
  <c r="D19" i="50" s="1"/>
  <c r="F9" i="25"/>
  <c r="F8" i="40" s="1"/>
  <c r="F8" i="52" s="1"/>
  <c r="J5" i="30"/>
  <c r="J4" i="41" s="1"/>
  <c r="J4" i="53" s="1"/>
  <c r="D20" i="25"/>
  <c r="D19" i="40" s="1"/>
  <c r="D19" i="52" s="1"/>
  <c r="L18" i="30"/>
  <c r="L17" i="41" s="1"/>
  <c r="L17" i="53" s="1"/>
  <c r="N15" i="33"/>
  <c r="N14" i="45" s="1"/>
  <c r="N14" i="57" s="1"/>
  <c r="AH15" i="27"/>
  <c r="AH14" i="36" s="1"/>
  <c r="H22" i="25"/>
  <c r="H21" i="40" s="1"/>
  <c r="H21" i="52" s="1"/>
  <c r="J18" i="30"/>
  <c r="J17" i="41" s="1"/>
  <c r="J17" i="53" s="1"/>
  <c r="R25" i="32"/>
  <c r="R24" i="44" s="1"/>
  <c r="R24" i="56" s="1"/>
  <c r="AA20" i="28"/>
  <c r="AA19" i="37" s="1"/>
  <c r="AA19" i="50" s="1"/>
  <c r="U7" i="32"/>
  <c r="U6" i="44" s="1"/>
  <c r="U6" i="56" s="1"/>
  <c r="AL6" i="32"/>
  <c r="AL5" i="44" s="1"/>
  <c r="AL5" i="56" s="1"/>
  <c r="D27" i="29"/>
  <c r="D26" i="39" s="1"/>
  <c r="D26" i="51" s="1"/>
  <c r="G13" i="31"/>
  <c r="G12" i="42" s="1"/>
  <c r="G12" i="54" s="1"/>
  <c r="G8" i="30"/>
  <c r="G7" i="41" s="1"/>
  <c r="G7" i="53" s="1"/>
  <c r="G19" i="30"/>
  <c r="G18" i="41" s="1"/>
  <c r="G18" i="53" s="1"/>
  <c r="I20" i="31"/>
  <c r="I19" i="42" s="1"/>
  <c r="I19" i="54" s="1"/>
  <c r="J21" i="25"/>
  <c r="J20" i="40" s="1"/>
  <c r="J20" i="52" s="1"/>
  <c r="K18" i="30"/>
  <c r="K17" i="41" s="1"/>
  <c r="K17" i="53" s="1"/>
  <c r="L21" i="32"/>
  <c r="L20" i="44" s="1"/>
  <c r="L20" i="56" s="1"/>
  <c r="L23" i="29"/>
  <c r="L22" i="39" s="1"/>
  <c r="L22" i="51" s="1"/>
  <c r="N18" i="33"/>
  <c r="N17" i="45" s="1"/>
  <c r="N17" i="57" s="1"/>
  <c r="P15" i="30"/>
  <c r="P14" i="41" s="1"/>
  <c r="P14" i="53" s="1"/>
  <c r="Y21" i="30"/>
  <c r="Y20" i="41" s="1"/>
  <c r="Y20" i="53" s="1"/>
  <c r="Z20" i="27"/>
  <c r="Z19" i="36" s="1"/>
  <c r="AH5" i="33"/>
  <c r="AH4" i="45" s="1"/>
  <c r="AH4" i="57" s="1"/>
  <c r="AL6" i="29"/>
  <c r="AL5" i="39" s="1"/>
  <c r="AL5" i="51" s="1"/>
  <c r="H16" i="29"/>
  <c r="H15" i="39" s="1"/>
  <c r="H15" i="51" s="1"/>
  <c r="R24" i="28"/>
  <c r="R23" i="37" s="1"/>
  <c r="R23" i="50" s="1"/>
  <c r="T11" i="27"/>
  <c r="T10" i="36" s="1"/>
  <c r="Z20" i="32"/>
  <c r="Z19" i="44" s="1"/>
  <c r="Z19" i="56" s="1"/>
  <c r="D20" i="31"/>
  <c r="D19" i="42" s="1"/>
  <c r="D19" i="54" s="1"/>
  <c r="F20" i="30"/>
  <c r="F19" i="41" s="1"/>
  <c r="F19" i="53" s="1"/>
  <c r="U27" i="33"/>
  <c r="U26" i="45" s="1"/>
  <c r="U26" i="57" s="1"/>
  <c r="D13" i="33"/>
  <c r="D12" i="45" s="1"/>
  <c r="D12" i="57" s="1"/>
  <c r="D19" i="29"/>
  <c r="D18" i="39" s="1"/>
  <c r="D18" i="51" s="1"/>
  <c r="E8" i="30"/>
  <c r="E7" i="41" s="1"/>
  <c r="E7" i="53" s="1"/>
  <c r="E20" i="27"/>
  <c r="E19" i="36" s="1"/>
  <c r="F16" i="28"/>
  <c r="F15" i="37" s="1"/>
  <c r="F15" i="50" s="1"/>
  <c r="U27" i="31"/>
  <c r="U26" i="42" s="1"/>
  <c r="U26" i="54" s="1"/>
  <c r="C13" i="32"/>
  <c r="C12" i="44" s="1"/>
  <c r="C12" i="56" s="1"/>
  <c r="D19" i="31"/>
  <c r="D18" i="42" s="1"/>
  <c r="D18" i="54" s="1"/>
  <c r="G8" i="25"/>
  <c r="G7" i="40" s="1"/>
  <c r="G7" i="52" s="1"/>
  <c r="H19" i="27"/>
  <c r="H18" i="36" s="1"/>
  <c r="I16" i="27"/>
  <c r="I15" i="36" s="1"/>
  <c r="I9" i="33"/>
  <c r="I8" i="45" s="1"/>
  <c r="I8" i="57" s="1"/>
  <c r="J9" i="32"/>
  <c r="J8" i="44" s="1"/>
  <c r="J8" i="56" s="1"/>
  <c r="J23" i="32"/>
  <c r="J22" i="44" s="1"/>
  <c r="J22" i="56" s="1"/>
  <c r="L5" i="32"/>
  <c r="L4" i="44" s="1"/>
  <c r="L4" i="56" s="1"/>
  <c r="M17" i="30"/>
  <c r="M16" i="41" s="1"/>
  <c r="M16" i="53" s="1"/>
  <c r="O7" i="29"/>
  <c r="O6" i="39" s="1"/>
  <c r="O6" i="51" s="1"/>
  <c r="P24" i="30"/>
  <c r="P23" i="41" s="1"/>
  <c r="P23" i="53" s="1"/>
  <c r="T10" i="30"/>
  <c r="T9" i="41" s="1"/>
  <c r="T9" i="53" s="1"/>
  <c r="U27" i="29"/>
  <c r="U26" i="39" s="1"/>
  <c r="U26" i="51" s="1"/>
  <c r="AA21" i="31"/>
  <c r="AA20" i="42" s="1"/>
  <c r="AA20" i="54" s="1"/>
  <c r="AC14" i="30"/>
  <c r="AC13" i="41" s="1"/>
  <c r="AC13" i="53" s="1"/>
  <c r="F16" i="29"/>
  <c r="F15" i="39" s="1"/>
  <c r="F15" i="51" s="1"/>
  <c r="I5" i="31"/>
  <c r="I4" i="42" s="1"/>
  <c r="I4" i="54" s="1"/>
  <c r="D26" i="28"/>
  <c r="D25" i="37" s="1"/>
  <c r="D25" i="50" s="1"/>
  <c r="E8" i="27"/>
  <c r="E7" i="36" s="1"/>
  <c r="J18" i="33"/>
  <c r="J17" i="45" s="1"/>
  <c r="J17" i="57" s="1"/>
  <c r="L18" i="27"/>
  <c r="L17" i="36" s="1"/>
  <c r="Q6" i="27"/>
  <c r="Q5" i="36" s="1"/>
  <c r="Z20" i="28"/>
  <c r="Z19" i="37" s="1"/>
  <c r="Z19" i="50" s="1"/>
  <c r="F9" i="28"/>
  <c r="F8" i="37" s="1"/>
  <c r="F8" i="50" s="1"/>
  <c r="H22" i="32"/>
  <c r="H21" i="44" s="1"/>
  <c r="H21" i="56" s="1"/>
  <c r="R7" i="25"/>
  <c r="R6" i="40" s="1"/>
  <c r="R6" i="52" s="1"/>
  <c r="Y9" i="28"/>
  <c r="Y8" i="37" s="1"/>
  <c r="Y8" i="50" s="1"/>
  <c r="Z20" i="30"/>
  <c r="Z19" i="41" s="1"/>
  <c r="Z19" i="53" s="1"/>
  <c r="C22" i="31"/>
  <c r="C21" i="42" s="1"/>
  <c r="C21" i="54" s="1"/>
  <c r="C7" i="25"/>
  <c r="C6" i="40" s="1"/>
  <c r="C6" i="52" s="1"/>
  <c r="D11" i="27"/>
  <c r="D10" i="36" s="1"/>
  <c r="E26" i="30"/>
  <c r="E25" i="41" s="1"/>
  <c r="E25" i="53" s="1"/>
  <c r="I14" i="31"/>
  <c r="I13" i="42" s="1"/>
  <c r="I13" i="54" s="1"/>
  <c r="I9" i="28"/>
  <c r="I8" i="37" s="1"/>
  <c r="I8" i="50" s="1"/>
  <c r="J23" i="31"/>
  <c r="J22" i="42" s="1"/>
  <c r="J22" i="54" s="1"/>
  <c r="K6" i="27"/>
  <c r="K5" i="36" s="1"/>
  <c r="X20" i="30"/>
  <c r="X19" i="41" s="1"/>
  <c r="X19" i="53" s="1"/>
  <c r="AA9" i="28"/>
  <c r="AA8" i="37" s="1"/>
  <c r="AA8" i="50" s="1"/>
  <c r="AA5" i="25"/>
  <c r="AA4" i="40" s="1"/>
  <c r="AA4" i="52" s="1"/>
  <c r="AL6" i="33"/>
  <c r="AL5" i="45" s="1"/>
  <c r="AL5" i="57" s="1"/>
  <c r="N8" i="29"/>
  <c r="N7" i="39" s="1"/>
  <c r="N7" i="51" s="1"/>
  <c r="W13" i="32"/>
  <c r="W12" i="44" s="1"/>
  <c r="W12" i="56" s="1"/>
  <c r="C8" i="29"/>
  <c r="C7" i="39" s="1"/>
  <c r="C7" i="51" s="1"/>
  <c r="F20" i="32"/>
  <c r="F19" i="44" s="1"/>
  <c r="F19" i="56" s="1"/>
  <c r="D8" i="32"/>
  <c r="D7" i="44" s="1"/>
  <c r="D7" i="56" s="1"/>
  <c r="E9" i="28"/>
  <c r="E8" i="37" s="1"/>
  <c r="E8" i="50" s="1"/>
  <c r="E19" i="32"/>
  <c r="E18" i="44" s="1"/>
  <c r="E18" i="56" s="1"/>
  <c r="C9" i="31"/>
  <c r="C8" i="42" s="1"/>
  <c r="C8" i="54" s="1"/>
  <c r="D13" i="27"/>
  <c r="D12" i="36" s="1"/>
  <c r="D21" i="32"/>
  <c r="D20" i="44" s="1"/>
  <c r="D20" i="56" s="1"/>
  <c r="E9" i="33"/>
  <c r="E8" i="45" s="1"/>
  <c r="E8" i="57" s="1"/>
  <c r="E9" i="31"/>
  <c r="E8" i="42" s="1"/>
  <c r="E8" i="54" s="1"/>
  <c r="J17" i="30"/>
  <c r="J16" i="41" s="1"/>
  <c r="J16" i="53" s="1"/>
  <c r="J18" i="28"/>
  <c r="J17" i="37" s="1"/>
  <c r="J17" i="50" s="1"/>
  <c r="L5" i="30"/>
  <c r="L4" i="41" s="1"/>
  <c r="L4" i="53" s="1"/>
  <c r="N15" i="25"/>
  <c r="N14" i="40" s="1"/>
  <c r="N14" i="52" s="1"/>
  <c r="P13" i="27"/>
  <c r="P12" i="36" s="1"/>
  <c r="Q6" i="31"/>
  <c r="Q5" i="42" s="1"/>
  <c r="Q5" i="54" s="1"/>
  <c r="Q6" i="28"/>
  <c r="Q5" i="37" s="1"/>
  <c r="Q5" i="50" s="1"/>
  <c r="T10" i="28"/>
  <c r="T9" i="37" s="1"/>
  <c r="T9" i="50" s="1"/>
  <c r="Y19" i="30"/>
  <c r="Y18" i="41" s="1"/>
  <c r="Y18" i="53" s="1"/>
  <c r="AI23" i="32"/>
  <c r="AI22" i="44" s="1"/>
  <c r="AI22" i="56" s="1"/>
  <c r="G7" i="30"/>
  <c r="G6" i="41" s="1"/>
  <c r="G6" i="53" s="1"/>
  <c r="Q19" i="28"/>
  <c r="Q18" i="37" s="1"/>
  <c r="Q18" i="50" s="1"/>
  <c r="C8" i="27"/>
  <c r="C7" i="36" s="1"/>
  <c r="E22" i="28"/>
  <c r="E21" i="37" s="1"/>
  <c r="E21" i="50" s="1"/>
  <c r="G9" i="33"/>
  <c r="G8" i="45" s="1"/>
  <c r="G8" i="57" s="1"/>
  <c r="G16" i="31"/>
  <c r="G15" i="42" s="1"/>
  <c r="G15" i="54" s="1"/>
  <c r="H16" i="27"/>
  <c r="H15" i="36" s="1"/>
  <c r="J17" i="27"/>
  <c r="J16" i="36" s="1"/>
  <c r="J18" i="32"/>
  <c r="J17" i="44" s="1"/>
  <c r="J17" i="56" s="1"/>
  <c r="N25" i="32"/>
  <c r="N24" i="44" s="1"/>
  <c r="N24" i="56" s="1"/>
  <c r="P15" i="27"/>
  <c r="P14" i="36" s="1"/>
  <c r="S7" i="27"/>
  <c r="S6" i="36" s="1"/>
  <c r="Y22" i="31"/>
  <c r="Y21" i="42" s="1"/>
  <c r="Y21" i="54" s="1"/>
  <c r="Z20" i="31"/>
  <c r="Z19" i="42" s="1"/>
  <c r="Z19" i="54" s="1"/>
  <c r="J18" i="31"/>
  <c r="J17" i="42" s="1"/>
  <c r="J17" i="54" s="1"/>
  <c r="H16" i="30"/>
  <c r="H15" i="41" s="1"/>
  <c r="H15" i="53" s="1"/>
  <c r="N25" i="30"/>
  <c r="N24" i="41" s="1"/>
  <c r="N24" i="53" s="1"/>
  <c r="X8" i="31"/>
  <c r="X7" i="42" s="1"/>
  <c r="X7" i="54" s="1"/>
  <c r="Q6" i="25"/>
  <c r="Q5" i="40" s="1"/>
  <c r="Q5" i="52" s="1"/>
  <c r="R7" i="28"/>
  <c r="R6" i="37" s="1"/>
  <c r="R6" i="50" s="1"/>
  <c r="T10" i="33"/>
  <c r="T9" i="45" s="1"/>
  <c r="T9" i="57" s="1"/>
  <c r="X8" i="32"/>
  <c r="X7" i="44" s="1"/>
  <c r="X7" i="56" s="1"/>
  <c r="AE23" i="29"/>
  <c r="AE22" i="39" s="1"/>
  <c r="AE22" i="51" s="1"/>
  <c r="AI23" i="29"/>
  <c r="AI22" i="39" s="1"/>
  <c r="AI22" i="51" s="1"/>
  <c r="AL7" i="28"/>
  <c r="AL6" i="37" s="1"/>
  <c r="AL6" i="50" s="1"/>
  <c r="AN26" i="31"/>
  <c r="AN25" i="42" s="1"/>
  <c r="AN25" i="54" s="1"/>
  <c r="P7" i="33"/>
  <c r="P6" i="45" s="1"/>
  <c r="P6" i="57" s="1"/>
  <c r="C8" i="25"/>
  <c r="C7" i="40" s="1"/>
  <c r="C7" i="52" s="1"/>
  <c r="AJ7" i="31"/>
  <c r="AJ6" i="42" s="1"/>
  <c r="AJ6" i="54" s="1"/>
  <c r="C9" i="27"/>
  <c r="C8" i="36" s="1"/>
  <c r="AN26" i="25"/>
  <c r="AN25" i="40" s="1"/>
  <c r="AN25" i="52" s="1"/>
  <c r="D21" i="28"/>
  <c r="D20" i="37" s="1"/>
  <c r="D20" i="50" s="1"/>
  <c r="G9" i="28"/>
  <c r="G8" i="37" s="1"/>
  <c r="G8" i="50" s="1"/>
  <c r="AB16" i="30"/>
  <c r="AB15" i="41" s="1"/>
  <c r="AB15" i="53" s="1"/>
  <c r="C22" i="30"/>
  <c r="C21" i="41" s="1"/>
  <c r="C21" i="53" s="1"/>
  <c r="J10" i="31"/>
  <c r="J9" i="42" s="1"/>
  <c r="J9" i="54" s="1"/>
  <c r="K6" i="25"/>
  <c r="K5" i="40" s="1"/>
  <c r="K5" i="52" s="1"/>
  <c r="N15" i="29"/>
  <c r="N14" i="39" s="1"/>
  <c r="N14" i="51" s="1"/>
  <c r="C11" i="32"/>
  <c r="C10" i="44" s="1"/>
  <c r="C10" i="56" s="1"/>
  <c r="F16" i="33"/>
  <c r="F15" i="45" s="1"/>
  <c r="F15" i="57" s="1"/>
  <c r="F16" i="25"/>
  <c r="F15" i="40" s="1"/>
  <c r="F15" i="52" s="1"/>
  <c r="F16" i="31"/>
  <c r="F15" i="42" s="1"/>
  <c r="F15" i="54" s="1"/>
  <c r="H16" i="28"/>
  <c r="H15" i="37" s="1"/>
  <c r="H15" i="50" s="1"/>
  <c r="I6" i="28"/>
  <c r="I5" i="37" s="1"/>
  <c r="I5" i="50" s="1"/>
  <c r="K17" i="28"/>
  <c r="K16" i="37" s="1"/>
  <c r="K16" i="50" s="1"/>
  <c r="K18" i="33"/>
  <c r="K17" i="45" s="1"/>
  <c r="K17" i="57" s="1"/>
  <c r="O23" i="28"/>
  <c r="O22" i="37" s="1"/>
  <c r="O22" i="50" s="1"/>
  <c r="T7" i="30"/>
  <c r="T6" i="41" s="1"/>
  <c r="T6" i="53" s="1"/>
  <c r="T11" i="28"/>
  <c r="T10" i="37" s="1"/>
  <c r="T10" i="50" s="1"/>
  <c r="Z5" i="29"/>
  <c r="Z4" i="39" s="1"/>
  <c r="Z4" i="51" s="1"/>
  <c r="AB21" i="31"/>
  <c r="AB20" i="42" s="1"/>
  <c r="AB20" i="54" s="1"/>
  <c r="AE5" i="27"/>
  <c r="AE4" i="36" s="1"/>
  <c r="AF13" i="31"/>
  <c r="AF12" i="42" s="1"/>
  <c r="AF12" i="54" s="1"/>
  <c r="AH15" i="33"/>
  <c r="AH14" i="45" s="1"/>
  <c r="AH14" i="57" s="1"/>
  <c r="AI23" i="30"/>
  <c r="AI22" i="41" s="1"/>
  <c r="AI22" i="53" s="1"/>
  <c r="AK7" i="30"/>
  <c r="AK6" i="41" s="1"/>
  <c r="AK6" i="53" s="1"/>
  <c r="C13" i="28"/>
  <c r="C12" i="37" s="1"/>
  <c r="C12" i="50" s="1"/>
  <c r="N25" i="33"/>
  <c r="N24" i="45" s="1"/>
  <c r="N24" i="57" s="1"/>
  <c r="D19" i="25"/>
  <c r="D18" i="40" s="1"/>
  <c r="D18" i="52" s="1"/>
  <c r="L23" i="31"/>
  <c r="L22" i="42" s="1"/>
  <c r="L22" i="54" s="1"/>
  <c r="AC3" i="32"/>
  <c r="AC2" i="44" s="1"/>
  <c r="AC2" i="56" s="1"/>
  <c r="C13" i="25"/>
  <c r="C12" i="40" s="1"/>
  <c r="C12" i="52" s="1"/>
  <c r="D20" i="27"/>
  <c r="D19" i="36" s="1"/>
  <c r="E8" i="29"/>
  <c r="E7" i="39" s="1"/>
  <c r="E7" i="51" s="1"/>
  <c r="F5" i="27"/>
  <c r="F4" i="36" s="1"/>
  <c r="G9" i="29"/>
  <c r="G8" i="39" s="1"/>
  <c r="G8" i="51" s="1"/>
  <c r="H9" i="27"/>
  <c r="H8" i="36" s="1"/>
  <c r="I9" i="32"/>
  <c r="I8" i="44" s="1"/>
  <c r="I8" i="56" s="1"/>
  <c r="J18" i="29"/>
  <c r="J17" i="39" s="1"/>
  <c r="J17" i="51" s="1"/>
  <c r="L5" i="27"/>
  <c r="L4" i="36" s="1"/>
  <c r="M19" i="32"/>
  <c r="M18" i="44" s="1"/>
  <c r="M18" i="56" s="1"/>
  <c r="M18" i="27"/>
  <c r="M17" i="36" s="1"/>
  <c r="P25" i="27"/>
  <c r="P24" i="36" s="1"/>
  <c r="Q15" i="31"/>
  <c r="Q14" i="42" s="1"/>
  <c r="Q14" i="54" s="1"/>
  <c r="R7" i="29"/>
  <c r="R6" i="39" s="1"/>
  <c r="R6" i="51" s="1"/>
  <c r="X15" i="33"/>
  <c r="X14" i="45" s="1"/>
  <c r="X14" i="57" s="1"/>
  <c r="AA22" i="25"/>
  <c r="AA21" i="40" s="1"/>
  <c r="AA21" i="52" s="1"/>
  <c r="AD26" i="30"/>
  <c r="AD25" i="41" s="1"/>
  <c r="AD25" i="53" s="1"/>
  <c r="AF8" i="27"/>
  <c r="AF7" i="36" s="1"/>
  <c r="AG19" i="32"/>
  <c r="AG18" i="44" s="1"/>
  <c r="AG18" i="56" s="1"/>
  <c r="AI23" i="25"/>
  <c r="AI22" i="40" s="1"/>
  <c r="AI22" i="52" s="1"/>
  <c r="N15" i="30"/>
  <c r="N14" i="41" s="1"/>
  <c r="N14" i="53" s="1"/>
  <c r="D20" i="32"/>
  <c r="D19" i="44" s="1"/>
  <c r="D19" i="56" s="1"/>
  <c r="K6" i="33"/>
  <c r="K5" i="45" s="1"/>
  <c r="K5" i="57" s="1"/>
  <c r="C9" i="28"/>
  <c r="C8" i="37" s="1"/>
  <c r="C8" i="50" s="1"/>
  <c r="I23" i="29"/>
  <c r="I22" i="39" s="1"/>
  <c r="I22" i="51" s="1"/>
  <c r="G9" i="32"/>
  <c r="G8" i="44" s="1"/>
  <c r="G8" i="56" s="1"/>
  <c r="C8" i="28"/>
  <c r="C7" i="37" s="1"/>
  <c r="C7" i="50" s="1"/>
  <c r="C10" i="27"/>
  <c r="C9" i="36" s="1"/>
  <c r="D20" i="33"/>
  <c r="D19" i="45" s="1"/>
  <c r="D19" i="57" s="1"/>
  <c r="F13" i="28"/>
  <c r="F12" i="37" s="1"/>
  <c r="F12" i="50" s="1"/>
  <c r="I21" i="28"/>
  <c r="I20" i="37" s="1"/>
  <c r="I20" i="50" s="1"/>
  <c r="J21" i="29"/>
  <c r="J20" i="39" s="1"/>
  <c r="J20" i="51" s="1"/>
  <c r="L18" i="32"/>
  <c r="L17" i="44" s="1"/>
  <c r="L17" i="56" s="1"/>
  <c r="N15" i="32"/>
  <c r="N14" i="44" s="1"/>
  <c r="N14" i="56" s="1"/>
  <c r="Q24" i="28"/>
  <c r="Q23" i="37" s="1"/>
  <c r="Q23" i="50" s="1"/>
  <c r="R24" i="33"/>
  <c r="R23" i="45" s="1"/>
  <c r="R23" i="57" s="1"/>
  <c r="S11" i="28"/>
  <c r="S10" i="37" s="1"/>
  <c r="S10" i="50" s="1"/>
  <c r="T27" i="31"/>
  <c r="T26" i="42" s="1"/>
  <c r="T26" i="54" s="1"/>
  <c r="Z5" i="30"/>
  <c r="Z4" i="41" s="1"/>
  <c r="Z4" i="53" s="1"/>
  <c r="AA13" i="27"/>
  <c r="AA12" i="36" s="1"/>
  <c r="D20" i="29"/>
  <c r="D19" i="39" s="1"/>
  <c r="D19" i="51" s="1"/>
  <c r="K6" i="29"/>
  <c r="K5" i="39" s="1"/>
  <c r="K5" i="51" s="1"/>
  <c r="R11" i="27"/>
  <c r="R10" i="36" s="1"/>
  <c r="F22" i="28"/>
  <c r="F21" i="37" s="1"/>
  <c r="F21" i="50" s="1"/>
  <c r="D26" i="27"/>
  <c r="D25" i="36" s="1"/>
  <c r="E19" i="31"/>
  <c r="E18" i="42" s="1"/>
  <c r="E18" i="54" s="1"/>
  <c r="G22" i="29"/>
  <c r="G21" i="39" s="1"/>
  <c r="G21" i="51" s="1"/>
  <c r="C10" i="25"/>
  <c r="C9" i="40" s="1"/>
  <c r="C9" i="52" s="1"/>
  <c r="D13" i="32"/>
  <c r="D12" i="44" s="1"/>
  <c r="D12" i="56" s="1"/>
  <c r="F19" i="25"/>
  <c r="F18" i="40" s="1"/>
  <c r="F18" i="52" s="1"/>
  <c r="F22" i="29"/>
  <c r="F21" i="39" s="1"/>
  <c r="F21" i="51" s="1"/>
  <c r="H22" i="30"/>
  <c r="H21" i="41" s="1"/>
  <c r="H21" i="53" s="1"/>
  <c r="O23" i="25"/>
  <c r="O22" i="40" s="1"/>
  <c r="O22" i="52" s="1"/>
  <c r="Q7" i="25"/>
  <c r="Q6" i="40" s="1"/>
  <c r="Q6" i="52" s="1"/>
  <c r="S7" i="28"/>
  <c r="S6" i="37" s="1"/>
  <c r="S6" i="50" s="1"/>
  <c r="U26" i="28"/>
  <c r="U25" i="37" s="1"/>
  <c r="U25" i="50" s="1"/>
  <c r="W19" i="30"/>
  <c r="W18" i="41" s="1"/>
  <c r="W18" i="53" s="1"/>
  <c r="Q9" i="25"/>
  <c r="Q8" i="40" s="1"/>
  <c r="Q8" i="52" s="1"/>
  <c r="Q9" i="27"/>
  <c r="Q8" i="36" s="1"/>
  <c r="Q9" i="31"/>
  <c r="Q8" i="42" s="1"/>
  <c r="Q8" i="54" s="1"/>
  <c r="G24" i="33"/>
  <c r="G23" i="45" s="1"/>
  <c r="G23" i="57" s="1"/>
  <c r="G24" i="32"/>
  <c r="G23" i="44" s="1"/>
  <c r="G23" i="56" s="1"/>
  <c r="G24" i="29"/>
  <c r="G23" i="39" s="1"/>
  <c r="G23" i="51" s="1"/>
  <c r="G24" i="27"/>
  <c r="G23" i="36" s="1"/>
  <c r="G24" i="30"/>
  <c r="G23" i="41" s="1"/>
  <c r="G23" i="53" s="1"/>
  <c r="G24" i="25"/>
  <c r="G23" i="40" s="1"/>
  <c r="G23" i="52" s="1"/>
  <c r="G24" i="28"/>
  <c r="G23" i="37" s="1"/>
  <c r="G23" i="50" s="1"/>
  <c r="I11" i="33"/>
  <c r="I10" i="45" s="1"/>
  <c r="I10" i="57" s="1"/>
  <c r="I11" i="30"/>
  <c r="I10" i="41" s="1"/>
  <c r="I10" i="53" s="1"/>
  <c r="I11" i="28"/>
  <c r="I10" i="37" s="1"/>
  <c r="I10" i="50" s="1"/>
  <c r="I11" i="25"/>
  <c r="I10" i="40" s="1"/>
  <c r="I10" i="52" s="1"/>
  <c r="I11" i="31"/>
  <c r="I10" i="42" s="1"/>
  <c r="I10" i="54" s="1"/>
  <c r="I11" i="32"/>
  <c r="I10" i="44" s="1"/>
  <c r="I10" i="56" s="1"/>
  <c r="I11" i="27"/>
  <c r="I10" i="36" s="1"/>
  <c r="O19" i="28"/>
  <c r="O18" i="37" s="1"/>
  <c r="O18" i="50" s="1"/>
  <c r="O19" i="30"/>
  <c r="O18" i="41" s="1"/>
  <c r="O18" i="53" s="1"/>
  <c r="O19" i="25"/>
  <c r="O18" i="40" s="1"/>
  <c r="O18" i="52" s="1"/>
  <c r="O19" i="27"/>
  <c r="O18" i="36" s="1"/>
  <c r="O19" i="31"/>
  <c r="O18" i="42" s="1"/>
  <c r="O18" i="54" s="1"/>
  <c r="H24" i="25"/>
  <c r="H23" i="40" s="1"/>
  <c r="H23" i="52" s="1"/>
  <c r="J11" i="25"/>
  <c r="J10" i="40" s="1"/>
  <c r="J10" i="52" s="1"/>
  <c r="AA7" i="28"/>
  <c r="AA6" i="37" s="1"/>
  <c r="AA6" i="50" s="1"/>
  <c r="AA7" i="33"/>
  <c r="AA6" i="45" s="1"/>
  <c r="AA6" i="57" s="1"/>
  <c r="AA7" i="30"/>
  <c r="AA6" i="41" s="1"/>
  <c r="AA6" i="53" s="1"/>
  <c r="AA7" i="32"/>
  <c r="AA6" i="44" s="1"/>
  <c r="AA6" i="56" s="1"/>
  <c r="AA7" i="25"/>
  <c r="AA6" i="40" s="1"/>
  <c r="AA6" i="52" s="1"/>
  <c r="P21" i="28"/>
  <c r="P20" i="37" s="1"/>
  <c r="P20" i="50" s="1"/>
  <c r="P21" i="30"/>
  <c r="P20" i="41" s="1"/>
  <c r="P20" i="53" s="1"/>
  <c r="AB24" i="28"/>
  <c r="AB23" i="37" s="1"/>
  <c r="AB23" i="50" s="1"/>
  <c r="AB24" i="25"/>
  <c r="AB23" i="40" s="1"/>
  <c r="AB23" i="52" s="1"/>
  <c r="Q20" i="28"/>
  <c r="Q19" i="37" s="1"/>
  <c r="Q19" i="50" s="1"/>
  <c r="Q20" i="25"/>
  <c r="Q19" i="40" s="1"/>
  <c r="Q19" i="52" s="1"/>
  <c r="Q20" i="31"/>
  <c r="Q19" i="42" s="1"/>
  <c r="Q19" i="54" s="1"/>
  <c r="R16" i="30"/>
  <c r="R15" i="41" s="1"/>
  <c r="R15" i="53" s="1"/>
  <c r="AJ9" i="33"/>
  <c r="AJ8" i="45" s="1"/>
  <c r="AJ8" i="57" s="1"/>
  <c r="AJ9" i="25"/>
  <c r="AJ8" i="40" s="1"/>
  <c r="AJ8" i="52" s="1"/>
  <c r="E15" i="33"/>
  <c r="E14" i="45" s="1"/>
  <c r="E14" i="57" s="1"/>
  <c r="E15" i="25"/>
  <c r="E14" i="40" s="1"/>
  <c r="E14" i="52" s="1"/>
  <c r="E15" i="27"/>
  <c r="E14" i="36" s="1"/>
  <c r="E15" i="30"/>
  <c r="E14" i="41" s="1"/>
  <c r="E14" i="53" s="1"/>
  <c r="E15" i="32"/>
  <c r="E14" i="44" s="1"/>
  <c r="E14" i="56" s="1"/>
  <c r="E15" i="28"/>
  <c r="E14" i="37" s="1"/>
  <c r="E14" i="50" s="1"/>
  <c r="E15" i="31"/>
  <c r="E14" i="42" s="1"/>
  <c r="E14" i="54" s="1"/>
  <c r="E15" i="29"/>
  <c r="E14" i="39" s="1"/>
  <c r="E14" i="51" s="1"/>
  <c r="R16" i="29"/>
  <c r="R15" i="39" s="1"/>
  <c r="R15" i="51" s="1"/>
  <c r="R16" i="28"/>
  <c r="R15" i="37" s="1"/>
  <c r="R15" i="50" s="1"/>
  <c r="R16" i="31"/>
  <c r="R15" i="42" s="1"/>
  <c r="R15" i="54" s="1"/>
  <c r="K27" i="33"/>
  <c r="K26" i="45" s="1"/>
  <c r="K26" i="57" s="1"/>
  <c r="K27" i="27"/>
  <c r="K26" i="36" s="1"/>
  <c r="K27" i="32"/>
  <c r="K26" i="44" s="1"/>
  <c r="K26" i="56" s="1"/>
  <c r="K27" i="29"/>
  <c r="K26" i="39" s="1"/>
  <c r="K26" i="51" s="1"/>
  <c r="K27" i="31"/>
  <c r="K26" i="42" s="1"/>
  <c r="K26" i="54" s="1"/>
  <c r="U18" i="25"/>
  <c r="U17" i="40" s="1"/>
  <c r="U17" i="52" s="1"/>
  <c r="U18" i="33"/>
  <c r="U17" i="45" s="1"/>
  <c r="U17" i="57" s="1"/>
  <c r="U18" i="31"/>
  <c r="U17" i="42" s="1"/>
  <c r="U17" i="54" s="1"/>
  <c r="R9" i="30"/>
  <c r="R8" i="41" s="1"/>
  <c r="R8" i="53" s="1"/>
  <c r="R9" i="25"/>
  <c r="R8" i="40" s="1"/>
  <c r="R8" i="52" s="1"/>
  <c r="R9" i="31"/>
  <c r="R8" i="42" s="1"/>
  <c r="R8" i="54" s="1"/>
  <c r="R9" i="32"/>
  <c r="R8" i="44" s="1"/>
  <c r="R8" i="56" s="1"/>
  <c r="R9" i="27"/>
  <c r="R8" i="36" s="1"/>
  <c r="R9" i="28"/>
  <c r="R8" i="37" s="1"/>
  <c r="R8" i="50" s="1"/>
  <c r="R9" i="29"/>
  <c r="R8" i="39" s="1"/>
  <c r="R8" i="51" s="1"/>
  <c r="J11" i="27"/>
  <c r="J10" i="36" s="1"/>
  <c r="I10" i="33"/>
  <c r="I9" i="45" s="1"/>
  <c r="I9" i="57" s="1"/>
  <c r="I10" i="31"/>
  <c r="I9" i="42" s="1"/>
  <c r="I9" i="54" s="1"/>
  <c r="I10" i="28"/>
  <c r="I9" i="37" s="1"/>
  <c r="I9" i="50" s="1"/>
  <c r="I10" i="30"/>
  <c r="I9" i="41" s="1"/>
  <c r="I9" i="53" s="1"/>
  <c r="I10" i="29"/>
  <c r="I9" i="39" s="1"/>
  <c r="I9" i="51" s="1"/>
  <c r="I10" i="27"/>
  <c r="I9" i="36" s="1"/>
  <c r="I10" i="25"/>
  <c r="I9" i="40" s="1"/>
  <c r="I9" i="52" s="1"/>
  <c r="AF27" i="31"/>
  <c r="AF26" i="42" s="1"/>
  <c r="AF26" i="54" s="1"/>
  <c r="AF27" i="33"/>
  <c r="AF26" i="45" s="1"/>
  <c r="AF26" i="57" s="1"/>
  <c r="AB7" i="27"/>
  <c r="AB6" i="36" s="1"/>
  <c r="AB7" i="32"/>
  <c r="AB6" i="44" s="1"/>
  <c r="AB6" i="56" s="1"/>
  <c r="AB7" i="33"/>
  <c r="AB6" i="45" s="1"/>
  <c r="AB6" i="57" s="1"/>
  <c r="E25" i="25"/>
  <c r="E24" i="40" s="1"/>
  <c r="E24" i="52" s="1"/>
  <c r="E25" i="29"/>
  <c r="E24" i="39" s="1"/>
  <c r="E24" i="51" s="1"/>
  <c r="E25" i="30"/>
  <c r="E24" i="41" s="1"/>
  <c r="E24" i="53" s="1"/>
  <c r="E25" i="27"/>
  <c r="E24" i="36" s="1"/>
  <c r="E25" i="28"/>
  <c r="E24" i="37" s="1"/>
  <c r="E24" i="50" s="1"/>
  <c r="E25" i="31"/>
  <c r="E24" i="42" s="1"/>
  <c r="E24" i="54" s="1"/>
  <c r="P9" i="27"/>
  <c r="P8" i="36" s="1"/>
  <c r="P9" i="25"/>
  <c r="P8" i="40" s="1"/>
  <c r="P8" i="52" s="1"/>
  <c r="P9" i="32"/>
  <c r="P8" i="44" s="1"/>
  <c r="P8" i="56" s="1"/>
  <c r="P9" i="28"/>
  <c r="P8" i="37" s="1"/>
  <c r="P8" i="50" s="1"/>
  <c r="P9" i="30"/>
  <c r="P8" i="41" s="1"/>
  <c r="P8" i="53" s="1"/>
  <c r="P9" i="29"/>
  <c r="P8" i="39" s="1"/>
  <c r="P8" i="51" s="1"/>
  <c r="AE27" i="28"/>
  <c r="AE26" i="37" s="1"/>
  <c r="AE26" i="50" s="1"/>
  <c r="AE27" i="32"/>
  <c r="AE26" i="44" s="1"/>
  <c r="AE26" i="56" s="1"/>
  <c r="AE27" i="30"/>
  <c r="AE26" i="41" s="1"/>
  <c r="AE26" i="53" s="1"/>
  <c r="AE27" i="33"/>
  <c r="AE26" i="45" s="1"/>
  <c r="AE26" i="57" s="1"/>
  <c r="AE27" i="31"/>
  <c r="AE26" i="42" s="1"/>
  <c r="AE26" i="54" s="1"/>
  <c r="M8" i="27"/>
  <c r="M7" i="36" s="1"/>
  <c r="M8" i="30"/>
  <c r="M7" i="41" s="1"/>
  <c r="M7" i="53" s="1"/>
  <c r="M8" i="31"/>
  <c r="M7" i="42" s="1"/>
  <c r="M7" i="54" s="1"/>
  <c r="M8" i="33"/>
  <c r="M7" i="45" s="1"/>
  <c r="M7" i="57" s="1"/>
  <c r="M8" i="25"/>
  <c r="M7" i="40" s="1"/>
  <c r="M7" i="52" s="1"/>
  <c r="M8" i="28"/>
  <c r="M7" i="37" s="1"/>
  <c r="M7" i="50" s="1"/>
  <c r="AC11" i="27"/>
  <c r="AC10" i="36" s="1"/>
  <c r="AC11" i="29"/>
  <c r="AC10" i="39" s="1"/>
  <c r="AC10" i="51" s="1"/>
  <c r="AC11" i="33"/>
  <c r="AC10" i="45" s="1"/>
  <c r="AC10" i="57" s="1"/>
  <c r="L27" i="27"/>
  <c r="L26" i="36" s="1"/>
  <c r="L27" i="31"/>
  <c r="L26" i="42" s="1"/>
  <c r="L26" i="54" s="1"/>
  <c r="L27" i="29"/>
  <c r="L26" i="39" s="1"/>
  <c r="L26" i="51" s="1"/>
  <c r="L27" i="30"/>
  <c r="L26" i="41" s="1"/>
  <c r="L26" i="53" s="1"/>
  <c r="L27" i="25"/>
  <c r="L26" i="40" s="1"/>
  <c r="L26" i="52" s="1"/>
  <c r="T17" i="30"/>
  <c r="T16" i="41" s="1"/>
  <c r="T16" i="53" s="1"/>
  <c r="T17" i="27"/>
  <c r="T16" i="36" s="1"/>
  <c r="T17" i="33"/>
  <c r="T16" i="45" s="1"/>
  <c r="T16" i="57" s="1"/>
  <c r="T17" i="31"/>
  <c r="T16" i="42" s="1"/>
  <c r="T16" i="54" s="1"/>
  <c r="T17" i="29"/>
  <c r="T16" i="39" s="1"/>
  <c r="T16" i="51" s="1"/>
  <c r="AJ20" i="29"/>
  <c r="AJ19" i="39" s="1"/>
  <c r="AJ19" i="51" s="1"/>
  <c r="AJ20" i="28"/>
  <c r="AJ19" i="37" s="1"/>
  <c r="AJ19" i="50" s="1"/>
  <c r="J11" i="33"/>
  <c r="J10" i="45" s="1"/>
  <c r="J10" i="57" s="1"/>
  <c r="J11" i="30"/>
  <c r="J10" i="41" s="1"/>
  <c r="J10" i="53" s="1"/>
  <c r="J11" i="29"/>
  <c r="J10" i="39" s="1"/>
  <c r="J10" i="51" s="1"/>
  <c r="J11" i="31"/>
  <c r="J10" i="42" s="1"/>
  <c r="J10" i="54" s="1"/>
  <c r="J11" i="32"/>
  <c r="J10" i="44" s="1"/>
  <c r="J10" i="56" s="1"/>
  <c r="T17" i="28"/>
  <c r="T16" i="37" s="1"/>
  <c r="T16" i="50" s="1"/>
  <c r="O13" i="30"/>
  <c r="O12" i="41" s="1"/>
  <c r="O12" i="53" s="1"/>
  <c r="O13" i="33"/>
  <c r="O12" i="45" s="1"/>
  <c r="O12" i="57" s="1"/>
  <c r="S17" i="28"/>
  <c r="S16" i="37" s="1"/>
  <c r="S16" i="50" s="1"/>
  <c r="S3" i="31"/>
  <c r="S2" i="42" s="1"/>
  <c r="S2" i="54" s="1"/>
  <c r="S3" i="28"/>
  <c r="S2" i="37" s="1"/>
  <c r="S2" i="50" s="1"/>
  <c r="H24" i="29"/>
  <c r="H23" i="39" s="1"/>
  <c r="H23" i="51" s="1"/>
  <c r="U18" i="28"/>
  <c r="U17" i="37" s="1"/>
  <c r="U17" i="50" s="1"/>
  <c r="M13" i="30"/>
  <c r="M12" i="41" s="1"/>
  <c r="M12" i="53" s="1"/>
  <c r="M13" i="33"/>
  <c r="M12" i="45" s="1"/>
  <c r="M12" i="57" s="1"/>
  <c r="M13" i="28"/>
  <c r="M12" i="37" s="1"/>
  <c r="M12" i="50" s="1"/>
  <c r="M13" i="31"/>
  <c r="M12" i="42" s="1"/>
  <c r="M12" i="54" s="1"/>
  <c r="M13" i="27"/>
  <c r="M12" i="36" s="1"/>
  <c r="M13" i="29"/>
  <c r="M12" i="39" s="1"/>
  <c r="M12" i="51" s="1"/>
  <c r="AA24" i="29"/>
  <c r="AA23" i="39" s="1"/>
  <c r="AA23" i="51" s="1"/>
  <c r="AA24" i="28"/>
  <c r="AA23" i="37" s="1"/>
  <c r="AA23" i="50" s="1"/>
  <c r="AA24" i="32"/>
  <c r="AA23" i="44" s="1"/>
  <c r="AA23" i="56" s="1"/>
  <c r="AA24" i="25"/>
  <c r="AA23" i="40" s="1"/>
  <c r="AA23" i="52" s="1"/>
  <c r="AM17" i="33"/>
  <c r="AM16" i="45" s="1"/>
  <c r="AM16" i="57" s="1"/>
  <c r="AM17" i="30"/>
  <c r="AM16" i="41" s="1"/>
  <c r="AM16" i="53" s="1"/>
  <c r="N13" i="32"/>
  <c r="N12" i="44" s="1"/>
  <c r="N12" i="56" s="1"/>
  <c r="N13" i="25"/>
  <c r="N12" i="40" s="1"/>
  <c r="N12" i="52" s="1"/>
  <c r="N13" i="28"/>
  <c r="N12" i="37" s="1"/>
  <c r="N12" i="50" s="1"/>
  <c r="F15" i="33"/>
  <c r="F14" i="45" s="1"/>
  <c r="F14" i="57" s="1"/>
  <c r="F15" i="30"/>
  <c r="F14" i="41" s="1"/>
  <c r="F14" i="53" s="1"/>
  <c r="F15" i="27"/>
  <c r="F14" i="36" s="1"/>
  <c r="F15" i="28"/>
  <c r="F14" i="37" s="1"/>
  <c r="F14" i="50" s="1"/>
  <c r="F15" i="31"/>
  <c r="F14" i="42" s="1"/>
  <c r="F14" i="54" s="1"/>
  <c r="F15" i="32"/>
  <c r="F14" i="44" s="1"/>
  <c r="F14" i="56" s="1"/>
  <c r="AH8" i="32"/>
  <c r="AH7" i="44" s="1"/>
  <c r="AH7" i="56" s="1"/>
  <c r="AH8" i="31"/>
  <c r="AH7" i="42" s="1"/>
  <c r="AH7" i="54" s="1"/>
  <c r="AH8" i="30"/>
  <c r="AH7" i="41" s="1"/>
  <c r="AH7" i="53" s="1"/>
  <c r="AH8" i="25"/>
  <c r="AH7" i="40" s="1"/>
  <c r="AH7" i="52" s="1"/>
  <c r="AH8" i="33"/>
  <c r="AH7" i="45" s="1"/>
  <c r="AH7" i="57" s="1"/>
  <c r="AD11" i="32"/>
  <c r="AD10" i="44" s="1"/>
  <c r="AD10" i="56" s="1"/>
  <c r="AD11" i="30"/>
  <c r="AD10" i="41" s="1"/>
  <c r="AD10" i="53" s="1"/>
  <c r="AD11" i="25"/>
  <c r="AD10" i="40" s="1"/>
  <c r="AD10" i="52" s="1"/>
  <c r="AD11" i="28"/>
  <c r="AD10" i="37" s="1"/>
  <c r="AD10" i="50" s="1"/>
  <c r="AD11" i="33"/>
  <c r="AD10" i="45" s="1"/>
  <c r="AD10" i="57" s="1"/>
  <c r="M13" i="32"/>
  <c r="M12" i="44" s="1"/>
  <c r="M12" i="56" s="1"/>
  <c r="N13" i="33"/>
  <c r="N12" i="45" s="1"/>
  <c r="N12" i="57" s="1"/>
  <c r="Q9" i="28"/>
  <c r="Q8" i="37" s="1"/>
  <c r="Q8" i="50" s="1"/>
  <c r="G24" i="31"/>
  <c r="G23" i="42" s="1"/>
  <c r="G23" i="54" s="1"/>
  <c r="O20" i="30"/>
  <c r="O19" i="41" s="1"/>
  <c r="O19" i="53" s="1"/>
  <c r="O20" i="29"/>
  <c r="O19" i="39" s="1"/>
  <c r="O19" i="51" s="1"/>
  <c r="O20" i="31"/>
  <c r="O19" i="42" s="1"/>
  <c r="O19" i="54" s="1"/>
  <c r="O20" i="27"/>
  <c r="O19" i="36" s="1"/>
  <c r="O20" i="28"/>
  <c r="O19" i="37" s="1"/>
  <c r="O19" i="50" s="1"/>
  <c r="AE26" i="29"/>
  <c r="AE25" i="39" s="1"/>
  <c r="AE25" i="51" s="1"/>
  <c r="AE26" i="30"/>
  <c r="AE25" i="41" s="1"/>
  <c r="AE25" i="53" s="1"/>
  <c r="AE26" i="32"/>
  <c r="AE25" i="44" s="1"/>
  <c r="AE25" i="56" s="1"/>
  <c r="AE26" i="27"/>
  <c r="AE25" i="36" s="1"/>
  <c r="AK9" i="32"/>
  <c r="AK8" i="44" s="1"/>
  <c r="AK8" i="56" s="1"/>
  <c r="AK9" i="25"/>
  <c r="AK8" i="40" s="1"/>
  <c r="AK8" i="52" s="1"/>
  <c r="AK9" i="27"/>
  <c r="AK8" i="36" s="1"/>
  <c r="AD10" i="30"/>
  <c r="AD9" i="41" s="1"/>
  <c r="AD9" i="53" s="1"/>
  <c r="AD10" i="33"/>
  <c r="AD9" i="45" s="1"/>
  <c r="AD9" i="57" s="1"/>
  <c r="AD10" i="29"/>
  <c r="AD9" i="39" s="1"/>
  <c r="AD9" i="51" s="1"/>
  <c r="AD10" i="28"/>
  <c r="AD9" i="37" s="1"/>
  <c r="AD9" i="50" s="1"/>
  <c r="M26" i="29"/>
  <c r="M25" i="39" s="1"/>
  <c r="M25" i="51" s="1"/>
  <c r="M26" i="25"/>
  <c r="M25" i="40" s="1"/>
  <c r="M25" i="52" s="1"/>
  <c r="M26" i="27"/>
  <c r="M25" i="36" s="1"/>
  <c r="M26" i="32"/>
  <c r="M25" i="44" s="1"/>
  <c r="M25" i="56" s="1"/>
  <c r="M26" i="31"/>
  <c r="M25" i="42" s="1"/>
  <c r="M25" i="54" s="1"/>
  <c r="M26" i="28"/>
  <c r="M25" i="37" s="1"/>
  <c r="M25" i="50" s="1"/>
  <c r="M26" i="30"/>
  <c r="M25" i="41" s="1"/>
  <c r="M25" i="53" s="1"/>
  <c r="AL9" i="31"/>
  <c r="AL8" i="42" s="1"/>
  <c r="AL8" i="54" s="1"/>
  <c r="AL9" i="29"/>
  <c r="AL8" i="39" s="1"/>
  <c r="AL8" i="51" s="1"/>
  <c r="AL9" i="33"/>
  <c r="AL8" i="45" s="1"/>
  <c r="AL8" i="57" s="1"/>
  <c r="AL9" i="30"/>
  <c r="AL8" i="41" s="1"/>
  <c r="AL8" i="53" s="1"/>
  <c r="M27" i="27"/>
  <c r="M26" i="36" s="1"/>
  <c r="M27" i="30"/>
  <c r="M26" i="41" s="1"/>
  <c r="M26" i="53" s="1"/>
  <c r="M27" i="25"/>
  <c r="M26" i="40" s="1"/>
  <c r="M26" i="52" s="1"/>
  <c r="M27" i="31"/>
  <c r="M26" i="42" s="1"/>
  <c r="M26" i="54" s="1"/>
  <c r="M27" i="33"/>
  <c r="M26" i="45" s="1"/>
  <c r="M26" i="57" s="1"/>
  <c r="Y25" i="27"/>
  <c r="Y24" i="36" s="1"/>
  <c r="E25" i="33"/>
  <c r="E24" i="45" s="1"/>
  <c r="E24" i="57" s="1"/>
  <c r="U3" i="32"/>
  <c r="U2" i="44" s="1"/>
  <c r="U2" i="56" s="1"/>
  <c r="O19" i="32"/>
  <c r="O18" i="44" s="1"/>
  <c r="O18" i="56" s="1"/>
  <c r="Y15" i="25"/>
  <c r="Y14" i="40" s="1"/>
  <c r="Y14" i="52" s="1"/>
  <c r="Y15" i="28"/>
  <c r="Y14" i="37" s="1"/>
  <c r="Y14" i="50" s="1"/>
  <c r="S17" i="33"/>
  <c r="S16" i="45" s="1"/>
  <c r="S16" i="57" s="1"/>
  <c r="S17" i="29"/>
  <c r="S16" i="39" s="1"/>
  <c r="S16" i="51" s="1"/>
  <c r="S17" i="32"/>
  <c r="S16" i="44" s="1"/>
  <c r="S16" i="56" s="1"/>
  <c r="S17" i="25"/>
  <c r="S16" i="40" s="1"/>
  <c r="S16" i="52" s="1"/>
  <c r="S17" i="27"/>
  <c r="S16" i="36" s="1"/>
  <c r="J10" i="33"/>
  <c r="J9" i="45" s="1"/>
  <c r="J9" i="57" s="1"/>
  <c r="J10" i="30"/>
  <c r="J9" i="41" s="1"/>
  <c r="J9" i="53" s="1"/>
  <c r="J10" i="25"/>
  <c r="J9" i="40" s="1"/>
  <c r="J9" i="52" s="1"/>
  <c r="J10" i="32"/>
  <c r="J9" i="44" s="1"/>
  <c r="J9" i="56" s="1"/>
  <c r="J10" i="27"/>
  <c r="J9" i="36" s="1"/>
  <c r="J10" i="28"/>
  <c r="J9" i="37" s="1"/>
  <c r="J9" i="50" s="1"/>
  <c r="V18" i="33"/>
  <c r="V17" i="45" s="1"/>
  <c r="V17" i="57" s="1"/>
  <c r="V18" i="30"/>
  <c r="V17" i="41" s="1"/>
  <c r="V17" i="53" s="1"/>
  <c r="N8" i="33"/>
  <c r="N7" i="45" s="1"/>
  <c r="N7" i="57" s="1"/>
  <c r="N8" i="28"/>
  <c r="N7" i="37" s="1"/>
  <c r="N7" i="50" s="1"/>
  <c r="N8" i="30"/>
  <c r="N7" i="41" s="1"/>
  <c r="N7" i="53" s="1"/>
  <c r="N8" i="25"/>
  <c r="N7" i="40" s="1"/>
  <c r="N7" i="52" s="1"/>
  <c r="N8" i="27"/>
  <c r="N7" i="36" s="1"/>
  <c r="AF26" i="28"/>
  <c r="AF25" i="37" s="1"/>
  <c r="AF25" i="50" s="1"/>
  <c r="AF26" i="32"/>
  <c r="AF25" i="44" s="1"/>
  <c r="AF25" i="56" s="1"/>
  <c r="AF26" i="27"/>
  <c r="AF25" i="36" s="1"/>
  <c r="AF26" i="33"/>
  <c r="AF25" i="45" s="1"/>
  <c r="AF25" i="57" s="1"/>
  <c r="F25" i="33"/>
  <c r="F24" i="45" s="1"/>
  <c r="F24" i="57" s="1"/>
  <c r="F25" i="30"/>
  <c r="F24" i="41" s="1"/>
  <c r="F24" i="53" s="1"/>
  <c r="F25" i="25"/>
  <c r="F24" i="40" s="1"/>
  <c r="F24" i="52" s="1"/>
  <c r="F25" i="29"/>
  <c r="F24" i="39" s="1"/>
  <c r="F24" i="51" s="1"/>
  <c r="F25" i="32"/>
  <c r="F24" i="44" s="1"/>
  <c r="F24" i="56" s="1"/>
  <c r="F25" i="28"/>
  <c r="F24" i="37" s="1"/>
  <c r="F24" i="50" s="1"/>
  <c r="F25" i="27"/>
  <c r="F24" i="36" s="1"/>
  <c r="F25" i="31"/>
  <c r="F24" i="42" s="1"/>
  <c r="F24" i="54" s="1"/>
  <c r="P19" i="27"/>
  <c r="P18" i="36" s="1"/>
  <c r="P19" i="33"/>
  <c r="P18" i="45" s="1"/>
  <c r="P18" i="57" s="1"/>
  <c r="P19" i="29"/>
  <c r="P18" i="39" s="1"/>
  <c r="P18" i="51" s="1"/>
  <c r="P19" i="32"/>
  <c r="P18" i="44" s="1"/>
  <c r="P18" i="56" s="1"/>
  <c r="P19" i="31"/>
  <c r="P18" i="42" s="1"/>
  <c r="P18" i="54" s="1"/>
  <c r="H25" i="33"/>
  <c r="H24" i="45" s="1"/>
  <c r="H24" i="57" s="1"/>
  <c r="H25" i="27"/>
  <c r="H24" i="36" s="1"/>
  <c r="I11" i="29"/>
  <c r="I10" i="39" s="1"/>
  <c r="I10" i="51" s="1"/>
  <c r="R9" i="33"/>
  <c r="R8" i="45" s="1"/>
  <c r="R8" i="57" s="1"/>
  <c r="N19" i="28"/>
  <c r="N18" i="37" s="1"/>
  <c r="N18" i="50" s="1"/>
  <c r="N19" i="31"/>
  <c r="N18" i="42" s="1"/>
  <c r="N18" i="54" s="1"/>
  <c r="N19" i="29"/>
  <c r="N18" i="39" s="1"/>
  <c r="N18" i="51" s="1"/>
  <c r="N19" i="30"/>
  <c r="N18" i="41" s="1"/>
  <c r="N18" i="53" s="1"/>
  <c r="AC10" i="25"/>
  <c r="AC9" i="40" s="1"/>
  <c r="AC9" i="52" s="1"/>
  <c r="AC10" i="28"/>
  <c r="AC9" i="37" s="1"/>
  <c r="AC9" i="50" s="1"/>
  <c r="AC10" i="29"/>
  <c r="AC9" i="39" s="1"/>
  <c r="AC9" i="51" s="1"/>
  <c r="AC10" i="30"/>
  <c r="AC9" i="41" s="1"/>
  <c r="AC9" i="53" s="1"/>
  <c r="AC10" i="33"/>
  <c r="AC9" i="45" s="1"/>
  <c r="AC9" i="57" s="1"/>
  <c r="G7" i="32"/>
  <c r="G6" i="44" s="1"/>
  <c r="G6" i="56" s="1"/>
  <c r="G7" i="27"/>
  <c r="G6" i="36" s="1"/>
  <c r="G7" i="33"/>
  <c r="G6" i="45" s="1"/>
  <c r="G6" i="57" s="1"/>
  <c r="G7" i="29"/>
  <c r="G6" i="39" s="1"/>
  <c r="G6" i="51" s="1"/>
  <c r="G7" i="31"/>
  <c r="G6" i="42" s="1"/>
  <c r="G6" i="54" s="1"/>
  <c r="G7" i="28"/>
  <c r="G6" i="37" s="1"/>
  <c r="G6" i="50" s="1"/>
  <c r="H24" i="33"/>
  <c r="H23" i="45" s="1"/>
  <c r="H23" i="57" s="1"/>
  <c r="H24" i="27"/>
  <c r="H23" i="36" s="1"/>
  <c r="H24" i="30"/>
  <c r="H23" i="41" s="1"/>
  <c r="H23" i="53" s="1"/>
  <c r="H24" i="28"/>
  <c r="H23" i="37" s="1"/>
  <c r="H23" i="50" s="1"/>
  <c r="H24" i="32"/>
  <c r="H23" i="44" s="1"/>
  <c r="H23" i="56" s="1"/>
  <c r="C18" i="28"/>
  <c r="C17" i="37" s="1"/>
  <c r="C17" i="50" s="1"/>
  <c r="C18" i="31"/>
  <c r="C17" i="42" s="1"/>
  <c r="C17" i="54" s="1"/>
  <c r="P20" i="33"/>
  <c r="P19" i="45" s="1"/>
  <c r="P19" i="57" s="1"/>
  <c r="P20" i="30"/>
  <c r="P19" i="41" s="1"/>
  <c r="P19" i="53" s="1"/>
  <c r="P20" i="29"/>
  <c r="P19" i="39" s="1"/>
  <c r="P19" i="51" s="1"/>
  <c r="P20" i="28"/>
  <c r="P19" i="37" s="1"/>
  <c r="P19" i="50" s="1"/>
  <c r="P20" i="31"/>
  <c r="P19" i="42" s="1"/>
  <c r="P19" i="54" s="1"/>
  <c r="P20" i="25"/>
  <c r="P19" i="40" s="1"/>
  <c r="P19" i="52" s="1"/>
  <c r="P20" i="32"/>
  <c r="P19" i="44" s="1"/>
  <c r="P19" i="56" s="1"/>
  <c r="H7" i="33"/>
  <c r="H6" i="45" s="1"/>
  <c r="H6" i="57" s="1"/>
  <c r="H7" i="32"/>
  <c r="H6" i="44" s="1"/>
  <c r="H6" i="56" s="1"/>
  <c r="H7" i="29"/>
  <c r="H6" i="39" s="1"/>
  <c r="H6" i="51" s="1"/>
  <c r="H7" i="30"/>
  <c r="H6" i="41" s="1"/>
  <c r="H6" i="53" s="1"/>
  <c r="H7" i="25"/>
  <c r="H6" i="40" s="1"/>
  <c r="H6" i="52" s="1"/>
  <c r="H7" i="31"/>
  <c r="H6" i="42" s="1"/>
  <c r="H6" i="54" s="1"/>
  <c r="H7" i="27"/>
  <c r="H6" i="36" s="1"/>
  <c r="Y25" i="33"/>
  <c r="Y24" i="45" s="1"/>
  <c r="Y24" i="57" s="1"/>
  <c r="Y25" i="25"/>
  <c r="Y24" i="40" s="1"/>
  <c r="Y24" i="52" s="1"/>
  <c r="Y25" i="29"/>
  <c r="Y24" i="39" s="1"/>
  <c r="Y24" i="51" s="1"/>
  <c r="Y25" i="30"/>
  <c r="Y24" i="41" s="1"/>
  <c r="Y24" i="53" s="1"/>
  <c r="Y25" i="32"/>
  <c r="Y24" i="44" s="1"/>
  <c r="Y24" i="56" s="1"/>
  <c r="Y25" i="28"/>
  <c r="Y24" i="37" s="1"/>
  <c r="Y24" i="50" s="1"/>
  <c r="V23" i="29"/>
  <c r="V22" i="39" s="1"/>
  <c r="V22" i="51" s="1"/>
  <c r="V23" i="27"/>
  <c r="V22" i="36" s="1"/>
  <c r="G15" i="27"/>
  <c r="G14" i="36" s="1"/>
  <c r="I10" i="32"/>
  <c r="I9" i="44" s="1"/>
  <c r="I9" i="56" s="1"/>
  <c r="AM22" i="27"/>
  <c r="AM21" i="36" s="1"/>
  <c r="G17" i="32"/>
  <c r="G16" i="44" s="1"/>
  <c r="G16" i="56" s="1"/>
  <c r="R24" i="27"/>
  <c r="R23" i="36" s="1"/>
  <c r="S9" i="25"/>
  <c r="S8" i="40" s="1"/>
  <c r="S8" i="52" s="1"/>
  <c r="T10" i="32"/>
  <c r="T9" i="44" s="1"/>
  <c r="T9" i="56" s="1"/>
  <c r="T11" i="30"/>
  <c r="T10" i="41" s="1"/>
  <c r="T10" i="53" s="1"/>
  <c r="AA9" i="31"/>
  <c r="AA8" i="42" s="1"/>
  <c r="AA8" i="54" s="1"/>
  <c r="AD17" i="31"/>
  <c r="AD16" i="42" s="1"/>
  <c r="AD16" i="54" s="1"/>
  <c r="AL7" i="33"/>
  <c r="AL6" i="45" s="1"/>
  <c r="AL6" i="57" s="1"/>
  <c r="Q19" i="30"/>
  <c r="Q18" i="41" s="1"/>
  <c r="Q18" i="53" s="1"/>
  <c r="W20" i="30"/>
  <c r="W19" i="41" s="1"/>
  <c r="W19" i="53" s="1"/>
  <c r="AM11" i="32"/>
  <c r="AM10" i="44" s="1"/>
  <c r="AM10" i="56" s="1"/>
  <c r="D18" i="28"/>
  <c r="D17" i="37" s="1"/>
  <c r="D17" i="50" s="1"/>
  <c r="D17" i="32"/>
  <c r="D16" i="44" s="1"/>
  <c r="D16" i="56" s="1"/>
  <c r="F9" i="30"/>
  <c r="F8" i="41" s="1"/>
  <c r="F8" i="53" s="1"/>
  <c r="F5" i="31"/>
  <c r="F4" i="42" s="1"/>
  <c r="F4" i="54" s="1"/>
  <c r="H16" i="32"/>
  <c r="H15" i="44" s="1"/>
  <c r="H15" i="56" s="1"/>
  <c r="I23" i="31"/>
  <c r="I22" i="42" s="1"/>
  <c r="I22" i="54" s="1"/>
  <c r="K19" i="32"/>
  <c r="K18" i="44" s="1"/>
  <c r="K18" i="56" s="1"/>
  <c r="K19" i="28"/>
  <c r="K18" i="37" s="1"/>
  <c r="K18" i="50" s="1"/>
  <c r="M9" i="30"/>
  <c r="M8" i="41" s="1"/>
  <c r="M8" i="53" s="1"/>
  <c r="M25" i="30"/>
  <c r="M24" i="41" s="1"/>
  <c r="M24" i="53" s="1"/>
  <c r="P25" i="32"/>
  <c r="P24" i="44" s="1"/>
  <c r="P24" i="56" s="1"/>
  <c r="Y22" i="27"/>
  <c r="Y21" i="36" s="1"/>
  <c r="AD18" i="30"/>
  <c r="AD17" i="41" s="1"/>
  <c r="AD17" i="53" s="1"/>
  <c r="AH25" i="30"/>
  <c r="AH24" i="41" s="1"/>
  <c r="AH24" i="53" s="1"/>
  <c r="AJ7" i="29"/>
  <c r="AJ6" i="39" s="1"/>
  <c r="AJ6" i="51" s="1"/>
  <c r="AL11" i="31"/>
  <c r="AL10" i="42" s="1"/>
  <c r="AL10" i="54" s="1"/>
  <c r="S9" i="32"/>
  <c r="S8" i="44" s="1"/>
  <c r="S8" i="56" s="1"/>
  <c r="C22" i="29"/>
  <c r="C21" i="39" s="1"/>
  <c r="C21" i="51" s="1"/>
  <c r="D21" i="33"/>
  <c r="D20" i="45" s="1"/>
  <c r="D20" i="57" s="1"/>
  <c r="D13" i="31"/>
  <c r="D12" i="42" s="1"/>
  <c r="D12" i="54" s="1"/>
  <c r="D19" i="30"/>
  <c r="D18" i="41" s="1"/>
  <c r="D18" i="53" s="1"/>
  <c r="D19" i="33"/>
  <c r="D18" i="45" s="1"/>
  <c r="D18" i="57" s="1"/>
  <c r="F5" i="25"/>
  <c r="F4" i="40" s="1"/>
  <c r="F4" i="52" s="1"/>
  <c r="G16" i="29"/>
  <c r="G15" i="39" s="1"/>
  <c r="G15" i="51" s="1"/>
  <c r="J17" i="32"/>
  <c r="J16" i="44" s="1"/>
  <c r="J16" i="56" s="1"/>
  <c r="M9" i="32"/>
  <c r="M8" i="44" s="1"/>
  <c r="M8" i="56" s="1"/>
  <c r="N15" i="28"/>
  <c r="N14" i="37" s="1"/>
  <c r="N14" i="50" s="1"/>
  <c r="N24" i="27"/>
  <c r="N23" i="36" s="1"/>
  <c r="N26" i="27"/>
  <c r="N25" i="36" s="1"/>
  <c r="O10" i="27"/>
  <c r="O9" i="36" s="1"/>
  <c r="P25" i="28"/>
  <c r="P24" i="37" s="1"/>
  <c r="P24" i="50" s="1"/>
  <c r="Q7" i="33"/>
  <c r="Q6" i="45" s="1"/>
  <c r="Q6" i="57" s="1"/>
  <c r="R7" i="32"/>
  <c r="R6" i="44" s="1"/>
  <c r="R6" i="56" s="1"/>
  <c r="S11" i="30"/>
  <c r="S10" i="41" s="1"/>
  <c r="S10" i="53" s="1"/>
  <c r="S26" i="28"/>
  <c r="S25" i="37" s="1"/>
  <c r="S25" i="50" s="1"/>
  <c r="W22" i="30"/>
  <c r="W21" i="41" s="1"/>
  <c r="W21" i="53" s="1"/>
  <c r="Z20" i="25"/>
  <c r="Z19" i="40" s="1"/>
  <c r="Z19" i="52" s="1"/>
  <c r="AA9" i="25"/>
  <c r="AA8" i="40" s="1"/>
  <c r="AA8" i="52" s="1"/>
  <c r="AD23" i="32"/>
  <c r="AD22" i="44" s="1"/>
  <c r="AD22" i="56" s="1"/>
  <c r="AE6" i="30"/>
  <c r="AE5" i="41" s="1"/>
  <c r="AE5" i="53" s="1"/>
  <c r="AJ7" i="28"/>
  <c r="AJ6" i="37" s="1"/>
  <c r="AJ6" i="50" s="1"/>
  <c r="AN26" i="27"/>
  <c r="AN25" i="36" s="1"/>
  <c r="X8" i="29"/>
  <c r="X7" i="39" s="1"/>
  <c r="X7" i="51" s="1"/>
  <c r="Y22" i="32"/>
  <c r="Y21" i="44" s="1"/>
  <c r="Y21" i="56" s="1"/>
  <c r="AA21" i="32"/>
  <c r="AA20" i="44" s="1"/>
  <c r="AA20" i="56" s="1"/>
  <c r="AI25" i="33"/>
  <c r="AI24" i="45" s="1"/>
  <c r="AI24" i="57" s="1"/>
  <c r="H18" i="33"/>
  <c r="H17" i="45" s="1"/>
  <c r="H17" i="57" s="1"/>
  <c r="M25" i="28"/>
  <c r="M24" i="37" s="1"/>
  <c r="M24" i="50" s="1"/>
  <c r="C27" i="30"/>
  <c r="C26" i="41" s="1"/>
  <c r="C26" i="53" s="1"/>
  <c r="C27" i="29"/>
  <c r="C26" i="39" s="1"/>
  <c r="C26" i="51" s="1"/>
  <c r="D18" i="32"/>
  <c r="D17" i="44" s="1"/>
  <c r="D17" i="56" s="1"/>
  <c r="E19" i="30"/>
  <c r="E18" i="41" s="1"/>
  <c r="E18" i="53" s="1"/>
  <c r="F9" i="29"/>
  <c r="F8" i="39" s="1"/>
  <c r="F8" i="51" s="1"/>
  <c r="K6" i="30"/>
  <c r="K5" i="41" s="1"/>
  <c r="K5" i="53" s="1"/>
  <c r="S19" i="30"/>
  <c r="S18" i="41" s="1"/>
  <c r="S18" i="53" s="1"/>
  <c r="Q19" i="32"/>
  <c r="Q18" i="44" s="1"/>
  <c r="Q18" i="56" s="1"/>
  <c r="K15" i="31"/>
  <c r="K14" i="42" s="1"/>
  <c r="K14" i="54" s="1"/>
  <c r="D13" i="28"/>
  <c r="D12" i="37" s="1"/>
  <c r="D12" i="50" s="1"/>
  <c r="J17" i="28"/>
  <c r="J16" i="37" s="1"/>
  <c r="J16" i="50" s="1"/>
  <c r="P3" i="32"/>
  <c r="P2" i="44" s="1"/>
  <c r="P2" i="56" s="1"/>
  <c r="E19" i="28"/>
  <c r="E18" i="37" s="1"/>
  <c r="E18" i="50" s="1"/>
  <c r="F9" i="33"/>
  <c r="F8" i="45" s="1"/>
  <c r="F8" i="57" s="1"/>
  <c r="I17" i="28"/>
  <c r="I16" i="37" s="1"/>
  <c r="I16" i="50" s="1"/>
  <c r="L23" i="25"/>
  <c r="L22" i="40" s="1"/>
  <c r="L22" i="52" s="1"/>
  <c r="K6" i="28"/>
  <c r="K5" i="37" s="1"/>
  <c r="K5" i="50" s="1"/>
  <c r="M9" i="27"/>
  <c r="M8" i="36" s="1"/>
  <c r="Q10" i="28"/>
  <c r="Q9" i="37" s="1"/>
  <c r="Q9" i="50" s="1"/>
  <c r="Q19" i="25"/>
  <c r="Q18" i="40" s="1"/>
  <c r="Q18" i="52" s="1"/>
  <c r="S9" i="29"/>
  <c r="S8" i="39" s="1"/>
  <c r="S8" i="51" s="1"/>
  <c r="T10" i="31"/>
  <c r="T9" i="42" s="1"/>
  <c r="T9" i="54" s="1"/>
  <c r="AD13" i="30"/>
  <c r="AD12" i="41" s="1"/>
  <c r="AD12" i="53" s="1"/>
  <c r="AN26" i="32"/>
  <c r="AN25" i="44" s="1"/>
  <c r="AN25" i="56" s="1"/>
  <c r="C5" i="27"/>
  <c r="C4" i="36" s="1"/>
  <c r="K18" i="31"/>
  <c r="K17" i="42" s="1"/>
  <c r="K17" i="54" s="1"/>
  <c r="Q19" i="33"/>
  <c r="Q18" i="45" s="1"/>
  <c r="Q18" i="57" s="1"/>
  <c r="S9" i="33"/>
  <c r="S8" i="45" s="1"/>
  <c r="S8" i="57" s="1"/>
  <c r="S9" i="31"/>
  <c r="S8" i="42" s="1"/>
  <c r="S8" i="54" s="1"/>
  <c r="S9" i="30"/>
  <c r="S8" i="41" s="1"/>
  <c r="S8" i="53" s="1"/>
  <c r="G25" i="25"/>
  <c r="G24" i="40" s="1"/>
  <c r="G24" i="52" s="1"/>
  <c r="C27" i="31"/>
  <c r="C26" i="42" s="1"/>
  <c r="C26" i="54" s="1"/>
  <c r="F20" i="27"/>
  <c r="F19" i="36" s="1"/>
  <c r="G17" i="31"/>
  <c r="G16" i="42" s="1"/>
  <c r="G16" i="54" s="1"/>
  <c r="G9" i="25"/>
  <c r="G8" i="40" s="1"/>
  <c r="G8" i="52" s="1"/>
  <c r="G9" i="30"/>
  <c r="G8" i="41" s="1"/>
  <c r="G8" i="53" s="1"/>
  <c r="H16" i="25"/>
  <c r="H15" i="40" s="1"/>
  <c r="H15" i="52" s="1"/>
  <c r="H16" i="31"/>
  <c r="H15" i="42" s="1"/>
  <c r="H15" i="54" s="1"/>
  <c r="I5" i="30"/>
  <c r="I4" i="41" s="1"/>
  <c r="I4" i="53" s="1"/>
  <c r="J7" i="29"/>
  <c r="J6" i="39" s="1"/>
  <c r="J6" i="51" s="1"/>
  <c r="J17" i="25"/>
  <c r="J16" i="40" s="1"/>
  <c r="J16" i="52" s="1"/>
  <c r="K23" i="25"/>
  <c r="K22" i="40" s="1"/>
  <c r="K22" i="52" s="1"/>
  <c r="P25" i="25"/>
  <c r="P24" i="40" s="1"/>
  <c r="P24" i="52" s="1"/>
  <c r="P13" i="25"/>
  <c r="P12" i="40" s="1"/>
  <c r="P12" i="52" s="1"/>
  <c r="R24" i="25"/>
  <c r="R23" i="40" s="1"/>
  <c r="R23" i="52" s="1"/>
  <c r="S26" i="29"/>
  <c r="S25" i="39" s="1"/>
  <c r="S25" i="51" s="1"/>
  <c r="U26" i="30"/>
  <c r="U25" i="41" s="1"/>
  <c r="U25" i="53" s="1"/>
  <c r="AG25" i="28"/>
  <c r="AG24" i="37" s="1"/>
  <c r="AG24" i="50" s="1"/>
  <c r="K7" i="28"/>
  <c r="K6" i="37" s="1"/>
  <c r="K6" i="50" s="1"/>
  <c r="F9" i="31"/>
  <c r="F8" i="42" s="1"/>
  <c r="F8" i="54" s="1"/>
  <c r="C27" i="28"/>
  <c r="C26" i="37" s="1"/>
  <c r="C26" i="50" s="1"/>
  <c r="D19" i="28"/>
  <c r="D18" i="37" s="1"/>
  <c r="D18" i="50" s="1"/>
  <c r="C27" i="32"/>
  <c r="C26" i="44" s="1"/>
  <c r="C26" i="56" s="1"/>
  <c r="D16" i="30"/>
  <c r="D15" i="41" s="1"/>
  <c r="D15" i="53" s="1"/>
  <c r="D19" i="27"/>
  <c r="D18" i="36" s="1"/>
  <c r="E22" i="29"/>
  <c r="E21" i="39" s="1"/>
  <c r="E21" i="51" s="1"/>
  <c r="G9" i="27"/>
  <c r="G8" i="36" s="1"/>
  <c r="N15" i="27"/>
  <c r="N14" i="36" s="1"/>
  <c r="P13" i="29"/>
  <c r="P12" i="39" s="1"/>
  <c r="P12" i="51" s="1"/>
  <c r="S26" i="27"/>
  <c r="S25" i="36" s="1"/>
  <c r="U26" i="27"/>
  <c r="U25" i="36" s="1"/>
  <c r="AG9" i="32"/>
  <c r="AG8" i="44" s="1"/>
  <c r="AG8" i="56" s="1"/>
  <c r="R5" i="33"/>
  <c r="R4" i="45" s="1"/>
  <c r="R4" i="57" s="1"/>
  <c r="R5" i="31"/>
  <c r="R4" i="42" s="1"/>
  <c r="R4" i="54" s="1"/>
  <c r="R5" i="30"/>
  <c r="R4" i="41" s="1"/>
  <c r="R4" i="53" s="1"/>
  <c r="R5" i="28"/>
  <c r="R4" i="37" s="1"/>
  <c r="R4" i="50" s="1"/>
  <c r="R5" i="25"/>
  <c r="R4" i="40" s="1"/>
  <c r="R4" i="52" s="1"/>
  <c r="R5" i="32"/>
  <c r="R4" i="44" s="1"/>
  <c r="R4" i="56" s="1"/>
  <c r="R5" i="29"/>
  <c r="R4" i="39" s="1"/>
  <c r="R4" i="51" s="1"/>
  <c r="R5" i="27"/>
  <c r="R4" i="36" s="1"/>
  <c r="S5" i="33"/>
  <c r="S4" i="45" s="1"/>
  <c r="S4" i="57" s="1"/>
  <c r="S5" i="29"/>
  <c r="S4" i="39" s="1"/>
  <c r="S4" i="51" s="1"/>
  <c r="S5" i="30"/>
  <c r="S4" i="41" s="1"/>
  <c r="S4" i="53" s="1"/>
  <c r="S5" i="31"/>
  <c r="S4" i="42" s="1"/>
  <c r="S4" i="54" s="1"/>
  <c r="S5" i="28"/>
  <c r="S4" i="37" s="1"/>
  <c r="S4" i="50" s="1"/>
  <c r="S5" i="25"/>
  <c r="S4" i="40" s="1"/>
  <c r="S4" i="52" s="1"/>
  <c r="AE11" i="30"/>
  <c r="AE10" i="41" s="1"/>
  <c r="AE10" i="53" s="1"/>
  <c r="AE11" i="25"/>
  <c r="AE10" i="40" s="1"/>
  <c r="AE10" i="52" s="1"/>
  <c r="AE11" i="27"/>
  <c r="AE10" i="36" s="1"/>
  <c r="AE11" i="33"/>
  <c r="AE10" i="45" s="1"/>
  <c r="AE10" i="57" s="1"/>
  <c r="AE11" i="29"/>
  <c r="AE10" i="39" s="1"/>
  <c r="AE10" i="51" s="1"/>
  <c r="AL21" i="28"/>
  <c r="AL20" i="37" s="1"/>
  <c r="AL20" i="50" s="1"/>
  <c r="AL21" i="30"/>
  <c r="AL20" i="41" s="1"/>
  <c r="AL20" i="53" s="1"/>
  <c r="AL21" i="31"/>
  <c r="AL20" i="42" s="1"/>
  <c r="AL20" i="54" s="1"/>
  <c r="D18" i="25"/>
  <c r="D17" i="40" s="1"/>
  <c r="D17" i="52" s="1"/>
  <c r="D18" i="33"/>
  <c r="D17" i="45" s="1"/>
  <c r="D17" i="57" s="1"/>
  <c r="D18" i="29"/>
  <c r="D17" i="39" s="1"/>
  <c r="D17" i="51" s="1"/>
  <c r="D18" i="27"/>
  <c r="D17" i="36" s="1"/>
  <c r="T9" i="29"/>
  <c r="T8" i="39" s="1"/>
  <c r="T8" i="51" s="1"/>
  <c r="T9" i="27"/>
  <c r="T8" i="36" s="1"/>
  <c r="T9" i="33"/>
  <c r="T8" i="45" s="1"/>
  <c r="T8" i="57" s="1"/>
  <c r="T9" i="32"/>
  <c r="T8" i="44" s="1"/>
  <c r="T8" i="56" s="1"/>
  <c r="T9" i="31"/>
  <c r="T8" i="42" s="1"/>
  <c r="T8" i="54" s="1"/>
  <c r="T9" i="25"/>
  <c r="T8" i="40" s="1"/>
  <c r="T8" i="52" s="1"/>
  <c r="T9" i="30"/>
  <c r="T8" i="41" s="1"/>
  <c r="T8" i="53" s="1"/>
  <c r="T9" i="28"/>
  <c r="T8" i="37" s="1"/>
  <c r="T8" i="50" s="1"/>
  <c r="I15" i="30"/>
  <c r="I14" i="41" s="1"/>
  <c r="I14" i="53" s="1"/>
  <c r="I15" i="27"/>
  <c r="I14" i="36" s="1"/>
  <c r="I15" i="28"/>
  <c r="I14" i="37" s="1"/>
  <c r="I14" i="50" s="1"/>
  <c r="I15" i="31"/>
  <c r="I14" i="42" s="1"/>
  <c r="I14" i="54" s="1"/>
  <c r="I15" i="33"/>
  <c r="I14" i="45" s="1"/>
  <c r="I14" i="57" s="1"/>
  <c r="I15" i="32"/>
  <c r="I14" i="44" s="1"/>
  <c r="I14" i="56" s="1"/>
  <c r="I15" i="29"/>
  <c r="I14" i="39" s="1"/>
  <c r="I14" i="51" s="1"/>
  <c r="I15" i="25"/>
  <c r="I14" i="40" s="1"/>
  <c r="I14" i="52" s="1"/>
  <c r="Q8" i="27"/>
  <c r="Q7" i="36" s="1"/>
  <c r="Q8" i="28"/>
  <c r="Q7" i="37" s="1"/>
  <c r="Q7" i="50" s="1"/>
  <c r="G6" i="29"/>
  <c r="G5" i="39" s="1"/>
  <c r="G5" i="51" s="1"/>
  <c r="G6" i="31"/>
  <c r="G5" i="42" s="1"/>
  <c r="G5" i="54" s="1"/>
  <c r="G6" i="32"/>
  <c r="G5" i="44" s="1"/>
  <c r="G5" i="56" s="1"/>
  <c r="G6" i="25"/>
  <c r="G5" i="40" s="1"/>
  <c r="G5" i="52" s="1"/>
  <c r="G6" i="33"/>
  <c r="G5" i="45" s="1"/>
  <c r="G5" i="57" s="1"/>
  <c r="G6" i="30"/>
  <c r="G5" i="41" s="1"/>
  <c r="G5" i="53" s="1"/>
  <c r="G6" i="27"/>
  <c r="G5" i="36" s="1"/>
  <c r="AB15" i="27"/>
  <c r="AB14" i="36" s="1"/>
  <c r="P27" i="31"/>
  <c r="P26" i="42" s="1"/>
  <c r="P26" i="54" s="1"/>
  <c r="P27" i="28"/>
  <c r="P26" i="37" s="1"/>
  <c r="P26" i="50" s="1"/>
  <c r="P27" i="33"/>
  <c r="P26" i="45" s="1"/>
  <c r="P26" i="57" s="1"/>
  <c r="P27" i="25"/>
  <c r="P26" i="40" s="1"/>
  <c r="P26" i="52" s="1"/>
  <c r="AM22" i="32"/>
  <c r="AM21" i="44" s="1"/>
  <c r="AM21" i="56" s="1"/>
  <c r="AM22" i="31"/>
  <c r="AM21" i="42" s="1"/>
  <c r="AM21" i="54" s="1"/>
  <c r="AM22" i="25"/>
  <c r="AM21" i="40" s="1"/>
  <c r="AM21" i="52" s="1"/>
  <c r="AM22" i="30"/>
  <c r="AM21" i="41" s="1"/>
  <c r="AM21" i="53" s="1"/>
  <c r="Q27" i="33"/>
  <c r="Q26" i="45" s="1"/>
  <c r="Q26" i="57" s="1"/>
  <c r="Q27" i="31"/>
  <c r="Q26" i="42" s="1"/>
  <c r="Q26" i="54" s="1"/>
  <c r="Q27" i="32"/>
  <c r="Q26" i="44" s="1"/>
  <c r="Q26" i="56" s="1"/>
  <c r="Q27" i="30"/>
  <c r="Q26" i="41" s="1"/>
  <c r="Q26" i="53" s="1"/>
  <c r="Q27" i="29"/>
  <c r="Q26" i="39" s="1"/>
  <c r="Q26" i="51" s="1"/>
  <c r="Q27" i="28"/>
  <c r="Q26" i="37" s="1"/>
  <c r="Q26" i="50" s="1"/>
  <c r="Q27" i="25"/>
  <c r="Q26" i="40" s="1"/>
  <c r="Q26" i="52" s="1"/>
  <c r="Q27" i="27"/>
  <c r="Q26" i="36" s="1"/>
  <c r="X5" i="30"/>
  <c r="X4" i="41" s="1"/>
  <c r="X4" i="53" s="1"/>
  <c r="X5" i="28"/>
  <c r="X4" i="37" s="1"/>
  <c r="X4" i="50" s="1"/>
  <c r="X5" i="25"/>
  <c r="X4" i="40" s="1"/>
  <c r="X4" i="52" s="1"/>
  <c r="X5" i="32"/>
  <c r="X4" i="44" s="1"/>
  <c r="X4" i="56" s="1"/>
  <c r="X5" i="29"/>
  <c r="X4" i="39" s="1"/>
  <c r="X4" i="51" s="1"/>
  <c r="R27" i="27"/>
  <c r="R26" i="36" s="1"/>
  <c r="R27" i="33"/>
  <c r="R26" i="45" s="1"/>
  <c r="R26" i="57" s="1"/>
  <c r="R27" i="32"/>
  <c r="R26" i="44" s="1"/>
  <c r="R26" i="56" s="1"/>
  <c r="R27" i="29"/>
  <c r="R26" i="39" s="1"/>
  <c r="R26" i="51" s="1"/>
  <c r="R27" i="25"/>
  <c r="R26" i="40" s="1"/>
  <c r="R26" i="52" s="1"/>
  <c r="R27" i="30"/>
  <c r="R26" i="41" s="1"/>
  <c r="R26" i="53" s="1"/>
  <c r="R27" i="31"/>
  <c r="R26" i="42" s="1"/>
  <c r="R26" i="54" s="1"/>
  <c r="R27" i="28"/>
  <c r="R26" i="37" s="1"/>
  <c r="R26" i="50" s="1"/>
  <c r="U22" i="32"/>
  <c r="U21" i="44" s="1"/>
  <c r="U21" i="56" s="1"/>
  <c r="U22" i="29"/>
  <c r="U21" i="39" s="1"/>
  <c r="U21" i="51" s="1"/>
  <c r="U22" i="31"/>
  <c r="U21" i="42" s="1"/>
  <c r="U21" i="54" s="1"/>
  <c r="U22" i="28"/>
  <c r="U21" i="37" s="1"/>
  <c r="U21" i="50" s="1"/>
  <c r="U22" i="33"/>
  <c r="U21" i="45" s="1"/>
  <c r="U21" i="57" s="1"/>
  <c r="E18" i="27"/>
  <c r="E17" i="36" s="1"/>
  <c r="M11" i="27"/>
  <c r="M10" i="36" s="1"/>
  <c r="W6" i="30"/>
  <c r="W5" i="41" s="1"/>
  <c r="W5" i="53" s="1"/>
  <c r="W6" i="27"/>
  <c r="W5" i="36" s="1"/>
  <c r="P21" i="33"/>
  <c r="P20" i="45" s="1"/>
  <c r="P20" i="57" s="1"/>
  <c r="P21" i="29"/>
  <c r="P20" i="39" s="1"/>
  <c r="P20" i="51" s="1"/>
  <c r="P21" i="27"/>
  <c r="P20" i="36" s="1"/>
  <c r="P21" i="32"/>
  <c r="P20" i="44" s="1"/>
  <c r="P20" i="56" s="1"/>
  <c r="P21" i="25"/>
  <c r="P20" i="40" s="1"/>
  <c r="P20" i="52" s="1"/>
  <c r="AM5" i="27"/>
  <c r="AM4" i="36" s="1"/>
  <c r="AM5" i="28"/>
  <c r="AM4" i="37" s="1"/>
  <c r="AM4" i="50" s="1"/>
  <c r="AM5" i="29"/>
  <c r="AM4" i="39" s="1"/>
  <c r="AM4" i="51" s="1"/>
  <c r="AM5" i="30"/>
  <c r="AM4" i="41" s="1"/>
  <c r="AM4" i="53" s="1"/>
  <c r="K10" i="28"/>
  <c r="K9" i="37" s="1"/>
  <c r="K9" i="50" s="1"/>
  <c r="K10" i="33"/>
  <c r="K9" i="45" s="1"/>
  <c r="K9" i="57" s="1"/>
  <c r="K10" i="25"/>
  <c r="K9" i="40" s="1"/>
  <c r="K9" i="52" s="1"/>
  <c r="K10" i="29"/>
  <c r="K9" i="39" s="1"/>
  <c r="K9" i="51" s="1"/>
  <c r="K10" i="32"/>
  <c r="K9" i="44" s="1"/>
  <c r="K9" i="56" s="1"/>
  <c r="K10" i="27"/>
  <c r="K9" i="36" s="1"/>
  <c r="K10" i="30"/>
  <c r="K9" i="41" s="1"/>
  <c r="K9" i="53" s="1"/>
  <c r="K10" i="31"/>
  <c r="K9" i="42" s="1"/>
  <c r="K9" i="54" s="1"/>
  <c r="O8" i="33"/>
  <c r="O7" i="45" s="1"/>
  <c r="O7" i="57" s="1"/>
  <c r="O8" i="30"/>
  <c r="O7" i="41" s="1"/>
  <c r="O7" i="53" s="1"/>
  <c r="O8" i="25"/>
  <c r="O7" i="40" s="1"/>
  <c r="O7" i="52" s="1"/>
  <c r="O8" i="32"/>
  <c r="O7" i="44" s="1"/>
  <c r="O7" i="56" s="1"/>
  <c r="O8" i="27"/>
  <c r="O7" i="36" s="1"/>
  <c r="O8" i="29"/>
  <c r="O7" i="39" s="1"/>
  <c r="O7" i="51" s="1"/>
  <c r="O8" i="28"/>
  <c r="O7" i="37" s="1"/>
  <c r="O7" i="50" s="1"/>
  <c r="O8" i="31"/>
  <c r="O7" i="42" s="1"/>
  <c r="O7" i="54" s="1"/>
  <c r="C14" i="25"/>
  <c r="C13" i="40" s="1"/>
  <c r="C13" i="52" s="1"/>
  <c r="C14" i="30"/>
  <c r="C13" i="41" s="1"/>
  <c r="C13" i="53" s="1"/>
  <c r="C14" i="32"/>
  <c r="C13" i="44" s="1"/>
  <c r="C13" i="56" s="1"/>
  <c r="C14" i="31"/>
  <c r="C13" i="42" s="1"/>
  <c r="C13" i="54" s="1"/>
  <c r="R21" i="33"/>
  <c r="R20" i="45" s="1"/>
  <c r="R20" i="57" s="1"/>
  <c r="R21" i="31"/>
  <c r="R20" i="42" s="1"/>
  <c r="R20" i="54" s="1"/>
  <c r="R21" i="28"/>
  <c r="R20" i="37" s="1"/>
  <c r="R20" i="50" s="1"/>
  <c r="R21" i="25"/>
  <c r="R20" i="40" s="1"/>
  <c r="R20" i="52" s="1"/>
  <c r="R21" i="32"/>
  <c r="R20" i="44" s="1"/>
  <c r="R20" i="56" s="1"/>
  <c r="R21" i="29"/>
  <c r="R20" i="39" s="1"/>
  <c r="R20" i="51" s="1"/>
  <c r="AD24" i="33"/>
  <c r="AD23" i="45" s="1"/>
  <c r="AD23" i="57" s="1"/>
  <c r="AD24" i="28"/>
  <c r="AD23" i="37" s="1"/>
  <c r="AD23" i="50" s="1"/>
  <c r="AD24" i="30"/>
  <c r="AD23" i="41" s="1"/>
  <c r="AD23" i="53" s="1"/>
  <c r="AD24" i="27"/>
  <c r="AD23" i="36" s="1"/>
  <c r="AD24" i="31"/>
  <c r="AD23" i="42" s="1"/>
  <c r="AD23" i="54" s="1"/>
  <c r="AD24" i="25"/>
  <c r="AD23" i="40" s="1"/>
  <c r="AD23" i="52" s="1"/>
  <c r="X18" i="33"/>
  <c r="X17" i="45" s="1"/>
  <c r="X17" i="57" s="1"/>
  <c r="X18" i="28"/>
  <c r="X17" i="37" s="1"/>
  <c r="X17" i="50" s="1"/>
  <c r="X18" i="31"/>
  <c r="X17" i="42" s="1"/>
  <c r="X17" i="54" s="1"/>
  <c r="X18" i="25"/>
  <c r="X17" i="40" s="1"/>
  <c r="X17" i="52" s="1"/>
  <c r="X18" i="29"/>
  <c r="X17" i="39" s="1"/>
  <c r="X17" i="51" s="1"/>
  <c r="X18" i="30"/>
  <c r="X17" i="41" s="1"/>
  <c r="X17" i="53" s="1"/>
  <c r="R20" i="28"/>
  <c r="R19" i="37" s="1"/>
  <c r="R19" i="50" s="1"/>
  <c r="R20" i="32"/>
  <c r="R19" i="44" s="1"/>
  <c r="R19" i="56" s="1"/>
  <c r="R20" i="25"/>
  <c r="R19" i="40" s="1"/>
  <c r="R19" i="52" s="1"/>
  <c r="R20" i="29"/>
  <c r="R19" i="39" s="1"/>
  <c r="R19" i="51" s="1"/>
  <c r="R20" i="27"/>
  <c r="R19" i="36" s="1"/>
  <c r="R20" i="33"/>
  <c r="R19" i="45" s="1"/>
  <c r="R19" i="57" s="1"/>
  <c r="R20" i="31"/>
  <c r="R19" i="42" s="1"/>
  <c r="R19" i="54" s="1"/>
  <c r="R20" i="30"/>
  <c r="R19" i="41" s="1"/>
  <c r="R19" i="53" s="1"/>
  <c r="L11" i="28"/>
  <c r="L10" i="37" s="1"/>
  <c r="L10" i="50" s="1"/>
  <c r="L11" i="25"/>
  <c r="L10" i="40" s="1"/>
  <c r="L10" i="52" s="1"/>
  <c r="L11" i="27"/>
  <c r="L10" i="36" s="1"/>
  <c r="F6" i="33"/>
  <c r="F5" i="45" s="1"/>
  <c r="F5" i="57" s="1"/>
  <c r="F6" i="29"/>
  <c r="F5" i="39" s="1"/>
  <c r="F5" i="51" s="1"/>
  <c r="F6" i="32"/>
  <c r="F5" i="44" s="1"/>
  <c r="F5" i="56" s="1"/>
  <c r="F6" i="28"/>
  <c r="F5" i="37" s="1"/>
  <c r="F5" i="50" s="1"/>
  <c r="F6" i="25"/>
  <c r="F5" i="40" s="1"/>
  <c r="F5" i="52" s="1"/>
  <c r="F6" i="30"/>
  <c r="F5" i="41" s="1"/>
  <c r="F5" i="53" s="1"/>
  <c r="J3" i="27"/>
  <c r="J2" i="36" s="1"/>
  <c r="AE24" i="27"/>
  <c r="AE23" i="36" s="1"/>
  <c r="AE24" i="33"/>
  <c r="AE23" i="45" s="1"/>
  <c r="AE23" i="57" s="1"/>
  <c r="AE24" i="28"/>
  <c r="AE23" i="37" s="1"/>
  <c r="AE23" i="50" s="1"/>
  <c r="AE24" i="32"/>
  <c r="AE23" i="44" s="1"/>
  <c r="AE23" i="56" s="1"/>
  <c r="W17" i="28"/>
  <c r="W16" i="37" s="1"/>
  <c r="W16" i="50" s="1"/>
  <c r="W17" i="25"/>
  <c r="W16" i="40" s="1"/>
  <c r="W16" i="52" s="1"/>
  <c r="W17" i="32"/>
  <c r="W16" i="44" s="1"/>
  <c r="W16" i="56" s="1"/>
  <c r="W17" i="30"/>
  <c r="W16" i="41" s="1"/>
  <c r="W16" i="53" s="1"/>
  <c r="W17" i="33"/>
  <c r="W16" i="45" s="1"/>
  <c r="W16" i="57" s="1"/>
  <c r="P26" i="31"/>
  <c r="P25" i="42" s="1"/>
  <c r="P25" i="54" s="1"/>
  <c r="P26" i="27"/>
  <c r="P25" i="36" s="1"/>
  <c r="R22" i="33"/>
  <c r="R21" i="45" s="1"/>
  <c r="R21" i="57" s="1"/>
  <c r="R22" i="25"/>
  <c r="R21" i="40" s="1"/>
  <c r="R21" i="52" s="1"/>
  <c r="R22" i="27"/>
  <c r="R21" i="36" s="1"/>
  <c r="R22" i="29"/>
  <c r="R21" i="39" s="1"/>
  <c r="R21" i="51" s="1"/>
  <c r="R22" i="32"/>
  <c r="R21" i="44" s="1"/>
  <c r="R21" i="56" s="1"/>
  <c r="R22" i="30"/>
  <c r="R21" i="41" s="1"/>
  <c r="R21" i="53" s="1"/>
  <c r="R22" i="28"/>
  <c r="R21" i="37" s="1"/>
  <c r="R21" i="50" s="1"/>
  <c r="R13" i="32"/>
  <c r="R12" i="44" s="1"/>
  <c r="R12" i="56" s="1"/>
  <c r="R13" i="28"/>
  <c r="R12" i="37" s="1"/>
  <c r="R12" i="50" s="1"/>
  <c r="R13" i="30"/>
  <c r="R12" i="41" s="1"/>
  <c r="R12" i="53" s="1"/>
  <c r="J15" i="33"/>
  <c r="J14" i="45" s="1"/>
  <c r="J14" i="57" s="1"/>
  <c r="J15" i="30"/>
  <c r="J14" i="41" s="1"/>
  <c r="J14" i="53" s="1"/>
  <c r="J15" i="27"/>
  <c r="J14" i="36" s="1"/>
  <c r="J15" i="29"/>
  <c r="J14" i="39" s="1"/>
  <c r="J14" i="51" s="1"/>
  <c r="J15" i="32"/>
  <c r="J14" i="44" s="1"/>
  <c r="J14" i="56" s="1"/>
  <c r="J15" i="31"/>
  <c r="J14" i="42" s="1"/>
  <c r="J14" i="54" s="1"/>
  <c r="D17" i="30"/>
  <c r="D16" i="41" s="1"/>
  <c r="D16" i="53" s="1"/>
  <c r="D17" i="31"/>
  <c r="D16" i="42" s="1"/>
  <c r="D16" i="54" s="1"/>
  <c r="D17" i="27"/>
  <c r="D16" i="36" s="1"/>
  <c r="D17" i="28"/>
  <c r="D16" i="37" s="1"/>
  <c r="D16" i="50" s="1"/>
  <c r="Y14" i="30"/>
  <c r="Y13" i="41" s="1"/>
  <c r="Y13" i="53" s="1"/>
  <c r="Y14" i="28"/>
  <c r="Y13" i="37" s="1"/>
  <c r="Y13" i="50" s="1"/>
  <c r="Y14" i="29"/>
  <c r="Y13" i="39" s="1"/>
  <c r="Y13" i="51" s="1"/>
  <c r="Y14" i="27"/>
  <c r="Y13" i="36" s="1"/>
  <c r="Y14" i="33"/>
  <c r="Y13" i="45" s="1"/>
  <c r="Y13" i="57" s="1"/>
  <c r="K15" i="33"/>
  <c r="K14" i="45" s="1"/>
  <c r="K14" i="57" s="1"/>
  <c r="K15" i="32"/>
  <c r="K14" i="44" s="1"/>
  <c r="K14" i="56" s="1"/>
  <c r="K15" i="27"/>
  <c r="K14" i="36" s="1"/>
  <c r="K15" i="28"/>
  <c r="K14" i="37" s="1"/>
  <c r="K14" i="50" s="1"/>
  <c r="K15" i="29"/>
  <c r="K14" i="39" s="1"/>
  <c r="K14" i="51" s="1"/>
  <c r="T22" i="32"/>
  <c r="T21" i="44" s="1"/>
  <c r="T21" i="56" s="1"/>
  <c r="T22" i="29"/>
  <c r="T21" i="39" s="1"/>
  <c r="T21" i="51" s="1"/>
  <c r="L25" i="27"/>
  <c r="L24" i="36" s="1"/>
  <c r="L25" i="28"/>
  <c r="L24" i="37" s="1"/>
  <c r="L24" i="50" s="1"/>
  <c r="L25" i="31"/>
  <c r="L24" i="42" s="1"/>
  <c r="L24" i="54" s="1"/>
  <c r="E5" i="31"/>
  <c r="E4" i="42" s="1"/>
  <c r="E4" i="54" s="1"/>
  <c r="E5" i="30"/>
  <c r="E4" i="41" s="1"/>
  <c r="E4" i="53" s="1"/>
  <c r="E5" i="29"/>
  <c r="E4" i="39" s="1"/>
  <c r="E4" i="51" s="1"/>
  <c r="E5" i="27"/>
  <c r="E4" i="36" s="1"/>
  <c r="E5" i="28"/>
  <c r="E4" i="37" s="1"/>
  <c r="E4" i="50" s="1"/>
  <c r="E5" i="32"/>
  <c r="E4" i="44" s="1"/>
  <c r="E4" i="56" s="1"/>
  <c r="E14" i="28"/>
  <c r="E13" i="37" s="1"/>
  <c r="E13" i="50" s="1"/>
  <c r="E6" i="25"/>
  <c r="E5" i="40" s="1"/>
  <c r="E5" i="52" s="1"/>
  <c r="L26" i="27"/>
  <c r="L25" i="36" s="1"/>
  <c r="R21" i="27"/>
  <c r="R20" i="36" s="1"/>
  <c r="G18" i="33"/>
  <c r="G17" i="45" s="1"/>
  <c r="G17" i="57" s="1"/>
  <c r="AL5" i="30"/>
  <c r="AL4" i="41" s="1"/>
  <c r="AL4" i="53" s="1"/>
  <c r="AL5" i="25"/>
  <c r="AL4" i="40" s="1"/>
  <c r="AL4" i="52" s="1"/>
  <c r="AL5" i="27"/>
  <c r="AL4" i="36" s="1"/>
  <c r="AL5" i="31"/>
  <c r="AL4" i="42" s="1"/>
  <c r="AL4" i="54" s="1"/>
  <c r="AL5" i="32"/>
  <c r="AL4" i="44" s="1"/>
  <c r="AL4" i="56" s="1"/>
  <c r="G15" i="31"/>
  <c r="G14" i="42" s="1"/>
  <c r="G14" i="54" s="1"/>
  <c r="G15" i="29"/>
  <c r="G14" i="39" s="1"/>
  <c r="G14" i="51" s="1"/>
  <c r="G15" i="33"/>
  <c r="G14" i="45" s="1"/>
  <c r="G14" i="57" s="1"/>
  <c r="G15" i="28"/>
  <c r="G14" i="37" s="1"/>
  <c r="G14" i="50" s="1"/>
  <c r="G15" i="25"/>
  <c r="G14" i="40" s="1"/>
  <c r="G14" i="52" s="1"/>
  <c r="G15" i="32"/>
  <c r="G14" i="44" s="1"/>
  <c r="G14" i="56" s="1"/>
  <c r="Q20" i="33"/>
  <c r="Q19" i="45" s="1"/>
  <c r="Q19" i="57" s="1"/>
  <c r="Q20" i="29"/>
  <c r="Q19" i="39" s="1"/>
  <c r="Q19" i="51" s="1"/>
  <c r="Q20" i="27"/>
  <c r="Q19" i="36" s="1"/>
  <c r="Q20" i="32"/>
  <c r="Q19" i="44" s="1"/>
  <c r="Q19" i="56" s="1"/>
  <c r="Q20" i="30"/>
  <c r="Q19" i="41" s="1"/>
  <c r="Q19" i="53" s="1"/>
  <c r="AC7" i="27"/>
  <c r="AC6" i="36" s="1"/>
  <c r="AC7" i="33"/>
  <c r="AC6" i="45" s="1"/>
  <c r="AC6" i="57" s="1"/>
  <c r="AC7" i="28"/>
  <c r="AC6" i="37" s="1"/>
  <c r="AC6" i="50" s="1"/>
  <c r="AC7" i="25"/>
  <c r="AC6" i="40" s="1"/>
  <c r="AC6" i="52" s="1"/>
  <c r="AC7" i="29"/>
  <c r="AC6" i="39" s="1"/>
  <c r="AC6" i="51" s="1"/>
  <c r="P22" i="31"/>
  <c r="P21" i="42" s="1"/>
  <c r="P21" i="54" s="1"/>
  <c r="P22" i="30"/>
  <c r="P21" i="41" s="1"/>
  <c r="P21" i="53" s="1"/>
  <c r="P22" i="29"/>
  <c r="P21" i="39" s="1"/>
  <c r="P21" i="51" s="1"/>
  <c r="P22" i="27"/>
  <c r="P21" i="36" s="1"/>
  <c r="P22" i="33"/>
  <c r="P21" i="45" s="1"/>
  <c r="P21" i="57" s="1"/>
  <c r="P22" i="32"/>
  <c r="P21" i="44" s="1"/>
  <c r="P21" i="56" s="1"/>
  <c r="P22" i="25"/>
  <c r="P21" i="40" s="1"/>
  <c r="P21" i="52" s="1"/>
  <c r="P22" i="28"/>
  <c r="P21" i="37" s="1"/>
  <c r="P21" i="50" s="1"/>
  <c r="H15" i="31"/>
  <c r="H14" i="42" s="1"/>
  <c r="H14" i="54" s="1"/>
  <c r="H15" i="33"/>
  <c r="H14" i="45" s="1"/>
  <c r="H14" i="57" s="1"/>
  <c r="H15" i="25"/>
  <c r="H14" i="40" s="1"/>
  <c r="H14" i="52" s="1"/>
  <c r="H15" i="27"/>
  <c r="H14" i="36" s="1"/>
  <c r="H15" i="32"/>
  <c r="H14" i="44" s="1"/>
  <c r="H14" i="56" s="1"/>
  <c r="H15" i="29"/>
  <c r="H14" i="39" s="1"/>
  <c r="H14" i="51" s="1"/>
  <c r="H15" i="28"/>
  <c r="H14" i="37" s="1"/>
  <c r="H14" i="50" s="1"/>
  <c r="T16" i="31"/>
  <c r="T15" i="42" s="1"/>
  <c r="T15" i="54" s="1"/>
  <c r="T16" i="28"/>
  <c r="T15" i="37" s="1"/>
  <c r="T15" i="50" s="1"/>
  <c r="T16" i="33"/>
  <c r="T15" i="45" s="1"/>
  <c r="T15" i="57" s="1"/>
  <c r="T16" i="29"/>
  <c r="T15" i="39" s="1"/>
  <c r="T15" i="51" s="1"/>
  <c r="T16" i="32"/>
  <c r="T15" i="44" s="1"/>
  <c r="T15" i="56" s="1"/>
  <c r="U5" i="33"/>
  <c r="U4" i="45" s="1"/>
  <c r="U4" i="57" s="1"/>
  <c r="U5" i="25"/>
  <c r="U4" i="40" s="1"/>
  <c r="U4" i="52" s="1"/>
  <c r="U5" i="30"/>
  <c r="U4" i="41" s="1"/>
  <c r="U4" i="53" s="1"/>
  <c r="U5" i="28"/>
  <c r="U4" i="37" s="1"/>
  <c r="U4" i="50" s="1"/>
  <c r="U5" i="31"/>
  <c r="U4" i="42" s="1"/>
  <c r="U4" i="54" s="1"/>
  <c r="U5" i="32"/>
  <c r="U4" i="44" s="1"/>
  <c r="U4" i="56" s="1"/>
  <c r="U5" i="27"/>
  <c r="U4" i="36" s="1"/>
  <c r="U5" i="29"/>
  <c r="U4" i="39" s="1"/>
  <c r="U4" i="51" s="1"/>
  <c r="M10" i="33"/>
  <c r="M9" i="45" s="1"/>
  <c r="M9" i="57" s="1"/>
  <c r="M10" i="30"/>
  <c r="M9" i="41" s="1"/>
  <c r="M9" i="53" s="1"/>
  <c r="M10" i="27"/>
  <c r="M9" i="36" s="1"/>
  <c r="M10" i="28"/>
  <c r="M9" i="37" s="1"/>
  <c r="M9" i="50" s="1"/>
  <c r="M10" i="31"/>
  <c r="M9" i="42" s="1"/>
  <c r="M9" i="54" s="1"/>
  <c r="M10" i="25"/>
  <c r="M9" i="40" s="1"/>
  <c r="M9" i="52" s="1"/>
  <c r="M10" i="32"/>
  <c r="M9" i="44" s="1"/>
  <c r="M9" i="56" s="1"/>
  <c r="K7" i="31"/>
  <c r="K6" i="42" s="1"/>
  <c r="K6" i="54" s="1"/>
  <c r="K7" i="29"/>
  <c r="K6" i="39" s="1"/>
  <c r="K6" i="51" s="1"/>
  <c r="K7" i="32"/>
  <c r="K6" i="44" s="1"/>
  <c r="K6" i="56" s="1"/>
  <c r="K7" i="30"/>
  <c r="K6" i="41" s="1"/>
  <c r="K6" i="53" s="1"/>
  <c r="K7" i="27"/>
  <c r="K6" i="36" s="1"/>
  <c r="K7" i="33"/>
  <c r="K6" i="45" s="1"/>
  <c r="K6" i="57" s="1"/>
  <c r="J24" i="30"/>
  <c r="J23" i="41" s="1"/>
  <c r="J23" i="53" s="1"/>
  <c r="C9" i="33"/>
  <c r="C8" i="45" s="1"/>
  <c r="C8" i="57" s="1"/>
  <c r="C9" i="32"/>
  <c r="C8" i="44" s="1"/>
  <c r="C8" i="56" s="1"/>
  <c r="C9" i="25"/>
  <c r="C8" i="40" s="1"/>
  <c r="C8" i="52" s="1"/>
  <c r="C9" i="30"/>
  <c r="C8" i="41" s="1"/>
  <c r="C8" i="53" s="1"/>
  <c r="M24" i="33"/>
  <c r="M23" i="45" s="1"/>
  <c r="M23" i="57" s="1"/>
  <c r="M24" i="32"/>
  <c r="M23" i="44" s="1"/>
  <c r="M23" i="56" s="1"/>
  <c r="M24" i="25"/>
  <c r="M23" i="40" s="1"/>
  <c r="M23" i="52" s="1"/>
  <c r="M24" i="27"/>
  <c r="M23" i="36" s="1"/>
  <c r="M24" i="29"/>
  <c r="M23" i="39" s="1"/>
  <c r="M23" i="51" s="1"/>
  <c r="M24" i="28"/>
  <c r="M23" i="37" s="1"/>
  <c r="M23" i="50" s="1"/>
  <c r="M24" i="31"/>
  <c r="M23" i="42" s="1"/>
  <c r="M23" i="54" s="1"/>
  <c r="AB18" i="30"/>
  <c r="AB17" i="41" s="1"/>
  <c r="AB17" i="53" s="1"/>
  <c r="AB18" i="25"/>
  <c r="AB17" i="40" s="1"/>
  <c r="AB17" i="52" s="1"/>
  <c r="AB18" i="28"/>
  <c r="AB17" i="37" s="1"/>
  <c r="AB17" i="50" s="1"/>
  <c r="AB18" i="33"/>
  <c r="AB17" i="45" s="1"/>
  <c r="AB17" i="57" s="1"/>
  <c r="AB18" i="27"/>
  <c r="AB17" i="36" s="1"/>
  <c r="AB18" i="29"/>
  <c r="AB17" i="39" s="1"/>
  <c r="AB17" i="51" s="1"/>
  <c r="Y5" i="31"/>
  <c r="Y4" i="42" s="1"/>
  <c r="Y4" i="54" s="1"/>
  <c r="Y5" i="29"/>
  <c r="Y4" i="39" s="1"/>
  <c r="Y4" i="51" s="1"/>
  <c r="Y5" i="25"/>
  <c r="Y4" i="40" s="1"/>
  <c r="Y4" i="52" s="1"/>
  <c r="Y5" i="27"/>
  <c r="Y4" i="36" s="1"/>
  <c r="D5" i="32"/>
  <c r="D4" i="44" s="1"/>
  <c r="D4" i="56" s="1"/>
  <c r="H23" i="25"/>
  <c r="H22" i="40" s="1"/>
  <c r="H22" i="52" s="1"/>
  <c r="O27" i="28"/>
  <c r="O26" i="37" s="1"/>
  <c r="O26" i="50" s="1"/>
  <c r="U22" i="30"/>
  <c r="U21" i="41" s="1"/>
  <c r="U21" i="53" s="1"/>
  <c r="AC7" i="32"/>
  <c r="AC6" i="44" s="1"/>
  <c r="AC6" i="56" s="1"/>
  <c r="AE24" i="29"/>
  <c r="AE23" i="39" s="1"/>
  <c r="AE23" i="51" s="1"/>
  <c r="U23" i="33"/>
  <c r="U22" i="45" s="1"/>
  <c r="U22" i="57" s="1"/>
  <c r="U23" i="32"/>
  <c r="U22" i="44" s="1"/>
  <c r="U22" i="56" s="1"/>
  <c r="U23" i="31"/>
  <c r="U22" i="42" s="1"/>
  <c r="U22" i="54" s="1"/>
  <c r="U23" i="25"/>
  <c r="U22" i="40" s="1"/>
  <c r="U22" i="52" s="1"/>
  <c r="U23" i="29"/>
  <c r="U22" i="39" s="1"/>
  <c r="U22" i="51" s="1"/>
  <c r="U23" i="28"/>
  <c r="U22" i="37" s="1"/>
  <c r="U22" i="50" s="1"/>
  <c r="U23" i="27"/>
  <c r="U22" i="36" s="1"/>
  <c r="N22" i="28"/>
  <c r="N21" i="37" s="1"/>
  <c r="N21" i="50" s="1"/>
  <c r="N22" i="27"/>
  <c r="N21" i="36" s="1"/>
  <c r="N22" i="29"/>
  <c r="N21" i="39" s="1"/>
  <c r="N21" i="51" s="1"/>
  <c r="N22" i="33"/>
  <c r="N21" i="45" s="1"/>
  <c r="N21" i="57" s="1"/>
  <c r="N22" i="30"/>
  <c r="N21" i="41" s="1"/>
  <c r="N21" i="53" s="1"/>
  <c r="U14" i="33"/>
  <c r="U13" i="45" s="1"/>
  <c r="U13" i="57" s="1"/>
  <c r="U14" i="25"/>
  <c r="U13" i="40" s="1"/>
  <c r="U13" i="52" s="1"/>
  <c r="U14" i="30"/>
  <c r="U13" i="41" s="1"/>
  <c r="U13" i="53" s="1"/>
  <c r="U14" i="29"/>
  <c r="U13" i="39" s="1"/>
  <c r="U13" i="51" s="1"/>
  <c r="O22" i="25"/>
  <c r="O21" i="40" s="1"/>
  <c r="O21" i="52" s="1"/>
  <c r="O22" i="29"/>
  <c r="O21" i="39" s="1"/>
  <c r="O21" i="51" s="1"/>
  <c r="O22" i="27"/>
  <c r="O21" i="36" s="1"/>
  <c r="O22" i="32"/>
  <c r="O21" i="44" s="1"/>
  <c r="O21" i="56" s="1"/>
  <c r="O22" i="28"/>
  <c r="O21" i="37" s="1"/>
  <c r="O21" i="50" s="1"/>
  <c r="O22" i="33"/>
  <c r="O21" i="45" s="1"/>
  <c r="O21" i="57" s="1"/>
  <c r="O22" i="31"/>
  <c r="O21" i="42" s="1"/>
  <c r="O21" i="54" s="1"/>
  <c r="O22" i="30"/>
  <c r="O21" i="41" s="1"/>
  <c r="O21" i="53" s="1"/>
  <c r="AG27" i="31"/>
  <c r="AG26" i="42" s="1"/>
  <c r="AG26" i="54" s="1"/>
  <c r="AG27" i="27"/>
  <c r="AG26" i="36" s="1"/>
  <c r="AG27" i="30"/>
  <c r="AG26" i="41" s="1"/>
  <c r="AG26" i="53" s="1"/>
  <c r="AG27" i="28"/>
  <c r="AG26" i="37" s="1"/>
  <c r="AG26" i="50" s="1"/>
  <c r="AG27" i="29"/>
  <c r="AG26" i="39" s="1"/>
  <c r="AG26" i="51" s="1"/>
  <c r="AG27" i="32"/>
  <c r="AG26" i="44" s="1"/>
  <c r="AG26" i="56" s="1"/>
  <c r="S16" i="27"/>
  <c r="S15" i="36" s="1"/>
  <c r="S16" i="25"/>
  <c r="S15" i="40" s="1"/>
  <c r="S15" i="52" s="1"/>
  <c r="S16" i="29"/>
  <c r="S15" i="39" s="1"/>
  <c r="S15" i="51" s="1"/>
  <c r="S16" i="32"/>
  <c r="S15" i="44" s="1"/>
  <c r="S15" i="56" s="1"/>
  <c r="S16" i="30"/>
  <c r="S15" i="41" s="1"/>
  <c r="S15" i="53" s="1"/>
  <c r="S16" i="33"/>
  <c r="S15" i="45" s="1"/>
  <c r="S15" i="57" s="1"/>
  <c r="S16" i="28"/>
  <c r="S15" i="37" s="1"/>
  <c r="S15" i="50" s="1"/>
  <c r="S16" i="31"/>
  <c r="S15" i="42" s="1"/>
  <c r="S15" i="54" s="1"/>
  <c r="AG26" i="32"/>
  <c r="AG25" i="44" s="1"/>
  <c r="AG25" i="56" s="1"/>
  <c r="AG26" i="33"/>
  <c r="AG25" i="45" s="1"/>
  <c r="AG25" i="57" s="1"/>
  <c r="AG26" i="30"/>
  <c r="AG25" i="41" s="1"/>
  <c r="AG25" i="53" s="1"/>
  <c r="AG26" i="29"/>
  <c r="AG25" i="39" s="1"/>
  <c r="AG25" i="51" s="1"/>
  <c r="H25" i="25"/>
  <c r="H24" i="40" s="1"/>
  <c r="H24" i="52" s="1"/>
  <c r="H25" i="28"/>
  <c r="H24" i="37" s="1"/>
  <c r="H24" i="50" s="1"/>
  <c r="H25" i="30"/>
  <c r="H24" i="41" s="1"/>
  <c r="H24" i="53" s="1"/>
  <c r="H25" i="29"/>
  <c r="H24" i="39" s="1"/>
  <c r="H24" i="51" s="1"/>
  <c r="H25" i="31"/>
  <c r="H24" i="42" s="1"/>
  <c r="H24" i="54" s="1"/>
  <c r="AH26" i="29"/>
  <c r="AH25" i="39" s="1"/>
  <c r="AH25" i="51" s="1"/>
  <c r="AH26" i="25"/>
  <c r="AH25" i="40" s="1"/>
  <c r="AH25" i="52" s="1"/>
  <c r="AH26" i="30"/>
  <c r="AH25" i="41" s="1"/>
  <c r="AH25" i="53" s="1"/>
  <c r="AH26" i="32"/>
  <c r="AH25" i="44" s="1"/>
  <c r="AH25" i="56" s="1"/>
  <c r="AH26" i="33"/>
  <c r="AH25" i="45" s="1"/>
  <c r="AH25" i="57" s="1"/>
  <c r="J7" i="28"/>
  <c r="J6" i="37" s="1"/>
  <c r="J6" i="50" s="1"/>
  <c r="J7" i="25"/>
  <c r="J6" i="40" s="1"/>
  <c r="J6" i="52" s="1"/>
  <c r="J7" i="32"/>
  <c r="J6" i="44" s="1"/>
  <c r="J6" i="56" s="1"/>
  <c r="X23" i="30"/>
  <c r="X22" i="41" s="1"/>
  <c r="X22" i="53" s="1"/>
  <c r="X23" i="27"/>
  <c r="X22" i="36" s="1"/>
  <c r="X23" i="25"/>
  <c r="X22" i="40" s="1"/>
  <c r="X22" i="52" s="1"/>
  <c r="X23" i="29"/>
  <c r="X22" i="39" s="1"/>
  <c r="X22" i="51" s="1"/>
  <c r="AM21" i="32"/>
  <c r="AM20" i="44" s="1"/>
  <c r="AM20" i="56" s="1"/>
  <c r="AM21" i="33"/>
  <c r="AM20" i="45" s="1"/>
  <c r="AM20" i="57" s="1"/>
  <c r="AM21" i="25"/>
  <c r="AM20" i="40" s="1"/>
  <c r="AM20" i="52" s="1"/>
  <c r="AK13" i="32"/>
  <c r="AK12" i="44" s="1"/>
  <c r="AK12" i="56" s="1"/>
  <c r="AK13" i="28"/>
  <c r="AK12" i="37" s="1"/>
  <c r="AK12" i="50" s="1"/>
  <c r="AK13" i="33"/>
  <c r="AK12" i="45" s="1"/>
  <c r="AK12" i="57" s="1"/>
  <c r="AC15" i="27"/>
  <c r="AC14" i="36" s="1"/>
  <c r="AC15" i="32"/>
  <c r="AC14" i="44" s="1"/>
  <c r="AC14" i="56" s="1"/>
  <c r="AC15" i="28"/>
  <c r="AC14" i="37" s="1"/>
  <c r="AC14" i="50" s="1"/>
  <c r="AC15" i="31"/>
  <c r="AC14" i="42" s="1"/>
  <c r="AC14" i="54" s="1"/>
  <c r="AC15" i="29"/>
  <c r="AC14" i="39" s="1"/>
  <c r="AC14" i="51" s="1"/>
  <c r="U16" i="33"/>
  <c r="U15" i="45" s="1"/>
  <c r="U15" i="57" s="1"/>
  <c r="U16" i="31"/>
  <c r="U15" i="42" s="1"/>
  <c r="U15" i="54" s="1"/>
  <c r="U16" i="29"/>
  <c r="U15" i="39" s="1"/>
  <c r="U15" i="51" s="1"/>
  <c r="U16" i="32"/>
  <c r="U15" i="44" s="1"/>
  <c r="U15" i="56" s="1"/>
  <c r="U16" i="27"/>
  <c r="U15" i="36" s="1"/>
  <c r="E23" i="33"/>
  <c r="E22" i="45" s="1"/>
  <c r="E22" i="57" s="1"/>
  <c r="E23" i="30"/>
  <c r="E22" i="41" s="1"/>
  <c r="E22" i="53" s="1"/>
  <c r="E23" i="31"/>
  <c r="E22" i="42" s="1"/>
  <c r="E22" i="54" s="1"/>
  <c r="E23" i="27"/>
  <c r="E22" i="36" s="1"/>
  <c r="E23" i="32"/>
  <c r="E22" i="44" s="1"/>
  <c r="E22" i="56" s="1"/>
  <c r="T21" i="29"/>
  <c r="T20" i="39" s="1"/>
  <c r="T20" i="51" s="1"/>
  <c r="T21" i="25"/>
  <c r="T20" i="40" s="1"/>
  <c r="T20" i="52" s="1"/>
  <c r="T21" i="30"/>
  <c r="T20" i="41" s="1"/>
  <c r="T20" i="53" s="1"/>
  <c r="T21" i="27"/>
  <c r="T20" i="36" s="1"/>
  <c r="T21" i="31"/>
  <c r="T20" i="42" s="1"/>
  <c r="T20" i="54" s="1"/>
  <c r="T21" i="28"/>
  <c r="T20" i="37" s="1"/>
  <c r="T20" i="50" s="1"/>
  <c r="K24" i="33"/>
  <c r="K23" i="45" s="1"/>
  <c r="K23" i="57" s="1"/>
  <c r="K24" i="28"/>
  <c r="K23" i="37" s="1"/>
  <c r="K23" i="50" s="1"/>
  <c r="K24" i="25"/>
  <c r="K23" i="40" s="1"/>
  <c r="K23" i="52" s="1"/>
  <c r="K24" i="32"/>
  <c r="K23" i="44" s="1"/>
  <c r="K23" i="56" s="1"/>
  <c r="K24" i="31"/>
  <c r="K23" i="42" s="1"/>
  <c r="K23" i="54" s="1"/>
  <c r="K24" i="29"/>
  <c r="K23" i="39" s="1"/>
  <c r="K23" i="51" s="1"/>
  <c r="K24" i="30"/>
  <c r="K23" i="41" s="1"/>
  <c r="K23" i="53" s="1"/>
  <c r="H6" i="33"/>
  <c r="H5" i="45" s="1"/>
  <c r="H5" i="57" s="1"/>
  <c r="H6" i="28"/>
  <c r="H5" i="37" s="1"/>
  <c r="H5" i="50" s="1"/>
  <c r="H6" i="31"/>
  <c r="H5" i="42" s="1"/>
  <c r="H5" i="54" s="1"/>
  <c r="H6" i="30"/>
  <c r="H5" i="41" s="1"/>
  <c r="H5" i="53" s="1"/>
  <c r="H6" i="27"/>
  <c r="H5" i="36" s="1"/>
  <c r="H6" i="32"/>
  <c r="H5" i="44" s="1"/>
  <c r="H5" i="56" s="1"/>
  <c r="H6" i="25"/>
  <c r="H5" i="40" s="1"/>
  <c r="H5" i="52" s="1"/>
  <c r="W5" i="28"/>
  <c r="W4" i="37" s="1"/>
  <c r="W4" i="50" s="1"/>
  <c r="W5" i="32"/>
  <c r="W4" i="44" s="1"/>
  <c r="W4" i="56" s="1"/>
  <c r="W5" i="33"/>
  <c r="W4" i="45" s="1"/>
  <c r="W4" i="57" s="1"/>
  <c r="W5" i="31"/>
  <c r="W4" i="42" s="1"/>
  <c r="W4" i="54" s="1"/>
  <c r="W5" i="27"/>
  <c r="W4" i="36" s="1"/>
  <c r="AA6" i="32"/>
  <c r="AA5" i="44" s="1"/>
  <c r="AA5" i="56" s="1"/>
  <c r="AM13" i="33"/>
  <c r="AM12" i="45" s="1"/>
  <c r="AM12" i="57" s="1"/>
  <c r="AM13" i="29"/>
  <c r="AM12" i="39" s="1"/>
  <c r="AM12" i="51" s="1"/>
  <c r="G23" i="33"/>
  <c r="G22" i="45" s="1"/>
  <c r="G22" i="57" s="1"/>
  <c r="G23" i="25"/>
  <c r="G22" i="40" s="1"/>
  <c r="G22" i="52" s="1"/>
  <c r="G23" i="31"/>
  <c r="G22" i="42" s="1"/>
  <c r="G22" i="54" s="1"/>
  <c r="G23" i="30"/>
  <c r="G22" i="41" s="1"/>
  <c r="G22" i="53" s="1"/>
  <c r="G23" i="28"/>
  <c r="G22" i="37" s="1"/>
  <c r="G22" i="50" s="1"/>
  <c r="G23" i="27"/>
  <c r="G22" i="36" s="1"/>
  <c r="C21" i="29"/>
  <c r="C20" i="39" s="1"/>
  <c r="C20" i="51" s="1"/>
  <c r="C21" i="33"/>
  <c r="C20" i="45" s="1"/>
  <c r="C20" i="57" s="1"/>
  <c r="C21" i="31"/>
  <c r="C20" i="42" s="1"/>
  <c r="C20" i="54" s="1"/>
  <c r="C21" i="30"/>
  <c r="C20" i="41" s="1"/>
  <c r="C20" i="53" s="1"/>
  <c r="C21" i="32"/>
  <c r="C20" i="44" s="1"/>
  <c r="C20" i="56" s="1"/>
  <c r="C21" i="27"/>
  <c r="C20" i="36" s="1"/>
  <c r="W9" i="33"/>
  <c r="W8" i="45" s="1"/>
  <c r="W8" i="57" s="1"/>
  <c r="W9" i="29"/>
  <c r="W8" i="39" s="1"/>
  <c r="W8" i="51" s="1"/>
  <c r="W9" i="25"/>
  <c r="W8" i="40" s="1"/>
  <c r="W8" i="52" s="1"/>
  <c r="W9" i="31"/>
  <c r="W8" i="42" s="1"/>
  <c r="W8" i="54" s="1"/>
  <c r="W9" i="28"/>
  <c r="W8" i="37" s="1"/>
  <c r="W8" i="50" s="1"/>
  <c r="N24" i="33"/>
  <c r="N23" i="45" s="1"/>
  <c r="N23" i="57" s="1"/>
  <c r="N24" i="28"/>
  <c r="N23" i="37" s="1"/>
  <c r="N23" i="50" s="1"/>
  <c r="N24" i="25"/>
  <c r="N23" i="40" s="1"/>
  <c r="N23" i="52" s="1"/>
  <c r="N24" i="32"/>
  <c r="N23" i="44" s="1"/>
  <c r="N23" i="56" s="1"/>
  <c r="N24" i="31"/>
  <c r="N23" i="42" s="1"/>
  <c r="N23" i="54" s="1"/>
  <c r="N24" i="30"/>
  <c r="N23" i="41" s="1"/>
  <c r="N23" i="53" s="1"/>
  <c r="H18" i="30"/>
  <c r="H17" i="41" s="1"/>
  <c r="H17" i="53" s="1"/>
  <c r="H18" i="25"/>
  <c r="H17" i="40" s="1"/>
  <c r="H17" i="52" s="1"/>
  <c r="H18" i="32"/>
  <c r="H17" i="44" s="1"/>
  <c r="H17" i="56" s="1"/>
  <c r="H18" i="28"/>
  <c r="H17" i="37" s="1"/>
  <c r="H17" i="50" s="1"/>
  <c r="H18" i="31"/>
  <c r="H17" i="42" s="1"/>
  <c r="H17" i="54" s="1"/>
  <c r="H18" i="27"/>
  <c r="H17" i="36" s="1"/>
  <c r="N7" i="29"/>
  <c r="N6" i="39" s="1"/>
  <c r="N6" i="51" s="1"/>
  <c r="N7" i="30"/>
  <c r="N6" i="41" s="1"/>
  <c r="N6" i="53" s="1"/>
  <c r="AB23" i="25"/>
  <c r="AB22" i="40" s="1"/>
  <c r="AB22" i="52" s="1"/>
  <c r="AB23" i="27"/>
  <c r="AB22" i="36" s="1"/>
  <c r="AB23" i="33"/>
  <c r="AB22" i="45" s="1"/>
  <c r="AB22" i="57" s="1"/>
  <c r="E23" i="29"/>
  <c r="E22" i="39" s="1"/>
  <c r="E22" i="51" s="1"/>
  <c r="Y17" i="29"/>
  <c r="Y16" i="39" s="1"/>
  <c r="Y16" i="51" s="1"/>
  <c r="E5" i="33"/>
  <c r="E4" i="45" s="1"/>
  <c r="E4" i="57" s="1"/>
  <c r="E18" i="25"/>
  <c r="E17" i="40" s="1"/>
  <c r="E17" i="52" s="1"/>
  <c r="H25" i="32"/>
  <c r="H24" i="44" s="1"/>
  <c r="H24" i="56" s="1"/>
  <c r="H15" i="30"/>
  <c r="H14" i="41" s="1"/>
  <c r="H14" i="53" s="1"/>
  <c r="J15" i="28"/>
  <c r="J14" i="37" s="1"/>
  <c r="J14" i="50" s="1"/>
  <c r="L24" i="28"/>
  <c r="L23" i="37" s="1"/>
  <c r="L23" i="50" s="1"/>
  <c r="N7" i="25"/>
  <c r="N6" i="40" s="1"/>
  <c r="N6" i="52" s="1"/>
  <c r="R21" i="30"/>
  <c r="R20" i="41" s="1"/>
  <c r="R20" i="53" s="1"/>
  <c r="S5" i="27"/>
  <c r="S4" i="36" s="1"/>
  <c r="AA15" i="28"/>
  <c r="AA14" i="37" s="1"/>
  <c r="AA14" i="50" s="1"/>
  <c r="AA15" i="25"/>
  <c r="AA14" i="40" s="1"/>
  <c r="AA14" i="52" s="1"/>
  <c r="AA15" i="29"/>
  <c r="AA14" i="39" s="1"/>
  <c r="AA14" i="51" s="1"/>
  <c r="AA15" i="32"/>
  <c r="AA14" i="44" s="1"/>
  <c r="AA14" i="56" s="1"/>
  <c r="AA15" i="30"/>
  <c r="AA14" i="41" s="1"/>
  <c r="AA14" i="53" s="1"/>
  <c r="AA15" i="27"/>
  <c r="AA14" i="36" s="1"/>
  <c r="AM16" i="33"/>
  <c r="AM15" i="45" s="1"/>
  <c r="AM15" i="57" s="1"/>
  <c r="AM16" i="30"/>
  <c r="AM15" i="41" s="1"/>
  <c r="AM15" i="53" s="1"/>
  <c r="AM16" i="29"/>
  <c r="AM15" i="39" s="1"/>
  <c r="AM15" i="51" s="1"/>
  <c r="AM16" i="27"/>
  <c r="AM15" i="36" s="1"/>
  <c r="AM16" i="28"/>
  <c r="AM15" i="37" s="1"/>
  <c r="AM15" i="50" s="1"/>
  <c r="AM16" i="25"/>
  <c r="AM15" i="40" s="1"/>
  <c r="AM15" i="52" s="1"/>
  <c r="AM16" i="31"/>
  <c r="AM15" i="42" s="1"/>
  <c r="AM15" i="54" s="1"/>
  <c r="AM16" i="32"/>
  <c r="AM15" i="44" s="1"/>
  <c r="AM15" i="56" s="1"/>
  <c r="W23" i="33"/>
  <c r="W22" i="45" s="1"/>
  <c r="W22" i="57" s="1"/>
  <c r="W23" i="25"/>
  <c r="W22" i="40" s="1"/>
  <c r="W22" i="52" s="1"/>
  <c r="W23" i="27"/>
  <c r="W22" i="36" s="1"/>
  <c r="W23" i="32"/>
  <c r="W22" i="44" s="1"/>
  <c r="W22" i="56" s="1"/>
  <c r="W23" i="31"/>
  <c r="W22" i="42" s="1"/>
  <c r="W22" i="54" s="1"/>
  <c r="W23" i="29"/>
  <c r="W22" i="39" s="1"/>
  <c r="W22" i="51" s="1"/>
  <c r="W23" i="30"/>
  <c r="W22" i="41" s="1"/>
  <c r="W22" i="53" s="1"/>
  <c r="V17" i="32"/>
  <c r="V16" i="44" s="1"/>
  <c r="V16" i="56" s="1"/>
  <c r="V17" i="27"/>
  <c r="V16" i="36" s="1"/>
  <c r="V17" i="30"/>
  <c r="V16" i="41" s="1"/>
  <c r="V16" i="53" s="1"/>
  <c r="AJ8" i="25"/>
  <c r="AJ7" i="40" s="1"/>
  <c r="AJ7" i="52" s="1"/>
  <c r="AJ8" i="31"/>
  <c r="AJ7" i="42" s="1"/>
  <c r="AJ7" i="54" s="1"/>
  <c r="AJ8" i="27"/>
  <c r="AJ7" i="36" s="1"/>
  <c r="AJ8" i="32"/>
  <c r="AJ7" i="44" s="1"/>
  <c r="AJ7" i="56" s="1"/>
  <c r="AJ8" i="29"/>
  <c r="AJ7" i="39" s="1"/>
  <c r="AJ7" i="51" s="1"/>
  <c r="AJ8" i="30"/>
  <c r="AJ7" i="41" s="1"/>
  <c r="AJ7" i="53" s="1"/>
  <c r="O27" i="33"/>
  <c r="O26" i="45" s="1"/>
  <c r="O26" i="57" s="1"/>
  <c r="O27" i="32"/>
  <c r="O26" i="44" s="1"/>
  <c r="O26" i="56" s="1"/>
  <c r="O27" i="31"/>
  <c r="O26" i="42" s="1"/>
  <c r="O26" i="54" s="1"/>
  <c r="O27" i="25"/>
  <c r="O26" i="40" s="1"/>
  <c r="O26" i="52" s="1"/>
  <c r="O27" i="29"/>
  <c r="O26" i="39" s="1"/>
  <c r="O26" i="51" s="1"/>
  <c r="O27" i="30"/>
  <c r="O26" i="41" s="1"/>
  <c r="O26" i="53" s="1"/>
  <c r="AI26" i="31"/>
  <c r="AI25" i="42" s="1"/>
  <c r="AI25" i="54" s="1"/>
  <c r="AI26" i="32"/>
  <c r="AI25" i="44" s="1"/>
  <c r="AI25" i="56" s="1"/>
  <c r="I25" i="32"/>
  <c r="I24" i="44" s="1"/>
  <c r="I24" i="56" s="1"/>
  <c r="I25" i="30"/>
  <c r="I24" i="41" s="1"/>
  <c r="I24" i="53" s="1"/>
  <c r="I25" i="25"/>
  <c r="I24" i="40" s="1"/>
  <c r="I24" i="52" s="1"/>
  <c r="Y23" i="28"/>
  <c r="Y22" i="37" s="1"/>
  <c r="Y22" i="50" s="1"/>
  <c r="Y23" i="27"/>
  <c r="Y22" i="36" s="1"/>
  <c r="Y23" i="33"/>
  <c r="Y22" i="45" s="1"/>
  <c r="Y22" i="57" s="1"/>
  <c r="S19" i="28"/>
  <c r="S18" i="37" s="1"/>
  <c r="S18" i="50" s="1"/>
  <c r="S19" i="25"/>
  <c r="S18" i="40" s="1"/>
  <c r="S18" i="52" s="1"/>
  <c r="S19" i="31"/>
  <c r="S18" i="42" s="1"/>
  <c r="S18" i="54" s="1"/>
  <c r="S19" i="27"/>
  <c r="S18" i="36" s="1"/>
  <c r="S19" i="29"/>
  <c r="S18" i="39" s="1"/>
  <c r="S18" i="51" s="1"/>
  <c r="S19" i="33"/>
  <c r="S18" i="45" s="1"/>
  <c r="S18" i="57" s="1"/>
  <c r="AH10" i="30"/>
  <c r="AH9" i="41" s="1"/>
  <c r="AH9" i="53" s="1"/>
  <c r="AH10" i="29"/>
  <c r="AH9" i="39" s="1"/>
  <c r="AH9" i="51" s="1"/>
  <c r="AH10" i="31"/>
  <c r="AH9" i="42" s="1"/>
  <c r="AH9" i="54" s="1"/>
  <c r="AH10" i="28"/>
  <c r="AH9" i="37" s="1"/>
  <c r="AH9" i="50" s="1"/>
  <c r="X17" i="31"/>
  <c r="X16" i="42" s="1"/>
  <c r="X16" i="54" s="1"/>
  <c r="X17" i="29"/>
  <c r="X16" i="39" s="1"/>
  <c r="X16" i="51" s="1"/>
  <c r="X17" i="32"/>
  <c r="X16" i="44" s="1"/>
  <c r="X16" i="56" s="1"/>
  <c r="X17" i="28"/>
  <c r="X16" i="37" s="1"/>
  <c r="X16" i="50" s="1"/>
  <c r="F23" i="33"/>
  <c r="F22" i="45" s="1"/>
  <c r="F22" i="57" s="1"/>
  <c r="F23" i="28"/>
  <c r="F22" i="37" s="1"/>
  <c r="F22" i="50" s="1"/>
  <c r="F23" i="29"/>
  <c r="F22" i="39" s="1"/>
  <c r="F22" i="51" s="1"/>
  <c r="F23" i="30"/>
  <c r="F22" i="41" s="1"/>
  <c r="F22" i="53" s="1"/>
  <c r="F23" i="32"/>
  <c r="F22" i="44" s="1"/>
  <c r="F22" i="56" s="1"/>
  <c r="F23" i="31"/>
  <c r="F22" i="42" s="1"/>
  <c r="F22" i="54" s="1"/>
  <c r="F23" i="27"/>
  <c r="F22" i="36" s="1"/>
  <c r="M11" i="28"/>
  <c r="M10" i="37" s="1"/>
  <c r="M10" i="50" s="1"/>
  <c r="V9" i="25"/>
  <c r="V8" i="40" s="1"/>
  <c r="V8" i="52" s="1"/>
  <c r="V9" i="33"/>
  <c r="V8" i="45" s="1"/>
  <c r="V8" i="57" s="1"/>
  <c r="V9" i="32"/>
  <c r="V8" i="44" s="1"/>
  <c r="V8" i="56" s="1"/>
  <c r="V9" i="29"/>
  <c r="V8" i="39" s="1"/>
  <c r="V8" i="51" s="1"/>
  <c r="V9" i="31"/>
  <c r="V8" i="42" s="1"/>
  <c r="V8" i="54" s="1"/>
  <c r="V9" i="27"/>
  <c r="V8" i="36" s="1"/>
  <c r="V9" i="30"/>
  <c r="V8" i="41" s="1"/>
  <c r="V8" i="53" s="1"/>
  <c r="V9" i="28"/>
  <c r="V8" i="37" s="1"/>
  <c r="V8" i="50" s="1"/>
  <c r="AK27" i="33"/>
  <c r="AK26" i="45" s="1"/>
  <c r="AK26" i="57" s="1"/>
  <c r="AK27" i="27"/>
  <c r="AK26" i="36" s="1"/>
  <c r="AK27" i="25"/>
  <c r="AK26" i="40" s="1"/>
  <c r="AK26" i="52" s="1"/>
  <c r="AE15" i="32"/>
  <c r="AE14" i="44" s="1"/>
  <c r="AE14" i="56" s="1"/>
  <c r="AE15" i="29"/>
  <c r="AE14" i="39" s="1"/>
  <c r="AE14" i="51" s="1"/>
  <c r="AE15" i="25"/>
  <c r="AE14" i="40" s="1"/>
  <c r="AE14" i="52" s="1"/>
  <c r="AE15" i="31"/>
  <c r="AE14" i="42" s="1"/>
  <c r="AE14" i="54" s="1"/>
  <c r="AE15" i="33"/>
  <c r="AE14" i="45" s="1"/>
  <c r="AE14" i="57" s="1"/>
  <c r="AE15" i="30"/>
  <c r="AE14" i="41" s="1"/>
  <c r="AE14" i="53" s="1"/>
  <c r="E17" i="25"/>
  <c r="E16" i="40" s="1"/>
  <c r="E16" i="52" s="1"/>
  <c r="E17" i="30"/>
  <c r="E16" i="41" s="1"/>
  <c r="E16" i="53" s="1"/>
  <c r="E17" i="33"/>
  <c r="E16" i="45" s="1"/>
  <c r="E16" i="57" s="1"/>
  <c r="E17" i="27"/>
  <c r="E16" i="36" s="1"/>
  <c r="E17" i="31"/>
  <c r="E16" i="42" s="1"/>
  <c r="E16" i="54" s="1"/>
  <c r="E17" i="29"/>
  <c r="E16" i="39" s="1"/>
  <c r="E16" i="51" s="1"/>
  <c r="E17" i="28"/>
  <c r="E16" i="37" s="1"/>
  <c r="E16" i="50" s="1"/>
  <c r="M7" i="28"/>
  <c r="M6" i="37" s="1"/>
  <c r="M6" i="50" s="1"/>
  <c r="M7" i="32"/>
  <c r="M6" i="44" s="1"/>
  <c r="M6" i="56" s="1"/>
  <c r="D5" i="33"/>
  <c r="D4" i="45" s="1"/>
  <c r="D4" i="57" s="1"/>
  <c r="D5" i="27"/>
  <c r="D4" i="36" s="1"/>
  <c r="D5" i="30"/>
  <c r="D4" i="41" s="1"/>
  <c r="D4" i="53" s="1"/>
  <c r="D5" i="31"/>
  <c r="D4" i="42" s="1"/>
  <c r="D4" i="54" s="1"/>
  <c r="D5" i="25"/>
  <c r="D4" i="40" s="1"/>
  <c r="D4" i="52" s="1"/>
  <c r="D5" i="28"/>
  <c r="D4" i="37" s="1"/>
  <c r="D4" i="50" s="1"/>
  <c r="J6" i="33"/>
  <c r="J5" i="45" s="1"/>
  <c r="J5" i="57" s="1"/>
  <c r="J6" i="27"/>
  <c r="J5" i="36" s="1"/>
  <c r="J6" i="28"/>
  <c r="J5" i="37" s="1"/>
  <c r="J5" i="50" s="1"/>
  <c r="J6" i="32"/>
  <c r="J5" i="44" s="1"/>
  <c r="J5" i="56" s="1"/>
  <c r="J6" i="31"/>
  <c r="J5" i="42" s="1"/>
  <c r="J5" i="54" s="1"/>
  <c r="J6" i="30"/>
  <c r="J5" i="41" s="1"/>
  <c r="J5" i="53" s="1"/>
  <c r="J6" i="25"/>
  <c r="J5" i="40" s="1"/>
  <c r="J5" i="52" s="1"/>
  <c r="J6" i="29"/>
  <c r="J5" i="39" s="1"/>
  <c r="J5" i="51" s="1"/>
  <c r="AA14" i="28"/>
  <c r="AA13" i="37" s="1"/>
  <c r="AA13" i="50" s="1"/>
  <c r="AA14" i="27"/>
  <c r="AA13" i="36" s="1"/>
  <c r="AA14" i="33"/>
  <c r="AA13" i="45" s="1"/>
  <c r="AA13" i="57" s="1"/>
  <c r="AA14" i="25"/>
  <c r="AA13" i="40" s="1"/>
  <c r="AA13" i="52" s="1"/>
  <c r="E23" i="25"/>
  <c r="E22" i="40" s="1"/>
  <c r="E22" i="52" s="1"/>
  <c r="V17" i="28"/>
  <c r="V16" i="37" s="1"/>
  <c r="V16" i="50" s="1"/>
  <c r="Y18" i="31"/>
  <c r="Y17" i="42" s="1"/>
  <c r="Y17" i="54" s="1"/>
  <c r="AC7" i="31"/>
  <c r="AC6" i="42" s="1"/>
  <c r="AC6" i="54" s="1"/>
  <c r="F6" i="27"/>
  <c r="F5" i="36" s="1"/>
  <c r="C14" i="27"/>
  <c r="C13" i="36" s="1"/>
  <c r="M24" i="30"/>
  <c r="M23" i="41" s="1"/>
  <c r="M23" i="53" s="1"/>
  <c r="U16" i="28"/>
  <c r="U15" i="37" s="1"/>
  <c r="U15" i="50" s="1"/>
  <c r="Y18" i="30"/>
  <c r="Y17" i="41" s="1"/>
  <c r="Y17" i="53" s="1"/>
  <c r="AC7" i="30"/>
  <c r="AC6" i="41" s="1"/>
  <c r="AC6" i="53" s="1"/>
  <c r="V23" i="31"/>
  <c r="V22" i="42" s="1"/>
  <c r="V22" i="54" s="1"/>
  <c r="V23" i="30"/>
  <c r="V22" i="41" s="1"/>
  <c r="V22" i="53" s="1"/>
  <c r="V23" i="32"/>
  <c r="V22" i="44" s="1"/>
  <c r="V22" i="56" s="1"/>
  <c r="J24" i="33"/>
  <c r="J23" i="45" s="1"/>
  <c r="J23" i="57" s="1"/>
  <c r="J24" i="31"/>
  <c r="J23" i="42" s="1"/>
  <c r="J23" i="54" s="1"/>
  <c r="J24" i="27"/>
  <c r="J23" i="36" s="1"/>
  <c r="J24" i="32"/>
  <c r="J23" i="44" s="1"/>
  <c r="J23" i="56" s="1"/>
  <c r="J24" i="28"/>
  <c r="J23" i="37" s="1"/>
  <c r="J23" i="50" s="1"/>
  <c r="J24" i="25"/>
  <c r="J23" i="40" s="1"/>
  <c r="J23" i="52" s="1"/>
  <c r="AI8" i="27"/>
  <c r="AI7" i="36" s="1"/>
  <c r="AI8" i="30"/>
  <c r="AI7" i="41" s="1"/>
  <c r="AI7" i="53" s="1"/>
  <c r="AI8" i="31"/>
  <c r="AI7" i="42" s="1"/>
  <c r="AI7" i="54" s="1"/>
  <c r="K11" i="33"/>
  <c r="K10" i="45" s="1"/>
  <c r="K10" i="57" s="1"/>
  <c r="K11" i="32"/>
  <c r="K10" i="44" s="1"/>
  <c r="K10" i="56" s="1"/>
  <c r="K11" i="29"/>
  <c r="K10" i="39" s="1"/>
  <c r="K10" i="51" s="1"/>
  <c r="K11" i="27"/>
  <c r="K10" i="36" s="1"/>
  <c r="K11" i="30"/>
  <c r="K10" i="41" s="1"/>
  <c r="K10" i="53" s="1"/>
  <c r="K11" i="25"/>
  <c r="K10" i="40" s="1"/>
  <c r="K10" i="52" s="1"/>
  <c r="T5" i="32"/>
  <c r="T4" i="44" s="1"/>
  <c r="T4" i="56" s="1"/>
  <c r="T5" i="25"/>
  <c r="T4" i="40" s="1"/>
  <c r="T4" i="52" s="1"/>
  <c r="T5" i="28"/>
  <c r="T4" i="37" s="1"/>
  <c r="T4" i="50" s="1"/>
  <c r="AF10" i="29"/>
  <c r="AF9" i="39" s="1"/>
  <c r="AF9" i="51" s="1"/>
  <c r="AF10" i="32"/>
  <c r="AF9" i="44" s="1"/>
  <c r="AF9" i="56" s="1"/>
  <c r="AF10" i="33"/>
  <c r="AF9" i="45" s="1"/>
  <c r="AF9" i="57" s="1"/>
  <c r="N26" i="30"/>
  <c r="N25" i="41" s="1"/>
  <c r="N25" i="53" s="1"/>
  <c r="N26" i="31"/>
  <c r="N25" i="42" s="1"/>
  <c r="N25" i="54" s="1"/>
  <c r="N26" i="29"/>
  <c r="N25" i="39" s="1"/>
  <c r="N25" i="51" s="1"/>
  <c r="N26" i="33"/>
  <c r="N25" i="45" s="1"/>
  <c r="N25" i="57" s="1"/>
  <c r="AD7" i="33"/>
  <c r="AD6" i="45" s="1"/>
  <c r="AD6" i="57" s="1"/>
  <c r="AD7" i="30"/>
  <c r="AD6" i="41" s="1"/>
  <c r="AD6" i="53" s="1"/>
  <c r="W14" i="30"/>
  <c r="W13" i="41" s="1"/>
  <c r="W13" i="53" s="1"/>
  <c r="W14" i="27"/>
  <c r="W13" i="36" s="1"/>
  <c r="W14" i="33"/>
  <c r="W13" i="45" s="1"/>
  <c r="W13" i="57" s="1"/>
  <c r="W14" i="29"/>
  <c r="W13" i="39" s="1"/>
  <c r="W13" i="51" s="1"/>
  <c r="W14" i="32"/>
  <c r="W13" i="44" s="1"/>
  <c r="W13" i="56" s="1"/>
  <c r="W14" i="28"/>
  <c r="W13" i="37" s="1"/>
  <c r="W13" i="50" s="1"/>
  <c r="W14" i="31"/>
  <c r="W13" i="42" s="1"/>
  <c r="W13" i="54" s="1"/>
  <c r="S21" i="28"/>
  <c r="S20" i="37" s="1"/>
  <c r="S20" i="50" s="1"/>
  <c r="S21" i="25"/>
  <c r="S20" i="40" s="1"/>
  <c r="S20" i="52" s="1"/>
  <c r="S21" i="31"/>
  <c r="S20" i="42" s="1"/>
  <c r="S20" i="54" s="1"/>
  <c r="S21" i="32"/>
  <c r="S20" i="44" s="1"/>
  <c r="S20" i="56" s="1"/>
  <c r="S21" i="30"/>
  <c r="S20" i="41" s="1"/>
  <c r="S20" i="53" s="1"/>
  <c r="AN9" i="27"/>
  <c r="AN8" i="36" s="1"/>
  <c r="AN9" i="29"/>
  <c r="AN8" i="39" s="1"/>
  <c r="AN8" i="51" s="1"/>
  <c r="AI27" i="32"/>
  <c r="AI26" i="44" s="1"/>
  <c r="AI26" i="56" s="1"/>
  <c r="AI27" i="31"/>
  <c r="AI26" i="42" s="1"/>
  <c r="AI26" i="54" s="1"/>
  <c r="N10" i="33"/>
  <c r="N9" i="45" s="1"/>
  <c r="N9" i="57" s="1"/>
  <c r="N10" i="31"/>
  <c r="N9" i="42" s="1"/>
  <c r="N9" i="54" s="1"/>
  <c r="N10" i="30"/>
  <c r="N9" i="41" s="1"/>
  <c r="N9" i="53" s="1"/>
  <c r="N10" i="27"/>
  <c r="N9" i="36" s="1"/>
  <c r="N10" i="25"/>
  <c r="N9" i="40" s="1"/>
  <c r="N9" i="52" s="1"/>
  <c r="N10" i="32"/>
  <c r="N9" i="44" s="1"/>
  <c r="N9" i="56" s="1"/>
  <c r="N10" i="29"/>
  <c r="N9" i="39" s="1"/>
  <c r="N9" i="51" s="1"/>
  <c r="C16" i="25"/>
  <c r="C15" i="40" s="1"/>
  <c r="C15" i="52" s="1"/>
  <c r="C16" i="33"/>
  <c r="C15" i="45" s="1"/>
  <c r="C15" i="57" s="1"/>
  <c r="C16" i="31"/>
  <c r="C15" i="42" s="1"/>
  <c r="C15" i="54" s="1"/>
  <c r="C16" i="30"/>
  <c r="C15" i="41" s="1"/>
  <c r="C15" i="53" s="1"/>
  <c r="C16" i="32"/>
  <c r="C15" i="44" s="1"/>
  <c r="C15" i="56" s="1"/>
  <c r="C16" i="29"/>
  <c r="C15" i="39" s="1"/>
  <c r="C15" i="51" s="1"/>
  <c r="J25" i="31"/>
  <c r="J24" i="42" s="1"/>
  <c r="J24" i="54" s="1"/>
  <c r="J25" i="30"/>
  <c r="J24" i="41" s="1"/>
  <c r="J24" i="53" s="1"/>
  <c r="J25" i="25"/>
  <c r="J24" i="40" s="1"/>
  <c r="J24" i="52" s="1"/>
  <c r="E14" i="27"/>
  <c r="E13" i="36" s="1"/>
  <c r="E14" i="29"/>
  <c r="E13" i="39" s="1"/>
  <c r="E13" i="51" s="1"/>
  <c r="E14" i="32"/>
  <c r="E13" i="44" s="1"/>
  <c r="E13" i="56" s="1"/>
  <c r="E14" i="25"/>
  <c r="E13" i="40" s="1"/>
  <c r="E13" i="52" s="1"/>
  <c r="E14" i="33"/>
  <c r="E13" i="45" s="1"/>
  <c r="E13" i="57" s="1"/>
  <c r="S22" i="27"/>
  <c r="S21" i="36" s="1"/>
  <c r="S22" i="29"/>
  <c r="S21" i="39" s="1"/>
  <c r="S21" i="51" s="1"/>
  <c r="AG24" i="31"/>
  <c r="AG23" i="42" s="1"/>
  <c r="AG23" i="54" s="1"/>
  <c r="AG24" i="32"/>
  <c r="AG23" i="44" s="1"/>
  <c r="AG23" i="56" s="1"/>
  <c r="AG24" i="28"/>
  <c r="AG23" i="37" s="1"/>
  <c r="AG23" i="50" s="1"/>
  <c r="AG24" i="29"/>
  <c r="AG23" i="39" s="1"/>
  <c r="AG23" i="51" s="1"/>
  <c r="AG24" i="25"/>
  <c r="AG23" i="40" s="1"/>
  <c r="AG23" i="52" s="1"/>
  <c r="AG24" i="27"/>
  <c r="AG23" i="36" s="1"/>
  <c r="AG24" i="30"/>
  <c r="AG23" i="41" s="1"/>
  <c r="AG23" i="53" s="1"/>
  <c r="AD25" i="30"/>
  <c r="AD24" i="41" s="1"/>
  <c r="AD24" i="53" s="1"/>
  <c r="AD25" i="33"/>
  <c r="AD24" i="45" s="1"/>
  <c r="AD24" i="57" s="1"/>
  <c r="AD25" i="32"/>
  <c r="AD24" i="44" s="1"/>
  <c r="AD24" i="56" s="1"/>
  <c r="AD25" i="25"/>
  <c r="AD24" i="40" s="1"/>
  <c r="AD24" i="52" s="1"/>
  <c r="AN22" i="31"/>
  <c r="AN21" i="42" s="1"/>
  <c r="AN21" i="54" s="1"/>
  <c r="AN22" i="28"/>
  <c r="AN21" i="37" s="1"/>
  <c r="AN21" i="50" s="1"/>
  <c r="AN22" i="33"/>
  <c r="AN21" i="45" s="1"/>
  <c r="AN21" i="57" s="1"/>
  <c r="AN22" i="32"/>
  <c r="AN21" i="44" s="1"/>
  <c r="AN21" i="56" s="1"/>
  <c r="AN22" i="29"/>
  <c r="AN21" i="39" s="1"/>
  <c r="AN21" i="51" s="1"/>
  <c r="AN22" i="27"/>
  <c r="AN21" i="36" s="1"/>
  <c r="AN22" i="25"/>
  <c r="AN21" i="40" s="1"/>
  <c r="AN21" i="52" s="1"/>
  <c r="T13" i="25"/>
  <c r="T12" i="40" s="1"/>
  <c r="T12" i="52" s="1"/>
  <c r="T13" i="27"/>
  <c r="T12" i="36" s="1"/>
  <c r="T13" i="31"/>
  <c r="T12" i="42" s="1"/>
  <c r="T12" i="54" s="1"/>
  <c r="T13" i="32"/>
  <c r="T12" i="44" s="1"/>
  <c r="T12" i="56" s="1"/>
  <c r="T13" i="30"/>
  <c r="T12" i="41" s="1"/>
  <c r="T12" i="53" s="1"/>
  <c r="AH24" i="31"/>
  <c r="AH23" i="42" s="1"/>
  <c r="AH23" i="54" s="1"/>
  <c r="AH24" i="25"/>
  <c r="AH23" i="40" s="1"/>
  <c r="AH23" i="52" s="1"/>
  <c r="AH24" i="32"/>
  <c r="AH23" i="44" s="1"/>
  <c r="AH23" i="56" s="1"/>
  <c r="P11" i="30"/>
  <c r="P10" i="41" s="1"/>
  <c r="P10" i="53" s="1"/>
  <c r="P11" i="25"/>
  <c r="P10" i="40" s="1"/>
  <c r="P10" i="52" s="1"/>
  <c r="P11" i="28"/>
  <c r="P10" i="37" s="1"/>
  <c r="P10" i="50" s="1"/>
  <c r="AE25" i="31"/>
  <c r="AE24" i="42" s="1"/>
  <c r="AE24" i="54" s="1"/>
  <c r="AE25" i="33"/>
  <c r="AE24" i="45" s="1"/>
  <c r="AE24" i="57" s="1"/>
  <c r="AE25" i="29"/>
  <c r="AE24" i="39" s="1"/>
  <c r="AE24" i="51" s="1"/>
  <c r="AE25" i="25"/>
  <c r="AE24" i="40" s="1"/>
  <c r="AE24" i="52" s="1"/>
  <c r="AE25" i="27"/>
  <c r="AE24" i="36" s="1"/>
  <c r="AE25" i="28"/>
  <c r="AE24" i="37" s="1"/>
  <c r="AE24" i="50" s="1"/>
  <c r="AE25" i="32"/>
  <c r="AE24" i="44" s="1"/>
  <c r="AE24" i="56" s="1"/>
  <c r="G14" i="33"/>
  <c r="G13" i="45" s="1"/>
  <c r="G13" i="57" s="1"/>
  <c r="G14" i="29"/>
  <c r="G13" i="39" s="1"/>
  <c r="G13" i="51" s="1"/>
  <c r="G14" i="31"/>
  <c r="G13" i="42" s="1"/>
  <c r="G13" i="54" s="1"/>
  <c r="G14" i="32"/>
  <c r="G13" i="44" s="1"/>
  <c r="G13" i="56" s="1"/>
  <c r="G14" i="28"/>
  <c r="G13" i="37" s="1"/>
  <c r="G13" i="50" s="1"/>
  <c r="G14" i="30"/>
  <c r="G13" i="41" s="1"/>
  <c r="G13" i="53" s="1"/>
  <c r="G14" i="25"/>
  <c r="G13" i="40" s="1"/>
  <c r="G13" i="52" s="1"/>
  <c r="R22" i="31"/>
  <c r="R21" i="42" s="1"/>
  <c r="R21" i="54" s="1"/>
  <c r="G23" i="29"/>
  <c r="G22" i="39" s="1"/>
  <c r="G22" i="51" s="1"/>
  <c r="C14" i="28"/>
  <c r="C13" i="37" s="1"/>
  <c r="C13" i="50" s="1"/>
  <c r="W6" i="32"/>
  <c r="W5" i="44" s="1"/>
  <c r="W5" i="56" s="1"/>
  <c r="W14" i="25"/>
  <c r="W13" i="40" s="1"/>
  <c r="W13" i="52" s="1"/>
  <c r="K24" i="27"/>
  <c r="K23" i="36" s="1"/>
  <c r="M10" i="29"/>
  <c r="M9" i="39" s="1"/>
  <c r="M9" i="51" s="1"/>
  <c r="U14" i="28"/>
  <c r="U13" i="37" s="1"/>
  <c r="U13" i="50" s="1"/>
  <c r="X18" i="32"/>
  <c r="X17" i="44" s="1"/>
  <c r="X17" i="56" s="1"/>
  <c r="AH22" i="32"/>
  <c r="AH21" i="44" s="1"/>
  <c r="AH21" i="56" s="1"/>
  <c r="AH22" i="30"/>
  <c r="AH21" i="41" s="1"/>
  <c r="AH21" i="53" s="1"/>
  <c r="AH22" i="33"/>
  <c r="AH21" i="45" s="1"/>
  <c r="AH21" i="57" s="1"/>
  <c r="AE10" i="29"/>
  <c r="AE9" i="39" s="1"/>
  <c r="AE9" i="51" s="1"/>
  <c r="AE10" i="27"/>
  <c r="AE9" i="36" s="1"/>
  <c r="AE10" i="28"/>
  <c r="AE9" i="37" s="1"/>
  <c r="AE9" i="50" s="1"/>
  <c r="AE10" i="32"/>
  <c r="AE9" i="44" s="1"/>
  <c r="AE9" i="56" s="1"/>
  <c r="AE10" i="25"/>
  <c r="AE9" i="40" s="1"/>
  <c r="AE9" i="52" s="1"/>
  <c r="AE10" i="31"/>
  <c r="AE9" i="42" s="1"/>
  <c r="AE9" i="54" s="1"/>
  <c r="AE10" i="30"/>
  <c r="AE9" i="41" s="1"/>
  <c r="AE9" i="53" s="1"/>
  <c r="AE10" i="33"/>
  <c r="AE9" i="45" s="1"/>
  <c r="AE9" i="57" s="1"/>
  <c r="W18" i="30"/>
  <c r="W17" i="41" s="1"/>
  <c r="W17" i="53" s="1"/>
  <c r="W18" i="28"/>
  <c r="W17" i="37" s="1"/>
  <c r="W17" i="50" s="1"/>
  <c r="W18" i="27"/>
  <c r="W17" i="36" s="1"/>
  <c r="W18" i="25"/>
  <c r="W17" i="40" s="1"/>
  <c r="W17" i="52" s="1"/>
  <c r="W18" i="33"/>
  <c r="W17" i="45" s="1"/>
  <c r="W17" i="57" s="1"/>
  <c r="W18" i="29"/>
  <c r="W17" i="39" s="1"/>
  <c r="W17" i="51" s="1"/>
  <c r="W18" i="32"/>
  <c r="W17" i="44" s="1"/>
  <c r="W17" i="56" s="1"/>
  <c r="W18" i="31"/>
  <c r="W17" i="42" s="1"/>
  <c r="W17" i="54" s="1"/>
  <c r="AK20" i="29"/>
  <c r="AK19" i="39" s="1"/>
  <c r="AK19" i="51" s="1"/>
  <c r="AK20" i="32"/>
  <c r="AK19" i="44" s="1"/>
  <c r="AK19" i="56" s="1"/>
  <c r="AK20" i="33"/>
  <c r="AK19" i="45" s="1"/>
  <c r="AK19" i="57" s="1"/>
  <c r="AK20" i="30"/>
  <c r="AK19" i="41" s="1"/>
  <c r="AK19" i="53" s="1"/>
  <c r="AK20" i="28"/>
  <c r="AK19" i="37" s="1"/>
  <c r="AK19" i="50" s="1"/>
  <c r="I7" i="30"/>
  <c r="I6" i="41" s="1"/>
  <c r="I6" i="53" s="1"/>
  <c r="I7" i="32"/>
  <c r="I6" i="44" s="1"/>
  <c r="I6" i="56" s="1"/>
  <c r="I7" i="28"/>
  <c r="I6" i="37" s="1"/>
  <c r="I6" i="50" s="1"/>
  <c r="I7" i="29"/>
  <c r="I6" i="39" s="1"/>
  <c r="I6" i="51" s="1"/>
  <c r="I7" i="31"/>
  <c r="I6" i="42" s="1"/>
  <c r="I6" i="54" s="1"/>
  <c r="I7" i="27"/>
  <c r="I6" i="36" s="1"/>
  <c r="I7" i="33"/>
  <c r="I6" i="45" s="1"/>
  <c r="I6" i="57" s="1"/>
  <c r="N27" i="30"/>
  <c r="N26" i="41" s="1"/>
  <c r="N26" i="53" s="1"/>
  <c r="N27" i="32"/>
  <c r="N26" i="44" s="1"/>
  <c r="N26" i="56" s="1"/>
  <c r="N27" i="27"/>
  <c r="N26" i="36" s="1"/>
  <c r="N27" i="31"/>
  <c r="N26" i="42" s="1"/>
  <c r="N26" i="54" s="1"/>
  <c r="AB15" i="33"/>
  <c r="AB14" i="45" s="1"/>
  <c r="AB14" i="57" s="1"/>
  <c r="AB15" i="29"/>
  <c r="AB14" i="39" s="1"/>
  <c r="AB14" i="51" s="1"/>
  <c r="AB15" i="25"/>
  <c r="AB14" i="40" s="1"/>
  <c r="AB14" i="52" s="1"/>
  <c r="AB15" i="30"/>
  <c r="AB14" i="41" s="1"/>
  <c r="AB14" i="53" s="1"/>
  <c r="AB15" i="31"/>
  <c r="AB14" i="42" s="1"/>
  <c r="AB14" i="54" s="1"/>
  <c r="AB15" i="32"/>
  <c r="AB14" i="44" s="1"/>
  <c r="AB14" i="56" s="1"/>
  <c r="C17" i="32"/>
  <c r="C16" i="44" s="1"/>
  <c r="C16" i="56" s="1"/>
  <c r="C17" i="25"/>
  <c r="C16" i="40" s="1"/>
  <c r="C16" i="52" s="1"/>
  <c r="C17" i="29"/>
  <c r="C16" i="39" s="1"/>
  <c r="C16" i="51" s="1"/>
  <c r="C17" i="30"/>
  <c r="C16" i="41" s="1"/>
  <c r="C16" i="53" s="1"/>
  <c r="C17" i="31"/>
  <c r="C16" i="42" s="1"/>
  <c r="C16" i="54" s="1"/>
  <c r="C17" i="28"/>
  <c r="C16" i="37" s="1"/>
  <c r="C16" i="50" s="1"/>
  <c r="P8" i="32"/>
  <c r="P7" i="44" s="1"/>
  <c r="P7" i="56" s="1"/>
  <c r="P8" i="30"/>
  <c r="P7" i="41" s="1"/>
  <c r="P7" i="53" s="1"/>
  <c r="P8" i="25"/>
  <c r="P7" i="40" s="1"/>
  <c r="P7" i="52" s="1"/>
  <c r="G25" i="31"/>
  <c r="G24" i="42" s="1"/>
  <c r="G24" i="54" s="1"/>
  <c r="G25" i="29"/>
  <c r="G24" i="39" s="1"/>
  <c r="G24" i="51" s="1"/>
  <c r="G25" i="28"/>
  <c r="G24" i="37" s="1"/>
  <c r="G24" i="50" s="1"/>
  <c r="G25" i="27"/>
  <c r="G24" i="36" s="1"/>
  <c r="G25" i="33"/>
  <c r="G24" i="45" s="1"/>
  <c r="G24" i="57" s="1"/>
  <c r="G25" i="32"/>
  <c r="G24" i="44" s="1"/>
  <c r="G24" i="56" s="1"/>
  <c r="X18" i="27"/>
  <c r="X17" i="36" s="1"/>
  <c r="R19" i="33"/>
  <c r="R18" i="45" s="1"/>
  <c r="R18" i="57" s="1"/>
  <c r="R19" i="27"/>
  <c r="R18" i="36" s="1"/>
  <c r="R19" i="31"/>
  <c r="R18" i="42" s="1"/>
  <c r="R18" i="54" s="1"/>
  <c r="R19" i="28"/>
  <c r="R18" i="37" s="1"/>
  <c r="R18" i="50" s="1"/>
  <c r="R19" i="32"/>
  <c r="R18" i="44" s="1"/>
  <c r="R18" i="56" s="1"/>
  <c r="R19" i="30"/>
  <c r="R18" i="41" s="1"/>
  <c r="R18" i="53" s="1"/>
  <c r="R19" i="25"/>
  <c r="R18" i="40" s="1"/>
  <c r="R18" i="52" s="1"/>
  <c r="R19" i="29"/>
  <c r="R18" i="39" s="1"/>
  <c r="R18" i="51" s="1"/>
  <c r="L24" i="33"/>
  <c r="L23" i="45" s="1"/>
  <c r="L23" i="57" s="1"/>
  <c r="L24" i="25"/>
  <c r="L23" i="40" s="1"/>
  <c r="L23" i="52" s="1"/>
  <c r="L24" i="32"/>
  <c r="L23" i="44" s="1"/>
  <c r="L23" i="56" s="1"/>
  <c r="L24" i="29"/>
  <c r="L23" i="39" s="1"/>
  <c r="L23" i="51" s="1"/>
  <c r="L24" i="30"/>
  <c r="L23" i="41" s="1"/>
  <c r="L23" i="53" s="1"/>
  <c r="L24" i="31"/>
  <c r="L23" i="42" s="1"/>
  <c r="L23" i="54" s="1"/>
  <c r="Y18" i="29"/>
  <c r="Y17" i="39" s="1"/>
  <c r="Y17" i="51" s="1"/>
  <c r="Y18" i="33"/>
  <c r="Y17" i="45" s="1"/>
  <c r="Y17" i="57" s="1"/>
  <c r="Y18" i="25"/>
  <c r="Y17" i="40" s="1"/>
  <c r="Y17" i="52" s="1"/>
  <c r="Y18" i="28"/>
  <c r="Y17" i="37" s="1"/>
  <c r="Y17" i="50" s="1"/>
  <c r="Y18" i="27"/>
  <c r="Y17" i="36" s="1"/>
  <c r="AA6" i="30"/>
  <c r="AA5" i="41" s="1"/>
  <c r="AA5" i="53" s="1"/>
  <c r="AA6" i="28"/>
  <c r="AA5" i="37" s="1"/>
  <c r="AA5" i="50" s="1"/>
  <c r="AA6" i="31"/>
  <c r="AA5" i="42" s="1"/>
  <c r="AA5" i="54" s="1"/>
  <c r="AA6" i="27"/>
  <c r="AA5" i="36" s="1"/>
  <c r="AA6" i="33"/>
  <c r="AA5" i="45" s="1"/>
  <c r="AA5" i="57" s="1"/>
  <c r="AA6" i="25"/>
  <c r="AA5" i="40" s="1"/>
  <c r="AA5" i="52" s="1"/>
  <c r="V5" i="30"/>
  <c r="V4" i="41" s="1"/>
  <c r="V4" i="53" s="1"/>
  <c r="V5" i="33"/>
  <c r="V4" i="45" s="1"/>
  <c r="V4" i="57" s="1"/>
  <c r="V5" i="28"/>
  <c r="V4" i="37" s="1"/>
  <c r="V4" i="50" s="1"/>
  <c r="V5" i="32"/>
  <c r="V4" i="44" s="1"/>
  <c r="V4" i="56" s="1"/>
  <c r="AM19" i="27"/>
  <c r="AM18" i="36" s="1"/>
  <c r="AM19" i="33"/>
  <c r="AM18" i="45" s="1"/>
  <c r="AM18" i="57" s="1"/>
  <c r="AM19" i="30"/>
  <c r="AM18" i="41" s="1"/>
  <c r="AM18" i="53" s="1"/>
  <c r="AM19" i="32"/>
  <c r="AM18" i="44" s="1"/>
  <c r="AM18" i="56" s="1"/>
  <c r="AF24" i="29"/>
  <c r="AF23" i="39" s="1"/>
  <c r="AF23" i="51" s="1"/>
  <c r="AF24" i="33"/>
  <c r="AF23" i="45" s="1"/>
  <c r="AF23" i="57" s="1"/>
  <c r="AF24" i="30"/>
  <c r="AF23" i="41" s="1"/>
  <c r="AF23" i="53" s="1"/>
  <c r="AF24" i="25"/>
  <c r="AF23" i="40" s="1"/>
  <c r="AF23" i="52" s="1"/>
  <c r="AF24" i="31"/>
  <c r="AF23" i="42" s="1"/>
  <c r="AF23" i="54" s="1"/>
  <c r="AF24" i="27"/>
  <c r="AF23" i="36" s="1"/>
  <c r="G18" i="32"/>
  <c r="G17" i="44" s="1"/>
  <c r="G17" i="56" s="1"/>
  <c r="G18" i="25"/>
  <c r="G17" i="40" s="1"/>
  <c r="G17" i="52" s="1"/>
  <c r="G18" i="27"/>
  <c r="G17" i="36" s="1"/>
  <c r="G18" i="28"/>
  <c r="G17" i="37" s="1"/>
  <c r="G17" i="50" s="1"/>
  <c r="G18" i="29"/>
  <c r="G17" i="39" s="1"/>
  <c r="G17" i="51" s="1"/>
  <c r="G18" i="30"/>
  <c r="G17" i="41" s="1"/>
  <c r="G17" i="53" s="1"/>
  <c r="V16" i="32"/>
  <c r="V15" i="44" s="1"/>
  <c r="V15" i="56" s="1"/>
  <c r="V16" i="31"/>
  <c r="V15" i="42" s="1"/>
  <c r="V15" i="54" s="1"/>
  <c r="V16" i="29"/>
  <c r="V15" i="39" s="1"/>
  <c r="V15" i="51" s="1"/>
  <c r="V16" i="30"/>
  <c r="V15" i="41" s="1"/>
  <c r="V15" i="53" s="1"/>
  <c r="V16" i="27"/>
  <c r="V15" i="36" s="1"/>
  <c r="V16" i="33"/>
  <c r="V15" i="45" s="1"/>
  <c r="V15" i="57" s="1"/>
  <c r="V16" i="25"/>
  <c r="V15" i="40" s="1"/>
  <c r="V15" i="52" s="1"/>
  <c r="Z23" i="27"/>
  <c r="Z22" i="36" s="1"/>
  <c r="Z23" i="29"/>
  <c r="Z22" i="39" s="1"/>
  <c r="Z22" i="51" s="1"/>
  <c r="Z23" i="31"/>
  <c r="Z22" i="42" s="1"/>
  <c r="Z22" i="54" s="1"/>
  <c r="Z23" i="28"/>
  <c r="Z22" i="37" s="1"/>
  <c r="Z22" i="50" s="1"/>
  <c r="Z23" i="30"/>
  <c r="Z22" i="41" s="1"/>
  <c r="Z22" i="53" s="1"/>
  <c r="Z23" i="25"/>
  <c r="Z22" i="40" s="1"/>
  <c r="Z22" i="52" s="1"/>
  <c r="U21" i="31"/>
  <c r="U20" i="42" s="1"/>
  <c r="U20" i="54" s="1"/>
  <c r="U21" i="29"/>
  <c r="U20" i="39" s="1"/>
  <c r="U20" i="51" s="1"/>
  <c r="U21" i="30"/>
  <c r="U20" i="41" s="1"/>
  <c r="U20" i="53" s="1"/>
  <c r="U21" i="27"/>
  <c r="U20" i="36" s="1"/>
  <c r="U21" i="32"/>
  <c r="U20" i="44" s="1"/>
  <c r="U20" i="56" s="1"/>
  <c r="C17" i="27"/>
  <c r="C16" i="36" s="1"/>
  <c r="S13" i="31"/>
  <c r="S12" i="42" s="1"/>
  <c r="S12" i="54" s="1"/>
  <c r="S13" i="32"/>
  <c r="S12" i="44" s="1"/>
  <c r="S12" i="56" s="1"/>
  <c r="S13" i="30"/>
  <c r="S12" i="41" s="1"/>
  <c r="S12" i="53" s="1"/>
  <c r="S13" i="25"/>
  <c r="S12" i="40" s="1"/>
  <c r="S12" i="52" s="1"/>
  <c r="S13" i="27"/>
  <c r="S12" i="36" s="1"/>
  <c r="S13" i="29"/>
  <c r="S12" i="39" s="1"/>
  <c r="S12" i="51" s="1"/>
  <c r="S13" i="28"/>
  <c r="S12" i="37" s="1"/>
  <c r="S12" i="50" s="1"/>
  <c r="AI10" i="25"/>
  <c r="AI9" i="40" s="1"/>
  <c r="AI9" i="52" s="1"/>
  <c r="AI10" i="29"/>
  <c r="AI9" i="39" s="1"/>
  <c r="AI9" i="51" s="1"/>
  <c r="W16" i="31"/>
  <c r="W15" i="42" s="1"/>
  <c r="W15" i="54" s="1"/>
  <c r="W16" i="27"/>
  <c r="W15" i="36" s="1"/>
  <c r="W16" i="25"/>
  <c r="W15" i="40" s="1"/>
  <c r="W15" i="52" s="1"/>
  <c r="W16" i="30"/>
  <c r="W15" i="41" s="1"/>
  <c r="W15" i="53" s="1"/>
  <c r="W16" i="32"/>
  <c r="W15" i="44" s="1"/>
  <c r="W15" i="56" s="1"/>
  <c r="W16" i="28"/>
  <c r="W15" i="37" s="1"/>
  <c r="W15" i="50" s="1"/>
  <c r="W16" i="33"/>
  <c r="W15" i="45" s="1"/>
  <c r="W15" i="57" s="1"/>
  <c r="AA23" i="33"/>
  <c r="AA22" i="45" s="1"/>
  <c r="AA22" i="57" s="1"/>
  <c r="AA23" i="32"/>
  <c r="AA22" i="44" s="1"/>
  <c r="AA22" i="56" s="1"/>
  <c r="AA23" i="31"/>
  <c r="AA22" i="42" s="1"/>
  <c r="AA22" i="54" s="1"/>
  <c r="AA23" i="25"/>
  <c r="AA22" i="40" s="1"/>
  <c r="AA22" i="52" s="1"/>
  <c r="AA23" i="29"/>
  <c r="AA22" i="39" s="1"/>
  <c r="AA22" i="51" s="1"/>
  <c r="L15" i="28"/>
  <c r="L14" i="37" s="1"/>
  <c r="L14" i="50" s="1"/>
  <c r="L15" i="27"/>
  <c r="L14" i="36" s="1"/>
  <c r="L15" i="32"/>
  <c r="L14" i="44" s="1"/>
  <c r="L14" i="56" s="1"/>
  <c r="L15" i="29"/>
  <c r="L14" i="39" s="1"/>
  <c r="L14" i="51" s="1"/>
  <c r="F17" i="25"/>
  <c r="F16" i="40" s="1"/>
  <c r="F16" i="52" s="1"/>
  <c r="F17" i="33"/>
  <c r="F16" i="45" s="1"/>
  <c r="F16" i="57" s="1"/>
  <c r="F17" i="31"/>
  <c r="F16" i="42" s="1"/>
  <c r="F16" i="54" s="1"/>
  <c r="F17" i="29"/>
  <c r="F16" i="39" s="1"/>
  <c r="F16" i="51" s="1"/>
  <c r="F17" i="32"/>
  <c r="F16" i="44" s="1"/>
  <c r="F16" i="56" s="1"/>
  <c r="F17" i="27"/>
  <c r="F16" i="36" s="1"/>
  <c r="F17" i="30"/>
  <c r="F16" i="41" s="1"/>
  <c r="F16" i="53" s="1"/>
  <c r="H23" i="33"/>
  <c r="H22" i="45" s="1"/>
  <c r="H22" i="57" s="1"/>
  <c r="H23" i="31"/>
  <c r="H22" i="42" s="1"/>
  <c r="H22" i="54" s="1"/>
  <c r="H23" i="30"/>
  <c r="H22" i="41" s="1"/>
  <c r="H22" i="53" s="1"/>
  <c r="H23" i="32"/>
  <c r="H22" i="44" s="1"/>
  <c r="H22" i="56" s="1"/>
  <c r="H23" i="29"/>
  <c r="H22" i="39" s="1"/>
  <c r="H22" i="51" s="1"/>
  <c r="H23" i="28"/>
  <c r="H22" i="37" s="1"/>
  <c r="H22" i="50" s="1"/>
  <c r="W21" i="29"/>
  <c r="W20" i="39" s="1"/>
  <c r="W20" i="51" s="1"/>
  <c r="W21" i="25"/>
  <c r="W20" i="40" s="1"/>
  <c r="W20" i="52" s="1"/>
  <c r="W21" i="27"/>
  <c r="W20" i="36" s="1"/>
  <c r="W21" i="32"/>
  <c r="W20" i="44" s="1"/>
  <c r="W20" i="56" s="1"/>
  <c r="W21" i="28"/>
  <c r="W20" i="37" s="1"/>
  <c r="W20" i="50" s="1"/>
  <c r="W21" i="30"/>
  <c r="W20" i="41" s="1"/>
  <c r="W20" i="53" s="1"/>
  <c r="W21" i="33"/>
  <c r="W20" i="45" s="1"/>
  <c r="W20" i="57" s="1"/>
  <c r="W21" i="31"/>
  <c r="W20" i="42" s="1"/>
  <c r="W20" i="54" s="1"/>
  <c r="C14" i="33"/>
  <c r="C13" i="45" s="1"/>
  <c r="C13" i="57" s="1"/>
  <c r="N7" i="33"/>
  <c r="N6" i="45" s="1"/>
  <c r="N6" i="57" s="1"/>
  <c r="D18" i="30"/>
  <c r="D17" i="41" s="1"/>
  <c r="D17" i="53" s="1"/>
  <c r="K15" i="25"/>
  <c r="K14" i="40" s="1"/>
  <c r="K14" i="52" s="1"/>
  <c r="C17" i="33"/>
  <c r="C16" i="45" s="1"/>
  <c r="C16" i="57" s="1"/>
  <c r="L11" i="32"/>
  <c r="L10" i="44" s="1"/>
  <c r="L10" i="56" s="1"/>
  <c r="Y14" i="31"/>
  <c r="Y13" i="42" s="1"/>
  <c r="Y13" i="54" s="1"/>
  <c r="Z23" i="32"/>
  <c r="Z22" i="44" s="1"/>
  <c r="Z22" i="56" s="1"/>
  <c r="AI8" i="33"/>
  <c r="AI7" i="45" s="1"/>
  <c r="AI7" i="57" s="1"/>
  <c r="AJ21" i="31"/>
  <c r="AJ20" i="42" s="1"/>
  <c r="AJ20" i="54" s="1"/>
  <c r="AJ21" i="25"/>
  <c r="AJ20" i="40" s="1"/>
  <c r="AJ20" i="52" s="1"/>
  <c r="AJ21" i="29"/>
  <c r="AJ20" i="39" s="1"/>
  <c r="AJ20" i="51" s="1"/>
  <c r="AJ21" i="30"/>
  <c r="AJ20" i="41" s="1"/>
  <c r="AJ20" i="53" s="1"/>
  <c r="AJ21" i="32"/>
  <c r="AJ20" i="44" s="1"/>
  <c r="AJ20" i="56" s="1"/>
  <c r="C23" i="31"/>
  <c r="C22" i="42" s="1"/>
  <c r="C22" i="54" s="1"/>
  <c r="C23" i="27"/>
  <c r="C22" i="36" s="1"/>
  <c r="C23" i="28"/>
  <c r="C22" i="37" s="1"/>
  <c r="C22" i="50" s="1"/>
  <c r="C23" i="33"/>
  <c r="C22" i="45" s="1"/>
  <c r="C22" i="57" s="1"/>
  <c r="C23" i="29"/>
  <c r="C22" i="39" s="1"/>
  <c r="C22" i="51" s="1"/>
  <c r="C23" i="32"/>
  <c r="C22" i="44" s="1"/>
  <c r="C22" i="56" s="1"/>
  <c r="C23" i="30"/>
  <c r="C22" i="41" s="1"/>
  <c r="C22" i="53" s="1"/>
  <c r="Q21" i="32"/>
  <c r="Q20" i="44" s="1"/>
  <c r="Q20" i="56" s="1"/>
  <c r="Q21" i="25"/>
  <c r="Q20" i="40" s="1"/>
  <c r="Q20" i="52" s="1"/>
  <c r="Q21" i="30"/>
  <c r="Q20" i="41" s="1"/>
  <c r="Q20" i="53" s="1"/>
  <c r="Q21" i="27"/>
  <c r="Q20" i="36" s="1"/>
  <c r="Q21" i="28"/>
  <c r="Q20" i="37" s="1"/>
  <c r="Q20" i="50" s="1"/>
  <c r="Q21" i="29"/>
  <c r="Q20" i="39" s="1"/>
  <c r="Q20" i="51" s="1"/>
  <c r="Q21" i="33"/>
  <c r="Q20" i="45" s="1"/>
  <c r="Q20" i="57" s="1"/>
  <c r="AC24" i="31"/>
  <c r="AC23" i="42" s="1"/>
  <c r="AC23" i="54" s="1"/>
  <c r="AC24" i="30"/>
  <c r="AC23" i="41" s="1"/>
  <c r="AC23" i="53" s="1"/>
  <c r="AC24" i="29"/>
  <c r="AC23" i="39" s="1"/>
  <c r="AC23" i="51" s="1"/>
  <c r="U17" i="32"/>
  <c r="U16" i="44" s="1"/>
  <c r="U16" i="56" s="1"/>
  <c r="U17" i="25"/>
  <c r="U16" i="40" s="1"/>
  <c r="U16" i="52" s="1"/>
  <c r="U17" i="33"/>
  <c r="U16" i="45" s="1"/>
  <c r="U16" i="57" s="1"/>
  <c r="U17" i="28"/>
  <c r="U16" i="37" s="1"/>
  <c r="U16" i="50" s="1"/>
  <c r="L26" i="28"/>
  <c r="L25" i="37" s="1"/>
  <c r="L25" i="50" s="1"/>
  <c r="L26" i="30"/>
  <c r="L25" i="41" s="1"/>
  <c r="L25" i="53" s="1"/>
  <c r="L26" i="32"/>
  <c r="L25" i="44" s="1"/>
  <c r="L25" i="56" s="1"/>
  <c r="L26" i="31"/>
  <c r="L25" i="42" s="1"/>
  <c r="L25" i="54" s="1"/>
  <c r="L26" i="29"/>
  <c r="L25" i="39" s="1"/>
  <c r="L25" i="51" s="1"/>
  <c r="L26" i="25"/>
  <c r="L25" i="40" s="1"/>
  <c r="L25" i="52" s="1"/>
  <c r="I24" i="31"/>
  <c r="I23" i="42" s="1"/>
  <c r="I23" i="54" s="1"/>
  <c r="I24" i="28"/>
  <c r="I23" i="37" s="1"/>
  <c r="I23" i="50" s="1"/>
  <c r="I24" i="30"/>
  <c r="I23" i="41" s="1"/>
  <c r="I23" i="53" s="1"/>
  <c r="I24" i="27"/>
  <c r="I23" i="36" s="1"/>
  <c r="I24" i="29"/>
  <c r="I23" i="39" s="1"/>
  <c r="I23" i="51" s="1"/>
  <c r="I24" i="33"/>
  <c r="I23" i="45" s="1"/>
  <c r="I23" i="57" s="1"/>
  <c r="AF11" i="28"/>
  <c r="AF10" i="37" s="1"/>
  <c r="AF10" i="50" s="1"/>
  <c r="AF11" i="30"/>
  <c r="AF10" i="41" s="1"/>
  <c r="AF10" i="53" s="1"/>
  <c r="AF11" i="27"/>
  <c r="AF10" i="36" s="1"/>
  <c r="D23" i="33"/>
  <c r="D22" i="45" s="1"/>
  <c r="D22" i="57" s="1"/>
  <c r="D23" i="32"/>
  <c r="D22" i="44" s="1"/>
  <c r="D22" i="56" s="1"/>
  <c r="D23" i="25"/>
  <c r="D22" i="40" s="1"/>
  <c r="D22" i="52" s="1"/>
  <c r="D23" i="30"/>
  <c r="D22" i="41" s="1"/>
  <c r="D22" i="53" s="1"/>
  <c r="D23" i="29"/>
  <c r="D22" i="39" s="1"/>
  <c r="D22" i="51" s="1"/>
  <c r="D23" i="31"/>
  <c r="D22" i="42" s="1"/>
  <c r="D22" i="54" s="1"/>
  <c r="D23" i="27"/>
  <c r="D22" i="36" s="1"/>
  <c r="Q13" i="32"/>
  <c r="Q12" i="44" s="1"/>
  <c r="Q12" i="56" s="1"/>
  <c r="Q13" i="33"/>
  <c r="Q12" i="45" s="1"/>
  <c r="Q12" i="57" s="1"/>
  <c r="Q13" i="25"/>
  <c r="Q12" i="40" s="1"/>
  <c r="Q12" i="52" s="1"/>
  <c r="Q13" i="31"/>
  <c r="Q12" i="42" s="1"/>
  <c r="Q12" i="54" s="1"/>
  <c r="AG10" i="30"/>
  <c r="AG9" i="41" s="1"/>
  <c r="AG9" i="53" s="1"/>
  <c r="AG10" i="29"/>
  <c r="AG9" i="39" s="1"/>
  <c r="AG9" i="51" s="1"/>
  <c r="AG10" i="33"/>
  <c r="AG9" i="45" s="1"/>
  <c r="AG9" i="57" s="1"/>
  <c r="AG10" i="32"/>
  <c r="AG9" i="44" s="1"/>
  <c r="AG9" i="56" s="1"/>
  <c r="AG10" i="27"/>
  <c r="AG9" i="36" s="1"/>
  <c r="AG10" i="25"/>
  <c r="AG9" i="40" s="1"/>
  <c r="AG9" i="52" s="1"/>
  <c r="AG10" i="28"/>
  <c r="AG9" i="37" s="1"/>
  <c r="AG9" i="50" s="1"/>
  <c r="AG10" i="31"/>
  <c r="AG9" i="42" s="1"/>
  <c r="AG9" i="54" s="1"/>
  <c r="E18" i="29"/>
  <c r="E17" i="39" s="1"/>
  <c r="E17" i="51" s="1"/>
  <c r="E18" i="30"/>
  <c r="E17" i="41" s="1"/>
  <c r="E17" i="53" s="1"/>
  <c r="E18" i="28"/>
  <c r="E17" i="37" s="1"/>
  <c r="E17" i="50" s="1"/>
  <c r="E18" i="31"/>
  <c r="E17" i="42" s="1"/>
  <c r="E17" i="54" s="1"/>
  <c r="E18" i="32"/>
  <c r="E17" i="44" s="1"/>
  <c r="E17" i="56" s="1"/>
  <c r="S20" i="28"/>
  <c r="S19" i="37" s="1"/>
  <c r="S19" i="50" s="1"/>
  <c r="S20" i="30"/>
  <c r="S19" i="41" s="1"/>
  <c r="S19" i="53" s="1"/>
  <c r="S20" i="31"/>
  <c r="S19" i="42" s="1"/>
  <c r="S19" i="54" s="1"/>
  <c r="S20" i="33"/>
  <c r="S19" i="45" s="1"/>
  <c r="S19" i="57" s="1"/>
  <c r="S20" i="29"/>
  <c r="S19" i="39" s="1"/>
  <c r="S19" i="51" s="1"/>
  <c r="S20" i="25"/>
  <c r="S19" i="40" s="1"/>
  <c r="S19" i="52" s="1"/>
  <c r="S20" i="32"/>
  <c r="S19" i="44" s="1"/>
  <c r="S19" i="56" s="1"/>
  <c r="S20" i="27"/>
  <c r="S19" i="36" s="1"/>
  <c r="M11" i="32"/>
  <c r="M10" i="44" s="1"/>
  <c r="M10" i="56" s="1"/>
  <c r="M11" i="29"/>
  <c r="M10" i="39" s="1"/>
  <c r="M10" i="51" s="1"/>
  <c r="M11" i="30"/>
  <c r="M10" i="41" s="1"/>
  <c r="M10" i="53" s="1"/>
  <c r="M11" i="33"/>
  <c r="M10" i="45" s="1"/>
  <c r="M10" i="57" s="1"/>
  <c r="C5" i="33"/>
  <c r="C4" i="45" s="1"/>
  <c r="C4" i="57" s="1"/>
  <c r="C5" i="31"/>
  <c r="C4" i="42" s="1"/>
  <c r="C4" i="54" s="1"/>
  <c r="C5" i="29"/>
  <c r="C4" i="39" s="1"/>
  <c r="C4" i="51" s="1"/>
  <c r="C5" i="30"/>
  <c r="C4" i="41" s="1"/>
  <c r="C4" i="53" s="1"/>
  <c r="C5" i="32"/>
  <c r="C4" i="44" s="1"/>
  <c r="C4" i="56" s="1"/>
  <c r="C5" i="25"/>
  <c r="C4" i="40" s="1"/>
  <c r="C4" i="52" s="1"/>
  <c r="AJ27" i="32"/>
  <c r="AJ26" i="44" s="1"/>
  <c r="AJ26" i="56" s="1"/>
  <c r="AJ27" i="29"/>
  <c r="AJ26" i="39" s="1"/>
  <c r="AJ26" i="51" s="1"/>
  <c r="AJ27" i="30"/>
  <c r="AJ26" i="41" s="1"/>
  <c r="AJ26" i="53" s="1"/>
  <c r="AJ27" i="31"/>
  <c r="AJ26" i="42" s="1"/>
  <c r="AJ26" i="54" s="1"/>
  <c r="AJ27" i="33"/>
  <c r="AJ26" i="45" s="1"/>
  <c r="AJ26" i="57" s="1"/>
  <c r="AJ27" i="25"/>
  <c r="AJ26" i="40" s="1"/>
  <c r="AJ26" i="52" s="1"/>
  <c r="AD15" i="29"/>
  <c r="AD14" i="39" s="1"/>
  <c r="AD14" i="51" s="1"/>
  <c r="AD15" i="25"/>
  <c r="AD14" i="40" s="1"/>
  <c r="AD14" i="52" s="1"/>
  <c r="AD15" i="28"/>
  <c r="AD14" i="37" s="1"/>
  <c r="AD14" i="50" s="1"/>
  <c r="AD15" i="30"/>
  <c r="AD14" i="41" s="1"/>
  <c r="AD14" i="53" s="1"/>
  <c r="AD15" i="27"/>
  <c r="AD14" i="36" s="1"/>
  <c r="Z18" i="31"/>
  <c r="Z17" i="42" s="1"/>
  <c r="Z17" i="54" s="1"/>
  <c r="Z18" i="29"/>
  <c r="Z17" i="39" s="1"/>
  <c r="Z17" i="51" s="1"/>
  <c r="Z18" i="33"/>
  <c r="Z17" i="45" s="1"/>
  <c r="Z17" i="57" s="1"/>
  <c r="Z18" i="30"/>
  <c r="Z17" i="41" s="1"/>
  <c r="Z17" i="53" s="1"/>
  <c r="Z18" i="28"/>
  <c r="Z17" i="37" s="1"/>
  <c r="Z17" i="50" s="1"/>
  <c r="Z18" i="32"/>
  <c r="Z17" i="44" s="1"/>
  <c r="Z17" i="56" s="1"/>
  <c r="Z18" i="25"/>
  <c r="Z17" i="40" s="1"/>
  <c r="Z17" i="52" s="1"/>
  <c r="Z18" i="27"/>
  <c r="Z17" i="36" s="1"/>
  <c r="AC25" i="30"/>
  <c r="AC24" i="41" s="1"/>
  <c r="AC24" i="53" s="1"/>
  <c r="AC25" i="25"/>
  <c r="AC24" i="40" s="1"/>
  <c r="AC24" i="52" s="1"/>
  <c r="AC25" i="31"/>
  <c r="AC24" i="42" s="1"/>
  <c r="AC24" i="54" s="1"/>
  <c r="AC25" i="32"/>
  <c r="AC24" i="44" s="1"/>
  <c r="AC24" i="56" s="1"/>
  <c r="AC25" i="28"/>
  <c r="AC24" i="37" s="1"/>
  <c r="AC24" i="50" s="1"/>
  <c r="AC25" i="29"/>
  <c r="AC24" i="39" s="1"/>
  <c r="AC24" i="51" s="1"/>
  <c r="AC25" i="27"/>
  <c r="AC24" i="36" s="1"/>
  <c r="T19" i="30"/>
  <c r="T18" i="41" s="1"/>
  <c r="T18" i="53" s="1"/>
  <c r="T19" i="25"/>
  <c r="T18" i="40" s="1"/>
  <c r="T18" i="52" s="1"/>
  <c r="T19" i="27"/>
  <c r="T18" i="36" s="1"/>
  <c r="T19" i="33"/>
  <c r="T18" i="45" s="1"/>
  <c r="T18" i="57" s="1"/>
  <c r="T19" i="29"/>
  <c r="T18" i="39" s="1"/>
  <c r="T18" i="51" s="1"/>
  <c r="T19" i="31"/>
  <c r="T18" i="42" s="1"/>
  <c r="T18" i="54" s="1"/>
  <c r="T19" i="32"/>
  <c r="T18" i="44" s="1"/>
  <c r="T18" i="56" s="1"/>
  <c r="O10" i="33"/>
  <c r="O9" i="45" s="1"/>
  <c r="O9" i="57" s="1"/>
  <c r="O10" i="30"/>
  <c r="O9" i="41" s="1"/>
  <c r="O9" i="53" s="1"/>
  <c r="O10" i="31"/>
  <c r="O9" i="42" s="1"/>
  <c r="O9" i="54" s="1"/>
  <c r="O10" i="32"/>
  <c r="O9" i="44" s="1"/>
  <c r="O9" i="56" s="1"/>
  <c r="O10" i="29"/>
  <c r="O9" i="39" s="1"/>
  <c r="O9" i="51" s="1"/>
  <c r="O10" i="28"/>
  <c r="O9" i="37" s="1"/>
  <c r="O9" i="50" s="1"/>
  <c r="F18" i="33"/>
  <c r="F17" i="45" s="1"/>
  <c r="F17" i="57" s="1"/>
  <c r="F18" i="30"/>
  <c r="F17" i="41" s="1"/>
  <c r="F17" i="53" s="1"/>
  <c r="F18" i="27"/>
  <c r="F17" i="36" s="1"/>
  <c r="F18" i="29"/>
  <c r="F17" i="39" s="1"/>
  <c r="F17" i="51" s="1"/>
  <c r="F18" i="32"/>
  <c r="F17" i="44" s="1"/>
  <c r="F17" i="56" s="1"/>
  <c r="F18" i="28"/>
  <c r="F17" i="37" s="1"/>
  <c r="F17" i="50" s="1"/>
  <c r="F18" i="31"/>
  <c r="F17" i="42" s="1"/>
  <c r="F17" i="54" s="1"/>
  <c r="I6" i="25"/>
  <c r="I5" i="40" s="1"/>
  <c r="I5" i="52" s="1"/>
  <c r="I6" i="31"/>
  <c r="I5" i="42" s="1"/>
  <c r="I5" i="54" s="1"/>
  <c r="I6" i="30"/>
  <c r="I5" i="41" s="1"/>
  <c r="I5" i="53" s="1"/>
  <c r="I6" i="27"/>
  <c r="I5" i="36" s="1"/>
  <c r="I6" i="33"/>
  <c r="I5" i="45" s="1"/>
  <c r="I5" i="57" s="1"/>
  <c r="I6" i="29"/>
  <c r="I5" i="39" s="1"/>
  <c r="I5" i="51" s="1"/>
  <c r="V21" i="30"/>
  <c r="V20" i="41" s="1"/>
  <c r="V20" i="53" s="1"/>
  <c r="V21" i="28"/>
  <c r="V20" i="37" s="1"/>
  <c r="V20" i="50" s="1"/>
  <c r="V21" i="32"/>
  <c r="V20" i="44" s="1"/>
  <c r="V20" i="56" s="1"/>
  <c r="AK21" i="33"/>
  <c r="AK20" i="45" s="1"/>
  <c r="AK20" i="57" s="1"/>
  <c r="P10" i="33"/>
  <c r="P9" i="45" s="1"/>
  <c r="P9" i="57" s="1"/>
  <c r="P10" i="30"/>
  <c r="P9" i="41" s="1"/>
  <c r="P9" i="53" s="1"/>
  <c r="P10" i="28"/>
  <c r="P9" i="37" s="1"/>
  <c r="P9" i="50" s="1"/>
  <c r="P10" i="25"/>
  <c r="P9" i="40" s="1"/>
  <c r="P9" i="52" s="1"/>
  <c r="P10" i="32"/>
  <c r="P9" i="44" s="1"/>
  <c r="P9" i="56" s="1"/>
  <c r="P10" i="31"/>
  <c r="P9" i="42" s="1"/>
  <c r="P9" i="54" s="1"/>
  <c r="P10" i="29"/>
  <c r="P9" i="39" s="1"/>
  <c r="P9" i="51" s="1"/>
  <c r="P10" i="27"/>
  <c r="P9" i="36" s="1"/>
  <c r="T8" i="27"/>
  <c r="T7" i="36" s="1"/>
  <c r="T8" i="28"/>
  <c r="T7" i="37" s="1"/>
  <c r="T7" i="50" s="1"/>
  <c r="T8" i="30"/>
  <c r="T7" i="41" s="1"/>
  <c r="T7" i="53" s="1"/>
  <c r="T8" i="29"/>
  <c r="T7" i="39" s="1"/>
  <c r="T7" i="51" s="1"/>
  <c r="T8" i="32"/>
  <c r="T7" i="44" s="1"/>
  <c r="T7" i="56" s="1"/>
  <c r="AJ11" i="28"/>
  <c r="AJ10" i="37" s="1"/>
  <c r="AJ10" i="50" s="1"/>
  <c r="AJ11" i="27"/>
  <c r="AJ10" i="36" s="1"/>
  <c r="AD6" i="33"/>
  <c r="AD5" i="45" s="1"/>
  <c r="AD5" i="57" s="1"/>
  <c r="AD6" i="28"/>
  <c r="AD5" i="37" s="1"/>
  <c r="AD5" i="50" s="1"/>
  <c r="S5" i="32"/>
  <c r="S4" i="44" s="1"/>
  <c r="S4" i="56" s="1"/>
  <c r="X23" i="31"/>
  <c r="X22" i="42" s="1"/>
  <c r="X22" i="54" s="1"/>
  <c r="N27" i="28"/>
  <c r="N26" i="37" s="1"/>
  <c r="N26" i="50" s="1"/>
  <c r="M11" i="31"/>
  <c r="M10" i="42" s="1"/>
  <c r="M10" i="54" s="1"/>
  <c r="AG3" i="30"/>
  <c r="AG2" i="41" s="1"/>
  <c r="AG2" i="53" s="1"/>
  <c r="AG3" i="32"/>
  <c r="AG2" i="44" s="1"/>
  <c r="AG2" i="56" s="1"/>
  <c r="Z23" i="33"/>
  <c r="Z22" i="45" s="1"/>
  <c r="Z22" i="57" s="1"/>
  <c r="C21" i="28"/>
  <c r="C20" i="37" s="1"/>
  <c r="C20" i="50" s="1"/>
  <c r="H3" i="32"/>
  <c r="H2" i="44" s="1"/>
  <c r="H2" i="56" s="1"/>
  <c r="C16" i="27"/>
  <c r="C15" i="36" s="1"/>
  <c r="E14" i="31"/>
  <c r="E13" i="42" s="1"/>
  <c r="E13" i="54" s="1"/>
  <c r="F18" i="25"/>
  <c r="F17" i="40" s="1"/>
  <c r="F17" i="52" s="1"/>
  <c r="H6" i="29"/>
  <c r="H5" i="39" s="1"/>
  <c r="H5" i="51" s="1"/>
  <c r="J7" i="31"/>
  <c r="J6" i="42" s="1"/>
  <c r="J6" i="54" s="1"/>
  <c r="J15" i="25"/>
  <c r="J14" i="40" s="1"/>
  <c r="J14" i="52" s="1"/>
  <c r="K11" i="31"/>
  <c r="K10" i="42" s="1"/>
  <c r="K10" i="54" s="1"/>
  <c r="P8" i="31"/>
  <c r="P7" i="42" s="1"/>
  <c r="P7" i="54" s="1"/>
  <c r="P21" i="31"/>
  <c r="P20" i="42" s="1"/>
  <c r="P20" i="54" s="1"/>
  <c r="U16" i="25"/>
  <c r="U15" i="40" s="1"/>
  <c r="U15" i="52" s="1"/>
  <c r="D9" i="33"/>
  <c r="D8" i="45" s="1"/>
  <c r="D8" i="57" s="1"/>
  <c r="D9" i="25"/>
  <c r="D8" i="40" s="1"/>
  <c r="D8" i="52" s="1"/>
  <c r="D9" i="31"/>
  <c r="D8" i="42" s="1"/>
  <c r="D8" i="54" s="1"/>
  <c r="D9" i="29"/>
  <c r="D8" i="39" s="1"/>
  <c r="D8" i="51" s="1"/>
  <c r="D9" i="30"/>
  <c r="D8" i="41" s="1"/>
  <c r="D8" i="53" s="1"/>
  <c r="C19" i="31"/>
  <c r="C18" i="42" s="1"/>
  <c r="C18" i="54" s="1"/>
  <c r="C19" i="30"/>
  <c r="C18" i="41" s="1"/>
  <c r="C18" i="53" s="1"/>
  <c r="V19" i="30"/>
  <c r="V18" i="41" s="1"/>
  <c r="V18" i="53" s="1"/>
  <c r="V19" i="25"/>
  <c r="V18" i="40" s="1"/>
  <c r="V18" i="52" s="1"/>
  <c r="V19" i="28"/>
  <c r="V18" i="37" s="1"/>
  <c r="V18" i="50" s="1"/>
  <c r="U13" i="33"/>
  <c r="U12" i="45" s="1"/>
  <c r="U12" i="57" s="1"/>
  <c r="U13" i="31"/>
  <c r="U12" i="42" s="1"/>
  <c r="U12" i="54" s="1"/>
  <c r="U13" i="25"/>
  <c r="U12" i="40" s="1"/>
  <c r="U12" i="52" s="1"/>
  <c r="U13" i="27"/>
  <c r="U12" i="36" s="1"/>
  <c r="U13" i="30"/>
  <c r="U12" i="41" s="1"/>
  <c r="U12" i="53" s="1"/>
  <c r="U13" i="28"/>
  <c r="U12" i="37" s="1"/>
  <c r="U12" i="50" s="1"/>
  <c r="S27" i="28"/>
  <c r="S26" i="37" s="1"/>
  <c r="S26" i="50" s="1"/>
  <c r="S27" i="31"/>
  <c r="S26" i="42" s="1"/>
  <c r="S26" i="54" s="1"/>
  <c r="S27" i="29"/>
  <c r="S26" i="39" s="1"/>
  <c r="S26" i="51" s="1"/>
  <c r="S27" i="30"/>
  <c r="S26" i="41" s="1"/>
  <c r="S26" i="53" s="1"/>
  <c r="S27" i="33"/>
  <c r="S26" i="45" s="1"/>
  <c r="S26" i="57" s="1"/>
  <c r="S27" i="27"/>
  <c r="S26" i="36" s="1"/>
  <c r="S27" i="25"/>
  <c r="S26" i="40" s="1"/>
  <c r="S26" i="52" s="1"/>
  <c r="AM27" i="29"/>
  <c r="AM26" i="39" s="1"/>
  <c r="AM26" i="51" s="1"/>
  <c r="AM27" i="27"/>
  <c r="AM26" i="36" s="1"/>
  <c r="AM27" i="32"/>
  <c r="AM26" i="44" s="1"/>
  <c r="AM26" i="56" s="1"/>
  <c r="Q10" i="33"/>
  <c r="Q9" i="45" s="1"/>
  <c r="Q9" i="57" s="1"/>
  <c r="Q10" i="32"/>
  <c r="Q9" i="44" s="1"/>
  <c r="Q9" i="56" s="1"/>
  <c r="Q10" i="30"/>
  <c r="Q9" i="41" s="1"/>
  <c r="Q9" i="53" s="1"/>
  <c r="Q10" i="25"/>
  <c r="Q9" i="40" s="1"/>
  <c r="Q9" i="52" s="1"/>
  <c r="AK10" i="31"/>
  <c r="AK9" i="42" s="1"/>
  <c r="AK9" i="54" s="1"/>
  <c r="AK10" i="32"/>
  <c r="AK9" i="44" s="1"/>
  <c r="AK9" i="56" s="1"/>
  <c r="M15" i="27"/>
  <c r="M14" i="36" s="1"/>
  <c r="M15" i="29"/>
  <c r="M14" i="39" s="1"/>
  <c r="M14" i="51" s="1"/>
  <c r="G17" i="28"/>
  <c r="G16" i="37" s="1"/>
  <c r="G16" i="50" s="1"/>
  <c r="G17" i="29"/>
  <c r="G16" i="39" s="1"/>
  <c r="G16" i="51" s="1"/>
  <c r="Y16" i="29"/>
  <c r="Y15" i="39" s="1"/>
  <c r="Y15" i="51" s="1"/>
  <c r="Y16" i="25"/>
  <c r="Y15" i="40" s="1"/>
  <c r="Y15" i="52" s="1"/>
  <c r="Y16" i="32"/>
  <c r="Y15" i="44" s="1"/>
  <c r="Y15" i="56" s="1"/>
  <c r="W20" i="25"/>
  <c r="W19" i="40" s="1"/>
  <c r="W19" i="52" s="1"/>
  <c r="W20" i="32"/>
  <c r="W19" i="44" s="1"/>
  <c r="W19" i="56" s="1"/>
  <c r="W20" i="28"/>
  <c r="W19" i="37" s="1"/>
  <c r="W19" i="50" s="1"/>
  <c r="W20" i="31"/>
  <c r="W19" i="42" s="1"/>
  <c r="W19" i="54" s="1"/>
  <c r="U8" i="25"/>
  <c r="U7" i="40" s="1"/>
  <c r="U7" i="52" s="1"/>
  <c r="U8" i="27"/>
  <c r="U7" i="36" s="1"/>
  <c r="U8" i="33"/>
  <c r="U7" i="45" s="1"/>
  <c r="U7" i="57" s="1"/>
  <c r="U8" i="31"/>
  <c r="U7" i="42" s="1"/>
  <c r="U7" i="54" s="1"/>
  <c r="AM26" i="33"/>
  <c r="AM25" i="45" s="1"/>
  <c r="AM25" i="57" s="1"/>
  <c r="AM26" i="30"/>
  <c r="AM25" i="41" s="1"/>
  <c r="AM25" i="53" s="1"/>
  <c r="Q11" i="32"/>
  <c r="Q10" i="44" s="1"/>
  <c r="Q10" i="56" s="1"/>
  <c r="Q11" i="29"/>
  <c r="Q10" i="39" s="1"/>
  <c r="Q10" i="51" s="1"/>
  <c r="Q11" i="33"/>
  <c r="Q10" i="45" s="1"/>
  <c r="Q10" i="57" s="1"/>
  <c r="Q11" i="30"/>
  <c r="Q10" i="41" s="1"/>
  <c r="Q10" i="53" s="1"/>
  <c r="Q11" i="25"/>
  <c r="Q10" i="40" s="1"/>
  <c r="Q10" i="52" s="1"/>
  <c r="Q11" i="27"/>
  <c r="Q10" i="36" s="1"/>
  <c r="Q11" i="28"/>
  <c r="Q10" i="37" s="1"/>
  <c r="Q10" i="50" s="1"/>
  <c r="AI7" i="31"/>
  <c r="AI6" i="42" s="1"/>
  <c r="AI6" i="54" s="1"/>
  <c r="AI7" i="25"/>
  <c r="AI6" i="40" s="1"/>
  <c r="AI6" i="52" s="1"/>
  <c r="AF25" i="30"/>
  <c r="AF24" i="41" s="1"/>
  <c r="AF24" i="53" s="1"/>
  <c r="AF25" i="29"/>
  <c r="AF24" i="39" s="1"/>
  <c r="AF24" i="51" s="1"/>
  <c r="AF25" i="27"/>
  <c r="AF24" i="36" s="1"/>
  <c r="AF25" i="28"/>
  <c r="AF24" i="37" s="1"/>
  <c r="AF24" i="50" s="1"/>
  <c r="AF25" i="25"/>
  <c r="AF24" i="40" s="1"/>
  <c r="AF24" i="52" s="1"/>
  <c r="AE6" i="27"/>
  <c r="AE5" i="36" s="1"/>
  <c r="AE6" i="32"/>
  <c r="AE5" i="44" s="1"/>
  <c r="AE5" i="56" s="1"/>
  <c r="AE6" i="29"/>
  <c r="AE5" i="39" s="1"/>
  <c r="AE5" i="51" s="1"/>
  <c r="AE6" i="31"/>
  <c r="AE5" i="42" s="1"/>
  <c r="AE5" i="54" s="1"/>
  <c r="AE6" i="28"/>
  <c r="AE5" i="37" s="1"/>
  <c r="AE5" i="50" s="1"/>
  <c r="AE6" i="33"/>
  <c r="AE5" i="45" s="1"/>
  <c r="AE5" i="57" s="1"/>
  <c r="I23" i="32"/>
  <c r="I22" i="44" s="1"/>
  <c r="I22" i="56" s="1"/>
  <c r="I23" i="28"/>
  <c r="I22" i="37" s="1"/>
  <c r="I22" i="50" s="1"/>
  <c r="I23" i="27"/>
  <c r="I22" i="36" s="1"/>
  <c r="F5" i="33"/>
  <c r="F4" i="45" s="1"/>
  <c r="F4" i="57" s="1"/>
  <c r="F5" i="30"/>
  <c r="F4" i="41" s="1"/>
  <c r="F4" i="53" s="1"/>
  <c r="Z5" i="33"/>
  <c r="Z4" i="45" s="1"/>
  <c r="Z4" i="57" s="1"/>
  <c r="Z5" i="27"/>
  <c r="Z4" i="36" s="1"/>
  <c r="Z5" i="25"/>
  <c r="Z4" i="40" s="1"/>
  <c r="Z4" i="52" s="1"/>
  <c r="Z5" i="28"/>
  <c r="Z4" i="37" s="1"/>
  <c r="Z4" i="50" s="1"/>
  <c r="Z5" i="31"/>
  <c r="Z4" i="42" s="1"/>
  <c r="Z4" i="54" s="1"/>
  <c r="D21" i="30"/>
  <c r="D20" i="41" s="1"/>
  <c r="D20" i="53" s="1"/>
  <c r="D21" i="25"/>
  <c r="D20" i="40" s="1"/>
  <c r="D20" i="52" s="1"/>
  <c r="X21" i="33"/>
  <c r="X20" i="45" s="1"/>
  <c r="X20" i="57" s="1"/>
  <c r="X21" i="32"/>
  <c r="X20" i="44" s="1"/>
  <c r="X20" i="56" s="1"/>
  <c r="X21" i="30"/>
  <c r="X20" i="41" s="1"/>
  <c r="X20" i="53" s="1"/>
  <c r="X21" i="29"/>
  <c r="X20" i="39" s="1"/>
  <c r="X20" i="51" s="1"/>
  <c r="X21" i="28"/>
  <c r="X20" i="37" s="1"/>
  <c r="X20" i="50" s="1"/>
  <c r="D21" i="29"/>
  <c r="D20" i="39" s="1"/>
  <c r="D20" i="51" s="1"/>
  <c r="F22" i="25"/>
  <c r="F21" i="40" s="1"/>
  <c r="F21" i="52" s="1"/>
  <c r="F22" i="30"/>
  <c r="F21" i="41" s="1"/>
  <c r="F21" i="53" s="1"/>
  <c r="G21" i="30"/>
  <c r="G20" i="41" s="1"/>
  <c r="G20" i="53" s="1"/>
  <c r="I17" i="32"/>
  <c r="I16" i="44" s="1"/>
  <c r="I16" i="56" s="1"/>
  <c r="L23" i="28"/>
  <c r="L22" i="37" s="1"/>
  <c r="L22" i="50" s="1"/>
  <c r="Q15" i="33"/>
  <c r="Q14" i="45" s="1"/>
  <c r="Q14" i="57" s="1"/>
  <c r="X26" i="28"/>
  <c r="X25" i="37" s="1"/>
  <c r="X25" i="50" s="1"/>
  <c r="X21" i="31"/>
  <c r="X20" i="42" s="1"/>
  <c r="X20" i="54" s="1"/>
  <c r="E9" i="30"/>
  <c r="E8" i="41" s="1"/>
  <c r="E8" i="53" s="1"/>
  <c r="E9" i="29"/>
  <c r="E8" i="39" s="1"/>
  <c r="E8" i="51" s="1"/>
  <c r="C13" i="33"/>
  <c r="C12" i="45" s="1"/>
  <c r="C12" i="57" s="1"/>
  <c r="C13" i="31"/>
  <c r="C12" i="42" s="1"/>
  <c r="C12" i="54" s="1"/>
  <c r="C13" i="30"/>
  <c r="C12" i="41" s="1"/>
  <c r="C12" i="53" s="1"/>
  <c r="V13" i="31"/>
  <c r="V12" i="42" s="1"/>
  <c r="V12" i="54" s="1"/>
  <c r="V13" i="25"/>
  <c r="V12" i="40" s="1"/>
  <c r="V12" i="52" s="1"/>
  <c r="Z21" i="33"/>
  <c r="Z20" i="45" s="1"/>
  <c r="Z20" i="57" s="1"/>
  <c r="Z21" i="31"/>
  <c r="Z20" i="42" s="1"/>
  <c r="Z20" i="54" s="1"/>
  <c r="Z21" i="32"/>
  <c r="Z20" i="44" s="1"/>
  <c r="Z20" i="56" s="1"/>
  <c r="Z21" i="30"/>
  <c r="Z20" i="41" s="1"/>
  <c r="Z20" i="53" s="1"/>
  <c r="AA21" i="27"/>
  <c r="AA20" i="36" s="1"/>
  <c r="AA21" i="33"/>
  <c r="AA20" i="45" s="1"/>
  <c r="AA20" i="57" s="1"/>
  <c r="AA21" i="28"/>
  <c r="AA20" i="37" s="1"/>
  <c r="AA20" i="50" s="1"/>
  <c r="AA21" i="29"/>
  <c r="AA20" i="39" s="1"/>
  <c r="AA20" i="51" s="1"/>
  <c r="K17" i="29"/>
  <c r="K16" i="39" s="1"/>
  <c r="K16" i="51" s="1"/>
  <c r="K17" i="32"/>
  <c r="K16" i="44" s="1"/>
  <c r="K16" i="56" s="1"/>
  <c r="Y8" i="33"/>
  <c r="Y7" i="45" s="1"/>
  <c r="Y7" i="57" s="1"/>
  <c r="Y8" i="29"/>
  <c r="Y7" i="39" s="1"/>
  <c r="Y7" i="51" s="1"/>
  <c r="Y8" i="27"/>
  <c r="Y7" i="36" s="1"/>
  <c r="Y8" i="25"/>
  <c r="Y7" i="40" s="1"/>
  <c r="Y7" i="52" s="1"/>
  <c r="AB21" i="33"/>
  <c r="AB20" i="45" s="1"/>
  <c r="AB20" i="57" s="1"/>
  <c r="AB21" i="27"/>
  <c r="AB20" i="36" s="1"/>
  <c r="AB21" i="25"/>
  <c r="AB20" i="40" s="1"/>
  <c r="AB20" i="52" s="1"/>
  <c r="AB21" i="32"/>
  <c r="AB20" i="44" s="1"/>
  <c r="AB20" i="56" s="1"/>
  <c r="AB21" i="29"/>
  <c r="AB20" i="39" s="1"/>
  <c r="AB20" i="51" s="1"/>
  <c r="AB21" i="28"/>
  <c r="AB20" i="37" s="1"/>
  <c r="AB20" i="50" s="1"/>
  <c r="G20" i="31"/>
  <c r="G19" i="42" s="1"/>
  <c r="G19" i="54" s="1"/>
  <c r="AD16" i="31"/>
  <c r="AD15" i="42" s="1"/>
  <c r="AD15" i="54" s="1"/>
  <c r="AD16" i="27"/>
  <c r="AD15" i="36" s="1"/>
  <c r="AD16" i="25"/>
  <c r="AD15" i="40" s="1"/>
  <c r="AD15" i="52" s="1"/>
  <c r="AD16" i="29"/>
  <c r="AD15" i="39" s="1"/>
  <c r="AD15" i="51" s="1"/>
  <c r="AD16" i="33"/>
  <c r="AD15" i="45" s="1"/>
  <c r="AD15" i="57" s="1"/>
  <c r="AD16" i="30"/>
  <c r="AD15" i="41" s="1"/>
  <c r="AD15" i="53" s="1"/>
  <c r="C11" i="27"/>
  <c r="C10" i="36" s="1"/>
  <c r="C11" i="30"/>
  <c r="C10" i="41" s="1"/>
  <c r="C10" i="53" s="1"/>
  <c r="AC21" i="28"/>
  <c r="AC20" i="37" s="1"/>
  <c r="AC20" i="50" s="1"/>
  <c r="AC21" i="25"/>
  <c r="AC20" i="40" s="1"/>
  <c r="AC20" i="52" s="1"/>
  <c r="T7" i="29"/>
  <c r="T6" i="39" s="1"/>
  <c r="T6" i="51" s="1"/>
  <c r="Y16" i="31"/>
  <c r="Y15" i="42" s="1"/>
  <c r="Y15" i="54" s="1"/>
  <c r="Z21" i="28"/>
  <c r="Z20" i="37" s="1"/>
  <c r="Z20" i="50" s="1"/>
  <c r="AA21" i="25"/>
  <c r="AA20" i="40" s="1"/>
  <c r="AA20" i="52" s="1"/>
  <c r="AD5" i="30"/>
  <c r="AD4" i="41" s="1"/>
  <c r="AD4" i="53" s="1"/>
  <c r="J9" i="31"/>
  <c r="J8" i="42" s="1"/>
  <c r="J8" i="54" s="1"/>
  <c r="J9" i="29"/>
  <c r="J8" i="39" s="1"/>
  <c r="J8" i="51" s="1"/>
  <c r="J9" i="33"/>
  <c r="J8" i="45" s="1"/>
  <c r="J8" i="57" s="1"/>
  <c r="J9" i="27"/>
  <c r="J8" i="36" s="1"/>
  <c r="AB19" i="25"/>
  <c r="AB18" i="40" s="1"/>
  <c r="AB18" i="52" s="1"/>
  <c r="AB19" i="27"/>
  <c r="AB18" i="36" s="1"/>
  <c r="G13" i="29"/>
  <c r="G12" i="39" s="1"/>
  <c r="G12" i="51" s="1"/>
  <c r="G13" i="32"/>
  <c r="G12" i="44" s="1"/>
  <c r="G12" i="56" s="1"/>
  <c r="E27" i="33"/>
  <c r="E26" i="45" s="1"/>
  <c r="E26" i="57" s="1"/>
  <c r="E27" i="25"/>
  <c r="E26" i="40" s="1"/>
  <c r="E26" i="52" s="1"/>
  <c r="E27" i="28"/>
  <c r="E26" i="37" s="1"/>
  <c r="E26" i="50" s="1"/>
  <c r="E27" i="29"/>
  <c r="E26" i="39" s="1"/>
  <c r="E26" i="51" s="1"/>
  <c r="Q24" i="29"/>
  <c r="Q23" i="39" s="1"/>
  <c r="Q23" i="51" s="1"/>
  <c r="Q24" i="33"/>
  <c r="Q23" i="45" s="1"/>
  <c r="Q23" i="57" s="1"/>
  <c r="Q24" i="32"/>
  <c r="Q23" i="44" s="1"/>
  <c r="Q23" i="56" s="1"/>
  <c r="Q24" i="25"/>
  <c r="Q23" i="40" s="1"/>
  <c r="Q23" i="52" s="1"/>
  <c r="AE23" i="27"/>
  <c r="AE22" i="36" s="1"/>
  <c r="AE23" i="30"/>
  <c r="AE22" i="41" s="1"/>
  <c r="AE22" i="53" s="1"/>
  <c r="AE23" i="33"/>
  <c r="AE22" i="45" s="1"/>
  <c r="AE22" i="57" s="1"/>
  <c r="AE23" i="25"/>
  <c r="AE22" i="40" s="1"/>
  <c r="AE22" i="52" s="1"/>
  <c r="H5" i="32"/>
  <c r="H4" i="44" s="1"/>
  <c r="H4" i="56" s="1"/>
  <c r="H5" i="29"/>
  <c r="H4" i="39" s="1"/>
  <c r="H4" i="51" s="1"/>
  <c r="N6" i="32"/>
  <c r="N5" i="44" s="1"/>
  <c r="N5" i="56" s="1"/>
  <c r="N6" i="30"/>
  <c r="N5" i="41" s="1"/>
  <c r="N5" i="53" s="1"/>
  <c r="N6" i="28"/>
  <c r="N5" i="37" s="1"/>
  <c r="N5" i="50" s="1"/>
  <c r="N6" i="27"/>
  <c r="N5" i="36" s="1"/>
  <c r="V10" i="27"/>
  <c r="V9" i="36" s="1"/>
  <c r="V10" i="29"/>
  <c r="V9" i="39" s="1"/>
  <c r="V9" i="51" s="1"/>
  <c r="V10" i="31"/>
  <c r="V9" i="42" s="1"/>
  <c r="V9" i="54" s="1"/>
  <c r="AI6" i="32"/>
  <c r="AI5" i="44" s="1"/>
  <c r="AI5" i="56" s="1"/>
  <c r="AI6" i="28"/>
  <c r="AI5" i="37" s="1"/>
  <c r="AI5" i="50" s="1"/>
  <c r="H21" i="25"/>
  <c r="H20" i="40" s="1"/>
  <c r="H20" i="52" s="1"/>
  <c r="H21" i="29"/>
  <c r="H20" i="39" s="1"/>
  <c r="H20" i="51" s="1"/>
  <c r="H21" i="27"/>
  <c r="H20" i="36" s="1"/>
  <c r="H21" i="31"/>
  <c r="H20" i="42" s="1"/>
  <c r="H20" i="54" s="1"/>
  <c r="H21" i="32"/>
  <c r="H20" i="44" s="1"/>
  <c r="H20" i="56" s="1"/>
  <c r="O7" i="31"/>
  <c r="O6" i="42" s="1"/>
  <c r="O6" i="54" s="1"/>
  <c r="T24" i="25"/>
  <c r="T23" i="40" s="1"/>
  <c r="T23" i="52" s="1"/>
  <c r="T24" i="28"/>
  <c r="T23" i="37" s="1"/>
  <c r="T23" i="50" s="1"/>
  <c r="T24" i="31"/>
  <c r="T23" i="42" s="1"/>
  <c r="T23" i="54" s="1"/>
  <c r="T24" i="32"/>
  <c r="T23" i="44" s="1"/>
  <c r="T23" i="56" s="1"/>
  <c r="T24" i="27"/>
  <c r="T23" i="36" s="1"/>
  <c r="M14" i="25"/>
  <c r="M13" i="40" s="1"/>
  <c r="M13" i="52" s="1"/>
  <c r="M14" i="29"/>
  <c r="M13" i="39" s="1"/>
  <c r="M13" i="51" s="1"/>
  <c r="M14" i="31"/>
  <c r="M13" i="42" s="1"/>
  <c r="M13" i="54" s="1"/>
  <c r="AE5" i="28"/>
  <c r="AE4" i="37" s="1"/>
  <c r="AE4" i="50" s="1"/>
  <c r="AE5" i="29"/>
  <c r="AE4" i="39" s="1"/>
  <c r="AE4" i="51" s="1"/>
  <c r="AE5" i="25"/>
  <c r="AE4" i="40" s="1"/>
  <c r="AE4" i="52" s="1"/>
  <c r="AE5" i="30"/>
  <c r="AE4" i="41" s="1"/>
  <c r="AE4" i="53" s="1"/>
  <c r="AE5" i="31"/>
  <c r="AE4" i="42" s="1"/>
  <c r="AE4" i="54" s="1"/>
  <c r="C11" i="29"/>
  <c r="C10" i="39" s="1"/>
  <c r="C10" i="51" s="1"/>
  <c r="M18" i="25"/>
  <c r="M17" i="40" s="1"/>
  <c r="M17" i="52" s="1"/>
  <c r="Y16" i="30"/>
  <c r="Y15" i="41" s="1"/>
  <c r="Y15" i="53" s="1"/>
  <c r="Z21" i="27"/>
  <c r="Z20" i="36" s="1"/>
  <c r="AE5" i="32"/>
  <c r="AE4" i="44" s="1"/>
  <c r="AE4" i="56" s="1"/>
  <c r="AC17" i="27"/>
  <c r="AC16" i="36" s="1"/>
  <c r="AC17" i="29"/>
  <c r="AC16" i="39" s="1"/>
  <c r="AC16" i="51" s="1"/>
  <c r="AC17" i="32"/>
  <c r="AC16" i="44" s="1"/>
  <c r="AC16" i="56" s="1"/>
  <c r="AC17" i="28"/>
  <c r="AC16" i="37" s="1"/>
  <c r="AC16" i="50" s="1"/>
  <c r="Y20" i="33"/>
  <c r="Y19" i="45" s="1"/>
  <c r="Y19" i="57" s="1"/>
  <c r="Y20" i="32"/>
  <c r="Y19" i="44" s="1"/>
  <c r="Y19" i="56" s="1"/>
  <c r="S11" i="27"/>
  <c r="S10" i="36" s="1"/>
  <c r="S11" i="29"/>
  <c r="S10" i="39" s="1"/>
  <c r="S10" i="51" s="1"/>
  <c r="S11" i="31"/>
  <c r="S10" i="42" s="1"/>
  <c r="S10" i="54" s="1"/>
  <c r="M6" i="33"/>
  <c r="M5" i="45" s="1"/>
  <c r="M5" i="57" s="1"/>
  <c r="M6" i="25"/>
  <c r="M5" i="40" s="1"/>
  <c r="M5" i="52" s="1"/>
  <c r="M6" i="27"/>
  <c r="M5" i="36" s="1"/>
  <c r="M6" i="31"/>
  <c r="M5" i="42" s="1"/>
  <c r="M5" i="54" s="1"/>
  <c r="D22" i="33"/>
  <c r="D21" i="45" s="1"/>
  <c r="D21" i="57" s="1"/>
  <c r="D22" i="29"/>
  <c r="D21" i="39" s="1"/>
  <c r="D21" i="51" s="1"/>
  <c r="D22" i="27"/>
  <c r="D21" i="36" s="1"/>
  <c r="D22" i="32"/>
  <c r="D21" i="44" s="1"/>
  <c r="D21" i="56" s="1"/>
  <c r="D22" i="28"/>
  <c r="D21" i="37" s="1"/>
  <c r="D21" i="50" s="1"/>
  <c r="Y22" i="29"/>
  <c r="Y21" i="39" s="1"/>
  <c r="Y21" i="51" s="1"/>
  <c r="Y22" i="33"/>
  <c r="Y21" i="45" s="1"/>
  <c r="Y21" i="57" s="1"/>
  <c r="Y22" i="30"/>
  <c r="Y21" i="41" s="1"/>
  <c r="Y21" i="53" s="1"/>
  <c r="E22" i="31"/>
  <c r="E21" i="42" s="1"/>
  <c r="E21" i="54" s="1"/>
  <c r="F19" i="28"/>
  <c r="F18" i="37" s="1"/>
  <c r="F18" i="50" s="1"/>
  <c r="F19" i="29"/>
  <c r="F18" i="39" s="1"/>
  <c r="F18" i="51" s="1"/>
  <c r="F19" i="33"/>
  <c r="F18" i="45" s="1"/>
  <c r="F18" i="57" s="1"/>
  <c r="J5" i="33"/>
  <c r="J4" i="45" s="1"/>
  <c r="J4" i="57" s="1"/>
  <c r="J5" i="27"/>
  <c r="J4" i="36" s="1"/>
  <c r="J5" i="25"/>
  <c r="J4" i="40" s="1"/>
  <c r="J4" i="52" s="1"/>
  <c r="J5" i="28"/>
  <c r="J4" i="37" s="1"/>
  <c r="J4" i="50" s="1"/>
  <c r="U10" i="30"/>
  <c r="U9" i="41" s="1"/>
  <c r="U9" i="53" s="1"/>
  <c r="U10" i="31"/>
  <c r="U9" i="42" s="1"/>
  <c r="U9" i="54" s="1"/>
  <c r="AK25" i="28"/>
  <c r="AK24" i="37" s="1"/>
  <c r="AK24" i="50" s="1"/>
  <c r="AK25" i="29"/>
  <c r="AK24" i="39" s="1"/>
  <c r="AK24" i="51" s="1"/>
  <c r="H9" i="29"/>
  <c r="H8" i="39" s="1"/>
  <c r="H8" i="51" s="1"/>
  <c r="C19" i="32"/>
  <c r="C18" i="44" s="1"/>
  <c r="C18" i="56" s="1"/>
  <c r="F5" i="29"/>
  <c r="F4" i="39" s="1"/>
  <c r="F4" i="51" s="1"/>
  <c r="G17" i="30"/>
  <c r="G16" i="41" s="1"/>
  <c r="G16" i="53" s="1"/>
  <c r="K6" i="32"/>
  <c r="K5" i="44" s="1"/>
  <c r="K5" i="56" s="1"/>
  <c r="K18" i="25"/>
  <c r="K17" i="40" s="1"/>
  <c r="K17" i="52" s="1"/>
  <c r="L17" i="32"/>
  <c r="L16" i="44" s="1"/>
  <c r="L16" i="56" s="1"/>
  <c r="M14" i="30"/>
  <c r="M13" i="41" s="1"/>
  <c r="M13" i="53" s="1"/>
  <c r="M18" i="32"/>
  <c r="M17" i="44" s="1"/>
  <c r="M17" i="56" s="1"/>
  <c r="U10" i="32"/>
  <c r="U9" i="44" s="1"/>
  <c r="U9" i="56" s="1"/>
  <c r="X21" i="25"/>
  <c r="X20" i="40" s="1"/>
  <c r="X20" i="52" s="1"/>
  <c r="AC21" i="31"/>
  <c r="AC20" i="42" s="1"/>
  <c r="AC20" i="54" s="1"/>
  <c r="G16" i="33"/>
  <c r="G15" i="45" s="1"/>
  <c r="G15" i="57" s="1"/>
  <c r="G16" i="25"/>
  <c r="G15" i="40" s="1"/>
  <c r="G15" i="52" s="1"/>
  <c r="G16" i="27"/>
  <c r="G15" i="36" s="1"/>
  <c r="G16" i="32"/>
  <c r="G15" i="44" s="1"/>
  <c r="G15" i="56" s="1"/>
  <c r="O25" i="33"/>
  <c r="O24" i="45" s="1"/>
  <c r="O24" i="57" s="1"/>
  <c r="O25" i="27"/>
  <c r="O24" i="36" s="1"/>
  <c r="O25" i="28"/>
  <c r="O24" i="37" s="1"/>
  <c r="O24" i="50" s="1"/>
  <c r="O25" i="30"/>
  <c r="O24" i="41" s="1"/>
  <c r="O24" i="53" s="1"/>
  <c r="O25" i="31"/>
  <c r="O24" i="42" s="1"/>
  <c r="O24" i="54" s="1"/>
  <c r="AF23" i="30"/>
  <c r="AF22" i="41" s="1"/>
  <c r="AF22" i="53" s="1"/>
  <c r="AF23" i="25"/>
  <c r="AF22" i="40" s="1"/>
  <c r="AF22" i="52" s="1"/>
  <c r="AF23" i="28"/>
  <c r="AF22" i="37" s="1"/>
  <c r="AF22" i="50" s="1"/>
  <c r="H9" i="31"/>
  <c r="H8" i="42" s="1"/>
  <c r="H8" i="54" s="1"/>
  <c r="H9" i="33"/>
  <c r="H8" i="45" s="1"/>
  <c r="H8" i="57" s="1"/>
  <c r="H9" i="32"/>
  <c r="H8" i="44" s="1"/>
  <c r="H8" i="56" s="1"/>
  <c r="AE17" i="30"/>
  <c r="AE16" i="41" s="1"/>
  <c r="AE16" i="53" s="1"/>
  <c r="AE17" i="29"/>
  <c r="AE16" i="39" s="1"/>
  <c r="AE16" i="51" s="1"/>
  <c r="AE17" i="28"/>
  <c r="AE16" i="37" s="1"/>
  <c r="AE16" i="50" s="1"/>
  <c r="AE17" i="33"/>
  <c r="AE16" i="45" s="1"/>
  <c r="AE16" i="57" s="1"/>
  <c r="G20" i="30"/>
  <c r="G19" i="41" s="1"/>
  <c r="G19" i="53" s="1"/>
  <c r="G20" i="33"/>
  <c r="G19" i="45" s="1"/>
  <c r="G19" i="57" s="1"/>
  <c r="G20" i="29"/>
  <c r="G19" i="39" s="1"/>
  <c r="G19" i="51" s="1"/>
  <c r="G20" i="27"/>
  <c r="G19" i="36" s="1"/>
  <c r="G20" i="32"/>
  <c r="G19" i="44" s="1"/>
  <c r="G19" i="56" s="1"/>
  <c r="U11" i="27"/>
  <c r="U10" i="36" s="1"/>
  <c r="U11" i="30"/>
  <c r="U10" i="41" s="1"/>
  <c r="U10" i="53" s="1"/>
  <c r="U11" i="28"/>
  <c r="U10" i="37" s="1"/>
  <c r="U10" i="50" s="1"/>
  <c r="AJ25" i="28"/>
  <c r="AJ24" i="37" s="1"/>
  <c r="AJ24" i="50" s="1"/>
  <c r="AJ25" i="33"/>
  <c r="AJ24" i="45" s="1"/>
  <c r="AJ24" i="57" s="1"/>
  <c r="AJ25" i="27"/>
  <c r="AJ24" i="36" s="1"/>
  <c r="Z22" i="28"/>
  <c r="Z21" i="37" s="1"/>
  <c r="Z21" i="50" s="1"/>
  <c r="Z22" i="31"/>
  <c r="Z21" i="42" s="1"/>
  <c r="Z21" i="54" s="1"/>
  <c r="Z22" i="29"/>
  <c r="Z21" i="39" s="1"/>
  <c r="Z21" i="51" s="1"/>
  <c r="Z22" i="32"/>
  <c r="Z21" i="44" s="1"/>
  <c r="Z21" i="56" s="1"/>
  <c r="Z22" i="25"/>
  <c r="Z21" i="40" s="1"/>
  <c r="Z21" i="52" s="1"/>
  <c r="Z22" i="33"/>
  <c r="Z21" i="45" s="1"/>
  <c r="Z21" i="57" s="1"/>
  <c r="E22" i="32"/>
  <c r="E21" i="44" s="1"/>
  <c r="E21" i="56" s="1"/>
  <c r="C10" i="33"/>
  <c r="C9" i="45" s="1"/>
  <c r="C9" i="57" s="1"/>
  <c r="C10" i="31"/>
  <c r="C9" i="42" s="1"/>
  <c r="C9" i="54" s="1"/>
  <c r="C10" i="29"/>
  <c r="C9" i="39" s="1"/>
  <c r="C9" i="51" s="1"/>
  <c r="C10" i="32"/>
  <c r="C9" i="44" s="1"/>
  <c r="C9" i="56" s="1"/>
  <c r="H20" i="33"/>
  <c r="H19" i="45" s="1"/>
  <c r="H19" i="57" s="1"/>
  <c r="H20" i="31"/>
  <c r="H19" i="42" s="1"/>
  <c r="H19" i="54" s="1"/>
  <c r="H20" i="30"/>
  <c r="H19" i="41" s="1"/>
  <c r="H19" i="53" s="1"/>
  <c r="X26" i="29"/>
  <c r="X25" i="39" s="1"/>
  <c r="X25" i="51" s="1"/>
  <c r="X26" i="25"/>
  <c r="X25" i="40" s="1"/>
  <c r="X25" i="52" s="1"/>
  <c r="I23" i="30"/>
  <c r="I22" i="41" s="1"/>
  <c r="I22" i="53" s="1"/>
  <c r="D22" i="31"/>
  <c r="D21" i="42" s="1"/>
  <c r="D21" i="54" s="1"/>
  <c r="G17" i="25"/>
  <c r="G16" i="40" s="1"/>
  <c r="G16" i="52" s="1"/>
  <c r="H20" i="25"/>
  <c r="H19" i="40" s="1"/>
  <c r="H19" i="52" s="1"/>
  <c r="J5" i="31"/>
  <c r="J4" i="42" s="1"/>
  <c r="J4" i="54" s="1"/>
  <c r="O25" i="25"/>
  <c r="O24" i="40" s="1"/>
  <c r="O24" i="52" s="1"/>
  <c r="X9" i="32"/>
  <c r="X8" i="44" s="1"/>
  <c r="X8" i="56" s="1"/>
  <c r="AB5" i="27"/>
  <c r="AB4" i="36" s="1"/>
  <c r="AF25" i="31"/>
  <c r="AF24" i="42" s="1"/>
  <c r="AF24" i="54" s="1"/>
  <c r="AK24" i="31"/>
  <c r="AK23" i="42" s="1"/>
  <c r="AK23" i="54" s="1"/>
  <c r="AK24" i="28"/>
  <c r="AK23" i="37" s="1"/>
  <c r="AK23" i="50" s="1"/>
  <c r="AK24" i="25"/>
  <c r="AK23" i="40" s="1"/>
  <c r="AK23" i="52" s="1"/>
  <c r="I17" i="33"/>
  <c r="I16" i="45" s="1"/>
  <c r="I16" i="57" s="1"/>
  <c r="I17" i="25"/>
  <c r="I16" i="40" s="1"/>
  <c r="I16" i="52" s="1"/>
  <c r="I17" i="27"/>
  <c r="I16" i="36" s="1"/>
  <c r="E20" i="33"/>
  <c r="E19" i="45" s="1"/>
  <c r="E19" i="57" s="1"/>
  <c r="E20" i="31"/>
  <c r="E19" i="42" s="1"/>
  <c r="E19" i="54" s="1"/>
  <c r="E20" i="25"/>
  <c r="E19" i="40" s="1"/>
  <c r="E19" i="52" s="1"/>
  <c r="E20" i="30"/>
  <c r="E19" i="41" s="1"/>
  <c r="E19" i="53" s="1"/>
  <c r="V26" i="33"/>
  <c r="V25" i="45" s="1"/>
  <c r="V25" i="57" s="1"/>
  <c r="V26" i="32"/>
  <c r="V25" i="44" s="1"/>
  <c r="V25" i="56" s="1"/>
  <c r="V26" i="30"/>
  <c r="V25" i="41" s="1"/>
  <c r="V25" i="53" s="1"/>
  <c r="V26" i="29"/>
  <c r="V25" i="39" s="1"/>
  <c r="V25" i="51" s="1"/>
  <c r="K23" i="27"/>
  <c r="K22" i="36" s="1"/>
  <c r="K23" i="29"/>
  <c r="K22" i="39" s="1"/>
  <c r="K22" i="51" s="1"/>
  <c r="K23" i="32"/>
  <c r="K22" i="44" s="1"/>
  <c r="K22" i="56" s="1"/>
  <c r="K23" i="31"/>
  <c r="K22" i="42" s="1"/>
  <c r="K22" i="54" s="1"/>
  <c r="K23" i="28"/>
  <c r="K22" i="37" s="1"/>
  <c r="K22" i="50" s="1"/>
  <c r="V26" i="28"/>
  <c r="V25" i="37" s="1"/>
  <c r="V25" i="50" s="1"/>
  <c r="AM11" i="27"/>
  <c r="AM10" i="36" s="1"/>
  <c r="AH6" i="32"/>
  <c r="AH5" i="44" s="1"/>
  <c r="AH5" i="56" s="1"/>
  <c r="AH6" i="33"/>
  <c r="AH5" i="45" s="1"/>
  <c r="AH5" i="57" s="1"/>
  <c r="AH6" i="25"/>
  <c r="AH5" i="40" s="1"/>
  <c r="AH5" i="52" s="1"/>
  <c r="AH6" i="27"/>
  <c r="AH5" i="36" s="1"/>
  <c r="AH6" i="29"/>
  <c r="AH5" i="39" s="1"/>
  <c r="AH5" i="51" s="1"/>
  <c r="K14" i="33"/>
  <c r="K13" i="45" s="1"/>
  <c r="K13" i="57" s="1"/>
  <c r="K14" i="31"/>
  <c r="K13" i="42" s="1"/>
  <c r="K13" i="54" s="1"/>
  <c r="Q15" i="29"/>
  <c r="Q14" i="39" s="1"/>
  <c r="Q14" i="51" s="1"/>
  <c r="Q15" i="28"/>
  <c r="Q14" i="37" s="1"/>
  <c r="Q14" i="50" s="1"/>
  <c r="Q15" i="32"/>
  <c r="Q14" i="44" s="1"/>
  <c r="Q14" i="56" s="1"/>
  <c r="Q15" i="27"/>
  <c r="Q14" i="36" s="1"/>
  <c r="AH18" i="33"/>
  <c r="AH17" i="45" s="1"/>
  <c r="AH17" i="57" s="1"/>
  <c r="AH18" i="31"/>
  <c r="AH17" i="42" s="1"/>
  <c r="AH17" i="54" s="1"/>
  <c r="AC16" i="31"/>
  <c r="AC15" i="42" s="1"/>
  <c r="AC15" i="54" s="1"/>
  <c r="AC16" i="30"/>
  <c r="AC15" i="41" s="1"/>
  <c r="AC15" i="53" s="1"/>
  <c r="AC16" i="25"/>
  <c r="AC15" i="40" s="1"/>
  <c r="AC15" i="52" s="1"/>
  <c r="AC16" i="29"/>
  <c r="AC15" i="39" s="1"/>
  <c r="AC15" i="51" s="1"/>
  <c r="AC16" i="33"/>
  <c r="AC15" i="45" s="1"/>
  <c r="AC15" i="57" s="1"/>
  <c r="AC16" i="28"/>
  <c r="AC15" i="37" s="1"/>
  <c r="AC15" i="50" s="1"/>
  <c r="E8" i="33"/>
  <c r="E7" i="45" s="1"/>
  <c r="E7" i="57" s="1"/>
  <c r="E8" i="31"/>
  <c r="E7" i="42" s="1"/>
  <c r="E7" i="54" s="1"/>
  <c r="S7" i="32"/>
  <c r="S6" i="44" s="1"/>
  <c r="S6" i="56" s="1"/>
  <c r="S7" i="31"/>
  <c r="S6" i="42" s="1"/>
  <c r="S6" i="54" s="1"/>
  <c r="S7" i="30"/>
  <c r="S6" i="41" s="1"/>
  <c r="S6" i="53" s="1"/>
  <c r="S7" i="29"/>
  <c r="S6" i="39" s="1"/>
  <c r="S6" i="51" s="1"/>
  <c r="S7" i="25"/>
  <c r="S6" i="40" s="1"/>
  <c r="S6" i="52" s="1"/>
  <c r="O6" i="32"/>
  <c r="O5" i="44" s="1"/>
  <c r="O5" i="56" s="1"/>
  <c r="O6" i="27"/>
  <c r="O5" i="36" s="1"/>
  <c r="O6" i="33"/>
  <c r="O5" i="45" s="1"/>
  <c r="O5" i="57" s="1"/>
  <c r="O6" i="29"/>
  <c r="O5" i="39" s="1"/>
  <c r="O5" i="51" s="1"/>
  <c r="O6" i="28"/>
  <c r="O5" i="37" s="1"/>
  <c r="O5" i="50" s="1"/>
  <c r="O6" i="31"/>
  <c r="O5" i="42" s="1"/>
  <c r="O5" i="54" s="1"/>
  <c r="F22" i="33"/>
  <c r="F21" i="45" s="1"/>
  <c r="F21" i="57" s="1"/>
  <c r="F22" i="32"/>
  <c r="F21" i="44" s="1"/>
  <c r="F21" i="56" s="1"/>
  <c r="C19" i="33"/>
  <c r="C18" i="45" s="1"/>
  <c r="C18" i="57" s="1"/>
  <c r="D22" i="25"/>
  <c r="D21" i="40" s="1"/>
  <c r="D21" i="52" s="1"/>
  <c r="I17" i="29"/>
  <c r="I16" i="39" s="1"/>
  <c r="I16" i="51" s="1"/>
  <c r="J16" i="25"/>
  <c r="J15" i="40" s="1"/>
  <c r="J15" i="52" s="1"/>
  <c r="J16" i="31"/>
  <c r="J15" i="42" s="1"/>
  <c r="J15" i="54" s="1"/>
  <c r="Z8" i="31"/>
  <c r="Z7" i="42" s="1"/>
  <c r="Z7" i="54" s="1"/>
  <c r="Z8" i="30"/>
  <c r="Z7" i="41" s="1"/>
  <c r="Z7" i="53" s="1"/>
  <c r="Z8" i="33"/>
  <c r="Z7" i="45" s="1"/>
  <c r="Z7" i="57" s="1"/>
  <c r="Z8" i="27"/>
  <c r="Z7" i="36" s="1"/>
  <c r="Z8" i="32"/>
  <c r="Z7" i="44" s="1"/>
  <c r="Z7" i="56" s="1"/>
  <c r="V11" i="33"/>
  <c r="V10" i="45" s="1"/>
  <c r="V10" i="57" s="1"/>
  <c r="V11" i="25"/>
  <c r="V10" i="40" s="1"/>
  <c r="V10" i="52" s="1"/>
  <c r="K5" i="33"/>
  <c r="K4" i="45" s="1"/>
  <c r="K4" i="57" s="1"/>
  <c r="K5" i="32"/>
  <c r="K4" i="44" s="1"/>
  <c r="K4" i="56" s="1"/>
  <c r="K5" i="30"/>
  <c r="K4" i="41" s="1"/>
  <c r="K4" i="53" s="1"/>
  <c r="K5" i="29"/>
  <c r="K4" i="39" s="1"/>
  <c r="K4" i="51" s="1"/>
  <c r="K5" i="27"/>
  <c r="K4" i="36" s="1"/>
  <c r="AA22" i="33"/>
  <c r="AA21" i="45" s="1"/>
  <c r="AA21" i="57" s="1"/>
  <c r="AA22" i="31"/>
  <c r="AA21" i="42" s="1"/>
  <c r="AA21" i="54" s="1"/>
  <c r="AA22" i="28"/>
  <c r="AA21" i="37" s="1"/>
  <c r="AA21" i="50" s="1"/>
  <c r="AA22" i="27"/>
  <c r="AA21" i="36" s="1"/>
  <c r="AA22" i="29"/>
  <c r="AA21" i="39" s="1"/>
  <c r="AA21" i="51" s="1"/>
  <c r="AA22" i="32"/>
  <c r="AA21" i="44" s="1"/>
  <c r="AA21" i="56" s="1"/>
  <c r="AF3" i="30"/>
  <c r="AF2" i="41" s="1"/>
  <c r="AF2" i="53" s="1"/>
  <c r="D26" i="33"/>
  <c r="D25" i="45" s="1"/>
  <c r="D25" i="57" s="1"/>
  <c r="F21" i="33"/>
  <c r="F20" i="45" s="1"/>
  <c r="F20" i="57" s="1"/>
  <c r="J5" i="29"/>
  <c r="J4" i="39" s="1"/>
  <c r="J4" i="51" s="1"/>
  <c r="K5" i="31"/>
  <c r="K4" i="42" s="1"/>
  <c r="K4" i="54" s="1"/>
  <c r="K5" i="25"/>
  <c r="K4" i="40" s="1"/>
  <c r="K4" i="52" s="1"/>
  <c r="M25" i="29"/>
  <c r="M24" i="39" s="1"/>
  <c r="M24" i="51" s="1"/>
  <c r="O7" i="27"/>
  <c r="O6" i="36" s="1"/>
  <c r="Q15" i="30"/>
  <c r="Q14" i="41" s="1"/>
  <c r="Q14" i="53" s="1"/>
  <c r="U10" i="25"/>
  <c r="U9" i="40" s="1"/>
  <c r="U9" i="52" s="1"/>
  <c r="V10" i="32"/>
  <c r="V9" i="44" s="1"/>
  <c r="V9" i="56" s="1"/>
  <c r="Z22" i="30"/>
  <c r="Z21" i="41" s="1"/>
  <c r="Z21" i="53" s="1"/>
  <c r="AC16" i="32"/>
  <c r="AC15" i="44" s="1"/>
  <c r="AC15" i="56" s="1"/>
  <c r="AF23" i="32"/>
  <c r="AF22" i="44" s="1"/>
  <c r="AF22" i="56" s="1"/>
  <c r="O15" i="29"/>
  <c r="O14" i="39" s="1"/>
  <c r="O14" i="51" s="1"/>
  <c r="O15" i="27"/>
  <c r="O14" i="36" s="1"/>
  <c r="O15" i="25"/>
  <c r="O14" i="40" s="1"/>
  <c r="O14" i="52" s="1"/>
  <c r="O15" i="31"/>
  <c r="O14" i="42" s="1"/>
  <c r="O14" i="54" s="1"/>
  <c r="O15" i="32"/>
  <c r="O14" i="44" s="1"/>
  <c r="O14" i="56" s="1"/>
  <c r="W8" i="32"/>
  <c r="W7" i="44" s="1"/>
  <c r="W7" i="56" s="1"/>
  <c r="W8" i="33"/>
  <c r="W7" i="45" s="1"/>
  <c r="W7" i="57" s="1"/>
  <c r="Q7" i="29"/>
  <c r="Q6" i="39" s="1"/>
  <c r="Q6" i="51" s="1"/>
  <c r="Q7" i="27"/>
  <c r="Q6" i="36" s="1"/>
  <c r="Q7" i="28"/>
  <c r="Q6" i="37" s="1"/>
  <c r="Q6" i="50" s="1"/>
  <c r="X22" i="25"/>
  <c r="X21" i="40" s="1"/>
  <c r="X21" i="52" s="1"/>
  <c r="X22" i="28"/>
  <c r="X21" i="37" s="1"/>
  <c r="X21" i="50" s="1"/>
  <c r="Z21" i="25"/>
  <c r="Z20" i="40" s="1"/>
  <c r="Z20" i="52" s="1"/>
  <c r="L23" i="27"/>
  <c r="L22" i="36" s="1"/>
  <c r="L23" i="32"/>
  <c r="L22" i="44" s="1"/>
  <c r="L22" i="56" s="1"/>
  <c r="L23" i="33"/>
  <c r="L22" i="45" s="1"/>
  <c r="L22" i="57" s="1"/>
  <c r="AB9" i="31"/>
  <c r="AB8" i="42" s="1"/>
  <c r="AB8" i="54" s="1"/>
  <c r="AB9" i="29"/>
  <c r="AB8" i="39" s="1"/>
  <c r="AB8" i="51" s="1"/>
  <c r="AB9" i="25"/>
  <c r="AB8" i="40" s="1"/>
  <c r="AB8" i="52" s="1"/>
  <c r="AB9" i="28"/>
  <c r="AB8" i="37" s="1"/>
  <c r="AB8" i="50" s="1"/>
  <c r="AB9" i="33"/>
  <c r="AB8" i="45" s="1"/>
  <c r="AB8" i="57" s="1"/>
  <c r="AB9" i="30"/>
  <c r="AB8" i="41" s="1"/>
  <c r="AB8" i="53" s="1"/>
  <c r="AM24" i="32"/>
  <c r="AM23" i="44" s="1"/>
  <c r="AM23" i="56" s="1"/>
  <c r="AM24" i="33"/>
  <c r="AM23" i="45" s="1"/>
  <c r="AM23" i="57" s="1"/>
  <c r="M18" i="33"/>
  <c r="M17" i="45" s="1"/>
  <c r="M17" i="57" s="1"/>
  <c r="M18" i="30"/>
  <c r="M17" i="41" s="1"/>
  <c r="M17" i="53" s="1"/>
  <c r="M18" i="28"/>
  <c r="M17" i="37" s="1"/>
  <c r="M17" i="50" s="1"/>
  <c r="M18" i="29"/>
  <c r="M17" i="39" s="1"/>
  <c r="M17" i="51" s="1"/>
  <c r="I16" i="30"/>
  <c r="I15" i="41" s="1"/>
  <c r="I15" i="53" s="1"/>
  <c r="I16" i="31"/>
  <c r="I15" i="42" s="1"/>
  <c r="I15" i="54" s="1"/>
  <c r="I16" i="29"/>
  <c r="I15" i="39" s="1"/>
  <c r="I15" i="51" s="1"/>
  <c r="I16" i="25"/>
  <c r="I15" i="40" s="1"/>
  <c r="I15" i="52" s="1"/>
  <c r="I16" i="33"/>
  <c r="I15" i="45" s="1"/>
  <c r="I15" i="57" s="1"/>
  <c r="AA20" i="29"/>
  <c r="AA19" i="39" s="1"/>
  <c r="AA19" i="51" s="1"/>
  <c r="AA20" i="30"/>
  <c r="AA19" i="41" s="1"/>
  <c r="AA19" i="53" s="1"/>
  <c r="AA20" i="31"/>
  <c r="AA19" i="42" s="1"/>
  <c r="AA19" i="54" s="1"/>
  <c r="AA20" i="33"/>
  <c r="AA19" i="45" s="1"/>
  <c r="AA19" i="57" s="1"/>
  <c r="AA20" i="27"/>
  <c r="AA19" i="36" s="1"/>
  <c r="AA20" i="32"/>
  <c r="AA19" i="44" s="1"/>
  <c r="AA19" i="56" s="1"/>
  <c r="Q25" i="25"/>
  <c r="Q24" i="40" s="1"/>
  <c r="Q24" i="52" s="1"/>
  <c r="Q25" i="30"/>
  <c r="Q24" i="41" s="1"/>
  <c r="Q24" i="53" s="1"/>
  <c r="Q25" i="33"/>
  <c r="Q24" i="45" s="1"/>
  <c r="Q24" i="57" s="1"/>
  <c r="Q25" i="27"/>
  <c r="Q24" i="36" s="1"/>
  <c r="Q25" i="31"/>
  <c r="Q24" i="42" s="1"/>
  <c r="Q24" i="54" s="1"/>
  <c r="AD5" i="25"/>
  <c r="AD4" i="40" s="1"/>
  <c r="AD4" i="52" s="1"/>
  <c r="AD5" i="27"/>
  <c r="AD4" i="36" s="1"/>
  <c r="AD5" i="29"/>
  <c r="AD4" i="39" s="1"/>
  <c r="AD4" i="51" s="1"/>
  <c r="AD5" i="28"/>
  <c r="AD4" i="37" s="1"/>
  <c r="AD4" i="50" s="1"/>
  <c r="AD5" i="31"/>
  <c r="AD4" i="42" s="1"/>
  <c r="AD4" i="54" s="1"/>
  <c r="X27" i="31"/>
  <c r="X26" i="42" s="1"/>
  <c r="X26" i="54" s="1"/>
  <c r="X27" i="25"/>
  <c r="X26" i="40" s="1"/>
  <c r="X26" i="52" s="1"/>
  <c r="X27" i="32"/>
  <c r="X26" i="44" s="1"/>
  <c r="X26" i="56" s="1"/>
  <c r="X27" i="29"/>
  <c r="X26" i="39" s="1"/>
  <c r="X26" i="51" s="1"/>
  <c r="L17" i="33"/>
  <c r="L16" i="45" s="1"/>
  <c r="L16" i="57" s="1"/>
  <c r="L17" i="25"/>
  <c r="L16" i="40" s="1"/>
  <c r="L16" i="52" s="1"/>
  <c r="L17" i="28"/>
  <c r="L16" i="37" s="1"/>
  <c r="L16" i="50" s="1"/>
  <c r="L17" i="31"/>
  <c r="L16" i="42" s="1"/>
  <c r="L16" i="54" s="1"/>
  <c r="F8" i="29"/>
  <c r="F7" i="39" s="1"/>
  <c r="F7" i="51" s="1"/>
  <c r="F8" i="31"/>
  <c r="F7" i="42" s="1"/>
  <c r="F7" i="54" s="1"/>
  <c r="N23" i="33"/>
  <c r="N22" i="45" s="1"/>
  <c r="N22" i="57" s="1"/>
  <c r="N23" i="25"/>
  <c r="N22" i="40" s="1"/>
  <c r="N22" i="52" s="1"/>
  <c r="AG14" i="31"/>
  <c r="AG13" i="42" s="1"/>
  <c r="AG13" i="54" s="1"/>
  <c r="AG14" i="25"/>
  <c r="AG13" i="40" s="1"/>
  <c r="AG13" i="52" s="1"/>
  <c r="AG14" i="32"/>
  <c r="AG13" i="44" s="1"/>
  <c r="AG13" i="56" s="1"/>
  <c r="AG14" i="27"/>
  <c r="AG13" i="36" s="1"/>
  <c r="AG14" i="29"/>
  <c r="AG13" i="39" s="1"/>
  <c r="AG13" i="51" s="1"/>
  <c r="AG14" i="28"/>
  <c r="AG13" i="37" s="1"/>
  <c r="AG13" i="50" s="1"/>
  <c r="I21" i="30"/>
  <c r="I20" i="41" s="1"/>
  <c r="I20" i="53" s="1"/>
  <c r="I21" i="33"/>
  <c r="I20" i="45" s="1"/>
  <c r="I20" i="57" s="1"/>
  <c r="I21" i="32"/>
  <c r="I20" i="44" s="1"/>
  <c r="I20" i="56" s="1"/>
  <c r="I21" i="29"/>
  <c r="I20" i="39" s="1"/>
  <c r="I20" i="51" s="1"/>
  <c r="E20" i="29"/>
  <c r="E19" i="39" s="1"/>
  <c r="E19" i="51" s="1"/>
  <c r="H9" i="28"/>
  <c r="H8" i="37" s="1"/>
  <c r="H8" i="50" s="1"/>
  <c r="D26" i="29"/>
  <c r="D25" i="39" s="1"/>
  <c r="D25" i="51" s="1"/>
  <c r="D9" i="27"/>
  <c r="D8" i="36" s="1"/>
  <c r="G22" i="25"/>
  <c r="G21" i="40" s="1"/>
  <c r="G21" i="52" s="1"/>
  <c r="G22" i="31"/>
  <c r="G21" i="42" s="1"/>
  <c r="G21" i="54" s="1"/>
  <c r="G16" i="30"/>
  <c r="G15" i="41" s="1"/>
  <c r="G15" i="53" s="1"/>
  <c r="H20" i="32"/>
  <c r="H19" i="44" s="1"/>
  <c r="H19" i="56" s="1"/>
  <c r="H21" i="28"/>
  <c r="H20" i="37" s="1"/>
  <c r="H20" i="50" s="1"/>
  <c r="L17" i="27"/>
  <c r="L16" i="36" s="1"/>
  <c r="M14" i="27"/>
  <c r="M13" i="36" s="1"/>
  <c r="M25" i="27"/>
  <c r="M24" i="36" s="1"/>
  <c r="O25" i="29"/>
  <c r="O24" i="39" s="1"/>
  <c r="O24" i="51" s="1"/>
  <c r="O6" i="30"/>
  <c r="O5" i="41" s="1"/>
  <c r="O5" i="53" s="1"/>
  <c r="Q24" i="27"/>
  <c r="Q23" i="36" s="1"/>
  <c r="Z21" i="29"/>
  <c r="Z20" i="39" s="1"/>
  <c r="Z20" i="51" s="1"/>
  <c r="Z8" i="29"/>
  <c r="Z7" i="39" s="1"/>
  <c r="Z7" i="51" s="1"/>
  <c r="AC16" i="27"/>
  <c r="AC15" i="36" s="1"/>
  <c r="AD16" i="28"/>
  <c r="AD15" i="37" s="1"/>
  <c r="AD15" i="50" s="1"/>
  <c r="AF25" i="33"/>
  <c r="AF24" i="45" s="1"/>
  <c r="AF24" i="57" s="1"/>
  <c r="AK15" i="25"/>
  <c r="AK14" i="40" s="1"/>
  <c r="AK14" i="52" s="1"/>
  <c r="V22" i="31"/>
  <c r="V21" i="42" s="1"/>
  <c r="V21" i="54" s="1"/>
  <c r="V22" i="30"/>
  <c r="V21" i="41" s="1"/>
  <c r="V21" i="53" s="1"/>
  <c r="V22" i="25"/>
  <c r="V21" i="40" s="1"/>
  <c r="V21" i="52" s="1"/>
  <c r="V22" i="28"/>
  <c r="V21" i="37" s="1"/>
  <c r="V21" i="50" s="1"/>
  <c r="X19" i="27"/>
  <c r="X18" i="36" s="1"/>
  <c r="X19" i="30"/>
  <c r="X18" i="41" s="1"/>
  <c r="X18" i="53" s="1"/>
  <c r="X19" i="28"/>
  <c r="X18" i="37" s="1"/>
  <c r="X18" i="50" s="1"/>
  <c r="X19" i="29"/>
  <c r="X18" i="39" s="1"/>
  <c r="X18" i="51" s="1"/>
  <c r="X19" i="31"/>
  <c r="X18" i="42" s="1"/>
  <c r="X18" i="54" s="1"/>
  <c r="T27" i="29"/>
  <c r="T26" i="39" s="1"/>
  <c r="T26" i="51" s="1"/>
  <c r="T27" i="25"/>
  <c r="T26" i="40" s="1"/>
  <c r="T26" i="52" s="1"/>
  <c r="T27" i="32"/>
  <c r="T26" i="44" s="1"/>
  <c r="T26" i="56" s="1"/>
  <c r="K9" i="27"/>
  <c r="K8" i="36" s="1"/>
  <c r="K9" i="25"/>
  <c r="K8" i="40" s="1"/>
  <c r="K8" i="52" s="1"/>
  <c r="AC19" i="33"/>
  <c r="AC18" i="45" s="1"/>
  <c r="AC18" i="57" s="1"/>
  <c r="AC19" i="25"/>
  <c r="AC18" i="40" s="1"/>
  <c r="AC18" i="52" s="1"/>
  <c r="AC19" i="28"/>
  <c r="AC18" i="37" s="1"/>
  <c r="AC18" i="50" s="1"/>
  <c r="AB13" i="25"/>
  <c r="AB12" i="40" s="1"/>
  <c r="AB12" i="52" s="1"/>
  <c r="AB13" i="32"/>
  <c r="AB12" i="44" s="1"/>
  <c r="AB12" i="56" s="1"/>
  <c r="Y27" i="33"/>
  <c r="Y26" i="45" s="1"/>
  <c r="Y26" i="57" s="1"/>
  <c r="Y27" i="31"/>
  <c r="Y26" i="42" s="1"/>
  <c r="Y26" i="54" s="1"/>
  <c r="S15" i="25"/>
  <c r="S14" i="40" s="1"/>
  <c r="S14" i="52" s="1"/>
  <c r="S15" i="27"/>
  <c r="S14" i="36" s="1"/>
  <c r="S15" i="29"/>
  <c r="S14" i="39" s="1"/>
  <c r="S14" i="51" s="1"/>
  <c r="AB13" i="29"/>
  <c r="AB12" i="39" s="1"/>
  <c r="AB12" i="51" s="1"/>
  <c r="AF9" i="28"/>
  <c r="AF8" i="37" s="1"/>
  <c r="AF8" i="50" s="1"/>
  <c r="AF9" i="25"/>
  <c r="AF8" i="40" s="1"/>
  <c r="AF8" i="52" s="1"/>
  <c r="J19" i="33"/>
  <c r="J18" i="45" s="1"/>
  <c r="J18" i="57" s="1"/>
  <c r="J19" i="28"/>
  <c r="J18" i="37" s="1"/>
  <c r="J18" i="50" s="1"/>
  <c r="H13" i="33"/>
  <c r="H12" i="45" s="1"/>
  <c r="H12" i="57" s="1"/>
  <c r="H13" i="31"/>
  <c r="H12" i="42" s="1"/>
  <c r="H12" i="54" s="1"/>
  <c r="C22" i="32"/>
  <c r="C21" i="44" s="1"/>
  <c r="C21" i="56" s="1"/>
  <c r="P3" i="27"/>
  <c r="P2" i="36" s="1"/>
  <c r="AA3" i="30"/>
  <c r="AA2" i="41" s="1"/>
  <c r="AA2" i="53" s="1"/>
  <c r="P3" i="31"/>
  <c r="P2" i="42" s="1"/>
  <c r="P2" i="54" s="1"/>
  <c r="AA3" i="27"/>
  <c r="AA2" i="36" s="1"/>
  <c r="C22" i="28"/>
  <c r="C21" i="37" s="1"/>
  <c r="C21" i="50" s="1"/>
  <c r="V22" i="27"/>
  <c r="V21" i="36" s="1"/>
  <c r="AB13" i="30"/>
  <c r="AB12" i="41" s="1"/>
  <c r="AB12" i="53" s="1"/>
  <c r="C22" i="25"/>
  <c r="C21" i="40" s="1"/>
  <c r="C21" i="52" s="1"/>
  <c r="P3" i="25"/>
  <c r="P2" i="40" s="1"/>
  <c r="P2" i="52" s="1"/>
  <c r="C22" i="27"/>
  <c r="C21" i="36" s="1"/>
  <c r="AA9" i="32"/>
  <c r="AA8" i="44" s="1"/>
  <c r="AA8" i="56" s="1"/>
  <c r="AA9" i="30"/>
  <c r="AA8" i="41" s="1"/>
  <c r="AA8" i="53" s="1"/>
  <c r="AA9" i="27"/>
  <c r="AA8" i="36" s="1"/>
  <c r="AA9" i="29"/>
  <c r="AA8" i="39" s="1"/>
  <c r="AA8" i="51" s="1"/>
  <c r="Y19" i="33"/>
  <c r="Y18" i="45" s="1"/>
  <c r="Y18" i="57" s="1"/>
  <c r="Y19" i="31"/>
  <c r="Y18" i="42" s="1"/>
  <c r="Y18" i="54" s="1"/>
  <c r="X13" i="25"/>
  <c r="X12" i="40" s="1"/>
  <c r="X12" i="52" s="1"/>
  <c r="X13" i="29"/>
  <c r="X12" i="39" s="1"/>
  <c r="X12" i="51" s="1"/>
  <c r="U27" i="27"/>
  <c r="U26" i="36" s="1"/>
  <c r="U27" i="28"/>
  <c r="U26" i="37" s="1"/>
  <c r="U26" i="50" s="1"/>
  <c r="U27" i="30"/>
  <c r="U26" i="41" s="1"/>
  <c r="U26" i="53" s="1"/>
  <c r="U27" i="25"/>
  <c r="U26" i="40" s="1"/>
  <c r="U26" i="52" s="1"/>
  <c r="AB17" i="28"/>
  <c r="AB16" i="37" s="1"/>
  <c r="AB16" i="50" s="1"/>
  <c r="AB17" i="29"/>
  <c r="AB16" i="39" s="1"/>
  <c r="AB16" i="51" s="1"/>
  <c r="AB17" i="27"/>
  <c r="AB16" i="36" s="1"/>
  <c r="AB17" i="33"/>
  <c r="AB16" i="45" s="1"/>
  <c r="AB16" i="57" s="1"/>
  <c r="Z16" i="28"/>
  <c r="Z15" i="37" s="1"/>
  <c r="Z15" i="50" s="1"/>
  <c r="Z16" i="27"/>
  <c r="Z15" i="36" s="1"/>
  <c r="X20" i="28"/>
  <c r="X19" i="37" s="1"/>
  <c r="X19" i="50" s="1"/>
  <c r="X20" i="33"/>
  <c r="X19" i="45" s="1"/>
  <c r="X19" i="57" s="1"/>
  <c r="V8" i="30"/>
  <c r="V7" i="41" s="1"/>
  <c r="V7" i="53" s="1"/>
  <c r="V8" i="27"/>
  <c r="V7" i="36" s="1"/>
  <c r="V8" i="31"/>
  <c r="V7" i="42" s="1"/>
  <c r="V7" i="54" s="1"/>
  <c r="V8" i="28"/>
  <c r="V7" i="37" s="1"/>
  <c r="V7" i="50" s="1"/>
  <c r="V8" i="29"/>
  <c r="V7" i="39" s="1"/>
  <c r="V7" i="51" s="1"/>
  <c r="T26" i="29"/>
  <c r="T25" i="39" s="1"/>
  <c r="T25" i="51" s="1"/>
  <c r="T26" i="25"/>
  <c r="T25" i="40" s="1"/>
  <c r="T25" i="52" s="1"/>
  <c r="R11" i="33"/>
  <c r="R10" i="45" s="1"/>
  <c r="R10" i="57" s="1"/>
  <c r="R11" i="31"/>
  <c r="R10" i="42" s="1"/>
  <c r="R10" i="54" s="1"/>
  <c r="R11" i="25"/>
  <c r="R10" i="40" s="1"/>
  <c r="R10" i="52" s="1"/>
  <c r="P7" i="31"/>
  <c r="P6" i="42" s="1"/>
  <c r="P6" i="54" s="1"/>
  <c r="P7" i="32"/>
  <c r="P6" i="44" s="1"/>
  <c r="P6" i="56" s="1"/>
  <c r="AG25" i="29"/>
  <c r="AG24" i="39" s="1"/>
  <c r="AG24" i="51" s="1"/>
  <c r="AG25" i="31"/>
  <c r="AG24" i="42" s="1"/>
  <c r="AG24" i="54" s="1"/>
  <c r="AE16" i="27"/>
  <c r="AE15" i="36" s="1"/>
  <c r="AE16" i="33"/>
  <c r="AE15" i="45" s="1"/>
  <c r="AE15" i="57" s="1"/>
  <c r="AE16" i="32"/>
  <c r="AE15" i="44" s="1"/>
  <c r="AE15" i="56" s="1"/>
  <c r="AE16" i="31"/>
  <c r="AE15" i="42" s="1"/>
  <c r="AE15" i="54" s="1"/>
  <c r="Y26" i="32"/>
  <c r="Y25" i="44" s="1"/>
  <c r="Y25" i="56" s="1"/>
  <c r="Y26" i="25"/>
  <c r="Y25" i="40" s="1"/>
  <c r="Y25" i="52" s="1"/>
  <c r="W11" i="29"/>
  <c r="W10" i="39" s="1"/>
  <c r="W10" i="51" s="1"/>
  <c r="W11" i="28"/>
  <c r="W10" i="37" s="1"/>
  <c r="W10" i="50" s="1"/>
  <c r="W11" i="30"/>
  <c r="W10" i="41" s="1"/>
  <c r="W10" i="53" s="1"/>
  <c r="S25" i="27"/>
  <c r="S24" i="36" s="1"/>
  <c r="S25" i="29"/>
  <c r="S24" i="39" s="1"/>
  <c r="S24" i="51" s="1"/>
  <c r="S25" i="28"/>
  <c r="S24" i="37" s="1"/>
  <c r="S24" i="50" s="1"/>
  <c r="S25" i="33"/>
  <c r="S24" i="45" s="1"/>
  <c r="S24" i="57" s="1"/>
  <c r="AA27" i="28"/>
  <c r="AA26" i="37" s="1"/>
  <c r="AA26" i="50" s="1"/>
  <c r="AA27" i="31"/>
  <c r="AA26" i="42" s="1"/>
  <c r="AA26" i="54" s="1"/>
  <c r="V24" i="25"/>
  <c r="V23" i="40" s="1"/>
  <c r="V23" i="52" s="1"/>
  <c r="V24" i="27"/>
  <c r="V23" i="36" s="1"/>
  <c r="T15" i="30"/>
  <c r="T14" i="41" s="1"/>
  <c r="T14" i="53" s="1"/>
  <c r="T15" i="25"/>
  <c r="T14" i="40" s="1"/>
  <c r="T14" i="52" s="1"/>
  <c r="T15" i="31"/>
  <c r="T14" i="42" s="1"/>
  <c r="T14" i="54" s="1"/>
  <c r="P18" i="29"/>
  <c r="P17" i="39" s="1"/>
  <c r="P17" i="51" s="1"/>
  <c r="P18" i="25"/>
  <c r="P17" i="40" s="1"/>
  <c r="P17" i="52" s="1"/>
  <c r="AF16" i="25"/>
  <c r="AF15" i="40" s="1"/>
  <c r="AF15" i="52" s="1"/>
  <c r="AF16" i="30"/>
  <c r="AF15" i="41" s="1"/>
  <c r="AF15" i="53" s="1"/>
  <c r="AF16" i="29"/>
  <c r="AF15" i="39" s="1"/>
  <c r="AF15" i="51" s="1"/>
  <c r="AD20" i="30"/>
  <c r="AD19" i="41" s="1"/>
  <c r="AD19" i="53" s="1"/>
  <c r="AD20" i="27"/>
  <c r="AD19" i="36" s="1"/>
  <c r="AD20" i="33"/>
  <c r="AD19" i="45" s="1"/>
  <c r="AD19" i="57" s="1"/>
  <c r="AD20" i="25"/>
  <c r="AD19" i="40" s="1"/>
  <c r="AD19" i="52" s="1"/>
  <c r="X11" i="29"/>
  <c r="X10" i="39" s="1"/>
  <c r="X10" i="51" s="1"/>
  <c r="X11" i="32"/>
  <c r="X10" i="44" s="1"/>
  <c r="X10" i="56" s="1"/>
  <c r="X11" i="28"/>
  <c r="X10" i="37" s="1"/>
  <c r="X10" i="50" s="1"/>
  <c r="X11" i="31"/>
  <c r="X10" i="42" s="1"/>
  <c r="X10" i="54" s="1"/>
  <c r="V7" i="30"/>
  <c r="V6" i="41" s="1"/>
  <c r="V6" i="53" s="1"/>
  <c r="V7" i="25"/>
  <c r="V6" i="40" s="1"/>
  <c r="V6" i="52" s="1"/>
  <c r="T25" i="29"/>
  <c r="T24" i="39" s="1"/>
  <c r="T24" i="51" s="1"/>
  <c r="T25" i="27"/>
  <c r="T24" i="36" s="1"/>
  <c r="T25" i="28"/>
  <c r="T24" i="37" s="1"/>
  <c r="T24" i="50" s="1"/>
  <c r="AM25" i="28"/>
  <c r="AM24" i="37" s="1"/>
  <c r="AM24" i="50" s="1"/>
  <c r="AM25" i="30"/>
  <c r="AM24" i="41" s="1"/>
  <c r="AM24" i="53" s="1"/>
  <c r="AA27" i="25"/>
  <c r="AA26" i="40" s="1"/>
  <c r="AA26" i="52" s="1"/>
  <c r="W24" i="25"/>
  <c r="W23" i="40" s="1"/>
  <c r="W23" i="52" s="1"/>
  <c r="W24" i="31"/>
  <c r="W23" i="42" s="1"/>
  <c r="W23" i="54" s="1"/>
  <c r="U15" i="31"/>
  <c r="U14" i="42" s="1"/>
  <c r="U14" i="54" s="1"/>
  <c r="U15" i="25"/>
  <c r="U14" i="40" s="1"/>
  <c r="U14" i="52" s="1"/>
  <c r="U15" i="29"/>
  <c r="U14" i="39" s="1"/>
  <c r="U14" i="51" s="1"/>
  <c r="Q18" i="33"/>
  <c r="Q17" i="45" s="1"/>
  <c r="Q17" i="57" s="1"/>
  <c r="Q18" i="32"/>
  <c r="Q17" i="44" s="1"/>
  <c r="Q17" i="56" s="1"/>
  <c r="AK18" i="31"/>
  <c r="AK17" i="42" s="1"/>
  <c r="AK17" i="54" s="1"/>
  <c r="AK18" i="27"/>
  <c r="AK17" i="36" s="1"/>
  <c r="Y19" i="27"/>
  <c r="Y18" i="36" s="1"/>
  <c r="AE19" i="28"/>
  <c r="AE18" i="37" s="1"/>
  <c r="AE18" i="50" s="1"/>
  <c r="O18" i="28"/>
  <c r="O17" i="37" s="1"/>
  <c r="O17" i="50" s="1"/>
  <c r="AG16" i="29"/>
  <c r="AG15" i="39" s="1"/>
  <c r="AG15" i="51" s="1"/>
  <c r="AA26" i="32"/>
  <c r="AA25" i="44" s="1"/>
  <c r="AA25" i="56" s="1"/>
  <c r="AA26" i="30"/>
  <c r="AA25" i="41" s="1"/>
  <c r="AA25" i="53" s="1"/>
  <c r="AF3" i="29"/>
  <c r="AF2" i="39" s="1"/>
  <c r="AF2" i="51" s="1"/>
  <c r="K3" i="28"/>
  <c r="K2" i="37" s="1"/>
  <c r="K2" i="50" s="1"/>
  <c r="AH3" i="27"/>
  <c r="AH2" i="36" s="1"/>
  <c r="AF27" i="28"/>
  <c r="AF26" i="37" s="1"/>
  <c r="AF26" i="50" s="1"/>
  <c r="AL18" i="33"/>
  <c r="AL17" i="45" s="1"/>
  <c r="AL17" i="57" s="1"/>
  <c r="AL23" i="25"/>
  <c r="AL22" i="40" s="1"/>
  <c r="AL22" i="52" s="1"/>
  <c r="Z9" i="32"/>
  <c r="Z8" i="44" s="1"/>
  <c r="Z8" i="56" s="1"/>
  <c r="Z9" i="33"/>
  <c r="Z8" i="45" s="1"/>
  <c r="Z8" i="57" s="1"/>
  <c r="W13" i="25"/>
  <c r="W12" i="40" s="1"/>
  <c r="W12" i="52" s="1"/>
  <c r="W13" i="30"/>
  <c r="W12" i="41" s="1"/>
  <c r="W12" i="53" s="1"/>
  <c r="AH3" i="32"/>
  <c r="AH2" i="44" s="1"/>
  <c r="AH2" i="56" s="1"/>
  <c r="AF27" i="27"/>
  <c r="AF26" i="36" s="1"/>
  <c r="AI19" i="31"/>
  <c r="AI18" i="42" s="1"/>
  <c r="AI18" i="54" s="1"/>
  <c r="AN17" i="27"/>
  <c r="AN16" i="36" s="1"/>
  <c r="AH19" i="32"/>
  <c r="AH18" i="44" s="1"/>
  <c r="AH18" i="56" s="1"/>
  <c r="AB3" i="28"/>
  <c r="AB2" i="37" s="1"/>
  <c r="AB2" i="50" s="1"/>
  <c r="AF9" i="29"/>
  <c r="AF8" i="39" s="1"/>
  <c r="AF8" i="51" s="1"/>
  <c r="AF9" i="33"/>
  <c r="AF8" i="45" s="1"/>
  <c r="AF8" i="57" s="1"/>
  <c r="AD19" i="32"/>
  <c r="AD18" i="44" s="1"/>
  <c r="AD18" i="56" s="1"/>
  <c r="AD19" i="28"/>
  <c r="AD18" i="37" s="1"/>
  <c r="AD18" i="50" s="1"/>
  <c r="AD19" i="33"/>
  <c r="AD18" i="45" s="1"/>
  <c r="AD18" i="57" s="1"/>
  <c r="AD19" i="30"/>
  <c r="AD18" i="41" s="1"/>
  <c r="AD18" i="53" s="1"/>
  <c r="AD19" i="29"/>
  <c r="AD18" i="39" s="1"/>
  <c r="AD18" i="51" s="1"/>
  <c r="V24" i="29"/>
  <c r="V23" i="39" s="1"/>
  <c r="V23" i="51" s="1"/>
  <c r="V24" i="31"/>
  <c r="V23" i="42" s="1"/>
  <c r="V23" i="54" s="1"/>
  <c r="T15" i="32"/>
  <c r="T14" i="44" s="1"/>
  <c r="T14" i="56" s="1"/>
  <c r="T15" i="27"/>
  <c r="T14" i="36" s="1"/>
  <c r="P18" i="31"/>
  <c r="P17" i="42" s="1"/>
  <c r="P17" i="54" s="1"/>
  <c r="P18" i="32"/>
  <c r="P17" i="44" s="1"/>
  <c r="P17" i="56" s="1"/>
  <c r="AH17" i="25"/>
  <c r="AH16" i="40" s="1"/>
  <c r="AH16" i="52" s="1"/>
  <c r="AH17" i="28"/>
  <c r="AH16" i="37" s="1"/>
  <c r="AH16" i="50" s="1"/>
  <c r="AH17" i="33"/>
  <c r="AH16" i="45" s="1"/>
  <c r="AH16" i="57" s="1"/>
  <c r="X24" i="29"/>
  <c r="X23" i="39" s="1"/>
  <c r="X23" i="51" s="1"/>
  <c r="X24" i="30"/>
  <c r="X23" i="41" s="1"/>
  <c r="X23" i="53" s="1"/>
  <c r="V15" i="33"/>
  <c r="V14" i="45" s="1"/>
  <c r="V14" i="57" s="1"/>
  <c r="V15" i="25"/>
  <c r="V14" i="40" s="1"/>
  <c r="V14" i="52" s="1"/>
  <c r="V15" i="32"/>
  <c r="V14" i="44" s="1"/>
  <c r="V14" i="56" s="1"/>
  <c r="V15" i="27"/>
  <c r="V14" i="36" s="1"/>
  <c r="R18" i="33"/>
  <c r="R17" i="45" s="1"/>
  <c r="R17" i="57" s="1"/>
  <c r="R18" i="27"/>
  <c r="R17" i="36" s="1"/>
  <c r="AL18" i="32"/>
  <c r="AL17" i="44" s="1"/>
  <c r="AL17" i="56" s="1"/>
  <c r="AL18" i="29"/>
  <c r="AL17" i="39" s="1"/>
  <c r="AL17" i="51" s="1"/>
  <c r="AL18" i="27"/>
  <c r="AL17" i="36" s="1"/>
  <c r="AL18" i="30"/>
  <c r="AL17" i="41" s="1"/>
  <c r="AL17" i="53" s="1"/>
  <c r="AL18" i="28"/>
  <c r="AL17" i="37" s="1"/>
  <c r="AL17" i="50" s="1"/>
  <c r="P17" i="33"/>
  <c r="P16" i="45" s="1"/>
  <c r="P16" i="57" s="1"/>
  <c r="P17" i="25"/>
  <c r="P16" i="40" s="1"/>
  <c r="P16" i="52" s="1"/>
  <c r="AG13" i="29"/>
  <c r="AG12" i="39" s="1"/>
  <c r="AG12" i="51" s="1"/>
  <c r="AG13" i="27"/>
  <c r="AG12" i="36" s="1"/>
  <c r="AA10" i="29"/>
  <c r="AA9" i="39" s="1"/>
  <c r="AA9" i="51" s="1"/>
  <c r="AA10" i="25"/>
  <c r="AA9" i="40" s="1"/>
  <c r="AA9" i="52" s="1"/>
  <c r="Y24" i="30"/>
  <c r="Y23" i="41" s="1"/>
  <c r="Y23" i="53" s="1"/>
  <c r="Y24" i="31"/>
  <c r="Y23" i="42" s="1"/>
  <c r="Y23" i="54" s="1"/>
  <c r="Y24" i="32"/>
  <c r="Y23" i="44" s="1"/>
  <c r="Y23" i="56" s="1"/>
  <c r="W15" i="25"/>
  <c r="W14" i="40" s="1"/>
  <c r="W14" i="52" s="1"/>
  <c r="W15" i="28"/>
  <c r="W14" i="37" s="1"/>
  <c r="W14" i="50" s="1"/>
  <c r="W15" i="32"/>
  <c r="W14" i="44" s="1"/>
  <c r="W14" i="56" s="1"/>
  <c r="W15" i="30"/>
  <c r="W14" i="41" s="1"/>
  <c r="W14" i="53" s="1"/>
  <c r="S18" i="27"/>
  <c r="S17" i="36" s="1"/>
  <c r="S18" i="30"/>
  <c r="S17" i="41" s="1"/>
  <c r="S17" i="53" s="1"/>
  <c r="S18" i="31"/>
  <c r="S17" i="42" s="1"/>
  <c r="S17" i="54" s="1"/>
  <c r="Q17" i="25"/>
  <c r="Q16" i="40" s="1"/>
  <c r="Q16" i="52" s="1"/>
  <c r="Q17" i="29"/>
  <c r="Q16" i="39" s="1"/>
  <c r="Q16" i="51" s="1"/>
  <c r="O16" i="33"/>
  <c r="O15" i="45" s="1"/>
  <c r="O15" i="57" s="1"/>
  <c r="O16" i="30"/>
  <c r="O15" i="41" s="1"/>
  <c r="O15" i="53" s="1"/>
  <c r="Q9" i="30"/>
  <c r="Q8" i="41" s="1"/>
  <c r="Q8" i="53" s="1"/>
  <c r="Q9" i="29"/>
  <c r="Q8" i="39" s="1"/>
  <c r="Q8" i="51" s="1"/>
  <c r="AK9" i="29"/>
  <c r="AK8" i="39" s="1"/>
  <c r="AK8" i="51" s="1"/>
  <c r="AK9" i="30"/>
  <c r="AK8" i="41" s="1"/>
  <c r="AK8" i="53" s="1"/>
  <c r="AI19" i="25"/>
  <c r="AI18" i="40" s="1"/>
  <c r="AI18" i="52" s="1"/>
  <c r="AI19" i="27"/>
  <c r="AI18" i="36" s="1"/>
  <c r="AI19" i="28"/>
  <c r="AI18" i="37" s="1"/>
  <c r="AI18" i="50" s="1"/>
  <c r="AD27" i="33"/>
  <c r="AD26" i="45" s="1"/>
  <c r="AD26" i="57" s="1"/>
  <c r="AD27" i="25"/>
  <c r="AD26" i="40" s="1"/>
  <c r="AD26" i="52" s="1"/>
  <c r="X25" i="33"/>
  <c r="X24" i="45" s="1"/>
  <c r="X24" i="57" s="1"/>
  <c r="X25" i="27"/>
  <c r="X24" i="36" s="1"/>
  <c r="X25" i="25"/>
  <c r="X24" i="40" s="1"/>
  <c r="X24" i="52" s="1"/>
  <c r="R23" i="31"/>
  <c r="R22" i="42" s="1"/>
  <c r="R22" i="54" s="1"/>
  <c r="R23" i="28"/>
  <c r="R22" i="37" s="1"/>
  <c r="R22" i="50" s="1"/>
  <c r="AI5" i="25"/>
  <c r="AI4" i="40" s="1"/>
  <c r="AI4" i="52" s="1"/>
  <c r="AI5" i="27"/>
  <c r="AI4" i="36" s="1"/>
  <c r="M21" i="29"/>
  <c r="M20" i="39" s="1"/>
  <c r="M20" i="51" s="1"/>
  <c r="M21" i="31"/>
  <c r="M20" i="42" s="1"/>
  <c r="M20" i="54" s="1"/>
  <c r="AG21" i="27"/>
  <c r="AG20" i="36" s="1"/>
  <c r="AG21" i="30"/>
  <c r="AG20" i="41" s="1"/>
  <c r="AG20" i="53" s="1"/>
  <c r="AG21" i="33"/>
  <c r="AG20" i="45" s="1"/>
  <c r="AG20" i="57" s="1"/>
  <c r="AG21" i="31"/>
  <c r="AG20" i="42" s="1"/>
  <c r="AG20" i="54" s="1"/>
  <c r="AD22" i="29"/>
  <c r="AD21" i="39" s="1"/>
  <c r="AD21" i="51" s="1"/>
  <c r="AD22" i="30"/>
  <c r="AD21" i="41" s="1"/>
  <c r="AD21" i="53" s="1"/>
  <c r="AD22" i="31"/>
  <c r="AD21" i="42" s="1"/>
  <c r="AD21" i="54" s="1"/>
  <c r="AD22" i="27"/>
  <c r="AD21" i="36" s="1"/>
  <c r="AD22" i="25"/>
  <c r="AD21" i="40" s="1"/>
  <c r="AD21" i="52" s="1"/>
  <c r="AC10" i="31"/>
  <c r="AC9" i="42" s="1"/>
  <c r="AC9" i="54" s="1"/>
  <c r="AC10" i="27"/>
  <c r="AC9" i="36" s="1"/>
  <c r="AC10" i="32"/>
  <c r="AC9" i="44" s="1"/>
  <c r="AC9" i="56" s="1"/>
  <c r="Y15" i="31"/>
  <c r="Y14" i="42" s="1"/>
  <c r="Y14" i="54" s="1"/>
  <c r="Y15" i="33"/>
  <c r="Y14" i="45" s="1"/>
  <c r="Y14" i="57" s="1"/>
  <c r="Y15" i="27"/>
  <c r="Y14" i="36" s="1"/>
  <c r="Y15" i="32"/>
  <c r="Y14" i="44" s="1"/>
  <c r="Y14" i="56" s="1"/>
  <c r="U18" i="29"/>
  <c r="U17" i="39" s="1"/>
  <c r="U17" i="51" s="1"/>
  <c r="U18" i="27"/>
  <c r="U17" i="36" s="1"/>
  <c r="U18" i="30"/>
  <c r="U17" i="41" s="1"/>
  <c r="U17" i="53" s="1"/>
  <c r="AM17" i="27"/>
  <c r="AM16" i="36" s="1"/>
  <c r="AM17" i="31"/>
  <c r="AM16" i="42" s="1"/>
  <c r="AM16" i="54" s="1"/>
  <c r="AK16" i="30"/>
  <c r="AK15" i="41" s="1"/>
  <c r="AK15" i="53" s="1"/>
  <c r="AK16" i="29"/>
  <c r="AK15" i="39" s="1"/>
  <c r="AK15" i="51" s="1"/>
  <c r="AK16" i="28"/>
  <c r="AK15" i="37" s="1"/>
  <c r="AK15" i="50" s="1"/>
  <c r="AI20" i="25"/>
  <c r="AI19" i="40" s="1"/>
  <c r="AI19" i="52" s="1"/>
  <c r="AI20" i="30"/>
  <c r="AI19" i="41" s="1"/>
  <c r="AI19" i="53" s="1"/>
  <c r="AG8" i="27"/>
  <c r="AG7" i="36" s="1"/>
  <c r="AG8" i="28"/>
  <c r="AG7" i="37" s="1"/>
  <c r="AG7" i="50" s="1"/>
  <c r="AE26" i="33"/>
  <c r="AE25" i="45" s="1"/>
  <c r="AE25" i="57" s="1"/>
  <c r="AE26" i="28"/>
  <c r="AE25" i="37" s="1"/>
  <c r="AE25" i="50" s="1"/>
  <c r="AE26" i="31"/>
  <c r="AE25" i="42" s="1"/>
  <c r="AE25" i="54" s="1"/>
  <c r="AA7" i="31"/>
  <c r="AA6" i="42" s="1"/>
  <c r="AA6" i="54" s="1"/>
  <c r="AA7" i="27"/>
  <c r="AA6" i="36" s="1"/>
  <c r="AA7" i="29"/>
  <c r="AA6" i="39" s="1"/>
  <c r="AA6" i="51" s="1"/>
  <c r="S23" i="30"/>
  <c r="S22" i="41" s="1"/>
  <c r="S22" i="53" s="1"/>
  <c r="S23" i="29"/>
  <c r="S22" i="39" s="1"/>
  <c r="S22" i="51" s="1"/>
  <c r="S23" i="28"/>
  <c r="S22" i="37" s="1"/>
  <c r="S22" i="50" s="1"/>
  <c r="AM23" i="27"/>
  <c r="AM22" i="36" s="1"/>
  <c r="AM23" i="32"/>
  <c r="AM22" i="44" s="1"/>
  <c r="AM22" i="56" s="1"/>
  <c r="AJ5" i="31"/>
  <c r="AJ4" i="42" s="1"/>
  <c r="AJ4" i="54" s="1"/>
  <c r="AJ5" i="28"/>
  <c r="AJ4" i="37" s="1"/>
  <c r="AJ4" i="50" s="1"/>
  <c r="AJ5" i="30"/>
  <c r="AJ4" i="41" s="1"/>
  <c r="AJ4" i="53" s="1"/>
  <c r="AJ5" i="25"/>
  <c r="AJ4" i="40" s="1"/>
  <c r="AJ4" i="52" s="1"/>
  <c r="AJ5" i="33"/>
  <c r="AJ4" i="45" s="1"/>
  <c r="AJ4" i="57" s="1"/>
  <c r="AJ5" i="27"/>
  <c r="AJ4" i="36" s="1"/>
  <c r="AG21" i="32"/>
  <c r="AG20" i="44" s="1"/>
  <c r="AG20" i="56" s="1"/>
  <c r="AM9" i="30"/>
  <c r="AM8" i="41" s="1"/>
  <c r="AM8" i="53" s="1"/>
  <c r="AM9" i="31"/>
  <c r="AM8" i="42" s="1"/>
  <c r="AM8" i="54" s="1"/>
  <c r="Q19" i="31"/>
  <c r="Q18" i="42" s="1"/>
  <c r="Q18" i="54" s="1"/>
  <c r="Q19" i="27"/>
  <c r="Q18" i="36" s="1"/>
  <c r="M27" i="29"/>
  <c r="M26" i="39" s="1"/>
  <c r="M26" i="51" s="1"/>
  <c r="M27" i="28"/>
  <c r="M26" i="37" s="1"/>
  <c r="M26" i="50" s="1"/>
  <c r="AB24" i="32"/>
  <c r="AB23" i="44" s="1"/>
  <c r="AB23" i="56" s="1"/>
  <c r="AB24" i="31"/>
  <c r="AB23" i="42" s="1"/>
  <c r="AB23" i="54" s="1"/>
  <c r="Z15" i="29"/>
  <c r="Z14" i="39" s="1"/>
  <c r="Z14" i="51" s="1"/>
  <c r="Z15" i="31"/>
  <c r="Z14" i="42" s="1"/>
  <c r="Z14" i="54" s="1"/>
  <c r="C18" i="32"/>
  <c r="C17" i="44" s="1"/>
  <c r="C17" i="56" s="1"/>
  <c r="C18" i="33"/>
  <c r="C17" i="45" s="1"/>
  <c r="C17" i="57" s="1"/>
  <c r="R16" i="33"/>
  <c r="R15" i="45" s="1"/>
  <c r="R15" i="57" s="1"/>
  <c r="R16" i="27"/>
  <c r="R15" i="36" s="1"/>
  <c r="R16" i="32"/>
  <c r="R15" i="44" s="1"/>
  <c r="R15" i="56" s="1"/>
  <c r="AJ20" i="30"/>
  <c r="AJ19" i="41" s="1"/>
  <c r="AJ19" i="53" s="1"/>
  <c r="AJ20" i="25"/>
  <c r="AJ19" i="40" s="1"/>
  <c r="AJ19" i="52" s="1"/>
  <c r="AJ20" i="32"/>
  <c r="AJ19" i="44" s="1"/>
  <c r="AJ19" i="56" s="1"/>
  <c r="AF26" i="25"/>
  <c r="AF25" i="40" s="1"/>
  <c r="AF25" i="52" s="1"/>
  <c r="AF26" i="29"/>
  <c r="AF25" i="39" s="1"/>
  <c r="AF25" i="51" s="1"/>
  <c r="AF26" i="30"/>
  <c r="AF25" i="41" s="1"/>
  <c r="AF25" i="53" s="1"/>
  <c r="AF26" i="31"/>
  <c r="AF25" i="42" s="1"/>
  <c r="AF25" i="54" s="1"/>
  <c r="AD11" i="27"/>
  <c r="AD10" i="36" s="1"/>
  <c r="AD11" i="31"/>
  <c r="AD10" i="42" s="1"/>
  <c r="AD10" i="54" s="1"/>
  <c r="AB7" i="31"/>
  <c r="AB6" i="42" s="1"/>
  <c r="AB6" i="54" s="1"/>
  <c r="AB7" i="28"/>
  <c r="AB6" i="37" s="1"/>
  <c r="AB6" i="50" s="1"/>
  <c r="AB7" i="29"/>
  <c r="AB6" i="39" s="1"/>
  <c r="AB6" i="51" s="1"/>
  <c r="AB7" i="25"/>
  <c r="AB6" i="40" s="1"/>
  <c r="AB6" i="52" s="1"/>
  <c r="AB7" i="30"/>
  <c r="AB6" i="41" s="1"/>
  <c r="AB6" i="53" s="1"/>
  <c r="K3" i="27"/>
  <c r="K2" i="36" s="1"/>
  <c r="AG3" i="33"/>
  <c r="AG2" i="45" s="1"/>
  <c r="AG2" i="57" s="1"/>
  <c r="AG13" i="33"/>
  <c r="AG12" i="45" s="1"/>
  <c r="AG12" i="57" s="1"/>
  <c r="AM17" i="28"/>
  <c r="AM16" i="37" s="1"/>
  <c r="AM16" i="50" s="1"/>
  <c r="N27" i="33"/>
  <c r="N26" i="45" s="1"/>
  <c r="N26" i="57" s="1"/>
  <c r="N27" i="29"/>
  <c r="N26" i="39" s="1"/>
  <c r="N26" i="51" s="1"/>
  <c r="AG27" i="33"/>
  <c r="AG26" i="45" s="1"/>
  <c r="AG26" i="57" s="1"/>
  <c r="AG27" i="25"/>
  <c r="AG26" i="40" s="1"/>
  <c r="AG26" i="52" s="1"/>
  <c r="AK10" i="28"/>
  <c r="AK9" i="37" s="1"/>
  <c r="AK9" i="50" s="1"/>
  <c r="AM14" i="29"/>
  <c r="AM13" i="39" s="1"/>
  <c r="AM13" i="51" s="1"/>
  <c r="AA27" i="27"/>
  <c r="AA26" i="36" s="1"/>
  <c r="AB13" i="28"/>
  <c r="AB12" i="37" s="1"/>
  <c r="AB12" i="50" s="1"/>
  <c r="AC13" i="28"/>
  <c r="AC12" i="37" s="1"/>
  <c r="AC12" i="50" s="1"/>
  <c r="AF18" i="33"/>
  <c r="AF17" i="45" s="1"/>
  <c r="AF17" i="57" s="1"/>
  <c r="AG20" i="30"/>
  <c r="AG19" i="41" s="1"/>
  <c r="AG19" i="53" s="1"/>
  <c r="AN10" i="31"/>
  <c r="AN9" i="42" s="1"/>
  <c r="AN9" i="54" s="1"/>
  <c r="T27" i="33"/>
  <c r="T26" i="45" s="1"/>
  <c r="T26" i="57" s="1"/>
  <c r="X27" i="30"/>
  <c r="X26" i="41" s="1"/>
  <c r="X26" i="53" s="1"/>
  <c r="Y19" i="32"/>
  <c r="Y18" i="44" s="1"/>
  <c r="Y18" i="56" s="1"/>
  <c r="Y19" i="25"/>
  <c r="Y18" i="40" s="1"/>
  <c r="Y18" i="52" s="1"/>
  <c r="X13" i="30"/>
  <c r="X12" i="41" s="1"/>
  <c r="X12" i="53" s="1"/>
  <c r="Z27" i="32"/>
  <c r="Z26" i="44" s="1"/>
  <c r="Z26" i="56" s="1"/>
  <c r="AA27" i="32"/>
  <c r="AA26" i="44" s="1"/>
  <c r="AA26" i="56" s="1"/>
  <c r="AD13" i="29"/>
  <c r="AD12" i="39" s="1"/>
  <c r="AD12" i="51" s="1"/>
  <c r="AG20" i="33"/>
  <c r="AG19" i="45" s="1"/>
  <c r="AG19" i="57" s="1"/>
  <c r="AJ27" i="28"/>
  <c r="AJ26" i="37" s="1"/>
  <c r="AJ26" i="50" s="1"/>
  <c r="AB13" i="27"/>
  <c r="AB12" i="36" s="1"/>
  <c r="M25" i="32"/>
  <c r="M24" i="44" s="1"/>
  <c r="M24" i="56" s="1"/>
  <c r="O23" i="33"/>
  <c r="O22" i="45" s="1"/>
  <c r="O22" i="57" s="1"/>
  <c r="T27" i="30"/>
  <c r="T26" i="41" s="1"/>
  <c r="T26" i="53" s="1"/>
  <c r="T27" i="28"/>
  <c r="T26" i="37" s="1"/>
  <c r="T26" i="50" s="1"/>
  <c r="X27" i="27"/>
  <c r="X26" i="36" s="1"/>
  <c r="Y19" i="28"/>
  <c r="Y18" i="37" s="1"/>
  <c r="Y18" i="50" s="1"/>
  <c r="AA27" i="29"/>
  <c r="AA26" i="39" s="1"/>
  <c r="AA26" i="51" s="1"/>
  <c r="AB9" i="32"/>
  <c r="AB8" i="44" s="1"/>
  <c r="AB8" i="56" s="1"/>
  <c r="AE16" i="28"/>
  <c r="AE15" i="37" s="1"/>
  <c r="AE15" i="50" s="1"/>
  <c r="AF17" i="31"/>
  <c r="AF16" i="42" s="1"/>
  <c r="AF16" i="54" s="1"/>
  <c r="AG20" i="31"/>
  <c r="AG19" i="42" s="1"/>
  <c r="AG19" i="54" s="1"/>
  <c r="AH24" i="27"/>
  <c r="AH23" i="36" s="1"/>
  <c r="D14" i="30"/>
  <c r="D13" i="41" s="1"/>
  <c r="D13" i="53" s="1"/>
  <c r="AA27" i="30"/>
  <c r="AA26" i="41" s="1"/>
  <c r="AA26" i="53" s="1"/>
  <c r="AB9" i="27"/>
  <c r="AB8" i="36" s="1"/>
  <c r="AJ10" i="31"/>
  <c r="AJ9" i="42" s="1"/>
  <c r="AJ9" i="54" s="1"/>
  <c r="AL27" i="27"/>
  <c r="AL26" i="36" s="1"/>
  <c r="Y22" i="28"/>
  <c r="Y21" i="37" s="1"/>
  <c r="Y21" i="50" s="1"/>
  <c r="R8" i="33"/>
  <c r="R7" i="45" s="1"/>
  <c r="R7" i="57" s="1"/>
  <c r="R8" i="27"/>
  <c r="R7" i="36" s="1"/>
  <c r="R8" i="25"/>
  <c r="R7" i="40" s="1"/>
  <c r="R7" i="52" s="1"/>
  <c r="R8" i="32"/>
  <c r="R7" i="44" s="1"/>
  <c r="R7" i="56" s="1"/>
  <c r="R8" i="29"/>
  <c r="R7" i="39" s="1"/>
  <c r="R7" i="51" s="1"/>
  <c r="R8" i="31"/>
  <c r="R7" i="42" s="1"/>
  <c r="R7" i="54" s="1"/>
  <c r="AM8" i="33"/>
  <c r="AM7" i="45" s="1"/>
  <c r="AM7" i="57" s="1"/>
  <c r="AM8" i="28"/>
  <c r="AM7" i="37" s="1"/>
  <c r="AM7" i="50" s="1"/>
  <c r="AM8" i="30"/>
  <c r="AM7" i="41" s="1"/>
  <c r="AM7" i="53" s="1"/>
  <c r="AM8" i="32"/>
  <c r="AM7" i="44" s="1"/>
  <c r="AM7" i="56" s="1"/>
  <c r="AM8" i="27"/>
  <c r="AM7" i="36" s="1"/>
  <c r="O26" i="33"/>
  <c r="O25" i="45" s="1"/>
  <c r="O25" i="57" s="1"/>
  <c r="O26" i="28"/>
  <c r="O25" i="37" s="1"/>
  <c r="O25" i="50" s="1"/>
  <c r="O26" i="30"/>
  <c r="O25" i="41" s="1"/>
  <c r="O25" i="53" s="1"/>
  <c r="O26" i="32"/>
  <c r="O25" i="44" s="1"/>
  <c r="O25" i="56" s="1"/>
  <c r="O26" i="31"/>
  <c r="O25" i="42" s="1"/>
  <c r="O25" i="54" s="1"/>
  <c r="O26" i="27"/>
  <c r="O25" i="36" s="1"/>
  <c r="O26" i="29"/>
  <c r="O25" i="39" s="1"/>
  <c r="O25" i="51" s="1"/>
  <c r="N11" i="32"/>
  <c r="N10" i="44" s="1"/>
  <c r="N10" i="56" s="1"/>
  <c r="N11" i="31"/>
  <c r="N10" i="42" s="1"/>
  <c r="N10" i="54" s="1"/>
  <c r="L7" i="32"/>
  <c r="L6" i="44" s="1"/>
  <c r="L6" i="56" s="1"/>
  <c r="L7" i="27"/>
  <c r="L6" i="36" s="1"/>
  <c r="L7" i="31"/>
  <c r="L6" i="42" s="1"/>
  <c r="L6" i="54" s="1"/>
  <c r="L7" i="25"/>
  <c r="L6" i="40" s="1"/>
  <c r="L6" i="52" s="1"/>
  <c r="L7" i="33"/>
  <c r="L6" i="45" s="1"/>
  <c r="L6" i="57" s="1"/>
  <c r="AA25" i="27"/>
  <c r="AA24" i="36" s="1"/>
  <c r="AA25" i="33"/>
  <c r="AA24" i="45" s="1"/>
  <c r="AA24" i="57" s="1"/>
  <c r="AA25" i="29"/>
  <c r="AA24" i="39" s="1"/>
  <c r="AA24" i="51" s="1"/>
  <c r="AA25" i="30"/>
  <c r="AA24" i="41" s="1"/>
  <c r="AA24" i="53" s="1"/>
  <c r="AA25" i="32"/>
  <c r="AA24" i="44" s="1"/>
  <c r="AA24" i="56" s="1"/>
  <c r="D6" i="25"/>
  <c r="D5" i="40" s="1"/>
  <c r="D5" i="52" s="1"/>
  <c r="D6" i="32"/>
  <c r="D5" i="44" s="1"/>
  <c r="D5" i="56" s="1"/>
  <c r="D6" i="31"/>
  <c r="D5" i="42" s="1"/>
  <c r="D5" i="54" s="1"/>
  <c r="D6" i="30"/>
  <c r="D5" i="41" s="1"/>
  <c r="D5" i="53" s="1"/>
  <c r="X6" i="25"/>
  <c r="X5" i="40" s="1"/>
  <c r="X5" i="52" s="1"/>
  <c r="X6" i="31"/>
  <c r="X5" i="42" s="1"/>
  <c r="X5" i="54" s="1"/>
  <c r="X6" i="27"/>
  <c r="X5" i="36" s="1"/>
  <c r="AI24" i="28"/>
  <c r="AI23" i="37" s="1"/>
  <c r="AI23" i="50" s="1"/>
  <c r="AI24" i="29"/>
  <c r="AI23" i="39" s="1"/>
  <c r="AI23" i="51" s="1"/>
  <c r="AI24" i="27"/>
  <c r="AI23" i="36" s="1"/>
  <c r="AC18" i="25"/>
  <c r="AC17" i="40" s="1"/>
  <c r="AC17" i="52" s="1"/>
  <c r="AC18" i="29"/>
  <c r="AC17" i="39" s="1"/>
  <c r="AC17" i="51" s="1"/>
  <c r="AC18" i="31"/>
  <c r="AC17" i="42" s="1"/>
  <c r="AC17" i="54" s="1"/>
  <c r="AC18" i="27"/>
  <c r="AC17" i="36" s="1"/>
  <c r="AC18" i="30"/>
  <c r="AC17" i="41" s="1"/>
  <c r="AC17" i="53" s="1"/>
  <c r="V20" i="33"/>
  <c r="V19" i="45" s="1"/>
  <c r="V19" i="57" s="1"/>
  <c r="V20" i="31"/>
  <c r="V19" i="42" s="1"/>
  <c r="V19" i="54" s="1"/>
  <c r="V20" i="28"/>
  <c r="V19" i="37" s="1"/>
  <c r="V19" i="50" s="1"/>
  <c r="V20" i="32"/>
  <c r="V19" i="44" s="1"/>
  <c r="V19" i="56" s="1"/>
  <c r="V20" i="30"/>
  <c r="V19" i="41" s="1"/>
  <c r="V19" i="53" s="1"/>
  <c r="V20" i="25"/>
  <c r="V19" i="40" s="1"/>
  <c r="V19" i="52" s="1"/>
  <c r="V20" i="29"/>
  <c r="V19" i="39" s="1"/>
  <c r="V19" i="51" s="1"/>
  <c r="V20" i="27"/>
  <c r="V19" i="36" s="1"/>
  <c r="U20" i="30"/>
  <c r="U19" i="41" s="1"/>
  <c r="U19" i="53" s="1"/>
  <c r="U20" i="25"/>
  <c r="U19" i="40" s="1"/>
  <c r="U19" i="52" s="1"/>
  <c r="U20" i="29"/>
  <c r="U19" i="39" s="1"/>
  <c r="U19" i="51" s="1"/>
  <c r="U20" i="31"/>
  <c r="U19" i="42" s="1"/>
  <c r="U19" i="54" s="1"/>
  <c r="U20" i="32"/>
  <c r="U19" i="44" s="1"/>
  <c r="U19" i="56" s="1"/>
  <c r="E6" i="30"/>
  <c r="E5" i="41" s="1"/>
  <c r="E5" i="53" s="1"/>
  <c r="E6" i="29"/>
  <c r="E5" i="39" s="1"/>
  <c r="E5" i="51" s="1"/>
  <c r="I18" i="31"/>
  <c r="I17" i="42" s="1"/>
  <c r="I17" i="54" s="1"/>
  <c r="I18" i="29"/>
  <c r="I17" i="39" s="1"/>
  <c r="I17" i="51" s="1"/>
  <c r="I18" i="30"/>
  <c r="I17" i="41" s="1"/>
  <c r="I17" i="53" s="1"/>
  <c r="I18" i="25"/>
  <c r="I17" i="40" s="1"/>
  <c r="I17" i="52" s="1"/>
  <c r="I18" i="27"/>
  <c r="I17" i="36" s="1"/>
  <c r="I18" i="28"/>
  <c r="I17" i="37" s="1"/>
  <c r="I17" i="50" s="1"/>
  <c r="I18" i="32"/>
  <c r="I17" i="44" s="1"/>
  <c r="I17" i="56" s="1"/>
  <c r="Y6" i="33"/>
  <c r="Y5" i="45" s="1"/>
  <c r="Y5" i="57" s="1"/>
  <c r="Y6" i="30"/>
  <c r="Y5" i="41" s="1"/>
  <c r="Y5" i="53" s="1"/>
  <c r="Y6" i="28"/>
  <c r="Y5" i="37" s="1"/>
  <c r="Y5" i="50" s="1"/>
  <c r="Y6" i="31"/>
  <c r="Y5" i="42" s="1"/>
  <c r="Y5" i="54" s="1"/>
  <c r="AG15" i="29"/>
  <c r="AG14" i="39" s="1"/>
  <c r="AG14" i="51" s="1"/>
  <c r="AG15" i="27"/>
  <c r="AG14" i="36" s="1"/>
  <c r="AG15" i="28"/>
  <c r="AG14" i="37" s="1"/>
  <c r="AG14" i="50" s="1"/>
  <c r="H17" i="27"/>
  <c r="H16" i="36" s="1"/>
  <c r="I9" i="27"/>
  <c r="I8" i="36" s="1"/>
  <c r="I9" i="25"/>
  <c r="I8" i="40" s="1"/>
  <c r="I8" i="52" s="1"/>
  <c r="AC9" i="27"/>
  <c r="AC8" i="36" s="1"/>
  <c r="AC9" i="32"/>
  <c r="AC8" i="44" s="1"/>
  <c r="AC8" i="56" s="1"/>
  <c r="AC9" i="29"/>
  <c r="AC8" i="39" s="1"/>
  <c r="AC8" i="51" s="1"/>
  <c r="AC9" i="30"/>
  <c r="AC8" i="41" s="1"/>
  <c r="AC8" i="53" s="1"/>
  <c r="AC9" i="25"/>
  <c r="AC8" i="40" s="1"/>
  <c r="AC8" i="52" s="1"/>
  <c r="G19" i="32"/>
  <c r="G18" i="44" s="1"/>
  <c r="G18" i="56" s="1"/>
  <c r="G19" i="29"/>
  <c r="G18" i="39" s="1"/>
  <c r="G18" i="51" s="1"/>
  <c r="G19" i="33"/>
  <c r="G18" i="45" s="1"/>
  <c r="G18" i="57" s="1"/>
  <c r="G19" i="31"/>
  <c r="G18" i="42" s="1"/>
  <c r="G18" i="54" s="1"/>
  <c r="AA19" i="28"/>
  <c r="AA18" i="37" s="1"/>
  <c r="AA18" i="50" s="1"/>
  <c r="AA19" i="30"/>
  <c r="AA18" i="41" s="1"/>
  <c r="AA18" i="53" s="1"/>
  <c r="F13" i="25"/>
  <c r="F12" i="40" s="1"/>
  <c r="F12" i="52" s="1"/>
  <c r="F13" i="31"/>
  <c r="F12" i="42" s="1"/>
  <c r="F12" i="54" s="1"/>
  <c r="F13" i="27"/>
  <c r="F12" i="36" s="1"/>
  <c r="F13" i="30"/>
  <c r="F12" i="41" s="1"/>
  <c r="F12" i="53" s="1"/>
  <c r="F13" i="33"/>
  <c r="F12" i="45" s="1"/>
  <c r="F12" i="57" s="1"/>
  <c r="Z13" i="27"/>
  <c r="Z12" i="36" s="1"/>
  <c r="Z13" i="28"/>
  <c r="Z12" i="37" s="1"/>
  <c r="Z12" i="50" s="1"/>
  <c r="Z13" i="33"/>
  <c r="Z12" i="45" s="1"/>
  <c r="Z12" i="57" s="1"/>
  <c r="Z13" i="30"/>
  <c r="Z12" i="41" s="1"/>
  <c r="Z12" i="53" s="1"/>
  <c r="Z13" i="32"/>
  <c r="Z12" i="44" s="1"/>
  <c r="Z12" i="56" s="1"/>
  <c r="Z13" i="29"/>
  <c r="Z12" i="39" s="1"/>
  <c r="Z12" i="51" s="1"/>
  <c r="Z13" i="25"/>
  <c r="Z12" i="40" s="1"/>
  <c r="Z12" i="52" s="1"/>
  <c r="D27" i="33"/>
  <c r="D26" i="45" s="1"/>
  <c r="D26" i="57" s="1"/>
  <c r="D27" i="30"/>
  <c r="D26" i="41" s="1"/>
  <c r="D26" i="53" s="1"/>
  <c r="D27" i="25"/>
  <c r="D26" i="40" s="1"/>
  <c r="D26" i="52" s="1"/>
  <c r="D27" i="31"/>
  <c r="D26" i="42" s="1"/>
  <c r="D26" i="54" s="1"/>
  <c r="D27" i="27"/>
  <c r="D26" i="36" s="1"/>
  <c r="W27" i="27"/>
  <c r="W26" i="36" s="1"/>
  <c r="W27" i="25"/>
  <c r="W26" i="40" s="1"/>
  <c r="W26" i="52" s="1"/>
  <c r="W27" i="28"/>
  <c r="W26" i="37" s="1"/>
  <c r="W26" i="50" s="1"/>
  <c r="W27" i="32"/>
  <c r="W26" i="44" s="1"/>
  <c r="W26" i="56" s="1"/>
  <c r="W27" i="31"/>
  <c r="W26" i="42" s="1"/>
  <c r="W26" i="54" s="1"/>
  <c r="W27" i="33"/>
  <c r="W26" i="45" s="1"/>
  <c r="W26" i="57" s="1"/>
  <c r="W27" i="30"/>
  <c r="W26" i="41" s="1"/>
  <c r="W26" i="53" s="1"/>
  <c r="S10" i="31"/>
  <c r="S9" i="42" s="1"/>
  <c r="S9" i="54" s="1"/>
  <c r="S10" i="28"/>
  <c r="S9" i="37" s="1"/>
  <c r="S9" i="50" s="1"/>
  <c r="S10" i="30"/>
  <c r="S9" i="41" s="1"/>
  <c r="S9" i="53" s="1"/>
  <c r="S10" i="33"/>
  <c r="S9" i="45" s="1"/>
  <c r="S9" i="57" s="1"/>
  <c r="S10" i="25"/>
  <c r="S9" i="40" s="1"/>
  <c r="S9" i="52" s="1"/>
  <c r="S10" i="27"/>
  <c r="S9" i="36" s="1"/>
  <c r="S10" i="29"/>
  <c r="S9" i="39" s="1"/>
  <c r="S9" i="51" s="1"/>
  <c r="AM10" i="31"/>
  <c r="AM9" i="42" s="1"/>
  <c r="AM9" i="54" s="1"/>
  <c r="AM10" i="32"/>
  <c r="AM9" i="44" s="1"/>
  <c r="AM9" i="56" s="1"/>
  <c r="AM10" i="29"/>
  <c r="AM9" i="39" s="1"/>
  <c r="AM9" i="51" s="1"/>
  <c r="AM10" i="30"/>
  <c r="AM9" i="41" s="1"/>
  <c r="AM9" i="53" s="1"/>
  <c r="AM10" i="28"/>
  <c r="AM9" i="37" s="1"/>
  <c r="AM9" i="50" s="1"/>
  <c r="O11" i="32"/>
  <c r="O10" i="44" s="1"/>
  <c r="O10" i="56" s="1"/>
  <c r="O11" i="27"/>
  <c r="O10" i="36" s="1"/>
  <c r="O11" i="25"/>
  <c r="O10" i="40" s="1"/>
  <c r="O10" i="52" s="1"/>
  <c r="O11" i="30"/>
  <c r="O10" i="41" s="1"/>
  <c r="O10" i="53" s="1"/>
  <c r="O11" i="33"/>
  <c r="O10" i="45" s="1"/>
  <c r="O10" i="57" s="1"/>
  <c r="O11" i="31"/>
  <c r="O10" i="42" s="1"/>
  <c r="O10" i="54" s="1"/>
  <c r="S8" i="28"/>
  <c r="S7" i="37" s="1"/>
  <c r="S7" i="50" s="1"/>
  <c r="S8" i="25"/>
  <c r="S7" i="40" s="1"/>
  <c r="S7" i="52" s="1"/>
  <c r="K25" i="31"/>
  <c r="K24" i="42" s="1"/>
  <c r="K24" i="54" s="1"/>
  <c r="K25" i="27"/>
  <c r="K24" i="36" s="1"/>
  <c r="K25" i="32"/>
  <c r="K24" i="44" s="1"/>
  <c r="K24" i="56" s="1"/>
  <c r="K25" i="29"/>
  <c r="K24" i="39" s="1"/>
  <c r="K24" i="51" s="1"/>
  <c r="M15" i="31"/>
  <c r="M14" i="42" s="1"/>
  <c r="M14" i="54" s="1"/>
  <c r="M15" i="32"/>
  <c r="M14" i="44" s="1"/>
  <c r="M14" i="56" s="1"/>
  <c r="M15" i="28"/>
  <c r="M14" i="37" s="1"/>
  <c r="M14" i="50" s="1"/>
  <c r="M15" i="25"/>
  <c r="M14" i="40" s="1"/>
  <c r="M14" i="52" s="1"/>
  <c r="M15" i="33"/>
  <c r="M14" i="45" s="1"/>
  <c r="M14" i="57" s="1"/>
  <c r="V27" i="33"/>
  <c r="V26" i="45" s="1"/>
  <c r="V26" i="57" s="1"/>
  <c r="V27" i="30"/>
  <c r="V26" i="41" s="1"/>
  <c r="V26" i="53" s="1"/>
  <c r="V27" i="27"/>
  <c r="V26" i="36" s="1"/>
  <c r="V27" i="32"/>
  <c r="V26" i="44" s="1"/>
  <c r="V26" i="56" s="1"/>
  <c r="V27" i="28"/>
  <c r="V26" i="37" s="1"/>
  <c r="V26" i="50" s="1"/>
  <c r="V27" i="31"/>
  <c r="V26" i="42" s="1"/>
  <c r="V26" i="54" s="1"/>
  <c r="V27" i="29"/>
  <c r="V26" i="39" s="1"/>
  <c r="V26" i="51" s="1"/>
  <c r="AL10" i="32"/>
  <c r="AL9" i="44" s="1"/>
  <c r="AL9" i="56" s="1"/>
  <c r="AL10" i="27"/>
  <c r="AL9" i="36" s="1"/>
  <c r="AL10" i="33"/>
  <c r="AL9" i="45" s="1"/>
  <c r="AL9" i="57" s="1"/>
  <c r="AL10" i="29"/>
  <c r="AL9" i="39" s="1"/>
  <c r="AL9" i="51" s="1"/>
  <c r="AL10" i="31"/>
  <c r="AL9" i="42" s="1"/>
  <c r="AL9" i="54" s="1"/>
  <c r="M15" i="30"/>
  <c r="M14" i="41" s="1"/>
  <c r="M14" i="53" s="1"/>
  <c r="C20" i="25"/>
  <c r="C19" i="40" s="1"/>
  <c r="C19" i="52" s="1"/>
  <c r="D16" i="28"/>
  <c r="D15" i="37" s="1"/>
  <c r="D15" i="50" s="1"/>
  <c r="M7" i="29"/>
  <c r="M6" i="39" s="1"/>
  <c r="M6" i="51" s="1"/>
  <c r="E16" i="29"/>
  <c r="E15" i="39" s="1"/>
  <c r="E15" i="51" s="1"/>
  <c r="E16" i="27"/>
  <c r="E15" i="36" s="1"/>
  <c r="E13" i="29"/>
  <c r="E12" i="39" s="1"/>
  <c r="E12" i="51" s="1"/>
  <c r="E13" i="30"/>
  <c r="E12" i="41" s="1"/>
  <c r="E12" i="53" s="1"/>
  <c r="Y3" i="25"/>
  <c r="Y2" i="40" s="1"/>
  <c r="Y2" i="52" s="1"/>
  <c r="E13" i="27"/>
  <c r="E12" i="36" s="1"/>
  <c r="Q26" i="33"/>
  <c r="Q25" i="45" s="1"/>
  <c r="Q25" i="57" s="1"/>
  <c r="Q26" i="25"/>
  <c r="Q25" i="40" s="1"/>
  <c r="Q25" i="52" s="1"/>
  <c r="Q26" i="28"/>
  <c r="Q25" i="37" s="1"/>
  <c r="Q25" i="50" s="1"/>
  <c r="Q26" i="31"/>
  <c r="Q25" i="42" s="1"/>
  <c r="Q25" i="54" s="1"/>
  <c r="Q26" i="32"/>
  <c r="Q25" i="44" s="1"/>
  <c r="Q25" i="56" s="1"/>
  <c r="AB25" i="33"/>
  <c r="AB24" i="45" s="1"/>
  <c r="AB24" i="57" s="1"/>
  <c r="AB25" i="31"/>
  <c r="AB24" i="42" s="1"/>
  <c r="AB24" i="54" s="1"/>
  <c r="AB25" i="28"/>
  <c r="AB24" i="37" s="1"/>
  <c r="AB24" i="50" s="1"/>
  <c r="AB25" i="29"/>
  <c r="AB24" i="39" s="1"/>
  <c r="AB24" i="51" s="1"/>
  <c r="AB25" i="32"/>
  <c r="AB24" i="44" s="1"/>
  <c r="AB24" i="56" s="1"/>
  <c r="AB25" i="25"/>
  <c r="AB24" i="40" s="1"/>
  <c r="AB24" i="52" s="1"/>
  <c r="AB25" i="30"/>
  <c r="AB24" i="41" s="1"/>
  <c r="AB24" i="53" s="1"/>
  <c r="AJ24" i="32"/>
  <c r="AJ23" i="44" s="1"/>
  <c r="AJ23" i="56" s="1"/>
  <c r="AJ24" i="29"/>
  <c r="AJ23" i="39" s="1"/>
  <c r="AJ23" i="51" s="1"/>
  <c r="AG7" i="30"/>
  <c r="AG6" i="41" s="1"/>
  <c r="AG6" i="53" s="1"/>
  <c r="AG7" i="25"/>
  <c r="AG6" i="40" s="1"/>
  <c r="AG6" i="52" s="1"/>
  <c r="AG7" i="31"/>
  <c r="AG6" i="42" s="1"/>
  <c r="AG6" i="54" s="1"/>
  <c r="O24" i="33"/>
  <c r="O23" i="45" s="1"/>
  <c r="O23" i="57" s="1"/>
  <c r="O24" i="29"/>
  <c r="O23" i="39" s="1"/>
  <c r="O23" i="51" s="1"/>
  <c r="O24" i="30"/>
  <c r="O23" i="41" s="1"/>
  <c r="O23" i="53" s="1"/>
  <c r="O24" i="27"/>
  <c r="O23" i="36" s="1"/>
  <c r="O24" i="31"/>
  <c r="O23" i="42" s="1"/>
  <c r="O23" i="54" s="1"/>
  <c r="O24" i="32"/>
  <c r="O23" i="44" s="1"/>
  <c r="O23" i="56" s="1"/>
  <c r="O24" i="25"/>
  <c r="O23" i="40" s="1"/>
  <c r="O23" i="52" s="1"/>
  <c r="Y13" i="27"/>
  <c r="Y12" i="36" s="1"/>
  <c r="Y13" i="28"/>
  <c r="Y12" i="37" s="1"/>
  <c r="Y12" i="50" s="1"/>
  <c r="Y13" i="32"/>
  <c r="Y12" i="44" s="1"/>
  <c r="Y12" i="56" s="1"/>
  <c r="Y13" i="30"/>
  <c r="Y12" i="41" s="1"/>
  <c r="Y12" i="53" s="1"/>
  <c r="Y13" i="31"/>
  <c r="Y12" i="42" s="1"/>
  <c r="Y12" i="54" s="1"/>
  <c r="Y13" i="33"/>
  <c r="Y12" i="45" s="1"/>
  <c r="Y12" i="57" s="1"/>
  <c r="Y13" i="25"/>
  <c r="Y12" i="40" s="1"/>
  <c r="Y12" i="52" s="1"/>
  <c r="R10" i="33"/>
  <c r="R9" i="45" s="1"/>
  <c r="R9" i="57" s="1"/>
  <c r="R10" i="30"/>
  <c r="R9" i="41" s="1"/>
  <c r="R9" i="53" s="1"/>
  <c r="R10" i="25"/>
  <c r="R9" i="40" s="1"/>
  <c r="R9" i="52" s="1"/>
  <c r="R10" i="28"/>
  <c r="R9" i="37" s="1"/>
  <c r="R9" i="50" s="1"/>
  <c r="R10" i="27"/>
  <c r="R9" i="36" s="1"/>
  <c r="R10" i="32"/>
  <c r="R9" i="44" s="1"/>
  <c r="R9" i="56" s="1"/>
  <c r="P24" i="33"/>
  <c r="P23" i="45" s="1"/>
  <c r="P23" i="57" s="1"/>
  <c r="P24" i="27"/>
  <c r="P23" i="36" s="1"/>
  <c r="P24" i="31"/>
  <c r="P23" i="42" s="1"/>
  <c r="P23" i="54" s="1"/>
  <c r="P24" i="29"/>
  <c r="P23" i="39" s="1"/>
  <c r="P23" i="51" s="1"/>
  <c r="C20" i="30"/>
  <c r="C19" i="41" s="1"/>
  <c r="C19" i="53" s="1"/>
  <c r="J3" i="31"/>
  <c r="J2" i="42" s="1"/>
  <c r="J2" i="54" s="1"/>
  <c r="D16" i="25"/>
  <c r="D15" i="40" s="1"/>
  <c r="D15" i="52" s="1"/>
  <c r="E6" i="27"/>
  <c r="E5" i="36" s="1"/>
  <c r="P24" i="25"/>
  <c r="P23" i="40" s="1"/>
  <c r="P23" i="52" s="1"/>
  <c r="Q26" i="29"/>
  <c r="Q25" i="39" s="1"/>
  <c r="Q25" i="51" s="1"/>
  <c r="AB25" i="27"/>
  <c r="AB24" i="36" s="1"/>
  <c r="AN27" i="27"/>
  <c r="AN26" i="36" s="1"/>
  <c r="AN27" i="31"/>
  <c r="AN26" i="42" s="1"/>
  <c r="AN26" i="54" s="1"/>
  <c r="H17" i="32"/>
  <c r="H16" i="44" s="1"/>
  <c r="H16" i="56" s="1"/>
  <c r="H17" i="25"/>
  <c r="H16" i="40" s="1"/>
  <c r="H16" i="52" s="1"/>
  <c r="H17" i="31"/>
  <c r="H16" i="42" s="1"/>
  <c r="H16" i="54" s="1"/>
  <c r="H17" i="29"/>
  <c r="H16" i="39" s="1"/>
  <c r="H16" i="51" s="1"/>
  <c r="H17" i="28"/>
  <c r="H16" i="37" s="1"/>
  <c r="H16" i="50" s="1"/>
  <c r="P24" i="28"/>
  <c r="P23" i="37" s="1"/>
  <c r="P23" i="50" s="1"/>
  <c r="R8" i="30"/>
  <c r="R7" i="41" s="1"/>
  <c r="R7" i="53" s="1"/>
  <c r="Y6" i="27"/>
  <c r="Y5" i="36" s="1"/>
  <c r="H8" i="25"/>
  <c r="H7" i="40" s="1"/>
  <c r="H7" i="52" s="1"/>
  <c r="H8" i="27"/>
  <c r="H7" i="36" s="1"/>
  <c r="H8" i="29"/>
  <c r="H7" i="39" s="1"/>
  <c r="H7" i="51" s="1"/>
  <c r="H8" i="30"/>
  <c r="H7" i="41" s="1"/>
  <c r="H7" i="53" s="1"/>
  <c r="H8" i="31"/>
  <c r="H7" i="42" s="1"/>
  <c r="H7" i="54" s="1"/>
  <c r="AB8" i="28"/>
  <c r="AB7" i="37" s="1"/>
  <c r="AB7" i="50" s="1"/>
  <c r="AB8" i="30"/>
  <c r="AB7" i="41" s="1"/>
  <c r="AB7" i="53" s="1"/>
  <c r="AB8" i="31"/>
  <c r="AB7" i="42" s="1"/>
  <c r="AB7" i="54" s="1"/>
  <c r="AB8" i="33"/>
  <c r="AB7" i="45" s="1"/>
  <c r="AB7" i="57" s="1"/>
  <c r="F26" i="29"/>
  <c r="F25" i="39" s="1"/>
  <c r="F25" i="51" s="1"/>
  <c r="F26" i="33"/>
  <c r="F25" i="45" s="1"/>
  <c r="F25" i="57" s="1"/>
  <c r="Z26" i="33"/>
  <c r="Z25" i="45" s="1"/>
  <c r="Z25" i="57" s="1"/>
  <c r="Z26" i="29"/>
  <c r="Z25" i="39" s="1"/>
  <c r="Z25" i="51" s="1"/>
  <c r="Z26" i="28"/>
  <c r="Z25" i="37" s="1"/>
  <c r="Z25" i="50" s="1"/>
  <c r="Z26" i="25"/>
  <c r="Z25" i="40" s="1"/>
  <c r="Z25" i="52" s="1"/>
  <c r="X22" i="31"/>
  <c r="X21" i="42" s="1"/>
  <c r="X21" i="54" s="1"/>
  <c r="X22" i="27"/>
  <c r="X21" i="36" s="1"/>
  <c r="X22" i="32"/>
  <c r="X21" i="44" s="1"/>
  <c r="X21" i="56" s="1"/>
  <c r="X22" i="33"/>
  <c r="X21" i="45" s="1"/>
  <c r="X21" i="57" s="1"/>
  <c r="X22" i="29"/>
  <c r="X21" i="39" s="1"/>
  <c r="X21" i="51" s="1"/>
  <c r="T3" i="29"/>
  <c r="T2" i="39" s="1"/>
  <c r="T2" i="51" s="1"/>
  <c r="E6" i="31"/>
  <c r="E5" i="42" s="1"/>
  <c r="E5" i="54" s="1"/>
  <c r="M7" i="27"/>
  <c r="M6" i="36" s="1"/>
  <c r="V27" i="25"/>
  <c r="V26" i="40" s="1"/>
  <c r="V26" i="52" s="1"/>
  <c r="K20" i="25"/>
  <c r="K19" i="40" s="1"/>
  <c r="K19" i="52" s="1"/>
  <c r="K20" i="33"/>
  <c r="K19" i="45" s="1"/>
  <c r="K19" i="57" s="1"/>
  <c r="K20" i="27"/>
  <c r="K19" i="36" s="1"/>
  <c r="AE20" i="28"/>
  <c r="AE19" i="37" s="1"/>
  <c r="AE19" i="50" s="1"/>
  <c r="AE20" i="32"/>
  <c r="AE19" i="44" s="1"/>
  <c r="AE19" i="56" s="1"/>
  <c r="AE20" i="27"/>
  <c r="AE19" i="36" s="1"/>
  <c r="AE20" i="33"/>
  <c r="AE19" i="45" s="1"/>
  <c r="AE19" i="57" s="1"/>
  <c r="AE20" i="30"/>
  <c r="AE19" i="41" s="1"/>
  <c r="AE19" i="53" s="1"/>
  <c r="AE20" i="29"/>
  <c r="AE19" i="39" s="1"/>
  <c r="AE19" i="51" s="1"/>
  <c r="AE20" i="31"/>
  <c r="AE19" i="42" s="1"/>
  <c r="AE19" i="54" s="1"/>
  <c r="AE20" i="25"/>
  <c r="AE19" i="40" s="1"/>
  <c r="AE19" i="52" s="1"/>
  <c r="T3" i="28"/>
  <c r="T2" i="37" s="1"/>
  <c r="T2" i="50" s="1"/>
  <c r="H17" i="30"/>
  <c r="H16" i="41" s="1"/>
  <c r="H16" i="53" s="1"/>
  <c r="O11" i="29"/>
  <c r="O10" i="39" s="1"/>
  <c r="O10" i="51" s="1"/>
  <c r="Q26" i="30"/>
  <c r="Q25" i="41" s="1"/>
  <c r="Q25" i="53" s="1"/>
  <c r="R8" i="28"/>
  <c r="R7" i="37" s="1"/>
  <c r="R7" i="50" s="1"/>
  <c r="AI24" i="32"/>
  <c r="AI23" i="44" s="1"/>
  <c r="AI23" i="56" s="1"/>
  <c r="Z17" i="27"/>
  <c r="Z16" i="36" s="1"/>
  <c r="Z17" i="30"/>
  <c r="Z16" i="41" s="1"/>
  <c r="Z16" i="53" s="1"/>
  <c r="Z17" i="32"/>
  <c r="Z16" i="44" s="1"/>
  <c r="Z16" i="56" s="1"/>
  <c r="Z17" i="31"/>
  <c r="Z16" i="42" s="1"/>
  <c r="Z16" i="54" s="1"/>
  <c r="Z17" i="29"/>
  <c r="Z16" i="39" s="1"/>
  <c r="Z16" i="51" s="1"/>
  <c r="Z17" i="28"/>
  <c r="Z16" i="37" s="1"/>
  <c r="Z16" i="50" s="1"/>
  <c r="Z17" i="33"/>
  <c r="Z16" i="45" s="1"/>
  <c r="Z16" i="57" s="1"/>
  <c r="Y3" i="27"/>
  <c r="Y2" i="36" s="1"/>
  <c r="Y3" i="32"/>
  <c r="Y2" i="44" s="1"/>
  <c r="Y2" i="56" s="1"/>
  <c r="Y3" i="29"/>
  <c r="Y2" i="39" s="1"/>
  <c r="Y2" i="51" s="1"/>
  <c r="AI3" i="31"/>
  <c r="AI2" i="42" s="1"/>
  <c r="AI2" i="54" s="1"/>
  <c r="Y6" i="25"/>
  <c r="Y5" i="40" s="1"/>
  <c r="Y5" i="52" s="1"/>
  <c r="AI24" i="31"/>
  <c r="AI23" i="42" s="1"/>
  <c r="AI23" i="54" s="1"/>
  <c r="T3" i="32"/>
  <c r="T2" i="44" s="1"/>
  <c r="T2" i="56" s="1"/>
  <c r="AI3" i="32"/>
  <c r="AI2" i="44" s="1"/>
  <c r="AI2" i="56" s="1"/>
  <c r="E6" i="33"/>
  <c r="E5" i="45" s="1"/>
  <c r="E5" i="57" s="1"/>
  <c r="Y6" i="32"/>
  <c r="Y5" i="44" s="1"/>
  <c r="Y5" i="56" s="1"/>
  <c r="Z17" i="25"/>
  <c r="Z16" i="40" s="1"/>
  <c r="Z16" i="52" s="1"/>
  <c r="AA19" i="31"/>
  <c r="AA18" i="42" s="1"/>
  <c r="AA18" i="54" s="1"/>
  <c r="AN27" i="25"/>
  <c r="AN26" i="40" s="1"/>
  <c r="AN26" i="52" s="1"/>
  <c r="D16" i="33"/>
  <c r="D15" i="45" s="1"/>
  <c r="D15" i="57" s="1"/>
  <c r="D16" i="29"/>
  <c r="D15" i="39" s="1"/>
  <c r="D15" i="51" s="1"/>
  <c r="D16" i="31"/>
  <c r="D15" i="42" s="1"/>
  <c r="D15" i="54" s="1"/>
  <c r="D16" i="32"/>
  <c r="D15" i="44" s="1"/>
  <c r="D15" i="56" s="1"/>
  <c r="C20" i="33"/>
  <c r="C19" i="45" s="1"/>
  <c r="C19" i="57" s="1"/>
  <c r="C20" i="29"/>
  <c r="C19" i="39" s="1"/>
  <c r="C19" i="51" s="1"/>
  <c r="C20" i="28"/>
  <c r="C19" i="37" s="1"/>
  <c r="C19" i="50" s="1"/>
  <c r="C20" i="27"/>
  <c r="C19" i="36" s="1"/>
  <c r="Y3" i="33"/>
  <c r="Y2" i="45" s="1"/>
  <c r="Y2" i="57" s="1"/>
  <c r="I18" i="33"/>
  <c r="I17" i="45" s="1"/>
  <c r="I17" i="57" s="1"/>
  <c r="J25" i="32"/>
  <c r="J24" i="44" s="1"/>
  <c r="J24" i="56" s="1"/>
  <c r="R10" i="31"/>
  <c r="R9" i="42" s="1"/>
  <c r="R9" i="54" s="1"/>
  <c r="W3" i="29"/>
  <c r="W2" i="39" s="1"/>
  <c r="W2" i="51" s="1"/>
  <c r="W3" i="27"/>
  <c r="W2" i="36" s="1"/>
  <c r="AC3" i="31"/>
  <c r="AC2" i="42" s="1"/>
  <c r="AC2" i="54" s="1"/>
  <c r="E6" i="32"/>
  <c r="E5" i="44" s="1"/>
  <c r="E5" i="56" s="1"/>
  <c r="O11" i="28"/>
  <c r="O10" i="37" s="1"/>
  <c r="O10" i="50" s="1"/>
  <c r="AI24" i="30"/>
  <c r="AI23" i="41" s="1"/>
  <c r="AI23" i="53" s="1"/>
  <c r="AL8" i="29"/>
  <c r="AL7" i="39" s="1"/>
  <c r="AL7" i="51" s="1"/>
  <c r="AL8" i="30"/>
  <c r="AL7" i="41" s="1"/>
  <c r="AL7" i="53" s="1"/>
  <c r="AL8" i="33"/>
  <c r="AL7" i="45" s="1"/>
  <c r="AL7" i="57" s="1"/>
  <c r="T3" i="31"/>
  <c r="T2" i="42" s="1"/>
  <c r="T2" i="54" s="1"/>
  <c r="C20" i="31"/>
  <c r="C19" i="42" s="1"/>
  <c r="C19" i="54" s="1"/>
  <c r="J25" i="29"/>
  <c r="J24" i="39" s="1"/>
  <c r="J24" i="51" s="1"/>
  <c r="U3" i="29"/>
  <c r="U2" i="39" s="1"/>
  <c r="U2" i="51" s="1"/>
  <c r="L5" i="28"/>
  <c r="L4" i="37" s="1"/>
  <c r="L4" i="50" s="1"/>
  <c r="N14" i="28"/>
  <c r="N13" i="37" s="1"/>
  <c r="N13" i="50" s="1"/>
  <c r="V18" i="32"/>
  <c r="V17" i="44" s="1"/>
  <c r="V17" i="56" s="1"/>
  <c r="AF3" i="33"/>
  <c r="AF2" i="45" s="1"/>
  <c r="AF2" i="57" s="1"/>
  <c r="R17" i="27"/>
  <c r="R16" i="36" s="1"/>
  <c r="V18" i="28"/>
  <c r="V17" i="37" s="1"/>
  <c r="V17" i="50" s="1"/>
  <c r="V11" i="30"/>
  <c r="V10" i="41" s="1"/>
  <c r="V10" i="53" s="1"/>
  <c r="V11" i="28"/>
  <c r="V10" i="37" s="1"/>
  <c r="V10" i="50" s="1"/>
  <c r="T7" i="31"/>
  <c r="T6" i="42" s="1"/>
  <c r="T6" i="54" s="1"/>
  <c r="T7" i="32"/>
  <c r="T6" i="44" s="1"/>
  <c r="T6" i="56" s="1"/>
  <c r="AN7" i="29"/>
  <c r="AN6" i="39" s="1"/>
  <c r="AN6" i="51" s="1"/>
  <c r="AN7" i="28"/>
  <c r="AN6" i="37" s="1"/>
  <c r="AN6" i="50" s="1"/>
  <c r="AN7" i="33"/>
  <c r="AN6" i="45" s="1"/>
  <c r="AN6" i="57" s="1"/>
  <c r="Q25" i="28"/>
  <c r="Q24" i="37" s="1"/>
  <c r="Q24" i="50" s="1"/>
  <c r="Q25" i="29"/>
  <c r="Q24" i="39" s="1"/>
  <c r="Q24" i="51" s="1"/>
  <c r="L6" i="33"/>
  <c r="L5" i="45" s="1"/>
  <c r="L5" i="57" s="1"/>
  <c r="L6" i="29"/>
  <c r="L5" i="39" s="1"/>
  <c r="L5" i="51" s="1"/>
  <c r="S3" i="33"/>
  <c r="S2" i="45" s="1"/>
  <c r="S2" i="57" s="1"/>
  <c r="L5" i="31"/>
  <c r="L4" i="42" s="1"/>
  <c r="L4" i="54" s="1"/>
  <c r="N14" i="29"/>
  <c r="N13" i="39" s="1"/>
  <c r="N13" i="51" s="1"/>
  <c r="P16" i="25"/>
  <c r="P15" i="40" s="1"/>
  <c r="P15" i="52" s="1"/>
  <c r="P9" i="33"/>
  <c r="P8" i="45" s="1"/>
  <c r="P8" i="57" s="1"/>
  <c r="P9" i="31"/>
  <c r="P8" i="42" s="1"/>
  <c r="P8" i="54" s="1"/>
  <c r="AJ9" i="27"/>
  <c r="AJ8" i="36" s="1"/>
  <c r="AJ9" i="31"/>
  <c r="AJ8" i="42" s="1"/>
  <c r="AJ8" i="54" s="1"/>
  <c r="AJ9" i="32"/>
  <c r="AJ8" i="44" s="1"/>
  <c r="AJ8" i="56" s="1"/>
  <c r="AJ9" i="30"/>
  <c r="AJ8" i="41" s="1"/>
  <c r="AJ8" i="53" s="1"/>
  <c r="AJ9" i="29"/>
  <c r="AJ8" i="39" s="1"/>
  <c r="AJ8" i="51" s="1"/>
  <c r="AJ9" i="28"/>
  <c r="AJ8" i="37" s="1"/>
  <c r="AJ8" i="50" s="1"/>
  <c r="AH19" i="30"/>
  <c r="AH18" i="41" s="1"/>
  <c r="AH18" i="53" s="1"/>
  <c r="AH19" i="28"/>
  <c r="AH18" i="37" s="1"/>
  <c r="AH18" i="50" s="1"/>
  <c r="AH19" i="31"/>
  <c r="AH18" i="42" s="1"/>
  <c r="AH18" i="54" s="1"/>
  <c r="AH19" i="27"/>
  <c r="AH18" i="36" s="1"/>
  <c r="AH19" i="25"/>
  <c r="AH18" i="40" s="1"/>
  <c r="AH18" i="52" s="1"/>
  <c r="AH19" i="29"/>
  <c r="AH18" i="39" s="1"/>
  <c r="AH18" i="51" s="1"/>
  <c r="AA8" i="30"/>
  <c r="AA7" i="41" s="1"/>
  <c r="AA7" i="53" s="1"/>
  <c r="AA8" i="32"/>
  <c r="AA7" i="44" s="1"/>
  <c r="AA7" i="56" s="1"/>
  <c r="Y26" i="28"/>
  <c r="Y25" i="37" s="1"/>
  <c r="Y25" i="50" s="1"/>
  <c r="Y26" i="30"/>
  <c r="Y25" i="41" s="1"/>
  <c r="Y25" i="53" s="1"/>
  <c r="Y26" i="33"/>
  <c r="Y25" i="45" s="1"/>
  <c r="Y25" i="57" s="1"/>
  <c r="W11" i="25"/>
  <c r="W10" i="40" s="1"/>
  <c r="W10" i="52" s="1"/>
  <c r="W11" i="33"/>
  <c r="W10" i="45" s="1"/>
  <c r="W10" i="57" s="1"/>
  <c r="W11" i="32"/>
  <c r="W10" i="44" s="1"/>
  <c r="W10" i="56" s="1"/>
  <c r="U7" i="33"/>
  <c r="U6" i="45" s="1"/>
  <c r="U6" i="57" s="1"/>
  <c r="U7" i="25"/>
  <c r="U6" i="40" s="1"/>
  <c r="U6" i="52" s="1"/>
  <c r="U7" i="29"/>
  <c r="U6" i="39" s="1"/>
  <c r="U6" i="51" s="1"/>
  <c r="U7" i="27"/>
  <c r="U6" i="36" s="1"/>
  <c r="U7" i="28"/>
  <c r="U6" i="37" s="1"/>
  <c r="U6" i="50" s="1"/>
  <c r="R25" i="33"/>
  <c r="R24" i="45" s="1"/>
  <c r="R24" i="57" s="1"/>
  <c r="R25" i="28"/>
  <c r="R24" i="37" s="1"/>
  <c r="R24" i="50" s="1"/>
  <c r="R25" i="29"/>
  <c r="R24" i="39" s="1"/>
  <c r="R24" i="51" s="1"/>
  <c r="R25" i="25"/>
  <c r="R24" i="40" s="1"/>
  <c r="R24" i="52" s="1"/>
  <c r="M6" i="28"/>
  <c r="M5" i="37" s="1"/>
  <c r="M5" i="50" s="1"/>
  <c r="M6" i="29"/>
  <c r="M5" i="39" s="1"/>
  <c r="M5" i="51" s="1"/>
  <c r="M6" i="30"/>
  <c r="M5" i="41" s="1"/>
  <c r="M5" i="53" s="1"/>
  <c r="AG6" i="25"/>
  <c r="AG5" i="40" s="1"/>
  <c r="AG5" i="52" s="1"/>
  <c r="AG6" i="33"/>
  <c r="AG5" i="45" s="1"/>
  <c r="AG5" i="57" s="1"/>
  <c r="AG6" i="27"/>
  <c r="AG5" i="36" s="1"/>
  <c r="AG6" i="30"/>
  <c r="AG5" i="41" s="1"/>
  <c r="AG5" i="53" s="1"/>
  <c r="AG6" i="29"/>
  <c r="AG5" i="39" s="1"/>
  <c r="AG5" i="51" s="1"/>
  <c r="AG6" i="31"/>
  <c r="AG5" i="42" s="1"/>
  <c r="AG5" i="54" s="1"/>
  <c r="AG6" i="28"/>
  <c r="AG5" i="37" s="1"/>
  <c r="AG5" i="50" s="1"/>
  <c r="R17" i="33"/>
  <c r="R16" i="45" s="1"/>
  <c r="R16" i="57" s="1"/>
  <c r="R17" i="28"/>
  <c r="R16" i="37" s="1"/>
  <c r="R16" i="50" s="1"/>
  <c r="R17" i="32"/>
  <c r="R16" i="44" s="1"/>
  <c r="R16" i="56" s="1"/>
  <c r="AK17" i="31"/>
  <c r="AK16" i="42" s="1"/>
  <c r="AK16" i="54" s="1"/>
  <c r="AK17" i="29"/>
  <c r="AK16" i="39" s="1"/>
  <c r="AK16" i="51" s="1"/>
  <c r="AK17" i="27"/>
  <c r="AK16" i="36" s="1"/>
  <c r="AK17" i="33"/>
  <c r="AK16" i="45" s="1"/>
  <c r="AK16" i="57" s="1"/>
  <c r="AK17" i="30"/>
  <c r="AK16" i="41" s="1"/>
  <c r="AK16" i="53" s="1"/>
  <c r="AK17" i="28"/>
  <c r="AK16" i="37" s="1"/>
  <c r="AK16" i="50" s="1"/>
  <c r="AK17" i="25"/>
  <c r="AK16" i="40" s="1"/>
  <c r="AK16" i="52" s="1"/>
  <c r="O16" i="29"/>
  <c r="O15" i="39" s="1"/>
  <c r="O15" i="51" s="1"/>
  <c r="O16" i="25"/>
  <c r="O15" i="40" s="1"/>
  <c r="O15" i="52" s="1"/>
  <c r="AH16" i="30"/>
  <c r="AH15" i="41" s="1"/>
  <c r="AH15" i="53" s="1"/>
  <c r="AH16" i="31"/>
  <c r="AH15" i="42" s="1"/>
  <c r="AH15" i="54" s="1"/>
  <c r="AH16" i="25"/>
  <c r="AH15" i="40" s="1"/>
  <c r="AH15" i="52" s="1"/>
  <c r="AL17" i="25"/>
  <c r="AL16" i="40" s="1"/>
  <c r="AL16" i="52" s="1"/>
  <c r="AL17" i="31"/>
  <c r="AL16" i="42" s="1"/>
  <c r="AL16" i="54" s="1"/>
  <c r="AL17" i="28"/>
  <c r="AL16" i="37" s="1"/>
  <c r="AL16" i="50" s="1"/>
  <c r="AL17" i="27"/>
  <c r="AL16" i="36" s="1"/>
  <c r="AL17" i="29"/>
  <c r="AL16" i="39" s="1"/>
  <c r="AL16" i="51" s="1"/>
  <c r="AL17" i="30"/>
  <c r="AL16" i="41" s="1"/>
  <c r="AL16" i="53" s="1"/>
  <c r="AI16" i="27"/>
  <c r="AI15" i="36" s="1"/>
  <c r="AI16" i="30"/>
  <c r="AI15" i="41" s="1"/>
  <c r="AI15" i="53" s="1"/>
  <c r="AI16" i="29"/>
  <c r="AI15" i="39" s="1"/>
  <c r="AI15" i="51" s="1"/>
  <c r="AI16" i="32"/>
  <c r="AI15" i="44" s="1"/>
  <c r="AI15" i="56" s="1"/>
  <c r="AC21" i="27"/>
  <c r="AC20" i="36" s="1"/>
  <c r="AC21" i="30"/>
  <c r="AC20" i="41" s="1"/>
  <c r="AC20" i="53" s="1"/>
  <c r="AC21" i="29"/>
  <c r="AC20" i="39" s="1"/>
  <c r="AC20" i="51" s="1"/>
  <c r="AC21" i="32"/>
  <c r="AC20" i="44" s="1"/>
  <c r="AC20" i="56" s="1"/>
  <c r="AC21" i="33"/>
  <c r="AC20" i="45" s="1"/>
  <c r="AC20" i="57" s="1"/>
  <c r="V18" i="25"/>
  <c r="V17" i="40" s="1"/>
  <c r="V17" i="52" s="1"/>
  <c r="V18" i="27"/>
  <c r="V17" i="36" s="1"/>
  <c r="AF5" i="31"/>
  <c r="AF4" i="42" s="1"/>
  <c r="AF4" i="54" s="1"/>
  <c r="AF5" i="28"/>
  <c r="AF4" i="37" s="1"/>
  <c r="AF4" i="50" s="1"/>
  <c r="AF5" i="33"/>
  <c r="AF4" i="45" s="1"/>
  <c r="AF4" i="57" s="1"/>
  <c r="AF5" i="25"/>
  <c r="AF4" i="40" s="1"/>
  <c r="AF4" i="52" s="1"/>
  <c r="AF5" i="30"/>
  <c r="AF4" i="41" s="1"/>
  <c r="AF4" i="53" s="1"/>
  <c r="J21" i="31"/>
  <c r="J20" i="42" s="1"/>
  <c r="J20" i="54" s="1"/>
  <c r="L5" i="33"/>
  <c r="L4" i="45" s="1"/>
  <c r="L4" i="57" s="1"/>
  <c r="P16" i="33"/>
  <c r="P15" i="45" s="1"/>
  <c r="P15" i="57" s="1"/>
  <c r="AC24" i="32"/>
  <c r="AC23" i="44" s="1"/>
  <c r="AC23" i="56" s="1"/>
  <c r="AC24" i="33"/>
  <c r="AC23" i="45" s="1"/>
  <c r="AC23" i="57" s="1"/>
  <c r="AC24" i="27"/>
  <c r="AC23" i="36" s="1"/>
  <c r="AC24" i="25"/>
  <c r="AC23" i="40" s="1"/>
  <c r="AC23" i="52" s="1"/>
  <c r="AC24" i="28"/>
  <c r="AC23" i="37" s="1"/>
  <c r="AC23" i="50" s="1"/>
  <c r="C18" i="27"/>
  <c r="C17" i="36" s="1"/>
  <c r="E22" i="25"/>
  <c r="E21" i="40" s="1"/>
  <c r="E21" i="52" s="1"/>
  <c r="AL17" i="32"/>
  <c r="AL16" i="44" s="1"/>
  <c r="AL16" i="56" s="1"/>
  <c r="P27" i="29"/>
  <c r="P26" i="39" s="1"/>
  <c r="P26" i="51" s="1"/>
  <c r="P27" i="30"/>
  <c r="P26" i="41" s="1"/>
  <c r="P26" i="53" s="1"/>
  <c r="AI27" i="29"/>
  <c r="AI26" i="39" s="1"/>
  <c r="AI26" i="51" s="1"/>
  <c r="AI27" i="28"/>
  <c r="AI26" i="37" s="1"/>
  <c r="AI26" i="50" s="1"/>
  <c r="AI27" i="33"/>
  <c r="AI26" i="45" s="1"/>
  <c r="AI26" i="57" s="1"/>
  <c r="AI27" i="27"/>
  <c r="AI26" i="36" s="1"/>
  <c r="AI27" i="30"/>
  <c r="AI26" i="41" s="1"/>
  <c r="AI26" i="53" s="1"/>
  <c r="AI27" i="25"/>
  <c r="AI26" i="40" s="1"/>
  <c r="AI26" i="52" s="1"/>
  <c r="AF10" i="25"/>
  <c r="AF9" i="40" s="1"/>
  <c r="AF9" i="52" s="1"/>
  <c r="AF10" i="30"/>
  <c r="AF9" i="41" s="1"/>
  <c r="AF9" i="53" s="1"/>
  <c r="AF10" i="28"/>
  <c r="AF9" i="37" s="1"/>
  <c r="AF9" i="50" s="1"/>
  <c r="AF10" i="27"/>
  <c r="AF9" i="36" s="1"/>
  <c r="AF10" i="31"/>
  <c r="AF9" i="42" s="1"/>
  <c r="AF9" i="54" s="1"/>
  <c r="I24" i="25"/>
  <c r="I23" i="40" s="1"/>
  <c r="I23" i="52" s="1"/>
  <c r="I24" i="32"/>
  <c r="I23" i="44" s="1"/>
  <c r="I23" i="56" s="1"/>
  <c r="AF3" i="25"/>
  <c r="AF2" i="40" s="1"/>
  <c r="AF2" i="52" s="1"/>
  <c r="Z15" i="30"/>
  <c r="Z14" i="41" s="1"/>
  <c r="Z14" i="53" s="1"/>
  <c r="Z15" i="25"/>
  <c r="Z14" i="40" s="1"/>
  <c r="Z14" i="52" s="1"/>
  <c r="Z15" i="33"/>
  <c r="Z14" i="45" s="1"/>
  <c r="Z14" i="57" s="1"/>
  <c r="Z15" i="27"/>
  <c r="Z14" i="36" s="1"/>
  <c r="Z15" i="28"/>
  <c r="Z14" i="37" s="1"/>
  <c r="Z14" i="50" s="1"/>
  <c r="S3" i="30"/>
  <c r="S2" i="41" s="1"/>
  <c r="S2" i="53" s="1"/>
  <c r="X3" i="32"/>
  <c r="X2" i="44" s="1"/>
  <c r="X2" i="56" s="1"/>
  <c r="AA3" i="31"/>
  <c r="AA2" i="42" s="1"/>
  <c r="AA2" i="54" s="1"/>
  <c r="S3" i="32"/>
  <c r="S2" i="44" s="1"/>
  <c r="S2" i="56" s="1"/>
  <c r="X3" i="31"/>
  <c r="X2" i="42" s="1"/>
  <c r="X2" i="54" s="1"/>
  <c r="C18" i="25"/>
  <c r="C17" i="40" s="1"/>
  <c r="C17" i="52" s="1"/>
  <c r="F15" i="25"/>
  <c r="F14" i="40" s="1"/>
  <c r="F14" i="52" s="1"/>
  <c r="R17" i="29"/>
  <c r="R16" i="39" s="1"/>
  <c r="R16" i="51" s="1"/>
  <c r="V18" i="31"/>
  <c r="V17" i="42" s="1"/>
  <c r="V17" i="54" s="1"/>
  <c r="X3" i="30"/>
  <c r="X2" i="41" s="1"/>
  <c r="X2" i="53" s="1"/>
  <c r="S3" i="29"/>
  <c r="S2" i="39" s="1"/>
  <c r="S2" i="51" s="1"/>
  <c r="G3" i="32"/>
  <c r="G2" i="44" s="1"/>
  <c r="G2" i="56" s="1"/>
  <c r="AB3" i="31"/>
  <c r="AB2" i="42" s="1"/>
  <c r="AB2" i="54" s="1"/>
  <c r="O16" i="27"/>
  <c r="O15" i="36" s="1"/>
  <c r="O16" i="28"/>
  <c r="O15" i="37" s="1"/>
  <c r="O15" i="50" s="1"/>
  <c r="P16" i="30"/>
  <c r="P15" i="41" s="1"/>
  <c r="P15" i="53" s="1"/>
  <c r="AM23" i="28"/>
  <c r="AM22" i="37" s="1"/>
  <c r="AM22" i="50" s="1"/>
  <c r="AM23" i="30"/>
  <c r="AM22" i="41" s="1"/>
  <c r="AM22" i="53" s="1"/>
  <c r="AM23" i="25"/>
  <c r="AM22" i="40" s="1"/>
  <c r="AM22" i="52" s="1"/>
  <c r="AM23" i="33"/>
  <c r="AM22" i="45" s="1"/>
  <c r="AM22" i="57" s="1"/>
  <c r="AM23" i="29"/>
  <c r="AM22" i="39" s="1"/>
  <c r="AM22" i="51" s="1"/>
  <c r="AE22" i="30"/>
  <c r="AE21" i="41" s="1"/>
  <c r="AE21" i="53" s="1"/>
  <c r="AE22" i="25"/>
  <c r="AE21" i="40" s="1"/>
  <c r="AE21" i="52" s="1"/>
  <c r="AE22" i="29"/>
  <c r="AE21" i="39" s="1"/>
  <c r="AE21" i="51" s="1"/>
  <c r="AE22" i="32"/>
  <c r="AE21" i="44" s="1"/>
  <c r="AE21" i="56" s="1"/>
  <c r="AE22" i="28"/>
  <c r="AE21" i="37" s="1"/>
  <c r="AE21" i="50" s="1"/>
  <c r="L3" i="25"/>
  <c r="L2" i="40" s="1"/>
  <c r="L2" i="52" s="1"/>
  <c r="L3" i="29"/>
  <c r="L2" i="39" s="1"/>
  <c r="L2" i="51" s="1"/>
  <c r="AA3" i="32"/>
  <c r="AA2" i="44" s="1"/>
  <c r="AA2" i="56" s="1"/>
  <c r="AA3" i="33"/>
  <c r="AA2" i="45" s="1"/>
  <c r="AA2" i="57" s="1"/>
  <c r="S3" i="27"/>
  <c r="S2" i="36" s="1"/>
  <c r="X3" i="33"/>
  <c r="X2" i="45" s="1"/>
  <c r="X2" i="57" s="1"/>
  <c r="AB3" i="30"/>
  <c r="AB2" i="41" s="1"/>
  <c r="AB2" i="53" s="1"/>
  <c r="F15" i="29"/>
  <c r="F14" i="39" s="1"/>
  <c r="F14" i="51" s="1"/>
  <c r="J21" i="33"/>
  <c r="J20" i="45" s="1"/>
  <c r="J20" i="57" s="1"/>
  <c r="P16" i="27"/>
  <c r="P15" i="36" s="1"/>
  <c r="V18" i="29"/>
  <c r="V17" i="39" s="1"/>
  <c r="V17" i="51" s="1"/>
  <c r="AL20" i="31"/>
  <c r="AL19" i="42" s="1"/>
  <c r="AL19" i="54" s="1"/>
  <c r="AL20" i="27"/>
  <c r="AL19" i="36" s="1"/>
  <c r="AL20" i="30"/>
  <c r="AL19" i="41" s="1"/>
  <c r="AL19" i="53" s="1"/>
  <c r="AL20" i="25"/>
  <c r="AL19" i="40" s="1"/>
  <c r="AL19" i="52" s="1"/>
  <c r="P8" i="28"/>
  <c r="P7" i="37" s="1"/>
  <c r="P7" i="50" s="1"/>
  <c r="P8" i="33"/>
  <c r="P7" i="45" s="1"/>
  <c r="P7" i="57" s="1"/>
  <c r="AH26" i="31"/>
  <c r="AH25" i="42" s="1"/>
  <c r="AH25" i="54" s="1"/>
  <c r="AH26" i="27"/>
  <c r="AH25" i="36" s="1"/>
  <c r="AH26" i="28"/>
  <c r="AH25" i="37" s="1"/>
  <c r="AH25" i="50" s="1"/>
  <c r="L11" i="33"/>
  <c r="L10" i="45" s="1"/>
  <c r="L10" i="57" s="1"/>
  <c r="L11" i="31"/>
  <c r="L10" i="42" s="1"/>
  <c r="L10" i="54" s="1"/>
  <c r="L11" i="30"/>
  <c r="L10" i="41" s="1"/>
  <c r="L10" i="53" s="1"/>
  <c r="L11" i="29"/>
  <c r="L10" i="39" s="1"/>
  <c r="L10" i="51" s="1"/>
  <c r="AF11" i="25"/>
  <c r="AF10" i="40" s="1"/>
  <c r="AF10" i="52" s="1"/>
  <c r="AF11" i="33"/>
  <c r="AF10" i="45" s="1"/>
  <c r="AF10" i="57" s="1"/>
  <c r="AF11" i="32"/>
  <c r="AF10" i="44" s="1"/>
  <c r="AF10" i="56" s="1"/>
  <c r="AF11" i="31"/>
  <c r="AF10" i="42" s="1"/>
  <c r="AF10" i="54" s="1"/>
  <c r="AF11" i="29"/>
  <c r="AF10" i="39" s="1"/>
  <c r="AF10" i="51" s="1"/>
  <c r="J7" i="33"/>
  <c r="J6" i="45" s="1"/>
  <c r="J6" i="57" s="1"/>
  <c r="J7" i="30"/>
  <c r="J6" i="41" s="1"/>
  <c r="J6" i="53" s="1"/>
  <c r="AD7" i="28"/>
  <c r="AD6" i="37" s="1"/>
  <c r="AD6" i="50" s="1"/>
  <c r="AD7" i="31"/>
  <c r="AD6" i="42" s="1"/>
  <c r="AD6" i="54" s="1"/>
  <c r="AD7" i="32"/>
  <c r="AD6" i="44" s="1"/>
  <c r="AD6" i="56" s="1"/>
  <c r="AD7" i="29"/>
  <c r="AD6" i="39" s="1"/>
  <c r="AD6" i="51" s="1"/>
  <c r="AD7" i="25"/>
  <c r="AD6" i="40" s="1"/>
  <c r="AD6" i="52" s="1"/>
  <c r="AD7" i="27"/>
  <c r="AD6" i="36" s="1"/>
  <c r="V6" i="33"/>
  <c r="V5" i="45" s="1"/>
  <c r="V5" i="57" s="1"/>
  <c r="V6" i="27"/>
  <c r="V5" i="36" s="1"/>
  <c r="V6" i="28"/>
  <c r="V5" i="37" s="1"/>
  <c r="V5" i="50" s="1"/>
  <c r="V6" i="25"/>
  <c r="V5" i="40" s="1"/>
  <c r="V5" i="52" s="1"/>
  <c r="V6" i="31"/>
  <c r="V5" i="42" s="1"/>
  <c r="V5" i="54" s="1"/>
  <c r="V6" i="29"/>
  <c r="V5" i="39" s="1"/>
  <c r="V5" i="51" s="1"/>
  <c r="T23" i="33"/>
  <c r="T22" i="45" s="1"/>
  <c r="T22" i="57" s="1"/>
  <c r="T23" i="27"/>
  <c r="T22" i="36" s="1"/>
  <c r="T23" i="30"/>
  <c r="T22" i="41" s="1"/>
  <c r="T22" i="53" s="1"/>
  <c r="T23" i="28"/>
  <c r="T22" i="37" s="1"/>
  <c r="T22" i="50" s="1"/>
  <c r="E22" i="30"/>
  <c r="E21" i="41" s="1"/>
  <c r="E21" i="53" s="1"/>
  <c r="S3" i="25"/>
  <c r="S2" i="40" s="1"/>
  <c r="S2" i="52" s="1"/>
  <c r="C28" i="33"/>
  <c r="C27" i="45" s="1"/>
  <c r="C27" i="57" s="1"/>
  <c r="C18" i="30"/>
  <c r="C17" i="41" s="1"/>
  <c r="C17" i="53" s="1"/>
  <c r="E22" i="27"/>
  <c r="E21" i="36" s="1"/>
  <c r="J21" i="30"/>
  <c r="J20" i="41" s="1"/>
  <c r="J20" i="53" s="1"/>
  <c r="L20" i="31"/>
  <c r="L19" i="42" s="1"/>
  <c r="L19" i="54" s="1"/>
  <c r="AF5" i="29"/>
  <c r="AF4" i="39" s="1"/>
  <c r="AF4" i="51" s="1"/>
  <c r="L15" i="31"/>
  <c r="L14" i="42" s="1"/>
  <c r="L14" i="54" s="1"/>
  <c r="L15" i="25"/>
  <c r="L14" i="40" s="1"/>
  <c r="L14" i="52" s="1"/>
  <c r="AF15" i="31"/>
  <c r="AF14" i="42" s="1"/>
  <c r="AF14" i="54" s="1"/>
  <c r="AF15" i="25"/>
  <c r="AF14" i="40" s="1"/>
  <c r="AF14" i="52" s="1"/>
  <c r="AA18" i="28"/>
  <c r="AA17" i="37" s="1"/>
  <c r="AA17" i="50" s="1"/>
  <c r="AA18" i="33"/>
  <c r="AA17" i="45" s="1"/>
  <c r="AA17" i="57" s="1"/>
  <c r="AA18" i="31"/>
  <c r="AA17" i="42" s="1"/>
  <c r="AA17" i="54" s="1"/>
  <c r="P26" i="33"/>
  <c r="P25" i="45" s="1"/>
  <c r="P25" i="57" s="1"/>
  <c r="P26" i="28"/>
  <c r="P25" i="37" s="1"/>
  <c r="P25" i="50" s="1"/>
  <c r="P26" i="32"/>
  <c r="P25" i="44" s="1"/>
  <c r="P25" i="56" s="1"/>
  <c r="AI26" i="25"/>
  <c r="AI25" i="40" s="1"/>
  <c r="AI25" i="52" s="1"/>
  <c r="AI26" i="30"/>
  <c r="AI25" i="41" s="1"/>
  <c r="AI25" i="53" s="1"/>
  <c r="AI26" i="33"/>
  <c r="AI25" i="45" s="1"/>
  <c r="AI25" i="57" s="1"/>
  <c r="AI26" i="27"/>
  <c r="AI25" i="36" s="1"/>
  <c r="AI26" i="29"/>
  <c r="AI25" i="39" s="1"/>
  <c r="AI25" i="51" s="1"/>
  <c r="AI26" i="28"/>
  <c r="AI25" i="37" s="1"/>
  <c r="AI25" i="50" s="1"/>
  <c r="AG11" i="32"/>
  <c r="AG10" i="44" s="1"/>
  <c r="AG10" i="56" s="1"/>
  <c r="AG11" i="30"/>
  <c r="AG10" i="41" s="1"/>
  <c r="AG10" i="53" s="1"/>
  <c r="AG11" i="33"/>
  <c r="AG10" i="45" s="1"/>
  <c r="AG10" i="57" s="1"/>
  <c r="AG11" i="29"/>
  <c r="AG10" i="39" s="1"/>
  <c r="AG10" i="51" s="1"/>
  <c r="AG11" i="25"/>
  <c r="AG10" i="40" s="1"/>
  <c r="AG10" i="52" s="1"/>
  <c r="AG11" i="27"/>
  <c r="AG10" i="36" s="1"/>
  <c r="AG11" i="28"/>
  <c r="AG10" i="37" s="1"/>
  <c r="AG10" i="50" s="1"/>
  <c r="AG11" i="31"/>
  <c r="AG10" i="42" s="1"/>
  <c r="AG10" i="54" s="1"/>
  <c r="AE7" i="30"/>
  <c r="AE6" i="41" s="1"/>
  <c r="AE6" i="53" s="1"/>
  <c r="AE7" i="32"/>
  <c r="AE6" i="44" s="1"/>
  <c r="AE6" i="56" s="1"/>
  <c r="AE7" i="31"/>
  <c r="AE6" i="42" s="1"/>
  <c r="AE6" i="54" s="1"/>
  <c r="AE7" i="27"/>
  <c r="AE6" i="36" s="1"/>
  <c r="AE7" i="25"/>
  <c r="AE6" i="40" s="1"/>
  <c r="AE6" i="52" s="1"/>
  <c r="AE7" i="28"/>
  <c r="AE6" i="37" s="1"/>
  <c r="AE6" i="50" s="1"/>
  <c r="AE7" i="29"/>
  <c r="AE6" i="39" s="1"/>
  <c r="AE6" i="51" s="1"/>
  <c r="I25" i="33"/>
  <c r="I24" i="45" s="1"/>
  <c r="I24" i="57" s="1"/>
  <c r="I25" i="29"/>
  <c r="I24" i="39" s="1"/>
  <c r="I24" i="51" s="1"/>
  <c r="W6" i="28"/>
  <c r="W5" i="37" s="1"/>
  <c r="W5" i="50" s="1"/>
  <c r="W6" i="33"/>
  <c r="W5" i="45" s="1"/>
  <c r="W5" i="57" s="1"/>
  <c r="AK23" i="25"/>
  <c r="AK22" i="40" s="1"/>
  <c r="AK22" i="52" s="1"/>
  <c r="AK23" i="27"/>
  <c r="AK22" i="36" s="1"/>
  <c r="AK23" i="32"/>
  <c r="AK22" i="44" s="1"/>
  <c r="AK22" i="56" s="1"/>
  <c r="AK23" i="29"/>
  <c r="AK22" i="39" s="1"/>
  <c r="AK22" i="51" s="1"/>
  <c r="AI14" i="29"/>
  <c r="AI13" i="39" s="1"/>
  <c r="AI13" i="51" s="1"/>
  <c r="AI14" i="28"/>
  <c r="AI13" i="37" s="1"/>
  <c r="AI13" i="50" s="1"/>
  <c r="AI14" i="27"/>
  <c r="AI13" i="36" s="1"/>
  <c r="AI14" i="31"/>
  <c r="AI13" i="42" s="1"/>
  <c r="AI13" i="54" s="1"/>
  <c r="AI14" i="30"/>
  <c r="AI13" i="41" s="1"/>
  <c r="AI13" i="53" s="1"/>
  <c r="AG5" i="33"/>
  <c r="AG4" i="45" s="1"/>
  <c r="AG4" i="57" s="1"/>
  <c r="AG5" i="27"/>
  <c r="AG4" i="36" s="1"/>
  <c r="AG5" i="30"/>
  <c r="AG4" i="41" s="1"/>
  <c r="AG4" i="53" s="1"/>
  <c r="AG5" i="31"/>
  <c r="AG4" i="42" s="1"/>
  <c r="AG4" i="54" s="1"/>
  <c r="AG5" i="25"/>
  <c r="AG4" i="40" s="1"/>
  <c r="AG4" i="52" s="1"/>
  <c r="AG5" i="28"/>
  <c r="AG4" i="37" s="1"/>
  <c r="AG4" i="50" s="1"/>
  <c r="AN6" i="31"/>
  <c r="AN5" i="42" s="1"/>
  <c r="AN5" i="54" s="1"/>
  <c r="AN6" i="29"/>
  <c r="AN5" i="39" s="1"/>
  <c r="AN5" i="51" s="1"/>
  <c r="R23" i="33"/>
  <c r="R22" i="45" s="1"/>
  <c r="R22" i="57" s="1"/>
  <c r="R23" i="29"/>
  <c r="R22" i="39" s="1"/>
  <c r="R22" i="51" s="1"/>
  <c r="AH5" i="30"/>
  <c r="AH4" i="41" s="1"/>
  <c r="AH4" i="53" s="1"/>
  <c r="AH5" i="31"/>
  <c r="AH4" i="42" s="1"/>
  <c r="AH4" i="54" s="1"/>
  <c r="AH5" i="25"/>
  <c r="AH4" i="40" s="1"/>
  <c r="AH4" i="52" s="1"/>
  <c r="K21" i="33"/>
  <c r="K20" i="45" s="1"/>
  <c r="K20" i="57" s="1"/>
  <c r="K21" i="25"/>
  <c r="K20" i="40" s="1"/>
  <c r="K20" i="52" s="1"/>
  <c r="S23" i="33"/>
  <c r="S22" i="45" s="1"/>
  <c r="S22" i="57" s="1"/>
  <c r="S23" i="27"/>
  <c r="S22" i="36" s="1"/>
  <c r="AL23" i="31"/>
  <c r="AL22" i="42" s="1"/>
  <c r="AL22" i="54" s="1"/>
  <c r="AL23" i="33"/>
  <c r="AL22" i="45" s="1"/>
  <c r="AL22" i="57" s="1"/>
  <c r="AL23" i="27"/>
  <c r="AL22" i="36" s="1"/>
  <c r="AL23" i="29"/>
  <c r="AL22" i="39" s="1"/>
  <c r="AL22" i="51" s="1"/>
  <c r="AK14" i="25"/>
  <c r="AK13" i="40" s="1"/>
  <c r="AK13" i="52" s="1"/>
  <c r="AK14" i="30"/>
  <c r="AK13" i="41" s="1"/>
  <c r="AK13" i="53" s="1"/>
  <c r="AK14" i="28"/>
  <c r="AK13" i="37" s="1"/>
  <c r="AK13" i="50" s="1"/>
  <c r="AK14" i="31"/>
  <c r="AK13" i="42" s="1"/>
  <c r="AK13" i="54" s="1"/>
  <c r="AK14" i="33"/>
  <c r="AK13" i="45" s="1"/>
  <c r="AK13" i="57" s="1"/>
  <c r="AI5" i="30"/>
  <c r="AI4" i="41" s="1"/>
  <c r="AI4" i="53" s="1"/>
  <c r="AI5" i="28"/>
  <c r="AI4" i="37" s="1"/>
  <c r="AI4" i="50" s="1"/>
  <c r="AI5" i="29"/>
  <c r="AI4" i="39" s="1"/>
  <c r="AI4" i="51" s="1"/>
  <c r="AD9" i="27"/>
  <c r="AD8" i="36" s="1"/>
  <c r="AD9" i="32"/>
  <c r="AD8" i="44" s="1"/>
  <c r="AD8" i="56" s="1"/>
  <c r="AD9" i="29"/>
  <c r="AD8" i="39" s="1"/>
  <c r="AD8" i="51" s="1"/>
  <c r="AD9" i="33"/>
  <c r="AD8" i="45" s="1"/>
  <c r="AD8" i="57" s="1"/>
  <c r="AB19" i="29"/>
  <c r="AB18" i="39" s="1"/>
  <c r="AB18" i="51" s="1"/>
  <c r="AB19" i="30"/>
  <c r="AB18" i="41" s="1"/>
  <c r="AB18" i="53" s="1"/>
  <c r="AB19" i="33"/>
  <c r="AB18" i="45" s="1"/>
  <c r="AB18" i="57" s="1"/>
  <c r="AB19" i="31"/>
  <c r="AB18" i="42" s="1"/>
  <c r="AB18" i="54" s="1"/>
  <c r="AB19" i="28"/>
  <c r="AB18" i="37" s="1"/>
  <c r="AB18" i="50" s="1"/>
  <c r="AA13" i="32"/>
  <c r="AA12" i="44" s="1"/>
  <c r="AA12" i="56" s="1"/>
  <c r="AA13" i="31"/>
  <c r="AA12" i="42" s="1"/>
  <c r="AA12" i="54" s="1"/>
  <c r="AA13" i="33"/>
  <c r="AA12" i="45" s="1"/>
  <c r="AA12" i="57" s="1"/>
  <c r="AA13" i="29"/>
  <c r="AA12" i="39" s="1"/>
  <c r="AA12" i="51" s="1"/>
  <c r="AA13" i="25"/>
  <c r="AA12" i="40" s="1"/>
  <c r="AA12" i="52" s="1"/>
  <c r="AA13" i="30"/>
  <c r="AA12" i="41" s="1"/>
  <c r="AA12" i="53" s="1"/>
  <c r="R24" i="30"/>
  <c r="R23" i="41" s="1"/>
  <c r="R23" i="53" s="1"/>
  <c r="R24" i="31"/>
  <c r="R23" i="42" s="1"/>
  <c r="R23" i="54" s="1"/>
  <c r="AI15" i="30"/>
  <c r="AI14" i="41" s="1"/>
  <c r="AI14" i="53" s="1"/>
  <c r="AI15" i="32"/>
  <c r="AI14" i="44" s="1"/>
  <c r="AI14" i="56" s="1"/>
  <c r="AI15" i="33"/>
  <c r="AI14" i="45" s="1"/>
  <c r="AI14" i="57" s="1"/>
  <c r="AE18" i="29"/>
  <c r="AE17" i="39" s="1"/>
  <c r="AE17" i="51" s="1"/>
  <c r="AE18" i="30"/>
  <c r="AE17" i="41" s="1"/>
  <c r="AE17" i="53" s="1"/>
  <c r="AB17" i="25"/>
  <c r="AB16" i="40" s="1"/>
  <c r="AB16" i="52" s="1"/>
  <c r="AB17" i="30"/>
  <c r="AB16" i="41" s="1"/>
  <c r="AB16" i="53" s="1"/>
  <c r="AB17" i="32"/>
  <c r="AB16" i="44" s="1"/>
  <c r="AB16" i="56" s="1"/>
  <c r="W20" i="33"/>
  <c r="W19" i="45" s="1"/>
  <c r="W19" i="57" s="1"/>
  <c r="W20" i="27"/>
  <c r="W19" i="36" s="1"/>
  <c r="T8" i="31"/>
  <c r="T7" i="42" s="1"/>
  <c r="T7" i="54" s="1"/>
  <c r="T8" i="33"/>
  <c r="T7" i="45" s="1"/>
  <c r="T7" i="57" s="1"/>
  <c r="T8" i="25"/>
  <c r="T7" i="40" s="1"/>
  <c r="T7" i="52" s="1"/>
  <c r="AN8" i="25"/>
  <c r="AN7" i="40" s="1"/>
  <c r="AN7" i="52" s="1"/>
  <c r="AN8" i="29"/>
  <c r="AN7" i="39" s="1"/>
  <c r="AN7" i="51" s="1"/>
  <c r="U8" i="32"/>
  <c r="U7" i="44" s="1"/>
  <c r="U7" i="56" s="1"/>
  <c r="AE9" i="32"/>
  <c r="AE8" i="44" s="1"/>
  <c r="AE8" i="56" s="1"/>
  <c r="AE9" i="33"/>
  <c r="AE8" i="45" s="1"/>
  <c r="AE8" i="57" s="1"/>
  <c r="AE9" i="28"/>
  <c r="AE8" i="37" s="1"/>
  <c r="AE8" i="50" s="1"/>
  <c r="AC19" i="32"/>
  <c r="AC18" i="44" s="1"/>
  <c r="AC18" i="56" s="1"/>
  <c r="AC19" i="27"/>
  <c r="AC18" i="36" s="1"/>
  <c r="AC19" i="31"/>
  <c r="AC18" i="42" s="1"/>
  <c r="AC18" i="54" s="1"/>
  <c r="AC19" i="29"/>
  <c r="AC18" i="39" s="1"/>
  <c r="AC18" i="51" s="1"/>
  <c r="AC19" i="30"/>
  <c r="AC18" i="41" s="1"/>
  <c r="AC18" i="53" s="1"/>
  <c r="Y27" i="28"/>
  <c r="Y26" i="37" s="1"/>
  <c r="Y26" i="50" s="1"/>
  <c r="Y27" i="32"/>
  <c r="Y26" i="44" s="1"/>
  <c r="Y26" i="56" s="1"/>
  <c r="Y27" i="30"/>
  <c r="Y26" i="41" s="1"/>
  <c r="Y26" i="53" s="1"/>
  <c r="Y27" i="27"/>
  <c r="Y26" i="36" s="1"/>
  <c r="Y27" i="25"/>
  <c r="Y26" i="40" s="1"/>
  <c r="Y26" i="52" s="1"/>
  <c r="V10" i="33"/>
  <c r="V9" i="45" s="1"/>
  <c r="V9" i="57" s="1"/>
  <c r="V10" i="30"/>
  <c r="V9" i="41" s="1"/>
  <c r="V9" i="53" s="1"/>
  <c r="V10" i="28"/>
  <c r="V9" i="37" s="1"/>
  <c r="V9" i="50" s="1"/>
  <c r="V10" i="25"/>
  <c r="V9" i="40" s="1"/>
  <c r="V9" i="52" s="1"/>
  <c r="AL24" i="29"/>
  <c r="AL23" i="39" s="1"/>
  <c r="AL23" i="51" s="1"/>
  <c r="AC17" i="31"/>
  <c r="AC16" i="42" s="1"/>
  <c r="AC16" i="54" s="1"/>
  <c r="AC17" i="33"/>
  <c r="AC16" i="45" s="1"/>
  <c r="AC16" i="57" s="1"/>
  <c r="AC17" i="30"/>
  <c r="AC16" i="41" s="1"/>
  <c r="AC16" i="53" s="1"/>
  <c r="X20" i="27"/>
  <c r="X19" i="36" s="1"/>
  <c r="X20" i="29"/>
  <c r="X19" i="39" s="1"/>
  <c r="X19" i="51" s="1"/>
  <c r="AC13" i="32"/>
  <c r="AC12" i="44" s="1"/>
  <c r="AC12" i="56" s="1"/>
  <c r="AC13" i="33"/>
  <c r="AC12" i="45" s="1"/>
  <c r="AC12" i="57" s="1"/>
  <c r="AC13" i="30"/>
  <c r="AC12" i="41" s="1"/>
  <c r="AC12" i="53" s="1"/>
  <c r="U10" i="28"/>
  <c r="U9" i="37" s="1"/>
  <c r="U9" i="50" s="1"/>
  <c r="U10" i="29"/>
  <c r="U9" i="39" s="1"/>
  <c r="U9" i="51" s="1"/>
  <c r="U10" i="33"/>
  <c r="U9" i="45" s="1"/>
  <c r="U9" i="57" s="1"/>
  <c r="T24" i="29"/>
  <c r="T23" i="39" s="1"/>
  <c r="T23" i="51" s="1"/>
  <c r="T24" i="33"/>
  <c r="T23" i="45" s="1"/>
  <c r="T23" i="57" s="1"/>
  <c r="T24" i="30"/>
  <c r="T23" i="41" s="1"/>
  <c r="T23" i="53" s="1"/>
  <c r="AH18" i="28"/>
  <c r="AH17" i="37" s="1"/>
  <c r="AH17" i="50" s="1"/>
  <c r="AH18" i="29"/>
  <c r="AH17" i="39" s="1"/>
  <c r="AH17" i="51" s="1"/>
  <c r="AH18" i="30"/>
  <c r="AH17" i="41" s="1"/>
  <c r="AH17" i="53" s="1"/>
  <c r="AH18" i="32"/>
  <c r="AH17" i="44" s="1"/>
  <c r="AH17" i="56" s="1"/>
  <c r="AH18" i="27"/>
  <c r="AH17" i="36" s="1"/>
  <c r="AD17" i="27"/>
  <c r="AD16" i="36" s="1"/>
  <c r="AD17" i="28"/>
  <c r="AD16" i="37" s="1"/>
  <c r="AD16" i="50" s="1"/>
  <c r="AD17" i="25"/>
  <c r="AD16" i="40" s="1"/>
  <c r="AD16" i="52" s="1"/>
  <c r="Y20" i="31"/>
  <c r="Y19" i="42" s="1"/>
  <c r="Y19" i="54" s="1"/>
  <c r="Y20" i="27"/>
  <c r="Y19" i="36" s="1"/>
  <c r="Y20" i="30"/>
  <c r="Y19" i="41" s="1"/>
  <c r="Y19" i="53" s="1"/>
  <c r="Y20" i="28"/>
  <c r="Y19" i="37" s="1"/>
  <c r="Y19" i="50" s="1"/>
  <c r="Y20" i="25"/>
  <c r="Y19" i="40" s="1"/>
  <c r="Y19" i="52" s="1"/>
  <c r="V5" i="29"/>
  <c r="V4" i="39" s="1"/>
  <c r="V4" i="51" s="1"/>
  <c r="V5" i="25"/>
  <c r="V4" i="40" s="1"/>
  <c r="V4" i="52" s="1"/>
  <c r="V5" i="27"/>
  <c r="V4" i="36" s="1"/>
  <c r="V5" i="31"/>
  <c r="V4" i="42" s="1"/>
  <c r="V4" i="54" s="1"/>
  <c r="AK21" i="31"/>
  <c r="AK20" i="42" s="1"/>
  <c r="AK20" i="54" s="1"/>
  <c r="AK21" i="32"/>
  <c r="AK20" i="44" s="1"/>
  <c r="AK20" i="56" s="1"/>
  <c r="AH22" i="25"/>
  <c r="AH21" i="40" s="1"/>
  <c r="AH21" i="52" s="1"/>
  <c r="AH22" i="29"/>
  <c r="AH21" i="39" s="1"/>
  <c r="AH21" i="51" s="1"/>
  <c r="AH22" i="28"/>
  <c r="AH21" i="37" s="1"/>
  <c r="AH21" i="50" s="1"/>
  <c r="AD9" i="28"/>
  <c r="AD8" i="37" s="1"/>
  <c r="AD8" i="50" s="1"/>
  <c r="AG9" i="25"/>
  <c r="AG8" i="40" s="1"/>
  <c r="AG8" i="52" s="1"/>
  <c r="AG9" i="29"/>
  <c r="AG8" i="39" s="1"/>
  <c r="AG8" i="51" s="1"/>
  <c r="AG9" i="31"/>
  <c r="AG8" i="42" s="1"/>
  <c r="AG8" i="54" s="1"/>
  <c r="AE19" i="31"/>
  <c r="AE18" i="42" s="1"/>
  <c r="AE18" i="54" s="1"/>
  <c r="AE19" i="25"/>
  <c r="AE18" i="40" s="1"/>
  <c r="AE18" i="52" s="1"/>
  <c r="AE19" i="27"/>
  <c r="AE18" i="36" s="1"/>
  <c r="AE19" i="29"/>
  <c r="AE18" i="39" s="1"/>
  <c r="AE18" i="51" s="1"/>
  <c r="AE19" i="32"/>
  <c r="AE18" i="44" s="1"/>
  <c r="AE18" i="56" s="1"/>
  <c r="AD13" i="27"/>
  <c r="AD12" i="36" s="1"/>
  <c r="AD13" i="31"/>
  <c r="AD12" i="42" s="1"/>
  <c r="AD12" i="54" s="1"/>
  <c r="AD13" i="25"/>
  <c r="AD12" i="40" s="1"/>
  <c r="AD12" i="52" s="1"/>
  <c r="AD13" i="28"/>
  <c r="AD12" i="37" s="1"/>
  <c r="AD12" i="50" s="1"/>
  <c r="W10" i="33"/>
  <c r="W9" i="45" s="1"/>
  <c r="W9" i="57" s="1"/>
  <c r="W10" i="27"/>
  <c r="W9" i="36" s="1"/>
  <c r="W10" i="25"/>
  <c r="W9" i="40" s="1"/>
  <c r="W9" i="52" s="1"/>
  <c r="W10" i="28"/>
  <c r="W9" i="37" s="1"/>
  <c r="W9" i="50" s="1"/>
  <c r="AE17" i="31"/>
  <c r="AE16" i="42" s="1"/>
  <c r="AE16" i="54" s="1"/>
  <c r="AE17" i="32"/>
  <c r="AE16" i="44" s="1"/>
  <c r="AE16" i="56" s="1"/>
  <c r="AB16" i="31"/>
  <c r="AB15" i="42" s="1"/>
  <c r="AB15" i="54" s="1"/>
  <c r="AB16" i="29"/>
  <c r="AB15" i="39" s="1"/>
  <c r="AB15" i="51" s="1"/>
  <c r="AB16" i="27"/>
  <c r="AB15" i="36" s="1"/>
  <c r="AA23" i="30"/>
  <c r="AA22" i="41" s="1"/>
  <c r="AA22" i="53" s="1"/>
  <c r="AA23" i="27"/>
  <c r="AA22" i="36" s="1"/>
  <c r="AA23" i="28"/>
  <c r="AA22" i="37" s="1"/>
  <c r="AA22" i="50" s="1"/>
  <c r="Y14" i="32"/>
  <c r="Y13" i="44" s="1"/>
  <c r="Y13" i="56" s="1"/>
  <c r="Y14" i="25"/>
  <c r="Y13" i="40" s="1"/>
  <c r="Y13" i="52" s="1"/>
  <c r="W5" i="25"/>
  <c r="W4" i="40" s="1"/>
  <c r="W4" i="52" s="1"/>
  <c r="W5" i="30"/>
  <c r="W4" i="41" s="1"/>
  <c r="W4" i="53" s="1"/>
  <c r="W5" i="29"/>
  <c r="W4" i="39" s="1"/>
  <c r="W4" i="51" s="1"/>
  <c r="U21" i="33"/>
  <c r="U20" i="45" s="1"/>
  <c r="U20" i="57" s="1"/>
  <c r="U21" i="28"/>
  <c r="U20" i="37" s="1"/>
  <c r="U20" i="50" s="1"/>
  <c r="AL21" i="29"/>
  <c r="AL20" i="39" s="1"/>
  <c r="AL20" i="51" s="1"/>
  <c r="AL21" i="25"/>
  <c r="AL20" i="40" s="1"/>
  <c r="AL20" i="52" s="1"/>
  <c r="AL21" i="33"/>
  <c r="AL20" i="45" s="1"/>
  <c r="AL20" i="57" s="1"/>
  <c r="AL21" i="32"/>
  <c r="AL20" i="44" s="1"/>
  <c r="AL20" i="56" s="1"/>
  <c r="AL21" i="27"/>
  <c r="AL20" i="36" s="1"/>
  <c r="AH9" i="31"/>
  <c r="AH8" i="42" s="1"/>
  <c r="AH8" i="54" s="1"/>
  <c r="AH9" i="27"/>
  <c r="AH8" i="36" s="1"/>
  <c r="AF19" i="29"/>
  <c r="AF18" i="39" s="1"/>
  <c r="AF18" i="51" s="1"/>
  <c r="AF19" i="33"/>
  <c r="AF18" i="45" s="1"/>
  <c r="AF18" i="57" s="1"/>
  <c r="AF19" i="30"/>
  <c r="AF18" i="41" s="1"/>
  <c r="AF18" i="53" s="1"/>
  <c r="AF19" i="31"/>
  <c r="AF18" i="42" s="1"/>
  <c r="AF18" i="54" s="1"/>
  <c r="AF19" i="28"/>
  <c r="AF18" i="37" s="1"/>
  <c r="AF18" i="50" s="1"/>
  <c r="AE13" i="30"/>
  <c r="AE12" i="41" s="1"/>
  <c r="AE12" i="53" s="1"/>
  <c r="AE13" i="31"/>
  <c r="AE12" i="42" s="1"/>
  <c r="AE12" i="54" s="1"/>
  <c r="AE13" i="27"/>
  <c r="AE12" i="36" s="1"/>
  <c r="AE13" i="29"/>
  <c r="AE12" i="39" s="1"/>
  <c r="AE12" i="51" s="1"/>
  <c r="AE13" i="32"/>
  <c r="AE12" i="44" s="1"/>
  <c r="AE12" i="56" s="1"/>
  <c r="AE13" i="25"/>
  <c r="AE12" i="40" s="1"/>
  <c r="AE12" i="52" s="1"/>
  <c r="S15" i="33"/>
  <c r="S14" i="45" s="1"/>
  <c r="S14" i="57" s="1"/>
  <c r="S15" i="30"/>
  <c r="S14" i="41" s="1"/>
  <c r="S14" i="53" s="1"/>
  <c r="S15" i="32"/>
  <c r="S14" i="44" s="1"/>
  <c r="S14" i="56" s="1"/>
  <c r="S15" i="31"/>
  <c r="S14" i="42" s="1"/>
  <c r="S14" i="54" s="1"/>
  <c r="AM15" i="33"/>
  <c r="AM14" i="45" s="1"/>
  <c r="AM14" i="57" s="1"/>
  <c r="AM15" i="32"/>
  <c r="AM14" i="44" s="1"/>
  <c r="AM14" i="56" s="1"/>
  <c r="AB23" i="31"/>
  <c r="AB22" i="42" s="1"/>
  <c r="AB22" i="54" s="1"/>
  <c r="AB23" i="32"/>
  <c r="AB22" i="44" s="1"/>
  <c r="AB22" i="56" s="1"/>
  <c r="AB23" i="28"/>
  <c r="AB22" i="37" s="1"/>
  <c r="AB22" i="50" s="1"/>
  <c r="AB23" i="30"/>
  <c r="AB22" i="41" s="1"/>
  <c r="AB22" i="53" s="1"/>
  <c r="AB23" i="29"/>
  <c r="AB22" i="39" s="1"/>
  <c r="AB22" i="51" s="1"/>
  <c r="V21" i="29"/>
  <c r="V20" i="39" s="1"/>
  <c r="V20" i="51" s="1"/>
  <c r="V21" i="31"/>
  <c r="V20" i="42" s="1"/>
  <c r="V20" i="54" s="1"/>
  <c r="V21" i="27"/>
  <c r="V20" i="36" s="1"/>
  <c r="AM21" i="30"/>
  <c r="AM20" i="41" s="1"/>
  <c r="AM20" i="53" s="1"/>
  <c r="AM21" i="31"/>
  <c r="AM20" i="42" s="1"/>
  <c r="AM20" i="54" s="1"/>
  <c r="AM21" i="29"/>
  <c r="AM20" i="39" s="1"/>
  <c r="AM20" i="51" s="1"/>
  <c r="AM21" i="27"/>
  <c r="AM20" i="36" s="1"/>
  <c r="AM21" i="28"/>
  <c r="AM20" i="37" s="1"/>
  <c r="AM20" i="50" s="1"/>
  <c r="AB19" i="32"/>
  <c r="AB18" i="44" s="1"/>
  <c r="AB18" i="56" s="1"/>
  <c r="AG19" i="33"/>
  <c r="AG18" i="45" s="1"/>
  <c r="AG18" i="57" s="1"/>
  <c r="AG19" i="30"/>
  <c r="AG18" i="41" s="1"/>
  <c r="AG18" i="53" s="1"/>
  <c r="AG19" i="25"/>
  <c r="AG18" i="40" s="1"/>
  <c r="AG18" i="52" s="1"/>
  <c r="AF13" i="29"/>
  <c r="AF12" i="39" s="1"/>
  <c r="AF12" i="51" s="1"/>
  <c r="AF13" i="33"/>
  <c r="AF12" i="45" s="1"/>
  <c r="AF12" i="57" s="1"/>
  <c r="AF13" i="25"/>
  <c r="AF12" i="40" s="1"/>
  <c r="AF12" i="52" s="1"/>
  <c r="AF13" i="28"/>
  <c r="AF12" i="37" s="1"/>
  <c r="AF12" i="50" s="1"/>
  <c r="AB27" i="32"/>
  <c r="AB26" i="44" s="1"/>
  <c r="AB26" i="56" s="1"/>
  <c r="AB27" i="33"/>
  <c r="AB26" i="45" s="1"/>
  <c r="AB26" i="57" s="1"/>
  <c r="AB27" i="29"/>
  <c r="AB26" i="39" s="1"/>
  <c r="AB26" i="51" s="1"/>
  <c r="AB27" i="27"/>
  <c r="AB26" i="36" s="1"/>
  <c r="AB27" i="30"/>
  <c r="AB26" i="41" s="1"/>
  <c r="AB26" i="53" s="1"/>
  <c r="Y10" i="29"/>
  <c r="Y9" i="39" s="1"/>
  <c r="Y9" i="51" s="1"/>
  <c r="Y10" i="30"/>
  <c r="Y9" i="41" s="1"/>
  <c r="Y9" i="53" s="1"/>
  <c r="AC23" i="31"/>
  <c r="AC22" i="42" s="1"/>
  <c r="AC22" i="54" s="1"/>
  <c r="AC23" i="30"/>
  <c r="AC22" i="41" s="1"/>
  <c r="AC22" i="53" s="1"/>
  <c r="AA14" i="29"/>
  <c r="AA13" i="39" s="1"/>
  <c r="AA13" i="51" s="1"/>
  <c r="AA14" i="32"/>
  <c r="AA13" i="44" s="1"/>
  <c r="AA13" i="56" s="1"/>
  <c r="AA14" i="30"/>
  <c r="AA13" i="41" s="1"/>
  <c r="AA13" i="53" s="1"/>
  <c r="Y5" i="28"/>
  <c r="Y4" i="37" s="1"/>
  <c r="Y4" i="50" s="1"/>
  <c r="Y5" i="32"/>
  <c r="Y4" i="44" s="1"/>
  <c r="Y4" i="56" s="1"/>
  <c r="Y5" i="30"/>
  <c r="Y4" i="41" s="1"/>
  <c r="Y4" i="53" s="1"/>
  <c r="Y5" i="33"/>
  <c r="Y4" i="45" s="1"/>
  <c r="Y4" i="57" s="1"/>
  <c r="V21" i="33"/>
  <c r="V20" i="45" s="1"/>
  <c r="V20" i="57" s="1"/>
  <c r="AN21" i="32"/>
  <c r="AN20" i="44" s="1"/>
  <c r="AN20" i="56" s="1"/>
  <c r="AK9" i="33"/>
  <c r="AK8" i="45" s="1"/>
  <c r="AK8" i="57" s="1"/>
  <c r="AK9" i="28"/>
  <c r="AK8" i="37" s="1"/>
  <c r="AK8" i="50" s="1"/>
  <c r="AG13" i="30"/>
  <c r="AG12" i="41" s="1"/>
  <c r="AG12" i="53" s="1"/>
  <c r="AG13" i="25"/>
  <c r="AG12" i="40" s="1"/>
  <c r="AG12" i="52" s="1"/>
  <c r="AG13" i="32"/>
  <c r="AG12" i="44" s="1"/>
  <c r="AG12" i="56" s="1"/>
  <c r="AG13" i="28"/>
  <c r="AG12" i="37" s="1"/>
  <c r="AG12" i="50" s="1"/>
  <c r="AJ18" i="25"/>
  <c r="AJ17" i="40" s="1"/>
  <c r="AJ17" i="52" s="1"/>
  <c r="AJ18" i="33"/>
  <c r="AJ17" i="45" s="1"/>
  <c r="AJ17" i="57" s="1"/>
  <c r="AF22" i="30"/>
  <c r="AF21" i="41" s="1"/>
  <c r="AF21" i="53" s="1"/>
  <c r="AF22" i="27"/>
  <c r="AF21" i="36" s="1"/>
  <c r="AL9" i="27"/>
  <c r="AL8" i="36" s="1"/>
  <c r="AL9" i="25"/>
  <c r="AL8" i="40" s="1"/>
  <c r="AL8" i="52" s="1"/>
  <c r="AL9" i="32"/>
  <c r="AL8" i="44" s="1"/>
  <c r="AL8" i="56" s="1"/>
  <c r="AG22" i="30"/>
  <c r="AG21" i="41" s="1"/>
  <c r="AG21" i="53" s="1"/>
  <c r="AG22" i="25"/>
  <c r="AG21" i="40" s="1"/>
  <c r="AG21" i="52" s="1"/>
  <c r="AG22" i="28"/>
  <c r="AG21" i="37" s="1"/>
  <c r="AG21" i="50" s="1"/>
  <c r="AM17" i="29"/>
  <c r="AM16" i="39" s="1"/>
  <c r="AM16" i="51" s="1"/>
  <c r="AM17" i="25"/>
  <c r="AM16" i="40" s="1"/>
  <c r="AM16" i="52" s="1"/>
  <c r="AM17" i="32"/>
  <c r="AM16" i="44" s="1"/>
  <c r="AM16" i="56" s="1"/>
  <c r="AK25" i="31"/>
  <c r="AK24" i="42" s="1"/>
  <c r="AK24" i="54" s="1"/>
  <c r="AK25" i="33"/>
  <c r="AK24" i="45" s="1"/>
  <c r="AK24" i="57" s="1"/>
  <c r="AD23" i="28"/>
  <c r="AD22" i="37" s="1"/>
  <c r="AD22" i="50" s="1"/>
  <c r="AD23" i="33"/>
  <c r="AD22" i="45" s="1"/>
  <c r="AD22" i="57" s="1"/>
  <c r="AL9" i="28"/>
  <c r="AL8" i="37" s="1"/>
  <c r="AL8" i="50" s="1"/>
  <c r="AN13" i="30"/>
  <c r="AN12" i="41" s="1"/>
  <c r="AN12" i="53" s="1"/>
  <c r="AN13" i="29"/>
  <c r="AN12" i="39" s="1"/>
  <c r="AN12" i="51" s="1"/>
  <c r="AD24" i="32"/>
  <c r="AD23" i="44" s="1"/>
  <c r="AD23" i="56" s="1"/>
  <c r="AD24" i="29"/>
  <c r="AD23" i="39" s="1"/>
  <c r="AD23" i="51" s="1"/>
  <c r="AA15" i="31"/>
  <c r="AA14" i="42" s="1"/>
  <c r="AA14" i="54" s="1"/>
  <c r="AA15" i="33"/>
  <c r="AA14" i="45" s="1"/>
  <c r="AA14" i="57" s="1"/>
  <c r="AK16" i="27"/>
  <c r="AK15" i="36" s="1"/>
  <c r="AK16" i="25"/>
  <c r="AK15" i="40" s="1"/>
  <c r="AK15" i="52" s="1"/>
  <c r="AK16" i="32"/>
  <c r="AK15" i="44" s="1"/>
  <c r="AK15" i="56" s="1"/>
  <c r="AK16" i="31"/>
  <c r="AK15" i="42" s="1"/>
  <c r="AK15" i="54" s="1"/>
  <c r="AD8" i="28"/>
  <c r="AD7" i="37" s="1"/>
  <c r="AD7" i="50" s="1"/>
  <c r="AD8" i="32"/>
  <c r="AD7" i="44" s="1"/>
  <c r="AD7" i="56" s="1"/>
  <c r="AD8" i="33"/>
  <c r="AD7" i="45" s="1"/>
  <c r="AD7" i="57" s="1"/>
  <c r="AD8" i="29"/>
  <c r="AD7" i="39" s="1"/>
  <c r="AD7" i="51" s="1"/>
  <c r="AA26" i="31"/>
  <c r="AA25" i="42" s="1"/>
  <c r="AA25" i="54" s="1"/>
  <c r="AE23" i="32"/>
  <c r="AE22" i="44" s="1"/>
  <c r="AE22" i="56" s="1"/>
  <c r="AE23" i="28"/>
  <c r="AE22" i="37" s="1"/>
  <c r="AE22" i="50" s="1"/>
  <c r="AC14" i="28"/>
  <c r="AC13" i="37" s="1"/>
  <c r="AC13" i="50" s="1"/>
  <c r="AC14" i="32"/>
  <c r="AC13" i="44" s="1"/>
  <c r="AC13" i="56" s="1"/>
  <c r="AC14" i="27"/>
  <c r="AC13" i="36" s="1"/>
  <c r="AC14" i="33"/>
  <c r="AC13" i="45" s="1"/>
  <c r="AC13" i="57" s="1"/>
  <c r="AA5" i="27"/>
  <c r="AA4" i="36" s="1"/>
  <c r="AA5" i="32"/>
  <c r="AA4" i="44" s="1"/>
  <c r="AA4" i="56" s="1"/>
  <c r="AC8" i="31"/>
  <c r="AC7" i="42" s="1"/>
  <c r="AC7" i="54" s="1"/>
  <c r="W19" i="28"/>
  <c r="W18" i="37" s="1"/>
  <c r="W18" i="50" s="1"/>
  <c r="W19" i="25"/>
  <c r="W18" i="40" s="1"/>
  <c r="W18" i="52" s="1"/>
  <c r="AH10" i="27"/>
  <c r="AH9" i="36" s="1"/>
  <c r="AH10" i="33"/>
  <c r="AH9" i="45" s="1"/>
  <c r="AH9" i="57" s="1"/>
  <c r="AH10" i="32"/>
  <c r="AH9" i="44" s="1"/>
  <c r="AH9" i="56" s="1"/>
  <c r="AH10" i="25"/>
  <c r="AH9" i="40" s="1"/>
  <c r="AH9" i="52" s="1"/>
  <c r="AE24" i="30"/>
  <c r="AE23" i="41" s="1"/>
  <c r="AE23" i="53" s="1"/>
  <c r="AE24" i="31"/>
  <c r="AE23" i="42" s="1"/>
  <c r="AE23" i="54" s="1"/>
  <c r="AE24" i="25"/>
  <c r="AE23" i="40" s="1"/>
  <c r="AE23" i="52" s="1"/>
  <c r="AH20" i="28"/>
  <c r="AH19" i="37" s="1"/>
  <c r="AH19" i="50" s="1"/>
  <c r="AH20" i="31"/>
  <c r="AH19" i="42" s="1"/>
  <c r="AH19" i="54" s="1"/>
  <c r="AH20" i="33"/>
  <c r="AH19" i="45" s="1"/>
  <c r="AH19" i="57" s="1"/>
  <c r="AH20" i="30"/>
  <c r="AH19" i="41" s="1"/>
  <c r="AH19" i="53" s="1"/>
  <c r="AB26" i="30"/>
  <c r="AB25" i="41" s="1"/>
  <c r="AB25" i="53" s="1"/>
  <c r="AB26" i="28"/>
  <c r="AB25" i="37" s="1"/>
  <c r="AB25" i="50" s="1"/>
  <c r="AB26" i="33"/>
  <c r="AB25" i="45" s="1"/>
  <c r="AB25" i="57" s="1"/>
  <c r="P6" i="28"/>
  <c r="P5" i="37" s="1"/>
  <c r="P5" i="50" s="1"/>
  <c r="P6" i="31"/>
  <c r="P5" i="42" s="1"/>
  <c r="P5" i="54" s="1"/>
  <c r="AH6" i="28"/>
  <c r="AH5" i="37" s="1"/>
  <c r="AH5" i="50" s="1"/>
  <c r="AH6" i="30"/>
  <c r="AH5" i="41" s="1"/>
  <c r="AH5" i="53" s="1"/>
  <c r="AF23" i="27"/>
  <c r="AF22" i="36" s="1"/>
  <c r="AF23" i="31"/>
  <c r="AF22" i="42" s="1"/>
  <c r="AF22" i="54" s="1"/>
  <c r="AF23" i="29"/>
  <c r="AF22" i="39" s="1"/>
  <c r="AF22" i="51" s="1"/>
  <c r="AK27" i="30"/>
  <c r="AK26" i="41" s="1"/>
  <c r="AK26" i="53" s="1"/>
  <c r="AK27" i="28"/>
  <c r="AK26" i="37" s="1"/>
  <c r="AK26" i="50" s="1"/>
  <c r="AK27" i="31"/>
  <c r="AK26" i="42" s="1"/>
  <c r="AK26" i="54" s="1"/>
  <c r="AF24" i="28"/>
  <c r="AF23" i="37" s="1"/>
  <c r="AF23" i="50" s="1"/>
  <c r="AF24" i="32"/>
  <c r="AF23" i="44" s="1"/>
  <c r="AF23" i="56" s="1"/>
  <c r="AC15" i="30"/>
  <c r="AC14" i="41" s="1"/>
  <c r="AC14" i="53" s="1"/>
  <c r="AC15" i="33"/>
  <c r="AC14" i="45" s="1"/>
  <c r="AC14" i="57" s="1"/>
  <c r="AC15" i="25"/>
  <c r="AC14" i="40" s="1"/>
  <c r="AC14" i="52" s="1"/>
  <c r="AI6" i="31"/>
  <c r="AI5" i="42" s="1"/>
  <c r="AI5" i="54" s="1"/>
  <c r="AI6" i="29"/>
  <c r="AI5" i="39" s="1"/>
  <c r="AI5" i="51" s="1"/>
  <c r="S17" i="30"/>
  <c r="S16" i="41" s="1"/>
  <c r="S16" i="53" s="1"/>
  <c r="AD15" i="33"/>
  <c r="AD14" i="45" s="1"/>
  <c r="AD14" i="57" s="1"/>
  <c r="AD15" i="31"/>
  <c r="AD14" i="42" s="1"/>
  <c r="AD14" i="54" s="1"/>
  <c r="AD15" i="32"/>
  <c r="AD14" i="44" s="1"/>
  <c r="AD14" i="56" s="1"/>
  <c r="D17" i="25"/>
  <c r="D16" i="40" s="1"/>
  <c r="D16" i="52" s="1"/>
  <c r="D17" i="33"/>
  <c r="D16" i="45" s="1"/>
  <c r="D16" i="57" s="1"/>
  <c r="AI20" i="29"/>
  <c r="AI19" i="39" s="1"/>
  <c r="AI19" i="51" s="1"/>
  <c r="AH24" i="28"/>
  <c r="AH23" i="37" s="1"/>
  <c r="AH23" i="50" s="1"/>
  <c r="AH24" i="29"/>
  <c r="AH23" i="39" s="1"/>
  <c r="AH23" i="51" s="1"/>
  <c r="AH24" i="30"/>
  <c r="AH23" i="41" s="1"/>
  <c r="AH23" i="53" s="1"/>
  <c r="AE15" i="28"/>
  <c r="AE14" i="37" s="1"/>
  <c r="AE14" i="50" s="1"/>
  <c r="AE15" i="27"/>
  <c r="AE14" i="36" s="1"/>
  <c r="AB18" i="31"/>
  <c r="AB17" i="42" s="1"/>
  <c r="AB17" i="54" s="1"/>
  <c r="AB18" i="32"/>
  <c r="AB17" i="44" s="1"/>
  <c r="AB17" i="56" s="1"/>
  <c r="AJ20" i="31"/>
  <c r="AJ19" i="42" s="1"/>
  <c r="AJ19" i="54" s="1"/>
  <c r="AJ20" i="27"/>
  <c r="AJ19" i="36" s="1"/>
  <c r="AJ20" i="33"/>
  <c r="AJ19" i="45" s="1"/>
  <c r="AJ19" i="57" s="1"/>
  <c r="AH8" i="28"/>
  <c r="AH7" i="37" s="1"/>
  <c r="AH7" i="50" s="1"/>
  <c r="AH8" i="27"/>
  <c r="AH7" i="36" s="1"/>
  <c r="AC11" i="25"/>
  <c r="AC10" i="40" s="1"/>
  <c r="AC10" i="52" s="1"/>
  <c r="AC11" i="30"/>
  <c r="AC10" i="41" s="1"/>
  <c r="AC10" i="53" s="1"/>
  <c r="AC11" i="31"/>
  <c r="AC10" i="42" s="1"/>
  <c r="AC10" i="54" s="1"/>
  <c r="AC11" i="28"/>
  <c r="AC10" i="37" s="1"/>
  <c r="AC10" i="50" s="1"/>
  <c r="AC11" i="32"/>
  <c r="AC10" i="44" s="1"/>
  <c r="AC10" i="56" s="1"/>
  <c r="AJ8" i="28"/>
  <c r="AJ7" i="37" s="1"/>
  <c r="AJ7" i="50" s="1"/>
  <c r="Z6" i="25"/>
  <c r="Z5" i="40" s="1"/>
  <c r="Z5" i="52" s="1"/>
  <c r="AM6" i="32"/>
  <c r="AM5" i="44" s="1"/>
  <c r="AM5" i="56" s="1"/>
  <c r="AJ8" i="33"/>
  <c r="AJ7" i="45" s="1"/>
  <c r="AJ7" i="57" s="1"/>
  <c r="AI22" i="33"/>
  <c r="AI21" i="45" s="1"/>
  <c r="AI21" i="57" s="1"/>
  <c r="AI22" i="30"/>
  <c r="AI21" i="41" s="1"/>
  <c r="AI21" i="53" s="1"/>
  <c r="AI22" i="28"/>
  <c r="AI21" i="37" s="1"/>
  <c r="AI21" i="50" s="1"/>
  <c r="AI22" i="25"/>
  <c r="AI21" i="40" s="1"/>
  <c r="AI21" i="52" s="1"/>
  <c r="AI22" i="29"/>
  <c r="AI21" i="39" s="1"/>
  <c r="AI21" i="51" s="1"/>
  <c r="AI22" i="32"/>
  <c r="AI21" i="44" s="1"/>
  <c r="AI21" i="56" s="1"/>
  <c r="AI22" i="31"/>
  <c r="AI21" i="42" s="1"/>
  <c r="AI21" i="54" s="1"/>
  <c r="AI22" i="27"/>
  <c r="AI21" i="36" s="1"/>
  <c r="E3" i="27"/>
  <c r="E2" i="36" s="1"/>
  <c r="C3" i="30"/>
  <c r="C2" i="41" s="1"/>
  <c r="C2" i="53" s="1"/>
  <c r="C3" i="25"/>
  <c r="C2" i="40" s="1"/>
  <c r="C2" i="52" s="1"/>
  <c r="C3" i="28"/>
  <c r="C2" i="37" s="1"/>
  <c r="C2" i="50" s="1"/>
  <c r="C3" i="29"/>
  <c r="C2" i="39" s="1"/>
  <c r="C2" i="51" s="1"/>
  <c r="C3" i="31"/>
  <c r="C2" i="42" s="1"/>
  <c r="C2" i="54" s="1"/>
  <c r="C3" i="32"/>
  <c r="C2" i="44" s="1"/>
  <c r="C2" i="56" s="1"/>
  <c r="C3" i="33"/>
  <c r="C2" i="45" s="1"/>
  <c r="C2" i="57" s="1"/>
  <c r="R3" i="30"/>
  <c r="R2" i="41" s="1"/>
  <c r="R2" i="53" s="1"/>
  <c r="Q3" i="31"/>
  <c r="Q2" i="42" s="1"/>
  <c r="Q2" i="54" s="1"/>
  <c r="Q3" i="32"/>
  <c r="Q2" i="44" s="1"/>
  <c r="Q2" i="56" s="1"/>
  <c r="AQ3" i="28"/>
  <c r="AQ2" i="37" s="1"/>
  <c r="AQ2" i="50" s="1"/>
  <c r="AQ3" i="30"/>
  <c r="AQ2" i="41" s="1"/>
  <c r="AQ2" i="53" s="1"/>
  <c r="AQ3" i="33"/>
  <c r="AQ2" i="45" s="1"/>
  <c r="AQ2" i="57" s="1"/>
  <c r="AQ3" i="25"/>
  <c r="AQ2" i="40" s="1"/>
  <c r="AQ2" i="52" s="1"/>
  <c r="AQ3" i="31"/>
  <c r="AQ2" i="42" s="1"/>
  <c r="AQ2" i="54" s="1"/>
  <c r="AQ3" i="29"/>
  <c r="AQ2" i="39" s="1"/>
  <c r="AQ2" i="51" s="1"/>
  <c r="AQ3" i="32"/>
  <c r="AQ2" i="44" s="1"/>
  <c r="AQ2" i="56" s="1"/>
  <c r="I3" i="28"/>
  <c r="I2" i="37" s="1"/>
  <c r="I2" i="50" s="1"/>
  <c r="M3" i="31"/>
  <c r="M2" i="42" s="1"/>
  <c r="M2" i="54" s="1"/>
  <c r="M3" i="30"/>
  <c r="M2" i="41" s="1"/>
  <c r="M2" i="53" s="1"/>
  <c r="M3" i="28"/>
  <c r="M2" i="37" s="1"/>
  <c r="M2" i="50" s="1"/>
  <c r="M3" i="29"/>
  <c r="M2" i="39" s="1"/>
  <c r="M2" i="51" s="1"/>
  <c r="M3" i="27"/>
  <c r="M2" i="36" s="1"/>
  <c r="M3" i="32"/>
  <c r="M2" i="44" s="1"/>
  <c r="M2" i="56" s="1"/>
  <c r="M3" i="33"/>
  <c r="M2" i="45" s="1"/>
  <c r="M2" i="57" s="1"/>
  <c r="M3" i="25"/>
  <c r="M2" i="40" s="1"/>
  <c r="M2" i="52" s="1"/>
  <c r="W3" i="31"/>
  <c r="W2" i="42" s="1"/>
  <c r="W2" i="54" s="1"/>
  <c r="W3" i="25"/>
  <c r="W2" i="40" s="1"/>
  <c r="W2" i="52" s="1"/>
  <c r="W3" i="28"/>
  <c r="W2" i="37" s="1"/>
  <c r="W2" i="50" s="1"/>
  <c r="W3" i="32"/>
  <c r="W2" i="44" s="1"/>
  <c r="W2" i="56" s="1"/>
  <c r="AJ3" i="25"/>
  <c r="AJ2" i="40" s="1"/>
  <c r="AJ2" i="52" s="1"/>
  <c r="AJ3" i="32"/>
  <c r="AJ2" i="44" s="1"/>
  <c r="AJ2" i="56" s="1"/>
  <c r="AJ3" i="29"/>
  <c r="AJ2" i="39" s="1"/>
  <c r="AJ2" i="51" s="1"/>
  <c r="E3" i="33"/>
  <c r="E2" i="45" s="1"/>
  <c r="E2" i="57" s="1"/>
  <c r="D28" i="27"/>
  <c r="D27" i="36" s="1"/>
  <c r="I3" i="31"/>
  <c r="I2" i="42" s="1"/>
  <c r="I2" i="54" s="1"/>
  <c r="I3" i="32"/>
  <c r="I2" i="44" s="1"/>
  <c r="I2" i="56" s="1"/>
  <c r="Q3" i="30"/>
  <c r="Q2" i="41" s="1"/>
  <c r="Q2" i="53" s="1"/>
  <c r="O3" i="25"/>
  <c r="O2" i="40" s="1"/>
  <c r="O2" i="52" s="1"/>
  <c r="O3" i="27"/>
  <c r="O2" i="36" s="1"/>
  <c r="O3" i="31"/>
  <c r="O2" i="42" s="1"/>
  <c r="O2" i="54" s="1"/>
  <c r="O3" i="30"/>
  <c r="O2" i="41" s="1"/>
  <c r="O2" i="53" s="1"/>
  <c r="AM3" i="28"/>
  <c r="AM2" i="37" s="1"/>
  <c r="AM2" i="50" s="1"/>
  <c r="AM3" i="25"/>
  <c r="AM2" i="40" s="1"/>
  <c r="AM2" i="52" s="1"/>
  <c r="AM3" i="27"/>
  <c r="AM2" i="36" s="1"/>
  <c r="AM3" i="29"/>
  <c r="AM2" i="39" s="1"/>
  <c r="AM2" i="51" s="1"/>
  <c r="AM3" i="31"/>
  <c r="AM2" i="42" s="1"/>
  <c r="AM2" i="54" s="1"/>
  <c r="AM3" i="32"/>
  <c r="AM2" i="44" s="1"/>
  <c r="AM2" i="56" s="1"/>
  <c r="C3" i="27"/>
  <c r="C2" i="36" s="1"/>
  <c r="AM3" i="30"/>
  <c r="AM2" i="41" s="1"/>
  <c r="AM2" i="53" s="1"/>
  <c r="Q16" i="33"/>
  <c r="Q15" i="45" s="1"/>
  <c r="Q15" i="57" s="1"/>
  <c r="Q16" i="27"/>
  <c r="Q15" i="36" s="1"/>
  <c r="Q16" i="28"/>
  <c r="Q15" i="37" s="1"/>
  <c r="Q15" i="50" s="1"/>
  <c r="Q16" i="30"/>
  <c r="Q15" i="41" s="1"/>
  <c r="Q15" i="53" s="1"/>
  <c r="AJ16" i="31"/>
  <c r="AJ15" i="42" s="1"/>
  <c r="AJ15" i="54" s="1"/>
  <c r="AJ16" i="32"/>
  <c r="AJ15" i="44" s="1"/>
  <c r="AJ15" i="56" s="1"/>
  <c r="AJ16" i="25"/>
  <c r="AJ15" i="40" s="1"/>
  <c r="AJ15" i="52" s="1"/>
  <c r="AJ16" i="29"/>
  <c r="AJ15" i="39" s="1"/>
  <c r="AJ15" i="51" s="1"/>
  <c r="AJ16" i="27"/>
  <c r="AJ15" i="36" s="1"/>
  <c r="AJ16" i="28"/>
  <c r="AJ15" i="37" s="1"/>
  <c r="AJ15" i="50" s="1"/>
  <c r="AJ16" i="33"/>
  <c r="AJ15" i="45" s="1"/>
  <c r="AJ15" i="57" s="1"/>
  <c r="AF20" i="30"/>
  <c r="AF19" i="41" s="1"/>
  <c r="AF19" i="53" s="1"/>
  <c r="AF20" i="32"/>
  <c r="AF19" i="44" s="1"/>
  <c r="AF19" i="56" s="1"/>
  <c r="AF20" i="28"/>
  <c r="AF19" i="37" s="1"/>
  <c r="AF19" i="50" s="1"/>
  <c r="AF20" i="25"/>
  <c r="AF19" i="40" s="1"/>
  <c r="AF19" i="52" s="1"/>
  <c r="AF20" i="27"/>
  <c r="AF19" i="36" s="1"/>
  <c r="AF20" i="33"/>
  <c r="AF19" i="45" s="1"/>
  <c r="AF19" i="57" s="1"/>
  <c r="AF20" i="31"/>
  <c r="AF19" i="42" s="1"/>
  <c r="AF19" i="54" s="1"/>
  <c r="AF20" i="29"/>
  <c r="AF19" i="39" s="1"/>
  <c r="AF19" i="51" s="1"/>
  <c r="Q22" i="28"/>
  <c r="Q21" i="37" s="1"/>
  <c r="Q21" i="50" s="1"/>
  <c r="Q22" i="30"/>
  <c r="Q21" i="41" s="1"/>
  <c r="Q21" i="53" s="1"/>
  <c r="Q22" i="27"/>
  <c r="Q21" i="36" s="1"/>
  <c r="Q22" i="29"/>
  <c r="Q21" i="39" s="1"/>
  <c r="Q21" i="51" s="1"/>
  <c r="Q22" i="25"/>
  <c r="Q21" i="40" s="1"/>
  <c r="Q21" i="52" s="1"/>
  <c r="K26" i="27"/>
  <c r="K25" i="36" s="1"/>
  <c r="K26" i="29"/>
  <c r="K25" i="39" s="1"/>
  <c r="K25" i="51" s="1"/>
  <c r="K26" i="31"/>
  <c r="K25" i="42" s="1"/>
  <c r="K25" i="54" s="1"/>
  <c r="AC5" i="29"/>
  <c r="AC4" i="39" s="1"/>
  <c r="AC4" i="51" s="1"/>
  <c r="AC5" i="33"/>
  <c r="AC4" i="45" s="1"/>
  <c r="AC4" i="57" s="1"/>
  <c r="AC5" i="31"/>
  <c r="AC4" i="42" s="1"/>
  <c r="AC4" i="54" s="1"/>
  <c r="AC5" i="32"/>
  <c r="AC4" i="44" s="1"/>
  <c r="AC4" i="56" s="1"/>
  <c r="AC5" i="30"/>
  <c r="AC4" i="41" s="1"/>
  <c r="AC4" i="53" s="1"/>
  <c r="AC5" i="28"/>
  <c r="AC4" i="37" s="1"/>
  <c r="AC4" i="50" s="1"/>
  <c r="T20" i="29"/>
  <c r="T19" i="39" s="1"/>
  <c r="T19" i="51" s="1"/>
  <c r="T20" i="32"/>
  <c r="T19" i="44" s="1"/>
  <c r="T19" i="56" s="1"/>
  <c r="T20" i="33"/>
  <c r="T19" i="45" s="1"/>
  <c r="T19" i="57" s="1"/>
  <c r="Z25" i="31"/>
  <c r="Z24" i="42" s="1"/>
  <c r="Z24" i="54" s="1"/>
  <c r="Z25" i="33"/>
  <c r="Z24" i="45" s="1"/>
  <c r="Z24" i="57" s="1"/>
  <c r="Z25" i="30"/>
  <c r="Z24" i="41" s="1"/>
  <c r="Z24" i="53" s="1"/>
  <c r="Z25" i="25"/>
  <c r="Z24" i="40" s="1"/>
  <c r="Z24" i="52" s="1"/>
  <c r="Z25" i="27"/>
  <c r="Z24" i="36" s="1"/>
  <c r="S22" i="30"/>
  <c r="S21" i="41" s="1"/>
  <c r="S21" i="53" s="1"/>
  <c r="S22" i="32"/>
  <c r="S21" i="44" s="1"/>
  <c r="S21" i="56" s="1"/>
  <c r="S22" i="25"/>
  <c r="S21" i="40" s="1"/>
  <c r="S21" i="52" s="1"/>
  <c r="S22" i="31"/>
  <c r="S21" i="42" s="1"/>
  <c r="S21" i="54" s="1"/>
  <c r="G3" i="33"/>
  <c r="G2" i="45" s="1"/>
  <c r="G2" i="57" s="1"/>
  <c r="Z3" i="33"/>
  <c r="Z2" i="45" s="1"/>
  <c r="Z2" i="57" s="1"/>
  <c r="AK22" i="29"/>
  <c r="AK21" i="39" s="1"/>
  <c r="AK21" i="51" s="1"/>
  <c r="S24" i="33"/>
  <c r="S23" i="45" s="1"/>
  <c r="S23" i="57" s="1"/>
  <c r="S24" i="25"/>
  <c r="S23" i="40" s="1"/>
  <c r="S23" i="52" s="1"/>
  <c r="S24" i="27"/>
  <c r="S23" i="36" s="1"/>
  <c r="S24" i="28"/>
  <c r="S23" i="37" s="1"/>
  <c r="S23" i="50" s="1"/>
  <c r="S24" i="32"/>
  <c r="S23" i="44" s="1"/>
  <c r="S23" i="56" s="1"/>
  <c r="S24" i="31"/>
  <c r="S23" i="42" s="1"/>
  <c r="S23" i="54" s="1"/>
  <c r="P15" i="33"/>
  <c r="P14" i="45" s="1"/>
  <c r="P14" i="57" s="1"/>
  <c r="P15" i="28"/>
  <c r="P14" i="37" s="1"/>
  <c r="P14" i="50" s="1"/>
  <c r="P15" i="29"/>
  <c r="P14" i="39" s="1"/>
  <c r="P14" i="51" s="1"/>
  <c r="P15" i="32"/>
  <c r="P14" i="44" s="1"/>
  <c r="P14" i="56" s="1"/>
  <c r="AJ15" i="31"/>
  <c r="AJ14" i="42" s="1"/>
  <c r="AJ14" i="54" s="1"/>
  <c r="AJ15" i="33"/>
  <c r="AJ14" i="45" s="1"/>
  <c r="AJ14" i="57" s="1"/>
  <c r="AJ15" i="29"/>
  <c r="AJ14" i="39" s="1"/>
  <c r="AJ14" i="51" s="1"/>
  <c r="AJ15" i="27"/>
  <c r="AJ14" i="36" s="1"/>
  <c r="L18" i="33"/>
  <c r="L17" i="45" s="1"/>
  <c r="L17" i="57" s="1"/>
  <c r="L18" i="28"/>
  <c r="L17" i="37" s="1"/>
  <c r="L17" i="50" s="1"/>
  <c r="L18" i="29"/>
  <c r="L17" i="39" s="1"/>
  <c r="L17" i="51" s="1"/>
  <c r="AF18" i="32"/>
  <c r="AF17" i="44" s="1"/>
  <c r="AF17" i="56" s="1"/>
  <c r="AF18" i="27"/>
  <c r="AF17" i="36" s="1"/>
  <c r="AF18" i="25"/>
  <c r="AF17" i="40" s="1"/>
  <c r="AF17" i="52" s="1"/>
  <c r="AF18" i="29"/>
  <c r="AF17" i="39" s="1"/>
  <c r="AF17" i="51" s="1"/>
  <c r="AF18" i="28"/>
  <c r="AF17" i="37" s="1"/>
  <c r="AF17" i="50" s="1"/>
  <c r="AA17" i="28"/>
  <c r="AA16" i="37" s="1"/>
  <c r="AA16" i="50" s="1"/>
  <c r="AA17" i="33"/>
  <c r="AA16" i="45" s="1"/>
  <c r="AA16" i="57" s="1"/>
  <c r="AA17" i="31"/>
  <c r="AA16" i="42" s="1"/>
  <c r="AA16" i="54" s="1"/>
  <c r="AA17" i="30"/>
  <c r="AA16" i="41" s="1"/>
  <c r="AA16" i="53" s="1"/>
  <c r="AA17" i="27"/>
  <c r="AA16" i="36" s="1"/>
  <c r="E16" i="28"/>
  <c r="E15" i="37" s="1"/>
  <c r="E15" i="50" s="1"/>
  <c r="E16" i="33"/>
  <c r="E15" i="45" s="1"/>
  <c r="E15" i="57" s="1"/>
  <c r="X16" i="29"/>
  <c r="X15" i="39" s="1"/>
  <c r="X15" i="51" s="1"/>
  <c r="X16" i="28"/>
  <c r="X15" i="37" s="1"/>
  <c r="X15" i="50" s="1"/>
  <c r="X16" i="33"/>
  <c r="X15" i="45" s="1"/>
  <c r="X15" i="57" s="1"/>
  <c r="X16" i="27"/>
  <c r="X15" i="36" s="1"/>
  <c r="X16" i="30"/>
  <c r="X15" i="41" s="1"/>
  <c r="X15" i="53" s="1"/>
  <c r="U20" i="33"/>
  <c r="U19" i="45" s="1"/>
  <c r="U19" i="57" s="1"/>
  <c r="U20" i="27"/>
  <c r="U19" i="36" s="1"/>
  <c r="AM20" i="29"/>
  <c r="AM19" i="39" s="1"/>
  <c r="AM19" i="51" s="1"/>
  <c r="AM20" i="31"/>
  <c r="AM19" i="42" s="1"/>
  <c r="AM19" i="54" s="1"/>
  <c r="AM20" i="32"/>
  <c r="AM19" i="44" s="1"/>
  <c r="AM19" i="56" s="1"/>
  <c r="AM20" i="30"/>
  <c r="AM19" i="41" s="1"/>
  <c r="AM19" i="53" s="1"/>
  <c r="AM20" i="25"/>
  <c r="AM19" i="40" s="1"/>
  <c r="AM19" i="52" s="1"/>
  <c r="AM20" i="28"/>
  <c r="AM19" i="37" s="1"/>
  <c r="AM19" i="50" s="1"/>
  <c r="AM20" i="33"/>
  <c r="AM19" i="45" s="1"/>
  <c r="AM19" i="57" s="1"/>
  <c r="AM20" i="27"/>
  <c r="AM19" i="36" s="1"/>
  <c r="Q8" i="29"/>
  <c r="Q7" i="39" s="1"/>
  <c r="Q7" i="51" s="1"/>
  <c r="Q8" i="32"/>
  <c r="Q7" i="44" s="1"/>
  <c r="Q7" i="56" s="1"/>
  <c r="Q8" i="30"/>
  <c r="Q7" i="41" s="1"/>
  <c r="Q7" i="53" s="1"/>
  <c r="Q8" i="33"/>
  <c r="Q7" i="45" s="1"/>
  <c r="Q7" i="57" s="1"/>
  <c r="Q8" i="25"/>
  <c r="Q7" i="40" s="1"/>
  <c r="Q7" i="52" s="1"/>
  <c r="AK8" i="30"/>
  <c r="AK7" i="41" s="1"/>
  <c r="AK7" i="53" s="1"/>
  <c r="AK8" i="29"/>
  <c r="AK7" i="39" s="1"/>
  <c r="AK7" i="51" s="1"/>
  <c r="AK8" i="31"/>
  <c r="AK7" i="42" s="1"/>
  <c r="AK7" i="54" s="1"/>
  <c r="AK8" i="33"/>
  <c r="AK7" i="45" s="1"/>
  <c r="AK7" i="57" s="1"/>
  <c r="AK8" i="25"/>
  <c r="AK7" i="40" s="1"/>
  <c r="AK7" i="52" s="1"/>
  <c r="AK8" i="28"/>
  <c r="AK7" i="37" s="1"/>
  <c r="AK7" i="50" s="1"/>
  <c r="AK8" i="27"/>
  <c r="AK7" i="36" s="1"/>
  <c r="AD3" i="31"/>
  <c r="AD2" i="42" s="1"/>
  <c r="AD2" i="54" s="1"/>
  <c r="AG3" i="28"/>
  <c r="AG2" i="37" s="1"/>
  <c r="AG2" i="50" s="1"/>
  <c r="AL3" i="31"/>
  <c r="AL2" i="42" s="1"/>
  <c r="AL2" i="54" s="1"/>
  <c r="C24" i="25"/>
  <c r="C23" i="40" s="1"/>
  <c r="C23" i="52" s="1"/>
  <c r="D10" i="25"/>
  <c r="D9" i="40" s="1"/>
  <c r="D9" i="52" s="1"/>
  <c r="E16" i="31"/>
  <c r="E15" i="42" s="1"/>
  <c r="E15" i="54" s="1"/>
  <c r="F21" i="25"/>
  <c r="F20" i="40" s="1"/>
  <c r="F20" i="52" s="1"/>
  <c r="G21" i="27"/>
  <c r="G20" i="36" s="1"/>
  <c r="I5" i="27"/>
  <c r="I4" i="36" s="1"/>
  <c r="I5" i="32"/>
  <c r="I4" i="44" s="1"/>
  <c r="I4" i="56" s="1"/>
  <c r="K26" i="32"/>
  <c r="K25" i="44" s="1"/>
  <c r="K25" i="56" s="1"/>
  <c r="M23" i="27"/>
  <c r="M22" i="36" s="1"/>
  <c r="N23" i="32"/>
  <c r="N22" i="44" s="1"/>
  <c r="N22" i="56" s="1"/>
  <c r="X16" i="32"/>
  <c r="X15" i="44" s="1"/>
  <c r="X15" i="56" s="1"/>
  <c r="AE14" i="33"/>
  <c r="AE13" i="45" s="1"/>
  <c r="AE13" i="57" s="1"/>
  <c r="AC26" i="30"/>
  <c r="AC25" i="41" s="1"/>
  <c r="AC25" i="53" s="1"/>
  <c r="AC26" i="27"/>
  <c r="AC25" i="36" s="1"/>
  <c r="AC26" i="32"/>
  <c r="AC25" i="44" s="1"/>
  <c r="AC25" i="56" s="1"/>
  <c r="AC26" i="25"/>
  <c r="AC25" i="40" s="1"/>
  <c r="AC25" i="52" s="1"/>
  <c r="AG23" i="27"/>
  <c r="AG22" i="36" s="1"/>
  <c r="AG23" i="33"/>
  <c r="AG22" i="45" s="1"/>
  <c r="AG22" i="57" s="1"/>
  <c r="AG23" i="31"/>
  <c r="AG22" i="42" s="1"/>
  <c r="AG22" i="54" s="1"/>
  <c r="AG23" i="32"/>
  <c r="AG22" i="44" s="1"/>
  <c r="AG22" i="56" s="1"/>
  <c r="AG23" i="25"/>
  <c r="AG22" i="40" s="1"/>
  <c r="AG22" i="52" s="1"/>
  <c r="AG23" i="29"/>
  <c r="AG22" i="39" s="1"/>
  <c r="AG22" i="51" s="1"/>
  <c r="AG23" i="28"/>
  <c r="AG22" i="37" s="1"/>
  <c r="AG22" i="50" s="1"/>
  <c r="AB5" i="29"/>
  <c r="AB4" i="39" s="1"/>
  <c r="AB4" i="51" s="1"/>
  <c r="AB5" i="31"/>
  <c r="AB4" i="42" s="1"/>
  <c r="AB4" i="54" s="1"/>
  <c r="AB5" i="30"/>
  <c r="AB4" i="41" s="1"/>
  <c r="AB4" i="53" s="1"/>
  <c r="AB5" i="32"/>
  <c r="AB4" i="44" s="1"/>
  <c r="AB4" i="56" s="1"/>
  <c r="AB5" i="28"/>
  <c r="AB4" i="37" s="1"/>
  <c r="AB4" i="50" s="1"/>
  <c r="H5" i="27"/>
  <c r="H4" i="36" s="1"/>
  <c r="I5" i="29"/>
  <c r="I4" i="39" s="1"/>
  <c r="I4" i="51" s="1"/>
  <c r="I5" i="28"/>
  <c r="I4" i="37" s="1"/>
  <c r="I4" i="50" s="1"/>
  <c r="N23" i="27"/>
  <c r="N22" i="36" s="1"/>
  <c r="R15" i="33"/>
  <c r="R14" i="45" s="1"/>
  <c r="R14" i="57" s="1"/>
  <c r="R15" i="29"/>
  <c r="R14" i="39" s="1"/>
  <c r="R14" i="51" s="1"/>
  <c r="R15" i="28"/>
  <c r="R14" i="37" s="1"/>
  <c r="R14" i="50" s="1"/>
  <c r="R15" i="32"/>
  <c r="R14" i="44" s="1"/>
  <c r="R14" i="56" s="1"/>
  <c r="AG18" i="29"/>
  <c r="AG17" i="39" s="1"/>
  <c r="AG17" i="51" s="1"/>
  <c r="AG18" i="33"/>
  <c r="AG17" i="45" s="1"/>
  <c r="AG17" i="57" s="1"/>
  <c r="AG18" i="27"/>
  <c r="AG17" i="36" s="1"/>
  <c r="AG18" i="28"/>
  <c r="AG17" i="37" s="1"/>
  <c r="AG17" i="50" s="1"/>
  <c r="AG18" i="31"/>
  <c r="AG17" i="42" s="1"/>
  <c r="AG17" i="54" s="1"/>
  <c r="AG18" i="30"/>
  <c r="AG17" i="41" s="1"/>
  <c r="AG17" i="53" s="1"/>
  <c r="AG18" i="32"/>
  <c r="AG17" i="44" s="1"/>
  <c r="AG17" i="56" s="1"/>
  <c r="AG18" i="25"/>
  <c r="AG17" i="40" s="1"/>
  <c r="AG17" i="52" s="1"/>
  <c r="D10" i="32"/>
  <c r="D9" i="44" s="1"/>
  <c r="D9" i="56" s="1"/>
  <c r="Q16" i="29"/>
  <c r="Q15" i="39" s="1"/>
  <c r="Q15" i="51" s="1"/>
  <c r="R15" i="27"/>
  <c r="R14" i="36" s="1"/>
  <c r="Z25" i="29"/>
  <c r="Z24" i="39" s="1"/>
  <c r="Z24" i="51" s="1"/>
  <c r="AJ19" i="27"/>
  <c r="AJ18" i="36" s="1"/>
  <c r="AJ19" i="30"/>
  <c r="AJ18" i="41" s="1"/>
  <c r="AJ18" i="53" s="1"/>
  <c r="AJ19" i="25"/>
  <c r="AJ18" i="40" s="1"/>
  <c r="AJ18" i="52" s="1"/>
  <c r="AJ19" i="31"/>
  <c r="AJ18" i="42" s="1"/>
  <c r="AJ18" i="54" s="1"/>
  <c r="AJ19" i="33"/>
  <c r="AJ18" i="45" s="1"/>
  <c r="AJ18" i="57" s="1"/>
  <c r="AJ19" i="29"/>
  <c r="AJ18" i="39" s="1"/>
  <c r="AJ18" i="51" s="1"/>
  <c r="AJ19" i="32"/>
  <c r="AJ18" i="44" s="1"/>
  <c r="AJ18" i="56" s="1"/>
  <c r="AJ19" i="28"/>
  <c r="AJ18" i="37" s="1"/>
  <c r="AJ18" i="50" s="1"/>
  <c r="N13" i="31"/>
  <c r="N12" i="42" s="1"/>
  <c r="N12" i="54" s="1"/>
  <c r="N13" i="29"/>
  <c r="N12" i="39" s="1"/>
  <c r="N12" i="51" s="1"/>
  <c r="N13" i="27"/>
  <c r="N12" i="36" s="1"/>
  <c r="AH13" i="33"/>
  <c r="AH12" i="45" s="1"/>
  <c r="AH12" i="57" s="1"/>
  <c r="AH13" i="27"/>
  <c r="AH12" i="36" s="1"/>
  <c r="AA16" i="29"/>
  <c r="AA15" i="39" s="1"/>
  <c r="AA15" i="51" s="1"/>
  <c r="AA16" i="30"/>
  <c r="AA15" i="41" s="1"/>
  <c r="AA15" i="53" s="1"/>
  <c r="AA16" i="28"/>
  <c r="AA15" i="37" s="1"/>
  <c r="AA15" i="50" s="1"/>
  <c r="AA16" i="27"/>
  <c r="AA15" i="36" s="1"/>
  <c r="AA16" i="25"/>
  <c r="AA15" i="40" s="1"/>
  <c r="AA15" i="52" s="1"/>
  <c r="AA16" i="33"/>
  <c r="AA15" i="45" s="1"/>
  <c r="AA15" i="57" s="1"/>
  <c r="R26" i="27"/>
  <c r="R25" i="36" s="1"/>
  <c r="R26" i="28"/>
  <c r="R25" i="37" s="1"/>
  <c r="R25" i="50" s="1"/>
  <c r="R26" i="32"/>
  <c r="R25" i="44" s="1"/>
  <c r="R25" i="56" s="1"/>
  <c r="R26" i="31"/>
  <c r="R25" i="42" s="1"/>
  <c r="R25" i="54" s="1"/>
  <c r="R26" i="33"/>
  <c r="R25" i="45" s="1"/>
  <c r="R25" i="57" s="1"/>
  <c r="AJ26" i="25"/>
  <c r="AJ25" i="40" s="1"/>
  <c r="AJ25" i="52" s="1"/>
  <c r="AJ26" i="30"/>
  <c r="AJ25" i="41" s="1"/>
  <c r="AJ25" i="53" s="1"/>
  <c r="AJ26" i="28"/>
  <c r="AJ25" i="37" s="1"/>
  <c r="AJ25" i="50" s="1"/>
  <c r="N11" i="33"/>
  <c r="N10" i="45" s="1"/>
  <c r="N10" i="57" s="1"/>
  <c r="N11" i="30"/>
  <c r="N10" i="41" s="1"/>
  <c r="N10" i="53" s="1"/>
  <c r="N11" i="28"/>
  <c r="N10" i="37" s="1"/>
  <c r="N10" i="50" s="1"/>
  <c r="N11" i="27"/>
  <c r="N10" i="36" s="1"/>
  <c r="AH11" i="32"/>
  <c r="AH10" i="44" s="1"/>
  <c r="AH10" i="56" s="1"/>
  <c r="AH11" i="31"/>
  <c r="AH10" i="42" s="1"/>
  <c r="AH10" i="54" s="1"/>
  <c r="AH11" i="25"/>
  <c r="AH10" i="40" s="1"/>
  <c r="AH10" i="52" s="1"/>
  <c r="AH11" i="28"/>
  <c r="AH10" i="37" s="1"/>
  <c r="AH10" i="50" s="1"/>
  <c r="AH11" i="30"/>
  <c r="AH10" i="41" s="1"/>
  <c r="AH10" i="53" s="1"/>
  <c r="AH11" i="33"/>
  <c r="AH10" i="45" s="1"/>
  <c r="AH10" i="57" s="1"/>
  <c r="L7" i="28"/>
  <c r="L6" i="37" s="1"/>
  <c r="L6" i="50" s="1"/>
  <c r="L7" i="30"/>
  <c r="L6" i="41" s="1"/>
  <c r="L6" i="53" s="1"/>
  <c r="AF7" i="32"/>
  <c r="AF6" i="44" s="1"/>
  <c r="AF6" i="56" s="1"/>
  <c r="AF7" i="28"/>
  <c r="AF6" i="37" s="1"/>
  <c r="AF6" i="50" s="1"/>
  <c r="AF7" i="29"/>
  <c r="AF6" i="39" s="1"/>
  <c r="AF6" i="51" s="1"/>
  <c r="AF7" i="25"/>
  <c r="AF6" i="40" s="1"/>
  <c r="AF6" i="52" s="1"/>
  <c r="AF7" i="33"/>
  <c r="AF6" i="45" s="1"/>
  <c r="AF6" i="57" s="1"/>
  <c r="AF7" i="27"/>
  <c r="AF6" i="36" s="1"/>
  <c r="AF7" i="31"/>
  <c r="AF6" i="42" s="1"/>
  <c r="AF6" i="54" s="1"/>
  <c r="J25" i="27"/>
  <c r="J24" i="36" s="1"/>
  <c r="J25" i="33"/>
  <c r="J24" i="45" s="1"/>
  <c r="J24" i="57" s="1"/>
  <c r="AE3" i="29"/>
  <c r="AE2" i="39" s="1"/>
  <c r="AE2" i="51" s="1"/>
  <c r="AL3" i="30"/>
  <c r="AL2" i="41" s="1"/>
  <c r="AL2" i="53" s="1"/>
  <c r="E16" i="25"/>
  <c r="E15" i="40" s="1"/>
  <c r="E15" i="52" s="1"/>
  <c r="H5" i="28"/>
  <c r="H4" i="37" s="1"/>
  <c r="H4" i="50" s="1"/>
  <c r="J25" i="28"/>
  <c r="J24" i="37" s="1"/>
  <c r="J24" i="50" s="1"/>
  <c r="K26" i="25"/>
  <c r="K25" i="40" s="1"/>
  <c r="K25" i="52" s="1"/>
  <c r="K27" i="30"/>
  <c r="K26" i="41" s="1"/>
  <c r="K26" i="53" s="1"/>
  <c r="L18" i="25"/>
  <c r="L17" i="40" s="1"/>
  <c r="L17" i="52" s="1"/>
  <c r="L25" i="32"/>
  <c r="L24" i="44" s="1"/>
  <c r="L24" i="56" s="1"/>
  <c r="M23" i="32"/>
  <c r="M22" i="44" s="1"/>
  <c r="M22" i="56" s="1"/>
  <c r="N13" i="30"/>
  <c r="N12" i="41" s="1"/>
  <c r="N12" i="53" s="1"/>
  <c r="N23" i="31"/>
  <c r="N22" i="42" s="1"/>
  <c r="N22" i="54" s="1"/>
  <c r="P11" i="29"/>
  <c r="P10" i="39" s="1"/>
  <c r="P10" i="51" s="1"/>
  <c r="R15" i="30"/>
  <c r="R14" i="41" s="1"/>
  <c r="R14" i="53" s="1"/>
  <c r="R6" i="30"/>
  <c r="R5" i="41" s="1"/>
  <c r="R5" i="53" s="1"/>
  <c r="AK19" i="29"/>
  <c r="AK18" i="39" s="1"/>
  <c r="AK18" i="51" s="1"/>
  <c r="AK19" i="31"/>
  <c r="AK18" i="42" s="1"/>
  <c r="AK18" i="54" s="1"/>
  <c r="AK19" i="30"/>
  <c r="AK18" i="41" s="1"/>
  <c r="AK18" i="53" s="1"/>
  <c r="AK19" i="32"/>
  <c r="AK18" i="44" s="1"/>
  <c r="AK18" i="56" s="1"/>
  <c r="AK19" i="27"/>
  <c r="AK18" i="36" s="1"/>
  <c r="AK19" i="25"/>
  <c r="AK18" i="40" s="1"/>
  <c r="AK18" i="52" s="1"/>
  <c r="AK19" i="33"/>
  <c r="AK18" i="45" s="1"/>
  <c r="AK18" i="57" s="1"/>
  <c r="AK19" i="28"/>
  <c r="AK18" i="37" s="1"/>
  <c r="AK18" i="50" s="1"/>
  <c r="O13" i="31"/>
  <c r="O12" i="42" s="1"/>
  <c r="O12" i="54" s="1"/>
  <c r="O13" i="25"/>
  <c r="O12" i="40" s="1"/>
  <c r="O12" i="52" s="1"/>
  <c r="O13" i="32"/>
  <c r="O12" i="44" s="1"/>
  <c r="O12" i="56" s="1"/>
  <c r="AI13" i="30"/>
  <c r="AI12" i="41" s="1"/>
  <c r="AI12" i="53" s="1"/>
  <c r="AI13" i="25"/>
  <c r="AI12" i="40" s="1"/>
  <c r="AI12" i="52" s="1"/>
  <c r="AI13" i="31"/>
  <c r="AI12" i="42" s="1"/>
  <c r="AI12" i="54" s="1"/>
  <c r="AI13" i="33"/>
  <c r="AI12" i="45" s="1"/>
  <c r="AI12" i="57" s="1"/>
  <c r="AI13" i="29"/>
  <c r="AI12" i="39" s="1"/>
  <c r="AI12" i="51" s="1"/>
  <c r="AI13" i="27"/>
  <c r="AI12" i="36" s="1"/>
  <c r="AI13" i="32"/>
  <c r="AI12" i="44" s="1"/>
  <c r="AI12" i="56" s="1"/>
  <c r="L27" i="33"/>
  <c r="L26" i="45" s="1"/>
  <c r="L26" i="57" s="1"/>
  <c r="L27" i="32"/>
  <c r="L26" i="44" s="1"/>
  <c r="L26" i="56" s="1"/>
  <c r="AC27" i="31"/>
  <c r="AC26" i="42" s="1"/>
  <c r="AC26" i="54" s="1"/>
  <c r="AC27" i="32"/>
  <c r="AC26" i="44" s="1"/>
  <c r="AC26" i="56" s="1"/>
  <c r="AC27" i="27"/>
  <c r="AC26" i="36" s="1"/>
  <c r="AC27" i="29"/>
  <c r="AC26" i="39" s="1"/>
  <c r="AC26" i="51" s="1"/>
  <c r="AC27" i="28"/>
  <c r="AC26" i="37" s="1"/>
  <c r="AC26" i="50" s="1"/>
  <c r="AC27" i="33"/>
  <c r="AC26" i="45" s="1"/>
  <c r="AC26" i="57" s="1"/>
  <c r="AC27" i="25"/>
  <c r="AC26" i="40" s="1"/>
  <c r="AC26" i="52" s="1"/>
  <c r="R26" i="30"/>
  <c r="R25" i="41" s="1"/>
  <c r="R25" i="53" s="1"/>
  <c r="AK26" i="33"/>
  <c r="AK25" i="45" s="1"/>
  <c r="AK25" i="57" s="1"/>
  <c r="AK26" i="31"/>
  <c r="AK25" i="42" s="1"/>
  <c r="AK25" i="54" s="1"/>
  <c r="AK26" i="27"/>
  <c r="AK25" i="36" s="1"/>
  <c r="AK26" i="25"/>
  <c r="AK25" i="40" s="1"/>
  <c r="AK25" i="52" s="1"/>
  <c r="AK26" i="28"/>
  <c r="AK25" i="37" s="1"/>
  <c r="AK25" i="50" s="1"/>
  <c r="AK26" i="32"/>
  <c r="AK25" i="44" s="1"/>
  <c r="AK25" i="56" s="1"/>
  <c r="AK26" i="30"/>
  <c r="AK25" i="41" s="1"/>
  <c r="AK25" i="53" s="1"/>
  <c r="AI11" i="27"/>
  <c r="AI10" i="36" s="1"/>
  <c r="AI11" i="30"/>
  <c r="AI10" i="41" s="1"/>
  <c r="AI10" i="53" s="1"/>
  <c r="AI11" i="33"/>
  <c r="AI10" i="45" s="1"/>
  <c r="AI10" i="57" s="1"/>
  <c r="AI11" i="29"/>
  <c r="AI10" i="39" s="1"/>
  <c r="AI10" i="51" s="1"/>
  <c r="M7" i="33"/>
  <c r="M6" i="45" s="1"/>
  <c r="M6" i="57" s="1"/>
  <c r="M7" i="25"/>
  <c r="M6" i="40" s="1"/>
  <c r="M6" i="52" s="1"/>
  <c r="M7" i="31"/>
  <c r="M6" i="42" s="1"/>
  <c r="M6" i="54" s="1"/>
  <c r="M7" i="30"/>
  <c r="M6" i="41" s="1"/>
  <c r="M6" i="53" s="1"/>
  <c r="AG7" i="33"/>
  <c r="AG6" i="45" s="1"/>
  <c r="AG6" i="57" s="1"/>
  <c r="AG7" i="32"/>
  <c r="AG6" i="44" s="1"/>
  <c r="AG6" i="56" s="1"/>
  <c r="AG7" i="29"/>
  <c r="AG6" i="39" s="1"/>
  <c r="AG6" i="51" s="1"/>
  <c r="AG7" i="27"/>
  <c r="AG6" i="36" s="1"/>
  <c r="AG7" i="28"/>
  <c r="AG6" i="37" s="1"/>
  <c r="AG6" i="50" s="1"/>
  <c r="K25" i="33"/>
  <c r="K24" i="45" s="1"/>
  <c r="K24" i="57" s="1"/>
  <c r="K25" i="30"/>
  <c r="K24" i="41" s="1"/>
  <c r="K24" i="53" s="1"/>
  <c r="K25" i="28"/>
  <c r="K24" i="37" s="1"/>
  <c r="K24" i="50" s="1"/>
  <c r="AD21" i="30"/>
  <c r="AD20" i="41" s="1"/>
  <c r="AD20" i="53" s="1"/>
  <c r="AD21" i="33"/>
  <c r="AD20" i="45" s="1"/>
  <c r="AD20" i="57" s="1"/>
  <c r="K17" i="31"/>
  <c r="K16" i="42" s="1"/>
  <c r="K16" i="54" s="1"/>
  <c r="P13" i="33"/>
  <c r="P12" i="45" s="1"/>
  <c r="P12" i="57" s="1"/>
  <c r="X16" i="25"/>
  <c r="X15" i="40" s="1"/>
  <c r="X15" i="52" s="1"/>
  <c r="AA16" i="31"/>
  <c r="AA15" i="42" s="1"/>
  <c r="AA15" i="54" s="1"/>
  <c r="AA17" i="32"/>
  <c r="AA16" i="44" s="1"/>
  <c r="AA16" i="56" s="1"/>
  <c r="AC5" i="27"/>
  <c r="AC4" i="36" s="1"/>
  <c r="AB5" i="33"/>
  <c r="AB4" i="45" s="1"/>
  <c r="AB4" i="57" s="1"/>
  <c r="AG17" i="32"/>
  <c r="AG16" i="44" s="1"/>
  <c r="AG16" i="56" s="1"/>
  <c r="AG17" i="27"/>
  <c r="AG16" i="36" s="1"/>
  <c r="AG17" i="28"/>
  <c r="AG16" i="37" s="1"/>
  <c r="AG16" i="50" s="1"/>
  <c r="AG17" i="30"/>
  <c r="AG16" i="41" s="1"/>
  <c r="AG16" i="53" s="1"/>
  <c r="AG17" i="31"/>
  <c r="AG16" i="42" s="1"/>
  <c r="AG16" i="54" s="1"/>
  <c r="AG17" i="33"/>
  <c r="AG16" i="45" s="1"/>
  <c r="AG16" i="57" s="1"/>
  <c r="AD25" i="29"/>
  <c r="AD24" i="39" s="1"/>
  <c r="AD24" i="51" s="1"/>
  <c r="AD25" i="31"/>
  <c r="AD24" i="42" s="1"/>
  <c r="AD24" i="54" s="1"/>
  <c r="AD25" i="28"/>
  <c r="AD24" i="37" s="1"/>
  <c r="AD24" i="50" s="1"/>
  <c r="AD25" i="27"/>
  <c r="AD24" i="36" s="1"/>
  <c r="AJ22" i="25"/>
  <c r="AJ21" i="40" s="1"/>
  <c r="AJ21" i="52" s="1"/>
  <c r="AJ22" i="33"/>
  <c r="AJ21" i="45" s="1"/>
  <c r="AJ21" i="57" s="1"/>
  <c r="AJ22" i="31"/>
  <c r="AJ21" i="42" s="1"/>
  <c r="AJ21" i="54" s="1"/>
  <c r="AJ22" i="28"/>
  <c r="AJ21" i="37" s="1"/>
  <c r="AJ21" i="50" s="1"/>
  <c r="AJ22" i="27"/>
  <c r="AJ21" i="36" s="1"/>
  <c r="AJ22" i="32"/>
  <c r="AJ21" i="44" s="1"/>
  <c r="AJ21" i="56" s="1"/>
  <c r="AJ22" i="30"/>
  <c r="AJ21" i="41" s="1"/>
  <c r="AJ21" i="53" s="1"/>
  <c r="AK22" i="31"/>
  <c r="AK21" i="42" s="1"/>
  <c r="AK21" i="54" s="1"/>
  <c r="AK22" i="33"/>
  <c r="AK21" i="45" s="1"/>
  <c r="AK21" i="57" s="1"/>
  <c r="AK22" i="32"/>
  <c r="AK21" i="44" s="1"/>
  <c r="AK21" i="56" s="1"/>
  <c r="AK22" i="27"/>
  <c r="AK21" i="36" s="1"/>
  <c r="AK22" i="30"/>
  <c r="AK21" i="41" s="1"/>
  <c r="AK21" i="53" s="1"/>
  <c r="G3" i="28"/>
  <c r="G2" i="37" s="1"/>
  <c r="G2" i="50" s="1"/>
  <c r="U24" i="27"/>
  <c r="U23" i="36" s="1"/>
  <c r="U24" i="33"/>
  <c r="U23" i="45" s="1"/>
  <c r="U23" i="57" s="1"/>
  <c r="U24" i="32"/>
  <c r="U23" i="44" s="1"/>
  <c r="U23" i="56" s="1"/>
  <c r="U24" i="29"/>
  <c r="U23" i="39" s="1"/>
  <c r="U23" i="51" s="1"/>
  <c r="AL3" i="27"/>
  <c r="AL2" i="36" s="1"/>
  <c r="D10" i="29"/>
  <c r="D9" i="39" s="1"/>
  <c r="D9" i="51" s="1"/>
  <c r="D3" i="29"/>
  <c r="D2" i="39" s="1"/>
  <c r="D2" i="51" s="1"/>
  <c r="H5" i="31"/>
  <c r="H4" i="42" s="1"/>
  <c r="H4" i="54" s="1"/>
  <c r="J16" i="30"/>
  <c r="J15" i="41" s="1"/>
  <c r="J15" i="53" s="1"/>
  <c r="J16" i="33"/>
  <c r="J15" i="45" s="1"/>
  <c r="J15" i="57" s="1"/>
  <c r="AJ11" i="25"/>
  <c r="AJ10" i="40" s="1"/>
  <c r="AJ10" i="52" s="1"/>
  <c r="AJ11" i="30"/>
  <c r="AJ10" i="41" s="1"/>
  <c r="AJ10" i="53" s="1"/>
  <c r="AJ11" i="33"/>
  <c r="AJ10" i="45" s="1"/>
  <c r="AJ10" i="57" s="1"/>
  <c r="AJ11" i="31"/>
  <c r="AJ10" i="42" s="1"/>
  <c r="AJ10" i="54" s="1"/>
  <c r="AJ11" i="29"/>
  <c r="AJ10" i="39" s="1"/>
  <c r="AJ10" i="51" s="1"/>
  <c r="AJ11" i="32"/>
  <c r="AJ10" i="44" s="1"/>
  <c r="AJ10" i="56" s="1"/>
  <c r="AH7" i="25"/>
  <c r="AH6" i="40" s="1"/>
  <c r="AH6" i="52" s="1"/>
  <c r="AH7" i="28"/>
  <c r="AH6" i="37" s="1"/>
  <c r="AH6" i="50" s="1"/>
  <c r="AH7" i="31"/>
  <c r="AH6" i="42" s="1"/>
  <c r="AH6" i="54" s="1"/>
  <c r="AH7" i="29"/>
  <c r="AH6" i="39" s="1"/>
  <c r="AH6" i="51" s="1"/>
  <c r="AH7" i="30"/>
  <c r="AH6" i="41" s="1"/>
  <c r="AH6" i="53" s="1"/>
  <c r="AH7" i="33"/>
  <c r="AH6" i="45" s="1"/>
  <c r="AH6" i="57" s="1"/>
  <c r="AH7" i="27"/>
  <c r="AH6" i="36" s="1"/>
  <c r="J16" i="29"/>
  <c r="J15" i="39" s="1"/>
  <c r="J15" i="51" s="1"/>
  <c r="AL13" i="32"/>
  <c r="AL12" i="44" s="1"/>
  <c r="AL12" i="56" s="1"/>
  <c r="AL13" i="30"/>
  <c r="AL12" i="41" s="1"/>
  <c r="AL12" i="53" s="1"/>
  <c r="AL13" i="27"/>
  <c r="AL12" i="36" s="1"/>
  <c r="AL13" i="25"/>
  <c r="AL12" i="40" s="1"/>
  <c r="AL12" i="52" s="1"/>
  <c r="O17" i="31"/>
  <c r="O16" i="42" s="1"/>
  <c r="O16" i="54" s="1"/>
  <c r="O17" i="30"/>
  <c r="O16" i="41" s="1"/>
  <c r="O16" i="53" s="1"/>
  <c r="E16" i="30"/>
  <c r="E15" i="41" s="1"/>
  <c r="E15" i="53" s="1"/>
  <c r="I17" i="31"/>
  <c r="I16" i="42" s="1"/>
  <c r="I16" i="54" s="1"/>
  <c r="K27" i="28"/>
  <c r="K26" i="37" s="1"/>
  <c r="K26" i="50" s="1"/>
  <c r="N11" i="25"/>
  <c r="N10" i="40" s="1"/>
  <c r="N10" i="52" s="1"/>
  <c r="Q22" i="32"/>
  <c r="Q21" i="44" s="1"/>
  <c r="Q21" i="56" s="1"/>
  <c r="U24" i="31"/>
  <c r="U23" i="42" s="1"/>
  <c r="U23" i="54" s="1"/>
  <c r="AC5" i="25"/>
  <c r="AC4" i="40" s="1"/>
  <c r="AC4" i="52" s="1"/>
  <c r="AC26" i="28"/>
  <c r="AC25" i="37" s="1"/>
  <c r="AC25" i="50" s="1"/>
  <c r="AK8" i="32"/>
  <c r="AK7" i="44" s="1"/>
  <c r="AK7" i="56" s="1"/>
  <c r="X9" i="33"/>
  <c r="X8" i="45" s="1"/>
  <c r="X8" i="57" s="1"/>
  <c r="X9" i="31"/>
  <c r="X8" i="42" s="1"/>
  <c r="X8" i="54" s="1"/>
  <c r="X9" i="30"/>
  <c r="X8" i="41" s="1"/>
  <c r="X8" i="53" s="1"/>
  <c r="X9" i="27"/>
  <c r="X8" i="36" s="1"/>
  <c r="X9" i="25"/>
  <c r="X8" i="40" s="1"/>
  <c r="X8" i="52" s="1"/>
  <c r="U19" i="31"/>
  <c r="U18" i="42" s="1"/>
  <c r="U18" i="54" s="1"/>
  <c r="U19" i="29"/>
  <c r="U18" i="39" s="1"/>
  <c r="U18" i="51" s="1"/>
  <c r="U19" i="25"/>
  <c r="U18" i="40" s="1"/>
  <c r="U18" i="52" s="1"/>
  <c r="U19" i="33"/>
  <c r="U18" i="45" s="1"/>
  <c r="U18" i="57" s="1"/>
  <c r="U19" i="27"/>
  <c r="U18" i="36" s="1"/>
  <c r="U19" i="32"/>
  <c r="U18" i="44" s="1"/>
  <c r="U18" i="56" s="1"/>
  <c r="AN25" i="29"/>
  <c r="AN24" i="39" s="1"/>
  <c r="AN24" i="51" s="1"/>
  <c r="AN25" i="31"/>
  <c r="AN24" i="42" s="1"/>
  <c r="AN24" i="54" s="1"/>
  <c r="AN25" i="25"/>
  <c r="AN24" i="40" s="1"/>
  <c r="AN24" i="52" s="1"/>
  <c r="AN25" i="30"/>
  <c r="AN24" i="41" s="1"/>
  <c r="AN24" i="53" s="1"/>
  <c r="J14" i="27"/>
  <c r="J13" i="36" s="1"/>
  <c r="J14" i="30"/>
  <c r="J13" i="41" s="1"/>
  <c r="J13" i="53" s="1"/>
  <c r="J14" i="31"/>
  <c r="J13" i="42" s="1"/>
  <c r="J13" i="54" s="1"/>
  <c r="J14" i="25"/>
  <c r="J13" i="40" s="1"/>
  <c r="J13" i="52" s="1"/>
  <c r="J14" i="29"/>
  <c r="J13" i="39" s="1"/>
  <c r="J13" i="51" s="1"/>
  <c r="F21" i="30"/>
  <c r="F20" i="41" s="1"/>
  <c r="F20" i="53" s="1"/>
  <c r="S6" i="25"/>
  <c r="S5" i="40" s="1"/>
  <c r="S5" i="52" s="1"/>
  <c r="S6" i="30"/>
  <c r="S5" i="41" s="1"/>
  <c r="S5" i="53" s="1"/>
  <c r="S6" i="33"/>
  <c r="S5" i="45" s="1"/>
  <c r="S5" i="57" s="1"/>
  <c r="S6" i="27"/>
  <c r="S5" i="36" s="1"/>
  <c r="S6" i="29"/>
  <c r="S5" i="39" s="1"/>
  <c r="S5" i="51" s="1"/>
  <c r="S6" i="28"/>
  <c r="S5" i="37" s="1"/>
  <c r="S5" i="50" s="1"/>
  <c r="AH23" i="25"/>
  <c r="AH22" i="40" s="1"/>
  <c r="AH22" i="52" s="1"/>
  <c r="AH23" i="27"/>
  <c r="AH22" i="36" s="1"/>
  <c r="AH23" i="33"/>
  <c r="AH22" i="45" s="1"/>
  <c r="AH22" i="57" s="1"/>
  <c r="AH23" i="31"/>
  <c r="AH22" i="42" s="1"/>
  <c r="AH22" i="54" s="1"/>
  <c r="AH23" i="29"/>
  <c r="AH22" i="39" s="1"/>
  <c r="AH22" i="51" s="1"/>
  <c r="AH23" i="30"/>
  <c r="AH22" i="41" s="1"/>
  <c r="AH22" i="53" s="1"/>
  <c r="AH23" i="28"/>
  <c r="AH22" i="37" s="1"/>
  <c r="AH22" i="50" s="1"/>
  <c r="AH23" i="32"/>
  <c r="AH22" i="44" s="1"/>
  <c r="AH22" i="56" s="1"/>
  <c r="G21" i="33"/>
  <c r="G20" i="45" s="1"/>
  <c r="G20" i="57" s="1"/>
  <c r="G21" i="31"/>
  <c r="G20" i="42" s="1"/>
  <c r="G20" i="54" s="1"/>
  <c r="AC3" i="29"/>
  <c r="AC2" i="39" s="1"/>
  <c r="AC2" i="51" s="1"/>
  <c r="N23" i="28"/>
  <c r="N22" i="37" s="1"/>
  <c r="N22" i="50" s="1"/>
  <c r="K17" i="33"/>
  <c r="K16" i="45" s="1"/>
  <c r="K16" i="57" s="1"/>
  <c r="K17" i="30"/>
  <c r="K16" i="41" s="1"/>
  <c r="K16" i="53" s="1"/>
  <c r="K17" i="25"/>
  <c r="K16" i="40" s="1"/>
  <c r="K16" i="52" s="1"/>
  <c r="U3" i="28"/>
  <c r="U2" i="37" s="1"/>
  <c r="U2" i="50" s="1"/>
  <c r="AL3" i="33"/>
  <c r="AL2" i="45" s="1"/>
  <c r="AL2" i="57" s="1"/>
  <c r="Q16" i="31"/>
  <c r="Q15" i="42" s="1"/>
  <c r="Q15" i="54" s="1"/>
  <c r="AJ13" i="29"/>
  <c r="AJ12" i="39" s="1"/>
  <c r="AJ12" i="51" s="1"/>
  <c r="AJ13" i="30"/>
  <c r="AJ12" i="41" s="1"/>
  <c r="AJ12" i="53" s="1"/>
  <c r="AJ13" i="28"/>
  <c r="AJ12" i="37" s="1"/>
  <c r="AJ12" i="50" s="1"/>
  <c r="AJ13" i="31"/>
  <c r="AJ12" i="42" s="1"/>
  <c r="AJ12" i="54" s="1"/>
  <c r="AJ13" i="25"/>
  <c r="AJ12" i="40" s="1"/>
  <c r="AJ12" i="52" s="1"/>
  <c r="AJ13" i="27"/>
  <c r="AJ12" i="36" s="1"/>
  <c r="AJ13" i="33"/>
  <c r="AJ12" i="45" s="1"/>
  <c r="AJ12" i="57" s="1"/>
  <c r="S26" i="33"/>
  <c r="S25" i="45" s="1"/>
  <c r="S25" i="57" s="1"/>
  <c r="S26" i="31"/>
  <c r="S25" i="42" s="1"/>
  <c r="S25" i="54" s="1"/>
  <c r="S26" i="30"/>
  <c r="S25" i="41" s="1"/>
  <c r="S25" i="53" s="1"/>
  <c r="S26" i="25"/>
  <c r="S25" i="40" s="1"/>
  <c r="S25" i="52" s="1"/>
  <c r="N7" i="27"/>
  <c r="N6" i="36" s="1"/>
  <c r="N7" i="28"/>
  <c r="N6" i="37" s="1"/>
  <c r="N6" i="50" s="1"/>
  <c r="N7" i="31"/>
  <c r="N6" i="42" s="1"/>
  <c r="N6" i="54" s="1"/>
  <c r="N7" i="32"/>
  <c r="N6" i="44" s="1"/>
  <c r="N6" i="56" s="1"/>
  <c r="H3" i="31"/>
  <c r="H2" i="42" s="1"/>
  <c r="H2" i="54" s="1"/>
  <c r="AL3" i="28"/>
  <c r="AL2" i="37" s="1"/>
  <c r="AL2" i="50" s="1"/>
  <c r="AP3" i="27"/>
  <c r="AP2" i="36" s="1"/>
  <c r="U3" i="27"/>
  <c r="U2" i="36" s="1"/>
  <c r="AE3" i="31"/>
  <c r="AE2" i="42" s="1"/>
  <c r="AE2" i="54" s="1"/>
  <c r="F21" i="29"/>
  <c r="F20" i="39" s="1"/>
  <c r="F20" i="51" s="1"/>
  <c r="T20" i="25"/>
  <c r="T19" i="40" s="1"/>
  <c r="T19" i="52" s="1"/>
  <c r="H3" i="27"/>
  <c r="H2" i="36" s="1"/>
  <c r="H3" i="28"/>
  <c r="H2" i="37" s="1"/>
  <c r="H2" i="50" s="1"/>
  <c r="L3" i="33"/>
  <c r="L2" i="45" s="1"/>
  <c r="L2" i="57" s="1"/>
  <c r="P3" i="30"/>
  <c r="P2" i="41" s="1"/>
  <c r="P2" i="53" s="1"/>
  <c r="U3" i="25"/>
  <c r="U2" i="40" s="1"/>
  <c r="U2" i="52" s="1"/>
  <c r="AE3" i="28"/>
  <c r="AE2" i="37" s="1"/>
  <c r="AE2" i="50" s="1"/>
  <c r="AH3" i="29"/>
  <c r="AH2" i="39" s="1"/>
  <c r="AH2" i="51" s="1"/>
  <c r="AL3" i="32"/>
  <c r="AL2" i="44" s="1"/>
  <c r="AL2" i="56" s="1"/>
  <c r="AN3" i="31"/>
  <c r="AN2" i="42" s="1"/>
  <c r="AN2" i="54" s="1"/>
  <c r="D10" i="30"/>
  <c r="D9" i="41" s="1"/>
  <c r="D9" i="53" s="1"/>
  <c r="D10" i="33"/>
  <c r="D9" i="45" s="1"/>
  <c r="D9" i="57" s="1"/>
  <c r="E16" i="32"/>
  <c r="E15" i="44" s="1"/>
  <c r="E15" i="56" s="1"/>
  <c r="H5" i="33"/>
  <c r="H4" i="45" s="1"/>
  <c r="H4" i="57" s="1"/>
  <c r="H5" i="25"/>
  <c r="H4" i="40" s="1"/>
  <c r="H4" i="52" s="1"/>
  <c r="M23" i="25"/>
  <c r="M22" i="40" s="1"/>
  <c r="M22" i="52" s="1"/>
  <c r="N11" i="29"/>
  <c r="N10" i="39" s="1"/>
  <c r="N10" i="51" s="1"/>
  <c r="R26" i="29"/>
  <c r="R25" i="39" s="1"/>
  <c r="R25" i="51" s="1"/>
  <c r="S22" i="33"/>
  <c r="S21" i="45" s="1"/>
  <c r="S21" i="57" s="1"/>
  <c r="S24" i="29"/>
  <c r="S23" i="39" s="1"/>
  <c r="S23" i="51" s="1"/>
  <c r="T20" i="28"/>
  <c r="T19" i="37" s="1"/>
  <c r="T19" i="50" s="1"/>
  <c r="U24" i="28"/>
  <c r="U23" i="37" s="1"/>
  <c r="U23" i="50" s="1"/>
  <c r="U24" i="30"/>
  <c r="U23" i="41" s="1"/>
  <c r="U23" i="53" s="1"/>
  <c r="Z25" i="28"/>
  <c r="Z24" i="37" s="1"/>
  <c r="Z24" i="50" s="1"/>
  <c r="AC26" i="33"/>
  <c r="AC25" i="45" s="1"/>
  <c r="AC25" i="57" s="1"/>
  <c r="R6" i="33"/>
  <c r="R5" i="45" s="1"/>
  <c r="R5" i="57" s="1"/>
  <c r="R6" i="29"/>
  <c r="R5" i="39" s="1"/>
  <c r="R5" i="51" s="1"/>
  <c r="R6" i="28"/>
  <c r="R5" i="37" s="1"/>
  <c r="R5" i="50" s="1"/>
  <c r="Y17" i="31"/>
  <c r="Y16" i="42" s="1"/>
  <c r="Y16" i="54" s="1"/>
  <c r="Y17" i="27"/>
  <c r="Y16" i="36" s="1"/>
  <c r="Y17" i="25"/>
  <c r="Y16" i="40" s="1"/>
  <c r="Y16" i="52" s="1"/>
  <c r="Y17" i="28"/>
  <c r="Y16" i="37" s="1"/>
  <c r="Y16" i="50" s="1"/>
  <c r="Y17" i="33"/>
  <c r="Y16" i="45" s="1"/>
  <c r="Y16" i="57" s="1"/>
  <c r="Y17" i="30"/>
  <c r="Y16" i="41" s="1"/>
  <c r="Y16" i="53" s="1"/>
  <c r="AK6" i="29"/>
  <c r="AK5" i="39" s="1"/>
  <c r="AK5" i="51" s="1"/>
  <c r="AK6" i="33"/>
  <c r="AK5" i="45" s="1"/>
  <c r="AK5" i="57" s="1"/>
  <c r="AK6" i="30"/>
  <c r="AK5" i="41" s="1"/>
  <c r="AK5" i="53" s="1"/>
  <c r="AK6" i="27"/>
  <c r="AK5" i="36" s="1"/>
  <c r="AK6" i="28"/>
  <c r="AK5" i="37" s="1"/>
  <c r="AK5" i="50" s="1"/>
  <c r="AK6" i="32"/>
  <c r="AK5" i="44" s="1"/>
  <c r="AK5" i="56" s="1"/>
  <c r="AK6" i="31"/>
  <c r="AK5" i="42" s="1"/>
  <c r="AK5" i="54" s="1"/>
  <c r="AE14" i="27"/>
  <c r="AE13" i="36" s="1"/>
  <c r="AE14" i="31"/>
  <c r="AE13" i="42" s="1"/>
  <c r="AE13" i="54" s="1"/>
  <c r="AE14" i="29"/>
  <c r="AE13" i="39" s="1"/>
  <c r="AE13" i="51" s="1"/>
  <c r="AE14" i="30"/>
  <c r="AE13" i="41" s="1"/>
  <c r="AE13" i="53" s="1"/>
  <c r="AE14" i="32"/>
  <c r="AE13" i="44" s="1"/>
  <c r="AE13" i="56" s="1"/>
  <c r="F21" i="28"/>
  <c r="F20" i="37" s="1"/>
  <c r="F20" i="50" s="1"/>
  <c r="T20" i="31"/>
  <c r="T19" i="42" s="1"/>
  <c r="T19" i="54" s="1"/>
  <c r="X10" i="33"/>
  <c r="X9" i="45" s="1"/>
  <c r="X9" i="57" s="1"/>
  <c r="X10" i="30"/>
  <c r="X9" i="41" s="1"/>
  <c r="X9" i="53" s="1"/>
  <c r="X10" i="27"/>
  <c r="X9" i="36" s="1"/>
  <c r="X10" i="29"/>
  <c r="X9" i="39" s="1"/>
  <c r="X9" i="51" s="1"/>
  <c r="X10" i="31"/>
  <c r="X9" i="42" s="1"/>
  <c r="X9" i="54" s="1"/>
  <c r="X10" i="32"/>
  <c r="X9" i="44" s="1"/>
  <c r="X9" i="56" s="1"/>
  <c r="X10" i="25"/>
  <c r="X9" i="40" s="1"/>
  <c r="X9" i="52" s="1"/>
  <c r="X10" i="28"/>
  <c r="X9" i="37" s="1"/>
  <c r="X9" i="50" s="1"/>
  <c r="AL15" i="29"/>
  <c r="AL14" i="39" s="1"/>
  <c r="AL14" i="51" s="1"/>
  <c r="AL15" i="30"/>
  <c r="AL14" i="41" s="1"/>
  <c r="AL14" i="53" s="1"/>
  <c r="AL15" i="28"/>
  <c r="AL14" i="37" s="1"/>
  <c r="AL14" i="50" s="1"/>
  <c r="AL15" i="33"/>
  <c r="AL14" i="45" s="1"/>
  <c r="AL14" i="57" s="1"/>
  <c r="AG3" i="27"/>
  <c r="AG2" i="36" s="1"/>
  <c r="H3" i="29"/>
  <c r="H2" i="39" s="1"/>
  <c r="H2" i="51" s="1"/>
  <c r="U3" i="31"/>
  <c r="U2" i="42" s="1"/>
  <c r="U2" i="54" s="1"/>
  <c r="AE3" i="32"/>
  <c r="AE2" i="44" s="1"/>
  <c r="AE2" i="56" s="1"/>
  <c r="Q16" i="25"/>
  <c r="Q15" i="40" s="1"/>
  <c r="Q15" i="52" s="1"/>
  <c r="P13" i="30"/>
  <c r="P12" i="41" s="1"/>
  <c r="P12" i="53" s="1"/>
  <c r="P13" i="31"/>
  <c r="P12" i="42" s="1"/>
  <c r="P12" i="54" s="1"/>
  <c r="AL26" i="33"/>
  <c r="AL25" i="45" s="1"/>
  <c r="AL25" i="57" s="1"/>
  <c r="AL26" i="25"/>
  <c r="AL25" i="40" s="1"/>
  <c r="AL25" i="52" s="1"/>
  <c r="AL26" i="31"/>
  <c r="AL25" i="42" s="1"/>
  <c r="AL25" i="54" s="1"/>
  <c r="AL26" i="29"/>
  <c r="AL25" i="39" s="1"/>
  <c r="AL25" i="51" s="1"/>
  <c r="AL26" i="32"/>
  <c r="AL25" i="44" s="1"/>
  <c r="AL25" i="56" s="1"/>
  <c r="AL26" i="28"/>
  <c r="AL25" i="37" s="1"/>
  <c r="AL25" i="50" s="1"/>
  <c r="K14" i="32"/>
  <c r="K13" i="44" s="1"/>
  <c r="K13" i="56" s="1"/>
  <c r="N23" i="30"/>
  <c r="N22" i="41" s="1"/>
  <c r="N22" i="53" s="1"/>
  <c r="S22" i="28"/>
  <c r="S21" i="37" s="1"/>
  <c r="S21" i="50" s="1"/>
  <c r="AP3" i="32"/>
  <c r="AP2" i="44" s="1"/>
  <c r="AP2" i="56" s="1"/>
  <c r="AE14" i="28"/>
  <c r="AE13" i="37" s="1"/>
  <c r="AE13" i="50" s="1"/>
  <c r="R13" i="33"/>
  <c r="R12" i="45" s="1"/>
  <c r="R12" i="57" s="1"/>
  <c r="R13" i="25"/>
  <c r="R12" i="40" s="1"/>
  <c r="R12" i="52" s="1"/>
  <c r="R13" i="27"/>
  <c r="R12" i="36" s="1"/>
  <c r="R13" i="31"/>
  <c r="R12" i="42" s="1"/>
  <c r="R12" i="54" s="1"/>
  <c r="U3" i="30"/>
  <c r="U2" i="41" s="1"/>
  <c r="U2" i="53" s="1"/>
  <c r="AE3" i="25"/>
  <c r="AE2" i="40" s="1"/>
  <c r="AE2" i="52" s="1"/>
  <c r="AH3" i="30"/>
  <c r="AH2" i="41" s="1"/>
  <c r="AH2" i="53" s="1"/>
  <c r="H3" i="33"/>
  <c r="H2" i="45" s="1"/>
  <c r="H2" i="57" s="1"/>
  <c r="AH3" i="28"/>
  <c r="AH2" i="37" s="1"/>
  <c r="AH2" i="50" s="1"/>
  <c r="AL3" i="25"/>
  <c r="AL2" i="40" s="1"/>
  <c r="AL2" i="52" s="1"/>
  <c r="AN3" i="33"/>
  <c r="AN2" i="45" s="1"/>
  <c r="AN2" i="57" s="1"/>
  <c r="AP3" i="31"/>
  <c r="AP2" i="42" s="1"/>
  <c r="AP2" i="54" s="1"/>
  <c r="G21" i="29"/>
  <c r="G20" i="39" s="1"/>
  <c r="G20" i="51" s="1"/>
  <c r="I5" i="25"/>
  <c r="I4" i="40" s="1"/>
  <c r="I4" i="52" s="1"/>
  <c r="P13" i="28"/>
  <c r="P12" i="37" s="1"/>
  <c r="P12" i="50" s="1"/>
  <c r="Q22" i="31"/>
  <c r="Q21" i="42" s="1"/>
  <c r="Q21" i="54" s="1"/>
  <c r="R13" i="29"/>
  <c r="R12" i="39" s="1"/>
  <c r="R12" i="51" s="1"/>
  <c r="T20" i="30"/>
  <c r="T19" i="41" s="1"/>
  <c r="T19" i="53" s="1"/>
  <c r="AA17" i="29"/>
  <c r="AA16" i="39" s="1"/>
  <c r="AA16" i="51" s="1"/>
  <c r="AG23" i="30"/>
  <c r="AG22" i="41" s="1"/>
  <c r="AG22" i="53" s="1"/>
  <c r="AJ13" i="32"/>
  <c r="AJ12" i="44" s="1"/>
  <c r="AJ12" i="56" s="1"/>
  <c r="AK26" i="29"/>
  <c r="AK25" i="39" s="1"/>
  <c r="AK25" i="51" s="1"/>
  <c r="AL26" i="30"/>
  <c r="AL25" i="41" s="1"/>
  <c r="AL25" i="53" s="1"/>
  <c r="M23" i="31"/>
  <c r="M22" i="42" s="1"/>
  <c r="M22" i="54" s="1"/>
  <c r="M23" i="29"/>
  <c r="M22" i="39" s="1"/>
  <c r="M22" i="51" s="1"/>
  <c r="M23" i="30"/>
  <c r="M22" i="41" s="1"/>
  <c r="M22" i="53" s="1"/>
  <c r="F21" i="32"/>
  <c r="F20" i="44" s="1"/>
  <c r="F20" i="56" s="1"/>
  <c r="R6" i="25"/>
  <c r="R5" i="40" s="1"/>
  <c r="R5" i="52" s="1"/>
  <c r="AL22" i="32"/>
  <c r="AL21" i="44" s="1"/>
  <c r="AL21" i="56" s="1"/>
  <c r="AL22" i="25"/>
  <c r="AL21" i="40" s="1"/>
  <c r="AL21" i="52" s="1"/>
  <c r="AL22" i="31"/>
  <c r="AL21" i="42" s="1"/>
  <c r="AL21" i="54" s="1"/>
  <c r="AL22" i="30"/>
  <c r="AL21" i="41" s="1"/>
  <c r="AL21" i="53" s="1"/>
  <c r="AL22" i="27"/>
  <c r="AL21" i="36" s="1"/>
  <c r="AL22" i="28"/>
  <c r="AL21" i="37" s="1"/>
  <c r="AL21" i="50" s="1"/>
  <c r="AL22" i="29"/>
  <c r="AL21" i="39" s="1"/>
  <c r="AL21" i="51" s="1"/>
  <c r="F21" i="31"/>
  <c r="F20" i="42" s="1"/>
  <c r="F20" i="54" s="1"/>
  <c r="G21" i="28"/>
  <c r="G20" i="37" s="1"/>
  <c r="G20" i="50" s="1"/>
  <c r="N18" i="28"/>
  <c r="N17" i="37" s="1"/>
  <c r="N17" i="50" s="1"/>
  <c r="N18" i="27"/>
  <c r="N17" i="36" s="1"/>
  <c r="N18" i="31"/>
  <c r="N17" i="42" s="1"/>
  <c r="N17" i="54" s="1"/>
  <c r="N18" i="32"/>
  <c r="N17" i="44" s="1"/>
  <c r="N17" i="56" s="1"/>
  <c r="N18" i="29"/>
  <c r="N17" i="39" s="1"/>
  <c r="N17" i="51" s="1"/>
  <c r="N18" i="30"/>
  <c r="N17" i="41" s="1"/>
  <c r="N17" i="53" s="1"/>
  <c r="Z16" i="30"/>
  <c r="Z15" i="41" s="1"/>
  <c r="Z15" i="53" s="1"/>
  <c r="Z16" i="33"/>
  <c r="Z15" i="45" s="1"/>
  <c r="Z15" i="57" s="1"/>
  <c r="Z16" i="32"/>
  <c r="Z15" i="44" s="1"/>
  <c r="Z15" i="56" s="1"/>
  <c r="Z16" i="31"/>
  <c r="Z15" i="42" s="1"/>
  <c r="Z15" i="54" s="1"/>
  <c r="Z16" i="29"/>
  <c r="Z15" i="39" s="1"/>
  <c r="Z15" i="51" s="1"/>
  <c r="Z16" i="25"/>
  <c r="Z15" i="40" s="1"/>
  <c r="Z15" i="52" s="1"/>
  <c r="AL19" i="33"/>
  <c r="AL18" i="45" s="1"/>
  <c r="AL18" i="57" s="1"/>
  <c r="AL19" i="29"/>
  <c r="AL18" i="39" s="1"/>
  <c r="AL18" i="51" s="1"/>
  <c r="AL19" i="31"/>
  <c r="AL18" i="42" s="1"/>
  <c r="AL18" i="54" s="1"/>
  <c r="AL19" i="25"/>
  <c r="AL18" i="40" s="1"/>
  <c r="AL18" i="52" s="1"/>
  <c r="AL19" i="30"/>
  <c r="AL18" i="41" s="1"/>
  <c r="AL18" i="53" s="1"/>
  <c r="AL19" i="32"/>
  <c r="AL18" i="44" s="1"/>
  <c r="AL18" i="56" s="1"/>
  <c r="AL19" i="27"/>
  <c r="AL18" i="36" s="1"/>
  <c r="AF17" i="29"/>
  <c r="AF16" i="39" s="1"/>
  <c r="AF16" i="51" s="1"/>
  <c r="AF17" i="30"/>
  <c r="AF16" i="41" s="1"/>
  <c r="AF16" i="53" s="1"/>
  <c r="AF17" i="25"/>
  <c r="AF16" i="40" s="1"/>
  <c r="AF16" i="52" s="1"/>
  <c r="AF17" i="32"/>
  <c r="AF16" i="44" s="1"/>
  <c r="AF16" i="56" s="1"/>
  <c r="AF17" i="33"/>
  <c r="AF16" i="45" s="1"/>
  <c r="AF16" i="57" s="1"/>
  <c r="AF17" i="28"/>
  <c r="AF16" i="37" s="1"/>
  <c r="AF16" i="50" s="1"/>
  <c r="P11" i="32"/>
  <c r="P10" i="44" s="1"/>
  <c r="P10" i="56" s="1"/>
  <c r="P11" i="31"/>
  <c r="P10" i="42" s="1"/>
  <c r="P10" i="54" s="1"/>
  <c r="P11" i="27"/>
  <c r="P10" i="36" s="1"/>
  <c r="P11" i="33"/>
  <c r="P10" i="45" s="1"/>
  <c r="P10" i="57" s="1"/>
  <c r="L25" i="30"/>
  <c r="L24" i="41" s="1"/>
  <c r="L24" i="53" s="1"/>
  <c r="L25" i="25"/>
  <c r="L24" i="40" s="1"/>
  <c r="L24" i="52" s="1"/>
  <c r="L25" i="29"/>
  <c r="L24" i="39" s="1"/>
  <c r="L24" i="51" s="1"/>
  <c r="L25" i="33"/>
  <c r="L24" i="45" s="1"/>
  <c r="L24" i="57" s="1"/>
  <c r="K14" i="30"/>
  <c r="K13" i="41" s="1"/>
  <c r="K13" i="53" s="1"/>
  <c r="H5" i="30"/>
  <c r="H4" i="41" s="1"/>
  <c r="H4" i="53" s="1"/>
  <c r="K26" i="30"/>
  <c r="K25" i="41" s="1"/>
  <c r="K25" i="53" s="1"/>
  <c r="R15" i="31"/>
  <c r="R14" i="42" s="1"/>
  <c r="R14" i="54" s="1"/>
  <c r="D3" i="28"/>
  <c r="D2" i="37" s="1"/>
  <c r="D2" i="50" s="1"/>
  <c r="L3" i="28"/>
  <c r="L2" i="37" s="1"/>
  <c r="L2" i="50" s="1"/>
  <c r="T3" i="30"/>
  <c r="T2" i="41" s="1"/>
  <c r="T2" i="53" s="1"/>
  <c r="V3" i="28"/>
  <c r="V2" i="37" s="1"/>
  <c r="V2" i="50" s="1"/>
  <c r="Y3" i="30"/>
  <c r="Y2" i="41" s="1"/>
  <c r="Y2" i="53" s="1"/>
  <c r="G21" i="32"/>
  <c r="G20" i="44" s="1"/>
  <c r="G20" i="56" s="1"/>
  <c r="K27" i="25"/>
  <c r="K26" i="40" s="1"/>
  <c r="K26" i="52" s="1"/>
  <c r="L7" i="29"/>
  <c r="L6" i="39" s="1"/>
  <c r="L6" i="51" s="1"/>
  <c r="M23" i="33"/>
  <c r="M22" i="45" s="1"/>
  <c r="M22" i="57" s="1"/>
  <c r="Q8" i="31"/>
  <c r="Q7" i="42" s="1"/>
  <c r="Q7" i="54" s="1"/>
  <c r="R26" i="25"/>
  <c r="R25" i="40" s="1"/>
  <c r="R25" i="52" s="1"/>
  <c r="U20" i="28"/>
  <c r="U19" i="37" s="1"/>
  <c r="U19" i="50" s="1"/>
  <c r="AC26" i="29"/>
  <c r="AC25" i="39" s="1"/>
  <c r="AC25" i="51" s="1"/>
  <c r="AG17" i="25"/>
  <c r="AG16" i="40" s="1"/>
  <c r="AG16" i="52" s="1"/>
  <c r="AL22" i="33"/>
  <c r="AL21" i="45" s="1"/>
  <c r="AL21" i="57" s="1"/>
  <c r="Y9" i="29"/>
  <c r="Y8" i="39" s="1"/>
  <c r="Y8" i="51" s="1"/>
  <c r="Y9" i="27"/>
  <c r="Y8" i="36" s="1"/>
  <c r="Y9" i="33"/>
  <c r="Y8" i="45" s="1"/>
  <c r="Y8" i="57" s="1"/>
  <c r="Y9" i="25"/>
  <c r="Y8" i="40" s="1"/>
  <c r="Y8" i="52" s="1"/>
  <c r="Y9" i="31"/>
  <c r="Y8" i="42" s="1"/>
  <c r="Y8" i="54" s="1"/>
  <c r="Y9" i="32"/>
  <c r="Y8" i="44" s="1"/>
  <c r="Y8" i="56" s="1"/>
  <c r="V19" i="33"/>
  <c r="V18" i="45" s="1"/>
  <c r="V18" i="57" s="1"/>
  <c r="V19" i="32"/>
  <c r="V18" i="44" s="1"/>
  <c r="V18" i="56" s="1"/>
  <c r="V19" i="29"/>
  <c r="V18" i="39" s="1"/>
  <c r="V18" i="51" s="1"/>
  <c r="V19" i="27"/>
  <c r="V18" i="36" s="1"/>
  <c r="AA24" i="27"/>
  <c r="AA23" i="36" s="1"/>
  <c r="AA24" i="33"/>
  <c r="AA23" i="45" s="1"/>
  <c r="AA23" i="57" s="1"/>
  <c r="AA24" i="30"/>
  <c r="AA23" i="41" s="1"/>
  <c r="AA23" i="53" s="1"/>
  <c r="AA24" i="31"/>
  <c r="AA23" i="42" s="1"/>
  <c r="AA23" i="54" s="1"/>
  <c r="X15" i="28"/>
  <c r="X14" i="37" s="1"/>
  <c r="X14" i="50" s="1"/>
  <c r="X15" i="30"/>
  <c r="X14" i="41" s="1"/>
  <c r="X14" i="53" s="1"/>
  <c r="X15" i="25"/>
  <c r="X14" i="40" s="1"/>
  <c r="X14" i="52" s="1"/>
  <c r="T18" i="29"/>
  <c r="T17" i="39" s="1"/>
  <c r="T17" i="51" s="1"/>
  <c r="T18" i="25"/>
  <c r="T17" i="40" s="1"/>
  <c r="T17" i="52" s="1"/>
  <c r="T18" i="31"/>
  <c r="T17" i="42" s="1"/>
  <c r="T17" i="54" s="1"/>
  <c r="T18" i="30"/>
  <c r="T17" i="41" s="1"/>
  <c r="T17" i="53" s="1"/>
  <c r="T18" i="33"/>
  <c r="T17" i="45" s="1"/>
  <c r="T17" i="57" s="1"/>
  <c r="AM18" i="33"/>
  <c r="AM17" i="45" s="1"/>
  <c r="AM17" i="57" s="1"/>
  <c r="AM18" i="25"/>
  <c r="AM17" i="40" s="1"/>
  <c r="AM17" i="52" s="1"/>
  <c r="AM18" i="28"/>
  <c r="AM17" i="37" s="1"/>
  <c r="AM17" i="50" s="1"/>
  <c r="AM18" i="31"/>
  <c r="AM17" i="42" s="1"/>
  <c r="AM17" i="54" s="1"/>
  <c r="AM18" i="32"/>
  <c r="AM17" i="44" s="1"/>
  <c r="AM17" i="56" s="1"/>
  <c r="AM18" i="27"/>
  <c r="AM17" i="36" s="1"/>
  <c r="AM18" i="30"/>
  <c r="AM17" i="41" s="1"/>
  <c r="AM17" i="53" s="1"/>
  <c r="AB20" i="33"/>
  <c r="AB19" i="45" s="1"/>
  <c r="AB19" i="57" s="1"/>
  <c r="AB20" i="32"/>
  <c r="AB19" i="44" s="1"/>
  <c r="AB19" i="56" s="1"/>
  <c r="AB20" i="29"/>
  <c r="AB19" i="39" s="1"/>
  <c r="AB19" i="51" s="1"/>
  <c r="AB20" i="31"/>
  <c r="AB19" i="42" s="1"/>
  <c r="AB19" i="54" s="1"/>
  <c r="AB20" i="27"/>
  <c r="AB19" i="36" s="1"/>
  <c r="AB20" i="25"/>
  <c r="AB19" i="40" s="1"/>
  <c r="AB19" i="52" s="1"/>
  <c r="AB20" i="30"/>
  <c r="AB19" i="41" s="1"/>
  <c r="AB19" i="53" s="1"/>
  <c r="AB20" i="28"/>
  <c r="AB19" i="37" s="1"/>
  <c r="AB19" i="50" s="1"/>
  <c r="P27" i="27"/>
  <c r="P26" i="36" s="1"/>
  <c r="P27" i="32"/>
  <c r="P26" i="44" s="1"/>
  <c r="P26" i="56" s="1"/>
  <c r="AH27" i="31"/>
  <c r="AH26" i="42" s="1"/>
  <c r="AH26" i="54" s="1"/>
  <c r="AH27" i="33"/>
  <c r="AH26" i="45" s="1"/>
  <c r="AH26" i="57" s="1"/>
  <c r="AH27" i="32"/>
  <c r="AH26" i="44" s="1"/>
  <c r="AH26" i="56" s="1"/>
  <c r="AH27" i="29"/>
  <c r="AH26" i="39" s="1"/>
  <c r="AH26" i="51" s="1"/>
  <c r="AH27" i="30"/>
  <c r="AH26" i="41" s="1"/>
  <c r="AH26" i="53" s="1"/>
  <c r="AH27" i="25"/>
  <c r="AH26" i="40" s="1"/>
  <c r="AH26" i="52" s="1"/>
  <c r="AH27" i="27"/>
  <c r="AH26" i="36" s="1"/>
  <c r="AH27" i="28"/>
  <c r="AH26" i="37" s="1"/>
  <c r="AH26" i="50" s="1"/>
  <c r="AB22" i="31"/>
  <c r="AB21" i="42" s="1"/>
  <c r="AB21" i="54" s="1"/>
  <c r="AB22" i="25"/>
  <c r="AB21" i="40" s="1"/>
  <c r="AB21" i="52" s="1"/>
  <c r="AB22" i="28"/>
  <c r="AB21" i="37" s="1"/>
  <c r="AB21" i="50" s="1"/>
  <c r="AB22" i="33"/>
  <c r="AB21" i="45" s="1"/>
  <c r="AB21" i="57" s="1"/>
  <c r="AB22" i="30"/>
  <c r="AB21" i="41" s="1"/>
  <c r="AB21" i="53" s="1"/>
  <c r="V13" i="27"/>
  <c r="V12" i="36" s="1"/>
  <c r="V13" i="33"/>
  <c r="V12" i="45" s="1"/>
  <c r="V12" i="57" s="1"/>
  <c r="V13" i="32"/>
  <c r="V12" i="44" s="1"/>
  <c r="V12" i="56" s="1"/>
  <c r="V13" i="29"/>
  <c r="V12" i="39" s="1"/>
  <c r="V12" i="51" s="1"/>
  <c r="V13" i="30"/>
  <c r="V12" i="41" s="1"/>
  <c r="V12" i="53" s="1"/>
  <c r="V13" i="28"/>
  <c r="V12" i="37" s="1"/>
  <c r="V12" i="50" s="1"/>
  <c r="AD6" i="30"/>
  <c r="AD5" i="41" s="1"/>
  <c r="AD5" i="53" s="1"/>
  <c r="AD6" i="29"/>
  <c r="AD5" i="39" s="1"/>
  <c r="AD5" i="51" s="1"/>
  <c r="AD6" i="31"/>
  <c r="AD5" i="42" s="1"/>
  <c r="AD5" i="54" s="1"/>
  <c r="AD6" i="27"/>
  <c r="AD5" i="36" s="1"/>
  <c r="AD6" i="25"/>
  <c r="AD5" i="40" s="1"/>
  <c r="AD5" i="52" s="1"/>
  <c r="AD6" i="32"/>
  <c r="AD5" i="44" s="1"/>
  <c r="AD5" i="56" s="1"/>
  <c r="Y23" i="30"/>
  <c r="Y22" i="41" s="1"/>
  <c r="Y22" i="53" s="1"/>
  <c r="Y23" i="25"/>
  <c r="Y22" i="40" s="1"/>
  <c r="Y22" i="52" s="1"/>
  <c r="Y23" i="29"/>
  <c r="Y22" i="39" s="1"/>
  <c r="Y22" i="51" s="1"/>
  <c r="Y23" i="31"/>
  <c r="Y22" i="42" s="1"/>
  <c r="Y22" i="54" s="1"/>
  <c r="Y23" i="32"/>
  <c r="Y22" i="44" s="1"/>
  <c r="Y22" i="56" s="1"/>
  <c r="V14" i="29"/>
  <c r="V13" i="39" s="1"/>
  <c r="V13" i="51" s="1"/>
  <c r="V14" i="27"/>
  <c r="V13" i="36" s="1"/>
  <c r="V14" i="30"/>
  <c r="V13" i="41" s="1"/>
  <c r="V13" i="53" s="1"/>
  <c r="T5" i="33"/>
  <c r="T4" i="45" s="1"/>
  <c r="T4" i="57" s="1"/>
  <c r="T5" i="31"/>
  <c r="T4" i="42" s="1"/>
  <c r="T4" i="54" s="1"/>
  <c r="T5" i="29"/>
  <c r="T4" i="39" s="1"/>
  <c r="T4" i="51" s="1"/>
  <c r="T5" i="30"/>
  <c r="T4" i="41" s="1"/>
  <c r="T4" i="53" s="1"/>
  <c r="AN5" i="31"/>
  <c r="AN4" i="42" s="1"/>
  <c r="AN4" i="54" s="1"/>
  <c r="AN5" i="29"/>
  <c r="AN4" i="39" s="1"/>
  <c r="AN4" i="51" s="1"/>
  <c r="AN5" i="32"/>
  <c r="AN4" i="44" s="1"/>
  <c r="AN4" i="56" s="1"/>
  <c r="AN5" i="25"/>
  <c r="AN4" i="40" s="1"/>
  <c r="AN4" i="52" s="1"/>
  <c r="AN5" i="27"/>
  <c r="AN4" i="36" s="1"/>
  <c r="AN5" i="28"/>
  <c r="AN4" i="37" s="1"/>
  <c r="AN4" i="50" s="1"/>
  <c r="AN5" i="33"/>
  <c r="AN4" i="45" s="1"/>
  <c r="AN4" i="57" s="1"/>
  <c r="W13" i="28"/>
  <c r="W12" i="37" s="1"/>
  <c r="W12" i="50" s="1"/>
  <c r="W13" i="29"/>
  <c r="W12" i="39" s="1"/>
  <c r="W12" i="51" s="1"/>
  <c r="W13" i="27"/>
  <c r="W12" i="36" s="1"/>
  <c r="W13" i="33"/>
  <c r="W12" i="45" s="1"/>
  <c r="W12" i="57" s="1"/>
  <c r="AA8" i="28"/>
  <c r="AA7" i="37" s="1"/>
  <c r="AA7" i="50" s="1"/>
  <c r="AA8" i="27"/>
  <c r="AA7" i="36" s="1"/>
  <c r="AA8" i="29"/>
  <c r="AA7" i="39" s="1"/>
  <c r="AA7" i="51" s="1"/>
  <c r="AA8" i="33"/>
  <c r="AA7" i="45" s="1"/>
  <c r="AA7" i="57" s="1"/>
  <c r="AA8" i="25"/>
  <c r="AA7" i="40" s="1"/>
  <c r="AA7" i="52" s="1"/>
  <c r="AA8" i="31"/>
  <c r="AA7" i="42" s="1"/>
  <c r="AA7" i="54" s="1"/>
  <c r="X26" i="27"/>
  <c r="X25" i="36" s="1"/>
  <c r="X26" i="32"/>
  <c r="X25" i="44" s="1"/>
  <c r="X25" i="56" s="1"/>
  <c r="X26" i="31"/>
  <c r="X25" i="42" s="1"/>
  <c r="X25" i="54" s="1"/>
  <c r="X26" i="33"/>
  <c r="X25" i="45" s="1"/>
  <c r="X25" i="57" s="1"/>
  <c r="U11" i="33"/>
  <c r="U10" i="45" s="1"/>
  <c r="U10" i="57" s="1"/>
  <c r="U11" i="32"/>
  <c r="U10" i="44" s="1"/>
  <c r="U10" i="56" s="1"/>
  <c r="U11" i="31"/>
  <c r="U10" i="42" s="1"/>
  <c r="U10" i="54" s="1"/>
  <c r="U11" i="29"/>
  <c r="U10" i="39" s="1"/>
  <c r="U10" i="51" s="1"/>
  <c r="AM7" i="28"/>
  <c r="AM6" i="37" s="1"/>
  <c r="AM6" i="50" s="1"/>
  <c r="AM7" i="33"/>
  <c r="AM6" i="45" s="1"/>
  <c r="AM6" i="57" s="1"/>
  <c r="AM7" i="30"/>
  <c r="AM6" i="41" s="1"/>
  <c r="AM6" i="53" s="1"/>
  <c r="AM7" i="25"/>
  <c r="AM6" i="40" s="1"/>
  <c r="AM6" i="52" s="1"/>
  <c r="AM7" i="29"/>
  <c r="AM6" i="39" s="1"/>
  <c r="AM6" i="51" s="1"/>
  <c r="AM7" i="32"/>
  <c r="AM6" i="44" s="1"/>
  <c r="AM6" i="56" s="1"/>
  <c r="AM7" i="27"/>
  <c r="AM6" i="36" s="1"/>
  <c r="AM7" i="31"/>
  <c r="AM6" i="42" s="1"/>
  <c r="AM6" i="54" s="1"/>
  <c r="AH25" i="33"/>
  <c r="AH24" i="45" s="1"/>
  <c r="AH24" i="57" s="1"/>
  <c r="AH25" i="32"/>
  <c r="AH24" i="44" s="1"/>
  <c r="AH24" i="56" s="1"/>
  <c r="AH25" i="29"/>
  <c r="AH24" i="39" s="1"/>
  <c r="AH24" i="51" s="1"/>
  <c r="AH25" i="31"/>
  <c r="AH24" i="42" s="1"/>
  <c r="AH24" i="54" s="1"/>
  <c r="AH25" i="27"/>
  <c r="AH24" i="36" s="1"/>
  <c r="AH25" i="25"/>
  <c r="AH24" i="40" s="1"/>
  <c r="AH24" i="52" s="1"/>
  <c r="Z19" i="30"/>
  <c r="Z18" i="41" s="1"/>
  <c r="Z18" i="53" s="1"/>
  <c r="Z19" i="28"/>
  <c r="Z18" i="37" s="1"/>
  <c r="Z18" i="50" s="1"/>
  <c r="Z19" i="25"/>
  <c r="Z18" i="40" s="1"/>
  <c r="Z18" i="52" s="1"/>
  <c r="Z19" i="27"/>
  <c r="Z18" i="36" s="1"/>
  <c r="Z19" i="33"/>
  <c r="Z18" i="45" s="1"/>
  <c r="Z18" i="57" s="1"/>
  <c r="Z19" i="29"/>
  <c r="Z18" i="39" s="1"/>
  <c r="Z18" i="51" s="1"/>
  <c r="Z19" i="32"/>
  <c r="Z18" i="44" s="1"/>
  <c r="Z18" i="56" s="1"/>
  <c r="N9" i="27"/>
  <c r="N8" i="36" s="1"/>
  <c r="N9" i="31"/>
  <c r="N8" i="42" s="1"/>
  <c r="N8" i="54" s="1"/>
  <c r="AH9" i="28"/>
  <c r="AH8" i="37" s="1"/>
  <c r="AH8" i="50" s="1"/>
  <c r="AH9" i="32"/>
  <c r="AH8" i="44" s="1"/>
  <c r="AH8" i="56" s="1"/>
  <c r="AH9" i="25"/>
  <c r="AH8" i="40" s="1"/>
  <c r="AH8" i="52" s="1"/>
  <c r="AH9" i="29"/>
  <c r="AH8" i="39" s="1"/>
  <c r="AH8" i="51" s="1"/>
  <c r="AH9" i="30"/>
  <c r="AH8" i="41" s="1"/>
  <c r="AH8" i="53" s="1"/>
  <c r="U17" i="30"/>
  <c r="U16" i="41" s="1"/>
  <c r="U16" i="53" s="1"/>
  <c r="U17" i="29"/>
  <c r="U16" i="39" s="1"/>
  <c r="U16" i="51" s="1"/>
  <c r="U17" i="31"/>
  <c r="U16" i="42" s="1"/>
  <c r="U16" i="54" s="1"/>
  <c r="AN17" i="28"/>
  <c r="AN16" i="37" s="1"/>
  <c r="AN16" i="50" s="1"/>
  <c r="AN17" i="33"/>
  <c r="AN16" i="45" s="1"/>
  <c r="AN16" i="57" s="1"/>
  <c r="AN17" i="30"/>
  <c r="AN16" i="41" s="1"/>
  <c r="AN16" i="53" s="1"/>
  <c r="AN17" i="25"/>
  <c r="AN16" i="40" s="1"/>
  <c r="AN16" i="52" s="1"/>
  <c r="AN17" i="29"/>
  <c r="AN16" i="39" s="1"/>
  <c r="AN16" i="51" s="1"/>
  <c r="AN17" i="31"/>
  <c r="AN16" i="42" s="1"/>
  <c r="AN16" i="54" s="1"/>
  <c r="AG20" i="28"/>
  <c r="AG19" i="37" s="1"/>
  <c r="AG19" i="50" s="1"/>
  <c r="AG20" i="25"/>
  <c r="AG19" i="40" s="1"/>
  <c r="AG19" i="52" s="1"/>
  <c r="AG20" i="29"/>
  <c r="AG19" i="39" s="1"/>
  <c r="AG19" i="51" s="1"/>
  <c r="AG20" i="27"/>
  <c r="AG19" i="36" s="1"/>
  <c r="Y26" i="29"/>
  <c r="Y25" i="39" s="1"/>
  <c r="Y25" i="51" s="1"/>
  <c r="Y26" i="27"/>
  <c r="Y25" i="36" s="1"/>
  <c r="V11" i="32"/>
  <c r="V10" i="44" s="1"/>
  <c r="V10" i="56" s="1"/>
  <c r="V11" i="27"/>
  <c r="V10" i="36" s="1"/>
  <c r="V11" i="29"/>
  <c r="V10" i="39" s="1"/>
  <c r="V10" i="51" s="1"/>
  <c r="V11" i="31"/>
  <c r="V10" i="42" s="1"/>
  <c r="V10" i="54" s="1"/>
  <c r="T7" i="27"/>
  <c r="T6" i="36" s="1"/>
  <c r="T7" i="28"/>
  <c r="T6" i="37" s="1"/>
  <c r="T6" i="50" s="1"/>
  <c r="T7" i="25"/>
  <c r="T6" i="40" s="1"/>
  <c r="T6" i="52" s="1"/>
  <c r="AN7" i="30"/>
  <c r="AN6" i="41" s="1"/>
  <c r="AN6" i="53" s="1"/>
  <c r="AN7" i="32"/>
  <c r="AN6" i="44" s="1"/>
  <c r="AN6" i="56" s="1"/>
  <c r="AN7" i="27"/>
  <c r="AN6" i="36" s="1"/>
  <c r="AN7" i="31"/>
  <c r="AN6" i="42" s="1"/>
  <c r="AN6" i="54" s="1"/>
  <c r="AN7" i="25"/>
  <c r="AN6" i="40" s="1"/>
  <c r="AN6" i="52" s="1"/>
  <c r="O9" i="33"/>
  <c r="O8" i="45" s="1"/>
  <c r="O8" i="57" s="1"/>
  <c r="O9" i="32"/>
  <c r="O8" i="44" s="1"/>
  <c r="O8" i="56" s="1"/>
  <c r="AI9" i="30"/>
  <c r="AI8" i="41" s="1"/>
  <c r="AI8" i="53" s="1"/>
  <c r="AI9" i="25"/>
  <c r="AI8" i="40" s="1"/>
  <c r="AI8" i="52" s="1"/>
  <c r="AI9" i="32"/>
  <c r="AI8" i="44" s="1"/>
  <c r="AI8" i="56" s="1"/>
  <c r="AI9" i="31"/>
  <c r="AI8" i="42" s="1"/>
  <c r="AI8" i="54" s="1"/>
  <c r="AI9" i="29"/>
  <c r="AI8" i="39" s="1"/>
  <c r="AI8" i="51" s="1"/>
  <c r="AI9" i="33"/>
  <c r="AI8" i="45" s="1"/>
  <c r="AI8" i="57" s="1"/>
  <c r="AI9" i="27"/>
  <c r="AI8" i="36" s="1"/>
  <c r="AI9" i="28"/>
  <c r="AI8" i="37" s="1"/>
  <c r="AI8" i="50" s="1"/>
  <c r="AI24" i="25"/>
  <c r="AI23" i="40" s="1"/>
  <c r="AI23" i="52" s="1"/>
  <c r="AI24" i="33"/>
  <c r="AI23" i="45" s="1"/>
  <c r="AI23" i="57" s="1"/>
  <c r="L15" i="33"/>
  <c r="L14" i="45" s="1"/>
  <c r="L14" i="57" s="1"/>
  <c r="L15" i="30"/>
  <c r="L14" i="41" s="1"/>
  <c r="L14" i="53" s="1"/>
  <c r="AF15" i="33"/>
  <c r="AF14" i="45" s="1"/>
  <c r="AF14" i="57" s="1"/>
  <c r="AF15" i="28"/>
  <c r="AF14" i="37" s="1"/>
  <c r="AF14" i="50" s="1"/>
  <c r="AF15" i="27"/>
  <c r="AF14" i="36" s="1"/>
  <c r="AF15" i="30"/>
  <c r="AF14" i="41" s="1"/>
  <c r="AF14" i="53" s="1"/>
  <c r="AF15" i="29"/>
  <c r="AF14" i="39" s="1"/>
  <c r="AF14" i="51" s="1"/>
  <c r="AA18" i="29"/>
  <c r="AA17" i="39" s="1"/>
  <c r="AA17" i="51" s="1"/>
  <c r="AA18" i="27"/>
  <c r="AA17" i="36" s="1"/>
  <c r="AA18" i="25"/>
  <c r="AA17" i="40" s="1"/>
  <c r="AA17" i="52" s="1"/>
  <c r="AA18" i="30"/>
  <c r="AA17" i="41" s="1"/>
  <c r="AA17" i="53" s="1"/>
  <c r="V17" i="33"/>
  <c r="V16" i="45" s="1"/>
  <c r="V16" i="57" s="1"/>
  <c r="V17" i="25"/>
  <c r="V16" i="40" s="1"/>
  <c r="V16" i="52" s="1"/>
  <c r="V17" i="31"/>
  <c r="V16" i="42" s="1"/>
  <c r="V16" i="54" s="1"/>
  <c r="V17" i="29"/>
  <c r="V16" i="39" s="1"/>
  <c r="V16" i="51" s="1"/>
  <c r="O20" i="25"/>
  <c r="O19" i="40" s="1"/>
  <c r="O19" i="52" s="1"/>
  <c r="O20" i="32"/>
  <c r="O19" i="44" s="1"/>
  <c r="O19" i="56" s="1"/>
  <c r="O20" i="33"/>
  <c r="O19" i="45" s="1"/>
  <c r="O19" i="57" s="1"/>
  <c r="AC8" i="27"/>
  <c r="AC7" i="36" s="1"/>
  <c r="AC8" i="33"/>
  <c r="AC7" i="45" s="1"/>
  <c r="AC7" i="57" s="1"/>
  <c r="AC8" i="28"/>
  <c r="AC7" i="37" s="1"/>
  <c r="AC7" i="50" s="1"/>
  <c r="S21" i="33"/>
  <c r="S20" i="45" s="1"/>
  <c r="S20" i="57" s="1"/>
  <c r="S21" i="27"/>
  <c r="S20" i="36" s="1"/>
  <c r="S21" i="29"/>
  <c r="S20" i="39" s="1"/>
  <c r="S20" i="51" s="1"/>
  <c r="AI21" i="27"/>
  <c r="AI20" i="36" s="1"/>
  <c r="AI21" i="28"/>
  <c r="AI20" i="37" s="1"/>
  <c r="AI20" i="50" s="1"/>
  <c r="AI21" i="33"/>
  <c r="AI20" i="45" s="1"/>
  <c r="AI20" i="57" s="1"/>
  <c r="AI21" i="25"/>
  <c r="AI20" i="40" s="1"/>
  <c r="AI20" i="52" s="1"/>
  <c r="AI21" i="32"/>
  <c r="AI20" i="44" s="1"/>
  <c r="AI20" i="56" s="1"/>
  <c r="AI21" i="31"/>
  <c r="AI20" i="42" s="1"/>
  <c r="AI20" i="54" s="1"/>
  <c r="AI21" i="30"/>
  <c r="AI20" i="41" s="1"/>
  <c r="AI20" i="53" s="1"/>
  <c r="AJ24" i="27"/>
  <c r="AJ23" i="36" s="1"/>
  <c r="AJ24" i="28"/>
  <c r="AJ23" i="37" s="1"/>
  <c r="AJ23" i="50" s="1"/>
  <c r="AJ24" i="25"/>
  <c r="AJ23" i="40" s="1"/>
  <c r="AJ23" i="52" s="1"/>
  <c r="AJ24" i="31"/>
  <c r="AJ23" i="42" s="1"/>
  <c r="AJ23" i="54" s="1"/>
  <c r="AJ24" i="33"/>
  <c r="AJ23" i="45" s="1"/>
  <c r="AJ23" i="57" s="1"/>
  <c r="AJ24" i="30"/>
  <c r="AJ23" i="41" s="1"/>
  <c r="AJ23" i="53" s="1"/>
  <c r="AG15" i="33"/>
  <c r="AG14" i="45" s="1"/>
  <c r="AG14" i="57" s="1"/>
  <c r="AG15" i="25"/>
  <c r="AG14" i="40" s="1"/>
  <c r="AG14" i="52" s="1"/>
  <c r="AG15" i="31"/>
  <c r="AG14" i="42" s="1"/>
  <c r="AG14" i="54" s="1"/>
  <c r="AG15" i="30"/>
  <c r="AG14" i="41" s="1"/>
  <c r="AG14" i="53" s="1"/>
  <c r="AG15" i="32"/>
  <c r="AG14" i="44" s="1"/>
  <c r="AG14" i="56" s="1"/>
  <c r="AC18" i="33"/>
  <c r="AC17" i="45" s="1"/>
  <c r="AC17" i="57" s="1"/>
  <c r="AC18" i="28"/>
  <c r="AC17" i="37" s="1"/>
  <c r="AC17" i="50" s="1"/>
  <c r="AC18" i="32"/>
  <c r="AC17" i="44" s="1"/>
  <c r="AC17" i="56" s="1"/>
  <c r="W17" i="29"/>
  <c r="W16" i="39" s="1"/>
  <c r="W16" i="51" s="1"/>
  <c r="W17" i="31"/>
  <c r="W16" i="42" s="1"/>
  <c r="W16" i="54" s="1"/>
  <c r="T16" i="27"/>
  <c r="T15" i="36" s="1"/>
  <c r="T16" i="25"/>
  <c r="T15" i="40" s="1"/>
  <c r="T15" i="52" s="1"/>
  <c r="T21" i="33"/>
  <c r="T20" i="45" s="1"/>
  <c r="T20" i="57" s="1"/>
  <c r="T21" i="32"/>
  <c r="T20" i="44" s="1"/>
  <c r="T20" i="56" s="1"/>
  <c r="Z27" i="33"/>
  <c r="Z26" i="45" s="1"/>
  <c r="Z26" i="57" s="1"/>
  <c r="Z27" i="27"/>
  <c r="Z26" i="36" s="1"/>
  <c r="Z27" i="31"/>
  <c r="Z26" i="42" s="1"/>
  <c r="Z26" i="54" s="1"/>
  <c r="Z27" i="28"/>
  <c r="Z26" i="37" s="1"/>
  <c r="Z26" i="50" s="1"/>
  <c r="Q24" i="31"/>
  <c r="Q23" i="42" s="1"/>
  <c r="Q23" i="54" s="1"/>
  <c r="AK24" i="29"/>
  <c r="AK23" i="39" s="1"/>
  <c r="AK23" i="51" s="1"/>
  <c r="AK24" i="32"/>
  <c r="AK23" i="44" s="1"/>
  <c r="AK23" i="56" s="1"/>
  <c r="AK24" i="30"/>
  <c r="AK23" i="41" s="1"/>
  <c r="AK23" i="53" s="1"/>
  <c r="AK24" i="33"/>
  <c r="AK23" i="45" s="1"/>
  <c r="AK23" i="57" s="1"/>
  <c r="AK24" i="27"/>
  <c r="AK23" i="36" s="1"/>
  <c r="AH15" i="28"/>
  <c r="AH14" i="37" s="1"/>
  <c r="AH14" i="50" s="1"/>
  <c r="AH15" i="30"/>
  <c r="AH14" i="41" s="1"/>
  <c r="AH14" i="53" s="1"/>
  <c r="AH15" i="29"/>
  <c r="AH14" i="39" s="1"/>
  <c r="AH14" i="51" s="1"/>
  <c r="AH15" i="32"/>
  <c r="AH14" i="44" s="1"/>
  <c r="AH14" i="56" s="1"/>
  <c r="AH15" i="25"/>
  <c r="AH14" i="40" s="1"/>
  <c r="AH14" i="52" s="1"/>
  <c r="AD18" i="33"/>
  <c r="AD17" i="45" s="1"/>
  <c r="AD17" i="57" s="1"/>
  <c r="AD18" i="29"/>
  <c r="AD17" i="39" s="1"/>
  <c r="AD17" i="51" s="1"/>
  <c r="AD18" i="27"/>
  <c r="AD17" i="36" s="1"/>
  <c r="AD18" i="32"/>
  <c r="AD17" i="44" s="1"/>
  <c r="AD17" i="56" s="1"/>
  <c r="AD18" i="28"/>
  <c r="AD17" i="37" s="1"/>
  <c r="AD17" i="50" s="1"/>
  <c r="AD18" i="31"/>
  <c r="AD17" i="42" s="1"/>
  <c r="AD17" i="54" s="1"/>
  <c r="W17" i="27"/>
  <c r="W16" i="36" s="1"/>
  <c r="W10" i="32"/>
  <c r="W9" i="44" s="1"/>
  <c r="W9" i="56" s="1"/>
  <c r="W10" i="30"/>
  <c r="W9" i="41" s="1"/>
  <c r="W9" i="53" s="1"/>
  <c r="W10" i="29"/>
  <c r="W9" i="39" s="1"/>
  <c r="W9" i="51" s="1"/>
  <c r="AL24" i="30"/>
  <c r="AL23" i="41" s="1"/>
  <c r="AL23" i="53" s="1"/>
  <c r="AL24" i="27"/>
  <c r="AL23" i="36" s="1"/>
  <c r="AL24" i="33"/>
  <c r="AL23" i="45" s="1"/>
  <c r="AL23" i="57" s="1"/>
  <c r="AL24" i="28"/>
  <c r="AL23" i="37" s="1"/>
  <c r="AL23" i="50" s="1"/>
  <c r="AL24" i="32"/>
  <c r="AL23" i="44" s="1"/>
  <c r="AL23" i="56" s="1"/>
  <c r="AL24" i="31"/>
  <c r="AL23" i="42" s="1"/>
  <c r="AL23" i="54" s="1"/>
  <c r="O15" i="33"/>
  <c r="O14" i="45" s="1"/>
  <c r="O14" i="57" s="1"/>
  <c r="O15" i="28"/>
  <c r="O14" i="37" s="1"/>
  <c r="O14" i="50" s="1"/>
  <c r="AI15" i="31"/>
  <c r="AI14" i="42" s="1"/>
  <c r="AI14" i="54" s="1"/>
  <c r="AI15" i="25"/>
  <c r="AI14" i="40" s="1"/>
  <c r="AI14" i="52" s="1"/>
  <c r="AI15" i="29"/>
  <c r="AI14" i="39" s="1"/>
  <c r="AI14" i="51" s="1"/>
  <c r="AI15" i="28"/>
  <c r="AI14" i="37" s="1"/>
  <c r="AI14" i="50" s="1"/>
  <c r="AI15" i="27"/>
  <c r="AI14" i="36" s="1"/>
  <c r="K18" i="28"/>
  <c r="K17" i="37" s="1"/>
  <c r="K17" i="50" s="1"/>
  <c r="K18" i="27"/>
  <c r="K17" i="36" s="1"/>
  <c r="K18" i="32"/>
  <c r="K17" i="44" s="1"/>
  <c r="K17" i="56" s="1"/>
  <c r="AE18" i="27"/>
  <c r="AE17" i="36" s="1"/>
  <c r="AE18" i="32"/>
  <c r="AE17" i="44" s="1"/>
  <c r="AE17" i="56" s="1"/>
  <c r="AE18" i="31"/>
  <c r="AE17" i="42" s="1"/>
  <c r="AE17" i="54" s="1"/>
  <c r="AE18" i="25"/>
  <c r="AE17" i="40" s="1"/>
  <c r="AE17" i="52" s="1"/>
  <c r="AE18" i="33"/>
  <c r="AE17" i="45" s="1"/>
  <c r="AE17" i="57" s="1"/>
  <c r="X17" i="33"/>
  <c r="X16" i="45" s="1"/>
  <c r="X16" i="57" s="1"/>
  <c r="X17" i="30"/>
  <c r="X16" i="41" s="1"/>
  <c r="X16" i="53" s="1"/>
  <c r="X17" i="25"/>
  <c r="X16" i="40" s="1"/>
  <c r="X16" i="52" s="1"/>
  <c r="X17" i="27"/>
  <c r="X16" i="36" s="1"/>
  <c r="AN16" i="27"/>
  <c r="AN15" i="36" s="1"/>
  <c r="AN16" i="30"/>
  <c r="AN15" i="41" s="1"/>
  <c r="AN15" i="53" s="1"/>
  <c r="AN16" i="25"/>
  <c r="AN15" i="40" s="1"/>
  <c r="AN15" i="52" s="1"/>
  <c r="X7" i="33"/>
  <c r="X6" i="45" s="1"/>
  <c r="X6" i="57" s="1"/>
  <c r="X7" i="29"/>
  <c r="X6" i="39" s="1"/>
  <c r="X6" i="51" s="1"/>
  <c r="X7" i="32"/>
  <c r="X6" i="44" s="1"/>
  <c r="X6" i="56" s="1"/>
  <c r="X7" i="30"/>
  <c r="X6" i="41" s="1"/>
  <c r="X6" i="53" s="1"/>
  <c r="U25" i="33"/>
  <c r="U24" i="45" s="1"/>
  <c r="U24" i="57" s="1"/>
  <c r="U25" i="32"/>
  <c r="U24" i="44" s="1"/>
  <c r="U24" i="56" s="1"/>
  <c r="U25" i="25"/>
  <c r="U24" i="40" s="1"/>
  <c r="U24" i="52" s="1"/>
  <c r="U25" i="31"/>
  <c r="U24" i="42" s="1"/>
  <c r="U24" i="54" s="1"/>
  <c r="U25" i="30"/>
  <c r="U24" i="41" s="1"/>
  <c r="U24" i="53" s="1"/>
  <c r="AD27" i="30"/>
  <c r="AD26" i="41" s="1"/>
  <c r="AD26" i="53" s="1"/>
  <c r="AD27" i="28"/>
  <c r="AD26" i="37" s="1"/>
  <c r="AD26" i="50" s="1"/>
  <c r="AD27" i="31"/>
  <c r="AD26" i="42" s="1"/>
  <c r="AD26" i="54" s="1"/>
  <c r="AD27" i="29"/>
  <c r="AD26" i="39" s="1"/>
  <c r="AD26" i="51" s="1"/>
  <c r="V24" i="33"/>
  <c r="V23" i="45" s="1"/>
  <c r="V23" i="57" s="1"/>
  <c r="V24" i="28"/>
  <c r="V23" i="37" s="1"/>
  <c r="V23" i="50" s="1"/>
  <c r="O18" i="30"/>
  <c r="O17" i="41" s="1"/>
  <c r="O17" i="53" s="1"/>
  <c r="O18" i="29"/>
  <c r="O17" i="39" s="1"/>
  <c r="O17" i="51" s="1"/>
  <c r="O18" i="31"/>
  <c r="O17" i="42" s="1"/>
  <c r="O17" i="54" s="1"/>
  <c r="AI18" i="27"/>
  <c r="AI17" i="36" s="1"/>
  <c r="AI18" i="33"/>
  <c r="AI17" i="45" s="1"/>
  <c r="AI17" i="57" s="1"/>
  <c r="AI18" i="31"/>
  <c r="AI17" i="42" s="1"/>
  <c r="AI17" i="54" s="1"/>
  <c r="AI18" i="28"/>
  <c r="AI17" i="37" s="1"/>
  <c r="AI17" i="50" s="1"/>
  <c r="AI18" i="32"/>
  <c r="AI17" i="44" s="1"/>
  <c r="AI17" i="56" s="1"/>
  <c r="N26" i="25"/>
  <c r="N25" i="40" s="1"/>
  <c r="N25" i="52" s="1"/>
  <c r="N26" i="28"/>
  <c r="N25" i="37" s="1"/>
  <c r="N25" i="50" s="1"/>
  <c r="AK25" i="27"/>
  <c r="AK24" i="36" s="1"/>
  <c r="AK25" i="30"/>
  <c r="AK24" i="41" s="1"/>
  <c r="AK24" i="53" s="1"/>
  <c r="AK25" i="32"/>
  <c r="AK24" i="44" s="1"/>
  <c r="AK24" i="56" s="1"/>
  <c r="AK25" i="25"/>
  <c r="AK24" i="40" s="1"/>
  <c r="AK24" i="52" s="1"/>
  <c r="N6" i="33"/>
  <c r="N5" i="45" s="1"/>
  <c r="N5" i="57" s="1"/>
  <c r="N6" i="25"/>
  <c r="N5" i="40" s="1"/>
  <c r="N5" i="52" s="1"/>
  <c r="N6" i="31"/>
  <c r="N5" i="42" s="1"/>
  <c r="N5" i="54" s="1"/>
  <c r="N6" i="29"/>
  <c r="N5" i="39" s="1"/>
  <c r="N5" i="51" s="1"/>
  <c r="AC23" i="28"/>
  <c r="AC22" i="37" s="1"/>
  <c r="AC22" i="50" s="1"/>
  <c r="AC23" i="27"/>
  <c r="AC22" i="36" s="1"/>
  <c r="AC23" i="29"/>
  <c r="AC22" i="39" s="1"/>
  <c r="AC22" i="51" s="1"/>
  <c r="AC23" i="33"/>
  <c r="AC22" i="45" s="1"/>
  <c r="AC22" i="57" s="1"/>
  <c r="AC23" i="32"/>
  <c r="AC22" i="44" s="1"/>
  <c r="AC22" i="56" s="1"/>
  <c r="F14" i="28"/>
  <c r="F13" i="37" s="1"/>
  <c r="F13" i="50" s="1"/>
  <c r="F14" i="33"/>
  <c r="F13" i="45" s="1"/>
  <c r="F13" i="57" s="1"/>
  <c r="X5" i="33"/>
  <c r="X4" i="45" s="1"/>
  <c r="X4" i="57" s="1"/>
  <c r="X5" i="27"/>
  <c r="X4" i="36" s="1"/>
  <c r="X5" i="31"/>
  <c r="X4" i="42" s="1"/>
  <c r="X4" i="54" s="1"/>
  <c r="Z9" i="31"/>
  <c r="Z8" i="42" s="1"/>
  <c r="Z8" i="54" s="1"/>
  <c r="Z9" i="28"/>
  <c r="Z8" i="37" s="1"/>
  <c r="Z8" i="50" s="1"/>
  <c r="Z9" i="27"/>
  <c r="Z8" i="36" s="1"/>
  <c r="Z9" i="29"/>
  <c r="Z8" i="39" s="1"/>
  <c r="Z8" i="51" s="1"/>
  <c r="Z9" i="30"/>
  <c r="Z8" i="41" s="1"/>
  <c r="Z8" i="53" s="1"/>
  <c r="AC20" i="29"/>
  <c r="AC19" i="39" s="1"/>
  <c r="AC19" i="51" s="1"/>
  <c r="AC20" i="27"/>
  <c r="AC19" i="36" s="1"/>
  <c r="T26" i="33"/>
  <c r="T25" i="45" s="1"/>
  <c r="T25" i="57" s="1"/>
  <c r="T26" i="30"/>
  <c r="T25" i="41" s="1"/>
  <c r="T25" i="53" s="1"/>
  <c r="AM26" i="29"/>
  <c r="AM25" i="39" s="1"/>
  <c r="AM25" i="51" s="1"/>
  <c r="AM26" i="27"/>
  <c r="AM25" i="36" s="1"/>
  <c r="AM26" i="28"/>
  <c r="AM25" i="37" s="1"/>
  <c r="AM25" i="50" s="1"/>
  <c r="AM26" i="31"/>
  <c r="AM25" i="42" s="1"/>
  <c r="AM25" i="54" s="1"/>
  <c r="AK11" i="32"/>
  <c r="AK10" i="44" s="1"/>
  <c r="AK10" i="56" s="1"/>
  <c r="AK11" i="29"/>
  <c r="AK10" i="39" s="1"/>
  <c r="AK10" i="51" s="1"/>
  <c r="AK11" i="33"/>
  <c r="AK10" i="45" s="1"/>
  <c r="AK10" i="57" s="1"/>
  <c r="AK11" i="30"/>
  <c r="AK10" i="41" s="1"/>
  <c r="AK10" i="53" s="1"/>
  <c r="AK11" i="27"/>
  <c r="AK10" i="36" s="1"/>
  <c r="AK11" i="31"/>
  <c r="AK10" i="42" s="1"/>
  <c r="AK10" i="54" s="1"/>
  <c r="AK11" i="25"/>
  <c r="AK10" i="40" s="1"/>
  <c r="AK10" i="52" s="1"/>
  <c r="O7" i="25"/>
  <c r="O6" i="40" s="1"/>
  <c r="O6" i="52" s="1"/>
  <c r="O7" i="30"/>
  <c r="O6" i="41" s="1"/>
  <c r="O6" i="53" s="1"/>
  <c r="AI7" i="33"/>
  <c r="AI6" i="45" s="1"/>
  <c r="AI6" i="57" s="1"/>
  <c r="AI7" i="32"/>
  <c r="AI6" i="44" s="1"/>
  <c r="AI6" i="56" s="1"/>
  <c r="AI7" i="30"/>
  <c r="AI6" i="41" s="1"/>
  <c r="AI6" i="53" s="1"/>
  <c r="AI7" i="27"/>
  <c r="AI6" i="36" s="1"/>
  <c r="T22" i="30"/>
  <c r="T21" i="41" s="1"/>
  <c r="T21" i="53" s="1"/>
  <c r="T22" i="27"/>
  <c r="T21" i="36" s="1"/>
  <c r="AE9" i="27"/>
  <c r="AE8" i="36" s="1"/>
  <c r="AE9" i="30"/>
  <c r="AE8" i="41" s="1"/>
  <c r="AE8" i="53" s="1"/>
  <c r="AE9" i="25"/>
  <c r="AE8" i="40" s="1"/>
  <c r="AE8" i="52" s="1"/>
  <c r="AA19" i="33"/>
  <c r="AA18" i="45" s="1"/>
  <c r="AA18" i="57" s="1"/>
  <c r="AA19" i="25"/>
  <c r="AA18" i="40" s="1"/>
  <c r="AA18" i="52" s="1"/>
  <c r="AA19" i="29"/>
  <c r="AA18" i="39" s="1"/>
  <c r="AA18" i="51" s="1"/>
  <c r="AA19" i="32"/>
  <c r="AA18" i="44" s="1"/>
  <c r="AA18" i="56" s="1"/>
  <c r="AA19" i="27"/>
  <c r="AA18" i="36" s="1"/>
  <c r="AG16" i="25"/>
  <c r="AG15" i="40" s="1"/>
  <c r="AG15" i="52" s="1"/>
  <c r="AG16" i="30"/>
  <c r="AG15" i="41" s="1"/>
  <c r="AG15" i="53" s="1"/>
  <c r="AG16" i="32"/>
  <c r="AG15" i="44" s="1"/>
  <c r="AG15" i="56" s="1"/>
  <c r="AG16" i="31"/>
  <c r="AG15" i="42" s="1"/>
  <c r="AG15" i="54" s="1"/>
  <c r="AG16" i="27"/>
  <c r="AG15" i="36" s="1"/>
  <c r="V26" i="31"/>
  <c r="V25" i="42" s="1"/>
  <c r="V25" i="54" s="1"/>
  <c r="V26" i="25"/>
  <c r="V25" i="40" s="1"/>
  <c r="V25" i="52" s="1"/>
  <c r="V26" i="27"/>
  <c r="V25" i="36" s="1"/>
  <c r="AA25" i="31"/>
  <c r="AA24" i="42" s="1"/>
  <c r="AA24" i="54" s="1"/>
  <c r="AA25" i="25"/>
  <c r="AA24" i="40" s="1"/>
  <c r="AA24" i="52" s="1"/>
  <c r="AA25" i="28"/>
  <c r="AA24" i="37" s="1"/>
  <c r="AA24" i="50" s="1"/>
  <c r="U22" i="25"/>
  <c r="U21" i="40" s="1"/>
  <c r="U21" i="52" s="1"/>
  <c r="U22" i="27"/>
  <c r="U21" i="36" s="1"/>
  <c r="AC20" i="28"/>
  <c r="AC19" i="37" s="1"/>
  <c r="AC19" i="50" s="1"/>
  <c r="L9" i="33"/>
  <c r="L8" i="45" s="1"/>
  <c r="L8" i="57" s="1"/>
  <c r="L9" i="25"/>
  <c r="L8" i="40" s="1"/>
  <c r="L8" i="52" s="1"/>
  <c r="AF9" i="30"/>
  <c r="AF8" i="41" s="1"/>
  <c r="AF8" i="53" s="1"/>
  <c r="AF9" i="31"/>
  <c r="AF8" i="42" s="1"/>
  <c r="AF8" i="54" s="1"/>
  <c r="AH16" i="27"/>
  <c r="AH15" i="36" s="1"/>
  <c r="AH16" i="33"/>
  <c r="AH15" i="45" s="1"/>
  <c r="AH15" i="57" s="1"/>
  <c r="AH16" i="32"/>
  <c r="AH15" i="44" s="1"/>
  <c r="AH15" i="56" s="1"/>
  <c r="AH16" i="29"/>
  <c r="AH15" i="39" s="1"/>
  <c r="AH15" i="51" s="1"/>
  <c r="AH16" i="28"/>
  <c r="AH15" i="37" s="1"/>
  <c r="AH15" i="50" s="1"/>
  <c r="Y8" i="30"/>
  <c r="Y7" i="41" s="1"/>
  <c r="Y7" i="53" s="1"/>
  <c r="Y8" i="32"/>
  <c r="Y7" i="44" s="1"/>
  <c r="Y7" i="56" s="1"/>
  <c r="S11" i="33"/>
  <c r="S10" i="45" s="1"/>
  <c r="S10" i="57" s="1"/>
  <c r="S11" i="32"/>
  <c r="S10" i="44" s="1"/>
  <c r="S10" i="56" s="1"/>
  <c r="AM11" i="31"/>
  <c r="AM10" i="42" s="1"/>
  <c r="AM10" i="54" s="1"/>
  <c r="AM11" i="28"/>
  <c r="AM10" i="37" s="1"/>
  <c r="AM10" i="50" s="1"/>
  <c r="AM11" i="29"/>
  <c r="AM10" i="39" s="1"/>
  <c r="AM10" i="51" s="1"/>
  <c r="AM11" i="30"/>
  <c r="AM10" i="41" s="1"/>
  <c r="AM10" i="53" s="1"/>
  <c r="AM11" i="33"/>
  <c r="AM10" i="45" s="1"/>
  <c r="AM10" i="57" s="1"/>
  <c r="Q7" i="30"/>
  <c r="Q6" i="41" s="1"/>
  <c r="Q6" i="53" s="1"/>
  <c r="Q7" i="32"/>
  <c r="Q6" i="44" s="1"/>
  <c r="Q6" i="56" s="1"/>
  <c r="AK7" i="33"/>
  <c r="AK6" i="45" s="1"/>
  <c r="AK6" i="57" s="1"/>
  <c r="AK7" i="25"/>
  <c r="AK6" i="40" s="1"/>
  <c r="AK6" i="52" s="1"/>
  <c r="AK7" i="29"/>
  <c r="AK6" i="39" s="1"/>
  <c r="AK6" i="51" s="1"/>
  <c r="AK7" i="28"/>
  <c r="AK6" i="37" s="1"/>
  <c r="AK6" i="50" s="1"/>
  <c r="AK7" i="27"/>
  <c r="AK6" i="36" s="1"/>
  <c r="AK7" i="32"/>
  <c r="AK6" i="44" s="1"/>
  <c r="AK6" i="56" s="1"/>
  <c r="W6" i="31"/>
  <c r="W5" i="42" s="1"/>
  <c r="W5" i="54" s="1"/>
  <c r="W6" i="25"/>
  <c r="W5" i="40" s="1"/>
  <c r="W5" i="52" s="1"/>
  <c r="W6" i="29"/>
  <c r="W5" i="39" s="1"/>
  <c r="W5" i="51" s="1"/>
  <c r="V22" i="33"/>
  <c r="V21" i="45" s="1"/>
  <c r="V21" i="57" s="1"/>
  <c r="V22" i="32"/>
  <c r="V21" i="44" s="1"/>
  <c r="V21" i="56" s="1"/>
  <c r="V22" i="29"/>
  <c r="V21" i="39" s="1"/>
  <c r="V21" i="51" s="1"/>
  <c r="AK11" i="28"/>
  <c r="AK10" i="37" s="1"/>
  <c r="AK10" i="50" s="1"/>
  <c r="AI16" i="25"/>
  <c r="AI15" i="40" s="1"/>
  <c r="AI15" i="52" s="1"/>
  <c r="AI16" i="31"/>
  <c r="AI15" i="42" s="1"/>
  <c r="AI15" i="54" s="1"/>
  <c r="AI16" i="33"/>
  <c r="AI15" i="45" s="1"/>
  <c r="AI15" i="57" s="1"/>
  <c r="L20" i="25"/>
  <c r="L19" i="40" s="1"/>
  <c r="L19" i="52" s="1"/>
  <c r="L20" i="29"/>
  <c r="L19" i="39" s="1"/>
  <c r="L19" i="51" s="1"/>
  <c r="T11" i="33"/>
  <c r="T10" i="45" s="1"/>
  <c r="T10" i="57" s="1"/>
  <c r="T11" i="29"/>
  <c r="T10" i="39" s="1"/>
  <c r="T10" i="51" s="1"/>
  <c r="AN11" i="29"/>
  <c r="AN10" i="39" s="1"/>
  <c r="AN10" i="51" s="1"/>
  <c r="AN11" i="28"/>
  <c r="AN10" i="37" s="1"/>
  <c r="AN10" i="50" s="1"/>
  <c r="AN11" i="25"/>
  <c r="AN10" i="40" s="1"/>
  <c r="AN10" i="52" s="1"/>
  <c r="AN11" i="30"/>
  <c r="AN10" i="41" s="1"/>
  <c r="AN10" i="53" s="1"/>
  <c r="AN11" i="32"/>
  <c r="AN10" i="44" s="1"/>
  <c r="AN10" i="56" s="1"/>
  <c r="AN11" i="31"/>
  <c r="AN10" i="42" s="1"/>
  <c r="AN10" i="54" s="1"/>
  <c r="AN11" i="27"/>
  <c r="AN10" i="36" s="1"/>
  <c r="AN11" i="33"/>
  <c r="AN10" i="45" s="1"/>
  <c r="AN10" i="57" s="1"/>
  <c r="R7" i="33"/>
  <c r="R6" i="45" s="1"/>
  <c r="R6" i="57" s="1"/>
  <c r="R7" i="30"/>
  <c r="R6" i="41" s="1"/>
  <c r="R6" i="53" s="1"/>
  <c r="AL7" i="27"/>
  <c r="AL6" i="36" s="1"/>
  <c r="AL7" i="32"/>
  <c r="AL6" i="44" s="1"/>
  <c r="AL6" i="56" s="1"/>
  <c r="AL7" i="29"/>
  <c r="AL6" i="39" s="1"/>
  <c r="AL6" i="51" s="1"/>
  <c r="AL7" i="31"/>
  <c r="AL6" i="42" s="1"/>
  <c r="AL6" i="54" s="1"/>
  <c r="W22" i="33"/>
  <c r="W21" i="45" s="1"/>
  <c r="W21" i="57" s="1"/>
  <c r="W22" i="31"/>
  <c r="W21" i="42" s="1"/>
  <c r="W21" i="54" s="1"/>
  <c r="W22" i="25"/>
  <c r="W21" i="40" s="1"/>
  <c r="W21" i="52" s="1"/>
  <c r="AG9" i="30"/>
  <c r="AG8" i="41" s="1"/>
  <c r="AG8" i="53" s="1"/>
  <c r="AG9" i="33"/>
  <c r="AG8" i="45" s="1"/>
  <c r="AG8" i="57" s="1"/>
  <c r="AG9" i="28"/>
  <c r="AG8" i="37" s="1"/>
  <c r="AG8" i="50" s="1"/>
  <c r="X13" i="33"/>
  <c r="X12" i="45" s="1"/>
  <c r="X12" i="57" s="1"/>
  <c r="X13" i="27"/>
  <c r="X12" i="36" s="1"/>
  <c r="X13" i="28"/>
  <c r="X12" i="37" s="1"/>
  <c r="X12" i="50" s="1"/>
  <c r="X13" i="31"/>
  <c r="X12" i="42" s="1"/>
  <c r="X12" i="54" s="1"/>
  <c r="AB24" i="27"/>
  <c r="AB23" i="36" s="1"/>
  <c r="AB24" i="30"/>
  <c r="AB23" i="41" s="1"/>
  <c r="AB23" i="53" s="1"/>
  <c r="AB24" i="33"/>
  <c r="AB23" i="45" s="1"/>
  <c r="AB23" i="57" s="1"/>
  <c r="Y15" i="29"/>
  <c r="Y14" i="39" s="1"/>
  <c r="Y14" i="51" s="1"/>
  <c r="Y15" i="30"/>
  <c r="Y14" i="41" s="1"/>
  <c r="Y14" i="53" s="1"/>
  <c r="AH17" i="30"/>
  <c r="AH16" i="41" s="1"/>
  <c r="AH16" i="53" s="1"/>
  <c r="AH17" i="31"/>
  <c r="AH16" i="42" s="1"/>
  <c r="AH16" i="54" s="1"/>
  <c r="AH17" i="32"/>
  <c r="AH16" i="44" s="1"/>
  <c r="AH16" i="56" s="1"/>
  <c r="AI25" i="30"/>
  <c r="AI24" i="41" s="1"/>
  <c r="AI24" i="53" s="1"/>
  <c r="AI25" i="31"/>
  <c r="AI24" i="42" s="1"/>
  <c r="AI24" i="54" s="1"/>
  <c r="AI25" i="32"/>
  <c r="AI24" i="44" s="1"/>
  <c r="AI24" i="56" s="1"/>
  <c r="AI25" i="29"/>
  <c r="AI24" i="39" s="1"/>
  <c r="AI24" i="51" s="1"/>
  <c r="AI25" i="28"/>
  <c r="AI24" i="37" s="1"/>
  <c r="AI24" i="50" s="1"/>
  <c r="AB24" i="29"/>
  <c r="AB23" i="39" s="1"/>
  <c r="AB23" i="51" s="1"/>
  <c r="X19" i="33"/>
  <c r="X18" i="45" s="1"/>
  <c r="X18" i="57" s="1"/>
  <c r="X19" i="25"/>
  <c r="X18" i="40" s="1"/>
  <c r="X18" i="52" s="1"/>
  <c r="X19" i="32"/>
  <c r="X18" i="44" s="1"/>
  <c r="X18" i="56" s="1"/>
  <c r="AE27" i="29"/>
  <c r="AE26" i="39" s="1"/>
  <c r="AE26" i="51" s="1"/>
  <c r="AE27" i="27"/>
  <c r="AE26" i="36" s="1"/>
  <c r="W24" i="27"/>
  <c r="W23" i="36" s="1"/>
  <c r="W24" i="28"/>
  <c r="W23" i="37" s="1"/>
  <c r="W23" i="50" s="1"/>
  <c r="AN15" i="28"/>
  <c r="AN14" i="37" s="1"/>
  <c r="AN14" i="50" s="1"/>
  <c r="AN15" i="31"/>
  <c r="AN14" i="42" s="1"/>
  <c r="AN14" i="54" s="1"/>
  <c r="AN15" i="30"/>
  <c r="AN14" i="41" s="1"/>
  <c r="AN14" i="53" s="1"/>
  <c r="AN15" i="29"/>
  <c r="AN14" i="39" s="1"/>
  <c r="AN14" i="51" s="1"/>
  <c r="AN15" i="27"/>
  <c r="AN14" i="36" s="1"/>
  <c r="AJ18" i="32"/>
  <c r="AJ17" i="44" s="1"/>
  <c r="AJ17" i="56" s="1"/>
  <c r="AJ18" i="28"/>
  <c r="AJ17" i="37" s="1"/>
  <c r="AJ17" i="50" s="1"/>
  <c r="AJ18" i="31"/>
  <c r="AJ17" i="42" s="1"/>
  <c r="AJ17" i="54" s="1"/>
  <c r="Z26" i="32"/>
  <c r="Z25" i="44" s="1"/>
  <c r="Z25" i="56" s="1"/>
  <c r="Z26" i="27"/>
  <c r="Z25" i="36" s="1"/>
  <c r="V23" i="33"/>
  <c r="V22" i="45" s="1"/>
  <c r="V22" i="57" s="1"/>
  <c r="V23" i="25"/>
  <c r="V22" i="40" s="1"/>
  <c r="V22" i="52" s="1"/>
  <c r="V23" i="28"/>
  <c r="V22" i="37" s="1"/>
  <c r="V22" i="50" s="1"/>
  <c r="S14" i="28"/>
  <c r="S13" i="37" s="1"/>
  <c r="S13" i="50" s="1"/>
  <c r="S14" i="33"/>
  <c r="S13" i="45" s="1"/>
  <c r="S13" i="57" s="1"/>
  <c r="AK5" i="29"/>
  <c r="AK4" i="39" s="1"/>
  <c r="AK4" i="51" s="1"/>
  <c r="AK5" i="31"/>
  <c r="AK4" i="42" s="1"/>
  <c r="AK4" i="54" s="1"/>
  <c r="AK5" i="27"/>
  <c r="AK4" i="36" s="1"/>
  <c r="AK5" i="32"/>
  <c r="AK4" i="44" s="1"/>
  <c r="AK4" i="56" s="1"/>
  <c r="AE21" i="31"/>
  <c r="AE20" i="42" s="1"/>
  <c r="AE20" i="54" s="1"/>
  <c r="AE21" i="30"/>
  <c r="AE20" i="41" s="1"/>
  <c r="AE20" i="53" s="1"/>
  <c r="AE21" i="32"/>
  <c r="AE20" i="44" s="1"/>
  <c r="AE20" i="56" s="1"/>
  <c r="AE21" i="33"/>
  <c r="AE20" i="45" s="1"/>
  <c r="AE20" i="57" s="1"/>
  <c r="AC9" i="33"/>
  <c r="AC8" i="45" s="1"/>
  <c r="AC8" i="57" s="1"/>
  <c r="AC9" i="31"/>
  <c r="AC8" i="42" s="1"/>
  <c r="AC8" i="54" s="1"/>
  <c r="AC9" i="28"/>
  <c r="AC8" i="37" s="1"/>
  <c r="AC8" i="50" s="1"/>
  <c r="AN13" i="28"/>
  <c r="AN12" i="37" s="1"/>
  <c r="AN12" i="50" s="1"/>
  <c r="AN13" i="31"/>
  <c r="AN12" i="42" s="1"/>
  <c r="AN12" i="54" s="1"/>
  <c r="AN13" i="32"/>
  <c r="AN12" i="44" s="1"/>
  <c r="AN12" i="56" s="1"/>
  <c r="AN13" i="33"/>
  <c r="AN12" i="45" s="1"/>
  <c r="AN12" i="57" s="1"/>
  <c r="AN13" i="25"/>
  <c r="AN12" i="40" s="1"/>
  <c r="AN12" i="52" s="1"/>
  <c r="AN13" i="27"/>
  <c r="AN12" i="36" s="1"/>
  <c r="AF27" i="25"/>
  <c r="AF26" i="40" s="1"/>
  <c r="AF26" i="52" s="1"/>
  <c r="AF27" i="29"/>
  <c r="AF26" i="39" s="1"/>
  <c r="AF26" i="51" s="1"/>
  <c r="AF27" i="32"/>
  <c r="AF26" i="44" s="1"/>
  <c r="AF26" i="56" s="1"/>
  <c r="AF27" i="30"/>
  <c r="AF26" i="41" s="1"/>
  <c r="AF26" i="53" s="1"/>
  <c r="AE8" i="25"/>
  <c r="AE7" i="40" s="1"/>
  <c r="AE7" i="52" s="1"/>
  <c r="AE8" i="27"/>
  <c r="AE7" i="36" s="1"/>
  <c r="AE8" i="32"/>
  <c r="AE7" i="44" s="1"/>
  <c r="AE7" i="56" s="1"/>
  <c r="I26" i="27"/>
  <c r="I25" i="36" s="1"/>
  <c r="I26" i="31"/>
  <c r="I25" i="42" s="1"/>
  <c r="I25" i="54" s="1"/>
  <c r="AL5" i="29"/>
  <c r="AL4" i="39" s="1"/>
  <c r="AL4" i="51" s="1"/>
  <c r="AL5" i="33"/>
  <c r="AL4" i="45" s="1"/>
  <c r="AL4" i="57" s="1"/>
  <c r="AL5" i="28"/>
  <c r="AL4" i="37" s="1"/>
  <c r="AL4" i="50" s="1"/>
  <c r="AF21" i="29"/>
  <c r="AF20" i="39" s="1"/>
  <c r="AF20" i="51" s="1"/>
  <c r="AF21" i="28"/>
  <c r="AF20" i="37" s="1"/>
  <c r="AF20" i="50" s="1"/>
  <c r="AF21" i="32"/>
  <c r="AF20" i="44" s="1"/>
  <c r="AF20" i="56" s="1"/>
  <c r="AI25" i="25"/>
  <c r="AI24" i="40" s="1"/>
  <c r="AI24" i="52" s="1"/>
  <c r="AD9" i="30"/>
  <c r="AD8" i="41" s="1"/>
  <c r="AD8" i="53" s="1"/>
  <c r="AD9" i="31"/>
  <c r="AD8" i="42" s="1"/>
  <c r="AD8" i="54" s="1"/>
  <c r="U13" i="29"/>
  <c r="U12" i="39" s="1"/>
  <c r="U12" i="51" s="1"/>
  <c r="U13" i="32"/>
  <c r="U12" i="44" s="1"/>
  <c r="U12" i="56" s="1"/>
  <c r="AD10" i="32"/>
  <c r="AD9" i="44" s="1"/>
  <c r="AD9" i="56" s="1"/>
  <c r="AD10" i="31"/>
  <c r="AD9" i="42" s="1"/>
  <c r="AD9" i="54" s="1"/>
  <c r="AD10" i="25"/>
  <c r="AD9" i="40" s="1"/>
  <c r="AD9" i="52" s="1"/>
  <c r="AD10" i="27"/>
  <c r="AD9" i="36" s="1"/>
  <c r="Y16" i="28"/>
  <c r="Y15" i="37" s="1"/>
  <c r="Y15" i="50" s="1"/>
  <c r="Y16" i="33"/>
  <c r="Y15" i="45" s="1"/>
  <c r="Y15" i="57" s="1"/>
  <c r="AI20" i="31"/>
  <c r="AI19" i="42" s="1"/>
  <c r="AI19" i="54" s="1"/>
  <c r="AI20" i="28"/>
  <c r="AI19" i="37" s="1"/>
  <c r="AI19" i="50" s="1"/>
  <c r="AI20" i="33"/>
  <c r="AI19" i="45" s="1"/>
  <c r="AI19" i="57" s="1"/>
  <c r="AI20" i="32"/>
  <c r="AI19" i="44" s="1"/>
  <c r="AI19" i="56" s="1"/>
  <c r="L8" i="25"/>
  <c r="L7" i="40" s="1"/>
  <c r="L7" i="52" s="1"/>
  <c r="L8" i="29"/>
  <c r="L7" i="39" s="1"/>
  <c r="L7" i="51" s="1"/>
  <c r="AF8" i="30"/>
  <c r="AF7" i="41" s="1"/>
  <c r="AF7" i="53" s="1"/>
  <c r="AF8" i="31"/>
  <c r="AF7" i="42" s="1"/>
  <c r="AF7" i="54" s="1"/>
  <c r="AF8" i="28"/>
  <c r="AF7" i="37" s="1"/>
  <c r="AF7" i="50" s="1"/>
  <c r="AC6" i="27"/>
  <c r="AC5" i="36" s="1"/>
  <c r="AC6" i="29"/>
  <c r="AC5" i="39" s="1"/>
  <c r="AC5" i="51" s="1"/>
  <c r="AC6" i="33"/>
  <c r="AC5" i="45" s="1"/>
  <c r="AC5" i="57" s="1"/>
  <c r="X23" i="32"/>
  <c r="X22" i="44" s="1"/>
  <c r="X22" i="56" s="1"/>
  <c r="X23" i="33"/>
  <c r="X22" i="45" s="1"/>
  <c r="X22" i="57" s="1"/>
  <c r="X23" i="28"/>
  <c r="X22" i="37" s="1"/>
  <c r="X22" i="50" s="1"/>
  <c r="U14" i="31"/>
  <c r="U13" i="42" s="1"/>
  <c r="U13" i="54" s="1"/>
  <c r="U14" i="27"/>
  <c r="U13" i="36" s="1"/>
  <c r="AM5" i="31"/>
  <c r="AM4" i="42" s="1"/>
  <c r="AM4" i="54" s="1"/>
  <c r="AM5" i="25"/>
  <c r="AM4" i="40" s="1"/>
  <c r="AM4" i="52" s="1"/>
  <c r="AM5" i="33"/>
  <c r="AM4" i="45" s="1"/>
  <c r="AM4" i="57" s="1"/>
  <c r="AM5" i="32"/>
  <c r="AM4" i="44" s="1"/>
  <c r="AM4" i="56" s="1"/>
  <c r="AL25" i="28"/>
  <c r="AL24" i="37" s="1"/>
  <c r="AL24" i="50" s="1"/>
  <c r="AL25" i="29"/>
  <c r="AL24" i="39" s="1"/>
  <c r="AL24" i="51" s="1"/>
  <c r="AJ21" i="28"/>
  <c r="AJ20" i="37" s="1"/>
  <c r="AJ20" i="50" s="1"/>
  <c r="AJ21" i="33"/>
  <c r="AJ20" i="45" s="1"/>
  <c r="AJ20" i="57" s="1"/>
  <c r="AJ21" i="27"/>
  <c r="AJ20" i="36" s="1"/>
  <c r="AM25" i="27"/>
  <c r="AM24" i="36" s="1"/>
  <c r="AM25" i="25"/>
  <c r="AM24" i="40" s="1"/>
  <c r="AM24" i="52" s="1"/>
  <c r="AM25" i="32"/>
  <c r="AM24" i="44" s="1"/>
  <c r="AM24" i="56" s="1"/>
  <c r="AM25" i="33"/>
  <c r="AM24" i="45" s="1"/>
  <c r="AM24" i="57" s="1"/>
  <c r="AK21" i="29"/>
  <c r="AK20" i="39" s="1"/>
  <c r="AK20" i="51" s="1"/>
  <c r="AK21" i="27"/>
  <c r="AK20" i="36" s="1"/>
  <c r="AK21" i="30"/>
  <c r="AK20" i="41" s="1"/>
  <c r="AK20" i="53" s="1"/>
  <c r="AK21" i="25"/>
  <c r="AK20" i="40" s="1"/>
  <c r="AK20" i="52" s="1"/>
  <c r="AF22" i="31"/>
  <c r="AF21" i="42" s="1"/>
  <c r="AF21" i="54" s="1"/>
  <c r="AI6" i="30"/>
  <c r="AI5" i="41" s="1"/>
  <c r="AI5" i="53" s="1"/>
  <c r="AI6" i="27"/>
  <c r="AI5" i="36" s="1"/>
  <c r="AI6" i="25"/>
  <c r="AI5" i="40" s="1"/>
  <c r="AI5" i="52" s="1"/>
  <c r="AG22" i="31"/>
  <c r="AG21" i="42" s="1"/>
  <c r="AG21" i="54" s="1"/>
  <c r="AG22" i="32"/>
  <c r="AG21" i="44" s="1"/>
  <c r="AG21" i="56" s="1"/>
  <c r="AL27" i="29"/>
  <c r="AL26" i="39" s="1"/>
  <c r="AL26" i="51" s="1"/>
  <c r="AL27" i="31"/>
  <c r="AL26" i="42" s="1"/>
  <c r="AL26" i="54" s="1"/>
  <c r="AL27" i="25"/>
  <c r="AL26" i="40" s="1"/>
  <c r="AL26" i="52" s="1"/>
  <c r="AL27" i="28"/>
  <c r="AL26" i="37" s="1"/>
  <c r="AL26" i="50" s="1"/>
  <c r="AL27" i="32"/>
  <c r="AL26" i="44" s="1"/>
  <c r="AL26" i="56" s="1"/>
  <c r="AL27" i="33"/>
  <c r="AL26" i="45" s="1"/>
  <c r="AL26" i="57" s="1"/>
  <c r="AJ10" i="25"/>
  <c r="AJ9" i="40" s="1"/>
  <c r="AJ9" i="52" s="1"/>
  <c r="AJ10" i="33"/>
  <c r="AJ9" i="45" s="1"/>
  <c r="AJ9" i="57" s="1"/>
  <c r="AJ10" i="30"/>
  <c r="AJ9" i="41" s="1"/>
  <c r="AJ9" i="53" s="1"/>
  <c r="AJ10" i="28"/>
  <c r="AJ9" i="37" s="1"/>
  <c r="AJ9" i="50" s="1"/>
  <c r="AJ10" i="27"/>
  <c r="AJ9" i="36" s="1"/>
  <c r="AJ10" i="32"/>
  <c r="AJ9" i="44" s="1"/>
  <c r="AJ9" i="56" s="1"/>
  <c r="AM8" i="31"/>
  <c r="AM7" i="42" s="1"/>
  <c r="AM7" i="54" s="1"/>
  <c r="AM8" i="29"/>
  <c r="AM7" i="39" s="1"/>
  <c r="AM7" i="51" s="1"/>
  <c r="AM8" i="25"/>
  <c r="AM7" i="40" s="1"/>
  <c r="AM7" i="52" s="1"/>
  <c r="AE11" i="31"/>
  <c r="AE10" i="42" s="1"/>
  <c r="AE10" i="54" s="1"/>
  <c r="AE11" i="28"/>
  <c r="AE10" i="37" s="1"/>
  <c r="AE10" i="50" s="1"/>
  <c r="AF19" i="27"/>
  <c r="AF18" i="36" s="1"/>
  <c r="AF19" i="25"/>
  <c r="AF18" i="40" s="1"/>
  <c r="AF18" i="52" s="1"/>
  <c r="AM27" i="33"/>
  <c r="AM26" i="45" s="1"/>
  <c r="AM26" i="57" s="1"/>
  <c r="AM27" i="31"/>
  <c r="AM26" i="42" s="1"/>
  <c r="AM26" i="54" s="1"/>
  <c r="AM27" i="25"/>
  <c r="AM26" i="40" s="1"/>
  <c r="AM26" i="52" s="1"/>
  <c r="AM27" i="28"/>
  <c r="AM26" i="37" s="1"/>
  <c r="AM26" i="50" s="1"/>
  <c r="AK10" i="30"/>
  <c r="AK9" i="41" s="1"/>
  <c r="AK9" i="53" s="1"/>
  <c r="AK10" i="33"/>
  <c r="AK9" i="45" s="1"/>
  <c r="AK9" i="57" s="1"/>
  <c r="AK10" i="25"/>
  <c r="AK9" i="40" s="1"/>
  <c r="AK9" i="52" s="1"/>
  <c r="AK10" i="27"/>
  <c r="AK9" i="36" s="1"/>
  <c r="AL8" i="27"/>
  <c r="AL7" i="36" s="1"/>
  <c r="AL8" i="31"/>
  <c r="AL7" i="42" s="1"/>
  <c r="AL7" i="54" s="1"/>
  <c r="AL8" i="28"/>
  <c r="AL7" i="37" s="1"/>
  <c r="AL7" i="50" s="1"/>
  <c r="AL8" i="32"/>
  <c r="AL7" i="44" s="1"/>
  <c r="AL7" i="56" s="1"/>
  <c r="AL8" i="25"/>
  <c r="AL7" i="40" s="1"/>
  <c r="AL7" i="52" s="1"/>
  <c r="AJ25" i="31"/>
  <c r="AJ24" i="42" s="1"/>
  <c r="AJ24" i="54" s="1"/>
  <c r="AJ25" i="30"/>
  <c r="AJ24" i="41" s="1"/>
  <c r="AJ24" i="53" s="1"/>
  <c r="AJ25" i="29"/>
  <c r="AJ24" i="39" s="1"/>
  <c r="AJ24" i="51" s="1"/>
  <c r="AJ25" i="32"/>
  <c r="AJ24" i="44" s="1"/>
  <c r="AJ24" i="56" s="1"/>
  <c r="D14" i="28"/>
  <c r="D13" i="37" s="1"/>
  <c r="D13" i="50" s="1"/>
  <c r="D14" i="31"/>
  <c r="D13" i="42" s="1"/>
  <c r="D13" i="54" s="1"/>
  <c r="D14" i="33"/>
  <c r="D13" i="45" s="1"/>
  <c r="D13" i="57" s="1"/>
  <c r="D14" i="25"/>
  <c r="D13" i="40" s="1"/>
  <c r="D13" i="52" s="1"/>
  <c r="D14" i="29"/>
  <c r="D13" i="39" s="1"/>
  <c r="D13" i="51" s="1"/>
  <c r="AN9" i="33"/>
  <c r="AN8" i="45" s="1"/>
  <c r="AN8" i="57" s="1"/>
  <c r="AN9" i="31"/>
  <c r="AN8" i="42" s="1"/>
  <c r="AN8" i="54" s="1"/>
  <c r="AN27" i="30"/>
  <c r="AN26" i="41" s="1"/>
  <c r="AN26" i="53" s="1"/>
  <c r="AN27" i="29"/>
  <c r="AN26" i="39" s="1"/>
  <c r="AN26" i="51" s="1"/>
  <c r="AN27" i="32"/>
  <c r="AN26" i="44" s="1"/>
  <c r="AN26" i="56" s="1"/>
  <c r="AN27" i="33"/>
  <c r="AN26" i="45" s="1"/>
  <c r="AN26" i="57" s="1"/>
  <c r="AN27" i="28"/>
  <c r="AN26" i="37" s="1"/>
  <c r="AN26" i="50" s="1"/>
  <c r="AL10" i="30"/>
  <c r="AL9" i="41" s="1"/>
  <c r="AL9" i="53" s="1"/>
  <c r="AL10" i="25"/>
  <c r="AL9" i="40" s="1"/>
  <c r="AL9" i="52" s="1"/>
  <c r="AL10" i="28"/>
  <c r="AL9" i="37" s="1"/>
  <c r="AL9" i="50" s="1"/>
  <c r="AJ25" i="25"/>
  <c r="AJ24" i="40" s="1"/>
  <c r="AJ24" i="52" s="1"/>
  <c r="AM22" i="29"/>
  <c r="AM21" i="39" s="1"/>
  <c r="AM21" i="51" s="1"/>
  <c r="AM22" i="33"/>
  <c r="AM21" i="45" s="1"/>
  <c r="AM21" i="57" s="1"/>
  <c r="AN26" i="33"/>
  <c r="AN25" i="45" s="1"/>
  <c r="AN25" i="57" s="1"/>
  <c r="AN26" i="30"/>
  <c r="AN25" i="41" s="1"/>
  <c r="AN25" i="53" s="1"/>
  <c r="AL11" i="33"/>
  <c r="AL10" i="45" s="1"/>
  <c r="AL10" i="57" s="1"/>
  <c r="AL11" i="27"/>
  <c r="AL10" i="36" s="1"/>
  <c r="AL11" i="29"/>
  <c r="AL10" i="39" s="1"/>
  <c r="AL10" i="51" s="1"/>
  <c r="AL11" i="25"/>
  <c r="AL10" i="40" s="1"/>
  <c r="AL10" i="52" s="1"/>
  <c r="AJ7" i="27"/>
  <c r="AJ6" i="36" s="1"/>
  <c r="AJ7" i="30"/>
  <c r="AJ6" i="41" s="1"/>
  <c r="AJ6" i="53" s="1"/>
  <c r="H14" i="30"/>
  <c r="H13" i="41" s="1"/>
  <c r="H13" i="53" s="1"/>
  <c r="H14" i="33"/>
  <c r="H13" i="45" s="1"/>
  <c r="H13" i="57" s="1"/>
  <c r="H14" i="29"/>
  <c r="H13" i="39" s="1"/>
  <c r="H13" i="51" s="1"/>
  <c r="AI17" i="30"/>
  <c r="AI16" i="41" s="1"/>
  <c r="AI16" i="53" s="1"/>
  <c r="AI17" i="29"/>
  <c r="AI16" i="39" s="1"/>
  <c r="AI16" i="51" s="1"/>
  <c r="AH22" i="31"/>
  <c r="AH21" i="42" s="1"/>
  <c r="AH21" i="54" s="1"/>
  <c r="AH22" i="27"/>
  <c r="AH21" i="36" s="1"/>
  <c r="AK27" i="32"/>
  <c r="AK26" i="44" s="1"/>
  <c r="AK26" i="56" s="1"/>
  <c r="AK27" i="29"/>
  <c r="AK26" i="39" s="1"/>
  <c r="AK26" i="51" s="1"/>
  <c r="AJ17" i="32"/>
  <c r="AJ16" i="44" s="1"/>
  <c r="AJ16" i="56" s="1"/>
  <c r="AJ17" i="30"/>
  <c r="AJ16" i="41" s="1"/>
  <c r="AJ16" i="53" s="1"/>
  <c r="AL20" i="32"/>
  <c r="AL19" i="44" s="1"/>
  <c r="AL19" i="56" s="1"/>
  <c r="AL20" i="28"/>
  <c r="AL19" i="37" s="1"/>
  <c r="AL19" i="50" s="1"/>
  <c r="AL20" i="33"/>
  <c r="AL19" i="45" s="1"/>
  <c r="AL19" i="57" s="1"/>
  <c r="AN23" i="25"/>
  <c r="AN22" i="40" s="1"/>
  <c r="AN22" i="52" s="1"/>
  <c r="AN23" i="31"/>
  <c r="AN22" i="42" s="1"/>
  <c r="AN22" i="54" s="1"/>
  <c r="AM10" i="33"/>
  <c r="AM9" i="45" s="1"/>
  <c r="AM9" i="57" s="1"/>
  <c r="AM10" i="25"/>
  <c r="AM9" i="40" s="1"/>
  <c r="AM9" i="52" s="1"/>
  <c r="AN10" i="32"/>
  <c r="AN9" i="44" s="1"/>
  <c r="AN9" i="56" s="1"/>
  <c r="AN10" i="27"/>
  <c r="AN9" i="36" s="1"/>
  <c r="AK20" i="25"/>
  <c r="AK19" i="40" s="1"/>
  <c r="AK19" i="52" s="1"/>
  <c r="AK20" i="31"/>
  <c r="AK19" i="42" s="1"/>
  <c r="AK19" i="54" s="1"/>
  <c r="AM6" i="31"/>
  <c r="AM5" i="42" s="1"/>
  <c r="AM5" i="54" s="1"/>
  <c r="AM6" i="29"/>
  <c r="AM5" i="39" s="1"/>
  <c r="AM5" i="51" s="1"/>
  <c r="AK20" i="27"/>
  <c r="AK19" i="36" s="1"/>
  <c r="D6" i="27"/>
  <c r="D5" i="36" s="1"/>
  <c r="N3" i="30"/>
  <c r="N2" i="41" s="1"/>
  <c r="N2" i="53" s="1"/>
  <c r="N3" i="33"/>
  <c r="N2" i="45" s="1"/>
  <c r="N2" i="57" s="1"/>
  <c r="N3" i="28"/>
  <c r="N2" i="37" s="1"/>
  <c r="N2" i="50" s="1"/>
  <c r="N3" i="27"/>
  <c r="N2" i="36" s="1"/>
  <c r="N3" i="32"/>
  <c r="N2" i="44" s="1"/>
  <c r="N2" i="56" s="1"/>
  <c r="N3" i="29"/>
  <c r="N2" i="39" s="1"/>
  <c r="N2" i="51" s="1"/>
  <c r="N3" i="31"/>
  <c r="N2" i="42" s="1"/>
  <c r="N2" i="54" s="1"/>
  <c r="F3" i="28"/>
  <c r="F2" i="37" s="1"/>
  <c r="F2" i="50" s="1"/>
  <c r="F3" i="33"/>
  <c r="F2" i="45" s="1"/>
  <c r="F2" i="57" s="1"/>
  <c r="F3" i="30"/>
  <c r="F2" i="41" s="1"/>
  <c r="F2" i="53" s="1"/>
  <c r="F3" i="27"/>
  <c r="F2" i="36" s="1"/>
  <c r="F3" i="25"/>
  <c r="F2" i="40" s="1"/>
  <c r="F2" i="52" s="1"/>
  <c r="F3" i="31"/>
  <c r="F2" i="42" s="1"/>
  <c r="F2" i="54" s="1"/>
  <c r="F3" i="29"/>
  <c r="F2" i="39" s="1"/>
  <c r="F2" i="51" s="1"/>
  <c r="O28" i="33"/>
  <c r="O27" i="45" s="1"/>
  <c r="O27" i="57" s="1"/>
  <c r="O28" i="31"/>
  <c r="O27" i="42" s="1"/>
  <c r="O27" i="54" s="1"/>
  <c r="O28" i="32"/>
  <c r="O27" i="44" s="1"/>
  <c r="O27" i="56" s="1"/>
  <c r="O28" i="28"/>
  <c r="O27" i="37" s="1"/>
  <c r="O27" i="50" s="1"/>
  <c r="O28" i="30"/>
  <c r="O27" i="41" s="1"/>
  <c r="O27" i="53" s="1"/>
  <c r="O28" i="25"/>
  <c r="O27" i="40" s="1"/>
  <c r="O27" i="52" s="1"/>
  <c r="O28" i="29"/>
  <c r="O27" i="39" s="1"/>
  <c r="O27" i="51" s="1"/>
  <c r="O28" i="27"/>
  <c r="O27" i="36" s="1"/>
  <c r="AI28" i="27"/>
  <c r="AI27" i="36" s="1"/>
  <c r="AI28" i="29"/>
  <c r="AI27" i="39" s="1"/>
  <c r="AI27" i="51" s="1"/>
  <c r="AI28" i="31"/>
  <c r="AI27" i="42" s="1"/>
  <c r="AI27" i="54" s="1"/>
  <c r="AI28" i="30"/>
  <c r="AI27" i="41" s="1"/>
  <c r="AI27" i="53" s="1"/>
  <c r="AI28" i="25"/>
  <c r="AI27" i="40" s="1"/>
  <c r="AI27" i="52" s="1"/>
  <c r="AI28" i="32"/>
  <c r="AI27" i="44" s="1"/>
  <c r="AI27" i="56" s="1"/>
  <c r="AI28" i="33"/>
  <c r="AI27" i="45" s="1"/>
  <c r="AI27" i="57" s="1"/>
  <c r="AI28" i="28"/>
  <c r="AI27" i="37" s="1"/>
  <c r="AI27" i="50" s="1"/>
  <c r="P28" i="30"/>
  <c r="P27" i="41" s="1"/>
  <c r="P27" i="53" s="1"/>
  <c r="P28" i="27"/>
  <c r="P27" i="36" s="1"/>
  <c r="P28" i="31"/>
  <c r="P27" i="42" s="1"/>
  <c r="P27" i="54" s="1"/>
  <c r="P28" i="32"/>
  <c r="P27" i="44" s="1"/>
  <c r="P27" i="56" s="1"/>
  <c r="P28" i="25"/>
  <c r="P27" i="40" s="1"/>
  <c r="P27" i="52" s="1"/>
  <c r="P28" i="33"/>
  <c r="P27" i="45" s="1"/>
  <c r="P27" i="57" s="1"/>
  <c r="P28" i="28"/>
  <c r="P27" i="37" s="1"/>
  <c r="P27" i="50" s="1"/>
  <c r="P28" i="29"/>
  <c r="P27" i="39" s="1"/>
  <c r="P27" i="51" s="1"/>
  <c r="AJ28" i="29"/>
  <c r="AJ27" i="39" s="1"/>
  <c r="AJ27" i="51" s="1"/>
  <c r="AJ28" i="33"/>
  <c r="AJ27" i="45" s="1"/>
  <c r="AJ27" i="57" s="1"/>
  <c r="AJ28" i="32"/>
  <c r="AJ27" i="44" s="1"/>
  <c r="AJ27" i="56" s="1"/>
  <c r="AJ28" i="27"/>
  <c r="AJ27" i="36" s="1"/>
  <c r="AJ28" i="28"/>
  <c r="AJ27" i="37" s="1"/>
  <c r="AJ27" i="50" s="1"/>
  <c r="AJ28" i="31"/>
  <c r="AJ27" i="42" s="1"/>
  <c r="AJ27" i="54" s="1"/>
  <c r="AJ28" i="25"/>
  <c r="AJ27" i="40" s="1"/>
  <c r="AJ27" i="52" s="1"/>
  <c r="AJ28" i="30"/>
  <c r="AJ27" i="41" s="1"/>
  <c r="AJ27" i="53" s="1"/>
  <c r="AM28" i="32"/>
  <c r="AM27" i="44" s="1"/>
  <c r="AM27" i="56" s="1"/>
  <c r="AM28" i="27"/>
  <c r="AM27" i="36" s="1"/>
  <c r="AM28" i="30"/>
  <c r="AM27" i="41" s="1"/>
  <c r="AM27" i="53" s="1"/>
  <c r="AM28" i="33"/>
  <c r="AM27" i="45" s="1"/>
  <c r="AM27" i="57" s="1"/>
  <c r="AM28" i="31"/>
  <c r="AM27" i="42" s="1"/>
  <c r="AM27" i="54" s="1"/>
  <c r="AM28" i="28"/>
  <c r="AM27" i="37" s="1"/>
  <c r="AM27" i="50" s="1"/>
  <c r="AM28" i="25"/>
  <c r="AM27" i="40" s="1"/>
  <c r="AM27" i="52" s="1"/>
  <c r="AM28" i="29"/>
  <c r="AM27" i="39" s="1"/>
  <c r="AM27" i="51" s="1"/>
  <c r="AO28" i="25"/>
  <c r="AO27" i="40" s="1"/>
  <c r="AO27" i="52" s="1"/>
  <c r="AO28" i="32"/>
  <c r="AO27" i="44" s="1"/>
  <c r="AO27" i="56" s="1"/>
  <c r="AO28" i="27"/>
  <c r="AO27" i="36" s="1"/>
  <c r="AO28" i="33"/>
  <c r="AO27" i="45" s="1"/>
  <c r="AO27" i="57" s="1"/>
  <c r="AO28" i="30"/>
  <c r="AO27" i="41" s="1"/>
  <c r="AO27" i="53" s="1"/>
  <c r="AO28" i="28"/>
  <c r="AO27" i="37" s="1"/>
  <c r="AO27" i="50" s="1"/>
  <c r="AO28" i="31"/>
  <c r="AO27" i="42" s="1"/>
  <c r="AO27" i="54" s="1"/>
  <c r="AO28" i="29"/>
  <c r="AO27" i="39" s="1"/>
  <c r="AO27" i="51" s="1"/>
  <c r="AK3" i="31"/>
  <c r="AK2" i="42" s="1"/>
  <c r="AK2" i="54" s="1"/>
  <c r="AK3" i="33"/>
  <c r="AK2" i="45" s="1"/>
  <c r="AK2" i="57" s="1"/>
  <c r="AK3" i="29"/>
  <c r="AK2" i="39" s="1"/>
  <c r="AK2" i="51" s="1"/>
  <c r="AK3" i="32"/>
  <c r="AK2" i="44" s="1"/>
  <c r="AK2" i="56" s="1"/>
  <c r="AK3" i="27"/>
  <c r="AK2" i="36" s="1"/>
  <c r="AK3" i="30"/>
  <c r="AK2" i="41" s="1"/>
  <c r="AK2" i="53" s="1"/>
  <c r="AK3" i="28"/>
  <c r="AK2" i="37" s="1"/>
  <c r="AK2" i="50" s="1"/>
  <c r="W28" i="33"/>
  <c r="W27" i="45" s="1"/>
  <c r="W27" i="57" s="1"/>
  <c r="W28" i="28"/>
  <c r="W27" i="37" s="1"/>
  <c r="W27" i="50" s="1"/>
  <c r="W28" i="30"/>
  <c r="W27" i="41" s="1"/>
  <c r="W27" i="53" s="1"/>
  <c r="W28" i="27"/>
  <c r="W27" i="36" s="1"/>
  <c r="W28" i="29"/>
  <c r="W27" i="39" s="1"/>
  <c r="W27" i="51" s="1"/>
  <c r="W28" i="32"/>
  <c r="W27" i="44" s="1"/>
  <c r="W27" i="56" s="1"/>
  <c r="W28" i="25"/>
  <c r="W27" i="40" s="1"/>
  <c r="W27" i="52" s="1"/>
  <c r="W28" i="31"/>
  <c r="W27" i="42" s="1"/>
  <c r="W27" i="54" s="1"/>
  <c r="E28" i="28"/>
  <c r="E27" i="37" s="1"/>
  <c r="E27" i="50" s="1"/>
  <c r="E28" i="31"/>
  <c r="E27" i="42" s="1"/>
  <c r="E27" i="54" s="1"/>
  <c r="E28" i="27"/>
  <c r="E27" i="36" s="1"/>
  <c r="E28" i="33"/>
  <c r="E27" i="45" s="1"/>
  <c r="E27" i="57" s="1"/>
  <c r="E28" i="29"/>
  <c r="E27" i="39" s="1"/>
  <c r="E27" i="51" s="1"/>
  <c r="E28" i="30"/>
  <c r="E27" i="41" s="1"/>
  <c r="E27" i="53" s="1"/>
  <c r="E28" i="25"/>
  <c r="E27" i="40" s="1"/>
  <c r="E27" i="52" s="1"/>
  <c r="E28" i="32"/>
  <c r="E27" i="44" s="1"/>
  <c r="E27" i="56" s="1"/>
  <c r="Y28" i="30"/>
  <c r="Y27" i="41" s="1"/>
  <c r="Y27" i="53" s="1"/>
  <c r="Y28" i="32"/>
  <c r="Y27" i="44" s="1"/>
  <c r="Y27" i="56" s="1"/>
  <c r="Y28" i="33"/>
  <c r="Y27" i="45" s="1"/>
  <c r="Y27" i="57" s="1"/>
  <c r="Y28" i="28"/>
  <c r="Y27" i="37" s="1"/>
  <c r="Y27" i="50" s="1"/>
  <c r="Y28" i="31"/>
  <c r="Y27" i="42" s="1"/>
  <c r="Y27" i="54" s="1"/>
  <c r="Y28" i="27"/>
  <c r="Y27" i="36" s="1"/>
  <c r="Y28" i="29"/>
  <c r="Y27" i="39" s="1"/>
  <c r="Y27" i="51" s="1"/>
  <c r="Y28" i="25"/>
  <c r="Y27" i="40" s="1"/>
  <c r="Y27" i="52" s="1"/>
  <c r="AK3" i="25"/>
  <c r="AK2" i="40" s="1"/>
  <c r="AK2" i="52" s="1"/>
  <c r="G28" i="32"/>
  <c r="G27" i="44" s="1"/>
  <c r="G27" i="56" s="1"/>
  <c r="E3" i="25"/>
  <c r="E2" i="40" s="1"/>
  <c r="E2" i="52" s="1"/>
  <c r="AO3" i="32"/>
  <c r="AO2" i="44" s="1"/>
  <c r="AO2" i="56" s="1"/>
  <c r="AO3" i="25"/>
  <c r="AO2" i="40" s="1"/>
  <c r="AO2" i="52" s="1"/>
  <c r="R28" i="25"/>
  <c r="R27" i="40" s="1"/>
  <c r="R27" i="52" s="1"/>
  <c r="R28" i="30"/>
  <c r="R27" i="41" s="1"/>
  <c r="R27" i="53" s="1"/>
  <c r="R28" i="28"/>
  <c r="R27" i="37" s="1"/>
  <c r="R27" i="50" s="1"/>
  <c r="R28" i="31"/>
  <c r="R27" i="42" s="1"/>
  <c r="R27" i="54" s="1"/>
  <c r="R28" i="33"/>
  <c r="R27" i="45" s="1"/>
  <c r="R27" i="57" s="1"/>
  <c r="R28" i="32"/>
  <c r="R27" i="44" s="1"/>
  <c r="R27" i="56" s="1"/>
  <c r="R28" i="29"/>
  <c r="R27" i="39" s="1"/>
  <c r="R27" i="51" s="1"/>
  <c r="R28" i="27"/>
  <c r="R27" i="36" s="1"/>
  <c r="E3" i="29"/>
  <c r="E2" i="39" s="1"/>
  <c r="E2" i="51" s="1"/>
  <c r="J3" i="33"/>
  <c r="J2" i="45" s="1"/>
  <c r="J2" i="57" s="1"/>
  <c r="L3" i="30"/>
  <c r="L2" i="41" s="1"/>
  <c r="L2" i="53" s="1"/>
  <c r="R3" i="32"/>
  <c r="R2" i="44" s="1"/>
  <c r="R2" i="56" s="1"/>
  <c r="V3" i="25"/>
  <c r="V2" i="40" s="1"/>
  <c r="V2" i="52" s="1"/>
  <c r="Z3" i="29"/>
  <c r="Z2" i="39" s="1"/>
  <c r="Z2" i="51" s="1"/>
  <c r="AB3" i="29"/>
  <c r="AB2" i="39" s="1"/>
  <c r="AB2" i="51" s="1"/>
  <c r="AD3" i="32"/>
  <c r="AD2" i="44" s="1"/>
  <c r="AD2" i="56" s="1"/>
  <c r="AF3" i="27"/>
  <c r="AF2" i="36" s="1"/>
  <c r="AH3" i="33"/>
  <c r="AH2" i="45" s="1"/>
  <c r="AH2" i="57" s="1"/>
  <c r="AJ3" i="33"/>
  <c r="AJ2" i="45" s="1"/>
  <c r="AJ2" i="57" s="1"/>
  <c r="AO3" i="31"/>
  <c r="AO2" i="42" s="1"/>
  <c r="AO2" i="54" s="1"/>
  <c r="C28" i="25"/>
  <c r="C27" i="40" s="1"/>
  <c r="C27" i="52" s="1"/>
  <c r="Q28" i="33"/>
  <c r="Q27" i="45" s="1"/>
  <c r="Q27" i="57" s="1"/>
  <c r="Q28" i="25"/>
  <c r="Q27" i="40" s="1"/>
  <c r="Q27" i="52" s="1"/>
  <c r="Q28" i="30"/>
  <c r="Q27" i="41" s="1"/>
  <c r="Q27" i="53" s="1"/>
  <c r="Q28" i="32"/>
  <c r="Q27" i="44" s="1"/>
  <c r="Q27" i="56" s="1"/>
  <c r="Q28" i="28"/>
  <c r="Q27" i="37" s="1"/>
  <c r="Q27" i="50" s="1"/>
  <c r="Q28" i="29"/>
  <c r="Q27" i="39" s="1"/>
  <c r="Q27" i="51" s="1"/>
  <c r="Q28" i="31"/>
  <c r="Q27" i="42" s="1"/>
  <c r="Q27" i="54" s="1"/>
  <c r="Q28" i="27"/>
  <c r="Q27" i="36" s="1"/>
  <c r="K3" i="32"/>
  <c r="K2" i="44" s="1"/>
  <c r="K2" i="56" s="1"/>
  <c r="S28" i="33"/>
  <c r="S27" i="45" s="1"/>
  <c r="S27" i="57" s="1"/>
  <c r="S28" i="28"/>
  <c r="S27" i="37" s="1"/>
  <c r="S27" i="50" s="1"/>
  <c r="S28" i="27"/>
  <c r="S27" i="36" s="1"/>
  <c r="S28" i="31"/>
  <c r="S27" i="42" s="1"/>
  <c r="S27" i="54" s="1"/>
  <c r="S28" i="30"/>
  <c r="S27" i="41" s="1"/>
  <c r="S27" i="53" s="1"/>
  <c r="S28" i="25"/>
  <c r="S27" i="40" s="1"/>
  <c r="S27" i="52" s="1"/>
  <c r="S28" i="32"/>
  <c r="S27" i="44" s="1"/>
  <c r="S27" i="56" s="1"/>
  <c r="S28" i="29"/>
  <c r="S27" i="39" s="1"/>
  <c r="S27" i="51" s="1"/>
  <c r="I3" i="33"/>
  <c r="I2" i="45" s="1"/>
  <c r="I2" i="57" s="1"/>
  <c r="Q3" i="28"/>
  <c r="Q2" i="37" s="1"/>
  <c r="Q2" i="50" s="1"/>
  <c r="X3" i="29"/>
  <c r="X2" i="39" s="1"/>
  <c r="X2" i="51" s="1"/>
  <c r="AC3" i="25"/>
  <c r="AC2" i="40" s="1"/>
  <c r="AC2" i="52" s="1"/>
  <c r="AG3" i="29"/>
  <c r="AG2" i="39" s="1"/>
  <c r="AG2" i="51" s="1"/>
  <c r="AN3" i="32"/>
  <c r="AN2" i="44" s="1"/>
  <c r="AN2" i="56" s="1"/>
  <c r="AO3" i="27"/>
  <c r="AO2" i="36" s="1"/>
  <c r="AP3" i="33"/>
  <c r="AP2" i="45" s="1"/>
  <c r="AP2" i="57" s="1"/>
  <c r="D3" i="32"/>
  <c r="D2" i="44" s="1"/>
  <c r="D2" i="56" s="1"/>
  <c r="T28" i="33"/>
  <c r="T27" i="45" s="1"/>
  <c r="T27" i="57" s="1"/>
  <c r="T28" i="25"/>
  <c r="T27" i="40" s="1"/>
  <c r="T27" i="52" s="1"/>
  <c r="T28" i="30"/>
  <c r="T27" i="41" s="1"/>
  <c r="T27" i="53" s="1"/>
  <c r="T28" i="28"/>
  <c r="T27" i="37" s="1"/>
  <c r="T27" i="50" s="1"/>
  <c r="T28" i="27"/>
  <c r="T27" i="36" s="1"/>
  <c r="T28" i="29"/>
  <c r="T27" i="39" s="1"/>
  <c r="T27" i="51" s="1"/>
  <c r="T28" i="31"/>
  <c r="T27" i="42" s="1"/>
  <c r="T27" i="54" s="1"/>
  <c r="T28" i="32"/>
  <c r="T27" i="44" s="1"/>
  <c r="T27" i="56" s="1"/>
  <c r="G3" i="30"/>
  <c r="G2" i="41" s="1"/>
  <c r="G2" i="53" s="1"/>
  <c r="I3" i="27"/>
  <c r="I2" i="36" s="1"/>
  <c r="K3" i="29"/>
  <c r="K2" i="39" s="1"/>
  <c r="K2" i="51" s="1"/>
  <c r="O3" i="33"/>
  <c r="O2" i="45" s="1"/>
  <c r="O2" i="57" s="1"/>
  <c r="Q3" i="25"/>
  <c r="Q2" i="40" s="1"/>
  <c r="Q2" i="52" s="1"/>
  <c r="W3" i="30"/>
  <c r="W2" i="41" s="1"/>
  <c r="W2" i="53" s="1"/>
  <c r="AA3" i="28"/>
  <c r="AA2" i="37" s="1"/>
  <c r="AA2" i="50" s="1"/>
  <c r="AC3" i="33"/>
  <c r="AC2" i="45" s="1"/>
  <c r="AC2" i="57" s="1"/>
  <c r="AE3" i="27"/>
  <c r="AE2" i="36" s="1"/>
  <c r="AG3" i="25"/>
  <c r="AG2" i="40" s="1"/>
  <c r="AG2" i="52" s="1"/>
  <c r="AI3" i="27"/>
  <c r="AI2" i="36" s="1"/>
  <c r="AO3" i="30"/>
  <c r="AO2" i="41" s="1"/>
  <c r="AO2" i="53" s="1"/>
  <c r="C28" i="29"/>
  <c r="C27" i="39" s="1"/>
  <c r="C27" i="51" s="1"/>
  <c r="U28" i="33"/>
  <c r="U27" i="45" s="1"/>
  <c r="U27" i="57" s="1"/>
  <c r="U28" i="31"/>
  <c r="U27" i="42" s="1"/>
  <c r="U27" i="54" s="1"/>
  <c r="U28" i="32"/>
  <c r="U27" i="44" s="1"/>
  <c r="U27" i="56" s="1"/>
  <c r="U28" i="27"/>
  <c r="U27" i="36" s="1"/>
  <c r="U28" i="30"/>
  <c r="U27" i="41" s="1"/>
  <c r="U27" i="53" s="1"/>
  <c r="U28" i="25"/>
  <c r="U27" i="40" s="1"/>
  <c r="U27" i="52" s="1"/>
  <c r="U28" i="28"/>
  <c r="U27" i="37" s="1"/>
  <c r="U27" i="50" s="1"/>
  <c r="U28" i="29"/>
  <c r="U27" i="39" s="1"/>
  <c r="U27" i="51" s="1"/>
  <c r="AK28" i="32"/>
  <c r="AK27" i="44" s="1"/>
  <c r="AK27" i="56" s="1"/>
  <c r="AK28" i="27"/>
  <c r="AK27" i="36" s="1"/>
  <c r="AK28" i="25"/>
  <c r="AK27" i="40" s="1"/>
  <c r="AK27" i="52" s="1"/>
  <c r="AK28" i="30"/>
  <c r="AK27" i="41" s="1"/>
  <c r="AK27" i="53" s="1"/>
  <c r="AK28" i="28"/>
  <c r="AK27" i="37" s="1"/>
  <c r="AK27" i="50" s="1"/>
  <c r="AK28" i="33"/>
  <c r="AK27" i="45" s="1"/>
  <c r="AK27" i="57" s="1"/>
  <c r="AK28" i="31"/>
  <c r="AK27" i="42" s="1"/>
  <c r="AK27" i="54" s="1"/>
  <c r="AK28" i="29"/>
  <c r="AK27" i="39" s="1"/>
  <c r="AK27" i="51" s="1"/>
  <c r="R3" i="28"/>
  <c r="R2" i="37" s="1"/>
  <c r="R2" i="50" s="1"/>
  <c r="V3" i="32"/>
  <c r="V2" i="44" s="1"/>
  <c r="V2" i="56" s="1"/>
  <c r="Z3" i="25"/>
  <c r="Z2" i="40" s="1"/>
  <c r="Z2" i="52" s="1"/>
  <c r="AD3" i="30"/>
  <c r="AD2" i="41" s="1"/>
  <c r="AD2" i="53" s="1"/>
  <c r="AJ3" i="31"/>
  <c r="AJ2" i="42" s="1"/>
  <c r="AJ2" i="54" s="1"/>
  <c r="D28" i="30"/>
  <c r="D27" i="41" s="1"/>
  <c r="D27" i="53" s="1"/>
  <c r="D3" i="30"/>
  <c r="D2" i="41" s="1"/>
  <c r="D2" i="53" s="1"/>
  <c r="V28" i="28"/>
  <c r="V27" i="37" s="1"/>
  <c r="V27" i="50" s="1"/>
  <c r="V28" i="29"/>
  <c r="V27" i="39" s="1"/>
  <c r="V27" i="51" s="1"/>
  <c r="V28" i="31"/>
  <c r="V27" i="42" s="1"/>
  <c r="V27" i="54" s="1"/>
  <c r="V28" i="27"/>
  <c r="V27" i="36" s="1"/>
  <c r="V28" i="25"/>
  <c r="V27" i="40" s="1"/>
  <c r="V27" i="52" s="1"/>
  <c r="V28" i="33"/>
  <c r="V27" i="45" s="1"/>
  <c r="V27" i="57" s="1"/>
  <c r="V28" i="32"/>
  <c r="V27" i="44" s="1"/>
  <c r="V27" i="56" s="1"/>
  <c r="V28" i="30"/>
  <c r="V27" i="41" s="1"/>
  <c r="V27" i="53" s="1"/>
  <c r="AL28" i="28"/>
  <c r="AL27" i="37" s="1"/>
  <c r="AL27" i="50" s="1"/>
  <c r="AL28" i="32"/>
  <c r="AL27" i="44" s="1"/>
  <c r="AL27" i="56" s="1"/>
  <c r="AL28" i="30"/>
  <c r="AL27" i="41" s="1"/>
  <c r="AL27" i="53" s="1"/>
  <c r="AL28" i="27"/>
  <c r="AL27" i="36" s="1"/>
  <c r="AL28" i="25"/>
  <c r="AL27" i="40" s="1"/>
  <c r="AL27" i="52" s="1"/>
  <c r="AL28" i="29"/>
  <c r="AL27" i="39" s="1"/>
  <c r="AL27" i="51" s="1"/>
  <c r="AL28" i="33"/>
  <c r="AL27" i="45" s="1"/>
  <c r="AL27" i="57" s="1"/>
  <c r="AL28" i="31"/>
  <c r="AL27" i="42" s="1"/>
  <c r="AL27" i="54" s="1"/>
  <c r="I3" i="30"/>
  <c r="I2" i="41" s="1"/>
  <c r="I2" i="53" s="1"/>
  <c r="P3" i="29"/>
  <c r="P2" i="39" s="1"/>
  <c r="P2" i="51" s="1"/>
  <c r="Q3" i="29"/>
  <c r="Q2" i="39" s="1"/>
  <c r="Q2" i="51" s="1"/>
  <c r="T3" i="27"/>
  <c r="T2" i="36" s="1"/>
  <c r="X3" i="28"/>
  <c r="X2" i="37" s="1"/>
  <c r="X2" i="50" s="1"/>
  <c r="AC3" i="30"/>
  <c r="AC2" i="41" s="1"/>
  <c r="AC2" i="53" s="1"/>
  <c r="AF3" i="28"/>
  <c r="AF2" i="37" s="1"/>
  <c r="AF2" i="50" s="1"/>
  <c r="AG3" i="31"/>
  <c r="AG2" i="42" s="1"/>
  <c r="AG2" i="54" s="1"/>
  <c r="AN3" i="25"/>
  <c r="AN2" i="40" s="1"/>
  <c r="AN2" i="52" s="1"/>
  <c r="AO3" i="28"/>
  <c r="AO2" i="37" s="1"/>
  <c r="AO2" i="50" s="1"/>
  <c r="AP3" i="25"/>
  <c r="AP2" i="40" s="1"/>
  <c r="AP2" i="52" s="1"/>
  <c r="AJ3" i="27"/>
  <c r="AJ2" i="36" s="1"/>
  <c r="AO3" i="33"/>
  <c r="AO2" i="45" s="1"/>
  <c r="AO2" i="57" s="1"/>
  <c r="D28" i="31"/>
  <c r="D27" i="42" s="1"/>
  <c r="D27" i="54" s="1"/>
  <c r="X28" i="33"/>
  <c r="X27" i="45" s="1"/>
  <c r="X27" i="57" s="1"/>
  <c r="X28" i="31"/>
  <c r="X27" i="42" s="1"/>
  <c r="X27" i="54" s="1"/>
  <c r="X28" i="32"/>
  <c r="X27" i="44" s="1"/>
  <c r="X27" i="56" s="1"/>
  <c r="X28" i="27"/>
  <c r="X27" i="36" s="1"/>
  <c r="X28" i="25"/>
  <c r="X27" i="40" s="1"/>
  <c r="X27" i="52" s="1"/>
  <c r="X28" i="28"/>
  <c r="X27" i="37" s="1"/>
  <c r="X27" i="50" s="1"/>
  <c r="X28" i="30"/>
  <c r="X27" i="41" s="1"/>
  <c r="X27" i="53" s="1"/>
  <c r="X28" i="29"/>
  <c r="X27" i="39" s="1"/>
  <c r="X27" i="51" s="1"/>
  <c r="AN28" i="33"/>
  <c r="AN27" i="45" s="1"/>
  <c r="AN27" i="57" s="1"/>
  <c r="AN28" i="25"/>
  <c r="AN27" i="40" s="1"/>
  <c r="AN27" i="52" s="1"/>
  <c r="AN28" i="30"/>
  <c r="AN27" i="41" s="1"/>
  <c r="AN27" i="53" s="1"/>
  <c r="AN28" i="31"/>
  <c r="AN27" i="42" s="1"/>
  <c r="AN27" i="54" s="1"/>
  <c r="AN28" i="28"/>
  <c r="AN27" i="37" s="1"/>
  <c r="AN27" i="50" s="1"/>
  <c r="AN28" i="29"/>
  <c r="AN27" i="39" s="1"/>
  <c r="AN27" i="51" s="1"/>
  <c r="AN28" i="32"/>
  <c r="AN27" i="44" s="1"/>
  <c r="AN27" i="56" s="1"/>
  <c r="AN28" i="27"/>
  <c r="AN27" i="36" s="1"/>
  <c r="D3" i="27"/>
  <c r="D2" i="36" s="1"/>
  <c r="E3" i="28"/>
  <c r="E2" i="37" s="1"/>
  <c r="E2" i="50" s="1"/>
  <c r="J3" i="32"/>
  <c r="J2" i="44" s="1"/>
  <c r="J2" i="56" s="1"/>
  <c r="R3" i="31"/>
  <c r="R2" i="42" s="1"/>
  <c r="R2" i="54" s="1"/>
  <c r="V3" i="29"/>
  <c r="V2" i="39" s="1"/>
  <c r="V2" i="51" s="1"/>
  <c r="Z3" i="27"/>
  <c r="Z2" i="36" s="1"/>
  <c r="AB3" i="25"/>
  <c r="AB2" i="40" s="1"/>
  <c r="AB2" i="52" s="1"/>
  <c r="AD3" i="28"/>
  <c r="AD2" i="37" s="1"/>
  <c r="AD2" i="50" s="1"/>
  <c r="AH3" i="31"/>
  <c r="AH2" i="42" s="1"/>
  <c r="AH2" i="54" s="1"/>
  <c r="AM3" i="33"/>
  <c r="AM2" i="45" s="1"/>
  <c r="AM2" i="57" s="1"/>
  <c r="C28" i="30"/>
  <c r="C27" i="41" s="1"/>
  <c r="C27" i="53" s="1"/>
  <c r="C28" i="32"/>
  <c r="C27" i="44" s="1"/>
  <c r="C27" i="56" s="1"/>
  <c r="V3" i="33"/>
  <c r="V2" i="45" s="1"/>
  <c r="V2" i="57" s="1"/>
  <c r="Z3" i="30"/>
  <c r="Z2" i="41" s="1"/>
  <c r="Z2" i="53" s="1"/>
  <c r="AD3" i="27"/>
  <c r="AD2" i="36" s="1"/>
  <c r="AJ3" i="28"/>
  <c r="AJ2" i="37" s="1"/>
  <c r="AJ2" i="50" s="1"/>
  <c r="D28" i="25"/>
  <c r="D27" i="40" s="1"/>
  <c r="D27" i="52" s="1"/>
  <c r="F28" i="25"/>
  <c r="F27" i="40" s="1"/>
  <c r="F27" i="52" s="1"/>
  <c r="F28" i="27"/>
  <c r="F27" i="36" s="1"/>
  <c r="F28" i="30"/>
  <c r="F27" i="41" s="1"/>
  <c r="F27" i="53" s="1"/>
  <c r="F28" i="29"/>
  <c r="F27" i="39" s="1"/>
  <c r="F27" i="51" s="1"/>
  <c r="F28" i="32"/>
  <c r="F27" i="44" s="1"/>
  <c r="F27" i="56" s="1"/>
  <c r="F28" i="33"/>
  <c r="F27" i="45" s="1"/>
  <c r="F27" i="57" s="1"/>
  <c r="E3" i="31"/>
  <c r="E2" i="42" s="1"/>
  <c r="E2" i="54" s="1"/>
  <c r="R3" i="33"/>
  <c r="R2" i="45" s="1"/>
  <c r="R2" i="57" s="1"/>
  <c r="G28" i="33"/>
  <c r="G27" i="45" s="1"/>
  <c r="G27" i="57" s="1"/>
  <c r="G28" i="29"/>
  <c r="G27" i="39" s="1"/>
  <c r="G27" i="51" s="1"/>
  <c r="G28" i="31"/>
  <c r="G27" i="42" s="1"/>
  <c r="G27" i="54" s="1"/>
  <c r="G28" i="27"/>
  <c r="G27" i="36" s="1"/>
  <c r="G28" i="30"/>
  <c r="G27" i="41" s="1"/>
  <c r="G27" i="53" s="1"/>
  <c r="G28" i="25"/>
  <c r="G27" i="40" s="1"/>
  <c r="G27" i="52" s="1"/>
  <c r="AA28" i="28"/>
  <c r="AA27" i="37" s="1"/>
  <c r="AA27" i="50" s="1"/>
  <c r="AA28" i="30"/>
  <c r="AA27" i="41" s="1"/>
  <c r="AA27" i="53" s="1"/>
  <c r="AA28" i="32"/>
  <c r="AA27" i="44" s="1"/>
  <c r="AA27" i="56" s="1"/>
  <c r="AA28" i="31"/>
  <c r="AA27" i="42" s="1"/>
  <c r="AA27" i="54" s="1"/>
  <c r="AA28" i="29"/>
  <c r="AA27" i="39" s="1"/>
  <c r="AA27" i="51" s="1"/>
  <c r="AA28" i="33"/>
  <c r="AA27" i="45" s="1"/>
  <c r="AA27" i="57" s="1"/>
  <c r="AA28" i="27"/>
  <c r="AA27" i="36" s="1"/>
  <c r="AA28" i="25"/>
  <c r="AA27" i="40" s="1"/>
  <c r="AA27" i="52" s="1"/>
  <c r="AQ28" i="27"/>
  <c r="AQ27" i="36" s="1"/>
  <c r="AQ28" i="33"/>
  <c r="AQ27" i="45" s="1"/>
  <c r="AQ27" i="57" s="1"/>
  <c r="AQ28" i="29"/>
  <c r="AQ27" i="39" s="1"/>
  <c r="AQ27" i="51" s="1"/>
  <c r="AQ28" i="30"/>
  <c r="AQ27" i="41" s="1"/>
  <c r="AQ27" i="53" s="1"/>
  <c r="AQ28" i="25"/>
  <c r="AQ27" i="40" s="1"/>
  <c r="AQ27" i="52" s="1"/>
  <c r="AQ28" i="28"/>
  <c r="AQ27" i="37" s="1"/>
  <c r="AQ27" i="50" s="1"/>
  <c r="AQ28" i="31"/>
  <c r="AQ27" i="42" s="1"/>
  <c r="AQ27" i="54" s="1"/>
  <c r="AQ28" i="32"/>
  <c r="AQ27" i="44" s="1"/>
  <c r="AQ27" i="56" s="1"/>
  <c r="D3" i="25"/>
  <c r="D2" i="40" s="1"/>
  <c r="D2" i="52" s="1"/>
  <c r="J3" i="28"/>
  <c r="J2" i="37" s="1"/>
  <c r="J2" i="50" s="1"/>
  <c r="R3" i="25"/>
  <c r="R2" i="40" s="1"/>
  <c r="R2" i="52" s="1"/>
  <c r="V3" i="27"/>
  <c r="V2" i="36" s="1"/>
  <c r="Z3" i="32"/>
  <c r="Z2" i="44" s="1"/>
  <c r="Z2" i="56" s="1"/>
  <c r="AB3" i="33"/>
  <c r="AB2" i="45" s="1"/>
  <c r="AB2" i="57" s="1"/>
  <c r="AD3" i="25"/>
  <c r="AD2" i="40" s="1"/>
  <c r="AD2" i="52" s="1"/>
  <c r="C28" i="28"/>
  <c r="C27" i="37" s="1"/>
  <c r="C27" i="50" s="1"/>
  <c r="D28" i="32"/>
  <c r="D27" i="44" s="1"/>
  <c r="D27" i="56" s="1"/>
  <c r="AI3" i="30"/>
  <c r="AI2" i="41" s="1"/>
  <c r="AI2" i="53" s="1"/>
  <c r="AN3" i="27"/>
  <c r="AN2" i="36" s="1"/>
  <c r="H28" i="29"/>
  <c r="H27" i="39" s="1"/>
  <c r="H27" i="51" s="1"/>
  <c r="H28" i="32"/>
  <c r="H27" i="44" s="1"/>
  <c r="H27" i="56" s="1"/>
  <c r="H28" i="31"/>
  <c r="H27" i="42" s="1"/>
  <c r="H27" i="54" s="1"/>
  <c r="H28" i="27"/>
  <c r="H27" i="36" s="1"/>
  <c r="H28" i="30"/>
  <c r="H27" i="41" s="1"/>
  <c r="H27" i="53" s="1"/>
  <c r="H28" i="28"/>
  <c r="H27" i="37" s="1"/>
  <c r="H27" i="50" s="1"/>
  <c r="H28" i="33"/>
  <c r="H27" i="45" s="1"/>
  <c r="H27" i="57" s="1"/>
  <c r="H28" i="25"/>
  <c r="H27" i="40" s="1"/>
  <c r="H27" i="52" s="1"/>
  <c r="I28" i="32"/>
  <c r="I27" i="44" s="1"/>
  <c r="I27" i="56" s="1"/>
  <c r="I28" i="29"/>
  <c r="I27" i="39" s="1"/>
  <c r="I27" i="51" s="1"/>
  <c r="I28" i="30"/>
  <c r="I27" i="41" s="1"/>
  <c r="I27" i="53" s="1"/>
  <c r="I28" i="28"/>
  <c r="I27" i="37" s="1"/>
  <c r="I27" i="50" s="1"/>
  <c r="I28" i="31"/>
  <c r="I27" i="42" s="1"/>
  <c r="I27" i="54" s="1"/>
  <c r="I28" i="27"/>
  <c r="I27" i="36" s="1"/>
  <c r="I28" i="33"/>
  <c r="I27" i="45" s="1"/>
  <c r="I27" i="57" s="1"/>
  <c r="I28" i="25"/>
  <c r="I27" i="40" s="1"/>
  <c r="I27" i="52" s="1"/>
  <c r="O3" i="32"/>
  <c r="O2" i="44" s="1"/>
  <c r="O2" i="56" s="1"/>
  <c r="V3" i="30"/>
  <c r="V2" i="41" s="1"/>
  <c r="V2" i="53" s="1"/>
  <c r="F28" i="31"/>
  <c r="F27" i="42" s="1"/>
  <c r="F27" i="54" s="1"/>
  <c r="AP28" i="30"/>
  <c r="AP27" i="41" s="1"/>
  <c r="AP27" i="53" s="1"/>
  <c r="AP28" i="31"/>
  <c r="AP27" i="42" s="1"/>
  <c r="AP27" i="54" s="1"/>
  <c r="AP28" i="33"/>
  <c r="AP27" i="45" s="1"/>
  <c r="AP27" i="57" s="1"/>
  <c r="AP28" i="27"/>
  <c r="AP27" i="36" s="1"/>
  <c r="AP28" i="32"/>
  <c r="AP27" i="44" s="1"/>
  <c r="AP27" i="56" s="1"/>
  <c r="AP28" i="29"/>
  <c r="AP27" i="39" s="1"/>
  <c r="AP27" i="51" s="1"/>
  <c r="AP28" i="28"/>
  <c r="AP27" i="37" s="1"/>
  <c r="AP27" i="50" s="1"/>
  <c r="AP28" i="25"/>
  <c r="AP27" i="40" s="1"/>
  <c r="AP27" i="52" s="1"/>
  <c r="AD3" i="29"/>
  <c r="AD2" i="39" s="1"/>
  <c r="AD2" i="51" s="1"/>
  <c r="J28" i="25"/>
  <c r="J27" i="40" s="1"/>
  <c r="J27" i="52" s="1"/>
  <c r="J28" i="33"/>
  <c r="J27" i="45" s="1"/>
  <c r="J27" i="57" s="1"/>
  <c r="J28" i="28"/>
  <c r="J27" i="37" s="1"/>
  <c r="J27" i="50" s="1"/>
  <c r="J28" i="29"/>
  <c r="J27" i="39" s="1"/>
  <c r="J27" i="51" s="1"/>
  <c r="J28" i="32"/>
  <c r="J27" i="44" s="1"/>
  <c r="J27" i="56" s="1"/>
  <c r="J28" i="30"/>
  <c r="J27" i="41" s="1"/>
  <c r="J27" i="53" s="1"/>
  <c r="J28" i="27"/>
  <c r="J27" i="36" s="1"/>
  <c r="J28" i="31"/>
  <c r="J27" i="42" s="1"/>
  <c r="J27" i="54" s="1"/>
  <c r="G3" i="29"/>
  <c r="G2" i="39" s="1"/>
  <c r="G2" i="51" s="1"/>
  <c r="I3" i="25"/>
  <c r="I2" i="40" s="1"/>
  <c r="I2" i="52" s="1"/>
  <c r="AC3" i="27"/>
  <c r="AC2" i="36" s="1"/>
  <c r="C28" i="27"/>
  <c r="C27" i="36" s="1"/>
  <c r="Z28" i="31"/>
  <c r="Z27" i="42" s="1"/>
  <c r="Z27" i="54" s="1"/>
  <c r="Z28" i="28"/>
  <c r="Z27" i="37" s="1"/>
  <c r="Z27" i="50" s="1"/>
  <c r="Z28" i="29"/>
  <c r="Z27" i="39" s="1"/>
  <c r="Z27" i="51" s="1"/>
  <c r="Z28" i="27"/>
  <c r="Z27" i="36" s="1"/>
  <c r="Z28" i="25"/>
  <c r="Z27" i="40" s="1"/>
  <c r="Z27" i="52" s="1"/>
  <c r="Z28" i="30"/>
  <c r="Z27" i="41" s="1"/>
  <c r="Z27" i="53" s="1"/>
  <c r="Z28" i="32"/>
  <c r="Z27" i="44" s="1"/>
  <c r="Z27" i="56" s="1"/>
  <c r="Z28" i="33"/>
  <c r="Z27" i="45" s="1"/>
  <c r="Z27" i="57" s="1"/>
  <c r="R3" i="27"/>
  <c r="R2" i="36" s="1"/>
  <c r="Z3" i="31"/>
  <c r="Z2" i="42" s="1"/>
  <c r="Z2" i="54" s="1"/>
  <c r="AD28" i="29"/>
  <c r="AD27" i="39" s="1"/>
  <c r="AD27" i="51" s="1"/>
  <c r="AD28" i="31"/>
  <c r="AD27" i="42" s="1"/>
  <c r="AD27" i="54" s="1"/>
  <c r="AD28" i="27"/>
  <c r="AD27" i="36" s="1"/>
  <c r="AD28" i="30"/>
  <c r="AD27" i="41" s="1"/>
  <c r="AD27" i="53" s="1"/>
  <c r="AD28" i="25"/>
  <c r="AD27" i="40" s="1"/>
  <c r="AD27" i="52" s="1"/>
  <c r="AD28" i="32"/>
  <c r="AD27" i="44" s="1"/>
  <c r="AD27" i="56" s="1"/>
  <c r="AD28" i="33"/>
  <c r="AD27" i="45" s="1"/>
  <c r="AD27" i="57" s="1"/>
  <c r="AD28" i="28"/>
  <c r="AD27" i="37" s="1"/>
  <c r="AD27" i="50" s="1"/>
  <c r="Q3" i="33"/>
  <c r="Q2" i="45" s="1"/>
  <c r="Q2" i="57" s="1"/>
  <c r="K28" i="33"/>
  <c r="K27" i="45" s="1"/>
  <c r="K27" i="57" s="1"/>
  <c r="K28" i="29"/>
  <c r="K27" i="39" s="1"/>
  <c r="K27" i="51" s="1"/>
  <c r="K28" i="30"/>
  <c r="K27" i="41" s="1"/>
  <c r="K27" i="53" s="1"/>
  <c r="K28" i="25"/>
  <c r="K27" i="40" s="1"/>
  <c r="K27" i="52" s="1"/>
  <c r="K28" i="28"/>
  <c r="K27" i="37" s="1"/>
  <c r="K27" i="50" s="1"/>
  <c r="K28" i="32"/>
  <c r="K27" i="44" s="1"/>
  <c r="K27" i="56" s="1"/>
  <c r="K28" i="31"/>
  <c r="K27" i="42" s="1"/>
  <c r="K27" i="54" s="1"/>
  <c r="K28" i="27"/>
  <c r="K27" i="36" s="1"/>
  <c r="AE28" i="27"/>
  <c r="AE27" i="36" s="1"/>
  <c r="AE28" i="28"/>
  <c r="AE27" i="37" s="1"/>
  <c r="AE27" i="50" s="1"/>
  <c r="AE28" i="29"/>
  <c r="AE27" i="39" s="1"/>
  <c r="AE27" i="51" s="1"/>
  <c r="AE28" i="33"/>
  <c r="AE27" i="45" s="1"/>
  <c r="AE27" i="57" s="1"/>
  <c r="AE28" i="30"/>
  <c r="AE27" i="41" s="1"/>
  <c r="AE27" i="53" s="1"/>
  <c r="AE28" i="25"/>
  <c r="AE27" i="40" s="1"/>
  <c r="AE27" i="52" s="1"/>
  <c r="AE28" i="32"/>
  <c r="AE27" i="44" s="1"/>
  <c r="AE27" i="56" s="1"/>
  <c r="AE28" i="31"/>
  <c r="AE27" i="42" s="1"/>
  <c r="AE27" i="54" s="1"/>
  <c r="H3" i="25"/>
  <c r="H2" i="40" s="1"/>
  <c r="H2" i="52" s="1"/>
  <c r="K3" i="25"/>
  <c r="K2" i="40" s="1"/>
  <c r="K2" i="52" s="1"/>
  <c r="L3" i="27"/>
  <c r="L2" i="36" s="1"/>
  <c r="O3" i="29"/>
  <c r="O2" i="39" s="1"/>
  <c r="O2" i="51" s="1"/>
  <c r="P3" i="33"/>
  <c r="P2" i="45" s="1"/>
  <c r="P2" i="57" s="1"/>
  <c r="T3" i="33"/>
  <c r="T2" i="45" s="1"/>
  <c r="T2" i="57" s="1"/>
  <c r="W3" i="33"/>
  <c r="W2" i="45" s="1"/>
  <c r="W2" i="57" s="1"/>
  <c r="X3" i="27"/>
  <c r="X2" i="36" s="1"/>
  <c r="AA3" i="29"/>
  <c r="AA2" i="39" s="1"/>
  <c r="AA2" i="51" s="1"/>
  <c r="AB3" i="32"/>
  <c r="AB2" i="44" s="1"/>
  <c r="AB2" i="56" s="1"/>
  <c r="AE3" i="30"/>
  <c r="AE2" i="41" s="1"/>
  <c r="AE2" i="53" s="1"/>
  <c r="AF3" i="31"/>
  <c r="AF2" i="42" s="1"/>
  <c r="AF2" i="54" s="1"/>
  <c r="AI3" i="25"/>
  <c r="AI2" i="40" s="1"/>
  <c r="AI2" i="52" s="1"/>
  <c r="AI3" i="29"/>
  <c r="AI2" i="39" s="1"/>
  <c r="AI2" i="51" s="1"/>
  <c r="AN3" i="28"/>
  <c r="AN2" i="37" s="1"/>
  <c r="AN2" i="50" s="1"/>
  <c r="AN3" i="30"/>
  <c r="AN2" i="41" s="1"/>
  <c r="AN2" i="53" s="1"/>
  <c r="AP3" i="30"/>
  <c r="AP2" i="41" s="1"/>
  <c r="AP2" i="53" s="1"/>
  <c r="AP3" i="29"/>
  <c r="AP2" i="39" s="1"/>
  <c r="AP2" i="51" s="1"/>
  <c r="AB28" i="28"/>
  <c r="AB27" i="37" s="1"/>
  <c r="AB27" i="50" s="1"/>
  <c r="AB28" i="30"/>
  <c r="AB27" i="41" s="1"/>
  <c r="AB27" i="53" s="1"/>
  <c r="AB28" i="31"/>
  <c r="AB27" i="42" s="1"/>
  <c r="AB27" i="54" s="1"/>
  <c r="AB28" i="32"/>
  <c r="AB27" i="44" s="1"/>
  <c r="AB27" i="56" s="1"/>
  <c r="AB28" i="29"/>
  <c r="AB27" i="39" s="1"/>
  <c r="AB27" i="51" s="1"/>
  <c r="AB28" i="33"/>
  <c r="AB27" i="45" s="1"/>
  <c r="AB27" i="57" s="1"/>
  <c r="AB28" i="25"/>
  <c r="AB27" i="40" s="1"/>
  <c r="AB27" i="52" s="1"/>
  <c r="AB28" i="27"/>
  <c r="AB27" i="36" s="1"/>
  <c r="G3" i="31"/>
  <c r="G2" i="42" s="1"/>
  <c r="G2" i="54" s="1"/>
  <c r="L28" i="29"/>
  <c r="L27" i="39" s="1"/>
  <c r="L27" i="51" s="1"/>
  <c r="L28" i="33"/>
  <c r="L27" i="45" s="1"/>
  <c r="L27" i="57" s="1"/>
  <c r="L28" i="31"/>
  <c r="L27" i="42" s="1"/>
  <c r="L27" i="54" s="1"/>
  <c r="L28" i="25"/>
  <c r="L27" i="40" s="1"/>
  <c r="L27" i="52" s="1"/>
  <c r="L28" i="32"/>
  <c r="L27" i="44" s="1"/>
  <c r="L27" i="56" s="1"/>
  <c r="L28" i="28"/>
  <c r="L27" i="37" s="1"/>
  <c r="L27" i="50" s="1"/>
  <c r="L28" i="30"/>
  <c r="L27" i="41" s="1"/>
  <c r="L27" i="53" s="1"/>
  <c r="L28" i="27"/>
  <c r="L27" i="36" s="1"/>
  <c r="D3" i="31"/>
  <c r="D2" i="42" s="1"/>
  <c r="D2" i="54" s="1"/>
  <c r="E3" i="32"/>
  <c r="E2" i="44" s="1"/>
  <c r="E2" i="56" s="1"/>
  <c r="K3" i="30"/>
  <c r="K2" i="41" s="1"/>
  <c r="K2" i="53" s="1"/>
  <c r="D28" i="29"/>
  <c r="D27" i="39" s="1"/>
  <c r="D27" i="51" s="1"/>
  <c r="K3" i="31"/>
  <c r="K2" i="42" s="1"/>
  <c r="K2" i="54" s="1"/>
  <c r="AF28" i="30"/>
  <c r="AF27" i="41" s="1"/>
  <c r="AF27" i="53" s="1"/>
  <c r="AF28" i="33"/>
  <c r="AF27" i="45" s="1"/>
  <c r="AF27" i="57" s="1"/>
  <c r="AF28" i="29"/>
  <c r="AF27" i="39" s="1"/>
  <c r="AF27" i="51" s="1"/>
  <c r="AF28" i="31"/>
  <c r="AF27" i="42" s="1"/>
  <c r="AF27" i="54" s="1"/>
  <c r="AF28" i="32"/>
  <c r="AF27" i="44" s="1"/>
  <c r="AF27" i="56" s="1"/>
  <c r="AF28" i="28"/>
  <c r="AF27" i="37" s="1"/>
  <c r="AF27" i="50" s="1"/>
  <c r="AF28" i="27"/>
  <c r="AF27" i="36" s="1"/>
  <c r="AF28" i="25"/>
  <c r="AF27" i="40" s="1"/>
  <c r="AF27" i="52" s="1"/>
  <c r="M28" i="30"/>
  <c r="M27" i="41" s="1"/>
  <c r="M27" i="53" s="1"/>
  <c r="M28" i="27"/>
  <c r="M27" i="36" s="1"/>
  <c r="M28" i="28"/>
  <c r="M27" i="37" s="1"/>
  <c r="M27" i="50" s="1"/>
  <c r="M28" i="31"/>
  <c r="M27" i="42" s="1"/>
  <c r="M27" i="54" s="1"/>
  <c r="M28" i="33"/>
  <c r="M27" i="45" s="1"/>
  <c r="M27" i="57" s="1"/>
  <c r="M28" i="25"/>
  <c r="M27" i="40" s="1"/>
  <c r="M27" i="52" s="1"/>
  <c r="M28" i="29"/>
  <c r="M27" i="39" s="1"/>
  <c r="M27" i="51" s="1"/>
  <c r="M28" i="32"/>
  <c r="M27" i="44" s="1"/>
  <c r="M27" i="56" s="1"/>
  <c r="AC28" i="33"/>
  <c r="AC27" i="45" s="1"/>
  <c r="AC27" i="57" s="1"/>
  <c r="AC28" i="30"/>
  <c r="AC27" i="41" s="1"/>
  <c r="AC27" i="53" s="1"/>
  <c r="AC28" i="25"/>
  <c r="AC27" i="40" s="1"/>
  <c r="AC27" i="52" s="1"/>
  <c r="AC28" i="32"/>
  <c r="AC27" i="44" s="1"/>
  <c r="AC27" i="56" s="1"/>
  <c r="AC28" i="31"/>
  <c r="AC27" i="42" s="1"/>
  <c r="AC27" i="54" s="1"/>
  <c r="AC28" i="28"/>
  <c r="AC27" i="37" s="1"/>
  <c r="AC27" i="50" s="1"/>
  <c r="AC28" i="27"/>
  <c r="AC27" i="36" s="1"/>
  <c r="AC28" i="29"/>
  <c r="AC27" i="39" s="1"/>
  <c r="AC27" i="51" s="1"/>
  <c r="G3" i="25"/>
  <c r="G2" i="40" s="1"/>
  <c r="G2" i="52" s="1"/>
  <c r="O3" i="28"/>
  <c r="O2" i="37" s="1"/>
  <c r="O2" i="50" s="1"/>
  <c r="AG28" i="30"/>
  <c r="AG27" i="41" s="1"/>
  <c r="AG27" i="53" s="1"/>
  <c r="AG28" i="28"/>
  <c r="AG27" i="37" s="1"/>
  <c r="AG27" i="50" s="1"/>
  <c r="AG28" i="27"/>
  <c r="AG27" i="36" s="1"/>
  <c r="AG28" i="32"/>
  <c r="AG27" i="44" s="1"/>
  <c r="AG27" i="56" s="1"/>
  <c r="AG28" i="33"/>
  <c r="AG27" i="45" s="1"/>
  <c r="AG27" i="57" s="1"/>
  <c r="AG28" i="25"/>
  <c r="AG27" i="40" s="1"/>
  <c r="AG27" i="52" s="1"/>
  <c r="AG28" i="29"/>
  <c r="AG27" i="39" s="1"/>
  <c r="AG27" i="51" s="1"/>
  <c r="AG28" i="31"/>
  <c r="AG27" i="42" s="1"/>
  <c r="AG27" i="54" s="1"/>
  <c r="N28" i="33"/>
  <c r="N27" i="45" s="1"/>
  <c r="N27" i="57" s="1"/>
  <c r="N28" i="31"/>
  <c r="N27" i="42" s="1"/>
  <c r="N27" i="54" s="1"/>
  <c r="N28" i="30"/>
  <c r="N27" i="41" s="1"/>
  <c r="N27" i="53" s="1"/>
  <c r="N28" i="25"/>
  <c r="N27" i="40" s="1"/>
  <c r="N27" i="52" s="1"/>
  <c r="N28" i="29"/>
  <c r="N27" i="39" s="1"/>
  <c r="N27" i="51" s="1"/>
  <c r="N28" i="32"/>
  <c r="N27" i="44" s="1"/>
  <c r="N27" i="56" s="1"/>
  <c r="N28" i="28"/>
  <c r="N27" i="37" s="1"/>
  <c r="N27" i="50" s="1"/>
  <c r="N28" i="27"/>
  <c r="N27" i="36" s="1"/>
  <c r="AH28" i="29"/>
  <c r="AH27" i="39" s="1"/>
  <c r="AH27" i="51" s="1"/>
  <c r="AH28" i="27"/>
  <c r="AH27" i="36" s="1"/>
  <c r="AH28" i="28"/>
  <c r="AH27" i="37" s="1"/>
  <c r="AH27" i="50" s="1"/>
  <c r="AH28" i="30"/>
  <c r="AH27" i="41" s="1"/>
  <c r="AH27" i="53" s="1"/>
  <c r="AH28" i="33"/>
  <c r="AH27" i="45" s="1"/>
  <c r="AH27" i="57" s="1"/>
  <c r="AH28" i="32"/>
  <c r="AH27" i="44" s="1"/>
  <c r="AH27" i="56" s="1"/>
  <c r="AH28" i="31"/>
  <c r="AH27" i="42" s="1"/>
  <c r="AH27" i="54" s="1"/>
  <c r="AH28" i="25"/>
  <c r="AH27" i="40" s="1"/>
  <c r="AH27" i="52" s="1"/>
  <c r="AI3" i="33"/>
  <c r="AI2" i="45" s="1"/>
  <c r="AI2" i="57" s="1"/>
  <c r="AO3" i="29"/>
  <c r="AO2" i="39" s="1"/>
  <c r="AO2" i="51" s="1"/>
  <c r="D28" i="28"/>
  <c r="D27" i="37" s="1"/>
  <c r="D27" i="50" s="1"/>
  <c r="AF6" i="28"/>
  <c r="AF5" i="37" s="1"/>
  <c r="AF5" i="50" s="1"/>
  <c r="AF6" i="27"/>
  <c r="AF5" i="36" s="1"/>
  <c r="AF6" i="31"/>
  <c r="AF5" i="42" s="1"/>
  <c r="AF5" i="54" s="1"/>
  <c r="AF6" i="32"/>
  <c r="AF5" i="44" s="1"/>
  <c r="AF5" i="56" s="1"/>
  <c r="AF6" i="30"/>
  <c r="AF5" i="41" s="1"/>
  <c r="AF5" i="53" s="1"/>
  <c r="AF6" i="25"/>
  <c r="AF5" i="40" s="1"/>
  <c r="AF5" i="52" s="1"/>
  <c r="AF6" i="29"/>
  <c r="AF5" i="39" s="1"/>
  <c r="AF5" i="51" s="1"/>
  <c r="AF6" i="33"/>
  <c r="AF5" i="45" s="1"/>
  <c r="AF5" i="57" s="1"/>
  <c r="AD21" i="25"/>
  <c r="AD20" i="40" s="1"/>
  <c r="AD20" i="52" s="1"/>
  <c r="AD21" i="27"/>
  <c r="AD20" i="36" s="1"/>
  <c r="AD21" i="29"/>
  <c r="AD20" i="39" s="1"/>
  <c r="AD20" i="51" s="1"/>
  <c r="AD21" i="32"/>
  <c r="AD20" i="44" s="1"/>
  <c r="AD20" i="56" s="1"/>
  <c r="AD21" i="31"/>
  <c r="AD20" i="42" s="1"/>
  <c r="AD20" i="54" s="1"/>
  <c r="AJ15" i="28"/>
  <c r="AJ14" i="37" s="1"/>
  <c r="AJ14" i="50" s="1"/>
  <c r="AJ15" i="32"/>
  <c r="AJ14" i="44" s="1"/>
  <c r="AJ14" i="56" s="1"/>
  <c r="AJ15" i="30"/>
  <c r="AJ14" i="41" s="1"/>
  <c r="AJ14" i="53" s="1"/>
  <c r="AJ15" i="25"/>
  <c r="AJ14" i="40" s="1"/>
  <c r="AJ14" i="52" s="1"/>
  <c r="AL25" i="33"/>
  <c r="AL24" i="45" s="1"/>
  <c r="AL24" i="57" s="1"/>
  <c r="AL25" i="31"/>
  <c r="AL24" i="42" s="1"/>
  <c r="AL24" i="54" s="1"/>
  <c r="AL25" i="30"/>
  <c r="AL24" i="41" s="1"/>
  <c r="AL24" i="53" s="1"/>
  <c r="AL25" i="25"/>
  <c r="AL24" i="40" s="1"/>
  <c r="AL24" i="52" s="1"/>
  <c r="AL25" i="32"/>
  <c r="AL24" i="44" s="1"/>
  <c r="AL24" i="56" s="1"/>
  <c r="AL25" i="27"/>
  <c r="AL24" i="36" s="1"/>
  <c r="AM24" i="25"/>
  <c r="AM23" i="40" s="1"/>
  <c r="AM23" i="52" s="1"/>
  <c r="AM24" i="31"/>
  <c r="AM23" i="42" s="1"/>
  <c r="AM23" i="54" s="1"/>
  <c r="AM24" i="28"/>
  <c r="AM23" i="37" s="1"/>
  <c r="AM23" i="50" s="1"/>
  <c r="AM24" i="30"/>
  <c r="AM23" i="41" s="1"/>
  <c r="AM23" i="53" s="1"/>
  <c r="AM24" i="29"/>
  <c r="AM23" i="39" s="1"/>
  <c r="AM23" i="51" s="1"/>
  <c r="AK15" i="27"/>
  <c r="AK14" i="36" s="1"/>
  <c r="AK15" i="30"/>
  <c r="AK14" i="41" s="1"/>
  <c r="AK14" i="53" s="1"/>
  <c r="AK15" i="29"/>
  <c r="AK14" i="39" s="1"/>
  <c r="AK14" i="51" s="1"/>
  <c r="AK15" i="32"/>
  <c r="AK14" i="44" s="1"/>
  <c r="AK14" i="56" s="1"/>
  <c r="AK15" i="28"/>
  <c r="AK14" i="37" s="1"/>
  <c r="AK14" i="50" s="1"/>
  <c r="AK15" i="33"/>
  <c r="AK14" i="45" s="1"/>
  <c r="AK14" i="57" s="1"/>
  <c r="AN24" i="32"/>
  <c r="AN23" i="44" s="1"/>
  <c r="AN23" i="56" s="1"/>
  <c r="AN24" i="27"/>
  <c r="AN23" i="36" s="1"/>
  <c r="AN24" i="28"/>
  <c r="AN23" i="37" s="1"/>
  <c r="AN23" i="50" s="1"/>
  <c r="AN24" i="25"/>
  <c r="AN23" i="40" s="1"/>
  <c r="AN23" i="52" s="1"/>
  <c r="AN24" i="31"/>
  <c r="AN23" i="42" s="1"/>
  <c r="AN23" i="54" s="1"/>
  <c r="AN24" i="29"/>
  <c r="AN23" i="39" s="1"/>
  <c r="AN23" i="51" s="1"/>
  <c r="AN24" i="33"/>
  <c r="AN23" i="45" s="1"/>
  <c r="AN23" i="57" s="1"/>
  <c r="AL15" i="32"/>
  <c r="AL14" i="44" s="1"/>
  <c r="AL14" i="56" s="1"/>
  <c r="AL15" i="31"/>
  <c r="AL14" i="42" s="1"/>
  <c r="AL14" i="54" s="1"/>
  <c r="AL15" i="27"/>
  <c r="AL14" i="36" s="1"/>
  <c r="AM15" i="28"/>
  <c r="AM14" i="37" s="1"/>
  <c r="AM14" i="50" s="1"/>
  <c r="AM15" i="31"/>
  <c r="AM14" i="42" s="1"/>
  <c r="AM14" i="54" s="1"/>
  <c r="AM15" i="29"/>
  <c r="AM14" i="39" s="1"/>
  <c r="AM14" i="51" s="1"/>
  <c r="AM15" i="30"/>
  <c r="AM14" i="41" s="1"/>
  <c r="AM14" i="53" s="1"/>
  <c r="AM15" i="25"/>
  <c r="AM14" i="40" s="1"/>
  <c r="AM14" i="52" s="1"/>
  <c r="Z14" i="31"/>
  <c r="Z13" i="42" s="1"/>
  <c r="Z13" i="54" s="1"/>
  <c r="Z14" i="30"/>
  <c r="Z13" i="41" s="1"/>
  <c r="Z13" i="53" s="1"/>
  <c r="Z14" i="32"/>
  <c r="Z13" i="44" s="1"/>
  <c r="Z13" i="56" s="1"/>
  <c r="Z14" i="29"/>
  <c r="Z13" i="39" s="1"/>
  <c r="Z13" i="51" s="1"/>
  <c r="Z14" i="27"/>
  <c r="Z13" i="36" s="1"/>
  <c r="Z14" i="28"/>
  <c r="Z13" i="37" s="1"/>
  <c r="Z13" i="50" s="1"/>
  <c r="Z14" i="33"/>
  <c r="Z13" i="45" s="1"/>
  <c r="Z13" i="57" s="1"/>
  <c r="Z14" i="25"/>
  <c r="Z13" i="40" s="1"/>
  <c r="Z13" i="52" s="1"/>
  <c r="AL16" i="31"/>
  <c r="AL15" i="42" s="1"/>
  <c r="AL15" i="54" s="1"/>
  <c r="AL16" i="33"/>
  <c r="AL15" i="45" s="1"/>
  <c r="AL15" i="57" s="1"/>
  <c r="AL16" i="29"/>
  <c r="AL15" i="39" s="1"/>
  <c r="AL15" i="51" s="1"/>
  <c r="AL16" i="32"/>
  <c r="AL15" i="44" s="1"/>
  <c r="AL15" i="56" s="1"/>
  <c r="AL16" i="25"/>
  <c r="AL15" i="40" s="1"/>
  <c r="AL15" i="52" s="1"/>
  <c r="AL16" i="30"/>
  <c r="AL15" i="41" s="1"/>
  <c r="AL15" i="53" s="1"/>
  <c r="AL16" i="27"/>
  <c r="AL15" i="36" s="1"/>
  <c r="AI19" i="32"/>
  <c r="AI18" i="44" s="1"/>
  <c r="AI18" i="56" s="1"/>
  <c r="AI19" i="30"/>
  <c r="AI18" i="41" s="1"/>
  <c r="AI18" i="53" s="1"/>
  <c r="AI19" i="29"/>
  <c r="AI18" i="39" s="1"/>
  <c r="AI18" i="51" s="1"/>
  <c r="L10" i="28"/>
  <c r="L9" i="37" s="1"/>
  <c r="L9" i="50" s="1"/>
  <c r="L10" i="25"/>
  <c r="L9" i="40" s="1"/>
  <c r="L9" i="52" s="1"/>
  <c r="L10" i="30"/>
  <c r="L9" i="41" s="1"/>
  <c r="L9" i="53" s="1"/>
  <c r="L10" i="27"/>
  <c r="L9" i="36" s="1"/>
  <c r="L10" i="31"/>
  <c r="L9" i="42" s="1"/>
  <c r="L9" i="54" s="1"/>
  <c r="L10" i="29"/>
  <c r="L9" i="39" s="1"/>
  <c r="L9" i="51" s="1"/>
  <c r="L10" i="33"/>
  <c r="L9" i="45" s="1"/>
  <c r="L9" i="57" s="1"/>
  <c r="N9" i="32"/>
  <c r="N8" i="44" s="1"/>
  <c r="N8" i="56" s="1"/>
  <c r="X27" i="33"/>
  <c r="X26" i="45" s="1"/>
  <c r="X26" i="57" s="1"/>
  <c r="X27" i="28"/>
  <c r="X26" i="37" s="1"/>
  <c r="X26" i="50" s="1"/>
  <c r="H19" i="31"/>
  <c r="H18" i="42" s="1"/>
  <c r="H18" i="54" s="1"/>
  <c r="H19" i="33"/>
  <c r="H18" i="45" s="1"/>
  <c r="H18" i="57" s="1"/>
  <c r="H19" i="25"/>
  <c r="H18" i="40" s="1"/>
  <c r="H18" i="52" s="1"/>
  <c r="H19" i="32"/>
  <c r="H18" i="44" s="1"/>
  <c r="H18" i="56" s="1"/>
  <c r="I19" i="31"/>
  <c r="I18" i="42" s="1"/>
  <c r="I18" i="54" s="1"/>
  <c r="I19" i="27"/>
  <c r="I18" i="36" s="1"/>
  <c r="I19" i="33"/>
  <c r="I18" i="45" s="1"/>
  <c r="I18" i="57" s="1"/>
  <c r="AM19" i="28"/>
  <c r="AM18" i="37" s="1"/>
  <c r="AM18" i="50" s="1"/>
  <c r="AM19" i="29"/>
  <c r="AM18" i="39" s="1"/>
  <c r="AM18" i="51" s="1"/>
  <c r="AM19" i="25"/>
  <c r="AM18" i="40" s="1"/>
  <c r="AM18" i="52" s="1"/>
  <c r="AM13" i="30"/>
  <c r="AM12" i="41" s="1"/>
  <c r="AM12" i="53" s="1"/>
  <c r="AM13" i="27"/>
  <c r="AM12" i="36" s="1"/>
  <c r="AM13" i="25"/>
  <c r="AM12" i="40" s="1"/>
  <c r="AM12" i="52" s="1"/>
  <c r="AM13" i="32"/>
  <c r="AM12" i="44" s="1"/>
  <c r="AM12" i="56" s="1"/>
  <c r="AM13" i="28"/>
  <c r="AM12" i="37" s="1"/>
  <c r="AM12" i="50" s="1"/>
  <c r="AM13" i="31"/>
  <c r="AM12" i="42" s="1"/>
  <c r="AM12" i="54" s="1"/>
  <c r="Q13" i="30"/>
  <c r="Q12" i="41" s="1"/>
  <c r="Q12" i="53" s="1"/>
  <c r="Q13" i="28"/>
  <c r="Q12" i="37" s="1"/>
  <c r="Q12" i="50" s="1"/>
  <c r="Q13" i="29"/>
  <c r="Q12" i="39" s="1"/>
  <c r="Q12" i="51" s="1"/>
  <c r="AK13" i="27"/>
  <c r="AK12" i="36" s="1"/>
  <c r="AK13" i="30"/>
  <c r="AK12" i="41" s="1"/>
  <c r="AK12" i="53" s="1"/>
  <c r="AK13" i="25"/>
  <c r="AK12" i="40" s="1"/>
  <c r="AK12" i="52" s="1"/>
  <c r="AK13" i="31"/>
  <c r="AK12" i="42" s="1"/>
  <c r="AK12" i="54" s="1"/>
  <c r="AL13" i="33"/>
  <c r="AL12" i="45" s="1"/>
  <c r="AL12" i="57" s="1"/>
  <c r="AL13" i="31"/>
  <c r="AL12" i="42" s="1"/>
  <c r="AL12" i="54" s="1"/>
  <c r="AN25" i="28"/>
  <c r="AN24" i="37" s="1"/>
  <c r="AN24" i="50" s="1"/>
  <c r="AN25" i="32"/>
  <c r="AN24" i="44" s="1"/>
  <c r="AN24" i="56" s="1"/>
  <c r="AN25" i="27"/>
  <c r="AN24" i="36" s="1"/>
  <c r="AN25" i="33"/>
  <c r="AN24" i="45" s="1"/>
  <c r="AN24" i="57" s="1"/>
  <c r="AM9" i="28"/>
  <c r="AM8" i="37" s="1"/>
  <c r="AM8" i="50" s="1"/>
  <c r="AM9" i="32"/>
  <c r="AM8" i="44" s="1"/>
  <c r="AM8" i="56" s="1"/>
  <c r="AM9" i="29"/>
  <c r="AM8" i="39" s="1"/>
  <c r="AM8" i="51" s="1"/>
  <c r="AM9" i="27"/>
  <c r="AM8" i="36" s="1"/>
  <c r="AM9" i="25"/>
  <c r="AM8" i="40" s="1"/>
  <c r="AM8" i="52" s="1"/>
  <c r="AB11" i="31"/>
  <c r="AB10" i="42" s="1"/>
  <c r="AB10" i="54" s="1"/>
  <c r="AB11" i="32"/>
  <c r="AB10" i="44" s="1"/>
  <c r="AB10" i="56" s="1"/>
  <c r="AB11" i="33"/>
  <c r="AB10" i="45" s="1"/>
  <c r="AB10" i="57" s="1"/>
  <c r="AB11" i="28"/>
  <c r="AB10" i="37" s="1"/>
  <c r="AB10" i="50" s="1"/>
  <c r="AN10" i="33"/>
  <c r="AN9" i="45" s="1"/>
  <c r="AN9" i="57" s="1"/>
  <c r="AN10" i="29"/>
  <c r="AN9" i="39" s="1"/>
  <c r="AN9" i="51" s="1"/>
  <c r="AN10" i="28"/>
  <c r="AN9" i="37" s="1"/>
  <c r="AN9" i="50" s="1"/>
  <c r="AN10" i="30"/>
  <c r="AN9" i="41" s="1"/>
  <c r="AN9" i="53" s="1"/>
  <c r="V8" i="32"/>
  <c r="V7" i="44" s="1"/>
  <c r="V7" i="56" s="1"/>
  <c r="V8" i="33"/>
  <c r="V7" i="45" s="1"/>
  <c r="V7" i="57" s="1"/>
  <c r="AN16" i="33"/>
  <c r="AN15" i="45" s="1"/>
  <c r="AN15" i="57" s="1"/>
  <c r="AN16" i="32"/>
  <c r="AN15" i="44" s="1"/>
  <c r="AN15" i="56" s="1"/>
  <c r="AN16" i="28"/>
  <c r="AN15" i="37" s="1"/>
  <c r="AN15" i="50" s="1"/>
  <c r="AN16" i="29"/>
  <c r="AN15" i="39" s="1"/>
  <c r="AN15" i="51" s="1"/>
  <c r="O19" i="33"/>
  <c r="O18" i="45" s="1"/>
  <c r="O18" i="57" s="1"/>
  <c r="O19" i="29"/>
  <c r="O18" i="39" s="1"/>
  <c r="O18" i="51" s="1"/>
  <c r="AG26" i="27"/>
  <c r="AG25" i="36" s="1"/>
  <c r="AG26" i="25"/>
  <c r="AG25" i="40" s="1"/>
  <c r="AG25" i="52" s="1"/>
  <c r="AG26" i="28"/>
  <c r="AG25" i="37" s="1"/>
  <c r="AG25" i="50" s="1"/>
  <c r="P19" i="28"/>
  <c r="P18" i="37" s="1"/>
  <c r="P18" i="50" s="1"/>
  <c r="P19" i="30"/>
  <c r="P18" i="41" s="1"/>
  <c r="P18" i="53" s="1"/>
  <c r="F8" i="28"/>
  <c r="F7" i="37" s="1"/>
  <c r="F7" i="50" s="1"/>
  <c r="F8" i="33"/>
  <c r="F7" i="45" s="1"/>
  <c r="F7" i="57" s="1"/>
  <c r="M16" i="25"/>
  <c r="M15" i="40" s="1"/>
  <c r="M15" i="52" s="1"/>
  <c r="M16" i="32"/>
  <c r="M15" i="44" s="1"/>
  <c r="M15" i="56" s="1"/>
  <c r="M16" i="29"/>
  <c r="M15" i="39" s="1"/>
  <c r="M15" i="51" s="1"/>
  <c r="AB8" i="32"/>
  <c r="AB7" i="44" s="1"/>
  <c r="AB7" i="56" s="1"/>
  <c r="AB8" i="29"/>
  <c r="AB7" i="39" s="1"/>
  <c r="AB7" i="51" s="1"/>
  <c r="AB8" i="27"/>
  <c r="AB7" i="36" s="1"/>
  <c r="AB8" i="25"/>
  <c r="AB7" i="40" s="1"/>
  <c r="AB7" i="52" s="1"/>
  <c r="F26" i="32"/>
  <c r="F25" i="44" s="1"/>
  <c r="F25" i="56" s="1"/>
  <c r="F26" i="30"/>
  <c r="F25" i="41" s="1"/>
  <c r="F25" i="53" s="1"/>
  <c r="AL13" i="29"/>
  <c r="AL12" i="39" s="1"/>
  <c r="AL12" i="51" s="1"/>
  <c r="AC13" i="25"/>
  <c r="AC12" i="40" s="1"/>
  <c r="AC12" i="52" s="1"/>
  <c r="AC13" i="27"/>
  <c r="AC12" i="36" s="1"/>
  <c r="T17" i="25"/>
  <c r="T16" i="40" s="1"/>
  <c r="T16" i="52" s="1"/>
  <c r="T17" i="32"/>
  <c r="T16" i="44" s="1"/>
  <c r="T16" i="56" s="1"/>
  <c r="F8" i="27"/>
  <c r="F7" i="36" s="1"/>
  <c r="U19" i="28"/>
  <c r="U18" i="37" s="1"/>
  <c r="U18" i="50" s="1"/>
  <c r="U19" i="30"/>
  <c r="U18" i="41" s="1"/>
  <c r="U18" i="53" s="1"/>
  <c r="Q13" i="27"/>
  <c r="Q12" i="36" s="1"/>
  <c r="W9" i="30"/>
  <c r="W8" i="41" s="1"/>
  <c r="W8" i="53" s="1"/>
  <c r="W9" i="32"/>
  <c r="W8" i="44" s="1"/>
  <c r="W8" i="56" s="1"/>
  <c r="W9" i="27"/>
  <c r="W8" i="36" s="1"/>
  <c r="M17" i="29"/>
  <c r="M16" i="39" s="1"/>
  <c r="M16" i="51" s="1"/>
  <c r="M17" i="33"/>
  <c r="M16" i="45" s="1"/>
  <c r="M16" i="57" s="1"/>
  <c r="N19" i="32"/>
  <c r="N18" i="44" s="1"/>
  <c r="N18" i="56" s="1"/>
  <c r="N19" i="27"/>
  <c r="N18" i="36" s="1"/>
  <c r="N19" i="33"/>
  <c r="N18" i="45" s="1"/>
  <c r="N18" i="57" s="1"/>
  <c r="N19" i="25"/>
  <c r="N18" i="40" s="1"/>
  <c r="N18" i="52" s="1"/>
  <c r="K9" i="30"/>
  <c r="K8" i="41" s="1"/>
  <c r="K8" i="53" s="1"/>
  <c r="K9" i="33"/>
  <c r="K8" i="45" s="1"/>
  <c r="K8" i="57" s="1"/>
  <c r="K9" i="29"/>
  <c r="K8" i="39" s="1"/>
  <c r="K8" i="51" s="1"/>
  <c r="R25" i="30"/>
  <c r="R24" i="41" s="1"/>
  <c r="R24" i="53" s="1"/>
  <c r="R25" i="31"/>
  <c r="R24" i="42" s="1"/>
  <c r="R24" i="54" s="1"/>
  <c r="D21" i="31"/>
  <c r="D20" i="42" s="1"/>
  <c r="D20" i="54" s="1"/>
  <c r="AK18" i="30"/>
  <c r="AK17" i="41" s="1"/>
  <c r="AK17" i="53" s="1"/>
  <c r="AI8" i="29"/>
  <c r="AI7" i="39" s="1"/>
  <c r="AI7" i="51" s="1"/>
  <c r="AI8" i="32"/>
  <c r="AI7" i="44" s="1"/>
  <c r="AI7" i="56" s="1"/>
  <c r="AI8" i="25"/>
  <c r="AI7" i="40" s="1"/>
  <c r="AI7" i="52" s="1"/>
  <c r="J26" i="33"/>
  <c r="J25" i="45" s="1"/>
  <c r="J25" i="57" s="1"/>
  <c r="J26" i="30"/>
  <c r="J25" i="41" s="1"/>
  <c r="J25" i="53" s="1"/>
  <c r="J26" i="29"/>
  <c r="J25" i="39" s="1"/>
  <c r="J25" i="51" s="1"/>
  <c r="J26" i="25"/>
  <c r="J25" i="40" s="1"/>
  <c r="J25" i="52" s="1"/>
  <c r="AJ26" i="33"/>
  <c r="AJ25" i="45" s="1"/>
  <c r="AJ25" i="57" s="1"/>
  <c r="AJ26" i="32"/>
  <c r="AJ25" i="44" s="1"/>
  <c r="AJ25" i="56" s="1"/>
  <c r="AJ26" i="27"/>
  <c r="AJ25" i="36" s="1"/>
  <c r="AJ26" i="29"/>
  <c r="AJ25" i="39" s="1"/>
  <c r="AJ25" i="51" s="1"/>
  <c r="AH11" i="29"/>
  <c r="AH10" i="39" s="1"/>
  <c r="AH10" i="51" s="1"/>
  <c r="AH11" i="27"/>
  <c r="AH10" i="36" s="1"/>
  <c r="Q9" i="33"/>
  <c r="Q8" i="45" s="1"/>
  <c r="Q8" i="57" s="1"/>
  <c r="Q9" i="32"/>
  <c r="Q8" i="44" s="1"/>
  <c r="Q8" i="56" s="1"/>
  <c r="K26" i="33"/>
  <c r="K25" i="45" s="1"/>
  <c r="K25" i="57" s="1"/>
  <c r="K26" i="28"/>
  <c r="K25" i="37" s="1"/>
  <c r="K25" i="50" s="1"/>
  <c r="W26" i="31"/>
  <c r="W25" i="42" s="1"/>
  <c r="W25" i="54" s="1"/>
  <c r="W26" i="25"/>
  <c r="W25" i="40" s="1"/>
  <c r="W25" i="52" s="1"/>
  <c r="W26" i="29"/>
  <c r="W25" i="39" s="1"/>
  <c r="W25" i="51" s="1"/>
  <c r="W26" i="32"/>
  <c r="W25" i="44" s="1"/>
  <c r="W25" i="56" s="1"/>
  <c r="W26" i="28"/>
  <c r="W25" i="37" s="1"/>
  <c r="W25" i="50" s="1"/>
  <c r="W26" i="27"/>
  <c r="W25" i="36" s="1"/>
  <c r="W26" i="33"/>
  <c r="W25" i="45" s="1"/>
  <c r="W25" i="57" s="1"/>
  <c r="AI11" i="31"/>
  <c r="AI10" i="42" s="1"/>
  <c r="AI10" i="54" s="1"/>
  <c r="AI11" i="25"/>
  <c r="AI10" i="40" s="1"/>
  <c r="AI10" i="52" s="1"/>
  <c r="AI11" i="32"/>
  <c r="AI10" i="44" s="1"/>
  <c r="AI10" i="56" s="1"/>
  <c r="K14" i="27"/>
  <c r="K13" i="36" s="1"/>
  <c r="K14" i="28"/>
  <c r="K13" i="37" s="1"/>
  <c r="K13" i="50" s="1"/>
  <c r="E13" i="32"/>
  <c r="E12" i="44" s="1"/>
  <c r="E12" i="56" s="1"/>
  <c r="E13" i="28"/>
  <c r="E12" i="37" s="1"/>
  <c r="E12" i="50" s="1"/>
  <c r="E13" i="33"/>
  <c r="E12" i="45" s="1"/>
  <c r="E12" i="57" s="1"/>
  <c r="L14" i="28"/>
  <c r="L13" i="37" s="1"/>
  <c r="L13" i="50" s="1"/>
  <c r="L14" i="32"/>
  <c r="L13" i="44" s="1"/>
  <c r="L13" i="56" s="1"/>
  <c r="L14" i="33"/>
  <c r="L13" i="45" s="1"/>
  <c r="L13" i="57" s="1"/>
  <c r="L14" i="31"/>
  <c r="L13" i="42" s="1"/>
  <c r="L13" i="54" s="1"/>
  <c r="L14" i="30"/>
  <c r="L13" i="41" s="1"/>
  <c r="L13" i="53" s="1"/>
  <c r="L14" i="25"/>
  <c r="L13" i="40" s="1"/>
  <c r="L13" i="52" s="1"/>
  <c r="L14" i="29"/>
  <c r="L13" i="39" s="1"/>
  <c r="L13" i="51" s="1"/>
  <c r="AB14" i="32"/>
  <c r="AB13" i="44" s="1"/>
  <c r="AB13" i="56" s="1"/>
  <c r="AB14" i="33"/>
  <c r="AB13" i="45" s="1"/>
  <c r="AB13" i="57" s="1"/>
  <c r="AB14" i="25"/>
  <c r="AB13" i="40" s="1"/>
  <c r="AB13" i="52" s="1"/>
  <c r="AB14" i="27"/>
  <c r="AB13" i="36" s="1"/>
  <c r="AB14" i="29"/>
  <c r="AB13" i="39" s="1"/>
  <c r="AB13" i="51" s="1"/>
  <c r="AB14" i="30"/>
  <c r="AB13" i="41" s="1"/>
  <c r="AB13" i="53" s="1"/>
  <c r="AB14" i="31"/>
  <c r="AB13" i="42" s="1"/>
  <c r="AB13" i="54" s="1"/>
  <c r="AM26" i="25"/>
  <c r="AM25" i="40" s="1"/>
  <c r="AM25" i="52" s="1"/>
  <c r="AM26" i="32"/>
  <c r="AM25" i="44" s="1"/>
  <c r="AM25" i="56" s="1"/>
  <c r="M14" i="32"/>
  <c r="M13" i="44" s="1"/>
  <c r="M13" i="56" s="1"/>
  <c r="M14" i="33"/>
  <c r="M13" i="45" s="1"/>
  <c r="M13" i="57" s="1"/>
  <c r="S8" i="32"/>
  <c r="S7" i="44" s="1"/>
  <c r="S7" i="56" s="1"/>
  <c r="S8" i="33"/>
  <c r="S7" i="45" s="1"/>
  <c r="S7" i="57" s="1"/>
  <c r="S8" i="31"/>
  <c r="S7" i="42" s="1"/>
  <c r="S7" i="54" s="1"/>
  <c r="S8" i="30"/>
  <c r="S7" i="41" s="1"/>
  <c r="S7" i="53" s="1"/>
  <c r="S8" i="27"/>
  <c r="S7" i="36" s="1"/>
  <c r="N14" i="33"/>
  <c r="N13" i="45" s="1"/>
  <c r="N13" i="57" s="1"/>
  <c r="N14" i="31"/>
  <c r="N13" i="42" s="1"/>
  <c r="N13" i="54" s="1"/>
  <c r="AD14" i="31"/>
  <c r="AD13" i="42" s="1"/>
  <c r="AD13" i="54" s="1"/>
  <c r="AD14" i="27"/>
  <c r="AD13" i="36" s="1"/>
  <c r="AD14" i="30"/>
  <c r="AD13" i="41" s="1"/>
  <c r="AD13" i="53" s="1"/>
  <c r="AD14" i="28"/>
  <c r="AD13" i="37" s="1"/>
  <c r="AD13" i="50" s="1"/>
  <c r="AD14" i="29"/>
  <c r="AD13" i="39" s="1"/>
  <c r="AD13" i="51" s="1"/>
  <c r="AD14" i="25"/>
  <c r="AD13" i="40" s="1"/>
  <c r="AD13" i="52" s="1"/>
  <c r="AD14" i="32"/>
  <c r="AD13" i="44" s="1"/>
  <c r="AD13" i="56" s="1"/>
  <c r="AD14" i="33"/>
  <c r="AD13" i="45" s="1"/>
  <c r="AD13" i="57" s="1"/>
  <c r="AN8" i="32"/>
  <c r="AN7" i="44" s="1"/>
  <c r="AN7" i="56" s="1"/>
  <c r="AN8" i="31"/>
  <c r="AN7" i="42" s="1"/>
  <c r="AN7" i="54" s="1"/>
  <c r="AN8" i="33"/>
  <c r="AN7" i="45" s="1"/>
  <c r="AN7" i="57" s="1"/>
  <c r="AN8" i="30"/>
  <c r="AN7" i="41" s="1"/>
  <c r="AN7" i="53" s="1"/>
  <c r="AN8" i="28"/>
  <c r="AN7" i="37" s="1"/>
  <c r="AN7" i="50" s="1"/>
  <c r="O14" i="25"/>
  <c r="O13" i="40" s="1"/>
  <c r="O13" i="52" s="1"/>
  <c r="O14" i="27"/>
  <c r="O13" i="36" s="1"/>
  <c r="P14" i="33"/>
  <c r="P13" i="45" s="1"/>
  <c r="P13" i="57" s="1"/>
  <c r="P14" i="31"/>
  <c r="P13" i="42" s="1"/>
  <c r="P13" i="54" s="1"/>
  <c r="P14" i="29"/>
  <c r="P13" i="39" s="1"/>
  <c r="P13" i="51" s="1"/>
  <c r="P14" i="25"/>
  <c r="P13" i="40" s="1"/>
  <c r="P13" i="52" s="1"/>
  <c r="P14" i="27"/>
  <c r="P13" i="36" s="1"/>
  <c r="P14" i="28"/>
  <c r="P13" i="37" s="1"/>
  <c r="P13" i="50" s="1"/>
  <c r="P14" i="30"/>
  <c r="P13" i="41" s="1"/>
  <c r="P13" i="53" s="1"/>
  <c r="R14" i="29"/>
  <c r="R13" i="39" s="1"/>
  <c r="R13" i="51" s="1"/>
  <c r="R14" i="25"/>
  <c r="R13" i="40" s="1"/>
  <c r="R13" i="52" s="1"/>
  <c r="R14" i="32"/>
  <c r="R13" i="44" s="1"/>
  <c r="R13" i="56" s="1"/>
  <c r="R14" i="31"/>
  <c r="R13" i="42" s="1"/>
  <c r="R13" i="54" s="1"/>
  <c r="R14" i="30"/>
  <c r="R13" i="41" s="1"/>
  <c r="R13" i="53" s="1"/>
  <c r="R14" i="27"/>
  <c r="R13" i="36" s="1"/>
  <c r="R14" i="33"/>
  <c r="R13" i="45" s="1"/>
  <c r="R13" i="57" s="1"/>
  <c r="AB16" i="28"/>
  <c r="AB15" i="37" s="1"/>
  <c r="AB15" i="50" s="1"/>
  <c r="AB16" i="32"/>
  <c r="AB15" i="44" s="1"/>
  <c r="AB15" i="56" s="1"/>
  <c r="P26" i="25"/>
  <c r="P25" i="40" s="1"/>
  <c r="P25" i="52" s="1"/>
  <c r="P26" i="29"/>
  <c r="P25" i="39" s="1"/>
  <c r="P25" i="51" s="1"/>
  <c r="L14" i="27"/>
  <c r="L13" i="36" s="1"/>
  <c r="Z10" i="32"/>
  <c r="Z9" i="44" s="1"/>
  <c r="Z9" i="56" s="1"/>
  <c r="Z10" i="30"/>
  <c r="Z9" i="41" s="1"/>
  <c r="Z9" i="53" s="1"/>
  <c r="Z10" i="29"/>
  <c r="Z9" i="39" s="1"/>
  <c r="Z9" i="51" s="1"/>
  <c r="Z10" i="33"/>
  <c r="Z9" i="45" s="1"/>
  <c r="Z9" i="57" s="1"/>
  <c r="Z10" i="25"/>
  <c r="Z9" i="40" s="1"/>
  <c r="Z9" i="52" s="1"/>
  <c r="Z10" i="27"/>
  <c r="Z9" i="36" s="1"/>
  <c r="Z10" i="28"/>
  <c r="Z9" i="37" s="1"/>
  <c r="Z9" i="50" s="1"/>
  <c r="Z10" i="31"/>
  <c r="Z9" i="42" s="1"/>
  <c r="Z9" i="54" s="1"/>
  <c r="Y8" i="31"/>
  <c r="Y7" i="42" s="1"/>
  <c r="Y7" i="54" s="1"/>
  <c r="Y8" i="28"/>
  <c r="Y7" i="37" s="1"/>
  <c r="Y7" i="50" s="1"/>
  <c r="O14" i="31"/>
  <c r="O13" i="42" s="1"/>
  <c r="O13" i="54" s="1"/>
  <c r="S8" i="29"/>
  <c r="S7" i="39" s="1"/>
  <c r="S7" i="51" s="1"/>
  <c r="U9" i="25"/>
  <c r="U8" i="40" s="1"/>
  <c r="U8" i="52" s="1"/>
  <c r="U9" i="32"/>
  <c r="U8" i="44" s="1"/>
  <c r="U8" i="56" s="1"/>
  <c r="U9" i="29"/>
  <c r="U8" i="39" s="1"/>
  <c r="U8" i="51" s="1"/>
  <c r="U9" i="28"/>
  <c r="U8" i="37" s="1"/>
  <c r="U8" i="50" s="1"/>
  <c r="U9" i="27"/>
  <c r="U8" i="36" s="1"/>
  <c r="AI10" i="32"/>
  <c r="AI9" i="44" s="1"/>
  <c r="AI9" i="56" s="1"/>
  <c r="AI10" i="28"/>
  <c r="AI9" i="37" s="1"/>
  <c r="AI9" i="50" s="1"/>
  <c r="AI10" i="30"/>
  <c r="AI9" i="41" s="1"/>
  <c r="AI9" i="53" s="1"/>
  <c r="AI10" i="31"/>
  <c r="AI9" i="42" s="1"/>
  <c r="AI9" i="54" s="1"/>
  <c r="AI10" i="33"/>
  <c r="AI9" i="45" s="1"/>
  <c r="AI9" i="57" s="1"/>
  <c r="AI10" i="27"/>
  <c r="AI9" i="36" s="1"/>
  <c r="AN15" i="33"/>
  <c r="AN14" i="45" s="1"/>
  <c r="AN14" i="57" s="1"/>
  <c r="AN15" i="25"/>
  <c r="AN14" i="40" s="1"/>
  <c r="AN14" i="52" s="1"/>
  <c r="U8" i="29"/>
  <c r="U7" i="39" s="1"/>
  <c r="U7" i="51" s="1"/>
  <c r="U8" i="28"/>
  <c r="U7" i="37" s="1"/>
  <c r="U7" i="50" s="1"/>
  <c r="U8" i="30"/>
  <c r="U7" i="41" s="1"/>
  <c r="U7" i="53" s="1"/>
  <c r="AF14" i="25"/>
  <c r="AF13" i="40" s="1"/>
  <c r="AF13" i="52" s="1"/>
  <c r="AF14" i="33"/>
  <c r="AF13" i="45" s="1"/>
  <c r="AF13" i="57" s="1"/>
  <c r="AF14" i="29"/>
  <c r="AF13" i="39" s="1"/>
  <c r="AF13" i="51" s="1"/>
  <c r="AF14" i="32"/>
  <c r="AF13" i="44" s="1"/>
  <c r="AF13" i="56" s="1"/>
  <c r="AF14" i="30"/>
  <c r="AF13" i="41" s="1"/>
  <c r="AF13" i="53" s="1"/>
  <c r="AF14" i="27"/>
  <c r="AF13" i="36" s="1"/>
  <c r="AF14" i="31"/>
  <c r="AF13" i="42" s="1"/>
  <c r="AF13" i="54" s="1"/>
  <c r="AF14" i="28"/>
  <c r="AF13" i="37" s="1"/>
  <c r="AF13" i="50" s="1"/>
  <c r="H14" i="28"/>
  <c r="H13" i="37" s="1"/>
  <c r="H13" i="50" s="1"/>
  <c r="X16" i="31"/>
  <c r="X15" i="42" s="1"/>
  <c r="X15" i="54" s="1"/>
  <c r="AN9" i="30"/>
  <c r="AN8" i="41" s="1"/>
  <c r="AN8" i="53" s="1"/>
  <c r="AN9" i="25"/>
  <c r="AN8" i="40" s="1"/>
  <c r="AN8" i="52" s="1"/>
  <c r="AN9" i="32"/>
  <c r="AN8" i="44" s="1"/>
  <c r="AN8" i="56" s="1"/>
  <c r="AN9" i="28"/>
  <c r="AN8" i="37" s="1"/>
  <c r="AN8" i="50" s="1"/>
  <c r="AH13" i="29"/>
  <c r="AH12" i="39" s="1"/>
  <c r="AH12" i="51" s="1"/>
  <c r="AH13" i="31"/>
  <c r="AH12" i="42" s="1"/>
  <c r="AH12" i="54" s="1"/>
  <c r="AH13" i="32"/>
  <c r="AH12" i="44" s="1"/>
  <c r="AH12" i="56" s="1"/>
  <c r="AH13" i="30"/>
  <c r="AH12" i="41" s="1"/>
  <c r="AH12" i="53" s="1"/>
  <c r="AH13" i="28"/>
  <c r="AH12" i="37" s="1"/>
  <c r="AH12" i="50" s="1"/>
  <c r="W8" i="28"/>
  <c r="W7" i="37" s="1"/>
  <c r="W7" i="50" s="1"/>
  <c r="W8" i="31"/>
  <c r="W7" i="42" s="1"/>
  <c r="W7" i="54" s="1"/>
  <c r="W8" i="25"/>
  <c r="W7" i="40" s="1"/>
  <c r="W7" i="52" s="1"/>
  <c r="AH14" i="32"/>
  <c r="AH13" i="44" s="1"/>
  <c r="AH13" i="56" s="1"/>
  <c r="AH14" i="30"/>
  <c r="AH13" i="41" s="1"/>
  <c r="AH13" i="53" s="1"/>
  <c r="AH14" i="33"/>
  <c r="AH13" i="45" s="1"/>
  <c r="AH13" i="57" s="1"/>
  <c r="AH14" i="29"/>
  <c r="AH13" i="39" s="1"/>
  <c r="AH13" i="51" s="1"/>
  <c r="AH14" i="28"/>
  <c r="AH13" i="37" s="1"/>
  <c r="AH13" i="50" s="1"/>
  <c r="AH14" i="25"/>
  <c r="AH13" i="40" s="1"/>
  <c r="AH13" i="52" s="1"/>
  <c r="AH14" i="27"/>
  <c r="AH13" i="36" s="1"/>
  <c r="AH14" i="31"/>
  <c r="AH13" i="42" s="1"/>
  <c r="AH13" i="54" s="1"/>
  <c r="U9" i="31"/>
  <c r="U8" i="42" s="1"/>
  <c r="U8" i="54" s="1"/>
  <c r="O13" i="28"/>
  <c r="O12" i="37" s="1"/>
  <c r="O12" i="50" s="1"/>
  <c r="O13" i="27"/>
  <c r="O12" i="36" s="1"/>
  <c r="D8" i="33"/>
  <c r="D7" i="45" s="1"/>
  <c r="D7" i="57" s="1"/>
  <c r="D8" i="31"/>
  <c r="D7" i="42" s="1"/>
  <c r="D7" i="54" s="1"/>
  <c r="D8" i="28"/>
  <c r="D7" i="37" s="1"/>
  <c r="D7" i="50" s="1"/>
  <c r="C26" i="30"/>
  <c r="C25" i="41" s="1"/>
  <c r="C25" i="53" s="1"/>
  <c r="C26" i="28"/>
  <c r="C25" i="37" s="1"/>
  <c r="C25" i="50" s="1"/>
  <c r="C26" i="33"/>
  <c r="C25" i="45" s="1"/>
  <c r="C25" i="57" s="1"/>
  <c r="C26" i="32"/>
  <c r="C25" i="44" s="1"/>
  <c r="C25" i="56" s="1"/>
  <c r="C26" i="27"/>
  <c r="C25" i="36" s="1"/>
  <c r="C26" i="29"/>
  <c r="C25" i="39" s="1"/>
  <c r="C25" i="51" s="1"/>
  <c r="W8" i="29"/>
  <c r="W7" i="39" s="1"/>
  <c r="W7" i="51" s="1"/>
  <c r="AD8" i="31"/>
  <c r="AD7" i="42" s="1"/>
  <c r="AD7" i="54" s="1"/>
  <c r="T14" i="25"/>
  <c r="T13" i="40" s="1"/>
  <c r="T13" i="52" s="1"/>
  <c r="T14" i="31"/>
  <c r="T13" i="42" s="1"/>
  <c r="T13" i="54" s="1"/>
  <c r="T14" i="29"/>
  <c r="T13" i="39" s="1"/>
  <c r="T13" i="51" s="1"/>
  <c r="T14" i="32"/>
  <c r="T13" i="44" s="1"/>
  <c r="T13" i="56" s="1"/>
  <c r="T14" i="30"/>
  <c r="T13" i="41" s="1"/>
  <c r="T13" i="53" s="1"/>
  <c r="T14" i="33"/>
  <c r="T13" i="45" s="1"/>
  <c r="T13" i="57" s="1"/>
  <c r="T14" i="28"/>
  <c r="T13" i="37" s="1"/>
  <c r="T13" i="50" s="1"/>
  <c r="U9" i="33"/>
  <c r="U8" i="45" s="1"/>
  <c r="U8" i="57" s="1"/>
  <c r="P6" i="29"/>
  <c r="P5" i="39" s="1"/>
  <c r="P5" i="51" s="1"/>
  <c r="P6" i="32"/>
  <c r="P5" i="44" s="1"/>
  <c r="P5" i="56" s="1"/>
  <c r="P6" i="25"/>
  <c r="P5" i="40" s="1"/>
  <c r="P5" i="52" s="1"/>
  <c r="P6" i="27"/>
  <c r="P5" i="36" s="1"/>
  <c r="O13" i="29"/>
  <c r="O12" i="39" s="1"/>
  <c r="O12" i="51" s="1"/>
  <c r="P6" i="33"/>
  <c r="P5" i="45" s="1"/>
  <c r="P5" i="57" s="1"/>
  <c r="N22" i="25"/>
  <c r="N21" i="40" s="1"/>
  <c r="N21" i="52" s="1"/>
  <c r="N22" i="31"/>
  <c r="N21" i="42" s="1"/>
  <c r="N21" i="54" s="1"/>
  <c r="N22" i="32"/>
  <c r="N21" i="44" s="1"/>
  <c r="N21" i="56" s="1"/>
  <c r="W8" i="30"/>
  <c r="W7" i="41" s="1"/>
  <c r="W7" i="53" s="1"/>
  <c r="AM14" i="31"/>
  <c r="AM13" i="42" s="1"/>
  <c r="AM13" i="54" s="1"/>
  <c r="AM14" i="33"/>
  <c r="AM13" i="45" s="1"/>
  <c r="AM13" i="57" s="1"/>
  <c r="AM14" i="28"/>
  <c r="AM13" i="37" s="1"/>
  <c r="AM13" i="50" s="1"/>
  <c r="AM14" i="30"/>
  <c r="AM13" i="41" s="1"/>
  <c r="AM13" i="53" s="1"/>
  <c r="AM14" i="32"/>
  <c r="AM13" i="44" s="1"/>
  <c r="AM13" i="56" s="1"/>
  <c r="AM14" i="27"/>
  <c r="AM13" i="36" s="1"/>
  <c r="AH21" i="33"/>
  <c r="AH20" i="45" s="1"/>
  <c r="AH20" i="57" s="1"/>
  <c r="AH21" i="32"/>
  <c r="AH20" i="44" s="1"/>
  <c r="AH20" i="56" s="1"/>
  <c r="AH21" i="28"/>
  <c r="AH20" i="37" s="1"/>
  <c r="AH20" i="50" s="1"/>
  <c r="AH21" i="31"/>
  <c r="AH20" i="42" s="1"/>
  <c r="AH20" i="54" s="1"/>
  <c r="T14" i="27"/>
  <c r="T13" i="36" s="1"/>
  <c r="W19" i="31"/>
  <c r="W18" i="42" s="1"/>
  <c r="W18" i="54" s="1"/>
  <c r="W19" i="33"/>
  <c r="W18" i="45" s="1"/>
  <c r="W18" i="57" s="1"/>
  <c r="W19" i="32"/>
  <c r="W18" i="44" s="1"/>
  <c r="W18" i="56" s="1"/>
  <c r="W19" i="29"/>
  <c r="W18" i="39" s="1"/>
  <c r="W18" i="51" s="1"/>
  <c r="T13" i="29"/>
  <c r="T12" i="39" s="1"/>
  <c r="T12" i="51" s="1"/>
  <c r="T13" i="33"/>
  <c r="T12" i="45" s="1"/>
  <c r="T12" i="57" s="1"/>
  <c r="AC8" i="32"/>
  <c r="AC7" i="44" s="1"/>
  <c r="AC7" i="56" s="1"/>
  <c r="AC8" i="25"/>
  <c r="AC7" i="40" s="1"/>
  <c r="AC7" i="52" s="1"/>
  <c r="AJ6" i="25"/>
  <c r="AJ5" i="40" s="1"/>
  <c r="AJ5" i="52" s="1"/>
  <c r="AJ6" i="27"/>
  <c r="AJ5" i="36" s="1"/>
  <c r="AJ6" i="32"/>
  <c r="AJ5" i="44" s="1"/>
  <c r="AJ5" i="56" s="1"/>
  <c r="AJ6" i="30"/>
  <c r="AJ5" i="41" s="1"/>
  <c r="AJ5" i="53" s="1"/>
  <c r="AJ6" i="33"/>
  <c r="AJ5" i="45" s="1"/>
  <c r="AJ5" i="57" s="1"/>
  <c r="AJ6" i="28"/>
  <c r="AJ5" i="37" s="1"/>
  <c r="AJ5" i="50" s="1"/>
  <c r="AJ6" i="31"/>
  <c r="AJ5" i="42" s="1"/>
  <c r="AJ5" i="54" s="1"/>
  <c r="Y21" i="28"/>
  <c r="Y20" i="37" s="1"/>
  <c r="Y20" i="50" s="1"/>
  <c r="Y21" i="32"/>
  <c r="Y20" i="44" s="1"/>
  <c r="Y20" i="56" s="1"/>
  <c r="Y21" i="29"/>
  <c r="Y20" i="39" s="1"/>
  <c r="Y20" i="51" s="1"/>
  <c r="T6" i="33"/>
  <c r="T5" i="45" s="1"/>
  <c r="T5" i="57" s="1"/>
  <c r="T6" i="27"/>
  <c r="T5" i="36" s="1"/>
  <c r="T6" i="29"/>
  <c r="T5" i="39" s="1"/>
  <c r="T5" i="51" s="1"/>
  <c r="H14" i="31"/>
  <c r="H13" i="42" s="1"/>
  <c r="H13" i="54" s="1"/>
  <c r="H14" i="32"/>
  <c r="H13" i="44" s="1"/>
  <c r="H13" i="56" s="1"/>
  <c r="H14" i="27"/>
  <c r="H13" i="36" s="1"/>
  <c r="H14" i="25"/>
  <c r="H13" i="40" s="1"/>
  <c r="H13" i="52" s="1"/>
  <c r="C26" i="31"/>
  <c r="C25" i="42" s="1"/>
  <c r="C25" i="54" s="1"/>
  <c r="AL6" i="30"/>
  <c r="AL5" i="41" s="1"/>
  <c r="AL5" i="53" s="1"/>
  <c r="AL6" i="27"/>
  <c r="AL5" i="36" s="1"/>
  <c r="AB22" i="29"/>
  <c r="AB21" i="39" s="1"/>
  <c r="AB21" i="51" s="1"/>
  <c r="AB22" i="27"/>
  <c r="AB21" i="36" s="1"/>
  <c r="P6" i="30"/>
  <c r="P5" i="41" s="1"/>
  <c r="P5" i="53" s="1"/>
  <c r="AC6" i="25"/>
  <c r="AC5" i="40" s="1"/>
  <c r="AC5" i="52" s="1"/>
  <c r="AE8" i="33"/>
  <c r="AE7" i="45" s="1"/>
  <c r="AE7" i="57" s="1"/>
  <c r="AE8" i="29"/>
  <c r="AE7" i="39" s="1"/>
  <c r="AE7" i="51" s="1"/>
  <c r="AE8" i="30"/>
  <c r="AE7" i="41" s="1"/>
  <c r="AE7" i="53" s="1"/>
  <c r="AE8" i="28"/>
  <c r="AE7" i="37" s="1"/>
  <c r="AE7" i="50" s="1"/>
  <c r="AN6" i="25"/>
  <c r="AN5" i="40" s="1"/>
  <c r="AN5" i="52" s="1"/>
  <c r="AN6" i="33"/>
  <c r="AN5" i="45" s="1"/>
  <c r="AN5" i="57" s="1"/>
  <c r="AN6" i="28"/>
  <c r="AN5" i="37" s="1"/>
  <c r="AN5" i="50" s="1"/>
  <c r="AN6" i="27"/>
  <c r="AN5" i="36" s="1"/>
  <c r="D14" i="32"/>
  <c r="D13" i="44" s="1"/>
  <c r="D13" i="56" s="1"/>
  <c r="J14" i="28"/>
  <c r="J13" i="37" s="1"/>
  <c r="J13" i="50" s="1"/>
  <c r="M8" i="32"/>
  <c r="M7" i="44" s="1"/>
  <c r="M7" i="56" s="1"/>
  <c r="X6" i="29"/>
  <c r="X5" i="39" s="1"/>
  <c r="X5" i="51" s="1"/>
  <c r="X6" i="33"/>
  <c r="X5" i="45" s="1"/>
  <c r="X5" i="57" s="1"/>
  <c r="X6" i="28"/>
  <c r="X5" i="37" s="1"/>
  <c r="X5" i="50" s="1"/>
  <c r="X6" i="32"/>
  <c r="X5" i="44" s="1"/>
  <c r="X5" i="56" s="1"/>
  <c r="X6" i="30"/>
  <c r="X5" i="41" s="1"/>
  <c r="X5" i="53" s="1"/>
  <c r="V14" i="25"/>
  <c r="V13" i="40" s="1"/>
  <c r="V13" i="52" s="1"/>
  <c r="V14" i="31"/>
  <c r="V13" i="42" s="1"/>
  <c r="V13" i="54" s="1"/>
  <c r="V14" i="28"/>
  <c r="V13" i="37" s="1"/>
  <c r="V13" i="50" s="1"/>
  <c r="AJ14" i="33"/>
  <c r="AJ13" i="45" s="1"/>
  <c r="AJ13" i="57" s="1"/>
  <c r="AJ14" i="29"/>
  <c r="AJ13" i="39" s="1"/>
  <c r="AJ13" i="51" s="1"/>
  <c r="AJ14" i="32"/>
  <c r="AJ13" i="44" s="1"/>
  <c r="AJ13" i="56" s="1"/>
  <c r="AJ14" i="31"/>
  <c r="AJ13" i="42" s="1"/>
  <c r="AJ13" i="54" s="1"/>
  <c r="AJ14" i="30"/>
  <c r="AJ13" i="41" s="1"/>
  <c r="AJ13" i="53" s="1"/>
  <c r="AJ14" i="28"/>
  <c r="AJ13" i="37" s="1"/>
  <c r="AJ13" i="50" s="1"/>
  <c r="AJ14" i="25"/>
  <c r="AJ13" i="40" s="1"/>
  <c r="AJ13" i="52" s="1"/>
  <c r="AJ14" i="27"/>
  <c r="AJ13" i="36" s="1"/>
  <c r="D6" i="29"/>
  <c r="D5" i="39" s="1"/>
  <c r="D5" i="51" s="1"/>
  <c r="AK22" i="28"/>
  <c r="AK21" i="37" s="1"/>
  <c r="AK21" i="50" s="1"/>
  <c r="AG8" i="30"/>
  <c r="AG7" i="41" s="1"/>
  <c r="AG7" i="53" s="1"/>
  <c r="AG8" i="32"/>
  <c r="AG7" i="44" s="1"/>
  <c r="AG7" i="56" s="1"/>
  <c r="AG8" i="33"/>
  <c r="AG7" i="45" s="1"/>
  <c r="AG7" i="57" s="1"/>
  <c r="AG8" i="31"/>
  <c r="AG7" i="42" s="1"/>
  <c r="AG7" i="54" s="1"/>
  <c r="AK14" i="32"/>
  <c r="AK13" i="44" s="1"/>
  <c r="AK13" i="56" s="1"/>
  <c r="AK14" i="29"/>
  <c r="AK13" i="39" s="1"/>
  <c r="AK13" i="51" s="1"/>
  <c r="T22" i="28"/>
  <c r="T21" i="37" s="1"/>
  <c r="T21" i="50" s="1"/>
  <c r="T22" i="33"/>
  <c r="T21" i="45" s="1"/>
  <c r="T21" i="57" s="1"/>
  <c r="T22" i="31"/>
  <c r="T21" i="42" s="1"/>
  <c r="T21" i="54" s="1"/>
  <c r="D6" i="28"/>
  <c r="D5" i="37" s="1"/>
  <c r="D5" i="50" s="1"/>
  <c r="F14" i="31"/>
  <c r="F13" i="42" s="1"/>
  <c r="F13" i="54" s="1"/>
  <c r="F14" i="29"/>
  <c r="F13" i="39" s="1"/>
  <c r="F13" i="51" s="1"/>
  <c r="I25" i="27"/>
  <c r="I24" i="36" s="1"/>
  <c r="J14" i="32"/>
  <c r="J13" i="44" s="1"/>
  <c r="J13" i="56" s="1"/>
  <c r="P8" i="29"/>
  <c r="P7" i="39" s="1"/>
  <c r="P7" i="51" s="1"/>
  <c r="Z6" i="27"/>
  <c r="Z5" i="36" s="1"/>
  <c r="Z6" i="29"/>
  <c r="Z5" i="39" s="1"/>
  <c r="Z5" i="51" s="1"/>
  <c r="Z6" i="33"/>
  <c r="Z5" i="45" s="1"/>
  <c r="Z5" i="57" s="1"/>
  <c r="Z6" i="28"/>
  <c r="Z5" i="37" s="1"/>
  <c r="Z5" i="50" s="1"/>
  <c r="AL14" i="29"/>
  <c r="AL13" i="39" s="1"/>
  <c r="AL13" i="51" s="1"/>
  <c r="AL14" i="25"/>
  <c r="AL13" i="40" s="1"/>
  <c r="AL13" i="52" s="1"/>
  <c r="AL14" i="28"/>
  <c r="AL13" i="37" s="1"/>
  <c r="AL13" i="50" s="1"/>
  <c r="AL14" i="30"/>
  <c r="AL13" i="41" s="1"/>
  <c r="AL13" i="53" s="1"/>
  <c r="AL14" i="33"/>
  <c r="AL13" i="45" s="1"/>
  <c r="AL13" i="57" s="1"/>
  <c r="AL14" i="31"/>
  <c r="AL13" i="42" s="1"/>
  <c r="AL13" i="54" s="1"/>
  <c r="D6" i="33"/>
  <c r="D5" i="45" s="1"/>
  <c r="D5" i="57" s="1"/>
  <c r="Z6" i="30"/>
  <c r="Z5" i="41" s="1"/>
  <c r="Z5" i="53" s="1"/>
  <c r="AD26" i="33"/>
  <c r="AD25" i="45" s="1"/>
  <c r="AD25" i="57" s="1"/>
  <c r="AD26" i="27"/>
  <c r="AD25" i="36" s="1"/>
  <c r="AD26" i="32"/>
  <c r="AD25" i="44" s="1"/>
  <c r="AD25" i="56" s="1"/>
  <c r="AD26" i="25"/>
  <c r="AD25" i="40" s="1"/>
  <c r="AD25" i="52" s="1"/>
  <c r="AD26" i="28"/>
  <c r="AD25" i="37" s="1"/>
  <c r="AD25" i="50" s="1"/>
  <c r="AB6" i="32"/>
  <c r="AB5" i="44" s="1"/>
  <c r="AB5" i="56" s="1"/>
  <c r="AB6" i="27"/>
  <c r="AB5" i="36" s="1"/>
  <c r="AB6" i="28"/>
  <c r="AB5" i="37" s="1"/>
  <c r="AB5" i="50" s="1"/>
  <c r="AB6" i="25"/>
  <c r="AB5" i="40" s="1"/>
  <c r="AB5" i="52" s="1"/>
  <c r="AB6" i="29"/>
  <c r="AB5" i="39" s="1"/>
  <c r="AB5" i="51" s="1"/>
  <c r="AB6" i="31"/>
  <c r="AB5" i="42" s="1"/>
  <c r="AB5" i="54" s="1"/>
  <c r="AB6" i="33"/>
  <c r="AB5" i="45" s="1"/>
  <c r="AB5" i="57" s="1"/>
  <c r="AN14" i="30"/>
  <c r="AN13" i="41" s="1"/>
  <c r="AN13" i="53" s="1"/>
  <c r="AN14" i="28"/>
  <c r="AN13" i="37" s="1"/>
  <c r="AN13" i="50" s="1"/>
  <c r="AN14" i="31"/>
  <c r="AN13" i="42" s="1"/>
  <c r="AN13" i="54" s="1"/>
  <c r="AN14" i="33"/>
  <c r="AN13" i="45" s="1"/>
  <c r="AN13" i="57" s="1"/>
  <c r="AN14" i="29"/>
  <c r="AN13" i="39" s="1"/>
  <c r="AN13" i="51" s="1"/>
  <c r="AN14" i="25"/>
  <c r="AN13" i="40" s="1"/>
  <c r="AN13" i="52" s="1"/>
  <c r="F14" i="32"/>
  <c r="F13" i="44" s="1"/>
  <c r="F13" i="56" s="1"/>
  <c r="F14" i="30"/>
  <c r="F13" i="41" s="1"/>
  <c r="F13" i="53" s="1"/>
  <c r="F14" i="27"/>
  <c r="F13" i="36" s="1"/>
  <c r="I25" i="28"/>
  <c r="I24" i="37" s="1"/>
  <c r="I24" i="50" s="1"/>
  <c r="P8" i="27"/>
  <c r="P7" i="36" s="1"/>
  <c r="AC6" i="31"/>
  <c r="AC5" i="42" s="1"/>
  <c r="AC5" i="54" s="1"/>
  <c r="AC6" i="28"/>
  <c r="AC5" i="37" s="1"/>
  <c r="AC5" i="50" s="1"/>
  <c r="AC6" i="32"/>
  <c r="AC5" i="44" s="1"/>
  <c r="AC5" i="56" s="1"/>
  <c r="AC6" i="30"/>
  <c r="AC5" i="41" s="1"/>
  <c r="AC5" i="53" s="1"/>
  <c r="X14" i="27"/>
  <c r="X13" i="36" s="1"/>
  <c r="X14" i="33"/>
  <c r="X13" i="45" s="1"/>
  <c r="X13" i="57" s="1"/>
  <c r="X14" i="25"/>
  <c r="X13" i="40" s="1"/>
  <c r="X13" i="52" s="1"/>
  <c r="X14" i="31"/>
  <c r="X13" i="42" s="1"/>
  <c r="X13" i="54" s="1"/>
  <c r="X14" i="28"/>
  <c r="X13" i="37" s="1"/>
  <c r="X13" i="50" s="1"/>
  <c r="X14" i="30"/>
  <c r="X13" i="41" s="1"/>
  <c r="X13" i="53" s="1"/>
  <c r="J14" i="33"/>
  <c r="J13" i="45" s="1"/>
  <c r="J13" i="57" s="1"/>
  <c r="M8" i="29"/>
  <c r="M7" i="39" s="1"/>
  <c r="M7" i="51" s="1"/>
  <c r="N8" i="32"/>
  <c r="N7" i="44" s="1"/>
  <c r="N7" i="56" s="1"/>
  <c r="V14" i="33"/>
  <c r="V13" i="45" s="1"/>
  <c r="V13" i="57" s="1"/>
  <c r="AL14" i="27"/>
  <c r="AL13" i="36" s="1"/>
  <c r="L8" i="33"/>
  <c r="L7" i="45" s="1"/>
  <c r="L7" i="57" s="1"/>
  <c r="X14" i="29"/>
  <c r="X13" i="39" s="1"/>
  <c r="X13" i="51" s="1"/>
  <c r="Z6" i="31"/>
  <c r="Z5" i="42" s="1"/>
  <c r="Z5" i="54" s="1"/>
  <c r="AG8" i="25"/>
  <c r="AG7" i="40" s="1"/>
  <c r="AG7" i="52" s="1"/>
  <c r="AO65" i="7"/>
  <c r="AO64" i="7"/>
  <c r="AA23" i="7" s="1"/>
  <c r="AP64" i="7"/>
  <c r="AN21" i="28" l="1"/>
  <c r="AN20" i="37" s="1"/>
  <c r="AN20" i="50" s="1"/>
  <c r="AN21" i="33"/>
  <c r="AN20" i="45" s="1"/>
  <c r="AN20" i="57" s="1"/>
  <c r="AN21" i="29"/>
  <c r="AN20" i="39" s="1"/>
  <c r="AN20" i="51" s="1"/>
  <c r="AN21" i="27"/>
  <c r="AN20" i="36" s="1"/>
  <c r="AN21" i="31"/>
  <c r="AN20" i="42" s="1"/>
  <c r="AN20" i="54" s="1"/>
  <c r="AN21" i="25"/>
  <c r="AN20" i="40" s="1"/>
  <c r="AN20" i="52" s="1"/>
  <c r="AN19" i="27"/>
  <c r="AN18" i="36" s="1"/>
  <c r="AN19" i="33"/>
  <c r="AN18" i="45" s="1"/>
  <c r="AN18" i="57" s="1"/>
  <c r="AN19" i="30"/>
  <c r="AN18" i="41" s="1"/>
  <c r="AN18" i="53" s="1"/>
  <c r="AN19" i="28"/>
  <c r="AN18" i="37" s="1"/>
  <c r="AN18" i="50" s="1"/>
  <c r="AN19" i="31"/>
  <c r="AN18" i="42" s="1"/>
  <c r="AN18" i="54" s="1"/>
  <c r="AN19" i="32"/>
  <c r="AN18" i="44" s="1"/>
  <c r="AN18" i="56" s="1"/>
  <c r="AN19" i="25"/>
  <c r="AN18" i="40" s="1"/>
  <c r="AN18" i="52" s="1"/>
  <c r="AN20" i="29"/>
  <c r="AN19" i="39" s="1"/>
  <c r="AN19" i="51" s="1"/>
  <c r="AN20" i="32"/>
  <c r="AN19" i="44" s="1"/>
  <c r="AN19" i="56" s="1"/>
  <c r="AN18" i="31"/>
  <c r="AN17" i="42" s="1"/>
  <c r="AN17" i="54" s="1"/>
  <c r="AN18" i="30"/>
  <c r="AN17" i="41" s="1"/>
  <c r="AN17" i="53" s="1"/>
  <c r="AN18" i="32"/>
  <c r="AN17" i="44" s="1"/>
  <c r="AN17" i="56" s="1"/>
  <c r="AN18" i="29"/>
  <c r="AN17" i="39" s="1"/>
  <c r="AN17" i="51" s="1"/>
  <c r="AN18" i="27"/>
  <c r="AN17" i="36" s="1"/>
  <c r="AN17" i="48" s="1"/>
  <c r="AN18" i="25"/>
  <c r="AN17" i="40" s="1"/>
  <c r="AN17" i="52" s="1"/>
  <c r="AN18" i="33"/>
  <c r="AN17" i="45" s="1"/>
  <c r="AN17" i="57" s="1"/>
  <c r="AB23" i="8"/>
  <c r="AA70" i="7"/>
  <c r="AA45" i="7"/>
  <c r="AN6" i="32"/>
  <c r="AN5" i="44" s="1"/>
  <c r="AN5" i="56" s="1"/>
  <c r="AN14" i="32"/>
  <c r="AN13" i="44" s="1"/>
  <c r="AN13" i="56" s="1"/>
  <c r="AN20" i="27"/>
  <c r="AN19" i="36" s="1"/>
  <c r="AN20" i="31"/>
  <c r="AN19" i="42" s="1"/>
  <c r="AN19" i="54" s="1"/>
  <c r="AN20" i="33"/>
  <c r="AN19" i="45" s="1"/>
  <c r="AN19" i="57" s="1"/>
  <c r="AN20" i="28"/>
  <c r="AN19" i="37" s="1"/>
  <c r="AN19" i="50" s="1"/>
  <c r="AN20" i="30"/>
  <c r="AN19" i="41" s="1"/>
  <c r="AN19" i="53" s="1"/>
  <c r="AN3" i="60"/>
  <c r="AQ53" i="18"/>
  <c r="AQ77" i="18" s="1"/>
  <c r="AO150" i="18"/>
  <c r="AO180" i="18" s="1"/>
  <c r="AP52" i="22"/>
  <c r="AP144" i="18"/>
  <c r="AP82" i="22"/>
  <c r="AO168" i="18"/>
  <c r="AO198" i="18" s="1"/>
  <c r="AP62" i="22"/>
  <c r="AP158" i="22" s="1"/>
  <c r="AO155" i="18"/>
  <c r="AO185" i="18" s="1"/>
  <c r="AO159" i="18"/>
  <c r="AO189" i="18" s="1"/>
  <c r="AP71" i="22"/>
  <c r="AP167" i="22" s="1"/>
  <c r="AP80" i="22"/>
  <c r="AO166" i="18"/>
  <c r="AO196" i="18" s="1"/>
  <c r="AP76" i="22"/>
  <c r="AO162" i="18"/>
  <c r="AO192" i="18" s="1"/>
  <c r="AO156" i="18"/>
  <c r="AO186" i="18" s="1"/>
  <c r="AP65" i="22"/>
  <c r="AP161" i="22" s="1"/>
  <c r="AP58" i="22"/>
  <c r="AP154" i="22" s="1"/>
  <c r="AO154" i="18"/>
  <c r="AO184" i="18" s="1"/>
  <c r="AP75" i="22"/>
  <c r="AP171" i="22" s="1"/>
  <c r="AO161" i="18"/>
  <c r="AO191" i="18" s="1"/>
  <c r="AP77" i="22"/>
  <c r="AP173" i="22" s="1"/>
  <c r="AO163" i="18"/>
  <c r="AO193" i="18" s="1"/>
  <c r="AP79" i="22"/>
  <c r="AP175" i="22" s="1"/>
  <c r="AO165" i="18"/>
  <c r="AO195" i="18" s="1"/>
  <c r="AP78" i="22"/>
  <c r="AO164" i="18"/>
  <c r="AO194" i="18" s="1"/>
  <c r="AO173" i="18"/>
  <c r="AO203" i="18" s="1"/>
  <c r="AP89" i="22"/>
  <c r="AO160" i="18"/>
  <c r="AO190" i="18" s="1"/>
  <c r="AP74" i="22"/>
  <c r="AO167" i="18"/>
  <c r="AO197" i="18" s="1"/>
  <c r="AP81" i="22"/>
  <c r="AP177" i="22" s="1"/>
  <c r="AP67" i="22"/>
  <c r="AP163" i="22" s="1"/>
  <c r="AO157" i="18"/>
  <c r="AO187" i="18" s="1"/>
  <c r="AP87" i="22"/>
  <c r="AO172" i="18"/>
  <c r="AO202" i="18" s="1"/>
  <c r="AO151" i="18"/>
  <c r="AO181" i="18" s="1"/>
  <c r="AP53" i="22"/>
  <c r="AP149" i="22" s="1"/>
  <c r="AO153" i="18"/>
  <c r="AO183" i="18" s="1"/>
  <c r="AP57" i="22"/>
  <c r="AP153" i="22" s="1"/>
  <c r="AO158" i="18"/>
  <c r="AO188" i="18" s="1"/>
  <c r="AO171" i="18"/>
  <c r="AO201" i="18" s="1"/>
  <c r="AP86" i="22"/>
  <c r="AO170" i="18"/>
  <c r="AO200" i="18" s="1"/>
  <c r="AP84" i="22"/>
  <c r="AO169" i="18"/>
  <c r="AO199" i="18" s="1"/>
  <c r="AP83" i="22"/>
  <c r="AP54" i="22"/>
  <c r="AO152" i="18"/>
  <c r="AO182" i="18" s="1"/>
  <c r="O20" i="60"/>
  <c r="R13" i="48"/>
  <c r="R13" i="60"/>
  <c r="AK14" i="48"/>
  <c r="AK14" i="60"/>
  <c r="AC2" i="48"/>
  <c r="AC2" i="60"/>
  <c r="AP27" i="48"/>
  <c r="AP27" i="60"/>
  <c r="N2" i="48"/>
  <c r="N2" i="60"/>
  <c r="AJ9" i="48"/>
  <c r="AJ9" i="60"/>
  <c r="AK4" i="48"/>
  <c r="AK4" i="60"/>
  <c r="AL6" i="48"/>
  <c r="AL6" i="60"/>
  <c r="AK6" i="48"/>
  <c r="AK6" i="60"/>
  <c r="U21" i="48"/>
  <c r="U21" i="60"/>
  <c r="AG15" i="48"/>
  <c r="AG15" i="60"/>
  <c r="AC19" i="48"/>
  <c r="AC19" i="60"/>
  <c r="X4" i="48"/>
  <c r="X4" i="60"/>
  <c r="AK24" i="48"/>
  <c r="AK24" i="60"/>
  <c r="T15" i="48"/>
  <c r="T15" i="60"/>
  <c r="AI20" i="48"/>
  <c r="AI20" i="60"/>
  <c r="AH26" i="48"/>
  <c r="AH26" i="60"/>
  <c r="P26" i="48"/>
  <c r="P26" i="60"/>
  <c r="X9" i="48"/>
  <c r="X9" i="60"/>
  <c r="AJ21" i="48"/>
  <c r="AJ21" i="60"/>
  <c r="AC4" i="48"/>
  <c r="AC4" i="60"/>
  <c r="AA15" i="48"/>
  <c r="AA15" i="60"/>
  <c r="AJ18" i="48"/>
  <c r="AJ18" i="60"/>
  <c r="AG22" i="48"/>
  <c r="AG22" i="60"/>
  <c r="AF19" i="48"/>
  <c r="AF19" i="60"/>
  <c r="AN20" i="48"/>
  <c r="AN20" i="60"/>
  <c r="P15" i="48"/>
  <c r="P15" i="60"/>
  <c r="AC20" i="48"/>
  <c r="AC20" i="60"/>
  <c r="R16" i="48"/>
  <c r="R16" i="60"/>
  <c r="C19" i="48"/>
  <c r="C19" i="60"/>
  <c r="AB24" i="48"/>
  <c r="AB24" i="60"/>
  <c r="E12" i="48"/>
  <c r="E12" i="60"/>
  <c r="I8" i="48"/>
  <c r="I8" i="60"/>
  <c r="AC17" i="48"/>
  <c r="AC17" i="60"/>
  <c r="O25" i="48"/>
  <c r="O25" i="60"/>
  <c r="AB8" i="48"/>
  <c r="AB8" i="60"/>
  <c r="Y14" i="48"/>
  <c r="Y14" i="60"/>
  <c r="R17" i="48"/>
  <c r="R17" i="60"/>
  <c r="AN16" i="48"/>
  <c r="AN16" i="60"/>
  <c r="AD19" i="48"/>
  <c r="AD19" i="60"/>
  <c r="AB16" i="48"/>
  <c r="AB16" i="60"/>
  <c r="U26" i="48"/>
  <c r="U26" i="60"/>
  <c r="K8" i="48"/>
  <c r="K8" i="60"/>
  <c r="X18" i="48"/>
  <c r="X18" i="60"/>
  <c r="AC15" i="48"/>
  <c r="AC15" i="60"/>
  <c r="L16" i="48"/>
  <c r="L16" i="60"/>
  <c r="AG13" i="48"/>
  <c r="AG13" i="60"/>
  <c r="Q6" i="48"/>
  <c r="Q6" i="60"/>
  <c r="AM10" i="48"/>
  <c r="AM10" i="60"/>
  <c r="G19" i="48"/>
  <c r="G19" i="60"/>
  <c r="N5" i="48"/>
  <c r="N5" i="60"/>
  <c r="I22" i="48"/>
  <c r="I22" i="60"/>
  <c r="AE5" i="48"/>
  <c r="AE5" i="60"/>
  <c r="U12" i="48"/>
  <c r="U12" i="60"/>
  <c r="S19" i="48"/>
  <c r="S19" i="60"/>
  <c r="AG9" i="48"/>
  <c r="AG9" i="60"/>
  <c r="AF10" i="48"/>
  <c r="AF10" i="60"/>
  <c r="Y17" i="48"/>
  <c r="Y17" i="60"/>
  <c r="K23" i="48"/>
  <c r="K23" i="60"/>
  <c r="AG23" i="48"/>
  <c r="AG23" i="60"/>
  <c r="W13" i="48"/>
  <c r="W13" i="60"/>
  <c r="F5" i="48"/>
  <c r="F5" i="60"/>
  <c r="AA13" i="48"/>
  <c r="AA13" i="60"/>
  <c r="J5" i="48"/>
  <c r="J5" i="60"/>
  <c r="U15" i="48"/>
  <c r="U15" i="60"/>
  <c r="N21" i="48"/>
  <c r="N21" i="60"/>
  <c r="Y4" i="48"/>
  <c r="Y4" i="60"/>
  <c r="K6" i="48"/>
  <c r="K6" i="60"/>
  <c r="AE23" i="48"/>
  <c r="AE23" i="60"/>
  <c r="L10" i="48"/>
  <c r="L10" i="60"/>
  <c r="K9" i="48"/>
  <c r="K9" i="60"/>
  <c r="S25" i="48"/>
  <c r="S25" i="60"/>
  <c r="AN25" i="48"/>
  <c r="AN25" i="60"/>
  <c r="H23" i="48"/>
  <c r="H23" i="60"/>
  <c r="M7" i="48"/>
  <c r="M7" i="60"/>
  <c r="O18" i="48"/>
  <c r="O18" i="60"/>
  <c r="E19" i="48"/>
  <c r="E19" i="60"/>
  <c r="T10" i="48"/>
  <c r="T10" i="60"/>
  <c r="N24" i="48"/>
  <c r="N24" i="60"/>
  <c r="T17" i="48"/>
  <c r="T17" i="60"/>
  <c r="M19" i="48"/>
  <c r="M19" i="60"/>
  <c r="I26" i="48"/>
  <c r="I26" i="60"/>
  <c r="F18" i="48"/>
  <c r="F18" i="60"/>
  <c r="J20" i="48"/>
  <c r="J20" i="60"/>
  <c r="E26" i="48"/>
  <c r="E26" i="60"/>
  <c r="X7" i="48"/>
  <c r="X7" i="60"/>
  <c r="N20" i="48"/>
  <c r="N20" i="60"/>
  <c r="AI16" i="48"/>
  <c r="AI16" i="60"/>
  <c r="AF20" i="48"/>
  <c r="AF20" i="60"/>
  <c r="R22" i="48"/>
  <c r="R22" i="60"/>
  <c r="L21" i="48"/>
  <c r="L21" i="60"/>
  <c r="N19" i="60"/>
  <c r="AK13" i="60"/>
  <c r="AD26" i="60"/>
  <c r="K16" i="60"/>
  <c r="AM24" i="48"/>
  <c r="AM24" i="60"/>
  <c r="AC5" i="48"/>
  <c r="AC5" i="60"/>
  <c r="AD9" i="48"/>
  <c r="AD9" i="60"/>
  <c r="X13" i="48"/>
  <c r="X13" i="60"/>
  <c r="F13" i="48"/>
  <c r="F13" i="60"/>
  <c r="AH10" i="48"/>
  <c r="AH10" i="60"/>
  <c r="AK12" i="48"/>
  <c r="AK12" i="60"/>
  <c r="AM12" i="48"/>
  <c r="AM12" i="60"/>
  <c r="L27" i="48"/>
  <c r="L27" i="60"/>
  <c r="L2" i="48"/>
  <c r="L2" i="60"/>
  <c r="I27" i="48"/>
  <c r="I27" i="60"/>
  <c r="AQ27" i="48"/>
  <c r="AQ27" i="60"/>
  <c r="AN27" i="48"/>
  <c r="AN27" i="60"/>
  <c r="I2" i="48"/>
  <c r="I2" i="60"/>
  <c r="S27" i="48"/>
  <c r="S27" i="60"/>
  <c r="AF2" i="48"/>
  <c r="AF2" i="60"/>
  <c r="Y27" i="48"/>
  <c r="Y27" i="60"/>
  <c r="AK2" i="48"/>
  <c r="AK2" i="60"/>
  <c r="F2" i="48"/>
  <c r="F2" i="60"/>
  <c r="AJ6" i="48"/>
  <c r="AJ6" i="60"/>
  <c r="AJ20" i="48"/>
  <c r="AJ20" i="60"/>
  <c r="AN12" i="48"/>
  <c r="AN12" i="60"/>
  <c r="AJ23" i="48"/>
  <c r="AJ23" i="60"/>
  <c r="AN6" i="48"/>
  <c r="AN6" i="60"/>
  <c r="Y25" i="48"/>
  <c r="Y25" i="60"/>
  <c r="AN4" i="48"/>
  <c r="AN4" i="60"/>
  <c r="V12" i="48"/>
  <c r="V12" i="60"/>
  <c r="AE13" i="48"/>
  <c r="AE13" i="60"/>
  <c r="AH22" i="48"/>
  <c r="AH22" i="60"/>
  <c r="AL2" i="48"/>
  <c r="AL2" i="60"/>
  <c r="AI12" i="48"/>
  <c r="AI12" i="60"/>
  <c r="N22" i="48"/>
  <c r="N22" i="60"/>
  <c r="M22" i="48"/>
  <c r="M22" i="60"/>
  <c r="AM19" i="48"/>
  <c r="AM19" i="60"/>
  <c r="U19" i="48"/>
  <c r="U19" i="60"/>
  <c r="C2" i="48"/>
  <c r="C2" i="60"/>
  <c r="AJ19" i="48"/>
  <c r="AJ19" i="60"/>
  <c r="AL8" i="48"/>
  <c r="AL8" i="60"/>
  <c r="V20" i="48"/>
  <c r="V20" i="60"/>
  <c r="AA22" i="48"/>
  <c r="AA22" i="60"/>
  <c r="AD16" i="48"/>
  <c r="AD16" i="60"/>
  <c r="X19" i="48"/>
  <c r="X19" i="60"/>
  <c r="AG4" i="48"/>
  <c r="AG4" i="60"/>
  <c r="E21" i="48"/>
  <c r="E21" i="60"/>
  <c r="AC23" i="48"/>
  <c r="AC23" i="60"/>
  <c r="P23" i="48"/>
  <c r="P23" i="60"/>
  <c r="F12" i="48"/>
  <c r="F12" i="60"/>
  <c r="H16" i="48"/>
  <c r="H16" i="60"/>
  <c r="AI23" i="48"/>
  <c r="AI23" i="60"/>
  <c r="AB12" i="48"/>
  <c r="AB12" i="60"/>
  <c r="Q18" i="48"/>
  <c r="Q18" i="60"/>
  <c r="AM16" i="48"/>
  <c r="AM16" i="60"/>
  <c r="AI4" i="48"/>
  <c r="AI4" i="60"/>
  <c r="X24" i="48"/>
  <c r="X24" i="60"/>
  <c r="Y18" i="48"/>
  <c r="Y18" i="60"/>
  <c r="V7" i="48"/>
  <c r="V7" i="60"/>
  <c r="C21" i="48"/>
  <c r="C21" i="60"/>
  <c r="AA21" i="48"/>
  <c r="AA21" i="60"/>
  <c r="AB4" i="48"/>
  <c r="AB4" i="60"/>
  <c r="AJ24" i="48"/>
  <c r="AJ24" i="60"/>
  <c r="O24" i="48"/>
  <c r="O24" i="60"/>
  <c r="AE22" i="48"/>
  <c r="AE22" i="60"/>
  <c r="AD15" i="48"/>
  <c r="AD15" i="60"/>
  <c r="Q10" i="48"/>
  <c r="Q10" i="60"/>
  <c r="I5" i="48"/>
  <c r="I5" i="60"/>
  <c r="F17" i="48"/>
  <c r="F17" i="60"/>
  <c r="D22" i="48"/>
  <c r="D22" i="60"/>
  <c r="Q20" i="48"/>
  <c r="Q20" i="60"/>
  <c r="V15" i="48"/>
  <c r="V15" i="60"/>
  <c r="G17" i="48"/>
  <c r="G17" i="60"/>
  <c r="R18" i="48"/>
  <c r="R18" i="60"/>
  <c r="T12" i="48"/>
  <c r="T12" i="60"/>
  <c r="V16" i="48"/>
  <c r="V16" i="60"/>
  <c r="G22" i="48"/>
  <c r="G22" i="60"/>
  <c r="H5" i="48"/>
  <c r="H5" i="60"/>
  <c r="AC14" i="48"/>
  <c r="AC14" i="60"/>
  <c r="AB17" i="48"/>
  <c r="AB17" i="60"/>
  <c r="M23" i="48"/>
  <c r="M23" i="60"/>
  <c r="M9" i="48"/>
  <c r="M9" i="60"/>
  <c r="J14" i="48"/>
  <c r="J14" i="60"/>
  <c r="J2" i="48"/>
  <c r="J2" i="60"/>
  <c r="AM4" i="48"/>
  <c r="AM4" i="60"/>
  <c r="M10" i="48"/>
  <c r="M10" i="60"/>
  <c r="P18" i="48"/>
  <c r="P18" i="60"/>
  <c r="K26" i="48"/>
  <c r="K26" i="60"/>
  <c r="H8" i="48"/>
  <c r="H8" i="60"/>
  <c r="AE4" i="48"/>
  <c r="AE4" i="60"/>
  <c r="C7" i="48"/>
  <c r="C7" i="60"/>
  <c r="E7" i="48"/>
  <c r="E7" i="60"/>
  <c r="I15" i="48"/>
  <c r="I15" i="60"/>
  <c r="AB9" i="48"/>
  <c r="AB9" i="60"/>
  <c r="N13" i="48"/>
  <c r="N13" i="60"/>
  <c r="F9" i="48"/>
  <c r="F9" i="60"/>
  <c r="AG24" i="48"/>
  <c r="AG24" i="60"/>
  <c r="D7" i="48"/>
  <c r="D7" i="60"/>
  <c r="G18" i="48"/>
  <c r="G18" i="60"/>
  <c r="V24" i="48"/>
  <c r="V24" i="60"/>
  <c r="G25" i="48"/>
  <c r="G25" i="60"/>
  <c r="E9" i="48"/>
  <c r="E9" i="60"/>
  <c r="Q13" i="48"/>
  <c r="Q13" i="60"/>
  <c r="Z21" i="60"/>
  <c r="F6" i="60"/>
  <c r="X23" i="60"/>
  <c r="AG8" i="60"/>
  <c r="J22" i="60"/>
  <c r="S8" i="60"/>
  <c r="AI24" i="60"/>
  <c r="M15" i="60"/>
  <c r="AH20" i="60"/>
  <c r="AQ2" i="60"/>
  <c r="Y9" i="60"/>
  <c r="C6" i="60"/>
  <c r="O17" i="60"/>
  <c r="Y6" i="60"/>
  <c r="O16" i="60"/>
  <c r="D6" i="60"/>
  <c r="J6" i="60"/>
  <c r="I19" i="60"/>
  <c r="U9" i="60"/>
  <c r="AN22" i="60"/>
  <c r="AD13" i="48"/>
  <c r="AD13" i="60"/>
  <c r="AH27" i="48"/>
  <c r="AH27" i="60"/>
  <c r="D2" i="48"/>
  <c r="D2" i="60"/>
  <c r="T13" i="48"/>
  <c r="T13" i="60"/>
  <c r="C25" i="48"/>
  <c r="C25" i="60"/>
  <c r="N27" i="48"/>
  <c r="N27" i="60"/>
  <c r="M27" i="48"/>
  <c r="M27" i="60"/>
  <c r="AB27" i="48"/>
  <c r="AB27" i="60"/>
  <c r="AD27" i="48"/>
  <c r="AD27" i="60"/>
  <c r="AD2" i="48"/>
  <c r="AD2" i="60"/>
  <c r="U27" i="48"/>
  <c r="U27" i="60"/>
  <c r="AE2" i="48"/>
  <c r="AE2" i="60"/>
  <c r="R27" i="48"/>
  <c r="R27" i="60"/>
  <c r="AJ27" i="48"/>
  <c r="AJ27" i="60"/>
  <c r="W23" i="48"/>
  <c r="W23" i="60"/>
  <c r="X12" i="48"/>
  <c r="X12" i="60"/>
  <c r="AH15" i="48"/>
  <c r="AH15" i="60"/>
  <c r="AI14" i="48"/>
  <c r="AI14" i="60"/>
  <c r="W16" i="48"/>
  <c r="W16" i="60"/>
  <c r="S20" i="48"/>
  <c r="S20" i="60"/>
  <c r="Z18" i="48"/>
  <c r="Z18" i="60"/>
  <c r="AM17" i="48"/>
  <c r="AM17" i="60"/>
  <c r="P10" i="48"/>
  <c r="P10" i="60"/>
  <c r="AL21" i="48"/>
  <c r="AL21" i="60"/>
  <c r="R12" i="48"/>
  <c r="R12" i="60"/>
  <c r="H2" i="48"/>
  <c r="H2" i="60"/>
  <c r="X8" i="48"/>
  <c r="X8" i="60"/>
  <c r="AL12" i="48"/>
  <c r="AL12" i="60"/>
  <c r="AK21" i="48"/>
  <c r="AK21" i="60"/>
  <c r="J24" i="48"/>
  <c r="J24" i="60"/>
  <c r="N10" i="48"/>
  <c r="N10" i="60"/>
  <c r="R14" i="48"/>
  <c r="R14" i="60"/>
  <c r="AG17" i="48"/>
  <c r="AG17" i="60"/>
  <c r="AA16" i="48"/>
  <c r="AA16" i="60"/>
  <c r="AF17" i="48"/>
  <c r="AF17" i="60"/>
  <c r="AJ14" i="48"/>
  <c r="AJ14" i="60"/>
  <c r="Q21" i="48"/>
  <c r="Q21" i="60"/>
  <c r="O2" i="48"/>
  <c r="O2" i="60"/>
  <c r="E2" i="48"/>
  <c r="E2" i="60"/>
  <c r="AF21" i="48"/>
  <c r="AF21" i="60"/>
  <c r="AE12" i="48"/>
  <c r="AE12" i="60"/>
  <c r="AH8" i="48"/>
  <c r="AH8" i="60"/>
  <c r="W9" i="48"/>
  <c r="W9" i="60"/>
  <c r="AE18" i="48"/>
  <c r="AE18" i="60"/>
  <c r="AH17" i="48"/>
  <c r="AH17" i="60"/>
  <c r="S22" i="48"/>
  <c r="S22" i="60"/>
  <c r="AK22" i="48"/>
  <c r="AK22" i="60"/>
  <c r="V17" i="48"/>
  <c r="V17" i="60"/>
  <c r="W2" i="48"/>
  <c r="W2" i="60"/>
  <c r="K19" i="48"/>
  <c r="K19" i="60"/>
  <c r="O10" i="48"/>
  <c r="O10" i="60"/>
  <c r="S9" i="48"/>
  <c r="S9" i="60"/>
  <c r="W26" i="48"/>
  <c r="W26" i="60"/>
  <c r="AG7" i="48"/>
  <c r="AG7" i="60"/>
  <c r="S17" i="48"/>
  <c r="S17" i="60"/>
  <c r="V14" i="48"/>
  <c r="V14" i="60"/>
  <c r="AK17" i="48"/>
  <c r="AK17" i="60"/>
  <c r="P2" i="48"/>
  <c r="P2" i="60"/>
  <c r="M5" i="48"/>
  <c r="M5" i="60"/>
  <c r="AB20" i="48"/>
  <c r="AB20" i="60"/>
  <c r="T7" i="48"/>
  <c r="T7" i="60"/>
  <c r="C22" i="48"/>
  <c r="C22" i="60"/>
  <c r="N26" i="48"/>
  <c r="N26" i="60"/>
  <c r="AI7" i="48"/>
  <c r="AI7" i="60"/>
  <c r="F22" i="48"/>
  <c r="F22" i="60"/>
  <c r="H17" i="48"/>
  <c r="H17" i="60"/>
  <c r="W4" i="48"/>
  <c r="W4" i="60"/>
  <c r="X22" i="48"/>
  <c r="X22" i="60"/>
  <c r="U22" i="48"/>
  <c r="U22" i="60"/>
  <c r="AL4" i="48"/>
  <c r="AL4" i="60"/>
  <c r="L24" i="48"/>
  <c r="L24" i="60"/>
  <c r="K14" i="48"/>
  <c r="K14" i="60"/>
  <c r="E17" i="48"/>
  <c r="E17" i="60"/>
  <c r="Q26" i="48"/>
  <c r="Q26" i="60"/>
  <c r="AB14" i="48"/>
  <c r="AB14" i="60"/>
  <c r="I14" i="48"/>
  <c r="I14" i="60"/>
  <c r="T8" i="48"/>
  <c r="T8" i="60"/>
  <c r="N14" i="48"/>
  <c r="N14" i="60"/>
  <c r="Y21" i="48"/>
  <c r="Y21" i="60"/>
  <c r="AM21" i="48"/>
  <c r="AM21" i="60"/>
  <c r="M26" i="48"/>
  <c r="M26" i="60"/>
  <c r="AK8" i="48"/>
  <c r="AK8" i="60"/>
  <c r="O19" i="48"/>
  <c r="O19" i="60"/>
  <c r="AC10" i="48"/>
  <c r="AC10" i="60"/>
  <c r="AA12" i="48"/>
  <c r="AA12" i="60"/>
  <c r="C8" i="48"/>
  <c r="C8" i="60"/>
  <c r="P12" i="48"/>
  <c r="P12" i="60"/>
  <c r="D12" i="48"/>
  <c r="D12" i="60"/>
  <c r="H18" i="48"/>
  <c r="H18" i="60"/>
  <c r="AH14" i="48"/>
  <c r="AH14" i="60"/>
  <c r="P6" i="48"/>
  <c r="P6" i="60"/>
  <c r="T25" i="48"/>
  <c r="T25" i="60"/>
  <c r="Q16" i="48"/>
  <c r="Q16" i="60"/>
  <c r="C18" i="48"/>
  <c r="C18" i="60"/>
  <c r="J25" i="48"/>
  <c r="J25" i="60"/>
  <c r="D14" i="48"/>
  <c r="D14" i="60"/>
  <c r="H10" i="48"/>
  <c r="H10" i="60"/>
  <c r="L5" i="48"/>
  <c r="L5" i="60"/>
  <c r="Y20" i="48"/>
  <c r="Y20" i="60"/>
  <c r="AE21" i="48"/>
  <c r="AE21" i="60"/>
  <c r="L8" i="48"/>
  <c r="L8" i="60"/>
  <c r="AD7" i="48"/>
  <c r="AD7" i="60"/>
  <c r="U24" i="48"/>
  <c r="U24" i="60"/>
  <c r="N4" i="48"/>
  <c r="N4" i="60"/>
  <c r="D9" i="48"/>
  <c r="D9" i="60"/>
  <c r="AM14" i="60"/>
  <c r="AH4" i="60"/>
  <c r="P17" i="60"/>
  <c r="W7" i="60"/>
  <c r="L23" i="60"/>
  <c r="W6" i="60"/>
  <c r="N16" i="60"/>
  <c r="G12" i="60"/>
  <c r="AB13" i="48"/>
  <c r="AB13" i="60"/>
  <c r="Q12" i="48"/>
  <c r="Q12" i="60"/>
  <c r="AI2" i="48"/>
  <c r="AI2" i="60"/>
  <c r="H13" i="48"/>
  <c r="H13" i="60"/>
  <c r="O12" i="48"/>
  <c r="O12" i="60"/>
  <c r="Z5" i="48"/>
  <c r="Z5" i="60"/>
  <c r="P5" i="48"/>
  <c r="P5" i="60"/>
  <c r="AG25" i="48"/>
  <c r="AG25" i="60"/>
  <c r="AE27" i="48"/>
  <c r="AE27" i="60"/>
  <c r="Z27" i="48"/>
  <c r="Z27" i="60"/>
  <c r="H27" i="48"/>
  <c r="H27" i="60"/>
  <c r="AA27" i="48"/>
  <c r="AA27" i="60"/>
  <c r="Z2" i="48"/>
  <c r="Z2" i="60"/>
  <c r="AJ2" i="48"/>
  <c r="AJ2" i="60"/>
  <c r="T2" i="48"/>
  <c r="T2" i="60"/>
  <c r="AL27" i="48"/>
  <c r="AL27" i="60"/>
  <c r="V27" i="48"/>
  <c r="V27" i="60"/>
  <c r="W27" i="48"/>
  <c r="W27" i="60"/>
  <c r="AO27" i="48"/>
  <c r="AO27" i="60"/>
  <c r="AK20" i="48"/>
  <c r="AK20" i="60"/>
  <c r="Z25" i="48"/>
  <c r="Z25" i="60"/>
  <c r="AE26" i="48"/>
  <c r="AE26" i="60"/>
  <c r="Z26" i="48"/>
  <c r="Z26" i="60"/>
  <c r="AG19" i="48"/>
  <c r="AG19" i="60"/>
  <c r="AA7" i="48"/>
  <c r="AA7" i="60"/>
  <c r="W12" i="48"/>
  <c r="W12" i="60"/>
  <c r="V13" i="48"/>
  <c r="V13" i="60"/>
  <c r="AL18" i="48"/>
  <c r="AL18" i="60"/>
  <c r="AJ12" i="48"/>
  <c r="AJ12" i="60"/>
  <c r="AG6" i="48"/>
  <c r="AG6" i="60"/>
  <c r="AK25" i="48"/>
  <c r="AK25" i="60"/>
  <c r="AC26" i="48"/>
  <c r="AC26" i="60"/>
  <c r="AC25" i="48"/>
  <c r="AC25" i="60"/>
  <c r="M2" i="48"/>
  <c r="M2" i="60"/>
  <c r="AI21" i="48"/>
  <c r="AI21" i="60"/>
  <c r="AF22" i="48"/>
  <c r="AF22" i="60"/>
  <c r="AB15" i="48"/>
  <c r="AB15" i="60"/>
  <c r="W19" i="48"/>
  <c r="W19" i="60"/>
  <c r="V5" i="48"/>
  <c r="V5" i="60"/>
  <c r="Z16" i="48"/>
  <c r="Z16" i="60"/>
  <c r="E5" i="48"/>
  <c r="E5" i="60"/>
  <c r="O23" i="48"/>
  <c r="O23" i="60"/>
  <c r="V26" i="48"/>
  <c r="V26" i="60"/>
  <c r="D26" i="48"/>
  <c r="D26" i="60"/>
  <c r="AG14" i="48"/>
  <c r="AG14" i="60"/>
  <c r="I17" i="48"/>
  <c r="I17" i="60"/>
  <c r="L6" i="48"/>
  <c r="L6" i="60"/>
  <c r="AH23" i="48"/>
  <c r="AH23" i="60"/>
  <c r="X26" i="48"/>
  <c r="X26" i="60"/>
  <c r="AA26" i="48"/>
  <c r="AA26" i="60"/>
  <c r="U17" i="48"/>
  <c r="U17" i="60"/>
  <c r="AF26" i="48"/>
  <c r="AF26" i="60"/>
  <c r="Q23" i="48"/>
  <c r="Q23" i="60"/>
  <c r="AD4" i="48"/>
  <c r="AD4" i="60"/>
  <c r="AA19" i="48"/>
  <c r="AA19" i="60"/>
  <c r="L22" i="48"/>
  <c r="L22" i="60"/>
  <c r="J4" i="48"/>
  <c r="J4" i="60"/>
  <c r="AF24" i="48"/>
  <c r="AF24" i="60"/>
  <c r="M14" i="48"/>
  <c r="M14" i="60"/>
  <c r="AM26" i="48"/>
  <c r="AM26" i="60"/>
  <c r="P9" i="48"/>
  <c r="P9" i="60"/>
  <c r="Z17" i="48"/>
  <c r="Z17" i="60"/>
  <c r="AD14" i="48"/>
  <c r="AD14" i="60"/>
  <c r="W15" i="48"/>
  <c r="W15" i="60"/>
  <c r="C16" i="48"/>
  <c r="C16" i="60"/>
  <c r="X17" i="48"/>
  <c r="X17" i="60"/>
  <c r="AE24" i="48"/>
  <c r="AE24" i="60"/>
  <c r="V8" i="48"/>
  <c r="V8" i="60"/>
  <c r="AM15" i="48"/>
  <c r="AM15" i="60"/>
  <c r="C20" i="48"/>
  <c r="C20" i="60"/>
  <c r="D16" i="48"/>
  <c r="D16" i="60"/>
  <c r="R21" i="48"/>
  <c r="R21" i="60"/>
  <c r="AD23" i="48"/>
  <c r="AD23" i="60"/>
  <c r="G5" i="48"/>
  <c r="G5" i="60"/>
  <c r="Q7" i="48"/>
  <c r="Q7" i="60"/>
  <c r="G8" i="48"/>
  <c r="G8" i="60"/>
  <c r="H24" i="48"/>
  <c r="H24" i="60"/>
  <c r="F24" i="48"/>
  <c r="F24" i="60"/>
  <c r="AF25" i="48"/>
  <c r="AF25" i="60"/>
  <c r="S16" i="48"/>
  <c r="S16" i="60"/>
  <c r="M25" i="48"/>
  <c r="M25" i="60"/>
  <c r="T16" i="48"/>
  <c r="T16" i="60"/>
  <c r="P8" i="48"/>
  <c r="P8" i="60"/>
  <c r="J10" i="48"/>
  <c r="J10" i="60"/>
  <c r="E14" i="48"/>
  <c r="E14" i="60"/>
  <c r="P24" i="48"/>
  <c r="P24" i="60"/>
  <c r="F4" i="48"/>
  <c r="F4" i="60"/>
  <c r="J16" i="48"/>
  <c r="J16" i="60"/>
  <c r="X14" i="48"/>
  <c r="X14" i="60"/>
  <c r="E23" i="48"/>
  <c r="E23" i="60"/>
  <c r="O8" i="48"/>
  <c r="O8" i="60"/>
  <c r="F23" i="48"/>
  <c r="F23" i="60"/>
  <c r="G16" i="48"/>
  <c r="G16" i="60"/>
  <c r="AI22" i="48"/>
  <c r="AI22" i="60"/>
  <c r="G4" i="48"/>
  <c r="G4" i="60"/>
  <c r="J21" i="48"/>
  <c r="J21" i="60"/>
  <c r="AD22" i="48"/>
  <c r="AD22" i="60"/>
  <c r="N15" i="48"/>
  <c r="N15" i="60"/>
  <c r="D23" i="48"/>
  <c r="D23" i="60"/>
  <c r="P16" i="48"/>
  <c r="P16" i="60"/>
  <c r="J12" i="48"/>
  <c r="J12" i="60"/>
  <c r="R6" i="48"/>
  <c r="R6" i="60"/>
  <c r="AC21" i="48"/>
  <c r="AC21" i="60"/>
  <c r="AE16" i="48"/>
  <c r="AE16" i="60"/>
  <c r="C5" i="48"/>
  <c r="C5" i="60"/>
  <c r="L15" i="48"/>
  <c r="L15" i="60"/>
  <c r="AB25" i="48"/>
  <c r="AB25" i="60"/>
  <c r="L19" i="48"/>
  <c r="L19" i="60"/>
  <c r="W24" i="48"/>
  <c r="W24" i="60"/>
  <c r="K21" i="48"/>
  <c r="K21" i="60"/>
  <c r="F26" i="48"/>
  <c r="F26" i="60"/>
  <c r="U5" i="48"/>
  <c r="U5" i="60"/>
  <c r="C24" i="60"/>
  <c r="K20" i="60"/>
  <c r="F15" i="60"/>
  <c r="AJ26" i="60"/>
  <c r="G26" i="60"/>
  <c r="AG21" i="60"/>
  <c r="W10" i="60"/>
  <c r="Q17" i="60"/>
  <c r="R24" i="60"/>
  <c r="J18" i="60"/>
  <c r="I20" i="60"/>
  <c r="AM9" i="60"/>
  <c r="Q2" i="60"/>
  <c r="X20" i="60"/>
  <c r="AL25" i="60"/>
  <c r="J15" i="60"/>
  <c r="C12" i="60"/>
  <c r="U14" i="60"/>
  <c r="AB21" i="48"/>
  <c r="AB21" i="60"/>
  <c r="AN24" i="48"/>
  <c r="AN24" i="60"/>
  <c r="X2" i="48"/>
  <c r="X2" i="60"/>
  <c r="K27" i="48"/>
  <c r="K27" i="60"/>
  <c r="J27" i="48"/>
  <c r="J27" i="60"/>
  <c r="G27" i="48"/>
  <c r="G27" i="60"/>
  <c r="AK27" i="48"/>
  <c r="AK27" i="60"/>
  <c r="E27" i="48"/>
  <c r="E27" i="60"/>
  <c r="AM27" i="48"/>
  <c r="AM27" i="60"/>
  <c r="P27" i="48"/>
  <c r="P27" i="60"/>
  <c r="D5" i="48"/>
  <c r="D5" i="60"/>
  <c r="AL10" i="48"/>
  <c r="AL10" i="60"/>
  <c r="AL7" i="48"/>
  <c r="AL7" i="60"/>
  <c r="AN10" i="48"/>
  <c r="AN10" i="60"/>
  <c r="AE8" i="48"/>
  <c r="AE8" i="60"/>
  <c r="Z8" i="48"/>
  <c r="Z8" i="60"/>
  <c r="AN15" i="48"/>
  <c r="AN15" i="60"/>
  <c r="AD5" i="48"/>
  <c r="AD5" i="60"/>
  <c r="AB19" i="48"/>
  <c r="AB19" i="60"/>
  <c r="N17" i="48"/>
  <c r="N17" i="60"/>
  <c r="U18" i="48"/>
  <c r="U18" i="60"/>
  <c r="AF6" i="48"/>
  <c r="AF6" i="60"/>
  <c r="AH12" i="48"/>
  <c r="AH12" i="60"/>
  <c r="H4" i="48"/>
  <c r="H4" i="60"/>
  <c r="I4" i="48"/>
  <c r="I4" i="60"/>
  <c r="X15" i="48"/>
  <c r="X15" i="60"/>
  <c r="AA4" i="48"/>
  <c r="AA4" i="60"/>
  <c r="AL20" i="48"/>
  <c r="AL20" i="60"/>
  <c r="AG10" i="48"/>
  <c r="AG10" i="60"/>
  <c r="AI25" i="48"/>
  <c r="AI25" i="60"/>
  <c r="AI15" i="48"/>
  <c r="AI15" i="60"/>
  <c r="AK16" i="48"/>
  <c r="AK16" i="60"/>
  <c r="AH18" i="48"/>
  <c r="AH18" i="60"/>
  <c r="Y2" i="48"/>
  <c r="Y2" i="60"/>
  <c r="H7" i="48"/>
  <c r="H7" i="60"/>
  <c r="R9" i="48"/>
  <c r="R9" i="60"/>
  <c r="E15" i="48"/>
  <c r="E15" i="60"/>
  <c r="X5" i="48"/>
  <c r="X5" i="60"/>
  <c r="AA6" i="48"/>
  <c r="AA6" i="60"/>
  <c r="AC9" i="48"/>
  <c r="AC9" i="60"/>
  <c r="T24" i="48"/>
  <c r="T24" i="60"/>
  <c r="V23" i="48"/>
  <c r="V23" i="60"/>
  <c r="S24" i="48"/>
  <c r="S24" i="60"/>
  <c r="S14" i="48"/>
  <c r="S14" i="60"/>
  <c r="O5" i="48"/>
  <c r="O5" i="60"/>
  <c r="AH5" i="48"/>
  <c r="AH5" i="60"/>
  <c r="AB18" i="48"/>
  <c r="AB18" i="60"/>
  <c r="C10" i="48"/>
  <c r="C10" i="60"/>
  <c r="Z4" i="48"/>
  <c r="Z4" i="60"/>
  <c r="AJ10" i="48"/>
  <c r="AJ10" i="60"/>
  <c r="AC24" i="48"/>
  <c r="AC24" i="60"/>
  <c r="AF23" i="48"/>
  <c r="AF23" i="60"/>
  <c r="AA5" i="48"/>
  <c r="AA5" i="60"/>
  <c r="E13" i="48"/>
  <c r="E13" i="60"/>
  <c r="K10" i="48"/>
  <c r="K10" i="60"/>
  <c r="E16" i="48"/>
  <c r="E16" i="60"/>
  <c r="Y22" i="48"/>
  <c r="Y22" i="60"/>
  <c r="W22" i="48"/>
  <c r="W22" i="60"/>
  <c r="E22" i="48"/>
  <c r="E22" i="60"/>
  <c r="S15" i="48"/>
  <c r="S15" i="60"/>
  <c r="H14" i="48"/>
  <c r="H14" i="60"/>
  <c r="P21" i="48"/>
  <c r="P21" i="60"/>
  <c r="AC6" i="48"/>
  <c r="AC6" i="60"/>
  <c r="E4" i="48"/>
  <c r="E4" i="60"/>
  <c r="O7" i="48"/>
  <c r="O7" i="60"/>
  <c r="P20" i="48"/>
  <c r="P20" i="60"/>
  <c r="R26" i="48"/>
  <c r="R26" i="60"/>
  <c r="D17" i="48"/>
  <c r="D17" i="60"/>
  <c r="F19" i="48"/>
  <c r="F19" i="60"/>
  <c r="C4" i="48"/>
  <c r="C4" i="60"/>
  <c r="O9" i="48"/>
  <c r="O9" i="60"/>
  <c r="G14" i="48"/>
  <c r="G14" i="60"/>
  <c r="M12" i="48"/>
  <c r="M12" i="60"/>
  <c r="AB6" i="48"/>
  <c r="AB6" i="60"/>
  <c r="I10" i="48"/>
  <c r="I10" i="60"/>
  <c r="M17" i="48"/>
  <c r="M17" i="60"/>
  <c r="H15" i="48"/>
  <c r="H15" i="60"/>
  <c r="D10" i="48"/>
  <c r="D10" i="60"/>
  <c r="Z23" i="48"/>
  <c r="Z23" i="60"/>
  <c r="AB10" i="48"/>
  <c r="AB10" i="60"/>
  <c r="AG18" i="48"/>
  <c r="AG18" i="60"/>
  <c r="I21" i="48"/>
  <c r="I21" i="60"/>
  <c r="G21" i="48"/>
  <c r="G21" i="60"/>
  <c r="E20" i="48"/>
  <c r="E20" i="60"/>
  <c r="P22" i="48"/>
  <c r="P22" i="60"/>
  <c r="E10" i="48"/>
  <c r="E10" i="60"/>
  <c r="I12" i="48"/>
  <c r="I12" i="60"/>
  <c r="W14" i="60"/>
  <c r="P19" i="60"/>
  <c r="O26" i="60"/>
  <c r="V6" i="60"/>
  <c r="M21" i="60"/>
  <c r="AF4" i="60"/>
  <c r="AJ5" i="48"/>
  <c r="AJ5" i="60"/>
  <c r="AN19" i="48"/>
  <c r="AD25" i="48"/>
  <c r="AD25" i="60"/>
  <c r="S7" i="48"/>
  <c r="S7" i="60"/>
  <c r="F7" i="48"/>
  <c r="F7" i="60"/>
  <c r="AF13" i="48"/>
  <c r="AF13" i="60"/>
  <c r="L13" i="48"/>
  <c r="L13" i="60"/>
  <c r="O13" i="48"/>
  <c r="O13" i="60"/>
  <c r="W8" i="48"/>
  <c r="W8" i="60"/>
  <c r="I18" i="48"/>
  <c r="I18" i="60"/>
  <c r="AL15" i="48"/>
  <c r="AL15" i="60"/>
  <c r="AL14" i="48"/>
  <c r="AL14" i="60"/>
  <c r="AN23" i="48"/>
  <c r="AN23" i="60"/>
  <c r="AD20" i="48"/>
  <c r="AD20" i="60"/>
  <c r="AF5" i="48"/>
  <c r="AF5" i="60"/>
  <c r="AC27" i="48"/>
  <c r="AC27" i="60"/>
  <c r="AF27" i="48"/>
  <c r="AF27" i="60"/>
  <c r="X27" i="48"/>
  <c r="X27" i="60"/>
  <c r="AO2" i="48"/>
  <c r="AO2" i="60"/>
  <c r="Q27" i="48"/>
  <c r="Q27" i="60"/>
  <c r="AI27" i="48"/>
  <c r="AI27" i="60"/>
  <c r="AK19" i="48"/>
  <c r="AK19" i="60"/>
  <c r="AH21" i="48"/>
  <c r="AH21" i="60"/>
  <c r="AK9" i="48"/>
  <c r="AK9" i="60"/>
  <c r="U13" i="48"/>
  <c r="U13" i="60"/>
  <c r="I25" i="48"/>
  <c r="I25" i="60"/>
  <c r="V25" i="48"/>
  <c r="V25" i="60"/>
  <c r="AA18" i="48"/>
  <c r="AA18" i="60"/>
  <c r="T21" i="48"/>
  <c r="T21" i="60"/>
  <c r="X16" i="48"/>
  <c r="X16" i="60"/>
  <c r="AE17" i="48"/>
  <c r="AE17" i="60"/>
  <c r="AL23" i="48"/>
  <c r="AL23" i="60"/>
  <c r="AM6" i="48"/>
  <c r="AM6" i="60"/>
  <c r="AA23" i="48"/>
  <c r="AA23" i="60"/>
  <c r="AK5" i="48"/>
  <c r="AK5" i="60"/>
  <c r="Y16" i="48"/>
  <c r="Y16" i="60"/>
  <c r="N6" i="48"/>
  <c r="N6" i="60"/>
  <c r="S5" i="48"/>
  <c r="S5" i="60"/>
  <c r="AD24" i="48"/>
  <c r="AD24" i="60"/>
  <c r="AG16" i="48"/>
  <c r="AG16" i="60"/>
  <c r="AK18" i="48"/>
  <c r="AK18" i="60"/>
  <c r="R25" i="48"/>
  <c r="R25" i="60"/>
  <c r="G20" i="48"/>
  <c r="G20" i="60"/>
  <c r="AK7" i="48"/>
  <c r="AK7" i="60"/>
  <c r="S23" i="48"/>
  <c r="S23" i="60"/>
  <c r="AM2" i="48"/>
  <c r="AM2" i="60"/>
  <c r="AH9" i="48"/>
  <c r="AH9" i="60"/>
  <c r="AM20" i="48"/>
  <c r="AM20" i="60"/>
  <c r="Y19" i="48"/>
  <c r="Y19" i="60"/>
  <c r="AD8" i="48"/>
  <c r="AD8" i="60"/>
  <c r="AI13" i="48"/>
  <c r="AI13" i="60"/>
  <c r="AD6" i="48"/>
  <c r="AD6" i="60"/>
  <c r="AL19" i="48"/>
  <c r="AL19" i="60"/>
  <c r="S2" i="48"/>
  <c r="S2" i="60"/>
  <c r="AI26" i="48"/>
  <c r="AI26" i="60"/>
  <c r="AJ8" i="48"/>
  <c r="AJ8" i="60"/>
  <c r="X21" i="48"/>
  <c r="X21" i="60"/>
  <c r="AL9" i="48"/>
  <c r="AL9" i="60"/>
  <c r="K24" i="48"/>
  <c r="K24" i="60"/>
  <c r="AM22" i="48"/>
  <c r="AM22" i="60"/>
  <c r="AL17" i="48"/>
  <c r="AL17" i="60"/>
  <c r="AE15" i="48"/>
  <c r="AE15" i="60"/>
  <c r="Z15" i="48"/>
  <c r="Z15" i="60"/>
  <c r="V21" i="48"/>
  <c r="V21" i="60"/>
  <c r="K4" i="48"/>
  <c r="K4" i="60"/>
  <c r="Z7" i="48"/>
  <c r="Z7" i="60"/>
  <c r="Q14" i="48"/>
  <c r="Q14" i="60"/>
  <c r="AC16" i="48"/>
  <c r="AC16" i="60"/>
  <c r="T23" i="48"/>
  <c r="T23" i="60"/>
  <c r="H20" i="48"/>
  <c r="H20" i="60"/>
  <c r="Y7" i="48"/>
  <c r="Y7" i="60"/>
  <c r="AA20" i="48"/>
  <c r="AA20" i="60"/>
  <c r="U7" i="48"/>
  <c r="U7" i="60"/>
  <c r="I23" i="48"/>
  <c r="I23" i="60"/>
  <c r="W20" i="48"/>
  <c r="W20" i="60"/>
  <c r="S12" i="48"/>
  <c r="S12" i="60"/>
  <c r="U20" i="48"/>
  <c r="U20" i="60"/>
  <c r="AM18" i="48"/>
  <c r="AM18" i="60"/>
  <c r="AN21" i="48"/>
  <c r="AN21" i="60"/>
  <c r="AN8" i="48"/>
  <c r="AN8" i="60"/>
  <c r="D4" i="48"/>
  <c r="D4" i="60"/>
  <c r="AJ7" i="48"/>
  <c r="AJ7" i="60"/>
  <c r="S4" i="48"/>
  <c r="S4" i="60"/>
  <c r="U4" i="48"/>
  <c r="U4" i="60"/>
  <c r="AE10" i="48"/>
  <c r="AE10" i="60"/>
  <c r="D18" i="48"/>
  <c r="D18" i="60"/>
  <c r="M8" i="48"/>
  <c r="M8" i="60"/>
  <c r="N25" i="48"/>
  <c r="N25" i="60"/>
  <c r="V22" i="48"/>
  <c r="V22" i="60"/>
  <c r="H6" i="48"/>
  <c r="H6" i="60"/>
  <c r="Y24" i="48"/>
  <c r="Y24" i="60"/>
  <c r="AE25" i="48"/>
  <c r="AE25" i="60"/>
  <c r="I9" i="48"/>
  <c r="I9" i="60"/>
  <c r="Q8" i="48"/>
  <c r="Q8" i="60"/>
  <c r="D25" i="48"/>
  <c r="D25" i="60"/>
  <c r="AF7" i="48"/>
  <c r="AF7" i="60"/>
  <c r="D19" i="48"/>
  <c r="D19" i="60"/>
  <c r="Q5" i="48"/>
  <c r="Q5" i="60"/>
  <c r="Q9" i="48"/>
  <c r="Q9" i="60"/>
  <c r="L18" i="48"/>
  <c r="L18" i="60"/>
  <c r="Z6" i="48"/>
  <c r="Z6" i="60"/>
  <c r="K12" i="48"/>
  <c r="K12" i="60"/>
  <c r="D24" i="48"/>
  <c r="D24" i="60"/>
  <c r="E18" i="48"/>
  <c r="E18" i="60"/>
  <c r="H21" i="48"/>
  <c r="H21" i="60"/>
  <c r="H19" i="48"/>
  <c r="H19" i="60"/>
  <c r="O22" i="48"/>
  <c r="O22" i="60"/>
  <c r="E25" i="48"/>
  <c r="E25" i="60"/>
  <c r="C23" i="48"/>
  <c r="C23" i="60"/>
  <c r="J7" i="48"/>
  <c r="J7" i="60"/>
  <c r="X6" i="48"/>
  <c r="X6" i="60"/>
  <c r="AE20" i="48"/>
  <c r="AE20" i="60"/>
  <c r="G7" i="48"/>
  <c r="G7" i="60"/>
  <c r="AF15" i="48"/>
  <c r="AF15" i="60"/>
  <c r="D20" i="60"/>
  <c r="AF16" i="60"/>
  <c r="T26" i="60"/>
  <c r="R5" i="60"/>
  <c r="AB2" i="60"/>
  <c r="G13" i="60"/>
  <c r="Q25" i="60"/>
  <c r="AM23" i="60"/>
  <c r="O4" i="60"/>
  <c r="P4" i="60"/>
  <c r="AI19" i="60"/>
  <c r="J19" i="60"/>
  <c r="G9" i="60"/>
  <c r="AA10" i="60"/>
  <c r="G2" i="60"/>
  <c r="D13" i="60"/>
  <c r="F25" i="60"/>
  <c r="E8" i="60"/>
  <c r="S13" i="60"/>
  <c r="AI9" i="48"/>
  <c r="AI9" i="60"/>
  <c r="P13" i="48"/>
  <c r="P13" i="60"/>
  <c r="AJ25" i="48"/>
  <c r="AJ25" i="60"/>
  <c r="I24" i="48"/>
  <c r="I24" i="60"/>
  <c r="AL5" i="48"/>
  <c r="AL5" i="60"/>
  <c r="T5" i="48"/>
  <c r="T5" i="60"/>
  <c r="AH13" i="48"/>
  <c r="AH13" i="60"/>
  <c r="U8" i="48"/>
  <c r="U8" i="60"/>
  <c r="Z9" i="48"/>
  <c r="Z9" i="60"/>
  <c r="N18" i="48"/>
  <c r="N18" i="60"/>
  <c r="AB7" i="48"/>
  <c r="AB7" i="60"/>
  <c r="L9" i="48"/>
  <c r="L9" i="60"/>
  <c r="AL24" i="48"/>
  <c r="AL24" i="60"/>
  <c r="R2" i="48"/>
  <c r="R2" i="60"/>
  <c r="V2" i="48"/>
  <c r="V2" i="60"/>
  <c r="F27" i="48"/>
  <c r="F27" i="60"/>
  <c r="T27" i="48"/>
  <c r="T27" i="60"/>
  <c r="O27" i="48"/>
  <c r="O27" i="60"/>
  <c r="AN9" i="48"/>
  <c r="AN9" i="60"/>
  <c r="AF18" i="48"/>
  <c r="AF18" i="60"/>
  <c r="AI5" i="48"/>
  <c r="AI5" i="60"/>
  <c r="AN14" i="48"/>
  <c r="AN14" i="60"/>
  <c r="AM25" i="48"/>
  <c r="AM25" i="60"/>
  <c r="AD17" i="48"/>
  <c r="AD17" i="60"/>
  <c r="AK23" i="48"/>
  <c r="AK23" i="60"/>
  <c r="AC7" i="48"/>
  <c r="AC7" i="60"/>
  <c r="AF14" i="48"/>
  <c r="AF14" i="60"/>
  <c r="AI8" i="48"/>
  <c r="AI8" i="60"/>
  <c r="T6" i="48"/>
  <c r="T6" i="60"/>
  <c r="N8" i="48"/>
  <c r="N8" i="60"/>
  <c r="X25" i="48"/>
  <c r="X25" i="60"/>
  <c r="V18" i="48"/>
  <c r="V18" i="60"/>
  <c r="Y8" i="48"/>
  <c r="Y8" i="60"/>
  <c r="AN18" i="48"/>
  <c r="AG2" i="48"/>
  <c r="AG2" i="60"/>
  <c r="U2" i="48"/>
  <c r="U2" i="60"/>
  <c r="J13" i="48"/>
  <c r="J13" i="60"/>
  <c r="AI10" i="48"/>
  <c r="AI10" i="60"/>
  <c r="N12" i="48"/>
  <c r="N12" i="60"/>
  <c r="Q15" i="48"/>
  <c r="Q15" i="60"/>
  <c r="AH7" i="48"/>
  <c r="AH7" i="60"/>
  <c r="AC13" i="48"/>
  <c r="AC13" i="60"/>
  <c r="AK15" i="48"/>
  <c r="AK15" i="60"/>
  <c r="AC18" i="48"/>
  <c r="AC18" i="60"/>
  <c r="AE6" i="48"/>
  <c r="AE6" i="60"/>
  <c r="T22" i="48"/>
  <c r="T22" i="60"/>
  <c r="O15" i="48"/>
  <c r="O15" i="60"/>
  <c r="C17" i="48"/>
  <c r="C17" i="60"/>
  <c r="AG5" i="48"/>
  <c r="AG5" i="60"/>
  <c r="M6" i="48"/>
  <c r="M6" i="60"/>
  <c r="Y5" i="48"/>
  <c r="Y5" i="60"/>
  <c r="Z12" i="48"/>
  <c r="Z12" i="60"/>
  <c r="AC8" i="48"/>
  <c r="AC8" i="60"/>
  <c r="AM7" i="48"/>
  <c r="AM7" i="60"/>
  <c r="AL26" i="48"/>
  <c r="AL26" i="60"/>
  <c r="AD10" i="48"/>
  <c r="AD10" i="60"/>
  <c r="AJ4" i="48"/>
  <c r="AJ4" i="60"/>
  <c r="AG20" i="48"/>
  <c r="AG20" i="60"/>
  <c r="AI18" i="48"/>
  <c r="AI18" i="60"/>
  <c r="AH2" i="48"/>
  <c r="AH2" i="60"/>
  <c r="AA8" i="48"/>
  <c r="AA8" i="60"/>
  <c r="M24" i="48"/>
  <c r="M24" i="60"/>
  <c r="D8" i="48"/>
  <c r="D8" i="60"/>
  <c r="Q24" i="48"/>
  <c r="Q24" i="60"/>
  <c r="K22" i="48"/>
  <c r="K22" i="60"/>
  <c r="U10" i="48"/>
  <c r="U10" i="60"/>
  <c r="G15" i="48"/>
  <c r="G15" i="60"/>
  <c r="D21" i="48"/>
  <c r="D21" i="60"/>
  <c r="J8" i="48"/>
  <c r="J8" i="60"/>
  <c r="S26" i="48"/>
  <c r="S26" i="60"/>
  <c r="T18" i="48"/>
  <c r="T18" i="60"/>
  <c r="Z22" i="48"/>
  <c r="Z22" i="60"/>
  <c r="G24" i="48"/>
  <c r="G24" i="60"/>
  <c r="I6" i="48"/>
  <c r="I6" i="60"/>
  <c r="W17" i="48"/>
  <c r="W17" i="60"/>
  <c r="J23" i="48"/>
  <c r="J23" i="60"/>
  <c r="AB22" i="48"/>
  <c r="AB22" i="60"/>
  <c r="O21" i="48"/>
  <c r="O21" i="60"/>
  <c r="R20" i="48"/>
  <c r="R20" i="60"/>
  <c r="Y13" i="48"/>
  <c r="Y13" i="60"/>
  <c r="P25" i="48"/>
  <c r="P25" i="60"/>
  <c r="R19" i="48"/>
  <c r="R19" i="60"/>
  <c r="R4" i="48"/>
  <c r="R4" i="60"/>
  <c r="N23" i="48"/>
  <c r="N23" i="60"/>
  <c r="G6" i="48"/>
  <c r="G6" i="60"/>
  <c r="N7" i="48"/>
  <c r="N7" i="60"/>
  <c r="J9" i="48"/>
  <c r="J9" i="60"/>
  <c r="E24" i="48"/>
  <c r="E24" i="60"/>
  <c r="R8" i="48"/>
  <c r="R8" i="60"/>
  <c r="G23" i="48"/>
  <c r="G23" i="60"/>
  <c r="L4" i="48"/>
  <c r="L4" i="60"/>
  <c r="S6" i="48"/>
  <c r="S6" i="60"/>
  <c r="L17" i="48"/>
  <c r="L17" i="60"/>
  <c r="Z19" i="48"/>
  <c r="Z19" i="60"/>
  <c r="J17" i="48"/>
  <c r="J17" i="60"/>
  <c r="J26" i="48"/>
  <c r="J26" i="60"/>
  <c r="AA9" i="48"/>
  <c r="AA9" i="60"/>
  <c r="L7" i="48"/>
  <c r="L7" i="60"/>
  <c r="L12" i="48"/>
  <c r="L12" i="60"/>
  <c r="F8" i="48"/>
  <c r="F8" i="60"/>
  <c r="W21" i="48"/>
  <c r="W21" i="60"/>
  <c r="K18" i="48"/>
  <c r="K18" i="60"/>
  <c r="X10" i="48"/>
  <c r="X10" i="60"/>
  <c r="AJ16" i="48"/>
  <c r="AJ16" i="60"/>
  <c r="M4" i="48"/>
  <c r="M4" i="60"/>
  <c r="Q22" i="48"/>
  <c r="Q22" i="60"/>
  <c r="I7" i="48"/>
  <c r="I7" i="60"/>
  <c r="AJ17" i="48"/>
  <c r="AJ17" i="60"/>
  <c r="M20" i="60"/>
  <c r="H12" i="60"/>
  <c r="K15" i="60"/>
  <c r="Y15" i="60"/>
  <c r="H25" i="60"/>
  <c r="AL13" i="48"/>
  <c r="AL13" i="60"/>
  <c r="P7" i="48"/>
  <c r="P7" i="60"/>
  <c r="AB5" i="48"/>
  <c r="AB5" i="60"/>
  <c r="AJ13" i="48"/>
  <c r="AJ13" i="60"/>
  <c r="AN5" i="48"/>
  <c r="AN5" i="60"/>
  <c r="AM13" i="48"/>
  <c r="AM13" i="60"/>
  <c r="K13" i="48"/>
  <c r="K13" i="60"/>
  <c r="W25" i="48"/>
  <c r="W25" i="60"/>
  <c r="AC12" i="48"/>
  <c r="AC12" i="60"/>
  <c r="AM8" i="48"/>
  <c r="AM8" i="60"/>
  <c r="Z13" i="48"/>
  <c r="Z13" i="60"/>
  <c r="AG27" i="48"/>
  <c r="AG27" i="60"/>
  <c r="C27" i="48"/>
  <c r="C27" i="60"/>
  <c r="AN2" i="48"/>
  <c r="AN2" i="60"/>
  <c r="AE7" i="48"/>
  <c r="AE7" i="60"/>
  <c r="AB23" i="48"/>
  <c r="AB23" i="60"/>
  <c r="AI6" i="48"/>
  <c r="AI6" i="60"/>
  <c r="AK10" i="48"/>
  <c r="AK10" i="60"/>
  <c r="AC22" i="48"/>
  <c r="AC22" i="60"/>
  <c r="AI17" i="48"/>
  <c r="AI17" i="60"/>
  <c r="K17" i="48"/>
  <c r="K17" i="60"/>
  <c r="AA17" i="48"/>
  <c r="AA17" i="60"/>
  <c r="V10" i="48"/>
  <c r="V10" i="60"/>
  <c r="AH24" i="48"/>
  <c r="AH24" i="60"/>
  <c r="AP2" i="48"/>
  <c r="AP2" i="60"/>
  <c r="AH6" i="48"/>
  <c r="AH6" i="60"/>
  <c r="U23" i="48"/>
  <c r="U23" i="60"/>
  <c r="Z24" i="48"/>
  <c r="Z24" i="60"/>
  <c r="K25" i="48"/>
  <c r="K25" i="60"/>
  <c r="AJ15" i="48"/>
  <c r="AJ15" i="60"/>
  <c r="D27" i="48"/>
  <c r="D27" i="60"/>
  <c r="AE14" i="48"/>
  <c r="AE14" i="60"/>
  <c r="AB26" i="48"/>
  <c r="AB26" i="60"/>
  <c r="AD12" i="48"/>
  <c r="AD12" i="60"/>
  <c r="V4" i="48"/>
  <c r="V4" i="60"/>
  <c r="Y26" i="48"/>
  <c r="Y26" i="60"/>
  <c r="AL22" i="48"/>
  <c r="AL22" i="60"/>
  <c r="AH25" i="48"/>
  <c r="AH25" i="60"/>
  <c r="Z14" i="48"/>
  <c r="Z14" i="60"/>
  <c r="AF9" i="48"/>
  <c r="AF9" i="60"/>
  <c r="AL16" i="48"/>
  <c r="AL16" i="60"/>
  <c r="U6" i="48"/>
  <c r="U6" i="60"/>
  <c r="AE19" i="48"/>
  <c r="AE19" i="60"/>
  <c r="AN26" i="48"/>
  <c r="AN26" i="60"/>
  <c r="Y12" i="48"/>
  <c r="Y12" i="60"/>
  <c r="V19" i="48"/>
  <c r="V19" i="60"/>
  <c r="AA24" i="48"/>
  <c r="AA24" i="60"/>
  <c r="R7" i="48"/>
  <c r="R7" i="60"/>
  <c r="K2" i="48"/>
  <c r="K2" i="60"/>
  <c r="R15" i="48"/>
  <c r="R15" i="60"/>
  <c r="AD21" i="48"/>
  <c r="AD21" i="60"/>
  <c r="AG12" i="48"/>
  <c r="AG12" i="60"/>
  <c r="T14" i="48"/>
  <c r="T14" i="60"/>
  <c r="AA2" i="48"/>
  <c r="AA2" i="60"/>
  <c r="M13" i="48"/>
  <c r="M13" i="60"/>
  <c r="O14" i="48"/>
  <c r="O14" i="60"/>
  <c r="O6" i="48"/>
  <c r="O6" i="60"/>
  <c r="I16" i="48"/>
  <c r="I16" i="60"/>
  <c r="S10" i="48"/>
  <c r="S10" i="60"/>
  <c r="Z20" i="48"/>
  <c r="Z20" i="60"/>
  <c r="V9" i="48"/>
  <c r="V9" i="60"/>
  <c r="C15" i="48"/>
  <c r="C15" i="60"/>
  <c r="F16" i="48"/>
  <c r="F16" i="60"/>
  <c r="L14" i="48"/>
  <c r="L14" i="60"/>
  <c r="AE9" i="48"/>
  <c r="AE9" i="60"/>
  <c r="S21" i="48"/>
  <c r="S21" i="60"/>
  <c r="N9" i="48"/>
  <c r="N9" i="60"/>
  <c r="C13" i="48"/>
  <c r="C13" i="60"/>
  <c r="AK26" i="48"/>
  <c r="AK26" i="60"/>
  <c r="S18" i="48"/>
  <c r="S18" i="60"/>
  <c r="AA14" i="48"/>
  <c r="AA14" i="60"/>
  <c r="T20" i="48"/>
  <c r="T20" i="60"/>
  <c r="AG26" i="48"/>
  <c r="AG26" i="60"/>
  <c r="Q19" i="48"/>
  <c r="Q19" i="60"/>
  <c r="L25" i="48"/>
  <c r="L25" i="60"/>
  <c r="W5" i="48"/>
  <c r="W5" i="60"/>
  <c r="U25" i="48"/>
  <c r="U25" i="60"/>
  <c r="R23" i="48"/>
  <c r="R23" i="60"/>
  <c r="F14" i="48"/>
  <c r="F14" i="60"/>
  <c r="L26" i="48"/>
  <c r="L26" i="60"/>
  <c r="R10" i="48"/>
  <c r="R10" i="60"/>
  <c r="C9" i="48"/>
  <c r="C9" i="60"/>
  <c r="P14" i="48"/>
  <c r="P14" i="60"/>
  <c r="K5" i="48"/>
  <c r="K5" i="60"/>
  <c r="AF12" i="48"/>
  <c r="AF12" i="60"/>
  <c r="AH19" i="48"/>
  <c r="AH19" i="60"/>
  <c r="Y23" i="48"/>
  <c r="Y23" i="60"/>
  <c r="M18" i="48"/>
  <c r="M18" i="60"/>
  <c r="H9" i="48"/>
  <c r="H9" i="60"/>
  <c r="I13" i="48"/>
  <c r="I13" i="60"/>
  <c r="L20" i="48"/>
  <c r="L20" i="60"/>
  <c r="H26" i="48"/>
  <c r="H26" i="60"/>
  <c r="T9" i="48"/>
  <c r="T9" i="60"/>
  <c r="F21" i="48"/>
  <c r="F21" i="60"/>
  <c r="C26" i="48"/>
  <c r="C26" i="60"/>
  <c r="AJ22" i="48"/>
  <c r="AJ22" i="60"/>
  <c r="G10" i="48"/>
  <c r="G10" i="60"/>
  <c r="K7" i="48"/>
  <c r="K7" i="60"/>
  <c r="Z10" i="48"/>
  <c r="Z10" i="60"/>
  <c r="F10" i="60"/>
  <c r="M16" i="60"/>
  <c r="AN13" i="60"/>
  <c r="W18" i="60"/>
  <c r="Q4" i="60"/>
  <c r="F20" i="60"/>
  <c r="H22" i="60"/>
  <c r="T19" i="60"/>
  <c r="AF8" i="60"/>
  <c r="AA25" i="60"/>
  <c r="T4" i="60"/>
  <c r="D15" i="60"/>
  <c r="AD18" i="60"/>
  <c r="AH16" i="60"/>
  <c r="U16" i="60"/>
  <c r="Y10" i="60"/>
  <c r="E6" i="60"/>
  <c r="AM5" i="60"/>
  <c r="AN7" i="60"/>
  <c r="C14" i="60"/>
  <c r="AP65" i="7"/>
  <c r="AN18" i="60" l="1"/>
  <c r="AQ74" i="18"/>
  <c r="AN17" i="60"/>
  <c r="AN19" i="60"/>
  <c r="Z107" i="7"/>
  <c r="F137" i="7" s="1"/>
  <c r="F12" i="35" s="1"/>
  <c r="B42" i="30" s="1"/>
  <c r="AA92" i="7"/>
  <c r="C23" i="22"/>
  <c r="AB70" i="8"/>
  <c r="Z12" i="10" s="1"/>
  <c r="F12" i="16" s="1"/>
  <c r="AQ84" i="18"/>
  <c r="AQ131" i="18" s="1"/>
  <c r="AQ85" i="18"/>
  <c r="AQ132" i="18" s="1"/>
  <c r="AQ89" i="18"/>
  <c r="AQ136" i="18" s="1"/>
  <c r="AQ81" i="18"/>
  <c r="AQ128" i="18" s="1"/>
  <c r="AQ90" i="18"/>
  <c r="AQ137" i="18" s="1"/>
  <c r="AQ85" i="22" s="1"/>
  <c r="AQ181" i="22" s="1"/>
  <c r="AQ226" i="22" s="1"/>
  <c r="AQ71" i="18"/>
  <c r="AQ59" i="18"/>
  <c r="AQ91" i="18"/>
  <c r="AQ58" i="18"/>
  <c r="AQ105" i="18" s="1"/>
  <c r="AQ95" i="18"/>
  <c r="AQ142" i="18" s="1"/>
  <c r="AQ90" i="22" s="1"/>
  <c r="AQ186" i="22" s="1"/>
  <c r="AQ231" i="22" s="1"/>
  <c r="AQ65" i="18"/>
  <c r="AQ112" i="18" s="1"/>
  <c r="AQ60" i="22" s="1"/>
  <c r="AQ156" i="22" s="1"/>
  <c r="AQ201" i="22" s="1"/>
  <c r="AQ75" i="18"/>
  <c r="AQ122" i="18" s="1"/>
  <c r="AQ92" i="18"/>
  <c r="AQ139" i="18" s="1"/>
  <c r="AQ72" i="18"/>
  <c r="AQ119" i="18" s="1"/>
  <c r="AQ88" i="18"/>
  <c r="AQ135" i="18" s="1"/>
  <c r="AQ57" i="18"/>
  <c r="AQ104" i="18" s="1"/>
  <c r="AQ82" i="18"/>
  <c r="AQ129" i="18" s="1"/>
  <c r="AQ73" i="18"/>
  <c r="AQ120" i="18" s="1"/>
  <c r="AQ68" i="22" s="1"/>
  <c r="AQ164" i="22" s="1"/>
  <c r="AQ209" i="22" s="1"/>
  <c r="AQ60" i="18"/>
  <c r="AQ107" i="18" s="1"/>
  <c r="AQ55" i="22" s="1"/>
  <c r="AQ151" i="22" s="1"/>
  <c r="AQ196" i="22" s="1"/>
  <c r="AQ62" i="18"/>
  <c r="AQ109" i="18" s="1"/>
  <c r="AQ83" i="18"/>
  <c r="AQ130" i="18" s="1"/>
  <c r="AQ87" i="18"/>
  <c r="AQ134" i="18" s="1"/>
  <c r="AP168" i="18" s="1"/>
  <c r="AP198" i="18" s="1"/>
  <c r="AQ86" i="18"/>
  <c r="AQ133" i="18" s="1"/>
  <c r="AQ81" i="22" s="1"/>
  <c r="AQ68" i="18"/>
  <c r="AQ115" i="18" s="1"/>
  <c r="AQ63" i="22" s="1"/>
  <c r="AQ159" i="22" s="1"/>
  <c r="AQ204" i="22" s="1"/>
  <c r="AQ94" i="18"/>
  <c r="AQ141" i="18" s="1"/>
  <c r="AQ89" i="22" s="1"/>
  <c r="AQ79" i="18"/>
  <c r="AQ126" i="18" s="1"/>
  <c r="AQ74" i="22" s="1"/>
  <c r="AQ80" i="18"/>
  <c r="AQ127" i="18" s="1"/>
  <c r="AP161" i="18" s="1"/>
  <c r="AP191" i="18" s="1"/>
  <c r="AQ76" i="18"/>
  <c r="AQ123" i="18" s="1"/>
  <c r="AQ93" i="18"/>
  <c r="AQ140" i="18" s="1"/>
  <c r="AQ88" i="22" s="1"/>
  <c r="AQ184" i="22" s="1"/>
  <c r="AQ229" i="22" s="1"/>
  <c r="AQ70" i="18"/>
  <c r="AQ117" i="18" s="1"/>
  <c r="AQ65" i="22" s="1"/>
  <c r="AQ161" i="22" s="1"/>
  <c r="AQ78" i="18"/>
  <c r="AQ125" i="18" s="1"/>
  <c r="AQ73" i="22" s="1"/>
  <c r="AQ169" i="22" s="1"/>
  <c r="AQ214" i="22" s="1"/>
  <c r="AQ64" i="18"/>
  <c r="AQ111" i="18" s="1"/>
  <c r="AQ59" i="22" s="1"/>
  <c r="AQ155" i="22" s="1"/>
  <c r="AQ200" i="22" s="1"/>
  <c r="AQ63" i="18"/>
  <c r="AQ110" i="18" s="1"/>
  <c r="AQ58" i="22" s="1"/>
  <c r="AQ154" i="22" s="1"/>
  <c r="AQ67" i="18"/>
  <c r="AQ114" i="18" s="1"/>
  <c r="AQ62" i="22" s="1"/>
  <c r="AQ158" i="22" s="1"/>
  <c r="AQ61" i="18"/>
  <c r="AQ108" i="18" s="1"/>
  <c r="AQ56" i="22" s="1"/>
  <c r="AQ152" i="22" s="1"/>
  <c r="AQ197" i="22" s="1"/>
  <c r="AQ66" i="18"/>
  <c r="AQ113" i="18" s="1"/>
  <c r="AQ61" i="22" s="1"/>
  <c r="AQ157" i="22" s="1"/>
  <c r="AQ202" i="22" s="1"/>
  <c r="AQ69" i="18"/>
  <c r="AQ116" i="18" s="1"/>
  <c r="AQ64" i="22" s="1"/>
  <c r="AQ160" i="22" s="1"/>
  <c r="AQ205" i="22" s="1"/>
  <c r="AP180" i="22"/>
  <c r="AO24" i="24" s="1"/>
  <c r="AO23" i="43" s="1"/>
  <c r="AQ106" i="18"/>
  <c r="AQ138" i="18"/>
  <c r="AO49" i="29"/>
  <c r="AO49" i="33"/>
  <c r="AO49" i="28"/>
  <c r="AO49" i="30"/>
  <c r="AO50" i="27"/>
  <c r="AO49" i="32"/>
  <c r="AO49" i="31"/>
  <c r="AO49" i="25"/>
  <c r="AP148" i="22"/>
  <c r="AP193" i="22" s="1"/>
  <c r="AO238" i="22" s="1"/>
  <c r="AO54" i="33"/>
  <c r="AO54" i="32"/>
  <c r="AO54" i="30"/>
  <c r="AO54" i="25"/>
  <c r="AO54" i="31"/>
  <c r="AO54" i="29"/>
  <c r="AO54" i="28"/>
  <c r="AO55" i="27"/>
  <c r="AP220" i="22"/>
  <c r="AO253" i="22" s="1"/>
  <c r="AO19" i="24"/>
  <c r="AO18" i="43" s="1"/>
  <c r="AO47" i="27"/>
  <c r="AO46" i="32"/>
  <c r="AO46" i="25"/>
  <c r="AO46" i="31"/>
  <c r="AO46" i="33"/>
  <c r="AO46" i="28"/>
  <c r="AO46" i="29"/>
  <c r="AO46" i="30"/>
  <c r="AQ103" i="18"/>
  <c r="AR52" i="18"/>
  <c r="AO34" i="32"/>
  <c r="AO34" i="29"/>
  <c r="AO34" i="33"/>
  <c r="AO34" i="31"/>
  <c r="AO34" i="30"/>
  <c r="AO34" i="28"/>
  <c r="AO35" i="27"/>
  <c r="AO34" i="25"/>
  <c r="AP182" i="22"/>
  <c r="AO25" i="24" s="1"/>
  <c r="AO24" i="43" s="1"/>
  <c r="AP222" i="22"/>
  <c r="AO255" i="22" s="1"/>
  <c r="AO21" i="24"/>
  <c r="AO20" i="43" s="1"/>
  <c r="AO48" i="29"/>
  <c r="AO48" i="33"/>
  <c r="AO48" i="30"/>
  <c r="AO48" i="32"/>
  <c r="AO48" i="31"/>
  <c r="AO48" i="28"/>
  <c r="AO48" i="25"/>
  <c r="AO49" i="27"/>
  <c r="AO47" i="32"/>
  <c r="AO47" i="30"/>
  <c r="AO47" i="29"/>
  <c r="AO47" i="33"/>
  <c r="AO48" i="27"/>
  <c r="AO47" i="31"/>
  <c r="AO47" i="28"/>
  <c r="AO47" i="25"/>
  <c r="AO38" i="31"/>
  <c r="AO38" i="25"/>
  <c r="AO38" i="32"/>
  <c r="AO38" i="33"/>
  <c r="AO38" i="28"/>
  <c r="AO38" i="30"/>
  <c r="AO39" i="27"/>
  <c r="AO38" i="29"/>
  <c r="AP172" i="22"/>
  <c r="AO16" i="24" s="1"/>
  <c r="AO15" i="43" s="1"/>
  <c r="AP212" i="22"/>
  <c r="AO247" i="22" s="1"/>
  <c r="AO13" i="24"/>
  <c r="AO12" i="43" s="1"/>
  <c r="AO52" i="33"/>
  <c r="AO52" i="31"/>
  <c r="AO52" i="30"/>
  <c r="AO52" i="32"/>
  <c r="AO53" i="27"/>
  <c r="AO52" i="25"/>
  <c r="AO52" i="29"/>
  <c r="AO52" i="28"/>
  <c r="AO55" i="31"/>
  <c r="AO55" i="29"/>
  <c r="AO55" i="32"/>
  <c r="AO55" i="33"/>
  <c r="AO55" i="25"/>
  <c r="AO55" i="28"/>
  <c r="AO56" i="27"/>
  <c r="AO55" i="30"/>
  <c r="AP194" i="22"/>
  <c r="AO239" i="22" s="1"/>
  <c r="AO5" i="24"/>
  <c r="AO4" i="43" s="1"/>
  <c r="AO52" i="27"/>
  <c r="AO51" i="28"/>
  <c r="AO51" i="25"/>
  <c r="AO51" i="32"/>
  <c r="AO51" i="33"/>
  <c r="AO51" i="29"/>
  <c r="AO51" i="31"/>
  <c r="AO51" i="30"/>
  <c r="AP174" i="22"/>
  <c r="AO18" i="24" s="1"/>
  <c r="AO17" i="43" s="1"/>
  <c r="AP218" i="22"/>
  <c r="AO251" i="22" s="1"/>
  <c r="AO17" i="24"/>
  <c r="AO16" i="43" s="1"/>
  <c r="AP199" i="22"/>
  <c r="AO242" i="22" s="1"/>
  <c r="AO8" i="24"/>
  <c r="AO7" i="43" s="1"/>
  <c r="AO43" i="32"/>
  <c r="AO43" i="30"/>
  <c r="AO43" i="31"/>
  <c r="AO43" i="33"/>
  <c r="AO43" i="29"/>
  <c r="AO44" i="27"/>
  <c r="AO43" i="25"/>
  <c r="AO43" i="28"/>
  <c r="AP178" i="22"/>
  <c r="AO22" i="24" s="1"/>
  <c r="AO21" i="43" s="1"/>
  <c r="AO36" i="31"/>
  <c r="AO36" i="32"/>
  <c r="AO36" i="30"/>
  <c r="AO36" i="28"/>
  <c r="AO36" i="29"/>
  <c r="AO36" i="33"/>
  <c r="AO37" i="27"/>
  <c r="AO36" i="25"/>
  <c r="AO35" i="33"/>
  <c r="AO35" i="32"/>
  <c r="AO35" i="31"/>
  <c r="AO35" i="25"/>
  <c r="AO35" i="28"/>
  <c r="AO35" i="29"/>
  <c r="AO36" i="27"/>
  <c r="AO35" i="30"/>
  <c r="AP170" i="22"/>
  <c r="AO14" i="24" s="1"/>
  <c r="AO13" i="43" s="1"/>
  <c r="AP206" i="22"/>
  <c r="AO244" i="22" s="1"/>
  <c r="AO10" i="24"/>
  <c r="AO9" i="43" s="1"/>
  <c r="AQ124" i="18"/>
  <c r="AQ72" i="22" s="1"/>
  <c r="AQ168" i="22" s="1"/>
  <c r="AQ213" i="22" s="1"/>
  <c r="AP150" i="22"/>
  <c r="AO6" i="24" s="1"/>
  <c r="AO5" i="43" s="1"/>
  <c r="AO42" i="28"/>
  <c r="AO43" i="27"/>
  <c r="AO42" i="32"/>
  <c r="AO42" i="33"/>
  <c r="AO42" i="31"/>
  <c r="AO42" i="30"/>
  <c r="AO42" i="29"/>
  <c r="AO42" i="25"/>
  <c r="AO56" i="29"/>
  <c r="AO56" i="28"/>
  <c r="AO56" i="30"/>
  <c r="AO56" i="25"/>
  <c r="AO56" i="32"/>
  <c r="AO56" i="31"/>
  <c r="AO56" i="33"/>
  <c r="AO57" i="27"/>
  <c r="AQ121" i="18"/>
  <c r="AQ69" i="22" s="1"/>
  <c r="AQ165" i="22" s="1"/>
  <c r="AQ210" i="22" s="1"/>
  <c r="AO44" i="32"/>
  <c r="AO44" i="33"/>
  <c r="AO44" i="25"/>
  <c r="AO44" i="30"/>
  <c r="AO44" i="28"/>
  <c r="AO44" i="31"/>
  <c r="AO45" i="27"/>
  <c r="AO44" i="29"/>
  <c r="AP167" i="18"/>
  <c r="AP197" i="18" s="1"/>
  <c r="AO40" i="32"/>
  <c r="AO40" i="33"/>
  <c r="AO40" i="31"/>
  <c r="AO40" i="29"/>
  <c r="AO40" i="30"/>
  <c r="AO40" i="28"/>
  <c r="AO41" i="27"/>
  <c r="AO40" i="25"/>
  <c r="AO39" i="32"/>
  <c r="AO39" i="28"/>
  <c r="AO39" i="25"/>
  <c r="AO39" i="33"/>
  <c r="AO39" i="31"/>
  <c r="AO40" i="27"/>
  <c r="AO39" i="29"/>
  <c r="AO39" i="30"/>
  <c r="AP179" i="22"/>
  <c r="AO23" i="24" s="1"/>
  <c r="AO22" i="43" s="1"/>
  <c r="AP198" i="22"/>
  <c r="AO241" i="22" s="1"/>
  <c r="AO7" i="24"/>
  <c r="AO6" i="43" s="1"/>
  <c r="AP183" i="22"/>
  <c r="AO26" i="24" s="1"/>
  <c r="AO25" i="43" s="1"/>
  <c r="AO41" i="32"/>
  <c r="AO41" i="33"/>
  <c r="AO41" i="30"/>
  <c r="AO41" i="28"/>
  <c r="AO41" i="31"/>
  <c r="AO42" i="27"/>
  <c r="AO41" i="25"/>
  <c r="AO41" i="29"/>
  <c r="AP185" i="22"/>
  <c r="AO27" i="24" s="1"/>
  <c r="AO26" i="43" s="1"/>
  <c r="AO45" i="29"/>
  <c r="AO45" i="32"/>
  <c r="AO45" i="31"/>
  <c r="AO45" i="25"/>
  <c r="AO45" i="30"/>
  <c r="AO45" i="33"/>
  <c r="AO46" i="27"/>
  <c r="AO45" i="28"/>
  <c r="AO50" i="33"/>
  <c r="AO50" i="25"/>
  <c r="AO51" i="27"/>
  <c r="AO50" i="31"/>
  <c r="AO50" i="30"/>
  <c r="AO50" i="29"/>
  <c r="AO50" i="28"/>
  <c r="AO50" i="32"/>
  <c r="AP203" i="22"/>
  <c r="AO243" i="22" s="1"/>
  <c r="AO9" i="24"/>
  <c r="AO8" i="43" s="1"/>
  <c r="AO53" i="33"/>
  <c r="AO53" i="32"/>
  <c r="AO53" i="30"/>
  <c r="AO53" i="31"/>
  <c r="AO54" i="27"/>
  <c r="AO53" i="29"/>
  <c r="AO53" i="28"/>
  <c r="AO53" i="25"/>
  <c r="AO37" i="33"/>
  <c r="AO37" i="32"/>
  <c r="AO37" i="31"/>
  <c r="AO37" i="29"/>
  <c r="AO37" i="25"/>
  <c r="AO38" i="27"/>
  <c r="AO37" i="30"/>
  <c r="AO37" i="28"/>
  <c r="AP208" i="22"/>
  <c r="AO245" i="22" s="1"/>
  <c r="AO11" i="24"/>
  <c r="AO10" i="43" s="1"/>
  <c r="AO57" i="33"/>
  <c r="AO57" i="29"/>
  <c r="AO58" i="27"/>
  <c r="AO57" i="32"/>
  <c r="AO57" i="31"/>
  <c r="AO57" i="30"/>
  <c r="AO57" i="25"/>
  <c r="AO57" i="28"/>
  <c r="AP216" i="22"/>
  <c r="AO249" i="22" s="1"/>
  <c r="AO15" i="24"/>
  <c r="AO14" i="43" s="1"/>
  <c r="AP176" i="22"/>
  <c r="AO20" i="24" s="1"/>
  <c r="AO19" i="43" s="1"/>
  <c r="AQ118" i="18"/>
  <c r="AQ66" i="22" s="1"/>
  <c r="AQ162" i="22" s="1"/>
  <c r="AQ207" i="22" s="1"/>
  <c r="AQ82" i="22" l="1"/>
  <c r="AQ178" i="22" s="1"/>
  <c r="AP173" i="18"/>
  <c r="AP203" i="18" s="1"/>
  <c r="AP160" i="18"/>
  <c r="AP190" i="18" s="1"/>
  <c r="AP159" i="18"/>
  <c r="AP189" i="18" s="1"/>
  <c r="AQ75" i="22"/>
  <c r="AQ171" i="22" s="1"/>
  <c r="AQ71" i="22"/>
  <c r="AQ167" i="22" s="1"/>
  <c r="F12" i="17"/>
  <c r="K12" i="16"/>
  <c r="C70" i="22"/>
  <c r="C119" i="22" s="1"/>
  <c r="C45" i="22"/>
  <c r="D23" i="22"/>
  <c r="B11" i="41"/>
  <c r="C42" i="30"/>
  <c r="D42" i="30"/>
  <c r="E42" i="30"/>
  <c r="F42" i="30"/>
  <c r="G42" i="30"/>
  <c r="H42" i="30"/>
  <c r="I42" i="30"/>
  <c r="J42" i="30"/>
  <c r="K42" i="30"/>
  <c r="L42" i="30"/>
  <c r="M42" i="30"/>
  <c r="N42" i="30"/>
  <c r="O42" i="30"/>
  <c r="P42" i="30"/>
  <c r="Q42" i="30"/>
  <c r="R42" i="30"/>
  <c r="S42" i="30"/>
  <c r="U42" i="30"/>
  <c r="T42" i="30"/>
  <c r="V42" i="30"/>
  <c r="W42" i="30"/>
  <c r="X42" i="30"/>
  <c r="Y42" i="30"/>
  <c r="Z42" i="30"/>
  <c r="AA42" i="30"/>
  <c r="AB42" i="30"/>
  <c r="AC42" i="30"/>
  <c r="AD42" i="30"/>
  <c r="AE42" i="30"/>
  <c r="AF42" i="30"/>
  <c r="AG42" i="30"/>
  <c r="AH42" i="30"/>
  <c r="AI42" i="30"/>
  <c r="AJ42" i="30"/>
  <c r="AK42" i="30"/>
  <c r="AL42" i="30"/>
  <c r="AM42" i="30"/>
  <c r="AN42" i="30"/>
  <c r="AP225" i="22"/>
  <c r="AO258" i="22" s="1"/>
  <c r="AO24" i="33" s="1"/>
  <c r="AO23" i="45" s="1"/>
  <c r="AO23" i="57" s="1"/>
  <c r="AP215" i="22"/>
  <c r="AO248" i="22" s="1"/>
  <c r="AO14" i="28" s="1"/>
  <c r="AO13" i="37" s="1"/>
  <c r="AO13" i="50" s="1"/>
  <c r="AP155" i="18"/>
  <c r="AP185" i="18" s="1"/>
  <c r="AP39" i="25" s="1"/>
  <c r="AP227" i="22"/>
  <c r="AO259" i="22" s="1"/>
  <c r="AP195" i="22"/>
  <c r="AO240" i="22" s="1"/>
  <c r="AO6" i="29" s="1"/>
  <c r="AO5" i="39" s="1"/>
  <c r="AO5" i="51" s="1"/>
  <c r="AP230" i="22"/>
  <c r="AO261" i="22" s="1"/>
  <c r="AO27" i="31" s="1"/>
  <c r="AO26" i="42" s="1"/>
  <c r="AO26" i="54" s="1"/>
  <c r="AP156" i="18"/>
  <c r="AP186" i="18" s="1"/>
  <c r="AP40" i="29" s="1"/>
  <c r="AP221" i="22"/>
  <c r="AO254" i="22" s="1"/>
  <c r="AO20" i="31" s="1"/>
  <c r="AO19" i="42" s="1"/>
  <c r="AO19" i="54" s="1"/>
  <c r="AP228" i="22"/>
  <c r="AO260" i="22" s="1"/>
  <c r="AO26" i="29" s="1"/>
  <c r="AO25" i="39" s="1"/>
  <c r="AO25" i="51" s="1"/>
  <c r="AP223" i="22"/>
  <c r="AO256" i="22" s="1"/>
  <c r="AO22" i="25" s="1"/>
  <c r="AO21" i="40" s="1"/>
  <c r="AO21" i="52" s="1"/>
  <c r="AU45" i="18"/>
  <c r="AR53" i="18" s="1"/>
  <c r="AR58" i="18" s="1"/>
  <c r="AR105" i="18" s="1"/>
  <c r="AP154" i="18"/>
  <c r="AP184" i="18" s="1"/>
  <c r="AP38" i="29" s="1"/>
  <c r="AP170" i="18"/>
  <c r="AP200" i="18" s="1"/>
  <c r="AQ84" i="22"/>
  <c r="AQ203" i="22"/>
  <c r="AP243" i="22" s="1"/>
  <c r="AP9" i="24"/>
  <c r="AP8" i="43" s="1"/>
  <c r="AO10" i="25"/>
  <c r="AO9" i="40" s="1"/>
  <c r="AO9" i="52" s="1"/>
  <c r="AO10" i="32"/>
  <c r="AO9" i="44" s="1"/>
  <c r="AO9" i="56" s="1"/>
  <c r="AO10" i="28"/>
  <c r="AO9" i="37" s="1"/>
  <c r="AO9" i="50" s="1"/>
  <c r="AO10" i="31"/>
  <c r="AO9" i="42" s="1"/>
  <c r="AO9" i="54" s="1"/>
  <c r="AO10" i="29"/>
  <c r="AO9" i="39" s="1"/>
  <c r="AO9" i="51" s="1"/>
  <c r="AO10" i="30"/>
  <c r="AO9" i="41" s="1"/>
  <c r="AO9" i="53" s="1"/>
  <c r="AO10" i="27"/>
  <c r="AO9" i="36" s="1"/>
  <c r="AO10" i="33"/>
  <c r="AO9" i="45" s="1"/>
  <c r="AO9" i="57" s="1"/>
  <c r="AO21" i="27"/>
  <c r="AO20" i="36" s="1"/>
  <c r="AO21" i="31"/>
  <c r="AO20" i="42" s="1"/>
  <c r="AO20" i="54" s="1"/>
  <c r="AO21" i="32"/>
  <c r="AO20" i="44" s="1"/>
  <c r="AO20" i="56" s="1"/>
  <c r="AO21" i="30"/>
  <c r="AO20" i="41" s="1"/>
  <c r="AO20" i="53" s="1"/>
  <c r="AO21" i="33"/>
  <c r="AO20" i="45" s="1"/>
  <c r="AO20" i="57" s="1"/>
  <c r="AO21" i="25"/>
  <c r="AO20" i="40" s="1"/>
  <c r="AO20" i="52" s="1"/>
  <c r="AO21" i="28"/>
  <c r="AO20" i="37" s="1"/>
  <c r="AO20" i="50" s="1"/>
  <c r="AO21" i="29"/>
  <c r="AO20" i="39" s="1"/>
  <c r="AO20" i="51" s="1"/>
  <c r="AP165" i="18"/>
  <c r="AP195" i="18" s="1"/>
  <c r="AQ79" i="22"/>
  <c r="AP158" i="18"/>
  <c r="AP188" i="18" s="1"/>
  <c r="AQ76" i="22"/>
  <c r="AQ172" i="22" s="1"/>
  <c r="AP162" i="18"/>
  <c r="AP192" i="18" s="1"/>
  <c r="AP151" i="18"/>
  <c r="AP181" i="18" s="1"/>
  <c r="AQ53" i="22"/>
  <c r="AQ149" i="22" s="1"/>
  <c r="AO14" i="27"/>
  <c r="AO13" i="36" s="1"/>
  <c r="AQ216" i="22"/>
  <c r="AP249" i="22" s="1"/>
  <c r="AP15" i="24"/>
  <c r="AP14" i="43" s="1"/>
  <c r="AQ206" i="22"/>
  <c r="AP244" i="22" s="1"/>
  <c r="AP10" i="24"/>
  <c r="AP9" i="43" s="1"/>
  <c r="AO8" i="27"/>
  <c r="AO7" i="36" s="1"/>
  <c r="AO8" i="31"/>
  <c r="AO7" i="42" s="1"/>
  <c r="AO7" i="54" s="1"/>
  <c r="AO8" i="29"/>
  <c r="AO7" i="39" s="1"/>
  <c r="AO7" i="51" s="1"/>
  <c r="AO8" i="25"/>
  <c r="AO7" i="40" s="1"/>
  <c r="AO7" i="52" s="1"/>
  <c r="AO8" i="32"/>
  <c r="AO7" i="44" s="1"/>
  <c r="AO7" i="56" s="1"/>
  <c r="AO8" i="30"/>
  <c r="AO7" i="41" s="1"/>
  <c r="AO7" i="53" s="1"/>
  <c r="AO8" i="28"/>
  <c r="AO7" i="37" s="1"/>
  <c r="AO7" i="50" s="1"/>
  <c r="AO8" i="33"/>
  <c r="AO7" i="45" s="1"/>
  <c r="AO7" i="57" s="1"/>
  <c r="AO5" i="28"/>
  <c r="AO4" i="37" s="1"/>
  <c r="AO4" i="50" s="1"/>
  <c r="AO5" i="29"/>
  <c r="AO4" i="39" s="1"/>
  <c r="AO4" i="51" s="1"/>
  <c r="AO5" i="32"/>
  <c r="AO4" i="44" s="1"/>
  <c r="AO4" i="56" s="1"/>
  <c r="AO5" i="30"/>
  <c r="AO4" i="41" s="1"/>
  <c r="AO4" i="53" s="1"/>
  <c r="AO5" i="31"/>
  <c r="AO4" i="42" s="1"/>
  <c r="AO4" i="54" s="1"/>
  <c r="AO5" i="25"/>
  <c r="AO4" i="40" s="1"/>
  <c r="AO4" i="52" s="1"/>
  <c r="AO5" i="33"/>
  <c r="AO4" i="45" s="1"/>
  <c r="AO4" i="57" s="1"/>
  <c r="AO5" i="27"/>
  <c r="AO4" i="36" s="1"/>
  <c r="AP150" i="18"/>
  <c r="AP180" i="18" s="1"/>
  <c r="AQ144" i="18"/>
  <c r="AQ52" i="22"/>
  <c r="AO19" i="33"/>
  <c r="AO18" i="45" s="1"/>
  <c r="AO18" i="57" s="1"/>
  <c r="AO19" i="25"/>
  <c r="AO18" i="40" s="1"/>
  <c r="AO18" i="52" s="1"/>
  <c r="AO19" i="30"/>
  <c r="AO18" i="41" s="1"/>
  <c r="AO18" i="53" s="1"/>
  <c r="AO19" i="29"/>
  <c r="AO18" i="39" s="1"/>
  <c r="AO18" i="51" s="1"/>
  <c r="AO19" i="31"/>
  <c r="AO18" i="42" s="1"/>
  <c r="AO18" i="54" s="1"/>
  <c r="AO19" i="32"/>
  <c r="AO18" i="44" s="1"/>
  <c r="AO18" i="56" s="1"/>
  <c r="AO19" i="28"/>
  <c r="AO18" i="37" s="1"/>
  <c r="AO18" i="50" s="1"/>
  <c r="AO19" i="27"/>
  <c r="AO18" i="36" s="1"/>
  <c r="AP46" i="27"/>
  <c r="AP45" i="29"/>
  <c r="AP45" i="25"/>
  <c r="AP45" i="30"/>
  <c r="AP45" i="31"/>
  <c r="AP45" i="33"/>
  <c r="AP45" i="28"/>
  <c r="AP45" i="32"/>
  <c r="AP171" i="18"/>
  <c r="AP201" i="18" s="1"/>
  <c r="AQ86" i="22"/>
  <c r="AQ182" i="22" s="1"/>
  <c r="AP43" i="28"/>
  <c r="AP43" i="25"/>
  <c r="AP43" i="32"/>
  <c r="AP44" i="27"/>
  <c r="AP43" i="30"/>
  <c r="AP43" i="31"/>
  <c r="AP43" i="29"/>
  <c r="AP43" i="33"/>
  <c r="AQ223" i="22"/>
  <c r="AP256" i="22" s="1"/>
  <c r="AP22" i="24"/>
  <c r="AP21" i="43" s="1"/>
  <c r="AQ185" i="22"/>
  <c r="AP27" i="24" s="1"/>
  <c r="AP26" i="43" s="1"/>
  <c r="AP44" i="32"/>
  <c r="AP44" i="33"/>
  <c r="AP44" i="30"/>
  <c r="AP44" i="25"/>
  <c r="AP44" i="31"/>
  <c r="AP45" i="27"/>
  <c r="AP44" i="29"/>
  <c r="AP44" i="28"/>
  <c r="AR76" i="18"/>
  <c r="AR123" i="18" s="1"/>
  <c r="AO4" i="31"/>
  <c r="AO3" i="42" s="1"/>
  <c r="AO3" i="54" s="1"/>
  <c r="AO4" i="25"/>
  <c r="AO3" i="40" s="1"/>
  <c r="AO3" i="52" s="1"/>
  <c r="AO4" i="27"/>
  <c r="AO3" i="36" s="1"/>
  <c r="AO4" i="28"/>
  <c r="AO3" i="37" s="1"/>
  <c r="AO3" i="50" s="1"/>
  <c r="AO4" i="33"/>
  <c r="AO3" i="45" s="1"/>
  <c r="AO3" i="57" s="1"/>
  <c r="AO4" i="30"/>
  <c r="AO3" i="41" s="1"/>
  <c r="AO3" i="53" s="1"/>
  <c r="AO4" i="29"/>
  <c r="AO3" i="39" s="1"/>
  <c r="AO3" i="51" s="1"/>
  <c r="AO4" i="32"/>
  <c r="AO3" i="44" s="1"/>
  <c r="AO3" i="56" s="1"/>
  <c r="AO15" i="31"/>
  <c r="AO14" i="42" s="1"/>
  <c r="AO14" i="54" s="1"/>
  <c r="AO15" i="32"/>
  <c r="AO14" i="44" s="1"/>
  <c r="AO14" i="56" s="1"/>
  <c r="AO15" i="29"/>
  <c r="AO14" i="39" s="1"/>
  <c r="AO14" i="51" s="1"/>
  <c r="AO15" i="33"/>
  <c r="AO14" i="45" s="1"/>
  <c r="AO14" i="57" s="1"/>
  <c r="AO15" i="30"/>
  <c r="AO14" i="41" s="1"/>
  <c r="AO14" i="53" s="1"/>
  <c r="AO15" i="28"/>
  <c r="AO14" i="37" s="1"/>
  <c r="AO14" i="50" s="1"/>
  <c r="AO15" i="25"/>
  <c r="AO14" i="40" s="1"/>
  <c r="AO14" i="52" s="1"/>
  <c r="AO15" i="27"/>
  <c r="AO14" i="36" s="1"/>
  <c r="AP52" i="28"/>
  <c r="AP52" i="25"/>
  <c r="AP52" i="31"/>
  <c r="AP52" i="30"/>
  <c r="AP52" i="33"/>
  <c r="AP53" i="27"/>
  <c r="AP52" i="32"/>
  <c r="AP52" i="29"/>
  <c r="AO9" i="32"/>
  <c r="AO8" i="44" s="1"/>
  <c r="AO8" i="56" s="1"/>
  <c r="AO9" i="29"/>
  <c r="AO8" i="39" s="1"/>
  <c r="AO8" i="51" s="1"/>
  <c r="AO9" i="25"/>
  <c r="AO8" i="40" s="1"/>
  <c r="AO8" i="52" s="1"/>
  <c r="AO9" i="28"/>
  <c r="AO8" i="37" s="1"/>
  <c r="AO8" i="50" s="1"/>
  <c r="AO9" i="31"/>
  <c r="AO8" i="42" s="1"/>
  <c r="AO8" i="54" s="1"/>
  <c r="AO9" i="33"/>
  <c r="AO8" i="45" s="1"/>
  <c r="AO8" i="57" s="1"/>
  <c r="AO9" i="30"/>
  <c r="AO8" i="41" s="1"/>
  <c r="AO8" i="53" s="1"/>
  <c r="AO9" i="27"/>
  <c r="AO8" i="36" s="1"/>
  <c r="AO7" i="33"/>
  <c r="AO6" i="45" s="1"/>
  <c r="AO6" i="57" s="1"/>
  <c r="AO7" i="29"/>
  <c r="AO6" i="39" s="1"/>
  <c r="AO6" i="51" s="1"/>
  <c r="AO7" i="27"/>
  <c r="AO6" i="36" s="1"/>
  <c r="AO7" i="31"/>
  <c r="AO6" i="42" s="1"/>
  <c r="AO6" i="54" s="1"/>
  <c r="AO7" i="32"/>
  <c r="AO6" i="44" s="1"/>
  <c r="AO6" i="56" s="1"/>
  <c r="AO7" i="25"/>
  <c r="AO6" i="40" s="1"/>
  <c r="AO6" i="52" s="1"/>
  <c r="AO7" i="30"/>
  <c r="AO6" i="41" s="1"/>
  <c r="AO6" i="53" s="1"/>
  <c r="AO7" i="28"/>
  <c r="AO6" i="37" s="1"/>
  <c r="AO6" i="50" s="1"/>
  <c r="AQ170" i="22"/>
  <c r="AP14" i="24" s="1"/>
  <c r="AP13" i="43" s="1"/>
  <c r="AP153" i="18"/>
  <c r="AP183" i="18" s="1"/>
  <c r="AQ57" i="22"/>
  <c r="AQ153" i="22" s="1"/>
  <c r="AO17" i="33"/>
  <c r="AO16" i="45" s="1"/>
  <c r="AO16" i="57" s="1"/>
  <c r="AO17" i="32"/>
  <c r="AO16" i="44" s="1"/>
  <c r="AO16" i="56" s="1"/>
  <c r="AO17" i="28"/>
  <c r="AO16" i="37" s="1"/>
  <c r="AO16" i="50" s="1"/>
  <c r="AO17" i="25"/>
  <c r="AO16" i="40" s="1"/>
  <c r="AO16" i="52" s="1"/>
  <c r="AO17" i="30"/>
  <c r="AO16" i="41" s="1"/>
  <c r="AO16" i="53" s="1"/>
  <c r="AO17" i="27"/>
  <c r="AO16" i="36" s="1"/>
  <c r="AO17" i="31"/>
  <c r="AO16" i="42" s="1"/>
  <c r="AO16" i="54" s="1"/>
  <c r="AO17" i="29"/>
  <c r="AO16" i="39" s="1"/>
  <c r="AO16" i="51" s="1"/>
  <c r="AO13" i="28"/>
  <c r="AO12" i="37" s="1"/>
  <c r="AO12" i="50" s="1"/>
  <c r="AO13" i="31"/>
  <c r="AO12" i="42" s="1"/>
  <c r="AO12" i="54" s="1"/>
  <c r="AO13" i="25"/>
  <c r="AO12" i="40" s="1"/>
  <c r="AO12" i="52" s="1"/>
  <c r="AO13" i="29"/>
  <c r="AO12" i="39" s="1"/>
  <c r="AO12" i="51" s="1"/>
  <c r="AO13" i="33"/>
  <c r="AO12" i="45" s="1"/>
  <c r="AO12" i="57" s="1"/>
  <c r="AO13" i="30"/>
  <c r="AO12" i="41" s="1"/>
  <c r="AO12" i="53" s="1"/>
  <c r="AO13" i="27"/>
  <c r="AO12" i="36" s="1"/>
  <c r="AO13" i="32"/>
  <c r="AO12" i="44" s="1"/>
  <c r="AO12" i="56" s="1"/>
  <c r="AQ67" i="22"/>
  <c r="AQ163" i="22" s="1"/>
  <c r="AP157" i="18"/>
  <c r="AP187" i="18" s="1"/>
  <c r="AO4" i="24"/>
  <c r="AO3" i="43" s="1"/>
  <c r="AQ78" i="22"/>
  <c r="AP164" i="18"/>
  <c r="AP194" i="18" s="1"/>
  <c r="AQ54" i="22"/>
  <c r="AQ150" i="22" s="1"/>
  <c r="AP152" i="18"/>
  <c r="AP182" i="18" s="1"/>
  <c r="AQ212" i="22"/>
  <c r="AP247" i="22" s="1"/>
  <c r="AP13" i="24"/>
  <c r="AP12" i="43" s="1"/>
  <c r="AP57" i="30"/>
  <c r="AP57" i="29"/>
  <c r="AP57" i="32"/>
  <c r="AP57" i="33"/>
  <c r="AP57" i="31"/>
  <c r="AP58" i="27"/>
  <c r="AP57" i="25"/>
  <c r="AP57" i="28"/>
  <c r="AP224" i="22"/>
  <c r="AO257" i="22" s="1"/>
  <c r="AQ177" i="22"/>
  <c r="AP21" i="24" s="1"/>
  <c r="AP20" i="43" s="1"/>
  <c r="AP219" i="22"/>
  <c r="AO252" i="22" s="1"/>
  <c r="AP217" i="22"/>
  <c r="AO250" i="22" s="1"/>
  <c r="AQ83" i="22"/>
  <c r="AQ179" i="22" s="1"/>
  <c r="AP169" i="18"/>
  <c r="AP199" i="18" s="1"/>
  <c r="AQ199" i="22"/>
  <c r="AP242" i="22" s="1"/>
  <c r="AP8" i="24"/>
  <c r="AP7" i="43" s="1"/>
  <c r="AO11" i="28"/>
  <c r="AO10" i="37" s="1"/>
  <c r="AO10" i="50" s="1"/>
  <c r="AO11" i="33"/>
  <c r="AO10" i="45" s="1"/>
  <c r="AO10" i="57" s="1"/>
  <c r="AO11" i="31"/>
  <c r="AO10" i="42" s="1"/>
  <c r="AO10" i="54" s="1"/>
  <c r="AO11" i="30"/>
  <c r="AO10" i="41" s="1"/>
  <c r="AO10" i="53" s="1"/>
  <c r="AO11" i="29"/>
  <c r="AO10" i="39" s="1"/>
  <c r="AO10" i="51" s="1"/>
  <c r="AO11" i="25"/>
  <c r="AO10" i="40" s="1"/>
  <c r="AO10" i="52" s="1"/>
  <c r="AO11" i="27"/>
  <c r="AO10" i="36" s="1"/>
  <c r="AO11" i="32"/>
  <c r="AO10" i="44" s="1"/>
  <c r="AO10" i="56" s="1"/>
  <c r="AQ77" i="22"/>
  <c r="AQ173" i="22" s="1"/>
  <c r="AP163" i="18"/>
  <c r="AP193" i="18" s="1"/>
  <c r="AP51" i="30"/>
  <c r="AP51" i="28"/>
  <c r="AP51" i="33"/>
  <c r="AP51" i="31"/>
  <c r="AP51" i="25"/>
  <c r="AP51" i="29"/>
  <c r="AP52" i="27"/>
  <c r="AP51" i="32"/>
  <c r="AO25" i="29"/>
  <c r="AO24" i="39" s="1"/>
  <c r="AO24" i="51" s="1"/>
  <c r="AO25" i="25"/>
  <c r="AO24" i="40" s="1"/>
  <c r="AO24" i="52" s="1"/>
  <c r="AO25" i="27"/>
  <c r="AO24" i="36" s="1"/>
  <c r="AO25" i="28"/>
  <c r="AO24" i="37" s="1"/>
  <c r="AO24" i="50" s="1"/>
  <c r="AO25" i="33"/>
  <c r="AO24" i="45" s="1"/>
  <c r="AO24" i="57" s="1"/>
  <c r="AO25" i="30"/>
  <c r="AO24" i="41" s="1"/>
  <c r="AO24" i="53" s="1"/>
  <c r="AO25" i="31"/>
  <c r="AO24" i="42" s="1"/>
  <c r="AO24" i="54" s="1"/>
  <c r="AO25" i="32"/>
  <c r="AO24" i="44" s="1"/>
  <c r="AO24" i="56" s="1"/>
  <c r="AP38" i="33"/>
  <c r="AP172" i="18"/>
  <c r="AP202" i="18" s="1"/>
  <c r="AQ87" i="22"/>
  <c r="AQ183" i="22" s="1"/>
  <c r="AP166" i="18"/>
  <c r="AP196" i="18" s="1"/>
  <c r="AQ80" i="22"/>
  <c r="AO6" i="28" l="1"/>
  <c r="AO5" i="37" s="1"/>
  <c r="AO5" i="50" s="1"/>
  <c r="AP40" i="33"/>
  <c r="AO27" i="29"/>
  <c r="AO26" i="39" s="1"/>
  <c r="AO26" i="51" s="1"/>
  <c r="AO24" i="30"/>
  <c r="AO23" i="41" s="1"/>
  <c r="AO23" i="53" s="1"/>
  <c r="AO26" i="28"/>
  <c r="AO25" i="37" s="1"/>
  <c r="AO25" i="50" s="1"/>
  <c r="AO6" i="27"/>
  <c r="AO5" i="36" s="1"/>
  <c r="AO5" i="48" s="1"/>
  <c r="AO6" i="25"/>
  <c r="AO5" i="40" s="1"/>
  <c r="AO5" i="52" s="1"/>
  <c r="AO6" i="32"/>
  <c r="AO5" i="44" s="1"/>
  <c r="AO5" i="56" s="1"/>
  <c r="AO6" i="33"/>
  <c r="AO5" i="45" s="1"/>
  <c r="AO5" i="57" s="1"/>
  <c r="AO6" i="30"/>
  <c r="AO5" i="41" s="1"/>
  <c r="AO5" i="53" s="1"/>
  <c r="AO6" i="31"/>
  <c r="AO5" i="42" s="1"/>
  <c r="AO5" i="54" s="1"/>
  <c r="AO24" i="31"/>
  <c r="AO23" i="42" s="1"/>
  <c r="AO23" i="54" s="1"/>
  <c r="AO26" i="25"/>
  <c r="AO25" i="40" s="1"/>
  <c r="AO25" i="52" s="1"/>
  <c r="AO24" i="25"/>
  <c r="AO23" i="40" s="1"/>
  <c r="AO23" i="52" s="1"/>
  <c r="AO26" i="30"/>
  <c r="AO25" i="41" s="1"/>
  <c r="AO25" i="53" s="1"/>
  <c r="AO24" i="29"/>
  <c r="AO23" i="39" s="1"/>
  <c r="AO23" i="51" s="1"/>
  <c r="AO26" i="27"/>
  <c r="AO25" i="36" s="1"/>
  <c r="AO25" i="48" s="1"/>
  <c r="AO24" i="27"/>
  <c r="AO23" i="36" s="1"/>
  <c r="AO23" i="48" s="1"/>
  <c r="AO26" i="31"/>
  <c r="AO25" i="42" s="1"/>
  <c r="AO25" i="54" s="1"/>
  <c r="AO24" i="28"/>
  <c r="AO23" i="37" s="1"/>
  <c r="AO23" i="50" s="1"/>
  <c r="AO26" i="33"/>
  <c r="AO25" i="45" s="1"/>
  <c r="AO25" i="57" s="1"/>
  <c r="AO24" i="32"/>
  <c r="AO23" i="44" s="1"/>
  <c r="AO23" i="56" s="1"/>
  <c r="AO26" i="32"/>
  <c r="AO25" i="44" s="1"/>
  <c r="AO25" i="56" s="1"/>
  <c r="AO14" i="33"/>
  <c r="AO13" i="45" s="1"/>
  <c r="AO13" i="57" s="1"/>
  <c r="AO14" i="29"/>
  <c r="AO13" i="39" s="1"/>
  <c r="AO13" i="51" s="1"/>
  <c r="AO14" i="31"/>
  <c r="AO13" i="42" s="1"/>
  <c r="AO13" i="54" s="1"/>
  <c r="AR90" i="18"/>
  <c r="AR137" i="18" s="1"/>
  <c r="AR85" i="22" s="1"/>
  <c r="AR181" i="22" s="1"/>
  <c r="AR226" i="22" s="1"/>
  <c r="AR93" i="18"/>
  <c r="AR140" i="18" s="1"/>
  <c r="AR88" i="22" s="1"/>
  <c r="AR184" i="22" s="1"/>
  <c r="AR229" i="22" s="1"/>
  <c r="AP39" i="32"/>
  <c r="AR78" i="18"/>
  <c r="AR125" i="18" s="1"/>
  <c r="AR73" i="22" s="1"/>
  <c r="AR169" i="22" s="1"/>
  <c r="AR214" i="22" s="1"/>
  <c r="AR66" i="18"/>
  <c r="AR113" i="18" s="1"/>
  <c r="AR61" i="22" s="1"/>
  <c r="AR157" i="22" s="1"/>
  <c r="AR202" i="22" s="1"/>
  <c r="AR91" i="18"/>
  <c r="AR138" i="18" s="1"/>
  <c r="AP40" i="27"/>
  <c r="B11" i="53"/>
  <c r="AR95" i="18"/>
  <c r="AR142" i="18" s="1"/>
  <c r="AR90" i="22" s="1"/>
  <c r="AR186" i="22" s="1"/>
  <c r="AR231" i="22" s="1"/>
  <c r="AR61" i="18"/>
  <c r="AR108" i="18" s="1"/>
  <c r="AR56" i="22" s="1"/>
  <c r="AR152" i="22" s="1"/>
  <c r="AR197" i="22" s="1"/>
  <c r="AR94" i="18"/>
  <c r="AR141" i="18" s="1"/>
  <c r="AP39" i="29"/>
  <c r="AR85" i="18"/>
  <c r="AR132" i="18" s="1"/>
  <c r="AQ166" i="18" s="1"/>
  <c r="AQ196" i="18" s="1"/>
  <c r="AR59" i="18"/>
  <c r="AR106" i="18" s="1"/>
  <c r="AR64" i="18"/>
  <c r="AR111" i="18" s="1"/>
  <c r="AR59" i="22" s="1"/>
  <c r="AR155" i="22" s="1"/>
  <c r="AR200" i="22" s="1"/>
  <c r="AR68" i="18"/>
  <c r="AR115" i="18" s="1"/>
  <c r="AR63" i="22" s="1"/>
  <c r="AR159" i="22" s="1"/>
  <c r="AR204" i="22" s="1"/>
  <c r="AP39" i="28"/>
  <c r="E23" i="22"/>
  <c r="D4" i="22"/>
  <c r="D70" i="22"/>
  <c r="AR92" i="18"/>
  <c r="AR139" i="18" s="1"/>
  <c r="AR87" i="22" s="1"/>
  <c r="AR183" i="22" s="1"/>
  <c r="AR228" i="22" s="1"/>
  <c r="AR83" i="18"/>
  <c r="AR130" i="18" s="1"/>
  <c r="AR86" i="18"/>
  <c r="AR133" i="18" s="1"/>
  <c r="AQ167" i="18" s="1"/>
  <c r="AQ197" i="18" s="1"/>
  <c r="AR87" i="18"/>
  <c r="AR134" i="18" s="1"/>
  <c r="AR82" i="22" s="1"/>
  <c r="AR178" i="22" s="1"/>
  <c r="AP39" i="30"/>
  <c r="AR72" i="18"/>
  <c r="AR119" i="18" s="1"/>
  <c r="AR79" i="18"/>
  <c r="AR126" i="18" s="1"/>
  <c r="AR74" i="22" s="1"/>
  <c r="AR80" i="18"/>
  <c r="AR127" i="18" s="1"/>
  <c r="AR75" i="22" s="1"/>
  <c r="AR171" i="22" s="1"/>
  <c r="AR81" i="18"/>
  <c r="AR128" i="18" s="1"/>
  <c r="AQ162" i="18" s="1"/>
  <c r="AQ192" i="18" s="1"/>
  <c r="AP39" i="33"/>
  <c r="D119" i="22"/>
  <c r="C166" i="22"/>
  <c r="AR69" i="18"/>
  <c r="AR116" i="18" s="1"/>
  <c r="AR64" i="22" s="1"/>
  <c r="AR160" i="22" s="1"/>
  <c r="AR205" i="22" s="1"/>
  <c r="AR70" i="18"/>
  <c r="AR117" i="18" s="1"/>
  <c r="AR75" i="18"/>
  <c r="AR122" i="18" s="1"/>
  <c r="AR88" i="18"/>
  <c r="AR135" i="18" s="1"/>
  <c r="AR83" i="22" s="1"/>
  <c r="AR63" i="18"/>
  <c r="AR110" i="18" s="1"/>
  <c r="AR58" i="22" s="1"/>
  <c r="AR154" i="22" s="1"/>
  <c r="AR67" i="18"/>
  <c r="AR114" i="18" s="1"/>
  <c r="AR62" i="22" s="1"/>
  <c r="AR158" i="22" s="1"/>
  <c r="AR84" i="18"/>
  <c r="AR131" i="18" s="1"/>
  <c r="AR79" i="22" s="1"/>
  <c r="AO14" i="30"/>
  <c r="AO13" i="41" s="1"/>
  <c r="AO13" i="53" s="1"/>
  <c r="AO22" i="27"/>
  <c r="AO21" i="36" s="1"/>
  <c r="AO21" i="48" s="1"/>
  <c r="AO14" i="25"/>
  <c r="AO13" i="40" s="1"/>
  <c r="AO13" i="52" s="1"/>
  <c r="AO22" i="33"/>
  <c r="AO21" i="45" s="1"/>
  <c r="AO21" i="57" s="1"/>
  <c r="AO14" i="32"/>
  <c r="AO13" i="44" s="1"/>
  <c r="AO13" i="56" s="1"/>
  <c r="AO22" i="32"/>
  <c r="AO21" i="44" s="1"/>
  <c r="AO21" i="56" s="1"/>
  <c r="AO22" i="28"/>
  <c r="AO21" i="37" s="1"/>
  <c r="AO21" i="50" s="1"/>
  <c r="AO22" i="30"/>
  <c r="AO21" i="41" s="1"/>
  <c r="AO21" i="53" s="1"/>
  <c r="AO27" i="27"/>
  <c r="AO26" i="36" s="1"/>
  <c r="AO26" i="48" s="1"/>
  <c r="AP39" i="31"/>
  <c r="AO27" i="28"/>
  <c r="AO26" i="37" s="1"/>
  <c r="AO26" i="50" s="1"/>
  <c r="AO27" i="30"/>
  <c r="AO26" i="41" s="1"/>
  <c r="AO26" i="53" s="1"/>
  <c r="AO27" i="25"/>
  <c r="AO26" i="40" s="1"/>
  <c r="AO26" i="52" s="1"/>
  <c r="AO27" i="33"/>
  <c r="AO26" i="45" s="1"/>
  <c r="AO26" i="57" s="1"/>
  <c r="AO27" i="32"/>
  <c r="AO26" i="44" s="1"/>
  <c r="AO26" i="56" s="1"/>
  <c r="AO20" i="33"/>
  <c r="AO19" i="45" s="1"/>
  <c r="AO19" i="57" s="1"/>
  <c r="AO20" i="27"/>
  <c r="AO19" i="36" s="1"/>
  <c r="AO19" i="48" s="1"/>
  <c r="AO20" i="29"/>
  <c r="AO19" i="39" s="1"/>
  <c r="AO19" i="51" s="1"/>
  <c r="AO20" i="25"/>
  <c r="AO19" i="40" s="1"/>
  <c r="AO19" i="52" s="1"/>
  <c r="AO20" i="32"/>
  <c r="AO19" i="44" s="1"/>
  <c r="AO19" i="56" s="1"/>
  <c r="AO20" i="30"/>
  <c r="AO19" i="41" s="1"/>
  <c r="AO19" i="53" s="1"/>
  <c r="AP41" i="27"/>
  <c r="AP40" i="30"/>
  <c r="AP40" i="28"/>
  <c r="AP40" i="25"/>
  <c r="AP40" i="32"/>
  <c r="AP40" i="31"/>
  <c r="AQ230" i="22"/>
  <c r="AP261" i="22" s="1"/>
  <c r="AP27" i="32" s="1"/>
  <c r="AP26" i="44" s="1"/>
  <c r="AP26" i="56" s="1"/>
  <c r="AO20" i="28"/>
  <c r="AO19" i="37" s="1"/>
  <c r="AO19" i="50" s="1"/>
  <c r="AP38" i="32"/>
  <c r="AP38" i="30"/>
  <c r="AP38" i="31"/>
  <c r="AO22" i="31"/>
  <c r="AO21" i="42" s="1"/>
  <c r="AO21" i="54" s="1"/>
  <c r="AP38" i="25"/>
  <c r="AO22" i="29"/>
  <c r="AO21" i="39" s="1"/>
  <c r="AO21" i="51" s="1"/>
  <c r="AP39" i="27"/>
  <c r="AP38" i="28"/>
  <c r="AR103" i="18"/>
  <c r="AR60" i="18"/>
  <c r="AR107" i="18" s="1"/>
  <c r="AR55" i="22" s="1"/>
  <c r="AR151" i="22" s="1"/>
  <c r="AR196" i="22" s="1"/>
  <c r="AR82" i="18"/>
  <c r="AR129" i="18" s="1"/>
  <c r="AR73" i="18"/>
  <c r="AR120" i="18" s="1"/>
  <c r="AR68" i="22" s="1"/>
  <c r="AR164" i="22" s="1"/>
  <c r="AR209" i="22" s="1"/>
  <c r="AR62" i="18"/>
  <c r="AR109" i="18" s="1"/>
  <c r="AR77" i="18"/>
  <c r="AR124" i="18" s="1"/>
  <c r="AR72" i="22" s="1"/>
  <c r="AR168" i="22" s="1"/>
  <c r="AR213" i="22" s="1"/>
  <c r="AR65" i="18"/>
  <c r="AR112" i="18" s="1"/>
  <c r="AR60" i="22" s="1"/>
  <c r="AR156" i="22" s="1"/>
  <c r="AR201" i="22" s="1"/>
  <c r="AR57" i="18"/>
  <c r="AR104" i="18" s="1"/>
  <c r="AR74" i="18"/>
  <c r="AR121" i="18" s="1"/>
  <c r="AR69" i="22" s="1"/>
  <c r="AR165" i="22" s="1"/>
  <c r="AR210" i="22" s="1"/>
  <c r="AR71" i="18"/>
  <c r="AR118" i="18" s="1"/>
  <c r="AR66" i="22" s="1"/>
  <c r="AR162" i="22" s="1"/>
  <c r="AR207" i="22" s="1"/>
  <c r="AR89" i="18"/>
  <c r="AR136" i="18" s="1"/>
  <c r="AR84" i="22" s="1"/>
  <c r="AR180" i="22" s="1"/>
  <c r="AP57" i="27"/>
  <c r="AP56" i="30"/>
  <c r="AP56" i="33"/>
  <c r="AP56" i="32"/>
  <c r="AP56" i="29"/>
  <c r="AP56" i="25"/>
  <c r="AP56" i="31"/>
  <c r="AP56" i="28"/>
  <c r="AO18" i="30"/>
  <c r="AO17" i="41" s="1"/>
  <c r="AO17" i="53" s="1"/>
  <c r="AO18" i="32"/>
  <c r="AO17" i="44" s="1"/>
  <c r="AO17" i="56" s="1"/>
  <c r="AO18" i="29"/>
  <c r="AO17" i="39" s="1"/>
  <c r="AO17" i="51" s="1"/>
  <c r="AO18" i="25"/>
  <c r="AO17" i="40" s="1"/>
  <c r="AO17" i="52" s="1"/>
  <c r="AO18" i="31"/>
  <c r="AO17" i="42" s="1"/>
  <c r="AO17" i="54" s="1"/>
  <c r="AO18" i="33"/>
  <c r="AO17" i="45" s="1"/>
  <c r="AO17" i="57" s="1"/>
  <c r="AO18" i="27"/>
  <c r="AO17" i="36" s="1"/>
  <c r="AO18" i="28"/>
  <c r="AO17" i="37" s="1"/>
  <c r="AO17" i="50" s="1"/>
  <c r="AP36" i="31"/>
  <c r="AP36" i="32"/>
  <c r="AP36" i="29"/>
  <c r="AP36" i="33"/>
  <c r="AP36" i="30"/>
  <c r="AP37" i="27"/>
  <c r="AP36" i="28"/>
  <c r="AP36" i="25"/>
  <c r="AR67" i="22"/>
  <c r="AR163" i="22" s="1"/>
  <c r="AP55" i="30"/>
  <c r="AP55" i="28"/>
  <c r="AP55" i="32"/>
  <c r="AP55" i="33"/>
  <c r="AP55" i="31"/>
  <c r="AP55" i="29"/>
  <c r="AP56" i="27"/>
  <c r="AP55" i="25"/>
  <c r="AP15" i="27"/>
  <c r="AP14" i="36" s="1"/>
  <c r="AP15" i="28"/>
  <c r="AP14" i="37" s="1"/>
  <c r="AP14" i="50" s="1"/>
  <c r="AP15" i="33"/>
  <c r="AP14" i="45" s="1"/>
  <c r="AP14" i="57" s="1"/>
  <c r="AP15" i="29"/>
  <c r="AP14" i="39" s="1"/>
  <c r="AP14" i="51" s="1"/>
  <c r="AP15" i="31"/>
  <c r="AP14" i="42" s="1"/>
  <c r="AP14" i="54" s="1"/>
  <c r="AP15" i="25"/>
  <c r="AP14" i="40" s="1"/>
  <c r="AP14" i="52" s="1"/>
  <c r="AP15" i="30"/>
  <c r="AP14" i="41" s="1"/>
  <c r="AP14" i="53" s="1"/>
  <c r="AP15" i="32"/>
  <c r="AP14" i="44" s="1"/>
  <c r="AP14" i="56" s="1"/>
  <c r="AP42" i="30"/>
  <c r="AP43" i="27"/>
  <c r="AP42" i="32"/>
  <c r="AP42" i="31"/>
  <c r="AP42" i="33"/>
  <c r="AP42" i="25"/>
  <c r="AP42" i="28"/>
  <c r="AP42" i="29"/>
  <c r="AP54" i="28"/>
  <c r="AP54" i="29"/>
  <c r="AP54" i="33"/>
  <c r="AP54" i="32"/>
  <c r="AP54" i="30"/>
  <c r="AP54" i="31"/>
  <c r="AP54" i="25"/>
  <c r="AP55" i="27"/>
  <c r="AO10" i="48"/>
  <c r="AO10" i="60"/>
  <c r="AQ222" i="22"/>
  <c r="AP255" i="22" s="1"/>
  <c r="AQ195" i="22"/>
  <c r="AP240" i="22" s="1"/>
  <c r="AP6" i="24"/>
  <c r="AP5" i="43" s="1"/>
  <c r="AR65" i="22"/>
  <c r="AR161" i="22" s="1"/>
  <c r="AO18" i="48"/>
  <c r="AO18" i="60"/>
  <c r="AQ148" i="22"/>
  <c r="AO13" i="48"/>
  <c r="AQ151" i="18"/>
  <c r="AQ181" i="18" s="1"/>
  <c r="AR53" i="22"/>
  <c r="AR149" i="22" s="1"/>
  <c r="AQ176" i="22"/>
  <c r="AP20" i="24" s="1"/>
  <c r="AP19" i="43" s="1"/>
  <c r="AP48" i="29"/>
  <c r="AP48" i="25"/>
  <c r="AP48" i="33"/>
  <c r="AP48" i="31"/>
  <c r="AP48" i="28"/>
  <c r="AP49" i="27"/>
  <c r="AP48" i="32"/>
  <c r="AP48" i="30"/>
  <c r="AQ198" i="22"/>
  <c r="AP241" i="22" s="1"/>
  <c r="AP7" i="24"/>
  <c r="AP6" i="43" s="1"/>
  <c r="AQ175" i="22"/>
  <c r="AP19" i="24" s="1"/>
  <c r="AP18" i="43" s="1"/>
  <c r="AR76" i="22"/>
  <c r="AP50" i="28"/>
  <c r="AP50" i="29"/>
  <c r="AP50" i="32"/>
  <c r="AP50" i="25"/>
  <c r="AP50" i="31"/>
  <c r="AP51" i="27"/>
  <c r="AP50" i="30"/>
  <c r="AP50" i="33"/>
  <c r="AO23" i="28"/>
  <c r="AO22" i="37" s="1"/>
  <c r="AO22" i="50" s="1"/>
  <c r="AO23" i="29"/>
  <c r="AO22" i="39" s="1"/>
  <c r="AO22" i="51" s="1"/>
  <c r="AO23" i="33"/>
  <c r="AO22" i="45" s="1"/>
  <c r="AO22" i="57" s="1"/>
  <c r="AO23" i="30"/>
  <c r="AO22" i="41" s="1"/>
  <c r="AO22" i="53" s="1"/>
  <c r="AO23" i="31"/>
  <c r="AO22" i="42" s="1"/>
  <c r="AO22" i="54" s="1"/>
  <c r="AO23" i="25"/>
  <c r="AO22" i="40" s="1"/>
  <c r="AO22" i="52" s="1"/>
  <c r="AO23" i="32"/>
  <c r="AO22" i="44" s="1"/>
  <c r="AO22" i="56" s="1"/>
  <c r="AO23" i="27"/>
  <c r="AO22" i="36" s="1"/>
  <c r="AQ174" i="22"/>
  <c r="AP18" i="24" s="1"/>
  <c r="AP17" i="43" s="1"/>
  <c r="AO12" i="48"/>
  <c r="AO12" i="60"/>
  <c r="AP38" i="27"/>
  <c r="AP37" i="30"/>
  <c r="AP37" i="25"/>
  <c r="AP37" i="29"/>
  <c r="AP37" i="33"/>
  <c r="AP37" i="28"/>
  <c r="AP37" i="32"/>
  <c r="AP37" i="31"/>
  <c r="AO6" i="48"/>
  <c r="AO6" i="60"/>
  <c r="AR71" i="22"/>
  <c r="AR167" i="22" s="1"/>
  <c r="AP27" i="27"/>
  <c r="AP26" i="36" s="1"/>
  <c r="AP34" i="32"/>
  <c r="AP34" i="28"/>
  <c r="AP34" i="25"/>
  <c r="AP35" i="27"/>
  <c r="AP34" i="33"/>
  <c r="AP34" i="30"/>
  <c r="AP34" i="29"/>
  <c r="AP34" i="31"/>
  <c r="AO7" i="60"/>
  <c r="AO7" i="48"/>
  <c r="AP49" i="25"/>
  <c r="AP49" i="32"/>
  <c r="AP49" i="30"/>
  <c r="AP50" i="27"/>
  <c r="AP49" i="29"/>
  <c r="AP49" i="28"/>
  <c r="AP49" i="33"/>
  <c r="AP49" i="31"/>
  <c r="AQ158" i="18"/>
  <c r="AQ188" i="18" s="1"/>
  <c r="AO24" i="48"/>
  <c r="AO24" i="60"/>
  <c r="AQ228" i="22"/>
  <c r="AP260" i="22" s="1"/>
  <c r="AP26" i="24"/>
  <c r="AP25" i="43" s="1"/>
  <c r="AP8" i="31"/>
  <c r="AP8" i="32"/>
  <c r="AP8" i="29"/>
  <c r="AP7" i="39" s="1"/>
  <c r="AP7" i="51" s="1"/>
  <c r="AP8" i="27"/>
  <c r="AP8" i="25"/>
  <c r="AP8" i="28"/>
  <c r="AP8" i="30"/>
  <c r="AP8" i="33"/>
  <c r="AP7" i="45" s="1"/>
  <c r="AP7" i="57" s="1"/>
  <c r="AO16" i="48"/>
  <c r="AO16" i="60"/>
  <c r="AQ215" i="22"/>
  <c r="AP248" i="22" s="1"/>
  <c r="AO4" i="48"/>
  <c r="AO4" i="60"/>
  <c r="AQ194" i="22"/>
  <c r="AP239" i="22" s="1"/>
  <c r="AP5" i="24"/>
  <c r="AP4" i="43" s="1"/>
  <c r="AO20" i="48"/>
  <c r="AO20" i="60"/>
  <c r="AP53" i="28"/>
  <c r="AP53" i="32"/>
  <c r="AP53" i="33"/>
  <c r="AP53" i="25"/>
  <c r="AP53" i="29"/>
  <c r="AP53" i="30"/>
  <c r="AP53" i="31"/>
  <c r="AP54" i="27"/>
  <c r="AO3" i="48"/>
  <c r="AO3" i="60"/>
  <c r="AQ173" i="18"/>
  <c r="AQ203" i="18" s="1"/>
  <c r="AR89" i="22"/>
  <c r="AR185" i="22" s="1"/>
  <c r="AP10" i="25"/>
  <c r="AP10" i="32"/>
  <c r="AP10" i="33"/>
  <c r="AP9" i="45" s="1"/>
  <c r="AP9" i="57" s="1"/>
  <c r="AP10" i="31"/>
  <c r="AP9" i="42" s="1"/>
  <c r="AP9" i="54" s="1"/>
  <c r="AP10" i="28"/>
  <c r="AP10" i="29"/>
  <c r="AP9" i="39" s="1"/>
  <c r="AP9" i="51" s="1"/>
  <c r="AP10" i="30"/>
  <c r="AP10" i="27"/>
  <c r="AP36" i="27"/>
  <c r="AP35" i="32"/>
  <c r="AP35" i="25"/>
  <c r="AP35" i="31"/>
  <c r="AP35" i="29"/>
  <c r="AP35" i="28"/>
  <c r="AP35" i="30"/>
  <c r="AP35" i="33"/>
  <c r="AP47" i="28"/>
  <c r="AP47" i="29"/>
  <c r="AP47" i="25"/>
  <c r="AP47" i="31"/>
  <c r="AP48" i="27"/>
  <c r="AP47" i="33"/>
  <c r="AP47" i="32"/>
  <c r="AP47" i="30"/>
  <c r="AQ224" i="22"/>
  <c r="AP257" i="22" s="1"/>
  <c r="AP23" i="24"/>
  <c r="AP22" i="43" s="1"/>
  <c r="AP41" i="28"/>
  <c r="AP41" i="30"/>
  <c r="AP41" i="33"/>
  <c r="AP41" i="31"/>
  <c r="AP41" i="25"/>
  <c r="AP41" i="29"/>
  <c r="AP41" i="32"/>
  <c r="AP42" i="27"/>
  <c r="AO8" i="48"/>
  <c r="AO8" i="60"/>
  <c r="AO14" i="48"/>
  <c r="AO14" i="60"/>
  <c r="AR54" i="22"/>
  <c r="AP22" i="28"/>
  <c r="AP21" i="37" s="1"/>
  <c r="AP21" i="50" s="1"/>
  <c r="AP22" i="31"/>
  <c r="AP21" i="42" s="1"/>
  <c r="AP21" i="54" s="1"/>
  <c r="AP22" i="30"/>
  <c r="AP21" i="41" s="1"/>
  <c r="AP21" i="53" s="1"/>
  <c r="AP22" i="33"/>
  <c r="AP21" i="45" s="1"/>
  <c r="AP21" i="57" s="1"/>
  <c r="AP22" i="29"/>
  <c r="AP21" i="39" s="1"/>
  <c r="AP21" i="51" s="1"/>
  <c r="AP22" i="27"/>
  <c r="AP21" i="36" s="1"/>
  <c r="AP22" i="32"/>
  <c r="AP21" i="44" s="1"/>
  <c r="AP21" i="56" s="1"/>
  <c r="AP22" i="25"/>
  <c r="AP21" i="40" s="1"/>
  <c r="AP21" i="52" s="1"/>
  <c r="AQ171" i="18"/>
  <c r="AQ201" i="18" s="1"/>
  <c r="AR86" i="22"/>
  <c r="AP47" i="27"/>
  <c r="AP46" i="33"/>
  <c r="AP46" i="25"/>
  <c r="AP46" i="29"/>
  <c r="AP46" i="31"/>
  <c r="AP46" i="28"/>
  <c r="AP46" i="30"/>
  <c r="AP46" i="32"/>
  <c r="AO9" i="48"/>
  <c r="AO9" i="60"/>
  <c r="AP9" i="32"/>
  <c r="AP8" i="44" s="1"/>
  <c r="AP8" i="56" s="1"/>
  <c r="AP9" i="25"/>
  <c r="AP8" i="40" s="1"/>
  <c r="AP8" i="52" s="1"/>
  <c r="AP9" i="33"/>
  <c r="AP8" i="45" s="1"/>
  <c r="AP8" i="57" s="1"/>
  <c r="AP9" i="30"/>
  <c r="AP9" i="31"/>
  <c r="AP9" i="28"/>
  <c r="AP9" i="27"/>
  <c r="AP9" i="29"/>
  <c r="AQ218" i="22"/>
  <c r="AP251" i="22" s="1"/>
  <c r="AP17" i="24"/>
  <c r="AP16" i="43" s="1"/>
  <c r="AO16" i="30"/>
  <c r="AO15" i="41" s="1"/>
  <c r="AO15" i="53" s="1"/>
  <c r="AO16" i="29"/>
  <c r="AO15" i="39" s="1"/>
  <c r="AO15" i="51" s="1"/>
  <c r="AO16" i="33"/>
  <c r="AO15" i="45" s="1"/>
  <c r="AO15" i="57" s="1"/>
  <c r="AO16" i="25"/>
  <c r="AO15" i="40" s="1"/>
  <c r="AO15" i="52" s="1"/>
  <c r="AO16" i="28"/>
  <c r="AO15" i="37" s="1"/>
  <c r="AO15" i="50" s="1"/>
  <c r="AO16" i="27"/>
  <c r="AO15" i="36" s="1"/>
  <c r="AO16" i="31"/>
  <c r="AO15" i="42" s="1"/>
  <c r="AO15" i="54" s="1"/>
  <c r="AO16" i="32"/>
  <c r="AO15" i="44" s="1"/>
  <c r="AO15" i="56" s="1"/>
  <c r="AP13" i="29"/>
  <c r="AP12" i="39" s="1"/>
  <c r="AP12" i="51" s="1"/>
  <c r="AP13" i="28"/>
  <c r="AP12" i="37" s="1"/>
  <c r="AP12" i="50" s="1"/>
  <c r="AP13" i="32"/>
  <c r="AP12" i="44" s="1"/>
  <c r="AP12" i="56" s="1"/>
  <c r="AP13" i="31"/>
  <c r="AP12" i="42" s="1"/>
  <c r="AP12" i="54" s="1"/>
  <c r="AP13" i="25"/>
  <c r="AP12" i="40" s="1"/>
  <c r="AP12" i="52" s="1"/>
  <c r="AP13" i="27"/>
  <c r="AP12" i="36" s="1"/>
  <c r="AP13" i="30"/>
  <c r="AP12" i="41" s="1"/>
  <c r="AP12" i="53" s="1"/>
  <c r="AP13" i="33"/>
  <c r="AP12" i="45" s="1"/>
  <c r="AP12" i="57" s="1"/>
  <c r="AQ208" i="22"/>
  <c r="AP245" i="22" s="1"/>
  <c r="AP11" i="24"/>
  <c r="AP10" i="43" s="1"/>
  <c r="AQ164" i="18"/>
  <c r="AQ194" i="18" s="1"/>
  <c r="AR78" i="22"/>
  <c r="AR174" i="22" s="1"/>
  <c r="AQ227" i="22"/>
  <c r="AP259" i="22" s="1"/>
  <c r="AP25" i="24"/>
  <c r="AP24" i="43" s="1"/>
  <c r="AQ217" i="22"/>
  <c r="AP250" i="22" s="1"/>
  <c r="AP16" i="24"/>
  <c r="AP15" i="43" s="1"/>
  <c r="AQ180" i="22"/>
  <c r="AP24" i="24" s="1"/>
  <c r="AP23" i="43" s="1"/>
  <c r="AP27" i="29" l="1"/>
  <c r="AP26" i="39" s="1"/>
  <c r="AP26" i="51" s="1"/>
  <c r="AP27" i="28"/>
  <c r="AP26" i="37" s="1"/>
  <c r="AP26" i="50" s="1"/>
  <c r="AQ159" i="18"/>
  <c r="AQ189" i="18" s="1"/>
  <c r="AQ161" i="18"/>
  <c r="AQ191" i="18" s="1"/>
  <c r="AQ169" i="18"/>
  <c r="AQ199" i="18" s="1"/>
  <c r="AP8" i="39"/>
  <c r="AP8" i="51" s="1"/>
  <c r="AP27" i="33"/>
  <c r="AP26" i="45" s="1"/>
  <c r="AP26" i="57" s="1"/>
  <c r="AP27" i="31"/>
  <c r="AP26" i="42" s="1"/>
  <c r="AP26" i="54" s="1"/>
  <c r="AP27" i="30"/>
  <c r="AP26" i="41" s="1"/>
  <c r="AP26" i="53" s="1"/>
  <c r="AP7" i="36"/>
  <c r="AP27" i="25"/>
  <c r="AP26" i="40" s="1"/>
  <c r="AP26" i="52" s="1"/>
  <c r="AQ160" i="18"/>
  <c r="AQ190" i="18" s="1"/>
  <c r="AQ44" i="32" s="1"/>
  <c r="AO23" i="60"/>
  <c r="AQ165" i="18"/>
  <c r="AQ195" i="18" s="1"/>
  <c r="AQ49" i="28" s="1"/>
  <c r="AR81" i="22"/>
  <c r="AR177" i="22" s="1"/>
  <c r="AR222" i="22" s="1"/>
  <c r="AQ255" i="22" s="1"/>
  <c r="AP8" i="36"/>
  <c r="AP8" i="48" s="1"/>
  <c r="AO5" i="60"/>
  <c r="AQ24" i="24"/>
  <c r="AQ23" i="43" s="1"/>
  <c r="AP8" i="37"/>
  <c r="AP8" i="50" s="1"/>
  <c r="AO25" i="60"/>
  <c r="AP7" i="40"/>
  <c r="AP7" i="52" s="1"/>
  <c r="AP8" i="42"/>
  <c r="AP8" i="54" s="1"/>
  <c r="AP8" i="41"/>
  <c r="AP8" i="53" s="1"/>
  <c r="AP9" i="44"/>
  <c r="AP9" i="56" s="1"/>
  <c r="AR80" i="22"/>
  <c r="AR176" i="22" s="1"/>
  <c r="AQ20" i="24" s="1"/>
  <c r="AQ19" i="43" s="1"/>
  <c r="AP7" i="44"/>
  <c r="AP7" i="56" s="1"/>
  <c r="AQ172" i="18"/>
  <c r="AQ202" i="18" s="1"/>
  <c r="AQ56" i="31" s="1"/>
  <c r="AP9" i="36"/>
  <c r="AP9" i="48" s="1"/>
  <c r="E119" i="22"/>
  <c r="D166" i="22"/>
  <c r="AO13" i="60"/>
  <c r="C211" i="22"/>
  <c r="B246" i="22" s="1"/>
  <c r="B12" i="24"/>
  <c r="B11" i="43" s="1"/>
  <c r="C147" i="22"/>
  <c r="AP9" i="40"/>
  <c r="AP9" i="52" s="1"/>
  <c r="AQ168" i="18"/>
  <c r="AQ198" i="18" s="1"/>
  <c r="AQ52" i="33" s="1"/>
  <c r="AQ155" i="18"/>
  <c r="AQ185" i="18" s="1"/>
  <c r="AQ39" i="33" s="1"/>
  <c r="AO26" i="60"/>
  <c r="D45" i="22"/>
  <c r="D51" i="22"/>
  <c r="AQ157" i="18"/>
  <c r="AQ187" i="18" s="1"/>
  <c r="AQ41" i="32" s="1"/>
  <c r="F23" i="22"/>
  <c r="E4" i="22"/>
  <c r="E70" i="22"/>
  <c r="AQ170" i="18"/>
  <c r="AQ200" i="18" s="1"/>
  <c r="AQ55" i="27" s="1"/>
  <c r="AO21" i="60"/>
  <c r="AP7" i="42"/>
  <c r="AP7" i="54" s="1"/>
  <c r="AP9" i="37"/>
  <c r="AP9" i="50" s="1"/>
  <c r="AP9" i="41"/>
  <c r="AP9" i="53" s="1"/>
  <c r="AQ152" i="18"/>
  <c r="AQ182" i="18" s="1"/>
  <c r="AQ36" i="30" s="1"/>
  <c r="AP7" i="41"/>
  <c r="AP7" i="53" s="1"/>
  <c r="AQ156" i="18"/>
  <c r="AQ186" i="18" s="1"/>
  <c r="AQ40" i="29" s="1"/>
  <c r="AO19" i="60"/>
  <c r="AP7" i="37"/>
  <c r="AP7" i="50" s="1"/>
  <c r="AQ154" i="18"/>
  <c r="AQ184" i="18" s="1"/>
  <c r="AQ153" i="18"/>
  <c r="AQ183" i="18" s="1"/>
  <c r="AR57" i="22"/>
  <c r="AQ163" i="18"/>
  <c r="AQ193" i="18" s="1"/>
  <c r="AR77" i="22"/>
  <c r="AQ150" i="18"/>
  <c r="AQ180" i="18" s="1"/>
  <c r="AR52" i="22"/>
  <c r="AR144" i="18"/>
  <c r="AP17" i="31"/>
  <c r="AP16" i="42" s="1"/>
  <c r="AP16" i="54" s="1"/>
  <c r="AP17" i="25"/>
  <c r="AP16" i="40" s="1"/>
  <c r="AP16" i="52" s="1"/>
  <c r="AP17" i="29"/>
  <c r="AP16" i="39" s="1"/>
  <c r="AP16" i="51" s="1"/>
  <c r="AP17" i="33"/>
  <c r="AP16" i="45" s="1"/>
  <c r="AP16" i="57" s="1"/>
  <c r="AP17" i="28"/>
  <c r="AP16" i="37" s="1"/>
  <c r="AP16" i="50" s="1"/>
  <c r="AP17" i="27"/>
  <c r="AP16" i="36" s="1"/>
  <c r="AP17" i="30"/>
  <c r="AP16" i="41" s="1"/>
  <c r="AP16" i="53" s="1"/>
  <c r="AP17" i="32"/>
  <c r="AP16" i="44" s="1"/>
  <c r="AP16" i="56" s="1"/>
  <c r="AQ55" i="28"/>
  <c r="AQ55" i="30"/>
  <c r="AQ55" i="25"/>
  <c r="AQ56" i="27"/>
  <c r="AQ55" i="33"/>
  <c r="AQ55" i="32"/>
  <c r="AQ55" i="29"/>
  <c r="AQ55" i="31"/>
  <c r="AP23" i="28"/>
  <c r="AP22" i="37" s="1"/>
  <c r="AP22" i="50" s="1"/>
  <c r="AP23" i="27"/>
  <c r="AP22" i="36" s="1"/>
  <c r="AP23" i="30"/>
  <c r="AP22" i="41" s="1"/>
  <c r="AP22" i="53" s="1"/>
  <c r="AP23" i="25"/>
  <c r="AP22" i="40" s="1"/>
  <c r="AP22" i="52" s="1"/>
  <c r="AP23" i="31"/>
  <c r="AP22" i="42" s="1"/>
  <c r="AP22" i="54" s="1"/>
  <c r="AP23" i="29"/>
  <c r="AP22" i="39" s="1"/>
  <c r="AP22" i="51" s="1"/>
  <c r="AP23" i="32"/>
  <c r="AP22" i="44" s="1"/>
  <c r="AP22" i="56" s="1"/>
  <c r="AP23" i="33"/>
  <c r="AP22" i="45" s="1"/>
  <c r="AP22" i="57" s="1"/>
  <c r="AQ43" i="27"/>
  <c r="AQ42" i="30"/>
  <c r="AQ42" i="28"/>
  <c r="AQ42" i="32"/>
  <c r="AQ42" i="31"/>
  <c r="AQ42" i="25"/>
  <c r="AQ42" i="29"/>
  <c r="AQ42" i="33"/>
  <c r="AR172" i="22"/>
  <c r="AQ16" i="24" s="1"/>
  <c r="AQ15" i="43" s="1"/>
  <c r="AP7" i="27"/>
  <c r="AP6" i="36" s="1"/>
  <c r="AP7" i="29"/>
  <c r="AP6" i="39" s="1"/>
  <c r="AP6" i="51" s="1"/>
  <c r="AP7" i="32"/>
  <c r="AP6" i="44" s="1"/>
  <c r="AP6" i="56" s="1"/>
  <c r="AP7" i="25"/>
  <c r="AP6" i="40" s="1"/>
  <c r="AP6" i="52" s="1"/>
  <c r="AP7" i="33"/>
  <c r="AP6" i="45" s="1"/>
  <c r="AP6" i="57" s="1"/>
  <c r="AP7" i="31"/>
  <c r="AP6" i="42" s="1"/>
  <c r="AP6" i="54" s="1"/>
  <c r="AP7" i="28"/>
  <c r="AP6" i="37" s="1"/>
  <c r="AP6" i="50" s="1"/>
  <c r="AP7" i="30"/>
  <c r="AP6" i="41" s="1"/>
  <c r="AP6" i="53" s="1"/>
  <c r="AQ36" i="27"/>
  <c r="AQ35" i="32"/>
  <c r="AQ35" i="30"/>
  <c r="AQ35" i="28"/>
  <c r="AQ35" i="25"/>
  <c r="AQ35" i="31"/>
  <c r="AQ35" i="29"/>
  <c r="AQ35" i="33"/>
  <c r="AP4" i="24"/>
  <c r="AP3" i="43" s="1"/>
  <c r="AR179" i="22"/>
  <c r="AQ23" i="24" s="1"/>
  <c r="AQ22" i="43" s="1"/>
  <c r="AQ45" i="32"/>
  <c r="AQ45" i="25"/>
  <c r="AQ46" i="27"/>
  <c r="AQ45" i="28"/>
  <c r="AQ45" i="31"/>
  <c r="AQ45" i="30"/>
  <c r="AQ45" i="33"/>
  <c r="AQ45" i="29"/>
  <c r="AR182" i="22"/>
  <c r="AQ25" i="24" s="1"/>
  <c r="AQ24" i="43" s="1"/>
  <c r="AR223" i="22"/>
  <c r="AQ256" i="22" s="1"/>
  <c r="AQ22" i="24"/>
  <c r="AQ21" i="43" s="1"/>
  <c r="AQ225" i="22"/>
  <c r="AP258" i="22" s="1"/>
  <c r="AP12" i="48"/>
  <c r="AP12" i="60"/>
  <c r="AO15" i="48"/>
  <c r="AO15" i="60"/>
  <c r="AQ220" i="22"/>
  <c r="AP253" i="22" s="1"/>
  <c r="AQ56" i="28"/>
  <c r="AQ56" i="30"/>
  <c r="AR216" i="22"/>
  <c r="AQ249" i="22" s="1"/>
  <c r="AQ15" i="24"/>
  <c r="AQ14" i="43" s="1"/>
  <c r="AQ52" i="27"/>
  <c r="AQ51" i="33"/>
  <c r="AQ51" i="28"/>
  <c r="AQ51" i="32"/>
  <c r="AQ51" i="31"/>
  <c r="AQ51" i="30"/>
  <c r="AQ51" i="25"/>
  <c r="AQ51" i="29"/>
  <c r="AR150" i="22"/>
  <c r="AQ6" i="24" s="1"/>
  <c r="AQ5" i="43" s="1"/>
  <c r="AR175" i="22"/>
  <c r="AQ19" i="24" s="1"/>
  <c r="AQ18" i="43" s="1"/>
  <c r="AQ260" i="22"/>
  <c r="AP6" i="28"/>
  <c r="AP5" i="37" s="1"/>
  <c r="AP5" i="50" s="1"/>
  <c r="AP6" i="33"/>
  <c r="AP5" i="45" s="1"/>
  <c r="AP5" i="57" s="1"/>
  <c r="AP6" i="31"/>
  <c r="AP5" i="42" s="1"/>
  <c r="AP5" i="54" s="1"/>
  <c r="AP6" i="25"/>
  <c r="AP5" i="40" s="1"/>
  <c r="AP5" i="52" s="1"/>
  <c r="AP6" i="29"/>
  <c r="AP5" i="39" s="1"/>
  <c r="AP5" i="51" s="1"/>
  <c r="AP6" i="30"/>
  <c r="AP5" i="41" s="1"/>
  <c r="AP5" i="53" s="1"/>
  <c r="AP6" i="27"/>
  <c r="AP5" i="36" s="1"/>
  <c r="AP6" i="32"/>
  <c r="AP5" i="44" s="1"/>
  <c r="AP5" i="56" s="1"/>
  <c r="AQ44" i="28"/>
  <c r="AR219" i="22"/>
  <c r="AQ252" i="22" s="1"/>
  <c r="AQ18" i="24"/>
  <c r="AQ17" i="43" s="1"/>
  <c r="AR225" i="22"/>
  <c r="AQ258" i="22" s="1"/>
  <c r="AP21" i="48"/>
  <c r="AP21" i="60"/>
  <c r="AQ54" i="30"/>
  <c r="AP26" i="48"/>
  <c r="AQ219" i="22"/>
  <c r="AP252" i="22" s="1"/>
  <c r="AQ39" i="31"/>
  <c r="AQ221" i="22"/>
  <c r="AP254" i="22" s="1"/>
  <c r="AP21" i="27"/>
  <c r="AP20" i="36" s="1"/>
  <c r="AP21" i="32"/>
  <c r="AP20" i="44" s="1"/>
  <c r="AP20" i="56" s="1"/>
  <c r="AP21" i="33"/>
  <c r="AP20" i="45" s="1"/>
  <c r="AP20" i="57" s="1"/>
  <c r="AP21" i="29"/>
  <c r="AP20" i="39" s="1"/>
  <c r="AP20" i="51" s="1"/>
  <c r="AP21" i="31"/>
  <c r="AP20" i="42" s="1"/>
  <c r="AP20" i="54" s="1"/>
  <c r="AP21" i="30"/>
  <c r="AP20" i="41" s="1"/>
  <c r="AP20" i="53" s="1"/>
  <c r="AP21" i="28"/>
  <c r="AP20" i="37" s="1"/>
  <c r="AP20" i="50" s="1"/>
  <c r="AP21" i="25"/>
  <c r="AP20" i="40" s="1"/>
  <c r="AP20" i="52" s="1"/>
  <c r="AR170" i="22"/>
  <c r="AQ14" i="24" s="1"/>
  <c r="AQ13" i="43" s="1"/>
  <c r="AP14" i="29"/>
  <c r="AP13" i="39" s="1"/>
  <c r="AP13" i="51" s="1"/>
  <c r="AP14" i="27"/>
  <c r="AP13" i="36" s="1"/>
  <c r="AP14" i="33"/>
  <c r="AP13" i="45" s="1"/>
  <c r="AP13" i="57" s="1"/>
  <c r="AP14" i="28"/>
  <c r="AP13" i="37" s="1"/>
  <c r="AP13" i="50" s="1"/>
  <c r="AP14" i="31"/>
  <c r="AP13" i="42" s="1"/>
  <c r="AP13" i="54" s="1"/>
  <c r="AP14" i="32"/>
  <c r="AP13" i="44" s="1"/>
  <c r="AP13" i="56" s="1"/>
  <c r="AP14" i="25"/>
  <c r="AP13" i="40" s="1"/>
  <c r="AP13" i="52" s="1"/>
  <c r="AP14" i="30"/>
  <c r="AP13" i="41" s="1"/>
  <c r="AP13" i="53" s="1"/>
  <c r="AP26" i="30"/>
  <c r="AP25" i="41" s="1"/>
  <c r="AP25" i="53" s="1"/>
  <c r="AP26" i="28"/>
  <c r="AP25" i="37" s="1"/>
  <c r="AP25" i="50" s="1"/>
  <c r="AP26" i="32"/>
  <c r="AP25" i="44" s="1"/>
  <c r="AP25" i="56" s="1"/>
  <c r="AP26" i="25"/>
  <c r="AP25" i="40" s="1"/>
  <c r="AP25" i="52" s="1"/>
  <c r="AP26" i="33"/>
  <c r="AP25" i="45" s="1"/>
  <c r="AP25" i="57" s="1"/>
  <c r="AP26" i="27"/>
  <c r="AP25" i="36" s="1"/>
  <c r="AP26" i="29"/>
  <c r="AP25" i="39" s="1"/>
  <c r="AP25" i="51" s="1"/>
  <c r="AP26" i="31"/>
  <c r="AP25" i="42" s="1"/>
  <c r="AP25" i="54" s="1"/>
  <c r="AR203" i="22"/>
  <c r="AQ243" i="22" s="1"/>
  <c r="AQ9" i="24"/>
  <c r="AQ8" i="43" s="1"/>
  <c r="AQ41" i="28"/>
  <c r="AP16" i="32"/>
  <c r="AP15" i="44" s="1"/>
  <c r="AP15" i="56" s="1"/>
  <c r="AP16" i="25"/>
  <c r="AP15" i="40" s="1"/>
  <c r="AP15" i="52" s="1"/>
  <c r="AP16" i="33"/>
  <c r="AP15" i="45" s="1"/>
  <c r="AP15" i="57" s="1"/>
  <c r="AP16" i="30"/>
  <c r="AP15" i="41" s="1"/>
  <c r="AP15" i="53" s="1"/>
  <c r="AP16" i="31"/>
  <c r="AP15" i="42" s="1"/>
  <c r="AP15" i="54" s="1"/>
  <c r="AP16" i="27"/>
  <c r="AP15" i="36" s="1"/>
  <c r="AP16" i="28"/>
  <c r="AP15" i="37" s="1"/>
  <c r="AP15" i="50" s="1"/>
  <c r="AP16" i="29"/>
  <c r="AP15" i="39" s="1"/>
  <c r="AP15" i="51" s="1"/>
  <c r="AQ48" i="29"/>
  <c r="AQ49" i="27"/>
  <c r="AQ48" i="30"/>
  <c r="AQ48" i="25"/>
  <c r="AQ48" i="33"/>
  <c r="AQ48" i="31"/>
  <c r="AQ48" i="28"/>
  <c r="AQ48" i="32"/>
  <c r="AR212" i="22"/>
  <c r="AQ247" i="22" s="1"/>
  <c r="AQ13" i="24"/>
  <c r="AQ12" i="43" s="1"/>
  <c r="AO22" i="48"/>
  <c r="AO22" i="60"/>
  <c r="AR199" i="22"/>
  <c r="AQ242" i="22" s="1"/>
  <c r="AQ8" i="24"/>
  <c r="AQ7" i="43" s="1"/>
  <c r="AR206" i="22"/>
  <c r="AQ244" i="22" s="1"/>
  <c r="AQ10" i="24"/>
  <c r="AQ9" i="43" s="1"/>
  <c r="AQ50" i="30"/>
  <c r="AQ50" i="29"/>
  <c r="AQ50" i="25"/>
  <c r="AQ50" i="32"/>
  <c r="AQ50" i="31"/>
  <c r="AQ50" i="28"/>
  <c r="AQ50" i="33"/>
  <c r="AQ51" i="27"/>
  <c r="AR208" i="22"/>
  <c r="AQ245" i="22" s="1"/>
  <c r="AQ11" i="24"/>
  <c r="AQ10" i="43" s="1"/>
  <c r="AP25" i="31"/>
  <c r="AP24" i="42" s="1"/>
  <c r="AP24" i="54" s="1"/>
  <c r="AP25" i="33"/>
  <c r="AP24" i="45" s="1"/>
  <c r="AP24" i="57" s="1"/>
  <c r="AP25" i="25"/>
  <c r="AP24" i="40" s="1"/>
  <c r="AP24" i="52" s="1"/>
  <c r="AP25" i="29"/>
  <c r="AP24" i="39" s="1"/>
  <c r="AP24" i="51" s="1"/>
  <c r="AP25" i="30"/>
  <c r="AP24" i="41" s="1"/>
  <c r="AP24" i="53" s="1"/>
  <c r="AP25" i="32"/>
  <c r="AP24" i="44" s="1"/>
  <c r="AP24" i="56" s="1"/>
  <c r="AP25" i="28"/>
  <c r="AP24" i="37" s="1"/>
  <c r="AP24" i="50" s="1"/>
  <c r="AP25" i="27"/>
  <c r="AP24" i="36" s="1"/>
  <c r="AP11" i="30"/>
  <c r="AP10" i="41" s="1"/>
  <c r="AP10" i="53" s="1"/>
  <c r="AP11" i="32"/>
  <c r="AP10" i="44" s="1"/>
  <c r="AP10" i="56" s="1"/>
  <c r="AP11" i="27"/>
  <c r="AP10" i="36" s="1"/>
  <c r="AP11" i="25"/>
  <c r="AP10" i="40" s="1"/>
  <c r="AP10" i="52" s="1"/>
  <c r="AP11" i="29"/>
  <c r="AP10" i="39" s="1"/>
  <c r="AP10" i="51" s="1"/>
  <c r="AP11" i="33"/>
  <c r="AP10" i="45" s="1"/>
  <c r="AP10" i="57" s="1"/>
  <c r="AP11" i="28"/>
  <c r="AP10" i="37" s="1"/>
  <c r="AP10" i="50" s="1"/>
  <c r="AP11" i="31"/>
  <c r="AP10" i="42" s="1"/>
  <c r="AP10" i="54" s="1"/>
  <c r="AR230" i="22"/>
  <c r="AQ261" i="22" s="1"/>
  <c r="AQ27" i="24"/>
  <c r="AQ26" i="43" s="1"/>
  <c r="AQ44" i="27"/>
  <c r="AQ43" i="28"/>
  <c r="AQ43" i="25"/>
  <c r="AQ43" i="32"/>
  <c r="AQ43" i="33"/>
  <c r="AQ43" i="31"/>
  <c r="AQ43" i="29"/>
  <c r="AQ43" i="30"/>
  <c r="AQ38" i="31"/>
  <c r="AQ38" i="30"/>
  <c r="AQ38" i="33"/>
  <c r="AQ38" i="25"/>
  <c r="AQ38" i="32"/>
  <c r="AQ38" i="28"/>
  <c r="AQ39" i="27"/>
  <c r="AQ38" i="29"/>
  <c r="AQ57" i="25"/>
  <c r="AQ57" i="29"/>
  <c r="AQ57" i="28"/>
  <c r="AQ58" i="27"/>
  <c r="AQ57" i="31"/>
  <c r="AQ57" i="33"/>
  <c r="AQ57" i="30"/>
  <c r="AQ57" i="32"/>
  <c r="AP5" i="25"/>
  <c r="AP4" i="40" s="1"/>
  <c r="AP4" i="52" s="1"/>
  <c r="AP5" i="31"/>
  <c r="AP4" i="42" s="1"/>
  <c r="AP4" i="54" s="1"/>
  <c r="AP5" i="30"/>
  <c r="AP4" i="41" s="1"/>
  <c r="AP4" i="53" s="1"/>
  <c r="AP5" i="27"/>
  <c r="AP4" i="36" s="1"/>
  <c r="AP5" i="29"/>
  <c r="AP4" i="39" s="1"/>
  <c r="AP4" i="51" s="1"/>
  <c r="AP5" i="32"/>
  <c r="AP4" i="44" s="1"/>
  <c r="AP4" i="56" s="1"/>
  <c r="AP5" i="33"/>
  <c r="AP4" i="45" s="1"/>
  <c r="AP4" i="57" s="1"/>
  <c r="AP5" i="28"/>
  <c r="AP4" i="37" s="1"/>
  <c r="AP4" i="50" s="1"/>
  <c r="AP7" i="48"/>
  <c r="AQ46" i="31"/>
  <c r="AQ46" i="32"/>
  <c r="AQ46" i="28"/>
  <c r="AQ46" i="29"/>
  <c r="AQ47" i="27"/>
  <c r="AQ46" i="30"/>
  <c r="AQ46" i="25"/>
  <c r="AQ46" i="33"/>
  <c r="AR194" i="22"/>
  <c r="AQ239" i="22" s="1"/>
  <c r="AQ5" i="24"/>
  <c r="AQ4" i="43" s="1"/>
  <c r="AQ193" i="22"/>
  <c r="AP238" i="22" s="1"/>
  <c r="AQ53" i="30"/>
  <c r="AQ54" i="27"/>
  <c r="AQ53" i="28"/>
  <c r="AQ53" i="32"/>
  <c r="AQ53" i="31"/>
  <c r="AQ53" i="29"/>
  <c r="AQ53" i="25"/>
  <c r="AQ53" i="33"/>
  <c r="AP14" i="48"/>
  <c r="AP14" i="60"/>
  <c r="AO17" i="48"/>
  <c r="AO17" i="60"/>
  <c r="AQ26" i="24"/>
  <c r="AQ25" i="43" s="1"/>
  <c r="AQ21" i="24" l="1"/>
  <c r="AQ20" i="43" s="1"/>
  <c r="AP8" i="60"/>
  <c r="AP26" i="60"/>
  <c r="AQ49" i="25"/>
  <c r="AQ44" i="33"/>
  <c r="AQ44" i="25"/>
  <c r="AQ44" i="30"/>
  <c r="AQ44" i="31"/>
  <c r="AQ45" i="27"/>
  <c r="AQ44" i="29"/>
  <c r="AQ50" i="27"/>
  <c r="AQ49" i="31"/>
  <c r="AQ49" i="32"/>
  <c r="AQ49" i="30"/>
  <c r="AQ49" i="33"/>
  <c r="AQ49" i="29"/>
  <c r="AQ36" i="25"/>
  <c r="AQ57" i="27"/>
  <c r="AQ56" i="32"/>
  <c r="AQ56" i="29"/>
  <c r="AQ56" i="25"/>
  <c r="AQ56" i="33"/>
  <c r="AQ41" i="31"/>
  <c r="AQ36" i="29"/>
  <c r="AQ36" i="31"/>
  <c r="AP7" i="60"/>
  <c r="AQ36" i="28"/>
  <c r="AQ37" i="27"/>
  <c r="AQ36" i="32"/>
  <c r="AQ36" i="33"/>
  <c r="AQ52" i="30"/>
  <c r="AQ39" i="32"/>
  <c r="AQ54" i="31"/>
  <c r="AQ40" i="27"/>
  <c r="AQ54" i="32"/>
  <c r="AQ39" i="25"/>
  <c r="AQ54" i="25"/>
  <c r="AQ39" i="28"/>
  <c r="AQ54" i="33"/>
  <c r="AQ39" i="30"/>
  <c r="AQ54" i="29"/>
  <c r="AQ39" i="29"/>
  <c r="AQ54" i="28"/>
  <c r="AP9" i="60"/>
  <c r="AQ42" i="27"/>
  <c r="AQ41" i="25"/>
  <c r="AQ41" i="29"/>
  <c r="AQ41" i="30"/>
  <c r="AQ41" i="33"/>
  <c r="AQ52" i="28"/>
  <c r="AQ53" i="27"/>
  <c r="AQ52" i="32"/>
  <c r="AQ52" i="31"/>
  <c r="AQ40" i="31"/>
  <c r="AQ52" i="29"/>
  <c r="AQ52" i="25"/>
  <c r="E45" i="22"/>
  <c r="E51" i="22"/>
  <c r="F4" i="22"/>
  <c r="G23" i="22"/>
  <c r="F70" i="22"/>
  <c r="C100" i="22"/>
  <c r="C192" i="22"/>
  <c r="B11" i="60"/>
  <c r="L12" i="16"/>
  <c r="M12" i="16" s="1"/>
  <c r="D211" i="22"/>
  <c r="C246" i="22" s="1"/>
  <c r="D147" i="22"/>
  <c r="C12" i="24"/>
  <c r="C11" i="43" s="1"/>
  <c r="F119" i="22"/>
  <c r="E166" i="22"/>
  <c r="AQ40" i="33"/>
  <c r="AQ41" i="27"/>
  <c r="AQ40" i="30"/>
  <c r="AQ40" i="28"/>
  <c r="AQ40" i="25"/>
  <c r="AQ40" i="32"/>
  <c r="AR224" i="22"/>
  <c r="AQ257" i="22" s="1"/>
  <c r="AR148" i="22"/>
  <c r="AQ4" i="24" s="1"/>
  <c r="AQ3" i="43" s="1"/>
  <c r="AR220" i="22"/>
  <c r="AQ253" i="22" s="1"/>
  <c r="AQ19" i="28" s="1"/>
  <c r="AQ18" i="37" s="1"/>
  <c r="AQ18" i="50" s="1"/>
  <c r="AQ34" i="29"/>
  <c r="AQ34" i="30"/>
  <c r="AQ34" i="25"/>
  <c r="AQ34" i="33"/>
  <c r="AQ34" i="32"/>
  <c r="AQ34" i="28"/>
  <c r="AQ35" i="27"/>
  <c r="AQ34" i="31"/>
  <c r="AR221" i="22"/>
  <c r="AQ254" i="22" s="1"/>
  <c r="AQ20" i="29" s="1"/>
  <c r="AQ19" i="39" s="1"/>
  <c r="AQ19" i="51" s="1"/>
  <c r="AR173" i="22"/>
  <c r="AQ17" i="24" s="1"/>
  <c r="AQ16" i="43" s="1"/>
  <c r="AQ47" i="29"/>
  <c r="AQ47" i="28"/>
  <c r="AQ48" i="27"/>
  <c r="AQ47" i="33"/>
  <c r="AQ47" i="32"/>
  <c r="AQ47" i="30"/>
  <c r="AQ47" i="31"/>
  <c r="AQ47" i="25"/>
  <c r="AR153" i="22"/>
  <c r="AQ7" i="24" s="1"/>
  <c r="AQ6" i="43" s="1"/>
  <c r="AR217" i="22"/>
  <c r="AQ250" i="22" s="1"/>
  <c r="AQ37" i="29"/>
  <c r="AQ38" i="27"/>
  <c r="AQ37" i="28"/>
  <c r="AQ37" i="30"/>
  <c r="AQ37" i="33"/>
  <c r="AQ37" i="25"/>
  <c r="AQ37" i="31"/>
  <c r="AQ37" i="32"/>
  <c r="AQ5" i="28"/>
  <c r="AQ4" i="37" s="1"/>
  <c r="AQ4" i="50" s="1"/>
  <c r="AQ5" i="29"/>
  <c r="AQ4" i="39" s="1"/>
  <c r="AQ4" i="51" s="1"/>
  <c r="AQ5" i="27"/>
  <c r="AQ4" i="36" s="1"/>
  <c r="AQ5" i="30"/>
  <c r="AQ4" i="41" s="1"/>
  <c r="AQ4" i="53" s="1"/>
  <c r="AQ5" i="31"/>
  <c r="AQ4" i="42" s="1"/>
  <c r="AQ4" i="54" s="1"/>
  <c r="AQ5" i="32"/>
  <c r="AQ4" i="44" s="1"/>
  <c r="AQ4" i="56" s="1"/>
  <c r="AQ5" i="33"/>
  <c r="AQ4" i="45" s="1"/>
  <c r="AQ4" i="57" s="1"/>
  <c r="AQ5" i="25"/>
  <c r="AQ4" i="40" s="1"/>
  <c r="AQ4" i="52" s="1"/>
  <c r="AP24" i="48"/>
  <c r="AP24" i="60"/>
  <c r="AR215" i="22"/>
  <c r="AQ248" i="22" s="1"/>
  <c r="AR195" i="22"/>
  <c r="AQ240" i="22" s="1"/>
  <c r="AQ13" i="27"/>
  <c r="AQ12" i="36" s="1"/>
  <c r="AQ13" i="32"/>
  <c r="AQ12" i="44" s="1"/>
  <c r="AQ12" i="56" s="1"/>
  <c r="AQ13" i="29"/>
  <c r="AQ12" i="39" s="1"/>
  <c r="AQ12" i="51" s="1"/>
  <c r="AQ13" i="30"/>
  <c r="AQ12" i="41" s="1"/>
  <c r="AQ12" i="53" s="1"/>
  <c r="AQ13" i="31"/>
  <c r="AQ12" i="42" s="1"/>
  <c r="AQ12" i="54" s="1"/>
  <c r="AQ13" i="33"/>
  <c r="AQ12" i="45" s="1"/>
  <c r="AQ12" i="57" s="1"/>
  <c r="AQ13" i="28"/>
  <c r="AQ12" i="37" s="1"/>
  <c r="AQ12" i="50" s="1"/>
  <c r="AQ13" i="25"/>
  <c r="AQ12" i="40" s="1"/>
  <c r="AQ12" i="52" s="1"/>
  <c r="AP25" i="48"/>
  <c r="AP25" i="60"/>
  <c r="AP20" i="33"/>
  <c r="AP19" i="45" s="1"/>
  <c r="AP19" i="57" s="1"/>
  <c r="AP20" i="28"/>
  <c r="AP19" i="37" s="1"/>
  <c r="AP19" i="50" s="1"/>
  <c r="AP20" i="32"/>
  <c r="AP19" i="44" s="1"/>
  <c r="AP19" i="56" s="1"/>
  <c r="AP20" i="31"/>
  <c r="AP19" i="42" s="1"/>
  <c r="AP19" i="54" s="1"/>
  <c r="AP20" i="27"/>
  <c r="AP19" i="36" s="1"/>
  <c r="AP20" i="29"/>
  <c r="AP19" i="39" s="1"/>
  <c r="AP19" i="51" s="1"/>
  <c r="AP20" i="30"/>
  <c r="AP19" i="41" s="1"/>
  <c r="AP19" i="53" s="1"/>
  <c r="AP20" i="25"/>
  <c r="AP19" i="40" s="1"/>
  <c r="AP19" i="52" s="1"/>
  <c r="AP16" i="48"/>
  <c r="AP16" i="60"/>
  <c r="AQ10" i="33"/>
  <c r="AQ10" i="31"/>
  <c r="AQ10" i="29"/>
  <c r="AQ9" i="39" s="1"/>
  <c r="AQ9" i="51" s="1"/>
  <c r="AQ10" i="30"/>
  <c r="AQ10" i="28"/>
  <c r="AQ10" i="25"/>
  <c r="AQ10" i="27"/>
  <c r="AQ10" i="32"/>
  <c r="AQ18" i="28"/>
  <c r="AQ17" i="37" s="1"/>
  <c r="AQ17" i="50" s="1"/>
  <c r="AQ18" i="25"/>
  <c r="AQ17" i="40" s="1"/>
  <c r="AQ17" i="52" s="1"/>
  <c r="AQ18" i="31"/>
  <c r="AQ17" i="42" s="1"/>
  <c r="AQ17" i="54" s="1"/>
  <c r="AQ18" i="33"/>
  <c r="AQ17" i="45" s="1"/>
  <c r="AQ17" i="57" s="1"/>
  <c r="AQ18" i="29"/>
  <c r="AQ17" i="39" s="1"/>
  <c r="AQ17" i="51" s="1"/>
  <c r="AQ18" i="30"/>
  <c r="AQ17" i="41" s="1"/>
  <c r="AQ17" i="53" s="1"/>
  <c r="AQ18" i="27"/>
  <c r="AQ17" i="36" s="1"/>
  <c r="AQ18" i="32"/>
  <c r="AQ17" i="44" s="1"/>
  <c r="AQ17" i="56" s="1"/>
  <c r="AQ15" i="25"/>
  <c r="AQ14" i="40" s="1"/>
  <c r="AQ14" i="52" s="1"/>
  <c r="AQ15" i="30"/>
  <c r="AQ14" i="41" s="1"/>
  <c r="AQ14" i="53" s="1"/>
  <c r="AQ15" i="33"/>
  <c r="AQ14" i="45" s="1"/>
  <c r="AQ14" i="57" s="1"/>
  <c r="AQ15" i="32"/>
  <c r="AQ14" i="44" s="1"/>
  <c r="AQ14" i="56" s="1"/>
  <c r="AQ15" i="28"/>
  <c r="AQ14" i="37" s="1"/>
  <c r="AQ14" i="50" s="1"/>
  <c r="AQ15" i="29"/>
  <c r="AQ14" i="39" s="1"/>
  <c r="AQ14" i="51" s="1"/>
  <c r="AQ15" i="31"/>
  <c r="AQ14" i="42" s="1"/>
  <c r="AQ14" i="54" s="1"/>
  <c r="AQ15" i="27"/>
  <c r="AQ14" i="36" s="1"/>
  <c r="AQ21" i="32"/>
  <c r="AQ20" i="44" s="1"/>
  <c r="AQ20" i="56" s="1"/>
  <c r="AQ21" i="27"/>
  <c r="AQ20" i="36" s="1"/>
  <c r="AQ21" i="33"/>
  <c r="AQ20" i="45" s="1"/>
  <c r="AQ20" i="57" s="1"/>
  <c r="AQ21" i="28"/>
  <c r="AQ20" i="37" s="1"/>
  <c r="AQ20" i="50" s="1"/>
  <c r="AQ21" i="29"/>
  <c r="AQ20" i="39" s="1"/>
  <c r="AQ20" i="51" s="1"/>
  <c r="AQ21" i="31"/>
  <c r="AQ20" i="42" s="1"/>
  <c r="AQ20" i="54" s="1"/>
  <c r="AQ21" i="25"/>
  <c r="AQ20" i="40" s="1"/>
  <c r="AQ20" i="52" s="1"/>
  <c r="AQ21" i="30"/>
  <c r="AQ20" i="41" s="1"/>
  <c r="AQ20" i="53" s="1"/>
  <c r="AQ11" i="30"/>
  <c r="AQ11" i="33"/>
  <c r="AQ11" i="25"/>
  <c r="AQ11" i="28"/>
  <c r="AQ10" i="37" s="1"/>
  <c r="AQ10" i="50" s="1"/>
  <c r="AQ11" i="27"/>
  <c r="AQ11" i="32"/>
  <c r="AQ10" i="44" s="1"/>
  <c r="AQ10" i="56" s="1"/>
  <c r="AQ11" i="29"/>
  <c r="AQ11" i="31"/>
  <c r="AQ24" i="33"/>
  <c r="AQ24" i="27"/>
  <c r="AQ23" i="36" s="1"/>
  <c r="AQ24" i="25"/>
  <c r="AQ24" i="32"/>
  <c r="AQ23" i="44" s="1"/>
  <c r="AQ23" i="56" s="1"/>
  <c r="AQ24" i="29"/>
  <c r="AQ24" i="31"/>
  <c r="AQ24" i="28"/>
  <c r="AQ23" i="37" s="1"/>
  <c r="AQ23" i="50" s="1"/>
  <c r="AQ24" i="30"/>
  <c r="AQ23" i="41" s="1"/>
  <c r="AQ23" i="53" s="1"/>
  <c r="AP18" i="25"/>
  <c r="AP17" i="40" s="1"/>
  <c r="AP17" i="52" s="1"/>
  <c r="AP18" i="28"/>
  <c r="AP17" i="37" s="1"/>
  <c r="AP17" i="50" s="1"/>
  <c r="AP18" i="29"/>
  <c r="AP17" i="39" s="1"/>
  <c r="AP17" i="51" s="1"/>
  <c r="AP18" i="33"/>
  <c r="AP17" i="45" s="1"/>
  <c r="AP17" i="57" s="1"/>
  <c r="AP18" i="27"/>
  <c r="AP17" i="36" s="1"/>
  <c r="AP18" i="32"/>
  <c r="AP17" i="44" s="1"/>
  <c r="AP17" i="56" s="1"/>
  <c r="AP18" i="30"/>
  <c r="AP17" i="41" s="1"/>
  <c r="AP17" i="53" s="1"/>
  <c r="AP18" i="31"/>
  <c r="AP17" i="42" s="1"/>
  <c r="AP17" i="54" s="1"/>
  <c r="AQ26" i="29"/>
  <c r="AQ26" i="32"/>
  <c r="AQ25" i="44" s="1"/>
  <c r="AQ25" i="56" s="1"/>
  <c r="AQ26" i="25"/>
  <c r="AQ25" i="40" s="1"/>
  <c r="AQ25" i="52" s="1"/>
  <c r="AQ26" i="31"/>
  <c r="AQ25" i="42" s="1"/>
  <c r="AQ25" i="54" s="1"/>
  <c r="AQ26" i="28"/>
  <c r="AQ25" i="37" s="1"/>
  <c r="AQ25" i="50" s="1"/>
  <c r="AQ26" i="30"/>
  <c r="AQ25" i="41" s="1"/>
  <c r="AQ25" i="53" s="1"/>
  <c r="AQ26" i="27"/>
  <c r="AQ25" i="36" s="1"/>
  <c r="AQ26" i="33"/>
  <c r="AP24" i="30"/>
  <c r="AP23" i="41" s="1"/>
  <c r="AP23" i="53" s="1"/>
  <c r="AP24" i="31"/>
  <c r="AP23" i="42" s="1"/>
  <c r="AP23" i="54" s="1"/>
  <c r="AP24" i="29"/>
  <c r="AP23" i="39" s="1"/>
  <c r="AP23" i="51" s="1"/>
  <c r="AP24" i="32"/>
  <c r="AP23" i="44" s="1"/>
  <c r="AP23" i="56" s="1"/>
  <c r="AP24" i="27"/>
  <c r="AP23" i="36" s="1"/>
  <c r="AP24" i="25"/>
  <c r="AP23" i="40" s="1"/>
  <c r="AP23" i="52" s="1"/>
  <c r="AP24" i="33"/>
  <c r="AP23" i="45" s="1"/>
  <c r="AP23" i="57" s="1"/>
  <c r="AP24" i="28"/>
  <c r="AP23" i="37" s="1"/>
  <c r="AP23" i="50" s="1"/>
  <c r="AP6" i="48"/>
  <c r="AP6" i="60"/>
  <c r="AQ27" i="31"/>
  <c r="AQ26" i="42" s="1"/>
  <c r="AQ26" i="54" s="1"/>
  <c r="AQ27" i="25"/>
  <c r="AQ26" i="40" s="1"/>
  <c r="AQ26" i="52" s="1"/>
  <c r="AQ27" i="30"/>
  <c r="AQ26" i="41" s="1"/>
  <c r="AQ26" i="53" s="1"/>
  <c r="AQ27" i="27"/>
  <c r="AQ26" i="36" s="1"/>
  <c r="AQ27" i="29"/>
  <c r="AQ26" i="39" s="1"/>
  <c r="AQ26" i="51" s="1"/>
  <c r="AQ27" i="33"/>
  <c r="AQ26" i="45" s="1"/>
  <c r="AQ26" i="57" s="1"/>
  <c r="AQ27" i="28"/>
  <c r="AQ26" i="37" s="1"/>
  <c r="AQ26" i="50" s="1"/>
  <c r="AQ27" i="32"/>
  <c r="AQ26" i="44" s="1"/>
  <c r="AQ26" i="56" s="1"/>
  <c r="AP10" i="48"/>
  <c r="AP10" i="60"/>
  <c r="AQ8" i="30"/>
  <c r="AQ7" i="41" s="1"/>
  <c r="AQ7" i="53" s="1"/>
  <c r="AQ8" i="33"/>
  <c r="AQ7" i="45" s="1"/>
  <c r="AQ7" i="57" s="1"/>
  <c r="AQ8" i="31"/>
  <c r="AQ7" i="42" s="1"/>
  <c r="AQ7" i="54" s="1"/>
  <c r="AQ8" i="25"/>
  <c r="AQ7" i="40" s="1"/>
  <c r="AQ7" i="52" s="1"/>
  <c r="AQ8" i="32"/>
  <c r="AQ7" i="44" s="1"/>
  <c r="AQ7" i="56" s="1"/>
  <c r="AQ8" i="27"/>
  <c r="AQ7" i="36" s="1"/>
  <c r="AQ8" i="29"/>
  <c r="AQ7" i="39" s="1"/>
  <c r="AQ7" i="51" s="1"/>
  <c r="AQ8" i="28"/>
  <c r="AQ7" i="37" s="1"/>
  <c r="AQ7" i="50" s="1"/>
  <c r="AP15" i="60"/>
  <c r="AP15" i="48"/>
  <c r="AP5" i="48"/>
  <c r="AP5" i="60"/>
  <c r="AP19" i="30"/>
  <c r="AP18" i="41" s="1"/>
  <c r="AP18" i="53" s="1"/>
  <c r="AP19" i="31"/>
  <c r="AP18" i="42" s="1"/>
  <c r="AP18" i="54" s="1"/>
  <c r="AP19" i="32"/>
  <c r="AP18" i="44" s="1"/>
  <c r="AP18" i="56" s="1"/>
  <c r="AP19" i="27"/>
  <c r="AP18" i="36" s="1"/>
  <c r="AP19" i="25"/>
  <c r="AP18" i="40" s="1"/>
  <c r="AP18" i="52" s="1"/>
  <c r="AP19" i="33"/>
  <c r="AP18" i="45" s="1"/>
  <c r="AP18" i="57" s="1"/>
  <c r="AP19" i="29"/>
  <c r="AP18" i="39" s="1"/>
  <c r="AP18" i="51" s="1"/>
  <c r="AP19" i="28"/>
  <c r="AP18" i="37" s="1"/>
  <c r="AP18" i="50" s="1"/>
  <c r="AP4" i="60"/>
  <c r="AP4" i="48"/>
  <c r="AQ9" i="33"/>
  <c r="AQ8" i="45" s="1"/>
  <c r="AQ8" i="57" s="1"/>
  <c r="AQ9" i="30"/>
  <c r="AQ9" i="31"/>
  <c r="AQ8" i="42" s="1"/>
  <c r="AQ8" i="54" s="1"/>
  <c r="AQ9" i="25"/>
  <c r="AQ9" i="28"/>
  <c r="AQ9" i="32"/>
  <c r="AQ9" i="27"/>
  <c r="AQ8" i="36" s="1"/>
  <c r="AQ9" i="29"/>
  <c r="AQ8" i="39" s="1"/>
  <c r="AQ8" i="51" s="1"/>
  <c r="AP13" i="48"/>
  <c r="AP13" i="60"/>
  <c r="AQ22" i="31"/>
  <c r="AQ21" i="42" s="1"/>
  <c r="AQ21" i="54" s="1"/>
  <c r="AQ22" i="32"/>
  <c r="AQ22" i="27"/>
  <c r="AQ21" i="36" s="1"/>
  <c r="AQ22" i="33"/>
  <c r="AQ21" i="45" s="1"/>
  <c r="AQ21" i="57" s="1"/>
  <c r="AQ22" i="25"/>
  <c r="AQ22" i="29"/>
  <c r="AQ22" i="30"/>
  <c r="AQ22" i="28"/>
  <c r="AQ21" i="37" s="1"/>
  <c r="AQ21" i="50" s="1"/>
  <c r="AQ16" i="31"/>
  <c r="AQ15" i="42" s="1"/>
  <c r="AQ15" i="54" s="1"/>
  <c r="AQ16" i="30"/>
  <c r="AQ15" i="41" s="1"/>
  <c r="AQ15" i="53" s="1"/>
  <c r="AQ16" i="32"/>
  <c r="AQ15" i="44" s="1"/>
  <c r="AQ15" i="56" s="1"/>
  <c r="AQ16" i="25"/>
  <c r="AQ15" i="40" s="1"/>
  <c r="AQ15" i="52" s="1"/>
  <c r="AQ16" i="33"/>
  <c r="AQ15" i="45" s="1"/>
  <c r="AQ15" i="57" s="1"/>
  <c r="AQ16" i="27"/>
  <c r="AQ15" i="36" s="1"/>
  <c r="AQ16" i="29"/>
  <c r="AQ15" i="39" s="1"/>
  <c r="AQ15" i="51" s="1"/>
  <c r="AQ16" i="28"/>
  <c r="AQ15" i="37" s="1"/>
  <c r="AQ15" i="50" s="1"/>
  <c r="AP22" i="48"/>
  <c r="AP22" i="60"/>
  <c r="AP20" i="60"/>
  <c r="AP20" i="48"/>
  <c r="AQ23" i="28"/>
  <c r="AQ22" i="37" s="1"/>
  <c r="AQ22" i="50" s="1"/>
  <c r="AQ23" i="29"/>
  <c r="AQ22" i="39" s="1"/>
  <c r="AQ22" i="51" s="1"/>
  <c r="AQ23" i="31"/>
  <c r="AQ22" i="42" s="1"/>
  <c r="AQ22" i="54" s="1"/>
  <c r="AQ23" i="32"/>
  <c r="AQ22" i="44" s="1"/>
  <c r="AQ22" i="56" s="1"/>
  <c r="AQ23" i="33"/>
  <c r="AQ22" i="45" s="1"/>
  <c r="AQ22" i="57" s="1"/>
  <c r="AQ23" i="30"/>
  <c r="AQ22" i="41" s="1"/>
  <c r="AQ22" i="53" s="1"/>
  <c r="AQ23" i="25"/>
  <c r="AQ22" i="40" s="1"/>
  <c r="AQ22" i="52" s="1"/>
  <c r="AQ23" i="27"/>
  <c r="AQ22" i="36" s="1"/>
  <c r="AP4" i="28"/>
  <c r="AP3" i="37" s="1"/>
  <c r="AP3" i="50" s="1"/>
  <c r="AP4" i="27"/>
  <c r="AP3" i="36" s="1"/>
  <c r="AP4" i="29"/>
  <c r="AP3" i="39" s="1"/>
  <c r="AP3" i="51" s="1"/>
  <c r="AP4" i="25"/>
  <c r="AP3" i="40" s="1"/>
  <c r="AP3" i="52" s="1"/>
  <c r="AP4" i="30"/>
  <c r="AP3" i="41" s="1"/>
  <c r="AP3" i="53" s="1"/>
  <c r="AP4" i="32"/>
  <c r="AP3" i="44" s="1"/>
  <c r="AP3" i="56" s="1"/>
  <c r="AP4" i="31"/>
  <c r="AP3" i="42" s="1"/>
  <c r="AP3" i="54" s="1"/>
  <c r="AP4" i="33"/>
  <c r="AP3" i="45" s="1"/>
  <c r="AP3" i="57" s="1"/>
  <c r="AR227" i="22"/>
  <c r="AQ259" i="22" s="1"/>
  <c r="D100" i="22" l="1"/>
  <c r="D142" i="22"/>
  <c r="AQ21" i="41"/>
  <c r="AQ21" i="53" s="1"/>
  <c r="AQ10" i="42"/>
  <c r="AQ10" i="54" s="1"/>
  <c r="AQ20" i="25"/>
  <c r="AQ19" i="40" s="1"/>
  <c r="AQ19" i="52" s="1"/>
  <c r="AQ20" i="30"/>
  <c r="AQ19" i="41" s="1"/>
  <c r="AQ19" i="53" s="1"/>
  <c r="AQ8" i="41"/>
  <c r="AQ8" i="53" s="1"/>
  <c r="AQ20" i="27"/>
  <c r="AQ19" i="36" s="1"/>
  <c r="AQ19" i="48" s="1"/>
  <c r="AQ20" i="32"/>
  <c r="AQ19" i="44" s="1"/>
  <c r="AQ19" i="56" s="1"/>
  <c r="AQ20" i="31"/>
  <c r="AQ19" i="42" s="1"/>
  <c r="AQ19" i="54" s="1"/>
  <c r="AQ21" i="40"/>
  <c r="AQ21" i="52" s="1"/>
  <c r="AQ10" i="41"/>
  <c r="AQ10" i="53" s="1"/>
  <c r="AQ8" i="44"/>
  <c r="AQ8" i="56" s="1"/>
  <c r="AQ25" i="45"/>
  <c r="AQ25" i="57" s="1"/>
  <c r="AQ20" i="33"/>
  <c r="AQ19" i="45" s="1"/>
  <c r="AQ19" i="57" s="1"/>
  <c r="AQ9" i="36"/>
  <c r="AQ9" i="48" s="1"/>
  <c r="AQ20" i="28"/>
  <c r="AQ19" i="37" s="1"/>
  <c r="AQ19" i="50" s="1"/>
  <c r="AQ23" i="42"/>
  <c r="AQ23" i="54" s="1"/>
  <c r="AQ23" i="39"/>
  <c r="AQ23" i="51" s="1"/>
  <c r="AQ21" i="44"/>
  <c r="AQ21" i="56" s="1"/>
  <c r="AQ8" i="40"/>
  <c r="AQ8" i="52" s="1"/>
  <c r="AQ25" i="39"/>
  <c r="AQ25" i="51" s="1"/>
  <c r="AQ9" i="44"/>
  <c r="AQ9" i="56" s="1"/>
  <c r="AQ10" i="40"/>
  <c r="AQ10" i="52" s="1"/>
  <c r="AQ23" i="40"/>
  <c r="AQ23" i="52" s="1"/>
  <c r="AQ10" i="36"/>
  <c r="AQ10" i="48" s="1"/>
  <c r="AQ23" i="45"/>
  <c r="AQ23" i="57" s="1"/>
  <c r="AQ21" i="39"/>
  <c r="AQ21" i="51" s="1"/>
  <c r="AQ8" i="37"/>
  <c r="AQ8" i="50" s="1"/>
  <c r="AQ10" i="39"/>
  <c r="AQ10" i="51" s="1"/>
  <c r="AQ19" i="29"/>
  <c r="AQ18" i="39" s="1"/>
  <c r="AQ18" i="51" s="1"/>
  <c r="AQ9" i="40"/>
  <c r="AQ9" i="52" s="1"/>
  <c r="AQ10" i="45"/>
  <c r="AQ10" i="57" s="1"/>
  <c r="AQ9" i="37"/>
  <c r="AQ9" i="50" s="1"/>
  <c r="AQ9" i="42"/>
  <c r="AQ9" i="54" s="1"/>
  <c r="AQ9" i="41"/>
  <c r="AQ9" i="53" s="1"/>
  <c r="AQ19" i="32"/>
  <c r="AQ18" i="44" s="1"/>
  <c r="AQ18" i="56" s="1"/>
  <c r="E211" i="22"/>
  <c r="D246" i="22" s="1"/>
  <c r="E147" i="22"/>
  <c r="E100" i="22" s="1"/>
  <c r="D12" i="24"/>
  <c r="D11" i="43" s="1"/>
  <c r="AQ19" i="30"/>
  <c r="AQ18" i="41" s="1"/>
  <c r="AQ18" i="53" s="1"/>
  <c r="G119" i="22"/>
  <c r="F166" i="22"/>
  <c r="AQ19" i="31"/>
  <c r="AQ18" i="42" s="1"/>
  <c r="AQ18" i="54" s="1"/>
  <c r="AQ9" i="45"/>
  <c r="AQ9" i="57" s="1"/>
  <c r="AQ19" i="25"/>
  <c r="AQ18" i="40" s="1"/>
  <c r="AQ18" i="52" s="1"/>
  <c r="G4" i="22"/>
  <c r="H23" i="22"/>
  <c r="G70" i="22"/>
  <c r="AQ19" i="27"/>
  <c r="AQ18" i="36" s="1"/>
  <c r="AQ18" i="48" s="1"/>
  <c r="C12" i="29"/>
  <c r="C11" i="39" s="1"/>
  <c r="C11" i="51" s="1"/>
  <c r="C12" i="33"/>
  <c r="C11" i="45" s="1"/>
  <c r="C11" i="57" s="1"/>
  <c r="C12" i="27"/>
  <c r="C11" i="36" s="1"/>
  <c r="C12" i="25"/>
  <c r="C11" i="40" s="1"/>
  <c r="C11" i="52" s="1"/>
  <c r="C12" i="31"/>
  <c r="C11" i="42" s="1"/>
  <c r="C11" i="54" s="1"/>
  <c r="C12" i="28"/>
  <c r="C11" i="37" s="1"/>
  <c r="C11" i="50" s="1"/>
  <c r="C12" i="30"/>
  <c r="C11" i="41" s="1"/>
  <c r="C11" i="53" s="1"/>
  <c r="C12" i="32"/>
  <c r="C11" i="44" s="1"/>
  <c r="C11" i="56" s="1"/>
  <c r="F45" i="22"/>
  <c r="F51" i="22"/>
  <c r="AQ19" i="33"/>
  <c r="AQ18" i="45" s="1"/>
  <c r="AQ18" i="57" s="1"/>
  <c r="D192" i="22"/>
  <c r="E192" i="22"/>
  <c r="AR218" i="22"/>
  <c r="AQ251" i="22" s="1"/>
  <c r="AQ17" i="27" s="1"/>
  <c r="AQ16" i="36" s="1"/>
  <c r="AR193" i="22"/>
  <c r="AQ238" i="22" s="1"/>
  <c r="AQ4" i="25" s="1"/>
  <c r="AQ3" i="40" s="1"/>
  <c r="AQ3" i="52" s="1"/>
  <c r="AR198" i="22"/>
  <c r="AQ241" i="22" s="1"/>
  <c r="AQ25" i="48"/>
  <c r="AQ22" i="48"/>
  <c r="AQ22" i="60"/>
  <c r="AQ12" i="48"/>
  <c r="AQ12" i="60"/>
  <c r="AQ21" i="48"/>
  <c r="AQ7" i="48"/>
  <c r="AQ7" i="60"/>
  <c r="AP23" i="60"/>
  <c r="AP23" i="48"/>
  <c r="AP17" i="48"/>
  <c r="AP17" i="60"/>
  <c r="AQ17" i="48"/>
  <c r="AQ17" i="60"/>
  <c r="AQ6" i="32"/>
  <c r="AQ5" i="44" s="1"/>
  <c r="AQ5" i="56" s="1"/>
  <c r="AQ6" i="27"/>
  <c r="AQ5" i="36" s="1"/>
  <c r="AQ6" i="28"/>
  <c r="AQ5" i="37" s="1"/>
  <c r="AQ5" i="50" s="1"/>
  <c r="AQ6" i="25"/>
  <c r="AQ5" i="40" s="1"/>
  <c r="AQ5" i="52" s="1"/>
  <c r="AQ6" i="30"/>
  <c r="AQ5" i="41" s="1"/>
  <c r="AQ5" i="53" s="1"/>
  <c r="AQ6" i="31"/>
  <c r="AQ5" i="42" s="1"/>
  <c r="AQ5" i="54" s="1"/>
  <c r="AQ6" i="33"/>
  <c r="AQ5" i="45" s="1"/>
  <c r="AQ5" i="57" s="1"/>
  <c r="AQ6" i="29"/>
  <c r="AQ5" i="39" s="1"/>
  <c r="AQ5" i="51" s="1"/>
  <c r="AP19" i="48"/>
  <c r="AP19" i="60"/>
  <c r="AQ14" i="32"/>
  <c r="AQ13" i="44" s="1"/>
  <c r="AQ13" i="56" s="1"/>
  <c r="AQ14" i="31"/>
  <c r="AQ13" i="42" s="1"/>
  <c r="AQ13" i="54" s="1"/>
  <c r="AQ14" i="28"/>
  <c r="AQ13" i="37" s="1"/>
  <c r="AQ13" i="50" s="1"/>
  <c r="AQ14" i="27"/>
  <c r="AQ13" i="36" s="1"/>
  <c r="AQ14" i="33"/>
  <c r="AQ13" i="45" s="1"/>
  <c r="AQ13" i="57" s="1"/>
  <c r="AQ14" i="30"/>
  <c r="AQ13" i="41" s="1"/>
  <c r="AQ13" i="53" s="1"/>
  <c r="AQ14" i="25"/>
  <c r="AQ13" i="40" s="1"/>
  <c r="AQ13" i="52" s="1"/>
  <c r="AQ14" i="29"/>
  <c r="AQ13" i="39" s="1"/>
  <c r="AQ13" i="51" s="1"/>
  <c r="AQ4" i="48"/>
  <c r="AQ4" i="60"/>
  <c r="AQ8" i="48"/>
  <c r="AQ8" i="60"/>
  <c r="AQ23" i="48"/>
  <c r="AQ20" i="48"/>
  <c r="AQ20" i="60"/>
  <c r="AP18" i="48"/>
  <c r="AP18" i="60"/>
  <c r="AQ26" i="48"/>
  <c r="AQ26" i="60"/>
  <c r="AQ25" i="28"/>
  <c r="AQ24" i="37" s="1"/>
  <c r="AQ24" i="50" s="1"/>
  <c r="AQ25" i="30"/>
  <c r="AQ24" i="41" s="1"/>
  <c r="AQ24" i="53" s="1"/>
  <c r="AQ25" i="31"/>
  <c r="AQ24" i="42" s="1"/>
  <c r="AQ24" i="54" s="1"/>
  <c r="AQ25" i="27"/>
  <c r="AQ24" i="36" s="1"/>
  <c r="AQ25" i="32"/>
  <c r="AQ24" i="44" s="1"/>
  <c r="AQ24" i="56" s="1"/>
  <c r="AQ25" i="25"/>
  <c r="AQ24" i="40" s="1"/>
  <c r="AQ24" i="52" s="1"/>
  <c r="AQ25" i="29"/>
  <c r="AQ24" i="39" s="1"/>
  <c r="AQ24" i="51" s="1"/>
  <c r="AQ25" i="33"/>
  <c r="AQ24" i="45" s="1"/>
  <c r="AQ24" i="57" s="1"/>
  <c r="AP3" i="48"/>
  <c r="AP3" i="60"/>
  <c r="AQ15" i="48"/>
  <c r="AQ15" i="60"/>
  <c r="AQ14" i="48"/>
  <c r="AQ14" i="60"/>
  <c r="AQ25" i="60" l="1"/>
  <c r="AQ10" i="60"/>
  <c r="AQ19" i="60"/>
  <c r="AQ23" i="60"/>
  <c r="AQ21" i="60"/>
  <c r="AQ9" i="60"/>
  <c r="AQ17" i="25"/>
  <c r="AQ16" i="40" s="1"/>
  <c r="AQ16" i="52" s="1"/>
  <c r="F211" i="22"/>
  <c r="E246" i="22" s="1"/>
  <c r="E12" i="24"/>
  <c r="E11" i="43" s="1"/>
  <c r="F147" i="22"/>
  <c r="F100" i="22" s="1"/>
  <c r="I23" i="22"/>
  <c r="H4" i="22"/>
  <c r="H70" i="22"/>
  <c r="AQ18" i="60"/>
  <c r="G45" i="22"/>
  <c r="G51" i="22"/>
  <c r="D12" i="32"/>
  <c r="D11" i="44" s="1"/>
  <c r="D11" i="56" s="1"/>
  <c r="D12" i="28"/>
  <c r="D11" i="37" s="1"/>
  <c r="D11" i="50" s="1"/>
  <c r="D12" i="29"/>
  <c r="D11" i="39" s="1"/>
  <c r="D11" i="51" s="1"/>
  <c r="D12" i="33"/>
  <c r="D11" i="45" s="1"/>
  <c r="D11" i="57" s="1"/>
  <c r="D12" i="27"/>
  <c r="D11" i="36" s="1"/>
  <c r="D12" i="30"/>
  <c r="D11" i="41" s="1"/>
  <c r="D11" i="53" s="1"/>
  <c r="D12" i="25"/>
  <c r="D11" i="40" s="1"/>
  <c r="D11" i="52" s="1"/>
  <c r="D12" i="31"/>
  <c r="D11" i="42" s="1"/>
  <c r="D11" i="54" s="1"/>
  <c r="H119" i="22"/>
  <c r="G166" i="22"/>
  <c r="AQ4" i="27"/>
  <c r="AQ3" i="36" s="1"/>
  <c r="AQ3" i="48" s="1"/>
  <c r="C11" i="48"/>
  <c r="C11" i="60"/>
  <c r="C28" i="60" s="1"/>
  <c r="AQ17" i="30"/>
  <c r="AQ16" i="41" s="1"/>
  <c r="AQ16" i="53" s="1"/>
  <c r="AQ17" i="33"/>
  <c r="AQ16" i="45" s="1"/>
  <c r="AQ16" i="57" s="1"/>
  <c r="AQ4" i="32"/>
  <c r="AQ3" i="44" s="1"/>
  <c r="AQ3" i="56" s="1"/>
  <c r="AQ4" i="31"/>
  <c r="AQ3" i="42" s="1"/>
  <c r="AQ3" i="54" s="1"/>
  <c r="AQ4" i="28"/>
  <c r="AQ3" i="37" s="1"/>
  <c r="AQ3" i="50" s="1"/>
  <c r="AQ4" i="30"/>
  <c r="AQ3" i="41" s="1"/>
  <c r="AQ3" i="53" s="1"/>
  <c r="AQ17" i="32"/>
  <c r="AQ16" i="44" s="1"/>
  <c r="AQ16" i="56" s="1"/>
  <c r="AQ17" i="28"/>
  <c r="AQ16" i="37" s="1"/>
  <c r="AQ16" i="50" s="1"/>
  <c r="AQ4" i="29"/>
  <c r="AQ3" i="39" s="1"/>
  <c r="AQ3" i="51" s="1"/>
  <c r="AQ17" i="29"/>
  <c r="AQ16" i="39" s="1"/>
  <c r="AQ16" i="51" s="1"/>
  <c r="AQ17" i="31"/>
  <c r="AQ16" i="42" s="1"/>
  <c r="AQ16" i="54" s="1"/>
  <c r="AQ4" i="33"/>
  <c r="AQ3" i="45" s="1"/>
  <c r="AQ3" i="57" s="1"/>
  <c r="AQ16" i="48"/>
  <c r="AQ7" i="29"/>
  <c r="AQ6" i="39" s="1"/>
  <c r="AQ6" i="51" s="1"/>
  <c r="AQ7" i="27"/>
  <c r="AQ6" i="36" s="1"/>
  <c r="AQ7" i="32"/>
  <c r="AQ6" i="44" s="1"/>
  <c r="AQ6" i="56" s="1"/>
  <c r="AQ7" i="28"/>
  <c r="AQ6" i="37" s="1"/>
  <c r="AQ6" i="50" s="1"/>
  <c r="AQ7" i="25"/>
  <c r="AQ6" i="40" s="1"/>
  <c r="AQ6" i="52" s="1"/>
  <c r="AQ7" i="31"/>
  <c r="AQ6" i="42" s="1"/>
  <c r="AQ6" i="54" s="1"/>
  <c r="AQ7" i="33"/>
  <c r="AQ6" i="45" s="1"/>
  <c r="AQ6" i="57" s="1"/>
  <c r="AQ7" i="30"/>
  <c r="AQ6" i="41" s="1"/>
  <c r="AQ6" i="53" s="1"/>
  <c r="AQ5" i="48"/>
  <c r="AQ5" i="60"/>
  <c r="AQ24" i="60"/>
  <c r="AQ24" i="48"/>
  <c r="AQ13" i="48"/>
  <c r="AQ13" i="60"/>
  <c r="D11" i="48" l="1"/>
  <c r="D11" i="60"/>
  <c r="D28" i="60" s="1"/>
  <c r="H45" i="22"/>
  <c r="H51" i="22"/>
  <c r="I4" i="22"/>
  <c r="J23" i="22"/>
  <c r="I70" i="22"/>
  <c r="G211" i="22"/>
  <c r="F246" i="22" s="1"/>
  <c r="G147" i="22"/>
  <c r="G100" i="22" s="1"/>
  <c r="F12" i="24"/>
  <c r="F11" i="43" s="1"/>
  <c r="I119" i="22"/>
  <c r="J119" i="22" s="1"/>
  <c r="H166" i="22"/>
  <c r="E12" i="30"/>
  <c r="E11" i="41" s="1"/>
  <c r="E11" i="53" s="1"/>
  <c r="E12" i="25"/>
  <c r="E11" i="40" s="1"/>
  <c r="E11" i="52" s="1"/>
  <c r="E12" i="32"/>
  <c r="E11" i="44" s="1"/>
  <c r="E11" i="56" s="1"/>
  <c r="E12" i="27"/>
  <c r="E11" i="36" s="1"/>
  <c r="E12" i="28"/>
  <c r="E11" i="37" s="1"/>
  <c r="E11" i="50" s="1"/>
  <c r="E12" i="31"/>
  <c r="E11" i="42" s="1"/>
  <c r="E11" i="54" s="1"/>
  <c r="E12" i="33"/>
  <c r="E11" i="45" s="1"/>
  <c r="E11" i="57" s="1"/>
  <c r="E12" i="29"/>
  <c r="E11" i="39" s="1"/>
  <c r="E11" i="51" s="1"/>
  <c r="F192" i="22"/>
  <c r="AQ3" i="60"/>
  <c r="AQ16" i="60"/>
  <c r="AQ6" i="60"/>
  <c r="AQ6" i="48"/>
  <c r="I166" i="22" l="1"/>
  <c r="I147" i="22" s="1"/>
  <c r="F12" i="31"/>
  <c r="F11" i="42" s="1"/>
  <c r="F11" i="54" s="1"/>
  <c r="F12" i="28"/>
  <c r="F11" i="37" s="1"/>
  <c r="F11" i="50" s="1"/>
  <c r="F12" i="30"/>
  <c r="F11" i="41" s="1"/>
  <c r="F11" i="53" s="1"/>
  <c r="F12" i="32"/>
  <c r="F11" i="44" s="1"/>
  <c r="F11" i="56" s="1"/>
  <c r="F12" i="29"/>
  <c r="F11" i="39" s="1"/>
  <c r="F11" i="51" s="1"/>
  <c r="F12" i="27"/>
  <c r="F11" i="36" s="1"/>
  <c r="F12" i="33"/>
  <c r="F11" i="45" s="1"/>
  <c r="F11" i="57" s="1"/>
  <c r="F12" i="25"/>
  <c r="F11" i="40" s="1"/>
  <c r="F11" i="52" s="1"/>
  <c r="H12" i="24"/>
  <c r="H11" i="43" s="1"/>
  <c r="G192" i="22"/>
  <c r="I45" i="22"/>
  <c r="I51" i="22"/>
  <c r="J4" i="22"/>
  <c r="K23" i="22"/>
  <c r="J70" i="22"/>
  <c r="J166" i="22" s="1"/>
  <c r="H211" i="22"/>
  <c r="G246" i="22" s="1"/>
  <c r="G12" i="24"/>
  <c r="G11" i="43" s="1"/>
  <c r="H147" i="22"/>
  <c r="H100" i="22" s="1"/>
  <c r="K119" i="22"/>
  <c r="E11" i="48"/>
  <c r="E11" i="60"/>
  <c r="E28" i="60" s="1"/>
  <c r="I211" i="22" l="1"/>
  <c r="H246" i="22" s="1"/>
  <c r="H12" i="30" s="1"/>
  <c r="H11" i="41" s="1"/>
  <c r="H11" i="53" s="1"/>
  <c r="I192" i="22"/>
  <c r="H192" i="22"/>
  <c r="J211" i="22"/>
  <c r="I246" i="22" s="1"/>
  <c r="J147" i="22"/>
  <c r="I12" i="24"/>
  <c r="I11" i="43" s="1"/>
  <c r="K4" i="22"/>
  <c r="L23" i="22"/>
  <c r="K70" i="22"/>
  <c r="K166" i="22" s="1"/>
  <c r="F11" i="60"/>
  <c r="F28" i="60" s="1"/>
  <c r="F11" i="48"/>
  <c r="J45" i="22"/>
  <c r="J51" i="22"/>
  <c r="L119" i="22"/>
  <c r="M119" i="22" s="1"/>
  <c r="N119" i="22" s="1"/>
  <c r="G12" i="25"/>
  <c r="G11" i="40" s="1"/>
  <c r="G11" i="52" s="1"/>
  <c r="G12" i="32"/>
  <c r="G11" i="44" s="1"/>
  <c r="G11" i="56" s="1"/>
  <c r="G12" i="27"/>
  <c r="G11" i="36" s="1"/>
  <c r="G12" i="30"/>
  <c r="G11" i="41" s="1"/>
  <c r="G11" i="53" s="1"/>
  <c r="G12" i="31"/>
  <c r="G11" i="42" s="1"/>
  <c r="G11" i="54" s="1"/>
  <c r="G12" i="29"/>
  <c r="G11" i="39" s="1"/>
  <c r="G11" i="51" s="1"/>
  <c r="G12" i="33"/>
  <c r="G11" i="45" s="1"/>
  <c r="G11" i="57" s="1"/>
  <c r="G12" i="28"/>
  <c r="G11" i="37" s="1"/>
  <c r="G11" i="50" s="1"/>
  <c r="I100" i="22"/>
  <c r="H12" i="33" l="1"/>
  <c r="H11" i="45" s="1"/>
  <c r="H11" i="57" s="1"/>
  <c r="H12" i="31"/>
  <c r="H11" i="42" s="1"/>
  <c r="H11" i="54" s="1"/>
  <c r="H12" i="32"/>
  <c r="H11" i="44" s="1"/>
  <c r="H11" i="56" s="1"/>
  <c r="H12" i="27"/>
  <c r="H11" i="36" s="1"/>
  <c r="H11" i="48" s="1"/>
  <c r="H12" i="25"/>
  <c r="H11" i="40" s="1"/>
  <c r="H11" i="52" s="1"/>
  <c r="H12" i="28"/>
  <c r="H11" i="37" s="1"/>
  <c r="H11" i="50" s="1"/>
  <c r="H12" i="29"/>
  <c r="H11" i="39" s="1"/>
  <c r="H11" i="51" s="1"/>
  <c r="J192" i="22"/>
  <c r="K211" i="22"/>
  <c r="J246" i="22" s="1"/>
  <c r="K147" i="22"/>
  <c r="J12" i="24"/>
  <c r="J11" i="43" s="1"/>
  <c r="G11" i="48"/>
  <c r="G11" i="60"/>
  <c r="L4" i="22"/>
  <c r="M23" i="22"/>
  <c r="L70" i="22"/>
  <c r="L166" i="22" s="1"/>
  <c r="K45" i="22"/>
  <c r="K51" i="22"/>
  <c r="O119" i="22"/>
  <c r="P119" i="22" s="1"/>
  <c r="Q119" i="22" s="1"/>
  <c r="R119" i="22" s="1"/>
  <c r="S119" i="22" s="1"/>
  <c r="T119" i="22" s="1"/>
  <c r="U119" i="22" s="1"/>
  <c r="V119" i="22" s="1"/>
  <c r="J100" i="22"/>
  <c r="I12" i="31"/>
  <c r="I11" i="42" s="1"/>
  <c r="I11" i="54" s="1"/>
  <c r="I12" i="27"/>
  <c r="I11" i="36" s="1"/>
  <c r="I12" i="25"/>
  <c r="I11" i="40" s="1"/>
  <c r="I11" i="52" s="1"/>
  <c r="I12" i="33"/>
  <c r="I11" i="45" s="1"/>
  <c r="I11" i="57" s="1"/>
  <c r="I12" i="32"/>
  <c r="I11" i="44" s="1"/>
  <c r="I11" i="56" s="1"/>
  <c r="I12" i="29"/>
  <c r="I11" i="39" s="1"/>
  <c r="I11" i="51" s="1"/>
  <c r="I12" i="28"/>
  <c r="I11" i="37" s="1"/>
  <c r="I11" i="50" s="1"/>
  <c r="I12" i="30"/>
  <c r="I11" i="41" s="1"/>
  <c r="I11" i="53" s="1"/>
  <c r="K192" i="22" l="1"/>
  <c r="H11" i="60"/>
  <c r="L211" i="22"/>
  <c r="K246" i="22" s="1"/>
  <c r="L147" i="22"/>
  <c r="K12" i="24"/>
  <c r="K11" i="43" s="1"/>
  <c r="M4" i="22"/>
  <c r="N23" i="22"/>
  <c r="M70" i="22"/>
  <c r="M166" i="22" s="1"/>
  <c r="L45" i="22"/>
  <c r="L51" i="22"/>
  <c r="W119" i="22"/>
  <c r="X119" i="22" s="1"/>
  <c r="K100" i="22"/>
  <c r="I11" i="48"/>
  <c r="I11" i="60"/>
  <c r="J12" i="31"/>
  <c r="J11" i="42" s="1"/>
  <c r="J11" i="54" s="1"/>
  <c r="J12" i="32"/>
  <c r="J11" i="44" s="1"/>
  <c r="J11" i="56" s="1"/>
  <c r="J12" i="25"/>
  <c r="J11" i="40" s="1"/>
  <c r="J11" i="52" s="1"/>
  <c r="J12" i="30"/>
  <c r="J11" i="41" s="1"/>
  <c r="J11" i="53" s="1"/>
  <c r="J12" i="27"/>
  <c r="J11" i="36" s="1"/>
  <c r="J12" i="33"/>
  <c r="J11" i="45" s="1"/>
  <c r="J11" i="57" s="1"/>
  <c r="J12" i="29"/>
  <c r="J11" i="39" s="1"/>
  <c r="J11" i="51" s="1"/>
  <c r="J12" i="28"/>
  <c r="J11" i="37" s="1"/>
  <c r="J11" i="50" s="1"/>
  <c r="L192" i="22" l="1"/>
  <c r="M211" i="22"/>
  <c r="L246" i="22" s="1"/>
  <c r="L12" i="24"/>
  <c r="L11" i="43" s="1"/>
  <c r="M147" i="22"/>
  <c r="N4" i="22"/>
  <c r="O23" i="22"/>
  <c r="N70" i="22"/>
  <c r="N166" i="22" s="1"/>
  <c r="M45" i="22"/>
  <c r="M51" i="22"/>
  <c r="J11" i="48"/>
  <c r="J11" i="60"/>
  <c r="L100" i="22"/>
  <c r="Y119" i="22"/>
  <c r="Z119" i="22" s="1"/>
  <c r="K12" i="31"/>
  <c r="K11" i="42" s="1"/>
  <c r="K11" i="54" s="1"/>
  <c r="K12" i="25"/>
  <c r="K11" i="40" s="1"/>
  <c r="K11" i="52" s="1"/>
  <c r="K12" i="32"/>
  <c r="K11" i="44" s="1"/>
  <c r="K11" i="56" s="1"/>
  <c r="K12" i="27"/>
  <c r="K11" i="36" s="1"/>
  <c r="K12" i="30"/>
  <c r="K11" i="41" s="1"/>
  <c r="K11" i="53" s="1"/>
  <c r="K12" i="29"/>
  <c r="K11" i="39" s="1"/>
  <c r="K11" i="51" s="1"/>
  <c r="K12" i="28"/>
  <c r="K11" i="37" s="1"/>
  <c r="K11" i="50" s="1"/>
  <c r="K12" i="33"/>
  <c r="K11" i="45" s="1"/>
  <c r="K11" i="57" s="1"/>
  <c r="M100" i="22" l="1"/>
  <c r="K11" i="48"/>
  <c r="K11" i="60"/>
  <c r="N211" i="22"/>
  <c r="M246" i="22" s="1"/>
  <c r="N147" i="22"/>
  <c r="M12" i="24"/>
  <c r="M11" i="43" s="1"/>
  <c r="M192" i="22"/>
  <c r="O4" i="22"/>
  <c r="P23" i="22"/>
  <c r="O70" i="22"/>
  <c r="O166" i="22" s="1"/>
  <c r="AA119" i="22"/>
  <c r="AB119" i="22" s="1"/>
  <c r="AC119" i="22" s="1"/>
  <c r="N45" i="22"/>
  <c r="N51" i="22"/>
  <c r="L12" i="30"/>
  <c r="L11" i="41" s="1"/>
  <c r="L11" i="53" s="1"/>
  <c r="L12" i="29"/>
  <c r="L11" i="39" s="1"/>
  <c r="L11" i="51" s="1"/>
  <c r="L12" i="31"/>
  <c r="L11" i="42" s="1"/>
  <c r="L11" i="54" s="1"/>
  <c r="L12" i="33"/>
  <c r="L11" i="45" s="1"/>
  <c r="L11" i="57" s="1"/>
  <c r="L12" i="25"/>
  <c r="L11" i="40" s="1"/>
  <c r="L11" i="52" s="1"/>
  <c r="L12" i="27"/>
  <c r="L11" i="36" s="1"/>
  <c r="L12" i="32"/>
  <c r="L11" i="44" s="1"/>
  <c r="L11" i="56" s="1"/>
  <c r="L12" i="28"/>
  <c r="L11" i="37" s="1"/>
  <c r="L11" i="50" s="1"/>
  <c r="N100" i="22" l="1"/>
  <c r="O211" i="22"/>
  <c r="N246" i="22" s="1"/>
  <c r="N12" i="24"/>
  <c r="N11" i="43" s="1"/>
  <c r="O147" i="22"/>
  <c r="P4" i="22"/>
  <c r="Q23" i="22"/>
  <c r="P70" i="22"/>
  <c r="P166" i="22" s="1"/>
  <c r="O45" i="22"/>
  <c r="O51" i="22"/>
  <c r="N192" i="22"/>
  <c r="M12" i="32"/>
  <c r="M11" i="44" s="1"/>
  <c r="M11" i="56" s="1"/>
  <c r="M12" i="27"/>
  <c r="M11" i="36" s="1"/>
  <c r="M12" i="31"/>
  <c r="M11" i="42" s="1"/>
  <c r="M11" i="54" s="1"/>
  <c r="M12" i="29"/>
  <c r="M11" i="39" s="1"/>
  <c r="M11" i="51" s="1"/>
  <c r="M12" i="33"/>
  <c r="M11" i="45" s="1"/>
  <c r="M11" i="57" s="1"/>
  <c r="M12" i="25"/>
  <c r="M11" i="40" s="1"/>
  <c r="M11" i="52" s="1"/>
  <c r="M12" i="28"/>
  <c r="M11" i="37" s="1"/>
  <c r="M11" i="50" s="1"/>
  <c r="M12" i="30"/>
  <c r="M11" i="41" s="1"/>
  <c r="M11" i="53" s="1"/>
  <c r="AD119" i="22"/>
  <c r="AE119" i="22" s="1"/>
  <c r="AF119" i="22" s="1"/>
  <c r="AG119" i="22" s="1"/>
  <c r="L11" i="48"/>
  <c r="L11" i="60"/>
  <c r="O192" i="22" l="1"/>
  <c r="P211" i="22"/>
  <c r="O246" i="22" s="1"/>
  <c r="O12" i="24"/>
  <c r="O11" i="43" s="1"/>
  <c r="P147" i="22"/>
  <c r="Q4" i="22"/>
  <c r="R23" i="22"/>
  <c r="Q70" i="22"/>
  <c r="Q166" i="22" s="1"/>
  <c r="P45" i="22"/>
  <c r="P51" i="22"/>
  <c r="M11" i="48"/>
  <c r="M11" i="60"/>
  <c r="O100" i="22"/>
  <c r="AH119" i="22"/>
  <c r="N12" i="32"/>
  <c r="N11" i="44" s="1"/>
  <c r="N11" i="56" s="1"/>
  <c r="N12" i="27"/>
  <c r="N11" i="36" s="1"/>
  <c r="N12" i="28"/>
  <c r="N11" i="37" s="1"/>
  <c r="N11" i="50" s="1"/>
  <c r="N12" i="25"/>
  <c r="N11" i="40" s="1"/>
  <c r="N11" i="52" s="1"/>
  <c r="N12" i="30"/>
  <c r="N11" i="41" s="1"/>
  <c r="N11" i="53" s="1"/>
  <c r="N12" i="29"/>
  <c r="N11" i="39" s="1"/>
  <c r="N11" i="51" s="1"/>
  <c r="N12" i="31"/>
  <c r="N11" i="42" s="1"/>
  <c r="N11" i="54" s="1"/>
  <c r="N12" i="33"/>
  <c r="N11" i="45" s="1"/>
  <c r="N11" i="57" s="1"/>
  <c r="N11" i="48" l="1"/>
  <c r="N11" i="60"/>
  <c r="Q211" i="22"/>
  <c r="P246" i="22" s="1"/>
  <c r="P12" i="24"/>
  <c r="P11" i="43" s="1"/>
  <c r="Q147" i="22"/>
  <c r="R4" i="22"/>
  <c r="S23" i="22"/>
  <c r="R70" i="22"/>
  <c r="R166" i="22" s="1"/>
  <c r="AI119" i="22"/>
  <c r="AJ119" i="22" s="1"/>
  <c r="AK119" i="22" s="1"/>
  <c r="AL119" i="22" s="1"/>
  <c r="AM119" i="22" s="1"/>
  <c r="AN119" i="22" s="1"/>
  <c r="AO119" i="22" s="1"/>
  <c r="AP119" i="22" s="1"/>
  <c r="AQ119" i="22" s="1"/>
  <c r="AR119" i="22" s="1"/>
  <c r="Q45" i="22"/>
  <c r="Q51" i="22"/>
  <c r="P192" i="22"/>
  <c r="P100" i="22"/>
  <c r="O12" i="28"/>
  <c r="O11" i="37" s="1"/>
  <c r="O11" i="50" s="1"/>
  <c r="O12" i="32"/>
  <c r="O11" i="44" s="1"/>
  <c r="O11" i="56" s="1"/>
  <c r="O12" i="30"/>
  <c r="O11" i="41" s="1"/>
  <c r="O11" i="53" s="1"/>
  <c r="O12" i="27"/>
  <c r="O11" i="36" s="1"/>
  <c r="O12" i="33"/>
  <c r="O11" i="45" s="1"/>
  <c r="O11" i="57" s="1"/>
  <c r="O12" i="25"/>
  <c r="O11" i="40" s="1"/>
  <c r="O11" i="52" s="1"/>
  <c r="O12" i="31"/>
  <c r="O11" i="42" s="1"/>
  <c r="O11" i="54" s="1"/>
  <c r="O12" i="29"/>
  <c r="O11" i="39" s="1"/>
  <c r="O11" i="51" s="1"/>
  <c r="Q192" i="22" l="1"/>
  <c r="S4" i="22"/>
  <c r="T23" i="22"/>
  <c r="S70" i="22"/>
  <c r="S166" i="22" s="1"/>
  <c r="R45" i="22"/>
  <c r="R51" i="22"/>
  <c r="Q100" i="22"/>
  <c r="R211" i="22"/>
  <c r="Q246" i="22" s="1"/>
  <c r="Q12" i="24"/>
  <c r="Q11" i="43" s="1"/>
  <c r="R147" i="22"/>
  <c r="P12" i="28"/>
  <c r="P11" i="37" s="1"/>
  <c r="P11" i="50" s="1"/>
  <c r="P12" i="27"/>
  <c r="P11" i="36" s="1"/>
  <c r="P12" i="31"/>
  <c r="P11" i="42" s="1"/>
  <c r="P11" i="54" s="1"/>
  <c r="P12" i="30"/>
  <c r="P11" i="41" s="1"/>
  <c r="P11" i="53" s="1"/>
  <c r="P12" i="32"/>
  <c r="P11" i="44" s="1"/>
  <c r="P11" i="56" s="1"/>
  <c r="P12" i="33"/>
  <c r="P11" i="45" s="1"/>
  <c r="P11" i="57" s="1"/>
  <c r="P12" i="29"/>
  <c r="P11" i="39" s="1"/>
  <c r="P11" i="51" s="1"/>
  <c r="P12" i="25"/>
  <c r="P11" i="40" s="1"/>
  <c r="P11" i="52" s="1"/>
  <c r="O11" i="48"/>
  <c r="O11" i="60"/>
  <c r="Q12" i="32" l="1"/>
  <c r="Q11" i="44" s="1"/>
  <c r="Q11" i="56" s="1"/>
  <c r="Q12" i="28"/>
  <c r="Q11" i="37" s="1"/>
  <c r="Q11" i="50" s="1"/>
  <c r="Q12" i="27"/>
  <c r="Q11" i="36" s="1"/>
  <c r="Q12" i="30"/>
  <c r="Q11" i="41" s="1"/>
  <c r="Q11" i="53" s="1"/>
  <c r="Q12" i="33"/>
  <c r="Q11" i="45" s="1"/>
  <c r="Q11" i="57" s="1"/>
  <c r="Q12" i="29"/>
  <c r="Q11" i="39" s="1"/>
  <c r="Q11" i="51" s="1"/>
  <c r="Q12" i="25"/>
  <c r="Q11" i="40" s="1"/>
  <c r="Q11" i="52" s="1"/>
  <c r="Q12" i="31"/>
  <c r="Q11" i="42" s="1"/>
  <c r="Q11" i="54" s="1"/>
  <c r="P11" i="60"/>
  <c r="P11" i="48"/>
  <c r="S211" i="22"/>
  <c r="R246" i="22" s="1"/>
  <c r="R12" i="24"/>
  <c r="R11" i="43" s="1"/>
  <c r="S147" i="22"/>
  <c r="T4" i="22"/>
  <c r="U23" i="22"/>
  <c r="T70" i="22"/>
  <c r="T166" i="22" s="1"/>
  <c r="R192" i="22"/>
  <c r="R100" i="22"/>
  <c r="S45" i="22"/>
  <c r="S51" i="22"/>
  <c r="S192" i="22" l="1"/>
  <c r="U4" i="22"/>
  <c r="V23" i="22"/>
  <c r="U70" i="22"/>
  <c r="U166" i="22" s="1"/>
  <c r="T211" i="22"/>
  <c r="S246" i="22" s="1"/>
  <c r="S12" i="24"/>
  <c r="S11" i="43" s="1"/>
  <c r="T147" i="22"/>
  <c r="T45" i="22"/>
  <c r="T51" i="22"/>
  <c r="S100" i="22"/>
  <c r="R12" i="28"/>
  <c r="R11" i="37" s="1"/>
  <c r="R11" i="50" s="1"/>
  <c r="R12" i="30"/>
  <c r="R11" i="41" s="1"/>
  <c r="R11" i="53" s="1"/>
  <c r="R12" i="31"/>
  <c r="R11" i="42" s="1"/>
  <c r="R11" i="54" s="1"/>
  <c r="R12" i="32"/>
  <c r="R11" i="44" s="1"/>
  <c r="R11" i="56" s="1"/>
  <c r="R12" i="33"/>
  <c r="R11" i="45" s="1"/>
  <c r="R11" i="57" s="1"/>
  <c r="R12" i="25"/>
  <c r="R11" i="40" s="1"/>
  <c r="R11" i="52" s="1"/>
  <c r="R12" i="29"/>
  <c r="R11" i="39" s="1"/>
  <c r="R11" i="51" s="1"/>
  <c r="R12" i="27"/>
  <c r="R11" i="36" s="1"/>
  <c r="Q11" i="48"/>
  <c r="Q11" i="60"/>
  <c r="T192" i="22" l="1"/>
  <c r="T100" i="22"/>
  <c r="S12" i="31"/>
  <c r="S11" i="42" s="1"/>
  <c r="S11" i="54" s="1"/>
  <c r="S12" i="32"/>
  <c r="S11" i="44" s="1"/>
  <c r="S11" i="56" s="1"/>
  <c r="S12" i="28"/>
  <c r="S11" i="37" s="1"/>
  <c r="S11" i="50" s="1"/>
  <c r="S12" i="33"/>
  <c r="S11" i="45" s="1"/>
  <c r="S11" i="57" s="1"/>
  <c r="S12" i="29"/>
  <c r="S11" i="39" s="1"/>
  <c r="S11" i="51" s="1"/>
  <c r="S12" i="30"/>
  <c r="S11" i="41" s="1"/>
  <c r="S11" i="53" s="1"/>
  <c r="S12" i="25"/>
  <c r="S11" i="40" s="1"/>
  <c r="S11" i="52" s="1"/>
  <c r="S12" i="27"/>
  <c r="S11" i="36" s="1"/>
  <c r="U211" i="22"/>
  <c r="T246" i="22" s="1"/>
  <c r="T12" i="24"/>
  <c r="T11" i="43" s="1"/>
  <c r="U147" i="22"/>
  <c r="V4" i="22"/>
  <c r="W23" i="22"/>
  <c r="V70" i="22"/>
  <c r="V166" i="22" s="1"/>
  <c r="R11" i="60"/>
  <c r="R11" i="48"/>
  <c r="U45" i="22"/>
  <c r="U51" i="22"/>
  <c r="U192" i="22" l="1"/>
  <c r="V211" i="22"/>
  <c r="U246" i="22" s="1"/>
  <c r="U12" i="24"/>
  <c r="U11" i="43" s="1"/>
  <c r="V147" i="22"/>
  <c r="W4" i="22"/>
  <c r="X23" i="22"/>
  <c r="W70" i="22"/>
  <c r="W166" i="22" s="1"/>
  <c r="T12" i="32"/>
  <c r="T11" i="44" s="1"/>
  <c r="T11" i="56" s="1"/>
  <c r="T12" i="30"/>
  <c r="T11" i="41" s="1"/>
  <c r="T11" i="53" s="1"/>
  <c r="T12" i="31"/>
  <c r="T11" i="42" s="1"/>
  <c r="T11" i="54" s="1"/>
  <c r="T12" i="33"/>
  <c r="T11" i="45" s="1"/>
  <c r="T11" i="57" s="1"/>
  <c r="T12" i="25"/>
  <c r="T11" i="40" s="1"/>
  <c r="T11" i="52" s="1"/>
  <c r="T12" i="29"/>
  <c r="T11" i="39" s="1"/>
  <c r="T11" i="51" s="1"/>
  <c r="T12" i="28"/>
  <c r="T11" i="37" s="1"/>
  <c r="T11" i="50" s="1"/>
  <c r="T12" i="27"/>
  <c r="T11" i="36" s="1"/>
  <c r="V45" i="22"/>
  <c r="V51" i="22"/>
  <c r="U100" i="22"/>
  <c r="S11" i="48"/>
  <c r="S11" i="60"/>
  <c r="V100" i="22" l="1"/>
  <c r="U12" i="27"/>
  <c r="U11" i="36" s="1"/>
  <c r="U12" i="28"/>
  <c r="U11" i="37" s="1"/>
  <c r="U11" i="50" s="1"/>
  <c r="U12" i="30"/>
  <c r="U11" i="41" s="1"/>
  <c r="U11" i="53" s="1"/>
  <c r="U12" i="33"/>
  <c r="U11" i="45" s="1"/>
  <c r="U11" i="57" s="1"/>
  <c r="U12" i="25"/>
  <c r="U11" i="40" s="1"/>
  <c r="U11" i="52" s="1"/>
  <c r="U12" i="31"/>
  <c r="U11" i="42" s="1"/>
  <c r="U11" i="54" s="1"/>
  <c r="U12" i="32"/>
  <c r="U11" i="44" s="1"/>
  <c r="U11" i="56" s="1"/>
  <c r="U12" i="29"/>
  <c r="U11" i="39" s="1"/>
  <c r="U11" i="51" s="1"/>
  <c r="V192" i="22"/>
  <c r="T11" i="48"/>
  <c r="T11" i="60"/>
  <c r="W211" i="22"/>
  <c r="V246" i="22" s="1"/>
  <c r="V12" i="24"/>
  <c r="V11" i="43" s="1"/>
  <c r="W147" i="22"/>
  <c r="X4" i="22"/>
  <c r="Y23" i="22"/>
  <c r="X70" i="22"/>
  <c r="X166" i="22" s="1"/>
  <c r="W45" i="22"/>
  <c r="W51" i="22"/>
  <c r="X45" i="22" l="1"/>
  <c r="X51" i="22"/>
  <c r="X211" i="22"/>
  <c r="W246" i="22" s="1"/>
  <c r="W12" i="24"/>
  <c r="W11" i="43" s="1"/>
  <c r="X147" i="22"/>
  <c r="Y4" i="22"/>
  <c r="Z23" i="22"/>
  <c r="Y70" i="22"/>
  <c r="Y166" i="22" s="1"/>
  <c r="W192" i="22"/>
  <c r="W100" i="22"/>
  <c r="V12" i="33"/>
  <c r="V11" i="45" s="1"/>
  <c r="V11" i="57" s="1"/>
  <c r="V12" i="32"/>
  <c r="V11" i="44" s="1"/>
  <c r="V11" i="56" s="1"/>
  <c r="V12" i="27"/>
  <c r="V11" i="36" s="1"/>
  <c r="V12" i="25"/>
  <c r="V11" i="40" s="1"/>
  <c r="V11" i="52" s="1"/>
  <c r="V12" i="28"/>
  <c r="V11" i="37" s="1"/>
  <c r="V11" i="50" s="1"/>
  <c r="V12" i="29"/>
  <c r="V11" i="39" s="1"/>
  <c r="V11" i="51" s="1"/>
  <c r="V12" i="30"/>
  <c r="V11" i="41" s="1"/>
  <c r="V11" i="53" s="1"/>
  <c r="V12" i="31"/>
  <c r="V11" i="42" s="1"/>
  <c r="V11" i="54" s="1"/>
  <c r="U11" i="48"/>
  <c r="U11" i="60"/>
  <c r="X192" i="22" l="1"/>
  <c r="AA23" i="22"/>
  <c r="Z4" i="22"/>
  <c r="Z70" i="22"/>
  <c r="Z166" i="22" s="1"/>
  <c r="Y45" i="22"/>
  <c r="Y51" i="22"/>
  <c r="Y211" i="22"/>
  <c r="X246" i="22" s="1"/>
  <c r="X12" i="24"/>
  <c r="X11" i="43" s="1"/>
  <c r="Y147" i="22"/>
  <c r="V11" i="48"/>
  <c r="V11" i="60"/>
  <c r="X100" i="22"/>
  <c r="W12" i="25"/>
  <c r="W11" i="40" s="1"/>
  <c r="W11" i="52" s="1"/>
  <c r="W12" i="29"/>
  <c r="W11" i="39" s="1"/>
  <c r="W11" i="51" s="1"/>
  <c r="W12" i="33"/>
  <c r="W11" i="45" s="1"/>
  <c r="W11" i="57" s="1"/>
  <c r="W12" i="27"/>
  <c r="W11" i="36" s="1"/>
  <c r="W12" i="30"/>
  <c r="W11" i="41" s="1"/>
  <c r="W11" i="53" s="1"/>
  <c r="W12" i="32"/>
  <c r="W11" i="44" s="1"/>
  <c r="W11" i="56" s="1"/>
  <c r="W12" i="28"/>
  <c r="W11" i="37" s="1"/>
  <c r="W11" i="50" s="1"/>
  <c r="W12" i="31"/>
  <c r="W11" i="42" s="1"/>
  <c r="W11" i="54" s="1"/>
  <c r="Y100" i="22" l="1"/>
  <c r="W11" i="48"/>
  <c r="W11" i="60"/>
  <c r="Z45" i="22"/>
  <c r="Z51" i="22"/>
  <c r="AA4" i="22"/>
  <c r="AB23" i="22"/>
  <c r="AA70" i="22"/>
  <c r="AA166" i="22" s="1"/>
  <c r="X12" i="31"/>
  <c r="X11" i="42" s="1"/>
  <c r="X11" i="54" s="1"/>
  <c r="X12" i="28"/>
  <c r="X11" i="37" s="1"/>
  <c r="X11" i="50" s="1"/>
  <c r="X12" i="33"/>
  <c r="X11" i="45" s="1"/>
  <c r="X11" i="57" s="1"/>
  <c r="X12" i="29"/>
  <c r="X11" i="39" s="1"/>
  <c r="X11" i="51" s="1"/>
  <c r="X12" i="32"/>
  <c r="X11" i="44" s="1"/>
  <c r="X11" i="56" s="1"/>
  <c r="X12" i="27"/>
  <c r="X11" i="36" s="1"/>
  <c r="X12" i="30"/>
  <c r="X11" i="41" s="1"/>
  <c r="X11" i="53" s="1"/>
  <c r="X12" i="25"/>
  <c r="X11" i="40" s="1"/>
  <c r="X11" i="52" s="1"/>
  <c r="Y192" i="22"/>
  <c r="Z211" i="22"/>
  <c r="Y246" i="22" s="1"/>
  <c r="Y12" i="24"/>
  <c r="Y11" i="43" s="1"/>
  <c r="Z147" i="22"/>
  <c r="Z192" i="22" l="1"/>
  <c r="AA211" i="22"/>
  <c r="Z246" i="22" s="1"/>
  <c r="AA147" i="22"/>
  <c r="Z12" i="24"/>
  <c r="Z11" i="43" s="1"/>
  <c r="AB4" i="22"/>
  <c r="AC23" i="22"/>
  <c r="AB70" i="22"/>
  <c r="AB166" i="22" s="1"/>
  <c r="X11" i="48"/>
  <c r="X11" i="60"/>
  <c r="AA45" i="22"/>
  <c r="AA51" i="22"/>
  <c r="Z100" i="22"/>
  <c r="Y12" i="30"/>
  <c r="Y11" i="41" s="1"/>
  <c r="Y11" i="53" s="1"/>
  <c r="Y12" i="28"/>
  <c r="Y11" i="37" s="1"/>
  <c r="Y11" i="50" s="1"/>
  <c r="Y12" i="25"/>
  <c r="Y11" i="40" s="1"/>
  <c r="Y11" i="52" s="1"/>
  <c r="Y12" i="29"/>
  <c r="Y11" i="39" s="1"/>
  <c r="Y11" i="51" s="1"/>
  <c r="Y12" i="32"/>
  <c r="Y11" i="44" s="1"/>
  <c r="Y11" i="56" s="1"/>
  <c r="Y12" i="33"/>
  <c r="Y11" i="45" s="1"/>
  <c r="Y11" i="57" s="1"/>
  <c r="Y12" i="27"/>
  <c r="Y11" i="36" s="1"/>
  <c r="Y12" i="31"/>
  <c r="Y11" i="42" s="1"/>
  <c r="Y11" i="54" s="1"/>
  <c r="AA192" i="22" l="1"/>
  <c r="AB211" i="22"/>
  <c r="AA246" i="22" s="1"/>
  <c r="AA12" i="24"/>
  <c r="AA11" i="43" s="1"/>
  <c r="AB147" i="22"/>
  <c r="Y11" i="48"/>
  <c r="Y11" i="60"/>
  <c r="AA100" i="22"/>
  <c r="AC4" i="22"/>
  <c r="AD23" i="22"/>
  <c r="AC70" i="22"/>
  <c r="AC166" i="22" s="1"/>
  <c r="AB45" i="22"/>
  <c r="AB51" i="22"/>
  <c r="Z12" i="25"/>
  <c r="Z11" i="40" s="1"/>
  <c r="Z11" i="52" s="1"/>
  <c r="Z12" i="31"/>
  <c r="Z11" i="42" s="1"/>
  <c r="Z11" i="54" s="1"/>
  <c r="Z12" i="32"/>
  <c r="Z11" i="44" s="1"/>
  <c r="Z11" i="56" s="1"/>
  <c r="Z12" i="33"/>
  <c r="Z11" i="45" s="1"/>
  <c r="Z11" i="57" s="1"/>
  <c r="Z12" i="28"/>
  <c r="Z11" i="37" s="1"/>
  <c r="Z11" i="50" s="1"/>
  <c r="Z12" i="30"/>
  <c r="Z11" i="41" s="1"/>
  <c r="Z11" i="53" s="1"/>
  <c r="Z12" i="29"/>
  <c r="Z11" i="39" s="1"/>
  <c r="Z11" i="51" s="1"/>
  <c r="Z12" i="27"/>
  <c r="Z11" i="36" s="1"/>
  <c r="AB192" i="22" l="1"/>
  <c r="AA12" i="33"/>
  <c r="AA11" i="45" s="1"/>
  <c r="AA11" i="57" s="1"/>
  <c r="AA12" i="25"/>
  <c r="AA11" i="40" s="1"/>
  <c r="AA11" i="52" s="1"/>
  <c r="AA12" i="29"/>
  <c r="AA11" i="39" s="1"/>
  <c r="AA11" i="51" s="1"/>
  <c r="AA12" i="28"/>
  <c r="AA11" i="37" s="1"/>
  <c r="AA11" i="50" s="1"/>
  <c r="AA12" i="27"/>
  <c r="AA11" i="36" s="1"/>
  <c r="AA12" i="32"/>
  <c r="AA11" i="44" s="1"/>
  <c r="AA11" i="56" s="1"/>
  <c r="AA12" i="31"/>
  <c r="AA11" i="42" s="1"/>
  <c r="AA11" i="54" s="1"/>
  <c r="AA12" i="30"/>
  <c r="AA11" i="41" s="1"/>
  <c r="AA11" i="53" s="1"/>
  <c r="AC211" i="22"/>
  <c r="AB246" i="22" s="1"/>
  <c r="AB12" i="24"/>
  <c r="AB11" i="43" s="1"/>
  <c r="AC147" i="22"/>
  <c r="AC45" i="22"/>
  <c r="AC51" i="22"/>
  <c r="AE23" i="22"/>
  <c r="AD4" i="22"/>
  <c r="AD70" i="22"/>
  <c r="AD166" i="22" s="1"/>
  <c r="Z11" i="48"/>
  <c r="Z11" i="60"/>
  <c r="AB100" i="22"/>
  <c r="AC100" i="22" l="1"/>
  <c r="AD211" i="22"/>
  <c r="AC246" i="22" s="1"/>
  <c r="AC12" i="24"/>
  <c r="AC11" i="43" s="1"/>
  <c r="AD147" i="22"/>
  <c r="AD45" i="22"/>
  <c r="AD51" i="22"/>
  <c r="AE4" i="22"/>
  <c r="AF23" i="22"/>
  <c r="AE70" i="22"/>
  <c r="AE166" i="22" s="1"/>
  <c r="AC192" i="22"/>
  <c r="AA11" i="48"/>
  <c r="AA11" i="60"/>
  <c r="AB12" i="25"/>
  <c r="AB11" i="40" s="1"/>
  <c r="AB11" i="52" s="1"/>
  <c r="AB12" i="28"/>
  <c r="AB11" i="37" s="1"/>
  <c r="AB11" i="50" s="1"/>
  <c r="AB12" i="33"/>
  <c r="AB11" i="45" s="1"/>
  <c r="AB11" i="57" s="1"/>
  <c r="AB12" i="31"/>
  <c r="AB11" i="42" s="1"/>
  <c r="AB11" i="54" s="1"/>
  <c r="AB12" i="30"/>
  <c r="AB11" i="41" s="1"/>
  <c r="AB11" i="53" s="1"/>
  <c r="AB12" i="32"/>
  <c r="AB11" i="44" s="1"/>
  <c r="AB11" i="56" s="1"/>
  <c r="AB12" i="27"/>
  <c r="AB11" i="36" s="1"/>
  <c r="AB12" i="29"/>
  <c r="AB11" i="39" s="1"/>
  <c r="AB11" i="51" s="1"/>
  <c r="AD100" i="22" l="1"/>
  <c r="AF4" i="22"/>
  <c r="AG23" i="22"/>
  <c r="AF70" i="22"/>
  <c r="AF166" i="22" s="1"/>
  <c r="AE211" i="22"/>
  <c r="AD246" i="22" s="1"/>
  <c r="AD12" i="24"/>
  <c r="AD11" i="43" s="1"/>
  <c r="AE147" i="22"/>
  <c r="AE45" i="22"/>
  <c r="AE51" i="22"/>
  <c r="AD192" i="22"/>
  <c r="AB11" i="48"/>
  <c r="AB11" i="60"/>
  <c r="AC12" i="27"/>
  <c r="AC11" i="36" s="1"/>
  <c r="AC12" i="25"/>
  <c r="AC11" i="40" s="1"/>
  <c r="AC11" i="52" s="1"/>
  <c r="AC12" i="28"/>
  <c r="AC11" i="37" s="1"/>
  <c r="AC11" i="50" s="1"/>
  <c r="AC12" i="31"/>
  <c r="AC11" i="42" s="1"/>
  <c r="AC11" i="54" s="1"/>
  <c r="AC12" i="32"/>
  <c r="AC11" i="44" s="1"/>
  <c r="AC11" i="56" s="1"/>
  <c r="AC12" i="29"/>
  <c r="AC11" i="39" s="1"/>
  <c r="AC11" i="51" s="1"/>
  <c r="AC12" i="30"/>
  <c r="AC11" i="41" s="1"/>
  <c r="AC11" i="53" s="1"/>
  <c r="AC12" i="33"/>
  <c r="AC11" i="45" s="1"/>
  <c r="AC11" i="57" s="1"/>
  <c r="AE192" i="22" l="1"/>
  <c r="AE100" i="22"/>
  <c r="AC11" i="48"/>
  <c r="AC11" i="60"/>
  <c r="AD12" i="25"/>
  <c r="AD11" i="40" s="1"/>
  <c r="AD11" i="52" s="1"/>
  <c r="AD12" i="31"/>
  <c r="AD11" i="42" s="1"/>
  <c r="AD11" i="54" s="1"/>
  <c r="AD12" i="30"/>
  <c r="AD11" i="41" s="1"/>
  <c r="AD11" i="53" s="1"/>
  <c r="AD12" i="32"/>
  <c r="AD11" i="44" s="1"/>
  <c r="AD11" i="56" s="1"/>
  <c r="AD12" i="33"/>
  <c r="AD11" i="45" s="1"/>
  <c r="AD11" i="57" s="1"/>
  <c r="AD12" i="27"/>
  <c r="AD11" i="36" s="1"/>
  <c r="AD12" i="28"/>
  <c r="AD11" i="37" s="1"/>
  <c r="AD11" i="50" s="1"/>
  <c r="AD12" i="29"/>
  <c r="AD11" i="39" s="1"/>
  <c r="AD11" i="51" s="1"/>
  <c r="AF211" i="22"/>
  <c r="AE246" i="22" s="1"/>
  <c r="AE12" i="24"/>
  <c r="AE11" i="43" s="1"/>
  <c r="AF147" i="22"/>
  <c r="AG4" i="22"/>
  <c r="AH23" i="22"/>
  <c r="AG70" i="22"/>
  <c r="AG166" i="22" s="1"/>
  <c r="AF45" i="22"/>
  <c r="AF51" i="22"/>
  <c r="AF100" i="22" l="1"/>
  <c r="AG45" i="22"/>
  <c r="AG51" i="22"/>
  <c r="AI23" i="22"/>
  <c r="AH4" i="22"/>
  <c r="AH70" i="22"/>
  <c r="AH166" i="22" s="1"/>
  <c r="AE12" i="28"/>
  <c r="AE11" i="37" s="1"/>
  <c r="AE11" i="50" s="1"/>
  <c r="AE12" i="27"/>
  <c r="AE11" i="36" s="1"/>
  <c r="AE12" i="29"/>
  <c r="AE11" i="39" s="1"/>
  <c r="AE11" i="51" s="1"/>
  <c r="AE12" i="30"/>
  <c r="AE11" i="41" s="1"/>
  <c r="AE11" i="53" s="1"/>
  <c r="AE12" i="32"/>
  <c r="AE11" i="44" s="1"/>
  <c r="AE11" i="56" s="1"/>
  <c r="AE12" i="25"/>
  <c r="AE11" i="40" s="1"/>
  <c r="AE11" i="52" s="1"/>
  <c r="AE12" i="31"/>
  <c r="AE11" i="42" s="1"/>
  <c r="AE11" i="54" s="1"/>
  <c r="AE12" i="33"/>
  <c r="AE11" i="45" s="1"/>
  <c r="AE11" i="57" s="1"/>
  <c r="AF192" i="22"/>
  <c r="AG211" i="22"/>
  <c r="AF246" i="22" s="1"/>
  <c r="AF12" i="24"/>
  <c r="AF11" i="43" s="1"/>
  <c r="AG147" i="22"/>
  <c r="AD11" i="48"/>
  <c r="AD11" i="60"/>
  <c r="AG192" i="22" l="1"/>
  <c r="AF12" i="29"/>
  <c r="AF11" i="39" s="1"/>
  <c r="AF11" i="51" s="1"/>
  <c r="AF12" i="25"/>
  <c r="AF11" i="40" s="1"/>
  <c r="AF11" i="52" s="1"/>
  <c r="AF12" i="32"/>
  <c r="AF11" i="44" s="1"/>
  <c r="AF11" i="56" s="1"/>
  <c r="AF12" i="27"/>
  <c r="AF11" i="36" s="1"/>
  <c r="AF12" i="33"/>
  <c r="AF11" i="45" s="1"/>
  <c r="AF11" i="57" s="1"/>
  <c r="AF12" i="28"/>
  <c r="AF11" i="37" s="1"/>
  <c r="AF11" i="50" s="1"/>
  <c r="AF12" i="30"/>
  <c r="AF11" i="41" s="1"/>
  <c r="AF11" i="53" s="1"/>
  <c r="AF12" i="31"/>
  <c r="AF11" i="42" s="1"/>
  <c r="AF11" i="54" s="1"/>
  <c r="AE11" i="48"/>
  <c r="AE11" i="60"/>
  <c r="AH211" i="22"/>
  <c r="AG246" i="22" s="1"/>
  <c r="AG12" i="24"/>
  <c r="AG11" i="43" s="1"/>
  <c r="AH147" i="22"/>
  <c r="AH45" i="22"/>
  <c r="AH51" i="22"/>
  <c r="AI4" i="22"/>
  <c r="AJ23" i="22"/>
  <c r="AI70" i="22"/>
  <c r="AG100" i="22"/>
  <c r="AH192" i="22" l="1"/>
  <c r="AI45" i="22"/>
  <c r="AI51" i="22"/>
  <c r="AH100" i="22"/>
  <c r="AF11" i="60"/>
  <c r="AF11" i="48"/>
  <c r="AG12" i="29"/>
  <c r="AG11" i="39" s="1"/>
  <c r="AG11" i="51" s="1"/>
  <c r="AG12" i="32"/>
  <c r="AG11" i="44" s="1"/>
  <c r="AG11" i="56" s="1"/>
  <c r="AG12" i="25"/>
  <c r="AG11" i="40" s="1"/>
  <c r="AG11" i="52" s="1"/>
  <c r="AG12" i="28"/>
  <c r="AG11" i="37" s="1"/>
  <c r="AG11" i="50" s="1"/>
  <c r="AG12" i="33"/>
  <c r="AG11" i="45" s="1"/>
  <c r="AG11" i="57" s="1"/>
  <c r="AG12" i="30"/>
  <c r="AG11" i="41" s="1"/>
  <c r="AG11" i="53" s="1"/>
  <c r="AG12" i="27"/>
  <c r="AG11" i="36" s="1"/>
  <c r="AG12" i="31"/>
  <c r="AG11" i="42" s="1"/>
  <c r="AG11" i="54" s="1"/>
  <c r="AI166" i="22"/>
  <c r="AI211" i="22" s="1"/>
  <c r="AH246" i="22" s="1"/>
  <c r="AK23" i="22"/>
  <c r="AJ4" i="22"/>
  <c r="AJ70" i="22"/>
  <c r="AJ166" i="22" s="1"/>
  <c r="AH12" i="28" l="1"/>
  <c r="AH11" i="37" s="1"/>
  <c r="AH11" i="50" s="1"/>
  <c r="AH12" i="27"/>
  <c r="AH11" i="36" s="1"/>
  <c r="AH12" i="31"/>
  <c r="AH11" i="42" s="1"/>
  <c r="AH11" i="54" s="1"/>
  <c r="AH12" i="30"/>
  <c r="AH11" i="41" s="1"/>
  <c r="AH11" i="53" s="1"/>
  <c r="AH12" i="33"/>
  <c r="AH11" i="45" s="1"/>
  <c r="AH11" i="57" s="1"/>
  <c r="AH12" i="29"/>
  <c r="AH11" i="39" s="1"/>
  <c r="AH11" i="51" s="1"/>
  <c r="AH12" i="25"/>
  <c r="AH11" i="40" s="1"/>
  <c r="AH11" i="52" s="1"/>
  <c r="AH12" i="32"/>
  <c r="AH11" i="44" s="1"/>
  <c r="AH11" i="56" s="1"/>
  <c r="AH12" i="24"/>
  <c r="AH11" i="43" s="1"/>
  <c r="AI147" i="22"/>
  <c r="AI100" i="22" s="1"/>
  <c r="AL23" i="22"/>
  <c r="AK4" i="22"/>
  <c r="AK70" i="22"/>
  <c r="AG11" i="48"/>
  <c r="AG11" i="60"/>
  <c r="AJ211" i="22"/>
  <c r="AI246" i="22" s="1"/>
  <c r="AI12" i="24"/>
  <c r="AI11" i="43" s="1"/>
  <c r="AJ147" i="22"/>
  <c r="AJ45" i="22"/>
  <c r="AJ51" i="22"/>
  <c r="AJ192" i="22" l="1"/>
  <c r="AI192" i="22"/>
  <c r="AK166" i="22"/>
  <c r="AK211" i="22" s="1"/>
  <c r="AJ246" i="22" s="1"/>
  <c r="AK45" i="22"/>
  <c r="AK51" i="22"/>
  <c r="AI12" i="25"/>
  <c r="AI11" i="40" s="1"/>
  <c r="AI11" i="52" s="1"/>
  <c r="AI12" i="31"/>
  <c r="AI11" i="42" s="1"/>
  <c r="AI11" i="54" s="1"/>
  <c r="AI12" i="29"/>
  <c r="AI11" i="39" s="1"/>
  <c r="AI11" i="51" s="1"/>
  <c r="AI12" i="28"/>
  <c r="AI11" i="37" s="1"/>
  <c r="AI11" i="50" s="1"/>
  <c r="AI12" i="27"/>
  <c r="AI11" i="36" s="1"/>
  <c r="AI12" i="32"/>
  <c r="AI11" i="44" s="1"/>
  <c r="AI11" i="56" s="1"/>
  <c r="AI12" i="33"/>
  <c r="AI11" i="45" s="1"/>
  <c r="AI11" i="57" s="1"/>
  <c r="AI12" i="30"/>
  <c r="AI11" i="41" s="1"/>
  <c r="AI11" i="53" s="1"/>
  <c r="AL4" i="22"/>
  <c r="AM23" i="22"/>
  <c r="AL70" i="22"/>
  <c r="AJ100" i="22"/>
  <c r="AH11" i="48"/>
  <c r="AH11" i="60"/>
  <c r="AL166" i="22" l="1"/>
  <c r="AL211" i="22" s="1"/>
  <c r="AK246" i="22" s="1"/>
  <c r="AL45" i="22"/>
  <c r="AL51" i="22"/>
  <c r="AN23" i="22"/>
  <c r="AM4" i="22"/>
  <c r="AM70" i="22"/>
  <c r="AJ12" i="27"/>
  <c r="AJ11" i="36" s="1"/>
  <c r="AJ12" i="29"/>
  <c r="AJ11" i="39" s="1"/>
  <c r="AJ11" i="51" s="1"/>
  <c r="AJ12" i="25"/>
  <c r="AJ11" i="40" s="1"/>
  <c r="AJ11" i="52" s="1"/>
  <c r="AJ12" i="30"/>
  <c r="AJ11" i="41" s="1"/>
  <c r="AJ11" i="53" s="1"/>
  <c r="AJ12" i="28"/>
  <c r="AJ11" i="37" s="1"/>
  <c r="AJ11" i="50" s="1"/>
  <c r="AJ12" i="31"/>
  <c r="AJ11" i="42" s="1"/>
  <c r="AJ11" i="54" s="1"/>
  <c r="AJ12" i="33"/>
  <c r="AJ11" i="45" s="1"/>
  <c r="AJ11" i="57" s="1"/>
  <c r="AJ12" i="32"/>
  <c r="AJ11" i="44" s="1"/>
  <c r="AJ11" i="56" s="1"/>
  <c r="AI11" i="48"/>
  <c r="AI11" i="60"/>
  <c r="AJ12" i="24"/>
  <c r="AJ11" i="43" s="1"/>
  <c r="AK147" i="22"/>
  <c r="AK100" i="22" s="1"/>
  <c r="AM166" i="22" l="1"/>
  <c r="AM211" i="22" s="1"/>
  <c r="AL246" i="22" s="1"/>
  <c r="AM45" i="22"/>
  <c r="AM51" i="22"/>
  <c r="AN4" i="22"/>
  <c r="AO23" i="22"/>
  <c r="AN70" i="22"/>
  <c r="AK192" i="22"/>
  <c r="AK12" i="28"/>
  <c r="AK11" i="37" s="1"/>
  <c r="AK11" i="50" s="1"/>
  <c r="AK12" i="29"/>
  <c r="AK11" i="39" s="1"/>
  <c r="AK11" i="51" s="1"/>
  <c r="AK12" i="33"/>
  <c r="AK11" i="45" s="1"/>
  <c r="AK11" i="57" s="1"/>
  <c r="AK12" i="30"/>
  <c r="AK11" i="41" s="1"/>
  <c r="AK11" i="53" s="1"/>
  <c r="AK12" i="32"/>
  <c r="AK11" i="44" s="1"/>
  <c r="AK11" i="56" s="1"/>
  <c r="AK12" i="25"/>
  <c r="AK11" i="40" s="1"/>
  <c r="AK11" i="52" s="1"/>
  <c r="AK12" i="27"/>
  <c r="AK11" i="36" s="1"/>
  <c r="AK12" i="31"/>
  <c r="AK11" i="42" s="1"/>
  <c r="AK11" i="54" s="1"/>
  <c r="AJ11" i="48"/>
  <c r="AJ11" i="60"/>
  <c r="AK12" i="24"/>
  <c r="AK11" i="43" s="1"/>
  <c r="AL147" i="22"/>
  <c r="AL100" i="22" s="1"/>
  <c r="AK11" i="48" l="1"/>
  <c r="AK11" i="60"/>
  <c r="AN166" i="22"/>
  <c r="AN211" i="22" s="1"/>
  <c r="AM246" i="22" s="1"/>
  <c r="AP23" i="22"/>
  <c r="AO4" i="22"/>
  <c r="AO70" i="22"/>
  <c r="AN45" i="22"/>
  <c r="AN51" i="22"/>
  <c r="AL12" i="33"/>
  <c r="AL11" i="45" s="1"/>
  <c r="AL11" i="57" s="1"/>
  <c r="AL12" i="32"/>
  <c r="AL11" i="44" s="1"/>
  <c r="AL11" i="56" s="1"/>
  <c r="AL12" i="25"/>
  <c r="AL11" i="40" s="1"/>
  <c r="AL11" i="52" s="1"/>
  <c r="AL12" i="28"/>
  <c r="AL11" i="37" s="1"/>
  <c r="AL11" i="50" s="1"/>
  <c r="AL12" i="30"/>
  <c r="AL11" i="41" s="1"/>
  <c r="AL11" i="53" s="1"/>
  <c r="AL12" i="27"/>
  <c r="AL11" i="36" s="1"/>
  <c r="AL12" i="31"/>
  <c r="AL11" i="42" s="1"/>
  <c r="AL11" i="54" s="1"/>
  <c r="AL12" i="29"/>
  <c r="AL11" i="39" s="1"/>
  <c r="AL11" i="51" s="1"/>
  <c r="AL192" i="22"/>
  <c r="AL12" i="24"/>
  <c r="AL11" i="43" s="1"/>
  <c r="AM147" i="22"/>
  <c r="AM100" i="22" s="1"/>
  <c r="AO166" i="22" l="1"/>
  <c r="AO211" i="22" s="1"/>
  <c r="AN246" i="22" s="1"/>
  <c r="AO45" i="22"/>
  <c r="AO51" i="22"/>
  <c r="AL11" i="48"/>
  <c r="AL11" i="60"/>
  <c r="AP4" i="22"/>
  <c r="AQ23" i="22"/>
  <c r="AP70" i="22"/>
  <c r="AM12" i="28"/>
  <c r="AM11" i="37" s="1"/>
  <c r="AM11" i="50" s="1"/>
  <c r="AM12" i="27"/>
  <c r="AM11" i="36" s="1"/>
  <c r="AM12" i="32"/>
  <c r="AM11" i="44" s="1"/>
  <c r="AM11" i="56" s="1"/>
  <c r="AM12" i="30"/>
  <c r="AM11" i="41" s="1"/>
  <c r="AM11" i="53" s="1"/>
  <c r="AM12" i="31"/>
  <c r="AM11" i="42" s="1"/>
  <c r="AM11" i="54" s="1"/>
  <c r="AM12" i="33"/>
  <c r="AM11" i="45" s="1"/>
  <c r="AM11" i="57" s="1"/>
  <c r="AM12" i="25"/>
  <c r="AM11" i="40" s="1"/>
  <c r="AM11" i="52" s="1"/>
  <c r="AM12" i="29"/>
  <c r="AM11" i="39" s="1"/>
  <c r="AM11" i="51" s="1"/>
  <c r="AM12" i="24"/>
  <c r="AM11" i="43" s="1"/>
  <c r="AN147" i="22"/>
  <c r="AN100" i="22" s="1"/>
  <c r="AM192" i="22"/>
  <c r="AN192" i="22" l="1"/>
  <c r="AP45" i="22"/>
  <c r="AP51" i="22"/>
  <c r="AQ4" i="22"/>
  <c r="AR23" i="22"/>
  <c r="AQ70" i="22"/>
  <c r="AM11" i="48"/>
  <c r="AM11" i="60"/>
  <c r="AN12" i="33"/>
  <c r="AN11" i="45" s="1"/>
  <c r="AN11" i="57" s="1"/>
  <c r="AN12" i="30"/>
  <c r="AN11" i="41" s="1"/>
  <c r="AN11" i="53" s="1"/>
  <c r="AN12" i="31"/>
  <c r="AN11" i="42" s="1"/>
  <c r="AN11" i="54" s="1"/>
  <c r="AN12" i="29"/>
  <c r="AN11" i="39" s="1"/>
  <c r="AN11" i="51" s="1"/>
  <c r="AN12" i="27"/>
  <c r="AN11" i="36" s="1"/>
  <c r="AN12" i="25"/>
  <c r="AN11" i="40" s="1"/>
  <c r="AN11" i="52" s="1"/>
  <c r="AN12" i="28"/>
  <c r="AN11" i="37" s="1"/>
  <c r="AN11" i="50" s="1"/>
  <c r="AN12" i="32"/>
  <c r="AN11" i="44" s="1"/>
  <c r="AN11" i="56" s="1"/>
  <c r="AP166" i="22"/>
  <c r="AP211" i="22" s="1"/>
  <c r="AO246" i="22" s="1"/>
  <c r="AN12" i="24"/>
  <c r="AN11" i="43" s="1"/>
  <c r="AO147" i="22"/>
  <c r="AO100" i="22" s="1"/>
  <c r="AQ166" i="22" l="1"/>
  <c r="AQ211" i="22" s="1"/>
  <c r="AP246" i="22" s="1"/>
  <c r="AN11" i="48"/>
  <c r="AN11" i="60"/>
  <c r="AR4" i="22"/>
  <c r="AR51" i="22" s="1"/>
  <c r="AR70" i="22"/>
  <c r="AQ45" i="22"/>
  <c r="AQ51" i="22"/>
  <c r="AO192" i="22"/>
  <c r="AO12" i="27"/>
  <c r="AO11" i="36" s="1"/>
  <c r="AO12" i="30"/>
  <c r="AO11" i="41" s="1"/>
  <c r="AO11" i="53" s="1"/>
  <c r="AO12" i="29"/>
  <c r="AO11" i="39" s="1"/>
  <c r="AO11" i="51" s="1"/>
  <c r="AO12" i="33"/>
  <c r="AO11" i="45" s="1"/>
  <c r="AO11" i="57" s="1"/>
  <c r="AO12" i="28"/>
  <c r="AO11" i="37" s="1"/>
  <c r="AO11" i="50" s="1"/>
  <c r="AO12" i="32"/>
  <c r="AO11" i="44" s="1"/>
  <c r="AO11" i="56" s="1"/>
  <c r="AO12" i="25"/>
  <c r="AO11" i="40" s="1"/>
  <c r="AO11" i="52" s="1"/>
  <c r="AO12" i="31"/>
  <c r="AO11" i="42" s="1"/>
  <c r="AO11" i="54" s="1"/>
  <c r="AO12" i="24"/>
  <c r="AO11" i="43" s="1"/>
  <c r="AP147" i="22"/>
  <c r="AP100" i="22" s="1"/>
  <c r="AR166" i="22" l="1"/>
  <c r="AR211" i="22" s="1"/>
  <c r="AQ246" i="22" s="1"/>
  <c r="AR45" i="22"/>
  <c r="AO11" i="48"/>
  <c r="AO11" i="60"/>
  <c r="AP192" i="22"/>
  <c r="AP12" i="31"/>
  <c r="AP11" i="42" s="1"/>
  <c r="AP11" i="54" s="1"/>
  <c r="AP12" i="29"/>
  <c r="AP11" i="39" s="1"/>
  <c r="AP11" i="51" s="1"/>
  <c r="AP12" i="33"/>
  <c r="AP11" i="45" s="1"/>
  <c r="AP11" i="57" s="1"/>
  <c r="AP12" i="25"/>
  <c r="AP11" i="40" s="1"/>
  <c r="AP11" i="52" s="1"/>
  <c r="AP12" i="28"/>
  <c r="AP11" i="37" s="1"/>
  <c r="AP11" i="50" s="1"/>
  <c r="AP12" i="32"/>
  <c r="AP11" i="44" s="1"/>
  <c r="AP11" i="56" s="1"/>
  <c r="AP12" i="30"/>
  <c r="AP11" i="41" s="1"/>
  <c r="AP11" i="53" s="1"/>
  <c r="AP12" i="27"/>
  <c r="AP11" i="36" s="1"/>
  <c r="AP12" i="24"/>
  <c r="AP11" i="43" s="1"/>
  <c r="AQ147" i="22"/>
  <c r="AQ100" i="22" s="1"/>
  <c r="AP11" i="48" l="1"/>
  <c r="AP11" i="60"/>
  <c r="AQ192" i="22"/>
  <c r="AQ12" i="33"/>
  <c r="AQ11" i="45" s="1"/>
  <c r="AQ11" i="57" s="1"/>
  <c r="AQ12" i="28"/>
  <c r="AQ11" i="37" s="1"/>
  <c r="AQ11" i="50" s="1"/>
  <c r="AQ12" i="30"/>
  <c r="AQ11" i="41" s="1"/>
  <c r="AQ11" i="53" s="1"/>
  <c r="AQ12" i="29"/>
  <c r="AQ11" i="39" s="1"/>
  <c r="AQ11" i="51" s="1"/>
  <c r="AQ12" i="31"/>
  <c r="AQ11" i="42" s="1"/>
  <c r="AQ11" i="54" s="1"/>
  <c r="AQ12" i="32"/>
  <c r="AQ11" i="44" s="1"/>
  <c r="AQ11" i="56" s="1"/>
  <c r="AQ12" i="27"/>
  <c r="AQ11" i="36" s="1"/>
  <c r="AQ12" i="25"/>
  <c r="AQ11" i="40" s="1"/>
  <c r="AQ11" i="52" s="1"/>
  <c r="AQ12" i="24"/>
  <c r="AQ11" i="43" s="1"/>
  <c r="AR147" i="22"/>
  <c r="AR100" i="22" l="1"/>
  <c r="AR192" i="22"/>
  <c r="AQ11" i="60"/>
  <c r="AQ11" i="4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<sst xmlns="http://schemas.openxmlformats.org/spreadsheetml/2006/main" count="4977" uniqueCount="842">
  <si>
    <t>Item</t>
  </si>
  <si>
    <t>Total Primary Energy Supply</t>
  </si>
  <si>
    <t xml:space="preserve">  Indigenous Production</t>
  </si>
  <si>
    <t xml:space="preserve">  Moving In from Other Provinces</t>
  </si>
  <si>
    <t xml:space="preserve">  Import</t>
  </si>
  <si>
    <t xml:space="preserve">  Domestic Airplanes&amp;Ships Refueling Abroad</t>
  </si>
  <si>
    <t xml:space="preserve">  Sending Out to Other Provinces(-)</t>
  </si>
  <si>
    <t xml:space="preserve">  Export(-)</t>
  </si>
  <si>
    <t xml:space="preserve">  Oversea Airplanes&amp;Ships Refueling Domestically(-)</t>
  </si>
  <si>
    <t xml:space="preserve">  Stock Change</t>
  </si>
  <si>
    <t>Input(-) &amp; Output(+) of Transformation</t>
    <phoneticPr fontId="7" type="noConversion"/>
  </si>
  <si>
    <t xml:space="preserve">  Thermal Power</t>
  </si>
  <si>
    <t xml:space="preserve">  Heating Supply</t>
  </si>
  <si>
    <t xml:space="preserve">  Coal Washing</t>
  </si>
  <si>
    <t xml:space="preserve">  Coking</t>
  </si>
  <si>
    <t xml:space="preserve">  Petroleum Refining and Coal-to-liquids</t>
  </si>
  <si>
    <t xml:space="preserve">    Petroleum Products Input (-)</t>
  </si>
  <si>
    <t xml:space="preserve">  Gas Works</t>
  </si>
  <si>
    <t xml:space="preserve">    Coke Input (-)</t>
  </si>
  <si>
    <t xml:space="preserve">  Natural Gas Liquefaction</t>
  </si>
  <si>
    <t xml:space="preserve">  Briquettes</t>
  </si>
  <si>
    <t xml:space="preserve">  Recovery of Energy</t>
  </si>
  <si>
    <t>Loss</t>
  </si>
  <si>
    <t>Total Final Consumption</t>
  </si>
  <si>
    <t xml:space="preserve">  Transport,Storage and Post</t>
  </si>
  <si>
    <t xml:space="preserve">  Wholesale and Retail Trades,Hotels and Catering Services</t>
  </si>
  <si>
    <t xml:space="preserve">  Others</t>
  </si>
  <si>
    <t xml:space="preserve">  Residential</t>
  </si>
  <si>
    <t xml:space="preserve">    Urban</t>
  </si>
  <si>
    <t>项 目</t>
  </si>
  <si>
    <t>一.可供本地区消费的能源量</t>
  </si>
  <si>
    <t xml:space="preserve">  1.一次能源生产量</t>
  </si>
  <si>
    <t xml:space="preserve">  2.外省(区、市)调入量</t>
  </si>
  <si>
    <t xml:space="preserve">  3.进口量</t>
  </si>
  <si>
    <t xml:space="preserve">  4.境内飞机和轮船在境外的加油量</t>
  </si>
  <si>
    <t xml:space="preserve">  5.本省(区、市)调出量(-)</t>
  </si>
  <si>
    <t xml:space="preserve">  6.出口量(-)</t>
  </si>
  <si>
    <t xml:space="preserve">  7.境外飞机和轮船在境内的加油量(-)</t>
  </si>
  <si>
    <t xml:space="preserve">  8.库存增(-)、减(+)量</t>
  </si>
  <si>
    <t>二.加工转换投入(-)产出(+)量</t>
  </si>
  <si>
    <t xml:space="preserve">  1.火力发电</t>
  </si>
  <si>
    <t xml:space="preserve">  2.供热</t>
  </si>
  <si>
    <t xml:space="preserve">  3.煤炭洗选</t>
  </si>
  <si>
    <t xml:space="preserve">  4.炼焦</t>
  </si>
  <si>
    <t xml:space="preserve">  5.炼油及煤制油</t>
  </si>
  <si>
    <t xml:space="preserve">    #油品再投入量(-)</t>
  </si>
  <si>
    <t xml:space="preserve">  6.制气</t>
  </si>
  <si>
    <t xml:space="preserve">    #焦炭再投入量(-)</t>
  </si>
  <si>
    <t xml:space="preserve">  7.天然气液化</t>
  </si>
  <si>
    <t xml:space="preserve">  8.煤制品加工</t>
  </si>
  <si>
    <t xml:space="preserve">  9.回收能</t>
  </si>
  <si>
    <t>三.损失量</t>
  </si>
  <si>
    <t>四.终端消费量</t>
  </si>
  <si>
    <t xml:space="preserve">  2.工业</t>
  </si>
  <si>
    <t xml:space="preserve">    #用作原料、材料</t>
  </si>
  <si>
    <t xml:space="preserve">  3.建筑业</t>
  </si>
  <si>
    <t xml:space="preserve">  4.交通运输、仓储和邮政业</t>
  </si>
  <si>
    <t xml:space="preserve">  5.批发和零售业、住宿和餐饮业</t>
  </si>
  <si>
    <t xml:space="preserve">  6.其他</t>
  </si>
  <si>
    <t xml:space="preserve">  7.居民生活</t>
  </si>
  <si>
    <t xml:space="preserve">    城镇</t>
  </si>
  <si>
    <t xml:space="preserve">    乡村</t>
  </si>
  <si>
    <t>五.平衡差额</t>
  </si>
  <si>
    <t>六.消费量合计</t>
  </si>
  <si>
    <t>Energy Balance of Shanxi (Physical Quantity)-2019</t>
    <phoneticPr fontId="2" type="noConversion"/>
  </si>
  <si>
    <r>
      <t>煤合计_x000D_
(万吨)_x000D_
Coal Total_x000D_
(10</t>
    </r>
    <r>
      <rPr>
        <vertAlign val="superscript"/>
        <sz val="10"/>
        <rFont val="宋体"/>
        <family val="3"/>
        <charset val="134"/>
      </rPr>
      <t>4</t>
    </r>
    <r>
      <rPr>
        <sz val="10"/>
        <rFont val="宋体"/>
        <family val="3"/>
        <charset val="134"/>
      </rPr>
      <t xml:space="preserve"> tons)</t>
    </r>
  </si>
  <si>
    <r>
      <t>洗精煤_x000D_
(万吨)_x000D_
Cleaned_x000D_
Coal_x000D_
(10</t>
    </r>
    <r>
      <rPr>
        <vertAlign val="superscript"/>
        <sz val="10"/>
        <rFont val="宋体"/>
        <family val="3"/>
        <charset val="134"/>
      </rPr>
      <t>4</t>
    </r>
    <r>
      <rPr>
        <sz val="10"/>
        <rFont val="宋体"/>
        <family val="3"/>
        <charset val="134"/>
      </rPr>
      <t xml:space="preserve"> tons)</t>
    </r>
  </si>
  <si>
    <r>
      <t>其他洗煤_x000D_
(万吨)_x000D_
Other_x000D_
Washed_x000D_
Coal_x000D_
(10</t>
    </r>
    <r>
      <rPr>
        <vertAlign val="superscript"/>
        <sz val="10"/>
        <rFont val="宋体"/>
        <family val="3"/>
        <charset val="134"/>
      </rPr>
      <t>4</t>
    </r>
    <r>
      <rPr>
        <sz val="10"/>
        <rFont val="宋体"/>
        <family val="3"/>
        <charset val="134"/>
      </rPr>
      <t xml:space="preserve"> tons)</t>
    </r>
  </si>
  <si>
    <r>
      <t>煤制品_x000D_
(万吨)_x000D_
Briquettes_x000D_
(10</t>
    </r>
    <r>
      <rPr>
        <vertAlign val="superscript"/>
        <sz val="10"/>
        <rFont val="宋体"/>
        <family val="3"/>
        <charset val="134"/>
      </rPr>
      <t>4</t>
    </r>
    <r>
      <rPr>
        <sz val="10"/>
        <rFont val="宋体"/>
        <family val="3"/>
        <charset val="134"/>
      </rPr>
      <t xml:space="preserve"> tons)</t>
    </r>
  </si>
  <si>
    <r>
      <t>煤矸石_x000D_
(万吨)_x000D_
Gangue_x000D_
(10</t>
    </r>
    <r>
      <rPr>
        <vertAlign val="superscript"/>
        <sz val="10"/>
        <rFont val="宋体"/>
        <family val="3"/>
        <charset val="134"/>
      </rPr>
      <t>4</t>
    </r>
    <r>
      <rPr>
        <sz val="10"/>
        <rFont val="宋体"/>
        <family val="3"/>
        <charset val="134"/>
      </rPr>
      <t xml:space="preserve"> tons)</t>
    </r>
  </si>
  <si>
    <r>
      <t>焦炭_x000D_
(万吨)_x000D_
Coke_x000D_
(10</t>
    </r>
    <r>
      <rPr>
        <vertAlign val="superscript"/>
        <sz val="10"/>
        <rFont val="宋体"/>
        <family val="3"/>
        <charset val="134"/>
      </rPr>
      <t>4</t>
    </r>
    <r>
      <rPr>
        <sz val="10"/>
        <rFont val="宋体"/>
        <family val="3"/>
        <charset val="134"/>
      </rPr>
      <t xml:space="preserve"> tons)</t>
    </r>
  </si>
  <si>
    <r>
      <t>焦炉煤气_x000D_
(亿立方米)_x000D_
Coke Oven_x000D_
Gas_x000D_
(10</t>
    </r>
    <r>
      <rPr>
        <vertAlign val="superscript"/>
        <sz val="10"/>
        <rFont val="宋体"/>
        <family val="3"/>
        <charset val="134"/>
      </rPr>
      <t>8</t>
    </r>
    <r>
      <rPr>
        <sz val="10"/>
        <rFont val="宋体"/>
        <family val="3"/>
        <charset val="134"/>
      </rPr>
      <t xml:space="preserve"> cu.m)</t>
    </r>
  </si>
  <si>
    <r>
      <t>高炉煤气_x000D_
(亿立方米)_x000D_
Blast Furnace_x000D_
Gas_x000D_
(10</t>
    </r>
    <r>
      <rPr>
        <vertAlign val="superscript"/>
        <sz val="10"/>
        <rFont val="宋体"/>
        <family val="3"/>
        <charset val="134"/>
      </rPr>
      <t>8</t>
    </r>
    <r>
      <rPr>
        <sz val="10"/>
        <rFont val="宋体"/>
        <family val="3"/>
        <charset val="134"/>
      </rPr>
      <t xml:space="preserve"> cu.m)</t>
    </r>
  </si>
  <si>
    <r>
      <t>转炉煤气_x000D_
(亿立方米)_x000D_
Converter_x000D_
Gas_x000D_
(10</t>
    </r>
    <r>
      <rPr>
        <vertAlign val="superscript"/>
        <sz val="10"/>
        <rFont val="宋体"/>
        <family val="3"/>
        <charset val="134"/>
      </rPr>
      <t>8</t>
    </r>
    <r>
      <rPr>
        <sz val="10"/>
        <rFont val="宋体"/>
        <family val="3"/>
        <charset val="134"/>
      </rPr>
      <t xml:space="preserve"> cu.m)</t>
    </r>
  </si>
  <si>
    <r>
      <t>其他煤气_x000D_
(亿立方米)_x000D_
Other Gas_x000D_
(10</t>
    </r>
    <r>
      <rPr>
        <vertAlign val="superscript"/>
        <sz val="10"/>
        <rFont val="宋体"/>
        <family val="3"/>
        <charset val="134"/>
      </rPr>
      <t>8</t>
    </r>
    <r>
      <rPr>
        <sz val="10"/>
        <rFont val="宋体"/>
        <family val="3"/>
        <charset val="134"/>
      </rPr>
      <t xml:space="preserve"> cu.m)</t>
    </r>
  </si>
  <si>
    <r>
      <t>其他焦化产品_x000D_
(万吨)_x000D_
Other_x000D_
Coking_x000D_
Products_x000D_
(10</t>
    </r>
    <r>
      <rPr>
        <vertAlign val="superscript"/>
        <sz val="10"/>
        <rFont val="宋体"/>
        <family val="3"/>
        <charset val="134"/>
      </rPr>
      <t>4</t>
    </r>
    <r>
      <rPr>
        <sz val="10"/>
        <rFont val="宋体"/>
        <family val="3"/>
        <charset val="134"/>
      </rPr>
      <t xml:space="preserve"> tons)</t>
    </r>
  </si>
  <si>
    <r>
      <t>油品合计_x000D_
(万吨)_x000D_
Petroleum_x000D_
Products_x000D_
Total_x000D_
(10</t>
    </r>
    <r>
      <rPr>
        <vertAlign val="superscript"/>
        <sz val="10"/>
        <rFont val="宋体"/>
        <family val="3"/>
        <charset val="134"/>
      </rPr>
      <t>4</t>
    </r>
    <r>
      <rPr>
        <sz val="10"/>
        <rFont val="宋体"/>
        <family val="3"/>
        <charset val="134"/>
      </rPr>
      <t xml:space="preserve"> tons)</t>
    </r>
  </si>
  <si>
    <r>
      <t>原油_x000D_
(万吨)_x000D_
Crude Oil_x000D_
(10</t>
    </r>
    <r>
      <rPr>
        <vertAlign val="superscript"/>
        <sz val="10"/>
        <rFont val="宋体"/>
        <family val="3"/>
        <charset val="134"/>
      </rPr>
      <t>4</t>
    </r>
    <r>
      <rPr>
        <sz val="10"/>
        <rFont val="宋体"/>
        <family val="3"/>
        <charset val="134"/>
      </rPr>
      <t xml:space="preserve"> tons)</t>
    </r>
  </si>
  <si>
    <r>
      <t>汽油_x000D_
(万吨)_x000D_
Gasoline_x000D_
(10</t>
    </r>
    <r>
      <rPr>
        <vertAlign val="superscript"/>
        <sz val="10"/>
        <rFont val="宋体"/>
        <family val="3"/>
        <charset val="134"/>
      </rPr>
      <t>4</t>
    </r>
    <r>
      <rPr>
        <sz val="10"/>
        <rFont val="宋体"/>
        <family val="3"/>
        <charset val="134"/>
      </rPr>
      <t xml:space="preserve"> tons)</t>
    </r>
  </si>
  <si>
    <r>
      <t>煤油_x000D_
(万吨)_x000D_
Kerosene_x000D_
(10</t>
    </r>
    <r>
      <rPr>
        <vertAlign val="superscript"/>
        <sz val="10"/>
        <rFont val="宋体"/>
        <family val="3"/>
        <charset val="134"/>
      </rPr>
      <t>4</t>
    </r>
    <r>
      <rPr>
        <sz val="10"/>
        <rFont val="宋体"/>
        <family val="3"/>
        <charset val="134"/>
      </rPr>
      <t xml:space="preserve"> tons)</t>
    </r>
  </si>
  <si>
    <r>
      <t>柴油_x000D_
(万吨)_x000D_
Diesel Oil_x000D_
(10</t>
    </r>
    <r>
      <rPr>
        <vertAlign val="superscript"/>
        <sz val="10"/>
        <rFont val="宋体"/>
        <family val="3"/>
        <charset val="134"/>
      </rPr>
      <t>4</t>
    </r>
    <r>
      <rPr>
        <sz val="10"/>
        <rFont val="宋体"/>
        <family val="3"/>
        <charset val="134"/>
      </rPr>
      <t xml:space="preserve"> tons)</t>
    </r>
  </si>
  <si>
    <r>
      <t>燃料油_x000D_
(万吨)_x000D_
Fuel Oil_x000D_
(10</t>
    </r>
    <r>
      <rPr>
        <vertAlign val="superscript"/>
        <sz val="10"/>
        <rFont val="宋体"/>
        <family val="3"/>
        <charset val="134"/>
      </rPr>
      <t>4</t>
    </r>
    <r>
      <rPr>
        <sz val="10"/>
        <rFont val="宋体"/>
        <family val="3"/>
        <charset val="134"/>
      </rPr>
      <t xml:space="preserve"> tons)</t>
    </r>
  </si>
  <si>
    <r>
      <t>石脑油_x000D_
(万吨)_x000D_
Naphtha_x000D_
(10</t>
    </r>
    <r>
      <rPr>
        <vertAlign val="superscript"/>
        <sz val="10"/>
        <rFont val="宋体"/>
        <family val="3"/>
        <charset val="134"/>
      </rPr>
      <t>4</t>
    </r>
    <r>
      <rPr>
        <sz val="10"/>
        <rFont val="宋体"/>
        <family val="3"/>
        <charset val="134"/>
      </rPr>
      <t xml:space="preserve"> tons)</t>
    </r>
  </si>
  <si>
    <r>
      <t>润滑油_x000D_
(万吨)_x000D_
Lubricants_x000D_
(10</t>
    </r>
    <r>
      <rPr>
        <vertAlign val="superscript"/>
        <sz val="10"/>
        <rFont val="宋体"/>
        <family val="3"/>
        <charset val="134"/>
      </rPr>
      <t>4</t>
    </r>
    <r>
      <rPr>
        <sz val="10"/>
        <rFont val="宋体"/>
        <family val="3"/>
        <charset val="134"/>
      </rPr>
      <t xml:space="preserve"> tons)</t>
    </r>
  </si>
  <si>
    <r>
      <t>石蜡_x000D_
(万吨)_x000D_
Paraffin_x000D_
Waxes_x000D_
(10</t>
    </r>
    <r>
      <rPr>
        <vertAlign val="superscript"/>
        <sz val="10"/>
        <rFont val="宋体"/>
        <family val="3"/>
        <charset val="134"/>
      </rPr>
      <t>4</t>
    </r>
    <r>
      <rPr>
        <sz val="10"/>
        <rFont val="宋体"/>
        <family val="3"/>
        <charset val="134"/>
      </rPr>
      <t xml:space="preserve"> tons)</t>
    </r>
  </si>
  <si>
    <r>
      <t>溶剂油_x000D_
(万吨)_x000D_
White Spirit_x000D_
(10</t>
    </r>
    <r>
      <rPr>
        <vertAlign val="superscript"/>
        <sz val="10"/>
        <rFont val="宋体"/>
        <family val="3"/>
        <charset val="134"/>
      </rPr>
      <t>4</t>
    </r>
    <r>
      <rPr>
        <sz val="10"/>
        <rFont val="宋体"/>
        <family val="3"/>
        <charset val="134"/>
      </rPr>
      <t xml:space="preserve"> tons)</t>
    </r>
  </si>
  <si>
    <r>
      <t>石油沥青_x000D_
(万吨)_x000D_
Bitumen_x000D_
Asphalt_x000D_
(10</t>
    </r>
    <r>
      <rPr>
        <vertAlign val="superscript"/>
        <sz val="10"/>
        <rFont val="宋体"/>
        <family val="3"/>
        <charset val="134"/>
      </rPr>
      <t>4</t>
    </r>
    <r>
      <rPr>
        <sz val="10"/>
        <rFont val="宋体"/>
        <family val="3"/>
        <charset val="134"/>
      </rPr>
      <t xml:space="preserve"> tons)</t>
    </r>
  </si>
  <si>
    <r>
      <t>石油焦_x000D_
(万吨)_x000D_
Petroleum_x000D_
Coke_x000D_
(10</t>
    </r>
    <r>
      <rPr>
        <vertAlign val="superscript"/>
        <sz val="10"/>
        <rFont val="宋体"/>
        <family val="3"/>
        <charset val="134"/>
      </rPr>
      <t>4</t>
    </r>
    <r>
      <rPr>
        <sz val="10"/>
        <rFont val="宋体"/>
        <family val="3"/>
        <charset val="134"/>
      </rPr>
      <t xml:space="preserve"> tons)</t>
    </r>
  </si>
  <si>
    <r>
      <t>液化石油气_x000D_
(万吨)_x000D_
Liquefied_x000D_
Petroleum Gas_x000D_
(10</t>
    </r>
    <r>
      <rPr>
        <vertAlign val="superscript"/>
        <sz val="10"/>
        <rFont val="宋体"/>
        <family val="3"/>
        <charset val="134"/>
      </rPr>
      <t>4</t>
    </r>
    <r>
      <rPr>
        <sz val="10"/>
        <rFont val="宋体"/>
        <family val="3"/>
        <charset val="134"/>
      </rPr>
      <t xml:space="preserve"> tons)</t>
    </r>
  </si>
  <si>
    <r>
      <t>炼厂干气_x000D_
(万吨)_x000D_
Refinery_x000D_
Gas_x000D_
(10</t>
    </r>
    <r>
      <rPr>
        <vertAlign val="superscript"/>
        <sz val="10"/>
        <rFont val="宋体"/>
        <family val="3"/>
        <charset val="134"/>
      </rPr>
      <t>4</t>
    </r>
    <r>
      <rPr>
        <sz val="10"/>
        <rFont val="宋体"/>
        <family val="3"/>
        <charset val="134"/>
      </rPr>
      <t xml:space="preserve"> tons)</t>
    </r>
  </si>
  <si>
    <r>
      <t>其他石油制品_x000D_
(万吨)_x000D_
Other_x000D_
Petroleum_x000D_
Products_x000D_
(10</t>
    </r>
    <r>
      <rPr>
        <vertAlign val="superscript"/>
        <sz val="10"/>
        <rFont val="宋体"/>
        <family val="3"/>
        <charset val="134"/>
      </rPr>
      <t>4</t>
    </r>
    <r>
      <rPr>
        <sz val="10"/>
        <rFont val="宋体"/>
        <family val="3"/>
        <charset val="134"/>
      </rPr>
      <t xml:space="preserve"> tons)</t>
    </r>
  </si>
  <si>
    <r>
      <t>天然气_x000D_
(亿立方米)_x000D_
Natural Gas_x000D_
(10</t>
    </r>
    <r>
      <rPr>
        <vertAlign val="superscript"/>
        <sz val="10"/>
        <rFont val="宋体"/>
        <family val="3"/>
        <charset val="134"/>
      </rPr>
      <t>8</t>
    </r>
    <r>
      <rPr>
        <sz val="10"/>
        <rFont val="宋体"/>
        <family val="3"/>
        <charset val="134"/>
      </rPr>
      <t xml:space="preserve"> cu.m)</t>
    </r>
  </si>
  <si>
    <r>
      <t>液化天然气_x000D_
(万吨)_x000D_
Liquefied_x000D_
Natural Gas_x000D_
(10</t>
    </r>
    <r>
      <rPr>
        <vertAlign val="superscript"/>
        <sz val="10"/>
        <rFont val="宋体"/>
        <family val="3"/>
        <charset val="134"/>
      </rPr>
      <t>4</t>
    </r>
    <r>
      <rPr>
        <sz val="10"/>
        <rFont val="宋体"/>
        <family val="3"/>
        <charset val="134"/>
      </rPr>
      <t xml:space="preserve"> tons)</t>
    </r>
  </si>
  <si>
    <r>
      <t>热力_x000D_
(万百万千焦)_x000D_
Heat_x000D_
(10</t>
    </r>
    <r>
      <rPr>
        <vertAlign val="superscript"/>
        <sz val="10"/>
        <rFont val="宋体"/>
        <family val="3"/>
        <charset val="134"/>
      </rPr>
      <t>10</t>
    </r>
    <r>
      <rPr>
        <sz val="10"/>
        <rFont val="宋体"/>
        <family val="3"/>
        <charset val="134"/>
      </rPr>
      <t xml:space="preserve"> kJ)</t>
    </r>
  </si>
  <si>
    <r>
      <t>电力_x000D_
(亿千瓦小时)_x000D_
Electricity_x000D_
(10</t>
    </r>
    <r>
      <rPr>
        <vertAlign val="superscript"/>
        <sz val="10"/>
        <rFont val="宋体"/>
        <family val="3"/>
        <charset val="134"/>
      </rPr>
      <t>8</t>
    </r>
    <r>
      <rPr>
        <sz val="10"/>
        <rFont val="宋体"/>
        <family val="3"/>
        <charset val="134"/>
      </rPr>
      <t xml:space="preserve"> kW·h)</t>
    </r>
  </si>
  <si>
    <r>
      <t>其他能源_x000D_
(万吨标准煤)_x000D_
Other_x000D_
Energy_x000D_
(10</t>
    </r>
    <r>
      <rPr>
        <vertAlign val="superscript"/>
        <sz val="10"/>
        <rFont val="宋体"/>
        <family val="3"/>
        <charset val="134"/>
      </rPr>
      <t>4</t>
    </r>
    <r>
      <rPr>
        <sz val="10"/>
        <rFont val="宋体"/>
        <family val="3"/>
        <charset val="134"/>
      </rPr>
      <t xml:space="preserve"> tce)</t>
    </r>
  </si>
  <si>
    <t>Raw Coal</t>
  </si>
  <si>
    <t>Cleaned Coal</t>
  </si>
  <si>
    <t>Other Washed Coal</t>
  </si>
  <si>
    <t>Briquettes</t>
  </si>
  <si>
    <t>Coke</t>
  </si>
  <si>
    <t>Coke Oven Gas</t>
  </si>
  <si>
    <t>Other Gas</t>
  </si>
  <si>
    <t>Other Coking Products</t>
  </si>
  <si>
    <t>Gasoline</t>
  </si>
  <si>
    <t>Kerosene</t>
  </si>
  <si>
    <t>Diesel Oil</t>
  </si>
  <si>
    <t>Fuel Oil</t>
  </si>
  <si>
    <t>LPG</t>
  </si>
  <si>
    <t>Refinery Gas</t>
  </si>
  <si>
    <t>Other Petroleum Products</t>
  </si>
  <si>
    <t>Natural Gas</t>
  </si>
  <si>
    <t>Heat</t>
  </si>
  <si>
    <t>Electricity</t>
  </si>
  <si>
    <t>Other Energy</t>
  </si>
  <si>
    <t>工业</t>
    <phoneticPr fontId="7" type="noConversion"/>
  </si>
  <si>
    <t>Coal Mining and Dressing</t>
  </si>
  <si>
    <t>煤炭开采和洗选业</t>
  </si>
  <si>
    <t>Petroleum and Naturl Gas Extraction</t>
  </si>
  <si>
    <t>石油和天然气开采业</t>
  </si>
  <si>
    <t>Ferrous Metals Mining and Dressing</t>
  </si>
  <si>
    <t>黑色金属矿采选业</t>
  </si>
  <si>
    <t>Nonferrous Metals Mining and Dressing</t>
  </si>
  <si>
    <t>有色金属矿采选业</t>
  </si>
  <si>
    <t>Nonmetal Minerals Mining and Dressing</t>
  </si>
  <si>
    <t>非金属矿采选业</t>
  </si>
  <si>
    <t>Other Minerals Mining and Dressing</t>
  </si>
  <si>
    <t>其他采矿业</t>
  </si>
  <si>
    <t>Food Processing</t>
  </si>
  <si>
    <t>农副食品加工业</t>
  </si>
  <si>
    <t>Food Production</t>
  </si>
  <si>
    <t>食品制造业</t>
  </si>
  <si>
    <t>Beverage Production</t>
  </si>
  <si>
    <t>酒、饮料和精制茶制造业</t>
  </si>
  <si>
    <t>Tobacco Processing</t>
  </si>
  <si>
    <t>烟草制品业</t>
  </si>
  <si>
    <t>Textile Industry</t>
  </si>
  <si>
    <t>纺织业</t>
  </si>
  <si>
    <t>Garments and Other Fiber Products</t>
  </si>
  <si>
    <t>纺织服装、服饰业</t>
  </si>
  <si>
    <t>Leather, Furs, Down and Related Products</t>
  </si>
  <si>
    <t>皮革、毛皮、羽毛及其制品和制鞋业</t>
  </si>
  <si>
    <t>Timber Processing, Bamboo, Cane, Palm &amp; Straw Products</t>
  </si>
  <si>
    <t>木材加工和木、竹、藤、棕、草制品业</t>
  </si>
  <si>
    <t>Furniture Manufacturing</t>
  </si>
  <si>
    <t>家具制造业</t>
  </si>
  <si>
    <t>Papermaking and Paper Products</t>
  </si>
  <si>
    <t>Printing and Record Medium Reproduction</t>
  </si>
  <si>
    <t>印刷和记录媒介复制业</t>
  </si>
  <si>
    <t>Cultural, Educational and Sports Articles</t>
  </si>
  <si>
    <t>文教、工美、体育和娱乐用品制造业</t>
  </si>
  <si>
    <t>Petroleum Processing and Coking</t>
  </si>
  <si>
    <t>石油、煤炭及其他燃料加工业</t>
  </si>
  <si>
    <t>Raw Chemical Materials and Chemical Products</t>
  </si>
  <si>
    <t>Medical and Pharmaceutical Products</t>
  </si>
  <si>
    <t>医药制造业</t>
  </si>
  <si>
    <t>Chemical Fiber</t>
  </si>
  <si>
    <t>化学纤维制造业</t>
  </si>
  <si>
    <t>Rubber Products</t>
  </si>
  <si>
    <t>Plastic Products</t>
  </si>
  <si>
    <t>Nonmetal Mineral Products</t>
  </si>
  <si>
    <t>非金属矿物制品业</t>
  </si>
  <si>
    <t>Smelting and Pressing of Ferrous Metals</t>
  </si>
  <si>
    <t>黑色金属冶炼和压延加工业</t>
  </si>
  <si>
    <t>Smelting and Pressing of Nonferrous Metals</t>
  </si>
  <si>
    <t>Metal Products</t>
  </si>
  <si>
    <t>金属制品业</t>
  </si>
  <si>
    <t>Ordinary Machinery</t>
  </si>
  <si>
    <t>通用设备制造业</t>
  </si>
  <si>
    <t>Equipment for Special Purpose</t>
  </si>
  <si>
    <t>专用设备制造业</t>
  </si>
  <si>
    <t>Transportation Equipment</t>
  </si>
  <si>
    <t>Electric Equipment and Machinery</t>
  </si>
  <si>
    <t>电气机械和器材制造业</t>
  </si>
  <si>
    <t>Electronic and Telecommunications Equipment</t>
  </si>
  <si>
    <t>计算机、通信和其他电子设备制造业</t>
  </si>
  <si>
    <t>Instruments, Meters Cultural and Office Machinery</t>
  </si>
  <si>
    <t>仪器仪表制造业</t>
  </si>
  <si>
    <t>Other Manufacturing Industry</t>
  </si>
  <si>
    <t>其他制造业</t>
  </si>
  <si>
    <t>Scrap and waste</t>
  </si>
  <si>
    <t>废弃资源综合利用业</t>
  </si>
  <si>
    <t>Electric Power, Steam and Hot Water Production and Supply</t>
  </si>
  <si>
    <t>电力、热力生产和供应业</t>
  </si>
  <si>
    <t>Gas Production and Supply</t>
  </si>
  <si>
    <t>燃气生产和供应业</t>
  </si>
  <si>
    <t>Tap Water Production and Supply</t>
  </si>
  <si>
    <t>水的生产和供应业</t>
  </si>
  <si>
    <t>能源名称</t>
    <phoneticPr fontId="7" type="noConversion"/>
  </si>
  <si>
    <t>实物量单位</t>
  </si>
  <si>
    <t>平均低位发热量</t>
  </si>
  <si>
    <t>折标准煤系数</t>
  </si>
  <si>
    <t>折EPS BTU 系数</t>
    <phoneticPr fontId="2" type="noConversion"/>
  </si>
  <si>
    <t>单位热值含碳量</t>
  </si>
  <si>
    <t>燃料碳氧化率</t>
  </si>
  <si>
    <t>排放因子1</t>
  </si>
  <si>
    <t>排放因子2</t>
  </si>
  <si>
    <t>数据来源</t>
    <phoneticPr fontId="2" type="noConversion"/>
  </si>
  <si>
    <t>TJ/单位</t>
  </si>
  <si>
    <t>万吨标煤/单位</t>
  </si>
  <si>
    <t>BTU/单位</t>
    <phoneticPr fontId="2" type="noConversion"/>
  </si>
  <si>
    <t>万吨碳/TJ</t>
  </si>
  <si>
    <t>%</t>
  </si>
  <si>
    <t>万tCO2/单位</t>
  </si>
  <si>
    <t>万tCO2/万吨标煤</t>
  </si>
  <si>
    <t>原煤</t>
  </si>
  <si>
    <t>万吨</t>
  </si>
  <si>
    <t>能源统计年鉴2020</t>
    <phoneticPr fontId="2" type="noConversion"/>
  </si>
  <si>
    <t>洗精煤</t>
  </si>
  <si>
    <t>其他洗煤</t>
  </si>
  <si>
    <t>万吨</t>
    <phoneticPr fontId="2" type="noConversion"/>
  </si>
  <si>
    <t>2020中国区域电网二氧化碳基准线排放因子</t>
  </si>
  <si>
    <t>煤矸石</t>
  </si>
  <si>
    <t>综合能耗计算通则GBT2589-2020</t>
    <phoneticPr fontId="2" type="noConversion"/>
  </si>
  <si>
    <t>焦炭</t>
  </si>
  <si>
    <t>焦炉煤气</t>
  </si>
  <si>
    <t>亿立方米</t>
  </si>
  <si>
    <t>高炉煤气</t>
  </si>
  <si>
    <t>转炉煤气</t>
  </si>
  <si>
    <t>其他煤气</t>
  </si>
  <si>
    <t>其他焦化产品</t>
  </si>
  <si>
    <t>原油</t>
  </si>
  <si>
    <t>汽油</t>
  </si>
  <si>
    <t>煤油</t>
  </si>
  <si>
    <t>柴油</t>
  </si>
  <si>
    <t>燃料油</t>
  </si>
  <si>
    <t>石脑油</t>
  </si>
  <si>
    <t>润滑油</t>
  </si>
  <si>
    <t>2021中国区域电网二氧化碳基准线排放因子</t>
  </si>
  <si>
    <t>石蜡</t>
  </si>
  <si>
    <t>2022中国区域电网二氧化碳基准线排放因子</t>
  </si>
  <si>
    <t>溶剂油</t>
  </si>
  <si>
    <t>2023中国区域电网二氧化碳基准线排放因子</t>
  </si>
  <si>
    <t>石油沥青</t>
  </si>
  <si>
    <t>2024中国区域电网二氧化碳基准线排放因子</t>
  </si>
  <si>
    <t>石油焦</t>
  </si>
  <si>
    <t>2025中国区域电网二氧化碳基准线排放因子</t>
  </si>
  <si>
    <t>液化石油气</t>
  </si>
  <si>
    <t>炼厂干气</t>
  </si>
  <si>
    <t>其他石油制品</t>
  </si>
  <si>
    <t>天然气</t>
  </si>
  <si>
    <t>液化天然气</t>
  </si>
  <si>
    <t>热力</t>
  </si>
  <si>
    <t>万百万千焦</t>
    <phoneticPr fontId="2" type="noConversion"/>
  </si>
  <si>
    <t>排放清单缺省值</t>
    <phoneticPr fontId="2" type="noConversion"/>
  </si>
  <si>
    <t>电力</t>
  </si>
  <si>
    <t>亿千瓦时</t>
    <phoneticPr fontId="2" type="noConversion"/>
  </si>
  <si>
    <t>氢能源</t>
  </si>
  <si>
    <t>其他能源</t>
  </si>
  <si>
    <t>万吨标煤</t>
    <phoneticPr fontId="2" type="noConversion"/>
  </si>
  <si>
    <t>EPS 行 业</t>
    <phoneticPr fontId="7" type="noConversion"/>
  </si>
  <si>
    <t>行 业</t>
    <phoneticPr fontId="7" type="noConversion"/>
  </si>
  <si>
    <t>说明</t>
    <phoneticPr fontId="7" type="noConversion"/>
  </si>
  <si>
    <t>工业</t>
  </si>
  <si>
    <t>开采专业及辅助性活动</t>
  </si>
  <si>
    <t>造纸和纸制品业</t>
    <phoneticPr fontId="18" type="noConversion"/>
  </si>
  <si>
    <t>化学原料和化学制品制造业</t>
    <phoneticPr fontId="18" type="noConversion"/>
  </si>
  <si>
    <t>橡胶和塑料制品业</t>
  </si>
  <si>
    <t>有色金属冶炼和压延加工业</t>
    <phoneticPr fontId="18" type="noConversion"/>
  </si>
  <si>
    <t>汽车制造业</t>
  </si>
  <si>
    <t>铁路、船舶、航空航天和其他运输设备制造业</t>
    <phoneticPr fontId="18" type="noConversion"/>
  </si>
  <si>
    <t>金属制品、机械和设备修理业</t>
  </si>
  <si>
    <t>建筑业</t>
    <phoneticPr fontId="18" type="noConversion"/>
  </si>
  <si>
    <t>Energy use(实物量)-2019</t>
    <phoneticPr fontId="7" type="noConversion"/>
  </si>
  <si>
    <t>Farming, Forestry, Animal Husbandry, Fishery &amp; Water Conservancy</t>
  </si>
  <si>
    <t>Construction</t>
  </si>
  <si>
    <t>分行业终端能源消费（实物量）</t>
    <phoneticPr fontId="7" type="noConversion"/>
  </si>
  <si>
    <t>造纸和纸制品业</t>
  </si>
  <si>
    <t>化学原料和化学制品制造业</t>
  </si>
  <si>
    <t>橡胶制品业</t>
  </si>
  <si>
    <t>塑料制品业</t>
  </si>
  <si>
    <t>有色金属冶炼和压延加工业</t>
  </si>
  <si>
    <t>运输设备</t>
  </si>
  <si>
    <t>全国</t>
  </si>
  <si>
    <t>北京</t>
  </si>
  <si>
    <t>天津</t>
  </si>
  <si>
    <t>河北</t>
  </si>
  <si>
    <t>山西</t>
  </si>
  <si>
    <t>内蒙古</t>
  </si>
  <si>
    <t>辽宁</t>
  </si>
  <si>
    <t>吉林</t>
  </si>
  <si>
    <t>黑龙江</t>
  </si>
  <si>
    <t>上海</t>
  </si>
  <si>
    <t>江苏</t>
  </si>
  <si>
    <t>浙江</t>
  </si>
  <si>
    <t>安徽</t>
  </si>
  <si>
    <t>福建</t>
  </si>
  <si>
    <t>江西</t>
  </si>
  <si>
    <t>山东</t>
  </si>
  <si>
    <t>河南</t>
  </si>
  <si>
    <t>湖北</t>
  </si>
  <si>
    <t>湖南</t>
  </si>
  <si>
    <t>广东</t>
  </si>
  <si>
    <t>广西</t>
  </si>
  <si>
    <t>海南</t>
  </si>
  <si>
    <t>重庆</t>
  </si>
  <si>
    <t>四川</t>
  </si>
  <si>
    <t>贵州</t>
  </si>
  <si>
    <t>云南</t>
  </si>
  <si>
    <t>西藏</t>
  </si>
  <si>
    <t>陕西</t>
  </si>
  <si>
    <t>甘肃</t>
  </si>
  <si>
    <t>青海</t>
  </si>
  <si>
    <t>宁夏</t>
  </si>
  <si>
    <t>新疆</t>
  </si>
  <si>
    <t>B06</t>
  </si>
  <si>
    <t>B07</t>
  </si>
  <si>
    <t>B08</t>
  </si>
  <si>
    <t>B09</t>
  </si>
  <si>
    <t>B10</t>
  </si>
  <si>
    <t>B11</t>
  </si>
  <si>
    <t>B12</t>
  </si>
  <si>
    <t>C13</t>
  </si>
  <si>
    <t>C14</t>
  </si>
  <si>
    <t>酒、饮料和精制茶制造业</t>
    <phoneticPr fontId="7" type="noConversion"/>
  </si>
  <si>
    <t>C15</t>
  </si>
  <si>
    <t>C16</t>
  </si>
  <si>
    <t>C17</t>
  </si>
  <si>
    <t>C18</t>
  </si>
  <si>
    <t>C19</t>
  </si>
  <si>
    <t>C20</t>
  </si>
  <si>
    <t>C21</t>
  </si>
  <si>
    <t>C22</t>
  </si>
  <si>
    <t>C23</t>
  </si>
  <si>
    <t>C25</t>
    <phoneticPr fontId="7" type="noConversion"/>
  </si>
  <si>
    <t>C24</t>
  </si>
  <si>
    <t>C26</t>
  </si>
  <si>
    <t>C27</t>
  </si>
  <si>
    <t>C28</t>
  </si>
  <si>
    <t>C29</t>
  </si>
  <si>
    <t>C30</t>
  </si>
  <si>
    <t>C31</t>
  </si>
  <si>
    <t>C32</t>
  </si>
  <si>
    <t>C33</t>
  </si>
  <si>
    <t>C34</t>
  </si>
  <si>
    <t>C35</t>
  </si>
  <si>
    <t>0. 1</t>
  </si>
  <si>
    <t>C36</t>
  </si>
  <si>
    <t>铁路、船舶、航空航天和其他运输设备制造业</t>
  </si>
  <si>
    <t>C37</t>
  </si>
  <si>
    <t>C38</t>
  </si>
  <si>
    <t>C39</t>
  </si>
  <si>
    <t>C40</t>
  </si>
  <si>
    <t>C41</t>
  </si>
  <si>
    <t>C42</t>
  </si>
  <si>
    <t>C43</t>
  </si>
  <si>
    <t>D44</t>
  </si>
  <si>
    <t>D45</t>
  </si>
  <si>
    <t>D46</t>
  </si>
  <si>
    <t>全社会用电总计</t>
  </si>
  <si>
    <t>A、全行业用电合计</t>
  </si>
  <si>
    <t>第一产业</t>
  </si>
  <si>
    <t>第二产业</t>
  </si>
  <si>
    <t>第三产业</t>
  </si>
  <si>
    <t>B、城乡居民生活用电合计</t>
  </si>
  <si>
    <t>城镇居民</t>
  </si>
  <si>
    <t>乡村居民</t>
  </si>
  <si>
    <t>全行业用电分类</t>
  </si>
  <si>
    <t>一、农、林、牧、渔业</t>
  </si>
  <si>
    <t>农业</t>
  </si>
  <si>
    <t>林业</t>
  </si>
  <si>
    <t>畜牧业</t>
  </si>
  <si>
    <t>渔业</t>
  </si>
  <si>
    <t>农、林、牧、渔专业及辅助性活动</t>
  </si>
  <si>
    <t>其中：排灌</t>
  </si>
  <si>
    <t>二、工业</t>
  </si>
  <si>
    <t>一）采矿业</t>
  </si>
  <si>
    <t>二）制造业</t>
  </si>
  <si>
    <t>酒、饮料及精制茶制造业</t>
  </si>
  <si>
    <t>其中：体育用品制造</t>
  </si>
  <si>
    <t>其中：煤化工</t>
  </si>
  <si>
    <t>其中：氯碱</t>
  </si>
  <si>
    <t>电石</t>
  </si>
  <si>
    <t>黄磷</t>
  </si>
  <si>
    <t>肥料制造</t>
  </si>
  <si>
    <t>其中：中成药生产</t>
  </si>
  <si>
    <t>生物药品制品制造</t>
  </si>
  <si>
    <t>其中：橡胶制品业</t>
  </si>
  <si>
    <t>其中：水泥制造</t>
  </si>
  <si>
    <t>玻璃制造</t>
  </si>
  <si>
    <t>陶瓷制品制造</t>
  </si>
  <si>
    <t>碳化硅</t>
  </si>
  <si>
    <t>其中：钢铁</t>
  </si>
  <si>
    <t>铁合金冶炼</t>
  </si>
  <si>
    <t>其中：铝冶炼</t>
  </si>
  <si>
    <t>铅锌冶炼</t>
  </si>
  <si>
    <t>稀有稀土金属冶炼</t>
  </si>
  <si>
    <t>其中：结构性金属制品制造</t>
  </si>
  <si>
    <t>其中：风能原动设备制造</t>
  </si>
  <si>
    <t>其中：医疗仪器设备及器械制造</t>
  </si>
  <si>
    <t>其中：新能源车整车制造</t>
  </si>
  <si>
    <t>其中：铁路运输设备制造</t>
  </si>
  <si>
    <t>航空、航天器及设备制造</t>
  </si>
  <si>
    <t>其中：光伏设备及元器件制造</t>
  </si>
  <si>
    <t>其中：计算机制造</t>
  </si>
  <si>
    <t>通信设备制造</t>
  </si>
  <si>
    <t>三）电力、热力、燃气及水生产和供应业</t>
  </si>
  <si>
    <t>其中：电厂生产全部耗用电量</t>
  </si>
  <si>
    <t>线路损失电量</t>
  </si>
  <si>
    <t>抽水蓄能抽水耗用电量</t>
  </si>
  <si>
    <t>三、建筑业</t>
  </si>
  <si>
    <t>房屋建筑业</t>
  </si>
  <si>
    <t>土木工程建筑业</t>
  </si>
  <si>
    <t>建筑安装业</t>
  </si>
  <si>
    <t>建筑装饰、装修和其他建筑业</t>
  </si>
  <si>
    <t>四、交通运输、仓储和邮政业</t>
  </si>
  <si>
    <t>铁路运输业</t>
  </si>
  <si>
    <t>其中：电气化铁路</t>
  </si>
  <si>
    <t>道路运输业</t>
  </si>
  <si>
    <t>其中：城市公共交通运输</t>
  </si>
  <si>
    <t>水上运输业</t>
  </si>
  <si>
    <t>其中：港口岸电</t>
  </si>
  <si>
    <t>航空运输业</t>
  </si>
  <si>
    <t>管道运输业</t>
  </si>
  <si>
    <t>多式联运和运输代理业</t>
  </si>
  <si>
    <t>装卸搬运和仓储业</t>
  </si>
  <si>
    <t>邮政业</t>
  </si>
  <si>
    <t>五、信息传输、软件和信息技术服务业</t>
  </si>
  <si>
    <t>电信、广播电视和卫星传输服务</t>
  </si>
  <si>
    <t>互联网和相关服务</t>
  </si>
  <si>
    <t>其中：互联网数据服务</t>
  </si>
  <si>
    <t>软件和信息技术服务业</t>
  </si>
  <si>
    <t>六、批发和零售业</t>
  </si>
  <si>
    <t>其中：充换电服务业</t>
  </si>
  <si>
    <t>七、住宿和餐饮业</t>
  </si>
  <si>
    <t>八、金融业</t>
  </si>
  <si>
    <t>九、房地产业</t>
  </si>
  <si>
    <t>十、租赁和商务服务业</t>
  </si>
  <si>
    <t>其中：租赁业</t>
  </si>
  <si>
    <t>十一、公共服务及管理组织</t>
  </si>
  <si>
    <t>科学研宄和技术服务业</t>
  </si>
  <si>
    <t>其中：地质勘查</t>
  </si>
  <si>
    <t>其中：科技推广和应用服务业</t>
  </si>
  <si>
    <t>水利、环境和公共设施管理业</t>
  </si>
  <si>
    <t>其中：水利管理业</t>
  </si>
  <si>
    <t>其中：公共照明</t>
  </si>
  <si>
    <t>居民服务、修理和其他服务业</t>
  </si>
  <si>
    <t>教育、文化、体育和娱乐业</t>
  </si>
  <si>
    <t>其中：教育</t>
  </si>
  <si>
    <t>卫生和社会工作</t>
  </si>
  <si>
    <t>公共管理和社会组织、国际组织</t>
  </si>
  <si>
    <t>电力(亿千瓦小时)</t>
    <phoneticPr fontId="2" type="noConversion"/>
  </si>
  <si>
    <t>4-2 全国工业分行业终端能源消费量(实物量)-2019</t>
    <phoneticPr fontId="7" type="noConversion"/>
  </si>
  <si>
    <t>Final Energy Consumption by Industrial Sector (Physical Quantity)-2019</t>
  </si>
  <si>
    <t>行 业</t>
  </si>
  <si>
    <t>煤合计(万吨)</t>
    <phoneticPr fontId="2" type="noConversion"/>
  </si>
  <si>
    <t>原煤(万吨)</t>
    <phoneticPr fontId="2" type="noConversion"/>
  </si>
  <si>
    <t>洗精煤
(万吨)</t>
    <phoneticPr fontId="2" type="noConversion"/>
  </si>
  <si>
    <t>其他洗煤(万吨)</t>
    <phoneticPr fontId="2" type="noConversion"/>
  </si>
  <si>
    <t>焦炭(万吨)</t>
    <phoneticPr fontId="2" type="noConversion"/>
  </si>
  <si>
    <t>焦炉煤气(亿立方米)</t>
    <phoneticPr fontId="2" type="noConversion"/>
  </si>
  <si>
    <t>高炉煤气(亿立方米)</t>
    <phoneticPr fontId="2" type="noConversion"/>
  </si>
  <si>
    <t>转炉煤气(亿立方米)</t>
    <phoneticPr fontId="2" type="noConversion"/>
  </si>
  <si>
    <t>其他煤气(亿立方米)</t>
    <phoneticPr fontId="2" type="noConversion"/>
  </si>
  <si>
    <t>其他焦化产品(万吨)</t>
    <phoneticPr fontId="2" type="noConversion"/>
  </si>
  <si>
    <t>油品合计(万吨)</t>
    <phoneticPr fontId="2" type="noConversion"/>
  </si>
  <si>
    <t>原油(万吨)</t>
    <phoneticPr fontId="2" type="noConversion"/>
  </si>
  <si>
    <t>汽油(万吨)</t>
    <phoneticPr fontId="2" type="noConversion"/>
  </si>
  <si>
    <t>煤油(万吨)</t>
    <phoneticPr fontId="2" type="noConversion"/>
  </si>
  <si>
    <t>柴油(万吨)</t>
    <phoneticPr fontId="2" type="noConversion"/>
  </si>
  <si>
    <t>燃料油(万吨)</t>
    <phoneticPr fontId="2" type="noConversion"/>
  </si>
  <si>
    <t>石脑油(万吨)</t>
    <phoneticPr fontId="2" type="noConversion"/>
  </si>
  <si>
    <t>润滑油(万吨)</t>
    <phoneticPr fontId="2" type="noConversion"/>
  </si>
  <si>
    <t>石蜡(万吨)</t>
    <phoneticPr fontId="2" type="noConversion"/>
  </si>
  <si>
    <t>溶剂油(万吨)</t>
    <phoneticPr fontId="2" type="noConversion"/>
  </si>
  <si>
    <t>石油沥青(万吨)</t>
    <phoneticPr fontId="2" type="noConversion"/>
  </si>
  <si>
    <t>石油焦(万吨)</t>
    <phoneticPr fontId="2" type="noConversion"/>
  </si>
  <si>
    <t>液化石油气(万吨)</t>
    <phoneticPr fontId="2" type="noConversion"/>
  </si>
  <si>
    <t>炼厂干气(万吨)</t>
    <phoneticPr fontId="2" type="noConversion"/>
  </si>
  <si>
    <t>其他石油制品(万吨)</t>
    <phoneticPr fontId="2" type="noConversion"/>
  </si>
  <si>
    <t>天然气(亿立方米)</t>
    <phoneticPr fontId="2" type="noConversion"/>
  </si>
  <si>
    <t>液化天然气(万吨)</t>
    <phoneticPr fontId="2" type="noConversion"/>
  </si>
  <si>
    <t>热力(万百万千焦)</t>
    <phoneticPr fontId="2" type="noConversion"/>
  </si>
  <si>
    <t>其他能源(万吨标准煤)</t>
    <phoneticPr fontId="2" type="noConversion"/>
  </si>
  <si>
    <t>(一)采矿业</t>
  </si>
  <si>
    <t>(二)制造业</t>
  </si>
  <si>
    <t>木材加工和木、竹、藤、棕、草制品业</t>
    <phoneticPr fontId="7" type="noConversion"/>
  </si>
  <si>
    <t>橡胶和塑料制品业</t>
    <phoneticPr fontId="2" type="noConversion"/>
  </si>
  <si>
    <t>橡胶和塑料制品业</t>
    <phoneticPr fontId="7" type="noConversion"/>
  </si>
  <si>
    <t>汽车制造业</t>
    <phoneticPr fontId="7" type="noConversion"/>
  </si>
  <si>
    <t>铁路、船舶、航空航天和其他运输设备制造业</t>
    <phoneticPr fontId="7" type="noConversion"/>
  </si>
  <si>
    <t>(三)电力、热力、燃气及水生产和供应业</t>
  </si>
  <si>
    <t>Note：</t>
    <phoneticPr fontId="7" type="noConversion"/>
  </si>
  <si>
    <t>20140423修改</t>
    <phoneticPr fontId="7" type="noConversion"/>
  </si>
  <si>
    <t>CEADs专用设备制造业电力消费占比较全国过高，本次修改基于全国工业分行业热力消费的占比，对内蒙古工业热力消费总量进行分配</t>
    <phoneticPr fontId="7" type="noConversion"/>
  </si>
  <si>
    <t>修改内容体现在'CEADS-2019‘sheet的heat列。</t>
    <phoneticPr fontId="7" type="noConversion"/>
  </si>
  <si>
    <t>Energy use按照CEADS的比例进行划分</t>
    <phoneticPr fontId="7" type="noConversion"/>
  </si>
  <si>
    <t>农林牧渔业：汽油保留原数值的20%；柴油保留90%
建筑业：保留汽油的21%，柴油的74%。其余部分在交通运输行业进行统计。</t>
    <phoneticPr fontId="7" type="noConversion"/>
  </si>
  <si>
    <t>建筑业的石油沥青全部作为Non-energy use</t>
    <phoneticPr fontId="7" type="noConversion"/>
  </si>
  <si>
    <t>占比</t>
    <phoneticPr fontId="7" type="noConversion"/>
  </si>
  <si>
    <t>6-9上海市能源平衡表（实物量）-2019</t>
    <phoneticPr fontId="2" type="noConversion"/>
  </si>
  <si>
    <t>Energy_inventory</t>
  </si>
  <si>
    <t>Raw Coal</t>
    <phoneticPr fontId="2" type="noConversion"/>
  </si>
  <si>
    <t>Cleaned Coal</t>
    <phoneticPr fontId="2" type="noConversion"/>
  </si>
  <si>
    <t>Other Washed Coal</t>
    <phoneticPr fontId="2" type="noConversion"/>
  </si>
  <si>
    <t>Coke Oven Gas</t>
    <phoneticPr fontId="2" type="noConversion"/>
  </si>
  <si>
    <t>Other Gas</t>
    <phoneticPr fontId="2" type="noConversion"/>
  </si>
  <si>
    <t>Crude Oil</t>
    <phoneticPr fontId="2" type="noConversion"/>
  </si>
  <si>
    <t>Diesel Oil</t>
    <phoneticPr fontId="2" type="noConversion"/>
  </si>
  <si>
    <t>Fuel Oil</t>
    <phoneticPr fontId="2" type="noConversion"/>
  </si>
  <si>
    <t>Refinery Gas</t>
    <phoneticPr fontId="2" type="noConversion"/>
  </si>
  <si>
    <t>Natural Gas</t>
    <phoneticPr fontId="2" type="noConversion"/>
  </si>
  <si>
    <t>Other Coking Products</t>
    <phoneticPr fontId="2" type="noConversion"/>
  </si>
  <si>
    <t>Other Energy</t>
    <phoneticPr fontId="2" type="noConversion"/>
  </si>
  <si>
    <t>Other Petroleum Products</t>
    <phoneticPr fontId="2" type="noConversion"/>
  </si>
  <si>
    <r>
      <t>原煤
(万吨)
Raw Coal
(10</t>
    </r>
    <r>
      <rPr>
        <vertAlign val="superscript"/>
        <sz val="10"/>
        <rFont val="宋体"/>
        <family val="3"/>
        <charset val="134"/>
      </rPr>
      <t>4</t>
    </r>
    <r>
      <rPr>
        <sz val="10"/>
        <rFont val="宋体"/>
        <family val="3"/>
        <charset val="134"/>
      </rPr>
      <t xml:space="preserve"> tons)</t>
    </r>
    <phoneticPr fontId="2" type="noConversion"/>
  </si>
  <si>
    <t>原煤
(万吨)
Raw Coal
(104 tons)</t>
    <phoneticPr fontId="2" type="noConversion"/>
  </si>
  <si>
    <t>工业Energy Use</t>
    <phoneticPr fontId="2" type="noConversion"/>
  </si>
  <si>
    <t xml:space="preserve">    Non-Energy Use</t>
    <phoneticPr fontId="2" type="noConversion"/>
  </si>
  <si>
    <t>Industry Energy Use</t>
    <phoneticPr fontId="7" type="noConversion"/>
  </si>
  <si>
    <t>工业Energy Use</t>
    <phoneticPr fontId="7" type="noConversion"/>
  </si>
  <si>
    <t xml:space="preserve">  1.农、林、牧、渔业</t>
    <phoneticPr fontId="2" type="noConversion"/>
  </si>
  <si>
    <t>农、林、牧、渔业</t>
    <phoneticPr fontId="7" type="noConversion"/>
  </si>
  <si>
    <t>中国分类</t>
    <phoneticPr fontId="7" type="noConversion"/>
  </si>
  <si>
    <t>上海分行业综合能源消费</t>
    <phoneticPr fontId="7" type="noConversion"/>
  </si>
  <si>
    <t>Electric Equipment and Machinery</t>
    <phoneticPr fontId="7" type="noConversion"/>
  </si>
  <si>
    <t>Coal Mining and Dressing</t>
    <phoneticPr fontId="2" type="noConversion"/>
  </si>
  <si>
    <t>Chinese Model Fuel</t>
  </si>
  <si>
    <t>EPS Fuel</t>
  </si>
  <si>
    <t>EPS Industrial Module Fuel</t>
    <phoneticPr fontId="2" type="noConversion"/>
  </si>
  <si>
    <t>crude oil</t>
  </si>
  <si>
    <t>crude oil</t>
    <phoneticPr fontId="7" type="noConversion"/>
  </si>
  <si>
    <t>electricity</t>
  </si>
  <si>
    <t>electricity</t>
    <phoneticPr fontId="7" type="noConversion"/>
  </si>
  <si>
    <t>coal</t>
    <phoneticPr fontId="2" type="noConversion"/>
  </si>
  <si>
    <t>煤制品</t>
  </si>
  <si>
    <t>heat</t>
  </si>
  <si>
    <t>heat</t>
    <phoneticPr fontId="7" type="noConversion"/>
  </si>
  <si>
    <t>heavy fuel oil</t>
  </si>
  <si>
    <t>heavy fuel oil</t>
    <phoneticPr fontId="7" type="noConversion"/>
  </si>
  <si>
    <t>White Spirit</t>
  </si>
  <si>
    <t>jet fuel or kerosene</t>
  </si>
  <si>
    <t>petroleum diesel</t>
  </si>
  <si>
    <t>Gangue</t>
  </si>
  <si>
    <t>lignite</t>
  </si>
  <si>
    <t>petroleum diesel</t>
    <phoneticPr fontId="2" type="noConversion"/>
  </si>
  <si>
    <t>petroleum diesel</t>
    <phoneticPr fontId="7" type="noConversion"/>
  </si>
  <si>
    <t>Bitumen Asphalt</t>
  </si>
  <si>
    <t>Petroleum Coke</t>
  </si>
  <si>
    <t>petroleum gasoline</t>
  </si>
  <si>
    <t>LPG propane or butane</t>
  </si>
  <si>
    <t>Blast Furnance Gas</t>
  </si>
  <si>
    <t>Converter Gas</t>
  </si>
  <si>
    <t>Naphtha</t>
  </si>
  <si>
    <t>Lubricant</t>
    <phoneticPr fontId="7" type="noConversion"/>
  </si>
  <si>
    <t>Paraffin Waxes</t>
  </si>
  <si>
    <t>Liquefied Petroleum Gas</t>
  </si>
  <si>
    <t>natural gas</t>
  </si>
  <si>
    <t>natural gas</t>
    <phoneticPr fontId="7" type="noConversion"/>
  </si>
  <si>
    <t>Liquefied Natural Gas</t>
  </si>
  <si>
    <t>biofuel gasoline</t>
  </si>
  <si>
    <t>生物质汽油</t>
  </si>
  <si>
    <t>other energy</t>
    <phoneticPr fontId="2" type="noConversion"/>
  </si>
  <si>
    <t>biofuel diesel</t>
  </si>
  <si>
    <t>生物质柴油</t>
  </si>
  <si>
    <t>biomass</t>
  </si>
  <si>
    <t>生物质</t>
  </si>
  <si>
    <t>municipal solid waste</t>
  </si>
  <si>
    <t>城市生活垃圾</t>
  </si>
  <si>
    <t>biomass</t>
    <phoneticPr fontId="2" type="noConversion"/>
  </si>
  <si>
    <t>Rubber Products\Plastic Products</t>
    <phoneticPr fontId="7" type="noConversion"/>
  </si>
  <si>
    <t>汽车制造业</t>
    <phoneticPr fontId="2" type="noConversion"/>
  </si>
  <si>
    <t>Industry</t>
    <phoneticPr fontId="2" type="noConversion"/>
  </si>
  <si>
    <t>Industry</t>
    <phoneticPr fontId="7" type="noConversion"/>
  </si>
  <si>
    <t>Non-energy use(实物量)-2019</t>
    <phoneticPr fontId="7" type="noConversion"/>
  </si>
  <si>
    <t>农、林、牧、渔业</t>
  </si>
  <si>
    <t>EPS中有电力和热力模块，因此不再计算电力、热力及其生产供应业</t>
    <phoneticPr fontId="7" type="noConversion"/>
  </si>
  <si>
    <t>首先，石油焦、石油沥青的Non-energy use全部归为“非金属矿物制品业”；其次如果一个能源品种的Non-energy use量很小，将其全部归为“石油、煤炭及其他燃料制造业”、“化学原料和化学制品制造业”其中之一（具体参照全国该能源品种在这两个行业的消费量，取大）；对于其他Non-energy use量很大的能源品种，按照全国的比例（主要行业的消费比例）进行分配。</t>
    <phoneticPr fontId="7" type="noConversion"/>
  </si>
  <si>
    <t>建筑行业的石油沥青全部作为Non-energy use。</t>
    <phoneticPr fontId="7" type="noConversion"/>
  </si>
  <si>
    <t>全国</t>
    <phoneticPr fontId="7" type="noConversion"/>
  </si>
  <si>
    <t xml:space="preserve"> # Non-energy use</t>
    <phoneticPr fontId="7" type="noConversion"/>
  </si>
  <si>
    <t xml:space="preserve"> # 非金属矿物制品业</t>
    <phoneticPr fontId="7" type="noConversion"/>
  </si>
  <si>
    <t xml:space="preserve"> # 石油、煤炭及其他燃料加工业</t>
    <phoneticPr fontId="7" type="noConversion"/>
  </si>
  <si>
    <t xml:space="preserve"> # 黑色金属冶炼和压延加工业</t>
    <phoneticPr fontId="7" type="noConversion"/>
  </si>
  <si>
    <t>合计</t>
    <phoneticPr fontId="7" type="noConversion"/>
  </si>
  <si>
    <t xml:space="preserve"> # 化学原料和化学制品制造业</t>
    <phoneticPr fontId="7" type="noConversion"/>
  </si>
  <si>
    <t>其他焦化产品</t>
    <phoneticPr fontId="7" type="noConversion"/>
  </si>
  <si>
    <t>液化石油气</t>
    <phoneticPr fontId="7" type="noConversion"/>
  </si>
  <si>
    <t>工业合计</t>
    <phoneticPr fontId="7" type="noConversion"/>
  </si>
  <si>
    <t>Non-energy use(标准量)-2019</t>
    <phoneticPr fontId="7" type="noConversion"/>
  </si>
  <si>
    <t>天然气</t>
    <phoneticPr fontId="7" type="noConversion"/>
  </si>
  <si>
    <t>BTU</t>
    <phoneticPr fontId="7" type="noConversion"/>
  </si>
  <si>
    <t>原煤</t>
    <phoneticPr fontId="7" type="noConversion"/>
  </si>
  <si>
    <t>石脑油</t>
    <phoneticPr fontId="7" type="noConversion"/>
  </si>
  <si>
    <t>炼厂干气</t>
    <phoneticPr fontId="7" type="noConversion"/>
  </si>
  <si>
    <t>其他石油制品</t>
    <phoneticPr fontId="7" type="noConversion"/>
  </si>
  <si>
    <t>上海</t>
    <phoneticPr fontId="7" type="noConversion"/>
  </si>
  <si>
    <t>EPS行业</t>
    <phoneticPr fontId="7" type="noConversion"/>
  </si>
  <si>
    <t>非金属矿采选业</t>
    <phoneticPr fontId="2" type="noConversion"/>
  </si>
  <si>
    <t>化学原料和化学制品制造业</t>
    <phoneticPr fontId="7" type="noConversion"/>
  </si>
  <si>
    <t xml:space="preserve"> 黑色金属冶炼和压延加工业</t>
    <phoneticPr fontId="7" type="noConversion"/>
  </si>
  <si>
    <t>有色金属冶炼和压延加工业</t>
    <phoneticPr fontId="7" type="noConversion"/>
  </si>
  <si>
    <t>8451.73</t>
  </si>
  <si>
    <t>2098.02</t>
  </si>
  <si>
    <t>1628.55</t>
  </si>
  <si>
    <t>煤炭开采和洗选业</t>
    <phoneticPr fontId="7" type="noConversion"/>
  </si>
  <si>
    <t>全国</t>
    <phoneticPr fontId="2" type="noConversion"/>
  </si>
  <si>
    <t>上海</t>
    <phoneticPr fontId="2" type="noConversion"/>
  </si>
  <si>
    <t>4207.62</t>
    <phoneticPr fontId="2" type="noConversion"/>
  </si>
  <si>
    <t>5747.08</t>
  </si>
  <si>
    <t>1390.01</t>
  </si>
  <si>
    <t xml:space="preserve">  石油和天然气开采业</t>
  </si>
  <si>
    <t xml:space="preserve">  石油、煤炭及其他燃料加工业</t>
  </si>
  <si>
    <t xml:space="preserve">  有色金属冶炼和压延加工业</t>
  </si>
  <si>
    <t>6028.41</t>
  </si>
  <si>
    <t>1830.56</t>
  </si>
  <si>
    <t>Energy_inventory</t>
    <phoneticPr fontId="7" type="noConversion"/>
  </si>
  <si>
    <t>Energy use(标准量)-2019</t>
    <phoneticPr fontId="7" type="noConversion"/>
  </si>
  <si>
    <t>4-1 能源平衡表（实物量）-2019</t>
    <phoneticPr fontId="18" type="noConversion"/>
  </si>
  <si>
    <t>行 业</t>
    <phoneticPr fontId="18" type="noConversion"/>
  </si>
  <si>
    <t>加工转换投入(-)产出(+)量</t>
  </si>
  <si>
    <t>coal mining 05</t>
  </si>
  <si>
    <t>refined petroleum and coke 19</t>
  </si>
  <si>
    <t>energy pipelines and gas processing 352T353</t>
  </si>
  <si>
    <t>4-1 能源平衡表（标准量）-2019</t>
    <phoneticPr fontId="18" type="noConversion"/>
  </si>
  <si>
    <t xml:space="preserve">  5.炼油及煤制油</t>
    <phoneticPr fontId="2" type="noConversion"/>
  </si>
  <si>
    <t>EPS 行 业</t>
  </si>
  <si>
    <t>agriculture and forestry 01T03</t>
  </si>
  <si>
    <t>oil and gas extraction 06</t>
  </si>
  <si>
    <t>other mining and quarrying 07T08</t>
  </si>
  <si>
    <t>Mining Support Service Activities 09</t>
  </si>
  <si>
    <t>food beverage and tobacco 10T12</t>
  </si>
  <si>
    <t>textiles apparel and leather 13T15</t>
  </si>
  <si>
    <t>wood products 16</t>
  </si>
  <si>
    <t>pulp paper and printing 17T18</t>
  </si>
  <si>
    <t>chemicals 20</t>
  </si>
  <si>
    <t>rubber and plastic products 22</t>
  </si>
  <si>
    <t>cement and other nonmetallic minerals 239</t>
  </si>
  <si>
    <t>iron and steel 241</t>
  </si>
  <si>
    <t>other metals 242</t>
  </si>
  <si>
    <t>metal products except machinery and vehicles 25</t>
  </si>
  <si>
    <t>other manufacturing 31T33</t>
  </si>
  <si>
    <t>glass and glass products 231</t>
  </si>
  <si>
    <t>road vehicles 29</t>
  </si>
  <si>
    <t>nonroad vehicles 30</t>
  </si>
  <si>
    <t>appliances and electrical equipment 27</t>
  </si>
  <si>
    <t>computers and electronics 26</t>
  </si>
  <si>
    <t>other machinery 28</t>
  </si>
  <si>
    <t>water and waste 36T39</t>
  </si>
  <si>
    <t>Energy use(标准量)-2019</t>
    <phoneticPr fontId="2" type="noConversion"/>
  </si>
  <si>
    <t>coal</t>
    <phoneticPr fontId="7" type="noConversion"/>
  </si>
  <si>
    <t>construction 41T43</t>
  </si>
  <si>
    <t xml:space="preserve">  化学原料和化学制品制造业</t>
  </si>
  <si>
    <t>1057.39</t>
  </si>
  <si>
    <t>1058.99</t>
  </si>
  <si>
    <t>BIFUBC (标准量)-2019</t>
    <phoneticPr fontId="2" type="noConversion"/>
  </si>
  <si>
    <t>煤炭采选产品</t>
  </si>
  <si>
    <t>石油和天然气开采产品</t>
  </si>
  <si>
    <t>金属矿采选产品</t>
  </si>
  <si>
    <t>非金属矿和其他矿采选产品</t>
  </si>
  <si>
    <t>食品和烟草</t>
  </si>
  <si>
    <t>纺织品</t>
  </si>
  <si>
    <t>纺织服装鞋帽皮革羽绒及其制品</t>
  </si>
  <si>
    <t>木材加工品和家具</t>
  </si>
  <si>
    <t>造纸印刷和文教体育用品</t>
  </si>
  <si>
    <t>石油、炼焦产品和核燃料加工品</t>
  </si>
  <si>
    <t>化学产品</t>
  </si>
  <si>
    <t>非金属矿物制品</t>
  </si>
  <si>
    <t>金属冶炼和压延加工品</t>
  </si>
  <si>
    <t>金属制品</t>
  </si>
  <si>
    <t>通用设备</t>
  </si>
  <si>
    <t>专用设备</t>
  </si>
  <si>
    <t>交通运输设备</t>
  </si>
  <si>
    <t>电气机械和器材</t>
  </si>
  <si>
    <t>通信设备、计算机和其他电子设备</t>
  </si>
  <si>
    <t>仪器仪表</t>
  </si>
  <si>
    <t>其他制造产品和废品废料</t>
  </si>
  <si>
    <t>电力、热力的生产和供应</t>
  </si>
  <si>
    <t>燃气生产和供应</t>
  </si>
  <si>
    <t>水的生产和供应</t>
  </si>
  <si>
    <t>建筑业</t>
    <phoneticPr fontId="7" type="noConversion"/>
  </si>
  <si>
    <t>农业</t>
    <phoneticPr fontId="7" type="noConversion"/>
  </si>
  <si>
    <t>规模以上工业企业生产总值 (2019)</t>
    <phoneticPr fontId="2" type="noConversion"/>
  </si>
  <si>
    <t>比例分配增加值</t>
    <phoneticPr fontId="2" type="noConversion"/>
  </si>
  <si>
    <t>4.1. 农、林、牧、渔业</t>
  </si>
  <si>
    <t>4.2. 工业</t>
  </si>
  <si>
    <t>4.2.1. #用作原料、材料</t>
  </si>
  <si>
    <t>4.3. 建筑业</t>
  </si>
  <si>
    <t>实物消费量2020</t>
    <phoneticPr fontId="2" type="noConversion"/>
  </si>
  <si>
    <t>实物消费量2019</t>
    <phoneticPr fontId="2" type="noConversion"/>
  </si>
  <si>
    <t>农业</t>
    <phoneticPr fontId="2" type="noConversion"/>
  </si>
  <si>
    <t>近十年能耗强度变化</t>
    <phoneticPr fontId="2" type="noConversion"/>
  </si>
  <si>
    <t>能耗</t>
    <phoneticPr fontId="2" type="noConversion"/>
  </si>
  <si>
    <t>增加值</t>
    <phoneticPr fontId="2" type="noConversion"/>
  </si>
  <si>
    <t>能耗强度</t>
    <phoneticPr fontId="2" type="noConversion"/>
  </si>
  <si>
    <t>工业</t>
    <phoneticPr fontId="2" type="noConversion"/>
  </si>
  <si>
    <t>建筑业</t>
    <phoneticPr fontId="2" type="noConversion"/>
  </si>
  <si>
    <t>能耗</t>
  </si>
  <si>
    <t>增加值</t>
  </si>
  <si>
    <t>能耗强度</t>
  </si>
  <si>
    <t>建筑业</t>
  </si>
  <si>
    <t>实物消费量2015</t>
    <phoneticPr fontId="2" type="noConversion"/>
  </si>
  <si>
    <t>实物消费量2010</t>
    <phoneticPr fontId="2" type="noConversion"/>
  </si>
  <si>
    <t>实物消费量2005</t>
    <phoneticPr fontId="2" type="noConversion"/>
  </si>
  <si>
    <t>标准量2020</t>
    <phoneticPr fontId="2" type="noConversion"/>
  </si>
  <si>
    <t>标准量2015</t>
    <phoneticPr fontId="2" type="noConversion"/>
  </si>
  <si>
    <t>标准量2010</t>
    <phoneticPr fontId="2" type="noConversion"/>
  </si>
  <si>
    <t>标准量2005</t>
    <phoneticPr fontId="2" type="noConversion"/>
  </si>
  <si>
    <t>能耗强度变化</t>
    <phoneticPr fontId="2" type="noConversion"/>
  </si>
  <si>
    <t>实物消费量2018</t>
    <phoneticPr fontId="2" type="noConversion"/>
  </si>
  <si>
    <t>实物消费量2017</t>
    <phoneticPr fontId="2" type="noConversion"/>
  </si>
  <si>
    <t>实物消费量2016</t>
    <phoneticPr fontId="2" type="noConversion"/>
  </si>
  <si>
    <t>标准量2019</t>
    <phoneticPr fontId="2" type="noConversion"/>
  </si>
  <si>
    <t>标准量2018</t>
    <phoneticPr fontId="2" type="noConversion"/>
  </si>
  <si>
    <t>标准量2017</t>
    <phoneticPr fontId="2" type="noConversion"/>
  </si>
  <si>
    <t>标准量2016</t>
    <phoneticPr fontId="2" type="noConversion"/>
  </si>
  <si>
    <t>平均变化率</t>
    <phoneticPr fontId="2" type="noConversion"/>
  </si>
  <si>
    <t>2020-2060年变化率</t>
    <phoneticPr fontId="2" type="noConversion"/>
  </si>
  <si>
    <t>推测：每五年对比能耗强度下降速率变低，甚至有提升。行业对比，工业下降速率最快，农业最慢。近5年对比，</t>
    <phoneticPr fontId="2" type="noConversion"/>
  </si>
  <si>
    <t>平均变化</t>
    <phoneticPr fontId="2" type="noConversion"/>
  </si>
  <si>
    <t>金属制品、机械和设备修理服务</t>
  </si>
  <si>
    <t>信息传输、软件和信息技术服务</t>
  </si>
  <si>
    <t>租赁和商务服务</t>
  </si>
  <si>
    <t>科学研究和技术服务</t>
  </si>
  <si>
    <t>水利、环境和公共设施管理</t>
  </si>
  <si>
    <t>居民服务、修理和其他服务</t>
  </si>
  <si>
    <t>教育</t>
  </si>
  <si>
    <t>文化、体育和娱乐</t>
  </si>
  <si>
    <t>公共管理、社会保障和社会组织</t>
  </si>
  <si>
    <t>分行业增能耗预测</t>
    <phoneticPr fontId="2" type="noConversion"/>
  </si>
  <si>
    <t>农业</t>
    <phoneticPr fontId="2" type="noConversion"/>
  </si>
  <si>
    <t>工业</t>
    <phoneticPr fontId="2" type="noConversion"/>
  </si>
  <si>
    <t>建筑业</t>
    <phoneticPr fontId="2" type="noConversion"/>
  </si>
  <si>
    <t>能耗强度</t>
    <phoneticPr fontId="2" type="noConversion"/>
  </si>
  <si>
    <t>年平均下降率</t>
    <phoneticPr fontId="2" type="noConversion"/>
  </si>
  <si>
    <t>年平均变化率</t>
    <phoneticPr fontId="2" type="noConversion"/>
  </si>
  <si>
    <t>去掉政策影响</t>
    <phoneticPr fontId="2" type="noConversion"/>
  </si>
  <si>
    <t>下降率的估算</t>
    <phoneticPr fontId="2" type="noConversion"/>
  </si>
  <si>
    <t>我们预测能源消耗强度的下降速率会随着强度减少而出现指数型减少的趋势。因此我们需要估算下降率的底数，即本年下降强度占上一年比例。
1.农业近10年能源消耗强度受政策影响小，且技术提高进行节能效果有限，且存在增加的情况，我们预测未来会下降，因此使用2010-2015年平均的下降率预测
2.工业近十年消耗强度变化大，受政策和技术进步影响大。2005-2020年波动大，说明政策起了重要作用。为了排除政策影响，根据上海规划2025年比2020年工业能耗轻度下降14%的指标推算，按照过去十年平均的下降率的1/3去预测。
3. 建筑业同工业类似，但受影响小，波动小，因此按照过去十年平均的下降率的2/3去预测.</t>
    <phoneticPr fontId="2" type="noConversion"/>
  </si>
  <si>
    <t>2019年能耗强度</t>
    <phoneticPr fontId="2" type="noConversion"/>
  </si>
  <si>
    <t>2020年能耗强度</t>
    <phoneticPr fontId="2" type="noConversion"/>
  </si>
  <si>
    <t>分行业能源消耗强度变化率ΔX分</t>
    <phoneticPr fontId="2" type="noConversion"/>
  </si>
  <si>
    <t>总体能源消耗强度变化率ΔX总</t>
    <phoneticPr fontId="2" type="noConversion"/>
  </si>
  <si>
    <t>ΔX2020</t>
    <phoneticPr fontId="2" type="noConversion"/>
  </si>
  <si>
    <t>2020年能耗</t>
    <phoneticPr fontId="2" type="noConversion"/>
  </si>
  <si>
    <t>能耗强度(BTU/亿美元)</t>
    <phoneticPr fontId="7" type="noConversion"/>
  </si>
  <si>
    <t>btu/万吨标煤</t>
    <phoneticPr fontId="2" type="noConversion"/>
  </si>
  <si>
    <t>分行业汇总——2020年增加值*2019年能耗强度</t>
    <phoneticPr fontId="2" type="noConversion"/>
  </si>
  <si>
    <t>工业总——2020年增加值*2019年能耗强度</t>
    <phoneticPr fontId="2" type="noConversion"/>
  </si>
  <si>
    <t>能源消耗</t>
    <phoneticPr fontId="2" type="noConversion"/>
  </si>
  <si>
    <t>行业</t>
    <phoneticPr fontId="2" type="noConversion"/>
  </si>
  <si>
    <t>工业核对</t>
    <phoneticPr fontId="2" type="noConversion"/>
  </si>
  <si>
    <t>分行业增能耗预测(标准量)</t>
    <phoneticPr fontId="2" type="noConversion"/>
  </si>
  <si>
    <t>分行业增加值按2020年工业企业生产总值拆分为细分行业(实物量)</t>
    <phoneticPr fontId="2" type="noConversion"/>
  </si>
  <si>
    <t>工业Energy Use(标准量)</t>
    <phoneticPr fontId="2" type="noConversion"/>
  </si>
  <si>
    <t>农、林、牧、渔业(标准量)</t>
    <phoneticPr fontId="2" type="noConversion"/>
  </si>
  <si>
    <t>建筑业(标准量)</t>
    <phoneticPr fontId="2" type="noConversion"/>
  </si>
  <si>
    <t>上海2019-2060工业原料用能（BTU）</t>
    <phoneticPr fontId="2" type="noConversion"/>
  </si>
  <si>
    <t>上海2019-2060工业终端用能（BTU）</t>
    <phoneticPr fontId="2" type="noConversion"/>
  </si>
  <si>
    <t>终端电气化率</t>
    <phoneticPr fontId="7" type="noConversion"/>
  </si>
  <si>
    <t>增长率</t>
    <phoneticPr fontId="7" type="noConversion"/>
  </si>
  <si>
    <t>&gt;0.9</t>
    <phoneticPr fontId="7" type="noConversion"/>
  </si>
  <si>
    <t>&lt;=0.9</t>
    <phoneticPr fontId="7" type="noConversion"/>
  </si>
  <si>
    <t>上海2019-2060年用电量(BTU)</t>
    <phoneticPr fontId="2" type="noConversion"/>
  </si>
  <si>
    <t>Electricity prediction(标准量)</t>
    <phoneticPr fontId="2" type="noConversion"/>
  </si>
  <si>
    <t>EPS 行业</t>
    <phoneticPr fontId="7" type="noConversion"/>
  </si>
  <si>
    <t>coal</t>
  </si>
  <si>
    <t>上海2019年工业用能结构</t>
    <phoneticPr fontId="2" type="noConversion"/>
  </si>
  <si>
    <t>sum(no electricity)</t>
    <phoneticPr fontId="7" type="noConversion"/>
  </si>
  <si>
    <t>Crude Oil Energy Use Prediction(标准量)</t>
    <phoneticPr fontId="2" type="noConversion"/>
  </si>
  <si>
    <t>由于电力全部用于energy use所以，energy=终端</t>
    <phoneticPr fontId="2" type="noConversion"/>
  </si>
  <si>
    <t>除电力外，各行业Energy Use</t>
    <phoneticPr fontId="2" type="noConversion"/>
  </si>
  <si>
    <t>LPG propane or butane</t>
    <phoneticPr fontId="2" type="noConversion"/>
  </si>
  <si>
    <t>biomass-EU</t>
    <phoneticPr fontId="2" type="noConversion"/>
  </si>
  <si>
    <t>heat-EU</t>
    <phoneticPr fontId="2" type="noConversion"/>
  </si>
  <si>
    <t>natural gas-EU</t>
    <phoneticPr fontId="2" type="noConversion"/>
  </si>
  <si>
    <t>heavy fuel oil-EU</t>
    <phoneticPr fontId="2" type="noConversion"/>
  </si>
  <si>
    <t>petroleum diesel-EU</t>
    <phoneticPr fontId="2" type="noConversion"/>
  </si>
  <si>
    <t>LPG propane or butane-EU</t>
    <phoneticPr fontId="2" type="noConversion"/>
  </si>
  <si>
    <t>Coal-EU</t>
    <phoneticPr fontId="2" type="noConversion"/>
  </si>
  <si>
    <t>Non Energy use(标准量)-2019</t>
    <phoneticPr fontId="2" type="noConversion"/>
  </si>
  <si>
    <t>non Energy Use (标准量)-2019</t>
    <phoneticPr fontId="2" type="noConversion"/>
  </si>
  <si>
    <t>Crude Oil NEU</t>
    <phoneticPr fontId="2" type="noConversion"/>
  </si>
  <si>
    <t>Coal NEU</t>
    <phoneticPr fontId="2" type="noConversion"/>
  </si>
  <si>
    <t>LPG propane or butaneNEU</t>
    <phoneticPr fontId="2" type="noConversion"/>
  </si>
  <si>
    <t>petroleum diesel NEU</t>
    <phoneticPr fontId="2" type="noConversion"/>
  </si>
  <si>
    <t>heavy fuel oil NEU</t>
    <phoneticPr fontId="2" type="noConversion"/>
  </si>
  <si>
    <t>natural gas NEU</t>
    <phoneticPr fontId="2" type="noConversion"/>
  </si>
  <si>
    <t>heat NEU</t>
    <phoneticPr fontId="2" type="noConversion"/>
  </si>
  <si>
    <t>biomass NEU</t>
    <phoneticPr fontId="2" type="noConversion"/>
  </si>
  <si>
    <t>Unit: BTU</t>
  </si>
  <si>
    <t>construction 41T43</t>
    <phoneticPr fontId="2" type="noConversion"/>
  </si>
  <si>
    <t>液化天然气Energy use分配逻辑：
1. 采矿业、烟草制品业和电力、热力生产和供应业消费量为0.
2. 其余行业按照CEADS中天然气剩余的对应行业占比进行分配。</t>
    <phoneticPr fontId="7" type="noConversion"/>
  </si>
  <si>
    <t>CEADS缺失的能源品种按照EPS品种重新划分，按照先有比例算，例如高炉、转炉、石脑油、润滑油都属于LPG，按照CEADS中“其他煤气”的比例将高炉转炉拆分给不同行业。
液化天然气Energy use分配逻辑：1. 采矿业、烟草制品业和电力、热力生产和供应业消费量为0.2. 其余行业按照CEADS中天然气剩余的对应行业占比进行分配。</t>
    <phoneticPr fontId="7" type="noConversion"/>
  </si>
  <si>
    <t>能源消费总量（BTU）-2019</t>
    <phoneticPr fontId="2" type="noConversion"/>
  </si>
  <si>
    <t>总量</t>
    <phoneticPr fontId="2" type="noConversion"/>
  </si>
  <si>
    <t>核对</t>
    <phoneticPr fontId="2" type="noConversion"/>
  </si>
  <si>
    <t>除电力外，各行业Energy Use</t>
  </si>
  <si>
    <t>Mining Support Service Activities 09</t>
    <phoneticPr fontId="2" type="noConversion"/>
  </si>
  <si>
    <t>cement and other nonmetallic minerals 239</t>
    <phoneticPr fontId="7" type="noConversion"/>
  </si>
  <si>
    <t>industry</t>
    <phoneticPr fontId="7" type="noConversion"/>
  </si>
  <si>
    <t>other mining and quarrying 07T08</t>
    <phoneticPr fontId="2" type="noConversion"/>
  </si>
  <si>
    <t>上海2019-2060工业电气化率（BTU）</t>
    <phoneticPr fontId="2" type="noConversion"/>
  </si>
  <si>
    <t>转其他煤气比例</t>
    <phoneticPr fontId="2" type="noConversion"/>
  </si>
  <si>
    <t>地区生产总值</t>
  </si>
  <si>
    <t>交运仓邮</t>
  </si>
  <si>
    <t>批发零售</t>
  </si>
  <si>
    <t>餐饮住宿</t>
  </si>
  <si>
    <t>金融业</t>
  </si>
  <si>
    <t>房地产</t>
  </si>
  <si>
    <t>其他三产</t>
  </si>
  <si>
    <t>注：上海该行业增加值为0，不分配该行业</t>
    <phoneticPr fontId="2" type="noConversion"/>
  </si>
  <si>
    <t>能源消费量-BTU</t>
    <phoneticPr fontId="2" type="noConversion"/>
  </si>
  <si>
    <t>能源消费量(BTU)-2019为基础</t>
    <phoneticPr fontId="2" type="noConversion"/>
  </si>
  <si>
    <t>BIFUbC BAU Industrial Fuel Use before CCS</t>
    <phoneticPr fontId="7" type="noConversion"/>
  </si>
  <si>
    <t>BPoIFUfE BAU Proportion of Industrial Fuel Used for Energy</t>
    <phoneticPr fontId="2" type="noConversion"/>
  </si>
  <si>
    <t>Sources:</t>
  </si>
  <si>
    <t>Provincial  Gross Industrial Output</t>
    <phoneticPr fontId="18" type="noConversion"/>
  </si>
  <si>
    <r>
      <t xml:space="preserve">国家统计局 </t>
    </r>
    <r>
      <rPr>
        <sz val="10"/>
        <rFont val="Arial"/>
        <family val="2"/>
      </rPr>
      <t>National Bureau of Statistics</t>
    </r>
    <phoneticPr fontId="18" type="noConversion"/>
  </si>
  <si>
    <r>
      <t xml:space="preserve">中国能源统计年鉴  </t>
    </r>
    <r>
      <rPr>
        <sz val="10"/>
        <rFont val="Arial"/>
        <family val="2"/>
      </rPr>
      <t>China Energy Statistical Yearbook</t>
    </r>
    <r>
      <rPr>
        <sz val="10"/>
        <rFont val="宋体"/>
        <family val="3"/>
        <charset val="134"/>
      </rPr>
      <t xml:space="preserve"> </t>
    </r>
    <phoneticPr fontId="18" type="noConversion"/>
  </si>
  <si>
    <t>https://cnki.nbsti.net/CSYDMirror/trade/Yearbook/Single/N2021050066?z=Z024</t>
  </si>
  <si>
    <t>Provincal Final Energy Consumption by Industrial Sector</t>
    <phoneticPr fontId="18" type="noConversion"/>
  </si>
  <si>
    <t>Carbon Emission Accounts &amp; Datasets (CEADs)</t>
    <phoneticPr fontId="18" type="noConversion"/>
  </si>
  <si>
    <t>https://www.ceads.net/user/index.php?id=1135&amp;lang=en</t>
  </si>
  <si>
    <t>Provincial Electricity Consumption by Industrial Sector</t>
    <phoneticPr fontId="18" type="noConversion"/>
  </si>
  <si>
    <r>
      <t xml:space="preserve">中国电力企业联合会 </t>
    </r>
    <r>
      <rPr>
        <sz val="10"/>
        <rFont val="Arial"/>
        <family val="2"/>
      </rPr>
      <t>China Electricity Council</t>
    </r>
    <phoneticPr fontId="18" type="noConversion"/>
  </si>
  <si>
    <r>
      <t xml:space="preserve">电力工业统计资料汇编 </t>
    </r>
    <r>
      <rPr>
        <sz val="10"/>
        <rFont val="Arial"/>
        <family val="2"/>
      </rPr>
      <t>Compilation of Electricity Industry Statistical Data</t>
    </r>
    <phoneticPr fontId="18" type="noConversion"/>
  </si>
  <si>
    <t>Table 3-10</t>
    <phoneticPr fontId="7" type="noConversion"/>
  </si>
  <si>
    <t>https://cnki.nbsti.net/CSYDMirror/area/Yearbook/Single/N2022060182?z=D01</t>
  </si>
  <si>
    <t>Note:</t>
  </si>
  <si>
    <t xml:space="preserve">First, based on the national industrial sector's final energy consumption data and CEADS data, we disaggregate the </t>
    <phoneticPr fontId="7" type="noConversion"/>
  </si>
  <si>
    <t xml:space="preserve">industrial sector's final consumption into 41 industrial subsectors and further match them with the industry classification in the EPS model. </t>
    <phoneticPr fontId="7" type="noConversion"/>
  </si>
  <si>
    <t>Then, we allocate the fuel use of transformation sector to the corresponding industrial sectors.</t>
    <phoneticPr fontId="7" type="noConversion"/>
  </si>
  <si>
    <t>Finally, by summing up the final consumption and transformation, we obtained the initial year's Fuel use by industrial sector.</t>
    <phoneticPr fontId="7" type="noConversion"/>
  </si>
  <si>
    <t xml:space="preserve">The prediction of Fuel use by industrial sectors is divided into two parts. Firstly, the Non-energy use , </t>
    <phoneticPr fontId="7" type="noConversion"/>
  </si>
  <si>
    <t xml:space="preserve">where we assume that in the BAU scenario, no considerations are given to material substitution or </t>
    <phoneticPr fontId="7" type="noConversion"/>
  </si>
  <si>
    <t>material savings resulting from technological advancements. Under this assumption, Non-energy use grows proportionally</t>
    <phoneticPr fontId="7" type="noConversion"/>
  </si>
  <si>
    <t>with industry value-added. In this step, we utilize internal data - the predicted data for industry value-added by industrial subsectors.</t>
    <phoneticPr fontId="7" type="noConversion"/>
  </si>
  <si>
    <t xml:space="preserve">For energy use, our work focus on two parts. Firstly, we estimate future energy intensity and value-added to predict the energy use in industrial sector. </t>
    <phoneticPr fontId="7" type="noConversion"/>
  </si>
  <si>
    <t>It is important to note that the prediction starts from 2019, the second-to-last year of the 13th Five-Year Plan.</t>
    <phoneticPr fontId="7" type="noConversion"/>
  </si>
  <si>
    <t>We assume the continued effectiveness of the relevant policies, including the target of reducing energy intensity, in 2020.</t>
    <phoneticPr fontId="7" type="noConversion"/>
  </si>
  <si>
    <t>However, starting from 2021, we assume the policies to be ineffective, and the reduction in energy intensity will rely solely on technology advancements.</t>
    <phoneticPr fontId="7" type="noConversion"/>
  </si>
  <si>
    <t>Secondly, we estimate the electrification rate in the industrial sector and calculate the electricity consumption.</t>
    <phoneticPr fontId="7" type="noConversion"/>
  </si>
  <si>
    <t>As for the other energy sources, we assume that the consumption structure remains unchanged from 2019.</t>
  </si>
  <si>
    <t>Ultimately, by aggregating the Non-energy use and energy use data, we obtain the Fuel use for each industrial subsector in the simulated year.</t>
    <phoneticPr fontId="7" type="noConversion"/>
  </si>
  <si>
    <t>By calculating the ratio of energy use to total energy consumption for each industry, we obtain BPoIFUfE.</t>
    <phoneticPr fontId="7" type="noConversion"/>
  </si>
  <si>
    <r>
      <t xml:space="preserve">上海市统计局 </t>
    </r>
    <r>
      <rPr>
        <sz val="10"/>
        <rFont val="Arial"/>
        <family val="2"/>
      </rPr>
      <t>Shanghai Statistics Bureau</t>
    </r>
    <phoneticPr fontId="18" type="noConversion"/>
  </si>
  <si>
    <r>
      <t xml:space="preserve">上海统计年鉴 </t>
    </r>
    <r>
      <rPr>
        <sz val="10"/>
        <rFont val="Arial"/>
        <family val="2"/>
      </rPr>
      <t>Shanghai Province Statistical Yearbook</t>
    </r>
    <phoneticPr fontId="18" type="noConversion"/>
  </si>
  <si>
    <t>Table 13-3</t>
    <phoneticPr fontId="18" type="noConversion"/>
  </si>
  <si>
    <t>https://tjj.sh.gov.cn/tjnj/20210303/2abf188275224739bd5bce9bf128aca8.html</t>
    <phoneticPr fontId="2" type="noConversion"/>
  </si>
  <si>
    <t>Energy Balance of Shanghai</t>
    <phoneticPr fontId="18" type="noConversion"/>
  </si>
  <si>
    <t>Table 6-9</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</si>
</sst>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0.0000"/>
    <numFmt numFmtId="177" formatCode="0.00000"/>
    <numFmt numFmtId="178" formatCode="0.000"/>
    <numFmt numFmtId="179" formatCode="0.00_ "/>
    <numFmt numFmtId="180" formatCode="0.00_);[Red]\(0.00\)"/>
    <numFmt numFmtId="181" formatCode="0.0%"/>
    <numFmt numFmtId="182" formatCode="0_);[Red]\(0\)"/>
    <numFmt numFmtId="183" formatCode="0.0"/>
    <numFmt numFmtId="184" formatCode="0.000000000000000%"/>
    <numFmt numFmtId="185" formatCode="0.0000000000000000%"/>
    <numFmt numFmtId="186" formatCode="0.0000000000000000_ "/>
    <numFmt numFmtId="187" formatCode="0.0000%"/>
    <numFmt numFmtId="188" formatCode="0.000%"/>
    <numFmt numFmtId="189" formatCode="0.0000_);[Red]\(0.0000\)"/>
    <numFmt numFmtId="190" formatCode="0.000000%"/>
    <numFmt numFmtId="191" formatCode="0.0000000%"/>
  </numFmts>
  <fonts count="38">
    <font>
      <sz val="11"/>
      <color theme="1"/>
      <name val="等线"/>
      <family val="2"/>
      <charset val="134"/>
      <scheme val="minor"/>
    </font>
    <font>
      <sz val="11"/>
      <color theme="1"/>
      <name val="等线"/>
      <family val="2"/>
      <scheme val="minor"/>
    </font>
    <font>
      <sz val="9"/>
      <name val="等线"/>
      <family val="2"/>
      <charset val="134"/>
      <scheme val="minor"/>
    </font>
    <font>
      <sz val="11"/>
      <color theme="1"/>
      <name val="等线"/>
      <family val="2"/>
      <charset val="134"/>
      <scheme val="minor"/>
    </font>
    <font>
      <sz val="12"/>
      <name val="宋体"/>
      <family val="3"/>
      <charset val="134"/>
    </font>
    <font>
      <sz val="10"/>
      <name val="宋体"/>
      <family val="3"/>
      <charset val="134"/>
    </font>
    <font>
      <b/>
      <sz val="10"/>
      <name val="宋体"/>
      <family val="3"/>
      <charset val="134"/>
    </font>
    <font>
      <sz val="9"/>
      <name val="等线"/>
      <family val="3"/>
      <charset val="134"/>
      <scheme val="minor"/>
    </font>
    <font>
      <b/>
      <sz val="11"/>
      <color theme="1"/>
      <name val="等线"/>
      <family val="3"/>
      <charset val="134"/>
      <scheme val="minor"/>
    </font>
    <font>
      <sz val="11"/>
      <color theme="1"/>
      <name val="宋体"/>
      <family val="3"/>
      <charset val="134"/>
    </font>
    <font>
      <vertAlign val="superscript"/>
      <sz val="10"/>
      <name val="宋体"/>
      <family val="3"/>
      <charset val="134"/>
    </font>
    <font>
      <sz val="11"/>
      <name val="等线"/>
      <family val="3"/>
      <charset val="134"/>
      <scheme val="minor"/>
    </font>
    <font>
      <sz val="11"/>
      <color theme="1"/>
      <name val="等线"/>
      <family val="3"/>
      <charset val="134"/>
      <scheme val="minor"/>
    </font>
    <font>
      <sz val="10"/>
      <name val="Arial"/>
      <family val="2"/>
    </font>
    <font>
      <sz val="11"/>
      <color rgb="FFFF0000"/>
      <name val="等线"/>
      <family val="3"/>
      <charset val="134"/>
      <scheme val="minor"/>
    </font>
    <font>
      <sz val="10"/>
      <color theme="1"/>
      <name val="等线"/>
      <family val="3"/>
      <charset val="134"/>
      <scheme val="minor"/>
    </font>
    <font>
      <sz val="9"/>
      <color theme="1"/>
      <name val="等线"/>
      <family val="2"/>
      <scheme val="minor"/>
    </font>
    <font>
      <b/>
      <sz val="9"/>
      <color theme="1"/>
      <name val="等线"/>
      <family val="3"/>
      <charset val="134"/>
      <scheme val="minor"/>
    </font>
    <font>
      <sz val="9"/>
      <name val="宋体"/>
      <family val="3"/>
      <charset val="134"/>
    </font>
    <font>
      <sz val="10"/>
      <color theme="1"/>
      <name val="宋体"/>
      <family val="3"/>
      <charset val="134"/>
    </font>
    <font>
      <b/>
      <sz val="10"/>
      <color theme="1"/>
      <name val="宋体"/>
      <family val="3"/>
      <charset val="134"/>
    </font>
    <font>
      <b/>
      <sz val="11"/>
      <color rgb="FF000000"/>
      <name val="Calibri"/>
      <family val="2"/>
    </font>
    <font>
      <sz val="11"/>
      <color rgb="FF000000"/>
      <name val="Calibri"/>
      <family val="2"/>
    </font>
    <font>
      <sz val="11"/>
      <color rgb="FF000000"/>
      <name val="Arial"/>
      <family val="2"/>
    </font>
    <font>
      <b/>
      <sz val="11"/>
      <color rgb="FFFFFFFF"/>
      <name val="Calibri"/>
      <family val="2"/>
    </font>
    <font>
      <b/>
      <sz val="11"/>
      <color theme="4" tint="-0.249977111117893"/>
      <name val="Calibri"/>
      <family val="2"/>
    </font>
    <font>
      <b/>
      <sz val="11"/>
      <color theme="0"/>
      <name val="Calibri"/>
      <family val="2"/>
    </font>
    <font>
      <sz val="11"/>
      <color theme="0"/>
      <name val="Arial"/>
      <family val="2"/>
    </font>
    <font>
      <b/>
      <sz val="11"/>
      <color theme="3"/>
      <name val="Calibri"/>
      <family val="2"/>
    </font>
    <font>
      <sz val="11"/>
      <name val="宋体"/>
      <family val="3"/>
      <charset val="134"/>
    </font>
    <font>
      <sz val="10"/>
      <color rgb="FF000000"/>
      <name val="宋体"/>
      <family val="3"/>
      <charset val="134"/>
    </font>
    <font>
      <sz val="9"/>
      <color rgb="FF000000"/>
      <name val="宋体"/>
      <family val="3"/>
      <charset val="134"/>
    </font>
    <font>
      <b/>
      <sz val="11"/>
      <color indexed="8"/>
      <name val="等线"/>
      <family val="3"/>
      <charset val="134"/>
      <scheme val="minor"/>
    </font>
    <font>
      <sz val="11"/>
      <color indexed="8"/>
      <name val="等线"/>
      <family val="3"/>
      <charset val="134"/>
      <scheme val="minor"/>
    </font>
    <font>
      <sz val="10"/>
      <color theme="1"/>
      <name val="等线"/>
      <family val="2"/>
      <charset val="134"/>
      <scheme val="minor"/>
    </font>
    <font>
      <u/>
      <sz val="11"/>
      <color theme="10"/>
      <name val="等线"/>
      <family val="2"/>
      <charset val="134"/>
      <scheme val="minor"/>
    </font>
    <font>
      <b/>
      <sz val="11"/>
      <color theme="1"/>
      <name val="等线"/>
      <family val="2"/>
      <scheme val="minor"/>
    </font>
    <font>
      <b/>
      <sz val="10"/>
      <name val="Arial"/>
      <family val="2"/>
    </font>
  </fonts>
  <fills count="3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indexed="44"/>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
      <patternFill patternType="solid">
        <fgColor rgb="FF00B050"/>
        <bgColor indexed="64"/>
      </patternFill>
    </fill>
    <fill>
      <patternFill patternType="solid">
        <fgColor rgb="FF00B0F0"/>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rgb="FFED7D31"/>
        <bgColor indexed="64"/>
      </patternFill>
    </fill>
    <fill>
      <patternFill patternType="solid">
        <fgColor theme="5"/>
        <bgColor indexed="64"/>
      </patternFill>
    </fill>
    <fill>
      <patternFill patternType="solid">
        <fgColor rgb="FFF8D7CD"/>
        <bgColor indexed="64"/>
      </patternFill>
    </fill>
    <fill>
      <patternFill patternType="solid">
        <fgColor rgb="FFFCECE8"/>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rgb="FF7030A0"/>
        <bgColor indexed="64"/>
      </patternFill>
    </fill>
    <fill>
      <patternFill patternType="solid">
        <fgColor rgb="FFFF0000"/>
        <bgColor indexed="64"/>
      </patternFill>
    </fill>
    <fill>
      <patternFill patternType="solid">
        <fgColor theme="2"/>
        <bgColor indexed="64"/>
      </patternFill>
    </fill>
    <fill>
      <patternFill patternType="solid">
        <fgColor theme="5" tint="0.59999389629810485"/>
        <bgColor indexed="64"/>
      </patternFill>
    </fill>
    <fill>
      <patternFill patternType="solid">
        <fgColor rgb="FFFABF8F"/>
        <bgColor rgb="FF000000"/>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rgb="FFD9D9D9"/>
        <bgColor rgb="FF000000"/>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C00000"/>
        <bgColor indexed="64"/>
      </patternFill>
    </fill>
    <fill>
      <patternFill patternType="solid">
        <fgColor theme="6"/>
        <bgColor indexed="64"/>
      </patternFill>
    </fill>
  </fills>
  <borders count="21">
    <border>
      <left/>
      <right/>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rgb="FFFFFFFF"/>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s>
  <cellStyleXfs count="6">
    <xf numFmtId="0" fontId="0" fillId="0" borderId="0">
      <alignment vertical="center"/>
    </xf>
    <xf numFmtId="9" fontId="3" fillId="0" borderId="0" applyFont="0" applyFill="0" applyBorder="0" applyAlignment="0" applyProtection="0">
      <alignment vertical="center"/>
    </xf>
    <xf numFmtId="0" fontId="4" fillId="0" borderId="0">
      <alignment vertical="center"/>
    </xf>
    <xf numFmtId="0" fontId="13" fillId="0" borderId="0"/>
    <xf numFmtId="0" fontId="1" fillId="0" borderId="0"/>
    <xf numFmtId="0" fontId="35" fillId="0" borderId="0" applyNumberFormat="0" applyFill="0" applyBorder="0" applyAlignment="0" applyProtection="0">
      <alignment vertical="center"/>
    </xf>
  </cellStyleXfs>
  <cellXfs count="552">
    <xf numFmtId="0" fontId="0" fillId="0" borderId="0" xfId="0">
      <alignment vertical="center"/>
    </xf>
    <xf numFmtId="0" fontId="0" fillId="0" borderId="0" xfId="0" applyAlignment="1">
      <alignment horizontal="left" vertical="center"/>
    </xf>
    <xf numFmtId="0" fontId="0" fillId="0" borderId="0" xfId="0" applyAlignment="1"/>
    <xf numFmtId="0" fontId="9" fillId="0" borderId="0" xfId="0" applyFont="1">
      <alignment vertical="center"/>
    </xf>
    <xf numFmtId="49" fontId="6" fillId="0" borderId="0" xfId="2" applyNumberFormat="1" applyFont="1">
      <alignment vertical="center"/>
    </xf>
    <xf numFmtId="49" fontId="5" fillId="0" borderId="0" xfId="2" applyNumberFormat="1" applyFont="1">
      <alignment vertical="center"/>
    </xf>
    <xf numFmtId="49" fontId="5" fillId="0" borderId="6" xfId="2" applyNumberFormat="1" applyFont="1" applyBorder="1" applyAlignment="1">
      <alignment horizontal="center" vertical="center"/>
    </xf>
    <xf numFmtId="49" fontId="5" fillId="0" borderId="8" xfId="2" applyNumberFormat="1" applyFont="1" applyBorder="1" applyAlignment="1">
      <alignment horizontal="center" vertical="center" wrapText="1"/>
    </xf>
    <xf numFmtId="49" fontId="5" fillId="0" borderId="9" xfId="2" applyNumberFormat="1" applyFont="1" applyBorder="1" applyAlignment="1">
      <alignment horizontal="center" vertical="center" wrapText="1"/>
    </xf>
    <xf numFmtId="49" fontId="5" fillId="0" borderId="2" xfId="2" applyNumberFormat="1" applyFont="1" applyBorder="1" applyAlignment="1">
      <alignment horizontal="center" vertical="center" wrapText="1"/>
    </xf>
    <xf numFmtId="49" fontId="6" fillId="2" borderId="0" xfId="2" applyNumberFormat="1" applyFont="1" applyFill="1">
      <alignment vertical="center"/>
    </xf>
    <xf numFmtId="49" fontId="5" fillId="3" borderId="8" xfId="2" applyNumberFormat="1" applyFont="1" applyFill="1" applyBorder="1" applyAlignment="1">
      <alignment horizontal="center" vertical="center" wrapText="1"/>
    </xf>
    <xf numFmtId="0" fontId="11" fillId="5" borderId="10" xfId="0" applyFont="1" applyFill="1" applyBorder="1" applyAlignment="1">
      <alignment horizontal="center" vertical="center"/>
    </xf>
    <xf numFmtId="0" fontId="11" fillId="5" borderId="7" xfId="0" applyFont="1" applyFill="1" applyBorder="1" applyAlignment="1">
      <alignment horizontal="center" vertical="center"/>
    </xf>
    <xf numFmtId="0" fontId="11" fillId="5" borderId="11" xfId="0" applyFont="1" applyFill="1" applyBorder="1" applyAlignment="1">
      <alignment horizontal="center" vertical="center"/>
    </xf>
    <xf numFmtId="0" fontId="11" fillId="5" borderId="1" xfId="0" applyFont="1" applyFill="1" applyBorder="1" applyAlignment="1">
      <alignment horizontal="center" vertical="center"/>
    </xf>
    <xf numFmtId="2" fontId="12" fillId="0" borderId="0" xfId="0" applyNumberFormat="1" applyFont="1" applyAlignment="1"/>
    <xf numFmtId="176" fontId="12" fillId="0" borderId="0" xfId="0" applyNumberFormat="1" applyFont="1" applyAlignment="1"/>
    <xf numFmtId="11" fontId="12" fillId="0" borderId="0" xfId="0" applyNumberFormat="1" applyFont="1" applyAlignment="1"/>
    <xf numFmtId="177" fontId="12" fillId="0" borderId="0" xfId="0" applyNumberFormat="1" applyFont="1" applyAlignment="1"/>
    <xf numFmtId="9" fontId="12" fillId="0" borderId="0" xfId="0" applyNumberFormat="1" applyFont="1" applyAlignment="1"/>
    <xf numFmtId="178" fontId="12" fillId="0" borderId="0" xfId="0" applyNumberFormat="1" applyFont="1" applyAlignment="1"/>
    <xf numFmtId="0" fontId="11" fillId="0" borderId="0" xfId="3" applyFont="1"/>
    <xf numFmtId="2" fontId="14" fillId="0" borderId="0" xfId="0" applyNumberFormat="1" applyFont="1" applyAlignment="1"/>
    <xf numFmtId="176" fontId="14" fillId="0" borderId="0" xfId="0" applyNumberFormat="1" applyFont="1" applyAlignment="1"/>
    <xf numFmtId="177" fontId="14" fillId="0" borderId="0" xfId="0" applyNumberFormat="1" applyFont="1" applyAlignment="1"/>
    <xf numFmtId="0" fontId="12" fillId="0" borderId="0" xfId="0" applyFont="1" applyAlignment="1"/>
    <xf numFmtId="178" fontId="14" fillId="0" borderId="0" xfId="0" applyNumberFormat="1" applyFont="1" applyAlignment="1"/>
    <xf numFmtId="0" fontId="8" fillId="9" borderId="0" xfId="0" applyFont="1" applyFill="1" applyAlignment="1"/>
    <xf numFmtId="179" fontId="11" fillId="0" borderId="0" xfId="3" applyNumberFormat="1" applyFont="1"/>
    <xf numFmtId="0" fontId="15" fillId="4" borderId="10" xfId="0" applyFont="1" applyFill="1" applyBorder="1">
      <alignment vertical="center"/>
    </xf>
    <xf numFmtId="49" fontId="5" fillId="4" borderId="6" xfId="0" applyNumberFormat="1" applyFont="1" applyFill="1" applyBorder="1" applyAlignment="1">
      <alignment horizontal="center" vertical="center"/>
    </xf>
    <xf numFmtId="0" fontId="16" fillId="0" borderId="8" xfId="0" applyFont="1" applyBorder="1" applyAlignment="1"/>
    <xf numFmtId="49" fontId="5" fillId="0" borderId="2" xfId="0" applyNumberFormat="1" applyFont="1" applyBorder="1" applyAlignment="1">
      <alignment horizontal="left" vertical="center"/>
    </xf>
    <xf numFmtId="0" fontId="17" fillId="0" borderId="12" xfId="0" applyFont="1" applyBorder="1" applyAlignment="1"/>
    <xf numFmtId="49" fontId="6" fillId="0" borderId="3" xfId="0" applyNumberFormat="1" applyFont="1" applyBorder="1">
      <alignment vertical="center"/>
    </xf>
    <xf numFmtId="0" fontId="0" fillId="0" borderId="8" xfId="0" applyBorder="1" applyAlignment="1">
      <alignment horizontal="center"/>
    </xf>
    <xf numFmtId="0" fontId="16" fillId="0" borderId="12" xfId="0" applyFont="1" applyBorder="1" applyAlignment="1"/>
    <xf numFmtId="49" fontId="5" fillId="0" borderId="4" xfId="0" applyNumberFormat="1" applyFont="1" applyBorder="1">
      <alignment vertical="center"/>
    </xf>
    <xf numFmtId="49" fontId="5" fillId="0" borderId="5" xfId="0" applyNumberFormat="1" applyFont="1" applyBorder="1">
      <alignment vertical="center"/>
    </xf>
    <xf numFmtId="49" fontId="5" fillId="0" borderId="2" xfId="0" applyNumberFormat="1" applyFont="1" applyBorder="1">
      <alignment vertical="center"/>
    </xf>
    <xf numFmtId="49" fontId="6" fillId="0" borderId="7" xfId="0" applyNumberFormat="1" applyFont="1" applyBorder="1">
      <alignment vertical="center"/>
    </xf>
    <xf numFmtId="49" fontId="5" fillId="0" borderId="0" xfId="0" applyNumberFormat="1" applyFont="1">
      <alignment vertical="center"/>
    </xf>
    <xf numFmtId="49" fontId="5" fillId="0" borderId="1" xfId="0" applyNumberFormat="1" applyFont="1" applyBorder="1">
      <alignment vertical="center"/>
    </xf>
    <xf numFmtId="49" fontId="5" fillId="4" borderId="8" xfId="0" applyNumberFormat="1" applyFont="1" applyFill="1" applyBorder="1" applyAlignment="1">
      <alignment horizontal="center" vertical="top" wrapText="1"/>
    </xf>
    <xf numFmtId="0" fontId="19" fillId="0" borderId="8" xfId="0" applyFont="1" applyBorder="1" applyAlignment="1"/>
    <xf numFmtId="0" fontId="0" fillId="6" borderId="0" xfId="0" applyFill="1" applyAlignment="1"/>
    <xf numFmtId="180" fontId="0" fillId="0" borderId="0" xfId="0" applyNumberFormat="1" applyAlignment="1"/>
    <xf numFmtId="0" fontId="5" fillId="0" borderId="0" xfId="0" applyFont="1">
      <alignment vertical="center"/>
    </xf>
    <xf numFmtId="0" fontId="19" fillId="0" borderId="0" xfId="0" applyFont="1">
      <alignment vertical="center"/>
    </xf>
    <xf numFmtId="0" fontId="5" fillId="0" borderId="1" xfId="0" applyFont="1" applyBorder="1">
      <alignment vertical="center"/>
    </xf>
    <xf numFmtId="49" fontId="5" fillId="0" borderId="6" xfId="0" applyNumberFormat="1" applyFont="1" applyBorder="1" applyAlignment="1">
      <alignment horizontal="center" vertical="top"/>
    </xf>
    <xf numFmtId="49" fontId="5" fillId="0" borderId="8" xfId="0" applyNumberFormat="1" applyFont="1" applyBorder="1" applyAlignment="1">
      <alignment horizontal="center" vertical="top" wrapText="1"/>
    </xf>
    <xf numFmtId="49" fontId="5" fillId="0" borderId="9" xfId="0" applyNumberFormat="1" applyFont="1" applyBorder="1" applyAlignment="1">
      <alignment horizontal="center" vertical="top" wrapText="1"/>
    </xf>
    <xf numFmtId="0" fontId="5" fillId="0" borderId="13" xfId="0" applyFont="1" applyBorder="1" applyAlignment="1">
      <alignment horizontal="right" vertical="center"/>
    </xf>
    <xf numFmtId="0" fontId="5" fillId="0" borderId="7" xfId="0" applyFont="1" applyBorder="1" applyAlignment="1">
      <alignment horizontal="right" vertical="center"/>
    </xf>
    <xf numFmtId="49" fontId="5" fillId="0" borderId="7" xfId="0" applyNumberFormat="1" applyFont="1" applyBorder="1" applyAlignment="1">
      <alignment horizontal="right" vertical="center"/>
    </xf>
    <xf numFmtId="0" fontId="5" fillId="0" borderId="3" xfId="0" applyFont="1" applyBorder="1" applyAlignment="1">
      <alignment horizontal="right" vertical="center"/>
    </xf>
    <xf numFmtId="0" fontId="5" fillId="0" borderId="14" xfId="0" applyFont="1" applyBorder="1" applyAlignment="1">
      <alignment horizontal="right" vertical="center"/>
    </xf>
    <xf numFmtId="0" fontId="5" fillId="0" borderId="0" xfId="0" applyFont="1" applyAlignment="1">
      <alignment horizontal="right" vertical="center"/>
    </xf>
    <xf numFmtId="49" fontId="5" fillId="0" borderId="0" xfId="0" applyNumberFormat="1" applyFont="1" applyAlignment="1">
      <alignment horizontal="right" vertical="center"/>
    </xf>
    <xf numFmtId="0" fontId="5" fillId="0" borderId="4" xfId="0" applyFont="1" applyBorder="1" applyAlignment="1">
      <alignment horizontal="right" vertical="center"/>
    </xf>
    <xf numFmtId="49" fontId="5" fillId="0" borderId="4" xfId="0" applyNumberFormat="1" applyFont="1" applyBorder="1" applyAlignment="1">
      <alignment horizontal="right" vertical="center"/>
    </xf>
    <xf numFmtId="49" fontId="5" fillId="0" borderId="14" xfId="0" applyNumberFormat="1" applyFont="1" applyBorder="1" applyAlignment="1">
      <alignment horizontal="right" vertical="center"/>
    </xf>
    <xf numFmtId="0" fontId="5" fillId="0" borderId="15" xfId="0" applyFont="1" applyBorder="1" applyAlignment="1">
      <alignment horizontal="right" vertical="center"/>
    </xf>
    <xf numFmtId="0" fontId="5" fillId="0" borderId="1" xfId="0" applyFont="1" applyBorder="1" applyAlignment="1">
      <alignment horizontal="right" vertical="center"/>
    </xf>
    <xf numFmtId="49" fontId="5" fillId="0" borderId="1" xfId="0" applyNumberFormat="1" applyFont="1" applyBorder="1" applyAlignment="1">
      <alignment horizontal="right" vertical="center"/>
    </xf>
    <xf numFmtId="49" fontId="5" fillId="0" borderId="5" xfId="0" applyNumberFormat="1" applyFont="1" applyBorder="1" applyAlignment="1">
      <alignment horizontal="right" vertical="center"/>
    </xf>
    <xf numFmtId="49" fontId="5" fillId="0" borderId="15" xfId="0" applyNumberFormat="1" applyFont="1" applyBorder="1" applyAlignment="1">
      <alignment horizontal="right" vertical="center"/>
    </xf>
    <xf numFmtId="49" fontId="0" fillId="0" borderId="0" xfId="0" applyNumberFormat="1" applyAlignment="1"/>
    <xf numFmtId="49" fontId="5" fillId="8" borderId="8" xfId="2" applyNumberFormat="1" applyFont="1" applyFill="1" applyBorder="1" applyAlignment="1">
      <alignment horizontal="center" vertical="center" wrapText="1"/>
    </xf>
    <xf numFmtId="0" fontId="0" fillId="2" borderId="0" xfId="0" applyFill="1" applyAlignment="1"/>
    <xf numFmtId="180" fontId="0" fillId="2" borderId="0" xfId="0" applyNumberFormat="1" applyFill="1" applyAlignment="1"/>
    <xf numFmtId="49" fontId="5" fillId="2" borderId="0" xfId="0" applyNumberFormat="1" applyFont="1" applyFill="1">
      <alignment vertical="center"/>
    </xf>
    <xf numFmtId="0" fontId="5" fillId="2" borderId="14" xfId="0" applyFont="1" applyFill="1" applyBorder="1" applyAlignment="1">
      <alignment horizontal="right" vertical="center"/>
    </xf>
    <xf numFmtId="0" fontId="5" fillId="2" borderId="0" xfId="0" applyFont="1" applyFill="1" applyAlignment="1">
      <alignment horizontal="right" vertical="center"/>
    </xf>
    <xf numFmtId="49" fontId="5" fillId="2" borderId="0" xfId="0" applyNumberFormat="1" applyFont="1" applyFill="1" applyAlignment="1">
      <alignment horizontal="right" vertical="center"/>
    </xf>
    <xf numFmtId="49" fontId="5" fillId="2" borderId="4" xfId="0" applyNumberFormat="1" applyFont="1" applyFill="1" applyBorder="1" applyAlignment="1">
      <alignment horizontal="right" vertical="center"/>
    </xf>
    <xf numFmtId="0" fontId="5" fillId="2" borderId="4" xfId="0" applyFont="1" applyFill="1" applyBorder="1" applyAlignment="1">
      <alignment horizontal="right" vertical="center"/>
    </xf>
    <xf numFmtId="49" fontId="5" fillId="2" borderId="14" xfId="0" applyNumberFormat="1" applyFont="1" applyFill="1" applyBorder="1" applyAlignment="1">
      <alignment horizontal="right" vertical="center"/>
    </xf>
    <xf numFmtId="49" fontId="5" fillId="2" borderId="0" xfId="2" applyNumberFormat="1" applyFont="1" applyFill="1">
      <alignment vertical="center"/>
    </xf>
    <xf numFmtId="0" fontId="9" fillId="2" borderId="0" xfId="0" applyFont="1" applyFill="1">
      <alignment vertical="center"/>
    </xf>
    <xf numFmtId="49" fontId="5" fillId="8" borderId="0" xfId="2" applyNumberFormat="1" applyFont="1" applyFill="1">
      <alignment vertical="center"/>
    </xf>
    <xf numFmtId="0" fontId="0" fillId="8" borderId="0" xfId="0" applyFill="1">
      <alignment vertical="center"/>
    </xf>
    <xf numFmtId="0" fontId="9" fillId="8" borderId="0" xfId="0" applyFont="1" applyFill="1">
      <alignment vertical="center"/>
    </xf>
    <xf numFmtId="49" fontId="5" fillId="12" borderId="0" xfId="2" applyNumberFormat="1" applyFont="1" applyFill="1">
      <alignment vertical="center"/>
    </xf>
    <xf numFmtId="0" fontId="0" fillId="12" borderId="0" xfId="0" applyFill="1">
      <alignment vertical="center"/>
    </xf>
    <xf numFmtId="0" fontId="9" fillId="12" borderId="0" xfId="0" applyFont="1" applyFill="1">
      <alignment vertical="center"/>
    </xf>
    <xf numFmtId="0" fontId="0" fillId="2" borderId="0" xfId="0" applyFill="1">
      <alignment vertical="center"/>
    </xf>
    <xf numFmtId="180" fontId="5" fillId="4" borderId="8" xfId="0" applyNumberFormat="1" applyFont="1" applyFill="1" applyBorder="1" applyAlignment="1">
      <alignment horizontal="center" vertical="top" wrapText="1"/>
    </xf>
    <xf numFmtId="180" fontId="20" fillId="0" borderId="8" xfId="0" applyNumberFormat="1" applyFont="1" applyBorder="1" applyAlignment="1"/>
    <xf numFmtId="180" fontId="19" fillId="0" borderId="8" xfId="0" applyNumberFormat="1" applyFont="1" applyBorder="1" applyAlignment="1"/>
    <xf numFmtId="180" fontId="19" fillId="3" borderId="8" xfId="0" applyNumberFormat="1" applyFont="1" applyFill="1" applyBorder="1" applyAlignment="1"/>
    <xf numFmtId="180" fontId="5" fillId="3" borderId="4" xfId="0" applyNumberFormat="1" applyFont="1" applyFill="1" applyBorder="1">
      <alignment vertical="center"/>
    </xf>
    <xf numFmtId="180" fontId="9" fillId="0" borderId="0" xfId="0" applyNumberFormat="1" applyFont="1">
      <alignment vertical="center"/>
    </xf>
    <xf numFmtId="180" fontId="5" fillId="0" borderId="0" xfId="2" applyNumberFormat="1" applyFont="1">
      <alignment vertical="center"/>
    </xf>
    <xf numFmtId="180" fontId="5" fillId="0" borderId="2" xfId="2" applyNumberFormat="1" applyFont="1" applyBorder="1" applyAlignment="1">
      <alignment horizontal="center" vertical="center"/>
    </xf>
    <xf numFmtId="180" fontId="6" fillId="0" borderId="4" xfId="2" applyNumberFormat="1" applyFont="1" applyBorder="1">
      <alignment vertical="center"/>
    </xf>
    <xf numFmtId="180" fontId="5" fillId="0" borderId="4" xfId="2" applyNumberFormat="1" applyFont="1" applyBorder="1">
      <alignment vertical="center"/>
    </xf>
    <xf numFmtId="180" fontId="5" fillId="8" borderId="4" xfId="2" applyNumberFormat="1" applyFont="1" applyFill="1" applyBorder="1">
      <alignment vertical="center"/>
    </xf>
    <xf numFmtId="180" fontId="5" fillId="12" borderId="4" xfId="2" applyNumberFormat="1" applyFont="1" applyFill="1" applyBorder="1">
      <alignment vertical="center"/>
    </xf>
    <xf numFmtId="180" fontId="0" fillId="0" borderId="0" xfId="0" applyNumberFormat="1">
      <alignment vertical="center"/>
    </xf>
    <xf numFmtId="49" fontId="5" fillId="2" borderId="8" xfId="2" applyNumberFormat="1" applyFont="1" applyFill="1" applyBorder="1" applyAlignment="1">
      <alignment horizontal="center" vertical="center" wrapText="1"/>
    </xf>
    <xf numFmtId="49" fontId="5" fillId="13" borderId="0" xfId="2" applyNumberFormat="1" applyFont="1" applyFill="1">
      <alignment vertical="center"/>
    </xf>
    <xf numFmtId="180" fontId="0" fillId="13" borderId="0" xfId="0" applyNumberFormat="1" applyFill="1" applyAlignment="1"/>
    <xf numFmtId="0" fontId="0" fillId="13" borderId="0" xfId="0" applyFill="1">
      <alignment vertical="center"/>
    </xf>
    <xf numFmtId="0" fontId="9" fillId="13" borderId="0" xfId="0" applyFont="1" applyFill="1">
      <alignment vertical="center"/>
    </xf>
    <xf numFmtId="0" fontId="5" fillId="0" borderId="8" xfId="2" applyFont="1" applyBorder="1" applyAlignment="1">
      <alignment horizontal="center" vertical="center" wrapText="1"/>
    </xf>
    <xf numFmtId="0" fontId="21" fillId="15" borderId="18" xfId="0" applyFont="1" applyFill="1" applyBorder="1" applyAlignment="1">
      <alignment horizontal="center" vertical="center" wrapText="1" readingOrder="1"/>
    </xf>
    <xf numFmtId="0" fontId="22" fillId="16" borderId="19" xfId="0" applyFont="1" applyFill="1" applyBorder="1" applyAlignment="1">
      <alignment horizontal="left" vertical="center" wrapText="1" readingOrder="1"/>
    </xf>
    <xf numFmtId="0" fontId="22" fillId="17" borderId="20" xfId="0" applyFont="1" applyFill="1" applyBorder="1" applyAlignment="1">
      <alignment horizontal="left" vertical="center" wrapText="1" readingOrder="1"/>
    </xf>
    <xf numFmtId="0" fontId="22" fillId="16" borderId="20" xfId="0" applyFont="1" applyFill="1" applyBorder="1" applyAlignment="1">
      <alignment horizontal="left" vertical="center" wrapText="1" readingOrder="1"/>
    </xf>
    <xf numFmtId="0" fontId="25" fillId="15" borderId="20" xfId="0" applyFont="1" applyFill="1" applyBorder="1" applyAlignment="1">
      <alignment horizontal="left" wrapText="1" readingOrder="1"/>
    </xf>
    <xf numFmtId="0" fontId="22" fillId="16" borderId="20" xfId="0" applyFont="1" applyFill="1" applyBorder="1" applyAlignment="1">
      <alignment horizontal="left" wrapText="1" readingOrder="1"/>
    </xf>
    <xf numFmtId="0" fontId="22" fillId="17" borderId="20" xfId="0" applyFont="1" applyFill="1" applyBorder="1" applyAlignment="1">
      <alignment horizontal="left" wrapText="1" readingOrder="1"/>
    </xf>
    <xf numFmtId="0" fontId="23" fillId="8" borderId="20" xfId="0" applyFont="1" applyFill="1" applyBorder="1" applyAlignment="1">
      <alignment horizontal="left" vertical="center" wrapText="1" readingOrder="1"/>
    </xf>
    <xf numFmtId="0" fontId="24" fillId="8" borderId="20" xfId="0" applyFont="1" applyFill="1" applyBorder="1" applyAlignment="1">
      <alignment horizontal="left" wrapText="1" readingOrder="1"/>
    </xf>
    <xf numFmtId="0" fontId="23" fillId="8" borderId="19" xfId="0" applyFont="1" applyFill="1" applyBorder="1" applyAlignment="1">
      <alignment horizontal="left" vertical="center" wrapText="1" readingOrder="1"/>
    </xf>
    <xf numFmtId="0" fontId="24" fillId="8" borderId="19" xfId="0" applyFont="1" applyFill="1" applyBorder="1" applyAlignment="1">
      <alignment horizontal="left" wrapText="1" readingOrder="1"/>
    </xf>
    <xf numFmtId="0" fontId="23" fillId="15" borderId="20" xfId="0" applyFont="1" applyFill="1" applyBorder="1" applyAlignment="1">
      <alignment horizontal="left" vertical="center" wrapText="1" readingOrder="1"/>
    </xf>
    <xf numFmtId="0" fontId="24" fillId="15" borderId="20" xfId="0" applyFont="1" applyFill="1" applyBorder="1" applyAlignment="1">
      <alignment horizontal="left" wrapText="1" readingOrder="1"/>
    </xf>
    <xf numFmtId="0" fontId="23" fillId="18" borderId="20" xfId="0" applyFont="1" applyFill="1" applyBorder="1" applyAlignment="1">
      <alignment horizontal="left" vertical="center" wrapText="1" readingOrder="1"/>
    </xf>
    <xf numFmtId="0" fontId="24" fillId="18" borderId="20" xfId="0" applyFont="1" applyFill="1" applyBorder="1" applyAlignment="1">
      <alignment horizontal="left" wrapText="1" readingOrder="1"/>
    </xf>
    <xf numFmtId="0" fontId="25" fillId="18" borderId="20" xfId="0" applyFont="1" applyFill="1" applyBorder="1" applyAlignment="1">
      <alignment horizontal="left" wrapText="1" readingOrder="1"/>
    </xf>
    <xf numFmtId="0" fontId="23" fillId="11" borderId="20" xfId="0" applyFont="1" applyFill="1" applyBorder="1" applyAlignment="1">
      <alignment horizontal="left" vertical="center" wrapText="1" readingOrder="1"/>
    </xf>
    <xf numFmtId="0" fontId="24" fillId="11" borderId="20" xfId="0" applyFont="1" applyFill="1" applyBorder="1" applyAlignment="1">
      <alignment horizontal="left" wrapText="1" readingOrder="1"/>
    </xf>
    <xf numFmtId="0" fontId="25" fillId="11" borderId="20" xfId="0" applyFont="1" applyFill="1" applyBorder="1" applyAlignment="1">
      <alignment horizontal="left" wrapText="1" readingOrder="1"/>
    </xf>
    <xf numFmtId="0" fontId="23" fillId="19" borderId="20" xfId="0" applyFont="1" applyFill="1" applyBorder="1" applyAlignment="1">
      <alignment horizontal="left" vertical="center" wrapText="1" readingOrder="1"/>
    </xf>
    <xf numFmtId="0" fontId="24" fillId="19" borderId="20" xfId="0" applyFont="1" applyFill="1" applyBorder="1" applyAlignment="1">
      <alignment horizontal="left" wrapText="1" readingOrder="1"/>
    </xf>
    <xf numFmtId="0" fontId="23" fillId="20" borderId="20" xfId="0" applyFont="1" applyFill="1" applyBorder="1" applyAlignment="1">
      <alignment horizontal="left" vertical="center" wrapText="1" readingOrder="1"/>
    </xf>
    <xf numFmtId="0" fontId="24" fillId="20" borderId="20" xfId="0" applyFont="1" applyFill="1" applyBorder="1" applyAlignment="1">
      <alignment horizontal="left" vertical="center" wrapText="1" readingOrder="1"/>
    </xf>
    <xf numFmtId="0" fontId="26" fillId="20" borderId="20" xfId="0" applyFont="1" applyFill="1" applyBorder="1" applyAlignment="1">
      <alignment horizontal="left" vertical="center" wrapText="1" readingOrder="1"/>
    </xf>
    <xf numFmtId="0" fontId="24" fillId="21" borderId="19" xfId="0" applyFont="1" applyFill="1" applyBorder="1" applyAlignment="1">
      <alignment horizontal="left" wrapText="1" readingOrder="1"/>
    </xf>
    <xf numFmtId="0" fontId="27" fillId="21" borderId="19" xfId="0" applyFont="1" applyFill="1" applyBorder="1" applyAlignment="1">
      <alignment horizontal="left" vertical="center" wrapText="1" readingOrder="1"/>
    </xf>
    <xf numFmtId="0" fontId="23" fillId="10" borderId="20" xfId="0" applyFont="1" applyFill="1" applyBorder="1" applyAlignment="1">
      <alignment horizontal="left" vertical="center" wrapText="1" readingOrder="1"/>
    </xf>
    <xf numFmtId="0" fontId="24" fillId="10" borderId="20" xfId="0" applyFont="1" applyFill="1" applyBorder="1" applyAlignment="1">
      <alignment horizontal="left" wrapText="1" readingOrder="1"/>
    </xf>
    <xf numFmtId="0" fontId="23" fillId="2" borderId="20" xfId="0" applyFont="1" applyFill="1" applyBorder="1" applyAlignment="1">
      <alignment horizontal="left" vertical="center" wrapText="1" readingOrder="1"/>
    </xf>
    <xf numFmtId="0" fontId="28" fillId="2" borderId="20" xfId="0" applyFont="1" applyFill="1" applyBorder="1" applyAlignment="1">
      <alignment horizontal="left" wrapText="1" readingOrder="1"/>
    </xf>
    <xf numFmtId="0" fontId="28" fillId="18" borderId="20" xfId="0" applyFont="1" applyFill="1" applyBorder="1" applyAlignment="1">
      <alignment horizontal="left" wrapText="1" readingOrder="1"/>
    </xf>
    <xf numFmtId="0" fontId="28" fillId="8" borderId="20" xfId="0" applyFont="1" applyFill="1" applyBorder="1" applyAlignment="1">
      <alignment horizontal="left" wrapText="1" readingOrder="1"/>
    </xf>
    <xf numFmtId="0" fontId="0" fillId="4" borderId="0" xfId="0" applyFill="1" applyAlignment="1"/>
    <xf numFmtId="180" fontId="0" fillId="4" borderId="0" xfId="0" applyNumberFormat="1" applyFill="1" applyAlignment="1"/>
    <xf numFmtId="0" fontId="0" fillId="0" borderId="0" xfId="0" applyAlignment="1">
      <alignment horizontal="center"/>
    </xf>
    <xf numFmtId="0" fontId="0" fillId="0" borderId="0" xfId="0" applyAlignment="1">
      <alignment wrapText="1"/>
    </xf>
    <xf numFmtId="49" fontId="5" fillId="8" borderId="9" xfId="2" applyNumberFormat="1" applyFont="1" applyFill="1" applyBorder="1" applyAlignment="1">
      <alignment horizontal="center" vertical="center" wrapText="1"/>
    </xf>
    <xf numFmtId="49" fontId="5" fillId="22" borderId="4" xfId="0" applyNumberFormat="1" applyFont="1" applyFill="1" applyBorder="1">
      <alignment vertical="center"/>
    </xf>
    <xf numFmtId="49" fontId="5" fillId="22" borderId="4" xfId="0" applyNumberFormat="1" applyFont="1" applyFill="1" applyBorder="1" applyAlignment="1">
      <alignment horizontal="center" vertical="center"/>
    </xf>
    <xf numFmtId="180" fontId="19" fillId="22" borderId="8" xfId="0" applyNumberFormat="1" applyFont="1" applyFill="1" applyBorder="1" applyAlignment="1"/>
    <xf numFmtId="0" fontId="0" fillId="0" borderId="8" xfId="0" applyBorder="1" applyAlignment="1"/>
    <xf numFmtId="0" fontId="0" fillId="8" borderId="0" xfId="0" applyFill="1" applyAlignment="1"/>
    <xf numFmtId="180" fontId="0" fillId="6" borderId="0" xfId="0" applyNumberFormat="1" applyFill="1" applyAlignment="1"/>
    <xf numFmtId="0" fontId="0" fillId="0" borderId="0" xfId="0" applyAlignment="1">
      <alignment horizontal="right"/>
    </xf>
    <xf numFmtId="178" fontId="0" fillId="0" borderId="0" xfId="0" applyNumberFormat="1" applyAlignment="1"/>
    <xf numFmtId="0" fontId="0" fillId="22" borderId="0" xfId="0" applyFill="1" applyAlignment="1"/>
    <xf numFmtId="0" fontId="0" fillId="23" borderId="0" xfId="0" applyFill="1" applyAlignment="1"/>
    <xf numFmtId="11" fontId="0" fillId="0" borderId="0" xfId="0" applyNumberFormat="1" applyAlignment="1"/>
    <xf numFmtId="49" fontId="6" fillId="23" borderId="0" xfId="0" applyNumberFormat="1" applyFont="1" applyFill="1">
      <alignment vertical="center"/>
    </xf>
    <xf numFmtId="0" fontId="5" fillId="23" borderId="14" xfId="0" applyFont="1" applyFill="1" applyBorder="1" applyAlignment="1">
      <alignment horizontal="right" vertical="center"/>
    </xf>
    <xf numFmtId="0" fontId="5" fillId="23" borderId="0" xfId="0" applyFont="1" applyFill="1" applyAlignment="1">
      <alignment horizontal="right" vertical="center"/>
    </xf>
    <xf numFmtId="49" fontId="5" fillId="23" borderId="0" xfId="0" applyNumberFormat="1" applyFont="1" applyFill="1" applyAlignment="1">
      <alignment horizontal="right" vertical="center"/>
    </xf>
    <xf numFmtId="0" fontId="5" fillId="23" borderId="4" xfId="0" applyFont="1" applyFill="1" applyBorder="1" applyAlignment="1">
      <alignment horizontal="right" vertical="center"/>
    </xf>
    <xf numFmtId="49" fontId="5" fillId="23" borderId="4" xfId="0" applyNumberFormat="1" applyFont="1" applyFill="1" applyBorder="1" applyAlignment="1">
      <alignment horizontal="right" vertical="center"/>
    </xf>
    <xf numFmtId="180" fontId="28" fillId="2" borderId="20" xfId="0" applyNumberFormat="1" applyFont="1" applyFill="1" applyBorder="1" applyAlignment="1">
      <alignment horizontal="left" wrapText="1" readingOrder="1"/>
    </xf>
    <xf numFmtId="0" fontId="9" fillId="24" borderId="0" xfId="0" applyFont="1" applyFill="1">
      <alignment vertical="center"/>
    </xf>
    <xf numFmtId="0" fontId="24" fillId="24" borderId="20" xfId="0" applyFont="1" applyFill="1" applyBorder="1" applyAlignment="1">
      <alignment horizontal="left" wrapText="1" readingOrder="1"/>
    </xf>
    <xf numFmtId="49" fontId="5" fillId="24" borderId="8" xfId="2" applyNumberFormat="1" applyFont="1" applyFill="1" applyBorder="1" applyAlignment="1">
      <alignment horizontal="center" vertical="center" wrapText="1"/>
    </xf>
    <xf numFmtId="0" fontId="0" fillId="24" borderId="0" xfId="0" applyFill="1">
      <alignment vertical="center"/>
    </xf>
    <xf numFmtId="0" fontId="0" fillId="0" borderId="6" xfId="0" applyBorder="1" applyAlignment="1"/>
    <xf numFmtId="0" fontId="0" fillId="0" borderId="2" xfId="0" applyBorder="1" applyAlignment="1"/>
    <xf numFmtId="0" fontId="0" fillId="0" borderId="9" xfId="0" applyBorder="1" applyAlignment="1">
      <alignment horizontal="center"/>
    </xf>
    <xf numFmtId="0" fontId="0" fillId="0" borderId="9" xfId="0"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0" fillId="0" borderId="7" xfId="0" applyBorder="1" applyAlignment="1"/>
    <xf numFmtId="0" fontId="0" fillId="0" borderId="3" xfId="0" applyBorder="1" applyAlignment="1"/>
    <xf numFmtId="180" fontId="0" fillId="0" borderId="14" xfId="0" applyNumberFormat="1" applyBorder="1" applyAlignment="1"/>
    <xf numFmtId="180" fontId="0" fillId="0" borderId="4" xfId="0" applyNumberFormat="1" applyBorder="1" applyAlignment="1"/>
    <xf numFmtId="49" fontId="5" fillId="25" borderId="4" xfId="0" applyNumberFormat="1" applyFont="1" applyFill="1" applyBorder="1">
      <alignment vertical="center"/>
    </xf>
    <xf numFmtId="180" fontId="0" fillId="0" borderId="8" xfId="0" applyNumberFormat="1" applyBorder="1" applyAlignment="1">
      <alignment horizontal="right"/>
    </xf>
    <xf numFmtId="9" fontId="0" fillId="0" borderId="8" xfId="1" applyFont="1" applyBorder="1" applyAlignment="1"/>
    <xf numFmtId="180" fontId="0" fillId="0" borderId="8" xfId="0" applyNumberFormat="1" applyBorder="1" applyAlignment="1"/>
    <xf numFmtId="9" fontId="0" fillId="0" borderId="8" xfId="0" applyNumberFormat="1" applyBorder="1" applyAlignment="1"/>
    <xf numFmtId="180" fontId="0" fillId="0" borderId="8" xfId="1" applyNumberFormat="1" applyFont="1" applyBorder="1" applyAlignment="1"/>
    <xf numFmtId="180" fontId="0" fillId="0" borderId="15" xfId="0" applyNumberFormat="1" applyBorder="1" applyAlignment="1"/>
    <xf numFmtId="180" fontId="0" fillId="0" borderId="1" xfId="0" applyNumberFormat="1" applyBorder="1" applyAlignment="1"/>
    <xf numFmtId="0" fontId="0" fillId="0" borderId="1" xfId="0" applyBorder="1" applyAlignment="1"/>
    <xf numFmtId="180" fontId="0" fillId="0" borderId="9" xfId="0" applyNumberFormat="1" applyBorder="1" applyAlignment="1"/>
    <xf numFmtId="0" fontId="29" fillId="0" borderId="7" xfId="2" applyFont="1" applyBorder="1" applyAlignment="1">
      <alignment horizontal="right" vertical="center"/>
    </xf>
    <xf numFmtId="49" fontId="29" fillId="0" borderId="14" xfId="2" applyNumberFormat="1" applyFont="1" applyBorder="1" applyAlignment="1">
      <alignment horizontal="right" vertical="center"/>
    </xf>
    <xf numFmtId="0" fontId="0" fillId="0" borderId="8" xfId="0" applyBorder="1" applyAlignment="1">
      <alignment horizontal="left"/>
    </xf>
    <xf numFmtId="0" fontId="29" fillId="0" borderId="13" xfId="2" applyFont="1" applyBorder="1" applyAlignment="1">
      <alignment horizontal="right" vertical="center"/>
    </xf>
    <xf numFmtId="49" fontId="5" fillId="0" borderId="7" xfId="2" applyNumberFormat="1" applyFont="1" applyBorder="1" applyAlignment="1">
      <alignment horizontal="right" vertical="center"/>
    </xf>
    <xf numFmtId="49" fontId="5" fillId="27" borderId="4" xfId="0" applyNumberFormat="1" applyFont="1" applyFill="1" applyBorder="1">
      <alignment vertical="center"/>
    </xf>
    <xf numFmtId="180" fontId="0" fillId="27" borderId="14" xfId="0" applyNumberFormat="1" applyFill="1" applyBorder="1" applyAlignment="1"/>
    <xf numFmtId="180" fontId="0" fillId="27" borderId="0" xfId="0" applyNumberFormat="1" applyFill="1" applyAlignment="1"/>
    <xf numFmtId="0" fontId="0" fillId="27" borderId="0" xfId="0" applyFill="1" applyAlignment="1"/>
    <xf numFmtId="180" fontId="0" fillId="27" borderId="4" xfId="0" applyNumberFormat="1" applyFill="1" applyBorder="1" applyAlignment="1"/>
    <xf numFmtId="180" fontId="0" fillId="0" borderId="6" xfId="0" applyNumberFormat="1" applyBorder="1" applyAlignment="1"/>
    <xf numFmtId="49" fontId="5" fillId="29" borderId="4" xfId="0" applyNumberFormat="1" applyFont="1" applyFill="1" applyBorder="1">
      <alignment vertical="center"/>
    </xf>
    <xf numFmtId="180" fontId="0" fillId="29" borderId="14" xfId="0" applyNumberFormat="1" applyFill="1" applyBorder="1" applyAlignment="1"/>
    <xf numFmtId="180" fontId="0" fillId="29" borderId="0" xfId="0" applyNumberFormat="1" applyFill="1" applyAlignment="1"/>
    <xf numFmtId="0" fontId="0" fillId="29" borderId="0" xfId="0" applyFill="1" applyAlignment="1"/>
    <xf numFmtId="180" fontId="0" fillId="29" borderId="4" xfId="0" applyNumberFormat="1" applyFill="1" applyBorder="1" applyAlignment="1"/>
    <xf numFmtId="9" fontId="0" fillId="0" borderId="8" xfId="1" applyFont="1" applyFill="1" applyBorder="1" applyAlignment="1"/>
    <xf numFmtId="180" fontId="0" fillId="0" borderId="8" xfId="1" applyNumberFormat="1" applyFont="1" applyFill="1" applyBorder="1" applyAlignment="1"/>
    <xf numFmtId="49" fontId="5" fillId="28" borderId="0" xfId="0" applyNumberFormat="1" applyFont="1" applyFill="1" applyAlignment="1">
      <alignment horizontal="right" vertical="center"/>
    </xf>
    <xf numFmtId="49" fontId="5" fillId="28" borderId="7" xfId="0" applyNumberFormat="1" applyFont="1" applyFill="1" applyBorder="1" applyAlignment="1">
      <alignment horizontal="right" vertical="center"/>
    </xf>
    <xf numFmtId="49" fontId="5" fillId="11" borderId="4" xfId="0" applyNumberFormat="1" applyFont="1" applyFill="1" applyBorder="1">
      <alignment vertical="center"/>
    </xf>
    <xf numFmtId="180" fontId="0" fillId="11" borderId="14" xfId="0" applyNumberFormat="1" applyFill="1" applyBorder="1" applyAlignment="1"/>
    <xf numFmtId="180" fontId="0" fillId="11" borderId="0" xfId="0" applyNumberFormat="1" applyFill="1" applyAlignment="1"/>
    <xf numFmtId="0" fontId="0" fillId="11" borderId="0" xfId="0" applyFill="1" applyAlignment="1"/>
    <xf numFmtId="180" fontId="0" fillId="11" borderId="4" xfId="0" applyNumberFormat="1" applyFill="1" applyBorder="1" applyAlignment="1"/>
    <xf numFmtId="0" fontId="0" fillId="11" borderId="8" xfId="0" applyFill="1" applyBorder="1" applyAlignment="1">
      <alignment horizontal="center"/>
    </xf>
    <xf numFmtId="9" fontId="0" fillId="0" borderId="0" xfId="1" applyFont="1" applyAlignment="1"/>
    <xf numFmtId="181" fontId="0" fillId="0" borderId="0" xfId="0" applyNumberFormat="1" applyAlignment="1"/>
    <xf numFmtId="9" fontId="5" fillId="28" borderId="0" xfId="1" applyFont="1" applyFill="1" applyAlignment="1">
      <alignment horizontal="right" vertical="center"/>
    </xf>
    <xf numFmtId="0" fontId="5" fillId="18" borderId="8" xfId="2" applyFont="1" applyFill="1" applyBorder="1" applyAlignment="1">
      <alignment horizontal="center" vertical="center" wrapText="1"/>
    </xf>
    <xf numFmtId="49" fontId="5" fillId="18" borderId="8" xfId="2" applyNumberFormat="1" applyFont="1" applyFill="1" applyBorder="1" applyAlignment="1">
      <alignment horizontal="center" vertical="center" wrapText="1"/>
    </xf>
    <xf numFmtId="49" fontId="5" fillId="21" borderId="8" xfId="2" applyNumberFormat="1" applyFont="1" applyFill="1" applyBorder="1" applyAlignment="1">
      <alignment horizontal="center" vertical="center" wrapText="1"/>
    </xf>
    <xf numFmtId="49" fontId="5" fillId="15" borderId="8" xfId="2" applyNumberFormat="1" applyFont="1" applyFill="1" applyBorder="1" applyAlignment="1">
      <alignment horizontal="center" vertical="center" wrapText="1"/>
    </xf>
    <xf numFmtId="49" fontId="5" fillId="30" borderId="8" xfId="2" applyNumberFormat="1" applyFont="1" applyFill="1" applyBorder="1" applyAlignment="1">
      <alignment horizontal="center" vertical="center" wrapText="1"/>
    </xf>
    <xf numFmtId="49" fontId="5" fillId="15" borderId="9" xfId="2" applyNumberFormat="1" applyFont="1" applyFill="1" applyBorder="1" applyAlignment="1">
      <alignment horizontal="center" vertical="center" wrapText="1"/>
    </xf>
    <xf numFmtId="49" fontId="5" fillId="7" borderId="8" xfId="2" applyNumberFormat="1" applyFont="1" applyFill="1" applyBorder="1" applyAlignment="1">
      <alignment horizontal="center" vertical="center" wrapText="1"/>
    </xf>
    <xf numFmtId="0" fontId="5" fillId="10" borderId="8" xfId="2" applyFont="1" applyFill="1" applyBorder="1" applyAlignment="1">
      <alignment horizontal="center" vertical="center" wrapText="1"/>
    </xf>
    <xf numFmtId="11" fontId="0" fillId="0" borderId="0" xfId="0" applyNumberFormat="1">
      <alignment vertical="center"/>
    </xf>
    <xf numFmtId="0" fontId="0" fillId="0" borderId="0" xfId="0" applyAlignment="1">
      <alignment horizontal="left"/>
    </xf>
    <xf numFmtId="0" fontId="30" fillId="31" borderId="8" xfId="0" applyFont="1" applyFill="1" applyBorder="1">
      <alignment vertical="center"/>
    </xf>
    <xf numFmtId="49" fontId="5" fillId="31" borderId="6" xfId="0" applyNumberFormat="1" applyFont="1" applyFill="1" applyBorder="1" applyAlignment="1">
      <alignment horizontal="center" vertical="center"/>
    </xf>
    <xf numFmtId="0" fontId="31" fillId="0" borderId="12" xfId="0" applyFont="1" applyBorder="1">
      <alignment vertical="center"/>
    </xf>
    <xf numFmtId="0" fontId="9" fillId="0" borderId="4" xfId="0" applyFont="1" applyBorder="1">
      <alignment vertical="center"/>
    </xf>
    <xf numFmtId="0" fontId="31" fillId="0" borderId="11" xfId="0" applyFont="1" applyBorder="1">
      <alignment vertical="center"/>
    </xf>
    <xf numFmtId="0" fontId="9" fillId="0" borderId="15" xfId="0" applyFont="1" applyBorder="1">
      <alignment vertical="center"/>
    </xf>
    <xf numFmtId="0" fontId="9" fillId="0" borderId="1" xfId="0" applyFont="1" applyBorder="1">
      <alignment vertical="center"/>
    </xf>
    <xf numFmtId="0" fontId="9" fillId="0" borderId="5" xfId="0" applyFont="1" applyBorder="1">
      <alignment vertical="center"/>
    </xf>
    <xf numFmtId="49" fontId="9" fillId="0" borderId="7" xfId="0" applyNumberFormat="1" applyFont="1" applyBorder="1">
      <alignment vertical="center"/>
    </xf>
    <xf numFmtId="49" fontId="9" fillId="0" borderId="3" xfId="0" applyNumberFormat="1" applyFont="1" applyBorder="1">
      <alignment vertical="center"/>
    </xf>
    <xf numFmtId="49" fontId="9" fillId="0" borderId="0" xfId="0" applyNumberFormat="1" applyFont="1">
      <alignment vertical="center"/>
    </xf>
    <xf numFmtId="49" fontId="9" fillId="0" borderId="4" xfId="0" applyNumberFormat="1" applyFont="1" applyBorder="1">
      <alignment vertical="center"/>
    </xf>
    <xf numFmtId="0" fontId="30" fillId="31" borderId="10" xfId="0" applyFont="1" applyFill="1" applyBorder="1" applyAlignment="1">
      <alignment horizontal="center" vertical="center"/>
    </xf>
    <xf numFmtId="49" fontId="5" fillId="31" borderId="10" xfId="0" applyNumberFormat="1" applyFont="1" applyFill="1" applyBorder="1" applyAlignment="1">
      <alignment horizontal="center" vertical="center"/>
    </xf>
    <xf numFmtId="49" fontId="5" fillId="26" borderId="0" xfId="2" applyNumberFormat="1" applyFont="1" applyFill="1">
      <alignment vertical="center"/>
    </xf>
    <xf numFmtId="180" fontId="5" fillId="26" borderId="4" xfId="2" applyNumberFormat="1" applyFont="1" applyFill="1" applyBorder="1">
      <alignment vertical="center"/>
    </xf>
    <xf numFmtId="0" fontId="0" fillId="26" borderId="0" xfId="0" applyFill="1">
      <alignment vertical="center"/>
    </xf>
    <xf numFmtId="0" fontId="9" fillId="26" borderId="0" xfId="0" applyFont="1" applyFill="1">
      <alignment vertical="center"/>
    </xf>
    <xf numFmtId="0" fontId="5" fillId="0" borderId="10" xfId="2" applyFont="1" applyBorder="1" applyAlignment="1">
      <alignment horizontal="center" vertical="center" wrapText="1"/>
    </xf>
    <xf numFmtId="49" fontId="5" fillId="0" borderId="10" xfId="0" applyNumberFormat="1" applyFont="1" applyBorder="1">
      <alignment vertical="center"/>
    </xf>
    <xf numFmtId="49" fontId="5" fillId="0" borderId="12" xfId="0" applyNumberFormat="1" applyFont="1" applyBorder="1">
      <alignment vertical="center"/>
    </xf>
    <xf numFmtId="49" fontId="5" fillId="0" borderId="11" xfId="0" applyNumberFormat="1" applyFont="1" applyBorder="1">
      <alignment vertical="center"/>
    </xf>
    <xf numFmtId="49" fontId="5" fillId="0" borderId="10" xfId="2" applyNumberFormat="1" applyFont="1" applyBorder="1" applyAlignment="1">
      <alignment horizontal="center" vertical="center" wrapText="1"/>
    </xf>
    <xf numFmtId="49" fontId="5" fillId="0" borderId="13" xfId="2" applyNumberFormat="1" applyFont="1" applyBorder="1" applyAlignment="1">
      <alignment horizontal="center" vertical="center" wrapText="1"/>
    </xf>
    <xf numFmtId="49" fontId="9" fillId="32" borderId="0" xfId="0" applyNumberFormat="1" applyFont="1" applyFill="1">
      <alignment vertical="center"/>
    </xf>
    <xf numFmtId="0" fontId="12" fillId="4" borderId="10" xfId="0" applyFont="1" applyFill="1" applyBorder="1" applyAlignment="1">
      <alignment horizontal="center" vertical="center" wrapText="1"/>
    </xf>
    <xf numFmtId="0" fontId="0" fillId="0" borderId="13"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14" xfId="0" applyBorder="1" applyAlignment="1">
      <alignment horizontal="center" vertical="center"/>
    </xf>
    <xf numFmtId="0" fontId="0" fillId="0" borderId="4"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49" fontId="0" fillId="0" borderId="0" xfId="0" applyNumberFormat="1">
      <alignment vertical="center"/>
    </xf>
    <xf numFmtId="49" fontId="0" fillId="4" borderId="0" xfId="0" applyNumberFormat="1" applyFill="1" applyAlignment="1"/>
    <xf numFmtId="49" fontId="28" fillId="18" borderId="20" xfId="0" applyNumberFormat="1" applyFont="1" applyFill="1" applyBorder="1" applyAlignment="1">
      <alignment horizontal="left" wrapText="1" readingOrder="1"/>
    </xf>
    <xf numFmtId="49" fontId="28" fillId="8" borderId="20" xfId="0" applyNumberFormat="1" applyFont="1" applyFill="1" applyBorder="1" applyAlignment="1">
      <alignment horizontal="left" wrapText="1" readingOrder="1"/>
    </xf>
    <xf numFmtId="49" fontId="25" fillId="11" borderId="20" xfId="0" applyNumberFormat="1" applyFont="1" applyFill="1" applyBorder="1" applyAlignment="1">
      <alignment horizontal="left" wrapText="1" readingOrder="1"/>
    </xf>
    <xf numFmtId="49" fontId="24" fillId="21" borderId="19" xfId="0" applyNumberFormat="1" applyFont="1" applyFill="1" applyBorder="1" applyAlignment="1">
      <alignment horizontal="left" wrapText="1" readingOrder="1"/>
    </xf>
    <xf numFmtId="49" fontId="24" fillId="15" borderId="20" xfId="0" applyNumberFormat="1" applyFont="1" applyFill="1" applyBorder="1" applyAlignment="1">
      <alignment horizontal="left" wrapText="1" readingOrder="1"/>
    </xf>
    <xf numFmtId="49" fontId="28" fillId="2" borderId="20" xfId="0" applyNumberFormat="1" applyFont="1" applyFill="1" applyBorder="1" applyAlignment="1">
      <alignment horizontal="left" wrapText="1" readingOrder="1"/>
    </xf>
    <xf numFmtId="49" fontId="24" fillId="10" borderId="20" xfId="0" applyNumberFormat="1" applyFont="1" applyFill="1" applyBorder="1" applyAlignment="1">
      <alignment horizontal="left" wrapText="1" readingOrder="1"/>
    </xf>
    <xf numFmtId="49" fontId="26" fillId="20" borderId="20" xfId="0" applyNumberFormat="1" applyFont="1" applyFill="1" applyBorder="1" applyAlignment="1">
      <alignment horizontal="left" vertical="center" wrapText="1" readingOrder="1"/>
    </xf>
    <xf numFmtId="49" fontId="15" fillId="4" borderId="10" xfId="0" applyNumberFormat="1" applyFont="1" applyFill="1" applyBorder="1">
      <alignment vertical="center"/>
    </xf>
    <xf numFmtId="49" fontId="16" fillId="0" borderId="8" xfId="0" applyNumberFormat="1" applyFont="1" applyBorder="1" applyAlignment="1"/>
    <xf numFmtId="49" fontId="16" fillId="0" borderId="12" xfId="0" applyNumberFormat="1" applyFont="1" applyBorder="1" applyAlignment="1"/>
    <xf numFmtId="9" fontId="0" fillId="0" borderId="0" xfId="0" applyNumberFormat="1" applyAlignment="1"/>
    <xf numFmtId="49" fontId="5" fillId="0" borderId="8" xfId="0" applyNumberFormat="1" applyFont="1" applyBorder="1">
      <alignment vertical="center"/>
    </xf>
    <xf numFmtId="49" fontId="5" fillId="32" borderId="8" xfId="0" applyNumberFormat="1" applyFont="1" applyFill="1" applyBorder="1" applyAlignment="1">
      <alignment horizontal="right" vertical="center"/>
    </xf>
    <xf numFmtId="49" fontId="0" fillId="0" borderId="0" xfId="0" applyNumberFormat="1" applyAlignment="1">
      <alignment horizontal="center" vertical="center"/>
    </xf>
    <xf numFmtId="49" fontId="0" fillId="0" borderId="7" xfId="0" applyNumberFormat="1" applyBorder="1" applyAlignment="1">
      <alignment horizontal="center" vertical="center"/>
    </xf>
    <xf numFmtId="49" fontId="0" fillId="0" borderId="3" xfId="0" applyNumberFormat="1" applyBorder="1" applyAlignment="1">
      <alignment horizontal="center" vertical="center"/>
    </xf>
    <xf numFmtId="49" fontId="0" fillId="0" borderId="14" xfId="0" applyNumberFormat="1" applyBorder="1" applyAlignment="1">
      <alignment horizontal="center" vertical="center"/>
    </xf>
    <xf numFmtId="49" fontId="0" fillId="0" borderId="4" xfId="0" applyNumberFormat="1" applyBorder="1" applyAlignment="1">
      <alignment horizontal="center" vertical="center"/>
    </xf>
    <xf numFmtId="49" fontId="0" fillId="0" borderId="15" xfId="0" applyNumberFormat="1" applyBorder="1" applyAlignment="1">
      <alignment horizontal="center" vertical="center"/>
    </xf>
    <xf numFmtId="49" fontId="0" fillId="0" borderId="1" xfId="0" applyNumberFormat="1" applyBorder="1" applyAlignment="1">
      <alignment horizontal="center" vertical="center"/>
    </xf>
    <xf numFmtId="49" fontId="0" fillId="0" borderId="5" xfId="0" applyNumberFormat="1" applyBorder="1" applyAlignment="1">
      <alignment horizontal="center" vertical="center"/>
    </xf>
    <xf numFmtId="49" fontId="0" fillId="0" borderId="7" xfId="0" applyNumberFormat="1" applyBorder="1">
      <alignment vertical="center"/>
    </xf>
    <xf numFmtId="49" fontId="0" fillId="0" borderId="3" xfId="0" applyNumberFormat="1" applyBorder="1">
      <alignment vertical="center"/>
    </xf>
    <xf numFmtId="49" fontId="0" fillId="0" borderId="14" xfId="0" applyNumberFormat="1" applyBorder="1">
      <alignment vertical="center"/>
    </xf>
    <xf numFmtId="49" fontId="0" fillId="0" borderId="4" xfId="0" applyNumberFormat="1" applyBorder="1">
      <alignment vertical="center"/>
    </xf>
    <xf numFmtId="49" fontId="0" fillId="0" borderId="15" xfId="0" applyNumberFormat="1" applyBorder="1">
      <alignment vertical="center"/>
    </xf>
    <xf numFmtId="49" fontId="0" fillId="0" borderId="1" xfId="0" applyNumberFormat="1" applyBorder="1">
      <alignment vertical="center"/>
    </xf>
    <xf numFmtId="49" fontId="0" fillId="0" borderId="5" xfId="0" applyNumberFormat="1" applyBorder="1">
      <alignment vertical="center"/>
    </xf>
    <xf numFmtId="0" fontId="0" fillId="0" borderId="0" xfId="0" applyAlignment="1">
      <alignment horizontal="center" vertical="center"/>
    </xf>
    <xf numFmtId="49" fontId="16" fillId="0" borderId="9" xfId="0" applyNumberFormat="1" applyFont="1" applyBorder="1" applyAlignment="1"/>
    <xf numFmtId="49" fontId="16" fillId="0" borderId="14" xfId="0" applyNumberFormat="1" applyFont="1" applyBorder="1" applyAlignment="1"/>
    <xf numFmtId="182" fontId="32" fillId="2" borderId="6" xfId="0" applyNumberFormat="1" applyFont="1" applyFill="1" applyBorder="1">
      <alignment vertical="center"/>
    </xf>
    <xf numFmtId="182" fontId="32" fillId="2" borderId="2" xfId="0" applyNumberFormat="1" applyFont="1" applyFill="1" applyBorder="1">
      <alignment vertical="center"/>
    </xf>
    <xf numFmtId="182" fontId="0" fillId="2" borderId="7" xfId="0" applyNumberFormat="1" applyFill="1" applyBorder="1">
      <alignment vertical="center"/>
    </xf>
    <xf numFmtId="182" fontId="0" fillId="2" borderId="3" xfId="0" applyNumberFormat="1" applyFill="1" applyBorder="1">
      <alignment vertical="center"/>
    </xf>
    <xf numFmtId="182" fontId="0" fillId="2" borderId="0" xfId="0" applyNumberFormat="1" applyFill="1">
      <alignment vertical="center"/>
    </xf>
    <xf numFmtId="182" fontId="0" fillId="2" borderId="4" xfId="0" applyNumberFormat="1" applyFill="1" applyBorder="1">
      <alignment vertical="center"/>
    </xf>
    <xf numFmtId="182" fontId="0" fillId="2" borderId="1" xfId="0" applyNumberFormat="1" applyFill="1" applyBorder="1">
      <alignment vertical="center"/>
    </xf>
    <xf numFmtId="182" fontId="0" fillId="2" borderId="5" xfId="0" applyNumberFormat="1" applyFill="1" applyBorder="1">
      <alignment vertical="center"/>
    </xf>
    <xf numFmtId="182" fontId="33" fillId="2" borderId="0" xfId="0" applyNumberFormat="1" applyFont="1" applyFill="1">
      <alignment vertical="center"/>
    </xf>
    <xf numFmtId="182" fontId="33" fillId="2" borderId="4" xfId="0" applyNumberFormat="1" applyFont="1" applyFill="1" applyBorder="1">
      <alignment vertical="center"/>
    </xf>
    <xf numFmtId="49" fontId="5" fillId="28" borderId="4" xfId="0" applyNumberFormat="1" applyFont="1" applyFill="1" applyBorder="1">
      <alignment vertical="center"/>
    </xf>
    <xf numFmtId="49" fontId="5" fillId="32" borderId="4" xfId="0" applyNumberFormat="1" applyFont="1" applyFill="1" applyBorder="1">
      <alignment vertical="center"/>
    </xf>
    <xf numFmtId="49" fontId="5" fillId="33" borderId="4" xfId="0" applyNumberFormat="1" applyFont="1" applyFill="1" applyBorder="1">
      <alignment vertical="center"/>
    </xf>
    <xf numFmtId="9" fontId="0" fillId="0" borderId="0" xfId="1" applyFont="1">
      <alignment vertical="center"/>
    </xf>
    <xf numFmtId="182" fontId="0" fillId="0" borderId="0" xfId="0" applyNumberFormat="1">
      <alignment vertical="center"/>
    </xf>
    <xf numFmtId="0" fontId="0" fillId="33" borderId="0" xfId="0" applyFill="1">
      <alignment vertical="center"/>
    </xf>
    <xf numFmtId="182" fontId="33" fillId="0" borderId="4" xfId="0" applyNumberFormat="1" applyFont="1" applyBorder="1">
      <alignment vertical="center"/>
    </xf>
    <xf numFmtId="10" fontId="0" fillId="0" borderId="0" xfId="1" applyNumberFormat="1" applyFont="1">
      <alignment vertical="center"/>
    </xf>
    <xf numFmtId="183" fontId="0" fillId="0" borderId="0" xfId="1" applyNumberFormat="1" applyFont="1">
      <alignment vertical="center"/>
    </xf>
    <xf numFmtId="0" fontId="0" fillId="33" borderId="0" xfId="0" applyFill="1" applyAlignment="1">
      <alignment horizontal="left" vertical="center"/>
    </xf>
    <xf numFmtId="0" fontId="0" fillId="30" borderId="0" xfId="0" applyFill="1">
      <alignment vertical="center"/>
    </xf>
    <xf numFmtId="9" fontId="0" fillId="0" borderId="0" xfId="0" applyNumberFormat="1">
      <alignment vertical="center"/>
    </xf>
    <xf numFmtId="184" fontId="0" fillId="0" borderId="0" xfId="0" applyNumberFormat="1">
      <alignment vertical="center"/>
    </xf>
    <xf numFmtId="185" fontId="0" fillId="0" borderId="0" xfId="0" applyNumberFormat="1">
      <alignment vertical="center"/>
    </xf>
    <xf numFmtId="10" fontId="0" fillId="0" borderId="0" xfId="1" applyNumberFormat="1" applyFont="1" applyAlignment="1">
      <alignment horizontal="center" vertical="center"/>
    </xf>
    <xf numFmtId="182" fontId="33" fillId="0" borderId="14" xfId="0" applyNumberFormat="1" applyFont="1" applyBorder="1">
      <alignment vertical="center"/>
    </xf>
    <xf numFmtId="182" fontId="33" fillId="0" borderId="0" xfId="0" applyNumberFormat="1" applyFont="1">
      <alignment vertical="center"/>
    </xf>
    <xf numFmtId="10" fontId="0" fillId="0" borderId="0" xfId="1" applyNumberFormat="1" applyFont="1" applyFill="1">
      <alignment vertical="center"/>
    </xf>
    <xf numFmtId="9" fontId="0" fillId="0" borderId="0" xfId="1" applyFont="1" applyFill="1">
      <alignment vertical="center"/>
    </xf>
    <xf numFmtId="186" fontId="0" fillId="0" borderId="0" xfId="0" applyNumberFormat="1">
      <alignment vertical="center"/>
    </xf>
    <xf numFmtId="10" fontId="0" fillId="0" borderId="0" xfId="0" applyNumberFormat="1">
      <alignment vertical="center"/>
    </xf>
    <xf numFmtId="10" fontId="0" fillId="2" borderId="0" xfId="1" applyNumberFormat="1" applyFont="1" applyFill="1">
      <alignment vertical="center"/>
    </xf>
    <xf numFmtId="10" fontId="0" fillId="0" borderId="0" xfId="1" applyNumberFormat="1" applyFont="1" applyAlignment="1">
      <alignment vertical="center"/>
    </xf>
    <xf numFmtId="0" fontId="0" fillId="0" borderId="8" xfId="0" applyBorder="1" applyAlignment="1">
      <alignment horizontal="center" vertical="center"/>
    </xf>
    <xf numFmtId="0" fontId="32" fillId="0" borderId="13" xfId="0" applyFont="1" applyBorder="1" applyAlignment="1">
      <alignment horizontal="center" vertical="center"/>
    </xf>
    <xf numFmtId="0" fontId="32" fillId="0" borderId="7" xfId="0" applyFont="1" applyBorder="1" applyAlignment="1">
      <alignment horizontal="center" vertical="center"/>
    </xf>
    <xf numFmtId="0" fontId="32" fillId="0" borderId="3" xfId="0" applyFont="1" applyBorder="1" applyAlignment="1">
      <alignment horizontal="center" vertical="center"/>
    </xf>
    <xf numFmtId="0" fontId="32" fillId="0" borderId="9" xfId="0" applyFont="1" applyBorder="1" applyAlignment="1">
      <alignment horizontal="center" vertical="center"/>
    </xf>
    <xf numFmtId="0" fontId="32" fillId="0" borderId="6" xfId="0" applyFont="1" applyBorder="1" applyAlignment="1">
      <alignment horizontal="center" vertical="center"/>
    </xf>
    <xf numFmtId="0" fontId="32" fillId="0" borderId="2" xfId="0" applyFont="1" applyBorder="1" applyAlignment="1">
      <alignment horizontal="center" vertical="center"/>
    </xf>
    <xf numFmtId="0" fontId="32" fillId="2" borderId="6" xfId="0" applyFont="1" applyFill="1" applyBorder="1" applyAlignment="1">
      <alignment horizontal="center" vertical="center"/>
    </xf>
    <xf numFmtId="0" fontId="32" fillId="2" borderId="2" xfId="0" applyFont="1" applyFill="1" applyBorder="1" applyAlignment="1">
      <alignment horizontal="center" vertical="center"/>
    </xf>
    <xf numFmtId="182" fontId="32" fillId="0" borderId="9" xfId="0" applyNumberFormat="1" applyFont="1" applyBorder="1">
      <alignment vertical="center"/>
    </xf>
    <xf numFmtId="182" fontId="32" fillId="0" borderId="6" xfId="0" applyNumberFormat="1" applyFont="1" applyBorder="1">
      <alignment vertical="center"/>
    </xf>
    <xf numFmtId="182" fontId="32" fillId="0" borderId="2" xfId="0" applyNumberFormat="1" applyFont="1" applyBorder="1">
      <alignment vertical="center"/>
    </xf>
    <xf numFmtId="0" fontId="32" fillId="0" borderId="0" xfId="0" applyFont="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182" fontId="33" fillId="0" borderId="15" xfId="0" applyNumberFormat="1" applyFont="1" applyBorder="1">
      <alignment vertical="center"/>
    </xf>
    <xf numFmtId="182" fontId="33" fillId="0" borderId="1" xfId="0" applyNumberFormat="1" applyFont="1" applyBorder="1">
      <alignment vertical="center"/>
    </xf>
    <xf numFmtId="182" fontId="33" fillId="0" borderId="5" xfId="0" applyNumberFormat="1" applyFont="1" applyBorder="1">
      <alignment vertical="center"/>
    </xf>
    <xf numFmtId="182" fontId="33" fillId="2" borderId="1" xfId="0" applyNumberFormat="1" applyFont="1" applyFill="1" applyBorder="1">
      <alignment vertical="center"/>
    </xf>
    <xf numFmtId="182" fontId="33" fillId="2" borderId="5" xfId="0" applyNumberFormat="1" applyFont="1" applyFill="1" applyBorder="1">
      <alignment vertical="center"/>
    </xf>
    <xf numFmtId="0" fontId="0" fillId="0" borderId="12" xfId="0" applyBorder="1">
      <alignment vertical="center"/>
    </xf>
    <xf numFmtId="182" fontId="0" fillId="0" borderId="14" xfId="0" applyNumberFormat="1" applyBorder="1">
      <alignment vertical="center"/>
    </xf>
    <xf numFmtId="182" fontId="0" fillId="0" borderId="4" xfId="0" applyNumberFormat="1" applyBorder="1">
      <alignment vertical="center"/>
    </xf>
    <xf numFmtId="0" fontId="32" fillId="0" borderId="8" xfId="0" applyFont="1" applyBorder="1" applyAlignment="1">
      <alignment horizontal="center" vertical="center"/>
    </xf>
    <xf numFmtId="0" fontId="0" fillId="0" borderId="10" xfId="0" applyBorder="1" applyAlignment="1"/>
    <xf numFmtId="182" fontId="0" fillId="0" borderId="13" xfId="0" applyNumberFormat="1" applyBorder="1">
      <alignment vertical="center"/>
    </xf>
    <xf numFmtId="182" fontId="0" fillId="0" borderId="7" xfId="0" applyNumberFormat="1" applyBorder="1">
      <alignment vertical="center"/>
    </xf>
    <xf numFmtId="182" fontId="0" fillId="0" borderId="3" xfId="0" applyNumberFormat="1" applyBorder="1">
      <alignment vertical="center"/>
    </xf>
    <xf numFmtId="0" fontId="0" fillId="0" borderId="12" xfId="0" applyBorder="1" applyAlignment="1"/>
    <xf numFmtId="0" fontId="0" fillId="0" borderId="11" xfId="0" applyBorder="1" applyAlignment="1"/>
    <xf numFmtId="182" fontId="0" fillId="0" borderId="15" xfId="0" applyNumberFormat="1" applyBorder="1">
      <alignment vertical="center"/>
    </xf>
    <xf numFmtId="182" fontId="0" fillId="0" borderId="1" xfId="0" applyNumberFormat="1" applyBorder="1">
      <alignment vertical="center"/>
    </xf>
    <xf numFmtId="182" fontId="0" fillId="0" borderId="5" xfId="0" applyNumberFormat="1" applyBorder="1">
      <alignment vertical="center"/>
    </xf>
    <xf numFmtId="0" fontId="0" fillId="0" borderId="8" xfId="0" applyBorder="1">
      <alignment vertical="center"/>
    </xf>
    <xf numFmtId="0" fontId="1" fillId="0" borderId="12" xfId="4" applyBorder="1"/>
    <xf numFmtId="0" fontId="1" fillId="0" borderId="11" xfId="4" applyBorder="1"/>
    <xf numFmtId="180" fontId="0" fillId="0" borderId="0" xfId="1" applyNumberFormat="1" applyFont="1">
      <alignment vertical="center"/>
    </xf>
    <xf numFmtId="188" fontId="0" fillId="0" borderId="0" xfId="1" applyNumberFormat="1" applyFont="1" applyFill="1">
      <alignment vertical="center"/>
    </xf>
    <xf numFmtId="49" fontId="16" fillId="0" borderId="0" xfId="0" applyNumberFormat="1" applyFont="1" applyAlignment="1"/>
    <xf numFmtId="187" fontId="0" fillId="0" borderId="0" xfId="1" applyNumberFormat="1" applyFont="1" applyFill="1">
      <alignment vertical="center"/>
    </xf>
    <xf numFmtId="187" fontId="0" fillId="0" borderId="0" xfId="1" applyNumberFormat="1" applyFont="1" applyFill="1" applyAlignment="1">
      <alignment horizontal="left" vertical="center" indent="2"/>
    </xf>
    <xf numFmtId="191" fontId="0" fillId="0" borderId="0" xfId="1" applyNumberFormat="1" applyFont="1">
      <alignment vertical="center"/>
    </xf>
    <xf numFmtId="188" fontId="0" fillId="0" borderId="0" xfId="0" applyNumberFormat="1">
      <alignment vertical="center"/>
    </xf>
    <xf numFmtId="190" fontId="0" fillId="0" borderId="0" xfId="0" applyNumberFormat="1">
      <alignment vertical="center"/>
    </xf>
    <xf numFmtId="189" fontId="0" fillId="0" borderId="0" xfId="0" applyNumberFormat="1">
      <alignment vertical="center"/>
    </xf>
    <xf numFmtId="49" fontId="5" fillId="2" borderId="9" xfId="2" applyNumberFormat="1" applyFont="1" applyFill="1" applyBorder="1" applyAlignment="1">
      <alignment horizontal="center" vertical="center" wrapText="1"/>
    </xf>
    <xf numFmtId="178" fontId="0" fillId="2" borderId="0" xfId="0" applyNumberFormat="1" applyFill="1" applyAlignment="1"/>
    <xf numFmtId="189" fontId="0" fillId="2" borderId="0" xfId="0" applyNumberFormat="1" applyFill="1" applyAlignment="1"/>
    <xf numFmtId="11" fontId="0" fillId="2" borderId="0" xfId="0" applyNumberFormat="1" applyFill="1" applyAlignment="1"/>
    <xf numFmtId="180" fontId="0" fillId="0" borderId="0" xfId="0" applyNumberFormat="1" applyAlignment="1">
      <alignment horizontal="left"/>
    </xf>
    <xf numFmtId="49" fontId="5" fillId="26" borderId="0" xfId="0" applyNumberFormat="1" applyFont="1" applyFill="1">
      <alignment vertical="center"/>
    </xf>
    <xf numFmtId="0" fontId="5" fillId="26" borderId="14" xfId="0" applyFont="1" applyFill="1" applyBorder="1" applyAlignment="1">
      <alignment horizontal="right" vertical="center"/>
    </xf>
    <xf numFmtId="0" fontId="5" fillId="26" borderId="0" xfId="0" applyFont="1" applyFill="1" applyAlignment="1">
      <alignment horizontal="right" vertical="center"/>
    </xf>
    <xf numFmtId="49" fontId="5" fillId="26" borderId="0" xfId="0" applyNumberFormat="1" applyFont="1" applyFill="1" applyAlignment="1">
      <alignment horizontal="right" vertical="center"/>
    </xf>
    <xf numFmtId="49" fontId="5" fillId="26" borderId="4" xfId="0" applyNumberFormat="1" applyFont="1" applyFill="1" applyBorder="1" applyAlignment="1">
      <alignment horizontal="right" vertical="center"/>
    </xf>
    <xf numFmtId="49" fontId="5" fillId="26" borderId="14" xfId="0" applyNumberFormat="1" applyFont="1" applyFill="1" applyBorder="1" applyAlignment="1">
      <alignment horizontal="right" vertical="center"/>
    </xf>
    <xf numFmtId="0" fontId="0" fillId="26" borderId="0" xfId="0" applyFill="1" applyAlignment="1"/>
    <xf numFmtId="176" fontId="0" fillId="0" borderId="0" xfId="0" applyNumberFormat="1" applyAlignment="1"/>
    <xf numFmtId="1" fontId="0" fillId="0" borderId="0" xfId="0" applyNumberFormat="1" applyAlignment="1"/>
    <xf numFmtId="11" fontId="12" fillId="3" borderId="0" xfId="0" applyNumberFormat="1" applyFont="1" applyFill="1" applyAlignment="1"/>
    <xf numFmtId="49" fontId="5" fillId="3" borderId="5" xfId="0" applyNumberFormat="1" applyFont="1" applyFill="1" applyBorder="1">
      <alignment vertical="center"/>
    </xf>
    <xf numFmtId="11" fontId="9" fillId="0" borderId="0" xfId="0" applyNumberFormat="1" applyFont="1">
      <alignment vertical="center"/>
    </xf>
    <xf numFmtId="11" fontId="0" fillId="0" borderId="13" xfId="0" applyNumberFormat="1" applyBorder="1">
      <alignment vertical="center"/>
    </xf>
    <xf numFmtId="180" fontId="12" fillId="0" borderId="0" xfId="0" applyNumberFormat="1" applyFont="1" applyAlignment="1"/>
    <xf numFmtId="0" fontId="9" fillId="0" borderId="8" xfId="0" applyFont="1" applyBorder="1" applyAlignment="1"/>
    <xf numFmtId="181" fontId="0" fillId="0" borderId="0" xfId="0" applyNumberFormat="1">
      <alignment vertical="center"/>
    </xf>
    <xf numFmtId="0" fontId="15" fillId="4" borderId="9" xfId="0" applyFont="1" applyFill="1" applyBorder="1">
      <alignment vertical="center"/>
    </xf>
    <xf numFmtId="0" fontId="0" fillId="0" borderId="9" xfId="0" applyBorder="1" applyAlignment="1"/>
    <xf numFmtId="0" fontId="12" fillId="34" borderId="9" xfId="0" applyFont="1" applyFill="1" applyBorder="1" applyAlignment="1">
      <alignment wrapText="1"/>
    </xf>
    <xf numFmtId="0" fontId="12" fillId="34" borderId="6" xfId="0" applyFont="1" applyFill="1" applyBorder="1" applyAlignment="1">
      <alignment wrapText="1"/>
    </xf>
    <xf numFmtId="0" fontId="12" fillId="34" borderId="2" xfId="0" applyFont="1" applyFill="1" applyBorder="1" applyAlignment="1">
      <alignment wrapText="1"/>
    </xf>
    <xf numFmtId="0" fontId="12" fillId="4" borderId="12" xfId="0" applyFont="1" applyFill="1" applyBorder="1" applyAlignment="1">
      <alignment horizontal="center" vertical="center" wrapText="1"/>
    </xf>
    <xf numFmtId="49" fontId="0" fillId="8" borderId="0" xfId="0" applyNumberFormat="1" applyFill="1" applyAlignment="1"/>
    <xf numFmtId="49" fontId="16" fillId="8" borderId="14" xfId="0" applyNumberFormat="1" applyFont="1" applyFill="1" applyBorder="1" applyAlignment="1"/>
    <xf numFmtId="0" fontId="0" fillId="4" borderId="9" xfId="0" applyFill="1" applyBorder="1" applyAlignment="1"/>
    <xf numFmtId="0" fontId="0" fillId="4" borderId="6" xfId="0" applyFill="1" applyBorder="1" applyAlignment="1"/>
    <xf numFmtId="0" fontId="0" fillId="4" borderId="2" xfId="0" applyFill="1" applyBorder="1" applyAlignment="1"/>
    <xf numFmtId="0" fontId="0" fillId="0" borderId="13" xfId="0" applyBorder="1" applyAlignment="1"/>
    <xf numFmtId="0" fontId="0" fillId="0" borderId="14" xfId="0" applyBorder="1" applyAlignment="1"/>
    <xf numFmtId="0" fontId="0" fillId="0" borderId="4" xfId="0" applyBorder="1" applyAlignment="1"/>
    <xf numFmtId="0" fontId="0" fillId="0" borderId="15" xfId="0" applyBorder="1" applyAlignment="1"/>
    <xf numFmtId="0" fontId="0" fillId="0" borderId="5" xfId="0" applyBorder="1" applyAlignment="1"/>
    <xf numFmtId="180" fontId="16" fillId="0" borderId="8" xfId="0" applyNumberFormat="1" applyFont="1" applyBorder="1" applyAlignment="1"/>
    <xf numFmtId="11" fontId="16" fillId="0" borderId="8" xfId="0" applyNumberFormat="1" applyFont="1" applyBorder="1" applyAlignment="1"/>
    <xf numFmtId="180" fontId="19" fillId="2" borderId="8" xfId="0" applyNumberFormat="1" applyFont="1" applyFill="1" applyBorder="1" applyAlignment="1"/>
    <xf numFmtId="11" fontId="16" fillId="2" borderId="12" xfId="0" applyNumberFormat="1" applyFont="1" applyFill="1" applyBorder="1" applyAlignment="1">
      <alignment horizontal="left"/>
    </xf>
    <xf numFmtId="11" fontId="0" fillId="2" borderId="0" xfId="0" applyNumberFormat="1" applyFill="1" applyAlignment="1">
      <alignment horizontal="left" vertical="center"/>
    </xf>
    <xf numFmtId="0" fontId="24" fillId="12" borderId="20" xfId="0" applyFont="1" applyFill="1" applyBorder="1" applyAlignment="1">
      <alignment horizontal="left" wrapText="1" readingOrder="1"/>
    </xf>
    <xf numFmtId="11" fontId="0" fillId="0" borderId="0" xfId="0" applyNumberFormat="1" applyAlignment="1">
      <alignment horizontal="center" vertical="center"/>
    </xf>
    <xf numFmtId="11" fontId="0" fillId="0" borderId="9" xfId="0" applyNumberFormat="1" applyBorder="1" applyAlignment="1"/>
    <xf numFmtId="0" fontId="12" fillId="28" borderId="12" xfId="0" applyFont="1" applyFill="1" applyBorder="1" applyAlignment="1">
      <alignment horizontal="center" vertical="center" wrapText="1"/>
    </xf>
    <xf numFmtId="11" fontId="0" fillId="0" borderId="13" xfId="0" applyNumberFormat="1" applyBorder="1" applyAlignment="1">
      <alignment horizontal="center" vertical="center"/>
    </xf>
    <xf numFmtId="11" fontId="0" fillId="0" borderId="0" xfId="0" applyNumberFormat="1" applyAlignment="1">
      <alignment horizontal="left"/>
    </xf>
    <xf numFmtId="49" fontId="5" fillId="0" borderId="8" xfId="0" applyNumberFormat="1" applyFont="1" applyBorder="1" applyAlignment="1">
      <alignment horizontal="left" vertical="center"/>
    </xf>
    <xf numFmtId="49" fontId="5" fillId="0" borderId="8" xfId="4" applyNumberFormat="1" applyFont="1" applyBorder="1" applyAlignment="1">
      <alignment horizontal="left" vertical="center"/>
    </xf>
    <xf numFmtId="49" fontId="5" fillId="0" borderId="10" xfId="0" applyNumberFormat="1" applyFont="1" applyBorder="1" applyAlignment="1">
      <alignment horizontal="left" vertical="center"/>
    </xf>
    <xf numFmtId="49" fontId="5" fillId="0" borderId="7" xfId="0" applyNumberFormat="1" applyFont="1" applyBorder="1" applyAlignment="1">
      <alignment horizontal="left" vertical="center"/>
    </xf>
    <xf numFmtId="49" fontId="5" fillId="0" borderId="12" xfId="0" applyNumberFormat="1" applyFont="1" applyBorder="1" applyAlignment="1">
      <alignment horizontal="left" vertical="center"/>
    </xf>
    <xf numFmtId="49" fontId="5" fillId="0" borderId="0" xfId="0" applyNumberFormat="1" applyFont="1" applyAlignment="1">
      <alignment horizontal="left" vertical="center"/>
    </xf>
    <xf numFmtId="49" fontId="5" fillId="0" borderId="11" xfId="0" applyNumberFormat="1" applyFont="1" applyBorder="1" applyAlignment="1">
      <alignment horizontal="left" vertical="center"/>
    </xf>
    <xf numFmtId="49" fontId="5" fillId="0" borderId="1" xfId="0" applyNumberFormat="1" applyFont="1" applyBorder="1" applyAlignment="1">
      <alignment horizontal="left" vertical="center"/>
    </xf>
    <xf numFmtId="49" fontId="0" fillId="0" borderId="0" xfId="0" applyNumberFormat="1" applyAlignment="1">
      <alignment horizontal="right" vertical="center"/>
    </xf>
    <xf numFmtId="0" fontId="0" fillId="0" borderId="0" xfId="1" applyNumberFormat="1" applyFont="1">
      <alignment vertical="center"/>
    </xf>
    <xf numFmtId="0" fontId="5" fillId="4" borderId="6" xfId="0" applyFont="1" applyFill="1" applyBorder="1" applyAlignment="1">
      <alignment horizontal="center" vertical="center"/>
    </xf>
    <xf numFmtId="0" fontId="5" fillId="4" borderId="6" xfId="0" applyFont="1" applyFill="1" applyBorder="1" applyAlignment="1">
      <alignment horizontal="left" vertical="center"/>
    </xf>
    <xf numFmtId="0" fontId="5" fillId="0" borderId="2" xfId="0" applyFont="1" applyBorder="1" applyAlignment="1">
      <alignment horizontal="left" vertical="center"/>
    </xf>
    <xf numFmtId="0" fontId="0" fillId="0" borderId="13" xfId="0" applyBorder="1" applyAlignment="1">
      <alignment horizontal="left" vertical="center"/>
    </xf>
    <xf numFmtId="0" fontId="6" fillId="0" borderId="3" xfId="0" applyFont="1" applyBorder="1">
      <alignment vertical="center"/>
    </xf>
    <xf numFmtId="0" fontId="32" fillId="0" borderId="8" xfId="0" applyFont="1" applyBorder="1" applyAlignment="1">
      <alignment horizontal="left" vertical="center"/>
    </xf>
    <xf numFmtId="0" fontId="5" fillId="0" borderId="4" xfId="0" applyFont="1" applyBorder="1">
      <alignment vertical="center"/>
    </xf>
    <xf numFmtId="0" fontId="0" fillId="0" borderId="10" xfId="0" applyBorder="1" applyAlignment="1">
      <alignment horizontal="left" vertical="center"/>
    </xf>
    <xf numFmtId="0" fontId="0" fillId="0" borderId="12" xfId="0" applyBorder="1" applyAlignment="1">
      <alignment horizontal="left" vertical="center"/>
    </xf>
    <xf numFmtId="0" fontId="5" fillId="28" borderId="4" xfId="0" applyFont="1" applyFill="1" applyBorder="1">
      <alignment vertical="center"/>
    </xf>
    <xf numFmtId="0" fontId="5" fillId="22" borderId="4" xfId="0" applyFont="1" applyFill="1" applyBorder="1">
      <alignment vertical="center"/>
    </xf>
    <xf numFmtId="0" fontId="5" fillId="32" borderId="4" xfId="0" applyFont="1" applyFill="1" applyBorder="1">
      <alignment vertical="center"/>
    </xf>
    <xf numFmtId="0" fontId="5" fillId="29" borderId="4" xfId="0" applyFont="1" applyFill="1" applyBorder="1">
      <alignment vertical="center"/>
    </xf>
    <xf numFmtId="0" fontId="5" fillId="33" borderId="4" xfId="0" applyFont="1" applyFill="1" applyBorder="1">
      <alignment vertical="center"/>
    </xf>
    <xf numFmtId="0" fontId="5" fillId="22" borderId="4" xfId="0" applyFont="1" applyFill="1" applyBorder="1" applyAlignment="1">
      <alignment horizontal="center" vertical="center"/>
    </xf>
    <xf numFmtId="0" fontId="5" fillId="3" borderId="5" xfId="0" applyFont="1" applyFill="1" applyBorder="1">
      <alignment vertical="center"/>
    </xf>
    <xf numFmtId="0" fontId="0" fillId="3" borderId="11" xfId="0" applyFill="1" applyBorder="1" applyAlignment="1">
      <alignment horizontal="left" vertical="center"/>
    </xf>
    <xf numFmtId="0" fontId="0" fillId="3" borderId="0" xfId="0" applyFill="1">
      <alignment vertical="center"/>
    </xf>
    <xf numFmtId="0" fontId="0" fillId="3" borderId="0" xfId="1" applyNumberFormat="1" applyFont="1" applyFill="1">
      <alignment vertical="center"/>
    </xf>
    <xf numFmtId="0" fontId="5" fillId="0" borderId="2" xfId="0" applyFont="1" applyBorder="1">
      <alignment vertical="center"/>
    </xf>
    <xf numFmtId="0" fontId="0" fillId="0" borderId="14" xfId="0" applyBorder="1" applyAlignment="1">
      <alignment horizontal="left" vertical="center"/>
    </xf>
    <xf numFmtId="0" fontId="16" fillId="0" borderId="0" xfId="0" applyFont="1" applyAlignment="1"/>
    <xf numFmtId="0" fontId="32" fillId="0" borderId="0" xfId="0" applyFont="1" applyAlignment="1">
      <alignment horizontal="center" vertical="center"/>
    </xf>
    <xf numFmtId="0" fontId="0" fillId="0" borderId="0" xfId="1" applyNumberFormat="1" applyFont="1" applyAlignment="1">
      <alignment horizontal="center" vertical="center"/>
    </xf>
    <xf numFmtId="0" fontId="0" fillId="0" borderId="0" xfId="1" applyNumberFormat="1" applyFont="1" applyFill="1" applyAlignment="1">
      <alignment horizontal="center" vertical="center"/>
    </xf>
    <xf numFmtId="0" fontId="15" fillId="0" borderId="0" xfId="0" applyFont="1">
      <alignment vertical="center"/>
    </xf>
    <xf numFmtId="0" fontId="5" fillId="0" borderId="0" xfId="0" applyFont="1" applyAlignment="1">
      <alignment horizontal="center" vertical="center"/>
    </xf>
    <xf numFmtId="0" fontId="5" fillId="33" borderId="5" xfId="0" applyFont="1" applyFill="1" applyBorder="1">
      <alignment vertical="center"/>
    </xf>
    <xf numFmtId="11" fontId="12" fillId="15" borderId="0" xfId="0" applyNumberFormat="1" applyFont="1" applyFill="1" applyAlignment="1"/>
    <xf numFmtId="0" fontId="5" fillId="28" borderId="0" xfId="0" applyFont="1" applyFill="1" applyAlignment="1">
      <alignment horizontal="right" vertical="center"/>
    </xf>
    <xf numFmtId="0" fontId="34" fillId="0" borderId="9" xfId="0" applyFont="1" applyBorder="1">
      <alignment vertical="center"/>
    </xf>
    <xf numFmtId="0" fontId="34" fillId="0" borderId="6" xfId="0" applyFont="1" applyBorder="1">
      <alignment vertical="center"/>
    </xf>
    <xf numFmtId="0" fontId="34" fillId="0" borderId="2" xfId="0" applyFont="1" applyBorder="1">
      <alignment vertical="center"/>
    </xf>
    <xf numFmtId="11" fontId="34" fillId="0" borderId="13" xfId="0" applyNumberFormat="1" applyFont="1" applyBorder="1">
      <alignment vertical="center"/>
    </xf>
    <xf numFmtId="0" fontId="34" fillId="0" borderId="7" xfId="0" applyFont="1" applyBorder="1">
      <alignment vertical="center"/>
    </xf>
    <xf numFmtId="0" fontId="34" fillId="0" borderId="3" xfId="0" applyFont="1" applyBorder="1">
      <alignment vertical="center"/>
    </xf>
    <xf numFmtId="0" fontId="34" fillId="0" borderId="13" xfId="0" applyFont="1" applyBorder="1">
      <alignment vertical="center"/>
    </xf>
    <xf numFmtId="0" fontId="34" fillId="0" borderId="14" xfId="0" applyFont="1" applyBorder="1">
      <alignment vertical="center"/>
    </xf>
    <xf numFmtId="0" fontId="34" fillId="0" borderId="0" xfId="0" applyFont="1">
      <alignment vertical="center"/>
    </xf>
    <xf numFmtId="0" fontId="34" fillId="0" borderId="4" xfId="0" applyFont="1" applyBorder="1">
      <alignment vertical="center"/>
    </xf>
    <xf numFmtId="0" fontId="34" fillId="0" borderId="15" xfId="0" applyFont="1" applyBorder="1">
      <alignment vertical="center"/>
    </xf>
    <xf numFmtId="0" fontId="34" fillId="0" borderId="1" xfId="0" applyFont="1" applyBorder="1">
      <alignment vertical="center"/>
    </xf>
    <xf numFmtId="0" fontId="34" fillId="0" borderId="5" xfId="0" applyFont="1" applyBorder="1">
      <alignment vertical="center"/>
    </xf>
    <xf numFmtId="0" fontId="0" fillId="0" borderId="0" xfId="0" applyAlignment="1">
      <alignment horizontal="right" vertical="center"/>
    </xf>
    <xf numFmtId="49" fontId="5" fillId="2" borderId="4" xfId="0" applyNumberFormat="1" applyFont="1" applyFill="1" applyBorder="1">
      <alignment vertical="center"/>
    </xf>
    <xf numFmtId="0" fontId="0" fillId="2" borderId="9" xfId="0" applyFill="1" applyBorder="1" applyAlignment="1"/>
    <xf numFmtId="0" fontId="0" fillId="2" borderId="6" xfId="0" applyFill="1" applyBorder="1" applyAlignment="1"/>
    <xf numFmtId="0" fontId="0" fillId="2" borderId="2" xfId="0" applyFill="1" applyBorder="1" applyAlignment="1"/>
    <xf numFmtId="49" fontId="5" fillId="0" borderId="6" xfId="0" applyNumberFormat="1" applyFont="1" applyBorder="1" applyAlignment="1">
      <alignment horizontal="left" vertical="center"/>
    </xf>
    <xf numFmtId="49" fontId="5" fillId="11" borderId="0" xfId="0" applyNumberFormat="1" applyFont="1" applyFill="1">
      <alignment vertical="center"/>
    </xf>
    <xf numFmtId="49" fontId="5" fillId="27" borderId="0" xfId="0" applyNumberFormat="1" applyFont="1" applyFill="1">
      <alignment vertical="center"/>
    </xf>
    <xf numFmtId="49" fontId="5" fillId="25" borderId="0" xfId="0" applyNumberFormat="1" applyFont="1" applyFill="1">
      <alignment vertical="center"/>
    </xf>
    <xf numFmtId="49" fontId="5" fillId="29" borderId="0" xfId="0" applyNumberFormat="1" applyFont="1" applyFill="1">
      <alignment vertical="center"/>
    </xf>
    <xf numFmtId="49" fontId="5" fillId="0" borderId="6" xfId="0" applyNumberFormat="1" applyFont="1" applyBorder="1">
      <alignment vertical="center"/>
    </xf>
    <xf numFmtId="49" fontId="0" fillId="0" borderId="7" xfId="0" applyNumberFormat="1" applyBorder="1" applyAlignment="1"/>
    <xf numFmtId="49" fontId="0" fillId="0" borderId="3" xfId="0" applyNumberFormat="1" applyBorder="1" applyAlignment="1"/>
    <xf numFmtId="49" fontId="0" fillId="0" borderId="4" xfId="0" applyNumberFormat="1" applyBorder="1" applyAlignment="1"/>
    <xf numFmtId="49" fontId="29" fillId="0" borderId="0" xfId="2" applyNumberFormat="1" applyFont="1" applyAlignment="1">
      <alignment horizontal="right" vertical="center"/>
    </xf>
    <xf numFmtId="0" fontId="29" fillId="0" borderId="0" xfId="2" applyFont="1" applyAlignment="1">
      <alignment horizontal="right" vertical="center"/>
    </xf>
    <xf numFmtId="49" fontId="0" fillId="0" borderId="0" xfId="0" applyNumberFormat="1" applyAlignment="1">
      <alignment horizontal="right"/>
    </xf>
    <xf numFmtId="49" fontId="0" fillId="0" borderId="4" xfId="0" applyNumberFormat="1" applyBorder="1" applyAlignment="1">
      <alignment horizontal="right"/>
    </xf>
    <xf numFmtId="49" fontId="29" fillId="0" borderId="15" xfId="2" applyNumberFormat="1" applyFont="1" applyBorder="1" applyAlignment="1">
      <alignment horizontal="right" vertical="center"/>
    </xf>
    <xf numFmtId="49" fontId="29" fillId="0" borderId="1" xfId="2" applyNumberFormat="1" applyFont="1" applyBorder="1" applyAlignment="1">
      <alignment horizontal="right" vertical="center"/>
    </xf>
    <xf numFmtId="0" fontId="29" fillId="0" borderId="1" xfId="2" applyFont="1" applyBorder="1" applyAlignment="1">
      <alignment horizontal="right" vertical="center"/>
    </xf>
    <xf numFmtId="0" fontId="0" fillId="0" borderId="1" xfId="0" applyBorder="1" applyAlignment="1">
      <alignment horizontal="right"/>
    </xf>
    <xf numFmtId="49" fontId="0" fillId="0" borderId="1" xfId="0" applyNumberFormat="1" applyBorder="1" applyAlignment="1">
      <alignment horizontal="right"/>
    </xf>
    <xf numFmtId="49" fontId="0" fillId="0" borderId="5" xfId="0" applyNumberFormat="1" applyBorder="1" applyAlignment="1">
      <alignment horizontal="right"/>
    </xf>
    <xf numFmtId="49" fontId="0" fillId="2" borderId="6" xfId="0" applyNumberFormat="1" applyFill="1" applyBorder="1" applyAlignment="1"/>
    <xf numFmtId="0" fontId="0" fillId="2" borderId="0" xfId="0" applyFill="1" applyAlignment="1">
      <alignment horizontal="left" vertical="center"/>
    </xf>
    <xf numFmtId="49" fontId="0" fillId="0" borderId="0" xfId="0" applyNumberFormat="1" applyAlignment="1">
      <alignment horizontal="left" vertical="center"/>
    </xf>
    <xf numFmtId="0" fontId="0" fillId="35" borderId="0" xfId="1" applyNumberFormat="1" applyFont="1" applyFill="1">
      <alignment vertical="center"/>
    </xf>
    <xf numFmtId="10" fontId="0" fillId="32" borderId="0" xfId="0" applyNumberFormat="1" applyFill="1">
      <alignment vertical="center"/>
    </xf>
    <xf numFmtId="0" fontId="0" fillId="32" borderId="0" xfId="1" applyNumberFormat="1" applyFont="1" applyFill="1">
      <alignment vertical="center"/>
    </xf>
    <xf numFmtId="10" fontId="0" fillId="32" borderId="0" xfId="1" applyNumberFormat="1" applyFont="1" applyFill="1">
      <alignment vertical="center"/>
    </xf>
    <xf numFmtId="0" fontId="36" fillId="0" borderId="0" xfId="0" applyFont="1" applyAlignment="1"/>
    <xf numFmtId="0" fontId="37" fillId="36" borderId="0" xfId="0" applyFont="1" applyFill="1">
      <alignment vertical="center"/>
    </xf>
    <xf numFmtId="0" fontId="13" fillId="0" borderId="0" xfId="0" applyFont="1" applyAlignment="1">
      <alignment horizontal="left" vertical="center"/>
    </xf>
    <xf numFmtId="0" fontId="13" fillId="0" borderId="0" xfId="0" applyFont="1">
      <alignment vertical="center"/>
    </xf>
    <xf numFmtId="0" fontId="35" fillId="0" borderId="0" xfId="5" applyAlignment="1" applyProtection="1">
      <alignment vertical="center"/>
    </xf>
    <xf numFmtId="0" fontId="35" fillId="0" borderId="0" xfId="5">
      <alignment vertical="center"/>
    </xf>
    <xf numFmtId="180" fontId="0" fillId="6" borderId="0" xfId="1" applyNumberFormat="1" applyFont="1" applyFill="1">
      <alignment vertical="center"/>
    </xf>
    <xf numFmtId="0" fontId="0" fillId="6" borderId="0" xfId="0" applyFill="1" applyAlignment="1">
      <alignment horizontal="center" vertical="center"/>
    </xf>
    <xf numFmtId="0" fontId="21" fillId="14" borderId="16" xfId="0" applyFont="1" applyFill="1" applyBorder="1" applyAlignment="1">
      <alignment horizontal="center" vertical="center" wrapText="1" readingOrder="1"/>
    </xf>
    <xf numFmtId="0" fontId="21" fillId="14" borderId="17" xfId="0" applyFont="1" applyFill="1" applyBorder="1" applyAlignment="1">
      <alignment horizontal="center" vertical="center" wrapText="1" readingOrder="1"/>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1" fontId="0" fillId="4" borderId="9" xfId="0" applyNumberFormat="1" applyFill="1" applyBorder="1" applyAlignment="1">
      <alignment horizontal="center" vertical="center"/>
    </xf>
    <xf numFmtId="11" fontId="0" fillId="4" borderId="6" xfId="0" applyNumberFormat="1" applyFill="1" applyBorder="1" applyAlignment="1">
      <alignment horizontal="center" vertical="center"/>
    </xf>
    <xf numFmtId="11" fontId="0" fillId="4" borderId="2" xfId="0" applyNumberFormat="1" applyFill="1" applyBorder="1" applyAlignment="1">
      <alignment horizontal="center" vertical="center"/>
    </xf>
    <xf numFmtId="49" fontId="0" fillId="26" borderId="1" xfId="0" applyNumberFormat="1" applyFill="1" applyBorder="1" applyAlignment="1">
      <alignment horizontal="center"/>
    </xf>
    <xf numFmtId="0" fontId="0" fillId="0" borderId="9"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9" xfId="0" applyBorder="1" applyAlignment="1">
      <alignment horizontal="left"/>
    </xf>
    <xf numFmtId="0" fontId="0" fillId="0" borderId="6" xfId="0" applyBorder="1" applyAlignment="1">
      <alignment horizontal="left"/>
    </xf>
    <xf numFmtId="0" fontId="0" fillId="0" borderId="2" xfId="0" applyBorder="1" applyAlignment="1">
      <alignment horizontal="left"/>
    </xf>
    <xf numFmtId="0" fontId="0" fillId="0" borderId="8" xfId="0" applyBorder="1" applyAlignment="1">
      <alignment horizontal="center"/>
    </xf>
    <xf numFmtId="0" fontId="0" fillId="0" borderId="8" xfId="0" applyBorder="1" applyAlignment="1">
      <alignment horizontal="left" wrapText="1"/>
    </xf>
    <xf numFmtId="0" fontId="0" fillId="11" borderId="8" xfId="0" applyFill="1" applyBorder="1" applyAlignment="1">
      <alignment horizontal="left"/>
    </xf>
    <xf numFmtId="0" fontId="0" fillId="0" borderId="8" xfId="0" applyBorder="1" applyAlignment="1">
      <alignment horizontal="center" wrapText="1"/>
    </xf>
    <xf numFmtId="0" fontId="0" fillId="0" borderId="0" xfId="0" applyAlignment="1">
      <alignment horizontal="center" wrapText="1"/>
    </xf>
    <xf numFmtId="0" fontId="0" fillId="24" borderId="9" xfId="0" applyFill="1" applyBorder="1" applyAlignment="1">
      <alignment horizontal="center"/>
    </xf>
    <xf numFmtId="0" fontId="0" fillId="24" borderId="6" xfId="0" applyFill="1" applyBorder="1" applyAlignment="1">
      <alignment horizontal="center"/>
    </xf>
    <xf numFmtId="0" fontId="0" fillId="24" borderId="2" xfId="0" applyFill="1" applyBorder="1" applyAlignment="1">
      <alignment horizontal="center"/>
    </xf>
    <xf numFmtId="0" fontId="0" fillId="0" borderId="7" xfId="0" applyBorder="1" applyAlignment="1">
      <alignment horizontal="left" vertical="top" wrapText="1"/>
    </xf>
    <xf numFmtId="0" fontId="0" fillId="0" borderId="0" xfId="0" applyAlignment="1">
      <alignment horizontal="left" vertical="top" wrapText="1"/>
    </xf>
    <xf numFmtId="0" fontId="0" fillId="4" borderId="8" xfId="0" applyFill="1" applyBorder="1" applyAlignment="1">
      <alignment horizontal="center" vertical="center"/>
    </xf>
    <xf numFmtId="0" fontId="19" fillId="0" borderId="8" xfId="0" applyFont="1" applyBorder="1" applyAlignment="1">
      <alignment horizontal="center" vertical="center"/>
    </xf>
    <xf numFmtId="0" fontId="19" fillId="0" borderId="8" xfId="0" applyFont="1" applyBorder="1" applyAlignment="1">
      <alignment horizontal="center"/>
    </xf>
    <xf numFmtId="0" fontId="19" fillId="0" borderId="8" xfId="0" applyFont="1" applyBorder="1" applyAlignment="1">
      <alignment horizontal="left"/>
    </xf>
    <xf numFmtId="180" fontId="19" fillId="0" borderId="8" xfId="0" applyNumberFormat="1" applyFont="1" applyBorder="1" applyAlignment="1">
      <alignment horizontal="center"/>
    </xf>
    <xf numFmtId="0" fontId="0" fillId="4" borderId="9" xfId="0" applyFill="1" applyBorder="1" applyAlignment="1">
      <alignment horizontal="center" vertical="center"/>
    </xf>
    <xf numFmtId="0" fontId="0" fillId="4" borderId="6" xfId="0" applyFill="1" applyBorder="1" applyAlignment="1">
      <alignment horizontal="center" vertical="center"/>
    </xf>
    <xf numFmtId="0" fontId="0" fillId="4" borderId="2" xfId="0" applyFill="1" applyBorder="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185" fontId="0" fillId="26" borderId="0" xfId="0" applyNumberFormat="1" applyFill="1" applyAlignment="1">
      <alignment horizontal="center" vertical="center"/>
    </xf>
    <xf numFmtId="0" fontId="0" fillId="0" borderId="0" xfId="0" applyAlignment="1">
      <alignment horizontal="left" vertical="center" wrapText="1"/>
    </xf>
    <xf numFmtId="0" fontId="0" fillId="0" borderId="1" xfId="0" applyBorder="1" applyAlignment="1">
      <alignment horizontal="center" vertical="center"/>
    </xf>
    <xf numFmtId="0" fontId="0" fillId="8" borderId="0" xfId="0" applyFill="1" applyAlignment="1">
      <alignment horizontal="center" vertical="center"/>
    </xf>
    <xf numFmtId="0" fontId="0" fillId="0" borderId="0" xfId="0" applyAlignment="1">
      <alignment horizontal="center" vertical="center"/>
    </xf>
  </cellXfs>
  <cellStyles count="6">
    <cellStyle name="Normal 2" xfId="3" xr:uid="{CAE5763B-A6FE-4ED8-938C-438174FF34CF}"/>
    <cellStyle name="百分比" xfId="1" builtinId="5"/>
    <cellStyle name="常规" xfId="0" builtinId="0"/>
    <cellStyle name="常规 2" xfId="2" xr:uid="{52CE9DBF-A579-4B43-A52B-92C146BE9B3A}"/>
    <cellStyle name="常规 4" xfId="4" xr:uid="{5FEE1475-3AFF-48F3-8809-9C02DD9A8E1D}"/>
    <cellStyle name="超链接" xfId="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2015-2020</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ltLang="en-US"/>
        </a:p>
      </c:txPr>
    </c:title>
    <c:autoTitleDeleted val="0"/>
    <c:plotArea>
      <c:layout/>
      <c:scatterChart>
        <c:scatterStyle val="lineMarker"/>
        <c:varyColors val="0"/>
        <c:ser>
          <c:idx val="1"/>
          <c:order val="0"/>
          <c:tx>
            <c:strRef>
              <c:f>'Energy Intensity 2005-2020'!$A$82</c:f>
              <c:strCache>
                <c:ptCount val="1"/>
                <c:pt idx="0">
                  <c:v>工业</c:v>
                </c:pt>
              </c:strCache>
            </c:strRef>
          </c:tx>
          <c:spPr>
            <a:ln w="19050" cap="rnd">
              <a:solidFill>
                <a:schemeClr val="accent2"/>
              </a:solidFill>
              <a:round/>
            </a:ln>
            <a:effectLst/>
          </c:spPr>
          <c:marker>
            <c:symbol val="none"/>
          </c:marker>
          <c:xVal>
            <c:numRef>
              <c:f>'Energy Intensity 2005-2020'!$B$82:$G$82</c:f>
              <c:numCache>
                <c:formatCode>General</c:formatCode>
                <c:ptCount val="6"/>
                <c:pt idx="0">
                  <c:v>2015</c:v>
                </c:pt>
                <c:pt idx="1">
                  <c:v>2016</c:v>
                </c:pt>
                <c:pt idx="2">
                  <c:v>2017</c:v>
                </c:pt>
                <c:pt idx="3">
                  <c:v>2018</c:v>
                </c:pt>
                <c:pt idx="4">
                  <c:v>2019</c:v>
                </c:pt>
                <c:pt idx="5">
                  <c:v>2020</c:v>
                </c:pt>
              </c:numCache>
            </c:numRef>
          </c:xVal>
          <c:yVal>
            <c:numRef>
              <c:f>'Energy Intensity 2005-2020'!$B$85:$G$85</c:f>
              <c:numCache>
                <c:formatCode>0%</c:formatCode>
                <c:ptCount val="6"/>
                <c:pt idx="0">
                  <c:v>0.46655974506456249</c:v>
                </c:pt>
                <c:pt idx="1">
                  <c:v>0.43615117598890912</c:v>
                </c:pt>
                <c:pt idx="2">
                  <c:v>0.37037367867960391</c:v>
                </c:pt>
                <c:pt idx="3">
                  <c:v>0.32601604171275506</c:v>
                </c:pt>
                <c:pt idx="4" formatCode="0.000%">
                  <c:v>0.34431999686124865</c:v>
                </c:pt>
                <c:pt idx="5" formatCode="0.000%">
                  <c:v>0.30844051865884564</c:v>
                </c:pt>
              </c:numCache>
            </c:numRef>
          </c:yVal>
          <c:smooth val="0"/>
          <c:extLst>
            <c:ext xmlns:c16="http://schemas.microsoft.com/office/drawing/2014/chart" uri="{C3380CC4-5D6E-409C-BE32-E72D297353CC}">
              <c16:uniqueId val="{00000002-0A15-4B28-9161-F1CE65E22BB5}"/>
            </c:ext>
          </c:extLst>
        </c:ser>
        <c:ser>
          <c:idx val="2"/>
          <c:order val="1"/>
          <c:tx>
            <c:strRef>
              <c:f>'Energy Intensity 2005-2020'!$A$89</c:f>
              <c:strCache>
                <c:ptCount val="1"/>
                <c:pt idx="0">
                  <c:v>建筑业</c:v>
                </c:pt>
              </c:strCache>
            </c:strRef>
          </c:tx>
          <c:spPr>
            <a:ln w="19050" cap="rnd">
              <a:solidFill>
                <a:schemeClr val="accent3"/>
              </a:solidFill>
              <a:round/>
            </a:ln>
            <a:effectLst/>
          </c:spPr>
          <c:marker>
            <c:symbol val="none"/>
          </c:marker>
          <c:xVal>
            <c:numRef>
              <c:f>'Energy Intensity 2005-2020'!$B$89:$G$89</c:f>
              <c:numCache>
                <c:formatCode>General</c:formatCode>
                <c:ptCount val="6"/>
                <c:pt idx="0">
                  <c:v>2015</c:v>
                </c:pt>
                <c:pt idx="1">
                  <c:v>2016</c:v>
                </c:pt>
                <c:pt idx="2">
                  <c:v>2017</c:v>
                </c:pt>
                <c:pt idx="3">
                  <c:v>2018</c:v>
                </c:pt>
                <c:pt idx="4">
                  <c:v>2019</c:v>
                </c:pt>
                <c:pt idx="5">
                  <c:v>2020</c:v>
                </c:pt>
              </c:numCache>
            </c:numRef>
          </c:xVal>
          <c:yVal>
            <c:numRef>
              <c:f>'Energy Intensity 2005-2020'!$B$92:$G$92</c:f>
              <c:numCache>
                <c:formatCode>0%</c:formatCode>
                <c:ptCount val="6"/>
                <c:pt idx="0">
                  <c:v>0.20220029438864542</c:v>
                </c:pt>
                <c:pt idx="1">
                  <c:v>0.21612518720507906</c:v>
                </c:pt>
                <c:pt idx="2">
                  <c:v>0.19888326704881926</c:v>
                </c:pt>
                <c:pt idx="3">
                  <c:v>0.18314722793919219</c:v>
                </c:pt>
                <c:pt idx="4">
                  <c:v>0.18839899305412852</c:v>
                </c:pt>
                <c:pt idx="5">
                  <c:v>0.20263758385313699</c:v>
                </c:pt>
              </c:numCache>
            </c:numRef>
          </c:yVal>
          <c:smooth val="0"/>
          <c:extLst>
            <c:ext xmlns:c16="http://schemas.microsoft.com/office/drawing/2014/chart" uri="{C3380CC4-5D6E-409C-BE32-E72D297353CC}">
              <c16:uniqueId val="{00000003-0A15-4B28-9161-F1CE65E22BB5}"/>
            </c:ext>
          </c:extLst>
        </c:ser>
        <c:ser>
          <c:idx val="0"/>
          <c:order val="2"/>
          <c:tx>
            <c:strRef>
              <c:f>'Energy Intensity 2005-2020'!$A$76</c:f>
              <c:strCache>
                <c:ptCount val="1"/>
                <c:pt idx="0">
                  <c:v>农业</c:v>
                </c:pt>
              </c:strCache>
            </c:strRef>
          </c:tx>
          <c:spPr>
            <a:ln w="19050" cap="rnd">
              <a:solidFill>
                <a:schemeClr val="accent1"/>
              </a:solidFill>
              <a:round/>
            </a:ln>
            <a:effectLst/>
          </c:spPr>
          <c:marker>
            <c:symbol val="none"/>
          </c:marker>
          <c:xVal>
            <c:numRef>
              <c:f>'Energy Intensity 2005-2020'!$B$76:$G$76</c:f>
              <c:numCache>
                <c:formatCode>General</c:formatCode>
                <c:ptCount val="6"/>
                <c:pt idx="0">
                  <c:v>2015</c:v>
                </c:pt>
                <c:pt idx="1">
                  <c:v>2016</c:v>
                </c:pt>
                <c:pt idx="2">
                  <c:v>2017</c:v>
                </c:pt>
                <c:pt idx="3">
                  <c:v>2018</c:v>
                </c:pt>
                <c:pt idx="4">
                  <c:v>2019</c:v>
                </c:pt>
                <c:pt idx="5">
                  <c:v>2020</c:v>
                </c:pt>
              </c:numCache>
            </c:numRef>
          </c:xVal>
          <c:yVal>
            <c:numRef>
              <c:f>'Energy Intensity 2005-2020'!$B$79:$G$79</c:f>
              <c:numCache>
                <c:formatCode>0%</c:formatCode>
                <c:ptCount val="6"/>
                <c:pt idx="0">
                  <c:v>0.25773736201672864</c:v>
                </c:pt>
                <c:pt idx="1">
                  <c:v>0.30349382445118572</c:v>
                </c:pt>
                <c:pt idx="2">
                  <c:v>0.28916386228831664</c:v>
                </c:pt>
                <c:pt idx="3">
                  <c:v>0.2844651678306403</c:v>
                </c:pt>
                <c:pt idx="4" formatCode="0.0000%">
                  <c:v>0.27896044219384103</c:v>
                </c:pt>
                <c:pt idx="5" formatCode="0.0000%">
                  <c:v>0.28931207995590785</c:v>
                </c:pt>
              </c:numCache>
            </c:numRef>
          </c:yVal>
          <c:smooth val="0"/>
          <c:extLst>
            <c:ext xmlns:c16="http://schemas.microsoft.com/office/drawing/2014/chart" uri="{C3380CC4-5D6E-409C-BE32-E72D297353CC}">
              <c16:uniqueId val="{00000004-0A15-4B28-9161-F1CE65E22BB5}"/>
            </c:ext>
          </c:extLst>
        </c:ser>
        <c:dLbls>
          <c:showLegendKey val="0"/>
          <c:showVal val="0"/>
          <c:showCatName val="0"/>
          <c:showSerName val="0"/>
          <c:showPercent val="0"/>
          <c:showBubbleSize val="0"/>
        </c:dLbls>
        <c:axId val="1390784783"/>
        <c:axId val="1390786703"/>
      </c:scatterChart>
      <c:valAx>
        <c:axId val="1390784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90786703"/>
        <c:crosses val="autoZero"/>
        <c:crossBetween val="midCat"/>
      </c:valAx>
      <c:valAx>
        <c:axId val="13907867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9078478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2010-2020</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ltLang="en-US"/>
        </a:p>
      </c:txPr>
    </c:title>
    <c:autoTitleDeleted val="0"/>
    <c:plotArea>
      <c:layout/>
      <c:scatterChart>
        <c:scatterStyle val="lineMarker"/>
        <c:varyColors val="0"/>
        <c:ser>
          <c:idx val="1"/>
          <c:order val="0"/>
          <c:tx>
            <c:strRef>
              <c:f>'Energy Intensity 2005-2020'!$J$82</c:f>
              <c:strCache>
                <c:ptCount val="1"/>
                <c:pt idx="0">
                  <c:v>工业</c:v>
                </c:pt>
              </c:strCache>
            </c:strRef>
          </c:tx>
          <c:spPr>
            <a:ln w="19050" cap="rnd">
              <a:solidFill>
                <a:schemeClr val="accent2"/>
              </a:solidFill>
              <a:round/>
            </a:ln>
            <a:effectLst/>
          </c:spPr>
          <c:marker>
            <c:symbol val="none"/>
          </c:marker>
          <c:xVal>
            <c:numRef>
              <c:f>'Energy Intensity 2005-2020'!$K$82:$O$82</c:f>
              <c:numCache>
                <c:formatCode>General</c:formatCode>
                <c:ptCount val="5"/>
                <c:pt idx="0">
                  <c:v>2005</c:v>
                </c:pt>
                <c:pt idx="1">
                  <c:v>2010</c:v>
                </c:pt>
                <c:pt idx="2">
                  <c:v>2015</c:v>
                </c:pt>
                <c:pt idx="3">
                  <c:v>2016</c:v>
                </c:pt>
                <c:pt idx="4">
                  <c:v>2020</c:v>
                </c:pt>
              </c:numCache>
            </c:numRef>
          </c:xVal>
          <c:yVal>
            <c:numRef>
              <c:f>'Energy Intensity 2005-2020'!$K$85:$O$85</c:f>
              <c:numCache>
                <c:formatCode>0%</c:formatCode>
                <c:ptCount val="5"/>
                <c:pt idx="0">
                  <c:v>0.72996735328638718</c:v>
                </c:pt>
                <c:pt idx="1">
                  <c:v>0.49841310465986105</c:v>
                </c:pt>
                <c:pt idx="2">
                  <c:v>0.46655974506456249</c:v>
                </c:pt>
                <c:pt idx="3">
                  <c:v>0.43615117598890912</c:v>
                </c:pt>
                <c:pt idx="4">
                  <c:v>0.30844051865884564</c:v>
                </c:pt>
              </c:numCache>
            </c:numRef>
          </c:yVal>
          <c:smooth val="0"/>
          <c:extLst>
            <c:ext xmlns:c16="http://schemas.microsoft.com/office/drawing/2014/chart" uri="{C3380CC4-5D6E-409C-BE32-E72D297353CC}">
              <c16:uniqueId val="{00000001-61F3-436B-8845-CC0892B751F7}"/>
            </c:ext>
          </c:extLst>
        </c:ser>
        <c:ser>
          <c:idx val="2"/>
          <c:order val="1"/>
          <c:tx>
            <c:strRef>
              <c:f>'Energy Intensity 2005-2020'!$J$89</c:f>
              <c:strCache>
                <c:ptCount val="1"/>
                <c:pt idx="0">
                  <c:v>建筑业</c:v>
                </c:pt>
              </c:strCache>
            </c:strRef>
          </c:tx>
          <c:spPr>
            <a:ln w="19050" cap="rnd">
              <a:solidFill>
                <a:schemeClr val="accent3"/>
              </a:solidFill>
              <a:round/>
            </a:ln>
            <a:effectLst/>
          </c:spPr>
          <c:marker>
            <c:symbol val="none"/>
          </c:marker>
          <c:xVal>
            <c:numRef>
              <c:f>'Energy Intensity 2005-2020'!$K$89:$O$89</c:f>
              <c:numCache>
                <c:formatCode>General</c:formatCode>
                <c:ptCount val="5"/>
                <c:pt idx="0">
                  <c:v>2005</c:v>
                </c:pt>
                <c:pt idx="1">
                  <c:v>2010</c:v>
                </c:pt>
                <c:pt idx="2">
                  <c:v>2015</c:v>
                </c:pt>
                <c:pt idx="3">
                  <c:v>2016</c:v>
                </c:pt>
                <c:pt idx="4">
                  <c:v>2020</c:v>
                </c:pt>
              </c:numCache>
            </c:numRef>
          </c:xVal>
          <c:yVal>
            <c:numRef>
              <c:f>'Energy Intensity 2005-2020'!$K$92:$O$92</c:f>
              <c:numCache>
                <c:formatCode>0%</c:formatCode>
                <c:ptCount val="5"/>
                <c:pt idx="0">
                  <c:v>0.36476816875649848</c:v>
                </c:pt>
                <c:pt idx="1">
                  <c:v>0.23177023802329999</c:v>
                </c:pt>
                <c:pt idx="2">
                  <c:v>0.20220029438864542</c:v>
                </c:pt>
                <c:pt idx="3">
                  <c:v>0.20812192037646585</c:v>
                </c:pt>
                <c:pt idx="4">
                  <c:v>0.20263758385313699</c:v>
                </c:pt>
              </c:numCache>
            </c:numRef>
          </c:yVal>
          <c:smooth val="0"/>
          <c:extLst>
            <c:ext xmlns:c16="http://schemas.microsoft.com/office/drawing/2014/chart" uri="{C3380CC4-5D6E-409C-BE32-E72D297353CC}">
              <c16:uniqueId val="{00000002-61F3-436B-8845-CC0892B751F7}"/>
            </c:ext>
          </c:extLst>
        </c:ser>
        <c:ser>
          <c:idx val="0"/>
          <c:order val="2"/>
          <c:tx>
            <c:strRef>
              <c:f>'Energy Intensity 2005-2020'!$J$76</c:f>
              <c:strCache>
                <c:ptCount val="1"/>
                <c:pt idx="0">
                  <c:v>农业</c:v>
                </c:pt>
              </c:strCache>
            </c:strRef>
          </c:tx>
          <c:spPr>
            <a:ln w="19050" cap="rnd">
              <a:solidFill>
                <a:schemeClr val="accent1"/>
              </a:solidFill>
              <a:round/>
            </a:ln>
            <a:effectLst/>
          </c:spPr>
          <c:marker>
            <c:symbol val="none"/>
          </c:marker>
          <c:xVal>
            <c:numRef>
              <c:f>'Energy Intensity 2005-2020'!$K$76:$O$76</c:f>
              <c:numCache>
                <c:formatCode>General</c:formatCode>
                <c:ptCount val="5"/>
                <c:pt idx="0">
                  <c:v>2005</c:v>
                </c:pt>
                <c:pt idx="1">
                  <c:v>2010</c:v>
                </c:pt>
                <c:pt idx="2">
                  <c:v>2015</c:v>
                </c:pt>
                <c:pt idx="3">
                  <c:v>2016</c:v>
                </c:pt>
                <c:pt idx="4">
                  <c:v>2020</c:v>
                </c:pt>
              </c:numCache>
            </c:numRef>
          </c:xVal>
          <c:yVal>
            <c:numRef>
              <c:f>'Energy Intensity 2005-2020'!$K$79:$O$79</c:f>
              <c:numCache>
                <c:formatCode>0%</c:formatCode>
                <c:ptCount val="5"/>
                <c:pt idx="0">
                  <c:v>0.66028231069607701</c:v>
                </c:pt>
                <c:pt idx="1">
                  <c:v>0.26521546797703488</c:v>
                </c:pt>
                <c:pt idx="2">
                  <c:v>0.25773736201672864</c:v>
                </c:pt>
                <c:pt idx="3">
                  <c:v>0.29746183215118466</c:v>
                </c:pt>
                <c:pt idx="4">
                  <c:v>0.28931207995590785</c:v>
                </c:pt>
              </c:numCache>
            </c:numRef>
          </c:yVal>
          <c:smooth val="0"/>
          <c:extLst>
            <c:ext xmlns:c16="http://schemas.microsoft.com/office/drawing/2014/chart" uri="{C3380CC4-5D6E-409C-BE32-E72D297353CC}">
              <c16:uniqueId val="{00000003-61F3-436B-8845-CC0892B751F7}"/>
            </c:ext>
          </c:extLst>
        </c:ser>
        <c:dLbls>
          <c:showLegendKey val="0"/>
          <c:showVal val="0"/>
          <c:showCatName val="0"/>
          <c:showSerName val="0"/>
          <c:showPercent val="0"/>
          <c:showBubbleSize val="0"/>
        </c:dLbls>
        <c:axId val="326552960"/>
        <c:axId val="326552480"/>
      </c:scatterChart>
      <c:valAx>
        <c:axId val="326552960"/>
        <c:scaling>
          <c:orientation val="minMax"/>
          <c:max val="2020"/>
          <c:min val="200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26552480"/>
        <c:crosses val="autoZero"/>
        <c:crossBetween val="midCat"/>
        <c:majorUnit val="5"/>
      </c:valAx>
      <c:valAx>
        <c:axId val="326552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265529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'Energy use Prediction'!$A$179</c:f>
              <c:strCache>
                <c:ptCount val="1"/>
                <c:pt idx="0">
                  <c:v>agriculture and forestry 01T03</c:v>
                </c:pt>
              </c:strCache>
            </c:strRef>
          </c:tx>
          <c:spPr>
            <a:ln w="28575" cap="rnd">
              <a:solidFill>
                <a:schemeClr val="accent1"/>
              </a:solidFill>
              <a:round/>
            </a:ln>
            <a:effectLst/>
          </c:spPr>
          <c:marker>
            <c:symbol val="none"/>
          </c:marker>
          <c:val>
            <c:numRef>
              <c:f>'Energy use Prediction'!$B$179:$AU$179</c:f>
              <c:numCache>
                <c:formatCode>General</c:formatCode>
                <c:ptCount val="46"/>
                <c:pt idx="0">
                  <c:v>1</c:v>
                </c:pt>
                <c:pt idx="1">
                  <c:v>1.0037880154127816</c:v>
                </c:pt>
                <c:pt idx="2">
                  <c:v>0.96113497275093662</c:v>
                </c:pt>
                <c:pt idx="3">
                  <c:v>0.94657630387903946</c:v>
                </c:pt>
                <c:pt idx="4">
                  <c:v>0.93201077917001962</c:v>
                </c:pt>
                <c:pt idx="5">
                  <c:v>0.9171377305180094</c:v>
                </c:pt>
                <c:pt idx="6">
                  <c:v>0.90203767966783166</c:v>
                </c:pt>
                <c:pt idx="7">
                  <c:v>0.88703405959877524</c:v>
                </c:pt>
                <c:pt idx="8">
                  <c:v>0.87189774292950584</c:v>
                </c:pt>
                <c:pt idx="9">
                  <c:v>0.85690570495911245</c:v>
                </c:pt>
                <c:pt idx="10">
                  <c:v>0.84185679409541048</c:v>
                </c:pt>
                <c:pt idx="11">
                  <c:v>0.82679667390151534</c:v>
                </c:pt>
                <c:pt idx="12">
                  <c:v>0.81193655996097458</c:v>
                </c:pt>
                <c:pt idx="13">
                  <c:v>0.79711742280366682</c:v>
                </c:pt>
                <c:pt idx="14">
                  <c:v>0.78237107300979181</c:v>
                </c:pt>
                <c:pt idx="15">
                  <c:v>0.76786076423933314</c:v>
                </c:pt>
                <c:pt idx="16">
                  <c:v>0.75345798448674361</c:v>
                </c:pt>
                <c:pt idx="17">
                  <c:v>0.73930483130124736</c:v>
                </c:pt>
                <c:pt idx="18">
                  <c:v>0.72528543333695727</c:v>
                </c:pt>
                <c:pt idx="19">
                  <c:v>0.71141658304269251</c:v>
                </c:pt>
                <c:pt idx="20">
                  <c:v>0.69780943297952924</c:v>
                </c:pt>
                <c:pt idx="21">
                  <c:v>0.68436748870603847</c:v>
                </c:pt>
                <c:pt idx="22">
                  <c:v>0.67110087048014855</c:v>
                </c:pt>
                <c:pt idx="23">
                  <c:v>0.65809684097794785</c:v>
                </c:pt>
                <c:pt idx="24">
                  <c:v>0.64527363211983735</c:v>
                </c:pt>
                <c:pt idx="25">
                  <c:v>0.63270743020556297</c:v>
                </c:pt>
                <c:pt idx="26">
                  <c:v>0.62032287434139999</c:v>
                </c:pt>
                <c:pt idx="27">
                  <c:v>0.60812231834953345</c:v>
                </c:pt>
                <c:pt idx="28">
                  <c:v>0.596165605158264</c:v>
                </c:pt>
                <c:pt idx="29">
                  <c:v>0.5843874741474111</c:v>
                </c:pt>
                <c:pt idx="30">
                  <c:v>0.57284009316608908</c:v>
                </c:pt>
                <c:pt idx="31">
                  <c:v>0.56146278364188495</c:v>
                </c:pt>
                <c:pt idx="32">
                  <c:v>0.55025276881465446</c:v>
                </c:pt>
                <c:pt idx="33">
                  <c:v>0.53925086027327263</c:v>
                </c:pt>
                <c:pt idx="34">
                  <c:v>0.52840371104382122</c:v>
                </c:pt>
                <c:pt idx="35">
                  <c:v>0.51774671198789757</c:v>
                </c:pt>
                <c:pt idx="36">
                  <c:v>0.50722994558255541</c:v>
                </c:pt>
                <c:pt idx="37">
                  <c:v>0.49684730085351342</c:v>
                </c:pt>
                <c:pt idx="38">
                  <c:v>0.4866260176609073</c:v>
                </c:pt>
                <c:pt idx="39">
                  <c:v>0.47652153497193595</c:v>
                </c:pt>
                <c:pt idx="40">
                  <c:v>0.46655697210784663</c:v>
                </c:pt>
                <c:pt idx="41">
                  <c:v>0.45669013450662455</c:v>
                </c:pt>
              </c:numCache>
            </c:numRef>
          </c:val>
          <c:smooth val="0"/>
          <c:extLst>
            <c:ext xmlns:c16="http://schemas.microsoft.com/office/drawing/2014/chart" uri="{C3380CC4-5D6E-409C-BE32-E72D297353CC}">
              <c16:uniqueId val="{00000000-831D-4756-A597-2EDB72A805F2}"/>
            </c:ext>
          </c:extLst>
        </c:ser>
        <c:ser>
          <c:idx val="1"/>
          <c:order val="1"/>
          <c:tx>
            <c:strRef>
              <c:f>'Energy use Prediction'!$A$180</c:f>
              <c:strCache>
                <c:ptCount val="1"/>
                <c:pt idx="0">
                  <c:v>coal mining 05</c:v>
                </c:pt>
              </c:strCache>
            </c:strRef>
          </c:tx>
          <c:spPr>
            <a:ln w="28575" cap="rnd">
              <a:solidFill>
                <a:schemeClr val="accent2"/>
              </a:solidFill>
              <a:round/>
            </a:ln>
            <a:effectLst/>
          </c:spPr>
          <c:marker>
            <c:symbol val="none"/>
          </c:marker>
          <c:val>
            <c:numRef>
              <c:f>'Energy use Prediction'!$B$180:$AU$180</c:f>
              <c:numCache>
                <c:formatCode>General</c:formatCode>
                <c:ptCount val="46"/>
                <c:pt idx="0">
                  <c:v>1</c:v>
                </c:pt>
                <c:pt idx="1">
                  <c:v>0.98702335090682369</c:v>
                </c:pt>
                <c:pt idx="2">
                  <c:v>1.0399037226156089</c:v>
                </c:pt>
                <c:pt idx="3">
                  <c:v>1.063903154874253</c:v>
                </c:pt>
                <c:pt idx="4">
                  <c:v>1.0868020561898504</c:v>
                </c:pt>
                <c:pt idx="5">
                  <c:v>1.1086210608660221</c:v>
                </c:pt>
                <c:pt idx="6">
                  <c:v>1.1297381258379551</c:v>
                </c:pt>
                <c:pt idx="7">
                  <c:v>1.149771339649128</c:v>
                </c:pt>
                <c:pt idx="8">
                  <c:v>1.16982537993169</c:v>
                </c:pt>
                <c:pt idx="9">
                  <c:v>1.1898988170166465</c:v>
                </c:pt>
                <c:pt idx="10">
                  <c:v>1.2099882373880542</c:v>
                </c:pt>
                <c:pt idx="11">
                  <c:v>1.2282683555007561</c:v>
                </c:pt>
                <c:pt idx="12">
                  <c:v>1.2464952020539455</c:v>
                </c:pt>
                <c:pt idx="13">
                  <c:v>1.2646602391096229</c:v>
                </c:pt>
                <c:pt idx="14">
                  <c:v>1.2827534274340833</c:v>
                </c:pt>
                <c:pt idx="15">
                  <c:v>1.3007504572459689</c:v>
                </c:pt>
                <c:pt idx="16">
                  <c:v>1.3173344616894742</c:v>
                </c:pt>
                <c:pt idx="17">
                  <c:v>1.3350671847604327</c:v>
                </c:pt>
                <c:pt idx="18">
                  <c:v>1.3526331063455712</c:v>
                </c:pt>
                <c:pt idx="19">
                  <c:v>1.3700007528249289</c:v>
                </c:pt>
                <c:pt idx="20">
                  <c:v>1.3871369173523722</c:v>
                </c:pt>
                <c:pt idx="21">
                  <c:v>1.403159139757906</c:v>
                </c:pt>
                <c:pt idx="22">
                  <c:v>1.4165960753027147</c:v>
                </c:pt>
                <c:pt idx="23">
                  <c:v>1.4287475873041389</c:v>
                </c:pt>
                <c:pt idx="24">
                  <c:v>1.4395543434196427</c:v>
                </c:pt>
                <c:pt idx="25">
                  <c:v>1.4489450636127594</c:v>
                </c:pt>
                <c:pt idx="26">
                  <c:v>1.4568655078908472</c:v>
                </c:pt>
                <c:pt idx="27">
                  <c:v>1.4632648332558731</c:v>
                </c:pt>
                <c:pt idx="28">
                  <c:v>1.4680960131604277</c:v>
                </c:pt>
                <c:pt idx="29">
                  <c:v>1.4713015492098578</c:v>
                </c:pt>
                <c:pt idx="30">
                  <c:v>1.4728431903209422</c:v>
                </c:pt>
                <c:pt idx="31">
                  <c:v>1.4726730500084415</c:v>
                </c:pt>
                <c:pt idx="32">
                  <c:v>1.4692891566159714</c:v>
                </c:pt>
                <c:pt idx="33">
                  <c:v>1.464136540093417</c:v>
                </c:pt>
                <c:pt idx="34">
                  <c:v>1.4571905586424094</c:v>
                </c:pt>
                <c:pt idx="35">
                  <c:v>1.4484335383137492</c:v>
                </c:pt>
                <c:pt idx="36">
                  <c:v>1.437855167216523</c:v>
                </c:pt>
                <c:pt idx="37">
                  <c:v>1.4254384551652002</c:v>
                </c:pt>
                <c:pt idx="38">
                  <c:v>1.4111892150818512</c:v>
                </c:pt>
                <c:pt idx="39">
                  <c:v>1.3951075135592399</c:v>
                </c:pt>
                <c:pt idx="40">
                  <c:v>1.3772166132762031</c:v>
                </c:pt>
                <c:pt idx="41">
                  <c:v>1.3575347945254828</c:v>
                </c:pt>
              </c:numCache>
            </c:numRef>
          </c:val>
          <c:smooth val="0"/>
          <c:extLst>
            <c:ext xmlns:c16="http://schemas.microsoft.com/office/drawing/2014/chart" uri="{C3380CC4-5D6E-409C-BE32-E72D297353CC}">
              <c16:uniqueId val="{00000001-831D-4756-A597-2EDB72A805F2}"/>
            </c:ext>
          </c:extLst>
        </c:ser>
        <c:ser>
          <c:idx val="2"/>
          <c:order val="2"/>
          <c:tx>
            <c:strRef>
              <c:f>'Energy use Prediction'!$A$181</c:f>
              <c:strCache>
                <c:ptCount val="1"/>
                <c:pt idx="0">
                  <c:v>oil and gas extraction 06</c:v>
                </c:pt>
              </c:strCache>
            </c:strRef>
          </c:tx>
          <c:spPr>
            <a:ln w="28575" cap="rnd">
              <a:solidFill>
                <a:schemeClr val="accent3"/>
              </a:solidFill>
              <a:round/>
            </a:ln>
            <a:effectLst/>
          </c:spPr>
          <c:marker>
            <c:symbol val="none"/>
          </c:marker>
          <c:val>
            <c:numRef>
              <c:f>'Energy use Prediction'!$B$181:$AU$181</c:f>
              <c:numCache>
                <c:formatCode>General</c:formatCode>
                <c:ptCount val="46"/>
                <c:pt idx="0">
                  <c:v>1</c:v>
                </c:pt>
                <c:pt idx="1">
                  <c:v>0.96796209899949026</c:v>
                </c:pt>
                <c:pt idx="2">
                  <c:v>0.87167547936807932</c:v>
                </c:pt>
                <c:pt idx="3">
                  <c:v>0.92539643906061841</c:v>
                </c:pt>
                <c:pt idx="4">
                  <c:v>0.9767995488677742</c:v>
                </c:pt>
                <c:pt idx="5">
                  <c:v>1.026379647909063</c:v>
                </c:pt>
                <c:pt idx="6">
                  <c:v>1.0744667068939089</c:v>
                </c:pt>
                <c:pt idx="7">
                  <c:v>1.1206952182006342</c:v>
                </c:pt>
                <c:pt idx="8">
                  <c:v>1.1661516009663278</c:v>
                </c:pt>
                <c:pt idx="9">
                  <c:v>1.2108941514792497</c:v>
                </c:pt>
                <c:pt idx="10">
                  <c:v>1.2549749381589612</c:v>
                </c:pt>
                <c:pt idx="11">
                  <c:v>1.2965186296957742</c:v>
                </c:pt>
                <c:pt idx="12">
                  <c:v>1.3373618155915514</c:v>
                </c:pt>
                <c:pt idx="13">
                  <c:v>1.3775407961419412</c:v>
                </c:pt>
                <c:pt idx="14">
                  <c:v>1.4170859222705769</c:v>
                </c:pt>
                <c:pt idx="15">
                  <c:v>1.4560074970857959</c:v>
                </c:pt>
                <c:pt idx="16">
                  <c:v>1.4928465061850194</c:v>
                </c:pt>
                <c:pt idx="17">
                  <c:v>1.5305181584200898</c:v>
                </c:pt>
                <c:pt idx="18">
                  <c:v>1.5675749990257044</c:v>
                </c:pt>
                <c:pt idx="19">
                  <c:v>1.6040031027465012</c:v>
                </c:pt>
                <c:pt idx="20">
                  <c:v>1.6397830827614783</c:v>
                </c:pt>
                <c:pt idx="21">
                  <c:v>1.6738792938975082</c:v>
                </c:pt>
                <c:pt idx="22">
                  <c:v>1.7045096646178377</c:v>
                </c:pt>
                <c:pt idx="23">
                  <c:v>1.7331970034678625</c:v>
                </c:pt>
                <c:pt idx="24">
                  <c:v>1.7598562235531381</c:v>
                </c:pt>
                <c:pt idx="25">
                  <c:v>1.7843864951282982</c:v>
                </c:pt>
                <c:pt idx="26">
                  <c:v>1.8067067845574496</c:v>
                </c:pt>
                <c:pt idx="27">
                  <c:v>1.8267396672750023</c:v>
                </c:pt>
                <c:pt idx="28">
                  <c:v>1.8444120599106777</c:v>
                </c:pt>
                <c:pt idx="29">
                  <c:v>1.859637360573019</c:v>
                </c:pt>
                <c:pt idx="30">
                  <c:v>1.8723528859363709</c:v>
                </c:pt>
                <c:pt idx="31">
                  <c:v>1.8824836938830236</c:v>
                </c:pt>
                <c:pt idx="32">
                  <c:v>1.8880861002932046</c:v>
                </c:pt>
                <c:pt idx="33">
                  <c:v>1.8909846010802387</c:v>
                </c:pt>
                <c:pt idx="34">
                  <c:v>1.8911357227470216</c:v>
                </c:pt>
                <c:pt idx="35">
                  <c:v>1.8885054118072295</c:v>
                </c:pt>
                <c:pt idx="36">
                  <c:v>1.883069738714833</c:v>
                </c:pt>
                <c:pt idx="37">
                  <c:v>1.8747966098366347</c:v>
                </c:pt>
                <c:pt idx="38">
                  <c:v>1.8636844816237137</c:v>
                </c:pt>
                <c:pt idx="39">
                  <c:v>1.8497250790415012</c:v>
                </c:pt>
                <c:pt idx="40">
                  <c:v>1.8329417075477892</c:v>
                </c:pt>
                <c:pt idx="41">
                  <c:v>1.8133521299112501</c:v>
                </c:pt>
              </c:numCache>
            </c:numRef>
          </c:val>
          <c:smooth val="0"/>
          <c:extLst>
            <c:ext xmlns:c16="http://schemas.microsoft.com/office/drawing/2014/chart" uri="{C3380CC4-5D6E-409C-BE32-E72D297353CC}">
              <c16:uniqueId val="{00000002-831D-4756-A597-2EDB72A805F2}"/>
            </c:ext>
          </c:extLst>
        </c:ser>
        <c:ser>
          <c:idx val="3"/>
          <c:order val="3"/>
          <c:tx>
            <c:strRef>
              <c:f>'Energy use Prediction'!$A$182</c:f>
              <c:strCache>
                <c:ptCount val="1"/>
                <c:pt idx="0">
                  <c:v>other mining and quarrying 07T08</c:v>
                </c:pt>
              </c:strCache>
            </c:strRef>
          </c:tx>
          <c:spPr>
            <a:ln w="28575" cap="rnd">
              <a:solidFill>
                <a:schemeClr val="accent4"/>
              </a:solidFill>
              <a:round/>
            </a:ln>
            <a:effectLst/>
          </c:spPr>
          <c:marker>
            <c:symbol val="none"/>
          </c:marker>
          <c:val>
            <c:numRef>
              <c:f>'Energy use Prediction'!$B$182:$AU$182</c:f>
              <c:numCache>
                <c:formatCode>General</c:formatCode>
                <c:ptCount val="46"/>
                <c:pt idx="0">
                  <c:v>1</c:v>
                </c:pt>
                <c:pt idx="1">
                  <c:v>0.98702335090682403</c:v>
                </c:pt>
                <c:pt idx="2">
                  <c:v>1.0399037226156089</c:v>
                </c:pt>
                <c:pt idx="3">
                  <c:v>1.063903154874253</c:v>
                </c:pt>
                <c:pt idx="4">
                  <c:v>1.0868020561898502</c:v>
                </c:pt>
                <c:pt idx="5">
                  <c:v>1.1086210608660223</c:v>
                </c:pt>
                <c:pt idx="6">
                  <c:v>1.1297381258379551</c:v>
                </c:pt>
                <c:pt idx="7">
                  <c:v>1.149771339649128</c:v>
                </c:pt>
                <c:pt idx="8">
                  <c:v>1.16982537993169</c:v>
                </c:pt>
                <c:pt idx="9">
                  <c:v>1.1898988170166462</c:v>
                </c:pt>
                <c:pt idx="10">
                  <c:v>1.2099882373880542</c:v>
                </c:pt>
                <c:pt idx="11">
                  <c:v>1.2282683555007563</c:v>
                </c:pt>
                <c:pt idx="12">
                  <c:v>1.2464952020539457</c:v>
                </c:pt>
                <c:pt idx="13">
                  <c:v>1.2646602391096231</c:v>
                </c:pt>
                <c:pt idx="14">
                  <c:v>1.2827534274340835</c:v>
                </c:pt>
                <c:pt idx="15">
                  <c:v>1.3007504572459692</c:v>
                </c:pt>
                <c:pt idx="16">
                  <c:v>1.3173344616894742</c:v>
                </c:pt>
                <c:pt idx="17">
                  <c:v>1.3350671847604327</c:v>
                </c:pt>
                <c:pt idx="18">
                  <c:v>1.3526331063455714</c:v>
                </c:pt>
                <c:pt idx="19">
                  <c:v>1.3700007528249287</c:v>
                </c:pt>
                <c:pt idx="20">
                  <c:v>1.3871369173523722</c:v>
                </c:pt>
                <c:pt idx="21">
                  <c:v>1.4031591397579062</c:v>
                </c:pt>
                <c:pt idx="22">
                  <c:v>1.4165960753027147</c:v>
                </c:pt>
                <c:pt idx="23">
                  <c:v>1.4287475873041389</c:v>
                </c:pt>
                <c:pt idx="24">
                  <c:v>1.4395543434196427</c:v>
                </c:pt>
                <c:pt idx="25">
                  <c:v>1.4489450636127592</c:v>
                </c:pt>
                <c:pt idx="26">
                  <c:v>1.456865507890847</c:v>
                </c:pt>
                <c:pt idx="27">
                  <c:v>1.4632648332558729</c:v>
                </c:pt>
                <c:pt idx="28">
                  <c:v>1.4680960131604275</c:v>
                </c:pt>
                <c:pt idx="29">
                  <c:v>1.4713015492098576</c:v>
                </c:pt>
                <c:pt idx="30">
                  <c:v>1.472843190320942</c:v>
                </c:pt>
                <c:pt idx="31">
                  <c:v>1.4726730500084413</c:v>
                </c:pt>
                <c:pt idx="32">
                  <c:v>1.4692891566159709</c:v>
                </c:pt>
                <c:pt idx="33">
                  <c:v>1.4641365400934168</c:v>
                </c:pt>
                <c:pt idx="34">
                  <c:v>1.457190558642409</c:v>
                </c:pt>
                <c:pt idx="35">
                  <c:v>1.4484335383137488</c:v>
                </c:pt>
                <c:pt idx="36">
                  <c:v>1.4378551672165225</c:v>
                </c:pt>
                <c:pt idx="37">
                  <c:v>1.4254384551651997</c:v>
                </c:pt>
                <c:pt idx="38">
                  <c:v>1.4111892150818506</c:v>
                </c:pt>
                <c:pt idx="39">
                  <c:v>1.3951075135592395</c:v>
                </c:pt>
                <c:pt idx="40">
                  <c:v>1.3772166132762025</c:v>
                </c:pt>
                <c:pt idx="41">
                  <c:v>1.3575347945254823</c:v>
                </c:pt>
              </c:numCache>
            </c:numRef>
          </c:val>
          <c:smooth val="0"/>
          <c:extLst>
            <c:ext xmlns:c16="http://schemas.microsoft.com/office/drawing/2014/chart" uri="{C3380CC4-5D6E-409C-BE32-E72D297353CC}">
              <c16:uniqueId val="{00000003-831D-4756-A597-2EDB72A805F2}"/>
            </c:ext>
          </c:extLst>
        </c:ser>
        <c:ser>
          <c:idx val="4"/>
          <c:order val="4"/>
          <c:tx>
            <c:strRef>
              <c:f>'Energy use Prediction'!$A$183</c:f>
              <c:strCache>
                <c:ptCount val="1"/>
                <c:pt idx="0">
                  <c:v>Mining Support Service Activities 09</c:v>
                </c:pt>
              </c:strCache>
            </c:strRef>
          </c:tx>
          <c:spPr>
            <a:ln w="28575" cap="rnd">
              <a:solidFill>
                <a:schemeClr val="accent5"/>
              </a:solidFill>
              <a:round/>
            </a:ln>
            <a:effectLst/>
          </c:spPr>
          <c:marker>
            <c:symbol val="none"/>
          </c:marker>
          <c:val>
            <c:numRef>
              <c:f>'Energy use Prediction'!$B$183:$AU$183</c:f>
              <c:numCache>
                <c:formatCode>General</c:formatCode>
                <c:ptCount val="46"/>
                <c:pt idx="0">
                  <c:v>1</c:v>
                </c:pt>
                <c:pt idx="1">
                  <c:v>0.98702335090682369</c:v>
                </c:pt>
                <c:pt idx="2">
                  <c:v>1.0399037226156089</c:v>
                </c:pt>
                <c:pt idx="3">
                  <c:v>1.063903154874253</c:v>
                </c:pt>
                <c:pt idx="4">
                  <c:v>1.0868020561898504</c:v>
                </c:pt>
                <c:pt idx="5">
                  <c:v>1.1086210608660221</c:v>
                </c:pt>
                <c:pt idx="6">
                  <c:v>1.1297381258379553</c:v>
                </c:pt>
                <c:pt idx="7">
                  <c:v>1.149771339649128</c:v>
                </c:pt>
                <c:pt idx="8">
                  <c:v>1.1698253799316902</c:v>
                </c:pt>
                <c:pt idx="9">
                  <c:v>1.1898988170166465</c:v>
                </c:pt>
                <c:pt idx="10">
                  <c:v>1.2099882373880542</c:v>
                </c:pt>
                <c:pt idx="11">
                  <c:v>1.2282683555007561</c:v>
                </c:pt>
                <c:pt idx="12">
                  <c:v>1.2464952020539455</c:v>
                </c:pt>
                <c:pt idx="13">
                  <c:v>1.2646602391096229</c:v>
                </c:pt>
                <c:pt idx="14">
                  <c:v>1.2827534274340828</c:v>
                </c:pt>
                <c:pt idx="15">
                  <c:v>1.3007504572459687</c:v>
                </c:pt>
                <c:pt idx="16">
                  <c:v>1.3173344616894735</c:v>
                </c:pt>
                <c:pt idx="17">
                  <c:v>1.3350671847604323</c:v>
                </c:pt>
                <c:pt idx="18">
                  <c:v>1.3526331063455708</c:v>
                </c:pt>
                <c:pt idx="19">
                  <c:v>1.3700007528249283</c:v>
                </c:pt>
                <c:pt idx="20">
                  <c:v>1.3871369173523715</c:v>
                </c:pt>
                <c:pt idx="21">
                  <c:v>1.4031591397579053</c:v>
                </c:pt>
                <c:pt idx="22">
                  <c:v>1.4165960753027143</c:v>
                </c:pt>
                <c:pt idx="23">
                  <c:v>1.428747587304138</c:v>
                </c:pt>
                <c:pt idx="24">
                  <c:v>1.4395543434196421</c:v>
                </c:pt>
                <c:pt idx="25">
                  <c:v>1.4489450636127588</c:v>
                </c:pt>
                <c:pt idx="26">
                  <c:v>1.4568655078908463</c:v>
                </c:pt>
                <c:pt idx="27">
                  <c:v>1.4632648332558724</c:v>
                </c:pt>
                <c:pt idx="28">
                  <c:v>1.468096013160427</c:v>
                </c:pt>
                <c:pt idx="29">
                  <c:v>1.4713015492098571</c:v>
                </c:pt>
                <c:pt idx="30">
                  <c:v>1.4728431903209414</c:v>
                </c:pt>
                <c:pt idx="31">
                  <c:v>1.4726730500084404</c:v>
                </c:pt>
                <c:pt idx="32">
                  <c:v>1.4692891566159703</c:v>
                </c:pt>
                <c:pt idx="33">
                  <c:v>1.4641365400934159</c:v>
                </c:pt>
                <c:pt idx="34">
                  <c:v>1.4571905586424081</c:v>
                </c:pt>
                <c:pt idx="35">
                  <c:v>1.4484335383137479</c:v>
                </c:pt>
                <c:pt idx="36">
                  <c:v>1.4378551672165214</c:v>
                </c:pt>
                <c:pt idx="37">
                  <c:v>1.4254384551651988</c:v>
                </c:pt>
                <c:pt idx="38">
                  <c:v>1.4111892150818495</c:v>
                </c:pt>
                <c:pt idx="39">
                  <c:v>1.3951075135592383</c:v>
                </c:pt>
                <c:pt idx="40">
                  <c:v>1.3772166132762014</c:v>
                </c:pt>
                <c:pt idx="41">
                  <c:v>1.3575347945254812</c:v>
                </c:pt>
              </c:numCache>
            </c:numRef>
          </c:val>
          <c:smooth val="0"/>
          <c:extLst>
            <c:ext xmlns:c16="http://schemas.microsoft.com/office/drawing/2014/chart" uri="{C3380CC4-5D6E-409C-BE32-E72D297353CC}">
              <c16:uniqueId val="{00000004-831D-4756-A597-2EDB72A805F2}"/>
            </c:ext>
          </c:extLst>
        </c:ser>
        <c:ser>
          <c:idx val="5"/>
          <c:order val="5"/>
          <c:tx>
            <c:strRef>
              <c:f>'Energy use Prediction'!$A$184</c:f>
              <c:strCache>
                <c:ptCount val="1"/>
                <c:pt idx="0">
                  <c:v>food beverage and tobacco 10T12</c:v>
                </c:pt>
              </c:strCache>
            </c:strRef>
          </c:tx>
          <c:spPr>
            <a:ln w="28575" cap="rnd">
              <a:solidFill>
                <a:schemeClr val="accent6"/>
              </a:solidFill>
              <a:round/>
            </a:ln>
            <a:effectLst/>
          </c:spPr>
          <c:marker>
            <c:symbol val="none"/>
          </c:marker>
          <c:val>
            <c:numRef>
              <c:f>'Energy use Prediction'!$B$184:$AU$184</c:f>
              <c:numCache>
                <c:formatCode>General</c:formatCode>
                <c:ptCount val="46"/>
                <c:pt idx="0">
                  <c:v>1</c:v>
                </c:pt>
                <c:pt idx="1">
                  <c:v>1.2620943126293669</c:v>
                </c:pt>
                <c:pt idx="2">
                  <c:v>1.1582740584631375</c:v>
                </c:pt>
                <c:pt idx="3">
                  <c:v>1.1682981638278072</c:v>
                </c:pt>
                <c:pt idx="4">
                  <c:v>1.1761465279767074</c:v>
                </c:pt>
                <c:pt idx="5">
                  <c:v>1.182645936689616</c:v>
                </c:pt>
                <c:pt idx="6">
                  <c:v>1.1882945119267974</c:v>
                </c:pt>
                <c:pt idx="7">
                  <c:v>1.1927682876660748</c:v>
                </c:pt>
                <c:pt idx="8">
                  <c:v>1.1972764568280654</c:v>
                </c:pt>
                <c:pt idx="9">
                  <c:v>1.2018420771975957</c:v>
                </c:pt>
                <c:pt idx="10">
                  <c:v>1.2064810637631893</c:v>
                </c:pt>
                <c:pt idx="11">
                  <c:v>1.2094112238276344</c:v>
                </c:pt>
                <c:pt idx="12">
                  <c:v>1.2124176370148989</c:v>
                </c:pt>
                <c:pt idx="13">
                  <c:v>1.2155004157891953</c:v>
                </c:pt>
                <c:pt idx="14">
                  <c:v>1.218656072202714</c:v>
                </c:pt>
                <c:pt idx="15">
                  <c:v>1.2218660320240184</c:v>
                </c:pt>
                <c:pt idx="16">
                  <c:v>1.2239100877550906</c:v>
                </c:pt>
                <c:pt idx="17">
                  <c:v>1.227183839323374</c:v>
                </c:pt>
                <c:pt idx="18">
                  <c:v>1.2304541964080589</c:v>
                </c:pt>
                <c:pt idx="19">
                  <c:v>1.2336943632869248</c:v>
                </c:pt>
                <c:pt idx="20">
                  <c:v>1.236876214319764</c:v>
                </c:pt>
                <c:pt idx="21">
                  <c:v>1.2392219397899829</c:v>
                </c:pt>
                <c:pt idx="22">
                  <c:v>1.2394667448412504</c:v>
                </c:pt>
                <c:pt idx="23">
                  <c:v>1.2387930714376243</c:v>
                </c:pt>
                <c:pt idx="24">
                  <c:v>1.2371712265949166</c:v>
                </c:pt>
                <c:pt idx="25">
                  <c:v>1.2345612228498266</c:v>
                </c:pt>
                <c:pt idx="26">
                  <c:v>1.2309377451412424</c:v>
                </c:pt>
                <c:pt idx="27">
                  <c:v>1.2262781435815711</c:v>
                </c:pt>
                <c:pt idx="28">
                  <c:v>1.2205627162364696</c:v>
                </c:pt>
                <c:pt idx="29">
                  <c:v>1.2137628463416266</c:v>
                </c:pt>
                <c:pt idx="30">
                  <c:v>1.2058657085809608</c:v>
                </c:pt>
                <c:pt idx="31">
                  <c:v>1.1968502367038194</c:v>
                </c:pt>
                <c:pt idx="32">
                  <c:v>1.1855219781819593</c:v>
                </c:pt>
                <c:pt idx="33">
                  <c:v>1.1730804529040453</c:v>
                </c:pt>
                <c:pt idx="34">
                  <c:v>1.1595213886522682</c:v>
                </c:pt>
                <c:pt idx="35">
                  <c:v>1.1448455527047559</c:v>
                </c:pt>
                <c:pt idx="36">
                  <c:v>1.1290589302508385</c:v>
                </c:pt>
                <c:pt idx="37">
                  <c:v>1.1121616389275482</c:v>
                </c:pt>
                <c:pt idx="38">
                  <c:v>1.0941710084944849</c:v>
                </c:pt>
                <c:pt idx="39">
                  <c:v>1.075099083734085</c:v>
                </c:pt>
                <c:pt idx="40">
                  <c:v>1.054974995873857</c:v>
                </c:pt>
                <c:pt idx="41">
                  <c:v>1.0338230393258199</c:v>
                </c:pt>
              </c:numCache>
            </c:numRef>
          </c:val>
          <c:smooth val="0"/>
          <c:extLst>
            <c:ext xmlns:c16="http://schemas.microsoft.com/office/drawing/2014/chart" uri="{C3380CC4-5D6E-409C-BE32-E72D297353CC}">
              <c16:uniqueId val="{00000005-831D-4756-A597-2EDB72A805F2}"/>
            </c:ext>
          </c:extLst>
        </c:ser>
        <c:ser>
          <c:idx val="6"/>
          <c:order val="6"/>
          <c:tx>
            <c:strRef>
              <c:f>'Energy use Prediction'!$A$185</c:f>
              <c:strCache>
                <c:ptCount val="1"/>
                <c:pt idx="0">
                  <c:v>textiles apparel and leather 13T15</c:v>
                </c:pt>
              </c:strCache>
            </c:strRef>
          </c:tx>
          <c:spPr>
            <a:ln w="28575" cap="rnd">
              <a:solidFill>
                <a:schemeClr val="accent1">
                  <a:lumMod val="60000"/>
                </a:schemeClr>
              </a:solidFill>
              <a:round/>
            </a:ln>
            <a:effectLst/>
          </c:spPr>
          <c:marker>
            <c:symbol val="none"/>
          </c:marker>
          <c:val>
            <c:numRef>
              <c:f>'Energy use Prediction'!$B$185:$AU$185</c:f>
              <c:numCache>
                <c:formatCode>General</c:formatCode>
                <c:ptCount val="46"/>
                <c:pt idx="0">
                  <c:v>1</c:v>
                </c:pt>
                <c:pt idx="1">
                  <c:v>1.0462669669413625</c:v>
                </c:pt>
                <c:pt idx="2">
                  <c:v>1.1340216144047943</c:v>
                </c:pt>
                <c:pt idx="3">
                  <c:v>1.0576028493661549</c:v>
                </c:pt>
                <c:pt idx="4">
                  <c:v>1.051222718633978</c:v>
                </c:pt>
                <c:pt idx="5">
                  <c:v>1.0438466132743955</c:v>
                </c:pt>
                <c:pt idx="6">
                  <c:v>1.0359447328957063</c:v>
                </c:pt>
                <c:pt idx="7">
                  <c:v>1.0272563049736587</c:v>
                </c:pt>
                <c:pt idx="8">
                  <c:v>1.0188375655971131</c:v>
                </c:pt>
                <c:pt idx="9">
                  <c:v>1.0106974410799177</c:v>
                </c:pt>
                <c:pt idx="10">
                  <c:v>1.002838561857897</c:v>
                </c:pt>
                <c:pt idx="11">
                  <c:v>0.99378596983587164</c:v>
                </c:pt>
                <c:pt idx="12">
                  <c:v>0.98502948051341166</c:v>
                </c:pt>
                <c:pt idx="13">
                  <c:v>0.97655838929839422</c:v>
                </c:pt>
                <c:pt idx="14">
                  <c:v>0.9683596567074364</c:v>
                </c:pt>
                <c:pt idx="15">
                  <c:v>0.96040900308720834</c:v>
                </c:pt>
                <c:pt idx="16">
                  <c:v>0.95174881021086799</c:v>
                </c:pt>
                <c:pt idx="17">
                  <c:v>0.9442439937858732</c:v>
                </c:pt>
                <c:pt idx="18">
                  <c:v>0.93691877844167526</c:v>
                </c:pt>
                <c:pt idx="19">
                  <c:v>0.92974672900723687</c:v>
                </c:pt>
                <c:pt idx="20">
                  <c:v>0.92270152191332622</c:v>
                </c:pt>
                <c:pt idx="21">
                  <c:v>0.91520424942969303</c:v>
                </c:pt>
                <c:pt idx="22">
                  <c:v>0.90634279993454203</c:v>
                </c:pt>
                <c:pt idx="23">
                  <c:v>0.89701263944121601</c:v>
                </c:pt>
                <c:pt idx="24">
                  <c:v>0.88720526172056302</c:v>
                </c:pt>
                <c:pt idx="25">
                  <c:v>0.87690510613153616</c:v>
                </c:pt>
                <c:pt idx="26">
                  <c:v>0.86610745481866813</c:v>
                </c:pt>
                <c:pt idx="27">
                  <c:v>0.85480955552902449</c:v>
                </c:pt>
                <c:pt idx="28">
                  <c:v>0.84301072595662307</c:v>
                </c:pt>
                <c:pt idx="29">
                  <c:v>0.83070414063471754</c:v>
                </c:pt>
                <c:pt idx="30">
                  <c:v>0.81789386416858356</c:v>
                </c:pt>
                <c:pt idx="31">
                  <c:v>0.80457821140593222</c:v>
                </c:pt>
                <c:pt idx="32">
                  <c:v>0.78997360528853378</c:v>
                </c:pt>
                <c:pt idx="33">
                  <c:v>0.77490497690043902</c:v>
                </c:pt>
                <c:pt idx="34">
                  <c:v>0.75938042260411076</c:v>
                </c:pt>
                <c:pt idx="35">
                  <c:v>0.74341098082491874</c:v>
                </c:pt>
                <c:pt idx="36">
                  <c:v>0.72701062566414087</c:v>
                </c:pt>
                <c:pt idx="37">
                  <c:v>0.71018906902347434</c:v>
                </c:pt>
                <c:pt idx="38">
                  <c:v>0.69296655573973409</c:v>
                </c:pt>
                <c:pt idx="39">
                  <c:v>0.67535930600949279</c:v>
                </c:pt>
                <c:pt idx="40">
                  <c:v>0.65739362198555107</c:v>
                </c:pt>
                <c:pt idx="41">
                  <c:v>0.6390919380470963</c:v>
                </c:pt>
              </c:numCache>
            </c:numRef>
          </c:val>
          <c:smooth val="0"/>
          <c:extLst>
            <c:ext xmlns:c16="http://schemas.microsoft.com/office/drawing/2014/chart" uri="{C3380CC4-5D6E-409C-BE32-E72D297353CC}">
              <c16:uniqueId val="{00000006-831D-4756-A597-2EDB72A805F2}"/>
            </c:ext>
          </c:extLst>
        </c:ser>
        <c:ser>
          <c:idx val="7"/>
          <c:order val="7"/>
          <c:tx>
            <c:strRef>
              <c:f>'Energy use Prediction'!$A$186</c:f>
              <c:strCache>
                <c:ptCount val="1"/>
                <c:pt idx="0">
                  <c:v>wood products 16</c:v>
                </c:pt>
              </c:strCache>
            </c:strRef>
          </c:tx>
          <c:spPr>
            <a:ln w="28575" cap="rnd">
              <a:solidFill>
                <a:schemeClr val="accent2">
                  <a:lumMod val="60000"/>
                </a:schemeClr>
              </a:solidFill>
              <a:round/>
            </a:ln>
            <a:effectLst/>
          </c:spPr>
          <c:marker>
            <c:symbol val="none"/>
          </c:marker>
          <c:val>
            <c:numRef>
              <c:f>'Energy use Prediction'!$B$186:$AU$186</c:f>
              <c:numCache>
                <c:formatCode>General</c:formatCode>
                <c:ptCount val="46"/>
                <c:pt idx="0">
                  <c:v>1</c:v>
                </c:pt>
                <c:pt idx="1">
                  <c:v>0.79415251987372437</c:v>
                </c:pt>
                <c:pt idx="2">
                  <c:v>1.1342600294053147</c:v>
                </c:pt>
                <c:pt idx="3">
                  <c:v>1.1483849138813593</c:v>
                </c:pt>
                <c:pt idx="4">
                  <c:v>1.1603156744689516</c:v>
                </c:pt>
                <c:pt idx="5">
                  <c:v>1.1708500711376264</c:v>
                </c:pt>
                <c:pt idx="6">
                  <c:v>1.1804717092361516</c:v>
                </c:pt>
                <c:pt idx="7">
                  <c:v>1.1888519838407063</c:v>
                </c:pt>
                <c:pt idx="8">
                  <c:v>1.1971914795645806</c:v>
                </c:pt>
                <c:pt idx="9">
                  <c:v>1.2055165964469856</c:v>
                </c:pt>
                <c:pt idx="10">
                  <c:v>1.2138466602802918</c:v>
                </c:pt>
                <c:pt idx="11">
                  <c:v>1.2203865915572809</c:v>
                </c:pt>
                <c:pt idx="12">
                  <c:v>1.2269304793015088</c:v>
                </c:pt>
                <c:pt idx="13">
                  <c:v>1.2334818127815423</c:v>
                </c:pt>
                <c:pt idx="14">
                  <c:v>1.2400402532043049</c:v>
                </c:pt>
                <c:pt idx="15">
                  <c:v>1.2465898770299586</c:v>
                </c:pt>
                <c:pt idx="16">
                  <c:v>1.2518853215075298</c:v>
                </c:pt>
                <c:pt idx="17">
                  <c:v>1.2583763099405354</c:v>
                </c:pt>
                <c:pt idx="18">
                  <c:v>1.2648068470474403</c:v>
                </c:pt>
                <c:pt idx="19">
                  <c:v>1.2711512749026601</c:v>
                </c:pt>
                <c:pt idx="20">
                  <c:v>1.2773822170239277</c:v>
                </c:pt>
                <c:pt idx="21">
                  <c:v>1.2826959746528963</c:v>
                </c:pt>
                <c:pt idx="22">
                  <c:v>1.285776509809655</c:v>
                </c:pt>
                <c:pt idx="23">
                  <c:v>1.2878408069077587</c:v>
                </c:pt>
                <c:pt idx="24">
                  <c:v>1.2888539344659735</c:v>
                </c:pt>
                <c:pt idx="25">
                  <c:v>1.2887701339187405</c:v>
                </c:pt>
                <c:pt idx="26">
                  <c:v>1.2875588317232125</c:v>
                </c:pt>
                <c:pt idx="27">
                  <c:v>1.2851922138568002</c:v>
                </c:pt>
                <c:pt idx="28">
                  <c:v>1.2816455511892506</c:v>
                </c:pt>
                <c:pt idx="29">
                  <c:v>1.2768847492174347</c:v>
                </c:pt>
                <c:pt idx="30">
                  <c:v>1.2708923003779398</c:v>
                </c:pt>
                <c:pt idx="31">
                  <c:v>1.2636420618783823</c:v>
                </c:pt>
                <c:pt idx="32">
                  <c:v>1.2538668609275814</c:v>
                </c:pt>
                <c:pt idx="33">
                  <c:v>1.2428273558268528</c:v>
                </c:pt>
                <c:pt idx="34">
                  <c:v>1.2305156065867708</c:v>
                </c:pt>
                <c:pt idx="35">
                  <c:v>1.2169291333080539</c:v>
                </c:pt>
                <c:pt idx="36">
                  <c:v>1.2020711440506033</c:v>
                </c:pt>
                <c:pt idx="37">
                  <c:v>1.1859387512256825</c:v>
                </c:pt>
                <c:pt idx="38">
                  <c:v>1.1685475644065333</c:v>
                </c:pt>
                <c:pt idx="39">
                  <c:v>1.1499077607771586</c:v>
                </c:pt>
                <c:pt idx="40">
                  <c:v>1.1300479965797552</c:v>
                </c:pt>
                <c:pt idx="41">
                  <c:v>1.108992013989873</c:v>
                </c:pt>
              </c:numCache>
            </c:numRef>
          </c:val>
          <c:smooth val="0"/>
          <c:extLst>
            <c:ext xmlns:c16="http://schemas.microsoft.com/office/drawing/2014/chart" uri="{C3380CC4-5D6E-409C-BE32-E72D297353CC}">
              <c16:uniqueId val="{00000007-831D-4756-A597-2EDB72A805F2}"/>
            </c:ext>
          </c:extLst>
        </c:ser>
        <c:ser>
          <c:idx val="8"/>
          <c:order val="8"/>
          <c:tx>
            <c:strRef>
              <c:f>'Energy use Prediction'!$A$187</c:f>
              <c:strCache>
                <c:ptCount val="1"/>
                <c:pt idx="0">
                  <c:v>pulp paper and printing 17T18</c:v>
                </c:pt>
              </c:strCache>
            </c:strRef>
          </c:tx>
          <c:spPr>
            <a:ln w="28575" cap="rnd">
              <a:solidFill>
                <a:schemeClr val="accent3">
                  <a:lumMod val="60000"/>
                </a:schemeClr>
              </a:solidFill>
              <a:round/>
            </a:ln>
            <a:effectLst/>
          </c:spPr>
          <c:marker>
            <c:symbol val="none"/>
          </c:marker>
          <c:val>
            <c:numRef>
              <c:f>'Energy use Prediction'!$B$187:$AU$187</c:f>
              <c:numCache>
                <c:formatCode>General</c:formatCode>
                <c:ptCount val="46"/>
                <c:pt idx="0">
                  <c:v>1</c:v>
                </c:pt>
                <c:pt idx="1">
                  <c:v>0.94906722905746377</c:v>
                </c:pt>
                <c:pt idx="2">
                  <c:v>1.0850614918383659</c:v>
                </c:pt>
                <c:pt idx="3">
                  <c:v>1.1276144609057026</c:v>
                </c:pt>
                <c:pt idx="4">
                  <c:v>1.1676405328083708</c:v>
                </c:pt>
                <c:pt idx="5">
                  <c:v>1.2058227617731168</c:v>
                </c:pt>
                <c:pt idx="6">
                  <c:v>1.2425955404857971</c:v>
                </c:pt>
                <c:pt idx="7">
                  <c:v>1.2775679788094347</c:v>
                </c:pt>
                <c:pt idx="8">
                  <c:v>1.3119995387237782</c:v>
                </c:pt>
                <c:pt idx="9">
                  <c:v>1.3459412246719924</c:v>
                </c:pt>
                <c:pt idx="10">
                  <c:v>1.3794367375873173</c:v>
                </c:pt>
                <c:pt idx="11">
                  <c:v>1.4104329542058454</c:v>
                </c:pt>
                <c:pt idx="12">
                  <c:v>1.4409563192675094</c:v>
                </c:pt>
                <c:pt idx="13">
                  <c:v>1.4710329466626488</c:v>
                </c:pt>
                <c:pt idx="14">
                  <c:v>1.5006832507375283</c:v>
                </c:pt>
                <c:pt idx="15">
                  <c:v>1.5299072691738602</c:v>
                </c:pt>
                <c:pt idx="16">
                  <c:v>1.5571735926024852</c:v>
                </c:pt>
                <c:pt idx="17">
                  <c:v>1.5855252529294594</c:v>
                </c:pt>
                <c:pt idx="18">
                  <c:v>1.6134340365420758</c:v>
                </c:pt>
                <c:pt idx="19">
                  <c:v>1.6408793229062928</c:v>
                </c:pt>
                <c:pt idx="20">
                  <c:v>1.6678360421360658</c:v>
                </c:pt>
                <c:pt idx="21">
                  <c:v>1.6932521670674616</c:v>
                </c:pt>
                <c:pt idx="22">
                  <c:v>1.7153466111252473</c:v>
                </c:pt>
                <c:pt idx="23">
                  <c:v>1.7356816301948956</c:v>
                </c:pt>
                <c:pt idx="24">
                  <c:v>1.7541843502233883</c:v>
                </c:pt>
                <c:pt idx="25">
                  <c:v>1.7707665112813513</c:v>
                </c:pt>
                <c:pt idx="26">
                  <c:v>1.7853598853050483</c:v>
                </c:pt>
                <c:pt idx="27">
                  <c:v>1.7978998924049607</c:v>
                </c:pt>
                <c:pt idx="28">
                  <c:v>1.8083262387213448</c:v>
                </c:pt>
                <c:pt idx="29">
                  <c:v>1.8165653887361179</c:v>
                </c:pt>
                <c:pt idx="30">
                  <c:v>1.8225672428824107</c:v>
                </c:pt>
                <c:pt idx="31">
                  <c:v>1.8262696317050118</c:v>
                </c:pt>
                <c:pt idx="32">
                  <c:v>1.8258032843379708</c:v>
                </c:pt>
                <c:pt idx="33">
                  <c:v>1.8229538841430117</c:v>
                </c:pt>
                <c:pt idx="34">
                  <c:v>1.8176885170989099</c:v>
                </c:pt>
                <c:pt idx="35">
                  <c:v>1.8099830315479548</c:v>
                </c:pt>
                <c:pt idx="36">
                  <c:v>1.7998226144397564</c:v>
                </c:pt>
                <c:pt idx="37">
                  <c:v>1.7871842641253932</c:v>
                </c:pt>
                <c:pt idx="38">
                  <c:v>1.7720737404389595</c:v>
                </c:pt>
                <c:pt idx="39">
                  <c:v>1.7544898743423964</c:v>
                </c:pt>
                <c:pt idx="40">
                  <c:v>1.7344609484655817</c:v>
                </c:pt>
                <c:pt idx="41">
                  <c:v>1.7120093479299645</c:v>
                </c:pt>
              </c:numCache>
            </c:numRef>
          </c:val>
          <c:smooth val="0"/>
          <c:extLst>
            <c:ext xmlns:c16="http://schemas.microsoft.com/office/drawing/2014/chart" uri="{C3380CC4-5D6E-409C-BE32-E72D297353CC}">
              <c16:uniqueId val="{00000008-831D-4756-A597-2EDB72A805F2}"/>
            </c:ext>
          </c:extLst>
        </c:ser>
        <c:ser>
          <c:idx val="9"/>
          <c:order val="9"/>
          <c:tx>
            <c:strRef>
              <c:f>'Energy use Prediction'!$A$188</c:f>
              <c:strCache>
                <c:ptCount val="1"/>
                <c:pt idx="0">
                  <c:v>refined petroleum and coke 19</c:v>
                </c:pt>
              </c:strCache>
            </c:strRef>
          </c:tx>
          <c:spPr>
            <a:ln w="28575" cap="rnd">
              <a:solidFill>
                <a:schemeClr val="accent4">
                  <a:lumMod val="60000"/>
                </a:schemeClr>
              </a:solidFill>
              <a:round/>
            </a:ln>
            <a:effectLst/>
          </c:spPr>
          <c:marker>
            <c:symbol val="none"/>
          </c:marker>
          <c:val>
            <c:numRef>
              <c:f>'Energy use Prediction'!$B$188:$AU$188</c:f>
              <c:numCache>
                <c:formatCode>General</c:formatCode>
                <c:ptCount val="46"/>
                <c:pt idx="0">
                  <c:v>1</c:v>
                </c:pt>
                <c:pt idx="1">
                  <c:v>0.98702335090682392</c:v>
                </c:pt>
                <c:pt idx="2">
                  <c:v>1.0399037226156091</c:v>
                </c:pt>
                <c:pt idx="3">
                  <c:v>1.063903154874253</c:v>
                </c:pt>
                <c:pt idx="4">
                  <c:v>1.0868020561898504</c:v>
                </c:pt>
                <c:pt idx="5">
                  <c:v>1.1086210608660223</c:v>
                </c:pt>
                <c:pt idx="6">
                  <c:v>1.1297381258379553</c:v>
                </c:pt>
                <c:pt idx="7">
                  <c:v>1.1497713396491283</c:v>
                </c:pt>
                <c:pt idx="8">
                  <c:v>1.1698253799316902</c:v>
                </c:pt>
                <c:pt idx="9">
                  <c:v>1.1898988170166465</c:v>
                </c:pt>
                <c:pt idx="10">
                  <c:v>1.2099882373880542</c:v>
                </c:pt>
                <c:pt idx="11">
                  <c:v>1.2282683555007563</c:v>
                </c:pt>
                <c:pt idx="12">
                  <c:v>1.2464952020539455</c:v>
                </c:pt>
                <c:pt idx="13">
                  <c:v>1.2646602391096229</c:v>
                </c:pt>
                <c:pt idx="14">
                  <c:v>1.282753427434083</c:v>
                </c:pt>
                <c:pt idx="15">
                  <c:v>1.3007504572459692</c:v>
                </c:pt>
                <c:pt idx="16">
                  <c:v>1.317334461689474</c:v>
                </c:pt>
                <c:pt idx="17">
                  <c:v>1.3350671847604327</c:v>
                </c:pt>
                <c:pt idx="18">
                  <c:v>1.3526331063455714</c:v>
                </c:pt>
                <c:pt idx="19">
                  <c:v>1.3700007528249287</c:v>
                </c:pt>
                <c:pt idx="20">
                  <c:v>1.3871369173523722</c:v>
                </c:pt>
                <c:pt idx="21">
                  <c:v>1.403159139757906</c:v>
                </c:pt>
                <c:pt idx="22">
                  <c:v>1.4165960753027145</c:v>
                </c:pt>
                <c:pt idx="23">
                  <c:v>1.4287475873041384</c:v>
                </c:pt>
                <c:pt idx="24">
                  <c:v>1.4395543434196425</c:v>
                </c:pt>
                <c:pt idx="25">
                  <c:v>1.4489450636127594</c:v>
                </c:pt>
                <c:pt idx="26">
                  <c:v>1.456865507890847</c:v>
                </c:pt>
                <c:pt idx="27">
                  <c:v>1.4632648332558726</c:v>
                </c:pt>
                <c:pt idx="28">
                  <c:v>1.4680960131604273</c:v>
                </c:pt>
                <c:pt idx="29">
                  <c:v>1.4713015492098576</c:v>
                </c:pt>
                <c:pt idx="30">
                  <c:v>1.4728431903209418</c:v>
                </c:pt>
                <c:pt idx="31">
                  <c:v>1.4726730500084413</c:v>
                </c:pt>
                <c:pt idx="32">
                  <c:v>1.4692891566159709</c:v>
                </c:pt>
                <c:pt idx="33">
                  <c:v>1.464136540093417</c:v>
                </c:pt>
                <c:pt idx="34">
                  <c:v>1.457190558642409</c:v>
                </c:pt>
                <c:pt idx="35">
                  <c:v>1.4484335383137488</c:v>
                </c:pt>
                <c:pt idx="36">
                  <c:v>1.4378551672165223</c:v>
                </c:pt>
                <c:pt idx="37">
                  <c:v>1.4254384551651997</c:v>
                </c:pt>
                <c:pt idx="38">
                  <c:v>1.4111892150818506</c:v>
                </c:pt>
                <c:pt idx="39">
                  <c:v>1.3951075135592392</c:v>
                </c:pt>
                <c:pt idx="40">
                  <c:v>1.3772166132762025</c:v>
                </c:pt>
                <c:pt idx="41">
                  <c:v>1.3575347945254823</c:v>
                </c:pt>
              </c:numCache>
            </c:numRef>
          </c:val>
          <c:smooth val="0"/>
          <c:extLst>
            <c:ext xmlns:c16="http://schemas.microsoft.com/office/drawing/2014/chart" uri="{C3380CC4-5D6E-409C-BE32-E72D297353CC}">
              <c16:uniqueId val="{00000009-831D-4756-A597-2EDB72A805F2}"/>
            </c:ext>
          </c:extLst>
        </c:ser>
        <c:ser>
          <c:idx val="10"/>
          <c:order val="10"/>
          <c:tx>
            <c:strRef>
              <c:f>'Energy use Prediction'!$A$189</c:f>
              <c:strCache>
                <c:ptCount val="1"/>
                <c:pt idx="0">
                  <c:v>chemicals 20</c:v>
                </c:pt>
              </c:strCache>
            </c:strRef>
          </c:tx>
          <c:spPr>
            <a:ln w="28575" cap="rnd">
              <a:solidFill>
                <a:schemeClr val="accent5">
                  <a:lumMod val="60000"/>
                </a:schemeClr>
              </a:solidFill>
              <a:round/>
            </a:ln>
            <a:effectLst/>
          </c:spPr>
          <c:marker>
            <c:symbol val="none"/>
          </c:marker>
          <c:val>
            <c:numRef>
              <c:f>'Energy use Prediction'!$B$189:$AU$189</c:f>
              <c:numCache>
                <c:formatCode>General</c:formatCode>
                <c:ptCount val="46"/>
                <c:pt idx="0">
                  <c:v>1</c:v>
                </c:pt>
                <c:pt idx="1">
                  <c:v>1.0083448575858993</c:v>
                </c:pt>
                <c:pt idx="2">
                  <c:v>1.1657140797398637</c:v>
                </c:pt>
                <c:pt idx="3">
                  <c:v>1.2015915743747494</c:v>
                </c:pt>
                <c:pt idx="4">
                  <c:v>1.2348993264661539</c:v>
                </c:pt>
                <c:pt idx="5">
                  <c:v>1.2663982989268789</c:v>
                </c:pt>
                <c:pt idx="6">
                  <c:v>1.2965647387332637</c:v>
                </c:pt>
                <c:pt idx="7">
                  <c:v>1.3250046306188752</c:v>
                </c:pt>
                <c:pt idx="8">
                  <c:v>1.3530334637309593</c:v>
                </c:pt>
                <c:pt idx="9">
                  <c:v>1.3806973102453617</c:v>
                </c:pt>
                <c:pt idx="10">
                  <c:v>1.4080345775814098</c:v>
                </c:pt>
                <c:pt idx="11">
                  <c:v>1.4329533320076429</c:v>
                </c:pt>
                <c:pt idx="12">
                  <c:v>1.4575255628751584</c:v>
                </c:pt>
                <c:pt idx="13">
                  <c:v>1.4817716090687238</c:v>
                </c:pt>
                <c:pt idx="14">
                  <c:v>1.5057063765554553</c:v>
                </c:pt>
                <c:pt idx="15">
                  <c:v>1.5293247324601438</c:v>
                </c:pt>
                <c:pt idx="16">
                  <c:v>1.5510966448752288</c:v>
                </c:pt>
                <c:pt idx="17">
                  <c:v>1.5740543351909853</c:v>
                </c:pt>
                <c:pt idx="18">
                  <c:v>1.5966666762860726</c:v>
                </c:pt>
                <c:pt idx="19">
                  <c:v>1.618910185366504</c:v>
                </c:pt>
                <c:pt idx="20">
                  <c:v>1.6407575499594045</c:v>
                </c:pt>
                <c:pt idx="21">
                  <c:v>1.6611744845634162</c:v>
                </c:pt>
                <c:pt idx="22">
                  <c:v>1.6784244024584605</c:v>
                </c:pt>
                <c:pt idx="23">
                  <c:v>1.694050827681949</c:v>
                </c:pt>
                <c:pt idx="24">
                  <c:v>1.7079888369557295</c:v>
                </c:pt>
                <c:pt idx="25">
                  <c:v>1.7201586810222582</c:v>
                </c:pt>
                <c:pt idx="26">
                  <c:v>1.7305002663048432</c:v>
                </c:pt>
                <c:pt idx="27">
                  <c:v>1.7389570769610561</c:v>
                </c:pt>
                <c:pt idx="28">
                  <c:v>1.7454767495057844</c:v>
                </c:pt>
                <c:pt idx="29">
                  <c:v>1.7499941453731365</c:v>
                </c:pt>
                <c:pt idx="30">
                  <c:v>1.7524667398931921</c:v>
                </c:pt>
                <c:pt idx="31">
                  <c:v>1.7528403318395391</c:v>
                </c:pt>
                <c:pt idx="32">
                  <c:v>1.7493293070789151</c:v>
                </c:pt>
                <c:pt idx="33">
                  <c:v>1.7436556857325569</c:v>
                </c:pt>
                <c:pt idx="34">
                  <c:v>1.7357926846667102</c:v>
                </c:pt>
                <c:pt idx="35">
                  <c:v>1.7257217354382319</c:v>
                </c:pt>
                <c:pt idx="36">
                  <c:v>1.7134329819996228</c:v>
                </c:pt>
                <c:pt idx="37">
                  <c:v>1.6989085696699715</c:v>
                </c:pt>
                <c:pt idx="38">
                  <c:v>1.6821577939330943</c:v>
                </c:pt>
                <c:pt idx="39">
                  <c:v>1.6631830931835576</c:v>
                </c:pt>
                <c:pt idx="40">
                  <c:v>1.642014557778773</c:v>
                </c:pt>
                <c:pt idx="41">
                  <c:v>1.618676347587062</c:v>
                </c:pt>
              </c:numCache>
            </c:numRef>
          </c:val>
          <c:smooth val="0"/>
          <c:extLst>
            <c:ext xmlns:c16="http://schemas.microsoft.com/office/drawing/2014/chart" uri="{C3380CC4-5D6E-409C-BE32-E72D297353CC}">
              <c16:uniqueId val="{0000000A-831D-4756-A597-2EDB72A805F2}"/>
            </c:ext>
          </c:extLst>
        </c:ser>
        <c:ser>
          <c:idx val="11"/>
          <c:order val="11"/>
          <c:tx>
            <c:strRef>
              <c:f>'Energy use Prediction'!$A$190</c:f>
              <c:strCache>
                <c:ptCount val="1"/>
                <c:pt idx="0">
                  <c:v>rubber and plastic products 22</c:v>
                </c:pt>
              </c:strCache>
            </c:strRef>
          </c:tx>
          <c:spPr>
            <a:ln w="28575" cap="rnd">
              <a:solidFill>
                <a:schemeClr val="accent6">
                  <a:lumMod val="60000"/>
                </a:schemeClr>
              </a:solidFill>
              <a:round/>
            </a:ln>
            <a:effectLst/>
          </c:spPr>
          <c:marker>
            <c:symbol val="none"/>
          </c:marker>
          <c:val>
            <c:numRef>
              <c:f>'Energy use Prediction'!$B$190:$AU$190</c:f>
              <c:numCache>
                <c:formatCode>General</c:formatCode>
                <c:ptCount val="46"/>
                <c:pt idx="0">
                  <c:v>1</c:v>
                </c:pt>
                <c:pt idx="1">
                  <c:v>1.0083448575858991</c:v>
                </c:pt>
                <c:pt idx="2">
                  <c:v>1.1657140797398635</c:v>
                </c:pt>
                <c:pt idx="3">
                  <c:v>1.2015915743747489</c:v>
                </c:pt>
                <c:pt idx="4">
                  <c:v>1.2348993264661539</c:v>
                </c:pt>
                <c:pt idx="5">
                  <c:v>1.2663982989268787</c:v>
                </c:pt>
                <c:pt idx="6">
                  <c:v>1.2965647387332633</c:v>
                </c:pt>
                <c:pt idx="7">
                  <c:v>1.3250046306188747</c:v>
                </c:pt>
                <c:pt idx="8">
                  <c:v>1.3530334637309589</c:v>
                </c:pt>
                <c:pt idx="9">
                  <c:v>1.3806973102453615</c:v>
                </c:pt>
                <c:pt idx="10">
                  <c:v>1.4080345775814098</c:v>
                </c:pt>
                <c:pt idx="11">
                  <c:v>1.4329533320076431</c:v>
                </c:pt>
                <c:pt idx="12">
                  <c:v>1.4575255628751582</c:v>
                </c:pt>
                <c:pt idx="13">
                  <c:v>1.4817716090687238</c:v>
                </c:pt>
                <c:pt idx="14">
                  <c:v>1.5057063765554553</c:v>
                </c:pt>
                <c:pt idx="15">
                  <c:v>1.5293247324601436</c:v>
                </c:pt>
                <c:pt idx="16">
                  <c:v>1.5510966448752284</c:v>
                </c:pt>
                <c:pt idx="17">
                  <c:v>1.574054335190985</c:v>
                </c:pt>
                <c:pt idx="18">
                  <c:v>1.5966666762860726</c:v>
                </c:pt>
                <c:pt idx="19">
                  <c:v>1.6189101853665042</c:v>
                </c:pt>
                <c:pt idx="20">
                  <c:v>1.6407575499594047</c:v>
                </c:pt>
                <c:pt idx="21">
                  <c:v>1.6611744845634162</c:v>
                </c:pt>
                <c:pt idx="22">
                  <c:v>1.6784244024584605</c:v>
                </c:pt>
                <c:pt idx="23">
                  <c:v>1.6940508276819486</c:v>
                </c:pt>
                <c:pt idx="24">
                  <c:v>1.7079888369557292</c:v>
                </c:pt>
                <c:pt idx="25">
                  <c:v>1.7201586810222582</c:v>
                </c:pt>
                <c:pt idx="26">
                  <c:v>1.730500266304843</c:v>
                </c:pt>
                <c:pt idx="27">
                  <c:v>1.7389570769610556</c:v>
                </c:pt>
                <c:pt idx="28">
                  <c:v>1.7454767495057841</c:v>
                </c:pt>
                <c:pt idx="29">
                  <c:v>1.7499941453731367</c:v>
                </c:pt>
                <c:pt idx="30">
                  <c:v>1.7524667398931919</c:v>
                </c:pt>
                <c:pt idx="31">
                  <c:v>1.7528403318395387</c:v>
                </c:pt>
                <c:pt idx="32">
                  <c:v>1.7493293070789147</c:v>
                </c:pt>
                <c:pt idx="33">
                  <c:v>1.7436556857325565</c:v>
                </c:pt>
                <c:pt idx="34">
                  <c:v>1.73579268466671</c:v>
                </c:pt>
                <c:pt idx="35">
                  <c:v>1.7257217354382315</c:v>
                </c:pt>
                <c:pt idx="36">
                  <c:v>1.7134329819996226</c:v>
                </c:pt>
                <c:pt idx="37">
                  <c:v>1.6989085696699711</c:v>
                </c:pt>
                <c:pt idx="38">
                  <c:v>1.6821577939330936</c:v>
                </c:pt>
                <c:pt idx="39">
                  <c:v>1.6631830931835569</c:v>
                </c:pt>
                <c:pt idx="40">
                  <c:v>1.6420145577787726</c:v>
                </c:pt>
                <c:pt idx="41">
                  <c:v>1.6186763475870611</c:v>
                </c:pt>
              </c:numCache>
            </c:numRef>
          </c:val>
          <c:smooth val="0"/>
          <c:extLst>
            <c:ext xmlns:c16="http://schemas.microsoft.com/office/drawing/2014/chart" uri="{C3380CC4-5D6E-409C-BE32-E72D297353CC}">
              <c16:uniqueId val="{0000000B-831D-4756-A597-2EDB72A805F2}"/>
            </c:ext>
          </c:extLst>
        </c:ser>
        <c:ser>
          <c:idx val="12"/>
          <c:order val="12"/>
          <c:tx>
            <c:strRef>
              <c:f>'Energy use Prediction'!$A$191</c:f>
              <c:strCache>
                <c:ptCount val="1"/>
                <c:pt idx="0">
                  <c:v>cement and other nonmetallic minerals 239</c:v>
                </c:pt>
              </c:strCache>
            </c:strRef>
          </c:tx>
          <c:spPr>
            <a:ln w="28575" cap="rnd">
              <a:solidFill>
                <a:schemeClr val="accent1">
                  <a:lumMod val="80000"/>
                  <a:lumOff val="20000"/>
                </a:schemeClr>
              </a:solidFill>
              <a:round/>
            </a:ln>
            <a:effectLst/>
          </c:spPr>
          <c:marker>
            <c:symbol val="none"/>
          </c:marker>
          <c:val>
            <c:numRef>
              <c:f>'Energy use Prediction'!$B$191:$AU$191</c:f>
              <c:numCache>
                <c:formatCode>General</c:formatCode>
                <c:ptCount val="46"/>
                <c:pt idx="0">
                  <c:v>1</c:v>
                </c:pt>
                <c:pt idx="1">
                  <c:v>0.9898829071192905</c:v>
                </c:pt>
                <c:pt idx="2">
                  <c:v>1.0661271605108258</c:v>
                </c:pt>
                <c:pt idx="3">
                  <c:v>1.0635976254629531</c:v>
                </c:pt>
                <c:pt idx="4">
                  <c:v>1.0592386795177544</c:v>
                </c:pt>
                <c:pt idx="5">
                  <c:v>1.053843760180706</c:v>
                </c:pt>
                <c:pt idx="6">
                  <c:v>1.047882791650109</c:v>
                </c:pt>
                <c:pt idx="7">
                  <c:v>1.0410885651468513</c:v>
                </c:pt>
                <c:pt idx="8">
                  <c:v>1.0345291603522284</c:v>
                </c:pt>
                <c:pt idx="9">
                  <c:v>1.0282153768615809</c:v>
                </c:pt>
                <c:pt idx="10">
                  <c:v>1.0221516567471003</c:v>
                </c:pt>
                <c:pt idx="11">
                  <c:v>1.0148335702291595</c:v>
                </c:pt>
                <c:pt idx="12">
                  <c:v>1.0077786206725665</c:v>
                </c:pt>
                <c:pt idx="13">
                  <c:v>1.0009776915113022</c:v>
                </c:pt>
                <c:pt idx="14">
                  <c:v>0.99441917702249416</c:v>
                </c:pt>
                <c:pt idx="15">
                  <c:v>0.98807979889174224</c:v>
                </c:pt>
                <c:pt idx="16">
                  <c:v>0.98097408719706236</c:v>
                </c:pt>
                <c:pt idx="17">
                  <c:v>0.97502386362045912</c:v>
                </c:pt>
                <c:pt idx="18">
                  <c:v>0.96922638909445291</c:v>
                </c:pt>
                <c:pt idx="19">
                  <c:v>0.96355541094694108</c:v>
                </c:pt>
                <c:pt idx="20">
                  <c:v>0.95798458803631881</c:v>
                </c:pt>
                <c:pt idx="21">
                  <c:v>0.95191262902691154</c:v>
                </c:pt>
                <c:pt idx="22">
                  <c:v>0.94438672769689946</c:v>
                </c:pt>
                <c:pt idx="23">
                  <c:v>0.93633411599187144</c:v>
                </c:pt>
                <c:pt idx="24">
                  <c:v>0.92774343629311951</c:v>
                </c:pt>
                <c:pt idx="25">
                  <c:v>0.91859589106876671</c:v>
                </c:pt>
                <c:pt idx="26">
                  <c:v>0.90888395920761822</c:v>
                </c:pt>
                <c:pt idx="27">
                  <c:v>0.89860216454743946</c:v>
                </c:pt>
                <c:pt idx="28">
                  <c:v>0.88774720394644868</c:v>
                </c:pt>
                <c:pt idx="29">
                  <c:v>0.87630930228454529</c:v>
                </c:pt>
                <c:pt idx="30">
                  <c:v>0.86429015575567125</c:v>
                </c:pt>
                <c:pt idx="31">
                  <c:v>0.85168541726090252</c:v>
                </c:pt>
                <c:pt idx="32">
                  <c:v>0.83766164863989401</c:v>
                </c:pt>
                <c:pt idx="33">
                  <c:v>0.82308826707658012</c:v>
                </c:pt>
                <c:pt idx="34">
                  <c:v>0.80797158954329795</c:v>
                </c:pt>
                <c:pt idx="35">
                  <c:v>0.7923211389021888</c:v>
                </c:pt>
                <c:pt idx="36">
                  <c:v>0.77614966309766131</c:v>
                </c:pt>
                <c:pt idx="37">
                  <c:v>0.75946546361016098</c:v>
                </c:pt>
                <c:pt idx="38">
                  <c:v>0.74228820477192747</c:v>
                </c:pt>
                <c:pt idx="39">
                  <c:v>0.72463338757374474</c:v>
                </c:pt>
                <c:pt idx="40">
                  <c:v>0.70652747377011427</c:v>
                </c:pt>
                <c:pt idx="41">
                  <c:v>0.68799295749349298</c:v>
                </c:pt>
              </c:numCache>
            </c:numRef>
          </c:val>
          <c:smooth val="0"/>
          <c:extLst>
            <c:ext xmlns:c16="http://schemas.microsoft.com/office/drawing/2014/chart" uri="{C3380CC4-5D6E-409C-BE32-E72D297353CC}">
              <c16:uniqueId val="{0000000C-831D-4756-A597-2EDB72A805F2}"/>
            </c:ext>
          </c:extLst>
        </c:ser>
        <c:ser>
          <c:idx val="13"/>
          <c:order val="13"/>
          <c:tx>
            <c:strRef>
              <c:f>'Energy use Prediction'!$A$192</c:f>
              <c:strCache>
                <c:ptCount val="1"/>
                <c:pt idx="0">
                  <c:v>iron and steel 241</c:v>
                </c:pt>
              </c:strCache>
            </c:strRef>
          </c:tx>
          <c:spPr>
            <a:ln w="28575" cap="rnd">
              <a:solidFill>
                <a:schemeClr val="accent2">
                  <a:lumMod val="80000"/>
                  <a:lumOff val="20000"/>
                </a:schemeClr>
              </a:solidFill>
              <a:round/>
            </a:ln>
            <a:effectLst/>
          </c:spPr>
          <c:marker>
            <c:symbol val="none"/>
          </c:marker>
          <c:val>
            <c:numRef>
              <c:f>'Energy use Prediction'!$B$192:$AU$192</c:f>
              <c:numCache>
                <c:formatCode>General</c:formatCode>
                <c:ptCount val="46"/>
                <c:pt idx="0">
                  <c:v>1</c:v>
                </c:pt>
                <c:pt idx="1">
                  <c:v>0.99957228180962576</c:v>
                </c:pt>
                <c:pt idx="2">
                  <c:v>1.050967874690437</c:v>
                </c:pt>
                <c:pt idx="3">
                  <c:v>1.0647688413840866</c:v>
                </c:pt>
                <c:pt idx="4">
                  <c:v>1.0765262939744777</c:v>
                </c:pt>
                <c:pt idx="5">
                  <c:v>1.0869774429640096</c:v>
                </c:pt>
                <c:pt idx="6">
                  <c:v>1.096569687538296</c:v>
                </c:pt>
                <c:pt idx="7">
                  <c:v>1.1049966732491761</c:v>
                </c:pt>
                <c:pt idx="8">
                  <c:v>1.1133735474235011</c:v>
                </c:pt>
                <c:pt idx="9">
                  <c:v>1.1217254039394204</c:v>
                </c:pt>
                <c:pt idx="10">
                  <c:v>1.1300707687434379</c:v>
                </c:pt>
                <c:pt idx="11">
                  <c:v>1.1367381297652155</c:v>
                </c:pt>
                <c:pt idx="12">
                  <c:v>1.1433974493062398</c:v>
                </c:pt>
                <c:pt idx="13">
                  <c:v>1.1500525198437093</c:v>
                </c:pt>
                <c:pt idx="14">
                  <c:v>1.1567035368525138</c:v>
                </c:pt>
                <c:pt idx="15">
                  <c:v>1.1633361211902296</c:v>
                </c:pt>
                <c:pt idx="16">
                  <c:v>1.1687880080207138</c:v>
                </c:pt>
                <c:pt idx="17">
                  <c:v>1.1753462131536236</c:v>
                </c:pt>
                <c:pt idx="18">
                  <c:v>1.1818389483314986</c:v>
                </c:pt>
                <c:pt idx="19">
                  <c:v>1.1882425361633466</c:v>
                </c:pt>
                <c:pt idx="20">
                  <c:v>1.194531637993993</c:v>
                </c:pt>
                <c:pt idx="21">
                  <c:v>1.1999546172586644</c:v>
                </c:pt>
                <c:pt idx="22">
                  <c:v>1.2032792517436537</c:v>
                </c:pt>
                <c:pt idx="23">
                  <c:v>1.2056429363350365</c:v>
                </c:pt>
                <c:pt idx="24">
                  <c:v>1.2070123354932962</c:v>
                </c:pt>
                <c:pt idx="25">
                  <c:v>1.2073439581494254</c:v>
                </c:pt>
                <c:pt idx="26">
                  <c:v>1.2066085184038768</c:v>
                </c:pt>
                <c:pt idx="27">
                  <c:v>1.2047793120050341</c:v>
                </c:pt>
                <c:pt idx="28">
                  <c:v>1.2018325258502858</c:v>
                </c:pt>
                <c:pt idx="29">
                  <c:v>1.1977355640024925</c:v>
                </c:pt>
                <c:pt idx="30">
                  <c:v>1.1924713853359559</c:v>
                </c:pt>
                <c:pt idx="31">
                  <c:v>1.1860148540430506</c:v>
                </c:pt>
                <c:pt idx="32">
                  <c:v>1.1771757105541194</c:v>
                </c:pt>
                <c:pt idx="33">
                  <c:v>1.1671362782762844</c:v>
                </c:pt>
                <c:pt idx="34">
                  <c:v>1.1558885783920705</c:v>
                </c:pt>
                <c:pt idx="35">
                  <c:v>1.143429778152681</c:v>
                </c:pt>
                <c:pt idx="36">
                  <c:v>1.1297624108136295</c:v>
                </c:pt>
                <c:pt idx="37">
                  <c:v>1.1148833037012447</c:v>
                </c:pt>
                <c:pt idx="38">
                  <c:v>1.0988066948260575</c:v>
                </c:pt>
                <c:pt idx="39">
                  <c:v>1.0815417461810555</c:v>
                </c:pt>
                <c:pt idx="40">
                  <c:v>1.0631150310471691</c:v>
                </c:pt>
                <c:pt idx="41">
                  <c:v>1.0435485401021887</c:v>
                </c:pt>
              </c:numCache>
            </c:numRef>
          </c:val>
          <c:smooth val="0"/>
          <c:extLst>
            <c:ext xmlns:c16="http://schemas.microsoft.com/office/drawing/2014/chart" uri="{C3380CC4-5D6E-409C-BE32-E72D297353CC}">
              <c16:uniqueId val="{0000000D-831D-4756-A597-2EDB72A805F2}"/>
            </c:ext>
          </c:extLst>
        </c:ser>
        <c:ser>
          <c:idx val="14"/>
          <c:order val="14"/>
          <c:tx>
            <c:strRef>
              <c:f>'Energy use Prediction'!$A$193</c:f>
              <c:strCache>
                <c:ptCount val="1"/>
                <c:pt idx="0">
                  <c:v>other metals 242</c:v>
                </c:pt>
              </c:strCache>
            </c:strRef>
          </c:tx>
          <c:spPr>
            <a:ln w="28575" cap="rnd">
              <a:solidFill>
                <a:schemeClr val="accent3">
                  <a:lumMod val="80000"/>
                  <a:lumOff val="20000"/>
                </a:schemeClr>
              </a:solidFill>
              <a:round/>
            </a:ln>
            <a:effectLst/>
          </c:spPr>
          <c:marker>
            <c:symbol val="none"/>
          </c:marker>
          <c:val>
            <c:numRef>
              <c:f>'Energy use Prediction'!$B$193:$AU$193</c:f>
              <c:numCache>
                <c:formatCode>General</c:formatCode>
                <c:ptCount val="46"/>
                <c:pt idx="0">
                  <c:v>1</c:v>
                </c:pt>
                <c:pt idx="1">
                  <c:v>0.99957228180962576</c:v>
                </c:pt>
                <c:pt idx="2">
                  <c:v>1.0509678746904372</c:v>
                </c:pt>
                <c:pt idx="3">
                  <c:v>1.0647688413840866</c:v>
                </c:pt>
                <c:pt idx="4">
                  <c:v>1.0765262939744782</c:v>
                </c:pt>
                <c:pt idx="5">
                  <c:v>1.0869774429640098</c:v>
                </c:pt>
                <c:pt idx="6">
                  <c:v>1.0965696875382958</c:v>
                </c:pt>
                <c:pt idx="7">
                  <c:v>1.1049966732491758</c:v>
                </c:pt>
                <c:pt idx="8">
                  <c:v>1.1133735474235011</c:v>
                </c:pt>
                <c:pt idx="9">
                  <c:v>1.1217254039394204</c:v>
                </c:pt>
                <c:pt idx="10">
                  <c:v>1.1300707687434379</c:v>
                </c:pt>
                <c:pt idx="11">
                  <c:v>1.1367381297652157</c:v>
                </c:pt>
                <c:pt idx="12">
                  <c:v>1.1433974493062402</c:v>
                </c:pt>
                <c:pt idx="13">
                  <c:v>1.150052519843709</c:v>
                </c:pt>
                <c:pt idx="14">
                  <c:v>1.156703536852514</c:v>
                </c:pt>
                <c:pt idx="15">
                  <c:v>1.1633361211902298</c:v>
                </c:pt>
                <c:pt idx="16">
                  <c:v>1.1687880080207138</c:v>
                </c:pt>
                <c:pt idx="17">
                  <c:v>1.1753462131536241</c:v>
                </c:pt>
                <c:pt idx="18">
                  <c:v>1.1818389483314984</c:v>
                </c:pt>
                <c:pt idx="19">
                  <c:v>1.1882425361633464</c:v>
                </c:pt>
                <c:pt idx="20">
                  <c:v>1.1945316379939928</c:v>
                </c:pt>
                <c:pt idx="21">
                  <c:v>1.1999546172586644</c:v>
                </c:pt>
                <c:pt idx="22">
                  <c:v>1.2032792517436537</c:v>
                </c:pt>
                <c:pt idx="23">
                  <c:v>1.2056429363350363</c:v>
                </c:pt>
                <c:pt idx="24">
                  <c:v>1.207012335493296</c:v>
                </c:pt>
                <c:pt idx="25">
                  <c:v>1.2073439581494254</c:v>
                </c:pt>
                <c:pt idx="26">
                  <c:v>1.2066085184038766</c:v>
                </c:pt>
                <c:pt idx="27">
                  <c:v>1.2047793120050343</c:v>
                </c:pt>
                <c:pt idx="28">
                  <c:v>1.2018325258502858</c:v>
                </c:pt>
                <c:pt idx="29">
                  <c:v>1.1977355640024925</c:v>
                </c:pt>
                <c:pt idx="30">
                  <c:v>1.1924713853359559</c:v>
                </c:pt>
                <c:pt idx="31">
                  <c:v>1.1860148540430508</c:v>
                </c:pt>
                <c:pt idx="32">
                  <c:v>1.1771757105541196</c:v>
                </c:pt>
                <c:pt idx="33">
                  <c:v>1.1671362782762846</c:v>
                </c:pt>
                <c:pt idx="34">
                  <c:v>1.1558885783920705</c:v>
                </c:pt>
                <c:pt idx="35">
                  <c:v>1.1434297781526808</c:v>
                </c:pt>
                <c:pt idx="36">
                  <c:v>1.1297624108136299</c:v>
                </c:pt>
                <c:pt idx="37">
                  <c:v>1.1148833037012447</c:v>
                </c:pt>
                <c:pt idx="38">
                  <c:v>1.0988066948260575</c:v>
                </c:pt>
                <c:pt idx="39">
                  <c:v>1.0815417461810555</c:v>
                </c:pt>
                <c:pt idx="40">
                  <c:v>1.0631150310471691</c:v>
                </c:pt>
                <c:pt idx="41">
                  <c:v>1.0435485401021887</c:v>
                </c:pt>
              </c:numCache>
            </c:numRef>
          </c:val>
          <c:smooth val="0"/>
          <c:extLst>
            <c:ext xmlns:c16="http://schemas.microsoft.com/office/drawing/2014/chart" uri="{C3380CC4-5D6E-409C-BE32-E72D297353CC}">
              <c16:uniqueId val="{0000000E-831D-4756-A597-2EDB72A805F2}"/>
            </c:ext>
          </c:extLst>
        </c:ser>
        <c:ser>
          <c:idx val="15"/>
          <c:order val="15"/>
          <c:tx>
            <c:strRef>
              <c:f>'Energy use Prediction'!$A$194</c:f>
              <c:strCache>
                <c:ptCount val="1"/>
                <c:pt idx="0">
                  <c:v>metal products except machinery and vehicles 25</c:v>
                </c:pt>
              </c:strCache>
            </c:strRef>
          </c:tx>
          <c:spPr>
            <a:ln w="28575" cap="rnd">
              <a:solidFill>
                <a:schemeClr val="accent4">
                  <a:lumMod val="80000"/>
                  <a:lumOff val="20000"/>
                </a:schemeClr>
              </a:solidFill>
              <a:round/>
            </a:ln>
            <a:effectLst/>
          </c:spPr>
          <c:marker>
            <c:symbol val="none"/>
          </c:marker>
          <c:val>
            <c:numRef>
              <c:f>'Energy use Prediction'!$B$194:$AU$194</c:f>
              <c:numCache>
                <c:formatCode>General</c:formatCode>
                <c:ptCount val="46"/>
                <c:pt idx="0">
                  <c:v>1</c:v>
                </c:pt>
                <c:pt idx="1">
                  <c:v>1.0093491776182508</c:v>
                </c:pt>
                <c:pt idx="2">
                  <c:v>1.0729224472769254</c:v>
                </c:pt>
                <c:pt idx="3">
                  <c:v>1.0984663911327948</c:v>
                </c:pt>
                <c:pt idx="4">
                  <c:v>1.1217553364747916</c:v>
                </c:pt>
                <c:pt idx="5">
                  <c:v>1.1435102986765124</c:v>
                </c:pt>
                <c:pt idx="6">
                  <c:v>1.1641768856659527</c:v>
                </c:pt>
                <c:pt idx="7">
                  <c:v>1.1834121538794018</c:v>
                </c:pt>
                <c:pt idx="8">
                  <c:v>1.2023983095118873</c:v>
                </c:pt>
                <c:pt idx="9">
                  <c:v>1.2211711271448911</c:v>
                </c:pt>
                <c:pt idx="10">
                  <c:v>1.2397594647653776</c:v>
                </c:pt>
                <c:pt idx="11">
                  <c:v>1.2563243999623246</c:v>
                </c:pt>
                <c:pt idx="12">
                  <c:v>1.2726931238060244</c:v>
                </c:pt>
                <c:pt idx="13">
                  <c:v>1.2888784916278788</c:v>
                </c:pt>
                <c:pt idx="14">
                  <c:v>1.3048888829459084</c:v>
                </c:pt>
                <c:pt idx="15">
                  <c:v>1.3207156414677497</c:v>
                </c:pt>
                <c:pt idx="16">
                  <c:v>1.3350380897092273</c:v>
                </c:pt>
                <c:pt idx="17">
                  <c:v>1.3504669517005368</c:v>
                </c:pt>
                <c:pt idx="18">
                  <c:v>1.3656771000402073</c:v>
                </c:pt>
                <c:pt idx="19">
                  <c:v>1.3806459106700442</c:v>
                </c:pt>
                <c:pt idx="20">
                  <c:v>1.3953479570418403</c:v>
                </c:pt>
                <c:pt idx="21">
                  <c:v>1.4089042015319346</c:v>
                </c:pt>
                <c:pt idx="22">
                  <c:v>1.419850734153095</c:v>
                </c:pt>
                <c:pt idx="23">
                  <c:v>1.4295057177267276</c:v>
                </c:pt>
                <c:pt idx="24">
                  <c:v>1.4378195568469803</c:v>
                </c:pt>
                <c:pt idx="25">
                  <c:v>1.4447303050493743</c:v>
                </c:pt>
                <c:pt idx="26">
                  <c:v>1.4501926893399397</c:v>
                </c:pt>
                <c:pt idx="27">
                  <c:v>1.4541644700303114</c:v>
                </c:pt>
                <c:pt idx="28">
                  <c:v>1.4566068855251357</c:v>
                </c:pt>
                <c:pt idx="29">
                  <c:v>1.4574705187528796</c:v>
                </c:pt>
                <c:pt idx="30">
                  <c:v>1.4567248176576637</c:v>
                </c:pt>
                <c:pt idx="31">
                  <c:v>1.4543294639197506</c:v>
                </c:pt>
                <c:pt idx="32">
                  <c:v>1.4488101657498784</c:v>
                </c:pt>
                <c:pt idx="33">
                  <c:v>1.4416026012729311</c:v>
                </c:pt>
                <c:pt idx="34">
                  <c:v>1.4326886385309683</c:v>
                </c:pt>
                <c:pt idx="35">
                  <c:v>1.4220567950807299</c:v>
                </c:pt>
                <c:pt idx="36">
                  <c:v>1.4097026038332938</c:v>
                </c:pt>
                <c:pt idx="37">
                  <c:v>1.3956148427546231</c:v>
                </c:pt>
                <c:pt idx="38">
                  <c:v>1.3798044292654912</c:v>
                </c:pt>
                <c:pt idx="39">
                  <c:v>1.3622764155266165</c:v>
                </c:pt>
                <c:pt idx="40">
                  <c:v>1.3430582728337264</c:v>
                </c:pt>
                <c:pt idx="41">
                  <c:v>1.3221723221732147</c:v>
                </c:pt>
              </c:numCache>
            </c:numRef>
          </c:val>
          <c:smooth val="0"/>
          <c:extLst>
            <c:ext xmlns:c16="http://schemas.microsoft.com/office/drawing/2014/chart" uri="{C3380CC4-5D6E-409C-BE32-E72D297353CC}">
              <c16:uniqueId val="{0000000F-831D-4756-A597-2EDB72A805F2}"/>
            </c:ext>
          </c:extLst>
        </c:ser>
        <c:ser>
          <c:idx val="16"/>
          <c:order val="16"/>
          <c:tx>
            <c:strRef>
              <c:f>'Energy use Prediction'!$A$195</c:f>
              <c:strCache>
                <c:ptCount val="1"/>
                <c:pt idx="0">
                  <c:v>other manufacturing 31T33</c:v>
                </c:pt>
              </c:strCache>
            </c:strRef>
          </c:tx>
          <c:spPr>
            <a:ln w="28575" cap="rnd">
              <a:solidFill>
                <a:schemeClr val="accent5">
                  <a:lumMod val="80000"/>
                  <a:lumOff val="20000"/>
                </a:schemeClr>
              </a:solidFill>
              <a:round/>
            </a:ln>
            <a:effectLst/>
          </c:spPr>
          <c:marker>
            <c:symbol val="none"/>
          </c:marker>
          <c:val>
            <c:numRef>
              <c:f>'Energy use Prediction'!$B$195:$AU$195</c:f>
              <c:numCache>
                <c:formatCode>General</c:formatCode>
                <c:ptCount val="46"/>
                <c:pt idx="0">
                  <c:v>1</c:v>
                </c:pt>
                <c:pt idx="1">
                  <c:v>0.97686562882097971</c:v>
                </c:pt>
                <c:pt idx="2">
                  <c:v>1.141914050798797</c:v>
                </c:pt>
                <c:pt idx="3">
                  <c:v>1.2087029974202019</c:v>
                </c:pt>
                <c:pt idx="4">
                  <c:v>1.2725083630700931</c:v>
                </c:pt>
                <c:pt idx="5">
                  <c:v>1.3339882910269569</c:v>
                </c:pt>
                <c:pt idx="6">
                  <c:v>1.3935785375130323</c:v>
                </c:pt>
                <c:pt idx="7">
                  <c:v>1.4508097324235205</c:v>
                </c:pt>
                <c:pt idx="8">
                  <c:v>1.5070914054528313</c:v>
                </c:pt>
                <c:pt idx="9">
                  <c:v>1.5624967458155201</c:v>
                </c:pt>
                <c:pt idx="10">
                  <c:v>1.6170908502935488</c:v>
                </c:pt>
                <c:pt idx="11">
                  <c:v>1.6684584797760431</c:v>
                </c:pt>
                <c:pt idx="12">
                  <c:v>1.7189672986734237</c:v>
                </c:pt>
                <c:pt idx="13">
                  <c:v>1.7686620482144562</c:v>
                </c:pt>
                <c:pt idx="14">
                  <c:v>1.8175799274649047</c:v>
                </c:pt>
                <c:pt idx="15">
                  <c:v>1.8657325477281037</c:v>
                </c:pt>
                <c:pt idx="16">
                  <c:v>1.9112505678446354</c:v>
                </c:pt>
                <c:pt idx="17">
                  <c:v>1.9578665753691913</c:v>
                </c:pt>
                <c:pt idx="18">
                  <c:v>2.0037247216111944</c:v>
                </c:pt>
                <c:pt idx="19">
                  <c:v>2.0488062794850794</c:v>
                </c:pt>
                <c:pt idx="20">
                  <c:v>2.0930857136088483</c:v>
                </c:pt>
                <c:pt idx="21">
                  <c:v>2.135241281402859</c:v>
                </c:pt>
                <c:pt idx="22">
                  <c:v>2.1730029160934268</c:v>
                </c:pt>
                <c:pt idx="23">
                  <c:v>2.2083163680001014</c:v>
                </c:pt>
                <c:pt idx="24">
                  <c:v>2.2410750446651733</c:v>
                </c:pt>
                <c:pt idx="25">
                  <c:v>2.2711523511870437</c:v>
                </c:pt>
                <c:pt idx="26">
                  <c:v>2.2984469460444341</c:v>
                </c:pt>
                <c:pt idx="27">
                  <c:v>2.3228620911408697</c:v>
                </c:pt>
                <c:pt idx="28">
                  <c:v>2.3443065705681896</c:v>
                </c:pt>
                <c:pt idx="29">
                  <c:v>2.3626719877717313</c:v>
                </c:pt>
                <c:pt idx="30">
                  <c:v>2.3778803452962523</c:v>
                </c:pt>
                <c:pt idx="31">
                  <c:v>2.3898380568580238</c:v>
                </c:pt>
                <c:pt idx="32">
                  <c:v>2.3960800042343684</c:v>
                </c:pt>
                <c:pt idx="33">
                  <c:v>2.3989247203146267</c:v>
                </c:pt>
                <c:pt idx="34">
                  <c:v>2.3983183808263262</c:v>
                </c:pt>
                <c:pt idx="35">
                  <c:v>2.3942190648193664</c:v>
                </c:pt>
                <c:pt idx="36">
                  <c:v>2.3865976325823426</c:v>
                </c:pt>
                <c:pt idx="37">
                  <c:v>2.3754145404156777</c:v>
                </c:pt>
                <c:pt idx="38">
                  <c:v>2.3606688991119187</c:v>
                </c:pt>
                <c:pt idx="39">
                  <c:v>2.342351214994721</c:v>
                </c:pt>
                <c:pt idx="40">
                  <c:v>2.3204919113565756</c:v>
                </c:pt>
                <c:pt idx="41">
                  <c:v>2.295114298230752</c:v>
                </c:pt>
              </c:numCache>
            </c:numRef>
          </c:val>
          <c:smooth val="0"/>
          <c:extLst>
            <c:ext xmlns:c16="http://schemas.microsoft.com/office/drawing/2014/chart" uri="{C3380CC4-5D6E-409C-BE32-E72D297353CC}">
              <c16:uniqueId val="{00000010-831D-4756-A597-2EDB72A805F2}"/>
            </c:ext>
          </c:extLst>
        </c:ser>
        <c:ser>
          <c:idx val="17"/>
          <c:order val="17"/>
          <c:tx>
            <c:strRef>
              <c:f>'Energy use Prediction'!$A$196</c:f>
              <c:strCache>
                <c:ptCount val="1"/>
                <c:pt idx="0">
                  <c:v>glass and glass products 231</c:v>
                </c:pt>
              </c:strCache>
            </c:strRef>
          </c:tx>
          <c:spPr>
            <a:ln w="28575" cap="rnd">
              <a:solidFill>
                <a:schemeClr val="accent6">
                  <a:lumMod val="80000"/>
                  <a:lumOff val="20000"/>
                </a:schemeClr>
              </a:solidFill>
              <a:round/>
            </a:ln>
            <a:effectLst/>
          </c:spPr>
          <c:marker>
            <c:symbol val="none"/>
          </c:marker>
          <c:val>
            <c:numRef>
              <c:f>'Energy use Prediction'!$B$196:$AU$196</c:f>
              <c:numCache>
                <c:formatCode>General</c:formatCode>
                <c:ptCount val="46"/>
                <c:pt idx="0">
                  <c:v>1</c:v>
                </c:pt>
                <c:pt idx="1">
                  <c:v>0.98591885183201855</c:v>
                </c:pt>
                <c:pt idx="2">
                  <c:v>1.1336907947349644</c:v>
                </c:pt>
                <c:pt idx="3">
                  <c:v>1.1692933855270451</c:v>
                </c:pt>
                <c:pt idx="4">
                  <c:v>1.2023863544376832</c:v>
                </c:pt>
                <c:pt idx="5">
                  <c:v>1.233707799719437</c:v>
                </c:pt>
                <c:pt idx="6">
                  <c:v>1.2637201943886418</c:v>
                </c:pt>
                <c:pt idx="7">
                  <c:v>1.2920384741072091</c:v>
                </c:pt>
                <c:pt idx="8">
                  <c:v>1.3199447055081823</c:v>
                </c:pt>
                <c:pt idx="9">
                  <c:v>1.3474843252625159</c:v>
                </c:pt>
                <c:pt idx="10">
                  <c:v>1.3746953027231843</c:v>
                </c:pt>
                <c:pt idx="11">
                  <c:v>1.3995349513100235</c:v>
                </c:pt>
                <c:pt idx="12">
                  <c:v>1.4240259314249089</c:v>
                </c:pt>
                <c:pt idx="13">
                  <c:v>1.448188580597555</c:v>
                </c:pt>
                <c:pt idx="14">
                  <c:v>1.4720379028251107</c:v>
                </c:pt>
                <c:pt idx="15">
                  <c:v>1.4955692799380162</c:v>
                </c:pt>
                <c:pt idx="16">
                  <c:v>1.5172863894209785</c:v>
                </c:pt>
                <c:pt idx="17">
                  <c:v>1.540155274397738</c:v>
                </c:pt>
                <c:pt idx="18">
                  <c:v>1.5626788743454527</c:v>
                </c:pt>
                <c:pt idx="19">
                  <c:v>1.5848344476049461</c:v>
                </c:pt>
                <c:pt idx="20">
                  <c:v>1.606595459390791</c:v>
                </c:pt>
                <c:pt idx="21">
                  <c:v>1.6269491068189126</c:v>
                </c:pt>
                <c:pt idx="22">
                  <c:v>1.6441937312635639</c:v>
                </c:pt>
                <c:pt idx="23">
                  <c:v>1.6598401959561373</c:v>
                </c:pt>
                <c:pt idx="24">
                  <c:v>1.6738243955136798</c:v>
                </c:pt>
                <c:pt idx="25">
                  <c:v>1.686067682802298</c:v>
                </c:pt>
                <c:pt idx="26">
                  <c:v>1.6965106611389407</c:v>
                </c:pt>
                <c:pt idx="27">
                  <c:v>1.705097437967396</c:v>
                </c:pt>
                <c:pt idx="28">
                  <c:v>1.7117761916882355</c:v>
                </c:pt>
                <c:pt idx="29">
                  <c:v>1.7164825717634222</c:v>
                </c:pt>
                <c:pt idx="30">
                  <c:v>1.7191744055411413</c:v>
                </c:pt>
                <c:pt idx="31">
                  <c:v>1.7197980713601864</c:v>
                </c:pt>
                <c:pt idx="32">
                  <c:v>1.7166009280054277</c:v>
                </c:pt>
                <c:pt idx="33">
                  <c:v>1.7112718766224995</c:v>
                </c:pt>
                <c:pt idx="34">
                  <c:v>1.703784250243334</c:v>
                </c:pt>
                <c:pt idx="35">
                  <c:v>1.6941194575340557</c:v>
                </c:pt>
                <c:pt idx="36">
                  <c:v>1.6822674755948546</c:v>
                </c:pt>
                <c:pt idx="37">
                  <c:v>1.6682104449335733</c:v>
                </c:pt>
                <c:pt idx="38">
                  <c:v>1.6519571812044644</c:v>
                </c:pt>
                <c:pt idx="39">
                  <c:v>1.6335097889550825</c:v>
                </c:pt>
                <c:pt idx="40">
                  <c:v>1.6128975532066101</c:v>
                </c:pt>
                <c:pt idx="41">
                  <c:v>1.5901439621244582</c:v>
                </c:pt>
              </c:numCache>
            </c:numRef>
          </c:val>
          <c:smooth val="0"/>
          <c:extLst>
            <c:ext xmlns:c16="http://schemas.microsoft.com/office/drawing/2014/chart" uri="{C3380CC4-5D6E-409C-BE32-E72D297353CC}">
              <c16:uniqueId val="{00000011-831D-4756-A597-2EDB72A805F2}"/>
            </c:ext>
          </c:extLst>
        </c:ser>
        <c:ser>
          <c:idx val="18"/>
          <c:order val="18"/>
          <c:tx>
            <c:strRef>
              <c:f>'Energy use Prediction'!$A$197</c:f>
              <c:strCache>
                <c:ptCount val="1"/>
                <c:pt idx="0">
                  <c:v>road vehicles 29</c:v>
                </c:pt>
              </c:strCache>
            </c:strRef>
          </c:tx>
          <c:spPr>
            <a:ln w="28575" cap="rnd">
              <a:solidFill>
                <a:schemeClr val="accent1">
                  <a:lumMod val="80000"/>
                </a:schemeClr>
              </a:solidFill>
              <a:round/>
            </a:ln>
            <a:effectLst/>
          </c:spPr>
          <c:marker>
            <c:symbol val="none"/>
          </c:marker>
          <c:val>
            <c:numRef>
              <c:f>'Energy use Prediction'!$B$197:$AU$197</c:f>
              <c:numCache>
                <c:formatCode>General</c:formatCode>
                <c:ptCount val="46"/>
                <c:pt idx="0">
                  <c:v>1</c:v>
                </c:pt>
                <c:pt idx="1">
                  <c:v>0.93214233654064116</c:v>
                </c:pt>
                <c:pt idx="2">
                  <c:v>1.1596235200928711</c:v>
                </c:pt>
                <c:pt idx="3">
                  <c:v>1.1903248954779944</c:v>
                </c:pt>
                <c:pt idx="4">
                  <c:v>1.2185434674008329</c:v>
                </c:pt>
                <c:pt idx="5">
                  <c:v>1.2450499831451078</c:v>
                </c:pt>
                <c:pt idx="6">
                  <c:v>1.2703230518922957</c:v>
                </c:pt>
                <c:pt idx="7">
                  <c:v>1.2939838649081568</c:v>
                </c:pt>
                <c:pt idx="8">
                  <c:v>1.3173219785990991</c:v>
                </c:pt>
                <c:pt idx="9">
                  <c:v>1.3403788011327868</c:v>
                </c:pt>
                <c:pt idx="10">
                  <c:v>1.3631882080603146</c:v>
                </c:pt>
                <c:pt idx="11">
                  <c:v>1.3837268978491144</c:v>
                </c:pt>
                <c:pt idx="12">
                  <c:v>1.4040027519699967</c:v>
                </c:pt>
                <c:pt idx="13">
                  <c:v>1.4240320905485697</c:v>
                </c:pt>
                <c:pt idx="14">
                  <c:v>1.4438261791877012</c:v>
                </c:pt>
                <c:pt idx="15">
                  <c:v>1.4633772886318035</c:v>
                </c:pt>
                <c:pt idx="16">
                  <c:v>1.4812217977996107</c:v>
                </c:pt>
                <c:pt idx="17">
                  <c:v>1.5002559129963324</c:v>
                </c:pt>
                <c:pt idx="18">
                  <c:v>1.5190126274263014</c:v>
                </c:pt>
                <c:pt idx="19">
                  <c:v>1.5374679068337207</c:v>
                </c:pt>
                <c:pt idx="20">
                  <c:v>1.5555943891984947</c:v>
                </c:pt>
                <c:pt idx="21">
                  <c:v>1.5724118395475253</c:v>
                </c:pt>
                <c:pt idx="22">
                  <c:v>1.5862824370431405</c:v>
                </c:pt>
                <c:pt idx="23">
                  <c:v>1.5986732621078241</c:v>
                </c:pt>
                <c:pt idx="24">
                  <c:v>1.6095265087844872</c:v>
                </c:pt>
                <c:pt idx="25">
                  <c:v>1.6187704863884294</c:v>
                </c:pt>
                <c:pt idx="26">
                  <c:v>1.626352111477033</c:v>
                </c:pt>
                <c:pt idx="27">
                  <c:v>1.6322216864335297</c:v>
                </c:pt>
                <c:pt idx="28">
                  <c:v>1.6363334149844289</c:v>
                </c:pt>
                <c:pt idx="29">
                  <c:v>1.6386295281784029</c:v>
                </c:pt>
                <c:pt idx="30">
                  <c:v>1.6390734526839459</c:v>
                </c:pt>
                <c:pt idx="31">
                  <c:v>1.6376176539728893</c:v>
                </c:pt>
                <c:pt idx="32">
                  <c:v>1.6325987184409536</c:v>
                </c:pt>
                <c:pt idx="33">
                  <c:v>1.6256300862128528</c:v>
                </c:pt>
                <c:pt idx="34">
                  <c:v>1.6166894633315569</c:v>
                </c:pt>
                <c:pt idx="35">
                  <c:v>1.6057621196577327</c:v>
                </c:pt>
                <c:pt idx="36">
                  <c:v>1.5928413224320912</c:v>
                </c:pt>
                <c:pt idx="37">
                  <c:v>1.5779127870019904</c:v>
                </c:pt>
                <c:pt idx="38">
                  <c:v>1.5609873359818478</c:v>
                </c:pt>
                <c:pt idx="39">
                  <c:v>1.5420692682685662</c:v>
                </c:pt>
                <c:pt idx="40">
                  <c:v>1.5211883676662801</c:v>
                </c:pt>
                <c:pt idx="41">
                  <c:v>1.498368724027477</c:v>
                </c:pt>
              </c:numCache>
            </c:numRef>
          </c:val>
          <c:smooth val="0"/>
          <c:extLst>
            <c:ext xmlns:c16="http://schemas.microsoft.com/office/drawing/2014/chart" uri="{C3380CC4-5D6E-409C-BE32-E72D297353CC}">
              <c16:uniqueId val="{00000012-831D-4756-A597-2EDB72A805F2}"/>
            </c:ext>
          </c:extLst>
        </c:ser>
        <c:ser>
          <c:idx val="19"/>
          <c:order val="19"/>
          <c:tx>
            <c:strRef>
              <c:f>'Energy use Prediction'!$A$198</c:f>
              <c:strCache>
                <c:ptCount val="1"/>
                <c:pt idx="0">
                  <c:v>nonroad vehicles 30</c:v>
                </c:pt>
              </c:strCache>
            </c:strRef>
          </c:tx>
          <c:spPr>
            <a:ln w="28575" cap="rnd">
              <a:solidFill>
                <a:schemeClr val="accent2">
                  <a:lumMod val="80000"/>
                </a:schemeClr>
              </a:solidFill>
              <a:round/>
            </a:ln>
            <a:effectLst/>
          </c:spPr>
          <c:marker>
            <c:symbol val="none"/>
          </c:marker>
          <c:val>
            <c:numRef>
              <c:f>'Energy use Prediction'!$B$198:$AU$198</c:f>
              <c:numCache>
                <c:formatCode>General</c:formatCode>
                <c:ptCount val="46"/>
                <c:pt idx="0">
                  <c:v>1</c:v>
                </c:pt>
                <c:pt idx="1">
                  <c:v>0.93214233654064127</c:v>
                </c:pt>
                <c:pt idx="2">
                  <c:v>1.1596235200928711</c:v>
                </c:pt>
                <c:pt idx="3">
                  <c:v>1.1903248954779946</c:v>
                </c:pt>
                <c:pt idx="4">
                  <c:v>1.2185434674008333</c:v>
                </c:pt>
                <c:pt idx="5">
                  <c:v>1.2450499831451083</c:v>
                </c:pt>
                <c:pt idx="6">
                  <c:v>1.2703230518922959</c:v>
                </c:pt>
                <c:pt idx="7">
                  <c:v>1.2939838649081572</c:v>
                </c:pt>
                <c:pt idx="8">
                  <c:v>1.3173219785990991</c:v>
                </c:pt>
                <c:pt idx="9">
                  <c:v>1.3403788011327873</c:v>
                </c:pt>
                <c:pt idx="10">
                  <c:v>1.3631882080603146</c:v>
                </c:pt>
                <c:pt idx="11">
                  <c:v>1.3837268978491142</c:v>
                </c:pt>
                <c:pt idx="12">
                  <c:v>1.4040027519699967</c:v>
                </c:pt>
                <c:pt idx="13">
                  <c:v>1.4240320905485695</c:v>
                </c:pt>
                <c:pt idx="14">
                  <c:v>1.4438261791877014</c:v>
                </c:pt>
                <c:pt idx="15">
                  <c:v>1.4633772886318037</c:v>
                </c:pt>
                <c:pt idx="16">
                  <c:v>1.4812217977996105</c:v>
                </c:pt>
                <c:pt idx="17">
                  <c:v>1.5002559129963327</c:v>
                </c:pt>
                <c:pt idx="18">
                  <c:v>1.5190126274263014</c:v>
                </c:pt>
                <c:pt idx="19">
                  <c:v>1.5374679068337214</c:v>
                </c:pt>
                <c:pt idx="20">
                  <c:v>1.5555943891984947</c:v>
                </c:pt>
                <c:pt idx="21">
                  <c:v>1.5724118395475251</c:v>
                </c:pt>
                <c:pt idx="22">
                  <c:v>1.5862824370431405</c:v>
                </c:pt>
                <c:pt idx="23">
                  <c:v>1.5986732621078243</c:v>
                </c:pt>
                <c:pt idx="24">
                  <c:v>1.6095265087844874</c:v>
                </c:pt>
                <c:pt idx="25">
                  <c:v>1.61877048638843</c:v>
                </c:pt>
                <c:pt idx="26">
                  <c:v>1.6263521114770334</c:v>
                </c:pt>
                <c:pt idx="27">
                  <c:v>1.6322216864335302</c:v>
                </c:pt>
                <c:pt idx="28">
                  <c:v>1.6363334149844286</c:v>
                </c:pt>
                <c:pt idx="29">
                  <c:v>1.6386295281784031</c:v>
                </c:pt>
                <c:pt idx="30">
                  <c:v>1.6390734526839461</c:v>
                </c:pt>
                <c:pt idx="31">
                  <c:v>1.6376176539728897</c:v>
                </c:pt>
                <c:pt idx="32">
                  <c:v>1.6325987184409541</c:v>
                </c:pt>
                <c:pt idx="33">
                  <c:v>1.6256300862128532</c:v>
                </c:pt>
                <c:pt idx="34">
                  <c:v>1.6166894633315572</c:v>
                </c:pt>
                <c:pt idx="35">
                  <c:v>1.6057621196577332</c:v>
                </c:pt>
                <c:pt idx="36">
                  <c:v>1.5928413224320916</c:v>
                </c:pt>
                <c:pt idx="37">
                  <c:v>1.5779127870019904</c:v>
                </c:pt>
                <c:pt idx="38">
                  <c:v>1.5609873359818485</c:v>
                </c:pt>
                <c:pt idx="39">
                  <c:v>1.5420692682685666</c:v>
                </c:pt>
                <c:pt idx="40">
                  <c:v>1.5211883676662799</c:v>
                </c:pt>
                <c:pt idx="41">
                  <c:v>1.4983687240274768</c:v>
                </c:pt>
              </c:numCache>
            </c:numRef>
          </c:val>
          <c:smooth val="0"/>
          <c:extLst>
            <c:ext xmlns:c16="http://schemas.microsoft.com/office/drawing/2014/chart" uri="{C3380CC4-5D6E-409C-BE32-E72D297353CC}">
              <c16:uniqueId val="{00000013-831D-4756-A597-2EDB72A805F2}"/>
            </c:ext>
          </c:extLst>
        </c:ser>
        <c:ser>
          <c:idx val="20"/>
          <c:order val="20"/>
          <c:tx>
            <c:strRef>
              <c:f>'Energy use Prediction'!$A$199</c:f>
              <c:strCache>
                <c:ptCount val="1"/>
                <c:pt idx="0">
                  <c:v>appliances and electrical equipment 27</c:v>
                </c:pt>
              </c:strCache>
            </c:strRef>
          </c:tx>
          <c:spPr>
            <a:ln w="28575" cap="rnd">
              <a:solidFill>
                <a:schemeClr val="accent3">
                  <a:lumMod val="80000"/>
                </a:schemeClr>
              </a:solidFill>
              <a:round/>
            </a:ln>
            <a:effectLst/>
          </c:spPr>
          <c:marker>
            <c:symbol val="none"/>
          </c:marker>
          <c:val>
            <c:numRef>
              <c:f>'Energy use Prediction'!$B$199:$AU$199</c:f>
              <c:numCache>
                <c:formatCode>General</c:formatCode>
                <c:ptCount val="46"/>
                <c:pt idx="0">
                  <c:v>1</c:v>
                </c:pt>
                <c:pt idx="1">
                  <c:v>1.0621979149854619</c:v>
                </c:pt>
                <c:pt idx="2">
                  <c:v>1.183812291581114</c:v>
                </c:pt>
                <c:pt idx="3">
                  <c:v>1.2046927720804168</c:v>
                </c:pt>
                <c:pt idx="4">
                  <c:v>1.223192817242676</c:v>
                </c:pt>
                <c:pt idx="5">
                  <c:v>1.2401281068203491</c:v>
                </c:pt>
                <c:pt idx="6">
                  <c:v>1.255997404885308</c:v>
                </c:pt>
                <c:pt idx="7">
                  <c:v>1.2704415723867903</c:v>
                </c:pt>
                <c:pt idx="8">
                  <c:v>1.2847370964820219</c:v>
                </c:pt>
                <c:pt idx="9">
                  <c:v>1.2989169733782089</c:v>
                </c:pt>
                <c:pt idx="10">
                  <c:v>1.3130067026634118</c:v>
                </c:pt>
                <c:pt idx="11">
                  <c:v>1.3250617810383067</c:v>
                </c:pt>
                <c:pt idx="12">
                  <c:v>1.3370202391255219</c:v>
                </c:pt>
                <c:pt idx="13">
                  <c:v>1.3488905329268863</c:v>
                </c:pt>
                <c:pt idx="14">
                  <c:v>1.3606766924623483</c:v>
                </c:pt>
                <c:pt idx="15">
                  <c:v>1.3723653263710656</c:v>
                </c:pt>
                <c:pt idx="16">
                  <c:v>1.3825847844193766</c:v>
                </c:pt>
                <c:pt idx="17">
                  <c:v>1.3940396821161489</c:v>
                </c:pt>
                <c:pt idx="18">
                  <c:v>1.4053500976824478</c:v>
                </c:pt>
                <c:pt idx="19">
                  <c:v>1.416490081819906</c:v>
                </c:pt>
                <c:pt idx="20">
                  <c:v>1.4274312986134232</c:v>
                </c:pt>
                <c:pt idx="21">
                  <c:v>1.4372750788411914</c:v>
                </c:pt>
                <c:pt idx="22">
                  <c:v>1.4445375247193133</c:v>
                </c:pt>
                <c:pt idx="23">
                  <c:v>1.4505729269236589</c:v>
                </c:pt>
                <c:pt idx="24">
                  <c:v>1.4553364875016288</c:v>
                </c:pt>
                <c:pt idx="25">
                  <c:v>1.4587710455271745</c:v>
                </c:pt>
                <c:pt idx="26">
                  <c:v>1.4608364522133741</c:v>
                </c:pt>
                <c:pt idx="27">
                  <c:v>1.461495651989128</c:v>
                </c:pt>
                <c:pt idx="28">
                  <c:v>1.4607150911205156</c:v>
                </c:pt>
                <c:pt idx="29">
                  <c:v>1.4584505361364954</c:v>
                </c:pt>
                <c:pt idx="30">
                  <c:v>1.4546766649317016</c:v>
                </c:pt>
                <c:pt idx="31">
                  <c:v>1.4493583377488108</c:v>
                </c:pt>
                <c:pt idx="32">
                  <c:v>1.4410341357770504</c:v>
                </c:pt>
                <c:pt idx="33">
                  <c:v>1.4311423276099358</c:v>
                </c:pt>
                <c:pt idx="34">
                  <c:v>1.4196692746711419</c:v>
                </c:pt>
                <c:pt idx="35">
                  <c:v>1.4066077850913017</c:v>
                </c:pt>
                <c:pt idx="36">
                  <c:v>1.3919574272592199</c:v>
                </c:pt>
                <c:pt idx="37">
                  <c:v>1.3757109093278763</c:v>
                </c:pt>
                <c:pt idx="38">
                  <c:v>1.3578825839187296</c:v>
                </c:pt>
                <c:pt idx="39">
                  <c:v>1.3384807678125044</c:v>
                </c:pt>
                <c:pt idx="40">
                  <c:v>1.3175355529131363</c:v>
                </c:pt>
                <c:pt idx="41">
                  <c:v>1.295071649447211</c:v>
                </c:pt>
              </c:numCache>
            </c:numRef>
          </c:val>
          <c:smooth val="0"/>
          <c:extLst>
            <c:ext xmlns:c16="http://schemas.microsoft.com/office/drawing/2014/chart" uri="{C3380CC4-5D6E-409C-BE32-E72D297353CC}">
              <c16:uniqueId val="{00000014-831D-4756-A597-2EDB72A805F2}"/>
            </c:ext>
          </c:extLst>
        </c:ser>
        <c:ser>
          <c:idx val="21"/>
          <c:order val="21"/>
          <c:tx>
            <c:strRef>
              <c:f>'Energy use Prediction'!$A$200</c:f>
              <c:strCache>
                <c:ptCount val="1"/>
                <c:pt idx="0">
                  <c:v>computers and electronics 26</c:v>
                </c:pt>
              </c:strCache>
            </c:strRef>
          </c:tx>
          <c:spPr>
            <a:ln w="28575" cap="rnd">
              <a:solidFill>
                <a:schemeClr val="accent4">
                  <a:lumMod val="80000"/>
                </a:schemeClr>
              </a:solidFill>
              <a:round/>
            </a:ln>
            <a:effectLst/>
          </c:spPr>
          <c:marker>
            <c:symbol val="none"/>
          </c:marker>
          <c:val>
            <c:numRef>
              <c:f>'Energy use Prediction'!$B$200:$AU$200</c:f>
              <c:numCache>
                <c:formatCode>General</c:formatCode>
                <c:ptCount val="46"/>
                <c:pt idx="0">
                  <c:v>1</c:v>
                </c:pt>
                <c:pt idx="1">
                  <c:v>0.96297053538436372</c:v>
                </c:pt>
                <c:pt idx="2">
                  <c:v>1.1373502360993548</c:v>
                </c:pt>
                <c:pt idx="3">
                  <c:v>1.1722693614824558</c:v>
                </c:pt>
                <c:pt idx="4">
                  <c:v>1.2046825291749998</c:v>
                </c:pt>
                <c:pt idx="5">
                  <c:v>1.2353324221226791</c:v>
                </c:pt>
                <c:pt idx="6">
                  <c:v>1.2646837824293053</c:v>
                </c:pt>
                <c:pt idx="7">
                  <c:v>1.2923524069990839</c:v>
                </c:pt>
                <c:pt idx="8">
                  <c:v>1.3196214505413124</c:v>
                </c:pt>
                <c:pt idx="9">
                  <c:v>1.3465357884877633</c:v>
                </c:pt>
                <c:pt idx="10">
                  <c:v>1.3731328195871262</c:v>
                </c:pt>
                <c:pt idx="11">
                  <c:v>1.3973724983643587</c:v>
                </c:pt>
                <c:pt idx="12">
                  <c:v>1.421275486869253</c:v>
                </c:pt>
                <c:pt idx="13">
                  <c:v>1.4448615621231393</c:v>
                </c:pt>
                <c:pt idx="14">
                  <c:v>1.4681452064142577</c:v>
                </c:pt>
                <c:pt idx="15">
                  <c:v>1.4911213668490459</c:v>
                </c:pt>
                <c:pt idx="16">
                  <c:v>1.5122982399624123</c:v>
                </c:pt>
                <c:pt idx="17">
                  <c:v>1.5346322105511889</c:v>
                </c:pt>
                <c:pt idx="18">
                  <c:v>1.5566303672727244</c:v>
                </c:pt>
                <c:pt idx="19">
                  <c:v>1.5782697871684452</c:v>
                </c:pt>
                <c:pt idx="20">
                  <c:v>1.599523819033881</c:v>
                </c:pt>
                <c:pt idx="21">
                  <c:v>1.6193841761728449</c:v>
                </c:pt>
                <c:pt idx="22">
                  <c:v>1.6361580615970912</c:v>
                </c:pt>
                <c:pt idx="23">
                  <c:v>1.6513502720569679</c:v>
                </c:pt>
                <c:pt idx="24">
                  <c:v>1.6648975800137242</c:v>
                </c:pt>
                <c:pt idx="25">
                  <c:v>1.6767223074793218</c:v>
                </c:pt>
                <c:pt idx="26">
                  <c:v>1.686765937698361</c:v>
                </c:pt>
                <c:pt idx="27">
                  <c:v>1.694973441631773</c:v>
                </c:pt>
                <c:pt idx="28">
                  <c:v>1.7012938376377313</c:v>
                </c:pt>
                <c:pt idx="29">
                  <c:v>1.7056636924280693</c:v>
                </c:pt>
                <c:pt idx="30">
                  <c:v>1.7080416141168882</c:v>
                </c:pt>
                <c:pt idx="31">
                  <c:v>1.7083748295753212</c:v>
                </c:pt>
                <c:pt idx="32">
                  <c:v>1.7049231041472133</c:v>
                </c:pt>
                <c:pt idx="33">
                  <c:v>1.69936485332874</c:v>
                </c:pt>
                <c:pt idx="34">
                  <c:v>1.6916740201266109</c:v>
                </c:pt>
                <c:pt idx="35">
                  <c:v>1.6818325519522062</c:v>
                </c:pt>
                <c:pt idx="36">
                  <c:v>1.6698308851628021</c:v>
                </c:pt>
                <c:pt idx="37">
                  <c:v>1.6556516590357784</c:v>
                </c:pt>
                <c:pt idx="38">
                  <c:v>1.6393039698561878</c:v>
                </c:pt>
                <c:pt idx="39">
                  <c:v>1.6207902287587437</c:v>
                </c:pt>
                <c:pt idx="40">
                  <c:v>1.6001397913935824</c:v>
                </c:pt>
                <c:pt idx="41">
                  <c:v>1.5773762307399577</c:v>
                </c:pt>
              </c:numCache>
            </c:numRef>
          </c:val>
          <c:smooth val="0"/>
          <c:extLst>
            <c:ext xmlns:c16="http://schemas.microsoft.com/office/drawing/2014/chart" uri="{C3380CC4-5D6E-409C-BE32-E72D297353CC}">
              <c16:uniqueId val="{00000015-831D-4756-A597-2EDB72A805F2}"/>
            </c:ext>
          </c:extLst>
        </c:ser>
        <c:ser>
          <c:idx val="22"/>
          <c:order val="22"/>
          <c:tx>
            <c:strRef>
              <c:f>'Energy use Prediction'!$A$201</c:f>
              <c:strCache>
                <c:ptCount val="1"/>
                <c:pt idx="0">
                  <c:v>other machinery 28</c:v>
                </c:pt>
              </c:strCache>
            </c:strRef>
          </c:tx>
          <c:spPr>
            <a:ln w="28575" cap="rnd">
              <a:solidFill>
                <a:schemeClr val="accent5">
                  <a:lumMod val="80000"/>
                </a:schemeClr>
              </a:solidFill>
              <a:round/>
            </a:ln>
            <a:effectLst/>
          </c:spPr>
          <c:marker>
            <c:symbol val="none"/>
          </c:marker>
          <c:val>
            <c:numRef>
              <c:f>'Energy use Prediction'!$B$201:$AU$201</c:f>
              <c:numCache>
                <c:formatCode>General</c:formatCode>
                <c:ptCount val="46"/>
                <c:pt idx="0">
                  <c:v>1</c:v>
                </c:pt>
                <c:pt idx="1">
                  <c:v>1.0275787856360779</c:v>
                </c:pt>
                <c:pt idx="2">
                  <c:v>1.119446268713453</c:v>
                </c:pt>
                <c:pt idx="3">
                  <c:v>1.1475525095760979</c:v>
                </c:pt>
                <c:pt idx="4">
                  <c:v>1.1732845352802266</c:v>
                </c:pt>
                <c:pt idx="5">
                  <c:v>1.1973906133100347</c:v>
                </c:pt>
                <c:pt idx="6">
                  <c:v>1.2203342595743429</c:v>
                </c:pt>
                <c:pt idx="7">
                  <c:v>1.2417538260171936</c:v>
                </c:pt>
                <c:pt idx="8">
                  <c:v>1.2628883390720553</c:v>
                </c:pt>
                <c:pt idx="9">
                  <c:v>1.2837764143758326</c:v>
                </c:pt>
                <c:pt idx="10">
                  <c:v>1.3044494242011198</c:v>
                </c:pt>
                <c:pt idx="11">
                  <c:v>1.3229718815251781</c:v>
                </c:pt>
                <c:pt idx="12">
                  <c:v>1.3412657444590599</c:v>
                </c:pt>
                <c:pt idx="13">
                  <c:v>1.3593455666241585</c:v>
                </c:pt>
                <c:pt idx="14">
                  <c:v>1.3772211296887413</c:v>
                </c:pt>
                <c:pt idx="15">
                  <c:v>1.3948841669173264</c:v>
                </c:pt>
                <c:pt idx="16">
                  <c:v>1.4109396999127064</c:v>
                </c:pt>
                <c:pt idx="17">
                  <c:v>1.4281466999234949</c:v>
                </c:pt>
                <c:pt idx="18">
                  <c:v>1.4451062152438698</c:v>
                </c:pt>
                <c:pt idx="19">
                  <c:v>1.4617948373754832</c:v>
                </c:pt>
                <c:pt idx="20">
                  <c:v>1.4781860932882303</c:v>
                </c:pt>
                <c:pt idx="21">
                  <c:v>1.4933486436512813</c:v>
                </c:pt>
                <c:pt idx="22">
                  <c:v>1.5057289468927924</c:v>
                </c:pt>
                <c:pt idx="23">
                  <c:v>1.5167222626535708</c:v>
                </c:pt>
                <c:pt idx="24">
                  <c:v>1.5262748685251248</c:v>
                </c:pt>
                <c:pt idx="25">
                  <c:v>1.5343199036004638</c:v>
                </c:pt>
                <c:pt idx="26">
                  <c:v>1.5408081792074055</c:v>
                </c:pt>
                <c:pt idx="27">
                  <c:v>1.5456937220175546</c:v>
                </c:pt>
                <c:pt idx="28">
                  <c:v>1.548934254479936</c:v>
                </c:pt>
                <c:pt idx="29">
                  <c:v>1.5504761670138492</c:v>
                </c:pt>
                <c:pt idx="30">
                  <c:v>1.5502859121835197</c:v>
                </c:pt>
                <c:pt idx="31">
                  <c:v>1.5483195620013142</c:v>
                </c:pt>
                <c:pt idx="32">
                  <c:v>1.5430059842088601</c:v>
                </c:pt>
                <c:pt idx="33">
                  <c:v>1.535872148262067</c:v>
                </c:pt>
                <c:pt idx="34">
                  <c:v>1.5268978677559404</c:v>
                </c:pt>
                <c:pt idx="35">
                  <c:v>1.5160700714104816</c:v>
                </c:pt>
                <c:pt idx="36">
                  <c:v>1.5033832027192069</c:v>
                </c:pt>
                <c:pt idx="37">
                  <c:v>1.4888245392432897</c:v>
                </c:pt>
                <c:pt idx="38">
                  <c:v>1.4724050123382622</c:v>
                </c:pt>
                <c:pt idx="39">
                  <c:v>1.4541293470091106</c:v>
                </c:pt>
                <c:pt idx="40">
                  <c:v>1.4340262493020095</c:v>
                </c:pt>
                <c:pt idx="41">
                  <c:v>1.4121189916894401</c:v>
                </c:pt>
              </c:numCache>
            </c:numRef>
          </c:val>
          <c:smooth val="0"/>
          <c:extLst>
            <c:ext xmlns:c16="http://schemas.microsoft.com/office/drawing/2014/chart" uri="{C3380CC4-5D6E-409C-BE32-E72D297353CC}">
              <c16:uniqueId val="{00000016-831D-4756-A597-2EDB72A805F2}"/>
            </c:ext>
          </c:extLst>
        </c:ser>
        <c:ser>
          <c:idx val="23"/>
          <c:order val="23"/>
          <c:tx>
            <c:strRef>
              <c:f>'Energy use Prediction'!$A$202</c:f>
              <c:strCache>
                <c:ptCount val="1"/>
                <c:pt idx="0">
                  <c:v>water and waste 36T39</c:v>
                </c:pt>
              </c:strCache>
            </c:strRef>
          </c:tx>
          <c:spPr>
            <a:ln w="28575" cap="rnd">
              <a:solidFill>
                <a:schemeClr val="accent6">
                  <a:lumMod val="80000"/>
                </a:schemeClr>
              </a:solidFill>
              <a:round/>
            </a:ln>
            <a:effectLst/>
          </c:spPr>
          <c:marker>
            <c:symbol val="none"/>
          </c:marker>
          <c:val>
            <c:numRef>
              <c:f>'Energy use Prediction'!$B$202:$AU$202</c:f>
              <c:numCache>
                <c:formatCode>General</c:formatCode>
                <c:ptCount val="46"/>
                <c:pt idx="0">
                  <c:v>1</c:v>
                </c:pt>
                <c:pt idx="1">
                  <c:v>0.99628478049217961</c:v>
                </c:pt>
                <c:pt idx="2">
                  <c:v>1.1029583967920098</c:v>
                </c:pt>
                <c:pt idx="3">
                  <c:v>1.1185865496141714</c:v>
                </c:pt>
                <c:pt idx="4">
                  <c:v>1.1320532325879138</c:v>
                </c:pt>
                <c:pt idx="5">
                  <c:v>1.144128968651136</c:v>
                </c:pt>
                <c:pt idx="6">
                  <c:v>1.1552821767014874</c:v>
                </c:pt>
                <c:pt idx="7">
                  <c:v>1.1651883308915614</c:v>
                </c:pt>
                <c:pt idx="8">
                  <c:v>1.1750221164986614</c:v>
                </c:pt>
                <c:pt idx="9">
                  <c:v>1.1848108835338582</c:v>
                </c:pt>
                <c:pt idx="10">
                  <c:v>1.1945750680389116</c:v>
                </c:pt>
                <c:pt idx="11">
                  <c:v>1.2025472319525927</c:v>
                </c:pt>
                <c:pt idx="12">
                  <c:v>1.2104921728714224</c:v>
                </c:pt>
                <c:pt idx="13">
                  <c:v>1.2184147684588225</c:v>
                </c:pt>
                <c:pt idx="14">
                  <c:v>1.2263160411386045</c:v>
                </c:pt>
                <c:pt idx="15">
                  <c:v>1.2341815022387395</c:v>
                </c:pt>
                <c:pt idx="16">
                  <c:v>1.2407779890794928</c:v>
                </c:pt>
                <c:pt idx="17">
                  <c:v>1.248533223363929</c:v>
                </c:pt>
                <c:pt idx="18">
                  <c:v>1.2562045746576311</c:v>
                </c:pt>
                <c:pt idx="19">
                  <c:v>1.2637673489277494</c:v>
                </c:pt>
                <c:pt idx="20">
                  <c:v>1.2711949981406527</c:v>
                </c:pt>
                <c:pt idx="21">
                  <c:v>1.2776875427286818</c:v>
                </c:pt>
                <c:pt idx="22">
                  <c:v>1.2819312268228227</c:v>
                </c:pt>
                <c:pt idx="23">
                  <c:v>1.2851353983331397</c:v>
                </c:pt>
                <c:pt idx="24">
                  <c:v>1.2872635176533531</c:v>
                </c:pt>
                <c:pt idx="25">
                  <c:v>1.2882681890976262</c:v>
                </c:pt>
                <c:pt idx="26">
                  <c:v>1.2881171418330806</c:v>
                </c:pt>
                <c:pt idx="27">
                  <c:v>1.2867808541246442</c:v>
                </c:pt>
                <c:pt idx="28">
                  <c:v>1.2842328910177256</c:v>
                </c:pt>
                <c:pt idx="29">
                  <c:v>1.2804374314746134</c:v>
                </c:pt>
                <c:pt idx="30">
                  <c:v>1.2753752770178894</c:v>
                </c:pt>
                <c:pt idx="31">
                  <c:v>1.2690185839340613</c:v>
                </c:pt>
                <c:pt idx="32">
                  <c:v>1.260092317417159</c:v>
                </c:pt>
                <c:pt idx="33">
                  <c:v>1.2498601350181036</c:v>
                </c:pt>
                <c:pt idx="34">
                  <c:v>1.2383126654428411</c:v>
                </c:pt>
                <c:pt idx="35">
                  <c:v>1.2254460775099787</c:v>
                </c:pt>
                <c:pt idx="36">
                  <c:v>1.2112623250850083</c:v>
                </c:pt>
                <c:pt idx="37">
                  <c:v>1.1957572809361074</c:v>
                </c:pt>
                <c:pt idx="38">
                  <c:v>1.1789455259317223</c:v>
                </c:pt>
                <c:pt idx="39">
                  <c:v>1.160836245555698</c:v>
                </c:pt>
                <c:pt idx="40">
                  <c:v>1.1414573619076642</c:v>
                </c:pt>
                <c:pt idx="41">
                  <c:v>1.1208319406302272</c:v>
                </c:pt>
              </c:numCache>
            </c:numRef>
          </c:val>
          <c:smooth val="0"/>
          <c:extLst>
            <c:ext xmlns:c16="http://schemas.microsoft.com/office/drawing/2014/chart" uri="{C3380CC4-5D6E-409C-BE32-E72D297353CC}">
              <c16:uniqueId val="{00000017-831D-4756-A597-2EDB72A805F2}"/>
            </c:ext>
          </c:extLst>
        </c:ser>
        <c:ser>
          <c:idx val="24"/>
          <c:order val="24"/>
          <c:tx>
            <c:strRef>
              <c:f>'Energy use Prediction'!$A$203</c:f>
              <c:strCache>
                <c:ptCount val="1"/>
                <c:pt idx="0">
                  <c:v>energy pipelines and gas processing 352T353</c:v>
                </c:pt>
              </c:strCache>
            </c:strRef>
          </c:tx>
          <c:spPr>
            <a:ln w="28575" cap="rnd">
              <a:solidFill>
                <a:schemeClr val="accent1">
                  <a:lumMod val="60000"/>
                  <a:lumOff val="40000"/>
                </a:schemeClr>
              </a:solidFill>
              <a:round/>
            </a:ln>
            <a:effectLst/>
          </c:spPr>
          <c:marker>
            <c:symbol val="none"/>
          </c:marker>
          <c:val>
            <c:numRef>
              <c:f>'Energy use Prediction'!$B$203:$AU$203</c:f>
              <c:numCache>
                <c:formatCode>General</c:formatCode>
                <c:ptCount val="46"/>
                <c:pt idx="0">
                  <c:v>1</c:v>
                </c:pt>
                <c:pt idx="1">
                  <c:v>0.95391497713705986</c:v>
                </c:pt>
                <c:pt idx="2">
                  <c:v>1.1582705325898495</c:v>
                </c:pt>
                <c:pt idx="3">
                  <c:v>1.2399117917183169</c:v>
                </c:pt>
                <c:pt idx="4">
                  <c:v>1.3183219681348202</c:v>
                </c:pt>
                <c:pt idx="5">
                  <c:v>1.3941303039337116</c:v>
                </c:pt>
                <c:pt idx="6">
                  <c:v>1.4677652862830477</c:v>
                </c:pt>
                <c:pt idx="7">
                  <c:v>1.5387141992266169</c:v>
                </c:pt>
                <c:pt idx="8">
                  <c:v>1.6084598517254334</c:v>
                </c:pt>
                <c:pt idx="9">
                  <c:v>1.6770888021615669</c:v>
                </c:pt>
                <c:pt idx="10">
                  <c:v>1.7446791440490506</c:v>
                </c:pt>
                <c:pt idx="11">
                  <c:v>1.8086203164119161</c:v>
                </c:pt>
                <c:pt idx="12">
                  <c:v>1.8714623121075731</c:v>
                </c:pt>
                <c:pt idx="13">
                  <c:v>1.9332614112493678</c:v>
                </c:pt>
                <c:pt idx="14">
                  <c:v>1.9940652688251583</c:v>
                </c:pt>
                <c:pt idx="15">
                  <c:v>2.0538929692214727</c:v>
                </c:pt>
                <c:pt idx="16">
                  <c:v>2.11068567873548</c:v>
                </c:pt>
                <c:pt idx="17">
                  <c:v>2.1685641830258922</c:v>
                </c:pt>
                <c:pt idx="18">
                  <c:v>2.2254897301158416</c:v>
                </c:pt>
                <c:pt idx="19">
                  <c:v>2.2814452024930811</c:v>
                </c:pt>
                <c:pt idx="20">
                  <c:v>2.3364052345087223</c:v>
                </c:pt>
                <c:pt idx="21">
                  <c:v>2.388893648880499</c:v>
                </c:pt>
                <c:pt idx="22">
                  <c:v>2.4363580293188862</c:v>
                </c:pt>
                <c:pt idx="23">
                  <c:v>2.4809624625452376</c:v>
                </c:pt>
                <c:pt idx="24">
                  <c:v>2.5225799492595997</c:v>
                </c:pt>
                <c:pt idx="25">
                  <c:v>2.5610607951721485</c:v>
                </c:pt>
                <c:pt idx="26">
                  <c:v>2.5962835554076436</c:v>
                </c:pt>
                <c:pt idx="27">
                  <c:v>2.6281319369362448</c:v>
                </c:pt>
                <c:pt idx="28">
                  <c:v>2.6564958867695729</c:v>
                </c:pt>
                <c:pt idx="29">
                  <c:v>2.6812458760533371</c:v>
                </c:pt>
                <c:pt idx="30">
                  <c:v>2.702286831882271</c:v>
                </c:pt>
                <c:pt idx="31">
                  <c:v>2.7195060465705501</c:v>
                </c:pt>
                <c:pt idx="32">
                  <c:v>2.7300886961794255</c:v>
                </c:pt>
                <c:pt idx="33">
                  <c:v>2.7366639059635038</c:v>
                </c:pt>
                <c:pt idx="34">
                  <c:v>2.7391649661263648</c:v>
                </c:pt>
                <c:pt idx="35">
                  <c:v>2.7375389341125511</c:v>
                </c:pt>
                <c:pt idx="36">
                  <c:v>2.73174769652119</c:v>
                </c:pt>
                <c:pt idx="37">
                  <c:v>2.7217414589766467</c:v>
                </c:pt>
                <c:pt idx="38">
                  <c:v>2.7075149305223363</c:v>
                </c:pt>
                <c:pt idx="39">
                  <c:v>2.6890532636897286</c:v>
                </c:pt>
                <c:pt idx="40">
                  <c:v>2.6663877335212347</c:v>
                </c:pt>
                <c:pt idx="41">
                  <c:v>2.6395418273580744</c:v>
                </c:pt>
              </c:numCache>
            </c:numRef>
          </c:val>
          <c:smooth val="0"/>
          <c:extLst>
            <c:ext xmlns:c16="http://schemas.microsoft.com/office/drawing/2014/chart" uri="{C3380CC4-5D6E-409C-BE32-E72D297353CC}">
              <c16:uniqueId val="{00000018-831D-4756-A597-2EDB72A805F2}"/>
            </c:ext>
          </c:extLst>
        </c:ser>
        <c:ser>
          <c:idx val="25"/>
          <c:order val="25"/>
          <c:tx>
            <c:strRef>
              <c:f>'Energy use Prediction'!$A$204</c:f>
              <c:strCache>
                <c:ptCount val="1"/>
                <c:pt idx="0">
                  <c:v>construction 41T43</c:v>
                </c:pt>
              </c:strCache>
            </c:strRef>
          </c:tx>
          <c:spPr>
            <a:ln w="28575" cap="rnd">
              <a:solidFill>
                <a:schemeClr val="accent2">
                  <a:lumMod val="60000"/>
                  <a:lumOff val="40000"/>
                </a:schemeClr>
              </a:solidFill>
              <a:round/>
            </a:ln>
            <a:effectLst/>
          </c:spPr>
          <c:marker>
            <c:symbol val="none"/>
          </c:marker>
          <c:val>
            <c:numRef>
              <c:f>'Energy use Prediction'!$B$204:$AU$204</c:f>
              <c:numCache>
                <c:formatCode>General</c:formatCode>
                <c:ptCount val="46"/>
                <c:pt idx="0">
                  <c:v>1</c:v>
                </c:pt>
                <c:pt idx="1">
                  <c:v>1.0753866380782822</c:v>
                </c:pt>
                <c:pt idx="2">
                  <c:v>1.1566628810450461</c:v>
                </c:pt>
                <c:pt idx="3">
                  <c:v>1.1546132912776599</c:v>
                </c:pt>
                <c:pt idx="4">
                  <c:v>1.1517355552466584</c:v>
                </c:pt>
                <c:pt idx="5">
                  <c:v>1.1468946974544734</c:v>
                </c:pt>
                <c:pt idx="6">
                  <c:v>1.1403327687905085</c:v>
                </c:pt>
                <c:pt idx="7">
                  <c:v>1.1332314317822829</c:v>
                </c:pt>
                <c:pt idx="8">
                  <c:v>1.1247097820119327</c:v>
                </c:pt>
                <c:pt idx="9">
                  <c:v>1.1158111736628271</c:v>
                </c:pt>
                <c:pt idx="10">
                  <c:v>1.1057542122431741</c:v>
                </c:pt>
                <c:pt idx="11">
                  <c:v>1.094702697431934</c:v>
                </c:pt>
                <c:pt idx="12">
                  <c:v>1.083486042627668</c:v>
                </c:pt>
                <c:pt idx="13">
                  <c:v>1.0714794505331773</c:v>
                </c:pt>
                <c:pt idx="14">
                  <c:v>1.058809001143669</c:v>
                </c:pt>
                <c:pt idx="15">
                  <c:v>1.046139186084635</c:v>
                </c:pt>
                <c:pt idx="16">
                  <c:v>1.0329607623969925</c:v>
                </c:pt>
                <c:pt idx="17">
                  <c:v>1.0198639553264779</c:v>
                </c:pt>
                <c:pt idx="18">
                  <c:v>1.0063866921283404</c:v>
                </c:pt>
                <c:pt idx="19">
                  <c:v>0.9926077256358532</c:v>
                </c:pt>
                <c:pt idx="20">
                  <c:v>0.97900277398510382</c:v>
                </c:pt>
                <c:pt idx="21">
                  <c:v>0.96518435250518264</c:v>
                </c:pt>
                <c:pt idx="22">
                  <c:v>0.95120735688977609</c:v>
                </c:pt>
                <c:pt idx="23">
                  <c:v>0.93745577061589924</c:v>
                </c:pt>
                <c:pt idx="24">
                  <c:v>0.9235989920447687</c:v>
                </c:pt>
                <c:pt idx="25">
                  <c:v>0.90997769543623586</c:v>
                </c:pt>
                <c:pt idx="26">
                  <c:v>0.89628524904359153</c:v>
                </c:pt>
                <c:pt idx="27">
                  <c:v>0.8825457174476361</c:v>
                </c:pt>
                <c:pt idx="28">
                  <c:v>0.8690336977150166</c:v>
                </c:pt>
                <c:pt idx="29">
                  <c:v>0.85548152415138312</c:v>
                </c:pt>
                <c:pt idx="30">
                  <c:v>0.8421321544750876</c:v>
                </c:pt>
                <c:pt idx="31">
                  <c:v>0.82873493397442499</c:v>
                </c:pt>
                <c:pt idx="32">
                  <c:v>0.81529112763592282</c:v>
                </c:pt>
                <c:pt idx="33">
                  <c:v>0.80199560159613548</c:v>
                </c:pt>
                <c:pt idx="34">
                  <c:v>0.79192915040851952</c:v>
                </c:pt>
                <c:pt idx="35">
                  <c:v>0.77860133987047242</c:v>
                </c:pt>
                <c:pt idx="36">
                  <c:v>0.7651609353371831</c:v>
                </c:pt>
                <c:pt idx="37">
                  <c:v>0.75159288289322634</c:v>
                </c:pt>
                <c:pt idx="38">
                  <c:v>0.73803331202277389</c:v>
                </c:pt>
                <c:pt idx="39">
                  <c:v>0.72429321716391448</c:v>
                </c:pt>
                <c:pt idx="40">
                  <c:v>0.71049032856341576</c:v>
                </c:pt>
                <c:pt idx="41">
                  <c:v>0.69644517728074884</c:v>
                </c:pt>
              </c:numCache>
            </c:numRef>
          </c:val>
          <c:smooth val="0"/>
          <c:extLst>
            <c:ext xmlns:c16="http://schemas.microsoft.com/office/drawing/2014/chart" uri="{C3380CC4-5D6E-409C-BE32-E72D297353CC}">
              <c16:uniqueId val="{00000019-831D-4756-A597-2EDB72A805F2}"/>
            </c:ext>
          </c:extLst>
        </c:ser>
        <c:dLbls>
          <c:showLegendKey val="0"/>
          <c:showVal val="0"/>
          <c:showCatName val="0"/>
          <c:showSerName val="0"/>
          <c:showPercent val="0"/>
          <c:showBubbleSize val="0"/>
        </c:dLbls>
        <c:smooth val="0"/>
        <c:axId val="838813040"/>
        <c:axId val="1471474368"/>
      </c:lineChart>
      <c:catAx>
        <c:axId val="8388130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471474368"/>
        <c:crosses val="autoZero"/>
        <c:auto val="1"/>
        <c:lblAlgn val="ctr"/>
        <c:lblOffset val="100"/>
        <c:noMultiLvlLbl val="0"/>
      </c:catAx>
      <c:valAx>
        <c:axId val="147147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38813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Electricity!$A$1</c:f>
              <c:strCache>
                <c:ptCount val="1"/>
                <c:pt idx="0">
                  <c:v>Electricity prediction(标准量)</c:v>
                </c:pt>
              </c:strCache>
            </c:strRef>
          </c:tx>
          <c:spPr>
            <a:ln w="28575" cap="rnd">
              <a:solidFill>
                <a:schemeClr val="accent1"/>
              </a:solidFill>
              <a:round/>
            </a:ln>
            <a:effectLst/>
          </c:spPr>
          <c:marker>
            <c:symbol val="none"/>
          </c:marker>
          <c:val>
            <c:numRef>
              <c:f>Electricity!$B$1:$AQ$1</c:f>
              <c:numCache>
                <c:formatCode>General</c:formatCode>
                <c:ptCount val="42"/>
              </c:numCache>
            </c:numRef>
          </c:val>
          <c:smooth val="0"/>
          <c:extLst>
            <c:ext xmlns:c16="http://schemas.microsoft.com/office/drawing/2014/chart" uri="{C3380CC4-5D6E-409C-BE32-E72D297353CC}">
              <c16:uniqueId val="{00000000-8FD6-4004-A08A-6D0815EF1C5F}"/>
            </c:ext>
          </c:extLst>
        </c:ser>
        <c:ser>
          <c:idx val="1"/>
          <c:order val="1"/>
          <c:tx>
            <c:strRef>
              <c:f>Electricity!$A$2</c:f>
              <c:strCache>
                <c:ptCount val="1"/>
                <c:pt idx="0">
                  <c:v>EPS 行 业</c:v>
                </c:pt>
              </c:strCache>
            </c:strRef>
          </c:tx>
          <c:spPr>
            <a:ln w="28575" cap="rnd">
              <a:solidFill>
                <a:schemeClr val="accent2"/>
              </a:solidFill>
              <a:round/>
            </a:ln>
            <a:effectLst/>
          </c:spPr>
          <c:marker>
            <c:symbol val="none"/>
          </c:marker>
          <c:val>
            <c:numRef>
              <c:f>Electricity!$B$2:$AQ$2</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val>
          <c:smooth val="0"/>
          <c:extLst>
            <c:ext xmlns:c16="http://schemas.microsoft.com/office/drawing/2014/chart" uri="{C3380CC4-5D6E-409C-BE32-E72D297353CC}">
              <c16:uniqueId val="{00000001-8FD6-4004-A08A-6D0815EF1C5F}"/>
            </c:ext>
          </c:extLst>
        </c:ser>
        <c:ser>
          <c:idx val="2"/>
          <c:order val="2"/>
          <c:tx>
            <c:strRef>
              <c:f>Electricity!$A$3</c:f>
              <c:strCache>
                <c:ptCount val="1"/>
                <c:pt idx="0">
                  <c:v>agriculture and forestry 01T03</c:v>
                </c:pt>
              </c:strCache>
            </c:strRef>
          </c:tx>
          <c:spPr>
            <a:ln w="28575" cap="rnd">
              <a:solidFill>
                <a:schemeClr val="accent3"/>
              </a:solidFill>
              <a:round/>
            </a:ln>
            <a:effectLst/>
          </c:spPr>
          <c:marker>
            <c:symbol val="none"/>
          </c:marker>
          <c:val>
            <c:numRef>
              <c:f>Electricity!$B$3:$AQ$3</c:f>
              <c:numCache>
                <c:formatCode>General</c:formatCode>
                <c:ptCount val="42"/>
                <c:pt idx="0">
                  <c:v>370558582277.89557</c:v>
                </c:pt>
                <c:pt idx="1">
                  <c:v>374008056350.34674</c:v>
                </c:pt>
                <c:pt idx="2">
                  <c:v>358831906701.83478</c:v>
                </c:pt>
                <c:pt idx="3">
                  <c:v>354103339456.57458</c:v>
                </c:pt>
                <c:pt idx="4">
                  <c:v>349351852795.28516</c:v>
                </c:pt>
                <c:pt idx="5">
                  <c:v>344464441968.87738</c:v>
                </c:pt>
                <c:pt idx="6">
                  <c:v>339470654639.57629</c:v>
                </c:pt>
                <c:pt idx="7">
                  <c:v>334491877408.60669</c:v>
                </c:pt>
                <c:pt idx="8">
                  <c:v>329441688517.4386</c:v>
                </c:pt>
                <c:pt idx="9">
                  <c:v>324424584832.89136</c:v>
                </c:pt>
                <c:pt idx="10">
                  <c:v>319364519819.64197</c:v>
                </c:pt>
                <c:pt idx="11">
                  <c:v>314278656002.08856</c:v>
                </c:pt>
                <c:pt idx="12">
                  <c:v>309247348902.12854</c:v>
                </c:pt>
                <c:pt idx="13">
                  <c:v>304210297756.67999</c:v>
                </c:pt>
                <c:pt idx="14">
                  <c:v>299179695397.79321</c:v>
                </c:pt>
                <c:pt idx="15">
                  <c:v>294218196701.22894</c:v>
                </c:pt>
                <c:pt idx="16">
                  <c:v>289276939165.97925</c:v>
                </c:pt>
                <c:pt idx="17">
                  <c:v>284410771136.54852</c:v>
                </c:pt>
                <c:pt idx="18">
                  <c:v>279575539908.82458</c:v>
                </c:pt>
                <c:pt idx="19">
                  <c:v>274777977737.58954</c:v>
                </c:pt>
                <c:pt idx="20">
                  <c:v>270061388431.93103</c:v>
                </c:pt>
                <c:pt idx="21">
                  <c:v>265388898334.73288</c:v>
                </c:pt>
                <c:pt idx="22">
                  <c:v>260764763193.24118</c:v>
                </c:pt>
                <c:pt idx="23">
                  <c:v>256223306202.24216</c:v>
                </c:pt>
                <c:pt idx="24">
                  <c:v>251733181802.76611</c:v>
                </c:pt>
                <c:pt idx="25">
                  <c:v>247324535702.35303</c:v>
                </c:pt>
                <c:pt idx="26">
                  <c:v>242968395306.90289</c:v>
                </c:pt>
                <c:pt idx="27">
                  <c:v>238666054358.48959</c:v>
                </c:pt>
                <c:pt idx="28">
                  <c:v>234441423067.24829</c:v>
                </c:pt>
                <c:pt idx="29">
                  <c:v>230269306273.50443</c:v>
                </c:pt>
                <c:pt idx="30">
                  <c:v>226170668756.29666</c:v>
                </c:pt>
                <c:pt idx="31">
                  <c:v>222121998097.78519</c:v>
                </c:pt>
                <c:pt idx="32">
                  <c:v>218122544405.3627</c:v>
                </c:pt>
                <c:pt idx="33">
                  <c:v>214188863617.90768</c:v>
                </c:pt>
                <c:pt idx="34">
                  <c:v>210300168502.82257</c:v>
                </c:pt>
                <c:pt idx="35">
                  <c:v>206470891354.76392</c:v>
                </c:pt>
                <c:pt idx="36">
                  <c:v>202681490764.70438</c:v>
                </c:pt>
                <c:pt idx="37">
                  <c:v>198929806888.19714</c:v>
                </c:pt>
                <c:pt idx="38">
                  <c:v>195227041372.4054</c:v>
                </c:pt>
                <c:pt idx="39">
                  <c:v>191555621398.37949</c:v>
                </c:pt>
                <c:pt idx="40">
                  <c:v>187925093325.65347</c:v>
                </c:pt>
                <c:pt idx="41">
                  <c:v>184318718530.43622</c:v>
                </c:pt>
              </c:numCache>
            </c:numRef>
          </c:val>
          <c:smooth val="0"/>
          <c:extLst>
            <c:ext xmlns:c16="http://schemas.microsoft.com/office/drawing/2014/chart" uri="{C3380CC4-5D6E-409C-BE32-E72D297353CC}">
              <c16:uniqueId val="{00000002-8FD6-4004-A08A-6D0815EF1C5F}"/>
            </c:ext>
          </c:extLst>
        </c:ser>
        <c:ser>
          <c:idx val="3"/>
          <c:order val="3"/>
          <c:tx>
            <c:strRef>
              <c:f>Electricity!$A$4</c:f>
              <c:strCache>
                <c:ptCount val="1"/>
                <c:pt idx="0">
                  <c:v>coal mining 05</c:v>
                </c:pt>
              </c:strCache>
            </c:strRef>
          </c:tx>
          <c:spPr>
            <a:ln w="28575" cap="rnd">
              <a:solidFill>
                <a:schemeClr val="accent4"/>
              </a:solidFill>
              <a:round/>
            </a:ln>
            <a:effectLst/>
          </c:spPr>
          <c:marker>
            <c:symbol val="none"/>
          </c:marker>
          <c:val>
            <c:numRef>
              <c:f>Electricity!$B$4:$AQ$4</c:f>
              <c:numCache>
                <c:formatCode>0.00E+00</c:formatCode>
                <c:ptCount val="42"/>
                <c:pt idx="0">
                  <c:v>1398978073.0565121</c:v>
                </c:pt>
                <c:pt idx="1">
                  <c:v>1388418557.6537335</c:v>
                </c:pt>
                <c:pt idx="2">
                  <c:v>1470849341.3712056</c:v>
                </c:pt>
                <c:pt idx="3">
                  <c:v>1513070726.9442255</c:v>
                </c:pt>
                <c:pt idx="4">
                  <c:v>1554138283.8306406</c:v>
                </c:pt>
                <c:pt idx="5">
                  <c:v>1594059056.5384722</c:v>
                </c:pt>
                <c:pt idx="6">
                  <c:v>1633357092.0029409</c:v>
                </c:pt>
                <c:pt idx="7">
                  <c:v>1671463552.5307257</c:v>
                </c:pt>
                <c:pt idx="8">
                  <c:v>1709970217.7746105</c:v>
                </c:pt>
                <c:pt idx="9">
                  <c:v>1748878403.4153225</c:v>
                </c:pt>
                <c:pt idx="10">
                  <c:v>1788186473.4696376</c:v>
                </c:pt>
                <c:pt idx="11">
                  <c:v>1825185437.0002546</c:v>
                </c:pt>
                <c:pt idx="12">
                  <c:v>1862457700.4935958</c:v>
                </c:pt>
                <c:pt idx="13">
                  <c:v>1899991886.0818057</c:v>
                </c:pt>
                <c:pt idx="14">
                  <c:v>1937774071.0544996</c:v>
                </c:pt>
                <c:pt idx="15">
                  <c:v>1975768325.8211827</c:v>
                </c:pt>
                <c:pt idx="16">
                  <c:v>2011963787.2980843</c:v>
                </c:pt>
                <c:pt idx="17">
                  <c:v>2050261718.2317858</c:v>
                </c:pt>
                <c:pt idx="18">
                  <c:v>2088662498.7159629</c:v>
                </c:pt>
                <c:pt idx="19">
                  <c:v>2127115817.8195629</c:v>
                </c:pt>
                <c:pt idx="20">
                  <c:v>2165567556.8755889</c:v>
                </c:pt>
                <c:pt idx="21">
                  <c:v>2202629293.0989003</c:v>
                </c:pt>
                <c:pt idx="22">
                  <c:v>2235952588.0704703</c:v>
                </c:pt>
                <c:pt idx="23">
                  <c:v>2267535740.6352692</c:v>
                </c:pt>
                <c:pt idx="24">
                  <c:v>2297252697.7752953</c:v>
                </c:pt>
                <c:pt idx="25">
                  <c:v>2324955798.2103057</c:v>
                </c:pt>
                <c:pt idx="26">
                  <c:v>2350521982.3830767</c:v>
                </c:pt>
                <c:pt idx="27">
                  <c:v>2373831377.5333991</c:v>
                </c:pt>
                <c:pt idx="28">
                  <c:v>2394768103.3048844</c:v>
                </c:pt>
                <c:pt idx="29">
                  <c:v>2413196978.769968</c:v>
                </c:pt>
                <c:pt idx="30">
                  <c:v>2429012035.6752477</c:v>
                </c:pt>
                <c:pt idx="31">
                  <c:v>2442089463.3041544</c:v>
                </c:pt>
                <c:pt idx="32">
                  <c:v>2449878683.8815207</c:v>
                </c:pt>
                <c:pt idx="33">
                  <c:v>2454714340.3160992</c:v>
                </c:pt>
                <c:pt idx="34">
                  <c:v>2456505857.5261512</c:v>
                </c:pt>
                <c:pt idx="35">
                  <c:v>2455173017.6794796</c:v>
                </c:pt>
                <c:pt idx="36">
                  <c:v>2450646939.3602796</c:v>
                </c:pt>
                <c:pt idx="37">
                  <c:v>2442846346.8454428</c:v>
                </c:pt>
                <c:pt idx="38">
                  <c:v>2431728046.5622792</c:v>
                </c:pt>
                <c:pt idx="39">
                  <c:v>2417238527.3449812</c:v>
                </c:pt>
                <c:pt idx="40">
                  <c:v>2399364107.3514891</c:v>
                </c:pt>
                <c:pt idx="41">
                  <c:v>2378082678.0085812</c:v>
                </c:pt>
              </c:numCache>
            </c:numRef>
          </c:val>
          <c:smooth val="0"/>
          <c:extLst>
            <c:ext xmlns:c16="http://schemas.microsoft.com/office/drawing/2014/chart" uri="{C3380CC4-5D6E-409C-BE32-E72D297353CC}">
              <c16:uniqueId val="{00000003-8FD6-4004-A08A-6D0815EF1C5F}"/>
            </c:ext>
          </c:extLst>
        </c:ser>
        <c:ser>
          <c:idx val="4"/>
          <c:order val="4"/>
          <c:tx>
            <c:strRef>
              <c:f>Electricity!$A$5</c:f>
              <c:strCache>
                <c:ptCount val="1"/>
                <c:pt idx="0">
                  <c:v>oil and gas extraction 06</c:v>
                </c:pt>
              </c:strCache>
            </c:strRef>
          </c:tx>
          <c:spPr>
            <a:ln w="28575" cap="rnd">
              <a:solidFill>
                <a:schemeClr val="accent5"/>
              </a:solidFill>
              <a:round/>
            </a:ln>
            <a:effectLst/>
          </c:spPr>
          <c:marker>
            <c:symbol val="none"/>
          </c:marker>
          <c:val>
            <c:numRef>
              <c:f>Electricity!$B$5:$AQ$5</c:f>
              <c:numCache>
                <c:formatCode>0.00E+00</c:formatCode>
                <c:ptCount val="42"/>
                <c:pt idx="0">
                  <c:v>1023642492.4803745</c:v>
                </c:pt>
                <c:pt idx="1">
                  <c:v>1007373588.0997099</c:v>
                </c:pt>
                <c:pt idx="2">
                  <c:v>872852467.95691156</c:v>
                </c:pt>
                <c:pt idx="3">
                  <c:v>914077329.30789995</c:v>
                </c:pt>
                <c:pt idx="4">
                  <c:v>953041116.03380287</c:v>
                </c:pt>
                <c:pt idx="5">
                  <c:v>990386017.6498698</c:v>
                </c:pt>
                <c:pt idx="6">
                  <c:v>1026282288.1149633</c:v>
                </c:pt>
                <c:pt idx="7">
                  <c:v>1060777543.3443708</c:v>
                </c:pt>
                <c:pt idx="8">
                  <c:v>1094148489.254807</c:v>
                </c:pt>
                <c:pt idx="9">
                  <c:v>1126496292.8920469</c:v>
                </c:pt>
                <c:pt idx="10">
                  <c:v>1157913058.6062233</c:v>
                </c:pt>
                <c:pt idx="11">
                  <c:v>1188159969.6481419</c:v>
                </c:pt>
                <c:pt idx="12">
                  <c:v>1217610628.3335211</c:v>
                </c:pt>
                <c:pt idx="13">
                  <c:v>1246333478.7924933</c:v>
                </c:pt>
                <c:pt idx="14">
                  <c:v>1274390201.842747</c:v>
                </c:pt>
                <c:pt idx="15">
                  <c:v>1301833807.7106242</c:v>
                </c:pt>
                <c:pt idx="16">
                  <c:v>1328459056.3526998</c:v>
                </c:pt>
                <c:pt idx="17">
                  <c:v>1354809464.1950431</c:v>
                </c:pt>
                <c:pt idx="18">
                  <c:v>1380674844.9732337</c:v>
                </c:pt>
                <c:pt idx="19">
                  <c:v>1406087316.5920756</c:v>
                </c:pt>
                <c:pt idx="20">
                  <c:v>1431074769.2937877</c:v>
                </c:pt>
                <c:pt idx="21">
                  <c:v>1455481954.5491076</c:v>
                </c:pt>
                <c:pt idx="22">
                  <c:v>1479013918.203927</c:v>
                </c:pt>
                <c:pt idx="23">
                  <c:v>1501958717.880182</c:v>
                </c:pt>
                <c:pt idx="24">
                  <c:v>1524318419.2891059</c:v>
                </c:pt>
                <c:pt idx="25">
                  <c:v>1546089949.0116608</c:v>
                </c:pt>
                <c:pt idx="26">
                  <c:v>1567271673.3520002</c:v>
                </c:pt>
                <c:pt idx="27">
                  <c:v>1587860692.6970234</c:v>
                </c:pt>
                <c:pt idx="28">
                  <c:v>1607853138.9543564</c:v>
                </c:pt>
                <c:pt idx="29">
                  <c:v>1627241017.9330161</c:v>
                </c:pt>
                <c:pt idx="30">
                  <c:v>1646019228.3329973</c:v>
                </c:pt>
                <c:pt idx="31">
                  <c:v>1664179010.2100382</c:v>
                </c:pt>
                <c:pt idx="32">
                  <c:v>1681358370.4571176</c:v>
                </c:pt>
                <c:pt idx="33">
                  <c:v>1697899838.8214276</c:v>
                </c:pt>
                <c:pt idx="34">
                  <c:v>1713796978.3649411</c:v>
                </c:pt>
                <c:pt idx="35">
                  <c:v>1729044182.4725676</c:v>
                </c:pt>
                <c:pt idx="36">
                  <c:v>1743636918.371655</c:v>
                </c:pt>
                <c:pt idx="37">
                  <c:v>1757568293.713007</c:v>
                </c:pt>
                <c:pt idx="38">
                  <c:v>1770836595.0836015</c:v>
                </c:pt>
                <c:pt idx="39">
                  <c:v>1783438198.170074</c:v>
                </c:pt>
                <c:pt idx="40">
                  <c:v>1795375109.3144357</c:v>
                </c:pt>
                <c:pt idx="41">
                  <c:v>1806647826.8871551</c:v>
                </c:pt>
              </c:numCache>
            </c:numRef>
          </c:val>
          <c:smooth val="0"/>
          <c:extLst>
            <c:ext xmlns:c16="http://schemas.microsoft.com/office/drawing/2014/chart" uri="{C3380CC4-5D6E-409C-BE32-E72D297353CC}">
              <c16:uniqueId val="{00000004-8FD6-4004-A08A-6D0815EF1C5F}"/>
            </c:ext>
          </c:extLst>
        </c:ser>
        <c:ser>
          <c:idx val="5"/>
          <c:order val="5"/>
          <c:tx>
            <c:strRef>
              <c:f>Electricity!$A$6</c:f>
              <c:strCache>
                <c:ptCount val="1"/>
                <c:pt idx="0">
                  <c:v>other mining and quarrying 07T08</c:v>
                </c:pt>
              </c:strCache>
            </c:strRef>
          </c:tx>
          <c:spPr>
            <a:ln w="28575" cap="rnd">
              <a:solidFill>
                <a:schemeClr val="accent6"/>
              </a:solidFill>
              <a:round/>
            </a:ln>
            <a:effectLst/>
          </c:spPr>
          <c:marker>
            <c:symbol val="none"/>
          </c:marker>
          <c:val>
            <c:numRef>
              <c:f>Electricity!$B$6:$AQ$6</c:f>
              <c:numCache>
                <c:formatCode>General</c:formatCode>
                <c:ptCount val="42"/>
                <c:pt idx="0">
                  <c:v>37397072391.949684</c:v>
                </c:pt>
                <c:pt idx="1">
                  <c:v>37442313291.686691</c:v>
                </c:pt>
                <c:pt idx="2">
                  <c:v>38073301646.916153</c:v>
                </c:pt>
                <c:pt idx="3">
                  <c:v>38448928038.350677</c:v>
                </c:pt>
                <c:pt idx="4">
                  <c:v>38815839202.809807</c:v>
                </c:pt>
                <c:pt idx="5">
                  <c:v>39174212901.368599</c:v>
                </c:pt>
                <c:pt idx="6">
                  <c:v>39527406155.812614</c:v>
                </c:pt>
                <c:pt idx="7">
                  <c:v>39872018231.494141</c:v>
                </c:pt>
                <c:pt idx="8">
                  <c:v>40217879685.674881</c:v>
                </c:pt>
                <c:pt idx="9">
                  <c:v>40564984278.918076</c:v>
                </c:pt>
                <c:pt idx="10">
                  <c:v>40913308109.856018</c:v>
                </c:pt>
                <c:pt idx="11">
                  <c:v>41246584188.889915</c:v>
                </c:pt>
                <c:pt idx="12">
                  <c:v>41580460971.564774</c:v>
                </c:pt>
                <c:pt idx="13">
                  <c:v>41914867960.014496</c:v>
                </c:pt>
                <c:pt idx="14">
                  <c:v>42249721152.727753</c:v>
                </c:pt>
                <c:pt idx="15">
                  <c:v>42584808972.232994</c:v>
                </c:pt>
                <c:pt idx="16">
                  <c:v>42908370691.751144</c:v>
                </c:pt>
                <c:pt idx="17">
                  <c:v>43243294965.634193</c:v>
                </c:pt>
                <c:pt idx="18">
                  <c:v>43577837436.24588</c:v>
                </c:pt>
                <c:pt idx="19">
                  <c:v>43911721028.001305</c:v>
                </c:pt>
                <c:pt idx="20">
                  <c:v>44244652666.972481</c:v>
                </c:pt>
                <c:pt idx="21">
                  <c:v>44568734009.346794</c:v>
                </c:pt>
                <c:pt idx="22">
                  <c:v>44870776906.896179</c:v>
                </c:pt>
                <c:pt idx="23">
                  <c:v>45162406799.647827</c:v>
                </c:pt>
                <c:pt idx="24">
                  <c:v>45443082377.458069</c:v>
                </c:pt>
                <c:pt idx="25">
                  <c:v>45712154042.939606</c:v>
                </c:pt>
                <c:pt idx="26">
                  <c:v>45969123815.090439</c:v>
                </c:pt>
                <c:pt idx="27">
                  <c:v>46213523161.654388</c:v>
                </c:pt>
                <c:pt idx="28">
                  <c:v>46444916823.92112</c:v>
                </c:pt>
                <c:pt idx="29">
                  <c:v>46662774468.037201</c:v>
                </c:pt>
                <c:pt idx="30">
                  <c:v>46866737676.417267</c:v>
                </c:pt>
                <c:pt idx="31">
                  <c:v>47056360514.31884</c:v>
                </c:pt>
                <c:pt idx="32">
                  <c:v>47218109098.424446</c:v>
                </c:pt>
                <c:pt idx="33">
                  <c:v>47364959616.770866</c:v>
                </c:pt>
                <c:pt idx="34">
                  <c:v>47496672858.385712</c:v>
                </c:pt>
                <c:pt idx="35">
                  <c:v>47613071767.231064</c:v>
                </c:pt>
                <c:pt idx="36">
                  <c:v>47714045140.262405</c:v>
                </c:pt>
                <c:pt idx="37">
                  <c:v>47799421113.711494</c:v>
                </c:pt>
                <c:pt idx="38">
                  <c:v>47869233114.053001</c:v>
                </c:pt>
                <c:pt idx="39">
                  <c:v>47923462538.740448</c:v>
                </c:pt>
                <c:pt idx="40">
                  <c:v>47962300121.408493</c:v>
                </c:pt>
                <c:pt idx="41">
                  <c:v>47985891730.096878</c:v>
                </c:pt>
              </c:numCache>
            </c:numRef>
          </c:val>
          <c:smooth val="0"/>
          <c:extLst>
            <c:ext xmlns:c16="http://schemas.microsoft.com/office/drawing/2014/chart" uri="{C3380CC4-5D6E-409C-BE32-E72D297353CC}">
              <c16:uniqueId val="{00000005-8FD6-4004-A08A-6D0815EF1C5F}"/>
            </c:ext>
          </c:extLst>
        </c:ser>
        <c:ser>
          <c:idx val="6"/>
          <c:order val="6"/>
          <c:tx>
            <c:strRef>
              <c:f>Electricity!$A$7</c:f>
              <c:strCache>
                <c:ptCount val="1"/>
                <c:pt idx="0">
                  <c:v>Mining Support Service Activities 09</c:v>
                </c:pt>
              </c:strCache>
            </c:strRef>
          </c:tx>
          <c:spPr>
            <a:ln w="28575" cap="rnd">
              <a:solidFill>
                <a:schemeClr val="accent1">
                  <a:lumMod val="60000"/>
                </a:schemeClr>
              </a:solidFill>
              <a:round/>
            </a:ln>
            <a:effectLst/>
          </c:spPr>
          <c:marker>
            <c:symbol val="none"/>
          </c:marker>
          <c:val>
            <c:numRef>
              <c:f>Electricity!$B$7:$AQ$7</c:f>
              <c:numCache>
                <c:formatCode>General</c:formatCode>
                <c:ptCount val="42"/>
                <c:pt idx="0">
                  <c:v>102261884998.78941</c:v>
                </c:pt>
                <c:pt idx="1">
                  <c:v>100934868401.55338</c:v>
                </c:pt>
                <c:pt idx="2">
                  <c:v>106342514891.9304</c:v>
                </c:pt>
                <c:pt idx="3">
                  <c:v>108796742073.60011</c:v>
                </c:pt>
                <c:pt idx="4">
                  <c:v>111138426886.53435</c:v>
                </c:pt>
                <c:pt idx="5">
                  <c:v>113369679433.51707</c:v>
                </c:pt>
                <c:pt idx="6">
                  <c:v>115529150303.18886</c:v>
                </c:pt>
                <c:pt idx="7">
                  <c:v>117577784510.10318</c:v>
                </c:pt>
                <c:pt idx="8">
                  <c:v>119628548471.23964</c:v>
                </c:pt>
                <c:pt idx="9">
                  <c:v>121681295985.95186</c:v>
                </c:pt>
                <c:pt idx="10">
                  <c:v>123735677981.6651</c:v>
                </c:pt>
                <c:pt idx="11">
                  <c:v>125605037317.87051</c:v>
                </c:pt>
                <c:pt idx="12">
                  <c:v>127468949003.98335</c:v>
                </c:pt>
                <c:pt idx="13">
                  <c:v>129326539934.36978</c:v>
                </c:pt>
                <c:pt idx="14">
                  <c:v>131176783478.06714</c:v>
                </c:pt>
                <c:pt idx="15">
                  <c:v>133017193671.01001</c:v>
                </c:pt>
                <c:pt idx="16">
                  <c:v>134713105226.23111</c:v>
                </c:pt>
                <c:pt idx="17">
                  <c:v>136526486913.62888</c:v>
                </c:pt>
                <c:pt idx="18">
                  <c:v>138322811166.66605</c:v>
                </c:pt>
                <c:pt idx="19">
                  <c:v>140098859433.63773</c:v>
                </c:pt>
                <c:pt idx="20">
                  <c:v>141851235919.86346</c:v>
                </c:pt>
                <c:pt idx="21">
                  <c:v>143489698584.92319</c:v>
                </c:pt>
                <c:pt idx="22">
                  <c:v>144863784942.34259</c:v>
                </c:pt>
                <c:pt idx="23">
                  <c:v>146106421465.1936</c:v>
                </c:pt>
                <c:pt idx="24">
                  <c:v>147211540716.28723</c:v>
                </c:pt>
                <c:pt idx="25">
                  <c:v>148171853464.73154</c:v>
                </c:pt>
                <c:pt idx="26">
                  <c:v>148981813026.63666</c:v>
                </c:pt>
                <c:pt idx="27">
                  <c:v>149636220101.18478</c:v>
                </c:pt>
                <c:pt idx="28">
                  <c:v>150130265664.99283</c:v>
                </c:pt>
                <c:pt idx="29">
                  <c:v>150458069823.83911</c:v>
                </c:pt>
                <c:pt idx="30">
                  <c:v>150615720949.85022</c:v>
                </c:pt>
                <c:pt idx="31">
                  <c:v>150598322080.77957</c:v>
                </c:pt>
                <c:pt idx="32">
                  <c:v>150252278763.83063</c:v>
                </c:pt>
                <c:pt idx="33">
                  <c:v>149725362485.55832</c:v>
                </c:pt>
                <c:pt idx="34">
                  <c:v>149015053329.21164</c:v>
                </c:pt>
                <c:pt idx="35">
                  <c:v>148119543923.43011</c:v>
                </c:pt>
                <c:pt idx="36">
                  <c:v>147037779754.81104</c:v>
                </c:pt>
                <c:pt idx="37">
                  <c:v>145768023374.9556</c:v>
                </c:pt>
                <c:pt idx="38">
                  <c:v>144310869224.23199</c:v>
                </c:pt>
                <c:pt idx="39">
                  <c:v>142666324112.54187</c:v>
                </c:pt>
                <c:pt idx="40">
                  <c:v>140836766925.27313</c:v>
                </c:pt>
                <c:pt idx="41">
                  <c:v>138824067039.61996</c:v>
                </c:pt>
              </c:numCache>
            </c:numRef>
          </c:val>
          <c:smooth val="0"/>
          <c:extLst>
            <c:ext xmlns:c16="http://schemas.microsoft.com/office/drawing/2014/chart" uri="{C3380CC4-5D6E-409C-BE32-E72D297353CC}">
              <c16:uniqueId val="{00000006-8FD6-4004-A08A-6D0815EF1C5F}"/>
            </c:ext>
          </c:extLst>
        </c:ser>
        <c:ser>
          <c:idx val="7"/>
          <c:order val="7"/>
          <c:tx>
            <c:strRef>
              <c:f>Electricity!$A$8</c:f>
              <c:strCache>
                <c:ptCount val="1"/>
                <c:pt idx="0">
                  <c:v>food beverage and tobacco 10T12</c:v>
                </c:pt>
              </c:strCache>
            </c:strRef>
          </c:tx>
          <c:spPr>
            <a:ln w="28575" cap="rnd">
              <a:solidFill>
                <a:schemeClr val="accent2">
                  <a:lumMod val="60000"/>
                </a:schemeClr>
              </a:solidFill>
              <a:round/>
            </a:ln>
            <a:effectLst/>
          </c:spPr>
          <c:marker>
            <c:symbol val="none"/>
          </c:marker>
          <c:val>
            <c:numRef>
              <c:f>Electricity!$B$8:$AQ$8</c:f>
              <c:numCache>
                <c:formatCode>General</c:formatCode>
                <c:ptCount val="42"/>
                <c:pt idx="0">
                  <c:v>6174850364556.5303</c:v>
                </c:pt>
                <c:pt idx="1">
                  <c:v>7836106365839.6143</c:v>
                </c:pt>
                <c:pt idx="2">
                  <c:v>7231059204183.2227</c:v>
                </c:pt>
                <c:pt idx="3">
                  <c:v>7333754314240.3379</c:v>
                </c:pt>
                <c:pt idx="4">
                  <c:v>7423627439862.835</c:v>
                </c:pt>
                <c:pt idx="5">
                  <c:v>7505706128289.5098</c:v>
                </c:pt>
                <c:pt idx="6">
                  <c:v>7583033572318.8672</c:v>
                </c:pt>
                <c:pt idx="7">
                  <c:v>7653446421673.7207</c:v>
                </c:pt>
                <c:pt idx="8">
                  <c:v>7724626326184.5293</c:v>
                </c:pt>
                <c:pt idx="9">
                  <c:v>7796730397079.2783</c:v>
                </c:pt>
                <c:pt idx="10">
                  <c:v>7869872510293.4922</c:v>
                </c:pt>
                <c:pt idx="11">
                  <c:v>7932375358617.4902</c:v>
                </c:pt>
                <c:pt idx="12">
                  <c:v>7995830559964.7627</c:v>
                </c:pt>
                <c:pt idx="13">
                  <c:v>8060250211151.6465</c:v>
                </c:pt>
                <c:pt idx="14">
                  <c:v>8125622530230.541</c:v>
                </c:pt>
                <c:pt idx="15">
                  <c:v>8191834192042.835</c:v>
                </c:pt>
                <c:pt idx="16">
                  <c:v>8250668745521.5615</c:v>
                </c:pt>
                <c:pt idx="17">
                  <c:v>8318237941156.9678</c:v>
                </c:pt>
                <c:pt idx="18">
                  <c:v>8386277679788.7852</c:v>
                </c:pt>
                <c:pt idx="19">
                  <c:v>8454607332923.6133</c:v>
                </c:pt>
                <c:pt idx="20">
                  <c:v>8523033086092.2412</c:v>
                </c:pt>
                <c:pt idx="21">
                  <c:v>8586162530781.7686</c:v>
                </c:pt>
                <c:pt idx="22">
                  <c:v>8635091927596.4355</c:v>
                </c:pt>
                <c:pt idx="23">
                  <c:v>8677865785573.9932</c:v>
                </c:pt>
                <c:pt idx="24">
                  <c:v>8714170380253.1279</c:v>
                </c:pt>
                <c:pt idx="25">
                  <c:v>8743613317910.7266</c:v>
                </c:pt>
                <c:pt idx="26">
                  <c:v>8765899253740.79</c:v>
                </c:pt>
                <c:pt idx="27">
                  <c:v>8780746690898.2266</c:v>
                </c:pt>
                <c:pt idx="28">
                  <c:v>8787890475097.7842</c:v>
                </c:pt>
                <c:pt idx="29">
                  <c:v>8786996436957.7393</c:v>
                </c:pt>
                <c:pt idx="30">
                  <c:v>8777839405884.9004</c:v>
                </c:pt>
                <c:pt idx="31">
                  <c:v>8760130395076.2266</c:v>
                </c:pt>
                <c:pt idx="32">
                  <c:v>8724939924810.2402</c:v>
                </c:pt>
                <c:pt idx="33">
                  <c:v>8680859130904.6875</c:v>
                </c:pt>
                <c:pt idx="34">
                  <c:v>8627714185496.7754</c:v>
                </c:pt>
                <c:pt idx="35">
                  <c:v>8565366722559.1582</c:v>
                </c:pt>
                <c:pt idx="36">
                  <c:v>8493716193284.5254</c:v>
                </c:pt>
                <c:pt idx="37">
                  <c:v>8412617080376.9883</c:v>
                </c:pt>
                <c:pt idx="38">
                  <c:v>8322053216357.1543</c:v>
                </c:pt>
                <c:pt idx="39">
                  <c:v>8221969319862.0547</c:v>
                </c:pt>
                <c:pt idx="40">
                  <c:v>8112441939095.541</c:v>
                </c:pt>
                <c:pt idx="41">
                  <c:v>7993513568011.0381</c:v>
                </c:pt>
              </c:numCache>
            </c:numRef>
          </c:val>
          <c:smooth val="0"/>
          <c:extLst>
            <c:ext xmlns:c16="http://schemas.microsoft.com/office/drawing/2014/chart" uri="{C3380CC4-5D6E-409C-BE32-E72D297353CC}">
              <c16:uniqueId val="{00000007-8FD6-4004-A08A-6D0815EF1C5F}"/>
            </c:ext>
          </c:extLst>
        </c:ser>
        <c:ser>
          <c:idx val="8"/>
          <c:order val="8"/>
          <c:tx>
            <c:strRef>
              <c:f>Electricity!$A$9</c:f>
              <c:strCache>
                <c:ptCount val="1"/>
                <c:pt idx="0">
                  <c:v>textiles apparel and leather 13T15</c:v>
                </c:pt>
              </c:strCache>
            </c:strRef>
          </c:tx>
          <c:spPr>
            <a:ln w="28575" cap="rnd">
              <a:solidFill>
                <a:schemeClr val="accent3">
                  <a:lumMod val="60000"/>
                </a:schemeClr>
              </a:solidFill>
              <a:round/>
            </a:ln>
            <a:effectLst/>
          </c:spPr>
          <c:marker>
            <c:symbol val="none"/>
          </c:marker>
          <c:val>
            <c:numRef>
              <c:f>Electricity!$B$9:$AQ$9</c:f>
              <c:numCache>
                <c:formatCode>General</c:formatCode>
                <c:ptCount val="42"/>
                <c:pt idx="0">
                  <c:v>5141517389814.0088</c:v>
                </c:pt>
                <c:pt idx="1">
                  <c:v>4997882359675.0859</c:v>
                </c:pt>
                <c:pt idx="2">
                  <c:v>5446868904984.8008</c:v>
                </c:pt>
                <c:pt idx="3">
                  <c:v>5253158940487.2793</c:v>
                </c:pt>
                <c:pt idx="4">
                  <c:v>5247041829247.9814</c:v>
                </c:pt>
                <c:pt idx="5">
                  <c:v>5235749705924.1279</c:v>
                </c:pt>
                <c:pt idx="6">
                  <c:v>5221577406312.2842</c:v>
                </c:pt>
                <c:pt idx="7">
                  <c:v>5203163009601.2285</c:v>
                </c:pt>
                <c:pt idx="8">
                  <c:v>5185821768813.5303</c:v>
                </c:pt>
                <c:pt idx="9">
                  <c:v>5169616888085.8174</c:v>
                </c:pt>
                <c:pt idx="10">
                  <c:v>5154580295327.7266</c:v>
                </c:pt>
                <c:pt idx="11">
                  <c:v>5133112327386.1836</c:v>
                </c:pt>
                <c:pt idx="12">
                  <c:v>5112852796778.998</c:v>
                </c:pt>
                <c:pt idx="13">
                  <c:v>5093765632867.3457</c:v>
                </c:pt>
                <c:pt idx="14">
                  <c:v>5075801642081.4268</c:v>
                </c:pt>
                <c:pt idx="15">
                  <c:v>5058851287527.7842</c:v>
                </c:pt>
                <c:pt idx="16">
                  <c:v>5037862304505.4219</c:v>
                </c:pt>
                <c:pt idx="17">
                  <c:v>5022696822504.4482</c:v>
                </c:pt>
                <c:pt idx="18">
                  <c:v>5008226711999.2656</c:v>
                </c:pt>
                <c:pt idx="19">
                  <c:v>4994321760959.2422</c:v>
                </c:pt>
                <c:pt idx="20">
                  <c:v>4980849695212.3398</c:v>
                </c:pt>
                <c:pt idx="21">
                  <c:v>4964677968102.668</c:v>
                </c:pt>
                <c:pt idx="22">
                  <c:v>4940795908565.3848</c:v>
                </c:pt>
                <c:pt idx="23">
                  <c:v>4913996819214.168</c:v>
                </c:pt>
                <c:pt idx="24">
                  <c:v>4884192935236.8994</c:v>
                </c:pt>
                <c:pt idx="25">
                  <c:v>4851256129199.2119</c:v>
                </c:pt>
                <c:pt idx="26">
                  <c:v>4815116433953.3018</c:v>
                </c:pt>
                <c:pt idx="27">
                  <c:v>4775713905971.7207</c:v>
                </c:pt>
                <c:pt idx="28">
                  <c:v>4732999471225.6904</c:v>
                </c:pt>
                <c:pt idx="29">
                  <c:v>4686888864849.6084</c:v>
                </c:pt>
                <c:pt idx="30">
                  <c:v>4637358348381.6572</c:v>
                </c:pt>
                <c:pt idx="31">
                  <c:v>4584351407160.5957</c:v>
                </c:pt>
                <c:pt idx="32">
                  <c:v>4523333808514.2588</c:v>
                </c:pt>
                <c:pt idx="33">
                  <c:v>4458937955735.8477</c:v>
                </c:pt>
                <c:pt idx="34">
                  <c:v>4391165365384.8652</c:v>
                </c:pt>
                <c:pt idx="35">
                  <c:v>4320035125046.0186</c:v>
                </c:pt>
                <c:pt idx="36">
                  <c:v>4245584286068.2666</c:v>
                </c:pt>
                <c:pt idx="37">
                  <c:v>4167826057759.0488</c:v>
                </c:pt>
                <c:pt idx="38">
                  <c:v>4086836462559.7378</c:v>
                </c:pt>
                <c:pt idx="39">
                  <c:v>4002669602303.8447</c:v>
                </c:pt>
                <c:pt idx="40">
                  <c:v>3915441114828.061</c:v>
                </c:pt>
                <c:pt idx="41">
                  <c:v>3825246183440.2446</c:v>
                </c:pt>
              </c:numCache>
            </c:numRef>
          </c:val>
          <c:smooth val="0"/>
          <c:extLst>
            <c:ext xmlns:c16="http://schemas.microsoft.com/office/drawing/2014/chart" uri="{C3380CC4-5D6E-409C-BE32-E72D297353CC}">
              <c16:uniqueId val="{00000008-8FD6-4004-A08A-6D0815EF1C5F}"/>
            </c:ext>
          </c:extLst>
        </c:ser>
        <c:ser>
          <c:idx val="9"/>
          <c:order val="9"/>
          <c:tx>
            <c:strRef>
              <c:f>Electricity!$A$10</c:f>
              <c:strCache>
                <c:ptCount val="1"/>
                <c:pt idx="0">
                  <c:v>wood products 16</c:v>
                </c:pt>
              </c:strCache>
            </c:strRef>
          </c:tx>
          <c:spPr>
            <a:ln w="28575" cap="rnd">
              <a:solidFill>
                <a:schemeClr val="accent4">
                  <a:lumMod val="60000"/>
                </a:schemeClr>
              </a:solidFill>
              <a:round/>
            </a:ln>
            <a:effectLst/>
          </c:spPr>
          <c:marker>
            <c:symbol val="none"/>
          </c:marker>
          <c:val>
            <c:numRef>
              <c:f>Electricity!$B$10:$AQ$10</c:f>
              <c:numCache>
                <c:formatCode>General</c:formatCode>
                <c:ptCount val="42"/>
                <c:pt idx="0">
                  <c:v>1748006041575.9036</c:v>
                </c:pt>
                <c:pt idx="1">
                  <c:v>1395818411386.6941</c:v>
                </c:pt>
                <c:pt idx="2">
                  <c:v>2004562987818.7261</c:v>
                </c:pt>
                <c:pt idx="3">
                  <c:v>2040688103738.6843</c:v>
                </c:pt>
                <c:pt idx="4">
                  <c:v>2073229539900.0461</c:v>
                </c:pt>
                <c:pt idx="5">
                  <c:v>2103558482601.9092</c:v>
                </c:pt>
                <c:pt idx="6">
                  <c:v>2132509439944.9246</c:v>
                </c:pt>
                <c:pt idx="7">
                  <c:v>2159460381576.9248</c:v>
                </c:pt>
                <c:pt idx="8">
                  <c:v>2186568795986.0664</c:v>
                </c:pt>
                <c:pt idx="9">
                  <c:v>2213883673102.0352</c:v>
                </c:pt>
                <c:pt idx="10">
                  <c:v>2241442005007.2217</c:v>
                </c:pt>
                <c:pt idx="11">
                  <c:v>2265912738728.1494</c:v>
                </c:pt>
                <c:pt idx="12">
                  <c:v>2290592233343.2344</c:v>
                </c:pt>
                <c:pt idx="13">
                  <c:v>2315488635653.3296</c:v>
                </c:pt>
                <c:pt idx="14">
                  <c:v>2340603022483.1758</c:v>
                </c:pt>
                <c:pt idx="15">
                  <c:v>2365906890989.2383</c:v>
                </c:pt>
                <c:pt idx="16">
                  <c:v>2389024896124.8608</c:v>
                </c:pt>
                <c:pt idx="17">
                  <c:v>2414619685239.0928</c:v>
                </c:pt>
                <c:pt idx="18">
                  <c:v>2440307114777.959</c:v>
                </c:pt>
                <c:pt idx="19">
                  <c:v>2466037011608.3174</c:v>
                </c:pt>
                <c:pt idx="20">
                  <c:v>2491754744479.3086</c:v>
                </c:pt>
                <c:pt idx="21">
                  <c:v>2515881807754.0049</c:v>
                </c:pt>
                <c:pt idx="22">
                  <c:v>2535794555886.0933</c:v>
                </c:pt>
                <c:pt idx="23">
                  <c:v>2553835001915.9116</c:v>
                </c:pt>
                <c:pt idx="24">
                  <c:v>2569901212976.0615</c:v>
                </c:pt>
                <c:pt idx="25">
                  <c:v>2583867657122.9736</c:v>
                </c:pt>
                <c:pt idx="26">
                  <c:v>2595637020763.0825</c:v>
                </c:pt>
                <c:pt idx="27">
                  <c:v>2605115832481.1968</c:v>
                </c:pt>
                <c:pt idx="28">
                  <c:v>2612215257748.1709</c:v>
                </c:pt>
                <c:pt idx="29">
                  <c:v>2616825735643.7383</c:v>
                </c:pt>
                <c:pt idx="30">
                  <c:v>2618869910650.6162</c:v>
                </c:pt>
                <c:pt idx="31">
                  <c:v>2618251287423.4351</c:v>
                </c:pt>
                <c:pt idx="32">
                  <c:v>2612286172122.3457</c:v>
                </c:pt>
                <c:pt idx="33">
                  <c:v>2603527720227.5469</c:v>
                </c:pt>
                <c:pt idx="34">
                  <c:v>2591914094121.0684</c:v>
                </c:pt>
                <c:pt idx="35">
                  <c:v>2577394160576.1836</c:v>
                </c:pt>
                <c:pt idx="36">
                  <c:v>2559928284496.5503</c:v>
                </c:pt>
                <c:pt idx="37">
                  <c:v>2539463423519.1523</c:v>
                </c:pt>
                <c:pt idx="38">
                  <c:v>2515985717019.9331</c:v>
                </c:pt>
                <c:pt idx="39">
                  <c:v>2489469769032.5977</c:v>
                </c:pt>
                <c:pt idx="40">
                  <c:v>2459930381648.2837</c:v>
                </c:pt>
                <c:pt idx="41">
                  <c:v>2427372460140.1177</c:v>
                </c:pt>
              </c:numCache>
            </c:numRef>
          </c:val>
          <c:smooth val="0"/>
          <c:extLst>
            <c:ext xmlns:c16="http://schemas.microsoft.com/office/drawing/2014/chart" uri="{C3380CC4-5D6E-409C-BE32-E72D297353CC}">
              <c16:uniqueId val="{00000009-8FD6-4004-A08A-6D0815EF1C5F}"/>
            </c:ext>
          </c:extLst>
        </c:ser>
        <c:ser>
          <c:idx val="10"/>
          <c:order val="10"/>
          <c:tx>
            <c:strRef>
              <c:f>Electricity!$A$11</c:f>
              <c:strCache>
                <c:ptCount val="1"/>
                <c:pt idx="0">
                  <c:v>pulp paper and printing 17T18</c:v>
                </c:pt>
              </c:strCache>
            </c:strRef>
          </c:tx>
          <c:spPr>
            <a:ln w="28575" cap="rnd">
              <a:solidFill>
                <a:schemeClr val="accent5">
                  <a:lumMod val="60000"/>
                </a:schemeClr>
              </a:solidFill>
              <a:round/>
            </a:ln>
            <a:effectLst/>
          </c:spPr>
          <c:marker>
            <c:symbol val="none"/>
          </c:marker>
          <c:val>
            <c:numRef>
              <c:f>Electricity!$B$11:$AQ$11</c:f>
              <c:numCache>
                <c:formatCode>General</c:formatCode>
                <c:ptCount val="42"/>
                <c:pt idx="0">
                  <c:v>3854525805434.8501</c:v>
                </c:pt>
                <c:pt idx="1">
                  <c:v>3678324248184.7612</c:v>
                </c:pt>
                <c:pt idx="2">
                  <c:v>4228530411028.1421</c:v>
                </c:pt>
                <c:pt idx="3">
                  <c:v>4418530112935.0693</c:v>
                </c:pt>
                <c:pt idx="4">
                  <c:v>4600535854102.7871</c:v>
                </c:pt>
                <c:pt idx="5">
                  <c:v>4777105249579.9824</c:v>
                </c:pt>
                <c:pt idx="6">
                  <c:v>4949863215403.4551</c:v>
                </c:pt>
                <c:pt idx="7">
                  <c:v>5117165934853.9355</c:v>
                </c:pt>
                <c:pt idx="8">
                  <c:v>5283980903149.9658</c:v>
                </c:pt>
                <c:pt idx="9">
                  <c:v>5450492259615.2227</c:v>
                </c:pt>
                <c:pt idx="10">
                  <c:v>5616858651183.3652</c:v>
                </c:pt>
                <c:pt idx="11">
                  <c:v>5774657465373.6787</c:v>
                </c:pt>
                <c:pt idx="12">
                  <c:v>5932075538791.7969</c:v>
                </c:pt>
                <c:pt idx="13">
                  <c:v>6089201299448.6182</c:v>
                </c:pt>
                <c:pt idx="14">
                  <c:v>6246101567269.2129</c:v>
                </c:pt>
                <c:pt idx="15">
                  <c:v>6402759507108.4404</c:v>
                </c:pt>
                <c:pt idx="16">
                  <c:v>6552713599302.4072</c:v>
                </c:pt>
                <c:pt idx="17">
                  <c:v>6708715808830.8711</c:v>
                </c:pt>
                <c:pt idx="18">
                  <c:v>6864351605058.1963</c:v>
                </c:pt>
                <c:pt idx="19">
                  <c:v>7019513662639.7227</c:v>
                </c:pt>
                <c:pt idx="20">
                  <c:v>7174073320842.1523</c:v>
                </c:pt>
                <c:pt idx="21">
                  <c:v>7323457595482.9102</c:v>
                </c:pt>
                <c:pt idx="22">
                  <c:v>7459822517122.1846</c:v>
                </c:pt>
                <c:pt idx="23">
                  <c:v>7589772321253.4932</c:v>
                </c:pt>
                <c:pt idx="24">
                  <c:v>7712869586141.0195</c:v>
                </c:pt>
                <c:pt idx="25">
                  <c:v>7828600493841.917</c:v>
                </c:pt>
                <c:pt idx="26">
                  <c:v>7936530294247.5361</c:v>
                </c:pt>
                <c:pt idx="27">
                  <c:v>8036232391284.207</c:v>
                </c:pt>
                <c:pt idx="28">
                  <c:v>8127291552640.7402</c:v>
                </c:pt>
                <c:pt idx="29">
                  <c:v>8209225128621.8027</c:v>
                </c:pt>
                <c:pt idx="30">
                  <c:v>8281647970728.4688</c:v>
                </c:pt>
                <c:pt idx="31">
                  <c:v>8344113020161.3047</c:v>
                </c:pt>
                <c:pt idx="32">
                  <c:v>8387863210571.1387</c:v>
                </c:pt>
                <c:pt idx="33">
                  <c:v>8420834125047.7646</c:v>
                </c:pt>
                <c:pt idx="34">
                  <c:v>8442692446355.2598</c:v>
                </c:pt>
                <c:pt idx="35">
                  <c:v>8453140424950.8477</c:v>
                </c:pt>
                <c:pt idx="36">
                  <c:v>8451919645858.4922</c:v>
                </c:pt>
                <c:pt idx="37">
                  <c:v>8438729421853.7891</c:v>
                </c:pt>
                <c:pt idx="38">
                  <c:v>8413401120648.5273</c:v>
                </c:pt>
                <c:pt idx="39">
                  <c:v>8375731486317.5371</c:v>
                </c:pt>
                <c:pt idx="40">
                  <c:v>8325656350000.0342</c:v>
                </c:pt>
                <c:pt idx="41">
                  <c:v>8263083881926.1074</c:v>
                </c:pt>
              </c:numCache>
            </c:numRef>
          </c:val>
          <c:smooth val="0"/>
          <c:extLst>
            <c:ext xmlns:c16="http://schemas.microsoft.com/office/drawing/2014/chart" uri="{C3380CC4-5D6E-409C-BE32-E72D297353CC}">
              <c16:uniqueId val="{0000000A-8FD6-4004-A08A-6D0815EF1C5F}"/>
            </c:ext>
          </c:extLst>
        </c:ser>
        <c:ser>
          <c:idx val="11"/>
          <c:order val="11"/>
          <c:tx>
            <c:strRef>
              <c:f>Electricity!$A$12</c:f>
              <c:strCache>
                <c:ptCount val="1"/>
                <c:pt idx="0">
                  <c:v>refined petroleum and coke 19</c:v>
                </c:pt>
              </c:strCache>
            </c:strRef>
          </c:tx>
          <c:spPr>
            <a:ln w="28575" cap="rnd">
              <a:solidFill>
                <a:schemeClr val="accent6">
                  <a:lumMod val="60000"/>
                </a:schemeClr>
              </a:solidFill>
              <a:round/>
            </a:ln>
            <a:effectLst/>
          </c:spPr>
          <c:marker>
            <c:symbol val="none"/>
          </c:marker>
          <c:val>
            <c:numRef>
              <c:f>Electricity!$B$12:$AQ$12</c:f>
              <c:numCache>
                <c:formatCode>General</c:formatCode>
                <c:ptCount val="42"/>
                <c:pt idx="0">
                  <c:v>16019936764485.031</c:v>
                </c:pt>
                <c:pt idx="1">
                  <c:v>15999509081366.924</c:v>
                </c:pt>
                <c:pt idx="2">
                  <c:v>16532233044970.852</c:v>
                </c:pt>
                <c:pt idx="3">
                  <c:v>16826106895022.305</c:v>
                </c:pt>
                <c:pt idx="4">
                  <c:v>17113355644446.053</c:v>
                </c:pt>
                <c:pt idx="5">
                  <c:v>17394022475255.801</c:v>
                </c:pt>
                <c:pt idx="6">
                  <c:v>17671224663869.055</c:v>
                </c:pt>
                <c:pt idx="7">
                  <c:v>17941581221215.949</c:v>
                </c:pt>
                <c:pt idx="8">
                  <c:v>18214558157916.629</c:v>
                </c:pt>
                <c:pt idx="9">
                  <c:v>18490164621215.984</c:v>
                </c:pt>
                <c:pt idx="10">
                  <c:v>18768392215100.594</c:v>
                </c:pt>
                <c:pt idx="11">
                  <c:v>19033134666257.141</c:v>
                </c:pt>
                <c:pt idx="12">
                  <c:v>19299748264133.156</c:v>
                </c:pt>
                <c:pt idx="13">
                  <c:v>19568166709732.703</c:v>
                </c:pt>
                <c:pt idx="14">
                  <c:v>19838308579916.051</c:v>
                </c:pt>
                <c:pt idx="15">
                  <c:v>20109961606509.75</c:v>
                </c:pt>
                <c:pt idx="16">
                  <c:v>20371170609282.469</c:v>
                </c:pt>
                <c:pt idx="17">
                  <c:v>20645133811084.281</c:v>
                </c:pt>
                <c:pt idx="18">
                  <c:v>20919962898596.215</c:v>
                </c:pt>
                <c:pt idx="19">
                  <c:v>21195360122805.555</c:v>
                </c:pt>
                <c:pt idx="20">
                  <c:v>21471005101662.984</c:v>
                </c:pt>
                <c:pt idx="21">
                  <c:v>21738643712192.809</c:v>
                </c:pt>
                <c:pt idx="22">
                  <c:v>21984313603236.086</c:v>
                </c:pt>
                <c:pt idx="23">
                  <c:v>22219898054268.152</c:v>
                </c:pt>
                <c:pt idx="24">
                  <c:v>22444648994063.363</c:v>
                </c:pt>
                <c:pt idx="25">
                  <c:v>22657689876959.188</c:v>
                </c:pt>
                <c:pt idx="26">
                  <c:v>22858290446653.902</c:v>
                </c:pt>
                <c:pt idx="27">
                  <c:v>23045739403479.492</c:v>
                </c:pt>
                <c:pt idx="28">
                  <c:v>23219349194569.398</c:v>
                </c:pt>
                <c:pt idx="29">
                  <c:v>23378317514285.797</c:v>
                </c:pt>
                <c:pt idx="30">
                  <c:v>23522015763161.941</c:v>
                </c:pt>
                <c:pt idx="31">
                  <c:v>23649709258933.395</c:v>
                </c:pt>
                <c:pt idx="32">
                  <c:v>23746233813588.559</c:v>
                </c:pt>
                <c:pt idx="33">
                  <c:v>23825472683072.137</c:v>
                </c:pt>
                <c:pt idx="34">
                  <c:v>23886888828403.844</c:v>
                </c:pt>
                <c:pt idx="35">
                  <c:v>23930006802979.496</c:v>
                </c:pt>
                <c:pt idx="36">
                  <c:v>23954418574725.676</c:v>
                </c:pt>
                <c:pt idx="37">
                  <c:v>23959642423683.039</c:v>
                </c:pt>
                <c:pt idx="38">
                  <c:v>23945423074176.637</c:v>
                </c:pt>
                <c:pt idx="39">
                  <c:v>23911443910844.523</c:v>
                </c:pt>
                <c:pt idx="40">
                  <c:v>23857625151364.535</c:v>
                </c:pt>
                <c:pt idx="41">
                  <c:v>23783836916853.379</c:v>
                </c:pt>
              </c:numCache>
            </c:numRef>
          </c:val>
          <c:smooth val="0"/>
          <c:extLst>
            <c:ext xmlns:c16="http://schemas.microsoft.com/office/drawing/2014/chart" uri="{C3380CC4-5D6E-409C-BE32-E72D297353CC}">
              <c16:uniqueId val="{0000000B-8FD6-4004-A08A-6D0815EF1C5F}"/>
            </c:ext>
          </c:extLst>
        </c:ser>
        <c:ser>
          <c:idx val="12"/>
          <c:order val="12"/>
          <c:tx>
            <c:strRef>
              <c:f>Electricity!$A$13</c:f>
              <c:strCache>
                <c:ptCount val="1"/>
                <c:pt idx="0">
                  <c:v>chemicals 20</c:v>
                </c:pt>
              </c:strCache>
            </c:strRef>
          </c:tx>
          <c:spPr>
            <a:ln w="28575" cap="rnd">
              <a:solidFill>
                <a:schemeClr val="accent1">
                  <a:lumMod val="80000"/>
                  <a:lumOff val="20000"/>
                </a:schemeClr>
              </a:solidFill>
              <a:round/>
            </a:ln>
            <a:effectLst/>
          </c:spPr>
          <c:marker>
            <c:symbol val="none"/>
          </c:marker>
          <c:val>
            <c:numRef>
              <c:f>Electricity!$B$13:$AQ$13</c:f>
              <c:numCache>
                <c:formatCode>General</c:formatCode>
                <c:ptCount val="42"/>
                <c:pt idx="0">
                  <c:v>33964526143331.656</c:v>
                </c:pt>
                <c:pt idx="1">
                  <c:v>34675622975572.898</c:v>
                </c:pt>
                <c:pt idx="2">
                  <c:v>39217750902162.438</c:v>
                </c:pt>
                <c:pt idx="3">
                  <c:v>40171403170055.07</c:v>
                </c:pt>
                <c:pt idx="4">
                  <c:v>41063216981685.891</c:v>
                </c:pt>
                <c:pt idx="5">
                  <c:v>41919077086835.523</c:v>
                </c:pt>
                <c:pt idx="6">
                  <c:v>42748078034107.438</c:v>
                </c:pt>
                <c:pt idx="7">
                  <c:v>43544799290363.594</c:v>
                </c:pt>
                <c:pt idx="8">
                  <c:v>44332092230557.344</c:v>
                </c:pt>
                <c:pt idx="9">
                  <c:v>45111773056540.859</c:v>
                </c:pt>
                <c:pt idx="10">
                  <c:v>45885403582847.398</c:v>
                </c:pt>
                <c:pt idx="11">
                  <c:v>46618202845325.547</c:v>
                </c:pt>
                <c:pt idx="12">
                  <c:v>47345707303841.484</c:v>
                </c:pt>
                <c:pt idx="13">
                  <c:v>48068852141312.391</c:v>
                </c:pt>
                <c:pt idx="14">
                  <c:v>48788403124408.813</c:v>
                </c:pt>
                <c:pt idx="15">
                  <c:v>49504710872666.156</c:v>
                </c:pt>
                <c:pt idx="16">
                  <c:v>50191404575643.945</c:v>
                </c:pt>
                <c:pt idx="17">
                  <c:v>50901660573361.609</c:v>
                </c:pt>
                <c:pt idx="18">
                  <c:v>51609124350677.805</c:v>
                </c:pt>
                <c:pt idx="19">
                  <c:v>52313601404507.445</c:v>
                </c:pt>
                <c:pt idx="20">
                  <c:v>53014783438438.18</c:v>
                </c:pt>
                <c:pt idx="21">
                  <c:v>53694227740877.977</c:v>
                </c:pt>
                <c:pt idx="22">
                  <c:v>54320367662315.781</c:v>
                </c:pt>
                <c:pt idx="23">
                  <c:v>54920502145950.672</c:v>
                </c:pt>
                <c:pt idx="24">
                  <c:v>55493138699275.563</c:v>
                </c:pt>
                <c:pt idx="25">
                  <c:v>56036463974772.445</c:v>
                </c:pt>
                <c:pt idx="26">
                  <c:v>56548974915250.938</c:v>
                </c:pt>
                <c:pt idx="27">
                  <c:v>57029191686965.398</c:v>
                </c:pt>
                <c:pt idx="28">
                  <c:v>57475671557626.344</c:v>
                </c:pt>
                <c:pt idx="29">
                  <c:v>57886694361221.75</c:v>
                </c:pt>
                <c:pt idx="30">
                  <c:v>58260924832477.852</c:v>
                </c:pt>
                <c:pt idx="31">
                  <c:v>58596774196937.906</c:v>
                </c:pt>
                <c:pt idx="32">
                  <c:v>58859574917163.203</c:v>
                </c:pt>
                <c:pt idx="33">
                  <c:v>59081205467420.609</c:v>
                </c:pt>
                <c:pt idx="34">
                  <c:v>59260510198307.922</c:v>
                </c:pt>
                <c:pt idx="35">
                  <c:v>59396469526494.844</c:v>
                </c:pt>
                <c:pt idx="36">
                  <c:v>59488214340625.063</c:v>
                </c:pt>
                <c:pt idx="37">
                  <c:v>59534703179751.875</c:v>
                </c:pt>
                <c:pt idx="38">
                  <c:v>59535411425097.172</c:v>
                </c:pt>
                <c:pt idx="39">
                  <c:v>59489671795965.406</c:v>
                </c:pt>
                <c:pt idx="40">
                  <c:v>59397359018510.641</c:v>
                </c:pt>
                <c:pt idx="41">
                  <c:v>59258231870968.727</c:v>
                </c:pt>
              </c:numCache>
            </c:numRef>
          </c:val>
          <c:smooth val="0"/>
          <c:extLst>
            <c:ext xmlns:c16="http://schemas.microsoft.com/office/drawing/2014/chart" uri="{C3380CC4-5D6E-409C-BE32-E72D297353CC}">
              <c16:uniqueId val="{0000000C-8FD6-4004-A08A-6D0815EF1C5F}"/>
            </c:ext>
          </c:extLst>
        </c:ser>
        <c:ser>
          <c:idx val="13"/>
          <c:order val="13"/>
          <c:tx>
            <c:strRef>
              <c:f>Electricity!$A$14</c:f>
              <c:strCache>
                <c:ptCount val="1"/>
                <c:pt idx="0">
                  <c:v>rubber and plastic products 22</c:v>
                </c:pt>
              </c:strCache>
            </c:strRef>
          </c:tx>
          <c:spPr>
            <a:ln w="28575" cap="rnd">
              <a:solidFill>
                <a:schemeClr val="accent2">
                  <a:lumMod val="80000"/>
                  <a:lumOff val="20000"/>
                </a:schemeClr>
              </a:solidFill>
              <a:round/>
            </a:ln>
            <a:effectLst/>
          </c:spPr>
          <c:marker>
            <c:symbol val="none"/>
          </c:marker>
          <c:val>
            <c:numRef>
              <c:f>Electricity!$B$14:$AQ$14</c:f>
              <c:numCache>
                <c:formatCode>General</c:formatCode>
                <c:ptCount val="42"/>
                <c:pt idx="0">
                  <c:v>10836825368059.9</c:v>
                </c:pt>
                <c:pt idx="1">
                  <c:v>10987357046668.039</c:v>
                </c:pt>
                <c:pt idx="2">
                  <c:v>12771981087610.396</c:v>
                </c:pt>
                <c:pt idx="3">
                  <c:v>13237475645087.902</c:v>
                </c:pt>
                <c:pt idx="4">
                  <c:v>13679238713415.91</c:v>
                </c:pt>
                <c:pt idx="5">
                  <c:v>14105314311439.207</c:v>
                </c:pt>
                <c:pt idx="6">
                  <c:v>14520739385824.777</c:v>
                </c:pt>
                <c:pt idx="7">
                  <c:v>14920864810208.217</c:v>
                </c:pt>
                <c:pt idx="8">
                  <c:v>15320297973761.912</c:v>
                </c:pt>
                <c:pt idx="9">
                  <c:v>15719518099727.244</c:v>
                </c:pt>
                <c:pt idx="10">
                  <c:v>16118927588138.883</c:v>
                </c:pt>
                <c:pt idx="11">
                  <c:v>16494416086133.156</c:v>
                </c:pt>
                <c:pt idx="12">
                  <c:v>16869536664091.213</c:v>
                </c:pt>
                <c:pt idx="13">
                  <c:v>17244488556407.961</c:v>
                </c:pt>
                <c:pt idx="14">
                  <c:v>17619412107860.941</c:v>
                </c:pt>
                <c:pt idx="15">
                  <c:v>17994215236595.531</c:v>
                </c:pt>
                <c:pt idx="16">
                  <c:v>18350763250486.434</c:v>
                </c:pt>
                <c:pt idx="17">
                  <c:v>18724794864277.855</c:v>
                </c:pt>
                <c:pt idx="18">
                  <c:v>19098254879700.855</c:v>
                </c:pt>
                <c:pt idx="19">
                  <c:v>19470820544835.051</c:v>
                </c:pt>
                <c:pt idx="20">
                  <c:v>19842116029766.789</c:v>
                </c:pt>
                <c:pt idx="21">
                  <c:v>20199513061507.184</c:v>
                </c:pt>
                <c:pt idx="22">
                  <c:v>20521519210062.148</c:v>
                </c:pt>
                <c:pt idx="23">
                  <c:v>20826497328811.891</c:v>
                </c:pt>
                <c:pt idx="24">
                  <c:v>21113338043504.027</c:v>
                </c:pt>
                <c:pt idx="25">
                  <c:v>21380726580417.574</c:v>
                </c:pt>
                <c:pt idx="26">
                  <c:v>21627568371088.48</c:v>
                </c:pt>
                <c:pt idx="27">
                  <c:v>21852793428938.852</c:v>
                </c:pt>
                <c:pt idx="28">
                  <c:v>22055364583593.621</c:v>
                </c:pt>
                <c:pt idx="29">
                  <c:v>22234063604841.352</c:v>
                </c:pt>
                <c:pt idx="30">
                  <c:v>22387938597978.156</c:v>
                </c:pt>
                <c:pt idx="31">
                  <c:v>22515871184611.004</c:v>
                </c:pt>
                <c:pt idx="32">
                  <c:v>22594360034748.613</c:v>
                </c:pt>
                <c:pt idx="33">
                  <c:v>22644945404874.117</c:v>
                </c:pt>
                <c:pt idx="34">
                  <c:v>22666813763770.289</c:v>
                </c:pt>
                <c:pt idx="35">
                  <c:v>22659246640009.855</c:v>
                </c:pt>
                <c:pt idx="36">
                  <c:v>22621630006482.43</c:v>
                </c:pt>
                <c:pt idx="37">
                  <c:v>22553235480938.945</c:v>
                </c:pt>
                <c:pt idx="38">
                  <c:v>22453686489270.512</c:v>
                </c:pt>
                <c:pt idx="39">
                  <c:v>22322511680321.938</c:v>
                </c:pt>
                <c:pt idx="40">
                  <c:v>22159608095238.602</c:v>
                </c:pt>
                <c:pt idx="41">
                  <c:v>21964795688885.91</c:v>
                </c:pt>
              </c:numCache>
            </c:numRef>
          </c:val>
          <c:smooth val="0"/>
          <c:extLst>
            <c:ext xmlns:c16="http://schemas.microsoft.com/office/drawing/2014/chart" uri="{C3380CC4-5D6E-409C-BE32-E72D297353CC}">
              <c16:uniqueId val="{0000000D-8FD6-4004-A08A-6D0815EF1C5F}"/>
            </c:ext>
          </c:extLst>
        </c:ser>
        <c:ser>
          <c:idx val="14"/>
          <c:order val="14"/>
          <c:tx>
            <c:strRef>
              <c:f>Electricity!$A$15</c:f>
              <c:strCache>
                <c:ptCount val="1"/>
                <c:pt idx="0">
                  <c:v>cement and other nonmetallic minerals 239</c:v>
                </c:pt>
              </c:strCache>
            </c:strRef>
          </c:tx>
          <c:spPr>
            <a:ln w="28575" cap="rnd">
              <a:solidFill>
                <a:schemeClr val="accent3">
                  <a:lumMod val="80000"/>
                  <a:lumOff val="20000"/>
                </a:schemeClr>
              </a:solidFill>
              <a:round/>
            </a:ln>
            <a:effectLst/>
          </c:spPr>
          <c:marker>
            <c:symbol val="none"/>
          </c:marker>
          <c:val>
            <c:numRef>
              <c:f>Electricity!$B$15:$AQ$15</c:f>
              <c:numCache>
                <c:formatCode>General</c:formatCode>
                <c:ptCount val="42"/>
                <c:pt idx="0">
                  <c:v>4155613183889.7446</c:v>
                </c:pt>
                <c:pt idx="1">
                  <c:v>4136195096858.3579</c:v>
                </c:pt>
                <c:pt idx="2">
                  <c:v>4479280636810.4033</c:v>
                </c:pt>
                <c:pt idx="3">
                  <c:v>4493230511235.1592</c:v>
                </c:pt>
                <c:pt idx="4">
                  <c:v>4499427375978.5645</c:v>
                </c:pt>
                <c:pt idx="5">
                  <c:v>4501131681470.5039</c:v>
                </c:pt>
                <c:pt idx="6">
                  <c:v>4500287644656.7695</c:v>
                </c:pt>
                <c:pt idx="7">
                  <c:v>4495699932568.2275</c:v>
                </c:pt>
                <c:pt idx="8">
                  <c:v>4491945222255.0586</c:v>
                </c:pt>
                <c:pt idx="9">
                  <c:v>4489085573270.708</c:v>
                </c:pt>
                <c:pt idx="10">
                  <c:v>4487156343147.4131</c:v>
                </c:pt>
                <c:pt idx="11">
                  <c:v>4479533251816.6543</c:v>
                </c:pt>
                <c:pt idx="12">
                  <c:v>4472858459813.6973</c:v>
                </c:pt>
                <c:pt idx="13">
                  <c:v>4467108367512.5723</c:v>
                </c:pt>
                <c:pt idx="14">
                  <c:v>4462247505230.6631</c:v>
                </c:pt>
                <c:pt idx="15">
                  <c:v>4458186780191.0498</c:v>
                </c:pt>
                <c:pt idx="16">
                  <c:v>4450469712642.7227</c:v>
                </c:pt>
                <c:pt idx="17">
                  <c:v>4447803931877.0039</c:v>
                </c:pt>
                <c:pt idx="18">
                  <c:v>4445674834451.2188</c:v>
                </c:pt>
                <c:pt idx="19">
                  <c:v>4443971179222.2217</c:v>
                </c:pt>
                <c:pt idx="20">
                  <c:v>4442578764216.749</c:v>
                </c:pt>
                <c:pt idx="21">
                  <c:v>4438699841081.9541</c:v>
                </c:pt>
                <c:pt idx="22">
                  <c:v>4427826945795.0322</c:v>
                </c:pt>
                <c:pt idx="23">
                  <c:v>4414217075119.3984</c:v>
                </c:pt>
                <c:pt idx="24">
                  <c:v>4397772955758.417</c:v>
                </c:pt>
                <c:pt idx="25">
                  <c:v>4378360198549.7813</c:v>
                </c:pt>
                <c:pt idx="26">
                  <c:v>4355896002186.625</c:v>
                </c:pt>
                <c:pt idx="27">
                  <c:v>4330306122035.9658</c:v>
                </c:pt>
                <c:pt idx="28">
                  <c:v>4301525746215.7368</c:v>
                </c:pt>
                <c:pt idx="29">
                  <c:v>4269457653277.8296</c:v>
                </c:pt>
                <c:pt idx="30">
                  <c:v>4234059237624.9214</c:v>
                </c:pt>
                <c:pt idx="31">
                  <c:v>4195257761706.769</c:v>
                </c:pt>
                <c:pt idx="32">
                  <c:v>4148873043332.1787</c:v>
                </c:pt>
                <c:pt idx="33">
                  <c:v>4099114024274.3755</c:v>
                </c:pt>
                <c:pt idx="34">
                  <c:v>4045961568552.9736</c:v>
                </c:pt>
                <c:pt idx="35">
                  <c:v>3989412838885.9302</c:v>
                </c:pt>
                <c:pt idx="36">
                  <c:v>3929481842479.1143</c:v>
                </c:pt>
                <c:pt idx="37">
                  <c:v>3866160836675.374</c:v>
                </c:pt>
                <c:pt idx="38">
                  <c:v>3799500643289.2573</c:v>
                </c:pt>
                <c:pt idx="39">
                  <c:v>3729532346143.3892</c:v>
                </c:pt>
                <c:pt idx="40">
                  <c:v>3656344996196.7637</c:v>
                </c:pt>
                <c:pt idx="41">
                  <c:v>3580009510308.8149</c:v>
                </c:pt>
              </c:numCache>
            </c:numRef>
          </c:val>
          <c:smooth val="0"/>
          <c:extLst>
            <c:ext xmlns:c16="http://schemas.microsoft.com/office/drawing/2014/chart" uri="{C3380CC4-5D6E-409C-BE32-E72D297353CC}">
              <c16:uniqueId val="{0000000E-8FD6-4004-A08A-6D0815EF1C5F}"/>
            </c:ext>
          </c:extLst>
        </c:ser>
        <c:ser>
          <c:idx val="15"/>
          <c:order val="15"/>
          <c:tx>
            <c:strRef>
              <c:f>Electricity!$A$16</c:f>
              <c:strCache>
                <c:ptCount val="1"/>
                <c:pt idx="0">
                  <c:v>iron and steel 241</c:v>
                </c:pt>
              </c:strCache>
            </c:strRef>
          </c:tx>
          <c:spPr>
            <a:ln w="28575" cap="rnd">
              <a:solidFill>
                <a:schemeClr val="accent4">
                  <a:lumMod val="80000"/>
                  <a:lumOff val="20000"/>
                </a:schemeClr>
              </a:solidFill>
              <a:round/>
            </a:ln>
            <a:effectLst/>
          </c:spPr>
          <c:marker>
            <c:symbol val="none"/>
          </c:marker>
          <c:val>
            <c:numRef>
              <c:f>Electricity!$B$16:$AQ$16</c:f>
              <c:numCache>
                <c:formatCode>General</c:formatCode>
                <c:ptCount val="42"/>
                <c:pt idx="0">
                  <c:v>48243724727937.391</c:v>
                </c:pt>
                <c:pt idx="1">
                  <c:v>48520624031180.211</c:v>
                </c:pt>
                <c:pt idx="2">
                  <c:v>51162180039548.5</c:v>
                </c:pt>
                <c:pt idx="3">
                  <c:v>52061704146167.891</c:v>
                </c:pt>
                <c:pt idx="4">
                  <c:v>52872802125436.898</c:v>
                </c:pt>
                <c:pt idx="5">
                  <c:v>53630261253499.563</c:v>
                </c:pt>
                <c:pt idx="6">
                  <c:v>54354385250209.352</c:v>
                </c:pt>
                <c:pt idx="7">
                  <c:v>55030040189490.734</c:v>
                </c:pt>
                <c:pt idx="8">
                  <c:v>55709770860823.297</c:v>
                </c:pt>
                <c:pt idx="9">
                  <c:v>56394823141083.828</c:v>
                </c:pt>
                <c:pt idx="10">
                  <c:v>57086140402494.477</c:v>
                </c:pt>
                <c:pt idx="11">
                  <c:v>57702461378477.719</c:v>
                </c:pt>
                <c:pt idx="12">
                  <c:v>58324176007793.906</c:v>
                </c:pt>
                <c:pt idx="13">
                  <c:v>58951502731348.359</c:v>
                </c:pt>
                <c:pt idx="14">
                  <c:v>59584481924026.68</c:v>
                </c:pt>
                <c:pt idx="15">
                  <c:v>60222426199925.352</c:v>
                </c:pt>
                <c:pt idx="16">
                  <c:v>60807236117207</c:v>
                </c:pt>
                <c:pt idx="17">
                  <c:v>61452943403034.188</c:v>
                </c:pt>
                <c:pt idx="18">
                  <c:v>62101250790647.125</c:v>
                </c:pt>
                <c:pt idx="19">
                  <c:v>62750924796956.758</c:v>
                </c:pt>
                <c:pt idx="20">
                  <c:v>63400619627499.008</c:v>
                </c:pt>
                <c:pt idx="21">
                  <c:v>64011635763253.5</c:v>
                </c:pt>
                <c:pt idx="22">
                  <c:v>64519589943548.891</c:v>
                </c:pt>
                <c:pt idx="23">
                  <c:v>64981807958359.289</c:v>
                </c:pt>
                <c:pt idx="24">
                  <c:v>65395734604618.766</c:v>
                </c:pt>
                <c:pt idx="25">
                  <c:v>65758234334826.125</c:v>
                </c:pt>
                <c:pt idx="26">
                  <c:v>66066862757361.578</c:v>
                </c:pt>
                <c:pt idx="27">
                  <c:v>66319269233183.258</c:v>
                </c:pt>
                <c:pt idx="28">
                  <c:v>66513216655328.836</c:v>
                </c:pt>
                <c:pt idx="29">
                  <c:v>66645958362407.641</c:v>
                </c:pt>
                <c:pt idx="30">
                  <c:v>66715538701370.273</c:v>
                </c:pt>
                <c:pt idx="31">
                  <c:v>66719531631154.773</c:v>
                </c:pt>
                <c:pt idx="32">
                  <c:v>66591870779032.984</c:v>
                </c:pt>
                <c:pt idx="33">
                  <c:v>66395270946688.563</c:v>
                </c:pt>
                <c:pt idx="34">
                  <c:v>66128160936272.305</c:v>
                </c:pt>
                <c:pt idx="35">
                  <c:v>65789233720593.469</c:v>
                </c:pt>
                <c:pt idx="36">
                  <c:v>65377466306952.93</c:v>
                </c:pt>
                <c:pt idx="37">
                  <c:v>64891506616887.031</c:v>
                </c:pt>
                <c:pt idx="38">
                  <c:v>64330968651243.953</c:v>
                </c:pt>
                <c:pt idx="39">
                  <c:v>63695183810927.039</c:v>
                </c:pt>
                <c:pt idx="40">
                  <c:v>62984475636787.219</c:v>
                </c:pt>
                <c:pt idx="41">
                  <c:v>62198925831904.531</c:v>
                </c:pt>
              </c:numCache>
            </c:numRef>
          </c:val>
          <c:smooth val="0"/>
          <c:extLst>
            <c:ext xmlns:c16="http://schemas.microsoft.com/office/drawing/2014/chart" uri="{C3380CC4-5D6E-409C-BE32-E72D297353CC}">
              <c16:uniqueId val="{0000000F-8FD6-4004-A08A-6D0815EF1C5F}"/>
            </c:ext>
          </c:extLst>
        </c:ser>
        <c:ser>
          <c:idx val="16"/>
          <c:order val="16"/>
          <c:tx>
            <c:strRef>
              <c:f>Electricity!$A$17</c:f>
              <c:strCache>
                <c:ptCount val="1"/>
                <c:pt idx="0">
                  <c:v>other metals 242</c:v>
                </c:pt>
              </c:strCache>
            </c:strRef>
          </c:tx>
          <c:spPr>
            <a:ln w="28575" cap="rnd">
              <a:solidFill>
                <a:schemeClr val="accent5">
                  <a:lumMod val="80000"/>
                  <a:lumOff val="20000"/>
                </a:schemeClr>
              </a:solidFill>
              <a:round/>
            </a:ln>
            <a:effectLst/>
          </c:spPr>
          <c:marker>
            <c:symbol val="none"/>
          </c:marker>
          <c:val>
            <c:numRef>
              <c:f>Electricity!$B$17:$AQ$17</c:f>
              <c:numCache>
                <c:formatCode>General</c:formatCode>
                <c:ptCount val="42"/>
                <c:pt idx="0">
                  <c:v>1804033407330.9958</c:v>
                </c:pt>
                <c:pt idx="1">
                  <c:v>1814122449642.8784</c:v>
                </c:pt>
                <c:pt idx="2">
                  <c:v>1913985425163.9241</c:v>
                </c:pt>
                <c:pt idx="3">
                  <c:v>1948109242645.0513</c:v>
                </c:pt>
                <c:pt idx="4">
                  <c:v>1978898911035.5518</c:v>
                </c:pt>
                <c:pt idx="5">
                  <c:v>2007656705135.6328</c:v>
                </c:pt>
                <c:pt idx="6">
                  <c:v>2035150039918.1104</c:v>
                </c:pt>
                <c:pt idx="7">
                  <c:v>2060805807900.5156</c:v>
                </c:pt>
                <c:pt idx="8">
                  <c:v>2086611513512.2305</c:v>
                </c:pt>
                <c:pt idx="9">
                  <c:v>2112614006164.4294</c:v>
                </c:pt>
                <c:pt idx="10">
                  <c:v>2138848787484.2815</c:v>
                </c:pt>
                <c:pt idx="11">
                  <c:v>2162241416969.5027</c:v>
                </c:pt>
                <c:pt idx="12">
                  <c:v>2185833211490.3645</c:v>
                </c:pt>
                <c:pt idx="13">
                  <c:v>2209632436353.2822</c:v>
                </c:pt>
                <c:pt idx="14">
                  <c:v>2233640658893.6914</c:v>
                </c:pt>
                <c:pt idx="15">
                  <c:v>2257831943282.0293</c:v>
                </c:pt>
                <c:pt idx="16">
                  <c:v>2280008325694.979</c:v>
                </c:pt>
                <c:pt idx="17">
                  <c:v>2304484039126.647</c:v>
                </c:pt>
                <c:pt idx="18">
                  <c:v>2329053664560.9951</c:v>
                </c:pt>
                <c:pt idx="19">
                  <c:v>2353670665976.1724</c:v>
                </c:pt>
                <c:pt idx="20">
                  <c:v>2378284263515.1777</c:v>
                </c:pt>
                <c:pt idx="21">
                  <c:v>2401430489312.4985</c:v>
                </c:pt>
                <c:pt idx="22">
                  <c:v>2420673692029.7988</c:v>
                </c:pt>
                <c:pt idx="23">
                  <c:v>2438182796651.4912</c:v>
                </c:pt>
                <c:pt idx="24">
                  <c:v>2453861269001.4702</c:v>
                </c:pt>
                <c:pt idx="25">
                  <c:v>2467590616086.8804</c:v>
                </c:pt>
                <c:pt idx="26">
                  <c:v>2479278489661.4712</c:v>
                </c:pt>
                <c:pt idx="27">
                  <c:v>2488836084380.604</c:v>
                </c:pt>
                <c:pt idx="28">
                  <c:v>2496178885773.2437</c:v>
                </c:pt>
                <c:pt idx="29">
                  <c:v>2501203097003.5386</c:v>
                </c:pt>
                <c:pt idx="30">
                  <c:v>2503834842496.6084</c:v>
                </c:pt>
                <c:pt idx="31">
                  <c:v>2503982445913.1128</c:v>
                </c:pt>
                <c:pt idx="32">
                  <c:v>2499146543191.5254</c:v>
                </c:pt>
                <c:pt idx="33">
                  <c:v>2491699899932.6279</c:v>
                </c:pt>
                <c:pt idx="34">
                  <c:v>2481583166835.9102</c:v>
                </c:pt>
                <c:pt idx="35">
                  <c:v>2468746984431.5762</c:v>
                </c:pt>
                <c:pt idx="36">
                  <c:v>2453152734721.9639</c:v>
                </c:pt>
                <c:pt idx="37">
                  <c:v>2434749345364.729</c:v>
                </c:pt>
                <c:pt idx="38">
                  <c:v>2413522289373.9541</c:v>
                </c:pt>
                <c:pt idx="39">
                  <c:v>2389446344429.6357</c:v>
                </c:pt>
                <c:pt idx="40">
                  <c:v>2362533819846.6919</c:v>
                </c:pt>
                <c:pt idx="41">
                  <c:v>2332787872084.4331</c:v>
                </c:pt>
              </c:numCache>
            </c:numRef>
          </c:val>
          <c:smooth val="0"/>
          <c:extLst>
            <c:ext xmlns:c16="http://schemas.microsoft.com/office/drawing/2014/chart" uri="{C3380CC4-5D6E-409C-BE32-E72D297353CC}">
              <c16:uniqueId val="{00000010-8FD6-4004-A08A-6D0815EF1C5F}"/>
            </c:ext>
          </c:extLst>
        </c:ser>
        <c:ser>
          <c:idx val="17"/>
          <c:order val="17"/>
          <c:tx>
            <c:strRef>
              <c:f>Electricity!$A$18</c:f>
              <c:strCache>
                <c:ptCount val="1"/>
                <c:pt idx="0">
                  <c:v>metal products except machinery and vehicles 25</c:v>
                </c:pt>
              </c:strCache>
            </c:strRef>
          </c:tx>
          <c:spPr>
            <a:ln w="28575" cap="rnd">
              <a:solidFill>
                <a:schemeClr val="accent6">
                  <a:lumMod val="80000"/>
                  <a:lumOff val="20000"/>
                </a:schemeClr>
              </a:solidFill>
              <a:round/>
            </a:ln>
            <a:effectLst/>
          </c:spPr>
          <c:marker>
            <c:symbol val="none"/>
          </c:marker>
          <c:val>
            <c:numRef>
              <c:f>Electricity!$B$18:$AQ$18</c:f>
              <c:numCache>
                <c:formatCode>General</c:formatCode>
                <c:ptCount val="42"/>
                <c:pt idx="0">
                  <c:v>13882025297523.35</c:v>
                </c:pt>
                <c:pt idx="1">
                  <c:v>14088875777228.467</c:v>
                </c:pt>
                <c:pt idx="2">
                  <c:v>15058624811168.91</c:v>
                </c:pt>
                <c:pt idx="3">
                  <c:v>15501932089169.17</c:v>
                </c:pt>
                <c:pt idx="4">
                  <c:v>15917661888062.605</c:v>
                </c:pt>
                <c:pt idx="5">
                  <c:v>16315608904536.445</c:v>
                </c:pt>
                <c:pt idx="6">
                  <c:v>16701837478441.471</c:v>
                </c:pt>
                <c:pt idx="7">
                  <c:v>17071173697792.609</c:v>
                </c:pt>
                <c:pt idx="8">
                  <c:v>17440454076060.441</c:v>
                </c:pt>
                <c:pt idx="9">
                  <c:v>17810168707710.266</c:v>
                </c:pt>
                <c:pt idx="10">
                  <c:v>18180717280054.246</c:v>
                </c:pt>
                <c:pt idx="11">
                  <c:v>18524967312992.289</c:v>
                </c:pt>
                <c:pt idx="12">
                  <c:v>18869545008069.93</c:v>
                </c:pt>
                <c:pt idx="13">
                  <c:v>19214619203305.355</c:v>
                </c:pt>
                <c:pt idx="14">
                  <c:v>19560295511663.566</c:v>
                </c:pt>
                <c:pt idx="15">
                  <c:v>19906425220383.445</c:v>
                </c:pt>
                <c:pt idx="16">
                  <c:v>20232972305006.355</c:v>
                </c:pt>
                <c:pt idx="17">
                  <c:v>20579369552629.352</c:v>
                </c:pt>
                <c:pt idx="18">
                  <c:v>20925613878390.664</c:v>
                </c:pt>
                <c:pt idx="19">
                  <c:v>21271326125602.582</c:v>
                </c:pt>
                <c:pt idx="20">
                  <c:v>21616075621038.617</c:v>
                </c:pt>
                <c:pt idx="21">
                  <c:v>21946126052121.512</c:v>
                </c:pt>
                <c:pt idx="22">
                  <c:v>22238278784591.293</c:v>
                </c:pt>
                <c:pt idx="23">
                  <c:v>22512641302927.285</c:v>
                </c:pt>
                <c:pt idx="24">
                  <c:v>22768111855520.957</c:v>
                </c:pt>
                <c:pt idx="25">
                  <c:v>23003371198734.066</c:v>
                </c:pt>
                <c:pt idx="26">
                  <c:v>23217341596163.797</c:v>
                </c:pt>
                <c:pt idx="27">
                  <c:v>23408974248764.77</c:v>
                </c:pt>
                <c:pt idx="28">
                  <c:v>23577257581477.539</c:v>
                </c:pt>
                <c:pt idx="29">
                  <c:v>23720988517570.309</c:v>
                </c:pt>
                <c:pt idx="30">
                  <c:v>23839250582130.887</c:v>
                </c:pt>
                <c:pt idx="31">
                  <c:v>23930950981030.055</c:v>
                </c:pt>
                <c:pt idx="32">
                  <c:v>23971251803723.086</c:v>
                </c:pt>
                <c:pt idx="33">
                  <c:v>23983185224469.523</c:v>
                </c:pt>
                <c:pt idx="34">
                  <c:v>23965980194404.543</c:v>
                </c:pt>
                <c:pt idx="35">
                  <c:v>23918965699892.141</c:v>
                </c:pt>
                <c:pt idx="36">
                  <c:v>23841579886735.27</c:v>
                </c:pt>
                <c:pt idx="37">
                  <c:v>23603320781396.984</c:v>
                </c:pt>
                <c:pt idx="38">
                  <c:v>23335927335986.262</c:v>
                </c:pt>
                <c:pt idx="39">
                  <c:v>23039484995116.051</c:v>
                </c:pt>
                <c:pt idx="40">
                  <c:v>22714458366775.219</c:v>
                </c:pt>
                <c:pt idx="41">
                  <c:v>22361224954402.32</c:v>
                </c:pt>
              </c:numCache>
            </c:numRef>
          </c:val>
          <c:smooth val="0"/>
          <c:extLst>
            <c:ext xmlns:c16="http://schemas.microsoft.com/office/drawing/2014/chart" uri="{C3380CC4-5D6E-409C-BE32-E72D297353CC}">
              <c16:uniqueId val="{00000011-8FD6-4004-A08A-6D0815EF1C5F}"/>
            </c:ext>
          </c:extLst>
        </c:ser>
        <c:ser>
          <c:idx val="18"/>
          <c:order val="18"/>
          <c:tx>
            <c:strRef>
              <c:f>Electricity!$A$19</c:f>
              <c:strCache>
                <c:ptCount val="1"/>
                <c:pt idx="0">
                  <c:v>other manufacturing 31T33</c:v>
                </c:pt>
              </c:strCache>
            </c:strRef>
          </c:tx>
          <c:spPr>
            <a:ln w="28575" cap="rnd">
              <a:solidFill>
                <a:schemeClr val="accent1">
                  <a:lumMod val="80000"/>
                </a:schemeClr>
              </a:solidFill>
              <a:round/>
            </a:ln>
            <a:effectLst/>
          </c:spPr>
          <c:marker>
            <c:symbol val="none"/>
          </c:marker>
          <c:val>
            <c:numRef>
              <c:f>Electricity!$B$19:$AQ$19</c:f>
              <c:numCache>
                <c:formatCode>General</c:formatCode>
                <c:ptCount val="42"/>
                <c:pt idx="0">
                  <c:v>7231795359458.9326</c:v>
                </c:pt>
                <c:pt idx="1">
                  <c:v>7103347029089.7676</c:v>
                </c:pt>
                <c:pt idx="2">
                  <c:v>8349177516720.0254</c:v>
                </c:pt>
                <c:pt idx="3">
                  <c:v>8886115466179.0371</c:v>
                </c:pt>
                <c:pt idx="4">
                  <c:v>9406651906662.8789</c:v>
                </c:pt>
                <c:pt idx="5">
                  <c:v>9915360768294.2852</c:v>
                </c:pt>
                <c:pt idx="6">
                  <c:v>10415257868919.367</c:v>
                </c:pt>
                <c:pt idx="7">
                  <c:v>10902625965518.93</c:v>
                </c:pt>
                <c:pt idx="8">
                  <c:v>11387865284232.678</c:v>
                </c:pt>
                <c:pt idx="9">
                  <c:v>11871454277512.467</c:v>
                </c:pt>
                <c:pt idx="10">
                  <c:v>12353820802534.838</c:v>
                </c:pt>
                <c:pt idx="11">
                  <c:v>12816349913659.232</c:v>
                </c:pt>
                <c:pt idx="12">
                  <c:v>13276959860609.953</c:v>
                </c:pt>
                <c:pt idx="13">
                  <c:v>13735926530984.9</c:v>
                </c:pt>
                <c:pt idx="14">
                  <c:v>14193473630028.441</c:v>
                </c:pt>
                <c:pt idx="15">
                  <c:v>14649629463858.344</c:v>
                </c:pt>
                <c:pt idx="16">
                  <c:v>15089573146627.059</c:v>
                </c:pt>
                <c:pt idx="17">
                  <c:v>15542629490921.066</c:v>
                </c:pt>
                <c:pt idx="18">
                  <c:v>15994163582940.15</c:v>
                </c:pt>
                <c:pt idx="19">
                  <c:v>16443961395383.721</c:v>
                </c:pt>
                <c:pt idx="20">
                  <c:v>16891749811605.408</c:v>
                </c:pt>
                <c:pt idx="21">
                  <c:v>17326732042263.123</c:v>
                </c:pt>
                <c:pt idx="22">
                  <c:v>17730136776501.645</c:v>
                </c:pt>
                <c:pt idx="23">
                  <c:v>18117369558382.063</c:v>
                </c:pt>
                <c:pt idx="24">
                  <c:v>18487250513655.625</c:v>
                </c:pt>
                <c:pt idx="25">
                  <c:v>18838411085413.414</c:v>
                </c:pt>
                <c:pt idx="26">
                  <c:v>19169666619324.164</c:v>
                </c:pt>
                <c:pt idx="27">
                  <c:v>19479848630956.91</c:v>
                </c:pt>
                <c:pt idx="28">
                  <c:v>19767813323321.012</c:v>
                </c:pt>
                <c:pt idx="29">
                  <c:v>20032250095396.469</c:v>
                </c:pt>
                <c:pt idx="30">
                  <c:v>20272082894938.941</c:v>
                </c:pt>
                <c:pt idx="31">
                  <c:v>20486082810699.289</c:v>
                </c:pt>
                <c:pt idx="32">
                  <c:v>20652557548744.02</c:v>
                </c:pt>
                <c:pt idx="33">
                  <c:v>20790800963654.922</c:v>
                </c:pt>
                <c:pt idx="34">
                  <c:v>20899866494029.641</c:v>
                </c:pt>
                <c:pt idx="35">
                  <c:v>20978896270776.551</c:v>
                </c:pt>
                <c:pt idx="36">
                  <c:v>21027131529746.297</c:v>
                </c:pt>
                <c:pt idx="37">
                  <c:v>21043710150476.73</c:v>
                </c:pt>
                <c:pt idx="38">
                  <c:v>21028100990668.836</c:v>
                </c:pt>
                <c:pt idx="39">
                  <c:v>20979689914003.355</c:v>
                </c:pt>
                <c:pt idx="40">
                  <c:v>20898214596925.598</c:v>
                </c:pt>
                <c:pt idx="41">
                  <c:v>20783348454730.586</c:v>
                </c:pt>
              </c:numCache>
            </c:numRef>
          </c:val>
          <c:smooth val="0"/>
          <c:extLst>
            <c:ext xmlns:c16="http://schemas.microsoft.com/office/drawing/2014/chart" uri="{C3380CC4-5D6E-409C-BE32-E72D297353CC}">
              <c16:uniqueId val="{00000012-8FD6-4004-A08A-6D0815EF1C5F}"/>
            </c:ext>
          </c:extLst>
        </c:ser>
        <c:ser>
          <c:idx val="19"/>
          <c:order val="19"/>
          <c:tx>
            <c:strRef>
              <c:f>Electricity!$A$20</c:f>
              <c:strCache>
                <c:ptCount val="1"/>
                <c:pt idx="0">
                  <c:v>glass and glass products 231</c:v>
                </c:pt>
              </c:strCache>
            </c:strRef>
          </c:tx>
          <c:spPr>
            <a:ln w="28575" cap="rnd">
              <a:solidFill>
                <a:schemeClr val="accent2">
                  <a:lumMod val="80000"/>
                </a:schemeClr>
              </a:solidFill>
              <a:round/>
            </a:ln>
            <a:effectLst/>
          </c:spPr>
          <c:marker>
            <c:symbol val="none"/>
          </c:marker>
          <c:val>
            <c:numRef>
              <c:f>Electricity!$B$20:$AQ$20</c:f>
              <c:numCache>
                <c:formatCode>General</c:formatCode>
                <c:ptCount val="42"/>
                <c:pt idx="0">
                  <c:v>12337758233367.457</c:v>
                </c:pt>
                <c:pt idx="1">
                  <c:v>12230930587996.602</c:v>
                </c:pt>
                <c:pt idx="2">
                  <c:v>14141485282028.221</c:v>
                </c:pt>
                <c:pt idx="3">
                  <c:v>14665807270932.758</c:v>
                </c:pt>
                <c:pt idx="4">
                  <c:v>15163819084940</c:v>
                </c:pt>
                <c:pt idx="5">
                  <c:v>15644401052567.236</c:v>
                </c:pt>
                <c:pt idx="6">
                  <c:v>16113119609222.484</c:v>
                </c:pt>
                <c:pt idx="7">
                  <c:v>16564801135219.121</c:v>
                </c:pt>
                <c:pt idx="8">
                  <c:v>17015651944868.814</c:v>
                </c:pt>
                <c:pt idx="9">
                  <c:v>17466208976152.859</c:v>
                </c:pt>
                <c:pt idx="10">
                  <c:v>17916924091931.695</c:v>
                </c:pt>
                <c:pt idx="11">
                  <c:v>18340992309246.684</c:v>
                </c:pt>
                <c:pt idx="12">
                  <c:v>18764588836784.98</c:v>
                </c:pt>
                <c:pt idx="13">
                  <c:v>19187939852823.48</c:v>
                </c:pt>
                <c:pt idx="14">
                  <c:v>19611205807076.957</c:v>
                </c:pt>
                <c:pt idx="15">
                  <c:v>20034288134985.578</c:v>
                </c:pt>
                <c:pt idx="16">
                  <c:v>20436993965346.637</c:v>
                </c:pt>
                <c:pt idx="17">
                  <c:v>20859122616204.543</c:v>
                </c:pt>
                <c:pt idx="18">
                  <c:v>21280574368655.301</c:v>
                </c:pt>
                <c:pt idx="19">
                  <c:v>21700991746465.871</c:v>
                </c:pt>
                <c:pt idx="20">
                  <c:v>22119957569417.055</c:v>
                </c:pt>
                <c:pt idx="21">
                  <c:v>22523392088269.793</c:v>
                </c:pt>
                <c:pt idx="22">
                  <c:v>22887317392221.254</c:v>
                </c:pt>
                <c:pt idx="23">
                  <c:v>23232195665578.992</c:v>
                </c:pt>
                <c:pt idx="24">
                  <c:v>23556781158161.395</c:v>
                </c:pt>
                <c:pt idx="25">
                  <c:v>23859598611110.426</c:v>
                </c:pt>
                <c:pt idx="26">
                  <c:v>24139418113617.598</c:v>
                </c:pt>
                <c:pt idx="27">
                  <c:v>24395036976458.59</c:v>
                </c:pt>
                <c:pt idx="28">
                  <c:v>24625288969358.574</c:v>
                </c:pt>
                <c:pt idx="29">
                  <c:v>24828805531521.125</c:v>
                </c:pt>
                <c:pt idx="30">
                  <c:v>25004515311973.504</c:v>
                </c:pt>
                <c:pt idx="31">
                  <c:v>25151160937546.941</c:v>
                </c:pt>
                <c:pt idx="32">
                  <c:v>25242478586805.488</c:v>
                </c:pt>
                <c:pt idx="33">
                  <c:v>25302517949045.82</c:v>
                </c:pt>
                <c:pt idx="34">
                  <c:v>25330362369005.215</c:v>
                </c:pt>
                <c:pt idx="35">
                  <c:v>25325201461519.645</c:v>
                </c:pt>
                <c:pt idx="36">
                  <c:v>25286341666236.629</c:v>
                </c:pt>
                <c:pt idx="37">
                  <c:v>25212961709805.793</c:v>
                </c:pt>
                <c:pt idx="38">
                  <c:v>25104633720221.191</c:v>
                </c:pt>
                <c:pt idx="39">
                  <c:v>24960824079692.168</c:v>
                </c:pt>
                <c:pt idx="40">
                  <c:v>24781411317108.496</c:v>
                </c:pt>
                <c:pt idx="41">
                  <c:v>24566188077929.77</c:v>
                </c:pt>
              </c:numCache>
            </c:numRef>
          </c:val>
          <c:smooth val="0"/>
          <c:extLst>
            <c:ext xmlns:c16="http://schemas.microsoft.com/office/drawing/2014/chart" uri="{C3380CC4-5D6E-409C-BE32-E72D297353CC}">
              <c16:uniqueId val="{00000013-8FD6-4004-A08A-6D0815EF1C5F}"/>
            </c:ext>
          </c:extLst>
        </c:ser>
        <c:ser>
          <c:idx val="20"/>
          <c:order val="20"/>
          <c:tx>
            <c:strRef>
              <c:f>Electricity!$A$21</c:f>
              <c:strCache>
                <c:ptCount val="1"/>
                <c:pt idx="0">
                  <c:v>road vehicles 29</c:v>
                </c:pt>
              </c:strCache>
            </c:strRef>
          </c:tx>
          <c:spPr>
            <a:ln w="28575" cap="rnd">
              <a:solidFill>
                <a:schemeClr val="accent3">
                  <a:lumMod val="80000"/>
                </a:schemeClr>
              </a:solidFill>
              <a:round/>
            </a:ln>
            <a:effectLst/>
          </c:spPr>
          <c:marker>
            <c:symbol val="none"/>
          </c:marker>
          <c:val>
            <c:numRef>
              <c:f>Electricity!$B$21:$AQ$21</c:f>
              <c:numCache>
                <c:formatCode>General</c:formatCode>
                <c:ptCount val="42"/>
                <c:pt idx="0">
                  <c:v>8101891478067.251</c:v>
                </c:pt>
                <c:pt idx="1">
                  <c:v>7593652691054.5205</c:v>
                </c:pt>
                <c:pt idx="2">
                  <c:v>9498774701377.4902</c:v>
                </c:pt>
                <c:pt idx="3">
                  <c:v>9803883985291.541</c:v>
                </c:pt>
                <c:pt idx="4">
                  <c:v>10091500525937.377</c:v>
                </c:pt>
                <c:pt idx="5">
                  <c:v>10367727719022.725</c:v>
                </c:pt>
                <c:pt idx="6">
                  <c:v>10636360544425.285</c:v>
                </c:pt>
                <c:pt idx="7">
                  <c:v>10894061112493.67</c:v>
                </c:pt>
                <c:pt idx="8">
                  <c:v>11151542886110.215</c:v>
                </c:pt>
                <c:pt idx="9">
                  <c:v>11409133099496.977</c:v>
                </c:pt>
                <c:pt idx="10">
                  <c:v>11667101918195.367</c:v>
                </c:pt>
                <c:pt idx="11">
                  <c:v>11908022020190.881</c:v>
                </c:pt>
                <c:pt idx="12">
                  <c:v>12148964972261.594</c:v>
                </c:pt>
                <c:pt idx="13">
                  <c:v>12390053225304.324</c:v>
                </c:pt>
                <c:pt idx="14">
                  <c:v>12631367849961.473</c:v>
                </c:pt>
                <c:pt idx="15">
                  <c:v>12872824732297.115</c:v>
                </c:pt>
                <c:pt idx="16">
                  <c:v>13101460600032.838</c:v>
                </c:pt>
                <c:pt idx="17">
                  <c:v>13342802039495.086</c:v>
                </c:pt>
                <c:pt idx="18">
                  <c:v>13583921231710.617</c:v>
                </c:pt>
                <c:pt idx="19">
                  <c:v>13824578676793.148</c:v>
                </c:pt>
                <c:pt idx="20">
                  <c:v>14064499707710.516</c:v>
                </c:pt>
                <c:pt idx="21">
                  <c:v>14294741311963.383</c:v>
                </c:pt>
                <c:pt idx="22">
                  <c:v>14500153042457.582</c:v>
                </c:pt>
                <c:pt idx="23">
                  <c:v>14693790941294.033</c:v>
                </c:pt>
                <c:pt idx="24">
                  <c:v>14874910246754.514</c:v>
                </c:pt>
                <c:pt idx="25">
                  <c:v>15042623047402.129</c:v>
                </c:pt>
                <c:pt idx="26">
                  <c:v>15196198146552.449</c:v>
                </c:pt>
                <c:pt idx="27">
                  <c:v>15334922611812.227</c:v>
                </c:pt>
                <c:pt idx="28">
                  <c:v>15458107345462.379</c:v>
                </c:pt>
                <c:pt idx="29">
                  <c:v>15564937147953.818</c:v>
                </c:pt>
                <c:pt idx="30">
                  <c:v>15654784223507.473</c:v>
                </c:pt>
                <c:pt idx="31">
                  <c:v>15726904735060.215</c:v>
                </c:pt>
                <c:pt idx="32">
                  <c:v>15764938132967.23</c:v>
                </c:pt>
                <c:pt idx="33">
                  <c:v>15783983665253.072</c:v>
                </c:pt>
                <c:pt idx="34">
                  <c:v>15783509544432.762</c:v>
                </c:pt>
                <c:pt idx="35">
                  <c:v>15763049991536.59</c:v>
                </c:pt>
                <c:pt idx="36">
                  <c:v>15722211460020.588</c:v>
                </c:pt>
                <c:pt idx="37">
                  <c:v>15660520406635.889</c:v>
                </c:pt>
                <c:pt idx="38">
                  <c:v>15577747096852.67</c:v>
                </c:pt>
                <c:pt idx="39">
                  <c:v>15473595024133.686</c:v>
                </c:pt>
                <c:pt idx="40">
                  <c:v>15348022059623.094</c:v>
                </c:pt>
                <c:pt idx="41">
                  <c:v>15200931193394.393</c:v>
                </c:pt>
              </c:numCache>
            </c:numRef>
          </c:val>
          <c:smooth val="0"/>
          <c:extLst>
            <c:ext xmlns:c16="http://schemas.microsoft.com/office/drawing/2014/chart" uri="{C3380CC4-5D6E-409C-BE32-E72D297353CC}">
              <c16:uniqueId val="{00000014-8FD6-4004-A08A-6D0815EF1C5F}"/>
            </c:ext>
          </c:extLst>
        </c:ser>
        <c:ser>
          <c:idx val="21"/>
          <c:order val="21"/>
          <c:tx>
            <c:strRef>
              <c:f>Electricity!$A$22</c:f>
              <c:strCache>
                <c:ptCount val="1"/>
                <c:pt idx="0">
                  <c:v>nonroad vehicles 30</c:v>
                </c:pt>
              </c:strCache>
            </c:strRef>
          </c:tx>
          <c:spPr>
            <a:ln w="28575" cap="rnd">
              <a:solidFill>
                <a:schemeClr val="accent4">
                  <a:lumMod val="80000"/>
                </a:schemeClr>
              </a:solidFill>
              <a:round/>
            </a:ln>
            <a:effectLst/>
          </c:spPr>
          <c:marker>
            <c:symbol val="none"/>
          </c:marker>
          <c:val>
            <c:numRef>
              <c:f>Electricity!$B$22:$AQ$22</c:f>
              <c:numCache>
                <c:formatCode>General</c:formatCode>
                <c:ptCount val="42"/>
                <c:pt idx="0">
                  <c:v>6307343824499.9072</c:v>
                </c:pt>
                <c:pt idx="1">
                  <c:v>5911678592089.168</c:v>
                </c:pt>
                <c:pt idx="2">
                  <c:v>7394821087796.3525</c:v>
                </c:pt>
                <c:pt idx="3">
                  <c:v>7632349467792.8682</c:v>
                </c:pt>
                <c:pt idx="4">
                  <c:v>7856259701147.3262</c:v>
                </c:pt>
                <c:pt idx="5">
                  <c:v>8071303297470.7646</c:v>
                </c:pt>
                <c:pt idx="6">
                  <c:v>8280434658579.1709</c:v>
                </c:pt>
                <c:pt idx="7">
                  <c:v>8481055228599.9375</c:v>
                </c:pt>
                <c:pt idx="8">
                  <c:v>8681505466564.4922</c:v>
                </c:pt>
                <c:pt idx="9">
                  <c:v>8882040125175.373</c:v>
                </c:pt>
                <c:pt idx="10">
                  <c:v>9082869529017.123</c:v>
                </c:pt>
                <c:pt idx="11">
                  <c:v>9270426462065.7734</c:v>
                </c:pt>
                <c:pt idx="12">
                  <c:v>9458001183958.0664</c:v>
                </c:pt>
                <c:pt idx="13">
                  <c:v>9645689023039.2285</c:v>
                </c:pt>
                <c:pt idx="14">
                  <c:v>9833553093017.5996</c:v>
                </c:pt>
                <c:pt idx="15">
                  <c:v>10021527910972.828</c:v>
                </c:pt>
                <c:pt idx="16">
                  <c:v>10199521535341.404</c:v>
                </c:pt>
                <c:pt idx="17">
                  <c:v>10387406480716.074</c:v>
                </c:pt>
                <c:pt idx="18">
                  <c:v>10575118406024.635</c:v>
                </c:pt>
                <c:pt idx="19">
                  <c:v>10762470859975.717</c:v>
                </c:pt>
                <c:pt idx="20">
                  <c:v>10949250013562.363</c:v>
                </c:pt>
                <c:pt idx="21">
                  <c:v>11128493708032.793</c:v>
                </c:pt>
                <c:pt idx="22">
                  <c:v>11288407280476.928</c:v>
                </c:pt>
                <c:pt idx="23">
                  <c:v>11439154894009.096</c:v>
                </c:pt>
                <c:pt idx="24">
                  <c:v>11580156749672.855</c:v>
                </c:pt>
                <c:pt idx="25">
                  <c:v>11710721606079.287</c:v>
                </c:pt>
                <c:pt idx="26">
                  <c:v>11830280224686.436</c:v>
                </c:pt>
                <c:pt idx="27">
                  <c:v>11938277585751.07</c:v>
                </c:pt>
                <c:pt idx="28">
                  <c:v>12034177224886.48</c:v>
                </c:pt>
                <c:pt idx="29">
                  <c:v>12117344507099.656</c:v>
                </c:pt>
                <c:pt idx="30">
                  <c:v>12187290691725.41</c:v>
                </c:pt>
                <c:pt idx="31">
                  <c:v>12243436699653.732</c:v>
                </c:pt>
                <c:pt idx="32">
                  <c:v>12273045799956.17</c:v>
                </c:pt>
                <c:pt idx="33">
                  <c:v>12287872796932.443</c:v>
                </c:pt>
                <c:pt idx="34">
                  <c:v>12287503692626.844</c:v>
                </c:pt>
                <c:pt idx="35">
                  <c:v>12271575876886.406</c:v>
                </c:pt>
                <c:pt idx="36">
                  <c:v>12239782972691.578</c:v>
                </c:pt>
                <c:pt idx="37">
                  <c:v>12191756325377.645</c:v>
                </c:pt>
                <c:pt idx="38">
                  <c:v>12127317086008.924</c:v>
                </c:pt>
                <c:pt idx="39">
                  <c:v>12046234423466.316</c:v>
                </c:pt>
                <c:pt idx="40">
                  <c:v>11948475540324.744</c:v>
                </c:pt>
                <c:pt idx="41">
                  <c:v>11833964914101.289</c:v>
                </c:pt>
              </c:numCache>
            </c:numRef>
          </c:val>
          <c:smooth val="0"/>
          <c:extLst>
            <c:ext xmlns:c16="http://schemas.microsoft.com/office/drawing/2014/chart" uri="{C3380CC4-5D6E-409C-BE32-E72D297353CC}">
              <c16:uniqueId val="{00000015-8FD6-4004-A08A-6D0815EF1C5F}"/>
            </c:ext>
          </c:extLst>
        </c:ser>
        <c:ser>
          <c:idx val="22"/>
          <c:order val="22"/>
          <c:tx>
            <c:strRef>
              <c:f>Electricity!$A$23</c:f>
              <c:strCache>
                <c:ptCount val="1"/>
                <c:pt idx="0">
                  <c:v>appliances and electrical equipment 27</c:v>
                </c:pt>
              </c:strCache>
            </c:strRef>
          </c:tx>
          <c:spPr>
            <a:ln w="28575" cap="rnd">
              <a:solidFill>
                <a:schemeClr val="accent5">
                  <a:lumMod val="80000"/>
                </a:schemeClr>
              </a:solidFill>
              <a:round/>
            </a:ln>
            <a:effectLst/>
          </c:spPr>
          <c:marker>
            <c:symbol val="none"/>
          </c:marker>
          <c:val>
            <c:numRef>
              <c:f>Electricity!$B$23:$AQ$23</c:f>
              <c:numCache>
                <c:formatCode>General</c:formatCode>
                <c:ptCount val="42"/>
                <c:pt idx="0">
                  <c:v>6304477625520.9629</c:v>
                </c:pt>
                <c:pt idx="1">
                  <c:v>6733434305339.8174</c:v>
                </c:pt>
                <c:pt idx="2">
                  <c:v>7545640369618.5</c:v>
                </c:pt>
                <c:pt idx="3">
                  <c:v>7720965950663.4043</c:v>
                </c:pt>
                <c:pt idx="4">
                  <c:v>7882651559483.6602</c:v>
                </c:pt>
                <c:pt idx="5">
                  <c:v>8035742897017.3486</c:v>
                </c:pt>
                <c:pt idx="6">
                  <c:v>8183334420374.416</c:v>
                </c:pt>
                <c:pt idx="7">
                  <c:v>8322969994279.666</c:v>
                </c:pt>
                <c:pt idx="8">
                  <c:v>8462914858834.252</c:v>
                </c:pt>
                <c:pt idx="9">
                  <c:v>8603381357407.7803</c:v>
                </c:pt>
                <c:pt idx="10">
                  <c:v>8744536607246.0654</c:v>
                </c:pt>
                <c:pt idx="11">
                  <c:v>8873359145387.5059</c:v>
                </c:pt>
                <c:pt idx="12">
                  <c:v>9002683626781.8125</c:v>
                </c:pt>
                <c:pt idx="13">
                  <c:v>9132565348465.6016</c:v>
                </c:pt>
                <c:pt idx="14">
                  <c:v>9263030680036.6113</c:v>
                </c:pt>
                <c:pt idx="15">
                  <c:v>9393987296817.3906</c:v>
                </c:pt>
                <c:pt idx="16">
                  <c:v>9515992252296.5469</c:v>
                </c:pt>
                <c:pt idx="17">
                  <c:v>9647605090267.2852</c:v>
                </c:pt>
                <c:pt idx="18">
                  <c:v>9779372406725.3613</c:v>
                </c:pt>
                <c:pt idx="19">
                  <c:v>9911104824080.6797</c:v>
                </c:pt>
                <c:pt idx="20">
                  <c:v>10042592058405.518</c:v>
                </c:pt>
                <c:pt idx="21">
                  <c:v>10167462438802.844</c:v>
                </c:pt>
                <c:pt idx="22">
                  <c:v>10275041491405.943</c:v>
                </c:pt>
                <c:pt idx="23">
                  <c:v>10374720343052.551</c:v>
                </c:pt>
                <c:pt idx="24">
                  <c:v>10466038405192.549</c:v>
                </c:pt>
                <c:pt idx="25">
                  <c:v>10548437055303.953</c:v>
                </c:pt>
                <c:pt idx="26">
                  <c:v>10621470647691.953</c:v>
                </c:pt>
                <c:pt idx="27">
                  <c:v>10684708016502.467</c:v>
                </c:pt>
                <c:pt idx="28">
                  <c:v>10737735997301.355</c:v>
                </c:pt>
                <c:pt idx="29">
                  <c:v>10780055214325.848</c:v>
                </c:pt>
                <c:pt idx="30">
                  <c:v>10811297742015.219</c:v>
                </c:pt>
                <c:pt idx="31">
                  <c:v>10831016162549.018</c:v>
                </c:pt>
                <c:pt idx="32">
                  <c:v>10828038076385.355</c:v>
                </c:pt>
                <c:pt idx="33">
                  <c:v>10812855697948.82</c:v>
                </c:pt>
                <c:pt idx="34">
                  <c:v>10785166117013.695</c:v>
                </c:pt>
                <c:pt idx="35">
                  <c:v>10744711207233.949</c:v>
                </c:pt>
                <c:pt idx="36">
                  <c:v>10691281337402.949</c:v>
                </c:pt>
                <c:pt idx="37">
                  <c:v>10624611571430.43</c:v>
                </c:pt>
                <c:pt idx="38">
                  <c:v>10544601542347.055</c:v>
                </c:pt>
                <c:pt idx="39">
                  <c:v>10451103903807.561</c:v>
                </c:pt>
                <c:pt idx="40">
                  <c:v>10344141394251.039</c:v>
                </c:pt>
                <c:pt idx="41">
                  <c:v>10223697152764.848</c:v>
                </c:pt>
              </c:numCache>
            </c:numRef>
          </c:val>
          <c:smooth val="0"/>
          <c:extLst>
            <c:ext xmlns:c16="http://schemas.microsoft.com/office/drawing/2014/chart" uri="{C3380CC4-5D6E-409C-BE32-E72D297353CC}">
              <c16:uniqueId val="{00000016-8FD6-4004-A08A-6D0815EF1C5F}"/>
            </c:ext>
          </c:extLst>
        </c:ser>
        <c:ser>
          <c:idx val="23"/>
          <c:order val="23"/>
          <c:tx>
            <c:strRef>
              <c:f>Electricity!$A$24</c:f>
              <c:strCache>
                <c:ptCount val="1"/>
                <c:pt idx="0">
                  <c:v>computers and electronics 26</c:v>
                </c:pt>
              </c:strCache>
            </c:strRef>
          </c:tx>
          <c:spPr>
            <a:ln w="28575" cap="rnd">
              <a:solidFill>
                <a:schemeClr val="accent6">
                  <a:lumMod val="80000"/>
                </a:schemeClr>
              </a:solidFill>
              <a:round/>
            </a:ln>
            <a:effectLst/>
          </c:spPr>
          <c:marker>
            <c:symbol val="none"/>
          </c:marker>
          <c:val>
            <c:numRef>
              <c:f>Electricity!$B$24:$AQ$24</c:f>
              <c:numCache>
                <c:formatCode>General</c:formatCode>
                <c:ptCount val="42"/>
                <c:pt idx="0">
                  <c:v>20159785853990.578</c:v>
                </c:pt>
                <c:pt idx="1">
                  <c:v>19519603127416.914</c:v>
                </c:pt>
                <c:pt idx="2">
                  <c:v>23181220517618.051</c:v>
                </c:pt>
                <c:pt idx="3">
                  <c:v>24024252704012.652</c:v>
                </c:pt>
                <c:pt idx="4">
                  <c:v>24824219133907.691</c:v>
                </c:pt>
                <c:pt idx="5">
                  <c:v>25595725172055.992</c:v>
                </c:pt>
                <c:pt idx="6">
                  <c:v>26347915099903.625</c:v>
                </c:pt>
                <c:pt idx="7">
                  <c:v>27072356098018.961</c:v>
                </c:pt>
                <c:pt idx="8">
                  <c:v>27795553919245.871</c:v>
                </c:pt>
                <c:pt idx="9">
                  <c:v>28518377047888.219</c:v>
                </c:pt>
                <c:pt idx="10">
                  <c:v>29241554536650.711</c:v>
                </c:pt>
                <c:pt idx="11">
                  <c:v>29921348563644.195</c:v>
                </c:pt>
                <c:pt idx="12">
                  <c:v>30600488113293.609</c:v>
                </c:pt>
                <c:pt idx="13">
                  <c:v>31279333643264.699</c:v>
                </c:pt>
                <c:pt idx="14">
                  <c:v>31958138834651.09</c:v>
                </c:pt>
                <c:pt idx="15">
                  <c:v>32636735857166.191</c:v>
                </c:pt>
                <c:pt idx="16">
                  <c:v>33282233637850.652</c:v>
                </c:pt>
                <c:pt idx="17">
                  <c:v>33959450917112.422</c:v>
                </c:pt>
                <c:pt idx="18">
                  <c:v>34446185820085.289</c:v>
                </c:pt>
                <c:pt idx="19">
                  <c:v>34924983342752.324</c:v>
                </c:pt>
                <c:pt idx="20">
                  <c:v>35395253701250.188</c:v>
                </c:pt>
                <c:pt idx="21">
                  <c:v>35834684910466.586</c:v>
                </c:pt>
                <c:pt idx="22">
                  <c:v>36205817883766.609</c:v>
                </c:pt>
                <c:pt idx="23">
                  <c:v>36541951769464.563</c:v>
                </c:pt>
                <c:pt idx="24">
                  <c:v>36841687504785.328</c:v>
                </c:pt>
                <c:pt idx="25">
                  <c:v>37103306261915.484</c:v>
                </c:pt>
                <c:pt idx="26">
                  <c:v>37325513224097.148</c:v>
                </c:pt>
                <c:pt idx="27">
                  <c:v>37507090752794.656</c:v>
                </c:pt>
                <c:pt idx="28">
                  <c:v>37646910772071.57</c:v>
                </c:pt>
                <c:pt idx="29">
                  <c:v>37743569671051.109</c:v>
                </c:pt>
                <c:pt idx="30">
                  <c:v>37796151579739.867</c:v>
                </c:pt>
                <c:pt idx="31">
                  <c:v>37803488779149.039</c:v>
                </c:pt>
                <c:pt idx="32">
                  <c:v>37727072872638.969</c:v>
                </c:pt>
                <c:pt idx="33">
                  <c:v>37604044491717.344</c:v>
                </c:pt>
                <c:pt idx="34">
                  <c:v>37433827093418.906</c:v>
                </c:pt>
                <c:pt idx="35">
                  <c:v>37216021256687.883</c:v>
                </c:pt>
                <c:pt idx="36">
                  <c:v>36950415403835.891</c:v>
                </c:pt>
                <c:pt idx="37">
                  <c:v>36636625419196.563</c:v>
                </c:pt>
                <c:pt idx="38">
                  <c:v>36274852631411.906</c:v>
                </c:pt>
                <c:pt idx="39">
                  <c:v>35865150435523.539</c:v>
                </c:pt>
                <c:pt idx="40">
                  <c:v>35408168456781.883</c:v>
                </c:pt>
                <c:pt idx="41">
                  <c:v>34904428356481.211</c:v>
                </c:pt>
              </c:numCache>
            </c:numRef>
          </c:val>
          <c:smooth val="0"/>
          <c:extLst>
            <c:ext xmlns:c16="http://schemas.microsoft.com/office/drawing/2014/chart" uri="{C3380CC4-5D6E-409C-BE32-E72D297353CC}">
              <c16:uniqueId val="{00000017-8FD6-4004-A08A-6D0815EF1C5F}"/>
            </c:ext>
          </c:extLst>
        </c:ser>
        <c:ser>
          <c:idx val="24"/>
          <c:order val="24"/>
          <c:tx>
            <c:strRef>
              <c:f>Electricity!$A$25</c:f>
              <c:strCache>
                <c:ptCount val="1"/>
                <c:pt idx="0">
                  <c:v>other machinery 28</c:v>
                </c:pt>
              </c:strCache>
            </c:strRef>
          </c:tx>
          <c:spPr>
            <a:ln w="28575" cap="rnd">
              <a:solidFill>
                <a:schemeClr val="accent1">
                  <a:lumMod val="60000"/>
                  <a:lumOff val="40000"/>
                </a:schemeClr>
              </a:solidFill>
              <a:round/>
            </a:ln>
            <a:effectLst/>
          </c:spPr>
          <c:marker>
            <c:symbol val="none"/>
          </c:marker>
          <c:val>
            <c:numRef>
              <c:f>Electricity!$B$25:$AQ$25</c:f>
              <c:numCache>
                <c:formatCode>General</c:formatCode>
                <c:ptCount val="42"/>
                <c:pt idx="0">
                  <c:v>12045064723350.902</c:v>
                </c:pt>
                <c:pt idx="1">
                  <c:v>12377252981328.881</c:v>
                </c:pt>
                <c:pt idx="2">
                  <c:v>13483802760967.209</c:v>
                </c:pt>
                <c:pt idx="3">
                  <c:v>13822344251287.855</c:v>
                </c:pt>
                <c:pt idx="4">
                  <c:v>14132288166357.016</c:v>
                </c:pt>
                <c:pt idx="5">
                  <c:v>14422647436452.201</c:v>
                </c:pt>
                <c:pt idx="6">
                  <c:v>14699005140695.461</c:v>
                </c:pt>
                <c:pt idx="7">
                  <c:v>14957005204845.715</c:v>
                </c:pt>
                <c:pt idx="8">
                  <c:v>15211571782488.027</c:v>
                </c:pt>
                <c:pt idx="9">
                  <c:v>15463170001468.252</c:v>
                </c:pt>
                <c:pt idx="10">
                  <c:v>15712177742840.305</c:v>
                </c:pt>
                <c:pt idx="11">
                  <c:v>15935281940144.092</c:v>
                </c:pt>
                <c:pt idx="12">
                  <c:v>16155632703222.809</c:v>
                </c:pt>
                <c:pt idx="13">
                  <c:v>16373405331388.098</c:v>
                </c:pt>
                <c:pt idx="14">
                  <c:v>16588717645467.338</c:v>
                </c:pt>
                <c:pt idx="15">
                  <c:v>16801470072096.6</c:v>
                </c:pt>
                <c:pt idx="16">
                  <c:v>16994860006193.85</c:v>
                </c:pt>
                <c:pt idx="17">
                  <c:v>17202119435018.496</c:v>
                </c:pt>
                <c:pt idx="18">
                  <c:v>17406397894729.074</c:v>
                </c:pt>
                <c:pt idx="19">
                  <c:v>17607413428447.902</c:v>
                </c:pt>
                <c:pt idx="20">
                  <c:v>17804847166813.949</c:v>
                </c:pt>
                <c:pt idx="21">
                  <c:v>17987481067307.969</c:v>
                </c:pt>
                <c:pt idx="22">
                  <c:v>18136602621146.68</c:v>
                </c:pt>
                <c:pt idx="23">
                  <c:v>18269017821009.488</c:v>
                </c:pt>
                <c:pt idx="24">
                  <c:v>18384079577009.02</c:v>
                </c:pt>
                <c:pt idx="25">
                  <c:v>18480982545193.105</c:v>
                </c:pt>
                <c:pt idx="26">
                  <c:v>18559134244821.656</c:v>
                </c:pt>
                <c:pt idx="27">
                  <c:v>18617980924178.602</c:v>
                </c:pt>
                <c:pt idx="28">
                  <c:v>18657013347426.109</c:v>
                </c:pt>
                <c:pt idx="29">
                  <c:v>18675585783694.836</c:v>
                </c:pt>
                <c:pt idx="30">
                  <c:v>18673294151949.59</c:v>
                </c:pt>
                <c:pt idx="31">
                  <c:v>18649609336736.152</c:v>
                </c:pt>
                <c:pt idx="32">
                  <c:v>18585606948313.48</c:v>
                </c:pt>
                <c:pt idx="33">
                  <c:v>18499679432608.59</c:v>
                </c:pt>
                <c:pt idx="34">
                  <c:v>18391583643066.789</c:v>
                </c:pt>
                <c:pt idx="35">
                  <c:v>18261162135274.477</c:v>
                </c:pt>
                <c:pt idx="36">
                  <c:v>18108347980751.418</c:v>
                </c:pt>
                <c:pt idx="37">
                  <c:v>17932987936898.512</c:v>
                </c:pt>
                <c:pt idx="38">
                  <c:v>17735213672600.652</c:v>
                </c:pt>
                <c:pt idx="39">
                  <c:v>17515082100848.721</c:v>
                </c:pt>
                <c:pt idx="40">
                  <c:v>17272938987826.844</c:v>
                </c:pt>
                <c:pt idx="41">
                  <c:v>17009064651972.32</c:v>
                </c:pt>
              </c:numCache>
            </c:numRef>
          </c:val>
          <c:smooth val="0"/>
          <c:extLst>
            <c:ext xmlns:c16="http://schemas.microsoft.com/office/drawing/2014/chart" uri="{C3380CC4-5D6E-409C-BE32-E72D297353CC}">
              <c16:uniqueId val="{00000018-8FD6-4004-A08A-6D0815EF1C5F}"/>
            </c:ext>
          </c:extLst>
        </c:ser>
        <c:ser>
          <c:idx val="25"/>
          <c:order val="25"/>
          <c:tx>
            <c:strRef>
              <c:f>Electricity!$A$26</c:f>
              <c:strCache>
                <c:ptCount val="1"/>
                <c:pt idx="0">
                  <c:v>water and waste 36T39</c:v>
                </c:pt>
              </c:strCache>
            </c:strRef>
          </c:tx>
          <c:spPr>
            <a:ln w="28575" cap="rnd">
              <a:solidFill>
                <a:schemeClr val="accent2">
                  <a:lumMod val="60000"/>
                  <a:lumOff val="40000"/>
                </a:schemeClr>
              </a:solidFill>
              <a:round/>
            </a:ln>
            <a:effectLst/>
          </c:spPr>
          <c:marker>
            <c:symbol val="none"/>
          </c:marker>
          <c:val>
            <c:numRef>
              <c:f>Electricity!$B$26:$AQ$26</c:f>
              <c:numCache>
                <c:formatCode>General</c:formatCode>
                <c:ptCount val="42"/>
                <c:pt idx="0">
                  <c:v>5298987726573.9063</c:v>
                </c:pt>
                <c:pt idx="1">
                  <c:v>5273884472709.7207</c:v>
                </c:pt>
                <c:pt idx="2">
                  <c:v>5842788030090.3242</c:v>
                </c:pt>
                <c:pt idx="3">
                  <c:v>5923952604680.0811</c:v>
                </c:pt>
                <c:pt idx="4">
                  <c:v>5993738884431.3779</c:v>
                </c:pt>
                <c:pt idx="5">
                  <c:v>6056232280967.0928</c:v>
                </c:pt>
                <c:pt idx="6">
                  <c:v>6113914798846.0244</c:v>
                </c:pt>
                <c:pt idx="7">
                  <c:v>6165070346696.9082</c:v>
                </c:pt>
                <c:pt idx="8">
                  <c:v>6215914754854.7803</c:v>
                </c:pt>
                <c:pt idx="9">
                  <c:v>6266590682507.4287</c:v>
                </c:pt>
                <c:pt idx="10">
                  <c:v>6317204267016.2578</c:v>
                </c:pt>
                <c:pt idx="11">
                  <c:v>6358408420843.2412</c:v>
                </c:pt>
                <c:pt idx="12">
                  <c:v>6399535284264.8184</c:v>
                </c:pt>
                <c:pt idx="13">
                  <c:v>6440608720073.7939</c:v>
                </c:pt>
                <c:pt idx="14">
                  <c:v>6481632332208.2451</c:v>
                </c:pt>
                <c:pt idx="15">
                  <c:v>6522527868823.6494</c:v>
                </c:pt>
                <c:pt idx="16">
                  <c:v>6556777247902.1445</c:v>
                </c:pt>
                <c:pt idx="17">
                  <c:v>6597208654018.0352</c:v>
                </c:pt>
                <c:pt idx="18">
                  <c:v>6637253610937.9404</c:v>
                </c:pt>
                <c:pt idx="19">
                  <c:v>6676780428001.6582</c:v>
                </c:pt>
                <c:pt idx="20">
                  <c:v>6715647714104.9863</c:v>
                </c:pt>
                <c:pt idx="21">
                  <c:v>6749628358428.2734</c:v>
                </c:pt>
                <c:pt idx="22">
                  <c:v>6771781937531.2656</c:v>
                </c:pt>
                <c:pt idx="23">
                  <c:v>6788496572393.5039</c:v>
                </c:pt>
                <c:pt idx="24">
                  <c:v>6799578290256.2119</c:v>
                </c:pt>
                <c:pt idx="25">
                  <c:v>6804775625478.8896</c:v>
                </c:pt>
                <c:pt idx="26">
                  <c:v>6803916849379.084</c:v>
                </c:pt>
                <c:pt idx="27">
                  <c:v>6796844590610.9268</c:v>
                </c:pt>
                <c:pt idx="28">
                  <c:v>6783417615552.0967</c:v>
                </c:pt>
                <c:pt idx="29">
                  <c:v>6763444943243.6416</c:v>
                </c:pt>
                <c:pt idx="30">
                  <c:v>6736823223092.3848</c:v>
                </c:pt>
                <c:pt idx="31">
                  <c:v>6703403267135.1865</c:v>
                </c:pt>
                <c:pt idx="32">
                  <c:v>6656447415919.126</c:v>
                </c:pt>
                <c:pt idx="33">
                  <c:v>6602628039778.2412</c:v>
                </c:pt>
                <c:pt idx="34">
                  <c:v>6541892925840.9814</c:v>
                </c:pt>
                <c:pt idx="35">
                  <c:v>6474218978751.918</c:v>
                </c:pt>
                <c:pt idx="36">
                  <c:v>6399613524650.8789</c:v>
                </c:pt>
                <c:pt idx="37">
                  <c:v>6318051626006.5586</c:v>
                </c:pt>
                <c:pt idx="38">
                  <c:v>6229607063906.6934</c:v>
                </c:pt>
                <c:pt idx="39">
                  <c:v>6134325001364.4355</c:v>
                </c:pt>
                <c:pt idx="40">
                  <c:v>6032349512805.0254</c:v>
                </c:pt>
                <c:pt idx="41">
                  <c:v>5923798933636.8252</c:v>
                </c:pt>
              </c:numCache>
            </c:numRef>
          </c:val>
          <c:smooth val="0"/>
          <c:extLst>
            <c:ext xmlns:c16="http://schemas.microsoft.com/office/drawing/2014/chart" uri="{C3380CC4-5D6E-409C-BE32-E72D297353CC}">
              <c16:uniqueId val="{00000019-8FD6-4004-A08A-6D0815EF1C5F}"/>
            </c:ext>
          </c:extLst>
        </c:ser>
        <c:ser>
          <c:idx val="26"/>
          <c:order val="26"/>
          <c:tx>
            <c:strRef>
              <c:f>Electricity!$A$27</c:f>
              <c:strCache>
                <c:ptCount val="1"/>
                <c:pt idx="0">
                  <c:v>energy pipelines and gas processing 352T353</c:v>
                </c:pt>
              </c:strCache>
            </c:strRef>
          </c:tx>
          <c:spPr>
            <a:ln w="28575" cap="rnd">
              <a:solidFill>
                <a:schemeClr val="accent3">
                  <a:lumMod val="60000"/>
                  <a:lumOff val="40000"/>
                </a:schemeClr>
              </a:solidFill>
              <a:round/>
            </a:ln>
            <a:effectLst/>
          </c:spPr>
          <c:marker>
            <c:symbol val="none"/>
          </c:marker>
          <c:val>
            <c:numRef>
              <c:f>Electricity!$B$27:$AQ$27</c:f>
              <c:numCache>
                <c:formatCode>General</c:formatCode>
                <c:ptCount val="42"/>
                <c:pt idx="0">
                  <c:v>525299205724.51221</c:v>
                </c:pt>
                <c:pt idx="1">
                  <c:v>503846779107.81732</c:v>
                </c:pt>
                <c:pt idx="2">
                  <c:v>615149820549.54626</c:v>
                </c:pt>
                <c:pt idx="3">
                  <c:v>662130752646.2926</c:v>
                </c:pt>
                <c:pt idx="4">
                  <c:v>707874932069.4408</c:v>
                </c:pt>
                <c:pt idx="5">
                  <c:v>752697521998.36511</c:v>
                </c:pt>
                <c:pt idx="6">
                  <c:v>796811889708.06775</c:v>
                </c:pt>
                <c:pt idx="7">
                  <c:v>839922528524.15125</c:v>
                </c:pt>
                <c:pt idx="8">
                  <c:v>882822856599.92419</c:v>
                </c:pt>
                <c:pt idx="9">
                  <c:v>925553394011.08899</c:v>
                </c:pt>
                <c:pt idx="10">
                  <c:v>968150921114.03394</c:v>
                </c:pt>
                <c:pt idx="11">
                  <c:v>1009152901909.9063</c:v>
                </c:pt>
                <c:pt idx="12">
                  <c:v>1049959938950.9543</c:v>
                </c:pt>
                <c:pt idx="13">
                  <c:v>1090597004711.4832</c:v>
                </c:pt>
                <c:pt idx="14">
                  <c:v>1131084790451.7813</c:v>
                </c:pt>
                <c:pt idx="15">
                  <c:v>1171428204615.0684</c:v>
                </c:pt>
                <c:pt idx="16">
                  <c:v>1210440667769.3213</c:v>
                </c:pt>
                <c:pt idx="17">
                  <c:v>1250472941054.7075</c:v>
                </c:pt>
                <c:pt idx="18">
                  <c:v>1290356421447.9932</c:v>
                </c:pt>
                <c:pt idx="19">
                  <c:v>1330075242869.9319</c:v>
                </c:pt>
                <c:pt idx="20">
                  <c:v>1369608407642.5547</c:v>
                </c:pt>
                <c:pt idx="21">
                  <c:v>1408079363299.3118</c:v>
                </c:pt>
                <c:pt idx="22">
                  <c:v>1443954478406.2786</c:v>
                </c:pt>
                <c:pt idx="23">
                  <c:v>1478477300103.1797</c:v>
                </c:pt>
                <c:pt idx="24">
                  <c:v>1511546395340.5491</c:v>
                </c:pt>
                <c:pt idx="25">
                  <c:v>1543044693788.7856</c:v>
                </c:pt>
                <c:pt idx="26">
                  <c:v>1572869949021.5208</c:v>
                </c:pt>
                <c:pt idx="27">
                  <c:v>1600921109181.1294</c:v>
                </c:pt>
                <c:pt idx="28">
                  <c:v>1627099044519.8076</c:v>
                </c:pt>
                <c:pt idx="29">
                  <c:v>1651290790327.6311</c:v>
                </c:pt>
                <c:pt idx="30">
                  <c:v>1673402590882.8218</c:v>
                </c:pt>
                <c:pt idx="31">
                  <c:v>1693328023812.6111</c:v>
                </c:pt>
                <c:pt idx="32">
                  <c:v>1709266963729.8806</c:v>
                </c:pt>
                <c:pt idx="33">
                  <c:v>1722807212273.5908</c:v>
                </c:pt>
                <c:pt idx="34">
                  <c:v>1733865799627.6438</c:v>
                </c:pt>
                <c:pt idx="35">
                  <c:v>1742367137525.0166</c:v>
                </c:pt>
                <c:pt idx="36">
                  <c:v>1748243922879.2251</c:v>
                </c:pt>
                <c:pt idx="37">
                  <c:v>1751420325239.5491</c:v>
                </c:pt>
                <c:pt idx="38">
                  <c:v>1751848121437.7581</c:v>
                </c:pt>
                <c:pt idx="39">
                  <c:v>1749472302456.9011</c:v>
                </c:pt>
                <c:pt idx="40">
                  <c:v>1744267320369.5098</c:v>
                </c:pt>
                <c:pt idx="41">
                  <c:v>1736202450242.1792</c:v>
                </c:pt>
              </c:numCache>
            </c:numRef>
          </c:val>
          <c:smooth val="0"/>
          <c:extLst>
            <c:ext xmlns:c16="http://schemas.microsoft.com/office/drawing/2014/chart" uri="{C3380CC4-5D6E-409C-BE32-E72D297353CC}">
              <c16:uniqueId val="{0000001A-8FD6-4004-A08A-6D0815EF1C5F}"/>
            </c:ext>
          </c:extLst>
        </c:ser>
        <c:ser>
          <c:idx val="27"/>
          <c:order val="27"/>
          <c:tx>
            <c:strRef>
              <c:f>Electricity!$A$28</c:f>
              <c:strCache>
                <c:ptCount val="1"/>
                <c:pt idx="0">
                  <c:v>construction 41T43</c:v>
                </c:pt>
              </c:strCache>
            </c:strRef>
          </c:tx>
          <c:spPr>
            <a:ln w="28575" cap="rnd">
              <a:solidFill>
                <a:schemeClr val="accent4">
                  <a:lumMod val="60000"/>
                  <a:lumOff val="40000"/>
                </a:schemeClr>
              </a:solidFill>
              <a:round/>
            </a:ln>
            <a:effectLst/>
          </c:spPr>
          <c:marker>
            <c:symbol val="none"/>
          </c:marker>
          <c:val>
            <c:numRef>
              <c:f>Electricity!$B$28:$AQ$28</c:f>
              <c:numCache>
                <c:formatCode>General</c:formatCode>
                <c:ptCount val="42"/>
                <c:pt idx="0">
                  <c:v>16037065715525.867</c:v>
                </c:pt>
                <c:pt idx="1">
                  <c:v>17242597930277.301</c:v>
                </c:pt>
                <c:pt idx="2">
                  <c:v>18650010551036.93</c:v>
                </c:pt>
                <c:pt idx="3">
                  <c:v>18721700468188.621</c:v>
                </c:pt>
                <c:pt idx="4">
                  <c:v>18780200624275.281</c:v>
                </c:pt>
                <c:pt idx="5">
                  <c:v>18806673504413.02</c:v>
                </c:pt>
                <c:pt idx="6">
                  <c:v>18804566354175.637</c:v>
                </c:pt>
                <c:pt idx="7">
                  <c:v>18792991487060.973</c:v>
                </c:pt>
                <c:pt idx="8">
                  <c:v>18757099884902.863</c:v>
                </c:pt>
                <c:pt idx="9">
                  <c:v>18713980935678.145</c:v>
                </c:pt>
                <c:pt idx="10">
                  <c:v>18650337671320.508</c:v>
                </c:pt>
                <c:pt idx="11">
                  <c:v>18568605336187.43</c:v>
                </c:pt>
                <c:pt idx="12">
                  <c:v>18482632052302.52</c:v>
                </c:pt>
                <c:pt idx="13">
                  <c:v>18381635879413.016</c:v>
                </c:pt>
                <c:pt idx="14">
                  <c:v>18267545114217.605</c:v>
                </c:pt>
                <c:pt idx="15">
                  <c:v>18151676336955.004</c:v>
                </c:pt>
                <c:pt idx="16">
                  <c:v>18025124421437.766</c:v>
                </c:pt>
                <c:pt idx="17">
                  <c:v>17898076404910.836</c:v>
                </c:pt>
                <c:pt idx="18">
                  <c:v>17762380881220.852</c:v>
                </c:pt>
                <c:pt idx="19">
                  <c:v>17619300053101.906</c:v>
                </c:pt>
                <c:pt idx="20">
                  <c:v>17477212961527.469</c:v>
                </c:pt>
                <c:pt idx="21">
                  <c:v>17329193488097.51</c:v>
                </c:pt>
                <c:pt idx="22">
                  <c:v>17176144607430.18</c:v>
                </c:pt>
                <c:pt idx="23">
                  <c:v>17024967393731.684</c:v>
                </c:pt>
                <c:pt idx="24">
                  <c:v>16869670211907.17</c:v>
                </c:pt>
                <c:pt idx="25">
                  <c:v>16716454670074.086</c:v>
                </c:pt>
                <c:pt idx="26">
                  <c:v>16559706171935.301</c:v>
                </c:pt>
                <c:pt idx="27">
                  <c:v>16399825398284.705</c:v>
                </c:pt>
                <c:pt idx="28">
                  <c:v>16241905111291.477</c:v>
                </c:pt>
                <c:pt idx="29">
                  <c:v>16080962924521.928</c:v>
                </c:pt>
                <c:pt idx="30">
                  <c:v>15921554777281.084</c:v>
                </c:pt>
                <c:pt idx="31">
                  <c:v>15758956114370.873</c:v>
                </c:pt>
                <c:pt idx="32">
                  <c:v>15593150707615.309</c:v>
                </c:pt>
                <c:pt idx="33">
                  <c:v>15427846646846.604</c:v>
                </c:pt>
                <c:pt idx="34">
                  <c:v>15316906838298.615</c:v>
                </c:pt>
                <c:pt idx="35">
                  <c:v>15146643193286.98</c:v>
                </c:pt>
                <c:pt idx="36">
                  <c:v>14971778839713.318</c:v>
                </c:pt>
                <c:pt idx="37">
                  <c:v>14791953000803.348</c:v>
                </c:pt>
                <c:pt idx="38">
                  <c:v>14609789897798.537</c:v>
                </c:pt>
                <c:pt idx="39">
                  <c:v>14421501934108.729</c:v>
                </c:pt>
                <c:pt idx="40">
                  <c:v>14229356394979.17</c:v>
                </c:pt>
                <c:pt idx="41">
                  <c:v>14029687542378.518</c:v>
                </c:pt>
              </c:numCache>
            </c:numRef>
          </c:val>
          <c:smooth val="0"/>
          <c:extLst>
            <c:ext xmlns:c16="http://schemas.microsoft.com/office/drawing/2014/chart" uri="{C3380CC4-5D6E-409C-BE32-E72D297353CC}">
              <c16:uniqueId val="{0000001B-8FD6-4004-A08A-6D0815EF1C5F}"/>
            </c:ext>
          </c:extLst>
        </c:ser>
        <c:dLbls>
          <c:showLegendKey val="0"/>
          <c:showVal val="0"/>
          <c:showCatName val="0"/>
          <c:showSerName val="0"/>
          <c:showPercent val="0"/>
          <c:showBubbleSize val="0"/>
        </c:dLbls>
        <c:smooth val="0"/>
        <c:axId val="826048896"/>
        <c:axId val="1686636640"/>
      </c:lineChart>
      <c:catAx>
        <c:axId val="826048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86636640"/>
        <c:crosses val="autoZero"/>
        <c:auto val="1"/>
        <c:lblAlgn val="ctr"/>
        <c:lblOffset val="100"/>
        <c:noMultiLvlLbl val="0"/>
      </c:catAx>
      <c:valAx>
        <c:axId val="168663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2604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9.0674415160952551E-2"/>
          <c:y val="0.10193788943467909"/>
          <c:w val="0.88041037208809592"/>
          <c:h val="0.42484532516421908"/>
        </c:manualLayout>
      </c:layout>
      <c:areaChart>
        <c:grouping val="stacked"/>
        <c:varyColors val="0"/>
        <c:ser>
          <c:idx val="0"/>
          <c:order val="0"/>
          <c:tx>
            <c:strRef>
              <c:f>'BIFUbC-all'!$A$2</c:f>
              <c:strCache>
                <c:ptCount val="1"/>
                <c:pt idx="0">
                  <c:v>agriculture and forestry 01T03</c:v>
                </c:pt>
              </c:strCache>
            </c:strRef>
          </c:tx>
          <c:spPr>
            <a:solidFill>
              <a:schemeClr val="accent1"/>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'BIFUbC-all'!$B$2:$AQ$2</c:f>
              <c:numCache>
                <c:formatCode>General</c:formatCode>
                <c:ptCount val="42"/>
                <c:pt idx="0" formatCode="0.00E+00">
                  <c:v>7121109275873.8789</c:v>
                </c:pt>
                <c:pt idx="1">
                  <c:v>7148084147566.9922</c:v>
                </c:pt>
                <c:pt idx="2">
                  <c:v>6844347169823.4834</c:v>
                </c:pt>
                <c:pt idx="3">
                  <c:v>6740673297875.4404</c:v>
                </c:pt>
                <c:pt idx="4">
                  <c:v>6636950604762.0684</c:v>
                </c:pt>
                <c:pt idx="5">
                  <c:v>6531038000045.7168</c:v>
                </c:pt>
                <c:pt idx="6">
                  <c:v>6423508887870.3467</c:v>
                </c:pt>
                <c:pt idx="7">
                  <c:v>6316666469824.9023</c:v>
                </c:pt>
                <c:pt idx="8">
                  <c:v>6208879104788.8027</c:v>
                </c:pt>
                <c:pt idx="9">
                  <c:v>6102119164133.582</c:v>
                </c:pt>
                <c:pt idx="10">
                  <c:v>5994954225390.2744</c:v>
                </c:pt>
                <c:pt idx="11">
                  <c:v>5887709463781.752</c:v>
                </c:pt>
                <c:pt idx="12">
                  <c:v>5781888968559.2246</c:v>
                </c:pt>
                <c:pt idx="13">
                  <c:v>5676360273487.873</c:v>
                </c:pt>
                <c:pt idx="14">
                  <c:v>5571349905185.4287</c:v>
                </c:pt>
                <c:pt idx="15">
                  <c:v>5468020410804.3203</c:v>
                </c:pt>
                <c:pt idx="16">
                  <c:v>5365456642309.7881</c:v>
                </c:pt>
                <c:pt idx="17">
                  <c:v>5264670491877.6865</c:v>
                </c:pt>
                <c:pt idx="18">
                  <c:v>5164836826992.0127</c:v>
                </c:pt>
                <c:pt idx="19">
                  <c:v>5066075228515.8174</c:v>
                </c:pt>
                <c:pt idx="20">
                  <c:v>4969177225982.8184</c:v>
                </c:pt>
                <c:pt idx="21">
                  <c:v>4873455671931.083</c:v>
                </c:pt>
                <c:pt idx="22">
                  <c:v>4778982633823.2207</c:v>
                </c:pt>
                <c:pt idx="23">
                  <c:v>4686379518711.3623</c:v>
                </c:pt>
                <c:pt idx="24">
                  <c:v>4595064047165.4023</c:v>
                </c:pt>
                <c:pt idx="25">
                  <c:v>4505578750151.1602</c:v>
                </c:pt>
                <c:pt idx="26">
                  <c:v>4417386974509.291</c:v>
                </c:pt>
                <c:pt idx="27">
                  <c:v>4330505482064.7905</c:v>
                </c:pt>
                <c:pt idx="28">
                  <c:v>4245360420849.4785</c:v>
                </c:pt>
                <c:pt idx="29">
                  <c:v>4161487062855.6362</c:v>
                </c:pt>
                <c:pt idx="30">
                  <c:v>4079256901037.4951</c:v>
                </c:pt>
                <c:pt idx="31">
                  <c:v>3998237836650.1963</c:v>
                </c:pt>
                <c:pt idx="32">
                  <c:v>3918410096081.3208</c:v>
                </c:pt>
                <c:pt idx="33">
                  <c:v>3840064303114.9712</c:v>
                </c:pt>
                <c:pt idx="34">
                  <c:v>3762820568120.3369</c:v>
                </c:pt>
                <c:pt idx="35">
                  <c:v>3686930913290.2188</c:v>
                </c:pt>
                <c:pt idx="36">
                  <c:v>3612039870488.938</c:v>
                </c:pt>
                <c:pt idx="37">
                  <c:v>3538103922800.8545</c:v>
                </c:pt>
                <c:pt idx="38">
                  <c:v>3465317048246.6528</c:v>
                </c:pt>
                <c:pt idx="39">
                  <c:v>3393361922842.3125</c:v>
                </c:pt>
                <c:pt idx="40">
                  <c:v>3322403181800.8174</c:v>
                </c:pt>
                <c:pt idx="41">
                  <c:v>3252140353035.2134</c:v>
                </c:pt>
              </c:numCache>
            </c:numRef>
          </c:val>
          <c:extLst>
            <c:ext xmlns:c16="http://schemas.microsoft.com/office/drawing/2014/chart" uri="{C3380CC4-5D6E-409C-BE32-E72D297353CC}">
              <c16:uniqueId val="{00000000-8225-4322-8AF4-BEB3F4A82A1E}"/>
            </c:ext>
          </c:extLst>
        </c:ser>
        <c:ser>
          <c:idx val="1"/>
          <c:order val="1"/>
          <c:tx>
            <c:strRef>
              <c:f>'BIFUbC-all'!$A$3</c:f>
              <c:strCache>
                <c:ptCount val="1"/>
                <c:pt idx="0">
                  <c:v>coal mining 05</c:v>
                </c:pt>
              </c:strCache>
            </c:strRef>
          </c:tx>
          <c:spPr>
            <a:solidFill>
              <a:schemeClr val="accent2"/>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'BIFUbC-all'!$B$3:$AQ$3</c:f>
              <c:numCache>
                <c:formatCode>General</c:formatCode>
                <c:ptCount val="42"/>
                <c:pt idx="0">
                  <c:v>169167322759.30197</c:v>
                </c:pt>
                <c:pt idx="1">
                  <c:v>166972097773.82242</c:v>
                </c:pt>
                <c:pt idx="2">
                  <c:v>175917728682.31433</c:v>
                </c:pt>
                <c:pt idx="3">
                  <c:v>179977648385.25241</c:v>
                </c:pt>
                <c:pt idx="4">
                  <c:v>183851394214.94144</c:v>
                </c:pt>
                <c:pt idx="5">
                  <c:v>187542456821.2821</c:v>
                </c:pt>
                <c:pt idx="6">
                  <c:v>191114774167.11826</c:v>
                </c:pt>
                <c:pt idx="7">
                  <c:v>194503739313.81906</c:v>
                </c:pt>
                <c:pt idx="8">
                  <c:v>197896227618.92725</c:v>
                </c:pt>
                <c:pt idx="9">
                  <c:v>201291997229.16663</c:v>
                </c:pt>
                <c:pt idx="10">
                  <c:v>204690470689.18387</c:v>
                </c:pt>
                <c:pt idx="11">
                  <c:v>207782869330.03348</c:v>
                </c:pt>
                <c:pt idx="12">
                  <c:v>210866256163.78113</c:v>
                </c:pt>
                <c:pt idx="13">
                  <c:v>213939186850.3136</c:v>
                </c:pt>
                <c:pt idx="14">
                  <c:v>216999963079.34241</c:v>
                </c:pt>
                <c:pt idx="15">
                  <c:v>220044472430.23846</c:v>
                </c:pt>
                <c:pt idx="16">
                  <c:v>222849944062.57458</c:v>
                </c:pt>
                <c:pt idx="17">
                  <c:v>225849741349.72076</c:v>
                </c:pt>
                <c:pt idx="18">
                  <c:v>228821321276.07849</c:v>
                </c:pt>
                <c:pt idx="19">
                  <c:v>231759359533.62143</c:v>
                </c:pt>
                <c:pt idx="20">
                  <c:v>234658238609.09195</c:v>
                </c:pt>
                <c:pt idx="21">
                  <c:v>237368675078.09018</c:v>
                </c:pt>
                <c:pt idx="22">
                  <c:v>239641765490.29477</c:v>
                </c:pt>
                <c:pt idx="23">
                  <c:v>241697404243.05322</c:v>
                </c:pt>
                <c:pt idx="24">
                  <c:v>243525554242.82574</c:v>
                </c:pt>
                <c:pt idx="25">
                  <c:v>245114157236.677</c:v>
                </c:pt>
                <c:pt idx="26">
                  <c:v>246454037590.26535</c:v>
                </c:pt>
                <c:pt idx="27">
                  <c:v>247536594329.73245</c:v>
                </c:pt>
                <c:pt idx="28">
                  <c:v>248353872099.9545</c:v>
                </c:pt>
                <c:pt idx="29">
                  <c:v>248896144051.44504</c:v>
                </c:pt>
                <c:pt idx="30">
                  <c:v>249156939350.86285</c:v>
                </c:pt>
                <c:pt idx="31">
                  <c:v>249128157169.70367</c:v>
                </c:pt>
                <c:pt idx="32">
                  <c:v>248555712983.99661</c:v>
                </c:pt>
                <c:pt idx="33">
                  <c:v>247684058641.67075</c:v>
                </c:pt>
                <c:pt idx="34">
                  <c:v>246509025555.66803</c:v>
                </c:pt>
                <c:pt idx="35">
                  <c:v>245027623871.31979</c:v>
                </c:pt>
                <c:pt idx="36">
                  <c:v>243238109153.64764</c:v>
                </c:pt>
                <c:pt idx="37">
                  <c:v>241137607218.45221</c:v>
                </c:pt>
                <c:pt idx="38">
                  <c:v>238727101422.19754</c:v>
                </c:pt>
                <c:pt idx="39">
                  <c:v>236006603030.20319</c:v>
                </c:pt>
                <c:pt idx="40">
                  <c:v>232980047327.56821</c:v>
                </c:pt>
                <c:pt idx="41">
                  <c:v>229650526742.47504</c:v>
                </c:pt>
              </c:numCache>
            </c:numRef>
          </c:val>
          <c:extLst>
            <c:ext xmlns:c16="http://schemas.microsoft.com/office/drawing/2014/chart" uri="{C3380CC4-5D6E-409C-BE32-E72D297353CC}">
              <c16:uniqueId val="{00000001-8225-4322-8AF4-BEB3F4A82A1E}"/>
            </c:ext>
          </c:extLst>
        </c:ser>
        <c:ser>
          <c:idx val="2"/>
          <c:order val="2"/>
          <c:tx>
            <c:strRef>
              <c:f>'BIFUbC-all'!$A$4</c:f>
              <c:strCache>
                <c:ptCount val="1"/>
                <c:pt idx="0">
                  <c:v>oil and gas extraction 06</c:v>
                </c:pt>
              </c:strCache>
            </c:strRef>
          </c:tx>
          <c:spPr>
            <a:solidFill>
              <a:schemeClr val="accent3"/>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'BIFUbC-all'!$B$4:$AQ$4</c:f>
              <c:numCache>
                <c:formatCode>General</c:formatCode>
                <c:ptCount val="42"/>
                <c:pt idx="0">
                  <c:v>4286956148339.6807</c:v>
                </c:pt>
                <c:pt idx="1">
                  <c:v>4149611071665.6475</c:v>
                </c:pt>
                <c:pt idx="2">
                  <c:v>3736834555633.9263</c:v>
                </c:pt>
                <c:pt idx="3">
                  <c:v>3967133954082.5645</c:v>
                </c:pt>
                <c:pt idx="4">
                  <c:v>4187496831714.1309</c:v>
                </c:pt>
                <c:pt idx="5">
                  <c:v>4400044542134.4746</c:v>
                </c:pt>
                <c:pt idx="6">
                  <c:v>4606191655305.1318</c:v>
                </c:pt>
                <c:pt idx="7">
                  <c:v>4804371256080.0889</c:v>
                </c:pt>
                <c:pt idx="8">
                  <c:v>4999240775658.7607</c:v>
                </c:pt>
                <c:pt idx="9">
                  <c:v>5191050127672.5303</c:v>
                </c:pt>
                <c:pt idx="10">
                  <c:v>5380022527152.7695</c:v>
                </c:pt>
                <c:pt idx="11">
                  <c:v>5558118511011.2373</c:v>
                </c:pt>
                <c:pt idx="12">
                  <c:v>5733211457904.9199</c:v>
                </c:pt>
                <c:pt idx="13">
                  <c:v>5905456985609.4346</c:v>
                </c:pt>
                <c:pt idx="14">
                  <c:v>6074985207203.457</c:v>
                </c:pt>
                <c:pt idx="15">
                  <c:v>6241840291660.623</c:v>
                </c:pt>
                <c:pt idx="16">
                  <c:v>6399767508217.2793</c:v>
                </c:pt>
                <c:pt idx="17">
                  <c:v>6561264229384.5293</c:v>
                </c:pt>
                <c:pt idx="18">
                  <c:v>6720125280056.8125</c:v>
                </c:pt>
                <c:pt idx="19">
                  <c:v>6876290963275.0371</c:v>
                </c:pt>
                <c:pt idx="20">
                  <c:v>7029678168587.7148</c:v>
                </c:pt>
                <c:pt idx="21">
                  <c:v>7175847130552.4063</c:v>
                </c:pt>
                <c:pt idx="22">
                  <c:v>7307158186637.8467</c:v>
                </c:pt>
                <c:pt idx="23">
                  <c:v>7430139550300.4639</c:v>
                </c:pt>
                <c:pt idx="24">
                  <c:v>7544426457754.9766</c:v>
                </c:pt>
                <c:pt idx="25">
                  <c:v>7649586656304.5518</c:v>
                </c:pt>
                <c:pt idx="26">
                  <c:v>7745272758305.5723</c:v>
                </c:pt>
                <c:pt idx="27">
                  <c:v>7831152848040.5537</c:v>
                </c:pt>
                <c:pt idx="28">
                  <c:v>7906913620305.9355</c:v>
                </c:pt>
                <c:pt idx="29">
                  <c:v>7972183816590.6797</c:v>
                </c:pt>
                <c:pt idx="30">
                  <c:v>8026694716226.4697</c:v>
                </c:pt>
                <c:pt idx="31">
                  <c:v>8070125045641.0215</c:v>
                </c:pt>
                <c:pt idx="32">
                  <c:v>8094142316246.6436</c:v>
                </c:pt>
                <c:pt idx="33">
                  <c:v>8106568062016.5879</c:v>
                </c:pt>
                <c:pt idx="34">
                  <c:v>8107215913975.1494</c:v>
                </c:pt>
                <c:pt idx="35">
                  <c:v>8095939886319.7637</c:v>
                </c:pt>
                <c:pt idx="36">
                  <c:v>8072637394135.9492</c:v>
                </c:pt>
                <c:pt idx="37">
                  <c:v>8037170853425.5508</c:v>
                </c:pt>
                <c:pt idx="38">
                  <c:v>7989533647062.0313</c:v>
                </c:pt>
                <c:pt idx="39">
                  <c:v>7929690300335.0654</c:v>
                </c:pt>
                <c:pt idx="40">
                  <c:v>7857740722720.2285</c:v>
                </c:pt>
                <c:pt idx="41">
                  <c:v>7773761062427.8887</c:v>
                </c:pt>
              </c:numCache>
            </c:numRef>
          </c:val>
          <c:extLst>
            <c:ext xmlns:c16="http://schemas.microsoft.com/office/drawing/2014/chart" uri="{C3380CC4-5D6E-409C-BE32-E72D297353CC}">
              <c16:uniqueId val="{00000002-8225-4322-8AF4-BEB3F4A82A1E}"/>
            </c:ext>
          </c:extLst>
        </c:ser>
        <c:ser>
          <c:idx val="3"/>
          <c:order val="3"/>
          <c:tx>
            <c:strRef>
              <c:f>'BIFUbC-all'!$A$5</c:f>
              <c:strCache>
                <c:ptCount val="1"/>
                <c:pt idx="0">
                  <c:v>other mining and quarrying 07T08</c:v>
                </c:pt>
              </c:strCache>
            </c:strRef>
          </c:tx>
          <c:spPr>
            <a:solidFill>
              <a:schemeClr val="accent4"/>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'BIFUbC-all'!$B$5:$AQ$5</c:f>
              <c:numCache>
                <c:formatCode>General</c:formatCode>
                <c:ptCount val="42"/>
                <c:pt idx="0">
                  <c:v>25276543268535.891</c:v>
                </c:pt>
                <c:pt idx="1">
                  <c:v>24948538436251.625</c:v>
                </c:pt>
                <c:pt idx="2">
                  <c:v>26285171439804.988</c:v>
                </c:pt>
                <c:pt idx="3">
                  <c:v>26891794127710.898</c:v>
                </c:pt>
                <c:pt idx="4">
                  <c:v>27470599197616.523</c:v>
                </c:pt>
                <c:pt idx="5">
                  <c:v>28022108213390.172</c:v>
                </c:pt>
                <c:pt idx="6">
                  <c:v>28555874619857.715</c:v>
                </c:pt>
                <c:pt idx="7">
                  <c:v>29062245015563.66</c:v>
                </c:pt>
                <c:pt idx="8">
                  <c:v>29569141832474.805</c:v>
                </c:pt>
                <c:pt idx="9">
                  <c:v>30076528933500.926</c:v>
                </c:pt>
                <c:pt idx="10">
                  <c:v>30584320036758.629</c:v>
                </c:pt>
                <c:pt idx="11">
                  <c:v>31046378233188.293</c:v>
                </c:pt>
                <c:pt idx="12">
                  <c:v>31507089908738.953</c:v>
                </c:pt>
                <c:pt idx="13">
                  <c:v>31966239253851.332</c:v>
                </c:pt>
                <c:pt idx="14">
                  <c:v>32423572511400.328</c:v>
                </c:pt>
                <c:pt idx="15">
                  <c:v>32878475214145.586</c:v>
                </c:pt>
                <c:pt idx="16">
                  <c:v>33297661520027.43</c:v>
                </c:pt>
                <c:pt idx="17">
                  <c:v>33745883461999.477</c:v>
                </c:pt>
                <c:pt idx="18">
                  <c:v>34189889238997.949</c:v>
                </c:pt>
                <c:pt idx="19">
                  <c:v>34628883306706.051</c:v>
                </c:pt>
                <c:pt idx="20">
                  <c:v>35062026310840.734</c:v>
                </c:pt>
                <c:pt idx="21">
                  <c:v>35467012708732.32</c:v>
                </c:pt>
                <c:pt idx="22">
                  <c:v>35806651991427.188</c:v>
                </c:pt>
                <c:pt idx="23">
                  <c:v>36113800210309.328</c:v>
                </c:pt>
                <c:pt idx="24">
                  <c:v>36386957648855.375</c:v>
                </c:pt>
                <c:pt idx="25">
                  <c:v>36624322594139.406</c:v>
                </c:pt>
                <c:pt idx="26">
                  <c:v>36824524046640.516</c:v>
                </c:pt>
                <c:pt idx="27">
                  <c:v>36986276871119.023</c:v>
                </c:pt>
                <c:pt idx="28">
                  <c:v>37108392399014.586</c:v>
                </c:pt>
                <c:pt idx="29">
                  <c:v>37189417269666.852</c:v>
                </c:pt>
                <c:pt idx="30">
                  <c:v>37228384627915.727</c:v>
                </c:pt>
                <c:pt idx="31">
                  <c:v>37224084068945.094</c:v>
                </c:pt>
                <c:pt idx="32">
                  <c:v>37138550941194.188</c:v>
                </c:pt>
                <c:pt idx="33">
                  <c:v>37008310606715.688</c:v>
                </c:pt>
                <c:pt idx="34">
                  <c:v>36832740206026.828</c:v>
                </c:pt>
                <c:pt idx="35">
                  <c:v>36611393002786.008</c:v>
                </c:pt>
                <c:pt idx="36">
                  <c:v>36344008348036.344</c:v>
                </c:pt>
                <c:pt idx="37">
                  <c:v>36030156788618.125</c:v>
                </c:pt>
                <c:pt idx="38">
                  <c:v>35669985255107.602</c:v>
                </c:pt>
                <c:pt idx="39">
                  <c:v>35263495430739.641</c:v>
                </c:pt>
                <c:pt idx="40">
                  <c:v>34811275315622.402</c:v>
                </c:pt>
                <c:pt idx="41">
                  <c:v>34313786972366.34</c:v>
                </c:pt>
              </c:numCache>
            </c:numRef>
          </c:val>
          <c:extLst>
            <c:ext xmlns:c16="http://schemas.microsoft.com/office/drawing/2014/chart" uri="{C3380CC4-5D6E-409C-BE32-E72D297353CC}">
              <c16:uniqueId val="{00000003-8225-4322-8AF4-BEB3F4A82A1E}"/>
            </c:ext>
          </c:extLst>
        </c:ser>
        <c:ser>
          <c:idx val="4"/>
          <c:order val="4"/>
          <c:tx>
            <c:strRef>
              <c:f>'BIFUbC-all'!$A$6</c:f>
              <c:strCache>
                <c:ptCount val="1"/>
                <c:pt idx="0">
                  <c:v>Mining Support Service Activities 09</c:v>
                </c:pt>
              </c:strCache>
            </c:strRef>
          </c:tx>
          <c:spPr>
            <a:solidFill>
              <a:schemeClr val="accent5"/>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'BIFUbC-all'!$B$6:$AQ$6</c:f>
              <c:numCache>
                <c:formatCode>General</c:formatCode>
                <c:ptCount val="42"/>
                <c:pt idx="0">
                  <c:v>102261884998.78941</c:v>
                </c:pt>
                <c:pt idx="1">
                  <c:v>100934868401.55338</c:v>
                </c:pt>
                <c:pt idx="2">
                  <c:v>106342514891.9304</c:v>
                </c:pt>
                <c:pt idx="3">
                  <c:v>108796742073.60011</c:v>
                </c:pt>
                <c:pt idx="4">
                  <c:v>111138426886.53435</c:v>
                </c:pt>
                <c:pt idx="5">
                  <c:v>113369679433.51707</c:v>
                </c:pt>
                <c:pt idx="6">
                  <c:v>115529150303.18886</c:v>
                </c:pt>
                <c:pt idx="7">
                  <c:v>117577784510.10318</c:v>
                </c:pt>
                <c:pt idx="8">
                  <c:v>119628548471.23964</c:v>
                </c:pt>
                <c:pt idx="9">
                  <c:v>121681295985.95186</c:v>
                </c:pt>
                <c:pt idx="10">
                  <c:v>123735677981.6651</c:v>
                </c:pt>
                <c:pt idx="11">
                  <c:v>125605037317.87051</c:v>
                </c:pt>
                <c:pt idx="12">
                  <c:v>127468949003.98335</c:v>
                </c:pt>
                <c:pt idx="13">
                  <c:v>129326539934.36978</c:v>
                </c:pt>
                <c:pt idx="14">
                  <c:v>131176783478.06714</c:v>
                </c:pt>
                <c:pt idx="15">
                  <c:v>133017193671.01001</c:v>
                </c:pt>
                <c:pt idx="16">
                  <c:v>134713105226.23111</c:v>
                </c:pt>
                <c:pt idx="17">
                  <c:v>136526486913.62888</c:v>
                </c:pt>
                <c:pt idx="18">
                  <c:v>138322811166.66605</c:v>
                </c:pt>
                <c:pt idx="19">
                  <c:v>140098859433.63773</c:v>
                </c:pt>
                <c:pt idx="20">
                  <c:v>141851235919.86346</c:v>
                </c:pt>
                <c:pt idx="21">
                  <c:v>143489698584.92319</c:v>
                </c:pt>
                <c:pt idx="22">
                  <c:v>144863784942.34259</c:v>
                </c:pt>
                <c:pt idx="23">
                  <c:v>146106421465.1936</c:v>
                </c:pt>
                <c:pt idx="24">
                  <c:v>147211540716.28723</c:v>
                </c:pt>
                <c:pt idx="25">
                  <c:v>148171853464.73154</c:v>
                </c:pt>
                <c:pt idx="26">
                  <c:v>148981813026.63666</c:v>
                </c:pt>
                <c:pt idx="27">
                  <c:v>149636220101.18478</c:v>
                </c:pt>
                <c:pt idx="28">
                  <c:v>150130265664.99283</c:v>
                </c:pt>
                <c:pt idx="29">
                  <c:v>150458069823.83911</c:v>
                </c:pt>
                <c:pt idx="30">
                  <c:v>150615720949.85022</c:v>
                </c:pt>
                <c:pt idx="31">
                  <c:v>150598322080.77957</c:v>
                </c:pt>
                <c:pt idx="32">
                  <c:v>150252278763.83063</c:v>
                </c:pt>
                <c:pt idx="33">
                  <c:v>149725362485.55832</c:v>
                </c:pt>
                <c:pt idx="34">
                  <c:v>149015053329.21164</c:v>
                </c:pt>
                <c:pt idx="35">
                  <c:v>148119543923.43011</c:v>
                </c:pt>
                <c:pt idx="36">
                  <c:v>147037779754.81104</c:v>
                </c:pt>
                <c:pt idx="37">
                  <c:v>145768023374.9556</c:v>
                </c:pt>
                <c:pt idx="38">
                  <c:v>144310869224.23199</c:v>
                </c:pt>
                <c:pt idx="39">
                  <c:v>142666324112.54187</c:v>
                </c:pt>
                <c:pt idx="40">
                  <c:v>140836766925.27313</c:v>
                </c:pt>
                <c:pt idx="41">
                  <c:v>138824067039.61996</c:v>
                </c:pt>
              </c:numCache>
            </c:numRef>
          </c:val>
          <c:extLst>
            <c:ext xmlns:c16="http://schemas.microsoft.com/office/drawing/2014/chart" uri="{C3380CC4-5D6E-409C-BE32-E72D297353CC}">
              <c16:uniqueId val="{00000004-8225-4322-8AF4-BEB3F4A82A1E}"/>
            </c:ext>
          </c:extLst>
        </c:ser>
        <c:ser>
          <c:idx val="5"/>
          <c:order val="5"/>
          <c:tx>
            <c:strRef>
              <c:f>'BIFUbC-all'!$A$7</c:f>
              <c:strCache>
                <c:ptCount val="1"/>
                <c:pt idx="0">
                  <c:v>food beverage and tobacco 10T12</c:v>
                </c:pt>
              </c:strCache>
            </c:strRef>
          </c:tx>
          <c:spPr>
            <a:solidFill>
              <a:schemeClr val="accent6"/>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'BIFUbC-all'!$B$7:$AQ$7</c:f>
              <c:numCache>
                <c:formatCode>General</c:formatCode>
                <c:ptCount val="42"/>
                <c:pt idx="0">
                  <c:v>18968415999534.355</c:v>
                </c:pt>
                <c:pt idx="1">
                  <c:v>23939929952600.203</c:v>
                </c:pt>
                <c:pt idx="2">
                  <c:v>21970624182397.773</c:v>
                </c:pt>
                <c:pt idx="3">
                  <c:v>22160765582977.988</c:v>
                </c:pt>
                <c:pt idx="4">
                  <c:v>22309636619070.156</c:v>
                </c:pt>
                <c:pt idx="5">
                  <c:v>22432920107287.609</c:v>
                </c:pt>
                <c:pt idx="6">
                  <c:v>22540064632191.125</c:v>
                </c:pt>
                <c:pt idx="7">
                  <c:v>22624925071502.371</c:v>
                </c:pt>
                <c:pt idx="8">
                  <c:v>22710437899563.277</c:v>
                </c:pt>
                <c:pt idx="9">
                  <c:v>22797040486028.48</c:v>
                </c:pt>
                <c:pt idx="10">
                  <c:v>22885034713020.91</c:v>
                </c:pt>
                <c:pt idx="11">
                  <c:v>22940615208068.531</c:v>
                </c:pt>
                <c:pt idx="12">
                  <c:v>22997642104071.047</c:v>
                </c:pt>
                <c:pt idx="13">
                  <c:v>23056117534296.434</c:v>
                </c:pt>
                <c:pt idx="14">
                  <c:v>23115975337899.656</c:v>
                </c:pt>
                <c:pt idx="15">
                  <c:v>23176863191131.953</c:v>
                </c:pt>
                <c:pt idx="16">
                  <c:v>23215635690565.156</c:v>
                </c:pt>
                <c:pt idx="17">
                  <c:v>23277733572191.488</c:v>
                </c:pt>
                <c:pt idx="18">
                  <c:v>23339767065840.816</c:v>
                </c:pt>
                <c:pt idx="19">
                  <c:v>23401227899107.063</c:v>
                </c:pt>
                <c:pt idx="20">
                  <c:v>23461582573146.5</c:v>
                </c:pt>
                <c:pt idx="21">
                  <c:v>23506077269686.309</c:v>
                </c:pt>
                <c:pt idx="22">
                  <c:v>23510720833737.539</c:v>
                </c:pt>
                <c:pt idx="23">
                  <c:v>23497942316369.742</c:v>
                </c:pt>
                <c:pt idx="24">
                  <c:v>23467178488706.563</c:v>
                </c:pt>
                <c:pt idx="25">
                  <c:v>23417670851909.355</c:v>
                </c:pt>
                <c:pt idx="26">
                  <c:v>23348939219367.887</c:v>
                </c:pt>
                <c:pt idx="27">
                  <c:v>23260553958591.961</c:v>
                </c:pt>
                <c:pt idx="28">
                  <c:v>23152141355094.965</c:v>
                </c:pt>
                <c:pt idx="29">
                  <c:v>23023158594186.871</c:v>
                </c:pt>
                <c:pt idx="30">
                  <c:v>22873362399936.93</c:v>
                </c:pt>
                <c:pt idx="31">
                  <c:v>22702353178939.211</c:v>
                </c:pt>
                <c:pt idx="32">
                  <c:v>22487474058746.297</c:v>
                </c:pt>
                <c:pt idx="33">
                  <c:v>22251478031606.102</c:v>
                </c:pt>
                <c:pt idx="34">
                  <c:v>21994284060313.98</c:v>
                </c:pt>
                <c:pt idx="35">
                  <c:v>21715906698920.645</c:v>
                </c:pt>
                <c:pt idx="36">
                  <c:v>21416459476987.148</c:v>
                </c:pt>
                <c:pt idx="37">
                  <c:v>21095944625901.656</c:v>
                </c:pt>
                <c:pt idx="38">
                  <c:v>20754690863753.434</c:v>
                </c:pt>
                <c:pt idx="39">
                  <c:v>20392926660986.352</c:v>
                </c:pt>
                <c:pt idx="40">
                  <c:v>20011204590842.363</c:v>
                </c:pt>
                <c:pt idx="41">
                  <c:v>19609985479835.117</c:v>
                </c:pt>
              </c:numCache>
            </c:numRef>
          </c:val>
          <c:extLst>
            <c:ext xmlns:c16="http://schemas.microsoft.com/office/drawing/2014/chart" uri="{C3380CC4-5D6E-409C-BE32-E72D297353CC}">
              <c16:uniqueId val="{00000005-8225-4322-8AF4-BEB3F4A82A1E}"/>
            </c:ext>
          </c:extLst>
        </c:ser>
        <c:ser>
          <c:idx val="6"/>
          <c:order val="6"/>
          <c:tx>
            <c:strRef>
              <c:f>'BIFUbC-all'!$A$8</c:f>
              <c:strCache>
                <c:ptCount val="1"/>
                <c:pt idx="0">
                  <c:v>textiles apparel and leather 13T15</c:v>
                </c:pt>
              </c:strCache>
            </c:strRef>
          </c:tx>
          <c:spPr>
            <a:solidFill>
              <a:schemeClr val="accent1">
                <a:lumMod val="6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'BIFUbC-all'!$B$8:$AQ$8</c:f>
              <c:numCache>
                <c:formatCode>General</c:formatCode>
                <c:ptCount val="42"/>
                <c:pt idx="0">
                  <c:v>20122931333642.473</c:v>
                </c:pt>
                <c:pt idx="1">
                  <c:v>21053958332419.414</c:v>
                </c:pt>
                <c:pt idx="2">
                  <c:v>22819839077534.055</c:v>
                </c:pt>
                <c:pt idx="3">
                  <c:v>21282069516059.758</c:v>
                </c:pt>
                <c:pt idx="4">
                  <c:v>21153682583436.5</c:v>
                </c:pt>
                <c:pt idx="5">
                  <c:v>21005253721775.914</c:v>
                </c:pt>
                <c:pt idx="6">
                  <c:v>20846244725508.887</c:v>
                </c:pt>
                <c:pt idx="7">
                  <c:v>20671408087036.227</c:v>
                </c:pt>
                <c:pt idx="8">
                  <c:v>20501998372646.164</c:v>
                </c:pt>
                <c:pt idx="9">
                  <c:v>20338195205939.34</c:v>
                </c:pt>
                <c:pt idx="10">
                  <c:v>20180051518995.23</c:v>
                </c:pt>
                <c:pt idx="11">
                  <c:v>19997886831344.539</c:v>
                </c:pt>
                <c:pt idx="12">
                  <c:v>19821680597984.898</c:v>
                </c:pt>
                <c:pt idx="13">
                  <c:v>19651217411144.082</c:v>
                </c:pt>
                <c:pt idx="14">
                  <c:v>19486234878193.336</c:v>
                </c:pt>
                <c:pt idx="15">
                  <c:v>19326244421335.914</c:v>
                </c:pt>
                <c:pt idx="16">
                  <c:v>19151975954749.219</c:v>
                </c:pt>
                <c:pt idx="17">
                  <c:v>19000957049157.457</c:v>
                </c:pt>
                <c:pt idx="18">
                  <c:v>18853552243782.016</c:v>
                </c:pt>
                <c:pt idx="19">
                  <c:v>18709229585491.324</c:v>
                </c:pt>
                <c:pt idx="20">
                  <c:v>18567459366909.27</c:v>
                </c:pt>
                <c:pt idx="21">
                  <c:v>18416592267531.512</c:v>
                </c:pt>
                <c:pt idx="22">
                  <c:v>18238273927824.047</c:v>
                </c:pt>
                <c:pt idx="23">
                  <c:v>18050523748884.984</c:v>
                </c:pt>
                <c:pt idx="24">
                  <c:v>17853170560449.188</c:v>
                </c:pt>
                <c:pt idx="25">
                  <c:v>17645901236805.367</c:v>
                </c:pt>
                <c:pt idx="26">
                  <c:v>17428620840871.908</c:v>
                </c:pt>
                <c:pt idx="27">
                  <c:v>17201273989252.002</c:v>
                </c:pt>
                <c:pt idx="28">
                  <c:v>16963846951949.219</c:v>
                </c:pt>
                <c:pt idx="29">
                  <c:v>16716202380564.898</c:v>
                </c:pt>
                <c:pt idx="30">
                  <c:v>16458422066871.91</c:v>
                </c:pt>
                <c:pt idx="31">
                  <c:v>16190472100666.449</c:v>
                </c:pt>
                <c:pt idx="32">
                  <c:v>15896584614611.145</c:v>
                </c:pt>
                <c:pt idx="33">
                  <c:v>15593359640265.342</c:v>
                </c:pt>
                <c:pt idx="34">
                  <c:v>15280960100174.922</c:v>
                </c:pt>
                <c:pt idx="35">
                  <c:v>14959608119815.641</c:v>
                </c:pt>
                <c:pt idx="36">
                  <c:v>14629584899067.961</c:v>
                </c:pt>
                <c:pt idx="37">
                  <c:v>14291085869862.848</c:v>
                </c:pt>
                <c:pt idx="38">
                  <c:v>13944518417661.398</c:v>
                </c:pt>
                <c:pt idx="39">
                  <c:v>13590208940365.457</c:v>
                </c:pt>
                <c:pt idx="40">
                  <c:v>13228686714389.76</c:v>
                </c:pt>
                <c:pt idx="41">
                  <c:v>12860403185206.207</c:v>
                </c:pt>
              </c:numCache>
            </c:numRef>
          </c:val>
          <c:extLst>
            <c:ext xmlns:c16="http://schemas.microsoft.com/office/drawing/2014/chart" uri="{C3380CC4-5D6E-409C-BE32-E72D297353CC}">
              <c16:uniqueId val="{00000006-8225-4322-8AF4-BEB3F4A82A1E}"/>
            </c:ext>
          </c:extLst>
        </c:ser>
        <c:ser>
          <c:idx val="7"/>
          <c:order val="7"/>
          <c:tx>
            <c:strRef>
              <c:f>'BIFUbC-all'!$A$9</c:f>
              <c:strCache>
                <c:ptCount val="1"/>
                <c:pt idx="0">
                  <c:v>wood products 16</c:v>
                </c:pt>
              </c:strCache>
            </c:strRef>
          </c:tx>
          <c:spPr>
            <a:solidFill>
              <a:schemeClr val="accent2">
                <a:lumMod val="6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'BIFUbC-all'!$B$9:$AQ$9</c:f>
              <c:numCache>
                <c:formatCode>General</c:formatCode>
                <c:ptCount val="42"/>
                <c:pt idx="0">
                  <c:v>3751375570419.0835</c:v>
                </c:pt>
                <c:pt idx="1">
                  <c:v>2979164362241.0449</c:v>
                </c:pt>
                <c:pt idx="2">
                  <c:v>4255035364813.9282</c:v>
                </c:pt>
                <c:pt idx="3">
                  <c:v>4308023111372.354</c:v>
                </c:pt>
                <c:pt idx="4">
                  <c:v>4352779875177.167</c:v>
                </c:pt>
                <c:pt idx="5">
                  <c:v>4392298353489.1372</c:v>
                </c:pt>
                <c:pt idx="6">
                  <c:v>4428392731599.3574</c:v>
                </c:pt>
                <c:pt idx="7">
                  <c:v>4459830289024.2891</c:v>
                </c:pt>
                <c:pt idx="8">
                  <c:v>4491114869552.4453</c:v>
                </c:pt>
                <c:pt idx="9">
                  <c:v>4522345509645.9824</c:v>
                </c:pt>
                <c:pt idx="10">
                  <c:v>4553594707610.2793</c:v>
                </c:pt>
                <c:pt idx="11">
                  <c:v>4578128446034.9961</c:v>
                </c:pt>
                <c:pt idx="12">
                  <c:v>4602677026654.2568</c:v>
                </c:pt>
                <c:pt idx="13">
                  <c:v>4627253539024.9229</c:v>
                </c:pt>
                <c:pt idx="14">
                  <c:v>4651856712206.9229</c:v>
                </c:pt>
                <c:pt idx="15">
                  <c:v>4676426811021.915</c:v>
                </c:pt>
                <c:pt idx="16">
                  <c:v>4696292012069.5879</c:v>
                </c:pt>
                <c:pt idx="17">
                  <c:v>4720642147505.0371</c:v>
                </c:pt>
                <c:pt idx="18">
                  <c:v>4744765507312.5527</c:v>
                </c:pt>
                <c:pt idx="19">
                  <c:v>4768565838976.9121</c:v>
                </c:pt>
                <c:pt idx="20">
                  <c:v>4791940443031.3301</c:v>
                </c:pt>
                <c:pt idx="21">
                  <c:v>4811874343587.7705</c:v>
                </c:pt>
                <c:pt idx="22">
                  <c:v>4823430587918.6523</c:v>
                </c:pt>
                <c:pt idx="23">
                  <c:v>4831174541622.5654</c:v>
                </c:pt>
                <c:pt idx="24">
                  <c:v>4834975163594.1709</c:v>
                </c:pt>
                <c:pt idx="25">
                  <c:v>4834660796268.4941</c:v>
                </c:pt>
                <c:pt idx="26">
                  <c:v>4830116746803.7939</c:v>
                </c:pt>
                <c:pt idx="27">
                  <c:v>4821238674355.2188</c:v>
                </c:pt>
                <c:pt idx="28">
                  <c:v>4807933810667.6543</c:v>
                </c:pt>
                <c:pt idx="29">
                  <c:v>4790074254454.9814</c:v>
                </c:pt>
                <c:pt idx="30">
                  <c:v>4767594328271.5146</c:v>
                </c:pt>
                <c:pt idx="31">
                  <c:v>4740395960684.5645</c:v>
                </c:pt>
                <c:pt idx="32">
                  <c:v>4703725510641.791</c:v>
                </c:pt>
                <c:pt idx="33">
                  <c:v>4662312180897.4014</c:v>
                </c:pt>
                <c:pt idx="34">
                  <c:v>4616126185569.0322</c:v>
                </c:pt>
                <c:pt idx="35">
                  <c:v>4565158221623.1016</c:v>
                </c:pt>
                <c:pt idx="36">
                  <c:v>4509420323697.1523</c:v>
                </c:pt>
                <c:pt idx="37">
                  <c:v>4448901659361.3389</c:v>
                </c:pt>
                <c:pt idx="38">
                  <c:v>4383660785987.3887</c:v>
                </c:pt>
                <c:pt idx="39">
                  <c:v>4313735882014.7441</c:v>
                </c:pt>
                <c:pt idx="40">
                  <c:v>4239234447770.3213</c:v>
                </c:pt>
                <c:pt idx="41">
                  <c:v>4160245549071.4673</c:v>
                </c:pt>
              </c:numCache>
            </c:numRef>
          </c:val>
          <c:extLst>
            <c:ext xmlns:c16="http://schemas.microsoft.com/office/drawing/2014/chart" uri="{C3380CC4-5D6E-409C-BE32-E72D297353CC}">
              <c16:uniqueId val="{00000007-8225-4322-8AF4-BEB3F4A82A1E}"/>
            </c:ext>
          </c:extLst>
        </c:ser>
        <c:ser>
          <c:idx val="8"/>
          <c:order val="8"/>
          <c:tx>
            <c:strRef>
              <c:f>'BIFUbC-all'!$A$10</c:f>
              <c:strCache>
                <c:ptCount val="1"/>
                <c:pt idx="0">
                  <c:v>pulp paper and printing 17T18</c:v>
                </c:pt>
              </c:strCache>
            </c:strRef>
          </c:tx>
          <c:spPr>
            <a:solidFill>
              <a:schemeClr val="accent3">
                <a:lumMod val="6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'BIFUbC-all'!$B$10:$AQ$10</c:f>
              <c:numCache>
                <c:formatCode>General</c:formatCode>
                <c:ptCount val="42"/>
                <c:pt idx="0">
                  <c:v>15925705726965.678</c:v>
                </c:pt>
                <c:pt idx="1">
                  <c:v>15114565405075.9</c:v>
                </c:pt>
                <c:pt idx="2">
                  <c:v>17280370014680.191</c:v>
                </c:pt>
                <c:pt idx="3">
                  <c:v>17958056077855.273</c:v>
                </c:pt>
                <c:pt idx="4">
                  <c:v>18595499520383.527</c:v>
                </c:pt>
                <c:pt idx="5">
                  <c:v>19203578462875.699</c:v>
                </c:pt>
                <c:pt idx="6">
                  <c:v>19789210915416.676</c:v>
                </c:pt>
                <c:pt idx="7">
                  <c:v>20346171676713.383</c:v>
                </c:pt>
                <c:pt idx="8">
                  <c:v>20894518567629.609</c:v>
                </c:pt>
                <c:pt idx="9">
                  <c:v>21435063869917.953</c:v>
                </c:pt>
                <c:pt idx="10">
                  <c:v>21968503551781.191</c:v>
                </c:pt>
                <c:pt idx="11">
                  <c:v>22462140176297.156</c:v>
                </c:pt>
                <c:pt idx="12">
                  <c:v>22948246306065.961</c:v>
                </c:pt>
                <c:pt idx="13">
                  <c:v>23427237823220.547</c:v>
                </c:pt>
                <c:pt idx="14">
                  <c:v>23899439840632.129</c:v>
                </c:pt>
                <c:pt idx="15">
                  <c:v>24364852958408.566</c:v>
                </c:pt>
                <c:pt idx="16">
                  <c:v>24799088401589.121</c:v>
                </c:pt>
                <c:pt idx="17">
                  <c:v>25250608600827.398</c:v>
                </c:pt>
                <c:pt idx="18">
                  <c:v>25695075675839.496</c:v>
                </c:pt>
                <c:pt idx="19">
                  <c:v>26132161230068.316</c:v>
                </c:pt>
                <c:pt idx="20">
                  <c:v>26561466007886.121</c:v>
                </c:pt>
                <c:pt idx="21">
                  <c:v>26966235734263.32</c:v>
                </c:pt>
                <c:pt idx="22">
                  <c:v>27318105348528.523</c:v>
                </c:pt>
                <c:pt idx="23">
                  <c:v>27641954878183.977</c:v>
                </c:pt>
                <c:pt idx="24">
                  <c:v>27936623752506.188</c:v>
                </c:pt>
                <c:pt idx="25">
                  <c:v>28200706369832.453</c:v>
                </c:pt>
                <c:pt idx="26">
                  <c:v>28433116150097.395</c:v>
                </c:pt>
                <c:pt idx="27">
                  <c:v>28632824612984.656</c:v>
                </c:pt>
                <c:pt idx="28">
                  <c:v>28798871536226.832</c:v>
                </c:pt>
                <c:pt idx="29">
                  <c:v>28930085814802.43</c:v>
                </c:pt>
                <c:pt idx="30">
                  <c:v>29025669577752.453</c:v>
                </c:pt>
                <c:pt idx="31">
                  <c:v>29084632732628.012</c:v>
                </c:pt>
                <c:pt idx="32">
                  <c:v>29077205821693.977</c:v>
                </c:pt>
                <c:pt idx="33">
                  <c:v>29031827112690.695</c:v>
                </c:pt>
                <c:pt idx="34">
                  <c:v>28947972426601.867</c:v>
                </c:pt>
                <c:pt idx="35">
                  <c:v>28825257131233.969</c:v>
                </c:pt>
                <c:pt idx="36">
                  <c:v>28663445318305.574</c:v>
                </c:pt>
                <c:pt idx="37">
                  <c:v>28462170670324.719</c:v>
                </c:pt>
                <c:pt idx="38">
                  <c:v>28221524916714.23</c:v>
                </c:pt>
                <c:pt idx="39">
                  <c:v>27941489439717.996</c:v>
                </c:pt>
                <c:pt idx="40">
                  <c:v>27622514660176.637</c:v>
                </c:pt>
                <c:pt idx="41">
                  <c:v>27264957076947.02</c:v>
                </c:pt>
              </c:numCache>
            </c:numRef>
          </c:val>
          <c:extLst>
            <c:ext xmlns:c16="http://schemas.microsoft.com/office/drawing/2014/chart" uri="{C3380CC4-5D6E-409C-BE32-E72D297353CC}">
              <c16:uniqueId val="{00000008-8225-4322-8AF4-BEB3F4A82A1E}"/>
            </c:ext>
          </c:extLst>
        </c:ser>
        <c:ser>
          <c:idx val="9"/>
          <c:order val="9"/>
          <c:tx>
            <c:strRef>
              <c:f>'BIFUbC-all'!$A$11</c:f>
              <c:strCache>
                <c:ptCount val="1"/>
                <c:pt idx="0">
                  <c:v>refined petroleum and coke 19</c:v>
                </c:pt>
              </c:strCache>
            </c:strRef>
          </c:tx>
          <c:spPr>
            <a:solidFill>
              <a:schemeClr val="accent4">
                <a:lumMod val="6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'BIFUbC-all'!$B$11:$AQ$11</c:f>
              <c:numCache>
                <c:formatCode>General</c:formatCode>
                <c:ptCount val="42"/>
                <c:pt idx="0">
                  <c:v>1503047677872114.5</c:v>
                </c:pt>
                <c:pt idx="1">
                  <c:v>1483543155586055.3</c:v>
                </c:pt>
                <c:pt idx="2">
                  <c:v>1563024875487959</c:v>
                </c:pt>
                <c:pt idx="3">
                  <c:v>1599097166414563</c:v>
                </c:pt>
                <c:pt idx="4">
                  <c:v>1633515306862794.3</c:v>
                </c:pt>
                <c:pt idx="5">
                  <c:v>1666310311174795.3</c:v>
                </c:pt>
                <c:pt idx="6">
                  <c:v>1698050266644334</c:v>
                </c:pt>
                <c:pt idx="7">
                  <c:v>1728161142143533</c:v>
                </c:pt>
                <c:pt idx="8">
                  <c:v>1758303320822191.5</c:v>
                </c:pt>
                <c:pt idx="9">
                  <c:v>1788474653819647</c:v>
                </c:pt>
                <c:pt idx="10">
                  <c:v>1818670010458687.8</c:v>
                </c:pt>
                <c:pt idx="11">
                  <c:v>1846145899539213.3</c:v>
                </c:pt>
                <c:pt idx="12">
                  <c:v>1873541718925915.5</c:v>
                </c:pt>
                <c:pt idx="13">
                  <c:v>1900844635690912.5</c:v>
                </c:pt>
                <c:pt idx="14">
                  <c:v>1928039560387295</c:v>
                </c:pt>
                <c:pt idx="15">
                  <c:v>1955089954254645.8</c:v>
                </c:pt>
                <c:pt idx="16">
                  <c:v>1980016503623276.5</c:v>
                </c:pt>
                <c:pt idx="17">
                  <c:v>2006669631857430.3</c:v>
                </c:pt>
                <c:pt idx="18">
                  <c:v>2033072049505656.8</c:v>
                </c:pt>
                <c:pt idx="19">
                  <c:v>2059176450216558.3</c:v>
                </c:pt>
                <c:pt idx="20">
                  <c:v>2084932922517167</c:v>
                </c:pt>
                <c:pt idx="21">
                  <c:v>2109015086698154.8</c:v>
                </c:pt>
                <c:pt idx="22">
                  <c:v>2129211441466496.3</c:v>
                </c:pt>
                <c:pt idx="23">
                  <c:v>2147475743362872</c:v>
                </c:pt>
                <c:pt idx="24">
                  <c:v>2163718813047610.8</c:v>
                </c:pt>
                <c:pt idx="25">
                  <c:v>2177833513227422</c:v>
                </c:pt>
                <c:pt idx="26">
                  <c:v>2189738318607317</c:v>
                </c:pt>
                <c:pt idx="27">
                  <c:v>2199356809737167</c:v>
                </c:pt>
                <c:pt idx="28">
                  <c:v>2206618303474090.5</c:v>
                </c:pt>
                <c:pt idx="29">
                  <c:v>2211436376989521.8</c:v>
                </c:pt>
                <c:pt idx="30">
                  <c:v>2213753537081648.8</c:v>
                </c:pt>
                <c:pt idx="31">
                  <c:v>2213497808080032.5</c:v>
                </c:pt>
                <c:pt idx="32">
                  <c:v>2208411654974313</c:v>
                </c:pt>
                <c:pt idx="33">
                  <c:v>2200667026675123.3</c:v>
                </c:pt>
                <c:pt idx="34">
                  <c:v>2190226885384642.5</c:v>
                </c:pt>
                <c:pt idx="35">
                  <c:v>2177064666314571.3</c:v>
                </c:pt>
                <c:pt idx="36">
                  <c:v>2161164870201215.8</c:v>
                </c:pt>
                <c:pt idx="37">
                  <c:v>2142501959985668</c:v>
                </c:pt>
                <c:pt idx="38">
                  <c:v>2121084672766948</c:v>
                </c:pt>
                <c:pt idx="39">
                  <c:v>2096913108637154.5</c:v>
                </c:pt>
                <c:pt idx="40">
                  <c:v>2070022232511694.5</c:v>
                </c:pt>
                <c:pt idx="41">
                  <c:v>2040439520542125.3</c:v>
                </c:pt>
              </c:numCache>
            </c:numRef>
          </c:val>
          <c:extLst>
            <c:ext xmlns:c16="http://schemas.microsoft.com/office/drawing/2014/chart" uri="{C3380CC4-5D6E-409C-BE32-E72D297353CC}">
              <c16:uniqueId val="{00000009-8225-4322-8AF4-BEB3F4A82A1E}"/>
            </c:ext>
          </c:extLst>
        </c:ser>
        <c:ser>
          <c:idx val="10"/>
          <c:order val="10"/>
          <c:tx>
            <c:strRef>
              <c:f>'BIFUbC-all'!$A$12</c:f>
              <c:strCache>
                <c:ptCount val="1"/>
                <c:pt idx="0">
                  <c:v>chemicals 20</c:v>
                </c:pt>
              </c:strCache>
            </c:strRef>
          </c:tx>
          <c:spPr>
            <a:solidFill>
              <a:schemeClr val="accent5">
                <a:lumMod val="6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'BIFUbC-all'!$B$12:$AQ$12</c:f>
              <c:numCache>
                <c:formatCode>General</c:formatCode>
                <c:ptCount val="42"/>
                <c:pt idx="0">
                  <c:v>355774568820171.19</c:v>
                </c:pt>
                <c:pt idx="1">
                  <c:v>358743456929660.25</c:v>
                </c:pt>
                <c:pt idx="2">
                  <c:v>414731424087052.69</c:v>
                </c:pt>
                <c:pt idx="3">
                  <c:v>427495724271127.13</c:v>
                </c:pt>
                <c:pt idx="4">
                  <c:v>439345775409815.69</c:v>
                </c:pt>
                <c:pt idx="5">
                  <c:v>450552308755308.56</c:v>
                </c:pt>
                <c:pt idx="6">
                  <c:v>461284760870264.75</c:v>
                </c:pt>
                <c:pt idx="7">
                  <c:v>471402951143160.44</c:v>
                </c:pt>
                <c:pt idx="8">
                  <c:v>481374897158144.75</c:v>
                </c:pt>
                <c:pt idx="9">
                  <c:v>491216990223713.69</c:v>
                </c:pt>
                <c:pt idx="10">
                  <c:v>500942894722917.88</c:v>
                </c:pt>
                <c:pt idx="11">
                  <c:v>509808353834446.75</c:v>
                </c:pt>
                <c:pt idx="12">
                  <c:v>518550528676286.88</c:v>
                </c:pt>
                <c:pt idx="13">
                  <c:v>527176655306396.44</c:v>
                </c:pt>
                <c:pt idx="14">
                  <c:v>535692036888799.38</c:v>
                </c:pt>
                <c:pt idx="15">
                  <c:v>544094847277031.13</c:v>
                </c:pt>
                <c:pt idx="16">
                  <c:v>551840740028898.63</c:v>
                </c:pt>
                <c:pt idx="17">
                  <c:v>560008502402093.94</c:v>
                </c:pt>
                <c:pt idx="18">
                  <c:v>568053398305213.25</c:v>
                </c:pt>
                <c:pt idx="19">
                  <c:v>575967073157351.25</c:v>
                </c:pt>
                <c:pt idx="20">
                  <c:v>583739809875247.63</c:v>
                </c:pt>
                <c:pt idx="21">
                  <c:v>591003635980619.5</c:v>
                </c:pt>
                <c:pt idx="22">
                  <c:v>597140718081912.13</c:v>
                </c:pt>
                <c:pt idx="23">
                  <c:v>602700202777999.5</c:v>
                </c:pt>
                <c:pt idx="24">
                  <c:v>607658992017590.25</c:v>
                </c:pt>
                <c:pt idx="25">
                  <c:v>611988713042968.38</c:v>
                </c:pt>
                <c:pt idx="26">
                  <c:v>615667986087797</c:v>
                </c:pt>
                <c:pt idx="27">
                  <c:v>618676704252604.88</c:v>
                </c:pt>
                <c:pt idx="28">
                  <c:v>620996237941054.38</c:v>
                </c:pt>
                <c:pt idx="29">
                  <c:v>622603412507951.63</c:v>
                </c:pt>
                <c:pt idx="30">
                  <c:v>623483098757191.38</c:v>
                </c:pt>
                <c:pt idx="31">
                  <c:v>623616013270817.75</c:v>
                </c:pt>
                <c:pt idx="32">
                  <c:v>622366879950489.88</c:v>
                </c:pt>
                <c:pt idx="33">
                  <c:v>620348349762340.38</c:v>
                </c:pt>
                <c:pt idx="34">
                  <c:v>617550893948506.38</c:v>
                </c:pt>
                <c:pt idx="35">
                  <c:v>613967906329134.38</c:v>
                </c:pt>
                <c:pt idx="36">
                  <c:v>609595880373175.88</c:v>
                </c:pt>
                <c:pt idx="37">
                  <c:v>604428463839227.88</c:v>
                </c:pt>
                <c:pt idx="38">
                  <c:v>598468963824037</c:v>
                </c:pt>
                <c:pt idx="39">
                  <c:v>591718247846378.75</c:v>
                </c:pt>
                <c:pt idx="40">
                  <c:v>584187021290187</c:v>
                </c:pt>
                <c:pt idx="41">
                  <c:v>575883879622196.63</c:v>
                </c:pt>
              </c:numCache>
            </c:numRef>
          </c:val>
          <c:extLst>
            <c:ext xmlns:c16="http://schemas.microsoft.com/office/drawing/2014/chart" uri="{C3380CC4-5D6E-409C-BE32-E72D297353CC}">
              <c16:uniqueId val="{0000000A-8225-4322-8AF4-BEB3F4A82A1E}"/>
            </c:ext>
          </c:extLst>
        </c:ser>
        <c:ser>
          <c:idx val="11"/>
          <c:order val="11"/>
          <c:tx>
            <c:strRef>
              <c:f>'BIFUbC-all'!$A$13</c:f>
              <c:strCache>
                <c:ptCount val="1"/>
                <c:pt idx="0">
                  <c:v>rubber and plastic products 22</c:v>
                </c:pt>
              </c:strCache>
            </c:strRef>
          </c:tx>
          <c:spPr>
            <a:solidFill>
              <a:schemeClr val="accent6">
                <a:lumMod val="6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'BIFUbC-all'!$B$13:$AQ$13</c:f>
              <c:numCache>
                <c:formatCode>General</c:formatCode>
                <c:ptCount val="42"/>
                <c:pt idx="0">
                  <c:v>15814558144624.268</c:v>
                </c:pt>
                <c:pt idx="1">
                  <c:v>15946528380125.076</c:v>
                </c:pt>
                <c:pt idx="2">
                  <c:v>18435253094053.242</c:v>
                </c:pt>
                <c:pt idx="3">
                  <c:v>19002639819040.078</c:v>
                </c:pt>
                <c:pt idx="4">
                  <c:v>19529387201156.332</c:v>
                </c:pt>
                <c:pt idx="5">
                  <c:v>20027529532632.387</c:v>
                </c:pt>
                <c:pt idx="6">
                  <c:v>20504598448966.766</c:v>
                </c:pt>
                <c:pt idx="7">
                  <c:v>20954362772818.594</c:v>
                </c:pt>
                <c:pt idx="8">
                  <c:v>21397626383795.621</c:v>
                </c:pt>
                <c:pt idx="9">
                  <c:v>21835117893001.598</c:v>
                </c:pt>
                <c:pt idx="10">
                  <c:v>22267444696802.68</c:v>
                </c:pt>
                <c:pt idx="11">
                  <c:v>22661523787567.949</c:v>
                </c:pt>
                <c:pt idx="12">
                  <c:v>23050122761365.402</c:v>
                </c:pt>
                <c:pt idx="13">
                  <c:v>23433563268670.789</c:v>
                </c:pt>
                <c:pt idx="14">
                  <c:v>23812081040767.766</c:v>
                </c:pt>
                <c:pt idx="15">
                  <c:v>24185594903502.891</c:v>
                </c:pt>
                <c:pt idx="16">
                  <c:v>24529908078310.914</c:v>
                </c:pt>
                <c:pt idx="17">
                  <c:v>24892973806675.727</c:v>
                </c:pt>
                <c:pt idx="18">
                  <c:v>25250577989710.07</c:v>
                </c:pt>
                <c:pt idx="19">
                  <c:v>25602349257403.027</c:v>
                </c:pt>
                <c:pt idx="20">
                  <c:v>25947855675064.262</c:v>
                </c:pt>
                <c:pt idx="21">
                  <c:v>26270740474494.391</c:v>
                </c:pt>
                <c:pt idx="22">
                  <c:v>26543540304035.566</c:v>
                </c:pt>
                <c:pt idx="23">
                  <c:v>26790665314325.043</c:v>
                </c:pt>
                <c:pt idx="24">
                  <c:v>27011088772405.555</c:v>
                </c:pt>
                <c:pt idx="25">
                  <c:v>27203549479006.688</c:v>
                </c:pt>
                <c:pt idx="26">
                  <c:v>27367097080765.719</c:v>
                </c:pt>
                <c:pt idx="27">
                  <c:v>27500837804606.469</c:v>
                </c:pt>
                <c:pt idx="28">
                  <c:v>27603943545148.992</c:v>
                </c:pt>
                <c:pt idx="29">
                  <c:v>27675384164755.52</c:v>
                </c:pt>
                <c:pt idx="30">
                  <c:v>27714487154561.012</c:v>
                </c:pt>
                <c:pt idx="31">
                  <c:v>27720395346118.875</c:v>
                </c:pt>
                <c:pt idx="32">
                  <c:v>27664870040894.777</c:v>
                </c:pt>
                <c:pt idx="33">
                  <c:v>27575144226222.215</c:v>
                </c:pt>
                <c:pt idx="34">
                  <c:v>27450794338675.137</c:v>
                </c:pt>
                <c:pt idx="35">
                  <c:v>27291526726529.805</c:v>
                </c:pt>
                <c:pt idx="36">
                  <c:v>27097185520749.973</c:v>
                </c:pt>
                <c:pt idx="37">
                  <c:v>26867488357446.203</c:v>
                </c:pt>
                <c:pt idx="38">
                  <c:v>26602582240587.797</c:v>
                </c:pt>
                <c:pt idx="39">
                  <c:v>26302505732307.402</c:v>
                </c:pt>
                <c:pt idx="40">
                  <c:v>25967734698311.902</c:v>
                </c:pt>
                <c:pt idx="41">
                  <c:v>25598651216243.621</c:v>
                </c:pt>
              </c:numCache>
            </c:numRef>
          </c:val>
          <c:extLst>
            <c:ext xmlns:c16="http://schemas.microsoft.com/office/drawing/2014/chart" uri="{C3380CC4-5D6E-409C-BE32-E72D297353CC}">
              <c16:uniqueId val="{0000000B-8225-4322-8AF4-BEB3F4A82A1E}"/>
            </c:ext>
          </c:extLst>
        </c:ser>
        <c:ser>
          <c:idx val="12"/>
          <c:order val="12"/>
          <c:tx>
            <c:strRef>
              <c:f>'BIFUbC-all'!$A$14</c:f>
              <c:strCache>
                <c:ptCount val="1"/>
                <c:pt idx="0">
                  <c:v>cement and other nonmetallic minerals 239</c:v>
                </c:pt>
              </c:strCache>
            </c:strRef>
          </c:tx>
          <c:spPr>
            <a:solidFill>
              <a:schemeClr val="accent1">
                <a:lumMod val="80000"/>
                <a:lumOff val="2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'BIFUbC-all'!$B$14:$AQ$14</c:f>
              <c:numCache>
                <c:formatCode>General</c:formatCode>
                <c:ptCount val="42"/>
                <c:pt idx="0">
                  <c:v>10585171316285.508</c:v>
                </c:pt>
                <c:pt idx="1">
                  <c:v>10478080154920.424</c:v>
                </c:pt>
                <c:pt idx="2">
                  <c:v>11285138638952.105</c:v>
                </c:pt>
                <c:pt idx="3">
                  <c:v>11258363077119.826</c:v>
                </c:pt>
                <c:pt idx="4">
                  <c:v>11212222887531.471</c:v>
                </c:pt>
                <c:pt idx="5">
                  <c:v>11155116742111.273</c:v>
                </c:pt>
                <c:pt idx="6">
                  <c:v>11092018869003.914</c:v>
                </c:pt>
                <c:pt idx="7">
                  <c:v>11020100817505.285</c:v>
                </c:pt>
                <c:pt idx="8">
                  <c:v>10950668394021.338</c:v>
                </c:pt>
                <c:pt idx="9">
                  <c:v>10883835914118.896</c:v>
                </c:pt>
                <c:pt idx="10">
                  <c:v>10819650397893.115</c:v>
                </c:pt>
                <c:pt idx="11">
                  <c:v>10742187198393.313</c:v>
                </c:pt>
                <c:pt idx="12">
                  <c:v>10667509348709.023</c:v>
                </c:pt>
                <c:pt idx="13">
                  <c:v>10595520348427.119</c:v>
                </c:pt>
                <c:pt idx="14">
                  <c:v>10526097348982.742</c:v>
                </c:pt>
                <c:pt idx="15">
                  <c:v>10458993945430.021</c:v>
                </c:pt>
                <c:pt idx="16">
                  <c:v>10383778769817.699</c:v>
                </c:pt>
                <c:pt idx="17">
                  <c:v>10320794633889.156</c:v>
                </c:pt>
                <c:pt idx="18">
                  <c:v>10259427372829.576</c:v>
                </c:pt>
                <c:pt idx="19">
                  <c:v>10199399097607.254</c:v>
                </c:pt>
                <c:pt idx="20">
                  <c:v>10140430982725.629</c:v>
                </c:pt>
                <c:pt idx="21">
                  <c:v>10076158256385.588</c:v>
                </c:pt>
                <c:pt idx="22">
                  <c:v>9996495301497.9512</c:v>
                </c:pt>
                <c:pt idx="23">
                  <c:v>9911257027056.7031</c:v>
                </c:pt>
                <c:pt idx="24">
                  <c:v>9820323210722.0762</c:v>
                </c:pt>
                <c:pt idx="25">
                  <c:v>9723494877398.834</c:v>
                </c:pt>
                <c:pt idx="26">
                  <c:v>9620692414836.4863</c:v>
                </c:pt>
                <c:pt idx="27">
                  <c:v>9511857856919.623</c:v>
                </c:pt>
                <c:pt idx="28">
                  <c:v>9396956239326.6055</c:v>
                </c:pt>
                <c:pt idx="29">
                  <c:v>9275884090736.5332</c:v>
                </c:pt>
                <c:pt idx="30">
                  <c:v>9148659365652.8633</c:v>
                </c:pt>
                <c:pt idx="31">
                  <c:v>9015236049288.7559</c:v>
                </c:pt>
                <c:pt idx="32">
                  <c:v>8866792055935.4336</c:v>
                </c:pt>
                <c:pt idx="33">
                  <c:v>8712530315430.1582</c:v>
                </c:pt>
                <c:pt idx="34">
                  <c:v>8552517694007.3242</c:v>
                </c:pt>
                <c:pt idx="35">
                  <c:v>8386854992794.1143</c:v>
                </c:pt>
                <c:pt idx="36">
                  <c:v>8215677150966.0225</c:v>
                </c:pt>
                <c:pt idx="37">
                  <c:v>8039072041115.75</c:v>
                </c:pt>
                <c:pt idx="38">
                  <c:v>7857247813568.8682</c:v>
                </c:pt>
                <c:pt idx="39">
                  <c:v>7670368548968.4004</c:v>
                </c:pt>
                <c:pt idx="40">
                  <c:v>7478714349519.0742</c:v>
                </c:pt>
                <c:pt idx="41">
                  <c:v>7282523319466.5557</c:v>
                </c:pt>
              </c:numCache>
            </c:numRef>
          </c:val>
          <c:extLst>
            <c:ext xmlns:c16="http://schemas.microsoft.com/office/drawing/2014/chart" uri="{C3380CC4-5D6E-409C-BE32-E72D297353CC}">
              <c16:uniqueId val="{0000000C-8225-4322-8AF4-BEB3F4A82A1E}"/>
            </c:ext>
          </c:extLst>
        </c:ser>
        <c:ser>
          <c:idx val="13"/>
          <c:order val="13"/>
          <c:tx>
            <c:strRef>
              <c:f>'BIFUbC-all'!$A$15</c:f>
              <c:strCache>
                <c:ptCount val="1"/>
                <c:pt idx="0">
                  <c:v>iron and steel 241</c:v>
                </c:pt>
              </c:strCache>
            </c:strRef>
          </c:tx>
          <c:spPr>
            <a:solidFill>
              <a:schemeClr val="accent2">
                <a:lumMod val="80000"/>
                <a:lumOff val="2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'BIFUbC-all'!$B$15:$AQ$15</c:f>
              <c:numCache>
                <c:formatCode>General</c:formatCode>
                <c:ptCount val="42"/>
                <c:pt idx="0">
                  <c:v>256445811943457.25</c:v>
                </c:pt>
                <c:pt idx="1">
                  <c:v>256336125404843.66</c:v>
                </c:pt>
                <c:pt idx="2">
                  <c:v>269516309951478.66</c:v>
                </c:pt>
                <c:pt idx="3">
                  <c:v>273055510060836.22</c:v>
                </c:pt>
                <c:pt idx="4">
                  <c:v>276070659536765.88</c:v>
                </c:pt>
                <c:pt idx="5">
                  <c:v>278750812925128.38</c:v>
                </c:pt>
                <c:pt idx="6">
                  <c:v>281210703873341.44</c:v>
                </c:pt>
                <c:pt idx="7">
                  <c:v>283371769066204</c:v>
                </c:pt>
                <c:pt idx="8">
                  <c:v>285519983365387</c:v>
                </c:pt>
                <c:pt idx="9">
                  <c:v>287661781990847.13</c:v>
                </c:pt>
                <c:pt idx="10">
                  <c:v>289801915843977.81</c:v>
                </c:pt>
                <c:pt idx="11">
                  <c:v>291511732654727.63</c:v>
                </c:pt>
                <c:pt idx="12">
                  <c:v>293219487261416.63</c:v>
                </c:pt>
                <c:pt idx="13">
                  <c:v>294926152228938.94</c:v>
                </c:pt>
                <c:pt idx="14">
                  <c:v>296631777686011.56</c:v>
                </c:pt>
                <c:pt idx="15">
                  <c:v>298332676161780.56</c:v>
                </c:pt>
                <c:pt idx="16">
                  <c:v>299730789706647.88</c:v>
                </c:pt>
                <c:pt idx="17">
                  <c:v>301412613946848.69</c:v>
                </c:pt>
                <c:pt idx="18">
                  <c:v>303077648691272.69</c:v>
                </c:pt>
                <c:pt idx="19">
                  <c:v>304719821972162.25</c:v>
                </c:pt>
                <c:pt idx="20">
                  <c:v>306332635797517.38</c:v>
                </c:pt>
                <c:pt idx="21">
                  <c:v>307723336118198.56</c:v>
                </c:pt>
                <c:pt idx="22">
                  <c:v>308575924708116.94</c:v>
                </c:pt>
                <c:pt idx="23">
                  <c:v>309182081722332.25</c:v>
                </c:pt>
                <c:pt idx="24">
                  <c:v>309533258401346.88</c:v>
                </c:pt>
                <c:pt idx="25">
                  <c:v>309618301642656.69</c:v>
                </c:pt>
                <c:pt idx="26">
                  <c:v>309429701199974.13</c:v>
                </c:pt>
                <c:pt idx="27">
                  <c:v>308960608879810.63</c:v>
                </c:pt>
                <c:pt idx="28">
                  <c:v>308204917911732.44</c:v>
                </c:pt>
                <c:pt idx="29">
                  <c:v>307154269204173.88</c:v>
                </c:pt>
                <c:pt idx="30">
                  <c:v>305804292631818.38</c:v>
                </c:pt>
                <c:pt idx="31">
                  <c:v>304148542222071</c:v>
                </c:pt>
                <c:pt idx="32">
                  <c:v>301881780893167.31</c:v>
                </c:pt>
                <c:pt idx="33">
                  <c:v>299307210531226.5</c:v>
                </c:pt>
                <c:pt idx="34">
                  <c:v>296422785001922.94</c:v>
                </c:pt>
                <c:pt idx="35">
                  <c:v>293227777858691.31</c:v>
                </c:pt>
                <c:pt idx="36">
                  <c:v>289722838744298.88</c:v>
                </c:pt>
                <c:pt idx="37">
                  <c:v>285907154039869.56</c:v>
                </c:pt>
                <c:pt idx="38">
                  <c:v>281784375023574.88</c:v>
                </c:pt>
                <c:pt idx="39">
                  <c:v>277356851250145.22</c:v>
                </c:pt>
                <c:pt idx="40">
                  <c:v>272631397326185</c:v>
                </c:pt>
                <c:pt idx="41">
                  <c:v>267613652668915.16</c:v>
                </c:pt>
              </c:numCache>
            </c:numRef>
          </c:val>
          <c:extLst>
            <c:ext xmlns:c16="http://schemas.microsoft.com/office/drawing/2014/chart" uri="{C3380CC4-5D6E-409C-BE32-E72D297353CC}">
              <c16:uniqueId val="{0000000D-8225-4322-8AF4-BEB3F4A82A1E}"/>
            </c:ext>
          </c:extLst>
        </c:ser>
        <c:ser>
          <c:idx val="14"/>
          <c:order val="14"/>
          <c:tx>
            <c:strRef>
              <c:f>'BIFUbC-all'!$A$16</c:f>
              <c:strCache>
                <c:ptCount val="1"/>
                <c:pt idx="0">
                  <c:v>other metals 242</c:v>
                </c:pt>
              </c:strCache>
            </c:strRef>
          </c:tx>
          <c:spPr>
            <a:solidFill>
              <a:schemeClr val="accent3">
                <a:lumMod val="80000"/>
                <a:lumOff val="2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'BIFUbC-all'!$B$16:$AQ$16</c:f>
              <c:numCache>
                <c:formatCode>General</c:formatCode>
                <c:ptCount val="42"/>
                <c:pt idx="0">
                  <c:v>74011675612550.25</c:v>
                </c:pt>
                <c:pt idx="1">
                  <c:v>73980019472590.688</c:v>
                </c:pt>
                <c:pt idx="2">
                  <c:v>77783893420800</c:v>
                </c:pt>
                <c:pt idx="3">
                  <c:v>78805326090870</c:v>
                </c:pt>
                <c:pt idx="4">
                  <c:v>79675514858020</c:v>
                </c:pt>
                <c:pt idx="5">
                  <c:v>80449021906811.609</c:v>
                </c:pt>
                <c:pt idx="6">
                  <c:v>81158960000639.938</c:v>
                </c:pt>
                <c:pt idx="7">
                  <c:v>81782655333465.172</c:v>
                </c:pt>
                <c:pt idx="8">
                  <c:v>82402641827502.469</c:v>
                </c:pt>
                <c:pt idx="9">
                  <c:v>83020776722721.281</c:v>
                </c:pt>
                <c:pt idx="10">
                  <c:v>83638431155464.625</c:v>
                </c:pt>
                <c:pt idx="11">
                  <c:v>84131893716600.172</c:v>
                </c:pt>
                <c:pt idx="12">
                  <c:v>84624761114270.813</c:v>
                </c:pt>
                <c:pt idx="13">
                  <c:v>85117314036068.594</c:v>
                </c:pt>
                <c:pt idx="14">
                  <c:v>85609566949417.828</c:v>
                </c:pt>
                <c:pt idx="15">
                  <c:v>86100455629893.719</c:v>
                </c:pt>
                <c:pt idx="16">
                  <c:v>86503958909467.828</c:v>
                </c:pt>
                <c:pt idx="17">
                  <c:v>86989342660365.359</c:v>
                </c:pt>
                <c:pt idx="18">
                  <c:v>87469880870188.375</c:v>
                </c:pt>
                <c:pt idx="19">
                  <c:v>87943821135555.625</c:v>
                </c:pt>
                <c:pt idx="20">
                  <c:v>88409288100139.672</c:v>
                </c:pt>
                <c:pt idx="21">
                  <c:v>88810651882330.172</c:v>
                </c:pt>
                <c:pt idx="22">
                  <c:v>89056713651363.484</c:v>
                </c:pt>
                <c:pt idx="23">
                  <c:v>89231653908591.281</c:v>
                </c:pt>
                <c:pt idx="24">
                  <c:v>89333005434876.469</c:v>
                </c:pt>
                <c:pt idx="25">
                  <c:v>89357549383327.719</c:v>
                </c:pt>
                <c:pt idx="26">
                  <c:v>89303118255447.594</c:v>
                </c:pt>
                <c:pt idx="27">
                  <c:v>89167735624828.063</c:v>
                </c:pt>
                <c:pt idx="28">
                  <c:v>88949639043843.25</c:v>
                </c:pt>
                <c:pt idx="29">
                  <c:v>88646416032567.406</c:v>
                </c:pt>
                <c:pt idx="30">
                  <c:v>88256805348733.156</c:v>
                </c:pt>
                <c:pt idx="31">
                  <c:v>87778946649100.422</c:v>
                </c:pt>
                <c:pt idx="32">
                  <c:v>87124746828504.859</c:v>
                </c:pt>
                <c:pt idx="33">
                  <c:v>86381711623423.547</c:v>
                </c:pt>
                <c:pt idx="34">
                  <c:v>85549250508205.766</c:v>
                </c:pt>
                <c:pt idx="35">
                  <c:v>84627153826366.5</c:v>
                </c:pt>
                <c:pt idx="36">
                  <c:v>83615609068391.094</c:v>
                </c:pt>
                <c:pt idx="37">
                  <c:v>82514381419384.875</c:v>
                </c:pt>
                <c:pt idx="38">
                  <c:v>81324524658364.672</c:v>
                </c:pt>
                <c:pt idx="39">
                  <c:v>80046716879783.438</c:v>
                </c:pt>
                <c:pt idx="40">
                  <c:v>78682924816689.375</c:v>
                </c:pt>
                <c:pt idx="41">
                  <c:v>77234776035993.578</c:v>
                </c:pt>
              </c:numCache>
            </c:numRef>
          </c:val>
          <c:extLst>
            <c:ext xmlns:c16="http://schemas.microsoft.com/office/drawing/2014/chart" uri="{C3380CC4-5D6E-409C-BE32-E72D297353CC}">
              <c16:uniqueId val="{0000000E-8225-4322-8AF4-BEB3F4A82A1E}"/>
            </c:ext>
          </c:extLst>
        </c:ser>
        <c:ser>
          <c:idx val="15"/>
          <c:order val="15"/>
          <c:tx>
            <c:strRef>
              <c:f>'BIFUbC-all'!$A$17</c:f>
              <c:strCache>
                <c:ptCount val="1"/>
                <c:pt idx="0">
                  <c:v>metal products except machinery and vehicles 25</c:v>
                </c:pt>
              </c:strCache>
            </c:strRef>
          </c:tx>
          <c:spPr>
            <a:solidFill>
              <a:schemeClr val="accent4">
                <a:lumMod val="80000"/>
                <a:lumOff val="2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'BIFUbC-all'!$B$17:$AQ$17</c:f>
              <c:numCache>
                <c:formatCode>General</c:formatCode>
                <c:ptCount val="42"/>
                <c:pt idx="0">
                  <c:v>18707250558656.777</c:v>
                </c:pt>
                <c:pt idx="1">
                  <c:v>18882147966878.781</c:v>
                </c:pt>
                <c:pt idx="2">
                  <c:v>20071429051216.66</c:v>
                </c:pt>
                <c:pt idx="3">
                  <c:v>20549286009184.664</c:v>
                </c:pt>
                <c:pt idx="4">
                  <c:v>20984958144944.266</c:v>
                </c:pt>
                <c:pt idx="5">
                  <c:v>21391933673745.965</c:v>
                </c:pt>
                <c:pt idx="6">
                  <c:v>21778548694749.699</c:v>
                </c:pt>
                <c:pt idx="7">
                  <c:v>22138387676781.656</c:v>
                </c:pt>
                <c:pt idx="8">
                  <c:v>22493566447344.219</c:v>
                </c:pt>
                <c:pt idx="9">
                  <c:v>22844754250496.789</c:v>
                </c:pt>
                <c:pt idx="10">
                  <c:v>23192490939832.137</c:v>
                </c:pt>
                <c:pt idx="11">
                  <c:v>23502375333049.332</c:v>
                </c:pt>
                <c:pt idx="12">
                  <c:v>23808589151318.891</c:v>
                </c:pt>
                <c:pt idx="13">
                  <c:v>24111372882546.34</c:v>
                </c:pt>
                <c:pt idx="14">
                  <c:v>24410883284474.859</c:v>
                </c:pt>
                <c:pt idx="15">
                  <c:v>24706958421674.301</c:v>
                </c:pt>
                <c:pt idx="16">
                  <c:v>24974892049541.016</c:v>
                </c:pt>
                <c:pt idx="17">
                  <c:v>25263523636647.379</c:v>
                </c:pt>
                <c:pt idx="18">
                  <c:v>25548063692671.93</c:v>
                </c:pt>
                <c:pt idx="19">
                  <c:v>25828088983689.375</c:v>
                </c:pt>
                <c:pt idx="20">
                  <c:v>26103123848891.559</c:v>
                </c:pt>
                <c:pt idx="21">
                  <c:v>26356723911202.164</c:v>
                </c:pt>
                <c:pt idx="22">
                  <c:v>26561503439694.723</c:v>
                </c:pt>
                <c:pt idx="23">
                  <c:v>26742121636546.383</c:v>
                </c:pt>
                <c:pt idx="24">
                  <c:v>26897650708073.313</c:v>
                </c:pt>
                <c:pt idx="25">
                  <c:v>27026931806243.277</c:v>
                </c:pt>
                <c:pt idx="26">
                  <c:v>27129117997814.559</c:v>
                </c:pt>
                <c:pt idx="27">
                  <c:v>27203419094353.375</c:v>
                </c:pt>
                <c:pt idx="28">
                  <c:v>27249109972983.402</c:v>
                </c:pt>
                <c:pt idx="29">
                  <c:v>27265266176165.586</c:v>
                </c:pt>
                <c:pt idx="30">
                  <c:v>27251316158935.516</c:v>
                </c:pt>
                <c:pt idx="31">
                  <c:v>27206505676383.766</c:v>
                </c:pt>
                <c:pt idx="32">
                  <c:v>27103254782612.031</c:v>
                </c:pt>
                <c:pt idx="33">
                  <c:v>26968421068024.098</c:v>
                </c:pt>
                <c:pt idx="34">
                  <c:v>26801665333539.676</c:v>
                </c:pt>
                <c:pt idx="35">
                  <c:v>26602772774215.652</c:v>
                </c:pt>
                <c:pt idx="36">
                  <c:v>26371659823100.301</c:v>
                </c:pt>
                <c:pt idx="37">
                  <c:v>26108116546791.113</c:v>
                </c:pt>
                <c:pt idx="38">
                  <c:v>25812347180213.957</c:v>
                </c:pt>
                <c:pt idx="39">
                  <c:v>25484446235405.25</c:v>
                </c:pt>
                <c:pt idx="40">
                  <c:v>25124927624777.328</c:v>
                </c:pt>
                <c:pt idx="41">
                  <c:v>24734208912615.398</c:v>
                </c:pt>
              </c:numCache>
            </c:numRef>
          </c:val>
          <c:extLst>
            <c:ext xmlns:c16="http://schemas.microsoft.com/office/drawing/2014/chart" uri="{C3380CC4-5D6E-409C-BE32-E72D297353CC}">
              <c16:uniqueId val="{0000000F-8225-4322-8AF4-BEB3F4A82A1E}"/>
            </c:ext>
          </c:extLst>
        </c:ser>
        <c:ser>
          <c:idx val="16"/>
          <c:order val="16"/>
          <c:tx>
            <c:strRef>
              <c:f>'BIFUbC-all'!$A$18</c:f>
              <c:strCache>
                <c:ptCount val="1"/>
                <c:pt idx="0">
                  <c:v>other manufacturing 31T33</c:v>
                </c:pt>
              </c:strCache>
            </c:strRef>
          </c:tx>
          <c:spPr>
            <a:solidFill>
              <a:schemeClr val="accent5">
                <a:lumMod val="80000"/>
                <a:lumOff val="2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'BIFUbC-all'!$B$18:$AQ$18</c:f>
              <c:numCache>
                <c:formatCode>General</c:formatCode>
                <c:ptCount val="42"/>
                <c:pt idx="0">
                  <c:v>46498460779765.438</c:v>
                </c:pt>
                <c:pt idx="1">
                  <c:v>45422748128833.219</c:v>
                </c:pt>
                <c:pt idx="2">
                  <c:v>53097245704930.922</c:v>
                </c:pt>
                <c:pt idx="3">
                  <c:v>56202828919928.172</c:v>
                </c:pt>
                <c:pt idx="4">
                  <c:v>59169680212138.203</c:v>
                </c:pt>
                <c:pt idx="5">
                  <c:v>62028402230983.258</c:v>
                </c:pt>
                <c:pt idx="6">
                  <c:v>64799256970072.594</c:v>
                </c:pt>
                <c:pt idx="7">
                  <c:v>67460419441997.039</c:v>
                </c:pt>
                <c:pt idx="8">
                  <c:v>70077430607970.023</c:v>
                </c:pt>
                <c:pt idx="9">
                  <c:v>72653693653814.063</c:v>
                </c:pt>
                <c:pt idx="10">
                  <c:v>75192235479692.109</c:v>
                </c:pt>
                <c:pt idx="11">
                  <c:v>77580751184533.375</c:v>
                </c:pt>
                <c:pt idx="12">
                  <c:v>79929333519065.5</c:v>
                </c:pt>
                <c:pt idx="13">
                  <c:v>82240062881559.469</c:v>
                </c:pt>
                <c:pt idx="14">
                  <c:v>84514668971315.766</c:v>
                </c:pt>
                <c:pt idx="15">
                  <c:v>86753691696067.063</c:v>
                </c:pt>
                <c:pt idx="16">
                  <c:v>88870209569228.188</c:v>
                </c:pt>
                <c:pt idx="17">
                  <c:v>91037782166818</c:v>
                </c:pt>
                <c:pt idx="18">
                  <c:v>93170115381284.531</c:v>
                </c:pt>
                <c:pt idx="19">
                  <c:v>95266338431974.063</c:v>
                </c:pt>
                <c:pt idx="20">
                  <c:v>97325263962928.359</c:v>
                </c:pt>
                <c:pt idx="21">
                  <c:v>99285432978646.891</c:v>
                </c:pt>
                <c:pt idx="22">
                  <c:v>101041290868286.11</c:v>
                </c:pt>
                <c:pt idx="23">
                  <c:v>102683312026766.75</c:v>
                </c:pt>
                <c:pt idx="24">
                  <c:v>104206540068874.63</c:v>
                </c:pt>
                <c:pt idx="25">
                  <c:v>105605088526542.77</c:v>
                </c:pt>
                <c:pt idx="26">
                  <c:v>106874245175018.78</c:v>
                </c:pt>
                <c:pt idx="27">
                  <c:v>108009511841717.63</c:v>
                </c:pt>
                <c:pt idx="28">
                  <c:v>109006647127311.34</c:v>
                </c:pt>
                <c:pt idx="29">
                  <c:v>109860610758854.28</c:v>
                </c:pt>
                <c:pt idx="30">
                  <c:v>110567775974732.84</c:v>
                </c:pt>
                <c:pt idx="31">
                  <c:v>111123791156803.61</c:v>
                </c:pt>
                <c:pt idx="32">
                  <c:v>111414032102071.95</c:v>
                </c:pt>
                <c:pt idx="33">
                  <c:v>111546307021159.42</c:v>
                </c:pt>
                <c:pt idx="34">
                  <c:v>111518113168243.45</c:v>
                </c:pt>
                <c:pt idx="35">
                  <c:v>111327501283669.97</c:v>
                </c:pt>
                <c:pt idx="36">
                  <c:v>110973116415711.08</c:v>
                </c:pt>
                <c:pt idx="37">
                  <c:v>110453119843202.91</c:v>
                </c:pt>
                <c:pt idx="38">
                  <c:v>109767470219367.56</c:v>
                </c:pt>
                <c:pt idx="39">
                  <c:v>108915726102867.92</c:v>
                </c:pt>
                <c:pt idx="40">
                  <c:v>107899302129976.64</c:v>
                </c:pt>
                <c:pt idx="41">
                  <c:v>106719282181361.5</c:v>
                </c:pt>
              </c:numCache>
            </c:numRef>
          </c:val>
          <c:extLst>
            <c:ext xmlns:c16="http://schemas.microsoft.com/office/drawing/2014/chart" uri="{C3380CC4-5D6E-409C-BE32-E72D297353CC}">
              <c16:uniqueId val="{00000010-8225-4322-8AF4-BEB3F4A82A1E}"/>
            </c:ext>
          </c:extLst>
        </c:ser>
        <c:ser>
          <c:idx val="17"/>
          <c:order val="17"/>
          <c:tx>
            <c:strRef>
              <c:f>'BIFUbC-all'!$A$19</c:f>
              <c:strCache>
                <c:ptCount val="1"/>
                <c:pt idx="0">
                  <c:v>glass and glass products 231</c:v>
                </c:pt>
              </c:strCache>
            </c:strRef>
          </c:tx>
          <c:spPr>
            <a:solidFill>
              <a:schemeClr val="accent6">
                <a:lumMod val="80000"/>
                <a:lumOff val="2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'BIFUbC-all'!$B$19:$AQ$19</c:f>
              <c:numCache>
                <c:formatCode>General</c:formatCode>
                <c:ptCount val="42"/>
                <c:pt idx="0">
                  <c:v>19531929875137.941</c:v>
                </c:pt>
                <c:pt idx="1">
                  <c:v>19256897876559.5</c:v>
                </c:pt>
                <c:pt idx="2">
                  <c:v>22143169102852.727</c:v>
                </c:pt>
                <c:pt idx="3">
                  <c:v>22838556409576.883</c:v>
                </c:pt>
                <c:pt idx="4">
                  <c:v>23484925957699.582</c:v>
                </c:pt>
                <c:pt idx="5">
                  <c:v>24096694230530.77</c:v>
                </c:pt>
                <c:pt idx="6">
                  <c:v>24682894218594.641</c:v>
                </c:pt>
                <c:pt idx="7">
                  <c:v>25236004872242.234</c:v>
                </c:pt>
                <c:pt idx="8">
                  <c:v>25781067427045.422</c:v>
                </c:pt>
                <c:pt idx="9">
                  <c:v>26318969348875.027</c:v>
                </c:pt>
                <c:pt idx="10">
                  <c:v>26850452252470.758</c:v>
                </c:pt>
                <c:pt idx="11">
                  <c:v>27335618526791.973</c:v>
                </c:pt>
                <c:pt idx="12">
                  <c:v>27813974632969.313</c:v>
                </c:pt>
                <c:pt idx="13">
                  <c:v>28285917802206.996</c:v>
                </c:pt>
                <c:pt idx="14">
                  <c:v>28751741091525.18</c:v>
                </c:pt>
                <c:pt idx="15">
                  <c:v>29211354299159.879</c:v>
                </c:pt>
                <c:pt idx="16">
                  <c:v>29635531358671.793</c:v>
                </c:pt>
                <c:pt idx="17">
                  <c:v>30082204816360.457</c:v>
                </c:pt>
                <c:pt idx="18">
                  <c:v>30522134191074.875</c:v>
                </c:pt>
                <c:pt idx="19">
                  <c:v>30954875294322.785</c:v>
                </c:pt>
                <c:pt idx="20">
                  <c:v>31379909850535.953</c:v>
                </c:pt>
                <c:pt idx="21">
                  <c:v>31777455864805.313</c:v>
                </c:pt>
                <c:pt idx="22">
                  <c:v>32114276660181.328</c:v>
                </c:pt>
                <c:pt idx="23">
                  <c:v>32419882311350.496</c:v>
                </c:pt>
                <c:pt idx="24">
                  <c:v>32693020716468.348</c:v>
                </c:pt>
                <c:pt idx="25">
                  <c:v>32932155745230.813</c:v>
                </c:pt>
                <c:pt idx="26">
                  <c:v>33136127265789.695</c:v>
                </c:pt>
                <c:pt idx="27">
                  <c:v>33303843588656.543</c:v>
                </c:pt>
                <c:pt idx="28">
                  <c:v>33434292537985.297</c:v>
                </c:pt>
                <c:pt idx="29">
                  <c:v>33526217223579.594</c:v>
                </c:pt>
                <c:pt idx="30">
                  <c:v>33578793932161.527</c:v>
                </c:pt>
                <c:pt idx="31">
                  <c:v>33590975329204.637</c:v>
                </c:pt>
                <c:pt idx="32">
                  <c:v>33528528949398.73</c:v>
                </c:pt>
                <c:pt idx="33">
                  <c:v>33424442291486.367</c:v>
                </c:pt>
                <c:pt idx="34">
                  <c:v>33278194498117.277</c:v>
                </c:pt>
                <c:pt idx="35">
                  <c:v>33089422444661.91</c:v>
                </c:pt>
                <c:pt idx="36">
                  <c:v>32857930364544.031</c:v>
                </c:pt>
                <c:pt idx="37">
                  <c:v>32583369427415.223</c:v>
                </c:pt>
                <c:pt idx="38">
                  <c:v>32265911820016.141</c:v>
                </c:pt>
                <c:pt idx="39">
                  <c:v>31905598648222.055</c:v>
                </c:pt>
                <c:pt idx="40">
                  <c:v>31503001905013.074</c:v>
                </c:pt>
                <c:pt idx="41">
                  <c:v>31058580359588.922</c:v>
                </c:pt>
              </c:numCache>
            </c:numRef>
          </c:val>
          <c:extLst>
            <c:ext xmlns:c16="http://schemas.microsoft.com/office/drawing/2014/chart" uri="{C3380CC4-5D6E-409C-BE32-E72D297353CC}">
              <c16:uniqueId val="{00000011-8225-4322-8AF4-BEB3F4A82A1E}"/>
            </c:ext>
          </c:extLst>
        </c:ser>
        <c:ser>
          <c:idx val="18"/>
          <c:order val="18"/>
          <c:tx>
            <c:strRef>
              <c:f>'BIFUbC-all'!$A$20</c:f>
              <c:strCache>
                <c:ptCount val="1"/>
                <c:pt idx="0">
                  <c:v>road vehicles 29</c:v>
                </c:pt>
              </c:strCache>
            </c:strRef>
          </c:tx>
          <c:spPr>
            <a:solidFill>
              <a:schemeClr val="accent1">
                <a:lumMod val="8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'BIFUbC-all'!$B$20:$AQ$20</c:f>
              <c:numCache>
                <c:formatCode>General</c:formatCode>
                <c:ptCount val="42"/>
                <c:pt idx="0">
                  <c:v>14915376475235.9</c:v>
                </c:pt>
                <c:pt idx="1">
                  <c:v>13903253878009.703</c:v>
                </c:pt>
                <c:pt idx="2">
                  <c:v>17296221371723.451</c:v>
                </c:pt>
                <c:pt idx="3">
                  <c:v>17754143943900.105</c:v>
                </c:pt>
                <c:pt idx="4">
                  <c:v>18175034567722.766</c:v>
                </c:pt>
                <c:pt idx="5">
                  <c:v>18570389229095.395</c:v>
                </c:pt>
                <c:pt idx="6">
                  <c:v>18947346564144.219</c:v>
                </c:pt>
                <c:pt idx="7">
                  <c:v>19300256497985.949</c:v>
                </c:pt>
                <c:pt idx="8">
                  <c:v>19648353249908.211</c:v>
                </c:pt>
                <c:pt idx="9">
                  <c:v>19992254438320.863</c:v>
                </c:pt>
                <c:pt idx="10">
                  <c:v>20332465329821.797</c:v>
                </c:pt>
                <c:pt idx="11">
                  <c:v>20638807620329.824</c:v>
                </c:pt>
                <c:pt idx="12">
                  <c:v>20941229617899.75</c:v>
                </c:pt>
                <c:pt idx="13">
                  <c:v>21239974743349.133</c:v>
                </c:pt>
                <c:pt idx="14">
                  <c:v>21535211027385.969</c:v>
                </c:pt>
                <c:pt idx="15">
                  <c:v>21826823185253.297</c:v>
                </c:pt>
                <c:pt idx="16">
                  <c:v>22092980757506.934</c:v>
                </c:pt>
                <c:pt idx="17">
                  <c:v>22376881751539.047</c:v>
                </c:pt>
                <c:pt idx="18">
                  <c:v>22656645208700.523</c:v>
                </c:pt>
                <c:pt idx="19">
                  <c:v>22931912649017.855</c:v>
                </c:pt>
                <c:pt idx="20">
                  <c:v>23202275957660.184</c:v>
                </c:pt>
                <c:pt idx="21">
                  <c:v>23453114560969.563</c:v>
                </c:pt>
                <c:pt idx="22">
                  <c:v>23659999744553.129</c:v>
                </c:pt>
                <c:pt idx="23">
                  <c:v>23844813565231.672</c:v>
                </c:pt>
                <c:pt idx="24">
                  <c:v>24006693825392.707</c:v>
                </c:pt>
                <c:pt idx="25">
                  <c:v>24144571231484.152</c:v>
                </c:pt>
                <c:pt idx="26">
                  <c:v>24257654023974.77</c:v>
                </c:pt>
                <c:pt idx="27">
                  <c:v>24345200944200.535</c:v>
                </c:pt>
                <c:pt idx="28">
                  <c:v>24406528923501.172</c:v>
                </c:pt>
                <c:pt idx="29">
                  <c:v>24440776316219.047</c:v>
                </c:pt>
                <c:pt idx="30">
                  <c:v>24447397617345.809</c:v>
                </c:pt>
                <c:pt idx="31">
                  <c:v>24425683831498.23</c:v>
                </c:pt>
                <c:pt idx="32">
                  <c:v>24350824518534.477</c:v>
                </c:pt>
                <c:pt idx="33">
                  <c:v>24246884745334.891</c:v>
                </c:pt>
                <c:pt idx="34">
                  <c:v>24113531989137.254</c:v>
                </c:pt>
                <c:pt idx="35">
                  <c:v>23950546544367.875</c:v>
                </c:pt>
                <c:pt idx="36">
                  <c:v>23757827989387.25</c:v>
                </c:pt>
                <c:pt idx="37">
                  <c:v>23535163263223.398</c:v>
                </c:pt>
                <c:pt idx="38">
                  <c:v>23282713789244.809</c:v>
                </c:pt>
                <c:pt idx="39">
                  <c:v>23000543687117.203</c:v>
                </c:pt>
                <c:pt idx="40">
                  <c:v>22689097193492.129</c:v>
                </c:pt>
                <c:pt idx="41">
                  <c:v>22348733617588.66</c:v>
                </c:pt>
              </c:numCache>
            </c:numRef>
          </c:val>
          <c:extLst>
            <c:ext xmlns:c16="http://schemas.microsoft.com/office/drawing/2014/chart" uri="{C3380CC4-5D6E-409C-BE32-E72D297353CC}">
              <c16:uniqueId val="{00000012-8225-4322-8AF4-BEB3F4A82A1E}"/>
            </c:ext>
          </c:extLst>
        </c:ser>
        <c:ser>
          <c:idx val="19"/>
          <c:order val="19"/>
          <c:tx>
            <c:strRef>
              <c:f>'BIFUbC-all'!$A$21</c:f>
              <c:strCache>
                <c:ptCount val="1"/>
                <c:pt idx="0">
                  <c:v>nonroad vehicles 30</c:v>
                </c:pt>
              </c:strCache>
            </c:strRef>
          </c:tx>
          <c:spPr>
            <a:solidFill>
              <a:schemeClr val="accent2">
                <a:lumMod val="8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'BIFUbC-all'!$B$21:$AQ$21</c:f>
              <c:numCache>
                <c:formatCode>General</c:formatCode>
                <c:ptCount val="42"/>
                <c:pt idx="0">
                  <c:v>12651038364428.051</c:v>
                </c:pt>
                <c:pt idx="1">
                  <c:v>11792568460683.254</c:v>
                </c:pt>
                <c:pt idx="2">
                  <c:v>14670441640988.014</c:v>
                </c:pt>
                <c:pt idx="3">
                  <c:v>15058845918825.918</c:v>
                </c:pt>
                <c:pt idx="4">
                  <c:v>15415840154811.121</c:v>
                </c:pt>
                <c:pt idx="5">
                  <c:v>15751175102399.26</c:v>
                </c:pt>
                <c:pt idx="6">
                  <c:v>16070905664706.762</c:v>
                </c:pt>
                <c:pt idx="7">
                  <c:v>16370239517903.979</c:v>
                </c:pt>
                <c:pt idx="8">
                  <c:v>16665490889561.471</c:v>
                </c:pt>
                <c:pt idx="9">
                  <c:v>16957183635996.967</c:v>
                </c:pt>
                <c:pt idx="10">
                  <c:v>17245746318106.967</c:v>
                </c:pt>
                <c:pt idx="11">
                  <c:v>17505582070580.156</c:v>
                </c:pt>
                <c:pt idx="12">
                  <c:v>17762092678934.988</c:v>
                </c:pt>
                <c:pt idx="13">
                  <c:v>18015484609706.629</c:v>
                </c:pt>
                <c:pt idx="14">
                  <c:v>18265900384469.18</c:v>
                </c:pt>
                <c:pt idx="15">
                  <c:v>18513242220113.648</c:v>
                </c:pt>
                <c:pt idx="16">
                  <c:v>18738993790189.961</c:v>
                </c:pt>
                <c:pt idx="17">
                  <c:v>18979795111776.637</c:v>
                </c:pt>
                <c:pt idx="18">
                  <c:v>19217087025620.793</c:v>
                </c:pt>
                <c:pt idx="19">
                  <c:v>19450565473430.301</c:v>
                </c:pt>
                <c:pt idx="20">
                  <c:v>19679884297239.172</c:v>
                </c:pt>
                <c:pt idx="21">
                  <c:v>19892642506796.625</c:v>
                </c:pt>
                <c:pt idx="22">
                  <c:v>20068119967851.195</c:v>
                </c:pt>
                <c:pt idx="23">
                  <c:v>20224876771111.422</c:v>
                </c:pt>
                <c:pt idx="24">
                  <c:v>20362181611196.488</c:v>
                </c:pt>
                <c:pt idx="25">
                  <c:v>20479127526503.883</c:v>
                </c:pt>
                <c:pt idx="26">
                  <c:v>20575042956364.512</c:v>
                </c:pt>
                <c:pt idx="27">
                  <c:v>20649299174322.039</c:v>
                </c:pt>
                <c:pt idx="28">
                  <c:v>20701316809963.574</c:v>
                </c:pt>
                <c:pt idx="29">
                  <c:v>20730365026069.609</c:v>
                </c:pt>
                <c:pt idx="30">
                  <c:v>20735981132020.148</c:v>
                </c:pt>
                <c:pt idx="31">
                  <c:v>20717563766675.684</c:v>
                </c:pt>
                <c:pt idx="32">
                  <c:v>20654069020712.574</c:v>
                </c:pt>
                <c:pt idx="33">
                  <c:v>20565908587047.285</c:v>
                </c:pt>
                <c:pt idx="34">
                  <c:v>20452800423974.125</c:v>
                </c:pt>
                <c:pt idx="35">
                  <c:v>20314558179935.289</c:v>
                </c:pt>
                <c:pt idx="36">
                  <c:v>20151096678534.703</c:v>
                </c:pt>
                <c:pt idx="37">
                  <c:v>19962235204083.77</c:v>
                </c:pt>
                <c:pt idx="38">
                  <c:v>19748110673892.703</c:v>
                </c:pt>
                <c:pt idx="39">
                  <c:v>19508777473471.129</c:v>
                </c:pt>
                <c:pt idx="40">
                  <c:v>19244612398867.789</c:v>
                </c:pt>
                <c:pt idx="41">
                  <c:v>18955920211730.715</c:v>
                </c:pt>
              </c:numCache>
            </c:numRef>
          </c:val>
          <c:extLst>
            <c:ext xmlns:c16="http://schemas.microsoft.com/office/drawing/2014/chart" uri="{C3380CC4-5D6E-409C-BE32-E72D297353CC}">
              <c16:uniqueId val="{00000013-8225-4322-8AF4-BEB3F4A82A1E}"/>
            </c:ext>
          </c:extLst>
        </c:ser>
        <c:ser>
          <c:idx val="20"/>
          <c:order val="20"/>
          <c:tx>
            <c:strRef>
              <c:f>'BIFUbC-all'!$A$22</c:f>
              <c:strCache>
                <c:ptCount val="1"/>
                <c:pt idx="0">
                  <c:v>appliances and electrical equipment 27</c:v>
                </c:pt>
              </c:strCache>
            </c:strRef>
          </c:tx>
          <c:spPr>
            <a:solidFill>
              <a:schemeClr val="accent3">
                <a:lumMod val="8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'BIFUbC-all'!$B$22:$AQ$22</c:f>
              <c:numCache>
                <c:formatCode>General</c:formatCode>
                <c:ptCount val="42"/>
                <c:pt idx="0">
                  <c:v>9731420767896.6309</c:v>
                </c:pt>
                <c:pt idx="1">
                  <c:v>10336694849506.025</c:v>
                </c:pt>
                <c:pt idx="2">
                  <c:v>11520175519583.76</c:v>
                </c:pt>
                <c:pt idx="3">
                  <c:v>11723372261158.336</c:v>
                </c:pt>
                <c:pt idx="4">
                  <c:v>11903403984857.367</c:v>
                </c:pt>
                <c:pt idx="5">
                  <c:v>12068208413563.881</c:v>
                </c:pt>
                <c:pt idx="6">
                  <c:v>12222639230325.162</c:v>
                </c:pt>
                <c:pt idx="7">
                  <c:v>12363201501924.066</c:v>
                </c:pt>
                <c:pt idx="8">
                  <c:v>12502317261992.371</c:v>
                </c:pt>
                <c:pt idx="9">
                  <c:v>12640307610506.141</c:v>
                </c:pt>
                <c:pt idx="10">
                  <c:v>12777420694686.207</c:v>
                </c:pt>
                <c:pt idx="11">
                  <c:v>12894733734742.281</c:v>
                </c:pt>
                <c:pt idx="12">
                  <c:v>13011106522124.229</c:v>
                </c:pt>
                <c:pt idx="13">
                  <c:v>13126621345743.861</c:v>
                </c:pt>
                <c:pt idx="14">
                  <c:v>13241317423420.998</c:v>
                </c:pt>
                <c:pt idx="15">
                  <c:v>13355064438188.631</c:v>
                </c:pt>
                <c:pt idx="16">
                  <c:v>13454514284476.613</c:v>
                </c:pt>
                <c:pt idx="17">
                  <c:v>13565986713817.111</c:v>
                </c:pt>
                <c:pt idx="18">
                  <c:v>13676053126752.535</c:v>
                </c:pt>
                <c:pt idx="19">
                  <c:v>13784460999741.834</c:v>
                </c:pt>
                <c:pt idx="20">
                  <c:v>13890934584072.328</c:v>
                </c:pt>
                <c:pt idx="21">
                  <c:v>13986728551415.443</c:v>
                </c:pt>
                <c:pt idx="22">
                  <c:v>14057402468059.523</c:v>
                </c:pt>
                <c:pt idx="23">
                  <c:v>14116135506413.5</c:v>
                </c:pt>
                <c:pt idx="24">
                  <c:v>14162491718751.092</c:v>
                </c:pt>
                <c:pt idx="25">
                  <c:v>14195914848049.43</c:v>
                </c:pt>
                <c:pt idx="26">
                  <c:v>14216014189569.668</c:v>
                </c:pt>
                <c:pt idx="27">
                  <c:v>14222429139957.631</c:v>
                </c:pt>
                <c:pt idx="28">
                  <c:v>14214833173710.207</c:v>
                </c:pt>
                <c:pt idx="29">
                  <c:v>14192795836308.67</c:v>
                </c:pt>
                <c:pt idx="30">
                  <c:v>14156070707690.973</c:v>
                </c:pt>
                <c:pt idx="31">
                  <c:v>14104315828092.92</c:v>
                </c:pt>
                <c:pt idx="32">
                  <c:v>14023309516148.764</c:v>
                </c:pt>
                <c:pt idx="33">
                  <c:v>13927048168719.256</c:v>
                </c:pt>
                <c:pt idx="34">
                  <c:v>13815399063079.502</c:v>
                </c:pt>
                <c:pt idx="35">
                  <c:v>13688292212122.578</c:v>
                </c:pt>
                <c:pt idx="36">
                  <c:v>13545723415658.342</c:v>
                </c:pt>
                <c:pt idx="37">
                  <c:v>13387621713655.258</c:v>
                </c:pt>
                <c:pt idx="38">
                  <c:v>13214126777511.869</c:v>
                </c:pt>
                <c:pt idx="39">
                  <c:v>13025319541320.836</c:v>
                </c:pt>
                <c:pt idx="40">
                  <c:v>12821492842061.068</c:v>
                </c:pt>
                <c:pt idx="41">
                  <c:v>12602887145344.738</c:v>
                </c:pt>
              </c:numCache>
            </c:numRef>
          </c:val>
          <c:extLst>
            <c:ext xmlns:c16="http://schemas.microsoft.com/office/drawing/2014/chart" uri="{C3380CC4-5D6E-409C-BE32-E72D297353CC}">
              <c16:uniqueId val="{00000014-8225-4322-8AF4-BEB3F4A82A1E}"/>
            </c:ext>
          </c:extLst>
        </c:ser>
        <c:ser>
          <c:idx val="21"/>
          <c:order val="21"/>
          <c:tx>
            <c:strRef>
              <c:f>'BIFUbC-all'!$A$23</c:f>
              <c:strCache>
                <c:ptCount val="1"/>
                <c:pt idx="0">
                  <c:v>computers and electronics 26</c:v>
                </c:pt>
              </c:strCache>
            </c:strRef>
          </c:tx>
          <c:spPr>
            <a:solidFill>
              <a:schemeClr val="accent4">
                <a:lumMod val="8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'BIFUbC-all'!$B$23:$AQ$23</c:f>
              <c:numCache>
                <c:formatCode>General</c:formatCode>
                <c:ptCount val="42"/>
                <c:pt idx="0">
                  <c:v>24481705539259.332</c:v>
                </c:pt>
                <c:pt idx="1">
                  <c:v>23575161090262.898</c:v>
                </c:pt>
                <c:pt idx="2">
                  <c:v>27844273575191.48</c:v>
                </c:pt>
                <c:pt idx="3">
                  <c:v>28699153320509.035</c:v>
                </c:pt>
                <c:pt idx="4">
                  <c:v>29492682947552.527</c:v>
                </c:pt>
                <c:pt idx="5">
                  <c:v>30243044601507.434</c:v>
                </c:pt>
                <c:pt idx="6">
                  <c:v>30961615961710.961</c:v>
                </c:pt>
                <c:pt idx="7">
                  <c:v>31638991081104.602</c:v>
                </c:pt>
                <c:pt idx="8">
                  <c:v>32306583775442.676</c:v>
                </c:pt>
                <c:pt idx="9">
                  <c:v>32965492671831.801</c:v>
                </c:pt>
                <c:pt idx="10">
                  <c:v>33616633355424.922</c:v>
                </c:pt>
                <c:pt idx="11">
                  <c:v>34210062033615.363</c:v>
                </c:pt>
                <c:pt idx="12">
                  <c:v>34795247959700.484</c:v>
                </c:pt>
                <c:pt idx="13">
                  <c:v>35372675308892.945</c:v>
                </c:pt>
                <c:pt idx="14">
                  <c:v>35942698632308.961</c:v>
                </c:pt>
                <c:pt idx="15">
                  <c:v>36505194226496.227</c:v>
                </c:pt>
                <c:pt idx="16">
                  <c:v>37023640198299.922</c:v>
                </c:pt>
                <c:pt idx="17">
                  <c:v>37570413889776.82</c:v>
                </c:pt>
                <c:pt idx="18">
                  <c:v>38108966285039.938</c:v>
                </c:pt>
                <c:pt idx="19">
                  <c:v>38638736190967.367</c:v>
                </c:pt>
                <c:pt idx="20">
                  <c:v>39159071140619</c:v>
                </c:pt>
                <c:pt idx="21">
                  <c:v>39645286555999.633</c:v>
                </c:pt>
                <c:pt idx="22">
                  <c:v>40055939879705.305</c:v>
                </c:pt>
                <c:pt idx="23">
                  <c:v>40427871102674.469</c:v>
                </c:pt>
                <c:pt idx="24">
                  <c:v>40759532306921.445</c:v>
                </c:pt>
                <c:pt idx="25">
                  <c:v>41049021802816.195</c:v>
                </c:pt>
                <c:pt idx="26">
                  <c:v>41294907000383.914</c:v>
                </c:pt>
                <c:pt idx="27">
                  <c:v>41495840694894.023</c:v>
                </c:pt>
                <c:pt idx="28">
                  <c:v>41650574768803.406</c:v>
                </c:pt>
                <c:pt idx="29">
                  <c:v>41757556267029.789</c:v>
                </c:pt>
                <c:pt idx="30">
                  <c:v>41815771845610.867</c:v>
                </c:pt>
                <c:pt idx="31">
                  <c:v>41823929528345.344</c:v>
                </c:pt>
                <c:pt idx="32">
                  <c:v>41739425402812.039</c:v>
                </c:pt>
                <c:pt idx="33">
                  <c:v>41603349942960.836</c:v>
                </c:pt>
                <c:pt idx="34">
                  <c:v>41415065229154.75</c:v>
                </c:pt>
                <c:pt idx="35">
                  <c:v>41174129303234.984</c:v>
                </c:pt>
                <c:pt idx="36">
                  <c:v>40880308030916.477</c:v>
                </c:pt>
                <c:pt idx="37">
                  <c:v>40533176392100.102</c:v>
                </c:pt>
                <c:pt idx="38">
                  <c:v>40132957079358.039</c:v>
                </c:pt>
                <c:pt idx="39">
                  <c:v>39679709121380.328</c:v>
                </c:pt>
                <c:pt idx="40">
                  <c:v>39174151194549.531</c:v>
                </c:pt>
                <c:pt idx="41">
                  <c:v>38616860405602.422</c:v>
                </c:pt>
              </c:numCache>
            </c:numRef>
          </c:val>
          <c:extLst>
            <c:ext xmlns:c16="http://schemas.microsoft.com/office/drawing/2014/chart" uri="{C3380CC4-5D6E-409C-BE32-E72D297353CC}">
              <c16:uniqueId val="{00000015-8225-4322-8AF4-BEB3F4A82A1E}"/>
            </c:ext>
          </c:extLst>
        </c:ser>
        <c:ser>
          <c:idx val="22"/>
          <c:order val="22"/>
          <c:tx>
            <c:strRef>
              <c:f>'BIFUbC-all'!$A$24</c:f>
              <c:strCache>
                <c:ptCount val="1"/>
                <c:pt idx="0">
                  <c:v>other machinery 28</c:v>
                </c:pt>
              </c:strCache>
            </c:strRef>
          </c:tx>
          <c:spPr>
            <a:solidFill>
              <a:schemeClr val="accent5">
                <a:lumMod val="8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'BIFUbC-all'!$B$24:$AQ$24</c:f>
              <c:numCache>
                <c:formatCode>General</c:formatCode>
                <c:ptCount val="42"/>
                <c:pt idx="0">
                  <c:v>12729473687299.578</c:v>
                </c:pt>
                <c:pt idx="1">
                  <c:v>13080537113381.705</c:v>
                </c:pt>
                <c:pt idx="2">
                  <c:v>14249961821933.594</c:v>
                </c:pt>
                <c:pt idx="3">
                  <c:v>14607739475443.533</c:v>
                </c:pt>
                <c:pt idx="4">
                  <c:v>14935294619565.156</c:v>
                </c:pt>
                <c:pt idx="5">
                  <c:v>15242152305549.59</c:v>
                </c:pt>
                <c:pt idx="6">
                  <c:v>15534212846961.809</c:v>
                </c:pt>
                <c:pt idx="7">
                  <c:v>15806872654389.443</c:v>
                </c:pt>
                <c:pt idx="8">
                  <c:v>16075903882215.193</c:v>
                </c:pt>
                <c:pt idx="9">
                  <c:v>16341798087172.959</c:v>
                </c:pt>
                <c:pt idx="10">
                  <c:v>16604954621781.238</c:v>
                </c:pt>
                <c:pt idx="11">
                  <c:v>16840735754911.967</c:v>
                </c:pt>
                <c:pt idx="12">
                  <c:v>17073607001767.881</c:v>
                </c:pt>
                <c:pt idx="13">
                  <c:v>17303753622289.563</c:v>
                </c:pt>
                <c:pt idx="14">
                  <c:v>17531300131965.832</c:v>
                </c:pt>
                <c:pt idx="15">
                  <c:v>17756141299604.898</c:v>
                </c:pt>
                <c:pt idx="16">
                  <c:v>17960519784405.16</c:v>
                </c:pt>
                <c:pt idx="17">
                  <c:v>18179555838279.855</c:v>
                </c:pt>
                <c:pt idx="18">
                  <c:v>18395441542299.922</c:v>
                </c:pt>
                <c:pt idx="19">
                  <c:v>18607878918601.578</c:v>
                </c:pt>
                <c:pt idx="20">
                  <c:v>18816530979444.688</c:v>
                </c:pt>
                <c:pt idx="21">
                  <c:v>19009542265323.5</c:v>
                </c:pt>
                <c:pt idx="22">
                  <c:v>19167137009677.102</c:v>
                </c:pt>
                <c:pt idx="23">
                  <c:v>19307076133390.109</c:v>
                </c:pt>
                <c:pt idx="24">
                  <c:v>19428675778477.195</c:v>
                </c:pt>
                <c:pt idx="25">
                  <c:v>19531084840782.125</c:v>
                </c:pt>
                <c:pt idx="26">
                  <c:v>19613677174396.641</c:v>
                </c:pt>
                <c:pt idx="27">
                  <c:v>19675867563046.609</c:v>
                </c:pt>
                <c:pt idx="28">
                  <c:v>19717117835759.332</c:v>
                </c:pt>
                <c:pt idx="29">
                  <c:v>19736745570787.898</c:v>
                </c:pt>
                <c:pt idx="30">
                  <c:v>19734323726931.34</c:v>
                </c:pt>
                <c:pt idx="31">
                  <c:v>19709293124026.934</c:v>
                </c:pt>
                <c:pt idx="32">
                  <c:v>19641654075332.473</c:v>
                </c:pt>
                <c:pt idx="33">
                  <c:v>19550844098358.258</c:v>
                </c:pt>
                <c:pt idx="34">
                  <c:v>19436606230793.07</c:v>
                </c:pt>
                <c:pt idx="35">
                  <c:v>19298774082122.117</c:v>
                </c:pt>
                <c:pt idx="36">
                  <c:v>19137276920942.313</c:v>
                </c:pt>
                <c:pt idx="37">
                  <c:v>18951952797303.371</c:v>
                </c:pt>
                <c:pt idx="38">
                  <c:v>18742940861607.914</c:v>
                </c:pt>
                <c:pt idx="39">
                  <c:v>18510301260682.59</c:v>
                </c:pt>
                <c:pt idx="40">
                  <c:v>18254399407386.836</c:v>
                </c:pt>
                <c:pt idx="41">
                  <c:v>17975531548046.738</c:v>
                </c:pt>
              </c:numCache>
            </c:numRef>
          </c:val>
          <c:extLst>
            <c:ext xmlns:c16="http://schemas.microsoft.com/office/drawing/2014/chart" uri="{C3380CC4-5D6E-409C-BE32-E72D297353CC}">
              <c16:uniqueId val="{00000016-8225-4322-8AF4-BEB3F4A82A1E}"/>
            </c:ext>
          </c:extLst>
        </c:ser>
        <c:ser>
          <c:idx val="23"/>
          <c:order val="23"/>
          <c:tx>
            <c:strRef>
              <c:f>'BIFUbC-all'!$A$25</c:f>
              <c:strCache>
                <c:ptCount val="1"/>
                <c:pt idx="0">
                  <c:v>water and waste 36T39</c:v>
                </c:pt>
              </c:strCache>
            </c:strRef>
          </c:tx>
          <c:spPr>
            <a:solidFill>
              <a:schemeClr val="accent6">
                <a:lumMod val="8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'BIFUbC-all'!$B$25:$AQ$25</c:f>
              <c:numCache>
                <c:formatCode>General</c:formatCode>
                <c:ptCount val="42"/>
                <c:pt idx="0">
                  <c:v>5583599746126.7598</c:v>
                </c:pt>
                <c:pt idx="1">
                  <c:v>5562855447426.0889</c:v>
                </c:pt>
                <c:pt idx="2">
                  <c:v>6158478224316.2432</c:v>
                </c:pt>
                <c:pt idx="3">
                  <c:v>6245739574446.4951</c:v>
                </c:pt>
                <c:pt idx="4">
                  <c:v>6320932142079.8535</c:v>
                </c:pt>
                <c:pt idx="5">
                  <c:v>6388358218896.752</c:v>
                </c:pt>
                <c:pt idx="6">
                  <c:v>6450633268535.1953</c:v>
                </c:pt>
                <c:pt idx="7">
                  <c:v>6505945268555.9854</c:v>
                </c:pt>
                <c:pt idx="8">
                  <c:v>6560853191375.2539</c:v>
                </c:pt>
                <c:pt idx="9">
                  <c:v>6615509748507.873</c:v>
                </c:pt>
                <c:pt idx="10">
                  <c:v>6670029046631.4238</c:v>
                </c:pt>
                <c:pt idx="11">
                  <c:v>6714542419035.9346</c:v>
                </c:pt>
                <c:pt idx="12">
                  <c:v>6758903789133.3027</c:v>
                </c:pt>
                <c:pt idx="13">
                  <c:v>6803140391843.7754</c:v>
                </c:pt>
                <c:pt idx="14">
                  <c:v>6847257935972.6855</c:v>
                </c:pt>
                <c:pt idx="15">
                  <c:v>6891175522574.5684</c:v>
                </c:pt>
                <c:pt idx="16">
                  <c:v>6928007664823.9268</c:v>
                </c:pt>
                <c:pt idx="17">
                  <c:v>6971309789005.6582</c:v>
                </c:pt>
                <c:pt idx="18">
                  <c:v>7014143544141.623</c:v>
                </c:pt>
                <c:pt idx="19">
                  <c:v>7056371048636.2705</c:v>
                </c:pt>
                <c:pt idx="20">
                  <c:v>7097844068895.7559</c:v>
                </c:pt>
                <c:pt idx="21">
                  <c:v>7134095839209.1904</c:v>
                </c:pt>
                <c:pt idx="22">
                  <c:v>7157790872639.8779</c:v>
                </c:pt>
                <c:pt idx="23">
                  <c:v>7175681683871.4297</c:v>
                </c:pt>
                <c:pt idx="24">
                  <c:v>7187564250367.501</c:v>
                </c:pt>
                <c:pt idx="25">
                  <c:v>7193173933588.6855</c:v>
                </c:pt>
                <c:pt idx="26">
                  <c:v>7192330546120.7158</c:v>
                </c:pt>
                <c:pt idx="27">
                  <c:v>7184869250411.1377</c:v>
                </c:pt>
                <c:pt idx="28">
                  <c:v>7170642444254.2061</c:v>
                </c:pt>
                <c:pt idx="29">
                  <c:v>7149450117312.8506</c:v>
                </c:pt>
                <c:pt idx="30">
                  <c:v>7121185072973.4336</c:v>
                </c:pt>
                <c:pt idx="31">
                  <c:v>7085691843084.3652</c:v>
                </c:pt>
                <c:pt idx="32">
                  <c:v>7035851143626.7295</c:v>
                </c:pt>
                <c:pt idx="33">
                  <c:v>6978718732581.041</c:v>
                </c:pt>
                <c:pt idx="34">
                  <c:v>6914242284392.1982</c:v>
                </c:pt>
                <c:pt idx="35">
                  <c:v>6842400407276.749</c:v>
                </c:pt>
                <c:pt idx="36">
                  <c:v>6763204010837.5605</c:v>
                </c:pt>
                <c:pt idx="37">
                  <c:v>6676630050264.0742</c:v>
                </c:pt>
                <c:pt idx="38">
                  <c:v>6582759939289.6436</c:v>
                </c:pt>
                <c:pt idx="39">
                  <c:v>6481644965979.5361</c:v>
                </c:pt>
                <c:pt idx="40">
                  <c:v>6373441036162.1543</c:v>
                </c:pt>
                <c:pt idx="41">
                  <c:v>6258276939153.7012</c:v>
                </c:pt>
              </c:numCache>
            </c:numRef>
          </c:val>
          <c:extLst>
            <c:ext xmlns:c16="http://schemas.microsoft.com/office/drawing/2014/chart" uri="{C3380CC4-5D6E-409C-BE32-E72D297353CC}">
              <c16:uniqueId val="{00000017-8225-4322-8AF4-BEB3F4A82A1E}"/>
            </c:ext>
          </c:extLst>
        </c:ser>
        <c:ser>
          <c:idx val="24"/>
          <c:order val="24"/>
          <c:tx>
            <c:strRef>
              <c:f>'BIFUbC-all'!$A$26</c:f>
              <c:strCache>
                <c:ptCount val="1"/>
                <c:pt idx="0">
                  <c:v>energy pipelines and gas processing 352T353</c:v>
                </c:pt>
              </c:strCache>
            </c:strRef>
          </c:tx>
          <c:spPr>
            <a:solidFill>
              <a:schemeClr val="accent1">
                <a:lumMod val="60000"/>
                <a:lumOff val="4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'BIFUbC-all'!$B$26:$AQ$26</c:f>
              <c:numCache>
                <c:formatCode>General</c:formatCode>
                <c:ptCount val="42"/>
                <c:pt idx="0">
                  <c:v>15256170128626.412</c:v>
                </c:pt>
                <c:pt idx="1">
                  <c:v>14553089179447.764</c:v>
                </c:pt>
                <c:pt idx="2">
                  <c:v>17670772300165.473</c:v>
                </c:pt>
                <c:pt idx="3">
                  <c:v>18916305238944.648</c:v>
                </c:pt>
                <c:pt idx="4">
                  <c:v>20112544230170.43</c:v>
                </c:pt>
                <c:pt idx="5">
                  <c:v>21269089098286.355</c:v>
                </c:pt>
                <c:pt idx="6">
                  <c:v>22392476916426.234</c:v>
                </c:pt>
                <c:pt idx="7">
                  <c:v>23474885602734.434</c:v>
                </c:pt>
                <c:pt idx="8">
                  <c:v>24538937142988.434</c:v>
                </c:pt>
                <c:pt idx="9">
                  <c:v>25585952086591.156</c:v>
                </c:pt>
                <c:pt idx="10">
                  <c:v>26617121841478.629</c:v>
                </c:pt>
                <c:pt idx="11">
                  <c:v>27592619245270.336</c:v>
                </c:pt>
                <c:pt idx="12">
                  <c:v>28551347422825.684</c:v>
                </c:pt>
                <c:pt idx="13">
                  <c:v>29494164993128.758</c:v>
                </c:pt>
                <c:pt idx="14">
                  <c:v>30421798988781.789</c:v>
                </c:pt>
                <c:pt idx="15">
                  <c:v>31334540564432.453</c:v>
                </c:pt>
                <c:pt idx="16">
                  <c:v>32200979802843.805</c:v>
                </c:pt>
                <c:pt idx="17">
                  <c:v>33083984111088.77</c:v>
                </c:pt>
                <c:pt idx="18">
                  <c:v>33952449942158.172</c:v>
                </c:pt>
                <c:pt idx="19">
                  <c:v>34806116148372.992</c:v>
                </c:pt>
                <c:pt idx="20">
                  <c:v>35644595747078.367</c:v>
                </c:pt>
                <c:pt idx="21">
                  <c:v>36445367926516.039</c:v>
                </c:pt>
                <c:pt idx="22">
                  <c:v>37169492589533.914</c:v>
                </c:pt>
                <c:pt idx="23">
                  <c:v>37849985411326.086</c:v>
                </c:pt>
                <c:pt idx="24">
                  <c:v>38484908868966.234</c:v>
                </c:pt>
                <c:pt idx="25">
                  <c:v>39071979200901.555</c:v>
                </c:pt>
                <c:pt idx="26">
                  <c:v>39609343623454.078</c:v>
                </c:pt>
                <c:pt idx="27">
                  <c:v>40095227950375.828</c:v>
                </c:pt>
                <c:pt idx="28">
                  <c:v>40527953194552.906</c:v>
                </c:pt>
                <c:pt idx="29">
                  <c:v>40905543241747.695</c:v>
                </c:pt>
                <c:pt idx="30">
                  <c:v>41226547643542.828</c:v>
                </c:pt>
                <c:pt idx="31">
                  <c:v>41489246912308.555</c:v>
                </c:pt>
                <c:pt idx="32">
                  <c:v>41650697615153.195</c:v>
                </c:pt>
                <c:pt idx="33">
                  <c:v>41751010134250.516</c:v>
                </c:pt>
                <c:pt idx="34">
                  <c:v>41789166733597.047</c:v>
                </c:pt>
                <c:pt idx="35">
                  <c:v>41764359712559.703</c:v>
                </c:pt>
                <c:pt idx="36">
                  <c:v>41676007606610.602</c:v>
                </c:pt>
                <c:pt idx="37">
                  <c:v>41523350744283.594</c:v>
                </c:pt>
                <c:pt idx="38">
                  <c:v>41306308405844.891</c:v>
                </c:pt>
                <c:pt idx="39">
                  <c:v>41024654075788.609</c:v>
                </c:pt>
                <c:pt idx="40">
                  <c:v>40678864891482.555</c:v>
                </c:pt>
                <c:pt idx="41">
                  <c:v>40269299179800.242</c:v>
                </c:pt>
              </c:numCache>
            </c:numRef>
          </c:val>
          <c:extLst>
            <c:ext xmlns:c16="http://schemas.microsoft.com/office/drawing/2014/chart" uri="{C3380CC4-5D6E-409C-BE32-E72D297353CC}">
              <c16:uniqueId val="{00000018-8225-4322-8AF4-BEB3F4A82A1E}"/>
            </c:ext>
          </c:extLst>
        </c:ser>
        <c:ser>
          <c:idx val="25"/>
          <c:order val="25"/>
          <c:tx>
            <c:strRef>
              <c:f>'BIFUbC-all'!$A$27</c:f>
              <c:strCache>
                <c:ptCount val="1"/>
                <c:pt idx="0">
                  <c:v>construction 41T43</c:v>
                </c:pt>
              </c:strCache>
            </c:strRef>
          </c:tx>
          <c:spPr>
            <a:solidFill>
              <a:schemeClr val="accent2">
                <a:lumMod val="60000"/>
                <a:lumOff val="40000"/>
              </a:schemeClr>
            </a:solidFill>
            <a:ln>
              <a:noFill/>
            </a:ln>
            <a:effectLst/>
          </c:spPr>
          <c:cat>
            <c:numRef>
              <c:f>'BIFUbC-all'!$B$1:$AQ$1</c:f>
              <c:numCache>
                <c:formatCode>General</c:formatCode>
                <c:ptCount val="4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numCache>
            </c:numRef>
          </c:cat>
          <c:val>
            <c:numRef>
              <c:f>'BIFUbC-all'!$B$27:$AQ$27</c:f>
              <c:numCache>
                <c:formatCode>General</c:formatCode>
                <c:ptCount val="42"/>
                <c:pt idx="0">
                  <c:v>45750971097880.742</c:v>
                </c:pt>
                <c:pt idx="1">
                  <c:v>49199982997766.633</c:v>
                </c:pt>
                <c:pt idx="2">
                  <c:v>52918450040683.383</c:v>
                </c:pt>
                <c:pt idx="3">
                  <c:v>52824679318473.195</c:v>
                </c:pt>
                <c:pt idx="4">
                  <c:v>52693020100491.508</c:v>
                </c:pt>
                <c:pt idx="5">
                  <c:v>52471546155552.289</c:v>
                </c:pt>
                <c:pt idx="6">
                  <c:v>52171331546900.883</c:v>
                </c:pt>
                <c:pt idx="7">
                  <c:v>51846438482681.242</c:v>
                </c:pt>
                <c:pt idx="8">
                  <c:v>51456564730331.695</c:v>
                </c:pt>
                <c:pt idx="9">
                  <c:v>51049444756940.406</c:v>
                </c:pt>
                <c:pt idx="10">
                  <c:v>50589329005697.359</c:v>
                </c:pt>
                <c:pt idx="11">
                  <c:v>50083711470980.516</c:v>
                </c:pt>
                <c:pt idx="12">
                  <c:v>49570538621215.633</c:v>
                </c:pt>
                <c:pt idx="13">
                  <c:v>49021225373316.539</c:v>
                </c:pt>
                <c:pt idx="14">
                  <c:v>48441540009499.984</c:v>
                </c:pt>
                <c:pt idx="15">
                  <c:v>47861883666918.625</c:v>
                </c:pt>
                <c:pt idx="16">
                  <c:v>47258957985669.672</c:v>
                </c:pt>
                <c:pt idx="17">
                  <c:v>46659766343912.039</c:v>
                </c:pt>
                <c:pt idx="18">
                  <c:v>46043168464855.516</c:v>
                </c:pt>
                <c:pt idx="19">
                  <c:v>45412767367099.063</c:v>
                </c:pt>
                <c:pt idx="20">
                  <c:v>44790327617337.563</c:v>
                </c:pt>
                <c:pt idx="21">
                  <c:v>44158121415591.359</c:v>
                </c:pt>
                <c:pt idx="22">
                  <c:v>43518660293155.695</c:v>
                </c:pt>
                <c:pt idx="23">
                  <c:v>42889511866989.531</c:v>
                </c:pt>
                <c:pt idx="24">
                  <c:v>42255550791072</c:v>
                </c:pt>
                <c:pt idx="25">
                  <c:v>41632363243619.359</c:v>
                </c:pt>
                <c:pt idx="26">
                  <c:v>41005920524450.203</c:v>
                </c:pt>
                <c:pt idx="27">
                  <c:v>40377323611505.234</c:v>
                </c:pt>
                <c:pt idx="28">
                  <c:v>39759135587244.164</c:v>
                </c:pt>
                <c:pt idx="29">
                  <c:v>39139110486220.891</c:v>
                </c:pt>
                <c:pt idx="30">
                  <c:v>38528363859985.781</c:v>
                </c:pt>
                <c:pt idx="31">
                  <c:v>37915428012068.031</c:v>
                </c:pt>
                <c:pt idx="32">
                  <c:v>37300360816829.711</c:v>
                </c:pt>
                <c:pt idx="33">
                  <c:v>36692077589252.281</c:v>
                </c:pt>
                <c:pt idx="34">
                  <c:v>36231527671909.438</c:v>
                </c:pt>
                <c:pt idx="35">
                  <c:v>35621767397185.219</c:v>
                </c:pt>
                <c:pt idx="36">
                  <c:v>35006855837838.867</c:v>
                </c:pt>
                <c:pt idx="37">
                  <c:v>34386104262620.875</c:v>
                </c:pt>
                <c:pt idx="38">
                  <c:v>33765740727627.141</c:v>
                </c:pt>
                <c:pt idx="39">
                  <c:v>33137118044857.316</c:v>
                </c:pt>
                <c:pt idx="40">
                  <c:v>32505622487428.633</c:v>
                </c:pt>
                <c:pt idx="41">
                  <c:v>31863043177029.977</c:v>
                </c:pt>
              </c:numCache>
            </c:numRef>
          </c:val>
          <c:extLst>
            <c:ext xmlns:c16="http://schemas.microsoft.com/office/drawing/2014/chart" uri="{C3380CC4-5D6E-409C-BE32-E72D297353CC}">
              <c16:uniqueId val="{00000019-8225-4322-8AF4-BEB3F4A82A1E}"/>
            </c:ext>
          </c:extLst>
        </c:ser>
        <c:dLbls>
          <c:showLegendKey val="0"/>
          <c:showVal val="0"/>
          <c:showCatName val="0"/>
          <c:showSerName val="0"/>
          <c:showPercent val="0"/>
          <c:showBubbleSize val="0"/>
        </c:dLbls>
        <c:axId val="1381740959"/>
        <c:axId val="1381734719"/>
      </c:areaChart>
      <c:catAx>
        <c:axId val="138174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1734719"/>
        <c:crosses val="autoZero"/>
        <c:auto val="1"/>
        <c:lblAlgn val="ctr"/>
        <c:lblOffset val="100"/>
        <c:noMultiLvlLbl val="0"/>
      </c:catAx>
      <c:valAx>
        <c:axId val="138173471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1740959"/>
        <c:crosses val="autoZero"/>
        <c:crossBetween val="midCat"/>
      </c:valAx>
      <c:spPr>
        <a:noFill/>
        <a:ln>
          <a:noFill/>
        </a:ln>
        <a:effectLst/>
      </c:spPr>
    </c:plotArea>
    <c:legend>
      <c:legendPos val="b"/>
      <c:layout>
        <c:manualLayout>
          <c:xMode val="edge"/>
          <c:yMode val="edge"/>
          <c:x val="3.429442028409966E-2"/>
          <c:y val="0.66054596019363099"/>
          <c:w val="0.93140926178794015"/>
          <c:h val="0.3379535258227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24</xdr:col>
      <xdr:colOff>146562</xdr:colOff>
      <xdr:row>64</xdr:row>
      <xdr:rowOff>33598</xdr:rowOff>
    </xdr:from>
    <xdr:to>
      <xdr:col>32</xdr:col>
      <xdr:colOff>222762</xdr:colOff>
      <xdr:row>74</xdr:row>
      <xdr:rowOff>131767</xdr:rowOff>
    </xdr:to>
    <xdr:graphicFrame macro="">
      <xdr:nvGraphicFramePr>
        <xdr:cNvPr id="2" name="图表 1">
          <a:extLst>
            <a:ext uri="{FF2B5EF4-FFF2-40B4-BE49-F238E27FC236}">
              <a16:creationId xmlns:a16="http://schemas.microsoft.com/office/drawing/2014/main" id="{CC8731C2-A6E3-353E-B3BF-6B2CA774B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565742</xdr:colOff>
      <xdr:row>60</xdr:row>
      <xdr:rowOff>1004626</xdr:rowOff>
    </xdr:from>
    <xdr:to>
      <xdr:col>30</xdr:col>
      <xdr:colOff>185434</xdr:colOff>
      <xdr:row>70</xdr:row>
      <xdr:rowOff>163556</xdr:rowOff>
    </xdr:to>
    <xdr:graphicFrame macro="">
      <xdr:nvGraphicFramePr>
        <xdr:cNvPr id="4" name="图表 3">
          <a:extLst>
            <a:ext uri="{FF2B5EF4-FFF2-40B4-BE49-F238E27FC236}">
              <a16:creationId xmlns:a16="http://schemas.microsoft.com/office/drawing/2014/main" id="{5088BEEF-F9AE-8E6D-FC1E-D5D96CC29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624675</xdr:colOff>
      <xdr:row>209</xdr:row>
      <xdr:rowOff>174847</xdr:rowOff>
    </xdr:from>
    <xdr:to>
      <xdr:col>4</xdr:col>
      <xdr:colOff>385072</xdr:colOff>
      <xdr:row>246</xdr:row>
      <xdr:rowOff>133078</xdr:rowOff>
    </xdr:to>
    <xdr:graphicFrame macro="">
      <xdr:nvGraphicFramePr>
        <xdr:cNvPr id="2" name="图表 1">
          <a:extLst>
            <a:ext uri="{FF2B5EF4-FFF2-40B4-BE49-F238E27FC236}">
              <a16:creationId xmlns:a16="http://schemas.microsoft.com/office/drawing/2014/main" id="{CBE740B4-2038-6212-4A05-53DF3344F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285749</xdr:colOff>
      <xdr:row>32</xdr:row>
      <xdr:rowOff>45944</xdr:rowOff>
    </xdr:from>
    <xdr:to>
      <xdr:col>17</xdr:col>
      <xdr:colOff>89648</xdr:colOff>
      <xdr:row>60</xdr:row>
      <xdr:rowOff>22410</xdr:rowOff>
    </xdr:to>
    <xdr:graphicFrame macro="">
      <xdr:nvGraphicFramePr>
        <xdr:cNvPr id="2" name="图表 1">
          <a:extLst>
            <a:ext uri="{FF2B5EF4-FFF2-40B4-BE49-F238E27FC236}">
              <a16:creationId xmlns:a16="http://schemas.microsoft.com/office/drawing/2014/main" id="{BF797B82-15E3-FEAA-4AE4-BD7E12495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119061</xdr:colOff>
      <xdr:row>28</xdr:row>
      <xdr:rowOff>161925</xdr:rowOff>
    </xdr:from>
    <xdr:to>
      <xdr:col>9</xdr:col>
      <xdr:colOff>304799</xdr:colOff>
      <xdr:row>48</xdr:row>
      <xdr:rowOff>1</xdr:rowOff>
    </xdr:to>
    <xdr:graphicFrame macro="">
      <xdr:nvGraphicFramePr>
        <xdr:cNvPr id="2" name="图表 1">
          <a:extLst>
            <a:ext uri="{FF2B5EF4-FFF2-40B4-BE49-F238E27FC236}">
              <a16:creationId xmlns:a16="http://schemas.microsoft.com/office/drawing/2014/main" id="{5A2DF9F5-8884-3F7C-E9B9-B667CCFC5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tjj.sh.gov.cn/tjnj/20210303/2abf188275224739bd5bce9bf128aca8.html"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94DFE-0A58-429E-B0FB-502D03FE5C16}">
  <dimension ref="A1:B49"/>
  <sheetViews>
    <sheetView topLeftCell="A16" workbookViewId="0">
      <selection activeCell="D20" sqref="D20"/>
    </sheetView>
  </sheetViews>
  <sheetFormatPr defaultColWidth="20.75" defaultRowHeight="14.25"/>
  <cols>
    <col min="1" max="1" width="13.875" customWidth="1"/>
    <col min="2" max="2" width="51.375" customWidth="1"/>
    <col min="3" max="4" width="17.625" customWidth="1"/>
  </cols>
  <sheetData>
    <row r="1" spans="1:2">
      <c r="A1" s="505" t="s">
        <v>804</v>
      </c>
      <c r="B1" s="2"/>
    </row>
    <row r="2" spans="1:2">
      <c r="A2" s="505" t="s">
        <v>805</v>
      </c>
      <c r="B2" s="2"/>
    </row>
    <row r="3" spans="1:2">
      <c r="A3" s="505"/>
      <c r="B3" s="2"/>
    </row>
    <row r="4" spans="1:2">
      <c r="A4" s="505" t="s">
        <v>806</v>
      </c>
      <c r="B4" s="2"/>
    </row>
    <row r="5" spans="1:2">
      <c r="A5" s="2"/>
      <c r="B5" s="506" t="s">
        <v>807</v>
      </c>
    </row>
    <row r="6" spans="1:2">
      <c r="A6" s="2"/>
      <c r="B6" s="48" t="s">
        <v>836</v>
      </c>
    </row>
    <row r="7" spans="1:2">
      <c r="A7" s="2"/>
      <c r="B7" s="48" t="s">
        <v>837</v>
      </c>
    </row>
    <row r="8" spans="1:2">
      <c r="A8" s="2"/>
      <c r="B8" s="507">
        <v>2020</v>
      </c>
    </row>
    <row r="9" spans="1:2">
      <c r="A9" s="2"/>
      <c r="B9" s="507" t="s">
        <v>838</v>
      </c>
    </row>
    <row r="10" spans="1:2">
      <c r="A10" s="2"/>
      <c r="B10" s="510" t="s">
        <v>839</v>
      </c>
    </row>
    <row r="11" spans="1:2">
      <c r="A11" s="2"/>
      <c r="B11" s="2"/>
    </row>
    <row r="12" spans="1:2">
      <c r="A12" s="2"/>
      <c r="B12" s="506" t="s">
        <v>840</v>
      </c>
    </row>
    <row r="13" spans="1:2">
      <c r="A13" s="2"/>
      <c r="B13" s="48" t="s">
        <v>808</v>
      </c>
    </row>
    <row r="14" spans="1:2">
      <c r="A14" s="2"/>
      <c r="B14" s="48" t="s">
        <v>809</v>
      </c>
    </row>
    <row r="15" spans="1:2">
      <c r="A15" s="2"/>
      <c r="B15" s="507">
        <v>2020</v>
      </c>
    </row>
    <row r="16" spans="1:2">
      <c r="A16" s="2"/>
      <c r="B16" s="507" t="s">
        <v>841</v>
      </c>
    </row>
    <row r="17" spans="1:2">
      <c r="A17" s="2"/>
      <c r="B17" s="507" t="s">
        <v>810</v>
      </c>
    </row>
    <row r="18" spans="1:2">
      <c r="A18" s="2"/>
      <c r="B18" s="2"/>
    </row>
    <row r="19" spans="1:2">
      <c r="A19" s="2"/>
      <c r="B19" s="506" t="s">
        <v>811</v>
      </c>
    </row>
    <row r="20" spans="1:2">
      <c r="A20" s="2"/>
      <c r="B20" s="508" t="s">
        <v>812</v>
      </c>
    </row>
    <row r="21" spans="1:2">
      <c r="A21" s="2"/>
      <c r="B21" s="509" t="s">
        <v>813</v>
      </c>
    </row>
    <row r="22" spans="1:2">
      <c r="A22" s="2"/>
      <c r="B22" s="2"/>
    </row>
    <row r="23" spans="1:2">
      <c r="A23" s="2"/>
      <c r="B23" s="506" t="s">
        <v>814</v>
      </c>
    </row>
    <row r="24" spans="1:2">
      <c r="A24" s="2"/>
      <c r="B24" s="48" t="s">
        <v>815</v>
      </c>
    </row>
    <row r="25" spans="1:2">
      <c r="A25" s="2"/>
      <c r="B25" s="48" t="s">
        <v>816</v>
      </c>
    </row>
    <row r="26" spans="1:2">
      <c r="A26" s="2"/>
      <c r="B26" s="507">
        <v>2020</v>
      </c>
    </row>
    <row r="27" spans="1:2">
      <c r="A27" s="2"/>
      <c r="B27" s="507" t="s">
        <v>817</v>
      </c>
    </row>
    <row r="28" spans="1:2">
      <c r="A28" s="2"/>
      <c r="B28" s="507" t="s">
        <v>818</v>
      </c>
    </row>
    <row r="29" spans="1:2">
      <c r="A29" s="2"/>
      <c r="B29" s="2"/>
    </row>
    <row r="30" spans="1:2">
      <c r="A30" s="505" t="s">
        <v>819</v>
      </c>
      <c r="B30" s="2"/>
    </row>
    <row r="31" spans="1:2">
      <c r="A31" s="507" t="s">
        <v>820</v>
      </c>
      <c r="B31" s="2"/>
    </row>
    <row r="32" spans="1:2">
      <c r="A32" s="507" t="s">
        <v>821</v>
      </c>
      <c r="B32" s="2"/>
    </row>
    <row r="33" spans="1:2">
      <c r="A33" s="507" t="s">
        <v>822</v>
      </c>
      <c r="B33" s="2"/>
    </row>
    <row r="34" spans="1:2">
      <c r="A34" s="507" t="s">
        <v>823</v>
      </c>
      <c r="B34" s="2"/>
    </row>
    <row r="35" spans="1:2">
      <c r="A35" s="2"/>
      <c r="B35" s="2"/>
    </row>
    <row r="36" spans="1:2">
      <c r="A36" s="507" t="s">
        <v>824</v>
      </c>
      <c r="B36" s="2"/>
    </row>
    <row r="37" spans="1:2">
      <c r="A37" s="507" t="s">
        <v>825</v>
      </c>
      <c r="B37" s="2"/>
    </row>
    <row r="38" spans="1:2">
      <c r="A38" s="507" t="s">
        <v>826</v>
      </c>
      <c r="B38" s="2"/>
    </row>
    <row r="39" spans="1:2">
      <c r="A39" s="507" t="s">
        <v>827</v>
      </c>
      <c r="B39" s="2"/>
    </row>
    <row r="40" spans="1:2">
      <c r="A40" s="507" t="s">
        <v>828</v>
      </c>
      <c r="B40" s="2"/>
    </row>
    <row r="41" spans="1:2">
      <c r="A41" s="507" t="s">
        <v>829</v>
      </c>
      <c r="B41" s="2"/>
    </row>
    <row r="42" spans="1:2">
      <c r="A42" s="507" t="s">
        <v>830</v>
      </c>
      <c r="B42" s="2"/>
    </row>
    <row r="43" spans="1:2">
      <c r="A43" s="507" t="s">
        <v>831</v>
      </c>
      <c r="B43" s="2"/>
    </row>
    <row r="44" spans="1:2">
      <c r="A44" s="507" t="s">
        <v>832</v>
      </c>
      <c r="B44" s="2"/>
    </row>
    <row r="45" spans="1:2">
      <c r="A45" s="507" t="s">
        <v>833</v>
      </c>
      <c r="B45" s="2"/>
    </row>
    <row r="46" spans="1:2">
      <c r="A46" s="507"/>
      <c r="B46" s="2"/>
    </row>
    <row r="47" spans="1:2">
      <c r="A47" s="507" t="s">
        <v>834</v>
      </c>
      <c r="B47" s="2"/>
    </row>
    <row r="48" spans="1:2">
      <c r="A48" s="507" t="s">
        <v>835</v>
      </c>
      <c r="B48" s="2"/>
    </row>
    <row r="49" spans="1:2">
      <c r="A49" s="507"/>
      <c r="B49" s="2"/>
    </row>
  </sheetData>
  <phoneticPr fontId="2" type="noConversion"/>
  <hyperlinks>
    <hyperlink ref="B10" r:id="rId1" xr:uid="{E18E810B-CEA3-48E0-B32B-469B02F9E47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F816-9850-4556-9CF3-4E866CB33342}">
  <dimension ref="A1:D35"/>
  <sheetViews>
    <sheetView topLeftCell="A13" workbookViewId="0">
      <selection sqref="A1:XFD1048576"/>
    </sheetView>
  </sheetViews>
  <sheetFormatPr defaultColWidth="8.875" defaultRowHeight="14.25"/>
  <cols>
    <col min="1" max="1" width="22.625" style="2" customWidth="1"/>
    <col min="2" max="2" width="18.75" style="2" customWidth="1"/>
    <col min="3" max="3" width="30.25" style="2" customWidth="1"/>
    <col min="4" max="4" width="34.375" style="2" customWidth="1"/>
    <col min="5" max="16384" width="8.875" style="2"/>
  </cols>
  <sheetData>
    <row r="1" spans="1:4" ht="15.75" thickBot="1">
      <c r="A1" s="513" t="s">
        <v>517</v>
      </c>
      <c r="B1" s="514"/>
      <c r="C1" s="108" t="s">
        <v>518</v>
      </c>
      <c r="D1" s="108" t="s">
        <v>519</v>
      </c>
    </row>
    <row r="2" spans="1:4" ht="16.5" thickTop="1" thickBot="1">
      <c r="A2" s="109" t="s">
        <v>497</v>
      </c>
      <c r="B2" s="133" t="s">
        <v>221</v>
      </c>
      <c r="C2" s="132" t="s">
        <v>520</v>
      </c>
      <c r="D2" s="132" t="s">
        <v>521</v>
      </c>
    </row>
    <row r="3" spans="1:4" ht="15.75" thickBot="1">
      <c r="A3" s="110" t="s">
        <v>113</v>
      </c>
      <c r="B3" s="134" t="s">
        <v>245</v>
      </c>
      <c r="C3" s="135" t="s">
        <v>522</v>
      </c>
      <c r="D3" s="135" t="s">
        <v>523</v>
      </c>
    </row>
    <row r="4" spans="1:4" ht="15.75" thickBot="1">
      <c r="A4" s="111" t="s">
        <v>96</v>
      </c>
      <c r="B4" s="121" t="s">
        <v>205</v>
      </c>
      <c r="C4" s="122" t="s">
        <v>524</v>
      </c>
      <c r="D4" s="122" t="s">
        <v>524</v>
      </c>
    </row>
    <row r="5" spans="1:4" ht="15.75" thickBot="1">
      <c r="A5" s="110" t="s">
        <v>97</v>
      </c>
      <c r="B5" s="121" t="s">
        <v>208</v>
      </c>
      <c r="C5" s="122" t="s">
        <v>524</v>
      </c>
      <c r="D5" s="122" t="s">
        <v>524</v>
      </c>
    </row>
    <row r="6" spans="1:4" ht="15.75" thickBot="1">
      <c r="A6" s="111" t="s">
        <v>99</v>
      </c>
      <c r="B6" s="121" t="s">
        <v>525</v>
      </c>
      <c r="C6" s="122" t="s">
        <v>524</v>
      </c>
      <c r="D6" s="122" t="s">
        <v>524</v>
      </c>
    </row>
    <row r="7" spans="1:4" ht="15.75" thickBot="1">
      <c r="A7" s="110" t="s">
        <v>112</v>
      </c>
      <c r="B7" s="136" t="s">
        <v>242</v>
      </c>
      <c r="C7" s="137" t="s">
        <v>526</v>
      </c>
      <c r="D7" s="137" t="s">
        <v>527</v>
      </c>
    </row>
    <row r="8" spans="1:4" ht="15.75" thickBot="1">
      <c r="A8" s="111" t="s">
        <v>107</v>
      </c>
      <c r="B8" s="119" t="s">
        <v>225</v>
      </c>
      <c r="C8" s="120" t="s">
        <v>528</v>
      </c>
      <c r="D8" s="120" t="s">
        <v>529</v>
      </c>
    </row>
    <row r="9" spans="1:4" ht="15.75" thickBot="1">
      <c r="A9" s="110" t="s">
        <v>530</v>
      </c>
      <c r="B9" s="119" t="s">
        <v>231</v>
      </c>
      <c r="C9" s="120" t="s">
        <v>528</v>
      </c>
      <c r="D9" s="120" t="s">
        <v>528</v>
      </c>
    </row>
    <row r="10" spans="1:4" ht="15.75" thickBot="1">
      <c r="A10" s="111" t="s">
        <v>110</v>
      </c>
      <c r="B10" s="119" t="s">
        <v>239</v>
      </c>
      <c r="C10" s="120" t="s">
        <v>528</v>
      </c>
      <c r="D10" s="120" t="s">
        <v>528</v>
      </c>
    </row>
    <row r="11" spans="1:4" ht="15.75" thickBot="1">
      <c r="A11" s="110" t="s">
        <v>105</v>
      </c>
      <c r="B11" s="124" t="s">
        <v>223</v>
      </c>
      <c r="C11" s="125" t="s">
        <v>531</v>
      </c>
      <c r="D11" s="126" t="s">
        <v>532</v>
      </c>
    </row>
    <row r="12" spans="1:4" ht="15.75" thickBot="1">
      <c r="A12" s="111" t="s">
        <v>533</v>
      </c>
      <c r="B12" s="121" t="s">
        <v>212</v>
      </c>
      <c r="C12" s="122" t="s">
        <v>534</v>
      </c>
      <c r="D12" s="123" t="s">
        <v>524</v>
      </c>
    </row>
    <row r="13" spans="1:4" ht="15.75" thickBot="1">
      <c r="A13" s="110" t="s">
        <v>98</v>
      </c>
      <c r="B13" s="121" t="s">
        <v>209</v>
      </c>
      <c r="C13" s="122" t="s">
        <v>534</v>
      </c>
      <c r="D13" s="123" t="s">
        <v>524</v>
      </c>
    </row>
    <row r="14" spans="1:4" ht="15.75" thickBot="1">
      <c r="A14" s="111" t="s">
        <v>103</v>
      </c>
      <c r="B14" s="124" t="s">
        <v>220</v>
      </c>
      <c r="C14" s="125" t="s">
        <v>532</v>
      </c>
      <c r="D14" s="125" t="s">
        <v>536</v>
      </c>
    </row>
    <row r="15" spans="1:4" ht="15.75" thickBot="1">
      <c r="A15" s="110" t="s">
        <v>106</v>
      </c>
      <c r="B15" s="124" t="s">
        <v>224</v>
      </c>
      <c r="C15" s="125" t="s">
        <v>532</v>
      </c>
      <c r="D15" s="125" t="s">
        <v>532</v>
      </c>
    </row>
    <row r="16" spans="1:4" ht="15.75" thickBot="1">
      <c r="A16" s="111" t="s">
        <v>537</v>
      </c>
      <c r="B16" s="119" t="s">
        <v>233</v>
      </c>
      <c r="C16" s="120" t="s">
        <v>532</v>
      </c>
      <c r="D16" s="112" t="s">
        <v>528</v>
      </c>
    </row>
    <row r="17" spans="1:4" ht="15.75" thickBot="1">
      <c r="A17" s="110" t="s">
        <v>538</v>
      </c>
      <c r="B17" s="119" t="s">
        <v>235</v>
      </c>
      <c r="C17" s="120" t="s">
        <v>532</v>
      </c>
      <c r="D17" s="112" t="s">
        <v>528</v>
      </c>
    </row>
    <row r="18" spans="1:4" ht="15.75" thickBot="1">
      <c r="A18" s="111" t="s">
        <v>104</v>
      </c>
      <c r="B18" s="124" t="s">
        <v>222</v>
      </c>
      <c r="C18" s="125" t="s">
        <v>539</v>
      </c>
      <c r="D18" s="126" t="s">
        <v>532</v>
      </c>
    </row>
    <row r="19" spans="1:4" ht="15.75" thickBot="1">
      <c r="A19" s="110" t="s">
        <v>101</v>
      </c>
      <c r="B19" s="115" t="s">
        <v>215</v>
      </c>
      <c r="C19" s="116" t="s">
        <v>540</v>
      </c>
      <c r="D19" s="116" t="s">
        <v>540</v>
      </c>
    </row>
    <row r="20" spans="1:4" ht="16.5" thickTop="1" thickBot="1">
      <c r="A20" s="109" t="s">
        <v>541</v>
      </c>
      <c r="B20" s="117" t="s">
        <v>217</v>
      </c>
      <c r="C20" s="118" t="s">
        <v>540</v>
      </c>
      <c r="D20" s="118" t="s">
        <v>540</v>
      </c>
    </row>
    <row r="21" spans="1:4" ht="15.75" thickBot="1">
      <c r="A21" s="110" t="s">
        <v>542</v>
      </c>
      <c r="B21" s="115" t="s">
        <v>218</v>
      </c>
      <c r="C21" s="116" t="s">
        <v>540</v>
      </c>
      <c r="D21" s="116" t="s">
        <v>540</v>
      </c>
    </row>
    <row r="22" spans="1:4" ht="15.75" thickBot="1">
      <c r="A22" s="111" t="s">
        <v>102</v>
      </c>
      <c r="B22" s="115" t="s">
        <v>219</v>
      </c>
      <c r="C22" s="116" t="s">
        <v>540</v>
      </c>
      <c r="D22" s="116" t="s">
        <v>540</v>
      </c>
    </row>
    <row r="23" spans="1:4" ht="15.75" thickBot="1">
      <c r="A23" s="110" t="s">
        <v>543</v>
      </c>
      <c r="B23" s="115" t="s">
        <v>226</v>
      </c>
      <c r="C23" s="116" t="s">
        <v>540</v>
      </c>
      <c r="D23" s="116" t="s">
        <v>540</v>
      </c>
    </row>
    <row r="24" spans="1:4" ht="15.75" thickBot="1">
      <c r="A24" s="111" t="s">
        <v>544</v>
      </c>
      <c r="B24" s="115" t="s">
        <v>227</v>
      </c>
      <c r="C24" s="116" t="s">
        <v>540</v>
      </c>
      <c r="D24" s="116" t="s">
        <v>540</v>
      </c>
    </row>
    <row r="25" spans="1:4" ht="15.75" thickBot="1">
      <c r="A25" s="110" t="s">
        <v>545</v>
      </c>
      <c r="B25" s="119" t="s">
        <v>229</v>
      </c>
      <c r="C25" s="120" t="s">
        <v>540</v>
      </c>
      <c r="D25" s="112" t="s">
        <v>528</v>
      </c>
    </row>
    <row r="26" spans="1:4" ht="15.75" thickBot="1">
      <c r="A26" s="111" t="s">
        <v>546</v>
      </c>
      <c r="B26" s="115" t="s">
        <v>237</v>
      </c>
      <c r="C26" s="116" t="s">
        <v>540</v>
      </c>
      <c r="D26" s="116" t="s">
        <v>540</v>
      </c>
    </row>
    <row r="27" spans="1:4" ht="15.75" thickBot="1">
      <c r="A27" s="110" t="s">
        <v>109</v>
      </c>
      <c r="B27" s="115" t="s">
        <v>238</v>
      </c>
      <c r="C27" s="116" t="s">
        <v>540</v>
      </c>
      <c r="D27" s="116" t="s">
        <v>540</v>
      </c>
    </row>
    <row r="28" spans="1:4" ht="15.75" thickBot="1">
      <c r="A28" s="111" t="s">
        <v>111</v>
      </c>
      <c r="B28" s="119" t="s">
        <v>240</v>
      </c>
      <c r="C28" s="120" t="s">
        <v>547</v>
      </c>
      <c r="D28" s="120" t="s">
        <v>548</v>
      </c>
    </row>
    <row r="29" spans="1:4" ht="15.75" thickBot="1">
      <c r="A29" s="110" t="s">
        <v>549</v>
      </c>
      <c r="B29" s="119" t="s">
        <v>241</v>
      </c>
      <c r="C29" s="120" t="s">
        <v>547</v>
      </c>
      <c r="D29" s="120" t="s">
        <v>547</v>
      </c>
    </row>
    <row r="30" spans="1:4" ht="15.75" thickBot="1">
      <c r="A30" s="113" t="s">
        <v>550</v>
      </c>
      <c r="B30" s="127" t="s">
        <v>551</v>
      </c>
      <c r="C30" s="128" t="s">
        <v>550</v>
      </c>
      <c r="D30" s="128" t="s">
        <v>552</v>
      </c>
    </row>
    <row r="31" spans="1:4" ht="15.75" thickBot="1">
      <c r="A31" s="114" t="s">
        <v>553</v>
      </c>
      <c r="B31" s="127" t="s">
        <v>554</v>
      </c>
      <c r="C31" s="128" t="s">
        <v>553</v>
      </c>
      <c r="D31" s="128" t="s">
        <v>552</v>
      </c>
    </row>
    <row r="32" spans="1:4" ht="15.75" thickBot="1">
      <c r="A32" s="113" t="s">
        <v>555</v>
      </c>
      <c r="B32" s="127" t="s">
        <v>556</v>
      </c>
      <c r="C32" s="128" t="s">
        <v>555</v>
      </c>
      <c r="D32" s="128" t="s">
        <v>552</v>
      </c>
    </row>
    <row r="33" spans="1:4" ht="15.75" thickBot="1">
      <c r="A33" s="114" t="s">
        <v>557</v>
      </c>
      <c r="B33" s="127" t="s">
        <v>558</v>
      </c>
      <c r="C33" s="128" t="s">
        <v>557</v>
      </c>
      <c r="D33" s="128" t="s">
        <v>552</v>
      </c>
    </row>
    <row r="34" spans="1:4" ht="15.75" thickBot="1">
      <c r="A34" s="111" t="s">
        <v>100</v>
      </c>
      <c r="B34" s="121" t="s">
        <v>214</v>
      </c>
      <c r="C34" s="122" t="s">
        <v>552</v>
      </c>
      <c r="D34" s="123" t="s">
        <v>524</v>
      </c>
    </row>
    <row r="35" spans="1:4" ht="15.75" thickBot="1">
      <c r="A35" s="110" t="s">
        <v>114</v>
      </c>
      <c r="B35" s="129" t="s">
        <v>248</v>
      </c>
      <c r="C35" s="130" t="s">
        <v>552</v>
      </c>
      <c r="D35" s="131" t="s">
        <v>559</v>
      </c>
    </row>
  </sheetData>
  <mergeCells count="1">
    <mergeCell ref="A1:B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E238B-29A4-4B23-9042-43B63DD83CBC}">
  <dimension ref="A1:C43"/>
  <sheetViews>
    <sheetView workbookViewId="0">
      <selection sqref="A1:XFD1048576"/>
    </sheetView>
  </sheetViews>
  <sheetFormatPr defaultColWidth="8.875" defaultRowHeight="14.25"/>
  <cols>
    <col min="1" max="3" width="41.25" style="2" customWidth="1"/>
    <col min="4" max="16384" width="8.875" style="2"/>
  </cols>
  <sheetData>
    <row r="1" spans="1:3">
      <c r="A1" s="421" t="s">
        <v>680</v>
      </c>
      <c r="B1" s="422" t="s">
        <v>565</v>
      </c>
      <c r="C1" s="148" t="s">
        <v>617</v>
      </c>
    </row>
    <row r="2" spans="1:3">
      <c r="A2" s="423" t="s">
        <v>117</v>
      </c>
      <c r="B2" s="424" t="s">
        <v>117</v>
      </c>
      <c r="C2" s="352" t="s">
        <v>611</v>
      </c>
    </row>
    <row r="3" spans="1:3">
      <c r="A3" s="425" t="s">
        <v>119</v>
      </c>
      <c r="B3" s="426" t="s">
        <v>119</v>
      </c>
      <c r="C3" s="356" t="s">
        <v>618</v>
      </c>
    </row>
    <row r="4" spans="1:3">
      <c r="A4" s="425" t="s">
        <v>121</v>
      </c>
      <c r="B4" s="426" t="s">
        <v>121</v>
      </c>
      <c r="C4" s="356" t="s">
        <v>619</v>
      </c>
    </row>
    <row r="5" spans="1:3">
      <c r="A5" s="425" t="s">
        <v>123</v>
      </c>
      <c r="B5" s="426" t="s">
        <v>123</v>
      </c>
      <c r="C5" s="356" t="s">
        <v>619</v>
      </c>
    </row>
    <row r="6" spans="1:3">
      <c r="A6" s="425" t="s">
        <v>125</v>
      </c>
      <c r="B6" s="426" t="s">
        <v>125</v>
      </c>
      <c r="C6" s="356" t="s">
        <v>619</v>
      </c>
    </row>
    <row r="7" spans="1:3">
      <c r="A7" s="425" t="s">
        <v>254</v>
      </c>
      <c r="B7" s="426" t="s">
        <v>254</v>
      </c>
      <c r="C7" s="356" t="s">
        <v>788</v>
      </c>
    </row>
    <row r="8" spans="1:3">
      <c r="A8" s="425" t="s">
        <v>127</v>
      </c>
      <c r="B8" s="426" t="s">
        <v>127</v>
      </c>
      <c r="C8" s="356" t="s">
        <v>788</v>
      </c>
    </row>
    <row r="9" spans="1:3">
      <c r="A9" s="425" t="s">
        <v>129</v>
      </c>
      <c r="B9" s="426" t="s">
        <v>129</v>
      </c>
      <c r="C9" s="356" t="s">
        <v>621</v>
      </c>
    </row>
    <row r="10" spans="1:3">
      <c r="A10" s="425" t="s">
        <v>131</v>
      </c>
      <c r="B10" s="426" t="s">
        <v>131</v>
      </c>
      <c r="C10" s="356" t="s">
        <v>621</v>
      </c>
    </row>
    <row r="11" spans="1:3">
      <c r="A11" s="425" t="s">
        <v>133</v>
      </c>
      <c r="B11" s="426" t="s">
        <v>133</v>
      </c>
      <c r="C11" s="356" t="s">
        <v>621</v>
      </c>
    </row>
    <row r="12" spans="1:3">
      <c r="A12" s="425" t="s">
        <v>135</v>
      </c>
      <c r="B12" s="426" t="s">
        <v>135</v>
      </c>
      <c r="C12" s="356" t="s">
        <v>621</v>
      </c>
    </row>
    <row r="13" spans="1:3">
      <c r="A13" s="425" t="s">
        <v>137</v>
      </c>
      <c r="B13" s="426" t="s">
        <v>137</v>
      </c>
      <c r="C13" s="356" t="s">
        <v>622</v>
      </c>
    </row>
    <row r="14" spans="1:3">
      <c r="A14" s="425" t="s">
        <v>139</v>
      </c>
      <c r="B14" s="426" t="s">
        <v>139</v>
      </c>
      <c r="C14" s="356" t="s">
        <v>622</v>
      </c>
    </row>
    <row r="15" spans="1:3">
      <c r="A15" s="425" t="s">
        <v>141</v>
      </c>
      <c r="B15" s="426" t="s">
        <v>141</v>
      </c>
      <c r="C15" s="356" t="s">
        <v>622</v>
      </c>
    </row>
    <row r="16" spans="1:3">
      <c r="A16" s="425" t="s">
        <v>143</v>
      </c>
      <c r="B16" s="426" t="s">
        <v>143</v>
      </c>
      <c r="C16" s="356" t="s">
        <v>623</v>
      </c>
    </row>
    <row r="17" spans="1:3">
      <c r="A17" s="425" t="s">
        <v>145</v>
      </c>
      <c r="B17" s="426" t="s">
        <v>145</v>
      </c>
      <c r="C17" s="356" t="s">
        <v>623</v>
      </c>
    </row>
    <row r="18" spans="1:3">
      <c r="A18" s="425" t="s">
        <v>267</v>
      </c>
      <c r="B18" s="426" t="s">
        <v>267</v>
      </c>
      <c r="C18" s="356" t="s">
        <v>624</v>
      </c>
    </row>
    <row r="19" spans="1:3">
      <c r="A19" s="425" t="s">
        <v>148</v>
      </c>
      <c r="B19" s="426" t="s">
        <v>148</v>
      </c>
      <c r="C19" s="356" t="s">
        <v>624</v>
      </c>
    </row>
    <row r="20" spans="1:3">
      <c r="A20" s="425" t="s">
        <v>150</v>
      </c>
      <c r="B20" s="426" t="s">
        <v>150</v>
      </c>
      <c r="C20" s="356" t="s">
        <v>624</v>
      </c>
    </row>
    <row r="21" spans="1:3">
      <c r="A21" s="425" t="s">
        <v>152</v>
      </c>
      <c r="B21" s="426" t="s">
        <v>152</v>
      </c>
      <c r="C21" s="356" t="s">
        <v>612</v>
      </c>
    </row>
    <row r="22" spans="1:3">
      <c r="A22" s="425" t="s">
        <v>268</v>
      </c>
      <c r="B22" s="426" t="s">
        <v>268</v>
      </c>
      <c r="C22" s="356" t="s">
        <v>625</v>
      </c>
    </row>
    <row r="23" spans="1:3">
      <c r="A23" s="425" t="s">
        <v>155</v>
      </c>
      <c r="B23" s="426" t="s">
        <v>155</v>
      </c>
      <c r="C23" s="348"/>
    </row>
    <row r="24" spans="1:3">
      <c r="A24" s="425" t="s">
        <v>157</v>
      </c>
      <c r="B24" s="426" t="s">
        <v>157</v>
      </c>
      <c r="C24" s="356" t="s">
        <v>625</v>
      </c>
    </row>
    <row r="25" spans="1:3">
      <c r="A25" s="425" t="s">
        <v>257</v>
      </c>
      <c r="B25" s="426" t="s">
        <v>257</v>
      </c>
      <c r="C25" s="356" t="s">
        <v>626</v>
      </c>
    </row>
    <row r="26" spans="1:3">
      <c r="A26" s="425" t="s">
        <v>161</v>
      </c>
      <c r="B26" s="426" t="s">
        <v>161</v>
      </c>
      <c r="C26" s="356" t="s">
        <v>789</v>
      </c>
    </row>
    <row r="27" spans="1:3">
      <c r="A27" s="425" t="s">
        <v>163</v>
      </c>
      <c r="B27" s="426" t="s">
        <v>163</v>
      </c>
      <c r="C27" s="356" t="s">
        <v>628</v>
      </c>
    </row>
    <row r="28" spans="1:3">
      <c r="A28" s="425" t="s">
        <v>271</v>
      </c>
      <c r="B28" s="426" t="s">
        <v>271</v>
      </c>
      <c r="C28" s="356" t="s">
        <v>629</v>
      </c>
    </row>
    <row r="29" spans="1:3">
      <c r="A29" s="425" t="s">
        <v>166</v>
      </c>
      <c r="B29" s="426" t="s">
        <v>166</v>
      </c>
      <c r="C29" s="356" t="s">
        <v>630</v>
      </c>
    </row>
    <row r="30" spans="1:3">
      <c r="A30" s="425" t="s">
        <v>168</v>
      </c>
      <c r="B30" s="426" t="s">
        <v>168</v>
      </c>
      <c r="C30" s="356" t="s">
        <v>631</v>
      </c>
    </row>
    <row r="31" spans="1:3">
      <c r="A31" s="425" t="s">
        <v>170</v>
      </c>
      <c r="B31" s="426" t="s">
        <v>170</v>
      </c>
      <c r="C31" s="356" t="s">
        <v>632</v>
      </c>
    </row>
    <row r="32" spans="1:3">
      <c r="A32" s="425" t="s">
        <v>259</v>
      </c>
      <c r="B32" s="426" t="s">
        <v>259</v>
      </c>
      <c r="C32" s="356" t="s">
        <v>633</v>
      </c>
    </row>
    <row r="33" spans="1:3">
      <c r="A33" s="425" t="s">
        <v>338</v>
      </c>
      <c r="B33" s="426" t="s">
        <v>338</v>
      </c>
      <c r="C33" s="356" t="s">
        <v>634</v>
      </c>
    </row>
    <row r="34" spans="1:3">
      <c r="A34" s="425" t="s">
        <v>173</v>
      </c>
      <c r="B34" s="426" t="s">
        <v>173</v>
      </c>
      <c r="C34" s="356" t="s">
        <v>635</v>
      </c>
    </row>
    <row r="35" spans="1:3">
      <c r="A35" s="425" t="s">
        <v>175</v>
      </c>
      <c r="B35" s="426" t="s">
        <v>175</v>
      </c>
      <c r="C35" s="356" t="s">
        <v>636</v>
      </c>
    </row>
    <row r="36" spans="1:3">
      <c r="A36" s="425" t="s">
        <v>177</v>
      </c>
      <c r="B36" s="426" t="s">
        <v>177</v>
      </c>
      <c r="C36" s="356" t="s">
        <v>636</v>
      </c>
    </row>
    <row r="37" spans="1:3">
      <c r="A37" s="425" t="s">
        <v>179</v>
      </c>
      <c r="B37" s="426" t="s">
        <v>179</v>
      </c>
      <c r="C37" s="356" t="s">
        <v>637</v>
      </c>
    </row>
    <row r="38" spans="1:3">
      <c r="A38" s="425" t="s">
        <v>181</v>
      </c>
      <c r="B38" s="426" t="s">
        <v>181</v>
      </c>
      <c r="C38" s="356" t="s">
        <v>638</v>
      </c>
    </row>
    <row r="39" spans="1:3">
      <c r="A39" s="425" t="s">
        <v>261</v>
      </c>
      <c r="B39" s="426" t="s">
        <v>261</v>
      </c>
      <c r="C39" s="356" t="s">
        <v>637</v>
      </c>
    </row>
    <row r="40" spans="1:3">
      <c r="A40" s="425" t="s">
        <v>183</v>
      </c>
      <c r="B40" s="426" t="s">
        <v>183</v>
      </c>
      <c r="C40" s="348"/>
    </row>
    <row r="41" spans="1:3">
      <c r="A41" s="425" t="s">
        <v>185</v>
      </c>
      <c r="B41" s="426" t="s">
        <v>185</v>
      </c>
      <c r="C41" s="356" t="s">
        <v>613</v>
      </c>
    </row>
    <row r="42" spans="1:3">
      <c r="A42" s="427" t="s">
        <v>187</v>
      </c>
      <c r="B42" s="428" t="s">
        <v>187</v>
      </c>
      <c r="C42" s="357" t="s">
        <v>638</v>
      </c>
    </row>
    <row r="43" spans="1:3">
      <c r="A43" s="421" t="s">
        <v>686</v>
      </c>
      <c r="B43" s="422" t="s">
        <v>690</v>
      </c>
      <c r="C43" s="148" t="s">
        <v>641</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6B09A-52EE-44BD-A2C7-22969B73767B}">
  <dimension ref="A1:K33"/>
  <sheetViews>
    <sheetView topLeftCell="A13" zoomScale="70" zoomScaleNormal="70" workbookViewId="0">
      <selection activeCell="N24" sqref="N24"/>
    </sheetView>
  </sheetViews>
  <sheetFormatPr defaultColWidth="8.875" defaultRowHeight="14.25"/>
  <cols>
    <col min="1" max="1" width="15.25" style="2" customWidth="1"/>
    <col min="2" max="2" width="14.125" style="2" customWidth="1"/>
    <col min="3" max="4" width="15.25" style="2" customWidth="1"/>
    <col min="5" max="5" width="31.875" style="2" customWidth="1"/>
    <col min="6" max="9" width="15.25" style="2" customWidth="1"/>
    <col min="10" max="10" width="42.125" style="2" customWidth="1"/>
    <col min="11" max="11" width="9.125" style="47" bestFit="1" customWidth="1"/>
    <col min="12" max="16384" width="8.875" style="2"/>
  </cols>
  <sheetData>
    <row r="1" spans="1:11">
      <c r="A1" s="515" t="s">
        <v>188</v>
      </c>
      <c r="B1" s="516" t="s">
        <v>189</v>
      </c>
      <c r="C1" s="12" t="s">
        <v>190</v>
      </c>
      <c r="D1" s="13" t="s">
        <v>191</v>
      </c>
      <c r="E1" s="13" t="s">
        <v>192</v>
      </c>
      <c r="F1" s="13" t="s">
        <v>193</v>
      </c>
      <c r="G1" s="13" t="s">
        <v>194</v>
      </c>
      <c r="H1" s="13" t="s">
        <v>195</v>
      </c>
      <c r="I1" s="13" t="s">
        <v>196</v>
      </c>
      <c r="J1" s="13" t="s">
        <v>197</v>
      </c>
    </row>
    <row r="2" spans="1:11">
      <c r="A2" s="515"/>
      <c r="B2" s="516"/>
      <c r="C2" s="14" t="s">
        <v>198</v>
      </c>
      <c r="D2" s="15" t="s">
        <v>199</v>
      </c>
      <c r="E2" s="15" t="s">
        <v>200</v>
      </c>
      <c r="F2" s="15" t="s">
        <v>201</v>
      </c>
      <c r="G2" s="15" t="s">
        <v>202</v>
      </c>
      <c r="H2" s="15" t="s">
        <v>203</v>
      </c>
      <c r="I2" s="15" t="s">
        <v>204</v>
      </c>
      <c r="J2" s="15"/>
    </row>
    <row r="3" spans="1:11" ht="50.25">
      <c r="A3" s="216" t="s">
        <v>505</v>
      </c>
      <c r="B3" s="16" t="s">
        <v>206</v>
      </c>
      <c r="C3" s="16">
        <v>209.08</v>
      </c>
      <c r="D3" s="17">
        <v>0.71430000000000005</v>
      </c>
      <c r="E3" s="18">
        <f>C3*10^12/1055.05585</f>
        <v>198169604007.21915</v>
      </c>
      <c r="F3" s="19">
        <v>2.7489999999999997E-3</v>
      </c>
      <c r="G3" s="20">
        <v>0.94</v>
      </c>
      <c r="H3" s="21">
        <f t="shared" ref="H3:H29" si="0">C3*F3*G3*44/12</f>
        <v>1.9810093042666665</v>
      </c>
      <c r="I3" s="17">
        <f>H3/D3</f>
        <v>2.7733575588221564</v>
      </c>
      <c r="J3" s="22" t="s">
        <v>207</v>
      </c>
    </row>
    <row r="4" spans="1:11" ht="62.25">
      <c r="A4" s="217" t="s">
        <v>66</v>
      </c>
      <c r="B4" s="16" t="s">
        <v>206</v>
      </c>
      <c r="C4" s="16">
        <v>263.44</v>
      </c>
      <c r="D4" s="17">
        <v>0.9</v>
      </c>
      <c r="E4" s="18">
        <f t="shared" ref="E4:E33" si="1">C4*10^12/1055.05585</f>
        <v>249692942795.39801</v>
      </c>
      <c r="F4" s="19">
        <v>2.5399999999999997E-3</v>
      </c>
      <c r="G4" s="20">
        <v>0.93</v>
      </c>
      <c r="H4" s="21">
        <f t="shared" si="0"/>
        <v>2.2817592159999998</v>
      </c>
      <c r="I4" s="17">
        <f t="shared" ref="I4:I29" si="2">H4/D4</f>
        <v>2.5352880177777775</v>
      </c>
      <c r="J4" s="22" t="s">
        <v>207</v>
      </c>
    </row>
    <row r="5" spans="1:11" ht="74.25">
      <c r="A5" s="217" t="s">
        <v>67</v>
      </c>
      <c r="B5" s="16" t="s">
        <v>206</v>
      </c>
      <c r="C5" s="23">
        <v>83.63</v>
      </c>
      <c r="D5" s="24">
        <v>0.28570000000000001</v>
      </c>
      <c r="E5" s="18">
        <f t="shared" si="1"/>
        <v>79265945968.642319</v>
      </c>
      <c r="F5" s="25">
        <v>2.5400000000000002E-3</v>
      </c>
      <c r="G5" s="20">
        <v>0.9</v>
      </c>
      <c r="H5" s="21">
        <f t="shared" si="0"/>
        <v>0.70098665999999998</v>
      </c>
      <c r="I5" s="17">
        <f t="shared" si="2"/>
        <v>2.4535759887994399</v>
      </c>
      <c r="J5" s="22" t="s">
        <v>207</v>
      </c>
    </row>
    <row r="6" spans="1:11" ht="50.25">
      <c r="A6" s="217" t="s">
        <v>68</v>
      </c>
      <c r="B6" s="16" t="s">
        <v>210</v>
      </c>
      <c r="C6" s="16">
        <v>154.72999999999999</v>
      </c>
      <c r="D6" s="17">
        <f>C6/292.7</f>
        <v>0.5286299965835326</v>
      </c>
      <c r="E6" s="18">
        <f t="shared" si="1"/>
        <v>146655743390.26697</v>
      </c>
      <c r="F6" s="19">
        <v>2.66E-3</v>
      </c>
      <c r="G6" s="20">
        <v>0.9</v>
      </c>
      <c r="H6" s="21">
        <f t="shared" si="0"/>
        <v>1.3582199399999999</v>
      </c>
      <c r="I6" s="17">
        <f t="shared" si="2"/>
        <v>2.5693205999999997</v>
      </c>
      <c r="J6" s="22" t="s">
        <v>211</v>
      </c>
    </row>
    <row r="7" spans="1:11" ht="50.25">
      <c r="A7" s="217" t="s">
        <v>69</v>
      </c>
      <c r="B7" s="16" t="s">
        <v>210</v>
      </c>
      <c r="C7" s="16">
        <v>83.74</v>
      </c>
      <c r="D7" s="17">
        <f>C7/292.7</f>
        <v>0.28609497779296206</v>
      </c>
      <c r="E7" s="18">
        <f t="shared" si="1"/>
        <v>79370205852.135696</v>
      </c>
      <c r="F7" s="19">
        <v>2.7299999999999998E-3</v>
      </c>
      <c r="G7" s="20">
        <v>0.98</v>
      </c>
      <c r="H7" s="21">
        <f t="shared" si="0"/>
        <v>0.82147265199999986</v>
      </c>
      <c r="I7" s="17">
        <f t="shared" si="2"/>
        <v>2.8713284599999995</v>
      </c>
      <c r="J7" s="22" t="s">
        <v>213</v>
      </c>
    </row>
    <row r="8" spans="1:11" ht="50.25">
      <c r="A8" s="217" t="s">
        <v>70</v>
      </c>
      <c r="B8" s="16" t="s">
        <v>206</v>
      </c>
      <c r="C8" s="16">
        <v>284.35000000000002</v>
      </c>
      <c r="D8" s="17">
        <v>0.97140000000000004</v>
      </c>
      <c r="E8" s="391">
        <f t="shared" si="1"/>
        <v>269511798830.36523</v>
      </c>
      <c r="F8" s="19">
        <v>2.9399999999999999E-3</v>
      </c>
      <c r="G8" s="20">
        <v>0.93</v>
      </c>
      <c r="H8" s="21">
        <f t="shared" si="0"/>
        <v>2.8507224900000008</v>
      </c>
      <c r="I8" s="17">
        <f t="shared" si="2"/>
        <v>2.9346535824583082</v>
      </c>
      <c r="J8" s="22" t="s">
        <v>207</v>
      </c>
    </row>
    <row r="9" spans="1:11" ht="62.25">
      <c r="A9" s="70" t="s">
        <v>71</v>
      </c>
      <c r="B9" s="16" t="s">
        <v>216</v>
      </c>
      <c r="C9" s="16">
        <v>1735.35</v>
      </c>
      <c r="D9" s="17">
        <v>5.9284999999999997</v>
      </c>
      <c r="E9" s="18">
        <f t="shared" si="1"/>
        <v>1644794443820.2017</v>
      </c>
      <c r="F9" s="19">
        <v>1.3599999999999999E-3</v>
      </c>
      <c r="G9" s="20">
        <v>0.99</v>
      </c>
      <c r="H9" s="21">
        <f t="shared" si="0"/>
        <v>8.5670758799999991</v>
      </c>
      <c r="I9" s="17">
        <f t="shared" si="2"/>
        <v>1.4450663540524584</v>
      </c>
      <c r="J9" s="22" t="s">
        <v>207</v>
      </c>
      <c r="K9" s="47" t="s">
        <v>793</v>
      </c>
    </row>
    <row r="10" spans="1:11" ht="62.25">
      <c r="A10" s="70" t="s">
        <v>72</v>
      </c>
      <c r="B10" s="16" t="s">
        <v>216</v>
      </c>
      <c r="C10" s="16">
        <v>376.3</v>
      </c>
      <c r="D10" s="17">
        <f>C10/292.7</f>
        <v>1.2856166723607791</v>
      </c>
      <c r="E10" s="387">
        <f t="shared" si="1"/>
        <v>356663583259.59711</v>
      </c>
      <c r="F10" s="19">
        <v>7.0800000000000004E-3</v>
      </c>
      <c r="G10" s="20">
        <v>0.99</v>
      </c>
      <c r="H10" s="21">
        <f t="shared" si="0"/>
        <v>9.671060520000001</v>
      </c>
      <c r="I10" s="17">
        <f t="shared" si="2"/>
        <v>7.5225070799999996</v>
      </c>
      <c r="J10" s="22" t="s">
        <v>211</v>
      </c>
      <c r="K10" s="47">
        <f>E10/E12</f>
        <v>0.71991582169504487</v>
      </c>
    </row>
    <row r="11" spans="1:11" ht="62.25">
      <c r="A11" s="70" t="s">
        <v>73</v>
      </c>
      <c r="B11" s="16" t="s">
        <v>216</v>
      </c>
      <c r="C11" s="16">
        <v>794.5</v>
      </c>
      <c r="D11" s="17">
        <f>C11/292.7</f>
        <v>2.7143833276392213</v>
      </c>
      <c r="E11" s="387">
        <f t="shared" si="1"/>
        <v>753040703958.94214</v>
      </c>
      <c r="F11" s="19">
        <v>4.6899999999999997E-3</v>
      </c>
      <c r="G11" s="20">
        <v>0.99</v>
      </c>
      <c r="H11" s="21">
        <f t="shared" si="0"/>
        <v>13.526124149999999</v>
      </c>
      <c r="I11" s="17">
        <f t="shared" si="2"/>
        <v>4.9831296899999993</v>
      </c>
      <c r="J11" s="22" t="s">
        <v>211</v>
      </c>
      <c r="K11" s="47">
        <f>E11/E12</f>
        <v>1.5199923474268222</v>
      </c>
    </row>
    <row r="12" spans="1:11" ht="50.25">
      <c r="A12" s="144" t="s">
        <v>74</v>
      </c>
      <c r="B12" s="16" t="s">
        <v>216</v>
      </c>
      <c r="C12" s="23">
        <v>522.70000000000005</v>
      </c>
      <c r="D12" s="24">
        <v>1.786</v>
      </c>
      <c r="E12" s="387">
        <f t="shared" si="1"/>
        <v>495424010018.04791</v>
      </c>
      <c r="F12" s="19">
        <v>1.2199999999999999E-3</v>
      </c>
      <c r="G12" s="20">
        <v>0.99</v>
      </c>
      <c r="H12" s="21">
        <f t="shared" si="0"/>
        <v>2.31482922</v>
      </c>
      <c r="I12" s="17">
        <f t="shared" si="2"/>
        <v>1.2960969876819708</v>
      </c>
      <c r="J12" s="22" t="s">
        <v>207</v>
      </c>
    </row>
    <row r="13" spans="1:11" ht="74.25">
      <c r="A13" s="220" t="s">
        <v>75</v>
      </c>
      <c r="B13" s="16" t="s">
        <v>206</v>
      </c>
      <c r="C13" s="16">
        <v>334.53</v>
      </c>
      <c r="D13" s="17">
        <f>C13/292.7</f>
        <v>1.1429108302015716</v>
      </c>
      <c r="E13" s="18">
        <f t="shared" si="1"/>
        <v>317073262045.79596</v>
      </c>
      <c r="F13" s="19">
        <v>2.5799999999999998E-3</v>
      </c>
      <c r="G13" s="20">
        <v>0.93</v>
      </c>
      <c r="H13" s="21">
        <f t="shared" si="0"/>
        <v>2.9431280339999994</v>
      </c>
      <c r="I13" s="17">
        <f t="shared" si="2"/>
        <v>2.5751160599999996</v>
      </c>
      <c r="J13" s="22" t="s">
        <v>211</v>
      </c>
    </row>
    <row r="14" spans="1:11" ht="50.25">
      <c r="A14" s="218" t="s">
        <v>77</v>
      </c>
      <c r="B14" s="16" t="s">
        <v>206</v>
      </c>
      <c r="C14" s="16">
        <v>418.16</v>
      </c>
      <c r="D14" s="17">
        <v>1.4286000000000001</v>
      </c>
      <c r="E14" s="18">
        <f t="shared" si="1"/>
        <v>396339208014.43829</v>
      </c>
      <c r="F14" s="19">
        <v>2.0100000000000001E-3</v>
      </c>
      <c r="G14" s="20">
        <v>0.98</v>
      </c>
      <c r="H14" s="21">
        <f t="shared" si="0"/>
        <v>3.0202024160000001</v>
      </c>
      <c r="I14" s="17">
        <f t="shared" si="2"/>
        <v>2.1140994092118155</v>
      </c>
      <c r="J14" s="22" t="s">
        <v>207</v>
      </c>
    </row>
    <row r="15" spans="1:11" ht="50.25">
      <c r="A15" s="220" t="s">
        <v>78</v>
      </c>
      <c r="B15" s="16" t="s">
        <v>206</v>
      </c>
      <c r="C15" s="16">
        <v>430.7</v>
      </c>
      <c r="D15" s="17">
        <v>1.4714</v>
      </c>
      <c r="E15" s="18">
        <f t="shared" si="1"/>
        <v>408224834732.68268</v>
      </c>
      <c r="F15" s="19">
        <v>1.89E-3</v>
      </c>
      <c r="G15" s="20">
        <v>0.98</v>
      </c>
      <c r="H15" s="21">
        <f t="shared" si="0"/>
        <v>2.9250559799999998</v>
      </c>
      <c r="I15" s="17">
        <f t="shared" si="2"/>
        <v>1.987940723120837</v>
      </c>
      <c r="J15" s="22" t="s">
        <v>207</v>
      </c>
    </row>
    <row r="16" spans="1:11" ht="50.25">
      <c r="A16" s="220" t="s">
        <v>79</v>
      </c>
      <c r="B16" s="16" t="s">
        <v>206</v>
      </c>
      <c r="C16" s="16">
        <v>430.7</v>
      </c>
      <c r="D16" s="17">
        <v>1.4714</v>
      </c>
      <c r="E16" s="18">
        <f t="shared" si="1"/>
        <v>408224834732.68268</v>
      </c>
      <c r="F16" s="19">
        <v>1.89E-3</v>
      </c>
      <c r="G16" s="20">
        <v>0.98</v>
      </c>
      <c r="H16" s="21">
        <f t="shared" si="0"/>
        <v>2.9250559799999998</v>
      </c>
      <c r="I16" s="17">
        <f t="shared" si="2"/>
        <v>1.987940723120837</v>
      </c>
      <c r="J16" s="22" t="s">
        <v>207</v>
      </c>
    </row>
    <row r="17" spans="1:11" ht="50.25">
      <c r="A17" s="220" t="s">
        <v>80</v>
      </c>
      <c r="B17" s="16" t="s">
        <v>206</v>
      </c>
      <c r="C17" s="16">
        <v>426.52</v>
      </c>
      <c r="D17" s="17">
        <v>1.4571000000000001</v>
      </c>
      <c r="E17" s="18">
        <f t="shared" si="1"/>
        <v>404262959159.93451</v>
      </c>
      <c r="F17" s="19">
        <v>2.0200000000000001E-3</v>
      </c>
      <c r="G17" s="20">
        <v>0.98</v>
      </c>
      <c r="H17" s="21">
        <f t="shared" si="0"/>
        <v>3.095909637333333</v>
      </c>
      <c r="I17" s="17">
        <f t="shared" si="2"/>
        <v>2.1247063601217024</v>
      </c>
      <c r="J17" s="22" t="s">
        <v>207</v>
      </c>
    </row>
    <row r="18" spans="1:11" ht="50.25">
      <c r="A18" s="219" t="s">
        <v>81</v>
      </c>
      <c r="B18" s="16" t="s">
        <v>206</v>
      </c>
      <c r="C18" s="16">
        <v>418.16</v>
      </c>
      <c r="D18" s="17">
        <v>1.4286000000000001</v>
      </c>
      <c r="E18" s="18">
        <f t="shared" si="1"/>
        <v>396339208014.43829</v>
      </c>
      <c r="F18" s="19">
        <v>2.1099999999999999E-3</v>
      </c>
      <c r="G18" s="20">
        <v>0.98</v>
      </c>
      <c r="H18" s="21">
        <f t="shared" si="0"/>
        <v>3.1704612426666667</v>
      </c>
      <c r="I18" s="17">
        <f t="shared" si="2"/>
        <v>2.2192784842969808</v>
      </c>
      <c r="J18" s="22" t="s">
        <v>207</v>
      </c>
    </row>
    <row r="19" spans="1:11" ht="50.25">
      <c r="A19" s="70" t="s">
        <v>82</v>
      </c>
      <c r="B19" s="16" t="s">
        <v>206</v>
      </c>
      <c r="C19" s="16">
        <v>439.07</v>
      </c>
      <c r="D19" s="17">
        <f t="shared" ref="D19:D24" si="3">C19/292.7</f>
        <v>1.5000683293474548</v>
      </c>
      <c r="E19" s="387">
        <f t="shared" si="1"/>
        <v>416158064049.40558</v>
      </c>
      <c r="F19" s="19">
        <v>2E-3</v>
      </c>
      <c r="G19" s="20">
        <v>0.98</v>
      </c>
      <c r="H19" s="21">
        <f t="shared" si="0"/>
        <v>3.1554497333333331</v>
      </c>
      <c r="I19" s="17">
        <f t="shared" si="2"/>
        <v>2.1035373333333331</v>
      </c>
      <c r="J19" s="22" t="s">
        <v>211</v>
      </c>
      <c r="K19" s="47">
        <f>E19/E12</f>
        <v>0.84000382628658887</v>
      </c>
    </row>
    <row r="20" spans="1:11" ht="50.25">
      <c r="A20" s="70" t="s">
        <v>83</v>
      </c>
      <c r="B20" s="16" t="s">
        <v>206</v>
      </c>
      <c r="C20" s="16">
        <v>413.98</v>
      </c>
      <c r="D20" s="17">
        <f t="shared" si="3"/>
        <v>1.4143491629654938</v>
      </c>
      <c r="E20" s="387">
        <f t="shared" si="1"/>
        <v>392377332441.69019</v>
      </c>
      <c r="F20" s="19">
        <v>2E-3</v>
      </c>
      <c r="G20" s="20">
        <v>0.98</v>
      </c>
      <c r="H20" s="21">
        <f t="shared" si="0"/>
        <v>2.9751362666666665</v>
      </c>
      <c r="I20" s="17">
        <f t="shared" si="2"/>
        <v>2.1035373333333331</v>
      </c>
      <c r="J20" s="22" t="s">
        <v>228</v>
      </c>
      <c r="K20" s="47">
        <f>E20/E12</f>
        <v>0.79200306102927098</v>
      </c>
    </row>
    <row r="21" spans="1:11" ht="62.25">
      <c r="A21" s="219" t="s">
        <v>84</v>
      </c>
      <c r="B21" s="16" t="s">
        <v>206</v>
      </c>
      <c r="C21" s="16">
        <v>399.25</v>
      </c>
      <c r="D21" s="17">
        <f t="shared" si="3"/>
        <v>1.3640245985650838</v>
      </c>
      <c r="E21" s="459">
        <f t="shared" si="1"/>
        <v>378415986224.80505</v>
      </c>
      <c r="F21" s="19">
        <v>2E-3</v>
      </c>
      <c r="G21" s="20">
        <v>0.98</v>
      </c>
      <c r="H21" s="21">
        <f t="shared" si="0"/>
        <v>2.8692766666666665</v>
      </c>
      <c r="I21" s="17">
        <f t="shared" si="2"/>
        <v>2.1035373333333331</v>
      </c>
      <c r="J21" s="22" t="s">
        <v>230</v>
      </c>
      <c r="K21" s="47">
        <f>E21/$E$27</f>
        <v>0.97425573450463632</v>
      </c>
    </row>
    <row r="22" spans="1:11" ht="50.25">
      <c r="A22" s="221" t="s">
        <v>85</v>
      </c>
      <c r="B22" s="16" t="s">
        <v>206</v>
      </c>
      <c r="C22" s="16">
        <v>429.45</v>
      </c>
      <c r="D22" s="17">
        <f t="shared" si="3"/>
        <v>1.4672019132217287</v>
      </c>
      <c r="E22" s="459">
        <f t="shared" si="1"/>
        <v>407040063329.34888</v>
      </c>
      <c r="F22" s="19">
        <v>2E-3</v>
      </c>
      <c r="G22" s="20">
        <v>0.98</v>
      </c>
      <c r="H22" s="21">
        <f t="shared" si="0"/>
        <v>3.0863139999999998</v>
      </c>
      <c r="I22" s="17">
        <f t="shared" si="2"/>
        <v>2.1035373333333331</v>
      </c>
      <c r="J22" s="22" t="s">
        <v>232</v>
      </c>
      <c r="K22" s="47">
        <f t="shared" ref="K22:K24" si="4">E22/$E$27</f>
        <v>1.0479502196193264</v>
      </c>
    </row>
    <row r="23" spans="1:11" ht="62.25">
      <c r="A23" s="219" t="s">
        <v>86</v>
      </c>
      <c r="B23" s="16" t="s">
        <v>206</v>
      </c>
      <c r="C23" s="16">
        <v>389.31</v>
      </c>
      <c r="D23" s="17">
        <f t="shared" si="3"/>
        <v>1.3300649128800821</v>
      </c>
      <c r="E23" s="459">
        <f t="shared" si="1"/>
        <v>368994684025.495</v>
      </c>
      <c r="F23" s="26">
        <v>2.2000000000000001E-3</v>
      </c>
      <c r="G23" s="20">
        <v>0.98</v>
      </c>
      <c r="H23" s="21">
        <f t="shared" si="0"/>
        <v>3.0776253199999997</v>
      </c>
      <c r="I23" s="17">
        <f t="shared" si="2"/>
        <v>2.3138910666666663</v>
      </c>
      <c r="J23" s="22" t="s">
        <v>234</v>
      </c>
      <c r="K23" s="47">
        <f t="shared" si="4"/>
        <v>0.95000000000000007</v>
      </c>
    </row>
    <row r="24" spans="1:11" ht="62.25">
      <c r="A24" s="219" t="s">
        <v>87</v>
      </c>
      <c r="B24" s="16" t="s">
        <v>206</v>
      </c>
      <c r="C24" s="16">
        <v>319.47000000000003</v>
      </c>
      <c r="D24" s="17">
        <f t="shared" si="3"/>
        <v>1.0914588315681586</v>
      </c>
      <c r="E24" s="459">
        <f t="shared" si="1"/>
        <v>302799136178.43073</v>
      </c>
      <c r="F24" s="26">
        <v>2.7499999999999998E-3</v>
      </c>
      <c r="G24" s="20">
        <v>0.98</v>
      </c>
      <c r="H24" s="21">
        <f t="shared" si="0"/>
        <v>3.1568960499999998</v>
      </c>
      <c r="I24" s="17">
        <f t="shared" si="2"/>
        <v>2.892363833333333</v>
      </c>
      <c r="J24" s="22" t="s">
        <v>236</v>
      </c>
      <c r="K24" s="47">
        <f t="shared" si="4"/>
        <v>0.77957540263543179</v>
      </c>
    </row>
    <row r="25" spans="1:11" ht="62.25">
      <c r="A25" s="70" t="s">
        <v>88</v>
      </c>
      <c r="B25" s="16" t="s">
        <v>206</v>
      </c>
      <c r="C25" s="16">
        <v>501.79</v>
      </c>
      <c r="D25" s="17">
        <v>1.7142999999999999</v>
      </c>
      <c r="E25" s="18">
        <f t="shared" si="1"/>
        <v>475605153983.08063</v>
      </c>
      <c r="F25" s="19">
        <v>1.72E-3</v>
      </c>
      <c r="G25" s="20">
        <v>0.99</v>
      </c>
      <c r="H25" s="21">
        <f t="shared" si="0"/>
        <v>3.1329760439999998</v>
      </c>
      <c r="I25" s="17">
        <f t="shared" si="2"/>
        <v>1.827554129382255</v>
      </c>
      <c r="J25" s="22" t="s">
        <v>207</v>
      </c>
    </row>
    <row r="26" spans="1:11" ht="62.25">
      <c r="A26" s="70" t="s">
        <v>89</v>
      </c>
      <c r="B26" s="16" t="s">
        <v>206</v>
      </c>
      <c r="C26" s="16">
        <v>459.98</v>
      </c>
      <c r="D26" s="17">
        <v>1.5713999999999999</v>
      </c>
      <c r="E26" s="18">
        <f t="shared" si="1"/>
        <v>435976920084.3728</v>
      </c>
      <c r="F26" s="19">
        <v>1.82E-3</v>
      </c>
      <c r="G26" s="20">
        <v>0.99</v>
      </c>
      <c r="H26" s="21">
        <f t="shared" si="0"/>
        <v>3.0389038680000002</v>
      </c>
      <c r="I26" s="17">
        <f t="shared" si="2"/>
        <v>1.9338830775105005</v>
      </c>
      <c r="J26" s="22" t="s">
        <v>207</v>
      </c>
    </row>
    <row r="27" spans="1:11" ht="74.25">
      <c r="A27" s="219" t="s">
        <v>90</v>
      </c>
      <c r="B27" s="16" t="s">
        <v>206</v>
      </c>
      <c r="C27" s="16">
        <v>409.8</v>
      </c>
      <c r="D27" s="17">
        <f>C27/292.7</f>
        <v>1.4000683293474547</v>
      </c>
      <c r="E27" s="459">
        <f t="shared" si="1"/>
        <v>388415456868.94208</v>
      </c>
      <c r="F27" s="19">
        <v>2E-3</v>
      </c>
      <c r="G27" s="20">
        <v>0.99</v>
      </c>
      <c r="H27" s="21">
        <f t="shared" si="0"/>
        <v>2.9751480000000003</v>
      </c>
      <c r="I27" s="17">
        <f t="shared" si="2"/>
        <v>2.1250020000000003</v>
      </c>
      <c r="J27" s="22" t="s">
        <v>236</v>
      </c>
    </row>
    <row r="28" spans="1:11" ht="50.25">
      <c r="A28" s="219" t="s">
        <v>91</v>
      </c>
      <c r="B28" s="16" t="s">
        <v>216</v>
      </c>
      <c r="C28" s="16">
        <v>3558.45</v>
      </c>
      <c r="D28" s="17">
        <v>12.15</v>
      </c>
      <c r="E28" s="18">
        <f>C28*10^12/1055.05585</f>
        <v>3372759840154.4336</v>
      </c>
      <c r="F28" s="19">
        <v>1.5300000000000001E-3</v>
      </c>
      <c r="G28" s="20">
        <v>0.99</v>
      </c>
      <c r="H28" s="21">
        <f t="shared" si="0"/>
        <v>19.763275455000002</v>
      </c>
      <c r="I28" s="17">
        <f t="shared" si="2"/>
        <v>1.6266070333333336</v>
      </c>
      <c r="J28" s="22" t="s">
        <v>207</v>
      </c>
    </row>
    <row r="29" spans="1:11" ht="62.25">
      <c r="A29" s="219" t="s">
        <v>92</v>
      </c>
      <c r="B29" s="16" t="s">
        <v>206</v>
      </c>
      <c r="C29" s="16">
        <v>514.34</v>
      </c>
      <c r="D29" s="17">
        <f>C29/292.7</f>
        <v>1.757225828493338</v>
      </c>
      <c r="E29" s="18">
        <f t="shared" si="1"/>
        <v>487500258872.5517</v>
      </c>
      <c r="F29" s="19">
        <v>1.5299999999999999E-3</v>
      </c>
      <c r="G29" s="20">
        <v>1</v>
      </c>
      <c r="H29" s="21">
        <f t="shared" si="0"/>
        <v>2.8854473999999999</v>
      </c>
      <c r="I29" s="17">
        <f t="shared" si="2"/>
        <v>1.6420469999999998</v>
      </c>
      <c r="J29" s="22" t="s">
        <v>236</v>
      </c>
    </row>
    <row r="30" spans="1:11" ht="50.25">
      <c r="A30" s="102" t="s">
        <v>93</v>
      </c>
      <c r="B30" s="22" t="s">
        <v>243</v>
      </c>
      <c r="C30" s="16">
        <v>10</v>
      </c>
      <c r="D30" s="17">
        <f>C30/292.7</f>
        <v>3.4164673727365903E-2</v>
      </c>
      <c r="E30" s="18">
        <f t="shared" si="1"/>
        <v>9478171226.6701336</v>
      </c>
      <c r="F30" s="25"/>
      <c r="G30" s="20">
        <v>1</v>
      </c>
      <c r="H30" s="21"/>
      <c r="I30" s="17"/>
      <c r="J30" s="22" t="s">
        <v>244</v>
      </c>
    </row>
    <row r="31" spans="1:11" ht="50.25">
      <c r="A31" s="223" t="s">
        <v>94</v>
      </c>
      <c r="B31" s="22" t="s">
        <v>246</v>
      </c>
      <c r="C31" s="22">
        <v>360</v>
      </c>
      <c r="D31" s="17">
        <f>C31/292.7</f>
        <v>1.2299282541851726</v>
      </c>
      <c r="E31" s="18">
        <f t="shared" si="1"/>
        <v>341214164160.12482</v>
      </c>
      <c r="F31" s="22"/>
      <c r="G31" s="20">
        <v>1</v>
      </c>
      <c r="H31" s="27"/>
      <c r="I31" s="24"/>
      <c r="J31" s="22"/>
    </row>
    <row r="32" spans="1:11">
      <c r="A32" s="28" t="s">
        <v>247</v>
      </c>
      <c r="B32" s="22" t="s">
        <v>210</v>
      </c>
      <c r="C32" s="29">
        <v>9.6903209999999991</v>
      </c>
      <c r="D32" s="22"/>
      <c r="E32" s="18">
        <f t="shared" si="1"/>
        <v>9184652167.9397354</v>
      </c>
      <c r="F32" s="22"/>
      <c r="G32" s="22"/>
      <c r="H32" s="22"/>
      <c r="I32" s="22"/>
      <c r="J32" s="22"/>
    </row>
    <row r="33" spans="1:10" ht="62.25">
      <c r="A33" s="222" t="s">
        <v>95</v>
      </c>
      <c r="B33" s="26" t="s">
        <v>249</v>
      </c>
      <c r="C33" s="16">
        <v>292.70999999999998</v>
      </c>
      <c r="D33" s="17">
        <f>C33/292.7</f>
        <v>1.0000341646737274</v>
      </c>
      <c r="E33" s="391">
        <f t="shared" si="1"/>
        <v>277435549975.86145</v>
      </c>
      <c r="F33" s="19">
        <v>0</v>
      </c>
      <c r="G33" s="20">
        <v>1</v>
      </c>
      <c r="H33" s="21">
        <f>C33*F33*G33*44/12</f>
        <v>0</v>
      </c>
      <c r="I33" s="17">
        <f>H33/D33</f>
        <v>0</v>
      </c>
      <c r="J33" s="22" t="s">
        <v>236</v>
      </c>
    </row>
  </sheetData>
  <mergeCells count="2">
    <mergeCell ref="A1:A2"/>
    <mergeCell ref="B1:B2"/>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709C4-FB09-4797-AD1B-C71545FD5B07}">
  <dimension ref="A1:AH43"/>
  <sheetViews>
    <sheetView zoomScale="70" zoomScaleNormal="70" workbookViewId="0">
      <selection activeCell="A28" sqref="A28:XFD29"/>
    </sheetView>
  </sheetViews>
  <sheetFormatPr defaultColWidth="10.75" defaultRowHeight="14.25"/>
  <cols>
    <col min="1" max="1" width="36.875" style="2" customWidth="1"/>
    <col min="2" max="2" width="67.25" style="94" customWidth="1"/>
    <col min="3" max="3" width="10.75" style="3"/>
    <col min="4" max="4" width="16.875" style="3" customWidth="1"/>
    <col min="5" max="19" width="10.75" style="3"/>
    <col min="20" max="20" width="10.75" style="3" customWidth="1"/>
    <col min="21" max="32" width="10.75" style="3"/>
    <col min="33" max="33" width="10.75" style="163"/>
    <col min="34" max="16384" width="10.75" style="3"/>
  </cols>
  <sheetData>
    <row r="1" spans="1:34" thickBot="1">
      <c r="A1" s="3" t="s">
        <v>490</v>
      </c>
    </row>
    <row r="2" spans="1:34" ht="31.5" thickTop="1" thickBot="1">
      <c r="A2" s="5" t="s">
        <v>64</v>
      </c>
      <c r="B2" s="95"/>
      <c r="D2" s="138" t="s">
        <v>524</v>
      </c>
      <c r="E2" s="138" t="s">
        <v>524</v>
      </c>
      <c r="F2" s="138" t="s">
        <v>524</v>
      </c>
      <c r="G2" s="138" t="s">
        <v>524</v>
      </c>
      <c r="H2" s="138" t="s">
        <v>524</v>
      </c>
      <c r="I2" s="138" t="s">
        <v>524</v>
      </c>
      <c r="J2" s="139" t="s">
        <v>540</v>
      </c>
      <c r="K2" s="139" t="s">
        <v>540</v>
      </c>
      <c r="L2" s="139" t="s">
        <v>540</v>
      </c>
      <c r="M2" s="139" t="s">
        <v>540</v>
      </c>
      <c r="N2" s="126" t="s">
        <v>535</v>
      </c>
      <c r="P2" s="132" t="s">
        <v>521</v>
      </c>
      <c r="Q2" s="126" t="s">
        <v>535</v>
      </c>
      <c r="R2" s="126" t="s">
        <v>535</v>
      </c>
      <c r="S2" s="126" t="s">
        <v>535</v>
      </c>
      <c r="T2" s="120" t="s">
        <v>529</v>
      </c>
      <c r="U2" s="139" t="s">
        <v>540</v>
      </c>
      <c r="V2" s="139" t="s">
        <v>540</v>
      </c>
      <c r="W2" s="120" t="s">
        <v>529</v>
      </c>
      <c r="X2" s="120" t="s">
        <v>529</v>
      </c>
      <c r="Y2" s="120" t="s">
        <v>529</v>
      </c>
      <c r="Z2" s="120" t="s">
        <v>529</v>
      </c>
      <c r="AA2" s="139" t="s">
        <v>540</v>
      </c>
      <c r="AB2" s="139" t="s">
        <v>540</v>
      </c>
      <c r="AC2" s="120" t="s">
        <v>529</v>
      </c>
      <c r="AD2" s="120" t="s">
        <v>529</v>
      </c>
      <c r="AE2" s="120" t="s">
        <v>529</v>
      </c>
      <c r="AF2" s="137" t="s">
        <v>527</v>
      </c>
      <c r="AG2" s="164" t="s">
        <v>523</v>
      </c>
      <c r="AH2" s="131" t="s">
        <v>559</v>
      </c>
    </row>
    <row r="3" spans="1:34" s="2" customFormat="1" ht="74.25">
      <c r="A3" s="6" t="s">
        <v>29</v>
      </c>
      <c r="B3" s="96" t="s">
        <v>0</v>
      </c>
      <c r="C3" s="9" t="s">
        <v>65</v>
      </c>
      <c r="D3" s="7" t="s">
        <v>505</v>
      </c>
      <c r="E3" s="7" t="s">
        <v>66</v>
      </c>
      <c r="F3" s="7" t="s">
        <v>67</v>
      </c>
      <c r="G3" s="7" t="s">
        <v>68</v>
      </c>
      <c r="H3" s="7" t="s">
        <v>69</v>
      </c>
      <c r="I3" s="7" t="s">
        <v>70</v>
      </c>
      <c r="J3" s="7" t="s">
        <v>71</v>
      </c>
      <c r="K3" s="7" t="s">
        <v>72</v>
      </c>
      <c r="L3" s="7" t="s">
        <v>73</v>
      </c>
      <c r="M3" s="8" t="s">
        <v>74</v>
      </c>
      <c r="N3" s="7" t="s">
        <v>75</v>
      </c>
      <c r="O3" s="7" t="s">
        <v>76</v>
      </c>
      <c r="P3" s="7" t="s">
        <v>77</v>
      </c>
      <c r="Q3" s="7" t="s">
        <v>78</v>
      </c>
      <c r="R3" s="7" t="s">
        <v>79</v>
      </c>
      <c r="S3" s="7" t="s">
        <v>80</v>
      </c>
      <c r="T3" s="7" t="s">
        <v>81</v>
      </c>
      <c r="U3" s="7" t="s">
        <v>82</v>
      </c>
      <c r="V3" s="7" t="s">
        <v>83</v>
      </c>
      <c r="W3" s="7" t="s">
        <v>84</v>
      </c>
      <c r="X3" s="8" t="s">
        <v>85</v>
      </c>
      <c r="Y3" s="7" t="s">
        <v>86</v>
      </c>
      <c r="Z3" s="7" t="s">
        <v>87</v>
      </c>
      <c r="AA3" s="7" t="s">
        <v>88</v>
      </c>
      <c r="AB3" s="7" t="s">
        <v>89</v>
      </c>
      <c r="AC3" s="7" t="s">
        <v>90</v>
      </c>
      <c r="AD3" s="11" t="s">
        <v>91</v>
      </c>
      <c r="AE3" s="7" t="s">
        <v>92</v>
      </c>
      <c r="AF3" s="11" t="s">
        <v>93</v>
      </c>
      <c r="AG3" s="165" t="s">
        <v>94</v>
      </c>
      <c r="AH3" s="7" t="s">
        <v>95</v>
      </c>
    </row>
    <row r="4" spans="1:34">
      <c r="A4" s="4" t="s">
        <v>30</v>
      </c>
      <c r="B4" s="97" t="s">
        <v>1</v>
      </c>
      <c r="C4">
        <v>4238</v>
      </c>
      <c r="D4">
        <v>3403.72</v>
      </c>
      <c r="E4">
        <v>834.28</v>
      </c>
      <c r="F4"/>
      <c r="G4"/>
      <c r="H4"/>
      <c r="I4">
        <v>85.18</v>
      </c>
      <c r="J4"/>
      <c r="K4">
        <v>0.9</v>
      </c>
      <c r="L4"/>
      <c r="M4"/>
      <c r="N4">
        <v>39.909999999999997</v>
      </c>
      <c r="O4">
        <v>3510.36</v>
      </c>
      <c r="P4">
        <v>2597.1799999999998</v>
      </c>
      <c r="Q4">
        <v>-114.31</v>
      </c>
      <c r="R4">
        <v>411.6</v>
      </c>
      <c r="S4">
        <v>-247.66</v>
      </c>
      <c r="T4">
        <v>622.83000000000004</v>
      </c>
      <c r="U4">
        <v>320.16000000000003</v>
      </c>
      <c r="V4">
        <v>37.6</v>
      </c>
      <c r="W4">
        <v>-6.33</v>
      </c>
      <c r="X4">
        <v>1.1100000000000001</v>
      </c>
      <c r="Y4">
        <v>28.77</v>
      </c>
      <c r="Z4">
        <v>-96.45</v>
      </c>
      <c r="AA4">
        <v>-31.86</v>
      </c>
      <c r="AB4">
        <v>1</v>
      </c>
      <c r="AC4">
        <v>-13.28</v>
      </c>
      <c r="AD4">
        <v>98.88</v>
      </c>
      <c r="AE4">
        <v>3.75</v>
      </c>
      <c r="AF4"/>
      <c r="AG4" s="166">
        <v>756.57</v>
      </c>
      <c r="AH4">
        <v>94.5</v>
      </c>
    </row>
    <row r="5" spans="1:34">
      <c r="A5" s="5" t="s">
        <v>31</v>
      </c>
      <c r="B5" s="98" t="s">
        <v>2</v>
      </c>
      <c r="C5"/>
      <c r="D5"/>
      <c r="E5"/>
      <c r="F5"/>
      <c r="G5"/>
      <c r="H5"/>
      <c r="I5"/>
      <c r="J5"/>
      <c r="K5"/>
      <c r="L5"/>
      <c r="M5"/>
      <c r="N5"/>
      <c r="O5">
        <v>39.1</v>
      </c>
      <c r="P5">
        <v>39.1</v>
      </c>
      <c r="Q5"/>
      <c r="R5"/>
      <c r="S5"/>
      <c r="T5"/>
      <c r="U5"/>
      <c r="V5"/>
      <c r="W5"/>
      <c r="X5"/>
      <c r="Y5"/>
      <c r="Z5"/>
      <c r="AA5"/>
      <c r="AB5"/>
      <c r="AC5"/>
      <c r="AD5">
        <v>12.47</v>
      </c>
      <c r="AE5"/>
      <c r="AF5"/>
      <c r="AG5" s="166">
        <v>24.69</v>
      </c>
      <c r="AH5">
        <v>94.5</v>
      </c>
    </row>
    <row r="6" spans="1:34">
      <c r="A6" s="5" t="s">
        <v>32</v>
      </c>
      <c r="B6" s="98" t="s">
        <v>3</v>
      </c>
      <c r="C6">
        <v>3149.13</v>
      </c>
      <c r="D6">
        <v>2304.13</v>
      </c>
      <c r="E6">
        <v>845</v>
      </c>
      <c r="F6"/>
      <c r="G6"/>
      <c r="H6"/>
      <c r="I6">
        <v>250.24</v>
      </c>
      <c r="J6"/>
      <c r="K6">
        <v>0.9</v>
      </c>
      <c r="L6"/>
      <c r="M6"/>
      <c r="N6">
        <v>76.27</v>
      </c>
      <c r="O6">
        <v>6285.93</v>
      </c>
      <c r="P6"/>
      <c r="Q6">
        <v>1402.08</v>
      </c>
      <c r="R6">
        <v>331.24</v>
      </c>
      <c r="S6">
        <v>1142.27</v>
      </c>
      <c r="T6">
        <v>403.58</v>
      </c>
      <c r="U6">
        <v>290.64999999999998</v>
      </c>
      <c r="V6">
        <v>139.83000000000001</v>
      </c>
      <c r="W6">
        <v>0.02</v>
      </c>
      <c r="X6">
        <v>0.23</v>
      </c>
      <c r="Y6">
        <v>50.22</v>
      </c>
      <c r="Z6">
        <v>1228.05</v>
      </c>
      <c r="AA6">
        <v>1225.55</v>
      </c>
      <c r="AB6">
        <v>1</v>
      </c>
      <c r="AC6">
        <v>71.209999999999994</v>
      </c>
      <c r="AD6">
        <v>53.05</v>
      </c>
      <c r="AE6">
        <v>3.75</v>
      </c>
      <c r="AF6"/>
      <c r="AG6" s="166">
        <v>869.61</v>
      </c>
      <c r="AH6"/>
    </row>
    <row r="7" spans="1:34">
      <c r="A7" s="5" t="s">
        <v>33</v>
      </c>
      <c r="B7" s="98" t="s">
        <v>4</v>
      </c>
      <c r="C7">
        <v>1124.94</v>
      </c>
      <c r="D7">
        <v>1124.94</v>
      </c>
      <c r="E7"/>
      <c r="F7"/>
      <c r="G7"/>
      <c r="H7"/>
      <c r="I7"/>
      <c r="J7"/>
      <c r="K7"/>
      <c r="L7"/>
      <c r="M7"/>
      <c r="N7"/>
      <c r="O7">
        <v>3026.49</v>
      </c>
      <c r="P7">
        <v>2575.9</v>
      </c>
      <c r="Q7"/>
      <c r="R7">
        <v>387.25</v>
      </c>
      <c r="S7"/>
      <c r="T7"/>
      <c r="U7">
        <v>30.8</v>
      </c>
      <c r="V7"/>
      <c r="W7"/>
      <c r="X7"/>
      <c r="Y7"/>
      <c r="Z7"/>
      <c r="AA7">
        <v>3.54</v>
      </c>
      <c r="AB7"/>
      <c r="AC7">
        <v>29</v>
      </c>
      <c r="AD7">
        <v>46.13</v>
      </c>
      <c r="AE7"/>
      <c r="AF7"/>
      <c r="AG7" s="166"/>
      <c r="AH7"/>
    </row>
    <row r="8" spans="1:34">
      <c r="A8" s="5" t="s">
        <v>34</v>
      </c>
      <c r="B8" s="98" t="s">
        <v>5</v>
      </c>
      <c r="C8"/>
      <c r="D8"/>
      <c r="E8"/>
      <c r="F8"/>
      <c r="G8"/>
      <c r="H8"/>
      <c r="I8"/>
      <c r="J8"/>
      <c r="K8"/>
      <c r="L8"/>
      <c r="M8"/>
      <c r="N8"/>
      <c r="O8">
        <v>636.80999999999995</v>
      </c>
      <c r="P8"/>
      <c r="Q8"/>
      <c r="R8">
        <v>198.05</v>
      </c>
      <c r="S8">
        <v>14.46</v>
      </c>
      <c r="T8">
        <v>424.3</v>
      </c>
      <c r="U8"/>
      <c r="V8"/>
      <c r="W8"/>
      <c r="X8"/>
      <c r="Y8"/>
      <c r="Z8"/>
      <c r="AA8"/>
      <c r="AB8"/>
      <c r="AC8"/>
      <c r="AD8"/>
      <c r="AE8"/>
      <c r="AF8"/>
      <c r="AG8" s="166"/>
      <c r="AH8"/>
    </row>
    <row r="9" spans="1:34">
      <c r="A9" s="5" t="s">
        <v>35</v>
      </c>
      <c r="B9" s="98" t="s">
        <v>6</v>
      </c>
      <c r="C9">
        <v>-31.9</v>
      </c>
      <c r="D9">
        <v>-31.9</v>
      </c>
      <c r="E9"/>
      <c r="F9"/>
      <c r="G9"/>
      <c r="H9"/>
      <c r="I9">
        <v>-163.94</v>
      </c>
      <c r="J9"/>
      <c r="K9"/>
      <c r="L9"/>
      <c r="M9"/>
      <c r="N9">
        <v>-36.92</v>
      </c>
      <c r="O9">
        <v>-5973.11</v>
      </c>
      <c r="P9">
        <v>-13.43</v>
      </c>
      <c r="Q9">
        <v>-1498.62</v>
      </c>
      <c r="R9">
        <v>-151.16</v>
      </c>
      <c r="S9">
        <v>-1285.9100000000001</v>
      </c>
      <c r="T9">
        <v>-207.08</v>
      </c>
      <c r="U9">
        <v>-4.7</v>
      </c>
      <c r="V9">
        <v>-103.1</v>
      </c>
      <c r="W9">
        <v>-6.33</v>
      </c>
      <c r="X9"/>
      <c r="Y9">
        <v>-24.16</v>
      </c>
      <c r="Z9">
        <v>-1307.96</v>
      </c>
      <c r="AA9">
        <v>-1261.6400000000001</v>
      </c>
      <c r="AB9"/>
      <c r="AC9">
        <v>-109.03</v>
      </c>
      <c r="AD9">
        <v>-12.77</v>
      </c>
      <c r="AE9"/>
      <c r="AF9"/>
      <c r="AG9" s="166">
        <v>-137.72999999999999</v>
      </c>
      <c r="AH9"/>
    </row>
    <row r="10" spans="1:34">
      <c r="A10" s="5" t="s">
        <v>36</v>
      </c>
      <c r="B10" s="98" t="s">
        <v>7</v>
      </c>
      <c r="C10"/>
      <c r="D10"/>
      <c r="E10"/>
      <c r="F10"/>
      <c r="G10"/>
      <c r="H10"/>
      <c r="I10"/>
      <c r="J10"/>
      <c r="K10"/>
      <c r="L10"/>
      <c r="M10"/>
      <c r="N10"/>
      <c r="O10">
        <v>-308.41000000000003</v>
      </c>
      <c r="P10"/>
      <c r="Q10">
        <v>-18.45</v>
      </c>
      <c r="R10">
        <v>-165.09</v>
      </c>
      <c r="S10">
        <v>-122.92</v>
      </c>
      <c r="T10"/>
      <c r="U10"/>
      <c r="V10"/>
      <c r="W10"/>
      <c r="X10"/>
      <c r="Y10"/>
      <c r="Z10"/>
      <c r="AA10"/>
      <c r="AB10"/>
      <c r="AC10">
        <v>-1.94</v>
      </c>
      <c r="AD10"/>
      <c r="AE10"/>
      <c r="AF10"/>
      <c r="AG10" s="166"/>
      <c r="AH10"/>
    </row>
    <row r="11" spans="1:34">
      <c r="A11" s="5" t="s">
        <v>37</v>
      </c>
      <c r="B11" s="98" t="s">
        <v>8</v>
      </c>
      <c r="C11"/>
      <c r="D11"/>
      <c r="E11"/>
      <c r="F11"/>
      <c r="G11"/>
      <c r="H11"/>
      <c r="I11"/>
      <c r="J11"/>
      <c r="K11"/>
      <c r="L11"/>
      <c r="M11"/>
      <c r="N11"/>
      <c r="O11">
        <v>-187.36</v>
      </c>
      <c r="P11"/>
      <c r="Q11"/>
      <c r="R11">
        <v>-187.36</v>
      </c>
      <c r="S11"/>
      <c r="T11"/>
      <c r="U11"/>
      <c r="V11"/>
      <c r="W11"/>
      <c r="X11"/>
      <c r="Y11"/>
      <c r="Z11"/>
      <c r="AA11"/>
      <c r="AB11"/>
      <c r="AC11"/>
      <c r="AD11"/>
      <c r="AE11"/>
      <c r="AF11"/>
      <c r="AG11" s="166"/>
      <c r="AH11"/>
    </row>
    <row r="12" spans="1:34">
      <c r="A12" s="5" t="s">
        <v>38</v>
      </c>
      <c r="B12" s="98" t="s">
        <v>9</v>
      </c>
      <c r="C12">
        <v>-4.17</v>
      </c>
      <c r="D12">
        <v>6.55</v>
      </c>
      <c r="E12">
        <v>-10.72</v>
      </c>
      <c r="F12"/>
      <c r="G12"/>
      <c r="H12"/>
      <c r="I12">
        <v>-1.1200000000000001</v>
      </c>
      <c r="J12"/>
      <c r="K12"/>
      <c r="L12"/>
      <c r="M12"/>
      <c r="N12">
        <v>0.56999999999999995</v>
      </c>
      <c r="O12">
        <v>-9.08</v>
      </c>
      <c r="P12">
        <v>-4.3899999999999997</v>
      </c>
      <c r="Q12">
        <v>0.68</v>
      </c>
      <c r="R12">
        <v>-1.33</v>
      </c>
      <c r="S12">
        <v>4.45</v>
      </c>
      <c r="T12">
        <v>2.0299999999999998</v>
      </c>
      <c r="U12">
        <v>3.41</v>
      </c>
      <c r="V12">
        <v>0.86</v>
      </c>
      <c r="W12">
        <v>-0.01</v>
      </c>
      <c r="X12">
        <v>0.88</v>
      </c>
      <c r="Y12">
        <v>2.71</v>
      </c>
      <c r="Z12">
        <v>-16.54</v>
      </c>
      <c r="AA12">
        <v>0.69</v>
      </c>
      <c r="AB12"/>
      <c r="AC12">
        <v>-2.52</v>
      </c>
      <c r="AD12"/>
      <c r="AE12"/>
      <c r="AF12"/>
      <c r="AG12" s="166"/>
      <c r="AH12"/>
    </row>
    <row r="13" spans="1:34">
      <c r="A13" s="10" t="s">
        <v>39</v>
      </c>
      <c r="B13" s="97" t="s">
        <v>10</v>
      </c>
      <c r="C13">
        <v>-3704.21</v>
      </c>
      <c r="D13">
        <v>-2873.8</v>
      </c>
      <c r="E13">
        <v>-830.41</v>
      </c>
      <c r="F13"/>
      <c r="G13"/>
      <c r="H13"/>
      <c r="I13">
        <v>549.28</v>
      </c>
      <c r="J13">
        <v>22.93</v>
      </c>
      <c r="K13">
        <v>128.11000000000001</v>
      </c>
      <c r="L13">
        <v>11.51</v>
      </c>
      <c r="M13"/>
      <c r="N13">
        <v>34.630000000000003</v>
      </c>
      <c r="O13">
        <v>-39.71</v>
      </c>
      <c r="P13">
        <v>-2595.37</v>
      </c>
      <c r="Q13">
        <v>607.57000000000005</v>
      </c>
      <c r="R13">
        <v>341.82</v>
      </c>
      <c r="S13">
        <v>693.99</v>
      </c>
      <c r="T13">
        <v>36.049999999999997</v>
      </c>
      <c r="U13">
        <v>187.13</v>
      </c>
      <c r="V13">
        <v>5.87</v>
      </c>
      <c r="W13">
        <v>13.32</v>
      </c>
      <c r="X13">
        <v>0.02</v>
      </c>
      <c r="Y13">
        <v>52.59</v>
      </c>
      <c r="Z13">
        <v>101.37</v>
      </c>
      <c r="AA13">
        <v>128.56</v>
      </c>
      <c r="AB13">
        <v>154.29</v>
      </c>
      <c r="AC13">
        <v>233.08</v>
      </c>
      <c r="AD13">
        <v>-33.18</v>
      </c>
      <c r="AE13"/>
      <c r="AF13">
        <v>9597.25</v>
      </c>
      <c r="AG13" s="166">
        <v>812.02</v>
      </c>
      <c r="AH13">
        <v>-93.73</v>
      </c>
    </row>
    <row r="14" spans="1:34">
      <c r="A14" s="5" t="s">
        <v>40</v>
      </c>
      <c r="B14" s="98" t="s">
        <v>11</v>
      </c>
      <c r="C14">
        <v>-2634.17</v>
      </c>
      <c r="D14">
        <v>-2634.17</v>
      </c>
      <c r="E14"/>
      <c r="F14"/>
      <c r="G14"/>
      <c r="H14"/>
      <c r="I14"/>
      <c r="J14">
        <v>-0.72</v>
      </c>
      <c r="K14">
        <v>-86.12</v>
      </c>
      <c r="L14">
        <v>-2.52</v>
      </c>
      <c r="M14"/>
      <c r="N14"/>
      <c r="O14">
        <v>-19.87</v>
      </c>
      <c r="P14"/>
      <c r="Q14"/>
      <c r="R14"/>
      <c r="S14">
        <v>-2.87</v>
      </c>
      <c r="T14"/>
      <c r="U14"/>
      <c r="V14"/>
      <c r="W14"/>
      <c r="X14"/>
      <c r="Y14"/>
      <c r="Z14">
        <v>-16.850000000000001</v>
      </c>
      <c r="AA14"/>
      <c r="AB14">
        <v>-0.15</v>
      </c>
      <c r="AC14"/>
      <c r="AD14">
        <v>-25.98</v>
      </c>
      <c r="AE14"/>
      <c r="AF14">
        <v>-1151.82</v>
      </c>
      <c r="AG14" s="166">
        <v>812.02</v>
      </c>
      <c r="AH14">
        <v>-86.01</v>
      </c>
    </row>
    <row r="15" spans="1:34">
      <c r="A15" s="5" t="s">
        <v>41</v>
      </c>
      <c r="B15" s="98" t="s">
        <v>12</v>
      </c>
      <c r="C15">
        <v>-211.1</v>
      </c>
      <c r="D15">
        <v>-211.1</v>
      </c>
      <c r="E15"/>
      <c r="F15"/>
      <c r="G15"/>
      <c r="H15"/>
      <c r="I15"/>
      <c r="J15"/>
      <c r="K15"/>
      <c r="L15"/>
      <c r="M15"/>
      <c r="N15"/>
      <c r="O15">
        <v>-17.579999999999998</v>
      </c>
      <c r="P15"/>
      <c r="Q15"/>
      <c r="R15"/>
      <c r="S15">
        <v>-0.13</v>
      </c>
      <c r="T15"/>
      <c r="U15"/>
      <c r="V15"/>
      <c r="W15"/>
      <c r="X15"/>
      <c r="Y15"/>
      <c r="Z15">
        <v>-17.239999999999998</v>
      </c>
      <c r="AA15"/>
      <c r="AB15">
        <v>-0.21</v>
      </c>
      <c r="AC15"/>
      <c r="AD15">
        <v>-7.2</v>
      </c>
      <c r="AE15"/>
      <c r="AF15">
        <v>6762.38</v>
      </c>
      <c r="AG15" s="166"/>
      <c r="AH15">
        <v>-12.72</v>
      </c>
    </row>
    <row r="16" spans="1:34" s="243" customFormat="1">
      <c r="A16" s="240" t="s">
        <v>42</v>
      </c>
      <c r="B16" s="241" t="s">
        <v>13</v>
      </c>
      <c r="C16" s="242"/>
      <c r="D16" s="242"/>
      <c r="E16" s="242"/>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row>
    <row r="17" spans="1:34" s="243" customFormat="1">
      <c r="A17" s="240" t="s">
        <v>43</v>
      </c>
      <c r="B17" s="241" t="s">
        <v>14</v>
      </c>
      <c r="C17" s="242">
        <v>-858.94</v>
      </c>
      <c r="D17" s="242">
        <v>-28.53</v>
      </c>
      <c r="E17" s="242">
        <v>-830.41</v>
      </c>
      <c r="F17" s="242"/>
      <c r="G17" s="242"/>
      <c r="H17" s="242"/>
      <c r="I17" s="242">
        <v>549.28</v>
      </c>
      <c r="J17" s="242">
        <v>23.65</v>
      </c>
      <c r="K17" s="242"/>
      <c r="L17" s="242"/>
      <c r="M17" s="242"/>
      <c r="N17" s="242">
        <v>34.630000000000003</v>
      </c>
      <c r="O17" s="242"/>
      <c r="P17" s="242"/>
      <c r="Q17" s="242"/>
      <c r="R17" s="242"/>
      <c r="S17" s="242"/>
      <c r="T17" s="242"/>
      <c r="U17" s="242"/>
      <c r="V17" s="242"/>
      <c r="W17" s="242"/>
      <c r="X17" s="242"/>
      <c r="Y17" s="242"/>
      <c r="Z17" s="242"/>
      <c r="AA17" s="242"/>
      <c r="AB17" s="242"/>
      <c r="AC17" s="242"/>
      <c r="AD17" s="242"/>
      <c r="AE17" s="242"/>
      <c r="AF17" s="242"/>
      <c r="AG17" s="242"/>
      <c r="AH17" s="242"/>
    </row>
    <row r="18" spans="1:34" s="243" customFormat="1">
      <c r="A18" s="240" t="s">
        <v>44</v>
      </c>
      <c r="B18" s="241" t="s">
        <v>15</v>
      </c>
      <c r="C18" s="242"/>
      <c r="D18" s="242"/>
      <c r="E18" s="242"/>
      <c r="F18" s="242"/>
      <c r="G18" s="242"/>
      <c r="H18" s="242"/>
      <c r="I18" s="242"/>
      <c r="J18" s="242"/>
      <c r="K18" s="242"/>
      <c r="L18" s="242"/>
      <c r="M18" s="242"/>
      <c r="N18" s="242"/>
      <c r="O18" s="242">
        <v>89.04</v>
      </c>
      <c r="P18" s="242">
        <v>-2595.37</v>
      </c>
      <c r="Q18" s="242">
        <v>607.57000000000005</v>
      </c>
      <c r="R18" s="242">
        <v>341.82</v>
      </c>
      <c r="S18" s="242">
        <v>696.99</v>
      </c>
      <c r="T18" s="242">
        <v>36.049999999999997</v>
      </c>
      <c r="U18" s="242">
        <v>187.13</v>
      </c>
      <c r="V18" s="242">
        <v>5.87</v>
      </c>
      <c r="W18" s="242">
        <v>13.32</v>
      </c>
      <c r="X18" s="242">
        <v>0.02</v>
      </c>
      <c r="Y18" s="242">
        <v>52.59</v>
      </c>
      <c r="Z18" s="242">
        <v>135.46</v>
      </c>
      <c r="AA18" s="242">
        <v>128.56</v>
      </c>
      <c r="AB18" s="242">
        <v>154.65</v>
      </c>
      <c r="AC18" s="242">
        <v>324.38</v>
      </c>
      <c r="AD18" s="242"/>
      <c r="AE18" s="242"/>
      <c r="AF18" s="242"/>
      <c r="AG18" s="242"/>
      <c r="AH18" s="242"/>
    </row>
    <row r="19" spans="1:34" s="243" customFormat="1">
      <c r="A19" s="240" t="s">
        <v>45</v>
      </c>
      <c r="B19" s="241" t="s">
        <v>16</v>
      </c>
      <c r="C19" s="242"/>
      <c r="D19" s="242"/>
      <c r="E19" s="242"/>
      <c r="F19" s="242"/>
      <c r="G19" s="242"/>
      <c r="H19" s="242"/>
      <c r="I19" s="242"/>
      <c r="J19" s="242"/>
      <c r="K19" s="242"/>
      <c r="L19" s="242"/>
      <c r="M19" s="242"/>
      <c r="N19" s="242"/>
      <c r="O19" s="242">
        <v>-91.3</v>
      </c>
      <c r="P19" s="242"/>
      <c r="Q19" s="242"/>
      <c r="R19" s="242"/>
      <c r="S19" s="242"/>
      <c r="T19" s="242"/>
      <c r="U19" s="242"/>
      <c r="V19" s="242"/>
      <c r="W19" s="242"/>
      <c r="X19" s="242"/>
      <c r="Y19" s="242"/>
      <c r="Z19" s="242"/>
      <c r="AA19" s="242"/>
      <c r="AB19" s="242"/>
      <c r="AC19" s="242">
        <v>-91.3</v>
      </c>
      <c r="AD19" s="242"/>
      <c r="AE19" s="242"/>
      <c r="AF19" s="242"/>
      <c r="AG19" s="242"/>
      <c r="AH19" s="242"/>
    </row>
    <row r="20" spans="1:34" s="243" customFormat="1">
      <c r="A20" s="240" t="s">
        <v>46</v>
      </c>
      <c r="B20" s="241" t="s">
        <v>17</v>
      </c>
      <c r="C20" s="242"/>
      <c r="D20" s="242"/>
      <c r="E20" s="242"/>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row>
    <row r="21" spans="1:34" s="243" customFormat="1">
      <c r="A21" s="240" t="s">
        <v>47</v>
      </c>
      <c r="B21" s="241" t="s">
        <v>18</v>
      </c>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row>
    <row r="22" spans="1:34" s="243" customFormat="1">
      <c r="A22" s="240" t="s">
        <v>48</v>
      </c>
      <c r="B22" s="241" t="s">
        <v>19</v>
      </c>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row>
    <row r="23" spans="1:34" s="243" customFormat="1">
      <c r="A23" s="240" t="s">
        <v>49</v>
      </c>
      <c r="B23" s="241" t="s">
        <v>20</v>
      </c>
      <c r="C23" s="242"/>
      <c r="D23" s="242"/>
      <c r="E23" s="242"/>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row>
    <row r="24" spans="1:34">
      <c r="A24" s="5" t="s">
        <v>50</v>
      </c>
      <c r="B24" s="98" t="s">
        <v>21</v>
      </c>
      <c r="C24"/>
      <c r="D24"/>
      <c r="E24"/>
      <c r="F24"/>
      <c r="G24"/>
      <c r="H24"/>
      <c r="I24"/>
      <c r="J24"/>
      <c r="K24">
        <v>214.23</v>
      </c>
      <c r="L24">
        <v>14.03</v>
      </c>
      <c r="M24"/>
      <c r="N24"/>
      <c r="O24"/>
      <c r="P24"/>
      <c r="Q24"/>
      <c r="R24"/>
      <c r="S24"/>
      <c r="T24"/>
      <c r="U24"/>
      <c r="V24"/>
      <c r="W24"/>
      <c r="X24"/>
      <c r="Y24"/>
      <c r="Z24"/>
      <c r="AA24"/>
      <c r="AB24"/>
      <c r="AC24"/>
      <c r="AD24"/>
      <c r="AE24"/>
      <c r="AF24">
        <v>3986.69</v>
      </c>
      <c r="AG24" s="166"/>
      <c r="AH24">
        <v>5</v>
      </c>
    </row>
    <row r="25" spans="1:34">
      <c r="A25" s="4" t="s">
        <v>51</v>
      </c>
      <c r="B25" s="97" t="s">
        <v>22</v>
      </c>
      <c r="C25">
        <v>14.4</v>
      </c>
      <c r="D25">
        <v>11.4</v>
      </c>
      <c r="E25">
        <v>3</v>
      </c>
      <c r="F25"/>
      <c r="G25"/>
      <c r="H25"/>
      <c r="I25">
        <v>13</v>
      </c>
      <c r="J25"/>
      <c r="K25"/>
      <c r="L25"/>
      <c r="M25"/>
      <c r="N25"/>
      <c r="O25"/>
      <c r="P25"/>
      <c r="Q25"/>
      <c r="R25"/>
      <c r="S25"/>
      <c r="T25"/>
      <c r="U25"/>
      <c r="V25"/>
      <c r="W25"/>
      <c r="X25"/>
      <c r="Y25"/>
      <c r="Z25"/>
      <c r="AA25"/>
      <c r="AB25"/>
      <c r="AC25"/>
      <c r="AD25">
        <v>3.92</v>
      </c>
      <c r="AE25"/>
      <c r="AF25"/>
      <c r="AG25" s="166">
        <v>33.04</v>
      </c>
      <c r="AH25"/>
    </row>
    <row r="26" spans="1:34">
      <c r="A26" s="10" t="s">
        <v>52</v>
      </c>
      <c r="B26" s="97" t="s">
        <v>23</v>
      </c>
      <c r="C26">
        <v>519.66999999999996</v>
      </c>
      <c r="D26">
        <v>519.66999999999996</v>
      </c>
      <c r="E26"/>
      <c r="F26"/>
      <c r="G26"/>
      <c r="H26"/>
      <c r="I26">
        <v>621.82000000000005</v>
      </c>
      <c r="J26">
        <v>22.95</v>
      </c>
      <c r="K26">
        <v>129.01</v>
      </c>
      <c r="L26">
        <v>11.52</v>
      </c>
      <c r="M26"/>
      <c r="N26">
        <v>74.290000000000006</v>
      </c>
      <c r="O26">
        <v>3470.01</v>
      </c>
      <c r="P26">
        <v>1.85</v>
      </c>
      <c r="Q26">
        <v>493.87</v>
      </c>
      <c r="R26">
        <v>753.68</v>
      </c>
      <c r="S26">
        <v>446.3</v>
      </c>
      <c r="T26">
        <v>658.32</v>
      </c>
      <c r="U26">
        <v>507.23</v>
      </c>
      <c r="V26">
        <v>43.47</v>
      </c>
      <c r="W26">
        <v>6.58</v>
      </c>
      <c r="X26">
        <v>1.1399999999999999</v>
      </c>
      <c r="Y26">
        <v>81.099999999999994</v>
      </c>
      <c r="Z26">
        <v>5.09</v>
      </c>
      <c r="AA26">
        <v>96.62</v>
      </c>
      <c r="AB26">
        <v>155.22999999999999</v>
      </c>
      <c r="AC26">
        <v>219.53</v>
      </c>
      <c r="AD26">
        <v>61.78</v>
      </c>
      <c r="AE26">
        <v>3.75</v>
      </c>
      <c r="AF26">
        <v>9599.7000000000007</v>
      </c>
      <c r="AG26" s="166">
        <v>1535.54</v>
      </c>
      <c r="AH26">
        <v>0.89</v>
      </c>
    </row>
    <row r="27" spans="1:34" s="106" customFormat="1">
      <c r="A27" s="103" t="s">
        <v>511</v>
      </c>
      <c r="B27" s="104" t="s">
        <v>264</v>
      </c>
      <c r="C27" s="105">
        <v>0.3</v>
      </c>
      <c r="D27" s="105">
        <v>0.3</v>
      </c>
      <c r="E27" s="105"/>
      <c r="F27" s="105"/>
      <c r="G27" s="105"/>
      <c r="H27" s="105"/>
      <c r="I27" s="105"/>
      <c r="J27" s="105"/>
      <c r="K27" s="105"/>
      <c r="L27" s="105"/>
      <c r="M27" s="105"/>
      <c r="N27" s="105"/>
      <c r="O27" s="105">
        <v>28</v>
      </c>
      <c r="P27" s="105"/>
      <c r="Q27" s="105">
        <v>14.2</v>
      </c>
      <c r="R27" s="105"/>
      <c r="S27" s="105">
        <v>12</v>
      </c>
      <c r="T27" s="105">
        <v>1.2</v>
      </c>
      <c r="U27" s="105"/>
      <c r="V27" s="105"/>
      <c r="W27" s="105"/>
      <c r="X27" s="105"/>
      <c r="Y27" s="105"/>
      <c r="Z27" s="105"/>
      <c r="AA27" s="105">
        <v>0.6</v>
      </c>
      <c r="AB27" s="105"/>
      <c r="AC27" s="105"/>
      <c r="AD27" s="105">
        <v>0.12</v>
      </c>
      <c r="AE27" s="105"/>
      <c r="AF27" s="105"/>
      <c r="AG27" s="166">
        <v>5.94</v>
      </c>
      <c r="AH27" s="105"/>
    </row>
    <row r="28" spans="1:34" s="84" customFormat="1">
      <c r="A28" s="82" t="s">
        <v>53</v>
      </c>
      <c r="B28" s="99" t="s">
        <v>562</v>
      </c>
      <c r="C28" s="83">
        <v>510.16</v>
      </c>
      <c r="D28" s="83">
        <v>510.16</v>
      </c>
      <c r="E28" s="83"/>
      <c r="F28" s="83"/>
      <c r="G28" s="83"/>
      <c r="H28" s="83"/>
      <c r="I28" s="83">
        <v>621.82000000000005</v>
      </c>
      <c r="J28" s="83">
        <v>22.95</v>
      </c>
      <c r="K28" s="83">
        <v>129.01</v>
      </c>
      <c r="L28" s="83">
        <v>11.52</v>
      </c>
      <c r="M28" s="83"/>
      <c r="N28" s="83">
        <v>74.290000000000006</v>
      </c>
      <c r="O28" s="83">
        <v>1040.5899999999999</v>
      </c>
      <c r="P28" s="83">
        <v>1.85</v>
      </c>
      <c r="Q28" s="83">
        <v>16.53</v>
      </c>
      <c r="R28" s="83">
        <v>0.52</v>
      </c>
      <c r="S28" s="83">
        <v>30.38</v>
      </c>
      <c r="T28" s="83">
        <v>5.31</v>
      </c>
      <c r="U28" s="83">
        <v>507.23</v>
      </c>
      <c r="V28" s="83">
        <v>6.87</v>
      </c>
      <c r="W28" s="83">
        <v>6.58</v>
      </c>
      <c r="X28" s="83">
        <v>1.1399999999999999</v>
      </c>
      <c r="Y28" s="83">
        <v>26.1</v>
      </c>
      <c r="Z28" s="83">
        <v>5.09</v>
      </c>
      <c r="AA28" s="83">
        <v>58.23</v>
      </c>
      <c r="AB28" s="83">
        <v>155.22999999999999</v>
      </c>
      <c r="AC28" s="83">
        <v>219.53</v>
      </c>
      <c r="AD28" s="83">
        <v>34.92</v>
      </c>
      <c r="AE28" s="83">
        <v>3.75</v>
      </c>
      <c r="AF28" s="83">
        <v>9544.06</v>
      </c>
      <c r="AG28" s="166">
        <v>715.35</v>
      </c>
      <c r="AH28" s="83">
        <v>0.89</v>
      </c>
    </row>
    <row r="29" spans="1:34" s="87" customFormat="1">
      <c r="A29" s="85" t="s">
        <v>54</v>
      </c>
      <c r="B29" s="100" t="s">
        <v>508</v>
      </c>
      <c r="C29" s="86">
        <v>202.82</v>
      </c>
      <c r="D29" s="86">
        <v>202.82</v>
      </c>
      <c r="E29" s="86"/>
      <c r="F29" s="86"/>
      <c r="G29" s="86"/>
      <c r="H29" s="86"/>
      <c r="I29" s="86"/>
      <c r="J29" s="86"/>
      <c r="K29" s="86"/>
      <c r="L29" s="86"/>
      <c r="M29" s="86"/>
      <c r="N29" s="86">
        <v>24.64</v>
      </c>
      <c r="O29" s="86">
        <v>709.48</v>
      </c>
      <c r="P29" s="86"/>
      <c r="Q29" s="86">
        <v>0.05</v>
      </c>
      <c r="R29" s="86">
        <v>0.26</v>
      </c>
      <c r="S29" s="86">
        <v>0.04</v>
      </c>
      <c r="T29" s="86"/>
      <c r="U29" s="86">
        <v>499.67</v>
      </c>
      <c r="V29" s="86">
        <v>1.17</v>
      </c>
      <c r="W29" s="86">
        <v>0.38</v>
      </c>
      <c r="X29" s="86">
        <v>0.78</v>
      </c>
      <c r="Y29" s="86">
        <v>21</v>
      </c>
      <c r="Z29" s="86">
        <v>0.04</v>
      </c>
      <c r="AA29" s="86">
        <v>48.89</v>
      </c>
      <c r="AB29" s="86">
        <v>18.559999999999999</v>
      </c>
      <c r="AC29" s="86">
        <v>118.64</v>
      </c>
      <c r="AD29" s="86">
        <v>3.82</v>
      </c>
      <c r="AE29" s="86"/>
      <c r="AF29" s="86"/>
      <c r="AG29" s="166"/>
      <c r="AH29" s="86"/>
    </row>
    <row r="30" spans="1:34" s="81" customFormat="1">
      <c r="A30" s="80" t="s">
        <v>55</v>
      </c>
      <c r="B30" s="47" t="s">
        <v>265</v>
      </c>
      <c r="C30" s="88">
        <v>1.49</v>
      </c>
      <c r="D30" s="88">
        <v>1.49</v>
      </c>
      <c r="E30" s="88"/>
      <c r="F30" s="88"/>
      <c r="G30" s="88"/>
      <c r="H30" s="88"/>
      <c r="I30" s="88"/>
      <c r="J30" s="88"/>
      <c r="K30" s="88"/>
      <c r="L30" s="88"/>
      <c r="M30" s="88"/>
      <c r="N30" s="88"/>
      <c r="O30" s="88">
        <v>79.69</v>
      </c>
      <c r="P30" s="88"/>
      <c r="Q30" s="88">
        <v>26.04</v>
      </c>
      <c r="R30" s="88"/>
      <c r="S30" s="88">
        <v>26.5</v>
      </c>
      <c r="T30" s="88">
        <v>6.85</v>
      </c>
      <c r="U30" s="88"/>
      <c r="V30" s="88"/>
      <c r="W30" s="88"/>
      <c r="X30" s="88"/>
      <c r="Y30" s="88">
        <v>17</v>
      </c>
      <c r="Z30" s="88"/>
      <c r="AA30" s="88">
        <v>3.3</v>
      </c>
      <c r="AB30" s="88"/>
      <c r="AC30" s="88"/>
      <c r="AD30" s="88">
        <v>0.11</v>
      </c>
      <c r="AE30" s="88"/>
      <c r="AF30" s="88">
        <v>5.4</v>
      </c>
      <c r="AG30" s="166">
        <v>47</v>
      </c>
      <c r="AH30" s="88"/>
    </row>
    <row r="31" spans="1:34">
      <c r="A31" s="5" t="s">
        <v>56</v>
      </c>
      <c r="B31" s="98" t="s">
        <v>24</v>
      </c>
      <c r="C31">
        <v>0.02</v>
      </c>
      <c r="D31">
        <v>0.02</v>
      </c>
      <c r="E31"/>
      <c r="F31"/>
      <c r="G31"/>
      <c r="H31"/>
      <c r="I31"/>
      <c r="J31"/>
      <c r="K31"/>
      <c r="L31"/>
      <c r="M31"/>
      <c r="N31"/>
      <c r="O31">
        <v>1683.59</v>
      </c>
      <c r="P31"/>
      <c r="Q31">
        <v>63.5</v>
      </c>
      <c r="R31">
        <v>753.16</v>
      </c>
      <c r="S31">
        <v>205.93</v>
      </c>
      <c r="T31">
        <v>644.79999999999995</v>
      </c>
      <c r="U31"/>
      <c r="V31">
        <v>11.8</v>
      </c>
      <c r="W31"/>
      <c r="X31"/>
      <c r="Y31"/>
      <c r="Z31"/>
      <c r="AA31">
        <v>4.4000000000000004</v>
      </c>
      <c r="AB31"/>
      <c r="AC31"/>
      <c r="AD31">
        <v>0.9</v>
      </c>
      <c r="AE31"/>
      <c r="AF31">
        <v>1.49</v>
      </c>
      <c r="AG31" s="166">
        <v>57</v>
      </c>
      <c r="AH31"/>
    </row>
    <row r="32" spans="1:34">
      <c r="A32" s="5" t="s">
        <v>57</v>
      </c>
      <c r="B32" s="98" t="s">
        <v>25</v>
      </c>
      <c r="C32">
        <v>1.8</v>
      </c>
      <c r="D32">
        <v>1.8</v>
      </c>
      <c r="E32"/>
      <c r="F32"/>
      <c r="G32"/>
      <c r="H32"/>
      <c r="I32"/>
      <c r="J32"/>
      <c r="K32"/>
      <c r="L32"/>
      <c r="M32"/>
      <c r="N32"/>
      <c r="O32">
        <v>161.46</v>
      </c>
      <c r="P32"/>
      <c r="Q32">
        <v>62.5</v>
      </c>
      <c r="R32"/>
      <c r="S32">
        <v>85.15</v>
      </c>
      <c r="T32">
        <v>0.11</v>
      </c>
      <c r="U32"/>
      <c r="V32">
        <v>6.9</v>
      </c>
      <c r="W32"/>
      <c r="X32"/>
      <c r="Y32"/>
      <c r="Z32"/>
      <c r="AA32">
        <v>6.8</v>
      </c>
      <c r="AB32"/>
      <c r="AC32"/>
      <c r="AD32">
        <v>2.7</v>
      </c>
      <c r="AE32"/>
      <c r="AF32">
        <v>11.82</v>
      </c>
      <c r="AG32" s="166">
        <v>87.73</v>
      </c>
      <c r="AH32"/>
    </row>
    <row r="33" spans="1:34">
      <c r="A33" s="5" t="s">
        <v>58</v>
      </c>
      <c r="B33" s="98" t="s">
        <v>26</v>
      </c>
      <c r="C33">
        <v>1.8</v>
      </c>
      <c r="D33">
        <v>1.8</v>
      </c>
      <c r="E33"/>
      <c r="F33"/>
      <c r="G33"/>
      <c r="H33"/>
      <c r="I33"/>
      <c r="J33"/>
      <c r="K33"/>
      <c r="L33"/>
      <c r="M33"/>
      <c r="N33"/>
      <c r="O33">
        <v>218.69</v>
      </c>
      <c r="P33"/>
      <c r="Q33">
        <v>92.6</v>
      </c>
      <c r="R33"/>
      <c r="S33">
        <v>76.34</v>
      </c>
      <c r="T33">
        <v>0.05</v>
      </c>
      <c r="U33"/>
      <c r="V33">
        <v>5.9</v>
      </c>
      <c r="W33"/>
      <c r="X33"/>
      <c r="Y33">
        <v>38</v>
      </c>
      <c r="Z33"/>
      <c r="AA33">
        <v>5.8</v>
      </c>
      <c r="AB33"/>
      <c r="AC33"/>
      <c r="AD33">
        <v>6.9</v>
      </c>
      <c r="AE33"/>
      <c r="AF33">
        <v>36.93</v>
      </c>
      <c r="AG33" s="166">
        <v>377.48</v>
      </c>
      <c r="AH33"/>
    </row>
    <row r="34" spans="1:34">
      <c r="A34" s="5" t="s">
        <v>59</v>
      </c>
      <c r="B34" s="98" t="s">
        <v>27</v>
      </c>
      <c r="C34">
        <v>4.0999999999999996</v>
      </c>
      <c r="D34">
        <v>4.0999999999999996</v>
      </c>
      <c r="E34"/>
      <c r="F34"/>
      <c r="G34"/>
      <c r="H34"/>
      <c r="I34"/>
      <c r="J34"/>
      <c r="K34"/>
      <c r="L34"/>
      <c r="M34"/>
      <c r="N34"/>
      <c r="O34">
        <v>257.99</v>
      </c>
      <c r="P34"/>
      <c r="Q34">
        <v>218.5</v>
      </c>
      <c r="R34"/>
      <c r="S34">
        <v>10</v>
      </c>
      <c r="T34"/>
      <c r="U34"/>
      <c r="V34">
        <v>12</v>
      </c>
      <c r="W34"/>
      <c r="X34"/>
      <c r="Y34"/>
      <c r="Z34"/>
      <c r="AA34">
        <v>17.489999999999998</v>
      </c>
      <c r="AB34"/>
      <c r="AC34"/>
      <c r="AD34">
        <v>16.13</v>
      </c>
      <c r="AE34"/>
      <c r="AF34"/>
      <c r="AG34" s="166">
        <v>245.04</v>
      </c>
      <c r="AH34"/>
    </row>
    <row r="35" spans="1:34">
      <c r="A35" s="5" t="s">
        <v>60</v>
      </c>
      <c r="B35" s="98" t="s">
        <v>28</v>
      </c>
      <c r="C35">
        <v>2.2000000000000002</v>
      </c>
      <c r="D35">
        <v>2.2000000000000002</v>
      </c>
      <c r="E35"/>
      <c r="F35"/>
      <c r="G35"/>
      <c r="H35"/>
      <c r="I35"/>
      <c r="J35"/>
      <c r="K35"/>
      <c r="L35"/>
      <c r="M35"/>
      <c r="N35"/>
      <c r="O35">
        <v>201.5</v>
      </c>
      <c r="P35"/>
      <c r="Q35">
        <v>180.5</v>
      </c>
      <c r="R35"/>
      <c r="S35">
        <v>5.5</v>
      </c>
      <c r="T35"/>
      <c r="U35"/>
      <c r="V35">
        <v>9</v>
      </c>
      <c r="W35"/>
      <c r="X35"/>
      <c r="Y35"/>
      <c r="Z35"/>
      <c r="AA35">
        <v>6.5</v>
      </c>
      <c r="AB35"/>
      <c r="AC35"/>
      <c r="AD35">
        <v>13.93</v>
      </c>
      <c r="AE35"/>
      <c r="AF35"/>
      <c r="AG35" s="166">
        <v>241.39</v>
      </c>
      <c r="AH35"/>
    </row>
    <row r="36" spans="1:34">
      <c r="A36" s="5" t="s">
        <v>61</v>
      </c>
      <c r="B36" s="101"/>
      <c r="C36">
        <v>1.9</v>
      </c>
      <c r="D36">
        <v>1.9</v>
      </c>
      <c r="E36"/>
      <c r="F36"/>
      <c r="G36"/>
      <c r="H36"/>
      <c r="I36"/>
      <c r="J36"/>
      <c r="K36"/>
      <c r="L36"/>
      <c r="M36"/>
      <c r="N36"/>
      <c r="O36">
        <v>56.49</v>
      </c>
      <c r="P36"/>
      <c r="Q36">
        <v>38</v>
      </c>
      <c r="R36"/>
      <c r="S36">
        <v>4.5</v>
      </c>
      <c r="T36"/>
      <c r="U36"/>
      <c r="V36">
        <v>3</v>
      </c>
      <c r="W36"/>
      <c r="X36"/>
      <c r="Y36"/>
      <c r="Z36"/>
      <c r="AA36">
        <v>10.99</v>
      </c>
      <c r="AB36"/>
      <c r="AC36"/>
      <c r="AD36">
        <v>2.2000000000000002</v>
      </c>
      <c r="AE36"/>
      <c r="AF36"/>
      <c r="AG36" s="166">
        <v>3.65</v>
      </c>
      <c r="AH36"/>
    </row>
    <row r="37" spans="1:34">
      <c r="A37" s="4" t="s">
        <v>62</v>
      </c>
      <c r="B37" s="101"/>
      <c r="C37">
        <v>-0.28000000000000003</v>
      </c>
      <c r="D37">
        <v>-1.1499999999999999</v>
      </c>
      <c r="E37">
        <v>0.87</v>
      </c>
      <c r="F37"/>
      <c r="G37"/>
      <c r="H37"/>
      <c r="I37">
        <v>-0.36</v>
      </c>
      <c r="J37">
        <v>-0.02</v>
      </c>
      <c r="K37"/>
      <c r="L37">
        <v>-0.01</v>
      </c>
      <c r="M37"/>
      <c r="N37">
        <v>0.25</v>
      </c>
      <c r="O37">
        <v>0.64</v>
      </c>
      <c r="P37">
        <v>-0.04</v>
      </c>
      <c r="Q37">
        <v>-0.61</v>
      </c>
      <c r="R37">
        <v>-0.26</v>
      </c>
      <c r="S37">
        <v>0.03</v>
      </c>
      <c r="T37">
        <v>0.56000000000000005</v>
      </c>
      <c r="U37">
        <v>0.06</v>
      </c>
      <c r="V37"/>
      <c r="W37">
        <v>0.41</v>
      </c>
      <c r="X37">
        <v>-0.01</v>
      </c>
      <c r="Y37">
        <v>0.26</v>
      </c>
      <c r="Z37">
        <v>-0.17</v>
      </c>
      <c r="AA37">
        <v>0.08</v>
      </c>
      <c r="AB37">
        <v>0.06</v>
      </c>
      <c r="AC37">
        <v>0.27</v>
      </c>
      <c r="AD37"/>
      <c r="AE37"/>
      <c r="AF37">
        <v>-2.4500000000000002</v>
      </c>
      <c r="AG37" s="166">
        <v>0.01</v>
      </c>
      <c r="AH37">
        <v>-0.12</v>
      </c>
    </row>
    <row r="38" spans="1:34">
      <c r="A38" s="4" t="s">
        <v>63</v>
      </c>
      <c r="B38" s="101">
        <v>24902.05</v>
      </c>
      <c r="C38">
        <v>4238.28</v>
      </c>
      <c r="D38">
        <v>3404.87</v>
      </c>
      <c r="E38">
        <v>833.41</v>
      </c>
      <c r="F38"/>
      <c r="G38"/>
      <c r="H38"/>
      <c r="I38">
        <v>634.82000000000005</v>
      </c>
      <c r="J38">
        <v>23.67</v>
      </c>
      <c r="K38">
        <v>215.13</v>
      </c>
      <c r="L38">
        <v>14.04</v>
      </c>
      <c r="M38"/>
      <c r="N38">
        <v>74.290000000000006</v>
      </c>
      <c r="O38">
        <v>3509.72</v>
      </c>
      <c r="P38">
        <v>2597.2199999999998</v>
      </c>
      <c r="Q38">
        <v>493.87</v>
      </c>
      <c r="R38">
        <v>753.68</v>
      </c>
      <c r="S38">
        <v>449.3</v>
      </c>
      <c r="T38">
        <v>658.32</v>
      </c>
      <c r="U38">
        <v>507.23</v>
      </c>
      <c r="V38">
        <v>43.47</v>
      </c>
      <c r="W38">
        <v>6.58</v>
      </c>
      <c r="X38">
        <v>1.1399999999999999</v>
      </c>
      <c r="Y38">
        <v>81.099999999999994</v>
      </c>
      <c r="Z38">
        <v>39.18</v>
      </c>
      <c r="AA38">
        <v>96.62</v>
      </c>
      <c r="AB38">
        <v>155.59</v>
      </c>
      <c r="AC38">
        <v>310.83</v>
      </c>
      <c r="AD38">
        <v>98.88</v>
      </c>
      <c r="AE38">
        <v>3.75</v>
      </c>
      <c r="AF38">
        <v>10751.52</v>
      </c>
      <c r="AG38" s="166">
        <v>1568.58</v>
      </c>
      <c r="AH38">
        <v>99.62</v>
      </c>
    </row>
    <row r="40" spans="1:34">
      <c r="A40" s="2" t="s">
        <v>507</v>
      </c>
      <c r="B40" s="34" t="s">
        <v>509</v>
      </c>
      <c r="C40" s="3">
        <f>C28-C29</f>
        <v>307.34000000000003</v>
      </c>
      <c r="D40" s="3">
        <f t="shared" ref="D40:AH40" si="0">D28-D29</f>
        <v>307.34000000000003</v>
      </c>
      <c r="E40" s="3">
        <f t="shared" si="0"/>
        <v>0</v>
      </c>
      <c r="F40" s="3">
        <f t="shared" si="0"/>
        <v>0</v>
      </c>
      <c r="G40" s="3">
        <f t="shared" si="0"/>
        <v>0</v>
      </c>
      <c r="H40" s="3">
        <f t="shared" si="0"/>
        <v>0</v>
      </c>
      <c r="I40" s="3">
        <f t="shared" si="0"/>
        <v>621.82000000000005</v>
      </c>
      <c r="J40" s="3">
        <f t="shared" si="0"/>
        <v>22.95</v>
      </c>
      <c r="K40" s="3">
        <f t="shared" si="0"/>
        <v>129.01</v>
      </c>
      <c r="L40" s="3">
        <f t="shared" si="0"/>
        <v>11.52</v>
      </c>
      <c r="M40" s="3">
        <f t="shared" si="0"/>
        <v>0</v>
      </c>
      <c r="N40" s="3">
        <f t="shared" si="0"/>
        <v>49.650000000000006</v>
      </c>
      <c r="O40" s="3">
        <f t="shared" si="0"/>
        <v>331.1099999999999</v>
      </c>
      <c r="P40" s="3">
        <f t="shared" si="0"/>
        <v>1.85</v>
      </c>
      <c r="Q40" s="3">
        <f t="shared" si="0"/>
        <v>16.48</v>
      </c>
      <c r="R40" s="3">
        <f t="shared" si="0"/>
        <v>0.26</v>
      </c>
      <c r="S40" s="3">
        <f t="shared" si="0"/>
        <v>30.34</v>
      </c>
      <c r="T40" s="3">
        <f t="shared" si="0"/>
        <v>5.31</v>
      </c>
      <c r="U40" s="3">
        <f t="shared" si="0"/>
        <v>7.5600000000000023</v>
      </c>
      <c r="V40" s="3">
        <f t="shared" si="0"/>
        <v>5.7</v>
      </c>
      <c r="W40" s="3">
        <f t="shared" si="0"/>
        <v>6.2</v>
      </c>
      <c r="X40" s="3">
        <f t="shared" si="0"/>
        <v>0.35999999999999988</v>
      </c>
      <c r="Y40" s="3">
        <f t="shared" si="0"/>
        <v>5.1000000000000014</v>
      </c>
      <c r="Z40" s="3">
        <f t="shared" si="0"/>
        <v>5.05</v>
      </c>
      <c r="AA40" s="3">
        <f t="shared" si="0"/>
        <v>9.3399999999999963</v>
      </c>
      <c r="AB40" s="3">
        <f t="shared" si="0"/>
        <v>136.66999999999999</v>
      </c>
      <c r="AC40" s="3">
        <f t="shared" si="0"/>
        <v>100.89</v>
      </c>
      <c r="AD40" s="3">
        <f t="shared" si="0"/>
        <v>31.1</v>
      </c>
      <c r="AE40" s="3">
        <f t="shared" si="0"/>
        <v>3.75</v>
      </c>
      <c r="AF40" s="3">
        <f t="shared" si="0"/>
        <v>9544.06</v>
      </c>
      <c r="AG40" s="163">
        <f t="shared" si="0"/>
        <v>715.35</v>
      </c>
      <c r="AH40" s="3">
        <f t="shared" si="0"/>
        <v>0.89</v>
      </c>
    </row>
    <row r="41" spans="1:34">
      <c r="A41" s="2" t="s">
        <v>745</v>
      </c>
      <c r="D41" s="389">
        <f>D27*VLOOKUP(D3,'Heat value'!A1:I33,5,FALSE)</f>
        <v>59450881202.165741</v>
      </c>
    </row>
    <row r="42" spans="1:34">
      <c r="A42" s="2" t="s">
        <v>744</v>
      </c>
      <c r="D42" s="94"/>
    </row>
    <row r="43" spans="1:34">
      <c r="A43" s="2" t="s">
        <v>746</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AEBA0-3E19-4D69-AD86-8046E6DEB2E6}">
  <dimension ref="A1:AF54"/>
  <sheetViews>
    <sheetView topLeftCell="A13" zoomScale="70" zoomScaleNormal="70" workbookViewId="0">
      <selection sqref="A1:XFD1048576"/>
    </sheetView>
  </sheetViews>
  <sheetFormatPr defaultColWidth="8.875" defaultRowHeight="14.25"/>
  <cols>
    <col min="1" max="1" width="63" style="2" customWidth="1"/>
    <col min="2" max="31" width="8.875" style="2"/>
    <col min="32" max="32" width="12.25" style="2" bestFit="1" customWidth="1"/>
    <col min="33" max="16384" width="8.875" style="2"/>
  </cols>
  <sheetData>
    <row r="1" spans="1:32">
      <c r="A1" s="42" t="s">
        <v>442</v>
      </c>
      <c r="B1" s="48"/>
      <c r="C1" s="48"/>
      <c r="D1" s="48"/>
      <c r="E1" s="48"/>
      <c r="F1" s="48"/>
      <c r="G1" s="48"/>
      <c r="H1" s="48"/>
      <c r="I1" s="48"/>
      <c r="J1" s="48"/>
      <c r="K1" s="48"/>
      <c r="L1" s="49"/>
      <c r="M1" s="49"/>
      <c r="N1" s="49"/>
      <c r="O1" s="49"/>
      <c r="P1" s="49"/>
      <c r="Q1" s="49"/>
      <c r="R1" s="49"/>
      <c r="S1" s="49"/>
      <c r="T1" s="49"/>
      <c r="U1" s="49"/>
      <c r="V1" s="49"/>
      <c r="W1" s="49"/>
      <c r="X1" s="49"/>
      <c r="Y1" s="49"/>
      <c r="Z1" s="49"/>
      <c r="AA1" s="49"/>
      <c r="AB1" s="49"/>
      <c r="AC1" s="49"/>
      <c r="AD1" s="49"/>
      <c r="AE1" s="49"/>
    </row>
    <row r="2" spans="1:32">
      <c r="A2" s="43" t="s">
        <v>443</v>
      </c>
      <c r="B2" s="50"/>
      <c r="C2" s="50"/>
      <c r="D2" s="50"/>
      <c r="E2" s="50"/>
      <c r="F2" s="50"/>
      <c r="G2" s="50"/>
      <c r="H2" s="50"/>
      <c r="I2" s="50"/>
      <c r="J2" s="50"/>
      <c r="K2" s="50"/>
      <c r="L2" s="49"/>
      <c r="M2" s="49"/>
      <c r="N2" s="49"/>
      <c r="O2" s="49"/>
      <c r="P2" s="49"/>
      <c r="Q2" s="49"/>
      <c r="R2" s="49"/>
      <c r="S2" s="49"/>
      <c r="T2" s="49"/>
      <c r="U2" s="49"/>
      <c r="V2" s="49"/>
      <c r="W2" s="49"/>
      <c r="X2" s="49"/>
      <c r="Y2" s="49"/>
      <c r="Z2" s="49"/>
      <c r="AA2" s="49"/>
      <c r="AB2" s="49"/>
      <c r="AC2" s="49"/>
      <c r="AD2" s="49"/>
      <c r="AE2" s="49"/>
    </row>
    <row r="3" spans="1:32" ht="50.25">
      <c r="A3" s="51" t="s">
        <v>444</v>
      </c>
      <c r="B3" s="52" t="s">
        <v>445</v>
      </c>
      <c r="C3" s="52" t="s">
        <v>446</v>
      </c>
      <c r="D3" s="52" t="s">
        <v>447</v>
      </c>
      <c r="E3" s="52" t="s">
        <v>448</v>
      </c>
      <c r="F3" s="52" t="s">
        <v>449</v>
      </c>
      <c r="G3" s="52" t="s">
        <v>450</v>
      </c>
      <c r="H3" s="52" t="s">
        <v>451</v>
      </c>
      <c r="I3" s="52" t="s">
        <v>452</v>
      </c>
      <c r="J3" s="53" t="s">
        <v>453</v>
      </c>
      <c r="K3" s="52" t="s">
        <v>454</v>
      </c>
      <c r="L3" s="52" t="s">
        <v>455</v>
      </c>
      <c r="M3" s="52" t="s">
        <v>456</v>
      </c>
      <c r="N3" s="52" t="s">
        <v>457</v>
      </c>
      <c r="O3" s="52" t="s">
        <v>458</v>
      </c>
      <c r="P3" s="52" t="s">
        <v>459</v>
      </c>
      <c r="Q3" s="52" t="s">
        <v>460</v>
      </c>
      <c r="R3" s="52" t="s">
        <v>461</v>
      </c>
      <c r="S3" s="52" t="s">
        <v>462</v>
      </c>
      <c r="T3" s="52" t="s">
        <v>463</v>
      </c>
      <c r="U3" s="53" t="s">
        <v>464</v>
      </c>
      <c r="V3" s="52" t="s">
        <v>465</v>
      </c>
      <c r="W3" s="52" t="s">
        <v>466</v>
      </c>
      <c r="X3" s="52" t="s">
        <v>467</v>
      </c>
      <c r="Y3" s="52" t="s">
        <v>468</v>
      </c>
      <c r="Z3" s="52" t="s">
        <v>469</v>
      </c>
      <c r="AA3" s="52" t="s">
        <v>470</v>
      </c>
      <c r="AB3" s="52" t="s">
        <v>471</v>
      </c>
      <c r="AC3" s="52" t="s">
        <v>472</v>
      </c>
      <c r="AD3" s="52" t="s">
        <v>441</v>
      </c>
      <c r="AE3" s="53" t="s">
        <v>473</v>
      </c>
      <c r="AF3" s="7" t="s">
        <v>93</v>
      </c>
    </row>
    <row r="4" spans="1:32">
      <c r="A4" s="41" t="s">
        <v>253</v>
      </c>
      <c r="B4" s="54">
        <v>58802.35</v>
      </c>
      <c r="C4" s="55">
        <v>45514.41</v>
      </c>
      <c r="D4" s="56"/>
      <c r="E4" s="55">
        <v>12410.86</v>
      </c>
      <c r="F4" s="55">
        <v>46230.86</v>
      </c>
      <c r="G4" s="55">
        <v>701.86</v>
      </c>
      <c r="H4" s="55">
        <v>8339.48</v>
      </c>
      <c r="I4" s="55">
        <v>581.53</v>
      </c>
      <c r="J4" s="55">
        <v>140.91999999999999</v>
      </c>
      <c r="K4" s="57">
        <v>1133.1199999999999</v>
      </c>
      <c r="L4" s="54">
        <v>21732.37</v>
      </c>
      <c r="M4" s="55">
        <v>326.5</v>
      </c>
      <c r="N4" s="55">
        <v>233.41</v>
      </c>
      <c r="O4" s="55">
        <v>10.97</v>
      </c>
      <c r="P4" s="55">
        <v>1178.27</v>
      </c>
      <c r="Q4" s="55">
        <v>217.56</v>
      </c>
      <c r="R4" s="55">
        <v>5747.08</v>
      </c>
      <c r="S4" s="55">
        <v>248.37</v>
      </c>
      <c r="T4" s="55">
        <v>257.10000000000002</v>
      </c>
      <c r="U4" s="57">
        <v>91.74</v>
      </c>
      <c r="V4" s="54">
        <v>264.42</v>
      </c>
      <c r="W4" s="55">
        <v>3030.97</v>
      </c>
      <c r="X4" s="55">
        <v>2266.9899999999998</v>
      </c>
      <c r="Y4" s="55">
        <v>1830.56</v>
      </c>
      <c r="Z4" s="55">
        <v>6028.41</v>
      </c>
      <c r="AA4" s="55">
        <v>631.02</v>
      </c>
      <c r="AB4" s="55">
        <v>6508.45</v>
      </c>
      <c r="AC4" s="55">
        <f>SUM(AC6:AC10)+SUM(AC14:AC43)+SUM(AC46:AC48)</f>
        <v>380403.68</v>
      </c>
      <c r="AD4" s="55">
        <v>47368.2</v>
      </c>
      <c r="AE4" s="57">
        <v>976.87</v>
      </c>
    </row>
    <row r="5" spans="1:32" s="154" customFormat="1">
      <c r="A5" s="156" t="s">
        <v>474</v>
      </c>
      <c r="B5" s="157">
        <v>3809.77</v>
      </c>
      <c r="C5" s="158">
        <v>2234.0700000000002</v>
      </c>
      <c r="D5" s="159"/>
      <c r="E5" s="158">
        <v>1561.46</v>
      </c>
      <c r="F5" s="158">
        <v>207.97</v>
      </c>
      <c r="G5" s="158">
        <v>5.32</v>
      </c>
      <c r="H5" s="158">
        <v>43.25</v>
      </c>
      <c r="I5" s="158">
        <v>2.67</v>
      </c>
      <c r="J5" s="158">
        <v>1.42</v>
      </c>
      <c r="K5" s="160">
        <v>6.67</v>
      </c>
      <c r="L5" s="157">
        <v>983.25</v>
      </c>
      <c r="M5" s="158">
        <v>268.51</v>
      </c>
      <c r="N5" s="158">
        <v>19.25</v>
      </c>
      <c r="O5" s="158">
        <v>1.22</v>
      </c>
      <c r="P5" s="158">
        <v>465.27</v>
      </c>
      <c r="Q5" s="158">
        <v>2.48</v>
      </c>
      <c r="R5" s="158">
        <v>149.36000000000001</v>
      </c>
      <c r="S5" s="158">
        <v>1.62</v>
      </c>
      <c r="T5" s="159"/>
      <c r="U5" s="161"/>
      <c r="V5" s="157">
        <v>0.84</v>
      </c>
      <c r="W5" s="158">
        <v>1.53</v>
      </c>
      <c r="X5" s="158">
        <v>41.97</v>
      </c>
      <c r="Y5" s="158">
        <v>12.82</v>
      </c>
      <c r="Z5" s="158">
        <v>18.37</v>
      </c>
      <c r="AA5" s="158">
        <v>150.41</v>
      </c>
      <c r="AB5" s="158">
        <v>25.65</v>
      </c>
      <c r="AC5" s="158">
        <f>SUM(AC6:AC12)</f>
        <v>6171.6400000000012</v>
      </c>
      <c r="AD5" s="158">
        <v>2776.92</v>
      </c>
      <c r="AE5" s="160">
        <v>6.51</v>
      </c>
    </row>
    <row r="6" spans="1:32">
      <c r="A6" s="42" t="s">
        <v>117</v>
      </c>
      <c r="B6" s="58">
        <v>2931.16</v>
      </c>
      <c r="C6" s="59">
        <v>1628.55</v>
      </c>
      <c r="D6" s="60"/>
      <c r="E6" s="59">
        <v>1297.1099999999999</v>
      </c>
      <c r="F6" s="59">
        <v>48.92</v>
      </c>
      <c r="G6" s="59">
        <v>1.04</v>
      </c>
      <c r="H6" s="59">
        <v>25.03</v>
      </c>
      <c r="I6" s="59">
        <v>0.72</v>
      </c>
      <c r="J6" s="59">
        <v>1.42</v>
      </c>
      <c r="K6" s="61">
        <v>6.5</v>
      </c>
      <c r="L6" s="58">
        <v>351.52</v>
      </c>
      <c r="M6" s="59">
        <v>0.22</v>
      </c>
      <c r="N6" s="59">
        <v>4.95</v>
      </c>
      <c r="O6" s="59">
        <v>0.75</v>
      </c>
      <c r="P6" s="59">
        <v>152.6</v>
      </c>
      <c r="Q6" s="59">
        <v>0.27</v>
      </c>
      <c r="R6" s="59">
        <v>149.36000000000001</v>
      </c>
      <c r="S6" s="59">
        <v>1.01</v>
      </c>
      <c r="T6" s="60"/>
      <c r="U6" s="62"/>
      <c r="V6" s="58">
        <v>0.1</v>
      </c>
      <c r="W6" s="60"/>
      <c r="X6" s="59">
        <v>41.75</v>
      </c>
      <c r="Y6" s="60"/>
      <c r="Z6" s="59">
        <v>0.52</v>
      </c>
      <c r="AA6" s="59">
        <v>14.35</v>
      </c>
      <c r="AB6" s="59">
        <v>13.45</v>
      </c>
      <c r="AC6" s="59">
        <v>705.5</v>
      </c>
      <c r="AD6" s="59">
        <v>1026.76</v>
      </c>
      <c r="AE6" s="61">
        <v>2.88</v>
      </c>
      <c r="AF6" s="2">
        <f>$AC6/$AC$4</f>
        <v>1.854608767191737E-3</v>
      </c>
    </row>
    <row r="7" spans="1:32">
      <c r="A7" s="42" t="s">
        <v>119</v>
      </c>
      <c r="B7" s="58">
        <v>105.6</v>
      </c>
      <c r="C7" s="59">
        <v>105.6</v>
      </c>
      <c r="D7" s="60"/>
      <c r="E7" s="60"/>
      <c r="F7" s="60"/>
      <c r="G7" s="60"/>
      <c r="H7" s="60"/>
      <c r="I7" s="60"/>
      <c r="J7" s="60"/>
      <c r="K7" s="62"/>
      <c r="L7" s="58">
        <v>347.07</v>
      </c>
      <c r="M7" s="59">
        <v>268.2</v>
      </c>
      <c r="N7" s="59">
        <v>6.99</v>
      </c>
      <c r="O7" s="60"/>
      <c r="P7" s="59">
        <v>40.56</v>
      </c>
      <c r="Q7" s="59">
        <v>0.87</v>
      </c>
      <c r="R7" s="60"/>
      <c r="S7" s="59">
        <v>0.01</v>
      </c>
      <c r="T7" s="60"/>
      <c r="U7" s="62"/>
      <c r="V7" s="63"/>
      <c r="W7" s="60"/>
      <c r="X7" s="59">
        <v>0.13</v>
      </c>
      <c r="Y7" s="59">
        <v>12.82</v>
      </c>
      <c r="Z7" s="59">
        <v>17.510000000000002</v>
      </c>
      <c r="AA7" s="59">
        <v>132.38</v>
      </c>
      <c r="AB7" s="59">
        <v>4.59</v>
      </c>
      <c r="AC7" s="59">
        <v>2778.26</v>
      </c>
      <c r="AD7" s="59">
        <v>434.44</v>
      </c>
      <c r="AE7" s="62"/>
      <c r="AF7" s="2">
        <f t="shared" ref="AF7:AF47" si="0">$AC7/$AC$4</f>
        <v>7.3034519539874072E-3</v>
      </c>
    </row>
    <row r="8" spans="1:32">
      <c r="A8" s="42" t="s">
        <v>121</v>
      </c>
      <c r="B8" s="58">
        <v>175.95</v>
      </c>
      <c r="C8" s="59">
        <v>167.23</v>
      </c>
      <c r="D8" s="60"/>
      <c r="E8" s="59">
        <v>5.54</v>
      </c>
      <c r="F8" s="59">
        <v>147.75</v>
      </c>
      <c r="G8" s="59">
        <v>3.17</v>
      </c>
      <c r="H8" s="59">
        <v>18.22</v>
      </c>
      <c r="I8" s="59">
        <v>0.56000000000000005</v>
      </c>
      <c r="J8" s="60"/>
      <c r="K8" s="61">
        <v>0.17</v>
      </c>
      <c r="L8" s="58">
        <v>43.64</v>
      </c>
      <c r="M8" s="60"/>
      <c r="N8" s="59">
        <v>0.81</v>
      </c>
      <c r="O8" s="60"/>
      <c r="P8" s="59">
        <v>42.54</v>
      </c>
      <c r="Q8" s="59">
        <v>0.05</v>
      </c>
      <c r="R8" s="60"/>
      <c r="S8" s="59">
        <v>0.23</v>
      </c>
      <c r="T8" s="60"/>
      <c r="U8" s="62"/>
      <c r="V8" s="63"/>
      <c r="W8" s="60"/>
      <c r="X8" s="60"/>
      <c r="Y8" s="60"/>
      <c r="Z8" s="60"/>
      <c r="AA8" s="59">
        <v>0.02</v>
      </c>
      <c r="AB8" s="60"/>
      <c r="AC8" s="59">
        <v>162.15</v>
      </c>
      <c r="AD8" s="59">
        <v>419.28</v>
      </c>
      <c r="AE8" s="61">
        <v>1.04</v>
      </c>
      <c r="AF8" s="2">
        <f t="shared" si="0"/>
        <v>4.2625770602429505E-4</v>
      </c>
    </row>
    <row r="9" spans="1:32">
      <c r="A9" s="42" t="s">
        <v>123</v>
      </c>
      <c r="B9" s="58">
        <v>80.3</v>
      </c>
      <c r="C9" s="59">
        <v>77.930000000000007</v>
      </c>
      <c r="D9" s="60"/>
      <c r="E9" s="59">
        <v>1.84</v>
      </c>
      <c r="F9" s="59">
        <v>3.57</v>
      </c>
      <c r="G9" s="60"/>
      <c r="H9" s="60"/>
      <c r="I9" s="60"/>
      <c r="J9" s="60"/>
      <c r="K9" s="62"/>
      <c r="L9" s="58">
        <v>25.06</v>
      </c>
      <c r="M9" s="60"/>
      <c r="N9" s="59">
        <v>1.64</v>
      </c>
      <c r="O9" s="59">
        <v>0.46</v>
      </c>
      <c r="P9" s="59">
        <v>21.82</v>
      </c>
      <c r="Q9" s="59">
        <v>0.96</v>
      </c>
      <c r="R9" s="60"/>
      <c r="S9" s="59">
        <v>0.03</v>
      </c>
      <c r="T9" s="60"/>
      <c r="U9" s="62"/>
      <c r="V9" s="58">
        <v>0.15</v>
      </c>
      <c r="W9" s="60"/>
      <c r="X9" s="60"/>
      <c r="Y9" s="60"/>
      <c r="Z9" s="60"/>
      <c r="AA9" s="59">
        <v>0.66</v>
      </c>
      <c r="AB9" s="60"/>
      <c r="AC9" s="59">
        <v>0.09</v>
      </c>
      <c r="AD9" s="59">
        <v>386.17</v>
      </c>
      <c r="AE9" s="61">
        <v>2.41</v>
      </c>
      <c r="AF9" s="155">
        <f t="shared" si="0"/>
        <v>2.365907711513201E-7</v>
      </c>
    </row>
    <row r="10" spans="1:32">
      <c r="A10" s="42" t="s">
        <v>125</v>
      </c>
      <c r="B10" s="58">
        <v>509.68</v>
      </c>
      <c r="C10" s="59">
        <v>247.69</v>
      </c>
      <c r="D10" s="60"/>
      <c r="E10" s="59">
        <v>256.97000000000003</v>
      </c>
      <c r="F10" s="59">
        <v>7.74</v>
      </c>
      <c r="G10" s="59">
        <v>1.1000000000000001</v>
      </c>
      <c r="H10" s="60"/>
      <c r="I10" s="59">
        <v>1.39</v>
      </c>
      <c r="J10" s="60"/>
      <c r="K10" s="62"/>
      <c r="L10" s="58">
        <v>57.14</v>
      </c>
      <c r="M10" s="60"/>
      <c r="N10" s="59">
        <v>1.05</v>
      </c>
      <c r="O10" s="59">
        <v>0.02</v>
      </c>
      <c r="P10" s="59">
        <v>53.79</v>
      </c>
      <c r="Q10" s="59">
        <v>0.04</v>
      </c>
      <c r="R10" s="60"/>
      <c r="S10" s="59">
        <v>0.05</v>
      </c>
      <c r="T10" s="60"/>
      <c r="U10" s="62"/>
      <c r="V10" s="58">
        <v>0.6</v>
      </c>
      <c r="W10" s="59">
        <v>1.53</v>
      </c>
      <c r="X10" s="59">
        <v>0.01</v>
      </c>
      <c r="Y10" s="60"/>
      <c r="Z10" s="59">
        <v>0.05</v>
      </c>
      <c r="AA10" s="59">
        <v>0.62</v>
      </c>
      <c r="AB10" s="59">
        <v>7.24</v>
      </c>
      <c r="AC10" s="59">
        <v>2247.71</v>
      </c>
      <c r="AD10" s="59">
        <v>257.36</v>
      </c>
      <c r="AE10" s="61">
        <v>0.19</v>
      </c>
      <c r="AF10" s="2">
        <f t="shared" si="0"/>
        <v>5.9087493580503745E-3</v>
      </c>
    </row>
    <row r="11" spans="1:32" s="384" customFormat="1">
      <c r="A11" s="378" t="s">
        <v>254</v>
      </c>
      <c r="B11" s="379">
        <v>6.95</v>
      </c>
      <c r="C11" s="380">
        <v>6.95</v>
      </c>
      <c r="D11" s="381"/>
      <c r="E11" s="381"/>
      <c r="F11" s="381"/>
      <c r="G11" s="381"/>
      <c r="H11" s="381"/>
      <c r="I11" s="381"/>
      <c r="J11" s="381"/>
      <c r="K11" s="382"/>
      <c r="L11" s="379">
        <v>158.72</v>
      </c>
      <c r="M11" s="380">
        <v>0.1</v>
      </c>
      <c r="N11" s="380">
        <v>3.82</v>
      </c>
      <c r="O11" s="381"/>
      <c r="P11" s="380">
        <v>153.85</v>
      </c>
      <c r="Q11" s="380">
        <v>0.3</v>
      </c>
      <c r="R11" s="381"/>
      <c r="S11" s="380">
        <v>0.28000000000000003</v>
      </c>
      <c r="T11" s="381"/>
      <c r="U11" s="382"/>
      <c r="V11" s="383"/>
      <c r="W11" s="381"/>
      <c r="X11" s="380">
        <v>0.08</v>
      </c>
      <c r="Y11" s="381"/>
      <c r="Z11" s="380">
        <v>0.28999999999999998</v>
      </c>
      <c r="AA11" s="380">
        <v>2.38</v>
      </c>
      <c r="AB11" s="380">
        <v>0.38</v>
      </c>
      <c r="AC11" s="380">
        <v>277.93</v>
      </c>
      <c r="AD11" s="380">
        <v>41.3</v>
      </c>
      <c r="AE11" s="382"/>
    </row>
    <row r="12" spans="1:32">
      <c r="A12" s="42" t="s">
        <v>127</v>
      </c>
      <c r="B12" s="58">
        <v>0.12</v>
      </c>
      <c r="C12" s="59">
        <v>0.12</v>
      </c>
      <c r="D12" s="60"/>
      <c r="E12" s="60"/>
      <c r="F12" s="60"/>
      <c r="G12" s="60"/>
      <c r="H12" s="60"/>
      <c r="I12" s="60"/>
      <c r="J12" s="60"/>
      <c r="K12" s="62"/>
      <c r="L12" s="58">
        <v>0.11</v>
      </c>
      <c r="M12" s="60"/>
      <c r="N12" s="60"/>
      <c r="O12" s="60"/>
      <c r="P12" s="59">
        <v>0.1</v>
      </c>
      <c r="Q12" s="60"/>
      <c r="R12" s="60"/>
      <c r="S12" s="60"/>
      <c r="T12" s="60"/>
      <c r="U12" s="62"/>
      <c r="V12" s="63"/>
      <c r="W12" s="60"/>
      <c r="X12" s="60"/>
      <c r="Y12" s="60"/>
      <c r="Z12" s="60"/>
      <c r="AA12" s="60"/>
      <c r="AB12" s="60"/>
      <c r="AC12" s="60"/>
      <c r="AD12" s="59">
        <v>211.62</v>
      </c>
      <c r="AE12" s="62"/>
      <c r="AF12" s="2">
        <f t="shared" si="0"/>
        <v>0</v>
      </c>
    </row>
    <row r="13" spans="1:32" s="154" customFormat="1">
      <c r="A13" s="156" t="s">
        <v>475</v>
      </c>
      <c r="B13" s="157">
        <v>53896.93</v>
      </c>
      <c r="C13" s="158">
        <v>42187.63</v>
      </c>
      <c r="D13" s="159"/>
      <c r="E13" s="158">
        <v>10847.11</v>
      </c>
      <c r="F13" s="158">
        <v>45983.81</v>
      </c>
      <c r="G13" s="158">
        <v>694.83</v>
      </c>
      <c r="H13" s="158">
        <v>8293.19</v>
      </c>
      <c r="I13" s="158">
        <v>578.86</v>
      </c>
      <c r="J13" s="158">
        <v>137.9</v>
      </c>
      <c r="K13" s="160">
        <v>1126.01</v>
      </c>
      <c r="L13" s="157">
        <v>20675.47</v>
      </c>
      <c r="M13" s="158">
        <v>57.82</v>
      </c>
      <c r="N13" s="158">
        <v>187.15</v>
      </c>
      <c r="O13" s="158">
        <v>9.75</v>
      </c>
      <c r="P13" s="158">
        <v>681.39</v>
      </c>
      <c r="Q13" s="158">
        <v>213.98</v>
      </c>
      <c r="R13" s="158">
        <v>5597.72</v>
      </c>
      <c r="S13" s="158">
        <v>246.46</v>
      </c>
      <c r="T13" s="158">
        <v>257.10000000000002</v>
      </c>
      <c r="U13" s="160">
        <v>91.74</v>
      </c>
      <c r="V13" s="157">
        <v>261.11</v>
      </c>
      <c r="W13" s="158">
        <v>3020.64</v>
      </c>
      <c r="X13" s="158">
        <v>2224.73</v>
      </c>
      <c r="Y13" s="158">
        <v>1816.23</v>
      </c>
      <c r="Z13" s="158">
        <v>6009.65</v>
      </c>
      <c r="AA13" s="158">
        <v>471.67</v>
      </c>
      <c r="AB13" s="158">
        <v>6429.36</v>
      </c>
      <c r="AC13" s="158">
        <v>362590.3</v>
      </c>
      <c r="AD13" s="158">
        <v>38108.53</v>
      </c>
      <c r="AE13" s="160">
        <v>959.59</v>
      </c>
    </row>
    <row r="14" spans="1:32">
      <c r="A14" s="42" t="s">
        <v>129</v>
      </c>
      <c r="B14" s="58">
        <v>952.96</v>
      </c>
      <c r="C14" s="59">
        <v>929.67</v>
      </c>
      <c r="D14" s="60"/>
      <c r="E14" s="59">
        <v>21.32</v>
      </c>
      <c r="F14" s="59">
        <v>124.44</v>
      </c>
      <c r="G14" s="59">
        <v>0.03</v>
      </c>
      <c r="H14" s="59">
        <v>26.33</v>
      </c>
      <c r="I14" s="59">
        <v>2.1</v>
      </c>
      <c r="J14" s="59">
        <v>0.16</v>
      </c>
      <c r="K14" s="61">
        <v>0.01</v>
      </c>
      <c r="L14" s="58">
        <v>33.01</v>
      </c>
      <c r="M14" s="60"/>
      <c r="N14" s="59">
        <v>7.09</v>
      </c>
      <c r="O14" s="59">
        <v>0.09</v>
      </c>
      <c r="P14" s="59">
        <v>21.51</v>
      </c>
      <c r="Q14" s="59">
        <v>1.51</v>
      </c>
      <c r="R14" s="60"/>
      <c r="S14" s="59">
        <v>0.09</v>
      </c>
      <c r="T14" s="59">
        <v>0.03</v>
      </c>
      <c r="U14" s="61">
        <v>1.5</v>
      </c>
      <c r="V14" s="63"/>
      <c r="W14" s="60"/>
      <c r="X14" s="59">
        <v>0.95</v>
      </c>
      <c r="Y14" s="60"/>
      <c r="Z14" s="59">
        <v>0.24</v>
      </c>
      <c r="AA14" s="59">
        <v>3.86</v>
      </c>
      <c r="AB14" s="59">
        <v>198.52</v>
      </c>
      <c r="AC14" s="59">
        <v>7615.31</v>
      </c>
      <c r="AD14" s="59">
        <v>797.43</v>
      </c>
      <c r="AE14" s="61">
        <v>221.48</v>
      </c>
      <c r="AF14" s="2">
        <f t="shared" si="0"/>
        <v>2.0019022949515106E-2</v>
      </c>
    </row>
    <row r="15" spans="1:32">
      <c r="A15" s="42" t="s">
        <v>131</v>
      </c>
      <c r="B15" s="58">
        <v>912.52</v>
      </c>
      <c r="C15" s="59">
        <v>906.34</v>
      </c>
      <c r="D15" s="60"/>
      <c r="E15" s="59">
        <v>1.1299999999999999</v>
      </c>
      <c r="F15" s="59">
        <v>1.57</v>
      </c>
      <c r="G15" s="60"/>
      <c r="H15" s="60"/>
      <c r="I15" s="60"/>
      <c r="J15" s="60"/>
      <c r="K15" s="62"/>
      <c r="L15" s="58">
        <v>15.51</v>
      </c>
      <c r="M15" s="60"/>
      <c r="N15" s="59">
        <v>4.21</v>
      </c>
      <c r="O15" s="60"/>
      <c r="P15" s="59">
        <v>8.26</v>
      </c>
      <c r="Q15" s="59">
        <v>1.1200000000000001</v>
      </c>
      <c r="R15" s="60"/>
      <c r="S15" s="60"/>
      <c r="T15" s="59">
        <v>0.41</v>
      </c>
      <c r="U15" s="62"/>
      <c r="V15" s="63"/>
      <c r="W15" s="60"/>
      <c r="X15" s="59">
        <v>1.17</v>
      </c>
      <c r="Y15" s="60"/>
      <c r="Z15" s="59">
        <v>0.33</v>
      </c>
      <c r="AA15" s="59">
        <v>12.87</v>
      </c>
      <c r="AB15" s="59">
        <v>82.51</v>
      </c>
      <c r="AC15" s="59">
        <v>7297.6</v>
      </c>
      <c r="AD15" s="59">
        <v>301.94</v>
      </c>
      <c r="AE15" s="61">
        <v>39.14</v>
      </c>
      <c r="AF15" s="2">
        <f t="shared" si="0"/>
        <v>1.9183831239487484E-2</v>
      </c>
    </row>
    <row r="16" spans="1:32">
      <c r="A16" s="42" t="s">
        <v>133</v>
      </c>
      <c r="B16" s="58">
        <v>523.51</v>
      </c>
      <c r="C16" s="59">
        <v>516.79</v>
      </c>
      <c r="D16" s="60"/>
      <c r="E16" s="59">
        <v>5.74</v>
      </c>
      <c r="F16" s="59">
        <v>0.08</v>
      </c>
      <c r="G16" s="59">
        <v>0.03</v>
      </c>
      <c r="H16" s="60"/>
      <c r="I16" s="60"/>
      <c r="J16" s="60"/>
      <c r="K16" s="61">
        <v>0.01</v>
      </c>
      <c r="L16" s="58">
        <v>8.81</v>
      </c>
      <c r="M16" s="60"/>
      <c r="N16" s="59">
        <v>2.89</v>
      </c>
      <c r="O16" s="59">
        <v>0.06</v>
      </c>
      <c r="P16" s="59">
        <v>4.7699999999999996</v>
      </c>
      <c r="Q16" s="59">
        <v>0.36</v>
      </c>
      <c r="R16" s="60"/>
      <c r="S16" s="59">
        <v>0.01</v>
      </c>
      <c r="T16" s="60"/>
      <c r="U16" s="62"/>
      <c r="V16" s="63"/>
      <c r="W16" s="60"/>
      <c r="X16" s="59">
        <v>0.68</v>
      </c>
      <c r="Y16" s="60"/>
      <c r="Z16" s="59">
        <v>0.04</v>
      </c>
      <c r="AA16" s="59">
        <v>9.92</v>
      </c>
      <c r="AB16" s="59">
        <v>48.46</v>
      </c>
      <c r="AC16" s="59">
        <v>5461.59</v>
      </c>
      <c r="AD16" s="59">
        <v>173.56</v>
      </c>
      <c r="AE16" s="61">
        <v>13.23</v>
      </c>
      <c r="AF16" s="2">
        <f t="shared" si="0"/>
        <v>1.4357353220137092E-2</v>
      </c>
    </row>
    <row r="17" spans="1:32">
      <c r="A17" s="42" t="s">
        <v>135</v>
      </c>
      <c r="B17" s="58">
        <v>6.57</v>
      </c>
      <c r="C17" s="59">
        <v>6.09</v>
      </c>
      <c r="D17" s="60"/>
      <c r="E17" s="59">
        <v>0.44</v>
      </c>
      <c r="F17" s="60"/>
      <c r="G17" s="60"/>
      <c r="H17" s="60"/>
      <c r="I17" s="60"/>
      <c r="J17" s="60"/>
      <c r="K17" s="62"/>
      <c r="L17" s="58">
        <v>1.47</v>
      </c>
      <c r="M17" s="60"/>
      <c r="N17" s="59">
        <v>0.38</v>
      </c>
      <c r="O17" s="60"/>
      <c r="P17" s="59">
        <v>1.04</v>
      </c>
      <c r="Q17" s="60"/>
      <c r="R17" s="60"/>
      <c r="S17" s="60"/>
      <c r="T17" s="60"/>
      <c r="U17" s="62"/>
      <c r="V17" s="63"/>
      <c r="W17" s="60"/>
      <c r="X17" s="59">
        <v>0.05</v>
      </c>
      <c r="Y17" s="60"/>
      <c r="Z17" s="60"/>
      <c r="AA17" s="59">
        <v>1.21</v>
      </c>
      <c r="AB17" s="60"/>
      <c r="AC17" s="59">
        <v>257.7</v>
      </c>
      <c r="AD17" s="59">
        <v>52.91</v>
      </c>
      <c r="AE17" s="61">
        <v>2.52</v>
      </c>
      <c r="AF17" s="2">
        <f t="shared" si="0"/>
        <v>6.7743824139661314E-4</v>
      </c>
    </row>
    <row r="18" spans="1:32">
      <c r="A18" s="42" t="s">
        <v>137</v>
      </c>
      <c r="B18" s="58">
        <v>417.78</v>
      </c>
      <c r="C18" s="59">
        <v>374.64</v>
      </c>
      <c r="D18" s="60"/>
      <c r="E18" s="59">
        <v>6.41</v>
      </c>
      <c r="F18" s="59">
        <v>1.19</v>
      </c>
      <c r="G18" s="60"/>
      <c r="H18" s="60"/>
      <c r="I18" s="59">
        <v>0.01</v>
      </c>
      <c r="J18" s="60"/>
      <c r="K18" s="62"/>
      <c r="L18" s="58">
        <v>19.13</v>
      </c>
      <c r="M18" s="60"/>
      <c r="N18" s="59">
        <v>5.59</v>
      </c>
      <c r="O18" s="59">
        <v>0.03</v>
      </c>
      <c r="P18" s="59">
        <v>5.91</v>
      </c>
      <c r="Q18" s="59">
        <v>3.45</v>
      </c>
      <c r="R18" s="60"/>
      <c r="S18" s="59">
        <v>0.1</v>
      </c>
      <c r="T18" s="60"/>
      <c r="U18" s="62"/>
      <c r="V18" s="58">
        <v>1.56</v>
      </c>
      <c r="W18" s="60"/>
      <c r="X18" s="59">
        <v>1.54</v>
      </c>
      <c r="Y18" s="60"/>
      <c r="Z18" s="59">
        <v>0.95</v>
      </c>
      <c r="AA18" s="59">
        <v>14.83</v>
      </c>
      <c r="AB18" s="59">
        <v>217.53</v>
      </c>
      <c r="AC18" s="59">
        <v>32377.38</v>
      </c>
      <c r="AD18" s="59">
        <v>1760.15</v>
      </c>
      <c r="AE18" s="61">
        <v>65.489999999999995</v>
      </c>
      <c r="AF18" s="2">
        <f t="shared" si="0"/>
        <v>8.5113214467325879E-2</v>
      </c>
    </row>
    <row r="19" spans="1:32">
      <c r="A19" s="42" t="s">
        <v>139</v>
      </c>
      <c r="B19" s="58">
        <v>36.67</v>
      </c>
      <c r="C19" s="59">
        <v>35.950000000000003</v>
      </c>
      <c r="D19" s="60"/>
      <c r="E19" s="59">
        <v>0.43</v>
      </c>
      <c r="F19" s="59">
        <v>0.05</v>
      </c>
      <c r="G19" s="60"/>
      <c r="H19" s="60"/>
      <c r="I19" s="60"/>
      <c r="J19" s="60"/>
      <c r="K19" s="62"/>
      <c r="L19" s="58">
        <v>11.4</v>
      </c>
      <c r="M19" s="60"/>
      <c r="N19" s="59">
        <v>4.8899999999999997</v>
      </c>
      <c r="O19" s="59">
        <v>0.05</v>
      </c>
      <c r="P19" s="59">
        <v>5.37</v>
      </c>
      <c r="Q19" s="59">
        <v>0.49</v>
      </c>
      <c r="R19" s="60"/>
      <c r="S19" s="59">
        <v>0.01</v>
      </c>
      <c r="T19" s="60"/>
      <c r="U19" s="62"/>
      <c r="V19" s="63"/>
      <c r="W19" s="60"/>
      <c r="X19" s="59">
        <v>0.37</v>
      </c>
      <c r="Y19" s="60"/>
      <c r="Z19" s="59">
        <v>0.22</v>
      </c>
      <c r="AA19" s="59">
        <v>1.31</v>
      </c>
      <c r="AB19" s="59">
        <v>68.930000000000007</v>
      </c>
      <c r="AC19" s="59">
        <v>593.54</v>
      </c>
      <c r="AD19" s="59">
        <v>231.59</v>
      </c>
      <c r="AE19" s="61">
        <v>8.27</v>
      </c>
      <c r="AF19" s="2">
        <f t="shared" si="0"/>
        <v>1.5602898478794948E-3</v>
      </c>
    </row>
    <row r="20" spans="1:32">
      <c r="A20" s="42" t="s">
        <v>141</v>
      </c>
      <c r="B20" s="58">
        <v>21.78</v>
      </c>
      <c r="C20" s="59">
        <v>20.18</v>
      </c>
      <c r="D20" s="60"/>
      <c r="E20" s="59">
        <v>0.09</v>
      </c>
      <c r="F20" s="60"/>
      <c r="G20" s="60"/>
      <c r="H20" s="60"/>
      <c r="I20" s="60"/>
      <c r="J20" s="60"/>
      <c r="K20" s="62"/>
      <c r="L20" s="58">
        <v>5.7</v>
      </c>
      <c r="M20" s="60"/>
      <c r="N20" s="59">
        <v>2.86</v>
      </c>
      <c r="O20" s="59">
        <v>0.01</v>
      </c>
      <c r="P20" s="59">
        <v>1.94</v>
      </c>
      <c r="Q20" s="59">
        <v>0.34</v>
      </c>
      <c r="R20" s="59">
        <v>0.01</v>
      </c>
      <c r="S20" s="59">
        <v>0.05</v>
      </c>
      <c r="T20" s="59">
        <v>0.04</v>
      </c>
      <c r="U20" s="61">
        <v>0.12</v>
      </c>
      <c r="V20" s="63"/>
      <c r="W20" s="60"/>
      <c r="X20" s="59">
        <v>0.28999999999999998</v>
      </c>
      <c r="Y20" s="60"/>
      <c r="Z20" s="59">
        <v>0.04</v>
      </c>
      <c r="AA20" s="59">
        <v>0.12</v>
      </c>
      <c r="AB20" s="59">
        <v>14.82</v>
      </c>
      <c r="AC20" s="59">
        <v>227.8</v>
      </c>
      <c r="AD20" s="59">
        <v>156.81</v>
      </c>
      <c r="AE20" s="61">
        <v>9.6999999999999993</v>
      </c>
      <c r="AF20" s="2">
        <f t="shared" si="0"/>
        <v>5.9883752964745248E-4</v>
      </c>
    </row>
    <row r="21" spans="1:32">
      <c r="A21" s="42" t="s">
        <v>476</v>
      </c>
      <c r="B21" s="58">
        <v>48.66</v>
      </c>
      <c r="C21" s="59">
        <v>47.78</v>
      </c>
      <c r="D21" s="60"/>
      <c r="E21" s="59">
        <v>0.88</v>
      </c>
      <c r="F21" s="59">
        <v>0.05</v>
      </c>
      <c r="G21" s="60"/>
      <c r="H21" s="60"/>
      <c r="I21" s="60"/>
      <c r="J21" s="60"/>
      <c r="K21" s="62"/>
      <c r="L21" s="58">
        <v>9.07</v>
      </c>
      <c r="M21" s="60"/>
      <c r="N21" s="59">
        <v>1.7</v>
      </c>
      <c r="O21" s="60"/>
      <c r="P21" s="59">
        <v>5.21</v>
      </c>
      <c r="Q21" s="59">
        <v>0.21</v>
      </c>
      <c r="R21" s="60"/>
      <c r="S21" s="59">
        <v>0.04</v>
      </c>
      <c r="T21" s="59">
        <v>1.71</v>
      </c>
      <c r="U21" s="62"/>
      <c r="V21" s="63"/>
      <c r="W21" s="60"/>
      <c r="X21" s="59">
        <v>0.21</v>
      </c>
      <c r="Y21" s="60"/>
      <c r="Z21" s="60"/>
      <c r="AA21" s="59">
        <v>2.63</v>
      </c>
      <c r="AB21" s="59">
        <v>1.84</v>
      </c>
      <c r="AC21" s="59">
        <v>671.94</v>
      </c>
      <c r="AD21" s="59">
        <v>279.32</v>
      </c>
      <c r="AE21" s="61">
        <v>104.92</v>
      </c>
      <c r="AF21" s="2">
        <f t="shared" si="0"/>
        <v>1.766386697415756E-3</v>
      </c>
    </row>
    <row r="22" spans="1:32">
      <c r="A22" s="42" t="s">
        <v>145</v>
      </c>
      <c r="B22" s="58">
        <v>2.09</v>
      </c>
      <c r="C22" s="59">
        <v>1.8</v>
      </c>
      <c r="D22" s="60"/>
      <c r="E22" s="59">
        <v>0.26</v>
      </c>
      <c r="F22" s="59">
        <v>0.54</v>
      </c>
      <c r="G22" s="60"/>
      <c r="H22" s="60"/>
      <c r="I22" s="60"/>
      <c r="J22" s="60"/>
      <c r="K22" s="62"/>
      <c r="L22" s="58">
        <v>5.82</v>
      </c>
      <c r="M22" s="60"/>
      <c r="N22" s="59">
        <v>2.4</v>
      </c>
      <c r="O22" s="60"/>
      <c r="P22" s="59">
        <v>2.99</v>
      </c>
      <c r="Q22" s="59">
        <v>0.14000000000000001</v>
      </c>
      <c r="R22" s="60"/>
      <c r="S22" s="59">
        <v>0.01</v>
      </c>
      <c r="T22" s="60"/>
      <c r="U22" s="62"/>
      <c r="V22" s="63"/>
      <c r="W22" s="60"/>
      <c r="X22" s="59">
        <v>0.27</v>
      </c>
      <c r="Y22" s="60"/>
      <c r="Z22" s="60"/>
      <c r="AA22" s="59">
        <v>1.35</v>
      </c>
      <c r="AB22" s="59">
        <v>2.34</v>
      </c>
      <c r="AC22" s="59">
        <v>60.67</v>
      </c>
      <c r="AD22" s="59">
        <v>115.36</v>
      </c>
      <c r="AE22" s="61">
        <v>5.01</v>
      </c>
      <c r="AF22" s="2">
        <f t="shared" si="0"/>
        <v>1.59488467619451E-4</v>
      </c>
    </row>
    <row r="23" spans="1:32">
      <c r="A23" s="42" t="s">
        <v>267</v>
      </c>
      <c r="B23" s="58">
        <v>715.5</v>
      </c>
      <c r="C23" s="59">
        <v>654.91999999999996</v>
      </c>
      <c r="D23" s="60"/>
      <c r="E23" s="59">
        <v>39.31</v>
      </c>
      <c r="F23" s="59">
        <v>0.23</v>
      </c>
      <c r="G23" s="59">
        <v>0.09</v>
      </c>
      <c r="H23" s="60"/>
      <c r="I23" s="60"/>
      <c r="J23" s="60"/>
      <c r="K23" s="62"/>
      <c r="L23" s="58">
        <v>27.98</v>
      </c>
      <c r="M23" s="59"/>
      <c r="N23" s="59">
        <v>2.5099999999999998</v>
      </c>
      <c r="O23" s="59">
        <v>0.01</v>
      </c>
      <c r="P23" s="59">
        <v>14.99</v>
      </c>
      <c r="Q23" s="59">
        <v>8.01</v>
      </c>
      <c r="R23" s="60"/>
      <c r="S23" s="59">
        <v>0.1</v>
      </c>
      <c r="T23" s="59">
        <v>0.03</v>
      </c>
      <c r="U23" s="61">
        <v>0.3</v>
      </c>
      <c r="V23" s="63"/>
      <c r="W23" s="60"/>
      <c r="X23" s="59">
        <v>1.9</v>
      </c>
      <c r="Y23" s="60"/>
      <c r="Z23" s="59">
        <v>0.09</v>
      </c>
      <c r="AA23" s="59">
        <v>4.8600000000000003</v>
      </c>
      <c r="AB23" s="59">
        <v>123.83</v>
      </c>
      <c r="AC23" s="59">
        <v>21416.18</v>
      </c>
      <c r="AD23" s="59">
        <v>744.61</v>
      </c>
      <c r="AE23" s="61">
        <v>90.62</v>
      </c>
      <c r="AF23" s="2">
        <f t="shared" si="0"/>
        <v>5.6298561570171983E-2</v>
      </c>
    </row>
    <row r="24" spans="1:32">
      <c r="A24" s="42" t="s">
        <v>148</v>
      </c>
      <c r="B24" s="58">
        <v>15.39</v>
      </c>
      <c r="C24" s="59">
        <v>14.67</v>
      </c>
      <c r="D24" s="60"/>
      <c r="E24" s="59">
        <v>0.33</v>
      </c>
      <c r="F24" s="59">
        <v>0.02</v>
      </c>
      <c r="G24" s="59">
        <v>7.0000000000000007E-2</v>
      </c>
      <c r="H24" s="60"/>
      <c r="I24" s="60"/>
      <c r="J24" s="59">
        <v>0.09</v>
      </c>
      <c r="K24" s="62"/>
      <c r="L24" s="58">
        <v>9.06</v>
      </c>
      <c r="M24" s="60"/>
      <c r="N24" s="59">
        <v>3.59</v>
      </c>
      <c r="O24" s="59">
        <v>0.01</v>
      </c>
      <c r="P24" s="59">
        <v>4.22</v>
      </c>
      <c r="Q24" s="59">
        <v>0.4</v>
      </c>
      <c r="R24" s="60"/>
      <c r="S24" s="59">
        <v>0.03</v>
      </c>
      <c r="T24" s="60"/>
      <c r="U24" s="61">
        <v>0.05</v>
      </c>
      <c r="V24" s="63"/>
      <c r="W24" s="60"/>
      <c r="X24" s="59">
        <v>0.41</v>
      </c>
      <c r="Y24" s="60"/>
      <c r="Z24" s="59">
        <v>0.35</v>
      </c>
      <c r="AA24" s="59">
        <v>3.4</v>
      </c>
      <c r="AB24" s="59">
        <v>11.47</v>
      </c>
      <c r="AC24" s="59">
        <v>488.67</v>
      </c>
      <c r="AD24" s="59">
        <v>131.05000000000001</v>
      </c>
      <c r="AE24" s="61">
        <v>9.07</v>
      </c>
      <c r="AF24" s="2">
        <f t="shared" si="0"/>
        <v>1.2846090237612843E-3</v>
      </c>
    </row>
    <row r="25" spans="1:32">
      <c r="A25" s="42" t="s">
        <v>150</v>
      </c>
      <c r="B25" s="58">
        <v>14.47</v>
      </c>
      <c r="C25" s="59">
        <v>13.69</v>
      </c>
      <c r="D25" s="60"/>
      <c r="E25" s="59">
        <v>0.37</v>
      </c>
      <c r="F25" s="59">
        <v>0.43</v>
      </c>
      <c r="G25" s="60"/>
      <c r="H25" s="60"/>
      <c r="I25" s="60"/>
      <c r="J25" s="60"/>
      <c r="K25" s="62"/>
      <c r="L25" s="58">
        <v>20.34</v>
      </c>
      <c r="M25" s="60"/>
      <c r="N25" s="59">
        <v>3.31</v>
      </c>
      <c r="O25" s="59">
        <v>0.11</v>
      </c>
      <c r="P25" s="59">
        <v>3.49</v>
      </c>
      <c r="Q25" s="59">
        <v>0.46</v>
      </c>
      <c r="R25" s="59">
        <v>0.01</v>
      </c>
      <c r="S25" s="59">
        <v>0.02</v>
      </c>
      <c r="T25" s="59">
        <v>0.53</v>
      </c>
      <c r="U25" s="61">
        <v>0.01</v>
      </c>
      <c r="V25" s="63"/>
      <c r="W25" s="59">
        <v>11.56</v>
      </c>
      <c r="X25" s="59">
        <v>0.67</v>
      </c>
      <c r="Y25" s="60"/>
      <c r="Z25" s="59">
        <v>0.18</v>
      </c>
      <c r="AA25" s="59">
        <v>2.97</v>
      </c>
      <c r="AB25" s="59">
        <v>80.599999999999994</v>
      </c>
      <c r="AC25" s="59">
        <v>86.85</v>
      </c>
      <c r="AD25" s="59">
        <v>89.78</v>
      </c>
      <c r="AE25" s="61">
        <v>5.89</v>
      </c>
      <c r="AF25" s="2">
        <f t="shared" si="0"/>
        <v>2.2831009416102388E-4</v>
      </c>
    </row>
    <row r="26" spans="1:32">
      <c r="A26" s="42" t="s">
        <v>152</v>
      </c>
      <c r="B26" s="58">
        <v>2588.48</v>
      </c>
      <c r="C26" s="59">
        <v>1309.1099999999999</v>
      </c>
      <c r="D26" s="60"/>
      <c r="E26" s="59">
        <v>1151.3499999999999</v>
      </c>
      <c r="F26" s="59">
        <v>52.92</v>
      </c>
      <c r="G26" s="59">
        <v>208.3</v>
      </c>
      <c r="H26" s="59">
        <v>97.9</v>
      </c>
      <c r="I26" s="60"/>
      <c r="J26" s="59">
        <v>11.26</v>
      </c>
      <c r="K26" s="61">
        <v>143.22</v>
      </c>
      <c r="L26" s="58">
        <v>9293.1299999999992</v>
      </c>
      <c r="M26" s="59">
        <v>55.95</v>
      </c>
      <c r="N26" s="59">
        <v>1.42</v>
      </c>
      <c r="O26" s="59">
        <v>0.18</v>
      </c>
      <c r="P26" s="59">
        <v>22.54</v>
      </c>
      <c r="Q26" s="59">
        <v>27.38</v>
      </c>
      <c r="R26" s="59">
        <v>1390.01</v>
      </c>
      <c r="S26" s="59">
        <v>219.89</v>
      </c>
      <c r="T26" s="59">
        <v>0.06</v>
      </c>
      <c r="U26" s="61">
        <v>6.03</v>
      </c>
      <c r="V26" s="58">
        <v>4.87</v>
      </c>
      <c r="W26" s="59">
        <v>230.56</v>
      </c>
      <c r="X26" s="59">
        <v>1057.3900000000001</v>
      </c>
      <c r="Y26" s="59">
        <v>1739.05</v>
      </c>
      <c r="Z26" s="59">
        <v>4537.82</v>
      </c>
      <c r="AA26" s="59">
        <v>26.77</v>
      </c>
      <c r="AB26" s="59">
        <v>835.63</v>
      </c>
      <c r="AC26" s="59">
        <v>63440.85</v>
      </c>
      <c r="AD26" s="59">
        <v>1198.93</v>
      </c>
      <c r="AE26" s="61">
        <v>6.16</v>
      </c>
      <c r="AF26" s="2">
        <f t="shared" si="0"/>
        <v>0.16677244026661361</v>
      </c>
    </row>
    <row r="27" spans="1:32">
      <c r="A27" s="42" t="s">
        <v>268</v>
      </c>
      <c r="B27" s="58">
        <v>11986.77</v>
      </c>
      <c r="C27" s="59">
        <v>11475.78</v>
      </c>
      <c r="D27" s="60"/>
      <c r="E27" s="59">
        <v>175.06</v>
      </c>
      <c r="F27" s="59">
        <v>3955.42</v>
      </c>
      <c r="G27" s="59">
        <v>79.540000000000006</v>
      </c>
      <c r="H27" s="59">
        <v>9</v>
      </c>
      <c r="I27" s="59">
        <v>10.06</v>
      </c>
      <c r="J27" s="59">
        <v>22.56</v>
      </c>
      <c r="K27" s="61">
        <v>624.80999999999995</v>
      </c>
      <c r="L27" s="58">
        <v>7269.24</v>
      </c>
      <c r="M27" s="59">
        <v>1.35</v>
      </c>
      <c r="N27" s="59">
        <v>12.09</v>
      </c>
      <c r="O27" s="59">
        <v>1.9</v>
      </c>
      <c r="P27" s="59">
        <v>37.97</v>
      </c>
      <c r="Q27" s="59">
        <v>44.02</v>
      </c>
      <c r="R27" s="59">
        <v>4207.62</v>
      </c>
      <c r="S27" s="59">
        <v>5.29</v>
      </c>
      <c r="T27" s="59">
        <v>252.74</v>
      </c>
      <c r="U27" s="61">
        <v>82.44</v>
      </c>
      <c r="V27" s="58">
        <v>1.52</v>
      </c>
      <c r="W27" s="59">
        <v>51.52</v>
      </c>
      <c r="X27" s="59">
        <v>1058.99</v>
      </c>
      <c r="Y27" s="59">
        <v>75.47</v>
      </c>
      <c r="Z27" s="59">
        <v>1436.3</v>
      </c>
      <c r="AA27" s="59">
        <v>206.99</v>
      </c>
      <c r="AB27" s="59">
        <v>1379.26</v>
      </c>
      <c r="AC27" s="59">
        <v>145178.14000000001</v>
      </c>
      <c r="AD27" s="59">
        <v>5427.38</v>
      </c>
      <c r="AE27" s="61">
        <v>90.95</v>
      </c>
      <c r="AF27" s="2">
        <f t="shared" si="0"/>
        <v>0.38164231218793682</v>
      </c>
    </row>
    <row r="28" spans="1:32">
      <c r="A28" s="42" t="s">
        <v>155</v>
      </c>
      <c r="B28" s="58">
        <v>468.86</v>
      </c>
      <c r="C28" s="59">
        <v>461.02</v>
      </c>
      <c r="D28" s="60"/>
      <c r="E28" s="59">
        <v>1.92</v>
      </c>
      <c r="F28" s="59">
        <v>1.95</v>
      </c>
      <c r="G28" s="59">
        <v>0.37</v>
      </c>
      <c r="H28" s="60"/>
      <c r="I28" s="60"/>
      <c r="J28" s="60"/>
      <c r="K28" s="61">
        <v>0.08</v>
      </c>
      <c r="L28" s="58">
        <v>13.7</v>
      </c>
      <c r="M28" s="59">
        <v>0.03</v>
      </c>
      <c r="N28" s="59">
        <v>3.92</v>
      </c>
      <c r="O28" s="59">
        <v>0.01</v>
      </c>
      <c r="P28" s="59">
        <v>5.73</v>
      </c>
      <c r="Q28" s="59">
        <v>2.72</v>
      </c>
      <c r="R28" s="59">
        <v>0.03</v>
      </c>
      <c r="S28" s="60"/>
      <c r="T28" s="59">
        <v>0.03</v>
      </c>
      <c r="U28" s="61">
        <v>0.23</v>
      </c>
      <c r="V28" s="63"/>
      <c r="W28" s="60"/>
      <c r="X28" s="59">
        <v>0.21</v>
      </c>
      <c r="Y28" s="60"/>
      <c r="Z28" s="59">
        <v>0.78</v>
      </c>
      <c r="AA28" s="59">
        <v>7.46</v>
      </c>
      <c r="AB28" s="59">
        <v>53.64</v>
      </c>
      <c r="AC28" s="59">
        <v>10234.32</v>
      </c>
      <c r="AD28" s="59">
        <v>407.71</v>
      </c>
      <c r="AE28" s="61">
        <v>25.21</v>
      </c>
      <c r="AF28" s="2">
        <f t="shared" si="0"/>
        <v>2.6903840677881981E-2</v>
      </c>
    </row>
    <row r="29" spans="1:32">
      <c r="A29" s="42" t="s">
        <v>157</v>
      </c>
      <c r="B29" s="58">
        <v>584.87</v>
      </c>
      <c r="C29" s="59">
        <v>478.34</v>
      </c>
      <c r="D29" s="60"/>
      <c r="E29" s="59">
        <v>4.74</v>
      </c>
      <c r="F29" s="59">
        <v>18.57</v>
      </c>
      <c r="G29" s="60"/>
      <c r="H29" s="60"/>
      <c r="I29" s="60"/>
      <c r="J29" s="60"/>
      <c r="K29" s="62"/>
      <c r="L29" s="58">
        <v>2.87</v>
      </c>
      <c r="M29" s="60"/>
      <c r="N29" s="59">
        <v>0.61</v>
      </c>
      <c r="O29" s="59">
        <v>0.02</v>
      </c>
      <c r="P29" s="59">
        <v>1.64</v>
      </c>
      <c r="Q29" s="59">
        <v>0.38</v>
      </c>
      <c r="R29" s="60"/>
      <c r="S29" s="59">
        <v>0.05</v>
      </c>
      <c r="T29" s="60"/>
      <c r="U29" s="61">
        <v>0.04</v>
      </c>
      <c r="V29" s="63"/>
      <c r="W29" s="60"/>
      <c r="X29" s="59">
        <v>0.06</v>
      </c>
      <c r="Y29" s="60"/>
      <c r="Z29" s="59">
        <v>7.0000000000000007E-2</v>
      </c>
      <c r="AA29" s="59">
        <v>1.71</v>
      </c>
      <c r="AB29" s="59">
        <v>90.04</v>
      </c>
      <c r="AC29" s="59">
        <v>11473.54</v>
      </c>
      <c r="AD29" s="59">
        <v>455.15</v>
      </c>
      <c r="AE29" s="61">
        <v>12.62</v>
      </c>
      <c r="AF29" s="2">
        <f t="shared" si="0"/>
        <v>3.0161485293727971E-2</v>
      </c>
    </row>
    <row r="30" spans="1:32">
      <c r="A30" s="42" t="s">
        <v>478</v>
      </c>
      <c r="B30" s="58">
        <v>261.77</v>
      </c>
      <c r="C30" s="59">
        <v>244.32</v>
      </c>
      <c r="D30" s="60"/>
      <c r="E30" s="59">
        <v>2.5299999999999998</v>
      </c>
      <c r="F30" s="59">
        <v>0.03</v>
      </c>
      <c r="G30" s="59">
        <v>0.62</v>
      </c>
      <c r="H30" s="60"/>
      <c r="I30" s="60"/>
      <c r="J30" s="60"/>
      <c r="K30" s="61">
        <v>5.33</v>
      </c>
      <c r="L30" s="58">
        <v>32.619999999999997</v>
      </c>
      <c r="M30" s="59">
        <v>0.01</v>
      </c>
      <c r="N30" s="59">
        <v>9.4499999999999993</v>
      </c>
      <c r="O30" s="59">
        <v>0.06</v>
      </c>
      <c r="P30" s="59">
        <v>11.9</v>
      </c>
      <c r="Q30" s="59">
        <v>3.38</v>
      </c>
      <c r="R30" s="60"/>
      <c r="S30" s="59">
        <v>0.45</v>
      </c>
      <c r="T30" s="59">
        <v>0.43</v>
      </c>
      <c r="U30" s="61">
        <v>0.41</v>
      </c>
      <c r="V30" s="58">
        <v>1.54</v>
      </c>
      <c r="W30" s="60"/>
      <c r="X30" s="59">
        <v>2.2599999999999998</v>
      </c>
      <c r="Y30" s="60"/>
      <c r="Z30" s="59">
        <v>2.73</v>
      </c>
      <c r="AA30" s="59">
        <v>7.95</v>
      </c>
      <c r="AB30" s="59">
        <v>63.03</v>
      </c>
      <c r="AC30" s="59">
        <v>3139.12</v>
      </c>
      <c r="AD30" s="59">
        <v>1426.38</v>
      </c>
      <c r="AE30" s="61">
        <v>16.28</v>
      </c>
      <c r="AF30" s="2">
        <f t="shared" si="0"/>
        <v>8.252075794850355E-3</v>
      </c>
    </row>
    <row r="31" spans="1:32">
      <c r="A31" s="42" t="s">
        <v>161</v>
      </c>
      <c r="B31" s="58">
        <v>22238.05</v>
      </c>
      <c r="C31" s="59">
        <v>13725.93</v>
      </c>
      <c r="D31" s="60"/>
      <c r="E31" s="59">
        <v>8413.7099999999991</v>
      </c>
      <c r="F31" s="59">
        <v>1340.43</v>
      </c>
      <c r="G31" s="59">
        <v>35.94</v>
      </c>
      <c r="H31" s="59">
        <v>42.5</v>
      </c>
      <c r="I31" s="59">
        <v>5.62</v>
      </c>
      <c r="J31" s="59">
        <v>8.56</v>
      </c>
      <c r="K31" s="61">
        <v>22.25</v>
      </c>
      <c r="L31" s="58">
        <v>3189.68</v>
      </c>
      <c r="M31" s="59">
        <v>0.1</v>
      </c>
      <c r="N31" s="59">
        <v>14.75</v>
      </c>
      <c r="O31" s="59">
        <v>0.83</v>
      </c>
      <c r="P31" s="59">
        <v>314.07</v>
      </c>
      <c r="Q31" s="59">
        <v>96.29</v>
      </c>
      <c r="R31" s="60"/>
      <c r="S31" s="59">
        <v>0.59</v>
      </c>
      <c r="T31" s="59">
        <v>0.73</v>
      </c>
      <c r="U31" s="61">
        <v>0.16</v>
      </c>
      <c r="V31" s="58">
        <v>241.25</v>
      </c>
      <c r="W31" s="59">
        <v>2446.5100000000002</v>
      </c>
      <c r="X31" s="59">
        <v>61.41</v>
      </c>
      <c r="Y31" s="59">
        <v>0.11</v>
      </c>
      <c r="Z31" s="59">
        <v>12.87</v>
      </c>
      <c r="AA31" s="59">
        <v>36.979999999999997</v>
      </c>
      <c r="AB31" s="59">
        <v>1024.69</v>
      </c>
      <c r="AC31" s="59">
        <v>2518.62</v>
      </c>
      <c r="AD31" s="59">
        <v>3760.64</v>
      </c>
      <c r="AE31" s="61">
        <v>90.04</v>
      </c>
      <c r="AF31" s="2">
        <f t="shared" si="0"/>
        <v>6.6209138670793085E-3</v>
      </c>
    </row>
    <row r="32" spans="1:32">
      <c r="A32" s="42" t="s">
        <v>163</v>
      </c>
      <c r="B32" s="58">
        <v>9211.61</v>
      </c>
      <c r="C32" s="59">
        <v>8451.73</v>
      </c>
      <c r="D32" s="60"/>
      <c r="E32" s="59">
        <v>669.94</v>
      </c>
      <c r="F32" s="59">
        <v>39247.4</v>
      </c>
      <c r="G32" s="59">
        <v>343.31</v>
      </c>
      <c r="H32" s="59">
        <v>8060.77</v>
      </c>
      <c r="I32" s="59">
        <v>556.61</v>
      </c>
      <c r="J32" s="59">
        <v>1.51</v>
      </c>
      <c r="K32" s="61">
        <v>304.58</v>
      </c>
      <c r="L32" s="58">
        <v>87.38</v>
      </c>
      <c r="M32" s="60"/>
      <c r="N32" s="59">
        <v>3.35</v>
      </c>
      <c r="O32" s="59">
        <v>0.02</v>
      </c>
      <c r="P32" s="59">
        <v>52.53</v>
      </c>
      <c r="Q32" s="59">
        <v>0.64</v>
      </c>
      <c r="R32" s="60"/>
      <c r="S32" s="59">
        <v>0.77</v>
      </c>
      <c r="T32" s="59">
        <v>0.02</v>
      </c>
      <c r="U32" s="62"/>
      <c r="V32" s="63"/>
      <c r="W32" s="59">
        <v>18.02</v>
      </c>
      <c r="X32" s="59">
        <v>9.6</v>
      </c>
      <c r="Y32" s="59">
        <v>1.58</v>
      </c>
      <c r="Z32" s="59">
        <v>0.85</v>
      </c>
      <c r="AA32" s="59">
        <v>46.6</v>
      </c>
      <c r="AB32" s="59">
        <v>654.5</v>
      </c>
      <c r="AC32" s="59">
        <v>19472.740000000002</v>
      </c>
      <c r="AD32" s="59">
        <v>6459.68</v>
      </c>
      <c r="AE32" s="61">
        <v>101.48</v>
      </c>
      <c r="AF32" s="2">
        <f t="shared" si="0"/>
        <v>5.1189673033657304E-2</v>
      </c>
    </row>
    <row r="33" spans="1:32">
      <c r="A33" s="42" t="s">
        <v>271</v>
      </c>
      <c r="B33" s="58">
        <v>2361.87</v>
      </c>
      <c r="C33" s="59">
        <v>2098.02</v>
      </c>
      <c r="D33" s="60"/>
      <c r="E33" s="59">
        <v>256.64</v>
      </c>
      <c r="F33" s="59">
        <v>406.15</v>
      </c>
      <c r="G33" s="59">
        <v>19.34</v>
      </c>
      <c r="H33" s="60"/>
      <c r="I33" s="59">
        <v>0.08</v>
      </c>
      <c r="J33" s="59">
        <v>89.53</v>
      </c>
      <c r="K33" s="61">
        <v>20.62</v>
      </c>
      <c r="L33" s="58">
        <v>332.3</v>
      </c>
      <c r="M33" s="59">
        <v>0.3</v>
      </c>
      <c r="N33" s="59">
        <v>3.39</v>
      </c>
      <c r="O33" s="59">
        <v>0.54</v>
      </c>
      <c r="P33" s="59">
        <v>33.380000000000003</v>
      </c>
      <c r="Q33" s="59">
        <v>13.82</v>
      </c>
      <c r="R33" s="60"/>
      <c r="S33" s="59">
        <v>0.42</v>
      </c>
      <c r="T33" s="60"/>
      <c r="U33" s="61">
        <v>0.1</v>
      </c>
      <c r="V33" s="58">
        <v>10.01</v>
      </c>
      <c r="W33" s="59">
        <v>262.08999999999997</v>
      </c>
      <c r="X33" s="59">
        <v>3.24</v>
      </c>
      <c r="Y33" s="60"/>
      <c r="Z33" s="59">
        <v>5.01</v>
      </c>
      <c r="AA33" s="59">
        <v>20.75</v>
      </c>
      <c r="AB33" s="59">
        <v>256.51</v>
      </c>
      <c r="AC33" s="59">
        <v>21858.02</v>
      </c>
      <c r="AD33" s="59">
        <v>6673.67</v>
      </c>
      <c r="AE33" s="61">
        <v>5.96</v>
      </c>
      <c r="AF33" s="2">
        <f t="shared" si="0"/>
        <v>5.7460064529344199E-2</v>
      </c>
    </row>
    <row r="34" spans="1:32">
      <c r="A34" s="42" t="s">
        <v>166</v>
      </c>
      <c r="B34" s="58">
        <v>255.08</v>
      </c>
      <c r="C34" s="59">
        <v>203.46</v>
      </c>
      <c r="D34" s="60"/>
      <c r="E34" s="59">
        <v>50.46</v>
      </c>
      <c r="F34" s="59">
        <v>469.08</v>
      </c>
      <c r="G34" s="59">
        <v>4.55</v>
      </c>
      <c r="H34" s="59">
        <v>48.79</v>
      </c>
      <c r="I34" s="59">
        <v>2.2200000000000002</v>
      </c>
      <c r="J34" s="59">
        <v>0.53</v>
      </c>
      <c r="K34" s="61">
        <v>2.61</v>
      </c>
      <c r="L34" s="58">
        <v>39.75</v>
      </c>
      <c r="M34" s="60"/>
      <c r="N34" s="59">
        <v>11.6</v>
      </c>
      <c r="O34" s="59">
        <v>0.45</v>
      </c>
      <c r="P34" s="59">
        <v>19.52</v>
      </c>
      <c r="Q34" s="59">
        <v>1.6</v>
      </c>
      <c r="R34" s="60"/>
      <c r="S34" s="59">
        <v>0.59</v>
      </c>
      <c r="T34" s="59">
        <v>0.02</v>
      </c>
      <c r="U34" s="61">
        <v>0.02</v>
      </c>
      <c r="V34" s="58">
        <v>0.32</v>
      </c>
      <c r="W34" s="60"/>
      <c r="X34" s="59">
        <v>4.33</v>
      </c>
      <c r="Y34" s="59">
        <v>0.01</v>
      </c>
      <c r="Z34" s="59">
        <v>1.28</v>
      </c>
      <c r="AA34" s="59">
        <v>11.68</v>
      </c>
      <c r="AB34" s="59">
        <v>372.68</v>
      </c>
      <c r="AC34" s="59">
        <v>637.35</v>
      </c>
      <c r="AD34" s="59">
        <v>1672.84</v>
      </c>
      <c r="AE34" s="61">
        <v>4.88</v>
      </c>
      <c r="AF34" s="2">
        <f t="shared" si="0"/>
        <v>1.6754569777032652E-3</v>
      </c>
    </row>
    <row r="35" spans="1:32">
      <c r="A35" s="42" t="s">
        <v>168</v>
      </c>
      <c r="B35" s="58">
        <v>18.989999999999998</v>
      </c>
      <c r="C35" s="59">
        <v>17.21</v>
      </c>
      <c r="D35" s="60"/>
      <c r="E35" s="59">
        <v>0.8</v>
      </c>
      <c r="F35" s="59">
        <v>244.56</v>
      </c>
      <c r="G35" s="59">
        <v>0.15</v>
      </c>
      <c r="H35" s="59">
        <v>0.08</v>
      </c>
      <c r="I35" s="59">
        <v>0.05</v>
      </c>
      <c r="J35" s="60"/>
      <c r="K35" s="62"/>
      <c r="L35" s="58">
        <v>46.46</v>
      </c>
      <c r="M35" s="60"/>
      <c r="N35" s="59">
        <v>15.29</v>
      </c>
      <c r="O35" s="59">
        <v>1.62</v>
      </c>
      <c r="P35" s="59">
        <v>21.25</v>
      </c>
      <c r="Q35" s="59">
        <v>0.7</v>
      </c>
      <c r="R35" s="59">
        <v>0.03</v>
      </c>
      <c r="S35" s="59">
        <v>2.92</v>
      </c>
      <c r="T35" s="59">
        <v>0.08</v>
      </c>
      <c r="U35" s="61">
        <v>0.04</v>
      </c>
      <c r="V35" s="63"/>
      <c r="W35" s="60"/>
      <c r="X35" s="59">
        <v>2.8</v>
      </c>
      <c r="Y35" s="60"/>
      <c r="Z35" s="59">
        <v>1.73</v>
      </c>
      <c r="AA35" s="59">
        <v>10.36</v>
      </c>
      <c r="AB35" s="59">
        <v>82.5</v>
      </c>
      <c r="AC35" s="59">
        <v>343.7</v>
      </c>
      <c r="AD35" s="59">
        <v>1007.43</v>
      </c>
      <c r="AE35" s="61">
        <v>5.1100000000000003</v>
      </c>
      <c r="AF35" s="2">
        <f t="shared" si="0"/>
        <v>9.0351386716343014E-4</v>
      </c>
    </row>
    <row r="36" spans="1:32">
      <c r="A36" s="42" t="s">
        <v>170</v>
      </c>
      <c r="B36" s="58">
        <v>20.010000000000002</v>
      </c>
      <c r="C36" s="59">
        <v>17.18</v>
      </c>
      <c r="D36" s="60"/>
      <c r="E36" s="59">
        <v>1.5</v>
      </c>
      <c r="F36" s="59">
        <v>6.54</v>
      </c>
      <c r="G36" s="59">
        <v>1.34</v>
      </c>
      <c r="H36" s="59">
        <v>2.34</v>
      </c>
      <c r="I36" s="60"/>
      <c r="J36" s="59">
        <v>3.51</v>
      </c>
      <c r="K36" s="61">
        <v>0.56999999999999995</v>
      </c>
      <c r="L36" s="58">
        <v>37.97</v>
      </c>
      <c r="M36" s="60"/>
      <c r="N36" s="59">
        <v>11.84</v>
      </c>
      <c r="O36" s="59">
        <v>0.77</v>
      </c>
      <c r="P36" s="59">
        <v>14.46</v>
      </c>
      <c r="Q36" s="59">
        <v>0.64</v>
      </c>
      <c r="R36" s="60"/>
      <c r="S36" s="59">
        <v>2.89</v>
      </c>
      <c r="T36" s="59">
        <v>0.04</v>
      </c>
      <c r="U36" s="61">
        <v>0.08</v>
      </c>
      <c r="V36" s="63"/>
      <c r="W36" s="60"/>
      <c r="X36" s="59">
        <v>3.62</v>
      </c>
      <c r="Y36" s="60"/>
      <c r="Z36" s="59">
        <v>3.64</v>
      </c>
      <c r="AA36" s="59">
        <v>4.8499999999999996</v>
      </c>
      <c r="AB36" s="59">
        <v>113.88</v>
      </c>
      <c r="AC36" s="59">
        <v>955.3</v>
      </c>
      <c r="AD36" s="59">
        <v>499.42</v>
      </c>
      <c r="AE36" s="61">
        <v>5.42</v>
      </c>
      <c r="AF36" s="2">
        <f t="shared" si="0"/>
        <v>2.5112795964539565E-3</v>
      </c>
    </row>
    <row r="37" spans="1:32" s="71" customFormat="1">
      <c r="A37" s="73" t="s">
        <v>479</v>
      </c>
      <c r="B37" s="74">
        <v>21.53</v>
      </c>
      <c r="C37" s="75">
        <v>20.87</v>
      </c>
      <c r="D37" s="76"/>
      <c r="E37" s="75">
        <v>0.11</v>
      </c>
      <c r="F37" s="75">
        <v>14.23</v>
      </c>
      <c r="G37" s="75">
        <v>0.06</v>
      </c>
      <c r="H37" s="75">
        <v>0.03</v>
      </c>
      <c r="I37" s="75">
        <v>0.01</v>
      </c>
      <c r="J37" s="75">
        <v>0.18</v>
      </c>
      <c r="K37" s="77"/>
      <c r="L37" s="74">
        <v>65.680000000000007</v>
      </c>
      <c r="M37" s="75">
        <v>0.01</v>
      </c>
      <c r="N37" s="75">
        <v>24.72</v>
      </c>
      <c r="O37" s="75">
        <v>0.27</v>
      </c>
      <c r="P37" s="75">
        <v>26.95</v>
      </c>
      <c r="Q37" s="75">
        <v>0.32</v>
      </c>
      <c r="R37" s="75">
        <v>0.01</v>
      </c>
      <c r="S37" s="75">
        <v>9.25</v>
      </c>
      <c r="T37" s="75">
        <v>0.01</v>
      </c>
      <c r="U37" s="78">
        <v>0.13</v>
      </c>
      <c r="V37" s="74">
        <v>0.01</v>
      </c>
      <c r="W37" s="76"/>
      <c r="X37" s="75">
        <v>2.0699999999999998</v>
      </c>
      <c r="Y37" s="76"/>
      <c r="Z37" s="75">
        <v>1.94</v>
      </c>
      <c r="AA37" s="75">
        <v>7.29</v>
      </c>
      <c r="AB37" s="75">
        <v>140.31</v>
      </c>
      <c r="AC37" s="75">
        <v>2982.62</v>
      </c>
      <c r="AD37" s="75">
        <v>1031.4100000000001</v>
      </c>
      <c r="AE37" s="78">
        <v>3.01</v>
      </c>
      <c r="AF37" s="2">
        <f t="shared" si="0"/>
        <v>7.8406707316816711E-3</v>
      </c>
    </row>
    <row r="38" spans="1:32" s="71" customFormat="1">
      <c r="A38" s="73" t="s">
        <v>480</v>
      </c>
      <c r="B38" s="74">
        <v>41.15</v>
      </c>
      <c r="C38" s="75">
        <v>20.350000000000001</v>
      </c>
      <c r="D38" s="76"/>
      <c r="E38" s="75">
        <v>20.8</v>
      </c>
      <c r="F38" s="75">
        <v>0.28000000000000003</v>
      </c>
      <c r="G38" s="75">
        <v>0.46</v>
      </c>
      <c r="H38" s="76"/>
      <c r="I38" s="76"/>
      <c r="J38" s="75">
        <v>0.01</v>
      </c>
      <c r="K38" s="77"/>
      <c r="L38" s="74">
        <v>19.079999999999998</v>
      </c>
      <c r="M38" s="75">
        <v>0.01</v>
      </c>
      <c r="N38" s="75">
        <v>3.5</v>
      </c>
      <c r="O38" s="75">
        <v>0.95</v>
      </c>
      <c r="P38" s="75">
        <v>11.25</v>
      </c>
      <c r="Q38" s="75">
        <v>1.39</v>
      </c>
      <c r="R38" s="76"/>
      <c r="S38" s="75">
        <v>0.23</v>
      </c>
      <c r="T38" s="76"/>
      <c r="U38" s="77"/>
      <c r="V38" s="79"/>
      <c r="W38" s="76"/>
      <c r="X38" s="75">
        <v>1.34</v>
      </c>
      <c r="Y38" s="76"/>
      <c r="Z38" s="75">
        <v>0.41</v>
      </c>
      <c r="AA38" s="75">
        <v>4.9800000000000004</v>
      </c>
      <c r="AB38" s="75">
        <v>123.53</v>
      </c>
      <c r="AC38" s="75">
        <v>666.6</v>
      </c>
      <c r="AD38" s="75">
        <v>166.18</v>
      </c>
      <c r="AE38" s="78">
        <v>0.3</v>
      </c>
      <c r="AF38" s="2">
        <f t="shared" si="0"/>
        <v>1.7523489783274442E-3</v>
      </c>
    </row>
    <row r="39" spans="1:32">
      <c r="A39" s="42" t="s">
        <v>173</v>
      </c>
      <c r="B39" s="58">
        <v>16.170000000000002</v>
      </c>
      <c r="C39" s="59">
        <v>16.05</v>
      </c>
      <c r="D39" s="60"/>
      <c r="E39" s="59">
        <v>7.0000000000000007E-2</v>
      </c>
      <c r="F39" s="59">
        <v>0.56000000000000005</v>
      </c>
      <c r="G39" s="59">
        <v>0.02</v>
      </c>
      <c r="H39" s="60"/>
      <c r="I39" s="60"/>
      <c r="J39" s="60"/>
      <c r="K39" s="62"/>
      <c r="L39" s="58">
        <v>35.46</v>
      </c>
      <c r="M39" s="60"/>
      <c r="N39" s="59">
        <v>14.94</v>
      </c>
      <c r="O39" s="59">
        <v>0.42</v>
      </c>
      <c r="P39" s="59">
        <v>10.72</v>
      </c>
      <c r="Q39" s="59">
        <v>2.0699999999999998</v>
      </c>
      <c r="R39" s="60"/>
      <c r="S39" s="59">
        <v>1.81</v>
      </c>
      <c r="T39" s="59">
        <v>0.15</v>
      </c>
      <c r="U39" s="61">
        <v>0.05</v>
      </c>
      <c r="V39" s="58">
        <v>0.04</v>
      </c>
      <c r="W39" s="59">
        <v>0.38</v>
      </c>
      <c r="X39" s="59">
        <v>3.4</v>
      </c>
      <c r="Y39" s="60"/>
      <c r="Z39" s="59">
        <v>1.48</v>
      </c>
      <c r="AA39" s="59">
        <v>3.42</v>
      </c>
      <c r="AB39" s="59">
        <v>61.56</v>
      </c>
      <c r="AC39" s="59">
        <v>1414.4</v>
      </c>
      <c r="AD39" s="59">
        <v>859.31</v>
      </c>
      <c r="AE39" s="61">
        <v>6.19</v>
      </c>
      <c r="AF39" s="2">
        <f t="shared" si="0"/>
        <v>3.7181554079603017E-3</v>
      </c>
    </row>
    <row r="40" spans="1:32">
      <c r="A40" s="42" t="s">
        <v>175</v>
      </c>
      <c r="B40" s="58">
        <v>17.03</v>
      </c>
      <c r="C40" s="59">
        <v>15.92</v>
      </c>
      <c r="D40" s="60"/>
      <c r="E40" s="59">
        <v>1.1100000000000001</v>
      </c>
      <c r="F40" s="60"/>
      <c r="G40" s="59">
        <v>0.01</v>
      </c>
      <c r="H40" s="59">
        <v>0.01</v>
      </c>
      <c r="I40" s="60"/>
      <c r="J40" s="60"/>
      <c r="K40" s="62"/>
      <c r="L40" s="58">
        <v>19.39</v>
      </c>
      <c r="M40" s="60"/>
      <c r="N40" s="59">
        <v>9.59</v>
      </c>
      <c r="O40" s="59">
        <v>0.15</v>
      </c>
      <c r="P40" s="59">
        <v>6.43</v>
      </c>
      <c r="Q40" s="59">
        <v>0.41</v>
      </c>
      <c r="R40" s="60"/>
      <c r="S40" s="59">
        <v>0.66</v>
      </c>
      <c r="T40" s="59">
        <v>0.02</v>
      </c>
      <c r="U40" s="61">
        <v>0.02</v>
      </c>
      <c r="V40" s="63"/>
      <c r="W40" s="60"/>
      <c r="X40" s="59">
        <v>1.96</v>
      </c>
      <c r="Y40" s="60"/>
      <c r="Z40" s="59">
        <v>0.14000000000000001</v>
      </c>
      <c r="AA40" s="59">
        <v>11.61</v>
      </c>
      <c r="AB40" s="59">
        <v>164.44</v>
      </c>
      <c r="AC40" s="59">
        <v>1558.86</v>
      </c>
      <c r="AD40" s="59">
        <v>1500.45</v>
      </c>
      <c r="AE40" s="61">
        <v>2.2599999999999998</v>
      </c>
      <c r="AF40" s="2">
        <f t="shared" si="0"/>
        <v>4.0979098835216311E-3</v>
      </c>
    </row>
    <row r="41" spans="1:32">
      <c r="A41" s="42" t="s">
        <v>177</v>
      </c>
      <c r="B41" s="58">
        <v>1.92</v>
      </c>
      <c r="C41" s="59">
        <v>1.92</v>
      </c>
      <c r="D41" s="60"/>
      <c r="E41" s="60"/>
      <c r="F41" s="59">
        <v>0.01</v>
      </c>
      <c r="G41" s="60"/>
      <c r="H41" s="60"/>
      <c r="I41" s="60"/>
      <c r="J41" s="60"/>
      <c r="K41" s="62"/>
      <c r="L41" s="58">
        <v>5.52</v>
      </c>
      <c r="M41" s="60"/>
      <c r="N41" s="59">
        <v>3.84</v>
      </c>
      <c r="O41" s="59">
        <v>0.12</v>
      </c>
      <c r="P41" s="59">
        <v>1.01</v>
      </c>
      <c r="Q41" s="59">
        <v>0.09</v>
      </c>
      <c r="R41" s="60"/>
      <c r="S41" s="59">
        <v>0.1</v>
      </c>
      <c r="T41" s="59">
        <v>0.03</v>
      </c>
      <c r="U41" s="62"/>
      <c r="V41" s="63"/>
      <c r="W41" s="60"/>
      <c r="X41" s="59">
        <v>0.17</v>
      </c>
      <c r="Y41" s="60"/>
      <c r="Z41" s="59">
        <v>0.15</v>
      </c>
      <c r="AA41" s="59">
        <v>0.52</v>
      </c>
      <c r="AB41" s="59">
        <v>3.94</v>
      </c>
      <c r="AC41" s="59">
        <v>57.44</v>
      </c>
      <c r="AD41" s="59">
        <v>74.53</v>
      </c>
      <c r="AE41" s="61">
        <v>1.47</v>
      </c>
      <c r="AF41" s="2">
        <f t="shared" si="0"/>
        <v>1.5099748772146474E-4</v>
      </c>
    </row>
    <row r="42" spans="1:32">
      <c r="A42" s="42" t="s">
        <v>179</v>
      </c>
      <c r="B42" s="58">
        <v>1.98</v>
      </c>
      <c r="C42" s="59">
        <v>1.45</v>
      </c>
      <c r="D42" s="60"/>
      <c r="E42" s="59">
        <v>0.17</v>
      </c>
      <c r="F42" s="60"/>
      <c r="G42" s="59">
        <v>0.01</v>
      </c>
      <c r="H42" s="60"/>
      <c r="I42" s="60"/>
      <c r="J42" s="60"/>
      <c r="K42" s="61">
        <v>0.75</v>
      </c>
      <c r="L42" s="58">
        <v>4.9400000000000004</v>
      </c>
      <c r="M42" s="60"/>
      <c r="N42" s="59">
        <v>0.68</v>
      </c>
      <c r="O42" s="59">
        <v>0.08</v>
      </c>
      <c r="P42" s="59">
        <v>1.1299999999999999</v>
      </c>
      <c r="Q42" s="60"/>
      <c r="R42" s="60"/>
      <c r="S42" s="60"/>
      <c r="T42" s="60"/>
      <c r="U42" s="62"/>
      <c r="V42" s="63"/>
      <c r="W42" s="60"/>
      <c r="X42" s="59">
        <v>3.04</v>
      </c>
      <c r="Y42" s="60"/>
      <c r="Z42" s="60"/>
      <c r="AA42" s="59">
        <v>0.04</v>
      </c>
      <c r="AB42" s="59">
        <v>31.96</v>
      </c>
      <c r="AC42" s="59">
        <v>68.84</v>
      </c>
      <c r="AD42" s="59">
        <v>578.41</v>
      </c>
      <c r="AE42" s="61">
        <v>1.04</v>
      </c>
      <c r="AF42" s="2">
        <f t="shared" si="0"/>
        <v>1.8096565206729862E-4</v>
      </c>
    </row>
    <row r="43" spans="1:32">
      <c r="A43" s="42" t="s">
        <v>181</v>
      </c>
      <c r="B43" s="58">
        <v>132.4</v>
      </c>
      <c r="C43" s="59">
        <v>105.97</v>
      </c>
      <c r="D43" s="60"/>
      <c r="E43" s="59">
        <v>19.47</v>
      </c>
      <c r="F43" s="59">
        <v>97.06</v>
      </c>
      <c r="G43" s="59">
        <v>0.51</v>
      </c>
      <c r="H43" s="59">
        <v>5.3</v>
      </c>
      <c r="I43" s="59">
        <v>2.1</v>
      </c>
      <c r="J43" s="60"/>
      <c r="K43" s="61">
        <v>1.17</v>
      </c>
      <c r="L43" s="58">
        <v>6.81</v>
      </c>
      <c r="M43" s="60"/>
      <c r="N43" s="59">
        <v>0.31</v>
      </c>
      <c r="O43" s="59">
        <v>0.02</v>
      </c>
      <c r="P43" s="59">
        <v>4.83</v>
      </c>
      <c r="Q43" s="59">
        <v>1.32</v>
      </c>
      <c r="R43" s="60"/>
      <c r="S43" s="59">
        <v>0.02</v>
      </c>
      <c r="T43" s="60"/>
      <c r="U43" s="62"/>
      <c r="V43" s="63"/>
      <c r="W43" s="60"/>
      <c r="X43" s="59">
        <v>0.31</v>
      </c>
      <c r="Y43" s="60"/>
      <c r="Z43" s="60"/>
      <c r="AA43" s="59">
        <v>2.19</v>
      </c>
      <c r="AB43" s="59">
        <v>123.44</v>
      </c>
      <c r="AC43" s="59">
        <v>19.73</v>
      </c>
      <c r="AD43" s="59">
        <v>57.94</v>
      </c>
      <c r="AE43" s="61">
        <v>5.87</v>
      </c>
      <c r="AF43" s="2">
        <f t="shared" si="0"/>
        <v>5.1865954609061618E-5</v>
      </c>
    </row>
    <row r="44" spans="1:32" s="384" customFormat="1">
      <c r="A44" s="378" t="s">
        <v>261</v>
      </c>
      <c r="B44" s="379">
        <v>0.5</v>
      </c>
      <c r="C44" s="380">
        <v>0.5</v>
      </c>
      <c r="D44" s="381"/>
      <c r="E44" s="381"/>
      <c r="F44" s="381"/>
      <c r="G44" s="380">
        <v>7.0000000000000007E-2</v>
      </c>
      <c r="H44" s="380">
        <v>0.14000000000000001</v>
      </c>
      <c r="I44" s="381"/>
      <c r="J44" s="381"/>
      <c r="K44" s="382"/>
      <c r="L44" s="379">
        <v>6.17</v>
      </c>
      <c r="M44" s="380">
        <v>0.01</v>
      </c>
      <c r="N44" s="380">
        <v>0.44</v>
      </c>
      <c r="O44" s="380">
        <v>0.93</v>
      </c>
      <c r="P44" s="380">
        <v>4.4000000000000004</v>
      </c>
      <c r="Q44" s="380">
        <v>0.31</v>
      </c>
      <c r="R44" s="381"/>
      <c r="S44" s="380">
        <v>0.05</v>
      </c>
      <c r="T44" s="381"/>
      <c r="U44" s="382"/>
      <c r="V44" s="383"/>
      <c r="W44" s="381"/>
      <c r="X44" s="380">
        <v>0.02</v>
      </c>
      <c r="Y44" s="381"/>
      <c r="Z44" s="381"/>
      <c r="AA44" s="380">
        <v>0.21</v>
      </c>
      <c r="AB44" s="380">
        <v>2.98</v>
      </c>
      <c r="AC44" s="380">
        <v>14.9</v>
      </c>
      <c r="AD44" s="380">
        <v>16.559999999999999</v>
      </c>
      <c r="AE44" s="382"/>
    </row>
    <row r="45" spans="1:32" s="154" customFormat="1">
      <c r="A45" s="156" t="s">
        <v>481</v>
      </c>
      <c r="B45" s="157">
        <v>1095.6600000000001</v>
      </c>
      <c r="C45" s="158">
        <v>1092.71</v>
      </c>
      <c r="D45" s="159"/>
      <c r="E45" s="158">
        <v>2.29</v>
      </c>
      <c r="F45" s="158">
        <v>39.08</v>
      </c>
      <c r="G45" s="158">
        <v>1.71</v>
      </c>
      <c r="H45" s="158">
        <v>3.04</v>
      </c>
      <c r="I45" s="159"/>
      <c r="J45" s="158">
        <v>1.6</v>
      </c>
      <c r="K45" s="160">
        <v>0.43</v>
      </c>
      <c r="L45" s="157">
        <v>73.66</v>
      </c>
      <c r="M45" s="158">
        <v>0.17</v>
      </c>
      <c r="N45" s="158">
        <v>27.01</v>
      </c>
      <c r="O45" s="159"/>
      <c r="P45" s="158">
        <v>31.62</v>
      </c>
      <c r="Q45" s="158">
        <v>1.1000000000000001</v>
      </c>
      <c r="R45" s="159"/>
      <c r="S45" s="158">
        <v>0.28999999999999998</v>
      </c>
      <c r="T45" s="159"/>
      <c r="U45" s="161"/>
      <c r="V45" s="157">
        <v>2.4700000000000002</v>
      </c>
      <c r="W45" s="158">
        <v>8.8000000000000007</v>
      </c>
      <c r="X45" s="158">
        <v>0.3</v>
      </c>
      <c r="Y45" s="158">
        <v>1.51</v>
      </c>
      <c r="Z45" s="158">
        <v>0.39</v>
      </c>
      <c r="AA45" s="158">
        <v>8.93</v>
      </c>
      <c r="AB45" s="158">
        <v>53.44</v>
      </c>
      <c r="AC45" s="158">
        <v>11934.56</v>
      </c>
      <c r="AD45" s="158">
        <v>6482.74</v>
      </c>
      <c r="AE45" s="160">
        <v>10.76</v>
      </c>
    </row>
    <row r="46" spans="1:32">
      <c r="A46" s="42" t="s">
        <v>183</v>
      </c>
      <c r="B46" s="58">
        <v>948.29</v>
      </c>
      <c r="C46" s="59">
        <v>945.4</v>
      </c>
      <c r="D46" s="60"/>
      <c r="E46" s="59">
        <v>2.29</v>
      </c>
      <c r="F46" s="59">
        <v>39.08</v>
      </c>
      <c r="G46" s="59">
        <v>0.82</v>
      </c>
      <c r="H46" s="59">
        <v>0.21</v>
      </c>
      <c r="I46" s="60"/>
      <c r="J46" s="59">
        <v>1.3</v>
      </c>
      <c r="K46" s="61">
        <v>0.43</v>
      </c>
      <c r="L46" s="58">
        <v>64.260000000000005</v>
      </c>
      <c r="M46" s="59">
        <v>0.17</v>
      </c>
      <c r="N46" s="59">
        <v>21.5</v>
      </c>
      <c r="O46" s="60"/>
      <c r="P46" s="59">
        <v>28.23</v>
      </c>
      <c r="Q46" s="59">
        <v>0.9</v>
      </c>
      <c r="R46" s="60"/>
      <c r="S46" s="59">
        <v>0.27</v>
      </c>
      <c r="T46" s="60"/>
      <c r="U46" s="62"/>
      <c r="V46" s="58">
        <v>2.4700000000000002</v>
      </c>
      <c r="W46" s="59">
        <v>8.8000000000000007</v>
      </c>
      <c r="X46" s="59">
        <v>0.03</v>
      </c>
      <c r="Y46" s="59">
        <v>1.51</v>
      </c>
      <c r="Z46" s="59">
        <v>0.38</v>
      </c>
      <c r="AA46" s="59">
        <v>1.25</v>
      </c>
      <c r="AB46" s="60"/>
      <c r="AC46" s="59">
        <v>9585.94</v>
      </c>
      <c r="AD46" s="59">
        <v>5703.13</v>
      </c>
      <c r="AE46" s="61">
        <v>10.76</v>
      </c>
      <c r="AF46" s="2">
        <f t="shared" si="0"/>
        <v>2.5199388186780951E-2</v>
      </c>
    </row>
    <row r="47" spans="1:32">
      <c r="A47" s="42" t="s">
        <v>185</v>
      </c>
      <c r="B47" s="58">
        <v>143.01</v>
      </c>
      <c r="C47" s="59">
        <v>143.01</v>
      </c>
      <c r="D47" s="60"/>
      <c r="E47" s="60"/>
      <c r="F47" s="60"/>
      <c r="G47" s="59">
        <v>0.9</v>
      </c>
      <c r="H47" s="59">
        <v>2.83</v>
      </c>
      <c r="I47" s="60"/>
      <c r="J47" s="59">
        <v>0.3</v>
      </c>
      <c r="K47" s="62"/>
      <c r="L47" s="58">
        <v>4.1100000000000003</v>
      </c>
      <c r="M47" s="60"/>
      <c r="N47" s="59">
        <v>2.5499999999999998</v>
      </c>
      <c r="O47" s="60"/>
      <c r="P47" s="59">
        <v>1.38</v>
      </c>
      <c r="Q47" s="59">
        <v>0.11</v>
      </c>
      <c r="R47" s="60"/>
      <c r="S47" s="59">
        <v>0.02</v>
      </c>
      <c r="T47" s="60"/>
      <c r="U47" s="62"/>
      <c r="V47" s="63"/>
      <c r="W47" s="60"/>
      <c r="X47" s="59">
        <v>0.04</v>
      </c>
      <c r="Y47" s="60"/>
      <c r="Z47" s="59">
        <v>0.01</v>
      </c>
      <c r="AA47" s="59">
        <v>7.25</v>
      </c>
      <c r="AB47" s="59">
        <v>53.33</v>
      </c>
      <c r="AC47" s="59">
        <v>2201.27</v>
      </c>
      <c r="AD47" s="59">
        <v>185.85</v>
      </c>
      <c r="AE47" s="62"/>
      <c r="AF47" s="2">
        <f t="shared" si="0"/>
        <v>5.7866685201362934E-3</v>
      </c>
    </row>
    <row r="48" spans="1:32">
      <c r="A48" s="43" t="s">
        <v>187</v>
      </c>
      <c r="B48" s="64">
        <v>4.3499999999999996</v>
      </c>
      <c r="C48" s="65">
        <v>4.3</v>
      </c>
      <c r="D48" s="66"/>
      <c r="E48" s="66"/>
      <c r="F48" s="66"/>
      <c r="G48" s="66"/>
      <c r="H48" s="66"/>
      <c r="I48" s="66"/>
      <c r="J48" s="66"/>
      <c r="K48" s="67"/>
      <c r="L48" s="64">
        <v>5.29</v>
      </c>
      <c r="M48" s="66"/>
      <c r="N48" s="65">
        <v>2.96</v>
      </c>
      <c r="O48" s="66"/>
      <c r="P48" s="65">
        <v>2</v>
      </c>
      <c r="Q48" s="65">
        <v>0.09</v>
      </c>
      <c r="R48" s="66"/>
      <c r="S48" s="66"/>
      <c r="T48" s="66"/>
      <c r="U48" s="67"/>
      <c r="V48" s="68"/>
      <c r="W48" s="66"/>
      <c r="X48" s="65">
        <v>0.23</v>
      </c>
      <c r="Y48" s="66"/>
      <c r="Z48" s="66"/>
      <c r="AA48" s="65">
        <v>0.43</v>
      </c>
      <c r="AB48" s="65">
        <v>0.11</v>
      </c>
      <c r="AC48" s="65">
        <v>147.34</v>
      </c>
      <c r="AD48" s="65">
        <v>593.76</v>
      </c>
      <c r="AE48" s="67"/>
      <c r="AF48" s="2">
        <f>$AC48/$AC$4</f>
        <v>3.8732538023817227E-4</v>
      </c>
    </row>
    <row r="49" spans="1:32">
      <c r="AF49" s="2">
        <f>SUM(AF6:AF48)</f>
        <v>1</v>
      </c>
    </row>
    <row r="52" spans="1:32">
      <c r="A52" s="2" t="s">
        <v>482</v>
      </c>
    </row>
    <row r="53" spans="1:32">
      <c r="A53" s="2" t="s">
        <v>483</v>
      </c>
      <c r="B53" s="2" t="s">
        <v>484</v>
      </c>
    </row>
    <row r="54" spans="1:32">
      <c r="B54" s="2" t="s">
        <v>485</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BD595-BAD7-4E2D-9762-C52D17277C0F}">
  <dimension ref="A1:AH136"/>
  <sheetViews>
    <sheetView topLeftCell="A37" zoomScale="70" zoomScaleNormal="70" workbookViewId="0">
      <selection activeCell="A2" sqref="A2:XFD2"/>
    </sheetView>
  </sheetViews>
  <sheetFormatPr defaultColWidth="8.875" defaultRowHeight="14.25"/>
  <cols>
    <col min="1" max="1" width="43.375" style="2" customWidth="1"/>
    <col min="2" max="2" width="8.875" style="2"/>
    <col min="3" max="3" width="10.375" style="2" bestFit="1" customWidth="1"/>
    <col min="4" max="5" width="9" style="2" bestFit="1" customWidth="1"/>
    <col min="6" max="9" width="9.25" style="2" bestFit="1" customWidth="1"/>
    <col min="10" max="10" width="9" style="2" bestFit="1" customWidth="1"/>
    <col min="11" max="11" width="9.25" style="2" bestFit="1" customWidth="1"/>
    <col min="12" max="12" width="9.625" style="149" bestFit="1" customWidth="1"/>
    <col min="13" max="17" width="9.25" style="2" bestFit="1" customWidth="1"/>
    <col min="18" max="18" width="10.375" style="2" bestFit="1" customWidth="1"/>
    <col min="19" max="20" width="9.25" style="2" bestFit="1" customWidth="1"/>
    <col min="21" max="16384" width="8.875" style="2"/>
  </cols>
  <sheetData>
    <row r="1" spans="1:34">
      <c r="C1" s="2" t="s">
        <v>273</v>
      </c>
      <c r="D1" s="2" t="s">
        <v>274</v>
      </c>
      <c r="E1" s="2" t="s">
        <v>275</v>
      </c>
      <c r="F1" s="2" t="s">
        <v>276</v>
      </c>
      <c r="G1" s="2" t="s">
        <v>277</v>
      </c>
      <c r="H1" s="2" t="s">
        <v>278</v>
      </c>
      <c r="I1" s="2" t="s">
        <v>279</v>
      </c>
      <c r="J1" s="2" t="s">
        <v>280</v>
      </c>
      <c r="K1" s="2" t="s">
        <v>281</v>
      </c>
      <c r="L1" s="149" t="s">
        <v>282</v>
      </c>
      <c r="M1" s="2" t="s">
        <v>283</v>
      </c>
      <c r="N1" s="2" t="s">
        <v>284</v>
      </c>
      <c r="O1" s="2" t="s">
        <v>285</v>
      </c>
      <c r="P1" s="2" t="s">
        <v>286</v>
      </c>
      <c r="Q1" s="2" t="s">
        <v>287</v>
      </c>
      <c r="R1" s="2" t="s">
        <v>288</v>
      </c>
      <c r="S1" s="2" t="s">
        <v>289</v>
      </c>
      <c r="T1" s="2" t="s">
        <v>290</v>
      </c>
      <c r="U1" s="2" t="s">
        <v>291</v>
      </c>
      <c r="V1" s="2" t="s">
        <v>292</v>
      </c>
      <c r="W1" s="2" t="s">
        <v>293</v>
      </c>
      <c r="X1" s="2" t="s">
        <v>294</v>
      </c>
      <c r="Y1" s="2" t="s">
        <v>295</v>
      </c>
      <c r="Z1" s="2" t="s">
        <v>296</v>
      </c>
      <c r="AA1" s="2" t="s">
        <v>297</v>
      </c>
      <c r="AB1" s="2" t="s">
        <v>298</v>
      </c>
      <c r="AC1" s="2" t="s">
        <v>299</v>
      </c>
      <c r="AD1" s="2" t="s">
        <v>300</v>
      </c>
      <c r="AE1" s="2" t="s">
        <v>301</v>
      </c>
      <c r="AF1" s="2" t="s">
        <v>302</v>
      </c>
      <c r="AG1" s="2" t="s">
        <v>303</v>
      </c>
      <c r="AH1" s="2" t="s">
        <v>304</v>
      </c>
    </row>
    <row r="2" spans="1:34">
      <c r="A2" s="2" t="s">
        <v>117</v>
      </c>
      <c r="B2" s="2" t="s">
        <v>305</v>
      </c>
      <c r="C2" s="2">
        <v>10267560</v>
      </c>
      <c r="D2" s="2">
        <v>6692</v>
      </c>
      <c r="E2" s="2">
        <v>120</v>
      </c>
      <c r="F2" s="2">
        <v>273369</v>
      </c>
      <c r="G2" s="2">
        <v>2989951</v>
      </c>
      <c r="H2" s="2">
        <v>1000648</v>
      </c>
      <c r="I2" s="2">
        <v>183823</v>
      </c>
      <c r="J2" s="2">
        <v>71000</v>
      </c>
      <c r="K2" s="2">
        <v>400923</v>
      </c>
      <c r="L2" s="149">
        <v>41</v>
      </c>
      <c r="M2" s="2">
        <v>49651</v>
      </c>
      <c r="N2" s="2">
        <v>1395</v>
      </c>
      <c r="O2" s="2">
        <v>421907</v>
      </c>
      <c r="P2" s="2">
        <v>30097</v>
      </c>
      <c r="Q2" s="2">
        <v>56486</v>
      </c>
      <c r="R2" s="2">
        <v>626921</v>
      </c>
      <c r="S2" s="2">
        <v>594781</v>
      </c>
      <c r="T2" s="2">
        <v>1802</v>
      </c>
      <c r="U2" s="2">
        <v>201658</v>
      </c>
      <c r="V2" s="2">
        <v>2122</v>
      </c>
      <c r="W2" s="2">
        <v>18681</v>
      </c>
      <c r="X2" s="2">
        <v>739</v>
      </c>
      <c r="Y2" s="2">
        <v>89840</v>
      </c>
      <c r="Z2" s="2">
        <v>167992</v>
      </c>
      <c r="AA2" s="2">
        <v>374914</v>
      </c>
      <c r="AB2" s="2">
        <v>144274</v>
      </c>
      <c r="AC2" s="2">
        <v>10</v>
      </c>
      <c r="AD2" s="2">
        <v>2137985</v>
      </c>
      <c r="AE2" s="2">
        <v>9321</v>
      </c>
      <c r="AF2" s="2">
        <v>8157</v>
      </c>
      <c r="AG2" s="2">
        <v>186282</v>
      </c>
      <c r="AH2" s="2">
        <v>215978</v>
      </c>
    </row>
    <row r="3" spans="1:34">
      <c r="A3" s="2" t="s">
        <v>119</v>
      </c>
      <c r="B3" s="2" t="s">
        <v>306</v>
      </c>
      <c r="C3" s="2">
        <v>4344397</v>
      </c>
      <c r="D3" s="2">
        <v>30</v>
      </c>
      <c r="E3" s="2">
        <v>89017</v>
      </c>
      <c r="F3" s="2">
        <v>239539</v>
      </c>
      <c r="G3" s="2">
        <v>52322</v>
      </c>
      <c r="H3" s="2">
        <v>159933</v>
      </c>
      <c r="I3" s="2">
        <v>283798</v>
      </c>
      <c r="J3" s="2">
        <v>161935</v>
      </c>
      <c r="K3" s="2">
        <v>1256373</v>
      </c>
      <c r="L3" s="149">
        <v>30</v>
      </c>
      <c r="M3" s="2">
        <v>24675</v>
      </c>
      <c r="N3" s="2">
        <v>4294</v>
      </c>
      <c r="O3" s="2">
        <v>2880</v>
      </c>
      <c r="P3" s="2">
        <v>30</v>
      </c>
      <c r="Q3" s="2">
        <v>336</v>
      </c>
      <c r="R3" s="2">
        <v>624719</v>
      </c>
      <c r="S3" s="2">
        <v>125595</v>
      </c>
      <c r="T3" s="2">
        <v>60631</v>
      </c>
      <c r="V3" s="2">
        <v>90656</v>
      </c>
      <c r="W3" s="2">
        <v>235</v>
      </c>
      <c r="X3" s="2">
        <v>1428</v>
      </c>
      <c r="Y3" s="2">
        <v>27818</v>
      </c>
      <c r="Z3" s="2">
        <v>138585</v>
      </c>
      <c r="AA3" s="2">
        <v>2177</v>
      </c>
      <c r="AB3" s="2">
        <v>1542</v>
      </c>
      <c r="AC3" s="2">
        <v>3</v>
      </c>
      <c r="AD3" s="2">
        <v>526757</v>
      </c>
      <c r="AE3" s="2">
        <v>128706</v>
      </c>
      <c r="AF3" s="2">
        <v>58003</v>
      </c>
      <c r="AG3" s="2">
        <v>21463</v>
      </c>
      <c r="AH3" s="2">
        <v>260889</v>
      </c>
    </row>
    <row r="4" spans="1:34">
      <c r="A4" s="2" t="s">
        <v>121</v>
      </c>
      <c r="B4" s="2" t="s">
        <v>307</v>
      </c>
      <c r="C4" s="2">
        <v>4192783</v>
      </c>
      <c r="D4" s="2">
        <v>17498</v>
      </c>
      <c r="E4" s="2">
        <v>589</v>
      </c>
      <c r="F4" s="2">
        <v>1100474</v>
      </c>
      <c r="G4" s="2">
        <v>404444</v>
      </c>
      <c r="H4" s="2">
        <v>226112</v>
      </c>
      <c r="I4" s="2">
        <v>679180</v>
      </c>
      <c r="J4" s="2">
        <v>35649</v>
      </c>
      <c r="K4" s="2">
        <v>5931</v>
      </c>
      <c r="M4" s="2">
        <v>23832</v>
      </c>
      <c r="N4" s="2">
        <v>4142</v>
      </c>
      <c r="O4" s="2">
        <v>229167</v>
      </c>
      <c r="P4" s="2">
        <v>18982</v>
      </c>
      <c r="Q4" s="2">
        <v>35275</v>
      </c>
      <c r="R4" s="2">
        <v>148782</v>
      </c>
      <c r="S4" s="2">
        <v>39960</v>
      </c>
      <c r="T4" s="2">
        <v>73396</v>
      </c>
      <c r="U4" s="2">
        <v>48846</v>
      </c>
      <c r="V4" s="2">
        <v>19393</v>
      </c>
      <c r="W4" s="2">
        <v>11892</v>
      </c>
      <c r="X4" s="2">
        <v>22061</v>
      </c>
      <c r="Y4" s="2">
        <v>11964</v>
      </c>
      <c r="Z4" s="2">
        <v>393338</v>
      </c>
      <c r="AA4" s="2">
        <v>60568</v>
      </c>
      <c r="AB4" s="2">
        <v>114052</v>
      </c>
      <c r="AC4" s="2">
        <v>5219</v>
      </c>
      <c r="AD4" s="2">
        <v>68226</v>
      </c>
      <c r="AE4" s="2">
        <v>36624</v>
      </c>
      <c r="AF4" s="2">
        <v>14381</v>
      </c>
      <c r="AG4" s="2">
        <v>170</v>
      </c>
      <c r="AH4" s="2">
        <v>342636</v>
      </c>
    </row>
    <row r="5" spans="1:34">
      <c r="A5" s="2" t="s">
        <v>123</v>
      </c>
      <c r="B5" s="2" t="s">
        <v>308</v>
      </c>
      <c r="C5" s="2">
        <v>3861734</v>
      </c>
      <c r="D5" s="2">
        <v>33</v>
      </c>
      <c r="E5" s="2">
        <v>104</v>
      </c>
      <c r="F5" s="2">
        <v>75831</v>
      </c>
      <c r="G5" s="2">
        <v>115839</v>
      </c>
      <c r="H5" s="2">
        <v>291272</v>
      </c>
      <c r="I5" s="2">
        <v>97941</v>
      </c>
      <c r="J5" s="2">
        <v>66308</v>
      </c>
      <c r="K5" s="2">
        <v>156908</v>
      </c>
      <c r="L5" s="149">
        <v>241</v>
      </c>
      <c r="M5" s="2">
        <v>10927</v>
      </c>
      <c r="N5" s="2">
        <v>11556</v>
      </c>
      <c r="O5" s="2">
        <v>104544</v>
      </c>
      <c r="P5" s="2">
        <v>83309</v>
      </c>
      <c r="Q5" s="2">
        <v>275564</v>
      </c>
      <c r="R5" s="2">
        <v>285800</v>
      </c>
      <c r="S5" s="2">
        <v>306472</v>
      </c>
      <c r="T5" s="2">
        <v>72968</v>
      </c>
      <c r="U5" s="2">
        <v>181240</v>
      </c>
      <c r="V5" s="2">
        <v>67753</v>
      </c>
      <c r="W5" s="2">
        <v>102473</v>
      </c>
      <c r="X5" s="2">
        <v>8831</v>
      </c>
      <c r="Y5" s="2">
        <v>1549</v>
      </c>
      <c r="Z5" s="2">
        <v>73116</v>
      </c>
      <c r="AA5" s="2">
        <v>54525</v>
      </c>
      <c r="AB5" s="2">
        <v>412178</v>
      </c>
      <c r="AC5" s="2">
        <v>69643</v>
      </c>
      <c r="AD5" s="2">
        <v>130149</v>
      </c>
      <c r="AE5" s="2">
        <v>512428</v>
      </c>
      <c r="AF5" s="2">
        <v>60658</v>
      </c>
      <c r="AG5" s="2">
        <v>4051</v>
      </c>
      <c r="AH5" s="2">
        <v>227524</v>
      </c>
    </row>
    <row r="6" spans="1:34">
      <c r="A6" s="2" t="s">
        <v>125</v>
      </c>
      <c r="B6" s="2" t="s">
        <v>309</v>
      </c>
      <c r="C6" s="2">
        <v>2573577</v>
      </c>
      <c r="D6" s="2">
        <v>1343</v>
      </c>
      <c r="E6" s="2">
        <v>9828</v>
      </c>
      <c r="F6" s="2">
        <v>84174</v>
      </c>
      <c r="G6" s="2">
        <v>43874</v>
      </c>
      <c r="H6" s="2">
        <v>91531</v>
      </c>
      <c r="I6" s="2">
        <v>119040</v>
      </c>
      <c r="J6" s="2">
        <v>16867</v>
      </c>
      <c r="K6" s="2">
        <v>27289</v>
      </c>
      <c r="L6" s="149">
        <v>855</v>
      </c>
      <c r="M6" s="2">
        <v>51133</v>
      </c>
      <c r="N6" s="2">
        <v>113833</v>
      </c>
      <c r="O6" s="2">
        <v>87868</v>
      </c>
      <c r="P6" s="2">
        <v>50835</v>
      </c>
      <c r="Q6" s="2">
        <v>72702</v>
      </c>
      <c r="R6" s="2">
        <v>253337</v>
      </c>
      <c r="S6" s="2">
        <v>57212</v>
      </c>
      <c r="T6" s="2">
        <v>146254</v>
      </c>
      <c r="U6" s="2">
        <v>175279</v>
      </c>
      <c r="V6" s="2">
        <v>176047</v>
      </c>
      <c r="W6" s="2">
        <v>128877</v>
      </c>
      <c r="X6" s="2">
        <v>14701</v>
      </c>
      <c r="Y6" s="2">
        <v>41645</v>
      </c>
      <c r="Z6" s="2">
        <v>171997</v>
      </c>
      <c r="AA6" s="2">
        <v>110414</v>
      </c>
      <c r="AB6" s="2">
        <v>117067</v>
      </c>
      <c r="AC6" s="2">
        <v>1755</v>
      </c>
      <c r="AD6" s="2">
        <v>53063</v>
      </c>
      <c r="AE6" s="2">
        <v>53687</v>
      </c>
      <c r="AF6" s="2">
        <v>231435</v>
      </c>
      <c r="AG6" s="2">
        <v>13741</v>
      </c>
      <c r="AH6" s="2">
        <v>55896</v>
      </c>
    </row>
    <row r="7" spans="1:34">
      <c r="A7" s="154" t="s">
        <v>254</v>
      </c>
      <c r="B7" s="2" t="s">
        <v>310</v>
      </c>
    </row>
    <row r="8" spans="1:34">
      <c r="A8" s="2" t="s">
        <v>127</v>
      </c>
      <c r="B8" s="2" t="s">
        <v>311</v>
      </c>
      <c r="C8" s="2">
        <v>2116198</v>
      </c>
      <c r="D8" s="2">
        <v>924</v>
      </c>
      <c r="E8" s="2">
        <v>2820</v>
      </c>
      <c r="F8" s="2">
        <v>171593</v>
      </c>
      <c r="G8" s="2">
        <v>113708</v>
      </c>
      <c r="H8" s="2">
        <v>53878</v>
      </c>
      <c r="I8" s="2">
        <v>16714</v>
      </c>
      <c r="J8" s="2">
        <v>17480</v>
      </c>
      <c r="K8" s="2">
        <v>20867</v>
      </c>
      <c r="L8" s="149">
        <v>2997</v>
      </c>
      <c r="M8" s="2">
        <v>48954</v>
      </c>
      <c r="N8" s="2">
        <v>33094</v>
      </c>
      <c r="O8" s="2">
        <v>48225</v>
      </c>
      <c r="P8" s="2">
        <v>40279</v>
      </c>
      <c r="Q8" s="2">
        <v>66777</v>
      </c>
      <c r="R8" s="2">
        <v>111674</v>
      </c>
      <c r="S8" s="2">
        <v>172446</v>
      </c>
      <c r="T8" s="2">
        <v>93452</v>
      </c>
      <c r="U8" s="2">
        <v>78502</v>
      </c>
      <c r="V8" s="2">
        <v>60880</v>
      </c>
      <c r="W8" s="2">
        <v>74189</v>
      </c>
      <c r="X8" s="2">
        <v>12084</v>
      </c>
      <c r="Y8" s="2">
        <v>32245</v>
      </c>
      <c r="Z8" s="2">
        <v>97024</v>
      </c>
      <c r="AA8" s="2">
        <v>141650</v>
      </c>
      <c r="AB8" s="2">
        <v>45197</v>
      </c>
      <c r="AC8" s="2">
        <v>2000</v>
      </c>
      <c r="AD8" s="2">
        <v>158933</v>
      </c>
      <c r="AE8" s="2">
        <v>227568</v>
      </c>
      <c r="AF8" s="2">
        <v>20916</v>
      </c>
      <c r="AG8" s="2">
        <v>22907</v>
      </c>
      <c r="AH8" s="2">
        <v>126221</v>
      </c>
    </row>
    <row r="9" spans="1:34">
      <c r="A9" s="2" t="s">
        <v>129</v>
      </c>
      <c r="B9" s="2" t="s">
        <v>312</v>
      </c>
      <c r="C9" s="2">
        <v>6567766</v>
      </c>
      <c r="D9" s="2">
        <v>46691</v>
      </c>
      <c r="E9" s="2">
        <v>55658</v>
      </c>
      <c r="F9" s="2">
        <v>416098</v>
      </c>
      <c r="G9" s="2">
        <v>73799</v>
      </c>
      <c r="H9" s="2">
        <v>121412</v>
      </c>
      <c r="I9" s="2">
        <v>328118</v>
      </c>
      <c r="J9" s="2">
        <v>159757</v>
      </c>
      <c r="K9" s="2">
        <v>219579</v>
      </c>
      <c r="L9" s="149">
        <v>39468</v>
      </c>
      <c r="M9" s="2">
        <v>505451</v>
      </c>
      <c r="N9" s="2">
        <v>206489</v>
      </c>
      <c r="O9" s="2">
        <v>245171</v>
      </c>
      <c r="P9" s="2">
        <v>313368</v>
      </c>
      <c r="Q9" s="2">
        <v>145756</v>
      </c>
      <c r="R9" s="2">
        <v>1036552</v>
      </c>
      <c r="S9" s="2">
        <v>397586</v>
      </c>
      <c r="T9" s="2">
        <v>216984</v>
      </c>
      <c r="U9" s="2">
        <v>266686</v>
      </c>
      <c r="V9" s="2">
        <v>486429</v>
      </c>
      <c r="W9" s="2">
        <v>444818</v>
      </c>
      <c r="X9" s="2">
        <v>43614</v>
      </c>
      <c r="Y9" s="2">
        <v>58199</v>
      </c>
      <c r="Z9" s="2">
        <v>184408</v>
      </c>
      <c r="AA9" s="2">
        <v>105746</v>
      </c>
      <c r="AB9" s="2">
        <v>135292</v>
      </c>
      <c r="AC9" s="2">
        <v>1502</v>
      </c>
      <c r="AD9" s="2">
        <v>80163</v>
      </c>
      <c r="AE9" s="2">
        <v>60223</v>
      </c>
      <c r="AF9" s="2">
        <v>13572</v>
      </c>
      <c r="AG9" s="2">
        <v>22369</v>
      </c>
      <c r="AH9" s="2">
        <v>136808</v>
      </c>
    </row>
    <row r="10" spans="1:34">
      <c r="A10" s="2" t="s">
        <v>131</v>
      </c>
      <c r="B10" s="2" t="s">
        <v>313</v>
      </c>
      <c r="C10" s="2">
        <v>3715912</v>
      </c>
      <c r="D10" s="2">
        <v>50147</v>
      </c>
      <c r="E10" s="2">
        <v>50126</v>
      </c>
      <c r="F10" s="2">
        <v>208954</v>
      </c>
      <c r="G10" s="2">
        <v>42577</v>
      </c>
      <c r="H10" s="2">
        <v>304662</v>
      </c>
      <c r="I10" s="2">
        <v>110114</v>
      </c>
      <c r="J10" s="2">
        <v>35948</v>
      </c>
      <c r="K10" s="2">
        <v>92018</v>
      </c>
      <c r="L10" s="149">
        <v>102191</v>
      </c>
      <c r="M10" s="2">
        <v>249729</v>
      </c>
      <c r="N10" s="2">
        <v>213061</v>
      </c>
      <c r="O10" s="2">
        <v>122452</v>
      </c>
      <c r="P10" s="2">
        <v>203826</v>
      </c>
      <c r="Q10" s="2">
        <v>73310</v>
      </c>
      <c r="R10" s="2">
        <v>439845</v>
      </c>
      <c r="S10" s="2">
        <v>253267</v>
      </c>
      <c r="T10" s="2">
        <v>96734</v>
      </c>
      <c r="U10" s="2">
        <v>67303</v>
      </c>
      <c r="V10" s="2">
        <v>420916</v>
      </c>
      <c r="W10" s="2">
        <v>89261</v>
      </c>
      <c r="X10" s="2">
        <v>18040</v>
      </c>
      <c r="Y10" s="2">
        <v>41509</v>
      </c>
      <c r="Z10" s="2">
        <v>129810</v>
      </c>
      <c r="AA10" s="2">
        <v>39332</v>
      </c>
      <c r="AB10" s="2">
        <v>62004</v>
      </c>
      <c r="AC10" s="2">
        <v>1046</v>
      </c>
      <c r="AD10" s="2">
        <v>39490</v>
      </c>
      <c r="AE10" s="2">
        <v>17270</v>
      </c>
      <c r="AF10" s="2">
        <v>4980</v>
      </c>
      <c r="AG10" s="2">
        <v>77442</v>
      </c>
      <c r="AH10" s="2">
        <v>58549</v>
      </c>
    </row>
    <row r="11" spans="1:34">
      <c r="A11" s="2" t="s">
        <v>314</v>
      </c>
      <c r="B11" s="2" t="s">
        <v>315</v>
      </c>
      <c r="C11" s="2">
        <v>1471486</v>
      </c>
      <c r="D11" s="2">
        <v>32887</v>
      </c>
      <c r="E11" s="2">
        <v>14400</v>
      </c>
      <c r="F11" s="2">
        <v>68024</v>
      </c>
      <c r="G11" s="2">
        <v>24537</v>
      </c>
      <c r="H11" s="2">
        <v>28669</v>
      </c>
      <c r="I11" s="2">
        <v>40625</v>
      </c>
      <c r="J11" s="2">
        <v>49917</v>
      </c>
      <c r="K11" s="2">
        <v>58788</v>
      </c>
      <c r="L11" s="149">
        <v>21687</v>
      </c>
      <c r="M11" s="2">
        <v>86606</v>
      </c>
      <c r="N11" s="2">
        <v>120971</v>
      </c>
      <c r="O11" s="2">
        <v>48193</v>
      </c>
      <c r="P11" s="2">
        <v>78768</v>
      </c>
      <c r="Q11" s="2">
        <v>26080</v>
      </c>
      <c r="R11" s="2">
        <v>116684</v>
      </c>
      <c r="S11" s="2">
        <v>83406</v>
      </c>
      <c r="T11" s="2">
        <v>69666</v>
      </c>
      <c r="U11" s="2">
        <v>25911</v>
      </c>
      <c r="V11" s="2">
        <v>142197</v>
      </c>
      <c r="W11" s="2">
        <v>28866</v>
      </c>
      <c r="X11" s="2">
        <v>6210</v>
      </c>
      <c r="Y11" s="2">
        <v>18650</v>
      </c>
      <c r="Z11" s="2">
        <v>123163</v>
      </c>
      <c r="AA11" s="2">
        <v>29172</v>
      </c>
      <c r="AB11" s="2">
        <v>40712</v>
      </c>
      <c r="AC11" s="2">
        <v>2147</v>
      </c>
      <c r="AD11" s="2">
        <v>27894</v>
      </c>
      <c r="AE11" s="2">
        <v>17103</v>
      </c>
      <c r="AF11" s="2">
        <v>2673</v>
      </c>
      <c r="AG11" s="2">
        <v>9877</v>
      </c>
      <c r="AH11" s="2">
        <v>27004</v>
      </c>
    </row>
    <row r="12" spans="1:34">
      <c r="A12" s="2" t="s">
        <v>135</v>
      </c>
      <c r="B12" s="2" t="s">
        <v>316</v>
      </c>
      <c r="C12" s="2">
        <v>386689</v>
      </c>
      <c r="D12" s="2">
        <v>2682</v>
      </c>
      <c r="E12" s="2">
        <v>2907</v>
      </c>
      <c r="F12" s="2">
        <v>6979</v>
      </c>
      <c r="G12" s="2">
        <v>2141</v>
      </c>
      <c r="H12" s="2">
        <v>3034</v>
      </c>
      <c r="I12" s="2">
        <v>3871</v>
      </c>
      <c r="J12" s="2">
        <v>5783</v>
      </c>
      <c r="K12" s="2">
        <v>6491</v>
      </c>
      <c r="L12" s="149">
        <v>17621</v>
      </c>
      <c r="M12" s="2">
        <v>18270</v>
      </c>
      <c r="N12" s="2">
        <v>12619</v>
      </c>
      <c r="O12" s="2">
        <v>16956</v>
      </c>
      <c r="P12" s="2">
        <v>22829</v>
      </c>
      <c r="Q12" s="2">
        <v>8603</v>
      </c>
      <c r="R12" s="2">
        <v>20482</v>
      </c>
      <c r="S12" s="2">
        <v>22184</v>
      </c>
      <c r="T12" s="2">
        <v>19154</v>
      </c>
      <c r="U12" s="2">
        <v>26866</v>
      </c>
      <c r="V12" s="2">
        <v>16357</v>
      </c>
      <c r="W12" s="2">
        <v>12307</v>
      </c>
      <c r="X12" s="2">
        <v>1401</v>
      </c>
      <c r="Y12" s="2">
        <v>7253</v>
      </c>
      <c r="Z12" s="2">
        <v>15567</v>
      </c>
      <c r="AA12" s="2">
        <v>24871</v>
      </c>
      <c r="AB12" s="2">
        <v>73397</v>
      </c>
      <c r="AC12" s="2">
        <v>50</v>
      </c>
      <c r="AD12" s="2">
        <v>7992</v>
      </c>
      <c r="AE12" s="2">
        <v>4705</v>
      </c>
      <c r="AF12" s="2">
        <v>47</v>
      </c>
      <c r="AG12" s="2">
        <v>604</v>
      </c>
      <c r="AH12" s="2">
        <v>2663</v>
      </c>
    </row>
    <row r="13" spans="1:34">
      <c r="A13" s="2" t="s">
        <v>137</v>
      </c>
      <c r="B13" s="2" t="s">
        <v>317</v>
      </c>
      <c r="C13" s="2">
        <v>16489851</v>
      </c>
      <c r="D13" s="2">
        <v>9345</v>
      </c>
      <c r="E13" s="2">
        <v>43122</v>
      </c>
      <c r="F13" s="2">
        <v>592299</v>
      </c>
      <c r="G13" s="2">
        <v>23481</v>
      </c>
      <c r="H13" s="2">
        <v>9984</v>
      </c>
      <c r="I13" s="2">
        <v>64588</v>
      </c>
      <c r="J13" s="2">
        <v>17468</v>
      </c>
      <c r="K13" s="2">
        <v>24495</v>
      </c>
      <c r="L13" s="149">
        <v>55608</v>
      </c>
      <c r="M13" s="2">
        <v>4587805</v>
      </c>
      <c r="N13" s="2">
        <v>4594736</v>
      </c>
      <c r="O13" s="2">
        <v>353653</v>
      </c>
      <c r="P13" s="2">
        <v>1078982</v>
      </c>
      <c r="Q13" s="2">
        <v>224354</v>
      </c>
      <c r="R13" s="2">
        <v>1742221</v>
      </c>
      <c r="S13" s="2">
        <v>522081</v>
      </c>
      <c r="T13" s="2">
        <v>456262</v>
      </c>
      <c r="U13" s="2">
        <v>102216</v>
      </c>
      <c r="V13" s="2">
        <v>1115543</v>
      </c>
      <c r="W13" s="2">
        <v>36216</v>
      </c>
      <c r="X13" s="2">
        <v>4498</v>
      </c>
      <c r="Y13" s="2">
        <v>32852</v>
      </c>
      <c r="Z13" s="2">
        <v>128474</v>
      </c>
      <c r="AA13" s="2">
        <v>17616</v>
      </c>
      <c r="AB13" s="2">
        <v>6600</v>
      </c>
      <c r="AC13" s="2">
        <v>365</v>
      </c>
      <c r="AD13" s="2">
        <v>103587</v>
      </c>
      <c r="AE13" s="2">
        <v>11982</v>
      </c>
      <c r="AF13" s="2">
        <v>2024</v>
      </c>
      <c r="AG13" s="2">
        <v>60869</v>
      </c>
      <c r="AH13" s="2">
        <v>466527</v>
      </c>
    </row>
    <row r="14" spans="1:34">
      <c r="A14" s="2" t="s">
        <v>139</v>
      </c>
      <c r="B14" s="2" t="s">
        <v>318</v>
      </c>
      <c r="C14" s="2">
        <v>3430478</v>
      </c>
      <c r="D14" s="2">
        <v>14415</v>
      </c>
      <c r="E14" s="2">
        <v>23806</v>
      </c>
      <c r="F14" s="2">
        <v>71076</v>
      </c>
      <c r="G14" s="2">
        <v>3679</v>
      </c>
      <c r="H14" s="2">
        <v>3329</v>
      </c>
      <c r="I14" s="2">
        <v>47558</v>
      </c>
      <c r="J14" s="2">
        <v>20157</v>
      </c>
      <c r="K14" s="2">
        <v>4171</v>
      </c>
      <c r="L14" s="149">
        <v>72697</v>
      </c>
      <c r="M14" s="2">
        <v>636331</v>
      </c>
      <c r="N14" s="2">
        <v>746057</v>
      </c>
      <c r="O14" s="2">
        <v>72144</v>
      </c>
      <c r="P14" s="2">
        <v>446106</v>
      </c>
      <c r="Q14" s="2">
        <v>59704</v>
      </c>
      <c r="R14" s="2">
        <v>84012</v>
      </c>
      <c r="S14" s="2">
        <v>71903</v>
      </c>
      <c r="T14" s="2">
        <v>68276</v>
      </c>
      <c r="U14" s="2">
        <v>23074</v>
      </c>
      <c r="V14" s="2">
        <v>867892</v>
      </c>
      <c r="W14" s="2">
        <v>20439</v>
      </c>
      <c r="X14" s="2">
        <v>567</v>
      </c>
      <c r="Y14" s="2">
        <v>8546</v>
      </c>
      <c r="Z14" s="2">
        <v>26483</v>
      </c>
      <c r="AA14" s="2">
        <v>6726</v>
      </c>
      <c r="AB14" s="2">
        <v>2585</v>
      </c>
      <c r="AC14" s="2">
        <v>11</v>
      </c>
      <c r="AD14" s="2">
        <v>4547</v>
      </c>
      <c r="AE14" s="2">
        <v>1205</v>
      </c>
      <c r="AF14" s="2">
        <v>440</v>
      </c>
      <c r="AG14" s="2">
        <v>1431</v>
      </c>
      <c r="AH14" s="2">
        <v>21111</v>
      </c>
    </row>
    <row r="15" spans="1:34">
      <c r="A15" s="2" t="s">
        <v>141</v>
      </c>
      <c r="B15" s="2" t="s">
        <v>319</v>
      </c>
      <c r="C15" s="2">
        <v>2225382</v>
      </c>
      <c r="D15" s="2">
        <v>2247</v>
      </c>
      <c r="E15" s="2">
        <v>5795</v>
      </c>
      <c r="F15" s="2">
        <v>121183</v>
      </c>
      <c r="G15" s="2">
        <v>868</v>
      </c>
      <c r="H15" s="2">
        <v>3849</v>
      </c>
      <c r="I15" s="2">
        <v>12233</v>
      </c>
      <c r="J15" s="2">
        <v>762</v>
      </c>
      <c r="K15" s="2">
        <v>1971</v>
      </c>
      <c r="L15" s="149">
        <v>22378</v>
      </c>
      <c r="M15" s="2">
        <v>132724</v>
      </c>
      <c r="N15" s="2">
        <v>416196</v>
      </c>
      <c r="O15" s="2">
        <v>29474</v>
      </c>
      <c r="P15" s="2">
        <v>408156</v>
      </c>
      <c r="Q15" s="2">
        <v>51061</v>
      </c>
      <c r="R15" s="2">
        <v>99262</v>
      </c>
      <c r="S15" s="2">
        <v>75733</v>
      </c>
      <c r="T15" s="2">
        <v>18279</v>
      </c>
      <c r="U15" s="2">
        <v>26038</v>
      </c>
      <c r="V15" s="2">
        <v>712454</v>
      </c>
      <c r="W15" s="2">
        <v>16550</v>
      </c>
      <c r="X15" s="2">
        <v>285</v>
      </c>
      <c r="Y15" s="2">
        <v>12339</v>
      </c>
      <c r="Z15" s="2">
        <v>42697</v>
      </c>
      <c r="AA15" s="2">
        <v>4838</v>
      </c>
      <c r="AB15" s="2">
        <v>2624</v>
      </c>
      <c r="AC15" s="2">
        <v>108</v>
      </c>
      <c r="AD15" s="2">
        <v>1379</v>
      </c>
      <c r="AE15" s="2">
        <v>1511</v>
      </c>
      <c r="AF15" s="2">
        <v>65</v>
      </c>
      <c r="AG15" s="2">
        <v>746</v>
      </c>
      <c r="AH15" s="2">
        <v>1575</v>
      </c>
    </row>
    <row r="16" spans="1:34">
      <c r="A16" s="2" t="s">
        <v>143</v>
      </c>
      <c r="B16" s="2" t="s">
        <v>320</v>
      </c>
      <c r="C16" s="2">
        <v>3502031</v>
      </c>
      <c r="D16" s="2">
        <v>5509</v>
      </c>
      <c r="E16" s="2">
        <v>14109</v>
      </c>
      <c r="F16" s="2">
        <v>238813</v>
      </c>
      <c r="G16" s="2">
        <v>12193</v>
      </c>
      <c r="H16" s="2">
        <v>14683</v>
      </c>
      <c r="I16" s="2">
        <v>72435</v>
      </c>
      <c r="J16" s="2">
        <v>37882</v>
      </c>
      <c r="K16" s="2">
        <v>39792</v>
      </c>
      <c r="L16" s="149">
        <v>16039</v>
      </c>
      <c r="M16" s="2">
        <v>381503</v>
      </c>
      <c r="N16" s="2">
        <v>229573</v>
      </c>
      <c r="O16" s="2">
        <v>149497</v>
      </c>
      <c r="P16" s="2">
        <v>185781</v>
      </c>
      <c r="Q16" s="2">
        <v>95846</v>
      </c>
      <c r="R16" s="2">
        <v>513628</v>
      </c>
      <c r="S16" s="2">
        <v>142847</v>
      </c>
      <c r="T16" s="2">
        <v>113979</v>
      </c>
      <c r="U16" s="2">
        <v>76529</v>
      </c>
      <c r="V16" s="2">
        <v>480575</v>
      </c>
      <c r="W16" s="2">
        <v>301460</v>
      </c>
      <c r="X16" s="2">
        <v>15694</v>
      </c>
      <c r="Y16" s="2">
        <v>18955</v>
      </c>
      <c r="Z16" s="2">
        <v>118558</v>
      </c>
      <c r="AA16" s="2">
        <v>45341</v>
      </c>
      <c r="AB16" s="2">
        <v>63572</v>
      </c>
      <c r="AC16" s="2">
        <v>430</v>
      </c>
      <c r="AD16" s="2">
        <v>15238</v>
      </c>
      <c r="AE16" s="2">
        <v>7002</v>
      </c>
      <c r="AF16" s="2">
        <v>896</v>
      </c>
      <c r="AG16" s="2">
        <v>4130</v>
      </c>
      <c r="AH16" s="2">
        <v>89542</v>
      </c>
    </row>
    <row r="17" spans="1:34">
      <c r="A17" s="2" t="s">
        <v>145</v>
      </c>
      <c r="B17" s="2" t="s">
        <v>321</v>
      </c>
      <c r="C17" s="2">
        <v>1623502</v>
      </c>
      <c r="D17" s="2">
        <v>13243</v>
      </c>
      <c r="E17" s="2">
        <v>27616</v>
      </c>
      <c r="F17" s="2">
        <v>108871</v>
      </c>
      <c r="G17" s="2">
        <v>4202</v>
      </c>
      <c r="H17" s="2">
        <v>4459</v>
      </c>
      <c r="I17" s="2">
        <v>35643</v>
      </c>
      <c r="J17" s="2">
        <v>5662</v>
      </c>
      <c r="K17" s="2">
        <v>10036</v>
      </c>
      <c r="L17" s="149">
        <v>35190</v>
      </c>
      <c r="M17" s="2">
        <v>145253</v>
      </c>
      <c r="N17" s="2">
        <v>181326</v>
      </c>
      <c r="O17" s="2">
        <v>38018</v>
      </c>
      <c r="P17" s="2">
        <v>74790</v>
      </c>
      <c r="Q17" s="2">
        <v>57362</v>
      </c>
      <c r="R17" s="2">
        <v>87458</v>
      </c>
      <c r="S17" s="2">
        <v>56799</v>
      </c>
      <c r="T17" s="2">
        <v>28027</v>
      </c>
      <c r="U17" s="2">
        <v>11663</v>
      </c>
      <c r="V17" s="2">
        <v>478191</v>
      </c>
      <c r="W17" s="2">
        <v>5671</v>
      </c>
      <c r="X17" s="2">
        <v>1001</v>
      </c>
      <c r="Y17" s="2">
        <v>26629</v>
      </c>
      <c r="Z17" s="2">
        <v>105740</v>
      </c>
      <c r="AA17" s="2">
        <v>19311</v>
      </c>
      <c r="AB17" s="2">
        <v>11114</v>
      </c>
      <c r="AC17" s="2">
        <v>973</v>
      </c>
      <c r="AD17" s="2">
        <v>10835</v>
      </c>
      <c r="AE17" s="2">
        <v>3509</v>
      </c>
      <c r="AF17" s="2">
        <v>553</v>
      </c>
      <c r="AG17" s="2">
        <v>2458</v>
      </c>
      <c r="AH17" s="2">
        <v>31898</v>
      </c>
    </row>
    <row r="18" spans="1:34">
      <c r="A18" s="2" t="s">
        <v>267</v>
      </c>
      <c r="B18" s="2" t="s">
        <v>322</v>
      </c>
      <c r="C18" s="2">
        <v>7446090</v>
      </c>
      <c r="D18" s="2">
        <v>16689</v>
      </c>
      <c r="E18" s="2">
        <v>47590</v>
      </c>
      <c r="F18" s="2">
        <v>404076</v>
      </c>
      <c r="G18" s="2">
        <v>20057</v>
      </c>
      <c r="H18" s="2">
        <v>16412</v>
      </c>
      <c r="I18" s="2">
        <v>138521</v>
      </c>
      <c r="J18" s="2">
        <v>32418</v>
      </c>
      <c r="K18" s="2">
        <v>36087</v>
      </c>
      <c r="L18" s="149">
        <v>34866</v>
      </c>
      <c r="M18" s="2">
        <v>699377</v>
      </c>
      <c r="N18" s="2">
        <v>1033792</v>
      </c>
      <c r="O18" s="2">
        <v>212364</v>
      </c>
      <c r="P18" s="2">
        <v>381335</v>
      </c>
      <c r="Q18" s="2">
        <v>106789</v>
      </c>
      <c r="R18" s="2">
        <v>1088188</v>
      </c>
      <c r="S18" s="2">
        <v>321189</v>
      </c>
      <c r="T18" s="2">
        <v>205095</v>
      </c>
      <c r="U18" s="2">
        <v>236568</v>
      </c>
      <c r="V18" s="2">
        <v>1040819</v>
      </c>
      <c r="W18" s="2">
        <v>361156</v>
      </c>
      <c r="X18" s="2">
        <v>223028</v>
      </c>
      <c r="Y18" s="2">
        <v>245331</v>
      </c>
      <c r="Z18" s="2">
        <v>310484</v>
      </c>
      <c r="AA18" s="2">
        <v>24137</v>
      </c>
      <c r="AB18" s="2">
        <v>93070</v>
      </c>
      <c r="AC18" s="2">
        <v>53</v>
      </c>
      <c r="AD18" s="2">
        <v>40131</v>
      </c>
      <c r="AE18" s="2">
        <v>17975</v>
      </c>
      <c r="AF18" s="2">
        <v>56</v>
      </c>
      <c r="AG18" s="2">
        <v>16324</v>
      </c>
      <c r="AH18" s="2">
        <v>42112</v>
      </c>
    </row>
    <row r="19" spans="1:34">
      <c r="A19" s="2" t="s">
        <v>148</v>
      </c>
      <c r="B19" s="2" t="s">
        <v>323</v>
      </c>
      <c r="C19" s="2">
        <v>1310519</v>
      </c>
      <c r="D19" s="2">
        <v>46286</v>
      </c>
      <c r="E19" s="2">
        <v>16721</v>
      </c>
      <c r="F19" s="2">
        <v>59473</v>
      </c>
      <c r="G19" s="2">
        <v>6371</v>
      </c>
      <c r="H19" s="2">
        <v>2610</v>
      </c>
      <c r="I19" s="2">
        <v>13501</v>
      </c>
      <c r="J19" s="2">
        <v>6929</v>
      </c>
      <c r="K19" s="2">
        <v>8428</v>
      </c>
      <c r="L19" s="149">
        <v>48566</v>
      </c>
      <c r="M19" s="2">
        <v>136491</v>
      </c>
      <c r="N19" s="2">
        <v>221128</v>
      </c>
      <c r="O19" s="2">
        <v>30571</v>
      </c>
      <c r="P19" s="2">
        <v>48910</v>
      </c>
      <c r="Q19" s="2">
        <v>16399</v>
      </c>
      <c r="R19" s="2">
        <v>77931</v>
      </c>
      <c r="S19" s="2">
        <v>42671</v>
      </c>
      <c r="T19" s="2">
        <v>31578</v>
      </c>
      <c r="U19" s="2">
        <v>24524</v>
      </c>
      <c r="V19" s="2">
        <v>350036</v>
      </c>
      <c r="W19" s="2">
        <v>10376</v>
      </c>
      <c r="X19" s="2">
        <v>1712</v>
      </c>
      <c r="Y19" s="2">
        <v>14594</v>
      </c>
      <c r="Z19" s="2">
        <v>40477</v>
      </c>
      <c r="AA19" s="2">
        <v>9774</v>
      </c>
      <c r="AB19" s="2">
        <v>19320</v>
      </c>
      <c r="AC19" s="2">
        <v>275</v>
      </c>
      <c r="AD19" s="2">
        <v>13634</v>
      </c>
      <c r="AE19" s="2">
        <v>2473</v>
      </c>
      <c r="AF19" s="2">
        <v>363</v>
      </c>
      <c r="AG19" s="2">
        <v>1593</v>
      </c>
      <c r="AH19" s="2">
        <v>6803</v>
      </c>
    </row>
    <row r="20" spans="1:34">
      <c r="A20" s="2" t="s">
        <v>152</v>
      </c>
      <c r="B20" s="2" t="s">
        <v>324</v>
      </c>
      <c r="C20" s="2">
        <v>303838</v>
      </c>
      <c r="D20" s="2">
        <v>23684</v>
      </c>
      <c r="E20" s="2">
        <v>475336</v>
      </c>
      <c r="F20" s="2">
        <v>749256</v>
      </c>
      <c r="G20" s="2">
        <v>1467505</v>
      </c>
      <c r="H20" s="2">
        <v>1331060</v>
      </c>
      <c r="I20" s="2">
        <v>95426</v>
      </c>
      <c r="J20" s="2">
        <v>261785</v>
      </c>
      <c r="K20" s="2">
        <v>330064</v>
      </c>
      <c r="L20" s="149">
        <v>469498</v>
      </c>
      <c r="M20" s="2">
        <v>462045</v>
      </c>
      <c r="N20" s="2">
        <v>217839</v>
      </c>
      <c r="O20" s="2">
        <v>240059</v>
      </c>
      <c r="P20" s="2">
        <v>108025</v>
      </c>
      <c r="Q20" s="2">
        <v>1338311</v>
      </c>
      <c r="R20" s="2">
        <v>247358</v>
      </c>
      <c r="S20" s="2">
        <v>218239</v>
      </c>
      <c r="T20" s="2">
        <v>129648</v>
      </c>
      <c r="U20" s="2">
        <v>838337</v>
      </c>
      <c r="V20" s="2">
        <v>176010</v>
      </c>
      <c r="W20" s="2">
        <v>115474</v>
      </c>
      <c r="X20" s="2">
        <v>12146</v>
      </c>
      <c r="Y20" s="2">
        <v>389497</v>
      </c>
      <c r="Z20" s="2">
        <v>19119</v>
      </c>
      <c r="AA20" s="2">
        <v>200456</v>
      </c>
      <c r="AB20" s="2">
        <v>23</v>
      </c>
      <c r="AC20" s="2">
        <v>498379</v>
      </c>
      <c r="AD20" s="2">
        <v>219502</v>
      </c>
      <c r="AE20" s="2">
        <v>47441</v>
      </c>
      <c r="AF20" s="2">
        <v>907686</v>
      </c>
      <c r="AG20" s="2">
        <v>900395</v>
      </c>
    </row>
    <row r="21" spans="1:34">
      <c r="A21" s="2" t="s">
        <v>150</v>
      </c>
      <c r="B21" s="2" t="s">
        <v>325</v>
      </c>
      <c r="C21" s="2">
        <v>1626521</v>
      </c>
      <c r="D21" s="2">
        <v>4659</v>
      </c>
      <c r="E21" s="2">
        <v>21793</v>
      </c>
      <c r="F21" s="2">
        <v>39145</v>
      </c>
      <c r="G21" s="2">
        <v>3367</v>
      </c>
      <c r="H21" s="2">
        <v>731</v>
      </c>
      <c r="I21" s="2">
        <v>8239</v>
      </c>
      <c r="J21" s="2">
        <v>1293</v>
      </c>
      <c r="K21" s="2">
        <v>3154</v>
      </c>
      <c r="L21" s="149">
        <v>29533</v>
      </c>
      <c r="M21" s="2">
        <v>128996</v>
      </c>
      <c r="N21" s="2">
        <v>377571</v>
      </c>
      <c r="O21" s="2">
        <v>24226</v>
      </c>
      <c r="P21" s="2">
        <v>130085</v>
      </c>
      <c r="Q21" s="2">
        <v>45635</v>
      </c>
      <c r="R21" s="2">
        <v>54414</v>
      </c>
      <c r="S21" s="2">
        <v>15147</v>
      </c>
      <c r="T21" s="2">
        <v>23131</v>
      </c>
      <c r="U21" s="2">
        <v>18569</v>
      </c>
      <c r="V21" s="2">
        <v>655759</v>
      </c>
      <c r="W21" s="2">
        <v>12476</v>
      </c>
      <c r="X21" s="2">
        <v>662</v>
      </c>
      <c r="Y21" s="2">
        <v>2388</v>
      </c>
      <c r="Z21" s="2">
        <v>8790</v>
      </c>
      <c r="AA21" s="2">
        <v>8973</v>
      </c>
      <c r="AB21" s="2">
        <v>2682</v>
      </c>
      <c r="AC21" s="2">
        <v>99</v>
      </c>
      <c r="AD21" s="2">
        <v>1867</v>
      </c>
      <c r="AE21" s="2">
        <v>223</v>
      </c>
      <c r="AF21" s="2">
        <v>382</v>
      </c>
      <c r="AG21" s="2">
        <v>202</v>
      </c>
      <c r="AH21" s="2">
        <v>2328</v>
      </c>
    </row>
    <row r="22" spans="1:34">
      <c r="A22" s="2" t="s">
        <v>268</v>
      </c>
      <c r="B22" s="2" t="s">
        <v>326</v>
      </c>
      <c r="C22" s="2">
        <v>45056718</v>
      </c>
      <c r="D22" s="2">
        <v>37065</v>
      </c>
      <c r="E22" s="2">
        <v>763302</v>
      </c>
      <c r="F22" s="2">
        <v>1588873</v>
      </c>
      <c r="G22" s="2">
        <v>1830446</v>
      </c>
      <c r="H22" s="2">
        <v>5704668</v>
      </c>
      <c r="I22" s="2">
        <v>806474</v>
      </c>
      <c r="J22" s="2">
        <v>354176</v>
      </c>
      <c r="K22" s="2">
        <v>254001</v>
      </c>
      <c r="L22" s="149">
        <v>907896</v>
      </c>
      <c r="M22" s="2">
        <v>3995329</v>
      </c>
      <c r="N22" s="2">
        <v>2414261</v>
      </c>
      <c r="O22" s="2">
        <v>1400807</v>
      </c>
      <c r="P22" s="2">
        <v>911242</v>
      </c>
      <c r="Q22" s="2">
        <v>418692</v>
      </c>
      <c r="R22" s="2">
        <v>5106374</v>
      </c>
      <c r="S22" s="2">
        <v>2082285</v>
      </c>
      <c r="T22" s="2">
        <v>1563935</v>
      </c>
      <c r="U22" s="2">
        <v>608698</v>
      </c>
      <c r="V22" s="2">
        <v>1053602</v>
      </c>
      <c r="W22" s="2">
        <v>380852</v>
      </c>
      <c r="X22" s="2">
        <v>75469</v>
      </c>
      <c r="Y22" s="2">
        <v>569945</v>
      </c>
      <c r="Z22" s="2">
        <v>2278827</v>
      </c>
      <c r="AA22" s="2">
        <v>770639</v>
      </c>
      <c r="AB22" s="2">
        <v>1320923</v>
      </c>
      <c r="AC22" s="2">
        <v>1144</v>
      </c>
      <c r="AD22" s="2">
        <v>1160381</v>
      </c>
      <c r="AE22" s="2">
        <v>561352</v>
      </c>
      <c r="AF22" s="2">
        <v>554152</v>
      </c>
      <c r="AG22" s="2">
        <v>1783989</v>
      </c>
      <c r="AH22" s="2">
        <v>3796920</v>
      </c>
    </row>
    <row r="23" spans="1:34">
      <c r="A23" s="2" t="s">
        <v>155</v>
      </c>
      <c r="B23" s="2" t="s">
        <v>327</v>
      </c>
      <c r="C23" s="2">
        <v>4077124</v>
      </c>
      <c r="D23" s="2">
        <v>89819</v>
      </c>
      <c r="E23" s="2">
        <v>64383</v>
      </c>
      <c r="F23" s="2">
        <v>252904</v>
      </c>
      <c r="G23" s="2">
        <v>132277</v>
      </c>
      <c r="H23" s="2">
        <v>246517</v>
      </c>
      <c r="I23" s="2">
        <v>73713</v>
      </c>
      <c r="J23" s="2">
        <v>83735</v>
      </c>
      <c r="K23" s="2">
        <v>46169</v>
      </c>
      <c r="L23" s="149">
        <v>122758</v>
      </c>
      <c r="M23" s="2">
        <v>401635</v>
      </c>
      <c r="N23" s="2">
        <v>440904</v>
      </c>
      <c r="O23" s="2">
        <v>113146</v>
      </c>
      <c r="P23" s="2">
        <v>60784</v>
      </c>
      <c r="Q23" s="2">
        <v>110218</v>
      </c>
      <c r="R23" s="2">
        <v>477594</v>
      </c>
      <c r="S23" s="2">
        <v>188766</v>
      </c>
      <c r="T23" s="2">
        <v>181847</v>
      </c>
      <c r="U23" s="2">
        <v>69136</v>
      </c>
      <c r="V23" s="2">
        <v>275929</v>
      </c>
      <c r="W23" s="2">
        <v>39524</v>
      </c>
      <c r="X23" s="2">
        <v>28688</v>
      </c>
      <c r="Y23" s="2">
        <v>47394</v>
      </c>
      <c r="Z23" s="2">
        <v>120938</v>
      </c>
      <c r="AA23" s="2">
        <v>37636</v>
      </c>
      <c r="AB23" s="2">
        <v>49961</v>
      </c>
      <c r="AC23" s="2">
        <v>735</v>
      </c>
      <c r="AD23" s="2">
        <v>41268</v>
      </c>
      <c r="AE23" s="2">
        <v>30581</v>
      </c>
      <c r="AF23" s="2">
        <v>3177</v>
      </c>
      <c r="AG23" s="2">
        <v>56686</v>
      </c>
      <c r="AH23" s="2">
        <v>188300</v>
      </c>
    </row>
    <row r="24" spans="1:34">
      <c r="A24" s="2" t="s">
        <v>157</v>
      </c>
      <c r="B24" s="2" t="s">
        <v>328</v>
      </c>
      <c r="C24" s="2">
        <v>4111229</v>
      </c>
      <c r="D24" s="2">
        <v>2718</v>
      </c>
      <c r="E24" s="2">
        <v>5274</v>
      </c>
      <c r="F24" s="2">
        <v>100692</v>
      </c>
      <c r="G24" s="2">
        <v>24629</v>
      </c>
      <c r="H24" s="2">
        <v>16319</v>
      </c>
      <c r="I24" s="2">
        <v>28533</v>
      </c>
      <c r="J24" s="2">
        <v>33584</v>
      </c>
      <c r="K24" s="2">
        <v>1925</v>
      </c>
      <c r="L24" s="149">
        <v>87506</v>
      </c>
      <c r="M24" s="2">
        <v>951033</v>
      </c>
      <c r="N24" s="2">
        <v>1427795</v>
      </c>
      <c r="O24" s="2">
        <v>80482</v>
      </c>
      <c r="P24" s="2">
        <v>365117</v>
      </c>
      <c r="Q24" s="2">
        <v>64152</v>
      </c>
      <c r="R24" s="2">
        <v>227722</v>
      </c>
      <c r="S24" s="2">
        <v>115670</v>
      </c>
      <c r="T24" s="2">
        <v>38250</v>
      </c>
      <c r="U24" s="2">
        <v>26707</v>
      </c>
      <c r="V24" s="2">
        <v>194619</v>
      </c>
      <c r="W24" s="2">
        <v>3523</v>
      </c>
      <c r="X24" s="2">
        <v>165</v>
      </c>
      <c r="Y24" s="2">
        <v>63247</v>
      </c>
      <c r="Z24" s="2">
        <v>118962</v>
      </c>
      <c r="AA24" s="2">
        <v>4789</v>
      </c>
      <c r="AB24" s="2">
        <v>3218</v>
      </c>
      <c r="AC24" s="2">
        <v>85</v>
      </c>
      <c r="AD24" s="2">
        <v>9390</v>
      </c>
      <c r="AE24" s="2">
        <v>9060</v>
      </c>
      <c r="AF24" s="2">
        <v>4243</v>
      </c>
      <c r="AG24" s="2">
        <v>7912</v>
      </c>
      <c r="AH24" s="2">
        <v>93908</v>
      </c>
    </row>
    <row r="25" spans="1:34">
      <c r="A25" s="2" t="s">
        <v>257</v>
      </c>
      <c r="B25" s="2" t="s">
        <v>329</v>
      </c>
      <c r="C25" s="2">
        <v>14263838</v>
      </c>
      <c r="D25" s="2">
        <v>28646</v>
      </c>
      <c r="E25" s="2">
        <v>189287</v>
      </c>
      <c r="F25" s="2">
        <v>828636</v>
      </c>
      <c r="G25" s="2">
        <v>90876</v>
      </c>
      <c r="H25" s="2">
        <v>71658</v>
      </c>
      <c r="I25" s="2">
        <v>303825</v>
      </c>
      <c r="J25" s="2">
        <v>58136</v>
      </c>
      <c r="K25" s="2">
        <v>47279</v>
      </c>
      <c r="L25" s="149">
        <v>317596</v>
      </c>
      <c r="M25" s="2">
        <v>1948880</v>
      </c>
      <c r="N25" s="2">
        <v>2357549</v>
      </c>
      <c r="O25" s="2">
        <v>446594</v>
      </c>
      <c r="P25" s="2">
        <v>541297</v>
      </c>
      <c r="Q25" s="2">
        <v>163531</v>
      </c>
      <c r="R25" s="2">
        <v>1623898</v>
      </c>
      <c r="S25" s="2">
        <v>484097</v>
      </c>
      <c r="T25" s="2">
        <v>230926</v>
      </c>
      <c r="U25" s="2">
        <v>106548</v>
      </c>
      <c r="V25" s="2">
        <v>3317285</v>
      </c>
      <c r="W25" s="2">
        <v>96920</v>
      </c>
      <c r="X25" s="2">
        <v>21308</v>
      </c>
      <c r="Y25" s="2">
        <v>138125</v>
      </c>
      <c r="Z25" s="2">
        <v>251480</v>
      </c>
      <c r="AA25" s="2">
        <v>97366</v>
      </c>
      <c r="AB25" s="2">
        <v>124625</v>
      </c>
      <c r="AC25" s="2">
        <v>669</v>
      </c>
      <c r="AD25" s="2">
        <v>73606</v>
      </c>
      <c r="AE25" s="2">
        <v>45772</v>
      </c>
      <c r="AF25" s="2">
        <v>4282</v>
      </c>
      <c r="AG25" s="2">
        <v>25252</v>
      </c>
      <c r="AH25" s="2">
        <v>227891</v>
      </c>
    </row>
    <row r="26" spans="1:34">
      <c r="A26" s="2" t="s">
        <v>161</v>
      </c>
      <c r="B26" s="2" t="s">
        <v>330</v>
      </c>
      <c r="C26" s="2">
        <v>37606430</v>
      </c>
      <c r="D26" s="2">
        <v>97842</v>
      </c>
      <c r="E26" s="2">
        <v>166947</v>
      </c>
      <c r="F26" s="2">
        <v>1907493</v>
      </c>
      <c r="G26" s="2">
        <v>988983</v>
      </c>
      <c r="H26" s="2">
        <v>1412735</v>
      </c>
      <c r="I26" s="2">
        <v>1739698</v>
      </c>
      <c r="J26" s="2">
        <v>331695</v>
      </c>
      <c r="K26" s="2">
        <v>248061</v>
      </c>
      <c r="L26" s="149">
        <v>121789</v>
      </c>
      <c r="M26" s="2">
        <v>2103049</v>
      </c>
      <c r="N26" s="2">
        <v>1702180</v>
      </c>
      <c r="O26" s="2">
        <v>2054409</v>
      </c>
      <c r="P26" s="2">
        <v>1540210</v>
      </c>
      <c r="Q26" s="2">
        <v>1491101</v>
      </c>
      <c r="R26" s="2">
        <v>2773481</v>
      </c>
      <c r="S26" s="2">
        <v>1772475</v>
      </c>
      <c r="T26" s="2">
        <v>1291182</v>
      </c>
      <c r="U26" s="2">
        <v>1327916</v>
      </c>
      <c r="V26" s="2">
        <v>3571553</v>
      </c>
      <c r="W26" s="2">
        <v>1328982</v>
      </c>
      <c r="X26" s="2">
        <v>196787</v>
      </c>
      <c r="Y26" s="2">
        <v>888065</v>
      </c>
      <c r="Z26" s="2">
        <v>2131367</v>
      </c>
      <c r="AA26" s="2">
        <v>1164794</v>
      </c>
      <c r="AB26" s="2">
        <v>1766086</v>
      </c>
      <c r="AC26" s="2">
        <v>80743</v>
      </c>
      <c r="AD26" s="2">
        <v>579193</v>
      </c>
      <c r="AE26" s="2">
        <v>688840</v>
      </c>
      <c r="AF26" s="2">
        <v>344113</v>
      </c>
      <c r="AG26" s="2">
        <v>583429</v>
      </c>
      <c r="AH26" s="2">
        <v>1211232</v>
      </c>
    </row>
    <row r="27" spans="1:34">
      <c r="A27" s="2" t="s">
        <v>163</v>
      </c>
      <c r="B27" s="2" t="s">
        <v>331</v>
      </c>
      <c r="C27" s="2">
        <v>56824769</v>
      </c>
      <c r="D27" s="2">
        <v>36195</v>
      </c>
      <c r="E27" s="2">
        <v>825082</v>
      </c>
      <c r="F27" s="2">
        <v>6930799</v>
      </c>
      <c r="G27" s="2">
        <v>2517393</v>
      </c>
      <c r="H27" s="2">
        <v>6311974</v>
      </c>
      <c r="I27" s="2">
        <v>3524554</v>
      </c>
      <c r="J27" s="2">
        <v>399906</v>
      </c>
      <c r="K27" s="2">
        <v>326027</v>
      </c>
      <c r="L27" s="149">
        <v>1413884</v>
      </c>
      <c r="M27" s="2">
        <v>4774375</v>
      </c>
      <c r="N27" s="2">
        <v>553217</v>
      </c>
      <c r="O27" s="2">
        <v>1623607</v>
      </c>
      <c r="P27" s="2">
        <v>1601783</v>
      </c>
      <c r="Q27" s="2">
        <v>661991</v>
      </c>
      <c r="R27" s="2">
        <v>4075464</v>
      </c>
      <c r="S27" s="2">
        <v>1325794</v>
      </c>
      <c r="T27" s="2">
        <v>1801967</v>
      </c>
      <c r="U27" s="2">
        <v>1316962</v>
      </c>
      <c r="V27" s="2">
        <v>2149097</v>
      </c>
      <c r="W27" s="2">
        <v>2800351</v>
      </c>
      <c r="X27" s="2">
        <v>429</v>
      </c>
      <c r="Y27" s="2">
        <v>721309</v>
      </c>
      <c r="Z27" s="2">
        <v>2225803</v>
      </c>
      <c r="AA27" s="2">
        <v>859193</v>
      </c>
      <c r="AB27" s="2">
        <v>1286140</v>
      </c>
      <c r="AC27" s="2">
        <v>117</v>
      </c>
      <c r="AD27" s="2">
        <v>1000745</v>
      </c>
      <c r="AE27" s="2">
        <v>1406546</v>
      </c>
      <c r="AF27" s="2">
        <v>1262460</v>
      </c>
      <c r="AG27" s="2">
        <v>2423656</v>
      </c>
      <c r="AH27" s="2">
        <v>667949</v>
      </c>
    </row>
    <row r="28" spans="1:34">
      <c r="A28" s="2" t="s">
        <v>271</v>
      </c>
      <c r="B28" s="2" t="s">
        <v>332</v>
      </c>
      <c r="C28" s="2">
        <v>62149202</v>
      </c>
      <c r="D28" s="2">
        <v>8582</v>
      </c>
      <c r="E28" s="2">
        <v>88591</v>
      </c>
      <c r="F28" s="2">
        <v>178147</v>
      </c>
      <c r="G28" s="2">
        <v>1449315</v>
      </c>
      <c r="H28" s="2">
        <v>7814606</v>
      </c>
      <c r="I28" s="2">
        <v>1368244</v>
      </c>
      <c r="J28" s="2">
        <v>85000</v>
      </c>
      <c r="K28" s="2">
        <v>38980</v>
      </c>
      <c r="L28" s="149">
        <v>52871</v>
      </c>
      <c r="M28" s="2">
        <v>514641</v>
      </c>
      <c r="N28" s="2">
        <v>542606</v>
      </c>
      <c r="O28" s="2">
        <v>398385</v>
      </c>
      <c r="P28" s="2">
        <v>894987</v>
      </c>
      <c r="Q28" s="2">
        <v>447244</v>
      </c>
      <c r="R28" s="2">
        <v>11457492</v>
      </c>
      <c r="S28" s="2">
        <v>3778972</v>
      </c>
      <c r="T28" s="2">
        <v>625775</v>
      </c>
      <c r="U28" s="2">
        <v>499550</v>
      </c>
      <c r="V28" s="2">
        <v>823183</v>
      </c>
      <c r="W28" s="2">
        <v>3759526</v>
      </c>
      <c r="X28" s="2">
        <v>1453</v>
      </c>
      <c r="Y28" s="2">
        <v>879593</v>
      </c>
      <c r="Z28" s="2">
        <v>1284414</v>
      </c>
      <c r="AA28" s="2">
        <v>3031886</v>
      </c>
      <c r="AB28" s="2">
        <v>3729176</v>
      </c>
      <c r="AC28" s="2">
        <v>147</v>
      </c>
      <c r="AD28" s="2">
        <v>1458176</v>
      </c>
      <c r="AE28" s="2">
        <v>3585440</v>
      </c>
      <c r="AF28" s="2">
        <v>3146772</v>
      </c>
      <c r="AG28" s="2">
        <v>1638082</v>
      </c>
      <c r="AH28" s="2">
        <v>8567368</v>
      </c>
    </row>
    <row r="29" spans="1:34">
      <c r="A29" s="2" t="s">
        <v>166</v>
      </c>
      <c r="B29" s="2" t="s">
        <v>333</v>
      </c>
      <c r="C29" s="2">
        <v>23445871</v>
      </c>
      <c r="D29" s="2">
        <v>68699</v>
      </c>
      <c r="E29" s="2">
        <v>505552</v>
      </c>
      <c r="F29" s="2">
        <v>2381096</v>
      </c>
      <c r="G29" s="2">
        <v>512387</v>
      </c>
      <c r="H29" s="2">
        <v>403952</v>
      </c>
      <c r="I29" s="2">
        <v>499253</v>
      </c>
      <c r="J29" s="2">
        <v>71970</v>
      </c>
      <c r="K29" s="2">
        <v>51224</v>
      </c>
      <c r="L29" s="149">
        <v>406842</v>
      </c>
      <c r="M29" s="2">
        <v>3452568</v>
      </c>
      <c r="N29" s="2">
        <v>3018695</v>
      </c>
      <c r="O29" s="2">
        <v>707624</v>
      </c>
      <c r="P29" s="2">
        <v>702665</v>
      </c>
      <c r="Q29" s="2">
        <v>392547</v>
      </c>
      <c r="R29" s="2">
        <v>2297124</v>
      </c>
      <c r="S29" s="2">
        <v>1112018</v>
      </c>
      <c r="T29" s="2">
        <v>439640</v>
      </c>
      <c r="U29" s="2">
        <v>280407</v>
      </c>
      <c r="V29" s="2">
        <v>4209802</v>
      </c>
      <c r="W29" s="2">
        <v>178286</v>
      </c>
      <c r="X29" s="2">
        <v>4130</v>
      </c>
      <c r="Y29" s="2">
        <v>311848</v>
      </c>
      <c r="Z29" s="2">
        <v>518668</v>
      </c>
      <c r="AA29" s="2">
        <v>292513</v>
      </c>
      <c r="AB29" s="2">
        <v>125177</v>
      </c>
      <c r="AC29" s="2">
        <v>325</v>
      </c>
      <c r="AD29" s="2">
        <v>159530</v>
      </c>
      <c r="AE29" s="2">
        <v>45233</v>
      </c>
      <c r="AF29" s="2">
        <v>9474</v>
      </c>
      <c r="AG29" s="2">
        <v>46583</v>
      </c>
      <c r="AH29" s="2">
        <v>240037</v>
      </c>
    </row>
    <row r="30" spans="1:34">
      <c r="A30" s="2" t="s">
        <v>168</v>
      </c>
      <c r="B30" s="2" t="s">
        <v>334</v>
      </c>
      <c r="C30" s="2">
        <v>9172368</v>
      </c>
      <c r="D30" s="2">
        <v>55811</v>
      </c>
      <c r="E30" s="2">
        <v>163190</v>
      </c>
      <c r="F30" s="2">
        <v>402947</v>
      </c>
      <c r="G30" s="2">
        <v>177424</v>
      </c>
      <c r="H30" s="2">
        <v>16990</v>
      </c>
      <c r="I30" s="2">
        <v>438239</v>
      </c>
      <c r="J30" s="2">
        <v>52684</v>
      </c>
      <c r="K30" s="2">
        <v>79387</v>
      </c>
      <c r="L30" s="149">
        <v>211943</v>
      </c>
      <c r="M30" s="2">
        <v>2247359</v>
      </c>
      <c r="N30" s="2">
        <v>1816178</v>
      </c>
      <c r="O30" s="2">
        <v>192989</v>
      </c>
      <c r="P30" s="2">
        <v>195624</v>
      </c>
      <c r="Q30" s="2">
        <v>52824</v>
      </c>
      <c r="R30" s="2">
        <v>1057366</v>
      </c>
      <c r="S30" s="2">
        <v>310517</v>
      </c>
      <c r="T30" s="2">
        <v>177004</v>
      </c>
      <c r="U30" s="2">
        <v>121525</v>
      </c>
      <c r="V30" s="2">
        <v>747693</v>
      </c>
      <c r="W30" s="2">
        <v>89988</v>
      </c>
      <c r="X30" s="2">
        <v>651</v>
      </c>
      <c r="Y30" s="2">
        <v>217588</v>
      </c>
      <c r="Z30" s="2">
        <v>132879</v>
      </c>
      <c r="AA30" s="2">
        <v>68980</v>
      </c>
      <c r="AB30" s="2">
        <v>17256</v>
      </c>
      <c r="AC30" s="2">
        <v>187</v>
      </c>
      <c r="AD30" s="2">
        <v>87159</v>
      </c>
      <c r="AE30" s="2">
        <v>13665</v>
      </c>
      <c r="AF30" s="2">
        <v>1077</v>
      </c>
      <c r="AG30" s="2">
        <v>16788</v>
      </c>
      <c r="AH30" s="2">
        <v>8458</v>
      </c>
    </row>
    <row r="31" spans="1:34">
      <c r="A31" s="2" t="s">
        <v>170</v>
      </c>
      <c r="B31" s="2" t="s">
        <v>335</v>
      </c>
      <c r="C31" s="2">
        <v>3886379</v>
      </c>
      <c r="D31" s="2">
        <v>106598</v>
      </c>
      <c r="E31" s="2">
        <v>54558</v>
      </c>
      <c r="F31" s="2">
        <v>197977</v>
      </c>
      <c r="G31" s="2">
        <v>41975</v>
      </c>
      <c r="H31" s="2">
        <v>9687</v>
      </c>
      <c r="I31" s="2">
        <v>122337</v>
      </c>
      <c r="J31" s="2">
        <v>14084</v>
      </c>
      <c r="K31" s="2">
        <v>14655</v>
      </c>
      <c r="L31" s="149">
        <v>361584</v>
      </c>
      <c r="M31" s="2">
        <v>883421</v>
      </c>
      <c r="N31" s="2">
        <v>381661</v>
      </c>
      <c r="O31" s="2">
        <v>160044</v>
      </c>
      <c r="P31" s="2">
        <v>83700</v>
      </c>
      <c r="Q31" s="2">
        <v>43719</v>
      </c>
      <c r="R31" s="2">
        <v>244804</v>
      </c>
      <c r="S31" s="2">
        <v>112855</v>
      </c>
      <c r="T31" s="2">
        <v>74551</v>
      </c>
      <c r="U31" s="2">
        <v>40524</v>
      </c>
      <c r="V31" s="2">
        <v>482876</v>
      </c>
      <c r="W31" s="2">
        <v>16821</v>
      </c>
      <c r="X31" s="2">
        <v>7948</v>
      </c>
      <c r="Y31" s="2">
        <v>21654</v>
      </c>
      <c r="Z31" s="2">
        <v>69225</v>
      </c>
      <c r="AA31" s="2">
        <v>26406</v>
      </c>
      <c r="AB31" s="2">
        <v>13251</v>
      </c>
      <c r="AC31" s="2" t="s">
        <v>336</v>
      </c>
      <c r="AD31" s="2">
        <v>41262</v>
      </c>
      <c r="AE31" s="2">
        <v>12987</v>
      </c>
      <c r="AF31" s="2">
        <v>197</v>
      </c>
      <c r="AG31" s="2">
        <v>3622</v>
      </c>
      <c r="AH31" s="2">
        <v>241396</v>
      </c>
    </row>
    <row r="32" spans="1:34">
      <c r="A32" s="2" t="s">
        <v>259</v>
      </c>
      <c r="B32" s="2" t="s">
        <v>337</v>
      </c>
      <c r="C32" s="2">
        <v>4957558</v>
      </c>
      <c r="D32" s="2">
        <v>174284</v>
      </c>
      <c r="E32" s="2">
        <v>263882</v>
      </c>
      <c r="F32" s="2">
        <v>244291</v>
      </c>
      <c r="G32" s="2">
        <v>17547</v>
      </c>
      <c r="H32" s="2">
        <v>9354</v>
      </c>
      <c r="I32" s="2">
        <v>199653</v>
      </c>
      <c r="J32" s="2">
        <v>350569</v>
      </c>
      <c r="K32" s="2">
        <v>10420</v>
      </c>
      <c r="L32" s="149">
        <v>237443</v>
      </c>
      <c r="M32" s="2">
        <v>430934</v>
      </c>
      <c r="N32" s="2">
        <v>466211</v>
      </c>
      <c r="O32" s="2">
        <v>168027</v>
      </c>
      <c r="P32" s="2">
        <v>46957</v>
      </c>
      <c r="Q32" s="2">
        <v>77059</v>
      </c>
      <c r="R32" s="2">
        <v>398582</v>
      </c>
      <c r="S32" s="2">
        <v>178881</v>
      </c>
      <c r="T32" s="2">
        <v>397400</v>
      </c>
      <c r="U32" s="2">
        <v>91517</v>
      </c>
      <c r="V32" s="2">
        <v>603690</v>
      </c>
      <c r="W32" s="2">
        <v>86864</v>
      </c>
      <c r="X32" s="2">
        <v>1465</v>
      </c>
      <c r="Y32" s="2">
        <v>227691</v>
      </c>
      <c r="Z32" s="2">
        <v>132810</v>
      </c>
      <c r="AA32" s="2">
        <v>13096</v>
      </c>
      <c r="AB32" s="2">
        <v>12767</v>
      </c>
      <c r="AC32" s="2">
        <v>99</v>
      </c>
      <c r="AD32" s="2">
        <v>107547</v>
      </c>
      <c r="AE32" s="2">
        <v>832</v>
      </c>
      <c r="AF32" s="2">
        <v>7</v>
      </c>
      <c r="AG32" s="2">
        <v>4432</v>
      </c>
      <c r="AH32" s="2">
        <v>3248</v>
      </c>
    </row>
    <row r="33" spans="1:34">
      <c r="A33" s="2" t="s">
        <v>338</v>
      </c>
      <c r="B33" s="2" t="s">
        <v>339</v>
      </c>
      <c r="C33" s="2">
        <v>3397783</v>
      </c>
      <c r="D33" s="2">
        <v>19917</v>
      </c>
      <c r="E33" s="2">
        <v>79027</v>
      </c>
      <c r="F33" s="2">
        <v>108964</v>
      </c>
      <c r="G33" s="2">
        <v>44119</v>
      </c>
      <c r="H33" s="2">
        <v>7346</v>
      </c>
      <c r="I33" s="2">
        <v>120364</v>
      </c>
      <c r="J33" s="2">
        <v>43694</v>
      </c>
      <c r="K33" s="2">
        <v>44505</v>
      </c>
      <c r="L33" s="149">
        <v>184850</v>
      </c>
      <c r="M33" s="2">
        <v>794141</v>
      </c>
      <c r="N33" s="2">
        <v>329838</v>
      </c>
      <c r="O33" s="2">
        <v>123484</v>
      </c>
      <c r="P33" s="2">
        <v>91255</v>
      </c>
      <c r="Q33" s="2">
        <v>64879</v>
      </c>
      <c r="R33" s="2">
        <v>251462</v>
      </c>
      <c r="S33" s="2">
        <v>82199</v>
      </c>
      <c r="T33" s="2">
        <v>96461</v>
      </c>
      <c r="U33" s="2">
        <v>99392</v>
      </c>
      <c r="V33" s="2">
        <v>411480</v>
      </c>
      <c r="W33" s="2">
        <v>28392</v>
      </c>
      <c r="X33" s="2">
        <v>1459</v>
      </c>
      <c r="Y33" s="2">
        <v>119798</v>
      </c>
      <c r="Z33" s="2">
        <v>78634</v>
      </c>
      <c r="AA33" s="2">
        <v>34918</v>
      </c>
      <c r="AB33" s="2">
        <v>3614</v>
      </c>
      <c r="AC33" s="2">
        <v>3479</v>
      </c>
      <c r="AD33" s="2">
        <v>126442</v>
      </c>
      <c r="AE33" s="2">
        <v>1854</v>
      </c>
      <c r="AF33" s="2">
        <v>228</v>
      </c>
      <c r="AG33" s="2">
        <v>43</v>
      </c>
      <c r="AH33" s="2">
        <v>1544</v>
      </c>
    </row>
    <row r="34" spans="1:34">
      <c r="A34" s="2" t="s">
        <v>173</v>
      </c>
      <c r="B34" s="2" t="s">
        <v>340</v>
      </c>
      <c r="C34" s="2">
        <v>8376747</v>
      </c>
      <c r="D34" s="2">
        <v>34703</v>
      </c>
      <c r="E34" s="2">
        <v>178261</v>
      </c>
      <c r="F34" s="2">
        <v>235601</v>
      </c>
      <c r="G34" s="2">
        <v>55034</v>
      </c>
      <c r="H34" s="2">
        <v>5663</v>
      </c>
      <c r="I34" s="2">
        <v>123756</v>
      </c>
      <c r="J34" s="2">
        <v>13639</v>
      </c>
      <c r="K34" s="2">
        <v>21569</v>
      </c>
      <c r="L34" s="149">
        <v>184766</v>
      </c>
      <c r="M34" s="2">
        <v>1891034</v>
      </c>
      <c r="N34" s="2">
        <v>1331700</v>
      </c>
      <c r="O34" s="2">
        <v>499717</v>
      </c>
      <c r="P34" s="2">
        <v>360378</v>
      </c>
      <c r="Q34" s="2">
        <v>229150</v>
      </c>
      <c r="R34" s="2">
        <v>374639</v>
      </c>
      <c r="S34" s="2">
        <v>172214</v>
      </c>
      <c r="T34" s="2">
        <v>234968</v>
      </c>
      <c r="U34" s="2">
        <v>145704</v>
      </c>
      <c r="V34" s="2">
        <v>1706038</v>
      </c>
      <c r="W34" s="2">
        <v>17132</v>
      </c>
      <c r="X34" s="2">
        <v>3733</v>
      </c>
      <c r="Y34" s="2">
        <v>69687</v>
      </c>
      <c r="Z34" s="2">
        <v>210313</v>
      </c>
      <c r="AA34" s="2">
        <v>50973</v>
      </c>
      <c r="AB34" s="2">
        <v>47381</v>
      </c>
      <c r="AC34" s="2">
        <v>10</v>
      </c>
      <c r="AD34" s="2">
        <v>90702</v>
      </c>
      <c r="AE34" s="2">
        <v>13174</v>
      </c>
      <c r="AF34" s="2">
        <v>53407</v>
      </c>
      <c r="AG34" s="2">
        <v>11265</v>
      </c>
      <c r="AH34" s="2">
        <v>10437</v>
      </c>
    </row>
    <row r="35" spans="1:34">
      <c r="A35" s="2" t="s">
        <v>175</v>
      </c>
      <c r="B35" s="2" t="s">
        <v>341</v>
      </c>
      <c r="C35" s="2">
        <v>15727347</v>
      </c>
      <c r="D35" s="2">
        <v>265994</v>
      </c>
      <c r="E35" s="2">
        <v>220669</v>
      </c>
      <c r="F35" s="2">
        <v>223304</v>
      </c>
      <c r="G35" s="2">
        <v>69513</v>
      </c>
      <c r="H35" s="2">
        <v>50588</v>
      </c>
      <c r="I35" s="2">
        <v>179644</v>
      </c>
      <c r="J35" s="2">
        <v>19093</v>
      </c>
      <c r="K35" s="2">
        <v>4774</v>
      </c>
      <c r="L35" s="149">
        <v>571651</v>
      </c>
      <c r="M35" s="2">
        <v>3958721</v>
      </c>
      <c r="N35" s="2">
        <v>925509</v>
      </c>
      <c r="O35" s="2">
        <v>648343</v>
      </c>
      <c r="P35" s="2">
        <v>686937</v>
      </c>
      <c r="Q35" s="2">
        <v>489400</v>
      </c>
      <c r="R35" s="2">
        <v>320294</v>
      </c>
      <c r="S35" s="2">
        <v>247667</v>
      </c>
      <c r="T35" s="2">
        <v>479067</v>
      </c>
      <c r="U35" s="2">
        <v>430722</v>
      </c>
      <c r="V35" s="2">
        <v>4376560</v>
      </c>
      <c r="W35" s="2">
        <v>49398</v>
      </c>
      <c r="X35" s="2">
        <v>4347</v>
      </c>
      <c r="Y35" s="2">
        <v>369599</v>
      </c>
      <c r="Z35" s="2">
        <v>679666</v>
      </c>
      <c r="AA35" s="2">
        <v>24099</v>
      </c>
      <c r="AB35" s="2">
        <v>5981</v>
      </c>
      <c r="AC35" s="2">
        <v>168</v>
      </c>
      <c r="AD35" s="2">
        <v>338738</v>
      </c>
      <c r="AE35" s="2">
        <v>26786</v>
      </c>
      <c r="AF35" s="2">
        <v>16358</v>
      </c>
      <c r="AG35" s="2">
        <v>42436</v>
      </c>
      <c r="AH35" s="2">
        <v>1318</v>
      </c>
    </row>
    <row r="36" spans="1:34">
      <c r="A36" s="2" t="s">
        <v>177</v>
      </c>
      <c r="B36" s="2" t="s">
        <v>342</v>
      </c>
      <c r="C36" s="2">
        <v>754896</v>
      </c>
      <c r="D36" s="2">
        <v>21364</v>
      </c>
      <c r="E36" s="2">
        <v>8714</v>
      </c>
      <c r="F36" s="2">
        <v>7591</v>
      </c>
      <c r="G36" s="2">
        <v>603</v>
      </c>
      <c r="H36" s="2">
        <v>83</v>
      </c>
      <c r="I36" s="2">
        <v>9497</v>
      </c>
      <c r="J36" s="2">
        <v>1437</v>
      </c>
      <c r="K36" s="2">
        <v>1016</v>
      </c>
      <c r="L36" s="149">
        <v>19174</v>
      </c>
      <c r="M36" s="2">
        <v>209438</v>
      </c>
      <c r="N36" s="2">
        <v>112732</v>
      </c>
      <c r="O36" s="2">
        <v>9953</v>
      </c>
      <c r="P36" s="2">
        <v>26676</v>
      </c>
      <c r="Q36" s="2">
        <v>13100</v>
      </c>
      <c r="R36" s="2">
        <v>26641</v>
      </c>
      <c r="S36" s="2">
        <v>17985</v>
      </c>
      <c r="T36" s="2">
        <v>9075</v>
      </c>
      <c r="U36" s="2">
        <v>4768</v>
      </c>
      <c r="V36" s="2">
        <v>192659</v>
      </c>
      <c r="W36" s="2">
        <v>2246</v>
      </c>
      <c r="X36" s="2">
        <v>39</v>
      </c>
      <c r="Y36" s="2">
        <v>26044</v>
      </c>
      <c r="Z36" s="2">
        <v>9361</v>
      </c>
      <c r="AA36" s="2">
        <v>6653</v>
      </c>
      <c r="AB36" s="2">
        <v>6876</v>
      </c>
      <c r="AC36" s="2">
        <v>10</v>
      </c>
      <c r="AD36" s="2">
        <v>7364</v>
      </c>
      <c r="AE36" s="2">
        <v>2829</v>
      </c>
      <c r="AF36" s="2">
        <v>333</v>
      </c>
      <c r="AG36" s="2">
        <v>354</v>
      </c>
      <c r="AH36" s="2">
        <v>281</v>
      </c>
    </row>
    <row r="37" spans="1:34">
      <c r="A37" s="2" t="s">
        <v>179</v>
      </c>
      <c r="B37" s="2" t="s">
        <v>343</v>
      </c>
      <c r="C37" s="2">
        <v>5321327</v>
      </c>
      <c r="D37" s="2">
        <v>28558</v>
      </c>
      <c r="E37" s="2">
        <v>288825</v>
      </c>
      <c r="F37" s="2">
        <v>194072</v>
      </c>
      <c r="G37" s="2">
        <v>104657</v>
      </c>
      <c r="H37" s="2">
        <v>55774</v>
      </c>
      <c r="I37" s="2">
        <v>62374</v>
      </c>
      <c r="J37" s="2">
        <v>23441</v>
      </c>
      <c r="K37" s="2">
        <v>63678</v>
      </c>
      <c r="L37" s="149">
        <v>353006</v>
      </c>
      <c r="M37" s="2">
        <v>547243</v>
      </c>
      <c r="N37" s="2">
        <v>430177</v>
      </c>
      <c r="O37" s="2">
        <v>179102</v>
      </c>
      <c r="P37" s="2">
        <v>257634</v>
      </c>
      <c r="Q37" s="2">
        <v>234781</v>
      </c>
      <c r="R37" s="2">
        <v>291828</v>
      </c>
      <c r="S37" s="2">
        <v>239646</v>
      </c>
      <c r="T37" s="2">
        <v>187770</v>
      </c>
      <c r="U37" s="2">
        <v>95976</v>
      </c>
      <c r="V37" s="2">
        <v>948047</v>
      </c>
      <c r="W37" s="2">
        <v>135924</v>
      </c>
      <c r="X37" s="2">
        <v>5917</v>
      </c>
      <c r="Y37" s="2">
        <v>40604</v>
      </c>
      <c r="Z37" s="2">
        <v>200869</v>
      </c>
      <c r="AA37" s="2">
        <v>91422</v>
      </c>
      <c r="AB37" s="2">
        <v>172650</v>
      </c>
      <c r="AC37" s="2">
        <v>1112</v>
      </c>
      <c r="AD37" s="2">
        <v>54276</v>
      </c>
      <c r="AE37" s="2">
        <v>5688</v>
      </c>
      <c r="AF37" s="2">
        <v>6927</v>
      </c>
      <c r="AG37" s="2">
        <v>2473</v>
      </c>
      <c r="AH37" s="2">
        <v>16875</v>
      </c>
    </row>
    <row r="38" spans="1:34">
      <c r="A38" s="2" t="s">
        <v>181</v>
      </c>
      <c r="B38" s="2" t="s">
        <v>344</v>
      </c>
      <c r="C38" s="2">
        <v>1093667</v>
      </c>
      <c r="D38" s="2">
        <v>8519</v>
      </c>
      <c r="E38" s="2">
        <v>9650</v>
      </c>
      <c r="F38" s="2">
        <v>72593</v>
      </c>
      <c r="G38" s="2">
        <v>18163</v>
      </c>
      <c r="H38" s="2">
        <v>23152</v>
      </c>
      <c r="I38" s="2">
        <v>19162</v>
      </c>
      <c r="J38" s="2">
        <v>9063</v>
      </c>
      <c r="K38" s="2">
        <v>6771</v>
      </c>
      <c r="L38" s="149">
        <v>3374</v>
      </c>
      <c r="M38" s="2">
        <v>123159</v>
      </c>
      <c r="N38" s="2">
        <v>70674</v>
      </c>
      <c r="O38" s="2">
        <v>30591</v>
      </c>
      <c r="P38" s="2">
        <v>76826</v>
      </c>
      <c r="Q38" s="2">
        <v>40498</v>
      </c>
      <c r="R38" s="2">
        <v>90728</v>
      </c>
      <c r="S38" s="2">
        <v>41835</v>
      </c>
      <c r="T38" s="2">
        <v>46153</v>
      </c>
      <c r="U38" s="2">
        <v>30560</v>
      </c>
      <c r="V38" s="2">
        <v>188526</v>
      </c>
      <c r="W38" s="2">
        <v>14458</v>
      </c>
      <c r="X38" s="2">
        <v>11925</v>
      </c>
      <c r="Y38" s="2">
        <v>11948</v>
      </c>
      <c r="Z38" s="2">
        <v>37569</v>
      </c>
      <c r="AA38" s="2">
        <v>32731</v>
      </c>
      <c r="AB38" s="2">
        <v>30296</v>
      </c>
      <c r="AC38" s="2">
        <v>193</v>
      </c>
      <c r="AD38" s="2">
        <v>14487</v>
      </c>
      <c r="AE38" s="2">
        <v>6435</v>
      </c>
      <c r="AF38" s="2">
        <v>2766</v>
      </c>
      <c r="AG38" s="2">
        <v>4055</v>
      </c>
      <c r="AH38" s="2">
        <v>16807</v>
      </c>
    </row>
    <row r="39" spans="1:34">
      <c r="A39" s="154" t="s">
        <v>261</v>
      </c>
      <c r="B39" s="2" t="s">
        <v>345</v>
      </c>
      <c r="C39" s="2">
        <v>1013680</v>
      </c>
      <c r="D39" s="2">
        <v>280</v>
      </c>
      <c r="E39" s="2">
        <v>4687</v>
      </c>
      <c r="F39" s="2">
        <v>50319</v>
      </c>
      <c r="G39" s="2">
        <v>17899</v>
      </c>
      <c r="H39" s="2">
        <v>6379</v>
      </c>
      <c r="I39" s="2">
        <v>14839</v>
      </c>
      <c r="J39" s="2">
        <v>4365</v>
      </c>
      <c r="K39" s="2">
        <v>2526</v>
      </c>
      <c r="L39" s="149">
        <v>15960</v>
      </c>
      <c r="M39" s="2">
        <v>25262</v>
      </c>
      <c r="N39" s="2">
        <v>36194</v>
      </c>
      <c r="O39" s="2">
        <v>2907</v>
      </c>
      <c r="P39" s="2">
        <v>32493</v>
      </c>
      <c r="Q39" s="2">
        <v>57086</v>
      </c>
      <c r="R39" s="2">
        <v>7093</v>
      </c>
      <c r="S39" s="2">
        <v>15107</v>
      </c>
      <c r="T39" s="2">
        <v>57839</v>
      </c>
      <c r="U39" s="2">
        <v>15262</v>
      </c>
      <c r="V39" s="2">
        <v>367717</v>
      </c>
      <c r="W39" s="2">
        <v>21214</v>
      </c>
      <c r="X39" s="2">
        <v>560</v>
      </c>
      <c r="Y39" s="2">
        <v>40982</v>
      </c>
      <c r="Z39" s="2">
        <v>132143</v>
      </c>
      <c r="AA39" s="2">
        <v>28214</v>
      </c>
      <c r="AB39" s="2">
        <v>4290</v>
      </c>
      <c r="AC39" s="2">
        <v>16</v>
      </c>
      <c r="AD39" s="2">
        <v>19437</v>
      </c>
      <c r="AE39" s="2">
        <v>16881</v>
      </c>
      <c r="AF39" s="2">
        <v>1284</v>
      </c>
      <c r="AG39" s="2">
        <v>5863</v>
      </c>
      <c r="AH39" s="2">
        <v>8581</v>
      </c>
    </row>
    <row r="40" spans="1:34">
      <c r="A40" s="2" t="s">
        <v>183</v>
      </c>
      <c r="B40" s="2" t="s">
        <v>346</v>
      </c>
      <c r="C40" s="2">
        <v>88073035</v>
      </c>
      <c r="D40" s="2">
        <v>1105854</v>
      </c>
      <c r="E40" s="2">
        <v>1120856</v>
      </c>
      <c r="F40" s="2">
        <v>4679273</v>
      </c>
      <c r="G40" s="2">
        <v>3952769</v>
      </c>
      <c r="H40" s="2">
        <v>5611554</v>
      </c>
      <c r="I40" s="2">
        <v>3452500</v>
      </c>
      <c r="J40" s="2">
        <v>1639187</v>
      </c>
      <c r="K40" s="2">
        <v>1856067</v>
      </c>
      <c r="L40" s="149">
        <v>911630</v>
      </c>
      <c r="M40" s="2">
        <v>6296728</v>
      </c>
      <c r="N40" s="2">
        <v>4646589</v>
      </c>
      <c r="O40" s="2">
        <v>3094752</v>
      </c>
      <c r="P40" s="2">
        <v>2535428</v>
      </c>
      <c r="Q40" s="2">
        <v>2798891</v>
      </c>
      <c r="R40" s="2">
        <v>6353013</v>
      </c>
      <c r="S40" s="2">
        <v>5047602</v>
      </c>
      <c r="T40" s="2">
        <v>2899566</v>
      </c>
      <c r="U40" s="2">
        <v>2389396</v>
      </c>
      <c r="V40" s="2">
        <v>6278191</v>
      </c>
      <c r="W40" s="2">
        <v>1319936</v>
      </c>
      <c r="X40" s="2">
        <v>453203</v>
      </c>
      <c r="Y40" s="2">
        <v>1065475</v>
      </c>
      <c r="Z40" s="2">
        <v>2803266</v>
      </c>
      <c r="AA40" s="2">
        <v>1961869</v>
      </c>
      <c r="AB40" s="2">
        <v>2138544</v>
      </c>
      <c r="AC40" s="2">
        <v>163052</v>
      </c>
      <c r="AD40" s="2">
        <v>3046596</v>
      </c>
      <c r="AE40" s="2">
        <v>1549364</v>
      </c>
      <c r="AF40" s="2">
        <v>423250</v>
      </c>
      <c r="AG40" s="2">
        <v>1571618</v>
      </c>
      <c r="AH40" s="2">
        <v>4907017</v>
      </c>
    </row>
    <row r="41" spans="1:34">
      <c r="A41" s="2" t="s">
        <v>185</v>
      </c>
      <c r="B41" s="2" t="s">
        <v>347</v>
      </c>
      <c r="C41" s="2">
        <v>1858495</v>
      </c>
      <c r="D41" s="2">
        <v>7756</v>
      </c>
      <c r="E41" s="2">
        <v>20743</v>
      </c>
      <c r="F41" s="2">
        <v>75274</v>
      </c>
      <c r="G41" s="2">
        <v>258397</v>
      </c>
      <c r="H41" s="2">
        <v>147409</v>
      </c>
      <c r="I41" s="2">
        <v>47130</v>
      </c>
      <c r="J41" s="2">
        <v>28598</v>
      </c>
      <c r="K41" s="2">
        <v>18971</v>
      </c>
      <c r="L41" s="149">
        <v>15395</v>
      </c>
      <c r="M41" s="2">
        <v>69179</v>
      </c>
      <c r="N41" s="2">
        <v>27036</v>
      </c>
      <c r="O41" s="2">
        <v>12949</v>
      </c>
      <c r="P41" s="2">
        <v>24866</v>
      </c>
      <c r="Q41" s="2">
        <v>15089</v>
      </c>
      <c r="R41" s="2">
        <v>70802</v>
      </c>
      <c r="S41" s="2">
        <v>98374</v>
      </c>
      <c r="T41" s="2">
        <v>56905</v>
      </c>
      <c r="U41" s="2">
        <v>11762</v>
      </c>
      <c r="V41" s="2">
        <v>170448</v>
      </c>
      <c r="W41" s="2">
        <v>10988</v>
      </c>
      <c r="X41" s="2">
        <v>9401</v>
      </c>
      <c r="Y41" s="2">
        <v>60386</v>
      </c>
      <c r="Z41" s="2">
        <v>52835</v>
      </c>
      <c r="AA41" s="2">
        <v>8047</v>
      </c>
      <c r="AB41" s="2">
        <v>30421</v>
      </c>
      <c r="AC41" s="2">
        <v>238</v>
      </c>
      <c r="AD41" s="2">
        <v>137285</v>
      </c>
      <c r="AE41" s="2">
        <v>136948</v>
      </c>
      <c r="AF41" s="2">
        <v>9203</v>
      </c>
      <c r="AG41" s="2">
        <v>78747</v>
      </c>
      <c r="AH41" s="2">
        <v>146913</v>
      </c>
    </row>
    <row r="42" spans="1:34">
      <c r="A42" s="2" t="s">
        <v>187</v>
      </c>
      <c r="B42" s="2" t="s">
        <v>348</v>
      </c>
      <c r="C42" s="2">
        <v>5937592</v>
      </c>
      <c r="D42" s="2">
        <v>216287</v>
      </c>
      <c r="E42" s="2">
        <v>99792</v>
      </c>
      <c r="F42" s="2">
        <v>238190</v>
      </c>
      <c r="G42" s="2">
        <v>236577</v>
      </c>
      <c r="H42" s="2">
        <v>171828</v>
      </c>
      <c r="I42" s="2">
        <v>274878</v>
      </c>
      <c r="J42" s="2">
        <v>144073</v>
      </c>
      <c r="K42" s="2">
        <v>95749</v>
      </c>
      <c r="L42" s="149">
        <v>151924</v>
      </c>
      <c r="M42" s="2">
        <v>528135</v>
      </c>
      <c r="N42" s="2">
        <v>419405</v>
      </c>
      <c r="O42" s="2">
        <v>193162</v>
      </c>
      <c r="P42" s="2">
        <v>158142</v>
      </c>
      <c r="Q42" s="2">
        <v>122120</v>
      </c>
      <c r="R42" s="2">
        <v>403732</v>
      </c>
      <c r="S42" s="2">
        <v>190148</v>
      </c>
      <c r="T42" s="2">
        <v>214237</v>
      </c>
      <c r="U42" s="2">
        <v>169219</v>
      </c>
      <c r="V42" s="2">
        <v>624659</v>
      </c>
      <c r="W42" s="2">
        <v>107705</v>
      </c>
      <c r="X42" s="2">
        <v>36101</v>
      </c>
      <c r="Y42" s="2">
        <v>179160</v>
      </c>
      <c r="Z42" s="2">
        <v>221941</v>
      </c>
      <c r="AA42" s="2">
        <v>115265</v>
      </c>
      <c r="AB42" s="2">
        <v>111462</v>
      </c>
      <c r="AC42" s="2">
        <v>8354</v>
      </c>
      <c r="AD42" s="2">
        <v>133143</v>
      </c>
      <c r="AE42" s="2">
        <v>121544</v>
      </c>
      <c r="AF42" s="2">
        <v>24702</v>
      </c>
      <c r="AG42" s="2">
        <v>67506</v>
      </c>
      <c r="AH42" s="2">
        <v>158451</v>
      </c>
    </row>
    <row r="43" spans="1:34">
      <c r="A43" s="2" t="s">
        <v>349</v>
      </c>
      <c r="B43" s="2" t="e">
        <v>#N/A</v>
      </c>
      <c r="C43" s="2">
        <v>724856881</v>
      </c>
      <c r="D43" s="2">
        <v>11663964</v>
      </c>
      <c r="E43" s="2">
        <v>8784332</v>
      </c>
      <c r="F43" s="2">
        <v>38560581</v>
      </c>
      <c r="G43" s="2">
        <v>22619035</v>
      </c>
      <c r="H43" s="2">
        <v>36530159</v>
      </c>
      <c r="I43" s="2">
        <v>24014733</v>
      </c>
      <c r="J43" s="2">
        <v>7803654</v>
      </c>
      <c r="K43" s="2">
        <v>9956280</v>
      </c>
      <c r="L43" s="149">
        <v>15685775</v>
      </c>
      <c r="M43" s="2">
        <v>62643640</v>
      </c>
      <c r="N43" s="2">
        <v>47062202</v>
      </c>
      <c r="O43" s="2">
        <v>23006832</v>
      </c>
      <c r="P43" s="2">
        <v>24023396</v>
      </c>
      <c r="Q43" s="2">
        <v>15357033</v>
      </c>
      <c r="R43" s="2">
        <v>62187175</v>
      </c>
      <c r="S43" s="2">
        <v>33641699</v>
      </c>
      <c r="T43" s="2">
        <v>22143010</v>
      </c>
      <c r="U43" s="2">
        <v>18643203</v>
      </c>
      <c r="V43" s="2">
        <v>66958512</v>
      </c>
      <c r="W43" s="2">
        <v>19073304</v>
      </c>
      <c r="X43" s="2">
        <v>3548948</v>
      </c>
      <c r="Y43" s="2">
        <v>11602705</v>
      </c>
      <c r="Z43" s="2">
        <v>26358251</v>
      </c>
      <c r="AA43" s="2">
        <v>15406772</v>
      </c>
      <c r="AB43" s="2">
        <v>18122638</v>
      </c>
      <c r="AC43" s="2">
        <v>775957</v>
      </c>
      <c r="AD43" s="2">
        <v>19123446</v>
      </c>
      <c r="AE43" s="2">
        <v>12880487</v>
      </c>
      <c r="AF43" s="2">
        <v>7164661</v>
      </c>
      <c r="AG43" s="2">
        <v>10838980</v>
      </c>
      <c r="AH43" s="2">
        <v>28675518</v>
      </c>
    </row>
    <row r="44" spans="1:34">
      <c r="A44" s="2" t="s">
        <v>350</v>
      </c>
      <c r="B44" s="2" t="e">
        <v>#N/A</v>
      </c>
      <c r="C44" s="2">
        <v>622358026</v>
      </c>
      <c r="D44" s="2">
        <v>9148000</v>
      </c>
      <c r="E44" s="2">
        <v>7642348</v>
      </c>
      <c r="F44" s="2">
        <v>33329699</v>
      </c>
      <c r="G44" s="2">
        <v>20483508</v>
      </c>
      <c r="H44" s="2">
        <v>35122393</v>
      </c>
      <c r="I44" s="2">
        <v>21179138</v>
      </c>
      <c r="J44" s="2">
        <v>6523531</v>
      </c>
      <c r="K44" s="2">
        <v>8133443</v>
      </c>
      <c r="L44" s="149">
        <v>13235360</v>
      </c>
      <c r="M44" s="2">
        <v>54968810</v>
      </c>
      <c r="N44" s="2">
        <v>40652725</v>
      </c>
      <c r="O44" s="2">
        <v>19048950</v>
      </c>
      <c r="P44" s="2">
        <v>19382182</v>
      </c>
      <c r="Q44" s="2">
        <v>12481488</v>
      </c>
      <c r="R44" s="2">
        <v>55205028</v>
      </c>
      <c r="S44" s="2">
        <v>27535656</v>
      </c>
      <c r="T44" s="2">
        <v>17778367</v>
      </c>
      <c r="U44" s="2">
        <v>13548080</v>
      </c>
      <c r="V44" s="2">
        <v>56171946</v>
      </c>
      <c r="W44" s="2">
        <v>15368695</v>
      </c>
      <c r="X44" s="2">
        <v>2871506</v>
      </c>
      <c r="Y44" s="2">
        <v>9556326</v>
      </c>
      <c r="Z44" s="2">
        <v>21521101</v>
      </c>
      <c r="AA44" s="2">
        <v>12012771</v>
      </c>
      <c r="AB44" s="2">
        <v>15670479</v>
      </c>
      <c r="AC44" s="2">
        <v>601751</v>
      </c>
      <c r="AD44" s="2">
        <v>16501549</v>
      </c>
      <c r="AE44" s="2">
        <v>11795994</v>
      </c>
      <c r="AF44" s="2">
        <v>6834167</v>
      </c>
      <c r="AG44" s="2">
        <v>10527731</v>
      </c>
      <c r="AH44" s="2">
        <v>27525304</v>
      </c>
    </row>
    <row r="45" spans="1:34">
      <c r="A45" s="2" t="s">
        <v>351</v>
      </c>
      <c r="B45" s="2" t="e">
        <v>#N/A</v>
      </c>
      <c r="C45" s="2">
        <v>7794930</v>
      </c>
      <c r="D45" s="2">
        <v>98872</v>
      </c>
      <c r="E45" s="2">
        <v>149419</v>
      </c>
      <c r="F45" s="2">
        <v>553752</v>
      </c>
      <c r="G45" s="2">
        <v>173168</v>
      </c>
      <c r="H45" s="2">
        <v>202442</v>
      </c>
      <c r="I45" s="2">
        <v>376198</v>
      </c>
      <c r="J45" s="2">
        <v>123603</v>
      </c>
      <c r="K45" s="2">
        <v>257687</v>
      </c>
      <c r="L45" s="149">
        <v>48587</v>
      </c>
      <c r="M45" s="2">
        <v>484086</v>
      </c>
      <c r="N45" s="2">
        <v>208418</v>
      </c>
      <c r="O45" s="2">
        <v>251212</v>
      </c>
      <c r="P45" s="2">
        <v>357412</v>
      </c>
      <c r="Q45" s="2">
        <v>81375</v>
      </c>
      <c r="R45" s="2">
        <v>849113</v>
      </c>
      <c r="S45" s="2">
        <v>432168</v>
      </c>
      <c r="T45" s="2">
        <v>226764</v>
      </c>
      <c r="U45" s="2">
        <v>165570</v>
      </c>
      <c r="V45" s="2">
        <v>1164637</v>
      </c>
      <c r="W45" s="2">
        <v>271964</v>
      </c>
      <c r="X45" s="2">
        <v>155660</v>
      </c>
      <c r="Y45" s="2">
        <v>34953</v>
      </c>
      <c r="Z45" s="2">
        <v>131449</v>
      </c>
      <c r="AA45" s="2">
        <v>90345</v>
      </c>
      <c r="AB45" s="2">
        <v>164791</v>
      </c>
      <c r="AC45" s="2">
        <v>1552</v>
      </c>
      <c r="AD45" s="2">
        <v>162810</v>
      </c>
      <c r="AE45" s="2">
        <v>82047</v>
      </c>
      <c r="AF45" s="2">
        <v>11211</v>
      </c>
      <c r="AG45" s="2">
        <v>69404</v>
      </c>
      <c r="AH45" s="2">
        <v>414261</v>
      </c>
    </row>
    <row r="46" spans="1:34">
      <c r="A46" s="2" t="s">
        <v>352</v>
      </c>
      <c r="B46" s="2" t="e">
        <v>#N/A</v>
      </c>
      <c r="C46" s="2">
        <v>495950139</v>
      </c>
      <c r="D46" s="2">
        <v>3254317</v>
      </c>
      <c r="E46" s="2">
        <v>5697829</v>
      </c>
      <c r="F46" s="2">
        <v>26032705</v>
      </c>
      <c r="G46" s="2">
        <v>17465172</v>
      </c>
      <c r="H46" s="2">
        <v>32025273</v>
      </c>
      <c r="I46" s="2">
        <v>17203195</v>
      </c>
      <c r="J46" s="2">
        <v>4700055</v>
      </c>
      <c r="K46" s="2">
        <v>5977706</v>
      </c>
      <c r="L46" s="149">
        <v>7627661</v>
      </c>
      <c r="M46" s="2">
        <v>45124179</v>
      </c>
      <c r="N46" s="2">
        <v>33278650</v>
      </c>
      <c r="O46" s="2">
        <v>14969209</v>
      </c>
      <c r="P46" s="2">
        <v>15384416</v>
      </c>
      <c r="Q46" s="2">
        <v>9750927</v>
      </c>
      <c r="R46" s="2">
        <v>47280195</v>
      </c>
      <c r="S46" s="2">
        <v>21606735</v>
      </c>
      <c r="T46" s="2">
        <v>13463832</v>
      </c>
      <c r="U46" s="2">
        <v>9875727</v>
      </c>
      <c r="V46" s="2">
        <v>41211247</v>
      </c>
      <c r="W46" s="2">
        <v>12577394</v>
      </c>
      <c r="X46" s="2">
        <v>1451163</v>
      </c>
      <c r="Y46" s="2">
        <v>7008875</v>
      </c>
      <c r="Z46" s="2">
        <v>16773996</v>
      </c>
      <c r="AA46" s="2">
        <v>10141791</v>
      </c>
      <c r="AB46" s="2">
        <v>13073038</v>
      </c>
      <c r="AC46" s="2">
        <v>385638</v>
      </c>
      <c r="AD46" s="2">
        <v>12936737</v>
      </c>
      <c r="AE46" s="2">
        <v>9754021</v>
      </c>
      <c r="AF46" s="2">
        <v>6383146</v>
      </c>
      <c r="AG46" s="2">
        <v>9774477</v>
      </c>
      <c r="AH46" s="2">
        <v>23760835</v>
      </c>
    </row>
    <row r="47" spans="1:34">
      <c r="A47" s="2" t="s">
        <v>353</v>
      </c>
      <c r="B47" s="2" t="e">
        <v>#N/A</v>
      </c>
      <c r="C47" s="2">
        <v>118612957</v>
      </c>
      <c r="D47" s="2">
        <v>5794810</v>
      </c>
      <c r="E47" s="2">
        <v>1795099</v>
      </c>
      <c r="F47" s="2">
        <v>6743241</v>
      </c>
      <c r="G47" s="2">
        <v>2845168</v>
      </c>
      <c r="H47" s="2">
        <v>2894678</v>
      </c>
      <c r="I47" s="2">
        <v>3599745</v>
      </c>
      <c r="J47" s="2">
        <v>1699874</v>
      </c>
      <c r="K47" s="2">
        <v>1898050</v>
      </c>
      <c r="L47" s="149">
        <v>5559112</v>
      </c>
      <c r="M47" s="2">
        <v>9360545</v>
      </c>
      <c r="N47" s="2">
        <v>7165658</v>
      </c>
      <c r="O47" s="2">
        <v>3828529</v>
      </c>
      <c r="P47" s="2">
        <v>3640354</v>
      </c>
      <c r="Q47" s="2">
        <v>2649185</v>
      </c>
      <c r="R47" s="2">
        <v>7075721</v>
      </c>
      <c r="S47" s="2">
        <v>5496753</v>
      </c>
      <c r="T47" s="2">
        <v>4087771</v>
      </c>
      <c r="U47" s="2">
        <v>3506784</v>
      </c>
      <c r="V47" s="2">
        <v>13796063</v>
      </c>
      <c r="W47" s="2">
        <v>2519338</v>
      </c>
      <c r="X47" s="2">
        <v>1264683</v>
      </c>
      <c r="Y47" s="2">
        <v>2512498</v>
      </c>
      <c r="Z47" s="2">
        <v>4615657</v>
      </c>
      <c r="AA47" s="2">
        <v>1780636</v>
      </c>
      <c r="AB47" s="2">
        <v>2432649</v>
      </c>
      <c r="AC47" s="2">
        <v>214561</v>
      </c>
      <c r="AD47" s="2">
        <v>3402002</v>
      </c>
      <c r="AE47" s="2">
        <v>1959926</v>
      </c>
      <c r="AF47" s="2">
        <v>439810</v>
      </c>
      <c r="AG47" s="2">
        <v>683851</v>
      </c>
      <c r="AH47" s="2">
        <v>3350208</v>
      </c>
    </row>
    <row r="48" spans="1:34">
      <c r="A48" s="2" t="s">
        <v>354</v>
      </c>
      <c r="B48" s="2" t="e">
        <v>#N/A</v>
      </c>
      <c r="C48" s="2">
        <v>102498855</v>
      </c>
      <c r="D48" s="2">
        <v>2515964</v>
      </c>
      <c r="E48" s="2">
        <v>1141984</v>
      </c>
      <c r="F48" s="2">
        <v>5230882</v>
      </c>
      <c r="G48" s="2">
        <v>2135527</v>
      </c>
      <c r="H48" s="2">
        <v>1407766</v>
      </c>
      <c r="I48" s="2">
        <v>2835595</v>
      </c>
      <c r="J48" s="2">
        <v>1280122</v>
      </c>
      <c r="K48" s="2">
        <v>1822837</v>
      </c>
      <c r="L48" s="149">
        <v>2450415</v>
      </c>
      <c r="M48" s="2">
        <v>7674830</v>
      </c>
      <c r="N48" s="2">
        <v>6409477</v>
      </c>
      <c r="O48" s="2">
        <v>3957882</v>
      </c>
      <c r="P48" s="2">
        <v>4641214</v>
      </c>
      <c r="Q48" s="2">
        <v>2875545</v>
      </c>
      <c r="R48" s="2">
        <v>6982147</v>
      </c>
      <c r="S48" s="2">
        <v>6106043</v>
      </c>
      <c r="T48" s="2">
        <v>4364643</v>
      </c>
      <c r="U48" s="2">
        <v>5095123</v>
      </c>
      <c r="V48" s="2">
        <v>10786565</v>
      </c>
      <c r="W48" s="2">
        <v>3704609</v>
      </c>
      <c r="X48" s="2">
        <v>677442</v>
      </c>
      <c r="Y48" s="2">
        <v>2046378</v>
      </c>
      <c r="Z48" s="2">
        <v>4837150</v>
      </c>
      <c r="AA48" s="2">
        <v>3394000</v>
      </c>
      <c r="AB48" s="2">
        <v>2452159</v>
      </c>
      <c r="AC48" s="2">
        <v>174206</v>
      </c>
      <c r="AD48" s="2">
        <v>2621897</v>
      </c>
      <c r="AE48" s="2">
        <v>1084493</v>
      </c>
      <c r="AF48" s="2">
        <v>330495</v>
      </c>
      <c r="AG48" s="2">
        <v>311248</v>
      </c>
      <c r="AH48" s="2">
        <v>1150214</v>
      </c>
    </row>
    <row r="49" spans="1:34">
      <c r="A49" s="2" t="s">
        <v>355</v>
      </c>
      <c r="B49" s="2" t="e">
        <v>#N/A</v>
      </c>
      <c r="C49" s="2">
        <v>58382528</v>
      </c>
      <c r="D49" s="2">
        <v>2049447</v>
      </c>
      <c r="E49" s="2">
        <v>812239</v>
      </c>
      <c r="F49" s="2">
        <v>2164806</v>
      </c>
      <c r="G49" s="2">
        <v>1316762</v>
      </c>
      <c r="H49" s="2">
        <v>1004140</v>
      </c>
      <c r="I49" s="2">
        <v>1870316</v>
      </c>
      <c r="J49" s="2">
        <v>860435</v>
      </c>
      <c r="K49" s="2">
        <v>1120468</v>
      </c>
      <c r="L49" s="149">
        <v>2413891</v>
      </c>
      <c r="M49" s="2">
        <v>3870475</v>
      </c>
      <c r="N49" s="2">
        <v>3509755</v>
      </c>
      <c r="O49" s="2">
        <v>1764942</v>
      </c>
      <c r="P49" s="2">
        <v>2345310</v>
      </c>
      <c r="Q49" s="2">
        <v>1549274</v>
      </c>
      <c r="R49" s="2">
        <v>3686674</v>
      </c>
      <c r="S49" s="2">
        <v>2892523</v>
      </c>
      <c r="T49" s="2">
        <v>2884657</v>
      </c>
      <c r="U49" s="2">
        <v>2456570</v>
      </c>
      <c r="V49" s="2">
        <v>6443161</v>
      </c>
      <c r="W49" s="2">
        <v>2109684</v>
      </c>
      <c r="X49" s="2">
        <v>367984</v>
      </c>
      <c r="Y49" s="2">
        <v>1331731</v>
      </c>
      <c r="Z49" s="2">
        <v>2761800</v>
      </c>
      <c r="AA49" s="2">
        <v>2140877</v>
      </c>
      <c r="AB49" s="2">
        <v>1190623</v>
      </c>
      <c r="AC49" s="2">
        <v>146191</v>
      </c>
      <c r="AD49" s="2">
        <v>1612190</v>
      </c>
      <c r="AE49" s="2">
        <v>595615</v>
      </c>
      <c r="AF49" s="2">
        <v>229755</v>
      </c>
      <c r="AG49" s="2">
        <v>197682</v>
      </c>
      <c r="AH49" s="2">
        <v>682549</v>
      </c>
    </row>
    <row r="50" spans="1:34">
      <c r="A50" s="2" t="s">
        <v>356</v>
      </c>
      <c r="B50" s="2" t="e">
        <v>#N/A</v>
      </c>
      <c r="C50" s="2">
        <v>44116327</v>
      </c>
      <c r="D50" s="2">
        <v>466517</v>
      </c>
      <c r="E50" s="2">
        <v>329745</v>
      </c>
      <c r="F50" s="2">
        <v>3066076</v>
      </c>
      <c r="G50" s="2">
        <v>818765</v>
      </c>
      <c r="H50" s="2">
        <v>403625</v>
      </c>
      <c r="I50" s="2">
        <v>965279</v>
      </c>
      <c r="J50" s="2">
        <v>419687</v>
      </c>
      <c r="K50" s="2">
        <v>702370</v>
      </c>
      <c r="L50" s="149">
        <v>36524</v>
      </c>
      <c r="M50" s="2">
        <v>3804355</v>
      </c>
      <c r="N50" s="2">
        <v>2899722</v>
      </c>
      <c r="O50" s="2">
        <v>2192940</v>
      </c>
      <c r="P50" s="2">
        <v>2295905</v>
      </c>
      <c r="Q50" s="2">
        <v>1326271</v>
      </c>
      <c r="R50" s="2">
        <v>3295473</v>
      </c>
      <c r="S50" s="2">
        <v>3213520</v>
      </c>
      <c r="T50" s="2">
        <v>1479985</v>
      </c>
      <c r="U50" s="2">
        <v>2638553</v>
      </c>
      <c r="V50" s="2">
        <v>4343404</v>
      </c>
      <c r="W50" s="2">
        <v>1594925</v>
      </c>
      <c r="X50" s="2">
        <v>309459</v>
      </c>
      <c r="Y50" s="2">
        <v>714647</v>
      </c>
      <c r="Z50" s="2">
        <v>2075350</v>
      </c>
      <c r="AA50" s="2">
        <v>1253124</v>
      </c>
      <c r="AB50" s="2">
        <v>1261536</v>
      </c>
      <c r="AC50" s="2">
        <v>28015</v>
      </c>
      <c r="AD50" s="2">
        <v>1009706</v>
      </c>
      <c r="AE50" s="2">
        <v>488878</v>
      </c>
      <c r="AF50" s="2">
        <v>100739</v>
      </c>
      <c r="AG50" s="2">
        <v>113566</v>
      </c>
      <c r="AH50" s="2">
        <v>467665</v>
      </c>
    </row>
    <row r="51" spans="1:34">
      <c r="A51" s="2" t="s">
        <v>357</v>
      </c>
      <c r="B51" s="2" t="e">
        <v>#N/A</v>
      </c>
      <c r="C51" s="2">
        <v>622358026</v>
      </c>
      <c r="D51" s="2">
        <v>9148000</v>
      </c>
      <c r="E51" s="2">
        <v>7642348</v>
      </c>
      <c r="F51" s="2">
        <v>33329699</v>
      </c>
      <c r="G51" s="2">
        <v>20483508</v>
      </c>
      <c r="H51" s="2">
        <v>35122393</v>
      </c>
      <c r="I51" s="2">
        <v>21179138</v>
      </c>
      <c r="J51" s="2">
        <v>6523531</v>
      </c>
      <c r="K51" s="2">
        <v>8133443</v>
      </c>
      <c r="L51" s="149">
        <v>13235360</v>
      </c>
      <c r="M51" s="2">
        <v>54968810</v>
      </c>
      <c r="N51" s="2">
        <v>40652725</v>
      </c>
      <c r="O51" s="2">
        <v>19048950</v>
      </c>
      <c r="P51" s="2">
        <v>19382182</v>
      </c>
      <c r="Q51" s="2">
        <v>12481488</v>
      </c>
      <c r="R51" s="2">
        <v>55205028</v>
      </c>
      <c r="S51" s="2">
        <v>27535656</v>
      </c>
      <c r="T51" s="2">
        <v>17778367</v>
      </c>
      <c r="U51" s="2">
        <v>13548080</v>
      </c>
      <c r="V51" s="2">
        <v>56171946</v>
      </c>
      <c r="W51" s="2">
        <v>15368695</v>
      </c>
      <c r="X51" s="2">
        <v>2871506</v>
      </c>
      <c r="Y51" s="2">
        <v>9556326</v>
      </c>
      <c r="Z51" s="2">
        <v>21521101</v>
      </c>
      <c r="AA51" s="2">
        <v>12012771</v>
      </c>
      <c r="AB51" s="2">
        <v>15670479</v>
      </c>
      <c r="AC51" s="2">
        <v>601751</v>
      </c>
      <c r="AD51" s="2">
        <v>16501549</v>
      </c>
      <c r="AE51" s="2">
        <v>11795994</v>
      </c>
      <c r="AF51" s="2">
        <v>6834167</v>
      </c>
      <c r="AG51" s="2">
        <v>10527731</v>
      </c>
      <c r="AH51" s="2">
        <v>27525304</v>
      </c>
    </row>
    <row r="52" spans="1:34">
      <c r="A52" s="2" t="s">
        <v>358</v>
      </c>
      <c r="B52" s="2" t="e">
        <v>#N/A</v>
      </c>
      <c r="C52" s="2">
        <v>13361999</v>
      </c>
      <c r="D52" s="2">
        <v>176795</v>
      </c>
      <c r="E52" s="2">
        <v>178425</v>
      </c>
      <c r="F52" s="2">
        <v>1286310</v>
      </c>
      <c r="G52" s="2">
        <v>490922</v>
      </c>
      <c r="H52" s="2">
        <v>563819</v>
      </c>
      <c r="I52" s="2">
        <v>476328</v>
      </c>
      <c r="J52" s="2">
        <v>192757</v>
      </c>
      <c r="K52" s="2">
        <v>416577</v>
      </c>
      <c r="L52" s="149">
        <v>59447</v>
      </c>
      <c r="M52" s="2">
        <v>766218</v>
      </c>
      <c r="N52" s="2">
        <v>290926</v>
      </c>
      <c r="O52" s="2">
        <v>331487</v>
      </c>
      <c r="P52" s="2">
        <v>383540</v>
      </c>
      <c r="Q52" s="2">
        <v>137069</v>
      </c>
      <c r="R52" s="2">
        <v>1366582</v>
      </c>
      <c r="S52" s="2">
        <v>735788</v>
      </c>
      <c r="T52" s="2">
        <v>396701</v>
      </c>
      <c r="U52" s="2">
        <v>230419</v>
      </c>
      <c r="V52" s="2">
        <v>1293182</v>
      </c>
      <c r="W52" s="2">
        <v>342857</v>
      </c>
      <c r="X52" s="2">
        <v>185601</v>
      </c>
      <c r="Y52" s="2">
        <v>39687</v>
      </c>
      <c r="Z52" s="2">
        <v>185761</v>
      </c>
      <c r="AA52" s="2">
        <v>108970</v>
      </c>
      <c r="AB52" s="2">
        <v>227685</v>
      </c>
      <c r="AC52" s="2">
        <v>2886</v>
      </c>
      <c r="AD52" s="2">
        <v>368509</v>
      </c>
      <c r="AE52" s="2">
        <v>448787</v>
      </c>
      <c r="AF52" s="2">
        <v>25134</v>
      </c>
      <c r="AG52" s="2">
        <v>215331</v>
      </c>
      <c r="AH52" s="2">
        <v>1437500</v>
      </c>
    </row>
    <row r="53" spans="1:34">
      <c r="A53" s="2" t="s">
        <v>359</v>
      </c>
      <c r="B53" s="2" t="e">
        <v>#N/A</v>
      </c>
      <c r="C53" s="2">
        <v>4087565</v>
      </c>
      <c r="D53" s="2">
        <v>63769</v>
      </c>
      <c r="E53" s="2">
        <v>100047</v>
      </c>
      <c r="F53" s="2">
        <v>302652</v>
      </c>
      <c r="G53" s="2">
        <v>110424</v>
      </c>
      <c r="H53" s="2">
        <v>114041</v>
      </c>
      <c r="I53" s="2">
        <v>134540</v>
      </c>
      <c r="J53" s="2">
        <v>57644</v>
      </c>
      <c r="K53" s="2">
        <v>167633</v>
      </c>
      <c r="L53" s="149">
        <v>33048</v>
      </c>
      <c r="M53" s="2">
        <v>165284</v>
      </c>
      <c r="N53" s="2">
        <v>106279</v>
      </c>
      <c r="O53" s="2">
        <v>158433</v>
      </c>
      <c r="P53" s="2">
        <v>100024</v>
      </c>
      <c r="Q53" s="2">
        <v>49963</v>
      </c>
      <c r="R53" s="2">
        <v>389426</v>
      </c>
      <c r="S53" s="2">
        <v>266477</v>
      </c>
      <c r="T53" s="2">
        <v>122626</v>
      </c>
      <c r="U53" s="2">
        <v>115786</v>
      </c>
      <c r="V53" s="2">
        <v>490691</v>
      </c>
      <c r="W53" s="2">
        <v>146452</v>
      </c>
      <c r="X53" s="2">
        <v>47016</v>
      </c>
      <c r="Y53" s="2">
        <v>13340</v>
      </c>
      <c r="Z53" s="2">
        <v>73003</v>
      </c>
      <c r="AA53" s="2">
        <v>65348</v>
      </c>
      <c r="AB53" s="2">
        <v>117562</v>
      </c>
      <c r="AC53" s="2">
        <v>1015</v>
      </c>
      <c r="AD53" s="2">
        <v>133924</v>
      </c>
      <c r="AE53" s="2">
        <v>55507</v>
      </c>
      <c r="AF53" s="2">
        <v>7726</v>
      </c>
      <c r="AG53" s="2">
        <v>24093</v>
      </c>
      <c r="AH53" s="2">
        <v>353793</v>
      </c>
    </row>
    <row r="54" spans="1:34">
      <c r="A54" s="2" t="s">
        <v>360</v>
      </c>
      <c r="B54" s="2" t="e">
        <v>#N/A</v>
      </c>
      <c r="C54" s="2">
        <v>202327</v>
      </c>
      <c r="D54" s="2">
        <v>4702</v>
      </c>
      <c r="E54" s="2">
        <v>3362</v>
      </c>
      <c r="F54" s="2">
        <v>8991</v>
      </c>
      <c r="G54" s="2">
        <v>4858</v>
      </c>
      <c r="H54" s="2">
        <v>11395</v>
      </c>
      <c r="I54" s="2">
        <v>2923</v>
      </c>
      <c r="J54" s="2">
        <v>2955</v>
      </c>
      <c r="K54" s="2">
        <v>26333</v>
      </c>
      <c r="L54" s="149">
        <v>2237</v>
      </c>
      <c r="M54" s="2">
        <v>7689</v>
      </c>
      <c r="N54" s="2">
        <v>4529</v>
      </c>
      <c r="O54" s="2">
        <v>3452</v>
      </c>
      <c r="P54" s="2">
        <v>7035</v>
      </c>
      <c r="Q54" s="2">
        <v>3832</v>
      </c>
      <c r="R54" s="2">
        <v>12815</v>
      </c>
      <c r="S54" s="2">
        <v>9542</v>
      </c>
      <c r="T54" s="2">
        <v>2513</v>
      </c>
      <c r="U54" s="2">
        <v>2542</v>
      </c>
      <c r="V54" s="2">
        <v>20762</v>
      </c>
      <c r="W54" s="2">
        <v>13206</v>
      </c>
      <c r="X54" s="2">
        <v>1196</v>
      </c>
      <c r="Y54" s="2">
        <v>968</v>
      </c>
      <c r="Z54" s="2">
        <v>3849</v>
      </c>
      <c r="AA54" s="2">
        <v>1856</v>
      </c>
      <c r="AB54" s="2">
        <v>9791</v>
      </c>
      <c r="AC54" s="2">
        <v>366</v>
      </c>
      <c r="AD54" s="2">
        <v>3786</v>
      </c>
      <c r="AE54" s="2">
        <v>3718</v>
      </c>
      <c r="AF54" s="2">
        <v>1307</v>
      </c>
      <c r="AG54" s="2">
        <v>10563</v>
      </c>
      <c r="AH54" s="2">
        <v>9255</v>
      </c>
    </row>
    <row r="55" spans="1:34">
      <c r="A55" s="2" t="s">
        <v>361</v>
      </c>
      <c r="B55" s="2" t="e">
        <v>#N/A</v>
      </c>
      <c r="C55" s="2">
        <v>1963548</v>
      </c>
      <c r="D55" s="2">
        <v>25527</v>
      </c>
      <c r="E55" s="2">
        <v>19088</v>
      </c>
      <c r="F55" s="2">
        <v>193230</v>
      </c>
      <c r="G55" s="2">
        <v>56820</v>
      </c>
      <c r="H55" s="2">
        <v>75323</v>
      </c>
      <c r="I55" s="2">
        <v>124422</v>
      </c>
      <c r="J55" s="2">
        <v>60161</v>
      </c>
      <c r="K55" s="2">
        <v>57314</v>
      </c>
      <c r="L55" s="149">
        <v>5166</v>
      </c>
      <c r="M55" s="2">
        <v>113697</v>
      </c>
      <c r="N55" s="2">
        <v>41705</v>
      </c>
      <c r="O55" s="2">
        <v>77953</v>
      </c>
      <c r="P55" s="2">
        <v>73165</v>
      </c>
      <c r="Q55" s="2">
        <v>21745</v>
      </c>
      <c r="R55" s="2">
        <v>316345</v>
      </c>
      <c r="S55" s="2">
        <v>139213</v>
      </c>
      <c r="T55" s="2">
        <v>71362</v>
      </c>
      <c r="U55" s="2">
        <v>38080</v>
      </c>
      <c r="V55" s="2">
        <v>132669</v>
      </c>
      <c r="W55" s="2">
        <v>83072</v>
      </c>
      <c r="X55" s="2">
        <v>9015</v>
      </c>
      <c r="Y55" s="2">
        <v>14872</v>
      </c>
      <c r="Z55" s="2">
        <v>38638</v>
      </c>
      <c r="AA55" s="2">
        <v>22189</v>
      </c>
      <c r="AB55" s="2">
        <v>31714</v>
      </c>
      <c r="AC55" s="2">
        <v>169</v>
      </c>
      <c r="AD55" s="2">
        <v>22491</v>
      </c>
      <c r="AE55" s="2">
        <v>22166</v>
      </c>
      <c r="AF55" s="2">
        <v>1832</v>
      </c>
      <c r="AG55" s="2">
        <v>31294</v>
      </c>
      <c r="AH55" s="2">
        <v>43112</v>
      </c>
    </row>
    <row r="56" spans="1:34">
      <c r="A56" s="2" t="s">
        <v>362</v>
      </c>
      <c r="B56" s="2" t="e">
        <v>#N/A</v>
      </c>
      <c r="C56" s="2">
        <v>1541490</v>
      </c>
      <c r="D56" s="2">
        <v>4875</v>
      </c>
      <c r="E56" s="2">
        <v>26922</v>
      </c>
      <c r="F56" s="2">
        <v>48879</v>
      </c>
      <c r="G56" s="2">
        <v>1066</v>
      </c>
      <c r="H56" s="2">
        <v>1683</v>
      </c>
      <c r="I56" s="2">
        <v>114313</v>
      </c>
      <c r="J56" s="2">
        <v>2843</v>
      </c>
      <c r="K56" s="2">
        <v>6408</v>
      </c>
      <c r="L56" s="149">
        <v>8136</v>
      </c>
      <c r="M56" s="2">
        <v>197416</v>
      </c>
      <c r="N56" s="2">
        <v>55905</v>
      </c>
      <c r="O56" s="2">
        <v>11375</v>
      </c>
      <c r="P56" s="2">
        <v>177189</v>
      </c>
      <c r="Q56" s="2">
        <v>5835</v>
      </c>
      <c r="R56" s="2">
        <v>130526</v>
      </c>
      <c r="S56" s="2">
        <v>16935</v>
      </c>
      <c r="T56" s="2">
        <v>30262</v>
      </c>
      <c r="U56" s="2">
        <v>9162</v>
      </c>
      <c r="V56" s="2">
        <v>520515</v>
      </c>
      <c r="W56" s="2">
        <v>29235</v>
      </c>
      <c r="X56" s="2">
        <v>98434</v>
      </c>
      <c r="Y56" s="2">
        <v>5774</v>
      </c>
      <c r="Z56" s="2">
        <v>15959</v>
      </c>
      <c r="AA56" s="2">
        <v>952</v>
      </c>
      <c r="AB56" s="2">
        <v>5725</v>
      </c>
      <c r="AC56" s="2">
        <v>3</v>
      </c>
      <c r="AD56" s="2">
        <v>2609</v>
      </c>
      <c r="AE56" s="2">
        <v>656</v>
      </c>
      <c r="AF56" s="2">
        <v>345</v>
      </c>
      <c r="AG56" s="2">
        <v>3454</v>
      </c>
      <c r="AH56" s="2">
        <v>8101</v>
      </c>
    </row>
    <row r="57" spans="1:34">
      <c r="A57" s="2" t="s">
        <v>363</v>
      </c>
      <c r="B57" s="2" t="e">
        <v>#N/A</v>
      </c>
      <c r="C57" s="2">
        <v>5567069</v>
      </c>
      <c r="D57" s="2">
        <v>77923</v>
      </c>
      <c r="E57" s="2">
        <v>29006</v>
      </c>
      <c r="F57" s="2">
        <v>732557</v>
      </c>
      <c r="G57" s="2">
        <v>317754</v>
      </c>
      <c r="H57" s="2">
        <v>361377</v>
      </c>
      <c r="I57" s="2">
        <v>100130</v>
      </c>
      <c r="J57" s="2">
        <v>69154</v>
      </c>
      <c r="K57" s="2">
        <v>158890</v>
      </c>
      <c r="L57" s="149">
        <v>10860</v>
      </c>
      <c r="M57" s="2">
        <v>282132</v>
      </c>
      <c r="N57" s="2">
        <v>82508</v>
      </c>
      <c r="O57" s="2">
        <v>80275</v>
      </c>
      <c r="P57" s="2">
        <v>26128</v>
      </c>
      <c r="Q57" s="2">
        <v>55694</v>
      </c>
      <c r="R57" s="2">
        <v>517469</v>
      </c>
      <c r="S57" s="2">
        <v>303620</v>
      </c>
      <c r="T57" s="2">
        <v>169937</v>
      </c>
      <c r="U57" s="2">
        <v>64849</v>
      </c>
      <c r="V57" s="2">
        <v>128546</v>
      </c>
      <c r="W57" s="2">
        <v>70893</v>
      </c>
      <c r="X57" s="2">
        <v>29941</v>
      </c>
      <c r="Y57" s="2">
        <v>4734</v>
      </c>
      <c r="Z57" s="2">
        <v>54312</v>
      </c>
      <c r="AA57" s="2">
        <v>18626</v>
      </c>
      <c r="AB57" s="2">
        <v>62894</v>
      </c>
      <c r="AC57" s="2">
        <v>1334</v>
      </c>
      <c r="AD57" s="2">
        <v>205699</v>
      </c>
      <c r="AE57" s="2">
        <v>366740</v>
      </c>
      <c r="AF57" s="2">
        <v>13923</v>
      </c>
      <c r="AG57" s="2">
        <v>145927</v>
      </c>
      <c r="AH57" s="2">
        <v>1023239</v>
      </c>
    </row>
    <row r="58" spans="1:34">
      <c r="A58" s="2" t="s">
        <v>364</v>
      </c>
      <c r="B58" s="2" t="e">
        <v>#N/A</v>
      </c>
      <c r="C58" s="2">
        <v>4716459</v>
      </c>
      <c r="D58" s="2">
        <v>68265</v>
      </c>
      <c r="E58" s="2">
        <v>9906</v>
      </c>
      <c r="F58" s="2">
        <v>714297</v>
      </c>
      <c r="G58" s="2">
        <v>300334</v>
      </c>
      <c r="H58" s="2">
        <v>340909</v>
      </c>
      <c r="I58" s="2">
        <v>85042</v>
      </c>
      <c r="J58" s="2">
        <v>61509</v>
      </c>
      <c r="K58" s="2">
        <v>118746</v>
      </c>
      <c r="L58" s="149">
        <v>5715</v>
      </c>
      <c r="M58" s="2">
        <v>157398</v>
      </c>
      <c r="N58" s="2">
        <v>58861</v>
      </c>
      <c r="O58" s="2">
        <v>70121</v>
      </c>
      <c r="P58" s="2">
        <v>4113</v>
      </c>
      <c r="Q58" s="2">
        <v>46035</v>
      </c>
      <c r="R58" s="2">
        <v>482979</v>
      </c>
      <c r="S58" s="2">
        <v>238938</v>
      </c>
      <c r="T58" s="2">
        <v>92800</v>
      </c>
      <c r="U58" s="2">
        <v>59418</v>
      </c>
      <c r="V58" s="2">
        <v>43451</v>
      </c>
      <c r="W58" s="2">
        <v>34597</v>
      </c>
      <c r="X58" s="2">
        <v>23766</v>
      </c>
      <c r="Y58" s="2">
        <v>4123</v>
      </c>
      <c r="Z58" s="2">
        <v>35619</v>
      </c>
      <c r="AA58" s="2">
        <v>10776</v>
      </c>
      <c r="AB58" s="2">
        <v>22775</v>
      </c>
      <c r="AC58" s="2">
        <v>950</v>
      </c>
      <c r="AD58" s="2">
        <v>157275</v>
      </c>
      <c r="AE58" s="2">
        <v>349286</v>
      </c>
      <c r="AF58" s="2">
        <v>13408</v>
      </c>
      <c r="AG58" s="2">
        <v>135184</v>
      </c>
      <c r="AH58" s="2">
        <v>969863</v>
      </c>
    </row>
    <row r="59" spans="1:34">
      <c r="A59" s="2" t="s">
        <v>365</v>
      </c>
      <c r="B59" s="2" t="e">
        <v>#N/A</v>
      </c>
      <c r="C59" s="2">
        <v>487051968</v>
      </c>
      <c r="D59" s="2">
        <v>2990649</v>
      </c>
      <c r="E59" s="2">
        <v>5571077</v>
      </c>
      <c r="F59" s="2">
        <v>25654343</v>
      </c>
      <c r="G59" s="2">
        <v>17227651</v>
      </c>
      <c r="H59" s="2">
        <v>31902948</v>
      </c>
      <c r="I59" s="2">
        <v>16995669</v>
      </c>
      <c r="J59" s="2">
        <v>4600774</v>
      </c>
      <c r="K59" s="2">
        <v>5868840</v>
      </c>
      <c r="L59" s="153">
        <v>7483914</v>
      </c>
      <c r="M59" s="2">
        <v>44533470</v>
      </c>
      <c r="N59" s="2">
        <v>32434992</v>
      </c>
      <c r="O59" s="2">
        <v>14596224</v>
      </c>
      <c r="P59" s="2">
        <v>15031528</v>
      </c>
      <c r="Q59" s="2">
        <v>9514134</v>
      </c>
      <c r="R59" s="2">
        <v>46680353</v>
      </c>
      <c r="S59" s="2">
        <v>21163745</v>
      </c>
      <c r="T59" s="2">
        <v>13118426</v>
      </c>
      <c r="U59" s="2">
        <v>9603371</v>
      </c>
      <c r="V59" s="2">
        <v>40716011</v>
      </c>
      <c r="W59" s="2">
        <v>12340983</v>
      </c>
      <c r="X59" s="2">
        <v>1357204</v>
      </c>
      <c r="Y59" s="2">
        <v>6774593</v>
      </c>
      <c r="Z59" s="2">
        <v>16358170</v>
      </c>
      <c r="AA59" s="2">
        <v>9820689</v>
      </c>
      <c r="AB59" s="2">
        <v>12547832</v>
      </c>
      <c r="AC59" s="2">
        <v>346595</v>
      </c>
      <c r="AD59" s="2">
        <v>12606977</v>
      </c>
      <c r="AE59" s="2">
        <v>9614829</v>
      </c>
      <c r="AF59" s="2">
        <v>6335453</v>
      </c>
      <c r="AG59" s="2">
        <v>9729134</v>
      </c>
      <c r="AH59" s="2">
        <v>23531390</v>
      </c>
    </row>
    <row r="60" spans="1:34">
      <c r="A60" s="2" t="s">
        <v>366</v>
      </c>
      <c r="B60" s="2" t="e">
        <v>#N/A</v>
      </c>
      <c r="C60" s="2">
        <v>27356249</v>
      </c>
      <c r="D60" s="2">
        <v>26520</v>
      </c>
      <c r="E60" s="2">
        <v>102478</v>
      </c>
      <c r="F60" s="2">
        <v>1944979</v>
      </c>
      <c r="G60" s="2">
        <v>3720137</v>
      </c>
      <c r="H60" s="2">
        <v>1823373</v>
      </c>
      <c r="I60" s="2">
        <v>1380496</v>
      </c>
      <c r="J60" s="2">
        <v>369240</v>
      </c>
      <c r="K60" s="2">
        <v>1868290</v>
      </c>
      <c r="L60" s="149">
        <v>4164</v>
      </c>
      <c r="M60" s="2">
        <v>209172</v>
      </c>
      <c r="N60" s="2">
        <v>168315</v>
      </c>
      <c r="O60" s="2">
        <v>894590</v>
      </c>
      <c r="P60" s="2">
        <v>223531</v>
      </c>
      <c r="Q60" s="2">
        <v>507140</v>
      </c>
      <c r="R60" s="2">
        <v>2051233</v>
      </c>
      <c r="S60" s="2">
        <v>1296468</v>
      </c>
      <c r="T60" s="2">
        <v>448502</v>
      </c>
      <c r="U60" s="2">
        <v>685525</v>
      </c>
      <c r="V60" s="2">
        <v>416852</v>
      </c>
      <c r="W60" s="2">
        <v>336346</v>
      </c>
      <c r="X60" s="2">
        <v>59842</v>
      </c>
      <c r="Y60" s="2">
        <v>205062</v>
      </c>
      <c r="Z60" s="2">
        <v>1042052</v>
      </c>
      <c r="AA60" s="2">
        <v>744247</v>
      </c>
      <c r="AB60" s="2">
        <v>834309</v>
      </c>
      <c r="AC60" s="2">
        <v>78630</v>
      </c>
      <c r="AD60" s="2">
        <v>3075113</v>
      </c>
      <c r="AE60" s="2">
        <v>968334</v>
      </c>
      <c r="AF60" s="2">
        <v>393550</v>
      </c>
      <c r="AG60" s="2">
        <v>248613</v>
      </c>
      <c r="AH60" s="2">
        <v>1229144</v>
      </c>
    </row>
    <row r="61" spans="1:34">
      <c r="A61" s="2" t="s">
        <v>367</v>
      </c>
      <c r="B61" s="2" t="e">
        <v>#N/A</v>
      </c>
      <c r="C61" s="2">
        <v>363826596</v>
      </c>
      <c r="D61" s="2">
        <v>1634232</v>
      </c>
      <c r="E61" s="2">
        <v>4227209</v>
      </c>
      <c r="F61" s="2">
        <v>18716626</v>
      </c>
      <c r="G61" s="2">
        <v>9059770</v>
      </c>
      <c r="H61" s="2">
        <v>24148784</v>
      </c>
      <c r="I61" s="2">
        <v>11840665</v>
      </c>
      <c r="J61" s="2">
        <v>2419676</v>
      </c>
      <c r="K61" s="2">
        <v>2029763</v>
      </c>
      <c r="L61" s="149">
        <v>6400801</v>
      </c>
      <c r="M61" s="2">
        <v>37430256</v>
      </c>
      <c r="N61" s="2">
        <v>27173646</v>
      </c>
      <c r="O61" s="2">
        <v>10400771</v>
      </c>
      <c r="P61" s="2">
        <v>12089561</v>
      </c>
      <c r="Q61" s="2">
        <v>6070893</v>
      </c>
      <c r="R61" s="2">
        <v>37801573</v>
      </c>
      <c r="S61" s="2">
        <v>14531155</v>
      </c>
      <c r="T61" s="2">
        <v>9499216</v>
      </c>
      <c r="U61" s="2">
        <v>6347469</v>
      </c>
      <c r="V61" s="2">
        <v>33225860</v>
      </c>
      <c r="W61" s="2">
        <v>10566007</v>
      </c>
      <c r="X61" s="2">
        <v>798656</v>
      </c>
      <c r="Y61" s="2">
        <v>5264511</v>
      </c>
      <c r="Z61" s="2">
        <v>12238075</v>
      </c>
      <c r="AA61" s="2">
        <v>6991261</v>
      </c>
      <c r="AB61" s="2">
        <v>9433095</v>
      </c>
      <c r="AC61" s="2">
        <v>96321</v>
      </c>
      <c r="AD61" s="2">
        <v>6214840</v>
      </c>
      <c r="AE61" s="2">
        <v>6838640</v>
      </c>
      <c r="AF61" s="2">
        <v>5484749</v>
      </c>
      <c r="AG61" s="2">
        <v>7762649</v>
      </c>
      <c r="AH61" s="2">
        <v>17089865</v>
      </c>
    </row>
    <row r="62" spans="1:34">
      <c r="A62" s="2" t="s">
        <v>368</v>
      </c>
      <c r="B62" s="2" t="e">
        <v>#N/A</v>
      </c>
      <c r="C62" s="2">
        <v>1471486</v>
      </c>
      <c r="D62" s="2">
        <v>32887</v>
      </c>
      <c r="E62" s="2">
        <v>14400</v>
      </c>
      <c r="F62" s="2">
        <v>68024</v>
      </c>
      <c r="G62" s="2">
        <v>24537</v>
      </c>
      <c r="H62" s="2">
        <v>28669</v>
      </c>
      <c r="I62" s="2">
        <v>40625</v>
      </c>
      <c r="J62" s="2">
        <v>49917</v>
      </c>
      <c r="K62" s="2">
        <v>58788</v>
      </c>
      <c r="L62" s="149">
        <v>21687</v>
      </c>
      <c r="M62" s="2">
        <v>86606</v>
      </c>
      <c r="N62" s="2">
        <v>120971</v>
      </c>
      <c r="O62" s="2">
        <v>48193</v>
      </c>
      <c r="P62" s="2">
        <v>78768</v>
      </c>
      <c r="Q62" s="2">
        <v>26080</v>
      </c>
      <c r="R62" s="2">
        <v>116684</v>
      </c>
      <c r="S62" s="2">
        <v>83406</v>
      </c>
      <c r="T62" s="2">
        <v>69666</v>
      </c>
      <c r="U62" s="2">
        <v>25911</v>
      </c>
      <c r="V62" s="2">
        <v>142197</v>
      </c>
      <c r="W62" s="2">
        <v>28866</v>
      </c>
      <c r="X62" s="2">
        <v>6210</v>
      </c>
      <c r="Y62" s="2">
        <v>18650</v>
      </c>
      <c r="Z62" s="2">
        <v>123163</v>
      </c>
      <c r="AA62" s="2">
        <v>29172</v>
      </c>
      <c r="AB62" s="2">
        <v>40712</v>
      </c>
      <c r="AC62" s="2">
        <v>2147</v>
      </c>
      <c r="AD62" s="2">
        <v>27894</v>
      </c>
      <c r="AE62" s="2">
        <v>17103</v>
      </c>
      <c r="AF62" s="2">
        <v>2673</v>
      </c>
      <c r="AG62" s="2">
        <v>9877</v>
      </c>
      <c r="AH62" s="2">
        <v>27004</v>
      </c>
    </row>
    <row r="63" spans="1:34">
      <c r="A63" s="2" t="s">
        <v>369</v>
      </c>
      <c r="B63" s="2" t="e">
        <v>#N/A</v>
      </c>
      <c r="C63" s="2">
        <v>205011</v>
      </c>
      <c r="D63" s="2">
        <v>979</v>
      </c>
      <c r="E63" s="2">
        <v>5950</v>
      </c>
      <c r="F63" s="2">
        <v>13777</v>
      </c>
      <c r="G63" s="2">
        <v>1132</v>
      </c>
      <c r="H63" s="2">
        <v>445</v>
      </c>
      <c r="I63" s="2">
        <v>1060</v>
      </c>
      <c r="J63" s="2">
        <v>44</v>
      </c>
      <c r="K63" s="2">
        <v>58</v>
      </c>
      <c r="L63" s="149">
        <v>6199</v>
      </c>
      <c r="M63" s="2">
        <v>48090</v>
      </c>
      <c r="N63" s="2">
        <v>27896</v>
      </c>
      <c r="O63" s="2">
        <v>3854</v>
      </c>
      <c r="P63" s="2">
        <v>31751</v>
      </c>
      <c r="Q63" s="2">
        <v>4946</v>
      </c>
      <c r="R63" s="2">
        <v>16041</v>
      </c>
      <c r="S63" s="2">
        <v>2096</v>
      </c>
      <c r="T63" s="2">
        <v>1340</v>
      </c>
      <c r="U63" s="2">
        <v>2290</v>
      </c>
      <c r="V63" s="2">
        <v>35483</v>
      </c>
      <c r="W63" s="2">
        <v>140</v>
      </c>
      <c r="X63" s="2">
        <v>0.3</v>
      </c>
      <c r="Y63" s="2">
        <v>144</v>
      </c>
      <c r="Z63" s="2">
        <v>384</v>
      </c>
      <c r="AA63" s="2">
        <v>219</v>
      </c>
      <c r="AB63" s="2">
        <v>18</v>
      </c>
      <c r="AD63" s="2">
        <v>600</v>
      </c>
      <c r="AE63" s="2">
        <v>9</v>
      </c>
      <c r="AH63" s="2">
        <v>67</v>
      </c>
    </row>
    <row r="64" spans="1:34">
      <c r="A64" s="2" t="s">
        <v>152</v>
      </c>
      <c r="B64" s="2" t="e">
        <v>#N/A</v>
      </c>
      <c r="C64" s="2">
        <v>12793437</v>
      </c>
      <c r="D64" s="2">
        <v>303838</v>
      </c>
      <c r="E64" s="2">
        <v>23684</v>
      </c>
      <c r="F64" s="2">
        <v>475336</v>
      </c>
      <c r="G64" s="2">
        <v>749256</v>
      </c>
      <c r="H64" s="2">
        <v>1467505</v>
      </c>
      <c r="I64" s="2">
        <v>1331060</v>
      </c>
      <c r="J64" s="2">
        <v>95426</v>
      </c>
      <c r="K64" s="2">
        <v>261785</v>
      </c>
      <c r="L64" s="149">
        <v>330064</v>
      </c>
      <c r="M64" s="2">
        <v>469498</v>
      </c>
      <c r="N64" s="2">
        <v>462045</v>
      </c>
      <c r="O64" s="2">
        <v>217839</v>
      </c>
      <c r="P64" s="2">
        <v>240059</v>
      </c>
      <c r="Q64" s="2">
        <v>108025</v>
      </c>
      <c r="R64" s="2">
        <v>1338311</v>
      </c>
      <c r="S64" s="2">
        <v>247358</v>
      </c>
      <c r="T64" s="2">
        <v>218239</v>
      </c>
      <c r="U64" s="2">
        <v>129648</v>
      </c>
      <c r="V64" s="2">
        <v>838337</v>
      </c>
      <c r="W64" s="2">
        <v>176010</v>
      </c>
      <c r="X64" s="2">
        <v>115474</v>
      </c>
      <c r="Y64" s="2">
        <v>12146</v>
      </c>
      <c r="Z64" s="2">
        <v>389497</v>
      </c>
      <c r="AA64" s="2">
        <v>19119</v>
      </c>
      <c r="AB64" s="2">
        <v>200456</v>
      </c>
      <c r="AC64" s="2">
        <v>23</v>
      </c>
      <c r="AD64" s="2">
        <v>498379</v>
      </c>
      <c r="AE64" s="2">
        <v>219502</v>
      </c>
      <c r="AF64" s="2">
        <v>47441</v>
      </c>
      <c r="AG64" s="2">
        <v>907686</v>
      </c>
      <c r="AH64" s="2">
        <v>900395</v>
      </c>
    </row>
    <row r="65" spans="1:34">
      <c r="A65" s="2" t="s">
        <v>370</v>
      </c>
      <c r="B65" s="2" t="e">
        <v>#N/A</v>
      </c>
      <c r="C65" s="2">
        <v>3387592</v>
      </c>
      <c r="D65" s="2">
        <v>113</v>
      </c>
      <c r="E65" s="2">
        <v>2559</v>
      </c>
      <c r="F65" s="2">
        <v>206335</v>
      </c>
      <c r="G65" s="2">
        <v>544575</v>
      </c>
      <c r="H65" s="2">
        <v>654190</v>
      </c>
      <c r="I65" s="2">
        <v>31683</v>
      </c>
      <c r="J65" s="2">
        <v>3445</v>
      </c>
      <c r="K65" s="2">
        <v>37792</v>
      </c>
      <c r="L65" s="149">
        <v>585</v>
      </c>
      <c r="M65" s="2">
        <v>100495</v>
      </c>
      <c r="N65" s="2">
        <v>1049</v>
      </c>
      <c r="O65" s="2">
        <v>67575</v>
      </c>
      <c r="P65" s="2">
        <v>1270</v>
      </c>
      <c r="Q65" s="2">
        <v>13895</v>
      </c>
      <c r="R65" s="2">
        <v>176728</v>
      </c>
      <c r="S65" s="2">
        <v>74356</v>
      </c>
      <c r="T65" s="2">
        <v>4191</v>
      </c>
      <c r="U65" s="2">
        <v>4686</v>
      </c>
      <c r="V65" s="2">
        <v>140</v>
      </c>
      <c r="W65" s="2">
        <v>2</v>
      </c>
      <c r="X65" s="2">
        <v>0.2</v>
      </c>
      <c r="Y65" s="2">
        <v>9602</v>
      </c>
      <c r="Z65" s="2">
        <v>96442</v>
      </c>
      <c r="AA65" s="2">
        <v>1031</v>
      </c>
      <c r="AB65" s="2">
        <v>75916</v>
      </c>
      <c r="AD65" s="2">
        <v>176142</v>
      </c>
      <c r="AE65" s="2">
        <v>24539</v>
      </c>
      <c r="AF65" s="2">
        <v>8552</v>
      </c>
      <c r="AG65" s="2">
        <v>782787</v>
      </c>
      <c r="AH65" s="2">
        <v>286917</v>
      </c>
    </row>
    <row r="66" spans="1:34">
      <c r="A66" s="2" t="s">
        <v>371</v>
      </c>
      <c r="B66" s="2" t="e">
        <v>#N/A</v>
      </c>
      <c r="C66" s="2">
        <v>6161554</v>
      </c>
      <c r="E66" s="2">
        <v>0.2</v>
      </c>
      <c r="F66" s="2">
        <v>330673</v>
      </c>
      <c r="G66" s="2">
        <v>143775</v>
      </c>
      <c r="H66" s="2">
        <v>531947</v>
      </c>
      <c r="I66" s="2">
        <v>223333</v>
      </c>
      <c r="J66" s="2">
        <v>6836</v>
      </c>
      <c r="K66" s="2">
        <v>71301</v>
      </c>
      <c r="L66" s="149">
        <v>194921</v>
      </c>
      <c r="M66" s="2">
        <v>512907</v>
      </c>
      <c r="N66" s="2">
        <v>445854</v>
      </c>
      <c r="O66" s="2">
        <v>200116</v>
      </c>
      <c r="P66" s="2">
        <v>131279</v>
      </c>
      <c r="Q66" s="2">
        <v>180438</v>
      </c>
      <c r="R66" s="2">
        <v>290184</v>
      </c>
      <c r="S66" s="2">
        <v>416983</v>
      </c>
      <c r="T66" s="2">
        <v>53130</v>
      </c>
      <c r="U66" s="2">
        <v>187733</v>
      </c>
      <c r="V66" s="2">
        <v>157100</v>
      </c>
      <c r="W66" s="2">
        <v>180324</v>
      </c>
      <c r="Y66" s="2">
        <v>147722</v>
      </c>
      <c r="Z66" s="2">
        <v>341370</v>
      </c>
      <c r="AA66" s="2">
        <v>1712</v>
      </c>
      <c r="AB66" s="2">
        <v>80090</v>
      </c>
      <c r="AD66" s="2">
        <v>43460</v>
      </c>
      <c r="AE66" s="2">
        <v>31315</v>
      </c>
      <c r="AF66" s="2">
        <v>108418</v>
      </c>
      <c r="AG66" s="2">
        <v>45383</v>
      </c>
      <c r="AH66" s="2">
        <v>1103251</v>
      </c>
    </row>
    <row r="67" spans="1:34">
      <c r="A67" s="2" t="s">
        <v>372</v>
      </c>
      <c r="B67" s="2" t="e">
        <v>#N/A</v>
      </c>
      <c r="C67" s="2">
        <v>7879029</v>
      </c>
      <c r="F67" s="2">
        <v>20</v>
      </c>
      <c r="G67" s="2">
        <v>151653</v>
      </c>
      <c r="H67" s="2">
        <v>3389694</v>
      </c>
      <c r="I67" s="2">
        <v>9184</v>
      </c>
      <c r="J67" s="2">
        <v>12</v>
      </c>
      <c r="K67" s="2">
        <v>1772</v>
      </c>
      <c r="N67" s="2" t="s">
        <v>336</v>
      </c>
      <c r="P67" s="2">
        <v>8</v>
      </c>
      <c r="Q67" s="2">
        <v>11</v>
      </c>
      <c r="R67" s="2">
        <v>117</v>
      </c>
      <c r="S67" s="2">
        <v>76190</v>
      </c>
      <c r="U67" s="2">
        <v>38961</v>
      </c>
      <c r="V67" s="2">
        <v>3844</v>
      </c>
      <c r="W67" s="2">
        <v>6206</v>
      </c>
      <c r="X67" s="2">
        <v>1</v>
      </c>
      <c r="Z67" s="2">
        <v>167403</v>
      </c>
      <c r="AA67" s="2">
        <v>297</v>
      </c>
      <c r="AB67" s="2">
        <v>186794</v>
      </c>
      <c r="AD67" s="2">
        <v>458374</v>
      </c>
      <c r="AE67" s="2">
        <v>268187</v>
      </c>
      <c r="AF67" s="2">
        <v>109352</v>
      </c>
      <c r="AG67" s="2">
        <v>969733</v>
      </c>
      <c r="AH67" s="2">
        <v>2041216</v>
      </c>
    </row>
    <row r="68" spans="1:34">
      <c r="A68" s="2" t="s">
        <v>373</v>
      </c>
      <c r="B68" s="2" t="e">
        <v>#N/A</v>
      </c>
      <c r="C68" s="2">
        <v>1008483</v>
      </c>
      <c r="F68" s="2">
        <v>14</v>
      </c>
      <c r="H68" s="2">
        <v>290</v>
      </c>
      <c r="K68" s="2">
        <v>0.02</v>
      </c>
      <c r="P68" s="2">
        <v>2</v>
      </c>
      <c r="Q68" s="2">
        <v>110</v>
      </c>
      <c r="R68" s="2">
        <v>58</v>
      </c>
      <c r="S68" s="2">
        <v>320</v>
      </c>
      <c r="T68" s="2">
        <v>48504</v>
      </c>
      <c r="U68" s="2">
        <v>24</v>
      </c>
      <c r="V68" s="2">
        <v>1536</v>
      </c>
      <c r="W68" s="2">
        <v>417</v>
      </c>
      <c r="Z68" s="2">
        <v>288024</v>
      </c>
      <c r="AA68" s="2">
        <v>164677</v>
      </c>
      <c r="AB68" s="2">
        <v>504432</v>
      </c>
      <c r="AD68" s="2">
        <v>74</v>
      </c>
    </row>
    <row r="69" spans="1:34">
      <c r="A69" s="2" t="s">
        <v>374</v>
      </c>
      <c r="B69" s="2" t="e">
        <v>#N/A</v>
      </c>
      <c r="C69" s="2">
        <v>7338217</v>
      </c>
      <c r="D69" s="2">
        <v>1090</v>
      </c>
      <c r="E69" s="2">
        <v>969</v>
      </c>
      <c r="F69" s="2">
        <v>251096</v>
      </c>
      <c r="G69" s="2">
        <v>926213</v>
      </c>
      <c r="H69" s="2">
        <v>213780</v>
      </c>
      <c r="I69" s="2">
        <v>68544</v>
      </c>
      <c r="J69" s="2">
        <v>42392</v>
      </c>
      <c r="K69" s="2">
        <v>10307</v>
      </c>
      <c r="L69" s="149">
        <v>904</v>
      </c>
      <c r="M69" s="2">
        <v>335376</v>
      </c>
      <c r="N69" s="2">
        <v>108139</v>
      </c>
      <c r="O69" s="2">
        <v>431378</v>
      </c>
      <c r="P69" s="2">
        <v>63630</v>
      </c>
      <c r="Q69" s="2">
        <v>15072</v>
      </c>
      <c r="R69" s="2">
        <v>941208</v>
      </c>
      <c r="S69" s="2">
        <v>949384</v>
      </c>
      <c r="T69" s="2">
        <v>814230</v>
      </c>
      <c r="U69" s="2">
        <v>11187</v>
      </c>
      <c r="V69" s="2">
        <v>26981</v>
      </c>
      <c r="W69" s="2">
        <v>28129</v>
      </c>
      <c r="X69" s="2">
        <v>31952</v>
      </c>
      <c r="Y69" s="2">
        <v>101448</v>
      </c>
      <c r="Z69" s="2">
        <v>348188</v>
      </c>
      <c r="AA69" s="2">
        <v>409581</v>
      </c>
      <c r="AB69" s="2">
        <v>444023</v>
      </c>
      <c r="AC69" s="2">
        <v>6</v>
      </c>
      <c r="AD69" s="2">
        <v>159309</v>
      </c>
      <c r="AE69" s="2">
        <v>88775</v>
      </c>
      <c r="AF69" s="2">
        <v>166125</v>
      </c>
      <c r="AG69" s="2">
        <v>77380</v>
      </c>
      <c r="AH69" s="2">
        <v>271421</v>
      </c>
    </row>
    <row r="70" spans="1:34">
      <c r="A70" s="2" t="s">
        <v>375</v>
      </c>
      <c r="B70" s="2" t="e">
        <v>#N/A</v>
      </c>
      <c r="C70" s="2">
        <v>381421</v>
      </c>
      <c r="D70" s="2">
        <v>14914</v>
      </c>
      <c r="E70" s="2">
        <v>10770</v>
      </c>
      <c r="F70" s="2">
        <v>21856</v>
      </c>
      <c r="G70" s="2">
        <v>8215</v>
      </c>
      <c r="H70" s="2">
        <v>2354</v>
      </c>
      <c r="I70" s="2">
        <v>10069</v>
      </c>
      <c r="J70" s="2">
        <v>17751</v>
      </c>
      <c r="K70" s="2">
        <v>9242</v>
      </c>
      <c r="L70" s="149">
        <v>4799</v>
      </c>
      <c r="M70" s="2">
        <v>34315</v>
      </c>
      <c r="N70" s="2">
        <v>14905</v>
      </c>
      <c r="O70" s="2">
        <v>7263</v>
      </c>
      <c r="P70" s="2">
        <v>9198</v>
      </c>
      <c r="Q70" s="2">
        <v>26585</v>
      </c>
      <c r="R70" s="2">
        <v>31610</v>
      </c>
      <c r="S70" s="2">
        <v>12475</v>
      </c>
      <c r="T70" s="2">
        <v>16499</v>
      </c>
      <c r="U70" s="2">
        <v>7895</v>
      </c>
      <c r="V70" s="2">
        <v>40660</v>
      </c>
      <c r="W70" s="2">
        <v>4515</v>
      </c>
      <c r="X70" s="2">
        <v>6426</v>
      </c>
      <c r="Y70" s="2">
        <v>9979</v>
      </c>
      <c r="Z70" s="2">
        <v>18159</v>
      </c>
      <c r="AA70" s="2">
        <v>1034</v>
      </c>
      <c r="AB70" s="2">
        <v>11707</v>
      </c>
      <c r="AC70" s="2">
        <v>402</v>
      </c>
      <c r="AD70" s="2">
        <v>11642</v>
      </c>
      <c r="AE70" s="2">
        <v>4221</v>
      </c>
      <c r="AF70" s="2">
        <v>1753</v>
      </c>
      <c r="AG70" s="2">
        <v>5902</v>
      </c>
      <c r="AH70" s="2">
        <v>4304</v>
      </c>
    </row>
    <row r="71" spans="1:34">
      <c r="A71" s="2" t="s">
        <v>376</v>
      </c>
      <c r="B71" s="2" t="e">
        <v>#N/A</v>
      </c>
      <c r="C71" s="2">
        <v>851669</v>
      </c>
      <c r="D71" s="2">
        <v>27297</v>
      </c>
      <c r="E71" s="2">
        <v>12923</v>
      </c>
      <c r="F71" s="2">
        <v>27633</v>
      </c>
      <c r="G71" s="2">
        <v>2821</v>
      </c>
      <c r="H71" s="2">
        <v>121007</v>
      </c>
      <c r="I71" s="2">
        <v>11000</v>
      </c>
      <c r="J71" s="2">
        <v>11881</v>
      </c>
      <c r="K71" s="2">
        <v>12433</v>
      </c>
      <c r="L71" s="149">
        <v>25721</v>
      </c>
      <c r="M71" s="2">
        <v>59812</v>
      </c>
      <c r="N71" s="2">
        <v>66476</v>
      </c>
      <c r="O71" s="2">
        <v>9704</v>
      </c>
      <c r="P71" s="2">
        <v>17226</v>
      </c>
      <c r="Q71" s="2">
        <v>7923</v>
      </c>
      <c r="R71" s="2">
        <v>91832</v>
      </c>
      <c r="S71" s="2">
        <v>32450</v>
      </c>
      <c r="T71" s="2">
        <v>20589</v>
      </c>
      <c r="U71" s="2">
        <v>16433</v>
      </c>
      <c r="V71" s="2">
        <v>29811</v>
      </c>
      <c r="W71" s="2">
        <v>1805</v>
      </c>
      <c r="X71" s="2">
        <v>950</v>
      </c>
      <c r="Y71" s="2">
        <v>4996</v>
      </c>
      <c r="Z71" s="2">
        <v>22471</v>
      </c>
      <c r="AA71" s="2">
        <v>839</v>
      </c>
      <c r="AB71" s="2">
        <v>10570</v>
      </c>
      <c r="AC71" s="2">
        <v>44</v>
      </c>
      <c r="AD71" s="2">
        <v>6251</v>
      </c>
      <c r="AE71" s="2">
        <v>13612</v>
      </c>
      <c r="AF71" s="2">
        <v>522</v>
      </c>
      <c r="AG71" s="2">
        <v>2608</v>
      </c>
      <c r="AH71" s="2">
        <v>182031</v>
      </c>
    </row>
    <row r="72" spans="1:34">
      <c r="A72" s="2" t="s">
        <v>377</v>
      </c>
      <c r="B72" s="2" t="e">
        <v>#N/A</v>
      </c>
      <c r="C72" s="2">
        <v>3829593</v>
      </c>
      <c r="D72" s="2">
        <v>3559</v>
      </c>
      <c r="E72" s="2">
        <v>61329</v>
      </c>
      <c r="F72" s="2">
        <v>288804</v>
      </c>
      <c r="G72" s="2">
        <v>58043</v>
      </c>
      <c r="H72" s="2">
        <v>4514</v>
      </c>
      <c r="I72" s="2">
        <v>109741</v>
      </c>
      <c r="J72" s="2">
        <v>7737</v>
      </c>
      <c r="K72" s="2">
        <v>9872</v>
      </c>
      <c r="L72" s="149">
        <v>88503</v>
      </c>
      <c r="M72" s="2">
        <v>423294</v>
      </c>
      <c r="N72" s="2">
        <v>431357</v>
      </c>
      <c r="O72" s="2">
        <v>131535</v>
      </c>
      <c r="P72" s="2">
        <v>173445</v>
      </c>
      <c r="Q72" s="2">
        <v>49276</v>
      </c>
      <c r="R72" s="2">
        <v>839064</v>
      </c>
      <c r="S72" s="2">
        <v>86500</v>
      </c>
      <c r="T72" s="2">
        <v>48558</v>
      </c>
      <c r="U72" s="2">
        <v>23244</v>
      </c>
      <c r="V72" s="2">
        <v>715398</v>
      </c>
      <c r="W72" s="2">
        <v>28182</v>
      </c>
      <c r="X72" s="2">
        <v>11555</v>
      </c>
      <c r="Y72" s="2">
        <v>36494</v>
      </c>
      <c r="Z72" s="2">
        <v>57977</v>
      </c>
      <c r="AA72" s="2">
        <v>48580</v>
      </c>
      <c r="AB72" s="2">
        <v>28110</v>
      </c>
      <c r="AC72" s="2">
        <v>33</v>
      </c>
      <c r="AD72" s="2">
        <v>25034</v>
      </c>
      <c r="AE72" s="2">
        <v>12497</v>
      </c>
      <c r="AF72" s="2">
        <v>22</v>
      </c>
      <c r="AG72" s="2">
        <v>7338</v>
      </c>
      <c r="AH72" s="2">
        <v>19998</v>
      </c>
    </row>
    <row r="73" spans="1:34">
      <c r="A73" s="2" t="s">
        <v>270</v>
      </c>
      <c r="B73" s="2" t="e">
        <v>#N/A</v>
      </c>
      <c r="C73" s="2">
        <v>10424602</v>
      </c>
      <c r="D73" s="2">
        <v>25087</v>
      </c>
      <c r="E73" s="2">
        <v>127958</v>
      </c>
      <c r="F73" s="2">
        <v>539832</v>
      </c>
      <c r="G73" s="2">
        <v>32833</v>
      </c>
      <c r="H73" s="2">
        <v>67143</v>
      </c>
      <c r="I73" s="2">
        <v>194084</v>
      </c>
      <c r="J73" s="2">
        <v>50399</v>
      </c>
      <c r="K73" s="2">
        <v>37407</v>
      </c>
      <c r="L73" s="149">
        <v>229093</v>
      </c>
      <c r="M73" s="2">
        <v>1525586</v>
      </c>
      <c r="N73" s="2">
        <v>1926192</v>
      </c>
      <c r="O73" s="2">
        <v>315059</v>
      </c>
      <c r="P73" s="2">
        <v>367852</v>
      </c>
      <c r="Q73" s="2">
        <v>114255</v>
      </c>
      <c r="R73" s="2">
        <v>784834</v>
      </c>
      <c r="S73" s="2">
        <v>397597</v>
      </c>
      <c r="T73" s="2">
        <v>182368</v>
      </c>
      <c r="U73" s="2">
        <v>83304</v>
      </c>
      <c r="V73" s="2">
        <v>2601887</v>
      </c>
      <c r="W73" s="2">
        <v>68738</v>
      </c>
      <c r="X73" s="2">
        <v>9753</v>
      </c>
      <c r="Y73" s="2">
        <v>93930</v>
      </c>
      <c r="Z73" s="2">
        <v>193503</v>
      </c>
      <c r="AA73" s="2">
        <v>48786</v>
      </c>
      <c r="AB73" s="2">
        <v>96515</v>
      </c>
      <c r="AC73" s="2">
        <v>636</v>
      </c>
      <c r="AD73" s="2">
        <v>46630</v>
      </c>
      <c r="AE73" s="2">
        <v>33275</v>
      </c>
      <c r="AF73" s="2">
        <v>4259</v>
      </c>
      <c r="AG73" s="2">
        <v>17914</v>
      </c>
      <c r="AH73" s="2">
        <v>207893</v>
      </c>
    </row>
    <row r="74" spans="1:34">
      <c r="A74" s="2" t="s">
        <v>378</v>
      </c>
      <c r="B74" s="2" t="e">
        <v>#N/A</v>
      </c>
      <c r="C74" s="2">
        <v>14859848</v>
      </c>
      <c r="D74" s="2">
        <v>34353</v>
      </c>
      <c r="E74" s="2">
        <v>22943</v>
      </c>
      <c r="F74" s="2">
        <v>669133</v>
      </c>
      <c r="G74" s="2">
        <v>489986</v>
      </c>
      <c r="H74" s="2">
        <v>268402</v>
      </c>
      <c r="I74" s="2">
        <v>382003</v>
      </c>
      <c r="J74" s="2">
        <v>173571</v>
      </c>
      <c r="K74" s="2">
        <v>111842</v>
      </c>
      <c r="L74" s="149">
        <v>15662</v>
      </c>
      <c r="M74" s="2">
        <v>918112</v>
      </c>
      <c r="N74" s="2">
        <v>709882</v>
      </c>
      <c r="O74" s="2">
        <v>1148828</v>
      </c>
      <c r="P74" s="2">
        <v>577569</v>
      </c>
      <c r="Q74" s="2">
        <v>531214</v>
      </c>
      <c r="R74" s="2">
        <v>756903</v>
      </c>
      <c r="S74" s="2">
        <v>552265</v>
      </c>
      <c r="T74" s="2">
        <v>604748</v>
      </c>
      <c r="U74" s="2">
        <v>1026149</v>
      </c>
      <c r="V74" s="2">
        <v>935655</v>
      </c>
      <c r="W74" s="2">
        <v>810114</v>
      </c>
      <c r="X74" s="2">
        <v>158084</v>
      </c>
      <c r="Y74" s="2">
        <v>522441</v>
      </c>
      <c r="Z74" s="2">
        <v>931957</v>
      </c>
      <c r="AA74" s="2">
        <v>275598</v>
      </c>
      <c r="AB74" s="2">
        <v>833485</v>
      </c>
      <c r="AC74" s="2">
        <v>32060</v>
      </c>
      <c r="AD74" s="2">
        <v>388770</v>
      </c>
      <c r="AE74" s="2">
        <v>316182</v>
      </c>
      <c r="AF74" s="2">
        <v>121724</v>
      </c>
      <c r="AG74" s="2">
        <v>96364</v>
      </c>
      <c r="AH74" s="2">
        <v>443851</v>
      </c>
    </row>
    <row r="75" spans="1:34">
      <c r="A75" s="2" t="s">
        <v>379</v>
      </c>
      <c r="B75" s="2" t="e">
        <v>#N/A</v>
      </c>
      <c r="C75" s="2">
        <v>1618138</v>
      </c>
      <c r="D75" s="2">
        <v>3458</v>
      </c>
      <c r="E75" s="2">
        <v>60598</v>
      </c>
      <c r="F75" s="2">
        <v>90024</v>
      </c>
      <c r="G75" s="2">
        <v>5092</v>
      </c>
      <c r="H75" s="2">
        <v>7885</v>
      </c>
      <c r="I75" s="2">
        <v>31243</v>
      </c>
      <c r="J75" s="2">
        <v>3434</v>
      </c>
      <c r="K75" s="2">
        <v>3043</v>
      </c>
      <c r="L75" s="149">
        <v>2445</v>
      </c>
      <c r="M75" s="2">
        <v>85349</v>
      </c>
      <c r="N75" s="2">
        <v>88325</v>
      </c>
      <c r="O75" s="2">
        <v>77705</v>
      </c>
      <c r="P75" s="2">
        <v>30447</v>
      </c>
      <c r="Q75" s="2">
        <v>19903</v>
      </c>
      <c r="R75" s="2">
        <v>111060</v>
      </c>
      <c r="S75" s="2">
        <v>29746</v>
      </c>
      <c r="T75" s="2">
        <v>57631</v>
      </c>
      <c r="U75" s="2">
        <v>63670</v>
      </c>
      <c r="V75" s="2">
        <v>638083</v>
      </c>
      <c r="W75" s="2">
        <v>31640</v>
      </c>
      <c r="X75" s="2">
        <v>9850</v>
      </c>
      <c r="Y75" s="2">
        <v>16668</v>
      </c>
      <c r="Z75" s="2">
        <v>55892</v>
      </c>
      <c r="AA75" s="2">
        <v>30672</v>
      </c>
      <c r="AB75" s="2">
        <v>37889</v>
      </c>
      <c r="AC75" s="2">
        <v>318</v>
      </c>
      <c r="AD75" s="2">
        <v>17276</v>
      </c>
      <c r="AE75" s="2">
        <v>1928</v>
      </c>
      <c r="AF75" s="2">
        <v>1563</v>
      </c>
      <c r="AG75" s="2">
        <v>856</v>
      </c>
      <c r="AH75" s="2">
        <v>4445</v>
      </c>
    </row>
    <row r="76" spans="1:34">
      <c r="A76" s="2" t="s">
        <v>380</v>
      </c>
      <c r="B76" s="2" t="e">
        <v>#N/A</v>
      </c>
      <c r="C76" s="2">
        <v>3708388</v>
      </c>
      <c r="D76" s="2">
        <v>1304</v>
      </c>
      <c r="E76" s="2">
        <v>3620</v>
      </c>
      <c r="F76" s="2">
        <v>149001</v>
      </c>
      <c r="G76" s="2">
        <v>76083</v>
      </c>
      <c r="H76" s="2">
        <v>11495</v>
      </c>
      <c r="I76" s="2">
        <v>84936</v>
      </c>
      <c r="J76" s="2">
        <v>4</v>
      </c>
      <c r="K76" s="2">
        <v>37</v>
      </c>
      <c r="L76" s="149">
        <v>9842</v>
      </c>
      <c r="M76" s="2">
        <v>102897</v>
      </c>
      <c r="N76" s="2">
        <v>60567</v>
      </c>
      <c r="O76" s="2">
        <v>35503</v>
      </c>
      <c r="P76" s="2">
        <v>288814</v>
      </c>
      <c r="Q76" s="2">
        <v>538349</v>
      </c>
      <c r="R76" s="2">
        <v>208574</v>
      </c>
      <c r="S76" s="2">
        <v>134208</v>
      </c>
      <c r="T76" s="2">
        <v>94693</v>
      </c>
      <c r="U76" s="2">
        <v>159457</v>
      </c>
      <c r="V76" s="2">
        <v>1187042</v>
      </c>
      <c r="W76" s="2">
        <v>116935</v>
      </c>
      <c r="X76" s="2">
        <v>91</v>
      </c>
      <c r="Y76" s="2">
        <v>48067</v>
      </c>
      <c r="Z76" s="2">
        <v>197247</v>
      </c>
      <c r="AA76" s="2">
        <v>36299</v>
      </c>
      <c r="AB76" s="2">
        <v>58108</v>
      </c>
      <c r="AD76" s="2">
        <v>40613</v>
      </c>
      <c r="AE76" s="2">
        <v>28494</v>
      </c>
      <c r="AF76" s="2">
        <v>3319</v>
      </c>
      <c r="AG76" s="2">
        <v>3561</v>
      </c>
      <c r="AH76" s="2">
        <v>29229</v>
      </c>
    </row>
    <row r="77" spans="1:34">
      <c r="A77" s="2" t="s">
        <v>381</v>
      </c>
      <c r="B77" s="2" t="e">
        <v>#N/A</v>
      </c>
      <c r="C77" s="2">
        <v>1312510</v>
      </c>
      <c r="E77" s="2">
        <v>70</v>
      </c>
      <c r="F77" s="2">
        <v>243</v>
      </c>
      <c r="G77" s="2">
        <v>8229</v>
      </c>
      <c r="H77" s="2">
        <v>26122</v>
      </c>
      <c r="I77" s="2">
        <v>10996</v>
      </c>
      <c r="K77" s="2">
        <v>15629</v>
      </c>
      <c r="M77" s="2">
        <v>910</v>
      </c>
      <c r="N77" s="2">
        <v>30</v>
      </c>
      <c r="O77" s="2">
        <v>111</v>
      </c>
      <c r="P77" s="2">
        <v>80</v>
      </c>
      <c r="Q77" s="2">
        <v>2791</v>
      </c>
      <c r="R77" s="2">
        <v>1147</v>
      </c>
      <c r="S77" s="2">
        <v>293</v>
      </c>
      <c r="T77" s="2">
        <v>12</v>
      </c>
      <c r="U77" s="2">
        <v>3048</v>
      </c>
      <c r="V77" s="2">
        <v>5122</v>
      </c>
      <c r="W77" s="2">
        <v>4310</v>
      </c>
      <c r="X77" s="2">
        <v>0.4</v>
      </c>
      <c r="Z77" s="2">
        <v>34189</v>
      </c>
      <c r="AA77" s="2">
        <v>606</v>
      </c>
      <c r="AB77" s="2">
        <v>355353</v>
      </c>
      <c r="AD77" s="2">
        <v>2329</v>
      </c>
      <c r="AE77" s="2">
        <v>41780</v>
      </c>
      <c r="AF77" s="2">
        <v>31820</v>
      </c>
      <c r="AG77" s="2">
        <v>146069</v>
      </c>
      <c r="AH77" s="2">
        <v>621224</v>
      </c>
    </row>
    <row r="78" spans="1:34">
      <c r="A78" s="2" t="s">
        <v>382</v>
      </c>
      <c r="B78" s="2" t="e">
        <v>#N/A</v>
      </c>
      <c r="C78" s="2">
        <v>39536259</v>
      </c>
      <c r="D78" s="2">
        <v>36195</v>
      </c>
      <c r="E78" s="2">
        <v>822632</v>
      </c>
      <c r="F78" s="2">
        <v>6813158</v>
      </c>
      <c r="G78" s="2">
        <v>2129979</v>
      </c>
      <c r="H78" s="2">
        <v>1159775</v>
      </c>
      <c r="I78" s="2">
        <v>3341819</v>
      </c>
      <c r="J78" s="2">
        <v>387015</v>
      </c>
      <c r="K78" s="2">
        <v>325063</v>
      </c>
      <c r="L78" s="149">
        <v>1412952</v>
      </c>
      <c r="M78" s="2">
        <v>4416422</v>
      </c>
      <c r="N78" s="2">
        <v>531271</v>
      </c>
      <c r="O78" s="2">
        <v>1623249</v>
      </c>
      <c r="P78" s="2">
        <v>1251962</v>
      </c>
      <c r="Q78" s="2">
        <v>650983</v>
      </c>
      <c r="R78" s="2">
        <v>3204967</v>
      </c>
      <c r="S78" s="2">
        <v>1147696</v>
      </c>
      <c r="T78" s="2">
        <v>1781540</v>
      </c>
      <c r="U78" s="2">
        <v>1136314</v>
      </c>
      <c r="V78" s="2">
        <v>1669081</v>
      </c>
      <c r="W78" s="2">
        <v>1161817</v>
      </c>
      <c r="X78" s="2">
        <v>325</v>
      </c>
      <c r="Y78" s="2">
        <v>413471</v>
      </c>
      <c r="Z78" s="2">
        <v>1349870</v>
      </c>
      <c r="AA78" s="2">
        <v>63432</v>
      </c>
      <c r="AB78" s="2">
        <v>891323</v>
      </c>
      <c r="AC78" s="2">
        <v>117</v>
      </c>
      <c r="AD78" s="2">
        <v>457109</v>
      </c>
      <c r="AE78" s="2">
        <v>539684</v>
      </c>
      <c r="AF78" s="2">
        <v>128677</v>
      </c>
      <c r="AG78" s="2">
        <v>181291</v>
      </c>
      <c r="AH78" s="2">
        <v>507072</v>
      </c>
    </row>
    <row r="79" spans="1:34">
      <c r="A79" s="2" t="s">
        <v>383</v>
      </c>
      <c r="B79" s="2" t="e">
        <v>#N/A</v>
      </c>
      <c r="C79" s="2">
        <v>16402624</v>
      </c>
      <c r="E79" s="2">
        <v>2450</v>
      </c>
      <c r="F79" s="2">
        <v>117641</v>
      </c>
      <c r="G79" s="2">
        <v>387414</v>
      </c>
      <c r="H79" s="2">
        <v>5152200</v>
      </c>
      <c r="I79" s="2">
        <v>182735</v>
      </c>
      <c r="J79" s="2">
        <v>12891</v>
      </c>
      <c r="K79" s="2">
        <v>964</v>
      </c>
      <c r="L79" s="149">
        <v>932</v>
      </c>
      <c r="M79" s="2">
        <v>357953</v>
      </c>
      <c r="N79" s="2">
        <v>21946</v>
      </c>
      <c r="O79" s="2">
        <v>358</v>
      </c>
      <c r="P79" s="2">
        <v>349821</v>
      </c>
      <c r="Q79" s="2">
        <v>11008</v>
      </c>
      <c r="R79" s="2">
        <v>870497</v>
      </c>
      <c r="S79" s="2">
        <v>178098</v>
      </c>
      <c r="T79" s="2">
        <v>20427</v>
      </c>
      <c r="U79" s="2">
        <v>180648</v>
      </c>
      <c r="V79" s="2">
        <v>359935</v>
      </c>
      <c r="W79" s="2">
        <v>1136649</v>
      </c>
      <c r="X79" s="2">
        <v>70</v>
      </c>
      <c r="Y79" s="2">
        <v>241476</v>
      </c>
      <c r="Z79" s="2">
        <v>875933</v>
      </c>
      <c r="AA79" s="2">
        <v>676880</v>
      </c>
      <c r="AB79" s="2">
        <v>317078</v>
      </c>
      <c r="AD79" s="2">
        <v>542734</v>
      </c>
      <c r="AE79" s="2">
        <v>866861</v>
      </c>
      <c r="AF79" s="2">
        <v>1133783</v>
      </c>
      <c r="AG79" s="2">
        <v>2242365</v>
      </c>
      <c r="AH79" s="2">
        <v>160877</v>
      </c>
    </row>
    <row r="80" spans="1:34">
      <c r="A80" s="2" t="s">
        <v>384</v>
      </c>
      <c r="B80" s="2" t="e">
        <v>#N/A</v>
      </c>
      <c r="C80" s="2">
        <v>48709881</v>
      </c>
      <c r="E80" s="2">
        <v>68</v>
      </c>
      <c r="F80" s="2">
        <v>1739</v>
      </c>
      <c r="G80" s="2">
        <v>880197</v>
      </c>
      <c r="H80" s="2">
        <v>6660592</v>
      </c>
      <c r="I80" s="2">
        <v>858129</v>
      </c>
      <c r="J80" s="2">
        <v>26</v>
      </c>
      <c r="K80" s="2">
        <v>1</v>
      </c>
      <c r="N80" s="2">
        <v>41</v>
      </c>
      <c r="O80" s="2">
        <v>0.2</v>
      </c>
      <c r="P80" s="2">
        <v>138912</v>
      </c>
      <c r="Q80" s="2">
        <v>4491</v>
      </c>
      <c r="R80" s="2">
        <v>10089529</v>
      </c>
      <c r="S80" s="2">
        <v>2352594</v>
      </c>
      <c r="T80" s="2">
        <v>220397</v>
      </c>
      <c r="U80" s="2">
        <v>28849</v>
      </c>
      <c r="V80" s="2">
        <v>74363</v>
      </c>
      <c r="W80" s="2">
        <v>3314763</v>
      </c>
      <c r="X80" s="2">
        <v>19</v>
      </c>
      <c r="Y80" s="2">
        <v>587438</v>
      </c>
      <c r="Z80" s="2">
        <v>747495</v>
      </c>
      <c r="AA80" s="2">
        <v>2524012</v>
      </c>
      <c r="AB80" s="2">
        <v>2773169</v>
      </c>
      <c r="AD80" s="2">
        <v>1063207</v>
      </c>
      <c r="AE80" s="2">
        <v>3362519</v>
      </c>
      <c r="AF80" s="2">
        <v>3034608</v>
      </c>
      <c r="AG80" s="2">
        <v>1615343</v>
      </c>
      <c r="AH80" s="2">
        <v>8377378</v>
      </c>
    </row>
    <row r="81" spans="1:34">
      <c r="A81" s="2" t="s">
        <v>385</v>
      </c>
      <c r="B81" s="2" t="e">
        <v>#N/A</v>
      </c>
      <c r="C81" s="2">
        <v>1688187</v>
      </c>
      <c r="E81" s="2">
        <v>18</v>
      </c>
      <c r="F81" s="2">
        <v>1385</v>
      </c>
      <c r="H81" s="2">
        <v>174768</v>
      </c>
      <c r="I81" s="2">
        <v>113904</v>
      </c>
      <c r="K81" s="2">
        <v>366</v>
      </c>
      <c r="M81" s="2">
        <v>198</v>
      </c>
      <c r="N81" s="2">
        <v>38</v>
      </c>
      <c r="O81" s="2">
        <v>39984</v>
      </c>
      <c r="P81" s="2">
        <v>21637</v>
      </c>
      <c r="Q81" s="2">
        <v>69827</v>
      </c>
      <c r="R81" s="2">
        <v>83972</v>
      </c>
      <c r="S81" s="2">
        <v>211328</v>
      </c>
      <c r="T81" s="2">
        <v>0.04</v>
      </c>
      <c r="U81" s="2">
        <v>88096</v>
      </c>
      <c r="V81" s="2">
        <v>63800</v>
      </c>
      <c r="W81" s="2">
        <v>6180</v>
      </c>
      <c r="X81" s="2" t="s">
        <v>336</v>
      </c>
      <c r="Y81" s="2">
        <v>53</v>
      </c>
      <c r="Z81" s="2">
        <v>148561</v>
      </c>
      <c r="AA81" s="2">
        <v>97</v>
      </c>
      <c r="AB81" s="2">
        <v>278436</v>
      </c>
      <c r="AD81" s="2">
        <v>200307</v>
      </c>
      <c r="AE81" s="2">
        <v>140289</v>
      </c>
      <c r="AF81" s="2">
        <v>44943</v>
      </c>
    </row>
    <row r="82" spans="1:34">
      <c r="A82" s="2" t="s">
        <v>386</v>
      </c>
      <c r="B82" s="2" t="e">
        <v>#N/A</v>
      </c>
      <c r="C82" s="2">
        <v>693268</v>
      </c>
      <c r="D82" s="2">
        <v>807</v>
      </c>
      <c r="E82" s="2">
        <v>62</v>
      </c>
      <c r="F82" s="2">
        <v>385</v>
      </c>
      <c r="G82" s="2">
        <v>1312</v>
      </c>
      <c r="H82" s="2">
        <v>80142</v>
      </c>
      <c r="I82" s="2">
        <v>16980</v>
      </c>
      <c r="J82" s="2">
        <v>327</v>
      </c>
      <c r="K82" s="2" t="s">
        <v>336</v>
      </c>
      <c r="L82" s="149">
        <v>1</v>
      </c>
      <c r="M82" s="2">
        <v>64500</v>
      </c>
      <c r="N82" s="2">
        <v>5884</v>
      </c>
      <c r="O82" s="2">
        <v>2815</v>
      </c>
      <c r="P82" s="2">
        <v>412889</v>
      </c>
      <c r="Q82" s="2">
        <v>4105</v>
      </c>
      <c r="R82" s="2">
        <v>6159</v>
      </c>
      <c r="S82" s="2">
        <v>3027</v>
      </c>
      <c r="T82" s="2">
        <v>185</v>
      </c>
      <c r="U82" s="2">
        <v>4358</v>
      </c>
      <c r="V82" s="2">
        <v>2530</v>
      </c>
      <c r="W82" s="2">
        <v>791</v>
      </c>
      <c r="X82" s="2">
        <v>2</v>
      </c>
      <c r="Y82" s="2">
        <v>815</v>
      </c>
      <c r="Z82" s="2">
        <v>9297</v>
      </c>
      <c r="AA82" s="2">
        <v>17493</v>
      </c>
      <c r="AB82" s="2">
        <v>5074</v>
      </c>
      <c r="AD82" s="2">
        <v>614</v>
      </c>
      <c r="AE82" s="2">
        <v>3161</v>
      </c>
      <c r="AF82" s="2">
        <v>23</v>
      </c>
      <c r="AG82" s="2">
        <v>8803</v>
      </c>
      <c r="AH82" s="2">
        <v>40727</v>
      </c>
    </row>
    <row r="83" spans="1:34">
      <c r="A83" s="2" t="s">
        <v>387</v>
      </c>
      <c r="B83" s="2" t="e">
        <v>#N/A</v>
      </c>
      <c r="C83" s="2">
        <v>5479931</v>
      </c>
      <c r="D83" s="2">
        <v>25044</v>
      </c>
      <c r="E83" s="2">
        <v>117023</v>
      </c>
      <c r="F83" s="2">
        <v>913719</v>
      </c>
      <c r="G83" s="2">
        <v>95896</v>
      </c>
      <c r="H83" s="2">
        <v>15470</v>
      </c>
      <c r="I83" s="2">
        <v>108211</v>
      </c>
      <c r="J83" s="2">
        <v>14949</v>
      </c>
      <c r="K83" s="2">
        <v>8531</v>
      </c>
      <c r="L83" s="149">
        <v>63390</v>
      </c>
      <c r="M83" s="2">
        <v>1056453</v>
      </c>
      <c r="N83" s="2">
        <v>691347</v>
      </c>
      <c r="O83" s="2">
        <v>344330</v>
      </c>
      <c r="P83" s="2">
        <v>125898</v>
      </c>
      <c r="Q83" s="2">
        <v>22577</v>
      </c>
      <c r="R83" s="2">
        <v>719420</v>
      </c>
      <c r="S83" s="2">
        <v>120519</v>
      </c>
      <c r="T83" s="2">
        <v>108070</v>
      </c>
      <c r="U83" s="2">
        <v>45841</v>
      </c>
      <c r="V83" s="2">
        <v>599692</v>
      </c>
      <c r="W83" s="2">
        <v>21123</v>
      </c>
      <c r="X83" s="2">
        <v>1343</v>
      </c>
      <c r="Y83" s="2">
        <v>67000</v>
      </c>
      <c r="Z83" s="2">
        <v>39236</v>
      </c>
      <c r="AA83" s="2">
        <v>46336</v>
      </c>
      <c r="AB83" s="2">
        <v>35616</v>
      </c>
      <c r="AC83" s="2">
        <v>92</v>
      </c>
      <c r="AD83" s="2">
        <v>34758</v>
      </c>
      <c r="AE83" s="2">
        <v>8623</v>
      </c>
      <c r="AF83" s="2">
        <v>1566</v>
      </c>
      <c r="AG83" s="2">
        <v>19368</v>
      </c>
      <c r="AH83" s="2">
        <v>8491</v>
      </c>
    </row>
    <row r="84" spans="1:34">
      <c r="A84" s="2" t="s">
        <v>388</v>
      </c>
      <c r="B84" s="2" t="e">
        <v>#N/A</v>
      </c>
      <c r="C84" s="2">
        <v>28151</v>
      </c>
      <c r="E84" s="2">
        <v>10614</v>
      </c>
      <c r="F84" s="2">
        <v>738</v>
      </c>
      <c r="G84" s="2">
        <v>6</v>
      </c>
      <c r="H84" s="2">
        <v>2139</v>
      </c>
      <c r="I84" s="2">
        <v>750</v>
      </c>
      <c r="J84" s="2">
        <v>0.3</v>
      </c>
      <c r="L84" s="149">
        <v>604</v>
      </c>
      <c r="M84" s="2">
        <v>5925</v>
      </c>
      <c r="N84" s="2">
        <v>701</v>
      </c>
      <c r="O84" s="2">
        <v>4</v>
      </c>
      <c r="P84" s="2">
        <v>329</v>
      </c>
      <c r="Q84" s="2">
        <v>393</v>
      </c>
      <c r="R84" s="2">
        <v>1968</v>
      </c>
      <c r="S84" s="2">
        <v>335</v>
      </c>
      <c r="U84" s="2">
        <v>197</v>
      </c>
      <c r="V84" s="2">
        <v>2699</v>
      </c>
      <c r="W84" s="2">
        <v>41</v>
      </c>
      <c r="X84" s="2">
        <v>0.03</v>
      </c>
      <c r="Y84" s="2">
        <v>0.1</v>
      </c>
      <c r="Z84" s="2">
        <v>555</v>
      </c>
      <c r="AA84" s="2">
        <v>31</v>
      </c>
      <c r="AB84" s="2">
        <v>0.2</v>
      </c>
      <c r="AD84" s="2">
        <v>42</v>
      </c>
      <c r="AE84" s="2">
        <v>0.2</v>
      </c>
      <c r="AF84" s="2">
        <v>72</v>
      </c>
      <c r="AH84" s="2">
        <v>7</v>
      </c>
    </row>
    <row r="85" spans="1:34">
      <c r="A85" s="2" t="s">
        <v>389</v>
      </c>
      <c r="B85" s="2" t="e">
        <v>#N/A</v>
      </c>
      <c r="C85" s="2">
        <v>265225</v>
      </c>
      <c r="D85" s="2">
        <v>8915</v>
      </c>
      <c r="E85" s="2">
        <v>2722</v>
      </c>
      <c r="F85" s="2">
        <v>2615</v>
      </c>
      <c r="G85" s="2">
        <v>552</v>
      </c>
      <c r="H85" s="2">
        <v>1981</v>
      </c>
      <c r="I85" s="2">
        <v>2748</v>
      </c>
      <c r="J85" s="2">
        <v>335</v>
      </c>
      <c r="K85" s="2">
        <v>135</v>
      </c>
      <c r="L85" s="149">
        <v>10634</v>
      </c>
      <c r="M85" s="2">
        <v>72908</v>
      </c>
      <c r="N85" s="2">
        <v>83324</v>
      </c>
      <c r="O85" s="2">
        <v>8323</v>
      </c>
      <c r="P85" s="2">
        <v>9698</v>
      </c>
      <c r="Q85" s="2">
        <v>4449</v>
      </c>
      <c r="R85" s="2">
        <v>13376</v>
      </c>
      <c r="S85" s="2">
        <v>2456</v>
      </c>
      <c r="T85" s="2">
        <v>2788</v>
      </c>
      <c r="U85" s="2">
        <v>1452</v>
      </c>
      <c r="V85" s="2">
        <v>31632</v>
      </c>
      <c r="W85" s="2">
        <v>1294</v>
      </c>
      <c r="X85" s="2">
        <v>0.01</v>
      </c>
      <c r="Y85" s="2">
        <v>1183</v>
      </c>
      <c r="Z85" s="2">
        <v>539</v>
      </c>
      <c r="AA85" s="2">
        <v>13</v>
      </c>
      <c r="AB85" s="2">
        <v>555</v>
      </c>
      <c r="AD85" s="2">
        <v>479</v>
      </c>
      <c r="AE85" s="2">
        <v>58</v>
      </c>
      <c r="AF85" s="2">
        <v>3</v>
      </c>
      <c r="AG85" s="2">
        <v>3</v>
      </c>
      <c r="AH85" s="2">
        <v>55</v>
      </c>
    </row>
    <row r="86" spans="1:34">
      <c r="A86" s="2" t="s">
        <v>390</v>
      </c>
      <c r="B86" s="2" t="e">
        <v>#N/A</v>
      </c>
      <c r="C86" s="2">
        <v>110074</v>
      </c>
      <c r="D86" s="2">
        <v>183</v>
      </c>
      <c r="E86" s="2">
        <v>59</v>
      </c>
      <c r="F86" s="2">
        <v>397</v>
      </c>
      <c r="G86" s="2">
        <v>5</v>
      </c>
      <c r="H86" s="2">
        <v>193</v>
      </c>
      <c r="I86" s="2">
        <v>555</v>
      </c>
      <c r="J86" s="2">
        <v>28</v>
      </c>
      <c r="K86" s="2">
        <v>37</v>
      </c>
      <c r="L86" s="149">
        <v>23</v>
      </c>
      <c r="M86" s="2">
        <v>9071</v>
      </c>
      <c r="N86" s="2">
        <v>5271</v>
      </c>
      <c r="O86" s="2">
        <v>4310</v>
      </c>
      <c r="P86" s="2">
        <v>2287</v>
      </c>
      <c r="Q86" s="2">
        <v>6124</v>
      </c>
      <c r="R86" s="2">
        <v>1861</v>
      </c>
      <c r="S86" s="2">
        <v>7166</v>
      </c>
      <c r="T86" s="2">
        <v>391</v>
      </c>
      <c r="U86" s="2">
        <v>14116</v>
      </c>
      <c r="V86" s="2">
        <v>49200</v>
      </c>
      <c r="W86" s="2">
        <v>673</v>
      </c>
      <c r="X86" s="2">
        <v>5</v>
      </c>
      <c r="Y86" s="2">
        <v>3706</v>
      </c>
      <c r="Z86" s="2">
        <v>912</v>
      </c>
      <c r="AA86" s="2">
        <v>1506</v>
      </c>
      <c r="AB86" s="2">
        <v>72</v>
      </c>
      <c r="AD86" s="2">
        <v>1627</v>
      </c>
      <c r="AE86" s="2">
        <v>286</v>
      </c>
      <c r="AH86" s="2">
        <v>8</v>
      </c>
    </row>
    <row r="87" spans="1:34">
      <c r="A87" s="2" t="s">
        <v>391</v>
      </c>
      <c r="B87" s="2" t="e">
        <v>#N/A</v>
      </c>
      <c r="C87" s="2">
        <v>348469</v>
      </c>
      <c r="D87" s="2">
        <v>8436</v>
      </c>
      <c r="E87" s="2">
        <v>6462</v>
      </c>
      <c r="F87" s="2">
        <v>30060</v>
      </c>
      <c r="G87" s="2">
        <v>12573</v>
      </c>
      <c r="H87" s="2">
        <v>1401</v>
      </c>
      <c r="I87" s="2">
        <v>8111</v>
      </c>
      <c r="J87" s="2">
        <v>13740</v>
      </c>
      <c r="K87" s="2">
        <v>16072</v>
      </c>
      <c r="L87" s="149">
        <v>226</v>
      </c>
      <c r="M87" s="2">
        <v>30521</v>
      </c>
      <c r="N87" s="2">
        <v>15609</v>
      </c>
      <c r="O87" s="2">
        <v>50102</v>
      </c>
      <c r="P87" s="2">
        <v>1954</v>
      </c>
      <c r="Q87" s="2">
        <v>26884</v>
      </c>
      <c r="R87" s="2">
        <v>37823</v>
      </c>
      <c r="S87" s="2">
        <v>21443</v>
      </c>
      <c r="T87" s="2">
        <v>7600</v>
      </c>
      <c r="U87" s="2">
        <v>19818</v>
      </c>
      <c r="V87" s="2">
        <v>7912</v>
      </c>
      <c r="W87" s="2">
        <v>8996</v>
      </c>
      <c r="X87" s="2">
        <v>2</v>
      </c>
      <c r="Y87" s="2">
        <v>1361</v>
      </c>
      <c r="Z87" s="2">
        <v>8132</v>
      </c>
      <c r="AA87" s="2">
        <v>6351</v>
      </c>
      <c r="AB87" s="2">
        <v>1280</v>
      </c>
      <c r="AC87" s="2">
        <v>2708</v>
      </c>
      <c r="AD87" s="2">
        <v>1928</v>
      </c>
      <c r="AE87" s="2">
        <v>307</v>
      </c>
      <c r="AF87" s="2">
        <v>96</v>
      </c>
      <c r="AH87" s="2">
        <v>563</v>
      </c>
    </row>
    <row r="88" spans="1:34">
      <c r="A88" s="2" t="s">
        <v>392</v>
      </c>
      <c r="B88" s="2" t="e">
        <v>#N/A</v>
      </c>
      <c r="C88" s="2">
        <v>282300</v>
      </c>
      <c r="D88" s="2">
        <v>7770</v>
      </c>
      <c r="E88" s="2">
        <v>14409</v>
      </c>
      <c r="F88" s="2">
        <v>2931</v>
      </c>
      <c r="G88" s="2">
        <v>304</v>
      </c>
      <c r="H88" s="2">
        <v>3816</v>
      </c>
      <c r="I88" s="2">
        <v>14814</v>
      </c>
      <c r="J88" s="2">
        <v>2370</v>
      </c>
      <c r="K88" s="2">
        <v>7117</v>
      </c>
      <c r="L88" s="149">
        <v>17537</v>
      </c>
      <c r="M88" s="2">
        <v>17723</v>
      </c>
      <c r="N88" s="2">
        <v>1147</v>
      </c>
      <c r="O88" s="2">
        <v>3245</v>
      </c>
      <c r="P88" s="2">
        <v>2351</v>
      </c>
      <c r="Q88" s="2">
        <v>15111</v>
      </c>
      <c r="R88" s="2">
        <v>875</v>
      </c>
      <c r="S88" s="2">
        <v>9808</v>
      </c>
      <c r="T88" s="2">
        <v>6077</v>
      </c>
      <c r="U88" s="2">
        <v>22354</v>
      </c>
      <c r="V88" s="2">
        <v>2877</v>
      </c>
      <c r="W88" s="2">
        <v>785</v>
      </c>
      <c r="Y88" s="2">
        <v>285</v>
      </c>
      <c r="Z88" s="2">
        <v>39890</v>
      </c>
      <c r="AA88" s="2">
        <v>10595</v>
      </c>
      <c r="AB88" s="2">
        <v>28</v>
      </c>
      <c r="AD88" s="2">
        <v>77461</v>
      </c>
      <c r="AE88" s="2">
        <v>609</v>
      </c>
      <c r="AH88" s="2">
        <v>13</v>
      </c>
    </row>
    <row r="89" spans="1:34">
      <c r="A89" s="2" t="s">
        <v>393</v>
      </c>
      <c r="B89" s="2" t="e">
        <v>#N/A</v>
      </c>
      <c r="C89" s="2">
        <v>225301</v>
      </c>
      <c r="E89" s="2">
        <v>2690</v>
      </c>
      <c r="F89" s="2">
        <v>3903</v>
      </c>
      <c r="G89" s="2">
        <v>1756</v>
      </c>
      <c r="H89" s="2">
        <v>952</v>
      </c>
      <c r="I89" s="2">
        <v>23643</v>
      </c>
      <c r="J89" s="2">
        <v>2</v>
      </c>
      <c r="K89" s="2">
        <v>7</v>
      </c>
      <c r="L89" s="149">
        <v>10349</v>
      </c>
      <c r="M89" s="2">
        <v>33793</v>
      </c>
      <c r="N89" s="2">
        <v>57875</v>
      </c>
      <c r="O89" s="2">
        <v>2207</v>
      </c>
      <c r="P89" s="2">
        <v>29</v>
      </c>
      <c r="Q89" s="2">
        <v>3937</v>
      </c>
      <c r="R89" s="2">
        <v>2335</v>
      </c>
      <c r="S89" s="2">
        <v>1011</v>
      </c>
      <c r="T89" s="2">
        <v>18576</v>
      </c>
      <c r="U89" s="2">
        <v>157</v>
      </c>
      <c r="V89" s="2">
        <v>34265</v>
      </c>
      <c r="W89" s="2">
        <v>118</v>
      </c>
      <c r="Y89" s="2">
        <v>1702</v>
      </c>
      <c r="Z89" s="2">
        <v>87</v>
      </c>
      <c r="AA89" s="2">
        <v>146</v>
      </c>
      <c r="AB89" s="2">
        <v>15403</v>
      </c>
      <c r="AD89" s="2">
        <v>852</v>
      </c>
      <c r="AE89" s="2">
        <v>0.3</v>
      </c>
      <c r="AF89" s="2">
        <v>9127</v>
      </c>
      <c r="AG89" s="2">
        <v>1</v>
      </c>
      <c r="AH89" s="2">
        <v>378</v>
      </c>
    </row>
    <row r="90" spans="1:34">
      <c r="A90" s="2" t="s">
        <v>394</v>
      </c>
      <c r="B90" s="2" t="e">
        <v>#N/A</v>
      </c>
      <c r="C90" s="2">
        <v>547607</v>
      </c>
      <c r="D90" s="2">
        <v>5606</v>
      </c>
      <c r="E90" s="2">
        <v>3089</v>
      </c>
      <c r="F90" s="2">
        <v>226</v>
      </c>
      <c r="G90" s="2">
        <v>7</v>
      </c>
      <c r="H90" s="2">
        <v>50</v>
      </c>
      <c r="I90" s="2">
        <v>434</v>
      </c>
      <c r="J90" s="2">
        <v>118</v>
      </c>
      <c r="K90" s="2" t="s">
        <v>336</v>
      </c>
      <c r="L90" s="149">
        <v>117356</v>
      </c>
      <c r="M90" s="2">
        <v>90699</v>
      </c>
      <c r="N90" s="2">
        <v>25930</v>
      </c>
      <c r="O90" s="2">
        <v>5874</v>
      </c>
      <c r="P90" s="2">
        <v>3025</v>
      </c>
      <c r="Q90" s="2">
        <v>38637</v>
      </c>
      <c r="R90" s="2">
        <v>22463</v>
      </c>
      <c r="S90" s="2">
        <v>657</v>
      </c>
      <c r="T90" s="2">
        <v>2516</v>
      </c>
      <c r="U90" s="2">
        <v>997</v>
      </c>
      <c r="V90" s="2">
        <v>114286</v>
      </c>
      <c r="W90" s="2">
        <v>1440</v>
      </c>
      <c r="Y90" s="2">
        <v>78364</v>
      </c>
      <c r="Z90" s="2">
        <v>15096</v>
      </c>
      <c r="AA90" s="2">
        <v>2114</v>
      </c>
      <c r="AB90" s="2">
        <v>86</v>
      </c>
      <c r="AD90" s="2">
        <v>90</v>
      </c>
      <c r="AE90" s="2">
        <v>1</v>
      </c>
      <c r="AG90" s="2">
        <v>18377</v>
      </c>
      <c r="AH90" s="2">
        <v>71</v>
      </c>
    </row>
    <row r="91" spans="1:34">
      <c r="A91" s="2" t="s">
        <v>395</v>
      </c>
      <c r="B91" s="2" t="e">
        <v>#N/A</v>
      </c>
      <c r="C91" s="2">
        <v>1173113</v>
      </c>
      <c r="D91" s="2">
        <v>19415</v>
      </c>
      <c r="E91" s="2">
        <v>11549</v>
      </c>
      <c r="F91" s="2">
        <v>39344</v>
      </c>
      <c r="G91" s="2">
        <v>179</v>
      </c>
      <c r="H91" s="2">
        <v>394</v>
      </c>
      <c r="I91" s="2">
        <v>2588</v>
      </c>
      <c r="J91" s="2">
        <v>338</v>
      </c>
      <c r="K91" s="2">
        <v>847</v>
      </c>
      <c r="L91" s="149">
        <v>34170</v>
      </c>
      <c r="M91" s="2">
        <v>127734</v>
      </c>
      <c r="N91" s="2">
        <v>46802</v>
      </c>
      <c r="O91" s="2">
        <v>9677</v>
      </c>
      <c r="P91" s="2">
        <v>12009</v>
      </c>
      <c r="Q91" s="2">
        <v>34267</v>
      </c>
      <c r="R91" s="2">
        <v>33262</v>
      </c>
      <c r="S91" s="2">
        <v>19582</v>
      </c>
      <c r="T91" s="2">
        <v>27802</v>
      </c>
      <c r="U91" s="2">
        <v>10084</v>
      </c>
      <c r="V91" s="2">
        <v>689277</v>
      </c>
      <c r="W91" s="2">
        <v>5778</v>
      </c>
      <c r="X91" s="2">
        <v>4</v>
      </c>
      <c r="Y91" s="2">
        <v>5333</v>
      </c>
      <c r="Z91" s="2">
        <v>30749</v>
      </c>
      <c r="AA91" s="2">
        <v>4375</v>
      </c>
      <c r="AB91" s="2">
        <v>1774</v>
      </c>
      <c r="AD91" s="2">
        <v>4633</v>
      </c>
      <c r="AE91" s="2">
        <v>782</v>
      </c>
      <c r="AF91" s="2">
        <v>20</v>
      </c>
      <c r="AG91" s="2">
        <v>73</v>
      </c>
      <c r="AH91" s="2">
        <v>273</v>
      </c>
    </row>
    <row r="92" spans="1:34">
      <c r="A92" s="2" t="s">
        <v>396</v>
      </c>
      <c r="B92" s="2" t="e">
        <v>#N/A</v>
      </c>
      <c r="C92" s="2">
        <v>95869122</v>
      </c>
      <c r="D92" s="2">
        <v>1329897</v>
      </c>
      <c r="E92" s="2">
        <v>1241390</v>
      </c>
      <c r="F92" s="2">
        <v>4992738</v>
      </c>
      <c r="G92" s="2">
        <v>4447744</v>
      </c>
      <c r="H92" s="2">
        <v>5930790</v>
      </c>
      <c r="I92" s="2">
        <v>3774508</v>
      </c>
      <c r="J92" s="2">
        <v>1811858</v>
      </c>
      <c r="K92" s="2">
        <v>1970787</v>
      </c>
      <c r="L92" s="149">
        <v>1078949</v>
      </c>
      <c r="M92" s="2">
        <v>6894042</v>
      </c>
      <c r="N92" s="2">
        <v>5093031</v>
      </c>
      <c r="O92" s="2">
        <v>3300863</v>
      </c>
      <c r="P92" s="2">
        <v>2718437</v>
      </c>
      <c r="Q92" s="2">
        <v>2936100</v>
      </c>
      <c r="R92" s="2">
        <v>6827547</v>
      </c>
      <c r="S92" s="2">
        <v>5336123</v>
      </c>
      <c r="T92" s="2">
        <v>3170708</v>
      </c>
      <c r="U92" s="2">
        <v>2570377</v>
      </c>
      <c r="V92" s="2">
        <v>7073298</v>
      </c>
      <c r="W92" s="2">
        <v>1438630</v>
      </c>
      <c r="X92" s="2">
        <v>498705</v>
      </c>
      <c r="Y92" s="2">
        <v>1305020</v>
      </c>
      <c r="Z92" s="2">
        <v>3078043</v>
      </c>
      <c r="AA92" s="2">
        <v>2085181</v>
      </c>
      <c r="AB92" s="2">
        <v>2280428</v>
      </c>
      <c r="AC92" s="2">
        <v>171644</v>
      </c>
      <c r="AD92" s="2">
        <v>3317024</v>
      </c>
      <c r="AE92" s="2">
        <v>1807855</v>
      </c>
      <c r="AF92" s="2">
        <v>457154</v>
      </c>
      <c r="AG92" s="2">
        <v>1717871</v>
      </c>
      <c r="AH92" s="2">
        <v>5212381</v>
      </c>
    </row>
    <row r="93" spans="1:34">
      <c r="A93" s="2" t="s">
        <v>397</v>
      </c>
      <c r="B93" s="2" t="e">
        <v>#N/A</v>
      </c>
      <c r="C93" s="2">
        <v>46578831</v>
      </c>
      <c r="D93" s="2">
        <v>142272</v>
      </c>
      <c r="E93" s="2">
        <v>500589</v>
      </c>
      <c r="F93" s="2">
        <v>2014050</v>
      </c>
      <c r="G93" s="2">
        <v>2678596</v>
      </c>
      <c r="H93" s="2">
        <v>4320446</v>
      </c>
      <c r="I93" s="2">
        <v>1660723</v>
      </c>
      <c r="J93" s="2">
        <v>923392</v>
      </c>
      <c r="K93" s="2">
        <v>1027248</v>
      </c>
      <c r="L93" s="149">
        <v>578699</v>
      </c>
      <c r="M93" s="2">
        <v>3945931</v>
      </c>
      <c r="N93" s="2">
        <v>2295466</v>
      </c>
      <c r="O93" s="2">
        <v>1644644</v>
      </c>
      <c r="P93" s="2">
        <v>1471697</v>
      </c>
      <c r="Q93" s="2">
        <v>1847318</v>
      </c>
      <c r="R93" s="2">
        <v>4330179</v>
      </c>
      <c r="S93" s="2">
        <v>2058134</v>
      </c>
      <c r="T93" s="2">
        <v>1450129</v>
      </c>
      <c r="U93" s="2">
        <v>811671</v>
      </c>
      <c r="V93" s="2">
        <v>2322673</v>
      </c>
      <c r="W93" s="2">
        <v>694563</v>
      </c>
      <c r="X93" s="2">
        <v>258137</v>
      </c>
      <c r="Y93" s="2">
        <v>545521</v>
      </c>
      <c r="Z93" s="2">
        <v>752788</v>
      </c>
      <c r="AA93" s="2">
        <v>1294169</v>
      </c>
      <c r="AB93" s="2">
        <v>784217</v>
      </c>
      <c r="AC93" s="2">
        <v>5052</v>
      </c>
      <c r="AD93" s="2">
        <v>1714470</v>
      </c>
      <c r="AE93" s="2">
        <v>686995</v>
      </c>
      <c r="AF93" s="2">
        <v>152695</v>
      </c>
      <c r="AG93" s="2">
        <v>1216828</v>
      </c>
      <c r="AH93" s="2">
        <v>2449539</v>
      </c>
    </row>
    <row r="94" spans="1:34">
      <c r="A94" s="2" t="s">
        <v>398</v>
      </c>
      <c r="B94" s="2" t="e">
        <v>#N/A</v>
      </c>
      <c r="C94" s="2">
        <v>33301021</v>
      </c>
      <c r="D94" s="2">
        <v>662768</v>
      </c>
      <c r="E94" s="2">
        <v>525685</v>
      </c>
      <c r="F94" s="2">
        <v>2267949</v>
      </c>
      <c r="G94" s="2">
        <v>1064289</v>
      </c>
      <c r="H94" s="2">
        <v>890277</v>
      </c>
      <c r="I94" s="2">
        <v>1161766</v>
      </c>
      <c r="J94" s="2">
        <v>480483</v>
      </c>
      <c r="K94" s="2">
        <v>624694</v>
      </c>
      <c r="L94" s="149">
        <v>330386</v>
      </c>
      <c r="M94" s="2">
        <v>1875295</v>
      </c>
      <c r="N94" s="2">
        <v>1621648</v>
      </c>
      <c r="O94" s="2">
        <v>1308285</v>
      </c>
      <c r="P94" s="2">
        <v>786358</v>
      </c>
      <c r="Q94" s="2">
        <v>723733</v>
      </c>
      <c r="R94" s="2">
        <v>1628226</v>
      </c>
      <c r="S94" s="2">
        <v>2404987</v>
      </c>
      <c r="T94" s="2">
        <v>1294114</v>
      </c>
      <c r="U94" s="2">
        <v>1316297</v>
      </c>
      <c r="V94" s="2">
        <v>2557511</v>
      </c>
      <c r="W94" s="2">
        <v>625374</v>
      </c>
      <c r="X94" s="2">
        <v>181765</v>
      </c>
      <c r="Y94" s="2">
        <v>502097</v>
      </c>
      <c r="Z94" s="2">
        <v>1940960</v>
      </c>
      <c r="AA94" s="2">
        <v>667700</v>
      </c>
      <c r="AB94" s="2">
        <v>1354327</v>
      </c>
      <c r="AC94" s="2">
        <v>97351</v>
      </c>
      <c r="AD94" s="2">
        <v>1193473</v>
      </c>
      <c r="AE94" s="2">
        <v>602986</v>
      </c>
      <c r="AF94" s="2">
        <v>255148</v>
      </c>
      <c r="AG94" s="2">
        <v>254373</v>
      </c>
      <c r="AH94" s="2">
        <v>2100717</v>
      </c>
    </row>
    <row r="95" spans="1:34">
      <c r="A95" s="2" t="s">
        <v>399</v>
      </c>
      <c r="B95" s="2" t="e">
        <v>#N/A</v>
      </c>
      <c r="C95" s="2">
        <v>3691004</v>
      </c>
      <c r="D95" s="2">
        <v>32831</v>
      </c>
      <c r="E95" s="2">
        <v>10</v>
      </c>
      <c r="F95" s="2">
        <v>114426</v>
      </c>
      <c r="G95" s="2">
        <v>59801</v>
      </c>
      <c r="H95" s="2">
        <v>106495</v>
      </c>
      <c r="I95" s="2">
        <v>215441</v>
      </c>
      <c r="J95" s="2">
        <v>84805</v>
      </c>
      <c r="M95" s="2">
        <v>378470</v>
      </c>
      <c r="N95" s="2">
        <v>673742</v>
      </c>
      <c r="P95" s="2">
        <v>256059</v>
      </c>
      <c r="Q95" s="2">
        <v>176760</v>
      </c>
      <c r="R95" s="2">
        <v>58193</v>
      </c>
      <c r="S95" s="2">
        <v>225956</v>
      </c>
      <c r="T95" s="2">
        <v>125985</v>
      </c>
      <c r="U95" s="2">
        <v>165371</v>
      </c>
      <c r="V95" s="2">
        <v>1009699</v>
      </c>
      <c r="X95" s="2">
        <v>3636</v>
      </c>
      <c r="Y95" s="2">
        <v>6</v>
      </c>
      <c r="AC95" s="2">
        <v>0.3</v>
      </c>
      <c r="AD95" s="2">
        <v>1414</v>
      </c>
      <c r="AE95" s="2">
        <v>170</v>
      </c>
      <c r="AF95" s="2">
        <v>1080</v>
      </c>
      <c r="AH95" s="2">
        <v>654</v>
      </c>
    </row>
    <row r="96" spans="1:34">
      <c r="A96" s="2" t="s">
        <v>400</v>
      </c>
      <c r="B96" s="2" t="e">
        <v>#N/A</v>
      </c>
      <c r="C96" s="2">
        <v>9911852</v>
      </c>
      <c r="D96" s="2">
        <v>263949</v>
      </c>
      <c r="E96" s="2">
        <v>131439</v>
      </c>
      <c r="F96" s="2">
        <v>428682</v>
      </c>
      <c r="G96" s="2">
        <v>255420</v>
      </c>
      <c r="H96" s="2">
        <v>128704</v>
      </c>
      <c r="I96" s="2">
        <v>222365</v>
      </c>
      <c r="J96" s="2">
        <v>103646</v>
      </c>
      <c r="K96" s="2">
        <v>111392</v>
      </c>
      <c r="L96" s="149">
        <v>159707</v>
      </c>
      <c r="M96" s="2">
        <v>615971</v>
      </c>
      <c r="N96" s="2">
        <v>879852</v>
      </c>
      <c r="O96" s="2">
        <v>375893</v>
      </c>
      <c r="P96" s="2">
        <v>385380</v>
      </c>
      <c r="Q96" s="2">
        <v>293880</v>
      </c>
      <c r="R96" s="2">
        <v>606935</v>
      </c>
      <c r="S96" s="2">
        <v>458096</v>
      </c>
      <c r="T96" s="2">
        <v>403246</v>
      </c>
      <c r="U96" s="2">
        <v>287618</v>
      </c>
      <c r="V96" s="2">
        <v>862953</v>
      </c>
      <c r="W96" s="2">
        <v>257625</v>
      </c>
      <c r="X96" s="2">
        <v>94519</v>
      </c>
      <c r="Y96" s="2">
        <v>275263</v>
      </c>
      <c r="Z96" s="2">
        <v>547969</v>
      </c>
      <c r="AA96" s="2">
        <v>349316</v>
      </c>
      <c r="AB96" s="2">
        <v>529496</v>
      </c>
      <c r="AC96" s="2">
        <v>39059</v>
      </c>
      <c r="AD96" s="2">
        <v>349197</v>
      </c>
      <c r="AE96" s="2">
        <v>156073</v>
      </c>
      <c r="AF96" s="2">
        <v>48977</v>
      </c>
      <c r="AG96" s="2">
        <v>51206</v>
      </c>
      <c r="AH96" s="2">
        <v>238026</v>
      </c>
    </row>
    <row r="97" spans="1:34">
      <c r="A97" s="2" t="s">
        <v>401</v>
      </c>
      <c r="B97" s="2" t="e">
        <v>#N/A</v>
      </c>
      <c r="C97" s="2">
        <v>3895376</v>
      </c>
      <c r="D97" s="2">
        <v>162447</v>
      </c>
      <c r="E97" s="2">
        <v>52793</v>
      </c>
      <c r="F97" s="2">
        <v>215968</v>
      </c>
      <c r="G97" s="2">
        <v>85311</v>
      </c>
      <c r="H97" s="2">
        <v>67495</v>
      </c>
      <c r="I97" s="2">
        <v>131837</v>
      </c>
      <c r="J97" s="2">
        <v>58366</v>
      </c>
      <c r="K97" s="2">
        <v>50913</v>
      </c>
      <c r="L97" s="149">
        <v>17544</v>
      </c>
      <c r="M97" s="2">
        <v>338245</v>
      </c>
      <c r="N97" s="2">
        <v>250879</v>
      </c>
      <c r="O97" s="2">
        <v>138037</v>
      </c>
      <c r="P97" s="2">
        <v>61257</v>
      </c>
      <c r="Q97" s="2">
        <v>69578</v>
      </c>
      <c r="R97" s="2">
        <v>240914</v>
      </c>
      <c r="S97" s="2">
        <v>260022</v>
      </c>
      <c r="T97" s="2">
        <v>146008</v>
      </c>
      <c r="U97" s="2">
        <v>159453</v>
      </c>
      <c r="V97" s="2">
        <v>381003</v>
      </c>
      <c r="W97" s="2">
        <v>115475</v>
      </c>
      <c r="X97" s="2">
        <v>51318</v>
      </c>
      <c r="Y97" s="2">
        <v>100575</v>
      </c>
      <c r="Z97" s="2">
        <v>191584</v>
      </c>
      <c r="AA97" s="2">
        <v>119519</v>
      </c>
      <c r="AB97" s="2">
        <v>150881</v>
      </c>
      <c r="AC97" s="2">
        <v>9423</v>
      </c>
      <c r="AD97" s="2">
        <v>118534</v>
      </c>
      <c r="AE97" s="2">
        <v>46822</v>
      </c>
      <c r="AF97" s="2">
        <v>17003</v>
      </c>
      <c r="AG97" s="2">
        <v>24759</v>
      </c>
      <c r="AH97" s="2">
        <v>61412</v>
      </c>
    </row>
    <row r="98" spans="1:34">
      <c r="A98" s="2" t="s">
        <v>402</v>
      </c>
      <c r="B98" s="2" t="e">
        <v>#N/A</v>
      </c>
      <c r="C98" s="2">
        <v>2204980</v>
      </c>
      <c r="D98" s="2">
        <v>61830</v>
      </c>
      <c r="E98" s="2">
        <v>7599</v>
      </c>
      <c r="F98" s="2">
        <v>64927</v>
      </c>
      <c r="G98" s="2">
        <v>33154</v>
      </c>
      <c r="H98" s="2">
        <v>14405</v>
      </c>
      <c r="I98" s="2">
        <v>51248</v>
      </c>
      <c r="J98" s="2">
        <v>21905</v>
      </c>
      <c r="K98" s="2">
        <v>18103</v>
      </c>
      <c r="L98" s="149">
        <v>14789</v>
      </c>
      <c r="M98" s="2">
        <v>97413</v>
      </c>
      <c r="N98" s="2">
        <v>518306</v>
      </c>
      <c r="O98" s="2">
        <v>43517</v>
      </c>
      <c r="P98" s="2">
        <v>30349</v>
      </c>
      <c r="Q98" s="2">
        <v>14044</v>
      </c>
      <c r="R98" s="2">
        <v>82071</v>
      </c>
      <c r="S98" s="2">
        <v>44323</v>
      </c>
      <c r="T98" s="2">
        <v>72162</v>
      </c>
      <c r="U98" s="2">
        <v>52583</v>
      </c>
      <c r="V98" s="2">
        <v>191295</v>
      </c>
      <c r="W98" s="2">
        <v>72186</v>
      </c>
      <c r="X98" s="2">
        <v>17463</v>
      </c>
      <c r="Y98" s="2">
        <v>116688</v>
      </c>
      <c r="Z98" s="2">
        <v>130421</v>
      </c>
      <c r="AA98" s="2">
        <v>67735</v>
      </c>
      <c r="AB98" s="2">
        <v>188433</v>
      </c>
      <c r="AC98" s="2">
        <v>9821</v>
      </c>
      <c r="AD98" s="2">
        <v>63895</v>
      </c>
      <c r="AE98" s="2">
        <v>45905</v>
      </c>
      <c r="AF98" s="2">
        <v>10567</v>
      </c>
      <c r="AG98" s="2">
        <v>22469</v>
      </c>
      <c r="AH98" s="2">
        <v>25375</v>
      </c>
    </row>
    <row r="99" spans="1:34">
      <c r="A99" s="2" t="s">
        <v>403</v>
      </c>
      <c r="B99" s="2" t="e">
        <v>#N/A</v>
      </c>
      <c r="C99" s="2">
        <v>729060</v>
      </c>
      <c r="D99" s="2">
        <v>6007</v>
      </c>
      <c r="E99" s="2">
        <v>17782</v>
      </c>
      <c r="F99" s="2">
        <v>37902</v>
      </c>
      <c r="G99" s="2">
        <v>18373</v>
      </c>
      <c r="H99" s="2">
        <v>12116</v>
      </c>
      <c r="I99" s="2">
        <v>6402</v>
      </c>
      <c r="J99" s="2">
        <v>1974</v>
      </c>
      <c r="K99" s="2">
        <v>15534</v>
      </c>
      <c r="L99" s="149">
        <v>21465</v>
      </c>
      <c r="M99" s="2">
        <v>31393</v>
      </c>
      <c r="N99" s="2">
        <v>18384</v>
      </c>
      <c r="O99" s="2">
        <v>57819</v>
      </c>
      <c r="P99" s="2">
        <v>19692</v>
      </c>
      <c r="Q99" s="2">
        <v>41347</v>
      </c>
      <c r="R99" s="2">
        <v>94600</v>
      </c>
      <c r="S99" s="2">
        <v>32784</v>
      </c>
      <c r="T99" s="2">
        <v>22403</v>
      </c>
      <c r="U99" s="2">
        <v>12866</v>
      </c>
      <c r="V99" s="2">
        <v>50820</v>
      </c>
      <c r="W99" s="2">
        <v>13651</v>
      </c>
      <c r="X99" s="2">
        <v>8995</v>
      </c>
      <c r="Y99" s="2">
        <v>3346</v>
      </c>
      <c r="Z99" s="2">
        <v>34628</v>
      </c>
      <c r="AA99" s="2">
        <v>29203</v>
      </c>
      <c r="AB99" s="2">
        <v>23294</v>
      </c>
      <c r="AC99" s="2">
        <v>4287</v>
      </c>
      <c r="AD99" s="2">
        <v>29420</v>
      </c>
      <c r="AE99" s="2">
        <v>6312</v>
      </c>
      <c r="AF99" s="2">
        <v>2185</v>
      </c>
      <c r="AG99" s="2">
        <v>883</v>
      </c>
      <c r="AH99" s="2">
        <v>53190</v>
      </c>
    </row>
    <row r="100" spans="1:34">
      <c r="A100" s="2" t="s">
        <v>404</v>
      </c>
      <c r="B100" s="2" t="e">
        <v>#N/A</v>
      </c>
      <c r="C100" s="2">
        <v>3082436</v>
      </c>
      <c r="D100" s="2">
        <v>33665</v>
      </c>
      <c r="E100" s="2">
        <v>53264</v>
      </c>
      <c r="F100" s="2">
        <v>109885</v>
      </c>
      <c r="G100" s="2">
        <v>118582</v>
      </c>
      <c r="H100" s="2">
        <v>34689</v>
      </c>
      <c r="I100" s="2">
        <v>32878</v>
      </c>
      <c r="J100" s="2">
        <v>21401</v>
      </c>
      <c r="K100" s="2">
        <v>26842</v>
      </c>
      <c r="L100" s="149">
        <v>105909</v>
      </c>
      <c r="M100" s="2">
        <v>148920</v>
      </c>
      <c r="N100" s="2">
        <v>92282</v>
      </c>
      <c r="O100" s="2">
        <v>136519</v>
      </c>
      <c r="P100" s="2">
        <v>274083</v>
      </c>
      <c r="Q100" s="2">
        <v>168911</v>
      </c>
      <c r="R100" s="2">
        <v>189350</v>
      </c>
      <c r="S100" s="2">
        <v>120967</v>
      </c>
      <c r="T100" s="2">
        <v>162673</v>
      </c>
      <c r="U100" s="2">
        <v>62716</v>
      </c>
      <c r="V100" s="2">
        <v>239834</v>
      </c>
      <c r="W100" s="2">
        <v>56313</v>
      </c>
      <c r="X100" s="2">
        <v>16743</v>
      </c>
      <c r="Y100" s="2">
        <v>54654</v>
      </c>
      <c r="Z100" s="2">
        <v>191336</v>
      </c>
      <c r="AA100" s="2">
        <v>132859</v>
      </c>
      <c r="AB100" s="2">
        <v>166888</v>
      </c>
      <c r="AC100" s="2">
        <v>15527</v>
      </c>
      <c r="AD100" s="2">
        <v>137347</v>
      </c>
      <c r="AE100" s="2">
        <v>57034</v>
      </c>
      <c r="AF100" s="2">
        <v>19222</v>
      </c>
      <c r="AG100" s="2">
        <v>3095</v>
      </c>
      <c r="AH100" s="2">
        <v>98049</v>
      </c>
    </row>
    <row r="101" spans="1:34">
      <c r="A101" s="2" t="s">
        <v>405</v>
      </c>
      <c r="B101" s="2" t="e">
        <v>#N/A</v>
      </c>
      <c r="C101" s="2">
        <v>17523385</v>
      </c>
      <c r="D101" s="2">
        <v>579784</v>
      </c>
      <c r="E101" s="2">
        <v>370137</v>
      </c>
      <c r="F101" s="2">
        <v>1240370</v>
      </c>
      <c r="G101" s="2">
        <v>792892</v>
      </c>
      <c r="H101" s="2">
        <v>494570</v>
      </c>
      <c r="I101" s="2">
        <v>647026</v>
      </c>
      <c r="J101" s="2">
        <v>306150</v>
      </c>
      <c r="K101" s="2">
        <v>305718</v>
      </c>
      <c r="L101" s="149">
        <v>569963</v>
      </c>
      <c r="M101" s="2">
        <v>976323</v>
      </c>
      <c r="N101" s="2">
        <v>825752</v>
      </c>
      <c r="O101" s="2">
        <v>475657</v>
      </c>
      <c r="P101" s="2">
        <v>440840</v>
      </c>
      <c r="Q101" s="2">
        <v>384534</v>
      </c>
      <c r="R101" s="2">
        <v>1232737</v>
      </c>
      <c r="S101" s="2">
        <v>838173</v>
      </c>
      <c r="T101" s="2">
        <v>692709</v>
      </c>
      <c r="U101" s="2">
        <v>650477</v>
      </c>
      <c r="V101" s="2">
        <v>1482103</v>
      </c>
      <c r="W101" s="2">
        <v>439273</v>
      </c>
      <c r="X101" s="2">
        <v>75196</v>
      </c>
      <c r="Y101" s="2">
        <v>323011</v>
      </c>
      <c r="Z101" s="2">
        <v>647122</v>
      </c>
      <c r="AA101" s="2">
        <v>367762</v>
      </c>
      <c r="AB101" s="2">
        <v>409957</v>
      </c>
      <c r="AC101" s="2">
        <v>21165</v>
      </c>
      <c r="AD101" s="2">
        <v>774785</v>
      </c>
      <c r="AE101" s="2">
        <v>557318</v>
      </c>
      <c r="AF101" s="2">
        <v>81988</v>
      </c>
      <c r="AG101" s="2">
        <v>88412</v>
      </c>
      <c r="AH101" s="2">
        <v>431480</v>
      </c>
    </row>
    <row r="102" spans="1:34">
      <c r="A102" s="2" t="s">
        <v>406</v>
      </c>
      <c r="B102" s="2" t="e">
        <v>#N/A</v>
      </c>
      <c r="C102" s="2">
        <v>9570622</v>
      </c>
      <c r="D102" s="2">
        <v>169726</v>
      </c>
      <c r="E102" s="2">
        <v>174128</v>
      </c>
      <c r="F102" s="2">
        <v>799554</v>
      </c>
      <c r="G102" s="2">
        <v>623536</v>
      </c>
      <c r="H102" s="2">
        <v>411493</v>
      </c>
      <c r="I102" s="2">
        <v>383904</v>
      </c>
      <c r="J102" s="2">
        <v>172721</v>
      </c>
      <c r="K102" s="2">
        <v>165770</v>
      </c>
      <c r="L102" s="149">
        <v>73142</v>
      </c>
      <c r="M102" s="2">
        <v>344321</v>
      </c>
      <c r="N102" s="2">
        <v>334538</v>
      </c>
      <c r="O102" s="2">
        <v>325635</v>
      </c>
      <c r="P102" s="2">
        <v>211180</v>
      </c>
      <c r="Q102" s="2">
        <v>290122</v>
      </c>
      <c r="R102" s="2">
        <v>554761</v>
      </c>
      <c r="S102" s="2">
        <v>609161</v>
      </c>
      <c r="T102" s="2">
        <v>307711</v>
      </c>
      <c r="U102" s="2">
        <v>504733</v>
      </c>
      <c r="V102" s="2">
        <v>451330</v>
      </c>
      <c r="W102" s="2">
        <v>253588</v>
      </c>
      <c r="X102" s="2">
        <v>30062</v>
      </c>
      <c r="Y102" s="2">
        <v>136352</v>
      </c>
      <c r="Z102" s="2">
        <v>408808</v>
      </c>
      <c r="AA102" s="2">
        <v>249752</v>
      </c>
      <c r="AB102" s="2">
        <v>226172</v>
      </c>
      <c r="AC102" s="2">
        <v>9933</v>
      </c>
      <c r="AD102" s="2">
        <v>548762</v>
      </c>
      <c r="AE102" s="2">
        <v>413060</v>
      </c>
      <c r="AF102" s="2">
        <v>60381</v>
      </c>
      <c r="AG102" s="2">
        <v>60002</v>
      </c>
      <c r="AH102" s="2">
        <v>266283</v>
      </c>
    </row>
    <row r="103" spans="1:34">
      <c r="A103" s="2" t="s">
        <v>407</v>
      </c>
      <c r="B103" s="2" t="e">
        <v>#N/A</v>
      </c>
      <c r="C103" s="2">
        <v>7208981</v>
      </c>
      <c r="D103" s="2">
        <v>135110</v>
      </c>
      <c r="E103" s="2">
        <v>136704</v>
      </c>
      <c r="F103" s="2">
        <v>669338</v>
      </c>
      <c r="G103" s="2">
        <v>420946</v>
      </c>
      <c r="H103" s="2">
        <v>362281</v>
      </c>
      <c r="I103" s="2">
        <v>318865</v>
      </c>
      <c r="J103" s="2">
        <v>74433</v>
      </c>
      <c r="K103" s="2">
        <v>106321</v>
      </c>
      <c r="L103" s="149">
        <v>348</v>
      </c>
      <c r="M103" s="2">
        <v>283580</v>
      </c>
      <c r="N103" s="2">
        <v>245756</v>
      </c>
      <c r="O103" s="2">
        <v>276260</v>
      </c>
      <c r="P103" s="2">
        <v>101350</v>
      </c>
      <c r="Q103" s="2">
        <v>240873</v>
      </c>
      <c r="R103" s="2">
        <v>486745</v>
      </c>
      <c r="S103" s="2">
        <v>356567</v>
      </c>
      <c r="T103" s="2">
        <v>277992</v>
      </c>
      <c r="U103" s="2">
        <v>452395</v>
      </c>
      <c r="V103" s="2">
        <v>188023</v>
      </c>
      <c r="W103" s="2">
        <v>191739</v>
      </c>
      <c r="X103" s="2">
        <v>23491</v>
      </c>
      <c r="Y103" s="2">
        <v>113047</v>
      </c>
      <c r="Z103" s="2">
        <v>208666</v>
      </c>
      <c r="AA103" s="2">
        <v>186141</v>
      </c>
      <c r="AB103" s="2">
        <v>191228</v>
      </c>
      <c r="AC103" s="2">
        <v>4737</v>
      </c>
      <c r="AD103" s="2">
        <v>507942</v>
      </c>
      <c r="AE103" s="2">
        <v>349873</v>
      </c>
      <c r="AF103" s="2">
        <v>49604</v>
      </c>
      <c r="AG103" s="2">
        <v>57411</v>
      </c>
      <c r="AH103" s="2">
        <v>191215</v>
      </c>
    </row>
    <row r="104" spans="1:34">
      <c r="A104" s="2" t="s">
        <v>408</v>
      </c>
      <c r="B104" s="2" t="e">
        <v>#N/A</v>
      </c>
      <c r="C104" s="2">
        <v>3558417</v>
      </c>
      <c r="D104" s="2">
        <v>247089</v>
      </c>
      <c r="E104" s="2">
        <v>70466</v>
      </c>
      <c r="F104" s="2">
        <v>116681</v>
      </c>
      <c r="G104" s="2">
        <v>71944</v>
      </c>
      <c r="H104" s="2">
        <v>32402</v>
      </c>
      <c r="I104" s="2">
        <v>71642</v>
      </c>
      <c r="J104" s="2">
        <v>43365</v>
      </c>
      <c r="K104" s="2">
        <v>41456</v>
      </c>
      <c r="L104" s="149">
        <v>287064</v>
      </c>
      <c r="M104" s="2">
        <v>274603</v>
      </c>
      <c r="N104" s="2">
        <v>192169</v>
      </c>
      <c r="O104" s="2">
        <v>75893</v>
      </c>
      <c r="P104" s="2">
        <v>103110</v>
      </c>
      <c r="Q104" s="2">
        <v>60586</v>
      </c>
      <c r="R104" s="2">
        <v>134963</v>
      </c>
      <c r="S104" s="2">
        <v>119625</v>
      </c>
      <c r="T104" s="2">
        <v>178259</v>
      </c>
      <c r="U104" s="2">
        <v>90106</v>
      </c>
      <c r="V104" s="2">
        <v>644146</v>
      </c>
      <c r="W104" s="2">
        <v>68107</v>
      </c>
      <c r="X104" s="2">
        <v>11161</v>
      </c>
      <c r="Y104" s="2">
        <v>121355</v>
      </c>
      <c r="Z104" s="2">
        <v>120324</v>
      </c>
      <c r="AA104" s="2">
        <v>78464</v>
      </c>
      <c r="AB104" s="2">
        <v>80260</v>
      </c>
      <c r="AC104" s="2">
        <v>2400</v>
      </c>
      <c r="AD104" s="2">
        <v>110722</v>
      </c>
      <c r="AE104" s="2">
        <v>52319</v>
      </c>
      <c r="AF104" s="2">
        <v>14521</v>
      </c>
      <c r="AG104" s="2">
        <v>12095</v>
      </c>
      <c r="AH104" s="2">
        <v>31119</v>
      </c>
    </row>
    <row r="105" spans="1:34">
      <c r="A105" s="2" t="s">
        <v>409</v>
      </c>
      <c r="B105" s="2" t="e">
        <v>#N/A</v>
      </c>
      <c r="C105" s="2">
        <v>2177155</v>
      </c>
      <c r="D105" s="2">
        <v>227929</v>
      </c>
      <c r="E105" s="2">
        <v>57888</v>
      </c>
      <c r="F105" s="2">
        <v>47763</v>
      </c>
      <c r="G105" s="2">
        <v>19528</v>
      </c>
      <c r="H105" s="2">
        <v>10948</v>
      </c>
      <c r="I105" s="2">
        <v>42872</v>
      </c>
      <c r="J105" s="2">
        <v>21179</v>
      </c>
      <c r="K105" s="2">
        <v>27466</v>
      </c>
      <c r="L105" s="149">
        <v>253737</v>
      </c>
      <c r="M105" s="2">
        <v>209217</v>
      </c>
      <c r="N105" s="2">
        <v>103086</v>
      </c>
      <c r="O105" s="2">
        <v>44050</v>
      </c>
      <c r="P105" s="2">
        <v>51385</v>
      </c>
      <c r="Q105" s="2">
        <v>31989</v>
      </c>
      <c r="R105" s="2">
        <v>47720</v>
      </c>
      <c r="S105" s="2">
        <v>64468</v>
      </c>
      <c r="T105" s="2">
        <v>1617</v>
      </c>
      <c r="U105" s="2">
        <v>55425</v>
      </c>
      <c r="V105" s="2">
        <v>491680</v>
      </c>
      <c r="W105" s="2">
        <v>42188</v>
      </c>
      <c r="X105" s="2">
        <v>5342</v>
      </c>
      <c r="Y105" s="2">
        <v>80471</v>
      </c>
      <c r="Z105" s="2">
        <v>64612</v>
      </c>
      <c r="AA105" s="2">
        <v>47341</v>
      </c>
      <c r="AB105" s="2">
        <v>34221</v>
      </c>
      <c r="AC105" s="2">
        <v>279</v>
      </c>
      <c r="AD105" s="2">
        <v>57727</v>
      </c>
      <c r="AE105" s="2">
        <v>12881</v>
      </c>
      <c r="AF105" s="2">
        <v>2987</v>
      </c>
      <c r="AG105" s="2">
        <v>3291</v>
      </c>
      <c r="AH105" s="2">
        <v>15867</v>
      </c>
    </row>
    <row r="106" spans="1:34">
      <c r="A106" s="2" t="s">
        <v>410</v>
      </c>
      <c r="B106" s="2" t="e">
        <v>#N/A</v>
      </c>
      <c r="C106" s="2">
        <v>446577</v>
      </c>
      <c r="D106" s="2">
        <v>9</v>
      </c>
      <c r="E106" s="2">
        <v>7277</v>
      </c>
      <c r="F106" s="2">
        <v>153927</v>
      </c>
      <c r="G106" s="2">
        <v>34</v>
      </c>
      <c r="H106" s="2">
        <v>44</v>
      </c>
      <c r="I106" s="2">
        <v>35032</v>
      </c>
      <c r="J106" s="2">
        <v>8</v>
      </c>
      <c r="K106" s="2">
        <v>263</v>
      </c>
      <c r="L106" s="149">
        <v>7279</v>
      </c>
      <c r="M106" s="2">
        <v>29965</v>
      </c>
      <c r="N106" s="2">
        <v>39200</v>
      </c>
      <c r="O106" s="2">
        <v>7793</v>
      </c>
      <c r="P106" s="2">
        <v>18844</v>
      </c>
      <c r="Q106" s="2">
        <v>1767</v>
      </c>
      <c r="R106" s="2">
        <v>75994</v>
      </c>
      <c r="S106" s="2">
        <v>154</v>
      </c>
      <c r="T106" s="2">
        <v>3738</v>
      </c>
      <c r="U106" s="2">
        <v>706</v>
      </c>
      <c r="V106" s="2">
        <v>17527</v>
      </c>
      <c r="W106" s="2">
        <v>33255</v>
      </c>
      <c r="X106" s="2">
        <v>7726</v>
      </c>
      <c r="Y106" s="2">
        <v>2490</v>
      </c>
      <c r="Z106" s="2">
        <v>3053</v>
      </c>
      <c r="AA106" s="2">
        <v>201</v>
      </c>
      <c r="AB106" s="2">
        <v>145</v>
      </c>
      <c r="AC106" s="2">
        <v>26</v>
      </c>
      <c r="AD106" s="2">
        <v>62</v>
      </c>
      <c r="AE106" s="2">
        <v>44</v>
      </c>
      <c r="AF106" s="2">
        <v>2</v>
      </c>
      <c r="AG106" s="2">
        <v>10</v>
      </c>
    </row>
    <row r="107" spans="1:34">
      <c r="A107" s="2" t="s">
        <v>411</v>
      </c>
      <c r="B107" s="2" t="e">
        <v>#N/A</v>
      </c>
      <c r="C107" s="2">
        <v>45386</v>
      </c>
      <c r="F107" s="2">
        <v>31867</v>
      </c>
      <c r="I107" s="2">
        <v>42</v>
      </c>
      <c r="J107" s="2">
        <v>0.3</v>
      </c>
      <c r="K107" s="2">
        <v>40</v>
      </c>
      <c r="M107" s="2">
        <v>655</v>
      </c>
      <c r="N107" s="2">
        <v>316</v>
      </c>
      <c r="O107" s="2">
        <v>65</v>
      </c>
      <c r="P107" s="2">
        <v>15</v>
      </c>
      <c r="Q107" s="2">
        <v>7</v>
      </c>
      <c r="R107" s="2">
        <v>1808</v>
      </c>
      <c r="T107" s="2">
        <v>622</v>
      </c>
      <c r="U107" s="2">
        <v>22</v>
      </c>
      <c r="V107" s="2">
        <v>3753</v>
      </c>
      <c r="W107" s="2">
        <v>4560</v>
      </c>
      <c r="X107" s="2">
        <v>927</v>
      </c>
      <c r="Y107" s="2">
        <v>528</v>
      </c>
      <c r="Z107" s="2">
        <v>152</v>
      </c>
      <c r="AA107" s="2">
        <v>4</v>
      </c>
      <c r="AB107" s="2">
        <v>2</v>
      </c>
      <c r="AG107" s="2">
        <v>0.4</v>
      </c>
    </row>
    <row r="108" spans="1:34">
      <c r="A108" s="2" t="s">
        <v>412</v>
      </c>
      <c r="B108" s="2" t="e">
        <v>#N/A</v>
      </c>
      <c r="C108" s="2">
        <v>562483</v>
      </c>
      <c r="D108" s="2">
        <v>70085</v>
      </c>
      <c r="E108" s="2">
        <v>11093</v>
      </c>
      <c r="F108" s="2">
        <v>4945</v>
      </c>
      <c r="G108" s="2">
        <v>5469</v>
      </c>
      <c r="H108" s="2">
        <v>7791</v>
      </c>
      <c r="I108" s="2">
        <v>12079</v>
      </c>
      <c r="J108" s="2">
        <v>6943</v>
      </c>
      <c r="K108" s="2">
        <v>7047</v>
      </c>
      <c r="L108" s="149">
        <v>70452</v>
      </c>
      <c r="M108" s="2">
        <v>21324</v>
      </c>
      <c r="N108" s="2">
        <v>28881</v>
      </c>
      <c r="O108" s="2">
        <v>5606</v>
      </c>
      <c r="P108" s="2">
        <v>14615</v>
      </c>
      <c r="Q108" s="2">
        <v>6933</v>
      </c>
      <c r="R108" s="2">
        <v>15406</v>
      </c>
      <c r="S108" s="2">
        <v>16600</v>
      </c>
      <c r="T108" s="2">
        <v>17876</v>
      </c>
      <c r="U108" s="2">
        <v>9554</v>
      </c>
      <c r="V108" s="2">
        <v>89938</v>
      </c>
      <c r="W108" s="2">
        <v>10057</v>
      </c>
      <c r="X108" s="2">
        <v>16369</v>
      </c>
      <c r="Y108" s="2">
        <v>22803</v>
      </c>
      <c r="Z108" s="2">
        <v>31169</v>
      </c>
      <c r="AA108" s="2">
        <v>4064</v>
      </c>
      <c r="AB108" s="2">
        <v>22067</v>
      </c>
      <c r="AC108" s="2">
        <v>5026</v>
      </c>
      <c r="AD108" s="2">
        <v>7892</v>
      </c>
      <c r="AE108" s="2">
        <v>4970</v>
      </c>
      <c r="AF108" s="2">
        <v>2693</v>
      </c>
      <c r="AG108" s="2">
        <v>3901</v>
      </c>
      <c r="AH108" s="2">
        <v>8835</v>
      </c>
    </row>
    <row r="109" spans="1:34">
      <c r="A109" s="2" t="s">
        <v>413</v>
      </c>
      <c r="B109" s="2" t="e">
        <v>#N/A</v>
      </c>
      <c r="C109" s="2">
        <v>587355</v>
      </c>
      <c r="D109" s="2">
        <v>1370</v>
      </c>
      <c r="E109" s="2">
        <v>610</v>
      </c>
      <c r="F109" s="2">
        <v>33095</v>
      </c>
      <c r="G109" s="2">
        <v>38225</v>
      </c>
      <c r="H109" s="2">
        <v>2006</v>
      </c>
      <c r="I109" s="2">
        <v>36733</v>
      </c>
      <c r="J109" s="2">
        <v>34654</v>
      </c>
      <c r="K109" s="2">
        <v>34328</v>
      </c>
      <c r="L109" s="149">
        <v>5985</v>
      </c>
      <c r="M109" s="2">
        <v>18028</v>
      </c>
      <c r="N109" s="2">
        <v>31741</v>
      </c>
      <c r="O109" s="2">
        <v>8428</v>
      </c>
      <c r="P109" s="2">
        <v>238</v>
      </c>
      <c r="Q109" s="2">
        <v>1310</v>
      </c>
      <c r="R109" s="2">
        <v>59197</v>
      </c>
      <c r="S109" s="2">
        <v>1603</v>
      </c>
      <c r="T109" s="2">
        <v>28539</v>
      </c>
      <c r="U109" s="2">
        <v>1973</v>
      </c>
      <c r="V109" s="2">
        <v>12519</v>
      </c>
      <c r="W109" s="2">
        <v>17076</v>
      </c>
      <c r="X109" s="2">
        <v>184</v>
      </c>
      <c r="Y109" s="2">
        <v>182</v>
      </c>
      <c r="Z109" s="2">
        <v>6019</v>
      </c>
      <c r="AA109" s="2">
        <v>7563</v>
      </c>
      <c r="AB109" s="2">
        <v>6282</v>
      </c>
      <c r="AC109" s="2">
        <v>103</v>
      </c>
      <c r="AD109" s="2">
        <v>49898</v>
      </c>
      <c r="AE109" s="2">
        <v>57914</v>
      </c>
      <c r="AF109" s="2">
        <v>191</v>
      </c>
      <c r="AG109" s="2">
        <v>3569</v>
      </c>
      <c r="AH109" s="2">
        <v>87790</v>
      </c>
    </row>
    <row r="110" spans="1:34">
      <c r="A110" s="2" t="s">
        <v>414</v>
      </c>
      <c r="B110" s="2" t="e">
        <v>#N/A</v>
      </c>
      <c r="C110" s="2">
        <v>363692</v>
      </c>
      <c r="D110" s="2">
        <v>8929</v>
      </c>
      <c r="E110" s="2">
        <v>50758</v>
      </c>
      <c r="F110" s="2">
        <v>7488</v>
      </c>
      <c r="G110" s="2">
        <v>3531</v>
      </c>
      <c r="H110" s="2">
        <v>1570</v>
      </c>
      <c r="I110" s="2">
        <v>28031</v>
      </c>
      <c r="J110" s="2">
        <v>2407</v>
      </c>
      <c r="K110" s="2">
        <v>1014</v>
      </c>
      <c r="L110" s="149">
        <v>13227</v>
      </c>
      <c r="M110" s="2">
        <v>17430</v>
      </c>
      <c r="N110" s="2">
        <v>14613</v>
      </c>
      <c r="O110" s="2">
        <v>3118</v>
      </c>
      <c r="P110" s="2">
        <v>23201</v>
      </c>
      <c r="Q110" s="2">
        <v>2360</v>
      </c>
      <c r="R110" s="2">
        <v>33868</v>
      </c>
      <c r="S110" s="2">
        <v>4590</v>
      </c>
      <c r="T110" s="2">
        <v>99492</v>
      </c>
      <c r="U110" s="2">
        <v>3559</v>
      </c>
      <c r="V110" s="2">
        <v>4908</v>
      </c>
      <c r="W110" s="2">
        <v>16321</v>
      </c>
      <c r="X110" s="2">
        <v>2</v>
      </c>
      <c r="Y110" s="2">
        <v>2043</v>
      </c>
      <c r="Z110" s="2">
        <v>13486</v>
      </c>
      <c r="AA110" s="2">
        <v>1616</v>
      </c>
      <c r="AB110" s="2">
        <v>247</v>
      </c>
      <c r="AC110" s="2">
        <v>391</v>
      </c>
      <c r="AD110" s="2">
        <v>1863</v>
      </c>
      <c r="AE110" s="2">
        <v>1276</v>
      </c>
      <c r="AF110" s="2">
        <v>443</v>
      </c>
      <c r="AG110" s="2">
        <v>349</v>
      </c>
      <c r="AH110" s="2">
        <v>1563</v>
      </c>
    </row>
    <row r="111" spans="1:34">
      <c r="A111" s="2" t="s">
        <v>415</v>
      </c>
      <c r="B111" s="2" t="e">
        <v>#N/A</v>
      </c>
      <c r="C111" s="2">
        <v>2179603</v>
      </c>
      <c r="D111" s="2">
        <v>63579</v>
      </c>
      <c r="E111" s="2">
        <v>52510</v>
      </c>
      <c r="F111" s="2">
        <v>115504</v>
      </c>
      <c r="G111" s="2">
        <v>45238</v>
      </c>
      <c r="H111" s="2">
        <v>36039</v>
      </c>
      <c r="I111" s="2">
        <v>72427</v>
      </c>
      <c r="J111" s="2">
        <v>41770</v>
      </c>
      <c r="K111" s="2">
        <v>52132</v>
      </c>
      <c r="L111" s="149">
        <v>99924</v>
      </c>
      <c r="M111" s="2">
        <v>245115</v>
      </c>
      <c r="N111" s="2">
        <v>167469</v>
      </c>
      <c r="O111" s="2">
        <v>40789</v>
      </c>
      <c r="P111" s="2">
        <v>58516</v>
      </c>
      <c r="Q111" s="2">
        <v>16123</v>
      </c>
      <c r="R111" s="2">
        <v>341665</v>
      </c>
      <c r="S111" s="2">
        <v>76544</v>
      </c>
      <c r="T111" s="2">
        <v>51053</v>
      </c>
      <c r="U111" s="2">
        <v>32428</v>
      </c>
      <c r="V111" s="2">
        <v>237446</v>
      </c>
      <c r="W111" s="2">
        <v>31494</v>
      </c>
      <c r="X111" s="2">
        <v>8121</v>
      </c>
      <c r="Y111" s="2">
        <v>34309</v>
      </c>
      <c r="Z111" s="2">
        <v>55000</v>
      </c>
      <c r="AA111" s="2">
        <v>17868</v>
      </c>
      <c r="AB111" s="2">
        <v>70405</v>
      </c>
      <c r="AC111" s="2">
        <v>1223</v>
      </c>
      <c r="AD111" s="2">
        <v>47626</v>
      </c>
      <c r="AE111" s="2">
        <v>25041</v>
      </c>
      <c r="AF111" s="2">
        <v>2909</v>
      </c>
      <c r="AG111" s="2">
        <v>7342</v>
      </c>
      <c r="AH111" s="2">
        <v>31996</v>
      </c>
    </row>
    <row r="112" spans="1:34">
      <c r="A112" s="2" t="s">
        <v>416</v>
      </c>
      <c r="B112" s="2" t="e">
        <v>#N/A</v>
      </c>
      <c r="C112" s="2">
        <v>254637</v>
      </c>
      <c r="D112" s="2">
        <v>18999</v>
      </c>
      <c r="E112" s="2">
        <v>3294</v>
      </c>
      <c r="F112" s="2">
        <v>9178</v>
      </c>
      <c r="G112" s="2">
        <v>4914</v>
      </c>
      <c r="H112" s="2">
        <v>3225</v>
      </c>
      <c r="I112" s="2">
        <v>7178</v>
      </c>
      <c r="J112" s="2">
        <v>4282</v>
      </c>
      <c r="K112" s="2">
        <v>3708</v>
      </c>
      <c r="L112" s="149">
        <v>12890</v>
      </c>
      <c r="M112" s="2">
        <v>25537</v>
      </c>
      <c r="N112" s="2">
        <v>17141</v>
      </c>
      <c r="O112" s="2">
        <v>8396</v>
      </c>
      <c r="P112" s="2">
        <v>11135</v>
      </c>
      <c r="Q112" s="2">
        <v>5333</v>
      </c>
      <c r="R112" s="2">
        <v>16883</v>
      </c>
      <c r="S112" s="2">
        <v>9896</v>
      </c>
      <c r="T112" s="2">
        <v>6040</v>
      </c>
      <c r="U112" s="2">
        <v>7418</v>
      </c>
      <c r="V112" s="2">
        <v>24289</v>
      </c>
      <c r="W112" s="2">
        <v>9375</v>
      </c>
      <c r="X112" s="2">
        <v>1569</v>
      </c>
      <c r="Y112" s="2">
        <v>3480</v>
      </c>
      <c r="Z112" s="2">
        <v>9263</v>
      </c>
      <c r="AA112" s="2">
        <v>8235</v>
      </c>
      <c r="AB112" s="2">
        <v>4379</v>
      </c>
      <c r="AC112" s="2">
        <v>2062</v>
      </c>
      <c r="AD112" s="2">
        <v>7959</v>
      </c>
      <c r="AE112" s="2">
        <v>2695</v>
      </c>
      <c r="AF112" s="2">
        <v>847</v>
      </c>
      <c r="AG112" s="2">
        <v>1143</v>
      </c>
      <c r="AH112" s="2">
        <v>3894</v>
      </c>
    </row>
    <row r="113" spans="1:34">
      <c r="A113" s="2" t="s">
        <v>417</v>
      </c>
      <c r="B113" s="2" t="e">
        <v>#N/A</v>
      </c>
      <c r="C113" s="2">
        <v>9232798</v>
      </c>
      <c r="D113" s="2">
        <v>563593</v>
      </c>
      <c r="E113" s="2">
        <v>78742</v>
      </c>
      <c r="F113" s="2">
        <v>549346</v>
      </c>
      <c r="G113" s="2">
        <v>186520</v>
      </c>
      <c r="H113" s="2">
        <v>713740</v>
      </c>
      <c r="I113" s="2">
        <v>243262</v>
      </c>
      <c r="J113" s="2">
        <v>137787</v>
      </c>
      <c r="K113" s="2">
        <v>138181</v>
      </c>
      <c r="L113" s="149">
        <v>321015</v>
      </c>
      <c r="M113" s="2">
        <v>652806</v>
      </c>
      <c r="N113" s="2">
        <v>575141</v>
      </c>
      <c r="O113" s="2">
        <v>241811</v>
      </c>
      <c r="P113" s="2">
        <v>290376</v>
      </c>
      <c r="Q113" s="2">
        <v>249093</v>
      </c>
      <c r="R113" s="2">
        <v>357013</v>
      </c>
      <c r="S113" s="2">
        <v>236897</v>
      </c>
      <c r="T113" s="2">
        <v>215100</v>
      </c>
      <c r="U113" s="2">
        <v>227814</v>
      </c>
      <c r="V113" s="2">
        <v>873020</v>
      </c>
      <c r="W113" s="2">
        <v>190053</v>
      </c>
      <c r="X113" s="2">
        <v>64967</v>
      </c>
      <c r="Y113" s="2">
        <v>172741</v>
      </c>
      <c r="Z113" s="2">
        <v>395698</v>
      </c>
      <c r="AA113" s="2">
        <v>200558</v>
      </c>
      <c r="AB113" s="2">
        <v>274789</v>
      </c>
      <c r="AC113" s="2">
        <v>10387</v>
      </c>
      <c r="AD113" s="2">
        <v>206702</v>
      </c>
      <c r="AE113" s="2">
        <v>161176</v>
      </c>
      <c r="AF113" s="2">
        <v>42907</v>
      </c>
      <c r="AG113" s="2">
        <v>44113</v>
      </c>
      <c r="AH113" s="2">
        <v>617450</v>
      </c>
    </row>
    <row r="114" spans="1:34">
      <c r="A114" s="2" t="s">
        <v>418</v>
      </c>
      <c r="B114" s="2" t="e">
        <v>#N/A</v>
      </c>
      <c r="C114" s="2">
        <v>4483284</v>
      </c>
      <c r="D114" s="2">
        <v>273852</v>
      </c>
      <c r="E114" s="2">
        <v>42604</v>
      </c>
      <c r="F114" s="2">
        <v>183089</v>
      </c>
      <c r="G114" s="2">
        <v>71443</v>
      </c>
      <c r="H114" s="2">
        <v>103462</v>
      </c>
      <c r="I114" s="2">
        <v>180510</v>
      </c>
      <c r="J114" s="2">
        <v>95230</v>
      </c>
      <c r="K114" s="2">
        <v>101115</v>
      </c>
      <c r="L114" s="149">
        <v>156326</v>
      </c>
      <c r="M114" s="2">
        <v>403155</v>
      </c>
      <c r="N114" s="2">
        <v>311779</v>
      </c>
      <c r="O114" s="2">
        <v>37025</v>
      </c>
      <c r="P114" s="2">
        <v>101898</v>
      </c>
      <c r="Q114" s="2">
        <v>53265</v>
      </c>
      <c r="R114" s="2">
        <v>237245</v>
      </c>
      <c r="S114" s="2">
        <v>151021</v>
      </c>
      <c r="T114" s="2">
        <v>113867</v>
      </c>
      <c r="U114" s="2">
        <v>103160</v>
      </c>
      <c r="V114" s="2">
        <v>699307</v>
      </c>
      <c r="W114" s="2">
        <v>179533</v>
      </c>
      <c r="X114" s="2">
        <v>60086</v>
      </c>
      <c r="Y114" s="2">
        <v>60743</v>
      </c>
      <c r="Z114" s="2">
        <v>122913</v>
      </c>
      <c r="AA114" s="2">
        <v>141880</v>
      </c>
      <c r="AB114" s="2">
        <v>232974</v>
      </c>
      <c r="AC114" s="2">
        <v>8142</v>
      </c>
      <c r="AD114" s="2">
        <v>69737</v>
      </c>
      <c r="AE114" s="2">
        <v>49489</v>
      </c>
      <c r="AF114" s="2">
        <v>21210</v>
      </c>
      <c r="AG114" s="2">
        <v>39583</v>
      </c>
      <c r="AH114" s="2">
        <v>77641</v>
      </c>
    </row>
    <row r="115" spans="1:34">
      <c r="A115" s="2" t="s">
        <v>419</v>
      </c>
      <c r="B115" s="2" t="e">
        <v>#N/A</v>
      </c>
      <c r="C115" s="2">
        <v>3137034</v>
      </c>
      <c r="D115" s="2">
        <v>50408</v>
      </c>
      <c r="E115" s="2">
        <v>33399</v>
      </c>
      <c r="F115" s="2">
        <v>234931</v>
      </c>
      <c r="G115" s="2">
        <v>73800</v>
      </c>
      <c r="H115" s="2">
        <v>535089</v>
      </c>
      <c r="I115" s="2">
        <v>41065</v>
      </c>
      <c r="J115" s="2">
        <v>35870</v>
      </c>
      <c r="K115" s="2">
        <v>31886</v>
      </c>
      <c r="L115" s="149">
        <v>85074</v>
      </c>
      <c r="M115" s="2">
        <v>109752</v>
      </c>
      <c r="N115" s="2">
        <v>142626</v>
      </c>
      <c r="O115" s="2">
        <v>187281</v>
      </c>
      <c r="P115" s="2">
        <v>158289</v>
      </c>
      <c r="Q115" s="2">
        <v>175358</v>
      </c>
      <c r="R115" s="2">
        <v>101089</v>
      </c>
      <c r="S115" s="2">
        <v>68061</v>
      </c>
      <c r="T115" s="2">
        <v>64979</v>
      </c>
      <c r="U115" s="2">
        <v>104844</v>
      </c>
      <c r="V115" s="2">
        <v>124377</v>
      </c>
      <c r="W115" s="2">
        <v>4647</v>
      </c>
      <c r="X115" s="2">
        <v>3518</v>
      </c>
      <c r="Y115" s="2">
        <v>99606</v>
      </c>
      <c r="Z115" s="2">
        <v>205329</v>
      </c>
      <c r="AA115" s="2">
        <v>41840</v>
      </c>
      <c r="AB115" s="2">
        <v>38380</v>
      </c>
      <c r="AC115" s="2">
        <v>1892</v>
      </c>
      <c r="AD115" s="2">
        <v>81317</v>
      </c>
      <c r="AE115" s="2">
        <v>108367</v>
      </c>
      <c r="AF115" s="2">
        <v>20626</v>
      </c>
      <c r="AG115" s="2">
        <v>4028</v>
      </c>
      <c r="AH115" s="2">
        <v>169305</v>
      </c>
    </row>
    <row r="116" spans="1:34">
      <c r="A116" s="2" t="s">
        <v>420</v>
      </c>
      <c r="B116" s="2" t="e">
        <v>#N/A</v>
      </c>
      <c r="C116" s="2">
        <v>1035020</v>
      </c>
      <c r="D116" s="2">
        <v>32832</v>
      </c>
      <c r="E116" s="2">
        <v>26971</v>
      </c>
      <c r="F116" s="2">
        <v>107557</v>
      </c>
      <c r="G116" s="2">
        <v>2325</v>
      </c>
      <c r="H116" s="2">
        <v>493481</v>
      </c>
      <c r="I116" s="2">
        <v>3047</v>
      </c>
      <c r="J116" s="2">
        <v>1282</v>
      </c>
      <c r="K116" s="2">
        <v>48</v>
      </c>
      <c r="L116" s="149">
        <v>11601</v>
      </c>
      <c r="M116" s="2">
        <v>14213</v>
      </c>
      <c r="N116" s="2">
        <v>14412</v>
      </c>
      <c r="O116" s="2">
        <v>153</v>
      </c>
      <c r="P116" s="2">
        <v>373</v>
      </c>
      <c r="Q116" s="2">
        <v>43659</v>
      </c>
      <c r="R116" s="2">
        <v>8174</v>
      </c>
      <c r="S116" s="2">
        <v>977</v>
      </c>
      <c r="T116" s="2">
        <v>1865</v>
      </c>
      <c r="U116" s="2">
        <v>1775</v>
      </c>
      <c r="V116" s="2">
        <v>63861</v>
      </c>
      <c r="W116" s="2">
        <v>1763</v>
      </c>
      <c r="X116" s="2">
        <v>2909</v>
      </c>
      <c r="Y116" s="2">
        <v>9478</v>
      </c>
      <c r="Z116" s="2">
        <v>10031</v>
      </c>
      <c r="AA116" s="2">
        <v>18232</v>
      </c>
      <c r="AB116" s="2">
        <v>33834</v>
      </c>
      <c r="AC116" s="2">
        <v>86</v>
      </c>
      <c r="AD116" s="2">
        <v>412</v>
      </c>
      <c r="AE116" s="2">
        <v>37910</v>
      </c>
      <c r="AF116" s="2">
        <v>6130</v>
      </c>
      <c r="AG116" s="2">
        <v>462</v>
      </c>
      <c r="AH116" s="2">
        <v>85167</v>
      </c>
    </row>
    <row r="117" spans="1:34">
      <c r="A117" s="2" t="s">
        <v>421</v>
      </c>
      <c r="B117" s="2" t="e">
        <v>#N/A</v>
      </c>
      <c r="C117" s="2">
        <v>1612480</v>
      </c>
      <c r="D117" s="2">
        <v>239334</v>
      </c>
      <c r="E117" s="2">
        <v>2739</v>
      </c>
      <c r="F117" s="2">
        <v>131326</v>
      </c>
      <c r="G117" s="2">
        <v>41277</v>
      </c>
      <c r="H117" s="2">
        <v>75189</v>
      </c>
      <c r="I117" s="2">
        <v>21687</v>
      </c>
      <c r="J117" s="2">
        <v>6687</v>
      </c>
      <c r="K117" s="2">
        <v>5180</v>
      </c>
      <c r="L117" s="149">
        <v>79615</v>
      </c>
      <c r="M117" s="2">
        <v>139899</v>
      </c>
      <c r="N117" s="2">
        <v>120735</v>
      </c>
      <c r="O117" s="2">
        <v>17504</v>
      </c>
      <c r="P117" s="2">
        <v>30189</v>
      </c>
      <c r="Q117" s="2">
        <v>20471</v>
      </c>
      <c r="R117" s="2">
        <v>18679</v>
      </c>
      <c r="S117" s="2">
        <v>17814</v>
      </c>
      <c r="T117" s="2">
        <v>36253</v>
      </c>
      <c r="U117" s="2">
        <v>19810</v>
      </c>
      <c r="V117" s="2">
        <v>49337</v>
      </c>
      <c r="W117" s="2">
        <v>5873</v>
      </c>
      <c r="X117" s="2">
        <v>1363</v>
      </c>
      <c r="Y117" s="2">
        <v>12391</v>
      </c>
      <c r="Z117" s="2">
        <v>67457</v>
      </c>
      <c r="AA117" s="2">
        <v>16838</v>
      </c>
      <c r="AB117" s="2">
        <v>3435</v>
      </c>
      <c r="AC117" s="2">
        <v>353</v>
      </c>
      <c r="AD117" s="2">
        <v>55647</v>
      </c>
      <c r="AE117" s="2">
        <v>3320</v>
      </c>
      <c r="AF117" s="2">
        <v>1071</v>
      </c>
      <c r="AG117" s="2">
        <v>502</v>
      </c>
      <c r="AH117" s="2">
        <v>370504</v>
      </c>
    </row>
    <row r="118" spans="1:34">
      <c r="A118" s="2" t="s">
        <v>422</v>
      </c>
      <c r="B118" s="2" t="e">
        <v>#N/A</v>
      </c>
      <c r="C118" s="2">
        <v>23658658</v>
      </c>
      <c r="D118" s="2">
        <v>721101</v>
      </c>
      <c r="E118" s="2">
        <v>248474</v>
      </c>
      <c r="F118" s="2">
        <v>1471490</v>
      </c>
      <c r="G118" s="2">
        <v>432397</v>
      </c>
      <c r="H118" s="2">
        <v>373456</v>
      </c>
      <c r="I118" s="2">
        <v>836827</v>
      </c>
      <c r="J118" s="2">
        <v>350279</v>
      </c>
      <c r="K118" s="2">
        <v>415369</v>
      </c>
      <c r="L118" s="149">
        <v>724772</v>
      </c>
      <c r="M118" s="2">
        <v>1852537</v>
      </c>
      <c r="N118" s="2">
        <v>1584646</v>
      </c>
      <c r="O118" s="2">
        <v>901837</v>
      </c>
      <c r="P118" s="2">
        <v>959873</v>
      </c>
      <c r="Q118" s="2">
        <v>606069</v>
      </c>
      <c r="R118" s="2">
        <v>1301344</v>
      </c>
      <c r="S118" s="2">
        <v>1893222</v>
      </c>
      <c r="T118" s="2">
        <v>856153</v>
      </c>
      <c r="U118" s="2">
        <v>747220</v>
      </c>
      <c r="V118" s="2">
        <v>2898993</v>
      </c>
      <c r="W118" s="2">
        <v>379423</v>
      </c>
      <c r="X118" s="2">
        <v>167447</v>
      </c>
      <c r="Y118" s="2">
        <v>576598</v>
      </c>
      <c r="Z118" s="2">
        <v>1128464</v>
      </c>
      <c r="AA118" s="2">
        <v>296075</v>
      </c>
      <c r="AB118" s="2">
        <v>417774</v>
      </c>
      <c r="AC118" s="2">
        <v>38006</v>
      </c>
      <c r="AD118" s="2">
        <v>716230</v>
      </c>
      <c r="AE118" s="2">
        <v>256950</v>
      </c>
      <c r="AF118" s="2">
        <v>90072</v>
      </c>
      <c r="AG118" s="2">
        <v>118542</v>
      </c>
      <c r="AH118" s="2">
        <v>297014</v>
      </c>
    </row>
    <row r="119" spans="1:34">
      <c r="A119" s="2" t="s">
        <v>423</v>
      </c>
      <c r="B119" s="2" t="e">
        <v>#N/A</v>
      </c>
      <c r="C119" s="2">
        <v>681929</v>
      </c>
      <c r="D119" s="2">
        <v>75199</v>
      </c>
      <c r="E119" s="2">
        <v>13479</v>
      </c>
      <c r="F119" s="2">
        <v>6118</v>
      </c>
      <c r="G119" s="2">
        <v>36883</v>
      </c>
      <c r="H119" s="2">
        <v>12741</v>
      </c>
      <c r="I119" s="2">
        <v>11461</v>
      </c>
      <c r="J119" s="2">
        <v>5804</v>
      </c>
      <c r="K119" s="2">
        <v>3231</v>
      </c>
      <c r="L119" s="149">
        <v>2731</v>
      </c>
      <c r="M119" s="2">
        <v>9194</v>
      </c>
      <c r="N119" s="2">
        <v>25971</v>
      </c>
      <c r="O119" s="2">
        <v>9940</v>
      </c>
      <c r="P119" s="2">
        <v>37524</v>
      </c>
      <c r="Q119" s="2">
        <v>11722</v>
      </c>
      <c r="R119" s="2">
        <v>35336</v>
      </c>
      <c r="S119" s="2">
        <v>5898</v>
      </c>
      <c r="T119" s="2">
        <v>10589</v>
      </c>
      <c r="U119" s="2">
        <v>26608</v>
      </c>
      <c r="V119" s="2">
        <v>212839</v>
      </c>
      <c r="W119" s="2">
        <v>11152</v>
      </c>
      <c r="X119" s="2">
        <v>6960</v>
      </c>
      <c r="Y119" s="2">
        <v>7309</v>
      </c>
      <c r="Z119" s="2">
        <v>17344</v>
      </c>
      <c r="AA119" s="2">
        <v>21499</v>
      </c>
      <c r="AB119" s="2">
        <v>8937</v>
      </c>
      <c r="AC119" s="2">
        <v>3</v>
      </c>
      <c r="AD119" s="2">
        <v>41949</v>
      </c>
      <c r="AE119" s="2">
        <v>2257</v>
      </c>
      <c r="AF119" s="2">
        <v>1426</v>
      </c>
      <c r="AG119" s="2">
        <v>434</v>
      </c>
      <c r="AH119" s="2">
        <v>9391</v>
      </c>
    </row>
    <row r="120" spans="1:34">
      <c r="A120" s="2" t="s">
        <v>424</v>
      </c>
      <c r="B120" s="2" t="e">
        <v>#N/A</v>
      </c>
      <c r="C120" s="2">
        <v>8212357</v>
      </c>
      <c r="D120" s="2">
        <v>325763</v>
      </c>
      <c r="E120" s="2">
        <v>81875</v>
      </c>
      <c r="F120" s="2">
        <v>352378</v>
      </c>
      <c r="G120" s="2">
        <v>152878</v>
      </c>
      <c r="H120" s="2">
        <v>197531</v>
      </c>
      <c r="I120" s="2">
        <v>267171</v>
      </c>
      <c r="J120" s="2">
        <v>114219</v>
      </c>
      <c r="K120" s="2">
        <v>117553</v>
      </c>
      <c r="L120" s="149">
        <v>152538</v>
      </c>
      <c r="M120" s="2">
        <v>592253</v>
      </c>
      <c r="N120" s="2">
        <v>595576</v>
      </c>
      <c r="O120" s="2">
        <v>258693</v>
      </c>
      <c r="P120" s="2">
        <v>311190</v>
      </c>
      <c r="Q120" s="2">
        <v>232762</v>
      </c>
      <c r="R120" s="2">
        <v>441931</v>
      </c>
      <c r="S120" s="2">
        <v>261793</v>
      </c>
      <c r="T120" s="2">
        <v>291898</v>
      </c>
      <c r="U120" s="2">
        <v>275902</v>
      </c>
      <c r="V120" s="2">
        <v>1237294</v>
      </c>
      <c r="W120" s="2">
        <v>252104</v>
      </c>
      <c r="X120" s="2">
        <v>209933</v>
      </c>
      <c r="Y120" s="2">
        <v>154807</v>
      </c>
      <c r="Z120" s="2">
        <v>306404</v>
      </c>
      <c r="AA120" s="2">
        <v>166491</v>
      </c>
      <c r="AB120" s="2">
        <v>263171</v>
      </c>
      <c r="AC120" s="2">
        <v>25371</v>
      </c>
      <c r="AD120" s="2">
        <v>222849</v>
      </c>
      <c r="AE120" s="2">
        <v>119080</v>
      </c>
      <c r="AF120" s="2">
        <v>34047</v>
      </c>
      <c r="AG120" s="2">
        <v>52434</v>
      </c>
      <c r="AH120" s="2">
        <v>144467</v>
      </c>
    </row>
    <row r="121" spans="1:34">
      <c r="A121" s="2" t="s">
        <v>425</v>
      </c>
      <c r="B121" s="2" t="e">
        <v>#N/A</v>
      </c>
      <c r="C121" s="2">
        <v>1869202</v>
      </c>
      <c r="D121" s="2">
        <v>126683</v>
      </c>
      <c r="E121" s="2">
        <v>19518</v>
      </c>
      <c r="F121" s="2">
        <v>77324</v>
      </c>
      <c r="G121" s="2">
        <v>39032</v>
      </c>
      <c r="H121" s="2">
        <v>29802</v>
      </c>
      <c r="I121" s="2">
        <v>65216</v>
      </c>
      <c r="J121" s="2">
        <v>37256</v>
      </c>
      <c r="K121" s="2">
        <v>25764</v>
      </c>
      <c r="L121" s="149">
        <v>180387</v>
      </c>
      <c r="M121" s="2">
        <v>131815</v>
      </c>
      <c r="N121" s="2">
        <v>142572</v>
      </c>
      <c r="O121" s="2">
        <v>62056</v>
      </c>
      <c r="P121" s="2">
        <v>58733</v>
      </c>
      <c r="Q121" s="2">
        <v>54985</v>
      </c>
      <c r="R121" s="2">
        <v>96844</v>
      </c>
      <c r="S121" s="2">
        <v>61270</v>
      </c>
      <c r="T121" s="2">
        <v>60268</v>
      </c>
      <c r="U121" s="2">
        <v>45140</v>
      </c>
      <c r="V121" s="2">
        <v>213434</v>
      </c>
      <c r="W121" s="2">
        <v>39923</v>
      </c>
      <c r="X121" s="2">
        <v>19451</v>
      </c>
      <c r="Y121" s="2">
        <v>27964</v>
      </c>
      <c r="Z121" s="2">
        <v>71885</v>
      </c>
      <c r="AA121" s="2">
        <v>50105</v>
      </c>
      <c r="AB121" s="2">
        <v>30186</v>
      </c>
      <c r="AC121" s="2">
        <v>6042</v>
      </c>
      <c r="AD121" s="2">
        <v>35915</v>
      </c>
      <c r="AE121" s="2">
        <v>20460</v>
      </c>
      <c r="AF121" s="2">
        <v>5231</v>
      </c>
      <c r="AG121" s="2">
        <v>8389</v>
      </c>
      <c r="AH121" s="2">
        <v>25554</v>
      </c>
    </row>
    <row r="122" spans="1:34">
      <c r="A122" s="2" t="s">
        <v>426</v>
      </c>
      <c r="B122" s="2" t="e">
        <v>#N/A</v>
      </c>
      <c r="C122" s="2">
        <v>13290044</v>
      </c>
      <c r="D122" s="2">
        <v>1315866</v>
      </c>
      <c r="E122" s="2">
        <v>354639</v>
      </c>
      <c r="F122" s="2">
        <v>379766</v>
      </c>
      <c r="G122" s="2">
        <v>83158</v>
      </c>
      <c r="H122" s="2">
        <v>97772</v>
      </c>
      <c r="I122" s="2">
        <v>276087</v>
      </c>
      <c r="J122" s="2">
        <v>104990</v>
      </c>
      <c r="K122" s="2">
        <v>134867</v>
      </c>
      <c r="L122" s="149">
        <v>1807206</v>
      </c>
      <c r="M122" s="2">
        <v>1537672</v>
      </c>
      <c r="N122" s="2">
        <v>773827</v>
      </c>
      <c r="O122" s="2">
        <v>436212</v>
      </c>
      <c r="P122" s="2">
        <v>262707</v>
      </c>
      <c r="Q122" s="2">
        <v>203792</v>
      </c>
      <c r="R122" s="2">
        <v>747268</v>
      </c>
      <c r="S122" s="2">
        <v>460289</v>
      </c>
      <c r="T122" s="2">
        <v>545731</v>
      </c>
      <c r="U122" s="2">
        <v>335261</v>
      </c>
      <c r="V122" s="2">
        <v>1012888</v>
      </c>
      <c r="W122" s="2">
        <v>162820</v>
      </c>
      <c r="X122" s="2">
        <v>331793</v>
      </c>
      <c r="Y122" s="2">
        <v>517845</v>
      </c>
      <c r="Z122" s="2">
        <v>598133</v>
      </c>
      <c r="AA122" s="2">
        <v>162220</v>
      </c>
      <c r="AB122" s="2">
        <v>147571</v>
      </c>
      <c r="AC122" s="2">
        <v>6699</v>
      </c>
      <c r="AD122" s="2">
        <v>281071</v>
      </c>
      <c r="AE122" s="2">
        <v>48495</v>
      </c>
      <c r="AF122" s="2">
        <v>35733</v>
      </c>
      <c r="AG122" s="2">
        <v>49675</v>
      </c>
      <c r="AH122" s="2">
        <v>77990</v>
      </c>
    </row>
    <row r="123" spans="1:34">
      <c r="A123" s="2" t="s">
        <v>427</v>
      </c>
      <c r="B123" s="2" t="e">
        <v>#N/A</v>
      </c>
      <c r="C123" s="2">
        <v>5533625</v>
      </c>
      <c r="D123" s="2">
        <v>275310</v>
      </c>
      <c r="E123" s="2">
        <v>51315</v>
      </c>
      <c r="F123" s="2">
        <v>142525</v>
      </c>
      <c r="G123" s="2">
        <v>89075</v>
      </c>
      <c r="H123" s="2">
        <v>57220</v>
      </c>
      <c r="I123" s="2">
        <v>94473</v>
      </c>
      <c r="J123" s="2">
        <v>43011</v>
      </c>
      <c r="K123" s="2">
        <v>49772</v>
      </c>
      <c r="L123" s="149">
        <v>289709</v>
      </c>
      <c r="M123" s="2">
        <v>441387</v>
      </c>
      <c r="N123" s="2">
        <v>482019</v>
      </c>
      <c r="O123" s="2">
        <v>136274</v>
      </c>
      <c r="P123" s="2">
        <v>146816</v>
      </c>
      <c r="Q123" s="2">
        <v>37607</v>
      </c>
      <c r="R123" s="2">
        <v>320598</v>
      </c>
      <c r="S123" s="2">
        <v>99156</v>
      </c>
      <c r="T123" s="2">
        <v>71396</v>
      </c>
      <c r="U123" s="2">
        <v>85877</v>
      </c>
      <c r="V123" s="2">
        <v>1935444</v>
      </c>
      <c r="W123" s="2">
        <v>151203</v>
      </c>
      <c r="X123" s="2">
        <v>53776</v>
      </c>
      <c r="Y123" s="2">
        <v>38977</v>
      </c>
      <c r="Z123" s="2">
        <v>75631</v>
      </c>
      <c r="AA123" s="2">
        <v>43491</v>
      </c>
      <c r="AB123" s="2">
        <v>133283</v>
      </c>
      <c r="AC123" s="2">
        <v>4278</v>
      </c>
      <c r="AD123" s="2">
        <v>66042</v>
      </c>
      <c r="AE123" s="2">
        <v>36729</v>
      </c>
      <c r="AF123" s="2">
        <v>5379</v>
      </c>
      <c r="AG123" s="2">
        <v>19188</v>
      </c>
      <c r="AH123" s="2">
        <v>56665</v>
      </c>
    </row>
    <row r="124" spans="1:34">
      <c r="A124" s="2" t="s">
        <v>428</v>
      </c>
      <c r="B124" s="2" t="e">
        <v>#N/A</v>
      </c>
      <c r="C124" s="2">
        <v>351023</v>
      </c>
      <c r="D124" s="2">
        <v>5161</v>
      </c>
      <c r="E124" s="2">
        <v>880</v>
      </c>
      <c r="F124" s="2">
        <v>7813</v>
      </c>
      <c r="G124" s="2">
        <v>1682</v>
      </c>
      <c r="H124" s="2">
        <v>6803</v>
      </c>
      <c r="I124" s="2">
        <v>980</v>
      </c>
      <c r="J124" s="2">
        <v>678</v>
      </c>
      <c r="K124" s="2">
        <v>1569</v>
      </c>
      <c r="L124" s="149">
        <v>2034</v>
      </c>
      <c r="M124" s="2">
        <v>3360</v>
      </c>
      <c r="N124" s="2">
        <v>5976</v>
      </c>
      <c r="O124" s="2">
        <v>11603</v>
      </c>
      <c r="P124" s="2">
        <v>1700</v>
      </c>
      <c r="Q124" s="2">
        <v>1375</v>
      </c>
      <c r="R124" s="2">
        <v>10042</v>
      </c>
      <c r="S124" s="2">
        <v>9740</v>
      </c>
      <c r="T124" s="2">
        <v>1703</v>
      </c>
      <c r="U124" s="2">
        <v>10324</v>
      </c>
      <c r="V124" s="2">
        <v>202568</v>
      </c>
      <c r="W124" s="2">
        <v>29579</v>
      </c>
      <c r="X124" s="2">
        <v>5993</v>
      </c>
      <c r="Y124" s="2">
        <v>979</v>
      </c>
      <c r="Z124" s="2">
        <v>7406</v>
      </c>
      <c r="AA124" s="2">
        <v>7940</v>
      </c>
      <c r="AB124" s="2">
        <v>7368</v>
      </c>
      <c r="AC124" s="2">
        <v>608</v>
      </c>
      <c r="AD124" s="2">
        <v>2410</v>
      </c>
      <c r="AE124" s="2">
        <v>1143</v>
      </c>
      <c r="AF124" s="2">
        <v>91</v>
      </c>
      <c r="AG124" s="2">
        <v>321</v>
      </c>
      <c r="AH124" s="2">
        <v>1195</v>
      </c>
    </row>
    <row r="125" spans="1:34">
      <c r="A125" s="2" t="s">
        <v>429</v>
      </c>
      <c r="B125" s="2" t="e">
        <v>#N/A</v>
      </c>
      <c r="C125" s="2">
        <v>32712138</v>
      </c>
      <c r="D125" s="2">
        <v>1808507</v>
      </c>
      <c r="E125" s="2">
        <v>556706</v>
      </c>
      <c r="F125" s="2">
        <v>1747165</v>
      </c>
      <c r="G125" s="2">
        <v>733562</v>
      </c>
      <c r="H125" s="2">
        <v>562831</v>
      </c>
      <c r="I125" s="2">
        <v>1054714</v>
      </c>
      <c r="J125" s="2">
        <v>532662</v>
      </c>
      <c r="K125" s="2">
        <v>549410</v>
      </c>
      <c r="L125" s="149">
        <v>1486702</v>
      </c>
      <c r="M125" s="2">
        <v>2868358</v>
      </c>
      <c r="N125" s="2">
        <v>2067422</v>
      </c>
      <c r="O125" s="2">
        <v>1232806</v>
      </c>
      <c r="P125" s="2">
        <v>1111199</v>
      </c>
      <c r="Q125" s="2">
        <v>767562</v>
      </c>
      <c r="R125" s="2">
        <v>2053423</v>
      </c>
      <c r="S125" s="2">
        <v>1327227</v>
      </c>
      <c r="T125" s="2">
        <v>1126740</v>
      </c>
      <c r="U125" s="2">
        <v>1058982</v>
      </c>
      <c r="V125" s="2">
        <v>3646624</v>
      </c>
      <c r="W125" s="2">
        <v>812432</v>
      </c>
      <c r="X125" s="2">
        <v>311620</v>
      </c>
      <c r="Y125" s="2">
        <v>654840</v>
      </c>
      <c r="Z125" s="2">
        <v>1205864</v>
      </c>
      <c r="AA125" s="2">
        <v>447094</v>
      </c>
      <c r="AB125" s="2">
        <v>688735</v>
      </c>
      <c r="AC125" s="2">
        <v>101262</v>
      </c>
      <c r="AD125" s="2">
        <v>873273</v>
      </c>
      <c r="AE125" s="2">
        <v>376096</v>
      </c>
      <c r="AF125" s="2">
        <v>129246</v>
      </c>
      <c r="AG125" s="2">
        <v>151308</v>
      </c>
      <c r="AH125" s="2">
        <v>667768</v>
      </c>
    </row>
    <row r="126" spans="1:34">
      <c r="A126" s="2" t="s">
        <v>430</v>
      </c>
      <c r="B126" s="2" t="e">
        <v>#N/A</v>
      </c>
      <c r="C126" s="2">
        <v>1878953</v>
      </c>
      <c r="D126" s="2">
        <v>302243</v>
      </c>
      <c r="E126" s="2">
        <v>35583</v>
      </c>
      <c r="F126" s="2">
        <v>71848</v>
      </c>
      <c r="G126" s="2">
        <v>24984</v>
      </c>
      <c r="H126" s="2">
        <v>11792</v>
      </c>
      <c r="I126" s="2">
        <v>45405</v>
      </c>
      <c r="J126" s="2">
        <v>24379</v>
      </c>
      <c r="K126" s="2">
        <v>18646</v>
      </c>
      <c r="L126" s="149">
        <v>240032</v>
      </c>
      <c r="M126" s="2">
        <v>231638</v>
      </c>
      <c r="N126" s="2">
        <v>83020</v>
      </c>
      <c r="O126" s="2">
        <v>40774</v>
      </c>
      <c r="P126" s="2">
        <v>30993</v>
      </c>
      <c r="Q126" s="2">
        <v>15897</v>
      </c>
      <c r="R126" s="2">
        <v>60402</v>
      </c>
      <c r="S126" s="2">
        <v>51215</v>
      </c>
      <c r="T126" s="2">
        <v>80274</v>
      </c>
      <c r="U126" s="2">
        <v>25767</v>
      </c>
      <c r="V126" s="2">
        <v>155908</v>
      </c>
      <c r="W126" s="2">
        <v>44192</v>
      </c>
      <c r="X126" s="2">
        <v>5882</v>
      </c>
      <c r="Y126" s="2">
        <v>19683</v>
      </c>
      <c r="Z126" s="2">
        <v>106246</v>
      </c>
      <c r="AA126" s="2">
        <v>13621</v>
      </c>
      <c r="AB126" s="2">
        <v>22193</v>
      </c>
      <c r="AC126" s="2">
        <v>2849</v>
      </c>
      <c r="AD126" s="2">
        <v>61538</v>
      </c>
      <c r="AE126" s="2">
        <v>18521</v>
      </c>
      <c r="AF126" s="2">
        <v>7655</v>
      </c>
      <c r="AG126" s="2">
        <v>3883</v>
      </c>
      <c r="AH126" s="2">
        <v>21890</v>
      </c>
    </row>
    <row r="127" spans="1:34">
      <c r="A127" s="2" t="s">
        <v>431</v>
      </c>
      <c r="B127" s="2" t="e">
        <v>#N/A</v>
      </c>
      <c r="C127" s="2">
        <v>47520</v>
      </c>
      <c r="D127" s="2">
        <v>1899</v>
      </c>
      <c r="E127" s="2">
        <v>632</v>
      </c>
      <c r="F127" s="2">
        <v>1137</v>
      </c>
      <c r="G127" s="2">
        <v>1137</v>
      </c>
      <c r="H127" s="2">
        <v>1376</v>
      </c>
      <c r="I127" s="2">
        <v>1351</v>
      </c>
      <c r="J127" s="2">
        <v>391</v>
      </c>
      <c r="K127" s="2">
        <v>860</v>
      </c>
      <c r="L127" s="149">
        <v>1021</v>
      </c>
      <c r="M127" s="2">
        <v>2777</v>
      </c>
      <c r="N127" s="2">
        <v>1675</v>
      </c>
      <c r="O127" s="2">
        <v>2571</v>
      </c>
      <c r="P127" s="2">
        <v>1595</v>
      </c>
      <c r="Q127" s="2">
        <v>1171</v>
      </c>
      <c r="R127" s="2">
        <v>4495</v>
      </c>
      <c r="S127" s="2">
        <v>3</v>
      </c>
      <c r="T127" s="2">
        <v>1210</v>
      </c>
      <c r="U127" s="2">
        <v>11</v>
      </c>
      <c r="V127" s="2">
        <v>2466</v>
      </c>
      <c r="W127" s="2">
        <v>870</v>
      </c>
      <c r="X127" s="2">
        <v>122</v>
      </c>
      <c r="Y127" s="2">
        <v>1662</v>
      </c>
      <c r="Z127" s="2">
        <v>74</v>
      </c>
      <c r="AA127" s="2">
        <v>2802</v>
      </c>
      <c r="AB127" s="2">
        <v>751</v>
      </c>
      <c r="AC127" s="2">
        <v>252</v>
      </c>
      <c r="AD127" s="2">
        <v>4481</v>
      </c>
      <c r="AE127" s="2">
        <v>1075</v>
      </c>
      <c r="AF127" s="2">
        <v>562</v>
      </c>
      <c r="AG127" s="2">
        <v>934</v>
      </c>
      <c r="AH127" s="2">
        <v>6156</v>
      </c>
    </row>
    <row r="128" spans="1:34">
      <c r="A128" s="2" t="s">
        <v>432</v>
      </c>
      <c r="B128" s="2" t="e">
        <v>#N/A</v>
      </c>
      <c r="C128" s="2">
        <v>268731</v>
      </c>
      <c r="D128" s="2">
        <v>17995</v>
      </c>
      <c r="E128" s="2">
        <v>4822</v>
      </c>
      <c r="F128" s="2">
        <v>15440</v>
      </c>
      <c r="G128" s="2">
        <v>3470</v>
      </c>
      <c r="H128" s="2">
        <v>1979</v>
      </c>
      <c r="I128" s="2">
        <v>3310</v>
      </c>
      <c r="J128" s="2">
        <v>1840</v>
      </c>
      <c r="K128" s="2">
        <v>3880</v>
      </c>
      <c r="L128" s="149">
        <v>35198</v>
      </c>
      <c r="M128" s="2">
        <v>26089</v>
      </c>
      <c r="N128" s="2">
        <v>17090</v>
      </c>
      <c r="O128" s="2">
        <v>4181</v>
      </c>
      <c r="P128" s="2">
        <v>2945</v>
      </c>
      <c r="Q128" s="2">
        <v>2819</v>
      </c>
      <c r="R128" s="2">
        <v>9515</v>
      </c>
      <c r="S128" s="2">
        <v>15485</v>
      </c>
      <c r="T128" s="2">
        <v>17385</v>
      </c>
      <c r="U128" s="2">
        <v>857</v>
      </c>
      <c r="V128" s="2">
        <v>15716</v>
      </c>
      <c r="W128" s="2">
        <v>33771</v>
      </c>
      <c r="X128" s="2">
        <v>958</v>
      </c>
      <c r="Y128" s="2">
        <v>2433</v>
      </c>
      <c r="Z128" s="2">
        <v>11310</v>
      </c>
      <c r="AA128" s="2">
        <v>2090</v>
      </c>
      <c r="AB128" s="2">
        <v>7704</v>
      </c>
      <c r="AC128" s="2">
        <v>111</v>
      </c>
      <c r="AD128" s="2">
        <v>4568</v>
      </c>
      <c r="AE128" s="2">
        <v>1137</v>
      </c>
      <c r="AF128" s="2">
        <v>257</v>
      </c>
      <c r="AG128" s="2">
        <v>737</v>
      </c>
      <c r="AH128" s="2">
        <v>3639</v>
      </c>
    </row>
    <row r="129" spans="1:34">
      <c r="A129" s="2" t="s">
        <v>433</v>
      </c>
      <c r="B129" s="2" t="e">
        <v>#N/A</v>
      </c>
      <c r="C129" s="2">
        <v>6047895</v>
      </c>
      <c r="D129" s="2">
        <v>158377</v>
      </c>
      <c r="E129" s="2">
        <v>96807</v>
      </c>
      <c r="F129" s="2">
        <v>327586</v>
      </c>
      <c r="G129" s="2">
        <v>159440</v>
      </c>
      <c r="H129" s="2">
        <v>121656</v>
      </c>
      <c r="I129" s="2">
        <v>141032</v>
      </c>
      <c r="J129" s="2">
        <v>74635</v>
      </c>
      <c r="K129" s="2">
        <v>74661</v>
      </c>
      <c r="L129" s="149">
        <v>215159</v>
      </c>
      <c r="M129" s="2">
        <v>591745</v>
      </c>
      <c r="N129" s="2">
        <v>439168</v>
      </c>
      <c r="O129" s="2">
        <v>229290</v>
      </c>
      <c r="P129" s="2">
        <v>253855</v>
      </c>
      <c r="Q129" s="2">
        <v>150411</v>
      </c>
      <c r="R129" s="2">
        <v>334203</v>
      </c>
      <c r="S129" s="2">
        <v>237181</v>
      </c>
      <c r="T129" s="2">
        <v>259790</v>
      </c>
      <c r="U129" s="2">
        <v>191078</v>
      </c>
      <c r="V129" s="2">
        <v>759027</v>
      </c>
      <c r="W129" s="2">
        <v>132810</v>
      </c>
      <c r="X129" s="2">
        <v>38264</v>
      </c>
      <c r="Y129" s="2">
        <v>149814</v>
      </c>
      <c r="Z129" s="2">
        <v>267357</v>
      </c>
      <c r="AA129" s="2">
        <v>109565</v>
      </c>
      <c r="AB129" s="2">
        <v>121473</v>
      </c>
      <c r="AC129" s="2">
        <v>28248</v>
      </c>
      <c r="AD129" s="2">
        <v>158219</v>
      </c>
      <c r="AE129" s="2">
        <v>48982</v>
      </c>
      <c r="AF129" s="2">
        <v>20037</v>
      </c>
      <c r="AG129" s="2">
        <v>35131</v>
      </c>
      <c r="AH129" s="2">
        <v>122893</v>
      </c>
    </row>
    <row r="130" spans="1:34">
      <c r="A130" s="2" t="s">
        <v>434</v>
      </c>
      <c r="B130" s="2" t="e">
        <v>#N/A</v>
      </c>
      <c r="C130" s="2">
        <v>991326</v>
      </c>
      <c r="D130" s="2">
        <v>28336</v>
      </c>
      <c r="E130" s="2">
        <v>25558</v>
      </c>
      <c r="F130" s="2">
        <v>82788</v>
      </c>
      <c r="G130" s="2">
        <v>41540</v>
      </c>
      <c r="H130" s="2">
        <v>20498</v>
      </c>
      <c r="I130" s="2">
        <v>13451</v>
      </c>
      <c r="J130" s="2">
        <v>9041</v>
      </c>
      <c r="K130" s="2">
        <v>8788</v>
      </c>
      <c r="L130" s="149">
        <v>84587</v>
      </c>
      <c r="M130" s="2">
        <v>99521</v>
      </c>
      <c r="N130" s="2">
        <v>42886</v>
      </c>
      <c r="O130" s="2">
        <v>37413</v>
      </c>
      <c r="P130" s="2">
        <v>20011</v>
      </c>
      <c r="Q130" s="2">
        <v>23982</v>
      </c>
      <c r="R130" s="2">
        <v>76406</v>
      </c>
      <c r="S130" s="2">
        <v>68557</v>
      </c>
      <c r="T130" s="2">
        <v>28605</v>
      </c>
      <c r="U130" s="2">
        <v>1963</v>
      </c>
      <c r="V130" s="2">
        <v>96540</v>
      </c>
      <c r="W130" s="2">
        <v>19387</v>
      </c>
      <c r="X130" s="2">
        <v>4074</v>
      </c>
      <c r="Y130" s="2">
        <v>15382</v>
      </c>
      <c r="Z130" s="2">
        <v>38585</v>
      </c>
      <c r="AA130" s="2">
        <v>27873</v>
      </c>
      <c r="AB130" s="2">
        <v>24936</v>
      </c>
      <c r="AC130" s="2">
        <v>2475</v>
      </c>
      <c r="AD130" s="2">
        <v>25338</v>
      </c>
      <c r="AE130" s="2">
        <v>4733</v>
      </c>
      <c r="AF130" s="2">
        <v>2696</v>
      </c>
      <c r="AG130" s="2">
        <v>4115</v>
      </c>
      <c r="AH130" s="2">
        <v>11261</v>
      </c>
    </row>
    <row r="131" spans="1:34">
      <c r="A131" s="2" t="s">
        <v>435</v>
      </c>
      <c r="B131" s="2" t="e">
        <v>#N/A</v>
      </c>
      <c r="C131" s="2">
        <v>2998742</v>
      </c>
      <c r="D131" s="2">
        <v>58057</v>
      </c>
      <c r="E131" s="2">
        <v>30086</v>
      </c>
      <c r="F131" s="2">
        <v>147389</v>
      </c>
      <c r="G131" s="2">
        <v>83198</v>
      </c>
      <c r="H131" s="2">
        <v>59377</v>
      </c>
      <c r="I131" s="2">
        <v>72037</v>
      </c>
      <c r="J131" s="2">
        <v>22149</v>
      </c>
      <c r="K131" s="2">
        <v>20231</v>
      </c>
      <c r="L131" s="149">
        <v>46920</v>
      </c>
      <c r="M131" s="2">
        <v>301541</v>
      </c>
      <c r="N131" s="2">
        <v>357630</v>
      </c>
      <c r="O131" s="2">
        <v>135389</v>
      </c>
      <c r="P131" s="2">
        <v>151022</v>
      </c>
      <c r="Q131" s="2">
        <v>58945</v>
      </c>
      <c r="R131" s="2">
        <v>151689</v>
      </c>
      <c r="S131" s="2">
        <v>145865</v>
      </c>
      <c r="T131" s="2">
        <v>175059</v>
      </c>
      <c r="U131" s="2">
        <v>7762</v>
      </c>
      <c r="V131" s="2">
        <v>377509</v>
      </c>
      <c r="W131" s="2">
        <v>69928</v>
      </c>
      <c r="X131" s="2">
        <v>21621</v>
      </c>
      <c r="Y131" s="2">
        <v>94830</v>
      </c>
      <c r="Z131" s="2">
        <v>109733</v>
      </c>
      <c r="AA131" s="2">
        <v>54809</v>
      </c>
      <c r="AB131" s="2">
        <v>65509</v>
      </c>
      <c r="AC131" s="2">
        <v>22050</v>
      </c>
      <c r="AD131" s="2">
        <v>17625</v>
      </c>
      <c r="AE131" s="2">
        <v>25965</v>
      </c>
      <c r="AF131" s="2">
        <v>6679</v>
      </c>
      <c r="AG131" s="2">
        <v>18560</v>
      </c>
      <c r="AH131" s="2">
        <v>89578</v>
      </c>
    </row>
    <row r="132" spans="1:34">
      <c r="A132" s="2" t="s">
        <v>436</v>
      </c>
      <c r="B132" s="2" t="e">
        <v>#N/A</v>
      </c>
      <c r="C132" s="2">
        <v>4186252</v>
      </c>
      <c r="D132" s="2">
        <v>122194</v>
      </c>
      <c r="E132" s="2">
        <v>102431</v>
      </c>
      <c r="F132" s="2">
        <v>276450</v>
      </c>
      <c r="G132" s="2">
        <v>95197</v>
      </c>
      <c r="H132" s="2">
        <v>98605</v>
      </c>
      <c r="I132" s="2">
        <v>264794</v>
      </c>
      <c r="J132" s="2">
        <v>96748</v>
      </c>
      <c r="K132" s="2">
        <v>183469</v>
      </c>
      <c r="L132" s="149">
        <v>193703</v>
      </c>
      <c r="M132" s="2">
        <v>299521</v>
      </c>
      <c r="N132" s="2">
        <v>203744</v>
      </c>
      <c r="O132" s="2">
        <v>219297</v>
      </c>
      <c r="P132" s="2">
        <v>118800</v>
      </c>
      <c r="Q132" s="2">
        <v>94697</v>
      </c>
      <c r="R132" s="2">
        <v>312353</v>
      </c>
      <c r="S132" s="2">
        <v>101015</v>
      </c>
      <c r="T132" s="2">
        <v>64277</v>
      </c>
      <c r="U132" s="2">
        <v>149387</v>
      </c>
      <c r="V132" s="2">
        <v>544719</v>
      </c>
      <c r="W132" s="2">
        <v>57406</v>
      </c>
      <c r="X132" s="2">
        <v>39368</v>
      </c>
      <c r="Y132" s="2">
        <v>59936</v>
      </c>
      <c r="Z132" s="2">
        <v>88827</v>
      </c>
      <c r="AA132" s="2">
        <v>46532</v>
      </c>
      <c r="AB132" s="2">
        <v>99447</v>
      </c>
      <c r="AC132" s="2">
        <v>4297</v>
      </c>
      <c r="AD132" s="2">
        <v>94485</v>
      </c>
      <c r="AE132" s="2">
        <v>53222</v>
      </c>
      <c r="AF132" s="2">
        <v>17221</v>
      </c>
      <c r="AG132" s="2">
        <v>13349</v>
      </c>
      <c r="AH132" s="2">
        <v>70760</v>
      </c>
    </row>
    <row r="133" spans="1:34">
      <c r="A133" s="2" t="s">
        <v>437</v>
      </c>
      <c r="B133" s="2" t="e">
        <v>#N/A</v>
      </c>
      <c r="C133" s="2">
        <v>9231634</v>
      </c>
      <c r="D133" s="2">
        <v>553904</v>
      </c>
      <c r="E133" s="2">
        <v>170090</v>
      </c>
      <c r="F133" s="2">
        <v>505129</v>
      </c>
      <c r="G133" s="2">
        <v>205890</v>
      </c>
      <c r="H133" s="2">
        <v>133544</v>
      </c>
      <c r="I133" s="2">
        <v>266395</v>
      </c>
      <c r="J133" s="2">
        <v>152391</v>
      </c>
      <c r="K133" s="2">
        <v>127915</v>
      </c>
      <c r="L133" s="149">
        <v>436481</v>
      </c>
      <c r="M133" s="2">
        <v>839790</v>
      </c>
      <c r="N133" s="2">
        <v>565365</v>
      </c>
      <c r="O133" s="2">
        <v>337851</v>
      </c>
      <c r="P133" s="2">
        <v>323729</v>
      </c>
      <c r="Q133" s="2">
        <v>237969</v>
      </c>
      <c r="R133" s="2">
        <v>540714</v>
      </c>
      <c r="S133" s="2">
        <v>426057</v>
      </c>
      <c r="T133" s="2">
        <v>336754</v>
      </c>
      <c r="U133" s="2">
        <v>322651</v>
      </c>
      <c r="V133" s="2">
        <v>962549</v>
      </c>
      <c r="W133" s="2">
        <v>211146</v>
      </c>
      <c r="X133" s="2">
        <v>80491</v>
      </c>
      <c r="Y133" s="2">
        <v>212619</v>
      </c>
      <c r="Z133" s="2">
        <v>325068</v>
      </c>
      <c r="AA133" s="2">
        <v>109313</v>
      </c>
      <c r="AB133" s="2">
        <v>212056</v>
      </c>
      <c r="AC133" s="2">
        <v>13932</v>
      </c>
      <c r="AD133" s="2">
        <v>288584</v>
      </c>
      <c r="AE133" s="2">
        <v>112982</v>
      </c>
      <c r="AF133" s="2">
        <v>32978</v>
      </c>
      <c r="AG133" s="2">
        <v>40265</v>
      </c>
      <c r="AH133" s="2">
        <v>147033</v>
      </c>
    </row>
    <row r="134" spans="1:34">
      <c r="A134" s="2" t="s">
        <v>438</v>
      </c>
      <c r="B134" s="2" t="e">
        <v>#N/A</v>
      </c>
      <c r="C134" s="2">
        <v>7363135</v>
      </c>
      <c r="D134" s="2">
        <v>420219</v>
      </c>
      <c r="E134" s="2">
        <v>140595</v>
      </c>
      <c r="F134" s="2">
        <v>444532</v>
      </c>
      <c r="G134" s="2">
        <v>160583</v>
      </c>
      <c r="H134" s="2">
        <v>89377</v>
      </c>
      <c r="I134" s="2">
        <v>204758</v>
      </c>
      <c r="J134" s="2">
        <v>119840</v>
      </c>
      <c r="K134" s="2">
        <v>98714</v>
      </c>
      <c r="L134" s="149">
        <v>322842</v>
      </c>
      <c r="M134" s="2">
        <v>645621</v>
      </c>
      <c r="N134" s="2">
        <v>425363</v>
      </c>
      <c r="O134" s="2">
        <v>288831</v>
      </c>
      <c r="P134" s="2">
        <v>250541</v>
      </c>
      <c r="Q134" s="2">
        <v>197978</v>
      </c>
      <c r="R134" s="2">
        <v>439372</v>
      </c>
      <c r="S134" s="2">
        <v>365377</v>
      </c>
      <c r="T134" s="2">
        <v>291067</v>
      </c>
      <c r="U134" s="2">
        <v>272015</v>
      </c>
      <c r="V134" s="2">
        <v>720345</v>
      </c>
      <c r="W134" s="2">
        <v>161875</v>
      </c>
      <c r="X134" s="2">
        <v>59624</v>
      </c>
      <c r="Y134" s="2">
        <v>182537</v>
      </c>
      <c r="Z134" s="2">
        <v>266374</v>
      </c>
      <c r="AA134" s="2">
        <v>85124</v>
      </c>
      <c r="AB134" s="2">
        <v>155195</v>
      </c>
      <c r="AC134" s="2">
        <v>6773</v>
      </c>
      <c r="AD134" s="2">
        <v>250643</v>
      </c>
      <c r="AE134" s="2">
        <v>95986</v>
      </c>
      <c r="AF134" s="2">
        <v>26420</v>
      </c>
      <c r="AG134" s="2">
        <v>31392</v>
      </c>
      <c r="AH134" s="2">
        <v>143223</v>
      </c>
    </row>
    <row r="135" spans="1:34">
      <c r="A135" s="2" t="s">
        <v>439</v>
      </c>
      <c r="B135" s="2" t="e">
        <v>#N/A</v>
      </c>
      <c r="C135" s="2">
        <v>4888786</v>
      </c>
      <c r="D135" s="2">
        <v>216502</v>
      </c>
      <c r="E135" s="2">
        <v>65624</v>
      </c>
      <c r="F135" s="2">
        <v>243142</v>
      </c>
      <c r="G135" s="2">
        <v>88278</v>
      </c>
      <c r="H135" s="2">
        <v>66839</v>
      </c>
      <c r="I135" s="2">
        <v>149918</v>
      </c>
      <c r="J135" s="2">
        <v>77861</v>
      </c>
      <c r="K135" s="2">
        <v>67868</v>
      </c>
      <c r="L135" s="149">
        <v>192793</v>
      </c>
      <c r="M135" s="2">
        <v>448854</v>
      </c>
      <c r="N135" s="2">
        <v>333895</v>
      </c>
      <c r="O135" s="2">
        <v>204298</v>
      </c>
      <c r="P135" s="2">
        <v>158393</v>
      </c>
      <c r="Q135" s="2">
        <v>124688</v>
      </c>
      <c r="R135" s="2">
        <v>365599</v>
      </c>
      <c r="S135" s="2">
        <v>258323</v>
      </c>
      <c r="T135" s="2">
        <v>197238</v>
      </c>
      <c r="U135" s="2">
        <v>200331</v>
      </c>
      <c r="V135" s="2">
        <v>468910</v>
      </c>
      <c r="W135" s="2">
        <v>125553</v>
      </c>
      <c r="X135" s="2">
        <v>49974</v>
      </c>
      <c r="Y135" s="2">
        <v>110173</v>
      </c>
      <c r="Z135" s="2">
        <v>212520</v>
      </c>
      <c r="AA135" s="2">
        <v>67852</v>
      </c>
      <c r="AB135" s="2">
        <v>97938</v>
      </c>
      <c r="AC135" s="2">
        <v>8027</v>
      </c>
      <c r="AD135" s="2">
        <v>126848</v>
      </c>
      <c r="AE135" s="2">
        <v>54576</v>
      </c>
      <c r="AF135" s="2">
        <v>16208</v>
      </c>
      <c r="AG135" s="2">
        <v>22811</v>
      </c>
      <c r="AH135" s="2">
        <v>66953</v>
      </c>
    </row>
    <row r="136" spans="1:34">
      <c r="A136" s="2" t="s">
        <v>440</v>
      </c>
      <c r="B136" s="2" t="e">
        <v>#N/A</v>
      </c>
      <c r="C136" s="2">
        <v>6478618</v>
      </c>
      <c r="D136" s="2">
        <v>455286</v>
      </c>
      <c r="E136" s="2">
        <v>86171</v>
      </c>
      <c r="F136" s="2">
        <v>323010</v>
      </c>
      <c r="G136" s="2">
        <v>159774</v>
      </c>
      <c r="H136" s="2">
        <v>130394</v>
      </c>
      <c r="I136" s="2">
        <v>187170</v>
      </c>
      <c r="J136" s="2">
        <v>106647</v>
      </c>
      <c r="K136" s="2">
        <v>76850</v>
      </c>
      <c r="L136" s="149">
        <v>208534</v>
      </c>
      <c r="M136" s="2">
        <v>456810</v>
      </c>
      <c r="N136" s="2">
        <v>442231</v>
      </c>
      <c r="O136" s="2">
        <v>201298</v>
      </c>
      <c r="P136" s="2">
        <v>225430</v>
      </c>
      <c r="Q136" s="2">
        <v>143901</v>
      </c>
      <c r="R136" s="2">
        <v>440151</v>
      </c>
      <c r="S136" s="2">
        <v>253436</v>
      </c>
      <c r="T136" s="2">
        <v>188407</v>
      </c>
      <c r="U136" s="2">
        <v>169769</v>
      </c>
      <c r="V136" s="2">
        <v>755511</v>
      </c>
      <c r="W136" s="2">
        <v>241325</v>
      </c>
      <c r="X136" s="2">
        <v>97640</v>
      </c>
      <c r="Y136" s="2">
        <v>102615</v>
      </c>
      <c r="Z136" s="2">
        <v>205845</v>
      </c>
      <c r="AA136" s="2">
        <v>100212</v>
      </c>
      <c r="AB136" s="2">
        <v>135630</v>
      </c>
      <c r="AC136" s="2">
        <v>43908</v>
      </c>
      <c r="AD136" s="2">
        <v>143598</v>
      </c>
      <c r="AE136" s="2">
        <v>87812</v>
      </c>
      <c r="AF136" s="2">
        <v>35146</v>
      </c>
      <c r="AG136" s="2">
        <v>35868</v>
      </c>
      <c r="AH136" s="2">
        <v>238239</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83BEE-95BB-4400-B014-F542F3B0A470}">
  <dimension ref="A1:X89"/>
  <sheetViews>
    <sheetView topLeftCell="J29" zoomScaleNormal="100" workbookViewId="0">
      <selection activeCell="A4" sqref="A4:XFD4"/>
    </sheetView>
  </sheetViews>
  <sheetFormatPr defaultColWidth="10.875" defaultRowHeight="14.25"/>
  <cols>
    <col min="1" max="1" width="63.875" style="47" customWidth="1"/>
    <col min="2" max="2" width="40.5" style="47" customWidth="1"/>
    <col min="3" max="3" width="13.75" style="2" customWidth="1"/>
    <col min="4" max="4" width="17" style="2" customWidth="1"/>
    <col min="5" max="5" width="16.5" style="2" customWidth="1"/>
    <col min="6" max="7" width="13.5" style="2" customWidth="1"/>
    <col min="8" max="8" width="13.75" style="2" customWidth="1"/>
    <col min="9" max="9" width="14.75" style="2" customWidth="1"/>
    <col min="10" max="10" width="12.75" style="2" customWidth="1"/>
    <col min="11" max="11" width="30.5" style="2" customWidth="1"/>
    <col min="12" max="14" width="14.75" style="2" customWidth="1"/>
    <col min="15" max="15" width="13.75" style="2" customWidth="1"/>
    <col min="16" max="16" width="14.75" style="2" customWidth="1"/>
    <col min="17" max="19" width="13.75" style="2" customWidth="1"/>
    <col min="20" max="21" width="13.75" style="71" customWidth="1"/>
    <col min="22" max="23" width="12.75" style="71" customWidth="1"/>
    <col min="24" max="24" width="15.75" style="2" customWidth="1"/>
    <col min="25" max="16384" width="10.875" style="2"/>
  </cols>
  <sheetData>
    <row r="1" spans="1:24" s="47" customFormat="1">
      <c r="A1" s="47" t="s">
        <v>491</v>
      </c>
      <c r="C1" s="47" t="s">
        <v>492</v>
      </c>
      <c r="D1" s="47" t="s">
        <v>493</v>
      </c>
      <c r="E1" s="47" t="s">
        <v>494</v>
      </c>
      <c r="F1" s="47" t="s">
        <v>99</v>
      </c>
      <c r="H1" s="47" t="s">
        <v>100</v>
      </c>
      <c r="I1" s="47" t="s">
        <v>495</v>
      </c>
      <c r="J1" s="47" t="s">
        <v>496</v>
      </c>
      <c r="K1" s="47" t="s">
        <v>502</v>
      </c>
      <c r="L1" s="47" t="s">
        <v>497</v>
      </c>
      <c r="M1" s="47" t="s">
        <v>104</v>
      </c>
      <c r="N1" s="47" t="s">
        <v>105</v>
      </c>
      <c r="O1" s="47" t="s">
        <v>498</v>
      </c>
      <c r="P1" s="47" t="s">
        <v>499</v>
      </c>
      <c r="Q1" s="47" t="s">
        <v>108</v>
      </c>
      <c r="R1" s="47" t="s">
        <v>500</v>
      </c>
      <c r="S1" s="47" t="s">
        <v>504</v>
      </c>
      <c r="T1" s="72" t="s">
        <v>501</v>
      </c>
      <c r="U1" s="72"/>
      <c r="V1" s="72" t="s">
        <v>112</v>
      </c>
      <c r="W1" s="72" t="s">
        <v>113</v>
      </c>
      <c r="X1" s="47" t="s">
        <v>503</v>
      </c>
    </row>
    <row r="2" spans="1:24" s="69" customFormat="1" ht="74.25">
      <c r="A2" s="69" t="s">
        <v>491</v>
      </c>
      <c r="B2" s="44" t="s">
        <v>266</v>
      </c>
      <c r="C2" s="7" t="s">
        <v>506</v>
      </c>
      <c r="D2" s="7" t="s">
        <v>66</v>
      </c>
      <c r="E2" s="7" t="s">
        <v>67</v>
      </c>
      <c r="F2" s="7" t="s">
        <v>68</v>
      </c>
      <c r="G2" s="7" t="s">
        <v>69</v>
      </c>
      <c r="H2" s="7" t="s">
        <v>70</v>
      </c>
      <c r="I2" s="7" t="s">
        <v>71</v>
      </c>
      <c r="J2" s="8" t="s">
        <v>74</v>
      </c>
      <c r="K2" s="7" t="s">
        <v>75</v>
      </c>
      <c r="L2" s="7" t="s">
        <v>77</v>
      </c>
      <c r="M2" s="7" t="s">
        <v>78</v>
      </c>
      <c r="N2" s="7" t="s">
        <v>79</v>
      </c>
      <c r="O2" s="7" t="s">
        <v>80</v>
      </c>
      <c r="P2" s="7" t="s">
        <v>81</v>
      </c>
      <c r="Q2" s="7" t="s">
        <v>88</v>
      </c>
      <c r="R2" s="7" t="s">
        <v>89</v>
      </c>
      <c r="S2" s="7" t="s">
        <v>90</v>
      </c>
      <c r="T2" s="7" t="s">
        <v>91</v>
      </c>
      <c r="U2" s="7" t="s">
        <v>92</v>
      </c>
      <c r="V2" s="102" t="s">
        <v>93</v>
      </c>
      <c r="W2" s="102" t="s">
        <v>94</v>
      </c>
      <c r="X2" s="7" t="s">
        <v>95</v>
      </c>
    </row>
    <row r="3" spans="1:24">
      <c r="A3" s="47" t="s">
        <v>23</v>
      </c>
      <c r="B3" s="90" t="s">
        <v>115</v>
      </c>
      <c r="C3" s="2">
        <f t="shared" ref="C3:S3" si="0">SUM(C4:C42)</f>
        <v>510.16</v>
      </c>
      <c r="D3" s="2">
        <f t="shared" si="0"/>
        <v>0</v>
      </c>
      <c r="E3" s="2">
        <f t="shared" si="0"/>
        <v>0</v>
      </c>
      <c r="F3" s="2">
        <f t="shared" si="0"/>
        <v>0</v>
      </c>
      <c r="G3" s="2">
        <f t="shared" si="0"/>
        <v>0</v>
      </c>
      <c r="H3" s="2">
        <f t="shared" si="0"/>
        <v>621.82000000000016</v>
      </c>
      <c r="I3" s="2">
        <f t="shared" si="0"/>
        <v>22.949999999999996</v>
      </c>
      <c r="J3" s="2">
        <f t="shared" si="0"/>
        <v>140.52999999999997</v>
      </c>
      <c r="K3" s="2">
        <f t="shared" si="0"/>
        <v>74.29000000000002</v>
      </c>
      <c r="L3" s="2">
        <f t="shared" si="0"/>
        <v>1.85</v>
      </c>
      <c r="M3" s="2">
        <f t="shared" si="0"/>
        <v>16.529999999999998</v>
      </c>
      <c r="N3" s="2">
        <f t="shared" si="0"/>
        <v>0.52</v>
      </c>
      <c r="O3" s="2">
        <f t="shared" si="0"/>
        <v>30.379999999999992</v>
      </c>
      <c r="P3" s="2">
        <f t="shared" si="0"/>
        <v>5.31</v>
      </c>
      <c r="Q3" s="2">
        <f t="shared" si="0"/>
        <v>58.229999999999983</v>
      </c>
      <c r="R3" s="2">
        <f t="shared" si="0"/>
        <v>155.22999999999996</v>
      </c>
      <c r="S3" s="2">
        <f t="shared" si="0"/>
        <v>772.54000000000019</v>
      </c>
      <c r="T3" s="71">
        <f>SUM(T4:T42)</f>
        <v>34.919999999999995</v>
      </c>
      <c r="U3" s="71">
        <f>SUM(T10:T12)+SUM(T14:T39)+SUM(T41:T42)</f>
        <v>34.92</v>
      </c>
      <c r="X3" s="2">
        <f>SUM(X4:X42)</f>
        <v>0.89</v>
      </c>
    </row>
    <row r="4" spans="1:24">
      <c r="A4" s="47" t="s">
        <v>516</v>
      </c>
      <c r="B4" s="412" t="s">
        <v>117</v>
      </c>
      <c r="C4" s="2">
        <v>0</v>
      </c>
      <c r="H4" s="2">
        <v>0</v>
      </c>
      <c r="I4" s="2">
        <v>0</v>
      </c>
      <c r="J4" s="2">
        <v>0</v>
      </c>
      <c r="K4" s="2">
        <v>0</v>
      </c>
      <c r="L4" s="2">
        <v>0</v>
      </c>
      <c r="M4" s="2">
        <v>0</v>
      </c>
      <c r="N4" s="2">
        <v>0</v>
      </c>
      <c r="O4" s="2">
        <v>0</v>
      </c>
      <c r="P4" s="2">
        <v>0</v>
      </c>
      <c r="Q4" s="2">
        <v>0</v>
      </c>
      <c r="R4" s="2">
        <v>0</v>
      </c>
      <c r="S4" s="2">
        <v>0</v>
      </c>
      <c r="T4" s="71">
        <v>0</v>
      </c>
      <c r="X4" s="2">
        <v>0</v>
      </c>
    </row>
    <row r="5" spans="1:24">
      <c r="A5" s="47" t="s">
        <v>118</v>
      </c>
      <c r="B5" s="412" t="s">
        <v>119</v>
      </c>
      <c r="C5" s="2">
        <v>0</v>
      </c>
      <c r="H5" s="2">
        <v>0</v>
      </c>
      <c r="I5" s="2">
        <v>0</v>
      </c>
      <c r="J5" s="2">
        <v>0</v>
      </c>
      <c r="K5" s="2">
        <v>0</v>
      </c>
      <c r="L5" s="2">
        <v>0</v>
      </c>
      <c r="M5" s="2">
        <v>0</v>
      </c>
      <c r="N5" s="2">
        <v>0</v>
      </c>
      <c r="O5" s="2">
        <v>0</v>
      </c>
      <c r="P5" s="2">
        <v>0</v>
      </c>
      <c r="Q5" s="2">
        <v>0</v>
      </c>
      <c r="R5" s="2">
        <v>0</v>
      </c>
      <c r="S5" s="2">
        <v>0</v>
      </c>
      <c r="T5" s="2">
        <v>0</v>
      </c>
      <c r="X5" s="2">
        <v>0</v>
      </c>
    </row>
    <row r="6" spans="1:24">
      <c r="A6" s="47" t="s">
        <v>120</v>
      </c>
      <c r="B6" s="412" t="s">
        <v>121</v>
      </c>
      <c r="C6" s="2">
        <v>0</v>
      </c>
      <c r="H6" s="2">
        <v>0</v>
      </c>
      <c r="I6" s="2">
        <v>0</v>
      </c>
      <c r="J6" s="2">
        <v>0</v>
      </c>
      <c r="K6" s="2">
        <v>0</v>
      </c>
      <c r="L6" s="2">
        <v>0</v>
      </c>
      <c r="M6" s="2">
        <v>0</v>
      </c>
      <c r="N6" s="2">
        <v>0</v>
      </c>
      <c r="O6" s="2">
        <v>0</v>
      </c>
      <c r="P6" s="2">
        <v>0</v>
      </c>
      <c r="Q6" s="2">
        <v>0</v>
      </c>
      <c r="R6" s="2">
        <v>0</v>
      </c>
      <c r="S6" s="2">
        <v>0</v>
      </c>
      <c r="T6" s="2">
        <v>0</v>
      </c>
      <c r="X6" s="2">
        <v>0</v>
      </c>
    </row>
    <row r="7" spans="1:24">
      <c r="A7" s="47" t="s">
        <v>122</v>
      </c>
      <c r="B7" s="412" t="s">
        <v>123</v>
      </c>
      <c r="C7" s="2">
        <v>0</v>
      </c>
      <c r="H7" s="2">
        <v>0</v>
      </c>
      <c r="I7" s="2">
        <v>0</v>
      </c>
      <c r="J7" s="2">
        <v>0</v>
      </c>
      <c r="K7" s="2">
        <v>0</v>
      </c>
      <c r="L7" s="2">
        <v>0</v>
      </c>
      <c r="M7" s="2">
        <v>0</v>
      </c>
      <c r="N7" s="2">
        <v>0</v>
      </c>
      <c r="O7" s="2">
        <v>0</v>
      </c>
      <c r="P7" s="2">
        <v>0</v>
      </c>
      <c r="Q7" s="2">
        <v>0</v>
      </c>
      <c r="R7" s="2">
        <v>0</v>
      </c>
      <c r="S7" s="2">
        <v>0</v>
      </c>
      <c r="T7" s="2">
        <v>0</v>
      </c>
      <c r="X7" s="2">
        <v>0</v>
      </c>
    </row>
    <row r="8" spans="1:24">
      <c r="A8" s="47" t="s">
        <v>124</v>
      </c>
      <c r="B8" s="412" t="s">
        <v>125</v>
      </c>
      <c r="C8" s="2">
        <v>0</v>
      </c>
      <c r="H8" s="2">
        <v>0</v>
      </c>
      <c r="I8" s="2">
        <v>0</v>
      </c>
      <c r="J8" s="2">
        <v>0</v>
      </c>
      <c r="K8" s="2">
        <v>0</v>
      </c>
      <c r="L8" s="2">
        <v>0</v>
      </c>
      <c r="M8" s="2">
        <v>0</v>
      </c>
      <c r="N8" s="2">
        <v>0</v>
      </c>
      <c r="O8" s="2">
        <v>0</v>
      </c>
      <c r="P8" s="2">
        <v>0</v>
      </c>
      <c r="Q8" s="2">
        <v>0</v>
      </c>
      <c r="R8" s="2">
        <v>0</v>
      </c>
      <c r="S8" s="2">
        <v>0</v>
      </c>
      <c r="T8" s="2">
        <v>0</v>
      </c>
      <c r="X8" s="2">
        <v>0</v>
      </c>
    </row>
    <row r="9" spans="1:24">
      <c r="A9" s="47" t="s">
        <v>126</v>
      </c>
      <c r="B9" s="412" t="s">
        <v>127</v>
      </c>
      <c r="C9" s="2">
        <v>0</v>
      </c>
      <c r="H9" s="2">
        <v>0</v>
      </c>
      <c r="I9" s="2">
        <v>0</v>
      </c>
      <c r="J9" s="2">
        <v>0</v>
      </c>
      <c r="K9" s="2">
        <v>0</v>
      </c>
      <c r="L9" s="2">
        <v>0</v>
      </c>
      <c r="M9" s="2">
        <v>0</v>
      </c>
      <c r="N9" s="2">
        <v>0</v>
      </c>
      <c r="O9" s="2">
        <v>0</v>
      </c>
      <c r="P9" s="2">
        <v>0</v>
      </c>
      <c r="Q9" s="2">
        <v>0</v>
      </c>
      <c r="R9" s="2">
        <v>0</v>
      </c>
      <c r="S9" s="2">
        <v>0</v>
      </c>
      <c r="T9" s="2">
        <v>0</v>
      </c>
      <c r="X9" s="2">
        <v>0</v>
      </c>
    </row>
    <row r="10" spans="1:24">
      <c r="A10" s="47" t="s">
        <v>128</v>
      </c>
      <c r="B10" s="91" t="s">
        <v>129</v>
      </c>
      <c r="C10" s="2">
        <v>6.91238620156164</v>
      </c>
      <c r="H10" s="2">
        <v>0</v>
      </c>
      <c r="I10" s="2">
        <v>0</v>
      </c>
      <c r="J10" s="2">
        <v>0</v>
      </c>
      <c r="K10" s="2">
        <v>0</v>
      </c>
      <c r="L10" s="2">
        <v>0</v>
      </c>
      <c r="M10" s="2">
        <v>0.13288544358311796</v>
      </c>
      <c r="N10" s="2">
        <v>0</v>
      </c>
      <c r="O10" s="2">
        <v>0.38841627715149868</v>
      </c>
      <c r="P10" s="2">
        <v>1.698609179415856E-2</v>
      </c>
      <c r="Q10" s="2">
        <v>9.2936690902642033E-2</v>
      </c>
      <c r="R10" s="2">
        <v>0</v>
      </c>
      <c r="S10" s="2">
        <v>5.6381550138665866E-2</v>
      </c>
      <c r="T10" s="2">
        <v>6.2524619516562172E-2</v>
      </c>
      <c r="X10" s="2">
        <v>0</v>
      </c>
    </row>
    <row r="11" spans="1:24">
      <c r="A11" s="47" t="s">
        <v>130</v>
      </c>
      <c r="B11" s="91" t="s">
        <v>131</v>
      </c>
      <c r="C11" s="2">
        <v>3.5394377160538615</v>
      </c>
      <c r="H11" s="2">
        <v>0</v>
      </c>
      <c r="I11" s="2">
        <v>0</v>
      </c>
      <c r="J11" s="2">
        <v>0</v>
      </c>
      <c r="K11" s="2">
        <v>0</v>
      </c>
      <c r="L11" s="2">
        <v>0</v>
      </c>
      <c r="M11" s="2">
        <v>0.29424633936261813</v>
      </c>
      <c r="N11" s="2">
        <v>0</v>
      </c>
      <c r="O11" s="2">
        <v>1.4158399780038515</v>
      </c>
      <c r="P11" s="2">
        <v>9.6746870653685674E-2</v>
      </c>
      <c r="Q11" s="2">
        <v>0.55762014541585314</v>
      </c>
      <c r="R11" s="2">
        <v>0</v>
      </c>
      <c r="S11" s="2">
        <v>2.2552620055466308E-2</v>
      </c>
      <c r="T11" s="2">
        <v>0.75029543419874578</v>
      </c>
      <c r="X11" s="2">
        <v>0</v>
      </c>
    </row>
    <row r="12" spans="1:24">
      <c r="A12" s="47" t="s">
        <v>132</v>
      </c>
      <c r="B12" s="91" t="s">
        <v>133</v>
      </c>
      <c r="C12" s="2">
        <v>4.2300597094302264</v>
      </c>
      <c r="H12" s="2">
        <v>0</v>
      </c>
      <c r="I12" s="2">
        <v>0</v>
      </c>
      <c r="J12" s="2">
        <v>0</v>
      </c>
      <c r="K12" s="2">
        <v>0</v>
      </c>
      <c r="L12" s="2">
        <v>0</v>
      </c>
      <c r="M12" s="2">
        <v>6.1696813092161608E-2</v>
      </c>
      <c r="N12" s="2">
        <v>0</v>
      </c>
      <c r="O12" s="2">
        <v>0.33829804784162748</v>
      </c>
      <c r="P12" s="2">
        <v>3.397218358831712E-2</v>
      </c>
      <c r="Q12" s="2">
        <v>5.163149494591239E-2</v>
      </c>
      <c r="R12" s="2">
        <v>0</v>
      </c>
      <c r="S12" s="2">
        <v>0</v>
      </c>
      <c r="T12" s="2">
        <v>0.34388540734109213</v>
      </c>
      <c r="X12" s="2">
        <v>0</v>
      </c>
    </row>
    <row r="13" spans="1:24">
      <c r="A13" s="47" t="s">
        <v>134</v>
      </c>
      <c r="B13" s="412" t="s">
        <v>135</v>
      </c>
      <c r="C13" s="2">
        <v>0</v>
      </c>
      <c r="H13" s="2">
        <v>0</v>
      </c>
      <c r="I13" s="2">
        <v>0</v>
      </c>
      <c r="J13" s="2">
        <v>2.4772916666666638</v>
      </c>
      <c r="K13" s="2">
        <v>0</v>
      </c>
      <c r="L13" s="2">
        <v>0</v>
      </c>
      <c r="M13" s="2">
        <v>4.7459086993970716E-3</v>
      </c>
      <c r="N13" s="2">
        <v>0</v>
      </c>
      <c r="O13" s="2">
        <v>0</v>
      </c>
      <c r="P13" s="2">
        <v>0</v>
      </c>
      <c r="Q13" s="2">
        <v>0</v>
      </c>
      <c r="R13" s="2">
        <v>0</v>
      </c>
      <c r="S13" s="2">
        <v>0</v>
      </c>
      <c r="T13" s="2">
        <v>0</v>
      </c>
      <c r="X13" s="2">
        <v>0</v>
      </c>
    </row>
    <row r="14" spans="1:24">
      <c r="A14" s="47" t="s">
        <v>136</v>
      </c>
      <c r="B14" s="91" t="s">
        <v>137</v>
      </c>
      <c r="C14" s="2">
        <v>22.389718374549826</v>
      </c>
      <c r="H14" s="2">
        <v>0</v>
      </c>
      <c r="I14" s="2">
        <v>0</v>
      </c>
      <c r="J14" s="2">
        <v>0</v>
      </c>
      <c r="K14" s="2">
        <v>0</v>
      </c>
      <c r="L14" s="2">
        <v>0</v>
      </c>
      <c r="M14" s="2">
        <v>0.81629629629629818</v>
      </c>
      <c r="N14" s="2">
        <v>0</v>
      </c>
      <c r="O14" s="2">
        <v>1.2863678856200158</v>
      </c>
      <c r="P14" s="2">
        <v>4.283449235048678E-2</v>
      </c>
      <c r="Q14" s="2">
        <v>0.19619968079446659</v>
      </c>
      <c r="R14" s="2">
        <v>0</v>
      </c>
      <c r="S14" s="2">
        <v>3.3828930083199552E-2</v>
      </c>
      <c r="T14" s="2">
        <v>0.28136078782452967</v>
      </c>
      <c r="X14" s="2">
        <v>0</v>
      </c>
    </row>
    <row r="15" spans="1:24">
      <c r="A15" s="47" t="s">
        <v>138</v>
      </c>
      <c r="B15" s="91" t="s">
        <v>139</v>
      </c>
      <c r="C15" s="2">
        <v>0</v>
      </c>
      <c r="H15" s="2">
        <v>0</v>
      </c>
      <c r="I15" s="2">
        <v>0</v>
      </c>
      <c r="J15" s="2">
        <v>0.45041666666666685</v>
      </c>
      <c r="K15" s="2">
        <v>0</v>
      </c>
      <c r="L15" s="2">
        <v>0</v>
      </c>
      <c r="M15" s="2">
        <v>1.1580017226528856</v>
      </c>
      <c r="N15" s="2">
        <v>1.0196078431372518E-2</v>
      </c>
      <c r="O15" s="2">
        <v>1.1401897167995625</v>
      </c>
      <c r="P15" s="2">
        <v>8.1237830319888949E-3</v>
      </c>
      <c r="Q15" s="2">
        <v>0.12391558787018969</v>
      </c>
      <c r="R15" s="2">
        <v>0</v>
      </c>
      <c r="S15" s="2">
        <v>0</v>
      </c>
      <c r="T15" s="2">
        <v>6.2524619516562172E-2</v>
      </c>
      <c r="X15" s="2">
        <v>0</v>
      </c>
    </row>
    <row r="16" spans="1:24">
      <c r="A16" s="47" t="s">
        <v>140</v>
      </c>
      <c r="B16" s="91" t="s">
        <v>141</v>
      </c>
      <c r="C16" s="2">
        <v>8.5772785070225321</v>
      </c>
      <c r="H16" s="2">
        <v>0</v>
      </c>
      <c r="I16" s="2">
        <v>0</v>
      </c>
      <c r="J16" s="2">
        <v>0</v>
      </c>
      <c r="K16" s="2">
        <v>0</v>
      </c>
      <c r="L16" s="2">
        <v>0</v>
      </c>
      <c r="M16" s="2">
        <v>0.18034453057708841</v>
      </c>
      <c r="N16" s="2">
        <v>0</v>
      </c>
      <c r="O16" s="2">
        <v>7.1000824855650471E-2</v>
      </c>
      <c r="P16" s="2">
        <v>0</v>
      </c>
      <c r="Q16" s="2">
        <v>1.0326298989182459E-2</v>
      </c>
      <c r="R16" s="2">
        <v>0</v>
      </c>
      <c r="S16" s="2">
        <v>0</v>
      </c>
      <c r="T16" s="2">
        <v>3.1262309758281148E-2</v>
      </c>
      <c r="X16" s="2">
        <v>0</v>
      </c>
    </row>
    <row r="17" spans="1:24">
      <c r="A17" s="47" t="s">
        <v>142</v>
      </c>
      <c r="B17" s="91" t="s">
        <v>143</v>
      </c>
      <c r="C17" s="2">
        <v>0.22198564072811725</v>
      </c>
      <c r="H17" s="2">
        <v>0</v>
      </c>
      <c r="I17" s="2">
        <v>0</v>
      </c>
      <c r="J17" s="2">
        <v>0</v>
      </c>
      <c r="K17" s="2">
        <v>0</v>
      </c>
      <c r="L17" s="2">
        <v>0</v>
      </c>
      <c r="M17" s="2">
        <v>0.27526270456502999</v>
      </c>
      <c r="N17" s="2">
        <v>0</v>
      </c>
      <c r="O17" s="2">
        <v>0.23388507011273063</v>
      </c>
      <c r="P17" s="2">
        <v>4.283449235048678E-2</v>
      </c>
      <c r="Q17" s="2">
        <v>0</v>
      </c>
      <c r="R17" s="2">
        <v>0</v>
      </c>
      <c r="S17" s="2">
        <v>0</v>
      </c>
      <c r="T17" s="2">
        <v>0.21883616830796715</v>
      </c>
      <c r="X17" s="2">
        <v>0</v>
      </c>
    </row>
    <row r="18" spans="1:24">
      <c r="A18" s="47" t="s">
        <v>144</v>
      </c>
      <c r="B18" s="91" t="s">
        <v>145</v>
      </c>
      <c r="C18" s="2">
        <v>1.128427007034591</v>
      </c>
      <c r="H18" s="2">
        <v>5.6673350346336075E-2</v>
      </c>
      <c r="I18" s="2">
        <v>0</v>
      </c>
      <c r="J18" s="2">
        <v>0.22520833333333343</v>
      </c>
      <c r="K18" s="2">
        <v>0</v>
      </c>
      <c r="L18" s="2">
        <v>0</v>
      </c>
      <c r="M18" s="2">
        <v>0.28000861326442694</v>
      </c>
      <c r="N18" s="2">
        <v>0</v>
      </c>
      <c r="O18" s="2">
        <v>0.40512235358812221</v>
      </c>
      <c r="P18" s="2">
        <v>0</v>
      </c>
      <c r="Q18" s="2">
        <v>4.1305195956729837E-2</v>
      </c>
      <c r="R18" s="2">
        <v>0</v>
      </c>
      <c r="S18" s="2">
        <v>0</v>
      </c>
      <c r="T18" s="2">
        <v>9.3786929274843334E-2</v>
      </c>
      <c r="X18" s="2">
        <v>0</v>
      </c>
    </row>
    <row r="19" spans="1:24">
      <c r="A19" s="47" t="s">
        <v>146</v>
      </c>
      <c r="B19" s="91" t="s">
        <v>267</v>
      </c>
      <c r="C19" s="2">
        <v>0.87561002731646098</v>
      </c>
      <c r="H19" s="2">
        <v>0</v>
      </c>
      <c r="I19" s="2">
        <v>0</v>
      </c>
      <c r="J19" s="2">
        <v>0</v>
      </c>
      <c r="K19" s="2">
        <v>0</v>
      </c>
      <c r="L19" s="2">
        <v>0</v>
      </c>
      <c r="M19" s="2">
        <v>0.54577950043066292</v>
      </c>
      <c r="N19" s="2">
        <v>0</v>
      </c>
      <c r="O19" s="2">
        <v>0.65571350013747565</v>
      </c>
      <c r="P19" s="2">
        <v>0.61740751043115438</v>
      </c>
      <c r="Q19" s="2">
        <v>0.21685227877283172</v>
      </c>
      <c r="R19" s="2">
        <v>0</v>
      </c>
      <c r="S19" s="2">
        <v>4.5105240110932712E-2</v>
      </c>
      <c r="T19" s="2">
        <v>0.50019695613249782</v>
      </c>
      <c r="X19" s="2">
        <v>1.6965315296737712E-2</v>
      </c>
    </row>
    <row r="20" spans="1:24">
      <c r="A20" s="47" t="s">
        <v>147</v>
      </c>
      <c r="B20" s="91" t="s">
        <v>148</v>
      </c>
      <c r="C20" s="2">
        <v>21.218127492929195</v>
      </c>
      <c r="H20" s="2">
        <v>0</v>
      </c>
      <c r="I20" s="2">
        <v>0</v>
      </c>
      <c r="J20" s="2">
        <v>0.45041666666666685</v>
      </c>
      <c r="K20" s="2">
        <v>0</v>
      </c>
      <c r="L20" s="2">
        <v>0</v>
      </c>
      <c r="M20" s="2">
        <v>0.85426356589147467</v>
      </c>
      <c r="N20" s="2">
        <v>5.0980392156862757E-3</v>
      </c>
      <c r="O20" s="2">
        <v>0.45106406378883701</v>
      </c>
      <c r="P20" s="2">
        <v>4.874269819193322E-2</v>
      </c>
      <c r="Q20" s="2">
        <v>0.19619968079446659</v>
      </c>
      <c r="R20" s="2">
        <v>0</v>
      </c>
      <c r="S20" s="2">
        <v>0</v>
      </c>
      <c r="T20" s="2">
        <v>9.3786929274843334E-2</v>
      </c>
      <c r="X20" s="2">
        <v>0</v>
      </c>
    </row>
    <row r="21" spans="1:24">
      <c r="A21" s="47" t="s">
        <v>149</v>
      </c>
      <c r="B21" s="91" t="s">
        <v>150</v>
      </c>
      <c r="C21" s="2">
        <v>0.65979065438634776</v>
      </c>
      <c r="H21" s="2">
        <v>1.8891116782111993E-2</v>
      </c>
      <c r="I21" s="2">
        <v>0</v>
      </c>
      <c r="J21" s="2">
        <v>0</v>
      </c>
      <c r="K21" s="2">
        <v>0</v>
      </c>
      <c r="L21" s="2">
        <v>0</v>
      </c>
      <c r="M21" s="2">
        <v>0.27526270456502999</v>
      </c>
      <c r="N21" s="2">
        <v>0</v>
      </c>
      <c r="O21" s="2">
        <v>0.14200164971130025</v>
      </c>
      <c r="P21" s="2">
        <v>2.0678720445062599E-2</v>
      </c>
      <c r="Q21" s="2">
        <v>0.12391558787018969</v>
      </c>
      <c r="R21" s="2">
        <v>0</v>
      </c>
      <c r="S21" s="2">
        <v>0</v>
      </c>
      <c r="T21" s="2">
        <v>0.1250492390331239</v>
      </c>
      <c r="X21" s="2">
        <v>0</v>
      </c>
    </row>
    <row r="22" spans="1:24">
      <c r="A22" s="47" t="s">
        <v>151</v>
      </c>
      <c r="B22" s="91" t="s">
        <v>152</v>
      </c>
      <c r="C22" s="2">
        <v>1.4552392003287644</v>
      </c>
      <c r="H22" s="2">
        <v>0</v>
      </c>
      <c r="I22" s="2">
        <v>0</v>
      </c>
      <c r="J22" s="2">
        <v>0</v>
      </c>
      <c r="K22" s="2">
        <v>0</v>
      </c>
      <c r="L22" s="2">
        <v>1.85</v>
      </c>
      <c r="M22" s="2">
        <v>9.9664082687338604E-2</v>
      </c>
      <c r="N22" s="2">
        <v>0</v>
      </c>
      <c r="O22" s="2">
        <v>0.22135551278526283</v>
      </c>
      <c r="P22" s="2">
        <v>1.6542976356050088</v>
      </c>
      <c r="Q22" s="2">
        <v>37.649686114559302</v>
      </c>
      <c r="R22" s="2">
        <v>155.18562321326471</v>
      </c>
      <c r="S22" s="2">
        <v>424.88008553495882</v>
      </c>
      <c r="T22" s="2">
        <v>0.15631154879140574</v>
      </c>
      <c r="X22" s="2">
        <v>0</v>
      </c>
    </row>
    <row r="23" spans="1:24">
      <c r="A23" s="47" t="s">
        <v>153</v>
      </c>
      <c r="B23" s="91" t="s">
        <v>268</v>
      </c>
      <c r="C23" s="2">
        <v>85.137659487030518</v>
      </c>
      <c r="H23" s="2">
        <v>9.4455583910560165E-2</v>
      </c>
      <c r="I23" s="2">
        <v>0.79470094438614847</v>
      </c>
      <c r="J23" s="2">
        <v>1.5764583333333355</v>
      </c>
      <c r="K23" s="2">
        <v>65.184504257907562</v>
      </c>
      <c r="L23" s="2">
        <v>0</v>
      </c>
      <c r="M23" s="2">
        <v>1.0156244616709742</v>
      </c>
      <c r="N23" s="2">
        <v>0.15803921568627483</v>
      </c>
      <c r="O23" s="2">
        <v>1.6204894143524862</v>
      </c>
      <c r="P23" s="2">
        <v>0.92611126564672919</v>
      </c>
      <c r="Q23" s="2">
        <v>13.444841283915588</v>
      </c>
      <c r="R23" s="2">
        <v>2.2188393367638622E-2</v>
      </c>
      <c r="S23" s="2">
        <v>343.95000846591734</v>
      </c>
      <c r="T23" s="2">
        <v>10.879283795881829</v>
      </c>
      <c r="X23" s="2">
        <v>1.0857508145337548E-2</v>
      </c>
    </row>
    <row r="24" spans="1:24">
      <c r="A24" s="47" t="s">
        <v>154</v>
      </c>
      <c r="B24" s="91" t="s">
        <v>155</v>
      </c>
      <c r="C24" s="2">
        <v>28.821135687867169</v>
      </c>
      <c r="H24" s="2">
        <v>0</v>
      </c>
      <c r="I24" s="2">
        <v>0</v>
      </c>
      <c r="J24" s="2">
        <v>0</v>
      </c>
      <c r="K24" s="2">
        <v>0</v>
      </c>
      <c r="L24" s="2">
        <v>0</v>
      </c>
      <c r="M24" s="2">
        <v>0.15186907838070612</v>
      </c>
      <c r="N24" s="2">
        <v>0</v>
      </c>
      <c r="O24" s="2">
        <v>0.54294748419026673</v>
      </c>
      <c r="P24" s="2">
        <v>1.2554937413073702E-2</v>
      </c>
      <c r="Q24" s="2">
        <v>2.0652597978364919E-2</v>
      </c>
      <c r="R24" s="2">
        <v>0</v>
      </c>
      <c r="S24" s="2">
        <v>1.1276310027733154E-2</v>
      </c>
      <c r="T24" s="2">
        <v>0.25009847806624891</v>
      </c>
      <c r="X24" s="2">
        <v>0.14497966758774272</v>
      </c>
    </row>
    <row r="25" spans="1:24">
      <c r="A25" s="47" t="s">
        <v>156</v>
      </c>
      <c r="B25" s="91" t="s">
        <v>157</v>
      </c>
      <c r="C25" s="2">
        <v>6.8198921845915921</v>
      </c>
      <c r="H25" s="2">
        <v>0</v>
      </c>
      <c r="I25" s="2">
        <v>0</v>
      </c>
      <c r="J25" s="2">
        <v>0</v>
      </c>
      <c r="K25" s="2">
        <v>0</v>
      </c>
      <c r="L25" s="2">
        <v>0</v>
      </c>
      <c r="M25" s="2">
        <v>2.3729543496985358E-2</v>
      </c>
      <c r="N25" s="2">
        <v>0</v>
      </c>
      <c r="O25" s="2">
        <v>6.2647786637338429E-2</v>
      </c>
      <c r="P25" s="2">
        <v>1.2554937413073702E-2</v>
      </c>
      <c r="Q25" s="2">
        <v>0</v>
      </c>
      <c r="R25" s="2">
        <v>0</v>
      </c>
      <c r="S25" s="2">
        <v>0</v>
      </c>
      <c r="T25" s="2">
        <v>6.2524619516562172E-2</v>
      </c>
      <c r="X25" s="2">
        <v>0</v>
      </c>
    </row>
    <row r="26" spans="1:24">
      <c r="A26" s="47" t="s">
        <v>158</v>
      </c>
      <c r="B26" s="147" t="s">
        <v>269</v>
      </c>
      <c r="C26" s="2">
        <v>1.0544317934585556</v>
      </c>
      <c r="H26" s="2">
        <v>0.26447563494956888</v>
      </c>
      <c r="I26" s="2">
        <v>0</v>
      </c>
      <c r="J26" s="2">
        <v>0</v>
      </c>
      <c r="K26" s="2">
        <v>0</v>
      </c>
      <c r="L26" s="2">
        <v>0</v>
      </c>
      <c r="M26" s="2">
        <v>0.3322136089577945</v>
      </c>
      <c r="N26" s="2">
        <v>5.0980392156862757E-3</v>
      </c>
      <c r="O26" s="2">
        <v>0.22970855100357426</v>
      </c>
      <c r="P26" s="2">
        <v>4.7265646731571631E-2</v>
      </c>
      <c r="Q26" s="2">
        <v>8.2610391913459758E-2</v>
      </c>
      <c r="R26" s="2">
        <v>0</v>
      </c>
      <c r="S26" s="2">
        <v>0</v>
      </c>
      <c r="T26" s="2">
        <v>0.4064100268576547</v>
      </c>
      <c r="X26" s="2">
        <v>0</v>
      </c>
    </row>
    <row r="27" spans="1:24">
      <c r="A27" s="47" t="s">
        <v>159</v>
      </c>
      <c r="B27" s="147" t="s">
        <v>270</v>
      </c>
      <c r="C27" s="2">
        <v>12.492858558754595</v>
      </c>
      <c r="H27" s="2">
        <v>0</v>
      </c>
      <c r="I27" s="2">
        <v>0</v>
      </c>
      <c r="J27" s="2">
        <v>0</v>
      </c>
      <c r="K27" s="2">
        <v>0</v>
      </c>
      <c r="L27" s="2">
        <v>0</v>
      </c>
      <c r="M27" s="2">
        <v>0.95392764857881263</v>
      </c>
      <c r="N27" s="2">
        <v>3.0588235294117635E-2</v>
      </c>
      <c r="O27" s="2">
        <v>1.0190706626340422</v>
      </c>
      <c r="P27" s="2">
        <v>0.15065924895688454</v>
      </c>
      <c r="Q27" s="2">
        <v>0.1445681858485548</v>
      </c>
      <c r="R27" s="2">
        <v>1.1094196683819363E-2</v>
      </c>
      <c r="S27" s="2">
        <v>0.76678908188585604</v>
      </c>
      <c r="T27" s="2">
        <v>0.25009847806624891</v>
      </c>
      <c r="X27" s="2">
        <v>2.9511279745947959E-3</v>
      </c>
    </row>
    <row r="28" spans="1:24">
      <c r="A28" s="47" t="s">
        <v>160</v>
      </c>
      <c r="B28" s="91" t="s">
        <v>161</v>
      </c>
      <c r="C28" s="2">
        <v>10.476488988807491</v>
      </c>
      <c r="H28" s="2">
        <v>1.9930128205128166</v>
      </c>
      <c r="I28" s="2">
        <v>0</v>
      </c>
      <c r="J28" s="2">
        <v>0.22520833333333343</v>
      </c>
      <c r="K28" s="2">
        <v>4.5188564476885691E-2</v>
      </c>
      <c r="L28" s="2">
        <v>0</v>
      </c>
      <c r="M28" s="2">
        <v>0.55527131782945705</v>
      </c>
      <c r="N28" s="2">
        <v>5.0980392156862757E-3</v>
      </c>
      <c r="O28" s="2">
        <v>6.3650151223535882</v>
      </c>
      <c r="P28" s="2">
        <v>0.38107927677329628</v>
      </c>
      <c r="Q28" s="2">
        <v>0.68153573328604278</v>
      </c>
      <c r="R28" s="2">
        <v>0</v>
      </c>
      <c r="S28" s="2">
        <v>1.7703806743541077</v>
      </c>
      <c r="T28" s="2">
        <v>4.7831333930170121</v>
      </c>
      <c r="X28" s="2">
        <v>1.9696209840392595E-2</v>
      </c>
    </row>
    <row r="29" spans="1:24">
      <c r="A29" s="47" t="s">
        <v>162</v>
      </c>
      <c r="B29" s="91" t="s">
        <v>163</v>
      </c>
      <c r="C29" s="2">
        <v>29.721410786375689</v>
      </c>
      <c r="H29" s="2">
        <v>615.20810912626087</v>
      </c>
      <c r="I29" s="2">
        <v>17.716211962224559</v>
      </c>
      <c r="J29" s="2">
        <v>6.7562500000000032</v>
      </c>
      <c r="K29" s="2">
        <v>9.0603071776155719</v>
      </c>
      <c r="L29" s="2">
        <v>0</v>
      </c>
      <c r="M29" s="2">
        <v>7.5934539190353353E-2</v>
      </c>
      <c r="N29" s="2">
        <v>0</v>
      </c>
      <c r="O29" s="2">
        <v>0.63900742370085206</v>
      </c>
      <c r="P29" s="2">
        <v>3.1018080667593893E-2</v>
      </c>
      <c r="Q29" s="2">
        <v>0.15489448483773732</v>
      </c>
      <c r="R29" s="2">
        <v>0</v>
      </c>
      <c r="S29" s="2">
        <v>0</v>
      </c>
      <c r="T29" s="2">
        <v>9.6600537153088535</v>
      </c>
      <c r="X29" s="2">
        <v>0</v>
      </c>
    </row>
    <row r="30" spans="1:24">
      <c r="A30" s="47" t="s">
        <v>164</v>
      </c>
      <c r="B30" s="91" t="s">
        <v>271</v>
      </c>
      <c r="C30" s="2">
        <v>239.94181255590203</v>
      </c>
      <c r="H30" s="2">
        <v>0.30225786851379294</v>
      </c>
      <c r="I30" s="2">
        <v>0</v>
      </c>
      <c r="J30" s="2">
        <v>5.1797916666666657</v>
      </c>
      <c r="K30" s="2">
        <v>0</v>
      </c>
      <c r="L30" s="2">
        <v>0</v>
      </c>
      <c r="M30" s="2">
        <v>0.12813953488372087</v>
      </c>
      <c r="N30" s="2">
        <v>3.5686274509803939E-2</v>
      </c>
      <c r="O30" s="2">
        <v>0.98983502886994479</v>
      </c>
      <c r="P30" s="2">
        <v>0.34932267037552139</v>
      </c>
      <c r="Q30" s="2">
        <v>0.32011526866465634</v>
      </c>
      <c r="R30" s="2">
        <v>0</v>
      </c>
      <c r="S30" s="2">
        <v>1.1276310027733154E-2</v>
      </c>
      <c r="T30" s="2">
        <v>0.37514771709937289</v>
      </c>
      <c r="X30" s="2">
        <v>1.2964407967996064E-2</v>
      </c>
    </row>
    <row r="31" spans="1:24">
      <c r="A31" s="47" t="s">
        <v>165</v>
      </c>
      <c r="B31" s="91" t="s">
        <v>166</v>
      </c>
      <c r="C31" s="2">
        <v>2.7871530446974648</v>
      </c>
      <c r="H31" s="2">
        <v>1.0012291894519372</v>
      </c>
      <c r="I31" s="2">
        <v>0</v>
      </c>
      <c r="J31" s="2">
        <v>1.3512499999999967</v>
      </c>
      <c r="K31" s="2">
        <v>0</v>
      </c>
      <c r="L31" s="2">
        <v>0</v>
      </c>
      <c r="M31" s="2">
        <v>1.9410766580533985</v>
      </c>
      <c r="N31" s="2">
        <v>2.5490196078431338E-2</v>
      </c>
      <c r="O31" s="2">
        <v>3.1574484465218582</v>
      </c>
      <c r="P31" s="2">
        <v>0.13145757997218346</v>
      </c>
      <c r="Q31" s="2">
        <v>1.1462191877992538</v>
      </c>
      <c r="R31" s="2">
        <v>1.1094196683819363E-2</v>
      </c>
      <c r="S31" s="2">
        <v>0.25935513063786281</v>
      </c>
      <c r="T31" s="2">
        <v>0.71903312444046508</v>
      </c>
      <c r="X31" s="2">
        <v>1.3720542747556399E-2</v>
      </c>
    </row>
    <row r="32" spans="1:24">
      <c r="A32" s="47" t="s">
        <v>167</v>
      </c>
      <c r="B32" s="91" t="s">
        <v>168</v>
      </c>
      <c r="C32" s="2">
        <v>6.8137259167935884</v>
      </c>
      <c r="H32" s="2">
        <v>2.6730930246688547</v>
      </c>
      <c r="I32" s="2">
        <v>8.0272822665267418E-3</v>
      </c>
      <c r="J32" s="2">
        <v>77.021249999999966</v>
      </c>
      <c r="K32" s="2">
        <v>0</v>
      </c>
      <c r="L32" s="2">
        <v>0</v>
      </c>
      <c r="M32" s="2">
        <v>1.6895434969853551</v>
      </c>
      <c r="N32" s="2">
        <v>0.11725490196078424</v>
      </c>
      <c r="O32" s="2">
        <v>3.5667473192191341</v>
      </c>
      <c r="P32" s="2">
        <v>0.25479137691237841</v>
      </c>
      <c r="Q32" s="2">
        <v>0.48533605249157624</v>
      </c>
      <c r="R32" s="2">
        <v>0</v>
      </c>
      <c r="S32" s="2">
        <v>0.34956561085972876</v>
      </c>
      <c r="T32" s="2">
        <v>1.6881647269471851</v>
      </c>
      <c r="X32" s="2">
        <v>0</v>
      </c>
    </row>
    <row r="33" spans="1:24">
      <c r="A33" s="47" t="s">
        <v>169</v>
      </c>
      <c r="B33" s="91" t="s">
        <v>170</v>
      </c>
      <c r="C33" s="2">
        <v>3.0708013634056188</v>
      </c>
      <c r="H33" s="2">
        <v>3.7782233564224083E-2</v>
      </c>
      <c r="I33" s="2">
        <v>0</v>
      </c>
      <c r="J33" s="2">
        <v>0.45041666666666685</v>
      </c>
      <c r="K33" s="2">
        <v>0</v>
      </c>
      <c r="L33" s="2">
        <v>0</v>
      </c>
      <c r="M33" s="2">
        <v>0.97291128337640098</v>
      </c>
      <c r="N33" s="2">
        <v>5.0980392156862757E-3</v>
      </c>
      <c r="O33" s="2">
        <v>0.7225378058839711</v>
      </c>
      <c r="P33" s="2">
        <v>2.2155771905424181E-2</v>
      </c>
      <c r="Q33" s="2">
        <v>0.11358928888100714</v>
      </c>
      <c r="R33" s="2">
        <v>0</v>
      </c>
      <c r="S33" s="2">
        <v>0.18042096044373099</v>
      </c>
      <c r="T33" s="2">
        <v>0.18757385854968645</v>
      </c>
      <c r="X33" s="2">
        <v>0</v>
      </c>
    </row>
    <row r="34" spans="1:24">
      <c r="A34" s="47" t="s">
        <v>171</v>
      </c>
      <c r="B34" s="147" t="s">
        <v>272</v>
      </c>
      <c r="C34" s="2">
        <v>1.5785645562888286</v>
      </c>
      <c r="H34" s="2">
        <v>2.8336675173168038E-2</v>
      </c>
      <c r="I34" s="2">
        <v>0</v>
      </c>
      <c r="J34" s="2">
        <v>10.81</v>
      </c>
      <c r="K34" s="2">
        <v>0</v>
      </c>
      <c r="L34" s="2">
        <v>0</v>
      </c>
      <c r="M34" s="2">
        <v>1.3241085271317825</v>
      </c>
      <c r="N34" s="2">
        <v>9.1764705882352748E-2</v>
      </c>
      <c r="O34" s="2">
        <v>2.9987407203739314</v>
      </c>
      <c r="P34" s="2">
        <v>0.24666759388038936</v>
      </c>
      <c r="Q34" s="2">
        <v>1.6728604362475639</v>
      </c>
      <c r="R34" s="2">
        <v>0</v>
      </c>
      <c r="S34" s="2">
        <v>0.13531572033279804</v>
      </c>
      <c r="T34" s="2">
        <v>1.4380662488809302</v>
      </c>
      <c r="X34" s="2">
        <v>0</v>
      </c>
    </row>
    <row r="35" spans="1:24">
      <c r="A35" s="47" t="s">
        <v>172</v>
      </c>
      <c r="B35" s="91" t="s">
        <v>173</v>
      </c>
      <c r="C35" s="2">
        <v>3.4346111634878098</v>
      </c>
      <c r="H35" s="2">
        <v>2.8336675173168038E-2</v>
      </c>
      <c r="I35" s="2">
        <v>0</v>
      </c>
      <c r="J35" s="2">
        <v>0.67562500000000014</v>
      </c>
      <c r="K35" s="2">
        <v>0</v>
      </c>
      <c r="L35" s="2">
        <v>0</v>
      </c>
      <c r="M35" s="2">
        <v>1.091559000861327</v>
      </c>
      <c r="N35" s="2">
        <v>1.0196078431372518E-2</v>
      </c>
      <c r="O35" s="2">
        <v>0.69747869122903816</v>
      </c>
      <c r="P35" s="2">
        <v>9.1577190542420112E-2</v>
      </c>
      <c r="Q35" s="2">
        <v>0.50598865046994135</v>
      </c>
      <c r="R35" s="2">
        <v>0</v>
      </c>
      <c r="S35" s="2">
        <v>5.6381550138665866E-2</v>
      </c>
      <c r="T35" s="2">
        <v>0.46893464637421611</v>
      </c>
      <c r="X35" s="2">
        <v>0</v>
      </c>
    </row>
    <row r="36" spans="1:24">
      <c r="A36" s="47" t="s">
        <v>174</v>
      </c>
      <c r="B36" s="91" t="s">
        <v>175</v>
      </c>
      <c r="C36" s="2">
        <v>2.7378229023134439</v>
      </c>
      <c r="H36" s="2">
        <v>0</v>
      </c>
      <c r="I36" s="2">
        <v>0</v>
      </c>
      <c r="J36" s="2">
        <v>0.22520833333333343</v>
      </c>
      <c r="K36" s="2">
        <v>0</v>
      </c>
      <c r="L36" s="2">
        <v>0</v>
      </c>
      <c r="M36" s="2">
        <v>0.3939104220499568</v>
      </c>
      <c r="N36" s="2">
        <v>5.0980392156862757E-3</v>
      </c>
      <c r="O36" s="2">
        <v>0.38841627715149868</v>
      </c>
      <c r="P36" s="2">
        <v>1.1077885952712117E-2</v>
      </c>
      <c r="Q36" s="2">
        <v>0.13424188685937224</v>
      </c>
      <c r="R36" s="2">
        <v>0</v>
      </c>
      <c r="S36" s="2">
        <v>0</v>
      </c>
      <c r="T36" s="2">
        <v>0.90660698299015152</v>
      </c>
      <c r="X36" s="2">
        <v>1.4682228729327338E-4</v>
      </c>
    </row>
    <row r="37" spans="1:24">
      <c r="A37" s="47" t="s">
        <v>176</v>
      </c>
      <c r="B37" s="91" t="s">
        <v>177</v>
      </c>
      <c r="C37" s="2">
        <v>3.6997606788019513E-2</v>
      </c>
      <c r="H37" s="2">
        <v>0</v>
      </c>
      <c r="I37" s="2">
        <v>0</v>
      </c>
      <c r="J37" s="2">
        <v>0</v>
      </c>
      <c r="K37" s="2">
        <v>0</v>
      </c>
      <c r="L37" s="2">
        <v>0</v>
      </c>
      <c r="M37" s="2">
        <v>0.22780361757105952</v>
      </c>
      <c r="N37" s="2">
        <v>0</v>
      </c>
      <c r="O37" s="2">
        <v>7.9353863073961889E-2</v>
      </c>
      <c r="P37" s="2">
        <v>0</v>
      </c>
      <c r="Q37" s="2">
        <v>1.0326298989182459E-2</v>
      </c>
      <c r="R37" s="2">
        <v>0</v>
      </c>
      <c r="S37" s="2">
        <v>0</v>
      </c>
      <c r="T37" s="2">
        <v>0</v>
      </c>
      <c r="X37" s="2">
        <v>0</v>
      </c>
    </row>
    <row r="38" spans="1:24">
      <c r="A38" s="47" t="s">
        <v>178</v>
      </c>
      <c r="B38" s="91" t="s">
        <v>179</v>
      </c>
      <c r="C38" s="2">
        <v>2.4665071192013006E-2</v>
      </c>
      <c r="H38" s="2">
        <v>1.8891116782111993E-2</v>
      </c>
      <c r="I38" s="2">
        <v>0</v>
      </c>
      <c r="J38" s="2">
        <v>0.22520833333333343</v>
      </c>
      <c r="K38" s="2">
        <v>0</v>
      </c>
      <c r="L38" s="2">
        <v>0</v>
      </c>
      <c r="M38" s="2">
        <v>0.20407407407407421</v>
      </c>
      <c r="N38" s="2">
        <v>1.5294117647058817E-2</v>
      </c>
      <c r="O38" s="2">
        <v>0.36753368160571875</v>
      </c>
      <c r="P38" s="2">
        <v>2.8063977746870677E-2</v>
      </c>
      <c r="Q38" s="2">
        <v>3.0978896967547378E-2</v>
      </c>
      <c r="R38" s="2">
        <v>0</v>
      </c>
      <c r="S38" s="2">
        <v>0</v>
      </c>
      <c r="T38" s="2">
        <v>9.3786929274843334E-2</v>
      </c>
      <c r="X38" s="2">
        <v>0</v>
      </c>
    </row>
    <row r="39" spans="1:24">
      <c r="A39" s="47" t="s">
        <v>180</v>
      </c>
      <c r="B39" s="91" t="s">
        <v>181</v>
      </c>
      <c r="C39" s="2">
        <v>0.85711122392244821</v>
      </c>
      <c r="H39" s="2">
        <v>3.7782233564224083E-2</v>
      </c>
      <c r="I39" s="2">
        <v>0</v>
      </c>
      <c r="J39" s="2">
        <v>0</v>
      </c>
      <c r="K39" s="2">
        <v>0</v>
      </c>
      <c r="L39" s="2">
        <v>0</v>
      </c>
      <c r="M39" s="2">
        <v>2.3729543496985358E-2</v>
      </c>
      <c r="N39" s="2">
        <v>0</v>
      </c>
      <c r="O39" s="2">
        <v>8.3530382183118271E-2</v>
      </c>
      <c r="P39" s="2">
        <v>7.3852573018080778E-3</v>
      </c>
      <c r="Q39" s="2">
        <v>1.0326298989182459E-2</v>
      </c>
      <c r="R39" s="2">
        <v>0</v>
      </c>
      <c r="S39" s="2">
        <v>0</v>
      </c>
      <c r="T39" s="2">
        <v>0</v>
      </c>
      <c r="X39" s="2">
        <v>0.12499715428712832</v>
      </c>
    </row>
    <row r="40" spans="1:24">
      <c r="A40" s="47" t="s">
        <v>182</v>
      </c>
      <c r="B40" s="412" t="s">
        <v>183</v>
      </c>
      <c r="C40" s="2">
        <v>1.5723982884908274</v>
      </c>
      <c r="H40" s="2">
        <v>0</v>
      </c>
      <c r="I40" s="2">
        <v>0</v>
      </c>
      <c r="J40" s="2">
        <v>0</v>
      </c>
      <c r="K40" s="2">
        <v>0</v>
      </c>
      <c r="L40" s="2">
        <v>0</v>
      </c>
      <c r="M40" s="2">
        <v>0.28475452196382406</v>
      </c>
      <c r="N40" s="2">
        <v>0</v>
      </c>
      <c r="O40" s="2">
        <v>5.0118229309870761E-2</v>
      </c>
      <c r="P40" s="2">
        <v>2.3632823365785816E-2</v>
      </c>
      <c r="Q40" s="2">
        <v>0</v>
      </c>
      <c r="R40" s="2">
        <v>0</v>
      </c>
      <c r="S40" s="2">
        <v>0</v>
      </c>
      <c r="T40" s="2">
        <v>0</v>
      </c>
      <c r="X40" s="2">
        <v>0.54272124386522058</v>
      </c>
    </row>
    <row r="41" spans="1:24">
      <c r="A41" s="47" t="s">
        <v>184</v>
      </c>
      <c r="B41" s="91" t="s">
        <v>185</v>
      </c>
      <c r="C41" s="2">
        <v>1.3689114511567178</v>
      </c>
      <c r="H41" s="2">
        <v>5.6673350346336075E-2</v>
      </c>
      <c r="I41" s="2">
        <v>4.4310598111227648</v>
      </c>
      <c r="J41" s="2">
        <v>32.430000000000035</v>
      </c>
      <c r="K41" s="2">
        <v>0</v>
      </c>
      <c r="L41" s="2">
        <v>0</v>
      </c>
      <c r="M41" s="2">
        <v>0.1091559000861327</v>
      </c>
      <c r="N41" s="2">
        <v>0</v>
      </c>
      <c r="O41" s="2">
        <v>3.7588671982403087E-2</v>
      </c>
      <c r="P41" s="2">
        <v>0</v>
      </c>
      <c r="Q41" s="2">
        <v>1.0326298989182459E-2</v>
      </c>
      <c r="R41" s="2">
        <v>0</v>
      </c>
      <c r="S41" s="2">
        <v>1.1276310027733154E-2</v>
      </c>
      <c r="T41" s="2">
        <v>3.1262309758281148E-2</v>
      </c>
      <c r="X41" s="2">
        <v>0</v>
      </c>
    </row>
    <row r="42" spans="1:24">
      <c r="A42" s="47" t="s">
        <v>186</v>
      </c>
      <c r="B42" s="91" t="s">
        <v>187</v>
      </c>
      <c r="C42" s="2">
        <v>0.2034868373341068</v>
      </c>
      <c r="H42" s="2">
        <v>0</v>
      </c>
      <c r="I42" s="2">
        <v>0</v>
      </c>
      <c r="J42" s="2">
        <v>0</v>
      </c>
      <c r="K42" s="2">
        <v>0</v>
      </c>
      <c r="L42" s="2">
        <v>0</v>
      </c>
      <c r="M42" s="2">
        <v>5.2204995693367763E-2</v>
      </c>
      <c r="N42" s="2">
        <v>0</v>
      </c>
      <c r="O42" s="2">
        <v>1.2529557327467675E-2</v>
      </c>
      <c r="P42" s="2">
        <v>0</v>
      </c>
      <c r="Q42" s="2">
        <v>0</v>
      </c>
      <c r="R42" s="2">
        <v>0</v>
      </c>
      <c r="S42" s="2">
        <v>0</v>
      </c>
      <c r="T42" s="2">
        <v>0</v>
      </c>
      <c r="X42" s="2">
        <v>0</v>
      </c>
    </row>
    <row r="43" spans="1:24">
      <c r="T43" s="2"/>
    </row>
    <row r="48" spans="1:24" ht="74.25">
      <c r="B48" s="89" t="s">
        <v>266</v>
      </c>
      <c r="C48" s="7" t="s">
        <v>506</v>
      </c>
      <c r="D48" s="7" t="s">
        <v>66</v>
      </c>
      <c r="E48" s="7" t="s">
        <v>67</v>
      </c>
      <c r="F48" s="7" t="s">
        <v>68</v>
      </c>
      <c r="G48" s="7" t="s">
        <v>69</v>
      </c>
      <c r="H48" s="7" t="s">
        <v>70</v>
      </c>
      <c r="I48" s="7" t="s">
        <v>71</v>
      </c>
      <c r="J48" s="373" t="s">
        <v>74</v>
      </c>
      <c r="K48" s="7" t="s">
        <v>75</v>
      </c>
      <c r="L48" s="7" t="s">
        <v>77</v>
      </c>
      <c r="M48" s="102" t="s">
        <v>78</v>
      </c>
      <c r="N48" s="102" t="s">
        <v>79</v>
      </c>
      <c r="O48" s="102" t="s">
        <v>80</v>
      </c>
      <c r="P48" s="102" t="s">
        <v>81</v>
      </c>
      <c r="Q48" s="102" t="s">
        <v>88</v>
      </c>
      <c r="R48" s="7" t="s">
        <v>89</v>
      </c>
      <c r="S48" s="7" t="s">
        <v>90</v>
      </c>
      <c r="T48" s="7" t="s">
        <v>91</v>
      </c>
      <c r="U48" s="7" t="s">
        <v>92</v>
      </c>
      <c r="V48" s="102" t="s">
        <v>93</v>
      </c>
      <c r="W48" s="102" t="s">
        <v>94</v>
      </c>
      <c r="X48" s="7" t="s">
        <v>95</v>
      </c>
    </row>
    <row r="49" spans="2:24">
      <c r="B49" s="90" t="s">
        <v>115</v>
      </c>
      <c r="J49" s="71"/>
      <c r="M49" s="71"/>
      <c r="N49" s="71"/>
      <c r="O49" s="71"/>
      <c r="P49" s="71"/>
      <c r="Q49" s="71"/>
    </row>
    <row r="50" spans="2:24">
      <c r="B50" s="412" t="s">
        <v>117</v>
      </c>
      <c r="C50" s="2">
        <f t="shared" ref="C50:C55" si="1">C4/C$3</f>
        <v>0</v>
      </c>
      <c r="D50" s="2" t="e">
        <f>D4/D$3</f>
        <v>#DIV/0!</v>
      </c>
      <c r="E50" s="2" t="e">
        <f t="shared" ref="E50:T51" si="2">E4/E$3</f>
        <v>#DIV/0!</v>
      </c>
      <c r="F50" s="2" t="e">
        <f t="shared" si="2"/>
        <v>#DIV/0!</v>
      </c>
      <c r="G50" s="2" t="e">
        <f t="shared" si="2"/>
        <v>#DIV/0!</v>
      </c>
      <c r="H50" s="2">
        <f t="shared" si="2"/>
        <v>0</v>
      </c>
      <c r="I50" s="2">
        <f t="shared" si="2"/>
        <v>0</v>
      </c>
      <c r="J50" s="71">
        <f t="shared" si="2"/>
        <v>0</v>
      </c>
      <c r="K50" s="2">
        <f t="shared" si="2"/>
        <v>0</v>
      </c>
      <c r="L50" s="2">
        <f t="shared" si="2"/>
        <v>0</v>
      </c>
      <c r="M50" s="71">
        <f t="shared" si="2"/>
        <v>0</v>
      </c>
      <c r="N50" s="71">
        <f t="shared" si="2"/>
        <v>0</v>
      </c>
      <c r="O50" s="71">
        <f t="shared" si="2"/>
        <v>0</v>
      </c>
      <c r="P50" s="71">
        <f t="shared" si="2"/>
        <v>0</v>
      </c>
      <c r="Q50" s="71">
        <f t="shared" si="2"/>
        <v>0</v>
      </c>
      <c r="R50" s="2">
        <f t="shared" si="2"/>
        <v>0</v>
      </c>
      <c r="S50" s="2">
        <f t="shared" si="2"/>
        <v>0</v>
      </c>
      <c r="T50" s="2">
        <f>T4/T$3</f>
        <v>0</v>
      </c>
      <c r="U50" s="2">
        <v>0</v>
      </c>
      <c r="V50" s="2"/>
      <c r="W50" s="2"/>
      <c r="X50" s="2">
        <f>X4/X$3</f>
        <v>0</v>
      </c>
    </row>
    <row r="51" spans="2:24">
      <c r="B51" s="412" t="s">
        <v>119</v>
      </c>
      <c r="C51" s="2">
        <f t="shared" si="1"/>
        <v>0</v>
      </c>
      <c r="D51" s="2" t="e">
        <f t="shared" ref="D51:S51" si="3">D5/D$3</f>
        <v>#DIV/0!</v>
      </c>
      <c r="E51" s="2" t="e">
        <f t="shared" si="3"/>
        <v>#DIV/0!</v>
      </c>
      <c r="F51" s="2" t="e">
        <f t="shared" si="3"/>
        <v>#DIV/0!</v>
      </c>
      <c r="G51" s="2" t="e">
        <f t="shared" si="3"/>
        <v>#DIV/0!</v>
      </c>
      <c r="H51" s="2">
        <f t="shared" si="3"/>
        <v>0</v>
      </c>
      <c r="I51" s="2">
        <f t="shared" si="3"/>
        <v>0</v>
      </c>
      <c r="J51" s="71">
        <f t="shared" si="3"/>
        <v>0</v>
      </c>
      <c r="K51" s="2">
        <f t="shared" si="3"/>
        <v>0</v>
      </c>
      <c r="L51" s="2">
        <f t="shared" si="3"/>
        <v>0</v>
      </c>
      <c r="M51" s="71">
        <f t="shared" si="3"/>
        <v>0</v>
      </c>
      <c r="N51" s="71">
        <f t="shared" si="3"/>
        <v>0</v>
      </c>
      <c r="O51" s="71">
        <f t="shared" si="3"/>
        <v>0</v>
      </c>
      <c r="P51" s="71">
        <f t="shared" si="3"/>
        <v>0</v>
      </c>
      <c r="Q51" s="71">
        <f t="shared" si="3"/>
        <v>0</v>
      </c>
      <c r="R51" s="2">
        <f t="shared" si="3"/>
        <v>0</v>
      </c>
      <c r="S51" s="2">
        <f t="shared" si="3"/>
        <v>0</v>
      </c>
      <c r="T51" s="2">
        <f t="shared" si="2"/>
        <v>0</v>
      </c>
      <c r="U51" s="2">
        <v>0</v>
      </c>
      <c r="V51" s="2"/>
      <c r="W51" s="2"/>
      <c r="X51" s="2">
        <f>X5/X$3</f>
        <v>0</v>
      </c>
    </row>
    <row r="52" spans="2:24">
      <c r="B52" s="412" t="s">
        <v>121</v>
      </c>
      <c r="C52" s="2">
        <f t="shared" si="1"/>
        <v>0</v>
      </c>
      <c r="D52" s="2" t="e">
        <f t="shared" ref="D52:X52" si="4">D6/D$3</f>
        <v>#DIV/0!</v>
      </c>
      <c r="E52" s="2" t="e">
        <f t="shared" si="4"/>
        <v>#DIV/0!</v>
      </c>
      <c r="F52" s="2" t="e">
        <f t="shared" si="4"/>
        <v>#DIV/0!</v>
      </c>
      <c r="G52" s="2" t="e">
        <f t="shared" si="4"/>
        <v>#DIV/0!</v>
      </c>
      <c r="H52" s="2">
        <f t="shared" si="4"/>
        <v>0</v>
      </c>
      <c r="I52" s="2">
        <f t="shared" si="4"/>
        <v>0</v>
      </c>
      <c r="J52" s="71">
        <f t="shared" si="4"/>
        <v>0</v>
      </c>
      <c r="K52" s="2">
        <f t="shared" si="4"/>
        <v>0</v>
      </c>
      <c r="L52" s="2">
        <f t="shared" si="4"/>
        <v>0</v>
      </c>
      <c r="M52" s="71">
        <f t="shared" si="4"/>
        <v>0</v>
      </c>
      <c r="N52" s="71">
        <f t="shared" si="4"/>
        <v>0</v>
      </c>
      <c r="O52" s="71">
        <f t="shared" si="4"/>
        <v>0</v>
      </c>
      <c r="P52" s="71">
        <f t="shared" si="4"/>
        <v>0</v>
      </c>
      <c r="Q52" s="71">
        <f t="shared" si="4"/>
        <v>0</v>
      </c>
      <c r="R52" s="2">
        <f t="shared" si="4"/>
        <v>0</v>
      </c>
      <c r="S52" s="2">
        <f t="shared" si="4"/>
        <v>0</v>
      </c>
      <c r="T52" s="2">
        <f t="shared" si="4"/>
        <v>0</v>
      </c>
      <c r="U52" s="2">
        <v>0</v>
      </c>
      <c r="V52" s="2"/>
      <c r="W52" s="2"/>
      <c r="X52" s="2">
        <f t="shared" si="4"/>
        <v>0</v>
      </c>
    </row>
    <row r="53" spans="2:24">
      <c r="B53" s="412" t="s">
        <v>123</v>
      </c>
      <c r="C53" s="2">
        <f t="shared" si="1"/>
        <v>0</v>
      </c>
      <c r="D53" s="2" t="e">
        <f t="shared" ref="D53:X53" si="5">D7/D$3</f>
        <v>#DIV/0!</v>
      </c>
      <c r="E53" s="2" t="e">
        <f t="shared" si="5"/>
        <v>#DIV/0!</v>
      </c>
      <c r="F53" s="2" t="e">
        <f t="shared" si="5"/>
        <v>#DIV/0!</v>
      </c>
      <c r="G53" s="2" t="e">
        <f t="shared" si="5"/>
        <v>#DIV/0!</v>
      </c>
      <c r="H53" s="2">
        <f t="shared" si="5"/>
        <v>0</v>
      </c>
      <c r="I53" s="2">
        <f t="shared" si="5"/>
        <v>0</v>
      </c>
      <c r="J53" s="71">
        <f t="shared" si="5"/>
        <v>0</v>
      </c>
      <c r="K53" s="2">
        <f t="shared" si="5"/>
        <v>0</v>
      </c>
      <c r="L53" s="2">
        <f t="shared" si="5"/>
        <v>0</v>
      </c>
      <c r="M53" s="71">
        <f t="shared" si="5"/>
        <v>0</v>
      </c>
      <c r="N53" s="71">
        <f t="shared" si="5"/>
        <v>0</v>
      </c>
      <c r="O53" s="71">
        <f t="shared" si="5"/>
        <v>0</v>
      </c>
      <c r="P53" s="71">
        <f t="shared" si="5"/>
        <v>0</v>
      </c>
      <c r="Q53" s="71">
        <f t="shared" si="5"/>
        <v>0</v>
      </c>
      <c r="R53" s="2">
        <f t="shared" si="5"/>
        <v>0</v>
      </c>
      <c r="S53" s="2">
        <f t="shared" si="5"/>
        <v>0</v>
      </c>
      <c r="T53" s="2">
        <f t="shared" si="5"/>
        <v>0</v>
      </c>
      <c r="U53" s="2">
        <v>0</v>
      </c>
      <c r="V53" s="2"/>
      <c r="W53" s="2"/>
      <c r="X53" s="2">
        <f t="shared" si="5"/>
        <v>0</v>
      </c>
    </row>
    <row r="54" spans="2:24">
      <c r="B54" s="412" t="s">
        <v>125</v>
      </c>
      <c r="C54" s="2">
        <f t="shared" si="1"/>
        <v>0</v>
      </c>
      <c r="D54" s="2" t="e">
        <f t="shared" ref="D54:X54" si="6">D8/D$3</f>
        <v>#DIV/0!</v>
      </c>
      <c r="E54" s="2" t="e">
        <f t="shared" si="6"/>
        <v>#DIV/0!</v>
      </c>
      <c r="F54" s="2" t="e">
        <f t="shared" si="6"/>
        <v>#DIV/0!</v>
      </c>
      <c r="G54" s="2" t="e">
        <f t="shared" si="6"/>
        <v>#DIV/0!</v>
      </c>
      <c r="H54" s="2">
        <f t="shared" si="6"/>
        <v>0</v>
      </c>
      <c r="I54" s="2">
        <f t="shared" si="6"/>
        <v>0</v>
      </c>
      <c r="J54" s="71">
        <f t="shared" si="6"/>
        <v>0</v>
      </c>
      <c r="K54" s="2">
        <f t="shared" si="6"/>
        <v>0</v>
      </c>
      <c r="L54" s="2">
        <f t="shared" si="6"/>
        <v>0</v>
      </c>
      <c r="M54" s="71">
        <f t="shared" si="6"/>
        <v>0</v>
      </c>
      <c r="N54" s="71">
        <f t="shared" si="6"/>
        <v>0</v>
      </c>
      <c r="O54" s="71">
        <f t="shared" si="6"/>
        <v>0</v>
      </c>
      <c r="P54" s="71">
        <f t="shared" si="6"/>
        <v>0</v>
      </c>
      <c r="Q54" s="71">
        <f t="shared" si="6"/>
        <v>0</v>
      </c>
      <c r="R54" s="2">
        <f t="shared" si="6"/>
        <v>0</v>
      </c>
      <c r="S54" s="2">
        <f t="shared" si="6"/>
        <v>0</v>
      </c>
      <c r="T54" s="2">
        <f t="shared" si="6"/>
        <v>0</v>
      </c>
      <c r="U54" s="2">
        <v>0</v>
      </c>
      <c r="V54" s="2"/>
      <c r="W54" s="2"/>
      <c r="X54" s="2">
        <f t="shared" si="6"/>
        <v>0</v>
      </c>
    </row>
    <row r="55" spans="2:24">
      <c r="B55" s="412" t="s">
        <v>127</v>
      </c>
      <c r="C55" s="2">
        <f t="shared" si="1"/>
        <v>0</v>
      </c>
      <c r="D55" s="2" t="e">
        <f t="shared" ref="D55:X55" si="7">D9/D$3</f>
        <v>#DIV/0!</v>
      </c>
      <c r="E55" s="2" t="e">
        <f t="shared" si="7"/>
        <v>#DIV/0!</v>
      </c>
      <c r="F55" s="2" t="e">
        <f t="shared" si="7"/>
        <v>#DIV/0!</v>
      </c>
      <c r="G55" s="2" t="e">
        <f t="shared" si="7"/>
        <v>#DIV/0!</v>
      </c>
      <c r="H55" s="2">
        <f t="shared" si="7"/>
        <v>0</v>
      </c>
      <c r="I55" s="2">
        <f t="shared" si="7"/>
        <v>0</v>
      </c>
      <c r="J55" s="71">
        <f t="shared" si="7"/>
        <v>0</v>
      </c>
      <c r="K55" s="2">
        <f t="shared" si="7"/>
        <v>0</v>
      </c>
      <c r="L55" s="2">
        <f t="shared" si="7"/>
        <v>0</v>
      </c>
      <c r="M55" s="71">
        <f t="shared" si="7"/>
        <v>0</v>
      </c>
      <c r="N55" s="71">
        <f t="shared" si="7"/>
        <v>0</v>
      </c>
      <c r="O55" s="71">
        <f t="shared" si="7"/>
        <v>0</v>
      </c>
      <c r="P55" s="71">
        <f t="shared" si="7"/>
        <v>0</v>
      </c>
      <c r="Q55" s="71">
        <f t="shared" si="7"/>
        <v>0</v>
      </c>
      <c r="R55" s="2">
        <f t="shared" si="7"/>
        <v>0</v>
      </c>
      <c r="S55" s="2">
        <f t="shared" si="7"/>
        <v>0</v>
      </c>
      <c r="T55" s="2">
        <f t="shared" si="7"/>
        <v>0</v>
      </c>
      <c r="U55" s="2">
        <v>0</v>
      </c>
      <c r="V55" s="2"/>
      <c r="W55" s="2"/>
      <c r="X55" s="2">
        <f t="shared" si="7"/>
        <v>0</v>
      </c>
    </row>
    <row r="56" spans="2:24">
      <c r="B56" s="91" t="s">
        <v>129</v>
      </c>
      <c r="C56" s="2">
        <f t="shared" ref="C56:C71" si="8">C10/C$3</f>
        <v>1.3549447627335816E-2</v>
      </c>
      <c r="D56" s="2" t="e">
        <f t="shared" ref="D56:X56" si="9">D10/D$3</f>
        <v>#DIV/0!</v>
      </c>
      <c r="E56" s="2" t="e">
        <f t="shared" si="9"/>
        <v>#DIV/0!</v>
      </c>
      <c r="F56" s="2" t="e">
        <f t="shared" si="9"/>
        <v>#DIV/0!</v>
      </c>
      <c r="G56" s="2" t="e">
        <f t="shared" si="9"/>
        <v>#DIV/0!</v>
      </c>
      <c r="H56" s="2">
        <f t="shared" si="9"/>
        <v>0</v>
      </c>
      <c r="I56" s="2">
        <f t="shared" si="9"/>
        <v>0</v>
      </c>
      <c r="J56" s="71">
        <f t="shared" si="9"/>
        <v>0</v>
      </c>
      <c r="K56" s="2">
        <f t="shared" si="9"/>
        <v>0</v>
      </c>
      <c r="L56" s="2">
        <f t="shared" si="9"/>
        <v>0</v>
      </c>
      <c r="M56" s="71">
        <f t="shared" si="9"/>
        <v>8.0390467987367202E-3</v>
      </c>
      <c r="N56" s="71">
        <f t="shared" si="9"/>
        <v>0</v>
      </c>
      <c r="O56" s="71">
        <f t="shared" si="9"/>
        <v>1.2785262579048676E-2</v>
      </c>
      <c r="P56" s="71">
        <f t="shared" si="9"/>
        <v>3.1988873435326859E-3</v>
      </c>
      <c r="Q56" s="71">
        <f t="shared" si="9"/>
        <v>1.5960276644795134E-3</v>
      </c>
      <c r="R56" s="2">
        <f t="shared" si="9"/>
        <v>0</v>
      </c>
      <c r="S56" s="2">
        <f t="shared" si="9"/>
        <v>7.2982046416581475E-5</v>
      </c>
      <c r="T56" s="2">
        <f t="shared" si="9"/>
        <v>1.7905102954341977E-3</v>
      </c>
      <c r="U56" s="2">
        <f>T10/U$3</f>
        <v>1.7905102954341972E-3</v>
      </c>
      <c r="V56" s="2"/>
      <c r="W56" s="2"/>
      <c r="X56" s="2">
        <f t="shared" si="9"/>
        <v>0</v>
      </c>
    </row>
    <row r="57" spans="2:24">
      <c r="B57" s="91" t="s">
        <v>131</v>
      </c>
      <c r="C57" s="2">
        <f t="shared" si="8"/>
        <v>6.9378973577972815E-3</v>
      </c>
      <c r="D57" s="2" t="e">
        <f t="shared" ref="D57:X57" si="10">D11/D$3</f>
        <v>#DIV/0!</v>
      </c>
      <c r="E57" s="2" t="e">
        <f t="shared" si="10"/>
        <v>#DIV/0!</v>
      </c>
      <c r="F57" s="2" t="e">
        <f t="shared" si="10"/>
        <v>#DIV/0!</v>
      </c>
      <c r="G57" s="2" t="e">
        <f t="shared" si="10"/>
        <v>#DIV/0!</v>
      </c>
      <c r="H57" s="2">
        <f t="shared" si="10"/>
        <v>0</v>
      </c>
      <c r="I57" s="2">
        <f t="shared" si="10"/>
        <v>0</v>
      </c>
      <c r="J57" s="71">
        <f t="shared" si="10"/>
        <v>0</v>
      </c>
      <c r="K57" s="2">
        <f t="shared" si="10"/>
        <v>0</v>
      </c>
      <c r="L57" s="2">
        <f t="shared" si="10"/>
        <v>0</v>
      </c>
      <c r="M57" s="71">
        <f t="shared" si="10"/>
        <v>1.7800746482917011E-2</v>
      </c>
      <c r="N57" s="71">
        <f t="shared" si="10"/>
        <v>0</v>
      </c>
      <c r="O57" s="71">
        <f t="shared" si="10"/>
        <v>4.6604344239758129E-2</v>
      </c>
      <c r="P57" s="71">
        <f t="shared" si="10"/>
        <v>1.8219749652294854E-2</v>
      </c>
      <c r="Q57" s="71">
        <f t="shared" si="10"/>
        <v>9.5761659868770967E-3</v>
      </c>
      <c r="R57" s="2">
        <f t="shared" si="10"/>
        <v>0</v>
      </c>
      <c r="S57" s="2">
        <f t="shared" si="10"/>
        <v>2.9192818566632538E-5</v>
      </c>
      <c r="T57" s="2">
        <f t="shared" si="10"/>
        <v>2.1486123545210362E-2</v>
      </c>
      <c r="U57" s="2">
        <f t="shared" ref="U57:U58" si="11">T11/U$3</f>
        <v>2.1486123545210359E-2</v>
      </c>
      <c r="V57" s="2"/>
      <c r="W57" s="2"/>
      <c r="X57" s="2">
        <f t="shared" si="10"/>
        <v>0</v>
      </c>
    </row>
    <row r="58" spans="2:24">
      <c r="B58" s="91" t="s">
        <v>133</v>
      </c>
      <c r="C58" s="2">
        <f t="shared" si="8"/>
        <v>8.2916334276113886E-3</v>
      </c>
      <c r="D58" s="2" t="e">
        <f t="shared" ref="D58:X58" si="12">D12/D$3</f>
        <v>#DIV/0!</v>
      </c>
      <c r="E58" s="2" t="e">
        <f t="shared" si="12"/>
        <v>#DIV/0!</v>
      </c>
      <c r="F58" s="2" t="e">
        <f t="shared" si="12"/>
        <v>#DIV/0!</v>
      </c>
      <c r="G58" s="2" t="e">
        <f t="shared" si="12"/>
        <v>#DIV/0!</v>
      </c>
      <c r="H58" s="2">
        <f t="shared" si="12"/>
        <v>0</v>
      </c>
      <c r="I58" s="2">
        <f t="shared" si="12"/>
        <v>0</v>
      </c>
      <c r="J58" s="71">
        <f t="shared" si="12"/>
        <v>0</v>
      </c>
      <c r="K58" s="2">
        <f t="shared" si="12"/>
        <v>0</v>
      </c>
      <c r="L58" s="2">
        <f t="shared" si="12"/>
        <v>0</v>
      </c>
      <c r="M58" s="71">
        <f t="shared" si="12"/>
        <v>3.7324145851277443E-3</v>
      </c>
      <c r="N58" s="71">
        <f t="shared" si="12"/>
        <v>0</v>
      </c>
      <c r="O58" s="71">
        <f t="shared" si="12"/>
        <v>1.1135551278526253E-2</v>
      </c>
      <c r="P58" s="71">
        <f t="shared" si="12"/>
        <v>6.3977746870653718E-3</v>
      </c>
      <c r="Q58" s="71">
        <f t="shared" si="12"/>
        <v>8.8668203582195442E-4</v>
      </c>
      <c r="R58" s="2">
        <f t="shared" si="12"/>
        <v>0</v>
      </c>
      <c r="S58" s="2">
        <f t="shared" si="12"/>
        <v>0</v>
      </c>
      <c r="T58" s="2">
        <f t="shared" si="12"/>
        <v>9.8478066248880915E-3</v>
      </c>
      <c r="U58" s="2">
        <f t="shared" si="11"/>
        <v>9.8478066248880898E-3</v>
      </c>
      <c r="V58" s="2"/>
      <c r="W58" s="2"/>
      <c r="X58" s="2">
        <f t="shared" si="12"/>
        <v>0</v>
      </c>
    </row>
    <row r="59" spans="2:24">
      <c r="B59" s="412" t="s">
        <v>135</v>
      </c>
      <c r="C59" s="2">
        <f t="shared" si="8"/>
        <v>0</v>
      </c>
      <c r="D59" s="2" t="e">
        <f t="shared" ref="D59:X59" si="13">D13/D$3</f>
        <v>#DIV/0!</v>
      </c>
      <c r="E59" s="2" t="e">
        <f t="shared" si="13"/>
        <v>#DIV/0!</v>
      </c>
      <c r="F59" s="2" t="e">
        <f t="shared" si="13"/>
        <v>#DIV/0!</v>
      </c>
      <c r="G59" s="2" t="e">
        <f t="shared" si="13"/>
        <v>#DIV/0!</v>
      </c>
      <c r="H59" s="2">
        <f t="shared" si="13"/>
        <v>0</v>
      </c>
      <c r="I59" s="2">
        <f t="shared" si="13"/>
        <v>0</v>
      </c>
      <c r="J59" s="71">
        <f t="shared" si="13"/>
        <v>1.7628205128205111E-2</v>
      </c>
      <c r="K59" s="2">
        <f t="shared" si="13"/>
        <v>0</v>
      </c>
      <c r="L59" s="2">
        <f t="shared" si="13"/>
        <v>0</v>
      </c>
      <c r="M59" s="71">
        <f t="shared" si="13"/>
        <v>2.8710881424059726E-4</v>
      </c>
      <c r="N59" s="71">
        <f t="shared" si="13"/>
        <v>0</v>
      </c>
      <c r="O59" s="71">
        <f t="shared" si="13"/>
        <v>0</v>
      </c>
      <c r="P59" s="71">
        <f t="shared" si="13"/>
        <v>0</v>
      </c>
      <c r="Q59" s="71">
        <f t="shared" si="13"/>
        <v>0</v>
      </c>
      <c r="R59" s="2">
        <f t="shared" si="13"/>
        <v>0</v>
      </c>
      <c r="S59" s="2">
        <f t="shared" si="13"/>
        <v>0</v>
      </c>
      <c r="T59" s="2">
        <f t="shared" si="13"/>
        <v>0</v>
      </c>
      <c r="U59" s="2">
        <v>0</v>
      </c>
      <c r="V59" s="2"/>
      <c r="W59" s="2"/>
      <c r="X59" s="2">
        <f t="shared" si="13"/>
        <v>0</v>
      </c>
    </row>
    <row r="60" spans="2:24">
      <c r="B60" s="91" t="s">
        <v>137</v>
      </c>
      <c r="C60" s="2">
        <f t="shared" si="8"/>
        <v>4.3887639906205554E-2</v>
      </c>
      <c r="D60" s="2" t="e">
        <f t="shared" ref="D60:X60" si="14">D14/D$3</f>
        <v>#DIV/0!</v>
      </c>
      <c r="E60" s="2" t="e">
        <f t="shared" si="14"/>
        <v>#DIV/0!</v>
      </c>
      <c r="F60" s="2" t="e">
        <f t="shared" si="14"/>
        <v>#DIV/0!</v>
      </c>
      <c r="G60" s="2" t="e">
        <f t="shared" si="14"/>
        <v>#DIV/0!</v>
      </c>
      <c r="H60" s="2">
        <f t="shared" si="14"/>
        <v>0</v>
      </c>
      <c r="I60" s="2">
        <f t="shared" si="14"/>
        <v>0</v>
      </c>
      <c r="J60" s="71">
        <f t="shared" si="14"/>
        <v>0</v>
      </c>
      <c r="K60" s="2">
        <f t="shared" si="14"/>
        <v>0</v>
      </c>
      <c r="L60" s="2">
        <f t="shared" si="14"/>
        <v>0</v>
      </c>
      <c r="M60" s="71">
        <f t="shared" si="14"/>
        <v>4.9382716049382838E-2</v>
      </c>
      <c r="N60" s="71">
        <f t="shared" si="14"/>
        <v>0</v>
      </c>
      <c r="O60" s="71">
        <f t="shared" si="14"/>
        <v>4.2342590046741811E-2</v>
      </c>
      <c r="P60" s="71">
        <f t="shared" si="14"/>
        <v>8.0667593880389427E-3</v>
      </c>
      <c r="Q60" s="71">
        <f t="shared" si="14"/>
        <v>3.3693917361234185E-3</v>
      </c>
      <c r="R60" s="2">
        <f t="shared" si="14"/>
        <v>0</v>
      </c>
      <c r="S60" s="2">
        <f t="shared" si="14"/>
        <v>4.3789227849948927E-5</v>
      </c>
      <c r="T60" s="2">
        <f t="shared" si="14"/>
        <v>8.0572963294538863E-3</v>
      </c>
      <c r="U60" s="2">
        <f>T14/U$3</f>
        <v>8.0572963294538846E-3</v>
      </c>
      <c r="V60" s="2"/>
      <c r="W60" s="2"/>
      <c r="X60" s="2">
        <f t="shared" si="14"/>
        <v>0</v>
      </c>
    </row>
    <row r="61" spans="2:24">
      <c r="B61" s="91" t="s">
        <v>139</v>
      </c>
      <c r="C61" s="2">
        <f t="shared" si="8"/>
        <v>0</v>
      </c>
      <c r="D61" s="2" t="e">
        <f t="shared" ref="D61:X61" si="15">D15/D$3</f>
        <v>#DIV/0!</v>
      </c>
      <c r="E61" s="2" t="e">
        <f t="shared" si="15"/>
        <v>#DIV/0!</v>
      </c>
      <c r="F61" s="2" t="e">
        <f t="shared" si="15"/>
        <v>#DIV/0!</v>
      </c>
      <c r="G61" s="2" t="e">
        <f t="shared" si="15"/>
        <v>#DIV/0!</v>
      </c>
      <c r="H61" s="2">
        <f t="shared" si="15"/>
        <v>0</v>
      </c>
      <c r="I61" s="2">
        <f t="shared" si="15"/>
        <v>0</v>
      </c>
      <c r="J61" s="71">
        <f t="shared" si="15"/>
        <v>3.2051282051282072E-3</v>
      </c>
      <c r="K61" s="2">
        <f t="shared" si="15"/>
        <v>0</v>
      </c>
      <c r="L61" s="2">
        <f t="shared" si="15"/>
        <v>0</v>
      </c>
      <c r="M61" s="71">
        <f t="shared" si="15"/>
        <v>7.0054550674705729E-2</v>
      </c>
      <c r="N61" s="71">
        <f t="shared" si="15"/>
        <v>1.9607843137254843E-2</v>
      </c>
      <c r="O61" s="71">
        <f t="shared" si="15"/>
        <v>3.7530932086884884E-2</v>
      </c>
      <c r="P61" s="71">
        <f t="shared" si="15"/>
        <v>1.5299026425591141E-3</v>
      </c>
      <c r="Q61" s="71">
        <f t="shared" si="15"/>
        <v>2.12803688597269E-3</v>
      </c>
      <c r="R61" s="2">
        <f t="shared" si="15"/>
        <v>0</v>
      </c>
      <c r="S61" s="2">
        <f t="shared" si="15"/>
        <v>0</v>
      </c>
      <c r="T61" s="2">
        <f t="shared" si="15"/>
        <v>1.7905102954341977E-3</v>
      </c>
      <c r="U61" s="2">
        <f t="shared" ref="U61:U85" si="16">T15/U$3</f>
        <v>1.7905102954341972E-3</v>
      </c>
      <c r="V61" s="2"/>
      <c r="W61" s="2"/>
      <c r="X61" s="2">
        <f t="shared" si="15"/>
        <v>0</v>
      </c>
    </row>
    <row r="62" spans="2:24">
      <c r="B62" s="91" t="s">
        <v>141</v>
      </c>
      <c r="C62" s="2">
        <f t="shared" si="8"/>
        <v>1.6812918509923419E-2</v>
      </c>
      <c r="D62" s="2" t="e">
        <f t="shared" ref="D62:X62" si="17">D16/D$3</f>
        <v>#DIV/0!</v>
      </c>
      <c r="E62" s="2" t="e">
        <f t="shared" si="17"/>
        <v>#DIV/0!</v>
      </c>
      <c r="F62" s="2" t="e">
        <f t="shared" si="17"/>
        <v>#DIV/0!</v>
      </c>
      <c r="G62" s="2" t="e">
        <f t="shared" si="17"/>
        <v>#DIV/0!</v>
      </c>
      <c r="H62" s="2">
        <f t="shared" si="17"/>
        <v>0</v>
      </c>
      <c r="I62" s="2">
        <f t="shared" si="17"/>
        <v>0</v>
      </c>
      <c r="J62" s="71">
        <f t="shared" si="17"/>
        <v>0</v>
      </c>
      <c r="K62" s="2">
        <f t="shared" si="17"/>
        <v>0</v>
      </c>
      <c r="L62" s="2">
        <f t="shared" si="17"/>
        <v>0</v>
      </c>
      <c r="M62" s="71">
        <f t="shared" si="17"/>
        <v>1.0910134941142676E-2</v>
      </c>
      <c r="N62" s="71">
        <f t="shared" si="17"/>
        <v>0</v>
      </c>
      <c r="O62" s="71">
        <f t="shared" si="17"/>
        <v>2.3370910090734199E-3</v>
      </c>
      <c r="P62" s="71">
        <f t="shared" si="17"/>
        <v>0</v>
      </c>
      <c r="Q62" s="71">
        <f t="shared" si="17"/>
        <v>1.7733640716439055E-4</v>
      </c>
      <c r="R62" s="2">
        <f t="shared" si="17"/>
        <v>0</v>
      </c>
      <c r="S62" s="2">
        <f t="shared" si="17"/>
        <v>0</v>
      </c>
      <c r="T62" s="2">
        <f t="shared" si="17"/>
        <v>8.9525514771710056E-4</v>
      </c>
      <c r="U62" s="2">
        <f t="shared" si="16"/>
        <v>8.9525514771710045E-4</v>
      </c>
      <c r="V62" s="2"/>
      <c r="W62" s="2"/>
      <c r="X62" s="2">
        <f t="shared" si="17"/>
        <v>0</v>
      </c>
    </row>
    <row r="63" spans="2:24">
      <c r="B63" s="91" t="s">
        <v>143</v>
      </c>
      <c r="C63" s="2">
        <f t="shared" si="8"/>
        <v>4.351294510116772E-4</v>
      </c>
      <c r="D63" s="2" t="e">
        <f t="shared" ref="D63:X63" si="18">D17/D$3</f>
        <v>#DIV/0!</v>
      </c>
      <c r="E63" s="2" t="e">
        <f t="shared" si="18"/>
        <v>#DIV/0!</v>
      </c>
      <c r="F63" s="2" t="e">
        <f t="shared" si="18"/>
        <v>#DIV/0!</v>
      </c>
      <c r="G63" s="2" t="e">
        <f t="shared" si="18"/>
        <v>#DIV/0!</v>
      </c>
      <c r="H63" s="2">
        <f t="shared" si="18"/>
        <v>0</v>
      </c>
      <c r="I63" s="2">
        <f t="shared" si="18"/>
        <v>0</v>
      </c>
      <c r="J63" s="71">
        <f t="shared" si="18"/>
        <v>0</v>
      </c>
      <c r="K63" s="2">
        <f t="shared" si="18"/>
        <v>0</v>
      </c>
      <c r="L63" s="2">
        <f t="shared" si="18"/>
        <v>0</v>
      </c>
      <c r="M63" s="71">
        <f t="shared" si="18"/>
        <v>1.665231122595463E-2</v>
      </c>
      <c r="N63" s="71">
        <f t="shared" si="18"/>
        <v>0</v>
      </c>
      <c r="O63" s="71">
        <f t="shared" si="18"/>
        <v>7.6986527357712541E-3</v>
      </c>
      <c r="P63" s="71">
        <f t="shared" si="18"/>
        <v>8.0667593880389427E-3</v>
      </c>
      <c r="Q63" s="71">
        <f t="shared" si="18"/>
        <v>0</v>
      </c>
      <c r="R63" s="2">
        <f t="shared" si="18"/>
        <v>0</v>
      </c>
      <c r="S63" s="2">
        <f t="shared" si="18"/>
        <v>0</v>
      </c>
      <c r="T63" s="2">
        <f t="shared" si="18"/>
        <v>6.2667860340196785E-3</v>
      </c>
      <c r="U63" s="2">
        <f t="shared" si="16"/>
        <v>6.2667860340196776E-3</v>
      </c>
      <c r="V63" s="2"/>
      <c r="W63" s="2"/>
      <c r="X63" s="2">
        <f t="shared" si="18"/>
        <v>0</v>
      </c>
    </row>
    <row r="64" spans="2:24">
      <c r="B64" s="91" t="s">
        <v>145</v>
      </c>
      <c r="C64" s="2">
        <f t="shared" si="8"/>
        <v>2.2119080426426826E-3</v>
      </c>
      <c r="D64" s="2" t="e">
        <f t="shared" ref="D64:X64" si="19">D18/D$3</f>
        <v>#DIV/0!</v>
      </c>
      <c r="E64" s="2" t="e">
        <f t="shared" si="19"/>
        <v>#DIV/0!</v>
      </c>
      <c r="F64" s="2" t="e">
        <f t="shared" si="19"/>
        <v>#DIV/0!</v>
      </c>
      <c r="G64" s="2" t="e">
        <f t="shared" si="19"/>
        <v>#DIV/0!</v>
      </c>
      <c r="H64" s="2">
        <f t="shared" si="19"/>
        <v>9.1141086401749796E-5</v>
      </c>
      <c r="I64" s="2">
        <f t="shared" si="19"/>
        <v>0</v>
      </c>
      <c r="J64" s="71">
        <f t="shared" si="19"/>
        <v>1.6025641025641036E-3</v>
      </c>
      <c r="K64" s="2">
        <f t="shared" si="19"/>
        <v>0</v>
      </c>
      <c r="L64" s="2">
        <f t="shared" si="19"/>
        <v>0</v>
      </c>
      <c r="M64" s="71">
        <f t="shared" si="19"/>
        <v>1.6939420040195219E-2</v>
      </c>
      <c r="N64" s="71">
        <f t="shared" si="19"/>
        <v>0</v>
      </c>
      <c r="O64" s="71">
        <f t="shared" si="19"/>
        <v>1.3335166345889478E-2</v>
      </c>
      <c r="P64" s="71">
        <f t="shared" si="19"/>
        <v>0</v>
      </c>
      <c r="Q64" s="71">
        <f t="shared" si="19"/>
        <v>7.0934562865756221E-4</v>
      </c>
      <c r="R64" s="2">
        <f t="shared" si="19"/>
        <v>0</v>
      </c>
      <c r="S64" s="2">
        <f t="shared" si="19"/>
        <v>0</v>
      </c>
      <c r="T64" s="2">
        <f t="shared" si="19"/>
        <v>2.6857654431512988E-3</v>
      </c>
      <c r="U64" s="2">
        <f t="shared" si="16"/>
        <v>2.6857654431512979E-3</v>
      </c>
      <c r="V64" s="2"/>
      <c r="W64" s="2"/>
      <c r="X64" s="2">
        <f t="shared" si="19"/>
        <v>0</v>
      </c>
    </row>
    <row r="65" spans="2:24">
      <c r="B65" s="91" t="s">
        <v>267</v>
      </c>
      <c r="C65" s="2">
        <f t="shared" si="8"/>
        <v>1.7163439456571682E-3</v>
      </c>
      <c r="D65" s="2" t="e">
        <f t="shared" ref="D65:T65" si="20">D19/D$3</f>
        <v>#DIV/0!</v>
      </c>
      <c r="E65" s="2" t="e">
        <f t="shared" si="20"/>
        <v>#DIV/0!</v>
      </c>
      <c r="F65" s="2" t="e">
        <f t="shared" si="20"/>
        <v>#DIV/0!</v>
      </c>
      <c r="G65" s="2" t="e">
        <f t="shared" si="20"/>
        <v>#DIV/0!</v>
      </c>
      <c r="H65" s="2">
        <f t="shared" si="20"/>
        <v>0</v>
      </c>
      <c r="I65" s="2">
        <f t="shared" si="20"/>
        <v>0</v>
      </c>
      <c r="J65" s="71">
        <f t="shared" si="20"/>
        <v>0</v>
      </c>
      <c r="K65" s="2">
        <f t="shared" si="20"/>
        <v>0</v>
      </c>
      <c r="L65" s="2">
        <f t="shared" si="20"/>
        <v>0</v>
      </c>
      <c r="M65" s="71">
        <f t="shared" si="20"/>
        <v>3.3017513637668666E-2</v>
      </c>
      <c r="N65" s="71">
        <f t="shared" si="20"/>
        <v>0</v>
      </c>
      <c r="O65" s="71">
        <f t="shared" si="20"/>
        <v>2.1583722848501508E-2</v>
      </c>
      <c r="P65" s="71">
        <f t="shared" si="20"/>
        <v>0.11627260083449235</v>
      </c>
      <c r="Q65" s="71">
        <f t="shared" si="20"/>
        <v>3.7240645504522029E-3</v>
      </c>
      <c r="R65" s="2">
        <f t="shared" si="20"/>
        <v>0</v>
      </c>
      <c r="S65" s="2">
        <f t="shared" si="20"/>
        <v>5.8385637133265205E-5</v>
      </c>
      <c r="T65" s="2">
        <f t="shared" si="20"/>
        <v>1.4324082363473593E-2</v>
      </c>
      <c r="U65" s="2">
        <f t="shared" si="16"/>
        <v>1.4324082363473592E-2</v>
      </c>
      <c r="V65" s="2"/>
      <c r="W65" s="2"/>
      <c r="X65" s="2">
        <f>X19/X$3</f>
        <v>1.9062152018806417E-2</v>
      </c>
    </row>
    <row r="66" spans="2:24">
      <c r="B66" s="91" t="s">
        <v>148</v>
      </c>
      <c r="C66" s="2">
        <f t="shared" si="8"/>
        <v>4.1591123359199456E-2</v>
      </c>
      <c r="D66" s="2" t="e">
        <f t="shared" ref="D66:X66" si="21">D20/D$3</f>
        <v>#DIV/0!</v>
      </c>
      <c r="E66" s="2" t="e">
        <f t="shared" si="21"/>
        <v>#DIV/0!</v>
      </c>
      <c r="F66" s="2" t="e">
        <f t="shared" si="21"/>
        <v>#DIV/0!</v>
      </c>
      <c r="G66" s="2" t="e">
        <f t="shared" si="21"/>
        <v>#DIV/0!</v>
      </c>
      <c r="H66" s="2">
        <f t="shared" si="21"/>
        <v>0</v>
      </c>
      <c r="I66" s="2">
        <f t="shared" si="21"/>
        <v>0</v>
      </c>
      <c r="J66" s="71">
        <f t="shared" si="21"/>
        <v>3.2051282051282072E-3</v>
      </c>
      <c r="K66" s="2">
        <f t="shared" si="21"/>
        <v>0</v>
      </c>
      <c r="L66" s="2">
        <f t="shared" si="21"/>
        <v>0</v>
      </c>
      <c r="M66" s="71">
        <f t="shared" si="21"/>
        <v>5.1679586563307608E-2</v>
      </c>
      <c r="N66" s="71">
        <f t="shared" si="21"/>
        <v>9.8039215686274526E-3</v>
      </c>
      <c r="O66" s="71">
        <f t="shared" si="21"/>
        <v>1.4847401704701684E-2</v>
      </c>
      <c r="P66" s="71">
        <f t="shared" si="21"/>
        <v>9.1794158553546567E-3</v>
      </c>
      <c r="Q66" s="71">
        <f t="shared" si="21"/>
        <v>3.3693917361234185E-3</v>
      </c>
      <c r="R66" s="2">
        <f t="shared" si="21"/>
        <v>0</v>
      </c>
      <c r="S66" s="2">
        <f t="shared" si="21"/>
        <v>0</v>
      </c>
      <c r="T66" s="2">
        <f t="shared" si="21"/>
        <v>2.6857654431512988E-3</v>
      </c>
      <c r="U66" s="2">
        <f t="shared" si="16"/>
        <v>2.6857654431512979E-3</v>
      </c>
      <c r="V66" s="2"/>
      <c r="W66" s="2"/>
      <c r="X66" s="2">
        <f t="shared" si="21"/>
        <v>0</v>
      </c>
    </row>
    <row r="67" spans="2:24">
      <c r="B67" s="91" t="s">
        <v>150</v>
      </c>
      <c r="C67" s="2">
        <f t="shared" si="8"/>
        <v>1.2933014238402615E-3</v>
      </c>
      <c r="D67" s="2" t="e">
        <f t="shared" ref="D67:X67" si="22">D21/D$3</f>
        <v>#DIV/0!</v>
      </c>
      <c r="E67" s="2" t="e">
        <f t="shared" si="22"/>
        <v>#DIV/0!</v>
      </c>
      <c r="F67" s="2" t="e">
        <f t="shared" si="22"/>
        <v>#DIV/0!</v>
      </c>
      <c r="G67" s="2" t="e">
        <f t="shared" si="22"/>
        <v>#DIV/0!</v>
      </c>
      <c r="H67" s="2">
        <f t="shared" si="22"/>
        <v>3.0380362133916547E-5</v>
      </c>
      <c r="I67" s="2">
        <f t="shared" si="22"/>
        <v>0</v>
      </c>
      <c r="J67" s="71">
        <f t="shared" si="22"/>
        <v>0</v>
      </c>
      <c r="K67" s="2">
        <f t="shared" si="22"/>
        <v>0</v>
      </c>
      <c r="L67" s="2">
        <f t="shared" si="22"/>
        <v>0</v>
      </c>
      <c r="M67" s="71">
        <f t="shared" si="22"/>
        <v>1.665231122595463E-2</v>
      </c>
      <c r="N67" s="71">
        <f t="shared" si="22"/>
        <v>0</v>
      </c>
      <c r="O67" s="71">
        <f t="shared" si="22"/>
        <v>4.6741820181468163E-3</v>
      </c>
      <c r="P67" s="71">
        <f t="shared" si="22"/>
        <v>3.8942976356050097E-3</v>
      </c>
      <c r="Q67" s="71">
        <f t="shared" si="22"/>
        <v>2.12803688597269E-3</v>
      </c>
      <c r="R67" s="2">
        <f t="shared" si="22"/>
        <v>0</v>
      </c>
      <c r="S67" s="2">
        <f t="shared" si="22"/>
        <v>0</v>
      </c>
      <c r="T67" s="2">
        <f t="shared" si="22"/>
        <v>3.5810205908683827E-3</v>
      </c>
      <c r="U67" s="2">
        <f t="shared" si="16"/>
        <v>3.5810205908683819E-3</v>
      </c>
      <c r="V67" s="2"/>
      <c r="W67" s="2"/>
      <c r="X67" s="2">
        <f t="shared" si="22"/>
        <v>0</v>
      </c>
    </row>
    <row r="68" spans="2:24">
      <c r="B68" s="91" t="s">
        <v>152</v>
      </c>
      <c r="C68" s="2">
        <f t="shared" si="8"/>
        <v>2.8525152899654309E-3</v>
      </c>
      <c r="D68" s="2" t="e">
        <f t="shared" ref="D68:X68" si="23">D22/D$3</f>
        <v>#DIV/0!</v>
      </c>
      <c r="E68" s="2" t="e">
        <f t="shared" si="23"/>
        <v>#DIV/0!</v>
      </c>
      <c r="F68" s="2" t="e">
        <f t="shared" si="23"/>
        <v>#DIV/0!</v>
      </c>
      <c r="G68" s="2" t="e">
        <f t="shared" si="23"/>
        <v>#DIV/0!</v>
      </c>
      <c r="H68" s="2">
        <f t="shared" si="23"/>
        <v>0</v>
      </c>
      <c r="I68" s="2">
        <f t="shared" si="23"/>
        <v>0</v>
      </c>
      <c r="J68" s="71">
        <f t="shared" si="23"/>
        <v>0</v>
      </c>
      <c r="K68" s="2">
        <f t="shared" si="23"/>
        <v>0</v>
      </c>
      <c r="L68" s="2">
        <f t="shared" si="23"/>
        <v>1</v>
      </c>
      <c r="M68" s="71">
        <f t="shared" si="23"/>
        <v>6.029285099052548E-3</v>
      </c>
      <c r="N68" s="71">
        <f t="shared" si="23"/>
        <v>0</v>
      </c>
      <c r="O68" s="71">
        <f t="shared" si="23"/>
        <v>7.286224910640648E-3</v>
      </c>
      <c r="P68" s="71">
        <f t="shared" si="23"/>
        <v>0.31154381084840094</v>
      </c>
      <c r="Q68" s="71">
        <f t="shared" si="23"/>
        <v>0.64656854052136892</v>
      </c>
      <c r="R68" s="2">
        <f t="shared" si="23"/>
        <v>0.99971412235563195</v>
      </c>
      <c r="S68" s="2">
        <f t="shared" si="23"/>
        <v>0.54997810538607539</v>
      </c>
      <c r="T68" s="2">
        <f t="shared" si="23"/>
        <v>4.4762757385855027E-3</v>
      </c>
      <c r="U68" s="2">
        <f t="shared" si="16"/>
        <v>4.4762757385855018E-3</v>
      </c>
      <c r="V68" s="2"/>
      <c r="W68" s="2"/>
      <c r="X68" s="2">
        <f t="shared" si="23"/>
        <v>0</v>
      </c>
    </row>
    <row r="69" spans="2:24">
      <c r="B69" s="91" t="s">
        <v>268</v>
      </c>
      <c r="C69" s="2">
        <f t="shared" si="8"/>
        <v>0.16688423139217209</v>
      </c>
      <c r="D69" s="2" t="e">
        <f t="shared" ref="D69:X69" si="24">D23/D$3</f>
        <v>#DIV/0!</v>
      </c>
      <c r="E69" s="2" t="e">
        <f t="shared" si="24"/>
        <v>#DIV/0!</v>
      </c>
      <c r="F69" s="2" t="e">
        <f t="shared" si="24"/>
        <v>#DIV/0!</v>
      </c>
      <c r="G69" s="2" t="e">
        <f t="shared" si="24"/>
        <v>#DIV/0!</v>
      </c>
      <c r="H69" s="2">
        <f t="shared" si="24"/>
        <v>1.5190181066958305E-4</v>
      </c>
      <c r="I69" s="2">
        <f t="shared" si="24"/>
        <v>3.4627492130115407E-2</v>
      </c>
      <c r="J69" s="71">
        <f t="shared" si="24"/>
        <v>1.1217948717948735E-2</v>
      </c>
      <c r="K69" s="2">
        <f t="shared" si="24"/>
        <v>0.8774330900243309</v>
      </c>
      <c r="L69" s="2">
        <f t="shared" si="24"/>
        <v>0</v>
      </c>
      <c r="M69" s="71">
        <f t="shared" si="24"/>
        <v>6.1441286247487861E-2</v>
      </c>
      <c r="N69" s="71">
        <f t="shared" si="24"/>
        <v>0.30392156862745157</v>
      </c>
      <c r="O69" s="71">
        <f t="shared" si="24"/>
        <v>5.334066538355782E-2</v>
      </c>
      <c r="P69" s="71">
        <f t="shared" si="24"/>
        <v>0.17440890125173808</v>
      </c>
      <c r="Q69" s="71">
        <f t="shared" si="24"/>
        <v>0.23089200212803695</v>
      </c>
      <c r="R69" s="2">
        <f t="shared" si="24"/>
        <v>1.4293882218410504E-4</v>
      </c>
      <c r="S69" s="2">
        <f t="shared" si="24"/>
        <v>0.44521967595971373</v>
      </c>
      <c r="T69" s="2">
        <f t="shared" si="24"/>
        <v>0.3115487914055507</v>
      </c>
      <c r="U69" s="2">
        <f t="shared" si="16"/>
        <v>0.31154879140555064</v>
      </c>
      <c r="V69" s="2"/>
      <c r="W69" s="2"/>
      <c r="X69" s="2">
        <f t="shared" si="24"/>
        <v>1.2199447354311851E-2</v>
      </c>
    </row>
    <row r="70" spans="2:24">
      <c r="B70" s="91" t="s">
        <v>155</v>
      </c>
      <c r="C70" s="2">
        <f t="shared" si="8"/>
        <v>5.6494307056349315E-2</v>
      </c>
      <c r="D70" s="2" t="e">
        <f t="shared" ref="D70:X70" si="25">D24/D$3</f>
        <v>#DIV/0!</v>
      </c>
      <c r="E70" s="2" t="e">
        <f t="shared" si="25"/>
        <v>#DIV/0!</v>
      </c>
      <c r="F70" s="2" t="e">
        <f t="shared" si="25"/>
        <v>#DIV/0!</v>
      </c>
      <c r="G70" s="2" t="e">
        <f t="shared" si="25"/>
        <v>#DIV/0!</v>
      </c>
      <c r="H70" s="2">
        <f t="shared" si="25"/>
        <v>0</v>
      </c>
      <c r="I70" s="2">
        <f t="shared" si="25"/>
        <v>0</v>
      </c>
      <c r="J70" s="71">
        <f t="shared" si="25"/>
        <v>0</v>
      </c>
      <c r="K70" s="2">
        <f t="shared" si="25"/>
        <v>0</v>
      </c>
      <c r="L70" s="2">
        <f t="shared" si="25"/>
        <v>0</v>
      </c>
      <c r="M70" s="71">
        <f t="shared" si="25"/>
        <v>9.1874820556991019E-3</v>
      </c>
      <c r="N70" s="71">
        <f t="shared" si="25"/>
        <v>0</v>
      </c>
      <c r="O70" s="71">
        <f t="shared" si="25"/>
        <v>1.7871872422326098E-2</v>
      </c>
      <c r="P70" s="71">
        <f t="shared" si="25"/>
        <v>2.3643949930458952E-3</v>
      </c>
      <c r="Q70" s="71">
        <f t="shared" si="25"/>
        <v>3.5467281432878111E-4</v>
      </c>
      <c r="R70" s="2">
        <f t="shared" si="25"/>
        <v>0</v>
      </c>
      <c r="S70" s="2">
        <f t="shared" si="25"/>
        <v>1.4596409283316269E-5</v>
      </c>
      <c r="T70" s="2">
        <f t="shared" si="25"/>
        <v>7.1620411817367967E-3</v>
      </c>
      <c r="U70" s="2">
        <f t="shared" si="16"/>
        <v>7.1620411817367958E-3</v>
      </c>
      <c r="V70" s="2"/>
      <c r="W70" s="2"/>
      <c r="X70" s="2">
        <f t="shared" si="25"/>
        <v>0.1628985029075761</v>
      </c>
    </row>
    <row r="71" spans="2:24">
      <c r="B71" s="91" t="s">
        <v>157</v>
      </c>
      <c r="C71" s="2">
        <f t="shared" si="8"/>
        <v>1.3368143689414285E-2</v>
      </c>
      <c r="D71" s="2" t="e">
        <f t="shared" ref="D71:X71" si="26">D25/D$3</f>
        <v>#DIV/0!</v>
      </c>
      <c r="E71" s="2" t="e">
        <f t="shared" si="26"/>
        <v>#DIV/0!</v>
      </c>
      <c r="F71" s="2" t="e">
        <f t="shared" si="26"/>
        <v>#DIV/0!</v>
      </c>
      <c r="G71" s="2" t="e">
        <f t="shared" si="26"/>
        <v>#DIV/0!</v>
      </c>
      <c r="H71" s="2">
        <f t="shared" si="26"/>
        <v>0</v>
      </c>
      <c r="I71" s="2">
        <f t="shared" si="26"/>
        <v>0</v>
      </c>
      <c r="J71" s="71">
        <f t="shared" si="26"/>
        <v>0</v>
      </c>
      <c r="K71" s="2">
        <f t="shared" si="26"/>
        <v>0</v>
      </c>
      <c r="L71" s="2">
        <f t="shared" si="26"/>
        <v>0</v>
      </c>
      <c r="M71" s="71">
        <f t="shared" si="26"/>
        <v>1.4355440712029862E-3</v>
      </c>
      <c r="N71" s="71">
        <f t="shared" si="26"/>
        <v>0</v>
      </c>
      <c r="O71" s="71">
        <f t="shared" si="26"/>
        <v>2.0621391256530099E-3</v>
      </c>
      <c r="P71" s="71">
        <f t="shared" si="26"/>
        <v>2.3643949930458952E-3</v>
      </c>
      <c r="Q71" s="71">
        <f t="shared" si="26"/>
        <v>0</v>
      </c>
      <c r="R71" s="2">
        <f t="shared" si="26"/>
        <v>0</v>
      </c>
      <c r="S71" s="2">
        <f t="shared" si="26"/>
        <v>0</v>
      </c>
      <c r="T71" s="2">
        <f t="shared" si="26"/>
        <v>1.7905102954341977E-3</v>
      </c>
      <c r="U71" s="2">
        <f t="shared" si="16"/>
        <v>1.7905102954341972E-3</v>
      </c>
      <c r="V71" s="2"/>
      <c r="W71" s="2"/>
      <c r="X71" s="2">
        <f t="shared" si="26"/>
        <v>0</v>
      </c>
    </row>
    <row r="72" spans="2:24">
      <c r="B72" s="92" t="s">
        <v>477</v>
      </c>
      <c r="C72" s="2">
        <f>(C26+C27)/C$3</f>
        <v>2.6554983440907065E-2</v>
      </c>
      <c r="D72" s="2" t="e">
        <f t="shared" ref="D72:S72" si="27">(D26+D27)/D$3</f>
        <v>#DIV/0!</v>
      </c>
      <c r="E72" s="2" t="e">
        <f t="shared" si="27"/>
        <v>#DIV/0!</v>
      </c>
      <c r="F72" s="2" t="e">
        <f t="shared" si="27"/>
        <v>#DIV/0!</v>
      </c>
      <c r="G72" s="2" t="e">
        <f t="shared" si="27"/>
        <v>#DIV/0!</v>
      </c>
      <c r="H72" s="2">
        <f t="shared" si="27"/>
        <v>4.2532506987483324E-4</v>
      </c>
      <c r="I72" s="2">
        <f t="shared" si="27"/>
        <v>0</v>
      </c>
      <c r="J72" s="71">
        <f t="shared" si="27"/>
        <v>0</v>
      </c>
      <c r="K72" s="2">
        <f t="shared" si="27"/>
        <v>0</v>
      </c>
      <c r="L72" s="2">
        <f t="shared" si="27"/>
        <v>0</v>
      </c>
      <c r="M72" s="71">
        <f t="shared" si="27"/>
        <v>7.7806488659201894E-2</v>
      </c>
      <c r="N72" s="71">
        <f t="shared" si="27"/>
        <v>6.8627450980392135E-2</v>
      </c>
      <c r="O72" s="71">
        <f t="shared" si="27"/>
        <v>4.1105306571350128E-2</v>
      </c>
      <c r="P72" s="71">
        <f t="shared" si="27"/>
        <v>3.7273991655076492E-2</v>
      </c>
      <c r="Q72" s="71">
        <f t="shared" si="27"/>
        <v>3.9014009576165999E-3</v>
      </c>
      <c r="R72" s="2">
        <f t="shared" si="27"/>
        <v>7.1469411092052858E-5</v>
      </c>
      <c r="S72" s="2">
        <f t="shared" si="27"/>
        <v>9.9255583126550847E-4</v>
      </c>
      <c r="T72" s="2">
        <f t="shared" ref="T72" si="28">T26/T$3</f>
        <v>1.1638316920322302E-2</v>
      </c>
      <c r="U72" s="2">
        <f t="shared" si="16"/>
        <v>1.1638316920322299E-2</v>
      </c>
      <c r="V72" s="2"/>
      <c r="W72" s="2"/>
      <c r="X72" s="2">
        <f>(X26+X27)/X$3</f>
        <v>3.3158741287581976E-3</v>
      </c>
    </row>
    <row r="73" spans="2:24">
      <c r="B73" s="91" t="s">
        <v>161</v>
      </c>
      <c r="C73" s="2">
        <f t="shared" ref="C73:C78" si="29">C28/C$3</f>
        <v>2.0535692701912127E-2</v>
      </c>
      <c r="D73" s="2" t="e">
        <f t="shared" ref="D73:X78" si="30">D28/D$3</f>
        <v>#DIV/0!</v>
      </c>
      <c r="E73" s="2" t="e">
        <f t="shared" si="30"/>
        <v>#DIV/0!</v>
      </c>
      <c r="F73" s="2" t="e">
        <f t="shared" si="30"/>
        <v>#DIV/0!</v>
      </c>
      <c r="G73" s="2" t="e">
        <f t="shared" si="30"/>
        <v>#DIV/0!</v>
      </c>
      <c r="H73" s="2">
        <f t="shared" si="30"/>
        <v>3.2051282051281981E-3</v>
      </c>
      <c r="I73" s="2">
        <f t="shared" si="30"/>
        <v>0</v>
      </c>
      <c r="J73" s="71">
        <f t="shared" si="30"/>
        <v>1.6025641025641036E-3</v>
      </c>
      <c r="K73" s="2">
        <f t="shared" si="30"/>
        <v>6.0827250608272551E-4</v>
      </c>
      <c r="L73" s="2">
        <f t="shared" si="30"/>
        <v>0</v>
      </c>
      <c r="M73" s="71">
        <f t="shared" si="30"/>
        <v>3.3591731266149859E-2</v>
      </c>
      <c r="N73" s="71">
        <f t="shared" si="30"/>
        <v>9.8039215686274526E-3</v>
      </c>
      <c r="O73" s="71">
        <f t="shared" si="30"/>
        <v>0.20951333516634596</v>
      </c>
      <c r="P73" s="71">
        <f t="shared" si="30"/>
        <v>7.1766342141863712E-2</v>
      </c>
      <c r="Q73" s="71">
        <f t="shared" si="30"/>
        <v>1.1704202872849786E-2</v>
      </c>
      <c r="R73" s="2">
        <f t="shared" si="30"/>
        <v>0</v>
      </c>
      <c r="S73" s="2">
        <f t="shared" si="30"/>
        <v>2.2916362574806576E-3</v>
      </c>
      <c r="T73" s="2">
        <f t="shared" ref="T73" si="31">T27/T$3</f>
        <v>7.1620411817367967E-3</v>
      </c>
      <c r="U73" s="2">
        <f t="shared" si="16"/>
        <v>7.1620411817367958E-3</v>
      </c>
      <c r="V73" s="2"/>
      <c r="W73" s="2"/>
      <c r="X73" s="2">
        <f t="shared" si="30"/>
        <v>2.2130572854373701E-2</v>
      </c>
    </row>
    <row r="74" spans="2:24">
      <c r="B74" s="91" t="s">
        <v>163</v>
      </c>
      <c r="C74" s="2">
        <f t="shared" si="29"/>
        <v>5.8258998718785648E-2</v>
      </c>
      <c r="D74" s="2" t="e">
        <f t="shared" ref="D74:R74" si="32">D29/D$3</f>
        <v>#DIV/0!</v>
      </c>
      <c r="E74" s="2" t="e">
        <f t="shared" si="32"/>
        <v>#DIV/0!</v>
      </c>
      <c r="F74" s="2" t="e">
        <f t="shared" si="32"/>
        <v>#DIV/0!</v>
      </c>
      <c r="G74" s="2" t="e">
        <f t="shared" si="32"/>
        <v>#DIV/0!</v>
      </c>
      <c r="H74" s="2">
        <f t="shared" si="32"/>
        <v>0.989366873253129</v>
      </c>
      <c r="I74" s="2">
        <f t="shared" si="32"/>
        <v>0.77194823364812903</v>
      </c>
      <c r="J74" s="71">
        <f t="shared" si="32"/>
        <v>4.8076923076923107E-2</v>
      </c>
      <c r="K74" s="2">
        <f t="shared" si="32"/>
        <v>0.12195863746958634</v>
      </c>
      <c r="L74" s="2">
        <f t="shared" si="32"/>
        <v>0</v>
      </c>
      <c r="M74" s="71">
        <f t="shared" si="32"/>
        <v>4.5937410278495683E-3</v>
      </c>
      <c r="N74" s="71">
        <f t="shared" si="32"/>
        <v>0</v>
      </c>
      <c r="O74" s="71">
        <f t="shared" si="32"/>
        <v>2.1033819081660705E-2</v>
      </c>
      <c r="P74" s="71">
        <f t="shared" si="32"/>
        <v>5.8414464534075131E-3</v>
      </c>
      <c r="Q74" s="71">
        <f t="shared" si="32"/>
        <v>2.6600461074658657E-3</v>
      </c>
      <c r="R74" s="2">
        <f t="shared" si="32"/>
        <v>0</v>
      </c>
      <c r="S74" s="2">
        <f t="shared" si="30"/>
        <v>0</v>
      </c>
      <c r="T74" s="2">
        <f t="shared" ref="T74" si="33">T28/T$3</f>
        <v>0.1369740376007163</v>
      </c>
      <c r="U74" s="2">
        <f t="shared" si="16"/>
        <v>0.13697403760071628</v>
      </c>
      <c r="V74" s="2"/>
      <c r="W74" s="2"/>
      <c r="X74" s="2">
        <f t="shared" si="30"/>
        <v>0</v>
      </c>
    </row>
    <row r="75" spans="2:24">
      <c r="B75" s="91" t="s">
        <v>271</v>
      </c>
      <c r="C75" s="2">
        <f t="shared" si="29"/>
        <v>0.47032658882684258</v>
      </c>
      <c r="D75" s="2" t="e">
        <f t="shared" si="30"/>
        <v>#DIV/0!</v>
      </c>
      <c r="E75" s="2" t="e">
        <f t="shared" si="30"/>
        <v>#DIV/0!</v>
      </c>
      <c r="F75" s="2" t="e">
        <f t="shared" si="30"/>
        <v>#DIV/0!</v>
      </c>
      <c r="G75" s="2" t="e">
        <f t="shared" si="30"/>
        <v>#DIV/0!</v>
      </c>
      <c r="H75" s="2">
        <f t="shared" si="30"/>
        <v>4.8608579414266648E-4</v>
      </c>
      <c r="I75" s="2">
        <f t="shared" si="30"/>
        <v>0</v>
      </c>
      <c r="J75" s="71">
        <f t="shared" si="30"/>
        <v>3.685897435897436E-2</v>
      </c>
      <c r="K75" s="2">
        <f t="shared" si="30"/>
        <v>0</v>
      </c>
      <c r="L75" s="2">
        <f t="shared" si="30"/>
        <v>0</v>
      </c>
      <c r="M75" s="71">
        <f t="shared" si="30"/>
        <v>7.7519379844961213E-3</v>
      </c>
      <c r="N75" s="71">
        <f t="shared" si="30"/>
        <v>6.8627450980392191E-2</v>
      </c>
      <c r="O75" s="71">
        <f t="shared" si="30"/>
        <v>3.2581798185317479E-2</v>
      </c>
      <c r="P75" s="71">
        <f t="shared" si="30"/>
        <v>6.5785813630041698E-2</v>
      </c>
      <c r="Q75" s="71">
        <f t="shared" si="30"/>
        <v>5.4974286220961094E-3</v>
      </c>
      <c r="R75" s="2">
        <f t="shared" si="30"/>
        <v>0</v>
      </c>
      <c r="S75" s="2">
        <f t="shared" si="30"/>
        <v>1.4596409283316269E-5</v>
      </c>
      <c r="T75" s="2">
        <f t="shared" ref="T75" si="34">T29/T$3</f>
        <v>0.27663384064458346</v>
      </c>
      <c r="U75" s="2">
        <f t="shared" si="16"/>
        <v>0.27663384064458341</v>
      </c>
      <c r="V75" s="2"/>
      <c r="W75" s="2"/>
      <c r="X75" s="2">
        <f>X30/X$3</f>
        <v>1.4566750525838274E-2</v>
      </c>
    </row>
    <row r="76" spans="2:24">
      <c r="B76" s="91" t="s">
        <v>166</v>
      </c>
      <c r="C76" s="2">
        <f t="shared" si="29"/>
        <v>5.4632919960354879E-3</v>
      </c>
      <c r="D76" s="2" t="e">
        <f t="shared" si="30"/>
        <v>#DIV/0!</v>
      </c>
      <c r="E76" s="2" t="e">
        <f t="shared" si="30"/>
        <v>#DIV/0!</v>
      </c>
      <c r="F76" s="2" t="e">
        <f t="shared" si="30"/>
        <v>#DIV/0!</v>
      </c>
      <c r="G76" s="2" t="e">
        <f t="shared" si="30"/>
        <v>#DIV/0!</v>
      </c>
      <c r="H76" s="2">
        <f t="shared" si="30"/>
        <v>1.6101591930975795E-3</v>
      </c>
      <c r="I76" s="2">
        <f t="shared" si="30"/>
        <v>0</v>
      </c>
      <c r="J76" s="71">
        <f t="shared" si="30"/>
        <v>9.6153846153845934E-3</v>
      </c>
      <c r="K76" s="2">
        <f t="shared" si="30"/>
        <v>0</v>
      </c>
      <c r="L76" s="2">
        <f t="shared" si="30"/>
        <v>0</v>
      </c>
      <c r="M76" s="71">
        <f t="shared" si="30"/>
        <v>0.11742750502440404</v>
      </c>
      <c r="N76" s="71">
        <f t="shared" si="30"/>
        <v>4.9019607843137185E-2</v>
      </c>
      <c r="O76" s="71">
        <f t="shared" si="30"/>
        <v>0.10393181193291175</v>
      </c>
      <c r="P76" s="71">
        <f t="shared" si="30"/>
        <v>2.4756606397774664E-2</v>
      </c>
      <c r="Q76" s="71">
        <f t="shared" si="30"/>
        <v>1.9684341195247368E-2</v>
      </c>
      <c r="R76" s="2">
        <f t="shared" si="30"/>
        <v>7.1469411092052858E-5</v>
      </c>
      <c r="S76" s="2">
        <f t="shared" si="30"/>
        <v>3.3571741351627458E-4</v>
      </c>
      <c r="T76" s="2">
        <f t="shared" ref="T76" si="35">T30/T$3</f>
        <v>1.0743061772605181E-2</v>
      </c>
      <c r="U76" s="2">
        <f t="shared" si="16"/>
        <v>1.0743061772605179E-2</v>
      </c>
      <c r="V76" s="2"/>
      <c r="W76" s="2"/>
      <c r="X76" s="2">
        <f t="shared" si="30"/>
        <v>1.5416340165793707E-2</v>
      </c>
    </row>
    <row r="77" spans="2:24">
      <c r="B77" s="91" t="s">
        <v>168</v>
      </c>
      <c r="C77" s="2">
        <f t="shared" si="29"/>
        <v>1.3356056760219516E-2</v>
      </c>
      <c r="D77" s="2" t="e">
        <f t="shared" si="30"/>
        <v>#DIV/0!</v>
      </c>
      <c r="E77" s="2" t="e">
        <f t="shared" si="30"/>
        <v>#DIV/0!</v>
      </c>
      <c r="F77" s="2" t="e">
        <f t="shared" si="30"/>
        <v>#DIV/0!</v>
      </c>
      <c r="G77" s="2" t="e">
        <f t="shared" si="30"/>
        <v>#DIV/0!</v>
      </c>
      <c r="H77" s="2">
        <f t="shared" si="30"/>
        <v>4.2988212419492041E-3</v>
      </c>
      <c r="I77" s="2">
        <f t="shared" si="30"/>
        <v>3.4977264777894305E-4</v>
      </c>
      <c r="J77" s="71">
        <f t="shared" si="30"/>
        <v>0.54807692307692291</v>
      </c>
      <c r="K77" s="2">
        <f t="shared" si="30"/>
        <v>0</v>
      </c>
      <c r="L77" s="2">
        <f t="shared" si="30"/>
        <v>0</v>
      </c>
      <c r="M77" s="71">
        <f t="shared" si="30"/>
        <v>0.10221073786965247</v>
      </c>
      <c r="N77" s="71">
        <f t="shared" si="30"/>
        <v>0.22549019607843121</v>
      </c>
      <c r="O77" s="71">
        <f t="shared" si="30"/>
        <v>0.11740445422051136</v>
      </c>
      <c r="P77" s="71">
        <f t="shared" si="30"/>
        <v>4.7983310152990288E-2</v>
      </c>
      <c r="Q77" s="71">
        <f t="shared" si="30"/>
        <v>8.3348111367263673E-3</v>
      </c>
      <c r="R77" s="2">
        <f t="shared" si="30"/>
        <v>0</v>
      </c>
      <c r="S77" s="2">
        <f t="shared" si="30"/>
        <v>4.5248868778280567E-4</v>
      </c>
      <c r="T77" s="2">
        <f t="shared" ref="T77" si="36">T31/T$3</f>
        <v>2.0590868397493276E-2</v>
      </c>
      <c r="U77" s="2">
        <f t="shared" si="16"/>
        <v>2.0590868397493273E-2</v>
      </c>
      <c r="V77" s="2"/>
      <c r="W77" s="2"/>
      <c r="X77" s="2">
        <f t="shared" si="30"/>
        <v>0</v>
      </c>
    </row>
    <row r="78" spans="2:24">
      <c r="B78" s="91" t="s">
        <v>170</v>
      </c>
      <c r="C78" s="2">
        <f t="shared" si="29"/>
        <v>6.0192907389948619E-3</v>
      </c>
      <c r="D78" s="2" t="e">
        <f t="shared" si="30"/>
        <v>#DIV/0!</v>
      </c>
      <c r="E78" s="2" t="e">
        <f t="shared" si="30"/>
        <v>#DIV/0!</v>
      </c>
      <c r="F78" s="2" t="e">
        <f t="shared" si="30"/>
        <v>#DIV/0!</v>
      </c>
      <c r="G78" s="2" t="e">
        <f t="shared" si="30"/>
        <v>#DIV/0!</v>
      </c>
      <c r="H78" s="2">
        <f t="shared" si="30"/>
        <v>6.0760724267833249E-5</v>
      </c>
      <c r="I78" s="2">
        <f t="shared" si="30"/>
        <v>0</v>
      </c>
      <c r="J78" s="71">
        <f t="shared" si="30"/>
        <v>3.2051282051282072E-3</v>
      </c>
      <c r="K78" s="2">
        <f t="shared" si="30"/>
        <v>0</v>
      </c>
      <c r="L78" s="2">
        <f t="shared" si="30"/>
        <v>0</v>
      </c>
      <c r="M78" s="71">
        <f t="shared" si="30"/>
        <v>5.8857306919322512E-2</v>
      </c>
      <c r="N78" s="71">
        <f t="shared" si="30"/>
        <v>9.8039215686274526E-3</v>
      </c>
      <c r="O78" s="71">
        <f t="shared" si="30"/>
        <v>2.3783337915864757E-2</v>
      </c>
      <c r="P78" s="71">
        <f t="shared" si="30"/>
        <v>4.1724617524339326E-3</v>
      </c>
      <c r="Q78" s="71">
        <f t="shared" si="30"/>
        <v>1.9507004788082976E-3</v>
      </c>
      <c r="R78" s="2">
        <f t="shared" si="30"/>
        <v>0</v>
      </c>
      <c r="S78" s="2">
        <f t="shared" si="30"/>
        <v>2.3354254853306101E-4</v>
      </c>
      <c r="T78" s="2">
        <f t="shared" ref="T78" si="37">T32/T$3</f>
        <v>4.8343777976723519E-2</v>
      </c>
      <c r="U78" s="2">
        <f t="shared" si="16"/>
        <v>4.8343777976723512E-2</v>
      </c>
      <c r="V78" s="2"/>
      <c r="W78" s="2"/>
      <c r="X78" s="2">
        <f t="shared" si="30"/>
        <v>0</v>
      </c>
    </row>
    <row r="79" spans="2:24">
      <c r="B79" s="93" t="s">
        <v>561</v>
      </c>
      <c r="C79" s="375">
        <f>('Energy use'!$AR$12*C34)/C3</f>
        <v>2.4839588730526901E-3</v>
      </c>
      <c r="D79" s="375" t="e">
        <f>('Energy use'!$AR$12*D34)/D3</f>
        <v>#DIV/0!</v>
      </c>
      <c r="E79" s="375" t="e">
        <f>('Energy use'!$AR$12*E34)/E3</f>
        <v>#DIV/0!</v>
      </c>
      <c r="F79" s="375" t="e">
        <f>('Energy use'!$AR$12*F34)/F3</f>
        <v>#DIV/0!</v>
      </c>
      <c r="G79" s="375" t="e">
        <f>('Energy use'!$AR$12*G34)/G3</f>
        <v>#DIV/0!</v>
      </c>
      <c r="H79" s="376">
        <f>('Energy use'!$AR$12*H34)/H3</f>
        <v>3.6582439498542651E-5</v>
      </c>
      <c r="I79" s="72">
        <f>('Energy use'!$AR$12*I34)/I3</f>
        <v>0</v>
      </c>
      <c r="J79" s="72">
        <f>('Energy use'!$AR$12*J34)/J3</f>
        <v>6.1751157873540088E-2</v>
      </c>
      <c r="K79" s="72">
        <f>('Energy use'!$AR$12*K34)/K3</f>
        <v>0</v>
      </c>
      <c r="L79" s="72">
        <f>('Energy use'!$AR$12*L34)/L3</f>
        <v>0</v>
      </c>
      <c r="M79" s="72">
        <f>('Energy use'!$AR$12*M34)/M3</f>
        <v>6.4304177320508124E-2</v>
      </c>
      <c r="N79" s="72">
        <f>('Energy use'!$AR$12*N34)/N3</f>
        <v>0.14166442100400339</v>
      </c>
      <c r="O79" s="72">
        <f>('Energy use'!$AR$12*O34)/O3</f>
        <v>7.9239112949082022E-2</v>
      </c>
      <c r="P79" s="72">
        <f>('Energy use'!$AR$12*P34)/P3</f>
        <v>3.7291172112226829E-2</v>
      </c>
      <c r="Q79" s="72">
        <f>('Energy use'!$AR$12*Q34)/Q3</f>
        <v>2.3062234169476076E-2</v>
      </c>
      <c r="R79" s="72">
        <f>('Energy use'!$AR$12*R34)/R3</f>
        <v>0</v>
      </c>
      <c r="S79" s="72">
        <f>('Energy use'!$AR$12*S34)/S3</f>
        <v>1.4060984715037576E-4</v>
      </c>
      <c r="T79" s="2">
        <f t="shared" ref="T79" si="38">T33/T$3</f>
        <v>5.3715308863025906E-3</v>
      </c>
      <c r="U79" s="2">
        <f t="shared" si="16"/>
        <v>5.3715308863025897E-3</v>
      </c>
      <c r="V79" s="69"/>
      <c r="W79" s="69"/>
      <c r="X79" s="72">
        <f>('Energy use'!$AR$12*X34)/X3</f>
        <v>0</v>
      </c>
    </row>
    <row r="80" spans="2:24">
      <c r="B80" s="93" t="s">
        <v>260</v>
      </c>
      <c r="C80" s="375">
        <f>('Energy use'!$AR$13*C34)/C3</f>
        <v>6.1029500080811536E-4</v>
      </c>
      <c r="D80" s="375" t="e">
        <f>('Energy use'!$AR$13*D34)/D3</f>
        <v>#DIV/0!</v>
      </c>
      <c r="E80" s="375" t="e">
        <f>('Energy use'!$AR$13*E34)/E3</f>
        <v>#DIV/0!</v>
      </c>
      <c r="F80" s="375" t="e">
        <f>('Energy use'!$AR$13*F34)/F3</f>
        <v>#DIV/0!</v>
      </c>
      <c r="G80" s="375" t="e">
        <f>('Energy use'!$AR$13*G34)/G3</f>
        <v>#DIV/0!</v>
      </c>
      <c r="H80" s="376">
        <f>('Energy use'!$AR$13*H34)/H3</f>
        <v>8.9881037023322483E-6</v>
      </c>
      <c r="I80" s="72">
        <f>('Energy use'!$AR$13*I34)/I3</f>
        <v>0</v>
      </c>
      <c r="J80" s="72">
        <f>('Energy use'!$AR$13*J34)/J3</f>
        <v>1.5171919049536855E-2</v>
      </c>
      <c r="K80" s="72">
        <f>('Energy use'!$AR$13*K34)/K3</f>
        <v>0</v>
      </c>
      <c r="L80" s="72">
        <f>('Energy use'!$AR$13*L34)/L3</f>
        <v>0</v>
      </c>
      <c r="M80" s="72">
        <f>('Energy use'!$AR$13*M34)/M3</f>
        <v>1.5799181852618478E-2</v>
      </c>
      <c r="N80" s="72">
        <f>('Energy use'!$AR$13*N34)/N3</f>
        <v>3.4806167231290354E-2</v>
      </c>
      <c r="O80" s="72">
        <f>('Energy use'!$AR$13*O34)/O3</f>
        <v>1.9468613198842022E-2</v>
      </c>
      <c r="P80" s="72">
        <f>('Energy use'!$AR$13*P34)/P3</f>
        <v>9.1622353982043128E-3</v>
      </c>
      <c r="Q80" s="72">
        <f>('Energy use'!$AR$13*Q34)/Q3</f>
        <v>5.6662637911552875E-3</v>
      </c>
      <c r="R80" s="72">
        <f>('Energy use'!$AR$13*R34)/R3</f>
        <v>0</v>
      </c>
      <c r="S80" s="72">
        <f>('Energy use'!$AR$13*S34)/S3</f>
        <v>3.4547064249419749E-5</v>
      </c>
      <c r="T80" s="2">
        <f t="shared" ref="T80" si="39">T34/T$3</f>
        <v>4.1181736794986552E-2</v>
      </c>
      <c r="U80" s="2">
        <f t="shared" si="16"/>
        <v>4.1181736794986545E-2</v>
      </c>
      <c r="V80" s="69"/>
      <c r="W80" s="69"/>
      <c r="X80" s="72">
        <f>('Energy use'!$AR$13*X34)/X3</f>
        <v>0</v>
      </c>
    </row>
    <row r="81" spans="2:24">
      <c r="B81" s="91" t="s">
        <v>173</v>
      </c>
      <c r="C81" s="2">
        <f t="shared" ref="C81:C88" si="40">C35/C$3</f>
        <v>6.7324195614862194E-3</v>
      </c>
      <c r="D81" s="2" t="e">
        <f t="shared" ref="D81:X88" si="41">D35/D$3</f>
        <v>#DIV/0!</v>
      </c>
      <c r="E81" s="2" t="e">
        <f t="shared" si="41"/>
        <v>#DIV/0!</v>
      </c>
      <c r="F81" s="2" t="e">
        <f t="shared" si="41"/>
        <v>#DIV/0!</v>
      </c>
      <c r="G81" s="2" t="e">
        <f t="shared" si="41"/>
        <v>#DIV/0!</v>
      </c>
      <c r="H81" s="2">
        <f t="shared" si="41"/>
        <v>4.5570543200874898E-5</v>
      </c>
      <c r="I81" s="2">
        <f t="shared" si="41"/>
        <v>0</v>
      </c>
      <c r="J81" s="71">
        <f>J35/J$3</f>
        <v>4.8076923076923097E-3</v>
      </c>
      <c r="K81" s="2">
        <f t="shared" si="41"/>
        <v>0</v>
      </c>
      <c r="L81" s="2">
        <f t="shared" si="41"/>
        <v>0</v>
      </c>
      <c r="M81" s="71">
        <f t="shared" si="41"/>
        <v>6.6035027275337388E-2</v>
      </c>
      <c r="N81" s="71">
        <f t="shared" si="41"/>
        <v>1.9607843137254843E-2</v>
      </c>
      <c r="O81" s="71">
        <f t="shared" si="41"/>
        <v>2.2958482265603632E-2</v>
      </c>
      <c r="P81" s="71">
        <f t="shared" si="41"/>
        <v>1.724617524339362E-2</v>
      </c>
      <c r="Q81" s="71">
        <f t="shared" si="41"/>
        <v>8.6894839510551526E-3</v>
      </c>
      <c r="R81" s="2">
        <f t="shared" si="41"/>
        <v>0</v>
      </c>
      <c r="S81" s="2">
        <f t="shared" si="41"/>
        <v>7.2982046416581475E-5</v>
      </c>
      <c r="T81" s="2">
        <f t="shared" si="41"/>
        <v>1.3428827215756478E-2</v>
      </c>
      <c r="U81" s="2">
        <f t="shared" si="16"/>
        <v>1.3428827215756474E-2</v>
      </c>
      <c r="V81" s="2"/>
      <c r="W81" s="2"/>
      <c r="X81" s="2">
        <f t="shared" si="41"/>
        <v>0</v>
      </c>
    </row>
    <row r="82" spans="2:24">
      <c r="B82" s="91" t="s">
        <v>175</v>
      </c>
      <c r="C82" s="2">
        <f t="shared" si="40"/>
        <v>5.3665965624773481E-3</v>
      </c>
      <c r="D82" s="2" t="e">
        <f t="shared" ref="D82:R82" si="42">D36/D$3</f>
        <v>#DIV/0!</v>
      </c>
      <c r="E82" s="2" t="e">
        <f t="shared" si="42"/>
        <v>#DIV/0!</v>
      </c>
      <c r="F82" s="2" t="e">
        <f t="shared" si="42"/>
        <v>#DIV/0!</v>
      </c>
      <c r="G82" s="2" t="e">
        <f t="shared" si="42"/>
        <v>#DIV/0!</v>
      </c>
      <c r="H82" s="2">
        <f t="shared" si="42"/>
        <v>0</v>
      </c>
      <c r="I82" s="2">
        <f t="shared" si="42"/>
        <v>0</v>
      </c>
      <c r="J82" s="71">
        <f t="shared" si="42"/>
        <v>1.6025641025641036E-3</v>
      </c>
      <c r="K82" s="2">
        <f t="shared" si="42"/>
        <v>0</v>
      </c>
      <c r="L82" s="2">
        <f t="shared" si="42"/>
        <v>0</v>
      </c>
      <c r="M82" s="71">
        <f t="shared" si="42"/>
        <v>2.3830031581969561E-2</v>
      </c>
      <c r="N82" s="71">
        <f t="shared" si="42"/>
        <v>9.8039215686274526E-3</v>
      </c>
      <c r="O82" s="71">
        <f t="shared" si="42"/>
        <v>1.2785262579048676E-2</v>
      </c>
      <c r="P82" s="71">
        <f t="shared" si="42"/>
        <v>2.0862308762169715E-3</v>
      </c>
      <c r="Q82" s="71">
        <f t="shared" si="42"/>
        <v>2.3053732931370822E-3</v>
      </c>
      <c r="R82" s="2">
        <f t="shared" si="42"/>
        <v>0</v>
      </c>
      <c r="S82" s="2">
        <f t="shared" si="41"/>
        <v>0</v>
      </c>
      <c r="T82" s="2">
        <f t="shared" si="41"/>
        <v>2.5962399283795866E-2</v>
      </c>
      <c r="U82" s="2">
        <f t="shared" si="16"/>
        <v>2.5962399283795862E-2</v>
      </c>
      <c r="V82" s="2"/>
      <c r="W82" s="2"/>
      <c r="X82" s="2">
        <f t="shared" si="41"/>
        <v>1.6496886212727347E-4</v>
      </c>
    </row>
    <row r="83" spans="2:24">
      <c r="B83" s="91" t="s">
        <v>177</v>
      </c>
      <c r="C83" s="2">
        <f t="shared" si="40"/>
        <v>7.2521575168612817E-5</v>
      </c>
      <c r="D83" s="2" t="e">
        <f t="shared" si="41"/>
        <v>#DIV/0!</v>
      </c>
      <c r="E83" s="2" t="e">
        <f t="shared" si="41"/>
        <v>#DIV/0!</v>
      </c>
      <c r="F83" s="2" t="e">
        <f t="shared" si="41"/>
        <v>#DIV/0!</v>
      </c>
      <c r="G83" s="2" t="e">
        <f t="shared" si="41"/>
        <v>#DIV/0!</v>
      </c>
      <c r="H83" s="2">
        <f t="shared" si="41"/>
        <v>0</v>
      </c>
      <c r="I83" s="2">
        <f t="shared" si="41"/>
        <v>0</v>
      </c>
      <c r="J83" s="71">
        <f t="shared" si="41"/>
        <v>0</v>
      </c>
      <c r="K83" s="2">
        <f t="shared" si="41"/>
        <v>0</v>
      </c>
      <c r="L83" s="2">
        <f t="shared" si="41"/>
        <v>0</v>
      </c>
      <c r="M83" s="71">
        <f t="shared" si="41"/>
        <v>1.3781223083548672E-2</v>
      </c>
      <c r="N83" s="71">
        <f t="shared" si="41"/>
        <v>0</v>
      </c>
      <c r="O83" s="71">
        <f t="shared" si="41"/>
        <v>2.6120428924938086E-3</v>
      </c>
      <c r="P83" s="71">
        <f t="shared" si="41"/>
        <v>0</v>
      </c>
      <c r="Q83" s="71">
        <f t="shared" si="41"/>
        <v>1.7733640716439055E-4</v>
      </c>
      <c r="R83" s="2">
        <f t="shared" si="41"/>
        <v>0</v>
      </c>
      <c r="S83" s="2">
        <f t="shared" si="41"/>
        <v>0</v>
      </c>
      <c r="T83" s="2">
        <f t="shared" si="41"/>
        <v>0</v>
      </c>
      <c r="U83" s="2">
        <f t="shared" si="16"/>
        <v>0</v>
      </c>
      <c r="V83" s="2"/>
      <c r="W83" s="2"/>
      <c r="X83" s="2">
        <f t="shared" si="41"/>
        <v>0</v>
      </c>
    </row>
    <row r="84" spans="2:24">
      <c r="B84" s="91" t="s">
        <v>179</v>
      </c>
      <c r="C84" s="2">
        <f t="shared" si="40"/>
        <v>4.8347716779075204E-5</v>
      </c>
      <c r="D84" s="2" t="e">
        <f t="shared" si="41"/>
        <v>#DIV/0!</v>
      </c>
      <c r="E84" s="2" t="e">
        <f t="shared" si="41"/>
        <v>#DIV/0!</v>
      </c>
      <c r="F84" s="2" t="e">
        <f t="shared" si="41"/>
        <v>#DIV/0!</v>
      </c>
      <c r="G84" s="2" t="e">
        <f t="shared" si="41"/>
        <v>#DIV/0!</v>
      </c>
      <c r="H84" s="2">
        <f t="shared" si="41"/>
        <v>3.0380362133916547E-5</v>
      </c>
      <c r="I84" s="2">
        <f t="shared" si="41"/>
        <v>0</v>
      </c>
      <c r="J84" s="71">
        <f t="shared" si="41"/>
        <v>1.6025641025641036E-3</v>
      </c>
      <c r="K84" s="2">
        <f t="shared" si="41"/>
        <v>0</v>
      </c>
      <c r="L84" s="2">
        <f t="shared" si="41"/>
        <v>0</v>
      </c>
      <c r="M84" s="71">
        <f t="shared" si="41"/>
        <v>1.2345679012345689E-2</v>
      </c>
      <c r="N84" s="71">
        <f t="shared" si="41"/>
        <v>2.9411764705882339E-2</v>
      </c>
      <c r="O84" s="71">
        <f t="shared" si="41"/>
        <v>1.2097882870497657E-2</v>
      </c>
      <c r="P84" s="71">
        <f t="shared" si="41"/>
        <v>5.2851182197496569E-3</v>
      </c>
      <c r="Q84" s="71">
        <f t="shared" si="41"/>
        <v>5.3200922149317163E-4</v>
      </c>
      <c r="R84" s="2">
        <f t="shared" si="41"/>
        <v>0</v>
      </c>
      <c r="S84" s="2">
        <f t="shared" si="41"/>
        <v>0</v>
      </c>
      <c r="T84" s="2">
        <f t="shared" si="41"/>
        <v>2.6857654431512988E-3</v>
      </c>
      <c r="U84" s="2">
        <f t="shared" si="16"/>
        <v>2.6857654431512979E-3</v>
      </c>
      <c r="V84" s="2"/>
      <c r="W84" s="2"/>
      <c r="X84" s="2">
        <f t="shared" si="41"/>
        <v>0</v>
      </c>
    </row>
    <row r="85" spans="2:24">
      <c r="B85" s="91" t="s">
        <v>181</v>
      </c>
      <c r="C85" s="2">
        <f t="shared" si="40"/>
        <v>1.680083158072856E-3</v>
      </c>
      <c r="D85" s="2" t="e">
        <f t="shared" si="41"/>
        <v>#DIV/0!</v>
      </c>
      <c r="E85" s="2" t="e">
        <f t="shared" si="41"/>
        <v>#DIV/0!</v>
      </c>
      <c r="F85" s="2" t="e">
        <f t="shared" si="41"/>
        <v>#DIV/0!</v>
      </c>
      <c r="G85" s="2" t="e">
        <f t="shared" si="41"/>
        <v>#DIV/0!</v>
      </c>
      <c r="H85" s="2">
        <f t="shared" si="41"/>
        <v>6.0760724267833249E-5</v>
      </c>
      <c r="I85" s="2">
        <f t="shared" si="41"/>
        <v>0</v>
      </c>
      <c r="J85" s="71">
        <f t="shared" si="41"/>
        <v>0</v>
      </c>
      <c r="K85" s="2">
        <f t="shared" si="41"/>
        <v>0</v>
      </c>
      <c r="L85" s="2">
        <f t="shared" si="41"/>
        <v>0</v>
      </c>
      <c r="M85" s="71">
        <f t="shared" si="41"/>
        <v>1.4355440712029862E-3</v>
      </c>
      <c r="N85" s="71">
        <f t="shared" si="41"/>
        <v>0</v>
      </c>
      <c r="O85" s="71">
        <f t="shared" si="41"/>
        <v>2.7495188342040256E-3</v>
      </c>
      <c r="P85" s="71">
        <f t="shared" si="41"/>
        <v>1.3908205841446474E-3</v>
      </c>
      <c r="Q85" s="71">
        <f t="shared" si="41"/>
        <v>1.7733640716439055E-4</v>
      </c>
      <c r="R85" s="2">
        <f t="shared" si="41"/>
        <v>0</v>
      </c>
      <c r="S85" s="2">
        <f t="shared" si="41"/>
        <v>0</v>
      </c>
      <c r="T85" s="2">
        <f t="shared" si="41"/>
        <v>0</v>
      </c>
      <c r="U85" s="2">
        <f t="shared" si="16"/>
        <v>0</v>
      </c>
      <c r="V85" s="2"/>
      <c r="W85" s="2"/>
      <c r="X85" s="2">
        <f>X39/X$3</f>
        <v>0.14044624077205428</v>
      </c>
    </row>
    <row r="86" spans="2:24">
      <c r="B86" s="412" t="s">
        <v>183</v>
      </c>
      <c r="C86" s="2">
        <f t="shared" si="40"/>
        <v>3.0821669446660406E-3</v>
      </c>
      <c r="D86" s="2" t="e">
        <f t="shared" si="41"/>
        <v>#DIV/0!</v>
      </c>
      <c r="E86" s="2" t="e">
        <f t="shared" si="41"/>
        <v>#DIV/0!</v>
      </c>
      <c r="F86" s="2" t="e">
        <f t="shared" si="41"/>
        <v>#DIV/0!</v>
      </c>
      <c r="G86" s="2" t="e">
        <f t="shared" si="41"/>
        <v>#DIV/0!</v>
      </c>
      <c r="H86" s="2">
        <f t="shared" si="41"/>
        <v>0</v>
      </c>
      <c r="I86" s="2">
        <f t="shared" si="41"/>
        <v>0</v>
      </c>
      <c r="J86" s="71">
        <f t="shared" si="41"/>
        <v>0</v>
      </c>
      <c r="K86" s="2">
        <f t="shared" si="41"/>
        <v>0</v>
      </c>
      <c r="L86" s="2">
        <f t="shared" si="41"/>
        <v>0</v>
      </c>
      <c r="M86" s="71">
        <f t="shared" si="41"/>
        <v>1.7226528854435819E-2</v>
      </c>
      <c r="N86" s="71">
        <f t="shared" si="41"/>
        <v>0</v>
      </c>
      <c r="O86" s="71">
        <f t="shared" si="41"/>
        <v>1.6497113005224087E-3</v>
      </c>
      <c r="P86" s="71">
        <f t="shared" si="41"/>
        <v>4.4506258692628654E-3</v>
      </c>
      <c r="Q86" s="71">
        <f t="shared" si="41"/>
        <v>0</v>
      </c>
      <c r="R86" s="2">
        <f t="shared" si="41"/>
        <v>0</v>
      </c>
      <c r="S86" s="2">
        <f t="shared" si="41"/>
        <v>0</v>
      </c>
      <c r="T86" s="2">
        <f t="shared" si="41"/>
        <v>0</v>
      </c>
      <c r="U86" s="2">
        <v>0</v>
      </c>
      <c r="V86" s="2"/>
      <c r="W86" s="2"/>
      <c r="X86" s="2">
        <f>X40/X$3</f>
        <v>0.60979915041036015</v>
      </c>
    </row>
    <row r="87" spans="2:24">
      <c r="B87" s="91" t="s">
        <v>185</v>
      </c>
      <c r="C87" s="2">
        <f t="shared" si="40"/>
        <v>2.6832982812386658E-3</v>
      </c>
      <c r="D87" s="2" t="e">
        <f t="shared" si="41"/>
        <v>#DIV/0!</v>
      </c>
      <c r="E87" s="2" t="e">
        <f t="shared" si="41"/>
        <v>#DIV/0!</v>
      </c>
      <c r="F87" s="2" t="e">
        <f t="shared" si="41"/>
        <v>#DIV/0!</v>
      </c>
      <c r="G87" s="2" t="e">
        <f t="shared" si="41"/>
        <v>#DIV/0!</v>
      </c>
      <c r="H87" s="2">
        <f t="shared" si="41"/>
        <v>9.1141086401749796E-5</v>
      </c>
      <c r="I87" s="2">
        <f t="shared" si="41"/>
        <v>0.19307450157397671</v>
      </c>
      <c r="J87" s="71">
        <f t="shared" si="41"/>
        <v>0.23076923076923106</v>
      </c>
      <c r="K87" s="2">
        <f t="shared" si="41"/>
        <v>0</v>
      </c>
      <c r="L87" s="2">
        <f t="shared" si="41"/>
        <v>0</v>
      </c>
      <c r="M87" s="71">
        <f t="shared" si="41"/>
        <v>6.6035027275337397E-3</v>
      </c>
      <c r="N87" s="71">
        <f t="shared" si="41"/>
        <v>0</v>
      </c>
      <c r="O87" s="71">
        <f t="shared" si="41"/>
        <v>1.2372834753918069E-3</v>
      </c>
      <c r="P87" s="71">
        <f t="shared" si="41"/>
        <v>0</v>
      </c>
      <c r="Q87" s="71">
        <f t="shared" si="41"/>
        <v>1.7733640716439055E-4</v>
      </c>
      <c r="R87" s="2">
        <f t="shared" si="41"/>
        <v>0</v>
      </c>
      <c r="S87" s="2">
        <f t="shared" si="41"/>
        <v>1.4596409283316269E-5</v>
      </c>
      <c r="T87" s="2">
        <f t="shared" si="41"/>
        <v>8.9525514771710056E-4</v>
      </c>
      <c r="U87" s="2">
        <f>T41/U$3</f>
        <v>8.9525514771710045E-4</v>
      </c>
      <c r="V87" s="2"/>
      <c r="W87" s="2"/>
      <c r="X87" s="2">
        <f t="shared" si="41"/>
        <v>0</v>
      </c>
    </row>
    <row r="88" spans="2:24">
      <c r="B88" s="91" t="s">
        <v>187</v>
      </c>
      <c r="C88" s="2">
        <f t="shared" si="40"/>
        <v>3.9886866342736944E-4</v>
      </c>
      <c r="D88" s="2" t="e">
        <f t="shared" si="41"/>
        <v>#DIV/0!</v>
      </c>
      <c r="E88" s="2" t="e">
        <f t="shared" si="41"/>
        <v>#DIV/0!</v>
      </c>
      <c r="F88" s="2" t="e">
        <f t="shared" si="41"/>
        <v>#DIV/0!</v>
      </c>
      <c r="G88" s="2" t="e">
        <f t="shared" si="41"/>
        <v>#DIV/0!</v>
      </c>
      <c r="H88" s="2">
        <f t="shared" si="41"/>
        <v>0</v>
      </c>
      <c r="I88" s="2">
        <f t="shared" si="41"/>
        <v>0</v>
      </c>
      <c r="J88" s="71">
        <f t="shared" si="41"/>
        <v>0</v>
      </c>
      <c r="K88" s="2">
        <f t="shared" si="41"/>
        <v>0</v>
      </c>
      <c r="L88" s="2">
        <f t="shared" si="41"/>
        <v>0</v>
      </c>
      <c r="M88" s="71">
        <f t="shared" si="41"/>
        <v>3.1581969566465682E-3</v>
      </c>
      <c r="N88" s="71">
        <f t="shared" si="41"/>
        <v>0</v>
      </c>
      <c r="O88" s="71">
        <f t="shared" si="41"/>
        <v>4.1242782513060164E-4</v>
      </c>
      <c r="P88" s="71">
        <f t="shared" si="41"/>
        <v>0</v>
      </c>
      <c r="Q88" s="71">
        <f t="shared" si="41"/>
        <v>0</v>
      </c>
      <c r="R88" s="2">
        <f t="shared" si="41"/>
        <v>0</v>
      </c>
      <c r="S88" s="2">
        <f t="shared" si="41"/>
        <v>0</v>
      </c>
      <c r="T88" s="2">
        <f t="shared" si="41"/>
        <v>0</v>
      </c>
      <c r="U88" s="2">
        <f>T42/U$3</f>
        <v>0</v>
      </c>
      <c r="V88" s="2"/>
      <c r="W88" s="2"/>
      <c r="X88" s="2">
        <f t="shared" si="41"/>
        <v>0</v>
      </c>
    </row>
    <row r="89" spans="2:24">
      <c r="C89" s="152">
        <f>SUM(C50:C88)</f>
        <v>1.0000000000000002</v>
      </c>
      <c r="D89" s="152" t="e">
        <f t="shared" ref="D89:S89" si="43">SUM(D50:D88)</f>
        <v>#DIV/0!</v>
      </c>
      <c r="E89" s="152" t="e">
        <f t="shared" si="43"/>
        <v>#DIV/0!</v>
      </c>
      <c r="F89" s="152" t="e">
        <f t="shared" si="43"/>
        <v>#DIV/0!</v>
      </c>
      <c r="G89" s="152" t="e">
        <f t="shared" si="43"/>
        <v>#DIV/0!</v>
      </c>
      <c r="H89" s="152">
        <f t="shared" si="43"/>
        <v>0.99999999999999989</v>
      </c>
      <c r="I89" s="152">
        <f t="shared" si="43"/>
        <v>1</v>
      </c>
      <c r="J89" s="374">
        <f t="shared" si="43"/>
        <v>1</v>
      </c>
      <c r="K89" s="152">
        <f t="shared" si="43"/>
        <v>1</v>
      </c>
      <c r="L89" s="152">
        <f t="shared" si="43"/>
        <v>1</v>
      </c>
      <c r="M89" s="374">
        <f t="shared" si="43"/>
        <v>1</v>
      </c>
      <c r="N89" s="374">
        <f t="shared" si="43"/>
        <v>0.99999999999999978</v>
      </c>
      <c r="O89" s="374">
        <f t="shared" si="43"/>
        <v>1</v>
      </c>
      <c r="P89" s="374">
        <f t="shared" si="43"/>
        <v>0.99999999999999978</v>
      </c>
      <c r="Q89" s="374">
        <f t="shared" si="43"/>
        <v>1.0000000000000002</v>
      </c>
      <c r="R89" s="152">
        <f t="shared" si="43"/>
        <v>1.0000000000000002</v>
      </c>
      <c r="S89" s="152">
        <f t="shared" si="43"/>
        <v>1.0000000000000002</v>
      </c>
      <c r="T89" s="2">
        <f>SUM(T50:T88)</f>
        <v>1</v>
      </c>
      <c r="U89" s="71">
        <f>SUM(U50:U88)</f>
        <v>0.99999999999999989</v>
      </c>
      <c r="X89" s="386">
        <f>SUM(X50:X88)</f>
        <v>1</v>
      </c>
    </row>
  </sheetData>
  <phoneticPr fontId="2" type="noConversion"/>
  <pageMargins left="0.7" right="0.7" top="0.75" bottom="0.75" header="0.3" footer="0.3"/>
  <ignoredErrors>
    <ignoredError sqref="C3"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E5B9D-A1FF-4C11-A78F-AEEAD8DF3963}">
  <dimension ref="A1:BI54"/>
  <sheetViews>
    <sheetView zoomScale="85" zoomScaleNormal="85" workbookViewId="0">
      <selection activeCell="T13" sqref="T13:BI13"/>
    </sheetView>
  </sheetViews>
  <sheetFormatPr defaultRowHeight="14.25"/>
  <cols>
    <col min="1" max="1" width="29.625" bestFit="1" customWidth="1"/>
    <col min="2" max="11" width="12.5" customWidth="1"/>
    <col min="20" max="21" width="8.875" style="88"/>
  </cols>
  <sheetData>
    <row r="1" spans="1:61" s="291" customFormat="1">
      <c r="A1" s="327" t="s">
        <v>282</v>
      </c>
      <c r="B1" s="328">
        <v>2001</v>
      </c>
      <c r="C1" s="329">
        <v>2002</v>
      </c>
      <c r="D1" s="329">
        <v>2003</v>
      </c>
      <c r="E1" s="329">
        <v>2004</v>
      </c>
      <c r="F1" s="330">
        <v>2005</v>
      </c>
      <c r="G1" s="331">
        <v>2006</v>
      </c>
      <c r="H1" s="332">
        <v>2007</v>
      </c>
      <c r="I1" s="332">
        <v>2008</v>
      </c>
      <c r="J1" s="332">
        <v>2009</v>
      </c>
      <c r="K1" s="333">
        <v>2010</v>
      </c>
      <c r="L1" s="331">
        <v>2011</v>
      </c>
      <c r="M1" s="332">
        <v>2012</v>
      </c>
      <c r="N1" s="332">
        <v>2013</v>
      </c>
      <c r="O1" s="332">
        <v>2014</v>
      </c>
      <c r="P1" s="333">
        <v>2015</v>
      </c>
      <c r="Q1" s="331">
        <v>2016</v>
      </c>
      <c r="R1" s="332">
        <v>2017</v>
      </c>
      <c r="S1" s="332">
        <v>2018</v>
      </c>
      <c r="T1" s="334">
        <v>2019</v>
      </c>
      <c r="U1" s="335">
        <v>2020</v>
      </c>
      <c r="V1" s="332">
        <v>2021</v>
      </c>
      <c r="W1" s="332">
        <v>2022</v>
      </c>
      <c r="X1" s="332">
        <v>2023</v>
      </c>
      <c r="Y1" s="332">
        <v>2024</v>
      </c>
      <c r="Z1" s="332">
        <v>2025</v>
      </c>
      <c r="AA1" s="332">
        <v>2026</v>
      </c>
      <c r="AB1" s="332">
        <v>2027</v>
      </c>
      <c r="AC1" s="332">
        <v>2028</v>
      </c>
      <c r="AD1" s="332">
        <v>2029</v>
      </c>
      <c r="AE1" s="332">
        <v>2030</v>
      </c>
      <c r="AF1" s="332">
        <v>2031</v>
      </c>
      <c r="AG1" s="332">
        <v>2032</v>
      </c>
      <c r="AH1" s="332">
        <v>2033</v>
      </c>
      <c r="AI1" s="332">
        <v>2034</v>
      </c>
      <c r="AJ1" s="332">
        <v>2035</v>
      </c>
      <c r="AK1" s="332">
        <v>2036</v>
      </c>
      <c r="AL1" s="332">
        <v>2037</v>
      </c>
      <c r="AM1" s="332">
        <v>2038</v>
      </c>
      <c r="AN1" s="332">
        <v>2039</v>
      </c>
      <c r="AO1" s="332">
        <v>2040</v>
      </c>
      <c r="AP1" s="332">
        <v>2041</v>
      </c>
      <c r="AQ1" s="332">
        <v>2042</v>
      </c>
      <c r="AR1" s="332">
        <v>2043</v>
      </c>
      <c r="AS1" s="332">
        <v>2044</v>
      </c>
      <c r="AT1" s="332">
        <v>2045</v>
      </c>
      <c r="AU1" s="332">
        <v>2046</v>
      </c>
      <c r="AV1" s="332">
        <v>2047</v>
      </c>
      <c r="AW1" s="332">
        <v>2048</v>
      </c>
      <c r="AX1" s="332">
        <v>2049</v>
      </c>
      <c r="AY1" s="332">
        <v>2050</v>
      </c>
      <c r="AZ1" s="332">
        <v>2051</v>
      </c>
      <c r="BA1" s="332">
        <v>2052</v>
      </c>
      <c r="BB1" s="332">
        <v>2053</v>
      </c>
      <c r="BC1" s="332">
        <v>2054</v>
      </c>
      <c r="BD1" s="332">
        <v>2055</v>
      </c>
      <c r="BE1" s="332">
        <v>2056</v>
      </c>
      <c r="BF1" s="332">
        <v>2057</v>
      </c>
      <c r="BG1" s="332">
        <v>2058</v>
      </c>
      <c r="BH1" s="332">
        <v>2059</v>
      </c>
      <c r="BI1" s="333">
        <v>2060</v>
      </c>
    </row>
    <row r="2" spans="1:61" s="339" customFormat="1">
      <c r="A2" s="331" t="s">
        <v>794</v>
      </c>
      <c r="B2" s="336">
        <v>1359.4708434897977</v>
      </c>
      <c r="C2" s="337">
        <v>1489.4313597231069</v>
      </c>
      <c r="D2" s="337">
        <v>1704.3961587214847</v>
      </c>
      <c r="E2" s="337">
        <v>1897.5278476454487</v>
      </c>
      <c r="F2" s="338">
        <v>2073.1802923396731</v>
      </c>
      <c r="G2" s="336">
        <v>2298.9019564854648</v>
      </c>
      <c r="H2" s="337">
        <v>2592.4815050027337</v>
      </c>
      <c r="I2" s="337">
        <v>2714.6599263715443</v>
      </c>
      <c r="J2" s="337">
        <v>2945.9509989362032</v>
      </c>
      <c r="K2" s="338">
        <v>3136.7436764299432</v>
      </c>
      <c r="L2" s="336">
        <v>3241.6424037442671</v>
      </c>
      <c r="M2" s="337">
        <v>3372.9519534406299</v>
      </c>
      <c r="N2" s="337">
        <v>3595.7203147965256</v>
      </c>
      <c r="O2" s="337">
        <v>3875.8597596417076</v>
      </c>
      <c r="P2" s="338">
        <v>4124.0258923629808</v>
      </c>
      <c r="Q2" s="336">
        <v>4520.5569299476183</v>
      </c>
      <c r="R2" s="337">
        <v>4777.8387718679451</v>
      </c>
      <c r="S2" s="337">
        <v>5049.0682987357959</v>
      </c>
      <c r="T2" s="294">
        <v>5258.4269949830805</v>
      </c>
      <c r="U2" s="295">
        <v>5683.3917729125451</v>
      </c>
      <c r="V2" s="336">
        <v>5960.0016055014648</v>
      </c>
      <c r="W2" s="337">
        <v>6222.5372852238297</v>
      </c>
      <c r="X2" s="337">
        <v>6486.4023602162388</v>
      </c>
      <c r="Y2" s="337">
        <v>6736.1204564704103</v>
      </c>
      <c r="Z2" s="338">
        <v>6972.0991479290378</v>
      </c>
      <c r="AA2" s="336">
        <v>7208.2902746391546</v>
      </c>
      <c r="AB2" s="337">
        <v>7431.212567091563</v>
      </c>
      <c r="AC2" s="337">
        <v>7654.3753490276376</v>
      </c>
      <c r="AD2" s="337">
        <v>7864.9936942354307</v>
      </c>
      <c r="AE2" s="338">
        <v>8063.7833447019721</v>
      </c>
      <c r="AF2" s="336">
        <v>8262.9622195051998</v>
      </c>
      <c r="AG2" s="337">
        <v>8451.3045806296395</v>
      </c>
      <c r="AH2" s="337">
        <v>8629.5881591728339</v>
      </c>
      <c r="AI2" s="337">
        <v>8808.8562626973817</v>
      </c>
      <c r="AJ2" s="338">
        <v>8979.1551237855019</v>
      </c>
      <c r="AK2" s="336">
        <v>9151.0712836594485</v>
      </c>
      <c r="AL2" s="337">
        <v>9315.0824059962451</v>
      </c>
      <c r="AM2" s="337">
        <v>9471.8929478104419</v>
      </c>
      <c r="AN2" s="337">
        <v>9631.02426559177</v>
      </c>
      <c r="AO2" s="338">
        <v>9783.8455732099101</v>
      </c>
      <c r="AP2" s="336">
        <v>9930.9072965098221</v>
      </c>
      <c r="AQ2" s="337">
        <v>10080.727938054251</v>
      </c>
      <c r="AR2" s="337">
        <v>10225.344836729333</v>
      </c>
      <c r="AS2" s="337">
        <v>10372.811465212038</v>
      </c>
      <c r="AT2" s="338">
        <v>10515.324499610284</v>
      </c>
      <c r="AU2" s="336">
        <v>10653.015168397624</v>
      </c>
      <c r="AV2" s="337">
        <v>10792.974379584604</v>
      </c>
      <c r="AW2" s="337">
        <v>10927.767408387152</v>
      </c>
      <c r="AX2" s="337">
        <v>11063.994902581044</v>
      </c>
      <c r="AY2" s="338">
        <v>11194.236360071322</v>
      </c>
      <c r="AZ2" s="336">
        <v>11318.000859346437</v>
      </c>
      <c r="BA2" s="337">
        <v>11440.921079457941</v>
      </c>
      <c r="BB2" s="337">
        <v>11555.701853048609</v>
      </c>
      <c r="BC2" s="337">
        <v>11667.434849111243</v>
      </c>
      <c r="BD2" s="338">
        <v>11768.721298936382</v>
      </c>
      <c r="BE2" s="336">
        <v>11858.256380212399</v>
      </c>
      <c r="BF2" s="337">
        <v>11940.110990601346</v>
      </c>
      <c r="BG2" s="337">
        <v>12006.825689458301</v>
      </c>
      <c r="BH2" s="337">
        <v>12061.85415752836</v>
      </c>
      <c r="BI2" s="338">
        <v>12097.547859723503</v>
      </c>
    </row>
    <row r="3" spans="1:61">
      <c r="A3" s="340" t="s">
        <v>359</v>
      </c>
      <c r="B3" s="319">
        <v>20.16827239899656</v>
      </c>
      <c r="C3" s="320">
        <v>20.484500322680177</v>
      </c>
      <c r="D3" s="320">
        <v>20.290430460970057</v>
      </c>
      <c r="E3" s="320">
        <v>19.55707209420299</v>
      </c>
      <c r="F3" s="310">
        <v>20.355131552149313</v>
      </c>
      <c r="G3" s="319">
        <v>20.345224836382698</v>
      </c>
      <c r="H3" s="320">
        <v>20.653373586874483</v>
      </c>
      <c r="I3" s="320">
        <v>21.064576332967153</v>
      </c>
      <c r="J3" s="320">
        <v>21.670210747841008</v>
      </c>
      <c r="K3" s="310">
        <v>20.625183087368818</v>
      </c>
      <c r="L3" s="319">
        <v>21.09286201030018</v>
      </c>
      <c r="M3" s="320">
        <v>21.103113519151588</v>
      </c>
      <c r="N3" s="320">
        <v>21.074636069157066</v>
      </c>
      <c r="O3" s="320">
        <v>20.905574450101099</v>
      </c>
      <c r="P3" s="310">
        <v>19.893857932810597</v>
      </c>
      <c r="Q3" s="319">
        <v>17.893461532198053</v>
      </c>
      <c r="R3" s="320">
        <v>16.702482692239954</v>
      </c>
      <c r="S3" s="320">
        <v>15.759147745402991</v>
      </c>
      <c r="T3" s="302">
        <v>15.683533008970901</v>
      </c>
      <c r="U3" s="303">
        <v>15.179657187404102</v>
      </c>
      <c r="V3" s="319">
        <v>14.576272701526561</v>
      </c>
      <c r="W3" s="320">
        <v>14.396598068105529</v>
      </c>
      <c r="X3" s="320">
        <v>14.21567001883596</v>
      </c>
      <c r="Y3" s="320">
        <v>14.028883415710881</v>
      </c>
      <c r="Z3" s="310">
        <v>13.837427927723699</v>
      </c>
      <c r="AA3" s="319">
        <v>13.646244101413947</v>
      </c>
      <c r="AB3" s="320">
        <v>13.451804291946306</v>
      </c>
      <c r="AC3" s="320">
        <v>13.258371019224585</v>
      </c>
      <c r="AD3" s="320">
        <v>13.062836829978339</v>
      </c>
      <c r="AE3" s="310">
        <v>12.865899325532316</v>
      </c>
      <c r="AF3" s="319">
        <v>12.670847741014052</v>
      </c>
      <c r="AG3" s="320">
        <v>12.475214559111016</v>
      </c>
      <c r="AH3" s="320">
        <v>12.279499159766312</v>
      </c>
      <c r="AI3" s="320">
        <v>12.086275593002286</v>
      </c>
      <c r="AJ3" s="310">
        <v>11.893541783089615</v>
      </c>
      <c r="AK3" s="319">
        <v>11.703556456059898</v>
      </c>
      <c r="AL3" s="320">
        <v>11.51450870252558</v>
      </c>
      <c r="AM3" s="320">
        <v>11.326678891796428</v>
      </c>
      <c r="AN3" s="320">
        <v>11.141857179540613</v>
      </c>
      <c r="AO3" s="310">
        <v>10.958529176304401</v>
      </c>
      <c r="AP3" s="319">
        <v>10.776875048238891</v>
      </c>
      <c r="AQ3" s="320">
        <v>10.598319273915298</v>
      </c>
      <c r="AR3" s="320">
        <v>10.421572599356747</v>
      </c>
      <c r="AS3" s="320">
        <v>10.247889198160514</v>
      </c>
      <c r="AT3" s="310">
        <v>10.076075883453687</v>
      </c>
      <c r="AU3" s="319">
        <v>9.9061915872040771</v>
      </c>
      <c r="AV3" s="320">
        <v>9.7392349759093513</v>
      </c>
      <c r="AW3" s="320">
        <v>9.574166443184156</v>
      </c>
      <c r="AX3" s="320">
        <v>9.4118636815887662</v>
      </c>
      <c r="AY3" s="310">
        <v>9.2513549329393516</v>
      </c>
      <c r="AZ3" s="319">
        <v>9.0926139478387284</v>
      </c>
      <c r="BA3" s="320">
        <v>8.9363364076491809</v>
      </c>
      <c r="BB3" s="320">
        <v>8.7816610189078119</v>
      </c>
      <c r="BC3" s="320">
        <v>8.6291954617861908</v>
      </c>
      <c r="BD3" s="310">
        <v>8.4781283918455213</v>
      </c>
      <c r="BE3" s="319">
        <v>8.328373349848583</v>
      </c>
      <c r="BF3" s="320">
        <v>8.1804034448474532</v>
      </c>
      <c r="BG3" s="320">
        <v>8.0334866642884908</v>
      </c>
      <c r="BH3" s="320">
        <v>7.8880267706617113</v>
      </c>
      <c r="BI3" s="310">
        <v>7.7433246686418942</v>
      </c>
    </row>
    <row r="4" spans="1:61">
      <c r="A4" s="341" t="s">
        <v>253</v>
      </c>
      <c r="B4" s="319">
        <v>567.3231598799789</v>
      </c>
      <c r="C4" s="320">
        <v>616.6168723229863</v>
      </c>
      <c r="D4" s="320">
        <v>751.89822310676198</v>
      </c>
      <c r="E4" s="320">
        <v>848.28507438065139</v>
      </c>
      <c r="F4" s="310">
        <v>910.39058471390297</v>
      </c>
      <c r="G4" s="319">
        <v>1002.3385182717668</v>
      </c>
      <c r="H4" s="320">
        <v>1078.5449350985848</v>
      </c>
      <c r="I4" s="320">
        <v>1089.0834146619188</v>
      </c>
      <c r="J4" s="320">
        <v>1074.3035048463357</v>
      </c>
      <c r="K4" s="310">
        <v>1215.7827575584067</v>
      </c>
      <c r="L4" s="319">
        <v>1243.101828445748</v>
      </c>
      <c r="M4" s="320">
        <v>1212.8828477440063</v>
      </c>
      <c r="N4" s="320">
        <v>1203.315231381069</v>
      </c>
      <c r="O4" s="320">
        <v>1242.3555575082457</v>
      </c>
      <c r="P4" s="310">
        <v>1209.9821718486482</v>
      </c>
      <c r="Q4" s="319">
        <v>1216.9217646432751</v>
      </c>
      <c r="R4" s="320">
        <v>1302.735604876759</v>
      </c>
      <c r="S4" s="320">
        <v>1368.9007029558907</v>
      </c>
      <c r="T4" s="302">
        <v>1324.047322013306</v>
      </c>
      <c r="U4" s="303">
        <v>1330.1484539942624</v>
      </c>
      <c r="V4" s="319">
        <v>1446.6883298258172</v>
      </c>
      <c r="W4" s="320">
        <v>1452.4072284384358</v>
      </c>
      <c r="X4" s="320">
        <v>1457.1865113368151</v>
      </c>
      <c r="Y4" s="320">
        <v>1461.1602737077078</v>
      </c>
      <c r="Z4" s="310">
        <v>1464.4443405034194</v>
      </c>
      <c r="AA4" s="319">
        <v>1467.1385133535362</v>
      </c>
      <c r="AB4" s="320">
        <v>1469.328611915987</v>
      </c>
      <c r="AC4" s="320">
        <v>1471.0883058787317</v>
      </c>
      <c r="AD4" s="320">
        <v>1472.4807433348167</v>
      </c>
      <c r="AE4" s="310">
        <v>1473.5599870994522</v>
      </c>
      <c r="AF4" s="319">
        <v>1474.3722737997734</v>
      </c>
      <c r="AG4" s="320">
        <v>1474.9571120508415</v>
      </c>
      <c r="AH4" s="320">
        <v>1475.348236324327</v>
      </c>
      <c r="AI4" s="320">
        <v>1475.5744326437894</v>
      </c>
      <c r="AJ4" s="310">
        <v>1475.6602513033297</v>
      </c>
      <c r="AK4" s="319">
        <v>1475.626620614094</v>
      </c>
      <c r="AL4" s="320">
        <v>1475.4913743780417</v>
      </c>
      <c r="AM4" s="320">
        <v>1475.2697044648874</v>
      </c>
      <c r="AN4" s="320">
        <v>1474.9745485860815</v>
      </c>
      <c r="AO4" s="310">
        <v>1474.6169221550674</v>
      </c>
      <c r="AP4" s="319">
        <v>1474.2062020151529</v>
      </c>
      <c r="AQ4" s="320">
        <v>1473.7503688133738</v>
      </c>
      <c r="AR4" s="320">
        <v>1473.2562139015477</v>
      </c>
      <c r="AS4" s="320">
        <v>1472.7295158505908</v>
      </c>
      <c r="AT4" s="310">
        <v>1472.1751909646375</v>
      </c>
      <c r="AU4" s="319">
        <v>1471.5974215696708</v>
      </c>
      <c r="AV4" s="320">
        <v>1470.9997653187775</v>
      </c>
      <c r="AW4" s="320">
        <v>1470.3852482943198</v>
      </c>
      <c r="AX4" s="320">
        <v>1469.7564442881514</v>
      </c>
      <c r="AY4" s="310">
        <v>1469.1155422968584</v>
      </c>
      <c r="AZ4" s="319">
        <v>1468.4644039730067</v>
      </c>
      <c r="BA4" s="320">
        <v>1467.8046125191984</v>
      </c>
      <c r="BB4" s="320">
        <v>1467.1375142938277</v>
      </c>
      <c r="BC4" s="320">
        <v>1466.4642542108522</v>
      </c>
      <c r="BD4" s="310">
        <v>1465.7858058563081</v>
      </c>
      <c r="BE4" s="319">
        <v>1465.1029971079208</v>
      </c>
      <c r="BF4" s="320">
        <v>1464.4165319277333</v>
      </c>
      <c r="BG4" s="320">
        <v>1463.7270088982837</v>
      </c>
      <c r="BH4" s="320">
        <v>1463.0349369881342</v>
      </c>
      <c r="BI4" s="310">
        <v>1462.3407489602996</v>
      </c>
    </row>
    <row r="5" spans="1:61">
      <c r="A5" s="341" t="s">
        <v>690</v>
      </c>
      <c r="B5" s="319">
        <v>61.358090260024156</v>
      </c>
      <c r="C5" s="320">
        <v>65.642928261135722</v>
      </c>
      <c r="D5" s="320">
        <v>65.655824985435217</v>
      </c>
      <c r="E5" s="320">
        <v>65.416649531867009</v>
      </c>
      <c r="F5" s="310">
        <v>69.541064051362838</v>
      </c>
      <c r="G5" s="319">
        <v>74.830517788401181</v>
      </c>
      <c r="H5" s="320">
        <v>72.971227341539972</v>
      </c>
      <c r="I5" s="320">
        <v>80.318034404336643</v>
      </c>
      <c r="J5" s="320">
        <v>91.677342360684889</v>
      </c>
      <c r="K5" s="310">
        <v>95.684741572555666</v>
      </c>
      <c r="L5" s="319">
        <v>90.316978269910535</v>
      </c>
      <c r="M5" s="320">
        <v>90.887452898311523</v>
      </c>
      <c r="N5" s="320">
        <v>90.88436804823985</v>
      </c>
      <c r="O5" s="320">
        <v>92.242204506902425</v>
      </c>
      <c r="P5" s="310">
        <v>90.388978256016074</v>
      </c>
      <c r="Q5" s="319">
        <v>90.08745298881793</v>
      </c>
      <c r="R5" s="320">
        <v>92.059557080425947</v>
      </c>
      <c r="S5" s="320">
        <v>96.139213603405977</v>
      </c>
      <c r="T5" s="302">
        <v>99.139861791923749</v>
      </c>
      <c r="U5" s="303">
        <v>99.12233495513604</v>
      </c>
      <c r="V5" s="319">
        <v>107.57073708104397</v>
      </c>
      <c r="W5" s="320">
        <v>108.3438729545278</v>
      </c>
      <c r="X5" s="320">
        <v>109.04381459506628</v>
      </c>
      <c r="Y5" s="320">
        <v>109.56006070848058</v>
      </c>
      <c r="Z5" s="310">
        <v>109.91090446869977</v>
      </c>
      <c r="AA5" s="319">
        <v>110.20676312486086</v>
      </c>
      <c r="AB5" s="320">
        <v>110.35971376747536</v>
      </c>
      <c r="AC5" s="320">
        <v>110.46921222842519</v>
      </c>
      <c r="AD5" s="320">
        <v>110.45607614384505</v>
      </c>
      <c r="AE5" s="310">
        <v>110.3335660019478</v>
      </c>
      <c r="AF5" s="319">
        <v>110.18316561163607</v>
      </c>
      <c r="AG5" s="320">
        <v>109.94012558384881</v>
      </c>
      <c r="AH5" s="320">
        <v>109.61512033604913</v>
      </c>
      <c r="AI5" s="320">
        <v>109.2754914391212</v>
      </c>
      <c r="AJ5" s="310">
        <v>108.86733228076515</v>
      </c>
      <c r="AK5" s="319">
        <v>108.45172318118028</v>
      </c>
      <c r="AL5" s="320">
        <v>107.97906364032454</v>
      </c>
      <c r="AM5" s="320">
        <v>107.4565222262848</v>
      </c>
      <c r="AN5" s="320">
        <v>106.93491041378651</v>
      </c>
      <c r="AO5" s="310">
        <v>106.37175337681501</v>
      </c>
      <c r="AP5" s="319">
        <v>105.77224051961835</v>
      </c>
      <c r="AQ5" s="320">
        <v>105.17868772024721</v>
      </c>
      <c r="AR5" s="320">
        <v>104.55405218372881</v>
      </c>
      <c r="AS5" s="320">
        <v>103.93662833393668</v>
      </c>
      <c r="AT5" s="310">
        <v>103.29149986784664</v>
      </c>
      <c r="AU5" s="319">
        <v>102.62094381312059</v>
      </c>
      <c r="AV5" s="320">
        <v>101.95672282826098</v>
      </c>
      <c r="AW5" s="320">
        <v>101.26755930374735</v>
      </c>
      <c r="AX5" s="320">
        <v>100.58203458572345</v>
      </c>
      <c r="AY5" s="310">
        <v>99.870280676270028</v>
      </c>
      <c r="AZ5" s="319">
        <v>99.131984032050767</v>
      </c>
      <c r="BA5" s="320">
        <v>98.390581304987649</v>
      </c>
      <c r="BB5" s="320">
        <v>97.618718016925513</v>
      </c>
      <c r="BC5" s="320">
        <v>96.83723382160413</v>
      </c>
      <c r="BD5" s="310">
        <v>96.019728959631522</v>
      </c>
      <c r="BE5" s="319">
        <v>95.163586924585175</v>
      </c>
      <c r="BF5" s="320">
        <v>94.28542581363223</v>
      </c>
      <c r="BG5" s="320">
        <v>93.36056646801535</v>
      </c>
      <c r="BH5" s="320">
        <v>92.403344030434454</v>
      </c>
      <c r="BI5" s="310">
        <v>91.389628325026464</v>
      </c>
    </row>
    <row r="6" spans="1:61">
      <c r="A6" s="341" t="s">
        <v>795</v>
      </c>
      <c r="B6" s="319">
        <v>82.095211367710363</v>
      </c>
      <c r="C6" s="320">
        <v>91.730466313231545</v>
      </c>
      <c r="D6" s="320">
        <v>102.60444835572019</v>
      </c>
      <c r="E6" s="320">
        <v>113.94629429736233</v>
      </c>
      <c r="F6" s="310">
        <v>125.30916533598896</v>
      </c>
      <c r="G6" s="319">
        <v>136.38675242129466</v>
      </c>
      <c r="H6" s="320">
        <v>137.44759732083722</v>
      </c>
      <c r="I6" s="320">
        <v>133.18489220454055</v>
      </c>
      <c r="J6" s="320">
        <v>119.69142309429283</v>
      </c>
      <c r="K6" s="310">
        <v>146.96756098079274</v>
      </c>
      <c r="L6" s="319">
        <v>140.76488326228747</v>
      </c>
      <c r="M6" s="320">
        <v>143.0199006241676</v>
      </c>
      <c r="N6" s="320">
        <v>146.43772856877521</v>
      </c>
      <c r="O6" s="320">
        <v>162.50518070346379</v>
      </c>
      <c r="P6" s="310">
        <v>175.36351406771286</v>
      </c>
      <c r="Q6" s="319">
        <v>189.76447031526354</v>
      </c>
      <c r="R6" s="320">
        <v>200.50234870432621</v>
      </c>
      <c r="S6" s="320">
        <v>226.64290329576454</v>
      </c>
      <c r="T6" s="302">
        <v>228.45633608124959</v>
      </c>
      <c r="U6" s="303">
        <v>203.14844301255508</v>
      </c>
      <c r="V6" s="319">
        <v>248.34897158284855</v>
      </c>
      <c r="W6" s="320">
        <v>256.29748266764335</v>
      </c>
      <c r="X6" s="320">
        <v>264.15569006303082</v>
      </c>
      <c r="Y6" s="320">
        <v>271.4111824562159</v>
      </c>
      <c r="Z6" s="310">
        <v>278.09659538719148</v>
      </c>
      <c r="AA6" s="319">
        <v>284.6840026591608</v>
      </c>
      <c r="AB6" s="320">
        <v>290.74058734944902</v>
      </c>
      <c r="AC6" s="320">
        <v>296.71317745822574</v>
      </c>
      <c r="AD6" s="320">
        <v>302.19845000572627</v>
      </c>
      <c r="AE6" s="310">
        <v>307.2314365415321</v>
      </c>
      <c r="AF6" s="319">
        <v>312.20384589975862</v>
      </c>
      <c r="AG6" s="320">
        <v>316.76996104856295</v>
      </c>
      <c r="AH6" s="320">
        <v>320.9630193429889</v>
      </c>
      <c r="AI6" s="320">
        <v>325.12714633034784</v>
      </c>
      <c r="AJ6" s="310">
        <v>328.96223065589072</v>
      </c>
      <c r="AK6" s="319">
        <v>332.79237561342444</v>
      </c>
      <c r="AL6" s="320">
        <v>336.33418497934861</v>
      </c>
      <c r="AM6" s="320">
        <v>339.61432918106715</v>
      </c>
      <c r="AN6" s="320">
        <v>342.91711195572236</v>
      </c>
      <c r="AO6" s="310">
        <v>345.99048061598808</v>
      </c>
      <c r="AP6" s="319">
        <v>348.85474034047985</v>
      </c>
      <c r="AQ6" s="320">
        <v>351.75846373438259</v>
      </c>
      <c r="AR6" s="320">
        <v>354.47340030312381</v>
      </c>
      <c r="AS6" s="320">
        <v>357.23126051998906</v>
      </c>
      <c r="AT6" s="310">
        <v>359.81120157247261</v>
      </c>
      <c r="AU6" s="319">
        <v>362.22007294971263</v>
      </c>
      <c r="AV6" s="320">
        <v>364.65801511406102</v>
      </c>
      <c r="AW6" s="320">
        <v>366.91884961898148</v>
      </c>
      <c r="AX6" s="320">
        <v>369.18686608561319</v>
      </c>
      <c r="AY6" s="310">
        <v>371.25924724210176</v>
      </c>
      <c r="AZ6" s="319">
        <v>373.12604701596973</v>
      </c>
      <c r="BA6" s="320">
        <v>374.94259027273375</v>
      </c>
      <c r="BB6" s="320">
        <v>376.51409982215876</v>
      </c>
      <c r="BC6" s="320">
        <v>377.9803218120573</v>
      </c>
      <c r="BD6" s="310">
        <v>379.1469207512705</v>
      </c>
      <c r="BE6" s="319">
        <v>379.98440633208037</v>
      </c>
      <c r="BF6" s="320">
        <v>380.60466132804129</v>
      </c>
      <c r="BG6" s="320">
        <v>380.8166031434929</v>
      </c>
      <c r="BH6" s="320">
        <v>380.71593560715206</v>
      </c>
      <c r="BI6" s="310">
        <v>380.10979455805585</v>
      </c>
    </row>
    <row r="7" spans="1:61">
      <c r="A7" s="341" t="s">
        <v>796</v>
      </c>
      <c r="B7" s="319">
        <v>142.67759884315771</v>
      </c>
      <c r="C7" s="320">
        <v>155.11161787625451</v>
      </c>
      <c r="D7" s="320">
        <v>168.00977419966193</v>
      </c>
      <c r="E7" s="320">
        <v>172.19592100189269</v>
      </c>
      <c r="F7" s="310">
        <v>220.70552937662674</v>
      </c>
      <c r="G7" s="319">
        <v>258.69669149630755</v>
      </c>
      <c r="H7" s="320">
        <v>308.08955433441912</v>
      </c>
      <c r="I7" s="320">
        <v>362.65431949133165</v>
      </c>
      <c r="J7" s="320">
        <v>413.53049836424066</v>
      </c>
      <c r="K7" s="310">
        <v>459.42682870335972</v>
      </c>
      <c r="L7" s="319">
        <v>495.97386362929348</v>
      </c>
      <c r="M7" s="320">
        <v>529.44593054837696</v>
      </c>
      <c r="N7" s="320">
        <v>556.81977784780952</v>
      </c>
      <c r="O7" s="320">
        <v>572.01210091127689</v>
      </c>
      <c r="P7" s="310">
        <v>596.99979835069701</v>
      </c>
      <c r="Q7" s="319">
        <v>638.06904035145806</v>
      </c>
      <c r="R7" s="320">
        <v>662.13517181947589</v>
      </c>
      <c r="S7" s="320">
        <v>684.87797959737134</v>
      </c>
      <c r="T7" s="302">
        <v>695.3355958575695</v>
      </c>
      <c r="U7" s="303">
        <v>670.81136603393134</v>
      </c>
      <c r="V7" s="319">
        <v>748.21274107466286</v>
      </c>
      <c r="W7" s="320">
        <v>780.20199212275361</v>
      </c>
      <c r="X7" s="320">
        <v>812.30076519500403</v>
      </c>
      <c r="Y7" s="320">
        <v>842.60948645558017</v>
      </c>
      <c r="Z7" s="310">
        <v>871.1851697077467</v>
      </c>
      <c r="AA7" s="319">
        <v>899.74327366920556</v>
      </c>
      <c r="AB7" s="320">
        <v>926.63464499951556</v>
      </c>
      <c r="AC7" s="320">
        <v>953.51634662010497</v>
      </c>
      <c r="AD7" s="320">
        <v>978.82739169294337</v>
      </c>
      <c r="AE7" s="310">
        <v>1002.6599522372615</v>
      </c>
      <c r="AF7" s="319">
        <v>1026.5077430959525</v>
      </c>
      <c r="AG7" s="320">
        <v>1049.0037243664242</v>
      </c>
      <c r="AH7" s="320">
        <v>1070.2462538201157</v>
      </c>
      <c r="AI7" s="320">
        <v>1091.5813665842429</v>
      </c>
      <c r="AJ7" s="310">
        <v>1111.7997028341194</v>
      </c>
      <c r="AK7" s="319">
        <v>1132.1891889059755</v>
      </c>
      <c r="AL7" s="320">
        <v>1151.5945071028941</v>
      </c>
      <c r="AM7" s="320">
        <v>1170.1034237260276</v>
      </c>
      <c r="AN7" s="320">
        <v>1188.8711913628315</v>
      </c>
      <c r="AO7" s="310">
        <v>1206.852795053951</v>
      </c>
      <c r="AP7" s="319">
        <v>1224.1165992208948</v>
      </c>
      <c r="AQ7" s="320">
        <v>1241.6936334522625</v>
      </c>
      <c r="AR7" s="320">
        <v>1258.621710579014</v>
      </c>
      <c r="AS7" s="320">
        <v>1275.8741006144048</v>
      </c>
      <c r="AT7" s="310">
        <v>1292.5091649589656</v>
      </c>
      <c r="AU7" s="319">
        <v>1308.5440450652684</v>
      </c>
      <c r="AV7" s="320">
        <v>1324.8339212885887</v>
      </c>
      <c r="AW7" s="320">
        <v>1340.4835944703377</v>
      </c>
      <c r="AX7" s="320">
        <v>1356.2881899507818</v>
      </c>
      <c r="AY7" s="310">
        <v>1371.3556170477359</v>
      </c>
      <c r="AZ7" s="319">
        <v>1385.6283948398582</v>
      </c>
      <c r="BA7" s="320">
        <v>1399.7841476928584</v>
      </c>
      <c r="BB7" s="320">
        <v>1412.9480652114275</v>
      </c>
      <c r="BC7" s="320">
        <v>1425.7323878409861</v>
      </c>
      <c r="BD7" s="310">
        <v>1437.2514481962482</v>
      </c>
      <c r="BE7" s="319">
        <v>1447.3513137052903</v>
      </c>
      <c r="BF7" s="320">
        <v>1456.521594185818</v>
      </c>
      <c r="BG7" s="320">
        <v>1463.8717735941666</v>
      </c>
      <c r="BH7" s="320">
        <v>1469.817647128823</v>
      </c>
      <c r="BI7" s="310">
        <v>1473.4476788480245</v>
      </c>
    </row>
    <row r="8" spans="1:61">
      <c r="A8" s="341" t="s">
        <v>797</v>
      </c>
      <c r="B8" s="319">
        <v>28.907857105228402</v>
      </c>
      <c r="C8" s="320">
        <v>31.407853694247397</v>
      </c>
      <c r="D8" s="320">
        <v>34.042833328960874</v>
      </c>
      <c r="E8" s="320">
        <v>34.898248407619711</v>
      </c>
      <c r="F8" s="310">
        <v>37.013428580984687</v>
      </c>
      <c r="G8" s="319">
        <v>41.276079811978974</v>
      </c>
      <c r="H8" s="320">
        <v>44.366506223656302</v>
      </c>
      <c r="I8" s="320">
        <v>45.901355165277714</v>
      </c>
      <c r="J8" s="320">
        <v>45.230483054863313</v>
      </c>
      <c r="K8" s="310">
        <v>47.308357132487728</v>
      </c>
      <c r="L8" s="319">
        <v>45.68500066747044</v>
      </c>
      <c r="M8" s="320">
        <v>48.142961899279804</v>
      </c>
      <c r="N8" s="320">
        <v>49.308449979454252</v>
      </c>
      <c r="O8" s="320">
        <v>56.566220522357192</v>
      </c>
      <c r="P8" s="310">
        <v>58.730595238806302</v>
      </c>
      <c r="Q8" s="319">
        <v>60.517108698499086</v>
      </c>
      <c r="R8" s="320">
        <v>62.442035642665964</v>
      </c>
      <c r="S8" s="320">
        <v>63.317002863202767</v>
      </c>
      <c r="T8" s="302">
        <v>63.52315355531109</v>
      </c>
      <c r="U8" s="303">
        <v>50.842209327321726</v>
      </c>
      <c r="V8" s="319">
        <v>53.792104341215854</v>
      </c>
      <c r="W8" s="320">
        <v>55.410490354877787</v>
      </c>
      <c r="X8" s="320">
        <v>57.005693171907744</v>
      </c>
      <c r="Y8" s="320">
        <v>58.471228060400712</v>
      </c>
      <c r="Z8" s="310">
        <v>59.814583507604944</v>
      </c>
      <c r="AA8" s="319">
        <v>61.134311236336224</v>
      </c>
      <c r="AB8" s="320">
        <v>62.34089970407323</v>
      </c>
      <c r="AC8" s="320">
        <v>63.527285459004318</v>
      </c>
      <c r="AD8" s="320">
        <v>64.61028556452348</v>
      </c>
      <c r="AE8" s="310">
        <v>65.597576287024552</v>
      </c>
      <c r="AF8" s="319">
        <v>66.570218310174653</v>
      </c>
      <c r="AG8" s="320">
        <v>67.457178600563324</v>
      </c>
      <c r="AH8" s="320">
        <v>68.265620561761253</v>
      </c>
      <c r="AI8" s="320">
        <v>69.066431224200002</v>
      </c>
      <c r="AJ8" s="310">
        <v>69.798153646844426</v>
      </c>
      <c r="AK8" s="319">
        <v>70.52736035337351</v>
      </c>
      <c r="AL8" s="320">
        <v>71.196136472840791</v>
      </c>
      <c r="AM8" s="320">
        <v>71.810137298381306</v>
      </c>
      <c r="AN8" s="320">
        <v>72.427526259123809</v>
      </c>
      <c r="AO8" s="310">
        <v>72.996947935916893</v>
      </c>
      <c r="AP8" s="319">
        <v>73.522691842129134</v>
      </c>
      <c r="AQ8" s="320">
        <v>74.055424126746004</v>
      </c>
      <c r="AR8" s="320">
        <v>74.548776474914689</v>
      </c>
      <c r="AS8" s="320">
        <v>75.049871611563191</v>
      </c>
      <c r="AT8" s="310">
        <v>75.513937315623011</v>
      </c>
      <c r="AU8" s="319">
        <v>75.942474602907737</v>
      </c>
      <c r="AV8" s="320">
        <v>76.376061142638591</v>
      </c>
      <c r="AW8" s="320">
        <v>76.773032597903253</v>
      </c>
      <c r="AX8" s="320">
        <v>77.170688056432425</v>
      </c>
      <c r="AY8" s="310">
        <v>77.52813699136766</v>
      </c>
      <c r="AZ8" s="319">
        <v>77.843494032931787</v>
      </c>
      <c r="BA8" s="320">
        <v>78.148132989305338</v>
      </c>
      <c r="BB8" s="320">
        <v>78.402929959990217</v>
      </c>
      <c r="BC8" s="320">
        <v>78.636089674031936</v>
      </c>
      <c r="BD8" s="310">
        <v>78.80867819862155</v>
      </c>
      <c r="BE8" s="319">
        <v>78.914946297740485</v>
      </c>
      <c r="BF8" s="320">
        <v>78.977476299853578</v>
      </c>
      <c r="BG8" s="320">
        <v>78.958137476605032</v>
      </c>
      <c r="BH8" s="320">
        <v>78.876267382807654</v>
      </c>
      <c r="BI8" s="310">
        <v>78.69347557091433</v>
      </c>
    </row>
    <row r="9" spans="1:61">
      <c r="A9" s="341" t="s">
        <v>798</v>
      </c>
      <c r="B9" s="319">
        <v>136.85982795883177</v>
      </c>
      <c r="C9" s="320">
        <v>124.7318444993311</v>
      </c>
      <c r="D9" s="320">
        <v>129.8838048643577</v>
      </c>
      <c r="E9" s="320">
        <v>140.78749743503494</v>
      </c>
      <c r="F9" s="310">
        <v>147.08442234526498</v>
      </c>
      <c r="G9" s="319">
        <v>173.34652120721805</v>
      </c>
      <c r="H9" s="320">
        <v>240.89563519895418</v>
      </c>
      <c r="I9" s="320">
        <v>260.93557189765073</v>
      </c>
      <c r="J9" s="320">
        <v>335.21458128331261</v>
      </c>
      <c r="K9" s="310">
        <v>338.05690581571912</v>
      </c>
      <c r="L9" s="319">
        <v>362.45053898344548</v>
      </c>
      <c r="M9" s="320">
        <v>383.52890331205271</v>
      </c>
      <c r="N9" s="320">
        <v>431.90607097025423</v>
      </c>
      <c r="O9" s="320">
        <v>516.16676226650941</v>
      </c>
      <c r="P9" s="310">
        <v>627.2623902561985</v>
      </c>
      <c r="Q9" s="319">
        <v>710.59579271569282</v>
      </c>
      <c r="R9" s="320">
        <v>774.10420435928791</v>
      </c>
      <c r="S9" s="320">
        <v>827.48144198037278</v>
      </c>
      <c r="T9" s="302">
        <v>904.63393574780787</v>
      </c>
      <c r="U9" s="303">
        <v>987.13228041827597</v>
      </c>
      <c r="V9" s="319">
        <v>1074.131193448075</v>
      </c>
      <c r="W9" s="320">
        <v>1161.4081783935508</v>
      </c>
      <c r="X9" s="320">
        <v>1252.7903263141436</v>
      </c>
      <c r="Y9" s="320">
        <v>1343.7128366683653</v>
      </c>
      <c r="Z9" s="310">
        <v>1433.9516741580119</v>
      </c>
      <c r="AA9" s="319">
        <v>1527.6610058062931</v>
      </c>
      <c r="AB9" s="320">
        <v>1620.4473345532156</v>
      </c>
      <c r="AC9" s="320">
        <v>1716.6011619360731</v>
      </c>
      <c r="AD9" s="320">
        <v>1811.7131297845137</v>
      </c>
      <c r="AE9" s="310">
        <v>1905.7485066219153</v>
      </c>
      <c r="AF9" s="319">
        <v>2002.9521968223428</v>
      </c>
      <c r="AG9" s="320">
        <v>2099.1431237193533</v>
      </c>
      <c r="AH9" s="320">
        <v>2194.3809668931008</v>
      </c>
      <c r="AI9" s="320">
        <v>2292.8360546090557</v>
      </c>
      <c r="AJ9" s="310">
        <v>2390.5436076074884</v>
      </c>
      <c r="AK9" s="319">
        <v>2491.7177572020346</v>
      </c>
      <c r="AL9" s="320">
        <v>2592.4079458140927</v>
      </c>
      <c r="AM9" s="320">
        <v>2692.7554490927355</v>
      </c>
      <c r="AN9" s="320">
        <v>2796.8454642183838</v>
      </c>
      <c r="AO9" s="310">
        <v>2900.8808758971068</v>
      </c>
      <c r="AP9" s="319">
        <v>3004.9925758268082</v>
      </c>
      <c r="AQ9" s="320">
        <v>3113.1002324496822</v>
      </c>
      <c r="AR9" s="320">
        <v>3221.4938200585098</v>
      </c>
      <c r="AS9" s="320">
        <v>3334.043244147847</v>
      </c>
      <c r="AT9" s="310">
        <v>3446.9671716561174</v>
      </c>
      <c r="AU9" s="319">
        <v>3560.2412476445606</v>
      </c>
      <c r="AV9" s="320">
        <v>3677.4809723963035</v>
      </c>
      <c r="AW9" s="320">
        <v>3794.8502198647138</v>
      </c>
      <c r="AX9" s="320">
        <v>3915.8302315357</v>
      </c>
      <c r="AY9" s="310">
        <v>4036.4155200648879</v>
      </c>
      <c r="AZ9" s="319">
        <v>4156.1989700713384</v>
      </c>
      <c r="BA9" s="320">
        <v>4278.2668825893234</v>
      </c>
      <c r="BB9" s="320">
        <v>4398.3814040047264</v>
      </c>
      <c r="BC9" s="320">
        <v>4519.3695274376059</v>
      </c>
      <c r="BD9" s="310">
        <v>4636.7058106607183</v>
      </c>
      <c r="BE9" s="319">
        <v>4749.3091883645639</v>
      </c>
      <c r="BF9" s="320">
        <v>4859.4119286528203</v>
      </c>
      <c r="BG9" s="320">
        <v>4962.0753099060057</v>
      </c>
      <c r="BH9" s="320">
        <v>5059.1168470990433</v>
      </c>
      <c r="BI9" s="310">
        <v>5145.2133034706021</v>
      </c>
    </row>
    <row r="10" spans="1:61">
      <c r="A10" s="341" t="s">
        <v>799</v>
      </c>
      <c r="B10" s="319">
        <v>84.965311670644496</v>
      </c>
      <c r="C10" s="320">
        <v>98.927028534499357</v>
      </c>
      <c r="D10" s="320">
        <v>125.8257187721637</v>
      </c>
      <c r="E10" s="320">
        <v>162.00750619832587</v>
      </c>
      <c r="F10" s="310">
        <v>169.67117961575627</v>
      </c>
      <c r="G10" s="319">
        <v>181.78393321292475</v>
      </c>
      <c r="H10" s="320">
        <v>219.5981018120992</v>
      </c>
      <c r="I10" s="320">
        <v>205.06215665985133</v>
      </c>
      <c r="J10" s="320">
        <v>279.78525120118388</v>
      </c>
      <c r="K10" s="310">
        <v>217.38732870354093</v>
      </c>
      <c r="L10" s="319">
        <v>208.85497468263438</v>
      </c>
      <c r="M10" s="320">
        <v>237.62770736869115</v>
      </c>
      <c r="N10" s="320">
        <v>297.12137646324823</v>
      </c>
      <c r="O10" s="320">
        <v>325.33245756499952</v>
      </c>
      <c r="P10" s="310">
        <v>368.76494404058008</v>
      </c>
      <c r="Q10" s="319">
        <v>469.2685072159295</v>
      </c>
      <c r="R10" s="320">
        <v>416.93808228795683</v>
      </c>
      <c r="S10" s="320">
        <v>446.5979832155885</v>
      </c>
      <c r="T10" s="302">
        <v>456.89882967970215</v>
      </c>
      <c r="U10" s="303">
        <v>467.4287540810987</v>
      </c>
      <c r="V10" s="319">
        <v>480.19523146572482</v>
      </c>
      <c r="W10" s="320">
        <v>484.24262639088386</v>
      </c>
      <c r="X10" s="320">
        <v>487.95718772854644</v>
      </c>
      <c r="Y10" s="320">
        <v>490.8221708932615</v>
      </c>
      <c r="Z10" s="310">
        <v>492.92005198360999</v>
      </c>
      <c r="AA10" s="319">
        <v>494.7645656806169</v>
      </c>
      <c r="AB10" s="320">
        <v>495.94339201348606</v>
      </c>
      <c r="AC10" s="320">
        <v>496.92045827678356</v>
      </c>
      <c r="AD10" s="320">
        <v>497.3238336601446</v>
      </c>
      <c r="AE10" s="310">
        <v>497.21413173683254</v>
      </c>
      <c r="AF10" s="319">
        <v>496.9727834758956</v>
      </c>
      <c r="AG10" s="320">
        <v>496.29497224373654</v>
      </c>
      <c r="AH10" s="320">
        <v>495.22981513760004</v>
      </c>
      <c r="AI10" s="320">
        <v>494.09354056085027</v>
      </c>
      <c r="AJ10" s="310">
        <v>492.63187108987506</v>
      </c>
      <c r="AK10" s="319">
        <v>491.13218831583646</v>
      </c>
      <c r="AL10" s="320">
        <v>489.36023411565958</v>
      </c>
      <c r="AM10" s="320">
        <v>487.34926074348738</v>
      </c>
      <c r="AN10" s="320">
        <v>485.33899024343532</v>
      </c>
      <c r="AO10" s="310">
        <v>483.12845264701843</v>
      </c>
      <c r="AP10" s="319">
        <v>480.74179285149438</v>
      </c>
      <c r="AQ10" s="320">
        <v>478.37915385890045</v>
      </c>
      <c r="AR10" s="320">
        <v>475.86494756283292</v>
      </c>
      <c r="AS10" s="320">
        <v>473.38057244260409</v>
      </c>
      <c r="AT10" s="310">
        <v>470.76030741936228</v>
      </c>
      <c r="AU10" s="319">
        <v>468.01470250427099</v>
      </c>
      <c r="AV10" s="320">
        <v>465.29453384529461</v>
      </c>
      <c r="AW10" s="320">
        <v>462.45105018764929</v>
      </c>
      <c r="AX10" s="320">
        <v>459.62008975264308</v>
      </c>
      <c r="AY10" s="310">
        <v>456.65939684814708</v>
      </c>
      <c r="AZ10" s="319">
        <v>453.56723654688193</v>
      </c>
      <c r="BA10" s="320">
        <v>450.45516395359732</v>
      </c>
      <c r="BB10" s="320">
        <v>447.19259165102324</v>
      </c>
      <c r="BC10" s="320">
        <v>443.87878287786475</v>
      </c>
      <c r="BD10" s="310">
        <v>440.38750112028777</v>
      </c>
      <c r="BE10" s="319">
        <v>436.7059368785811</v>
      </c>
      <c r="BF10" s="320">
        <v>432.91328584213142</v>
      </c>
      <c r="BG10" s="320">
        <v>428.89124691935751</v>
      </c>
      <c r="BH10" s="320">
        <v>424.70812920575759</v>
      </c>
      <c r="BI10" s="310">
        <v>420.24808236345763</v>
      </c>
    </row>
    <row r="11" spans="1:61">
      <c r="A11" s="342" t="s">
        <v>800</v>
      </c>
      <c r="B11" s="343">
        <v>235.11551400522509</v>
      </c>
      <c r="C11" s="344">
        <v>284.77824789874091</v>
      </c>
      <c r="D11" s="344">
        <v>306.18510064745311</v>
      </c>
      <c r="E11" s="344">
        <v>340.43358429849155</v>
      </c>
      <c r="F11" s="345">
        <v>373.10978676763631</v>
      </c>
      <c r="G11" s="343">
        <v>409.89771743918988</v>
      </c>
      <c r="H11" s="344">
        <v>469.91457408576798</v>
      </c>
      <c r="I11" s="344">
        <v>516.4556055536699</v>
      </c>
      <c r="J11" s="344">
        <v>564.84770398344779</v>
      </c>
      <c r="K11" s="345">
        <v>595.50401287571162</v>
      </c>
      <c r="L11" s="343">
        <v>633.40147379317693</v>
      </c>
      <c r="M11" s="344">
        <v>706.31313552659208</v>
      </c>
      <c r="N11" s="344">
        <v>798.85267546851799</v>
      </c>
      <c r="O11" s="344">
        <v>887.7737012078519</v>
      </c>
      <c r="P11" s="345">
        <v>976.63964237151049</v>
      </c>
      <c r="Q11" s="343">
        <v>1127.4393314864844</v>
      </c>
      <c r="R11" s="344">
        <v>1250.2192844048072</v>
      </c>
      <c r="S11" s="344">
        <v>1319.3519234787964</v>
      </c>
      <c r="T11" s="346">
        <v>1470.7084272472389</v>
      </c>
      <c r="U11" s="347">
        <v>1859.5782739025597</v>
      </c>
      <c r="V11" s="343">
        <v>1786.48602398055</v>
      </c>
      <c r="W11" s="344">
        <v>1909.8288158330515</v>
      </c>
      <c r="X11" s="344">
        <v>2031.7467017928889</v>
      </c>
      <c r="Y11" s="344">
        <v>2144.3443341046873</v>
      </c>
      <c r="Z11" s="345">
        <v>2247.9384002850302</v>
      </c>
      <c r="AA11" s="343">
        <v>2349.3115950077308</v>
      </c>
      <c r="AB11" s="344">
        <v>2441.9655784964152</v>
      </c>
      <c r="AC11" s="344">
        <v>2532.2810301510649</v>
      </c>
      <c r="AD11" s="344">
        <v>2614.3209472189396</v>
      </c>
      <c r="AE11" s="345">
        <v>2688.5722888504733</v>
      </c>
      <c r="AF11" s="343">
        <v>2760.5291447486534</v>
      </c>
      <c r="AG11" s="344">
        <v>2825.2631684571975</v>
      </c>
      <c r="AH11" s="344">
        <v>2883.259627597125</v>
      </c>
      <c r="AI11" s="344">
        <v>2939.2155237127722</v>
      </c>
      <c r="AJ11" s="345">
        <v>2988.9984325840987</v>
      </c>
      <c r="AK11" s="343">
        <v>3036.9305130174694</v>
      </c>
      <c r="AL11" s="344">
        <v>3079.204450790518</v>
      </c>
      <c r="AM11" s="344">
        <v>3116.2074421857747</v>
      </c>
      <c r="AN11" s="344">
        <v>3151.5726653728652</v>
      </c>
      <c r="AO11" s="345">
        <v>3182.048816351743</v>
      </c>
      <c r="AP11" s="343">
        <v>3207.9235788450055</v>
      </c>
      <c r="AQ11" s="344">
        <v>3232.2136546247416</v>
      </c>
      <c r="AR11" s="344">
        <v>3252.1103430663043</v>
      </c>
      <c r="AS11" s="344">
        <v>3270.3183824929433</v>
      </c>
      <c r="AT11" s="345">
        <v>3284.2199499718054</v>
      </c>
      <c r="AU11" s="343">
        <v>3293.928068660909</v>
      </c>
      <c r="AV11" s="344">
        <v>3301.6351526747712</v>
      </c>
      <c r="AW11" s="344">
        <v>3305.0636876063149</v>
      </c>
      <c r="AX11" s="344">
        <v>3306.1484946444111</v>
      </c>
      <c r="AY11" s="345">
        <v>3302.7812639710123</v>
      </c>
      <c r="AZ11" s="343">
        <v>3294.9477148865617</v>
      </c>
      <c r="BA11" s="344">
        <v>3284.1926317282882</v>
      </c>
      <c r="BB11" s="344">
        <v>3268.7248690696229</v>
      </c>
      <c r="BC11" s="344">
        <v>3249.9070559744546</v>
      </c>
      <c r="BD11" s="345">
        <v>3226.1372768014503</v>
      </c>
      <c r="BE11" s="343">
        <v>3197.3956312517871</v>
      </c>
      <c r="BF11" s="344">
        <v>3164.7996831064693</v>
      </c>
      <c r="BG11" s="344">
        <v>3127.0915563880858</v>
      </c>
      <c r="BH11" s="344">
        <v>3085.2930233155466</v>
      </c>
      <c r="BI11" s="345">
        <v>3038.3618229584822</v>
      </c>
    </row>
    <row r="12" spans="1:61">
      <c r="A12" s="348"/>
      <c r="B12" s="349"/>
      <c r="C12" s="308"/>
      <c r="D12" s="308"/>
      <c r="E12" s="308"/>
      <c r="F12" s="350"/>
      <c r="G12" s="349"/>
      <c r="H12" s="308"/>
      <c r="I12" s="308"/>
      <c r="J12" s="308"/>
      <c r="K12" s="350"/>
      <c r="L12" s="349"/>
      <c r="M12" s="308"/>
      <c r="N12" s="308"/>
      <c r="O12" s="308"/>
      <c r="P12" s="350"/>
      <c r="Q12" s="349"/>
      <c r="R12" s="308"/>
      <c r="S12" s="308"/>
      <c r="T12" s="298"/>
      <c r="U12" s="299"/>
      <c r="V12" s="349"/>
      <c r="W12" s="308"/>
      <c r="X12" s="308"/>
      <c r="Y12" s="308"/>
      <c r="Z12" s="350"/>
      <c r="AA12" s="349"/>
      <c r="AB12" s="308"/>
      <c r="AC12" s="308"/>
      <c r="AD12" s="308"/>
      <c r="AE12" s="350"/>
      <c r="AF12" s="349"/>
      <c r="AG12" s="308"/>
      <c r="AH12" s="308"/>
      <c r="AI12" s="308"/>
      <c r="AJ12" s="350"/>
      <c r="AK12" s="349"/>
      <c r="AL12" s="308"/>
      <c r="AM12" s="308"/>
      <c r="AN12" s="308"/>
      <c r="AO12" s="350"/>
      <c r="AP12" s="349"/>
      <c r="AQ12" s="308"/>
      <c r="AR12" s="308"/>
      <c r="AS12" s="308"/>
      <c r="AT12" s="350"/>
      <c r="AU12" s="349"/>
      <c r="AV12" s="308"/>
      <c r="AW12" s="308"/>
      <c r="AX12" s="308"/>
      <c r="AY12" s="350"/>
      <c r="AZ12" s="349"/>
      <c r="BA12" s="308"/>
      <c r="BB12" s="308"/>
      <c r="BC12" s="308"/>
      <c r="BD12" s="350"/>
      <c r="BE12" s="349"/>
      <c r="BF12" s="308"/>
      <c r="BG12" s="308"/>
      <c r="BH12" s="308"/>
      <c r="BI12" s="350"/>
    </row>
    <row r="13" spans="1:61" s="339" customFormat="1">
      <c r="A13" s="351" t="s">
        <v>253</v>
      </c>
      <c r="B13" s="336"/>
      <c r="C13" s="337"/>
      <c r="D13" s="337"/>
      <c r="E13" s="337"/>
      <c r="F13" s="338"/>
      <c r="G13" s="336"/>
      <c r="H13" s="337"/>
      <c r="I13" s="337"/>
      <c r="J13" s="337"/>
      <c r="K13" s="338"/>
      <c r="L13" s="336"/>
      <c r="M13" s="337">
        <v>1212.8828477440063</v>
      </c>
      <c r="N13" s="337">
        <v>1203.3152313810692</v>
      </c>
      <c r="O13" s="337">
        <v>1242.3555575082455</v>
      </c>
      <c r="P13" s="338">
        <v>1209.982171848648</v>
      </c>
      <c r="Q13" s="336">
        <v>1216.9217646432749</v>
      </c>
      <c r="R13" s="337">
        <v>1302.7356048767585</v>
      </c>
      <c r="S13" s="337">
        <v>1368.9007029558907</v>
      </c>
      <c r="T13" s="294">
        <f>SUM(S14:S38)</f>
        <v>1368.9007029558909</v>
      </c>
      <c r="U13" s="295">
        <f t="shared" ref="U13:BI13" si="0">SUM(T14:T38)</f>
        <v>1324.347322013306</v>
      </c>
      <c r="V13" s="336">
        <f t="shared" si="0"/>
        <v>1330.4484539942628</v>
      </c>
      <c r="W13" s="337">
        <f t="shared" si="0"/>
        <v>1446.9883298258173</v>
      </c>
      <c r="X13" s="337">
        <f t="shared" si="0"/>
        <v>1452.7072284384358</v>
      </c>
      <c r="Y13" s="337">
        <f t="shared" si="0"/>
        <v>1457.4865113368151</v>
      </c>
      <c r="Z13" s="338">
        <f t="shared" si="0"/>
        <v>1461.4602737077078</v>
      </c>
      <c r="AA13" s="336">
        <f t="shared" si="0"/>
        <v>1464.7443405034194</v>
      </c>
      <c r="AB13" s="337">
        <f t="shared" si="0"/>
        <v>1467.4385133535366</v>
      </c>
      <c r="AC13" s="337">
        <f t="shared" si="0"/>
        <v>1469.628611915987</v>
      </c>
      <c r="AD13" s="337">
        <f t="shared" si="0"/>
        <v>1471.3883058787317</v>
      </c>
      <c r="AE13" s="338">
        <f t="shared" si="0"/>
        <v>1472.7807433348166</v>
      </c>
      <c r="AF13" s="336">
        <f t="shared" si="0"/>
        <v>1473.8599870994517</v>
      </c>
      <c r="AG13" s="337">
        <f t="shared" si="0"/>
        <v>1474.6722737997738</v>
      </c>
      <c r="AH13" s="337">
        <f t="shared" si="0"/>
        <v>1475.2571120508414</v>
      </c>
      <c r="AI13" s="337">
        <f t="shared" si="0"/>
        <v>1475.6482363243269</v>
      </c>
      <c r="AJ13" s="338">
        <f t="shared" si="0"/>
        <v>1475.8744326437893</v>
      </c>
      <c r="AK13" s="336">
        <f t="shared" si="0"/>
        <v>1475.9602513033299</v>
      </c>
      <c r="AL13" s="337">
        <f t="shared" si="0"/>
        <v>1475.926620614094</v>
      </c>
      <c r="AM13" s="337">
        <f t="shared" si="0"/>
        <v>1475.7913743780416</v>
      </c>
      <c r="AN13" s="337">
        <f t="shared" si="0"/>
        <v>1475.5697044648873</v>
      </c>
      <c r="AO13" s="338">
        <f t="shared" si="0"/>
        <v>1475.2745485860812</v>
      </c>
      <c r="AP13" s="336">
        <f t="shared" si="0"/>
        <v>1474.9169221550681</v>
      </c>
      <c r="AQ13" s="337">
        <f t="shared" si="0"/>
        <v>1474.5062020151533</v>
      </c>
      <c r="AR13" s="337">
        <f t="shared" si="0"/>
        <v>1474.0503688133745</v>
      </c>
      <c r="AS13" s="337">
        <f t="shared" si="0"/>
        <v>1473.5562139015478</v>
      </c>
      <c r="AT13" s="338">
        <f t="shared" si="0"/>
        <v>1473.029515850591</v>
      </c>
      <c r="AU13" s="336">
        <f t="shared" si="0"/>
        <v>1472.4751909646377</v>
      </c>
      <c r="AV13" s="337">
        <f t="shared" si="0"/>
        <v>1471.8974215696712</v>
      </c>
      <c r="AW13" s="337">
        <f t="shared" si="0"/>
        <v>1471.2997653187779</v>
      </c>
      <c r="AX13" s="337">
        <f t="shared" si="0"/>
        <v>1470.6852482943198</v>
      </c>
      <c r="AY13" s="338">
        <f t="shared" si="0"/>
        <v>1470.0564442881514</v>
      </c>
      <c r="AZ13" s="336">
        <f t="shared" si="0"/>
        <v>1469.4155422968581</v>
      </c>
      <c r="BA13" s="337">
        <f t="shared" si="0"/>
        <v>1468.7644039730069</v>
      </c>
      <c r="BB13" s="337">
        <f t="shared" si="0"/>
        <v>1468.1046125191981</v>
      </c>
      <c r="BC13" s="337">
        <f t="shared" si="0"/>
        <v>1467.4375142938281</v>
      </c>
      <c r="BD13" s="338">
        <f t="shared" si="0"/>
        <v>1466.7642542108529</v>
      </c>
      <c r="BE13" s="336">
        <f t="shared" si="0"/>
        <v>1466.0858058563083</v>
      </c>
      <c r="BF13" s="337">
        <f t="shared" si="0"/>
        <v>1465.4029971079212</v>
      </c>
      <c r="BG13" s="337">
        <f t="shared" si="0"/>
        <v>1464.7165319277337</v>
      </c>
      <c r="BH13" s="337">
        <f t="shared" si="0"/>
        <v>1464.0270088982838</v>
      </c>
      <c r="BI13" s="338">
        <f t="shared" si="0"/>
        <v>1463.3349369881341</v>
      </c>
    </row>
    <row r="14" spans="1:61">
      <c r="A14" s="352" t="s">
        <v>646</v>
      </c>
      <c r="B14" s="353"/>
      <c r="C14" s="354"/>
      <c r="D14" s="354"/>
      <c r="E14" s="354"/>
      <c r="F14" s="355"/>
      <c r="G14" s="353"/>
      <c r="H14" s="354"/>
      <c r="I14" s="354"/>
      <c r="J14" s="354"/>
      <c r="K14" s="355"/>
      <c r="L14" s="353"/>
      <c r="M14" s="354">
        <v>0</v>
      </c>
      <c r="N14" s="354">
        <v>0</v>
      </c>
      <c r="O14" s="354">
        <v>0</v>
      </c>
      <c r="P14" s="355">
        <v>0</v>
      </c>
      <c r="Q14" s="353">
        <v>0</v>
      </c>
      <c r="R14" s="354">
        <v>0</v>
      </c>
      <c r="S14" s="354">
        <v>0</v>
      </c>
      <c r="T14" s="296">
        <v>0.1</v>
      </c>
      <c r="U14" s="297">
        <v>0.1</v>
      </c>
      <c r="V14" s="353">
        <v>0.1</v>
      </c>
      <c r="W14" s="354">
        <v>0.1</v>
      </c>
      <c r="X14" s="354">
        <v>0.1</v>
      </c>
      <c r="Y14" s="354">
        <v>0.1</v>
      </c>
      <c r="Z14" s="355">
        <v>0.1</v>
      </c>
      <c r="AA14" s="353">
        <v>0.1</v>
      </c>
      <c r="AB14" s="354">
        <v>0.1</v>
      </c>
      <c r="AC14" s="354">
        <v>0.1</v>
      </c>
      <c r="AD14" s="354">
        <v>0.1</v>
      </c>
      <c r="AE14" s="355">
        <v>0.1</v>
      </c>
      <c r="AF14" s="353">
        <v>0.1</v>
      </c>
      <c r="AG14" s="354">
        <v>0.1</v>
      </c>
      <c r="AH14" s="354">
        <v>0.1</v>
      </c>
      <c r="AI14" s="354">
        <v>0.1</v>
      </c>
      <c r="AJ14" s="355">
        <v>0.1</v>
      </c>
      <c r="AK14" s="353">
        <v>0.1</v>
      </c>
      <c r="AL14" s="354">
        <v>0.1</v>
      </c>
      <c r="AM14" s="354">
        <v>0.1</v>
      </c>
      <c r="AN14" s="354">
        <v>0.1</v>
      </c>
      <c r="AO14" s="355">
        <v>0.1</v>
      </c>
      <c r="AP14" s="353">
        <v>0.1</v>
      </c>
      <c r="AQ14" s="354">
        <v>0.1</v>
      </c>
      <c r="AR14" s="354">
        <v>0.1</v>
      </c>
      <c r="AS14" s="354">
        <v>0.1</v>
      </c>
      <c r="AT14" s="355">
        <v>0.1</v>
      </c>
      <c r="AU14" s="353">
        <v>0.1</v>
      </c>
      <c r="AV14" s="354">
        <v>0.1</v>
      </c>
      <c r="AW14" s="354">
        <v>0.1</v>
      </c>
      <c r="AX14" s="354">
        <v>0.1</v>
      </c>
      <c r="AY14" s="355">
        <v>0.1</v>
      </c>
      <c r="AZ14" s="353">
        <v>0.1</v>
      </c>
      <c r="BA14" s="354">
        <v>0.1</v>
      </c>
      <c r="BB14" s="354">
        <v>0.1</v>
      </c>
      <c r="BC14" s="354">
        <v>0.1</v>
      </c>
      <c r="BD14" s="355">
        <v>0.1</v>
      </c>
      <c r="BE14" s="353">
        <v>0.1</v>
      </c>
      <c r="BF14" s="354">
        <v>0.1</v>
      </c>
      <c r="BG14" s="354">
        <v>0.1</v>
      </c>
      <c r="BH14" s="354">
        <v>0.1</v>
      </c>
      <c r="BI14" s="355">
        <v>0.1</v>
      </c>
    </row>
    <row r="15" spans="1:61">
      <c r="A15" s="356" t="s">
        <v>647</v>
      </c>
      <c r="B15" s="349"/>
      <c r="C15" s="308"/>
      <c r="D15" s="308"/>
      <c r="E15" s="308"/>
      <c r="F15" s="350"/>
      <c r="G15" s="349"/>
      <c r="H15" s="308"/>
      <c r="I15" s="308"/>
      <c r="J15" s="308"/>
      <c r="K15" s="350"/>
      <c r="L15" s="349"/>
      <c r="M15" s="308">
        <v>0.9733208157992117</v>
      </c>
      <c r="N15" s="308">
        <v>0.9240701236820813</v>
      </c>
      <c r="O15" s="308">
        <v>0.92404195932854383</v>
      </c>
      <c r="P15" s="350">
        <v>0.79526145443552365</v>
      </c>
      <c r="Q15" s="349">
        <v>0.92058761209667184</v>
      </c>
      <c r="R15" s="308">
        <v>0</v>
      </c>
      <c r="S15" s="308">
        <v>0.67349530466925489</v>
      </c>
      <c r="T15" s="298">
        <v>1.5113843502954085</v>
      </c>
      <c r="U15" s="299">
        <v>1.4821967147614421</v>
      </c>
      <c r="V15" s="349">
        <v>1.2668833175627952</v>
      </c>
      <c r="W15" s="308">
        <v>1.3146212504470169</v>
      </c>
      <c r="X15" s="308">
        <v>1.3584070283323746</v>
      </c>
      <c r="Y15" s="308">
        <v>1.3992645386870739</v>
      </c>
      <c r="Z15" s="350">
        <v>1.4374412340102147</v>
      </c>
      <c r="AA15" s="349">
        <v>1.4731635376789167</v>
      </c>
      <c r="AB15" s="308">
        <v>1.5066379222131101</v>
      </c>
      <c r="AC15" s="308">
        <v>1.5380521807715795</v>
      </c>
      <c r="AD15" s="308">
        <v>1.5675767936726621</v>
      </c>
      <c r="AE15" s="350">
        <v>1.595366320407849</v>
      </c>
      <c r="AF15" s="349">
        <v>1.6215607692970877</v>
      </c>
      <c r="AG15" s="308">
        <v>1.6462869131144848</v>
      </c>
      <c r="AH15" s="308">
        <v>1.6696595309262927</v>
      </c>
      <c r="AI15" s="308">
        <v>1.6917825650182596</v>
      </c>
      <c r="AJ15" s="350">
        <v>1.712750187942073</v>
      </c>
      <c r="AK15" s="349">
        <v>1.7326477789911059</v>
      </c>
      <c r="AL15" s="308">
        <v>1.7515528123089601</v>
      </c>
      <c r="AM15" s="308">
        <v>1.7695356607049506</v>
      </c>
      <c r="AN15" s="308">
        <v>1.7866603203779408</v>
      </c>
      <c r="AO15" s="350">
        <v>1.8029850623477495</v>
      </c>
      <c r="AP15" s="349">
        <v>1.8185630166172593</v>
      </c>
      <c r="AQ15" s="308">
        <v>1.8334426950549969</v>
      </c>
      <c r="AR15" s="308">
        <v>1.8476684587883117</v>
      </c>
      <c r="AS15" s="308">
        <v>1.8612809355870434</v>
      </c>
      <c r="AT15" s="350">
        <v>1.8743173923486527</v>
      </c>
      <c r="AU15" s="349">
        <v>1.8868120673959339</v>
      </c>
      <c r="AV15" s="308">
        <v>1.8987964668905462</v>
      </c>
      <c r="AW15" s="308">
        <v>1.9102996292664338</v>
      </c>
      <c r="AX15" s="308">
        <v>1.9213483612047215</v>
      </c>
      <c r="AY15" s="350">
        <v>1.9319674483109381</v>
      </c>
      <c r="AZ15" s="349">
        <v>1.9421798433235764</v>
      </c>
      <c r="BA15" s="308">
        <v>1.9520068343762043</v>
      </c>
      <c r="BB15" s="308">
        <v>1.9614681955579758</v>
      </c>
      <c r="BC15" s="308">
        <v>1.9705823217657119</v>
      </c>
      <c r="BD15" s="350">
        <v>1.9793663496150202</v>
      </c>
      <c r="BE15" s="349">
        <v>1.9878362659758517</v>
      </c>
      <c r="BF15" s="308">
        <v>1.9960070055177668</v>
      </c>
      <c r="BG15" s="308">
        <v>2.0038925384896897</v>
      </c>
      <c r="BH15" s="308">
        <v>2.0115059498166898</v>
      </c>
      <c r="BI15" s="350">
        <v>2.0188595104707394</v>
      </c>
    </row>
    <row r="16" spans="1:61">
      <c r="A16" s="356" t="s">
        <v>648</v>
      </c>
      <c r="B16" s="349"/>
      <c r="C16" s="308"/>
      <c r="D16" s="308"/>
      <c r="E16" s="308"/>
      <c r="F16" s="350"/>
      <c r="G16" s="349"/>
      <c r="H16" s="308"/>
      <c r="I16" s="308"/>
      <c r="J16" s="308"/>
      <c r="K16" s="350"/>
      <c r="L16" s="349"/>
      <c r="M16" s="308">
        <v>0</v>
      </c>
      <c r="N16" s="308">
        <v>0</v>
      </c>
      <c r="O16" s="308">
        <v>0</v>
      </c>
      <c r="P16" s="350">
        <v>0</v>
      </c>
      <c r="Q16" s="349">
        <v>0</v>
      </c>
      <c r="R16" s="308">
        <v>0</v>
      </c>
      <c r="S16" s="308">
        <v>0</v>
      </c>
      <c r="T16" s="298">
        <v>0.1</v>
      </c>
      <c r="U16" s="299">
        <v>0.1</v>
      </c>
      <c r="V16" s="349">
        <v>0.1</v>
      </c>
      <c r="W16" s="308">
        <v>0.1</v>
      </c>
      <c r="X16" s="308">
        <v>0.1</v>
      </c>
      <c r="Y16" s="308">
        <v>0.1</v>
      </c>
      <c r="Z16" s="350">
        <v>0.1</v>
      </c>
      <c r="AA16" s="349">
        <v>0.1</v>
      </c>
      <c r="AB16" s="308">
        <v>0.1</v>
      </c>
      <c r="AC16" s="308">
        <v>0.1</v>
      </c>
      <c r="AD16" s="308">
        <v>0.1</v>
      </c>
      <c r="AE16" s="350">
        <v>0.1</v>
      </c>
      <c r="AF16" s="349">
        <v>0.1</v>
      </c>
      <c r="AG16" s="308">
        <v>0.1</v>
      </c>
      <c r="AH16" s="308">
        <v>0.1</v>
      </c>
      <c r="AI16" s="308">
        <v>0.1</v>
      </c>
      <c r="AJ16" s="350">
        <v>0.1</v>
      </c>
      <c r="AK16" s="349">
        <v>0.1</v>
      </c>
      <c r="AL16" s="308">
        <v>0.1</v>
      </c>
      <c r="AM16" s="308">
        <v>0.1</v>
      </c>
      <c r="AN16" s="308">
        <v>0.1</v>
      </c>
      <c r="AO16" s="350">
        <v>0.1</v>
      </c>
      <c r="AP16" s="349">
        <v>0.1</v>
      </c>
      <c r="AQ16" s="308">
        <v>0.1</v>
      </c>
      <c r="AR16" s="308">
        <v>0.1</v>
      </c>
      <c r="AS16" s="308">
        <v>0.1</v>
      </c>
      <c r="AT16" s="350">
        <v>0.1</v>
      </c>
      <c r="AU16" s="349">
        <v>0.1</v>
      </c>
      <c r="AV16" s="308">
        <v>0.1</v>
      </c>
      <c r="AW16" s="308">
        <v>0.1</v>
      </c>
      <c r="AX16" s="308">
        <v>0.1</v>
      </c>
      <c r="AY16" s="350">
        <v>0.1</v>
      </c>
      <c r="AZ16" s="349">
        <v>0.1</v>
      </c>
      <c r="BA16" s="308">
        <v>0.1</v>
      </c>
      <c r="BB16" s="308">
        <v>0.1</v>
      </c>
      <c r="BC16" s="308">
        <v>0.1</v>
      </c>
      <c r="BD16" s="350">
        <v>0.1</v>
      </c>
      <c r="BE16" s="349">
        <v>0.1</v>
      </c>
      <c r="BF16" s="308">
        <v>0.1</v>
      </c>
      <c r="BG16" s="308">
        <v>0.1</v>
      </c>
      <c r="BH16" s="308">
        <v>0.1</v>
      </c>
      <c r="BI16" s="350">
        <v>0.1</v>
      </c>
    </row>
    <row r="17" spans="1:61">
      <c r="A17" s="356" t="s">
        <v>649</v>
      </c>
      <c r="B17" s="349"/>
      <c r="C17" s="308"/>
      <c r="D17" s="308"/>
      <c r="E17" s="308"/>
      <c r="F17" s="350"/>
      <c r="G17" s="349"/>
      <c r="H17" s="308"/>
      <c r="I17" s="308"/>
      <c r="J17" s="308"/>
      <c r="K17" s="350"/>
      <c r="L17" s="349"/>
      <c r="M17" s="308">
        <v>0</v>
      </c>
      <c r="N17" s="308">
        <v>0</v>
      </c>
      <c r="O17" s="308">
        <v>0</v>
      </c>
      <c r="P17" s="350">
        <v>0</v>
      </c>
      <c r="Q17" s="349">
        <v>0</v>
      </c>
      <c r="R17" s="308">
        <v>0</v>
      </c>
      <c r="S17" s="308">
        <v>0</v>
      </c>
      <c r="T17" s="298">
        <v>0.1</v>
      </c>
      <c r="U17" s="299">
        <v>0.1</v>
      </c>
      <c r="V17" s="349">
        <v>0.1</v>
      </c>
      <c r="W17" s="308">
        <v>0.1</v>
      </c>
      <c r="X17" s="308">
        <v>0.1</v>
      </c>
      <c r="Y17" s="308">
        <v>0.1</v>
      </c>
      <c r="Z17" s="350">
        <v>0.1</v>
      </c>
      <c r="AA17" s="349">
        <v>0.1</v>
      </c>
      <c r="AB17" s="308">
        <v>0.1</v>
      </c>
      <c r="AC17" s="308">
        <v>0.1</v>
      </c>
      <c r="AD17" s="308">
        <v>0.1</v>
      </c>
      <c r="AE17" s="350">
        <v>0.1</v>
      </c>
      <c r="AF17" s="349">
        <v>0.1</v>
      </c>
      <c r="AG17" s="308">
        <v>0.1</v>
      </c>
      <c r="AH17" s="308">
        <v>0.1</v>
      </c>
      <c r="AI17" s="308">
        <v>0.1</v>
      </c>
      <c r="AJ17" s="350">
        <v>0.1</v>
      </c>
      <c r="AK17" s="349">
        <v>0.1</v>
      </c>
      <c r="AL17" s="308">
        <v>0.1</v>
      </c>
      <c r="AM17" s="308">
        <v>0.1</v>
      </c>
      <c r="AN17" s="308">
        <v>0.1</v>
      </c>
      <c r="AO17" s="350">
        <v>0.1</v>
      </c>
      <c r="AP17" s="349">
        <v>0.1</v>
      </c>
      <c r="AQ17" s="308">
        <v>0.1</v>
      </c>
      <c r="AR17" s="308">
        <v>0.1</v>
      </c>
      <c r="AS17" s="308">
        <v>0.1</v>
      </c>
      <c r="AT17" s="350">
        <v>0.1</v>
      </c>
      <c r="AU17" s="349">
        <v>0.1</v>
      </c>
      <c r="AV17" s="308">
        <v>0.1</v>
      </c>
      <c r="AW17" s="308">
        <v>0.1</v>
      </c>
      <c r="AX17" s="308">
        <v>0.1</v>
      </c>
      <c r="AY17" s="350">
        <v>0.1</v>
      </c>
      <c r="AZ17" s="349">
        <v>0.1</v>
      </c>
      <c r="BA17" s="308">
        <v>0.1</v>
      </c>
      <c r="BB17" s="308">
        <v>0.1</v>
      </c>
      <c r="BC17" s="308">
        <v>0.1</v>
      </c>
      <c r="BD17" s="350">
        <v>0.1</v>
      </c>
      <c r="BE17" s="349">
        <v>0.1</v>
      </c>
      <c r="BF17" s="308">
        <v>0.1</v>
      </c>
      <c r="BG17" s="308">
        <v>0.1</v>
      </c>
      <c r="BH17" s="308">
        <v>0.1</v>
      </c>
      <c r="BI17" s="350">
        <v>0.1</v>
      </c>
    </row>
    <row r="18" spans="1:61">
      <c r="A18" s="356" t="s">
        <v>650</v>
      </c>
      <c r="B18" s="349"/>
      <c r="C18" s="308"/>
      <c r="D18" s="308"/>
      <c r="E18" s="308"/>
      <c r="F18" s="350"/>
      <c r="G18" s="349"/>
      <c r="H18" s="308"/>
      <c r="I18" s="308"/>
      <c r="J18" s="308"/>
      <c r="K18" s="350"/>
      <c r="L18" s="349"/>
      <c r="M18" s="308">
        <v>139.54893185884143</v>
      </c>
      <c r="N18" s="308">
        <v>134.57667387787194</v>
      </c>
      <c r="O18" s="308">
        <v>132.74333865786863</v>
      </c>
      <c r="P18" s="350">
        <v>115.59748190829734</v>
      </c>
      <c r="Q18" s="349">
        <v>119.39919764163007</v>
      </c>
      <c r="R18" s="308">
        <v>113.18139810351386</v>
      </c>
      <c r="S18" s="308">
        <v>105.64186812300088</v>
      </c>
      <c r="T18" s="298">
        <v>113.72030862008229</v>
      </c>
      <c r="U18" s="299">
        <v>145.41272464121391</v>
      </c>
      <c r="V18" s="349">
        <v>126.66488303720791</v>
      </c>
      <c r="W18" s="308">
        <v>124.87906172858075</v>
      </c>
      <c r="X18" s="308">
        <v>123.06909559304759</v>
      </c>
      <c r="Y18" s="308">
        <v>121.31364418024776</v>
      </c>
      <c r="Z18" s="350">
        <v>119.61463947906837</v>
      </c>
      <c r="AA18" s="349">
        <v>117.97300307296449</v>
      </c>
      <c r="AB18" s="308">
        <v>116.38886496204817</v>
      </c>
      <c r="AC18" s="308">
        <v>114.8617428448114</v>
      </c>
      <c r="AD18" s="308">
        <v>113.39068817032914</v>
      </c>
      <c r="AE18" s="350">
        <v>111.97440445837923</v>
      </c>
      <c r="AF18" s="349">
        <v>110.61134261132774</v>
      </c>
      <c r="AG18" s="308">
        <v>109.29977723400525</v>
      </c>
      <c r="AH18" s="308">
        <v>108.03786734746528</v>
      </c>
      <c r="AI18" s="308">
        <v>106.82370433169977</v>
      </c>
      <c r="AJ18" s="350">
        <v>105.65534945790372</v>
      </c>
      <c r="AK18" s="349">
        <v>104.53086296662569</v>
      </c>
      <c r="AL18" s="308">
        <v>103.4483263066393</v>
      </c>
      <c r="AM18" s="308">
        <v>102.40585886289169</v>
      </c>
      <c r="AN18" s="308">
        <v>101.4016302628268</v>
      </c>
      <c r="AO18" s="350">
        <v>100.43386915186846</v>
      </c>
      <c r="AP18" s="349">
        <v>99.50086916452554</v>
      </c>
      <c r="AQ18" s="308">
        <v>98.600992682074022</v>
      </c>
      <c r="AR18" s="308">
        <v>97.732672856273609</v>
      </c>
      <c r="AS18" s="308">
        <v>96.894414287048463</v>
      </c>
      <c r="AT18" s="350">
        <v>96.084792667119842</v>
      </c>
      <c r="AU18" s="349">
        <v>95.302453645294804</v>
      </c>
      <c r="AV18" s="308">
        <v>94.546111110111326</v>
      </c>
      <c r="AW18" s="308">
        <v>93.814545054809557</v>
      </c>
      <c r="AX18" s="308">
        <v>93.106599151481461</v>
      </c>
      <c r="AY18" s="350">
        <v>92.421178135361899</v>
      </c>
      <c r="AZ18" s="349">
        <v>91.757245078465047</v>
      </c>
      <c r="BA18" s="308">
        <v>91.113818614159015</v>
      </c>
      <c r="BB18" s="308">
        <v>90.489970160094018</v>
      </c>
      <c r="BC18" s="308">
        <v>89.884821175489975</v>
      </c>
      <c r="BD18" s="350">
        <v>89.297540479645804</v>
      </c>
      <c r="BE18" s="349">
        <v>88.727341651239229</v>
      </c>
      <c r="BF18" s="308">
        <v>88.173480522186736</v>
      </c>
      <c r="BG18" s="308">
        <v>87.635252775245277</v>
      </c>
      <c r="BH18" s="308">
        <v>87.111991650934684</v>
      </c>
      <c r="BI18" s="350">
        <v>86.603065766559894</v>
      </c>
    </row>
    <row r="19" spans="1:61">
      <c r="A19" s="356" t="s">
        <v>651</v>
      </c>
      <c r="B19" s="349"/>
      <c r="C19" s="308"/>
      <c r="D19" s="308"/>
      <c r="E19" s="308"/>
      <c r="F19" s="350"/>
      <c r="G19" s="349"/>
      <c r="H19" s="308"/>
      <c r="I19" s="308"/>
      <c r="J19" s="308"/>
      <c r="K19" s="350"/>
      <c r="L19" s="349"/>
      <c r="M19" s="308">
        <v>12.006770694698227</v>
      </c>
      <c r="N19" s="308">
        <v>11.168049789802422</v>
      </c>
      <c r="O19" s="308">
        <v>10.57908429158431</v>
      </c>
      <c r="P19" s="350">
        <v>9.4900454014350668</v>
      </c>
      <c r="Q19" s="349">
        <v>9.1607632840878441</v>
      </c>
      <c r="R19" s="308">
        <v>8.6665765854917645</v>
      </c>
      <c r="S19" s="308">
        <v>8.0718701868609291</v>
      </c>
      <c r="T19" s="298">
        <v>8.7378187219743033</v>
      </c>
      <c r="U19" s="299">
        <v>9.8971794208842869</v>
      </c>
      <c r="V19" s="349">
        <v>10.181799865694872</v>
      </c>
      <c r="W19" s="308">
        <v>9.0754189674620349</v>
      </c>
      <c r="X19" s="308">
        <v>8.8349437612696828</v>
      </c>
      <c r="Y19" s="308">
        <v>8.6045016519196817</v>
      </c>
      <c r="Z19" s="350">
        <v>8.3838393202816732</v>
      </c>
      <c r="AA19" s="349">
        <v>8.1726480336150349</v>
      </c>
      <c r="AB19" s="308">
        <v>7.9705816723612921</v>
      </c>
      <c r="AC19" s="308">
        <v>7.7772708268039636</v>
      </c>
      <c r="AD19" s="308">
        <v>7.5923337076509565</v>
      </c>
      <c r="AE19" s="350">
        <v>7.4153844909245343</v>
      </c>
      <c r="AF19" s="349">
        <v>7.2460396096230379</v>
      </c>
      <c r="AG19" s="308">
        <v>7.083922412228107</v>
      </c>
      <c r="AH19" s="308">
        <v>6.9286665301678783</v>
      </c>
      <c r="AI19" s="308">
        <v>6.7799182312923669</v>
      </c>
      <c r="AJ19" s="350">
        <v>6.6373379826121033</v>
      </c>
      <c r="AK19" s="349">
        <v>6.5006014013717666</v>
      </c>
      <c r="AL19" s="308">
        <v>6.3693997374656126</v>
      </c>
      <c r="AM19" s="308">
        <v>6.2434400009108986</v>
      </c>
      <c r="AN19" s="308">
        <v>6.1224448244044654</v>
      </c>
      <c r="AO19" s="350">
        <v>6.0061521319018656</v>
      </c>
      <c r="AP19" s="349">
        <v>5.8943146688314405</v>
      </c>
      <c r="AQ19" s="308">
        <v>5.7866994372890277</v>
      </c>
      <c r="AR19" s="308">
        <v>5.683087069771366</v>
      </c>
      <c r="AS19" s="308">
        <v>5.5832711672190749</v>
      </c>
      <c r="AT19" s="350">
        <v>5.4870576209670929</v>
      </c>
      <c r="AU19" s="349">
        <v>5.3942639333218017</v>
      </c>
      <c r="AV19" s="308">
        <v>5.3047185476429197</v>
      </c>
      <c r="AW19" s="308">
        <v>5.2182601957988588</v>
      </c>
      <c r="AX19" s="308">
        <v>5.1347372685155257</v>
      </c>
      <c r="AY19" s="350">
        <v>5.0540072123178383</v>
      </c>
      <c r="AZ19" s="349">
        <v>4.9759359553620222</v>
      </c>
      <c r="BA19" s="308">
        <v>4.9003973633858928</v>
      </c>
      <c r="BB19" s="308">
        <v>4.8272727261971093</v>
      </c>
      <c r="BC19" s="308">
        <v>4.7564502745172836</v>
      </c>
      <c r="BD19" s="350">
        <v>4.6878247265607165</v>
      </c>
      <c r="BE19" s="349">
        <v>4.6212968634129439</v>
      </c>
      <c r="BF19" s="308">
        <v>4.5567731320598872</v>
      </c>
      <c r="BG19" s="308">
        <v>4.4941652747789957</v>
      </c>
      <c r="BH19" s="308">
        <v>4.4333899835228152</v>
      </c>
      <c r="BI19" s="350">
        <v>4.3743685778889763</v>
      </c>
    </row>
    <row r="20" spans="1:61">
      <c r="A20" s="356" t="s">
        <v>652</v>
      </c>
      <c r="B20" s="349"/>
      <c r="C20" s="308"/>
      <c r="D20" s="308"/>
      <c r="E20" s="308"/>
      <c r="F20" s="350"/>
      <c r="G20" s="349"/>
      <c r="H20" s="308"/>
      <c r="I20" s="308"/>
      <c r="J20" s="308"/>
      <c r="K20" s="350"/>
      <c r="L20" s="349"/>
      <c r="M20" s="308">
        <v>36.665980813263857</v>
      </c>
      <c r="N20" s="308">
        <v>26.471383354978112</v>
      </c>
      <c r="O20" s="308">
        <v>25.549277791915234</v>
      </c>
      <c r="P20" s="350">
        <v>22.868468388373834</v>
      </c>
      <c r="Q20" s="349">
        <v>19.22405594306289</v>
      </c>
      <c r="R20" s="308">
        <v>19.368125355075112</v>
      </c>
      <c r="S20" s="308">
        <v>19.239999829832271</v>
      </c>
      <c r="T20" s="298">
        <v>16.316069960181135</v>
      </c>
      <c r="U20" s="299">
        <v>14.518638038976315</v>
      </c>
      <c r="V20" s="349">
        <v>14.936161157530439</v>
      </c>
      <c r="W20" s="308">
        <v>14.516618854419935</v>
      </c>
      <c r="X20" s="308">
        <v>14.106049369386604</v>
      </c>
      <c r="Y20" s="308">
        <v>13.712972729865566</v>
      </c>
      <c r="Z20" s="350">
        <v>13.33689007114797</v>
      </c>
      <c r="AA20" s="349">
        <v>12.97721817756654</v>
      </c>
      <c r="AB20" s="308">
        <v>12.633318822662151</v>
      </c>
      <c r="AC20" s="308">
        <v>12.304521571529355</v>
      </c>
      <c r="AD20" s="308">
        <v>11.990141303399156</v>
      </c>
      <c r="AE20" s="350">
        <v>11.689491499342571</v>
      </c>
      <c r="AF20" s="349">
        <v>11.401894155053167</v>
      </c>
      <c r="AG20" s="308">
        <v>11.126687021137839</v>
      </c>
      <c r="AH20" s="308">
        <v>10.863228740989282</v>
      </c>
      <c r="AI20" s="308">
        <v>10.610902346302192</v>
      </c>
      <c r="AJ20" s="350">
        <v>10.369117479634394</v>
      </c>
      <c r="AK20" s="349">
        <v>10.137311639225583</v>
      </c>
      <c r="AL20" s="308">
        <v>9.9149506809231802</v>
      </c>
      <c r="AM20" s="308">
        <v>9.7015287631974925</v>
      </c>
      <c r="AN20" s="308">
        <v>9.4965678818301633</v>
      </c>
      <c r="AO20" s="350">
        <v>9.2996171092232007</v>
      </c>
      <c r="AP20" s="349">
        <v>9.1102516279536001</v>
      </c>
      <c r="AQ20" s="308">
        <v>8.9280716280024617</v>
      </c>
      <c r="AR20" s="308">
        <v>8.7527011210304657</v>
      </c>
      <c r="AS20" s="308">
        <v>8.5837867123455656</v>
      </c>
      <c r="AT20" s="350">
        <v>8.4209963611619401</v>
      </c>
      <c r="AU20" s="349">
        <v>8.2640181518441711</v>
      </c>
      <c r="AV20" s="308">
        <v>8.1125590926376763</v>
      </c>
      <c r="AW20" s="308">
        <v>7.9663439535604672</v>
      </c>
      <c r="AX20" s="308">
        <v>7.8251141513886546</v>
      </c>
      <c r="AY20" s="350">
        <v>7.6886266867873534</v>
      </c>
      <c r="AZ20" s="349">
        <v>7.5566531364401843</v>
      </c>
      <c r="BA20" s="308">
        <v>7.4289787013674511</v>
      </c>
      <c r="BB20" s="308">
        <v>7.3054013113848386</v>
      </c>
      <c r="BC20" s="308">
        <v>7.1857307847456937</v>
      </c>
      <c r="BD20" s="350">
        <v>7.0697880413607255</v>
      </c>
      <c r="BE20" s="349">
        <v>6.957404367539338</v>
      </c>
      <c r="BF20" s="308">
        <v>6.8484207299027426</v>
      </c>
      <c r="BG20" s="308">
        <v>6.7426871359424991</v>
      </c>
      <c r="BH20" s="308">
        <v>6.6400620386113944</v>
      </c>
      <c r="BI20" s="350">
        <v>6.5404117823151893</v>
      </c>
    </row>
    <row r="21" spans="1:61">
      <c r="A21" s="356" t="s">
        <v>653</v>
      </c>
      <c r="B21" s="349"/>
      <c r="C21" s="308"/>
      <c r="D21" s="308"/>
      <c r="E21" s="308"/>
      <c r="F21" s="350"/>
      <c r="G21" s="349"/>
      <c r="H21" s="308"/>
      <c r="I21" s="308"/>
      <c r="J21" s="308"/>
      <c r="K21" s="350"/>
      <c r="L21" s="349"/>
      <c r="M21" s="308">
        <v>14.963102241649539</v>
      </c>
      <c r="N21" s="308">
        <v>13.55648133864033</v>
      </c>
      <c r="O21" s="308">
        <v>14.190214196018038</v>
      </c>
      <c r="P21" s="350">
        <v>13.694315842679755</v>
      </c>
      <c r="Q21" s="349">
        <v>15.886840157557044</v>
      </c>
      <c r="R21" s="308">
        <v>17.257177872529407</v>
      </c>
      <c r="S21" s="308">
        <v>18.337682562512697</v>
      </c>
      <c r="T21" s="298">
        <v>14.35732923829906</v>
      </c>
      <c r="U21" s="299">
        <v>11.551813017165642</v>
      </c>
      <c r="V21" s="349">
        <v>15.660050377600639</v>
      </c>
      <c r="W21" s="308">
        <v>15.497407095140289</v>
      </c>
      <c r="X21" s="308">
        <v>15.328489731712152</v>
      </c>
      <c r="Y21" s="308">
        <v>15.163233455872721</v>
      </c>
      <c r="Z21" s="350">
        <v>15.002079330048273</v>
      </c>
      <c r="AA21" s="349">
        <v>14.845333814647724</v>
      </c>
      <c r="AB21" s="308">
        <v>14.693194837676334</v>
      </c>
      <c r="AC21" s="308">
        <v>14.545773497630881</v>
      </c>
      <c r="AD21" s="308">
        <v>14.40311203691868</v>
      </c>
      <c r="AE21" s="350">
        <v>14.265198655101797</v>
      </c>
      <c r="AF21" s="349">
        <v>14.131979661702278</v>
      </c>
      <c r="AG21" s="308">
        <v>14.003369401434526</v>
      </c>
      <c r="AH21" s="308">
        <v>13.879258322942828</v>
      </c>
      <c r="AI21" s="308">
        <v>13.759519506565463</v>
      </c>
      <c r="AJ21" s="350">
        <v>13.644013917639622</v>
      </c>
      <c r="AK21" s="349">
        <v>13.532594609262375</v>
      </c>
      <c r="AL21" s="308">
        <v>13.4251100617936</v>
      </c>
      <c r="AM21" s="308">
        <v>13.321406815163471</v>
      </c>
      <c r="AN21" s="308">
        <v>13.221331523614896</v>
      </c>
      <c r="AO21" s="350">
        <v>13.124732540251962</v>
      </c>
      <c r="AP21" s="349">
        <v>13.031461120110375</v>
      </c>
      <c r="AQ21" s="308">
        <v>12.941372314881431</v>
      </c>
      <c r="AR21" s="308">
        <v>12.854325619446852</v>
      </c>
      <c r="AS21" s="308">
        <v>12.770185419606266</v>
      </c>
      <c r="AT21" s="350">
        <v>12.688821281445893</v>
      </c>
      <c r="AU21" s="349">
        <v>12.61010811541451</v>
      </c>
      <c r="AV21" s="308">
        <v>12.533926242066949</v>
      </c>
      <c r="AW21" s="308">
        <v>12.460161381412902</v>
      </c>
      <c r="AX21" s="308">
        <v>12.388704583662632</v>
      </c>
      <c r="AY21" s="350">
        <v>12.319452115761216</v>
      </c>
      <c r="AZ21" s="349">
        <v>12.2523053153077</v>
      </c>
      <c r="BA21" s="308">
        <v>12.18717042116325</v>
      </c>
      <c r="BB21" s="308">
        <v>12.123958388181522</v>
      </c>
      <c r="BC21" s="308">
        <v>12.062584691957776</v>
      </c>
      <c r="BD21" s="350">
        <v>12.002969128249077</v>
      </c>
      <c r="BE21" s="349">
        <v>11.945035610696396</v>
      </c>
      <c r="BF21" s="308">
        <v>11.888711969658852</v>
      </c>
      <c r="BG21" s="308">
        <v>11.833929754297655</v>
      </c>
      <c r="BH21" s="308">
        <v>11.780624039511176</v>
      </c>
      <c r="BI21" s="350">
        <v>11.728733238887225</v>
      </c>
    </row>
    <row r="22" spans="1:61">
      <c r="A22" s="356" t="s">
        <v>654</v>
      </c>
      <c r="B22" s="349"/>
      <c r="C22" s="308"/>
      <c r="D22" s="308"/>
      <c r="E22" s="308"/>
      <c r="F22" s="350"/>
      <c r="G22" s="349"/>
      <c r="H22" s="308"/>
      <c r="I22" s="308"/>
      <c r="J22" s="308"/>
      <c r="K22" s="350"/>
      <c r="L22" s="349"/>
      <c r="M22" s="308">
        <v>38.828162482268795</v>
      </c>
      <c r="N22" s="308">
        <v>36.496322882872562</v>
      </c>
      <c r="O22" s="308">
        <v>35.174482124614606</v>
      </c>
      <c r="P22" s="350">
        <v>31.794486314775103</v>
      </c>
      <c r="Q22" s="349">
        <v>31.532390811085634</v>
      </c>
      <c r="R22" s="308">
        <v>36.747928282267637</v>
      </c>
      <c r="S22" s="308">
        <v>41.258778578059221</v>
      </c>
      <c r="T22" s="298">
        <v>43.622857206913892</v>
      </c>
      <c r="U22" s="299">
        <v>41.945334094576531</v>
      </c>
      <c r="V22" s="349">
        <v>45.517177686537039</v>
      </c>
      <c r="W22" s="308">
        <v>46.235190099003496</v>
      </c>
      <c r="X22" s="308">
        <v>46.867611209972331</v>
      </c>
      <c r="Y22" s="308">
        <v>47.447623007075592</v>
      </c>
      <c r="Z22" s="350">
        <v>47.980648425363427</v>
      </c>
      <c r="AA22" s="349">
        <v>48.471520892786266</v>
      </c>
      <c r="AB22" s="308">
        <v>48.924539948540264</v>
      </c>
      <c r="AC22" s="308">
        <v>49.343524855310228</v>
      </c>
      <c r="AD22" s="308">
        <v>49.731865129234329</v>
      </c>
      <c r="AE22" s="350">
        <v>50.09256738211996</v>
      </c>
      <c r="AF22" s="349">
        <v>50.428298202215139</v>
      </c>
      <c r="AG22" s="308">
        <v>50.74142302766591</v>
      </c>
      <c r="AH22" s="308">
        <v>51.034041117847302</v>
      </c>
      <c r="AI22" s="308">
        <v>51.308016823069003</v>
      </c>
      <c r="AJ22" s="350">
        <v>51.565007408488789</v>
      </c>
      <c r="AK22" s="349">
        <v>51.806487715379639</v>
      </c>
      <c r="AL22" s="308">
        <v>52.033771950919771</v>
      </c>
      <c r="AM22" s="308">
        <v>52.248032892917607</v>
      </c>
      <c r="AN22" s="308">
        <v>52.450318782889099</v>
      </c>
      <c r="AO22" s="350">
        <v>52.641568163127666</v>
      </c>
      <c r="AP22" s="349">
        <v>52.822622893043203</v>
      </c>
      <c r="AQ22" s="308">
        <v>52.994239558801695</v>
      </c>
      <c r="AR22" s="308">
        <v>53.157099469145159</v>
      </c>
      <c r="AS22" s="308">
        <v>53.31181740997738</v>
      </c>
      <c r="AT22" s="350">
        <v>53.458949311228736</v>
      </c>
      <c r="AU22" s="349">
        <v>53.598998961928132</v>
      </c>
      <c r="AV22" s="308">
        <v>53.732423893338897</v>
      </c>
      <c r="AW22" s="308">
        <v>53.859640535561518</v>
      </c>
      <c r="AX22" s="308">
        <v>53.981028740020434</v>
      </c>
      <c r="AY22" s="350">
        <v>54.096935748728697</v>
      </c>
      <c r="AZ22" s="349">
        <v>54.207679680989465</v>
      </c>
      <c r="BA22" s="308">
        <v>54.313552599189876</v>
      </c>
      <c r="BB22" s="308">
        <v>54.414823207423119</v>
      </c>
      <c r="BC22" s="308">
        <v>54.51173922972955</v>
      </c>
      <c r="BD22" s="350">
        <v>54.604529508678148</v>
      </c>
      <c r="BE22" s="349">
        <v>54.693405859708044</v>
      </c>
      <c r="BF22" s="308">
        <v>54.778564712037486</v>
      </c>
      <c r="BG22" s="308">
        <v>54.860188562925963</v>
      </c>
      <c r="BH22" s="308">
        <v>54.938447268576752</v>
      </c>
      <c r="BI22" s="350">
        <v>55.013499191934528</v>
      </c>
    </row>
    <row r="23" spans="1:61">
      <c r="A23" s="356" t="s">
        <v>655</v>
      </c>
      <c r="B23" s="349"/>
      <c r="C23" s="308"/>
      <c r="D23" s="308"/>
      <c r="E23" s="308"/>
      <c r="F23" s="350"/>
      <c r="G23" s="349"/>
      <c r="H23" s="308"/>
      <c r="I23" s="308"/>
      <c r="J23" s="308"/>
      <c r="K23" s="350"/>
      <c r="L23" s="349"/>
      <c r="M23" s="308">
        <v>25.625734711290107</v>
      </c>
      <c r="N23" s="308">
        <v>40.242118171052851</v>
      </c>
      <c r="O23" s="308">
        <v>22.805779108621024</v>
      </c>
      <c r="P23" s="350">
        <v>30.918614091802237</v>
      </c>
      <c r="Q23" s="349">
        <v>42.575689472323511</v>
      </c>
      <c r="R23" s="308">
        <v>45.492909008655353</v>
      </c>
      <c r="S23" s="308">
        <v>47.672558716253377</v>
      </c>
      <c r="T23" s="298">
        <v>39.684213005867804</v>
      </c>
      <c r="U23" s="299">
        <v>30.388670021314677</v>
      </c>
      <c r="V23" s="349">
        <v>42.909808506710824</v>
      </c>
      <c r="W23" s="308">
        <v>43.120744017051891</v>
      </c>
      <c r="X23" s="308">
        <v>43.277347659109282</v>
      </c>
      <c r="Y23" s="308">
        <v>43.409216221690137</v>
      </c>
      <c r="Z23" s="350">
        <v>43.519841617325447</v>
      </c>
      <c r="AA23" s="349">
        <v>43.612237606755549</v>
      </c>
      <c r="AB23" s="308">
        <v>43.68900011807375</v>
      </c>
      <c r="AC23" s="308">
        <v>43.752361493141464</v>
      </c>
      <c r="AD23" s="308">
        <v>43.804238792642643</v>
      </c>
      <c r="AE23" s="350">
        <v>43.846276473402433</v>
      </c>
      <c r="AF23" s="349">
        <v>43.879883855450238</v>
      </c>
      <c r="AG23" s="308">
        <v>43.906267845840638</v>
      </c>
      <c r="AH23" s="308">
        <v>43.926461399303861</v>
      </c>
      <c r="AI23" s="308">
        <v>43.941348185122955</v>
      </c>
      <c r="AJ23" s="350">
        <v>43.951683904454917</v>
      </c>
      <c r="AK23" s="349">
        <v>43.958114668874046</v>
      </c>
      <c r="AL23" s="308">
        <v>43.961192813726711</v>
      </c>
      <c r="AM23" s="308">
        <v>43.961390481706907</v>
      </c>
      <c r="AN23" s="308">
        <v>43.959111274867631</v>
      </c>
      <c r="AO23" s="350">
        <v>43.954700238146458</v>
      </c>
      <c r="AP23" s="349">
        <v>43.948452405043724</v>
      </c>
      <c r="AQ23" s="308">
        <v>43.940620106643529</v>
      </c>
      <c r="AR23" s="308">
        <v>43.931419218762137</v>
      </c>
      <c r="AS23" s="308">
        <v>43.921034498547954</v>
      </c>
      <c r="AT23" s="350">
        <v>43.909624141193078</v>
      </c>
      <c r="AU23" s="349">
        <v>43.897323669307532</v>
      </c>
      <c r="AV23" s="308">
        <v>43.884249251719346</v>
      </c>
      <c r="AW23" s="308">
        <v>43.870500534765476</v>
      </c>
      <c r="AX23" s="308">
        <v>43.856163057275005</v>
      </c>
      <c r="AY23" s="350">
        <v>43.84131031021073</v>
      </c>
      <c r="AZ23" s="349">
        <v>43.826005493127539</v>
      </c>
      <c r="BA23" s="308">
        <v>43.810303012025294</v>
      </c>
      <c r="BB23" s="308">
        <v>43.794249756678134</v>
      </c>
      <c r="BC23" s="308">
        <v>43.777886189953271</v>
      </c>
      <c r="BD23" s="350">
        <v>43.761247276857738</v>
      </c>
      <c r="BE23" s="349">
        <v>43.744363276980152</v>
      </c>
      <c r="BF23" s="308">
        <v>43.727260420507157</v>
      </c>
      <c r="BG23" s="308">
        <v>43.709961485017487</v>
      </c>
      <c r="BH23" s="308">
        <v>43.692486287713109</v>
      </c>
      <c r="BI23" s="350">
        <v>43.674852105588833</v>
      </c>
    </row>
    <row r="24" spans="1:61">
      <c r="A24" s="356" t="s">
        <v>656</v>
      </c>
      <c r="B24" s="349"/>
      <c r="C24" s="308"/>
      <c r="D24" s="308"/>
      <c r="E24" s="308"/>
      <c r="F24" s="350"/>
      <c r="G24" s="349"/>
      <c r="H24" s="308"/>
      <c r="I24" s="308"/>
      <c r="J24" s="308"/>
      <c r="K24" s="350"/>
      <c r="L24" s="349"/>
      <c r="M24" s="308">
        <v>148.6336607030801</v>
      </c>
      <c r="N24" s="308">
        <v>145.68128397610673</v>
      </c>
      <c r="O24" s="308">
        <v>144.00811969399925</v>
      </c>
      <c r="P24" s="350">
        <v>152.18830260293831</v>
      </c>
      <c r="Q24" s="349">
        <v>172.66604812680964</v>
      </c>
      <c r="R24" s="308">
        <v>171.02494791835326</v>
      </c>
      <c r="S24" s="308">
        <v>167.09126657551391</v>
      </c>
      <c r="T24" s="298">
        <v>167.06084531432535</v>
      </c>
      <c r="U24" s="299">
        <v>170.66966462534648</v>
      </c>
      <c r="V24" s="349">
        <v>187.27231696634502</v>
      </c>
      <c r="W24" s="308">
        <v>188.68155735598202</v>
      </c>
      <c r="X24" s="308">
        <v>189.82603518509362</v>
      </c>
      <c r="Y24" s="308">
        <v>190.83668693618287</v>
      </c>
      <c r="Z24" s="350">
        <v>191.73045177780898</v>
      </c>
      <c r="AA24" s="349">
        <v>192.52210070233201</v>
      </c>
      <c r="AB24" s="308">
        <v>193.22449150715357</v>
      </c>
      <c r="AC24" s="308">
        <v>193.84880165787953</v>
      </c>
      <c r="AD24" s="308">
        <v>194.40473840499803</v>
      </c>
      <c r="AE24" s="350">
        <v>194.90072659535232</v>
      </c>
      <c r="AF24" s="349">
        <v>195.3440752920153</v>
      </c>
      <c r="AG24" s="308">
        <v>195.74112470561454</v>
      </c>
      <c r="AH24" s="308">
        <v>196.09737513287629</v>
      </c>
      <c r="AI24" s="308">
        <v>196.41759965692125</v>
      </c>
      <c r="AJ24" s="350">
        <v>196.70594233505437</v>
      </c>
      <c r="AK24" s="349">
        <v>196.96600351604849</v>
      </c>
      <c r="AL24" s="308">
        <v>197.20091381337119</v>
      </c>
      <c r="AM24" s="308">
        <v>197.41339812961454</v>
      </c>
      <c r="AN24" s="308">
        <v>197.60583099126666</v>
      </c>
      <c r="AO24" s="350">
        <v>197.78028431873696</v>
      </c>
      <c r="AP24" s="349">
        <v>197.93856862901649</v>
      </c>
      <c r="AQ24" s="308">
        <v>198.08226854960517</v>
      </c>
      <c r="AR24" s="308">
        <v>198.2127734139155</v>
      </c>
      <c r="AS24" s="308">
        <v>198.33130361052486</v>
      </c>
      <c r="AT24" s="350">
        <v>198.43893327126008</v>
      </c>
      <c r="AU24" s="349">
        <v>198.53660980564428</v>
      </c>
      <c r="AV24" s="308">
        <v>198.62517072108713</v>
      </c>
      <c r="AW24" s="308">
        <v>198.70535810837831</v>
      </c>
      <c r="AX24" s="308">
        <v>198.77783111995817</v>
      </c>
      <c r="AY24" s="350">
        <v>198.84317672308694</v>
      </c>
      <c r="AZ24" s="349">
        <v>198.90191897067862</v>
      </c>
      <c r="BA24" s="308">
        <v>198.9545269985714</v>
      </c>
      <c r="BB24" s="308">
        <v>199.00142192864971</v>
      </c>
      <c r="BC24" s="308">
        <v>199.04298283181978</v>
      </c>
      <c r="BD24" s="350">
        <v>199.07955188312579</v>
      </c>
      <c r="BE24" s="349">
        <v>199.11143882246651</v>
      </c>
      <c r="BF24" s="308">
        <v>199.13892481827378</v>
      </c>
      <c r="BG24" s="308">
        <v>199.16226581768834</v>
      </c>
      <c r="BH24" s="308">
        <v>199.18169545485688</v>
      </c>
      <c r="BI24" s="350">
        <v>199.19742757880618</v>
      </c>
    </row>
    <row r="25" spans="1:61">
      <c r="A25" s="356" t="s">
        <v>657</v>
      </c>
      <c r="B25" s="349"/>
      <c r="C25" s="308"/>
      <c r="D25" s="308"/>
      <c r="E25" s="308"/>
      <c r="F25" s="350"/>
      <c r="G25" s="349"/>
      <c r="H25" s="308"/>
      <c r="I25" s="308"/>
      <c r="J25" s="308"/>
      <c r="K25" s="350"/>
      <c r="L25" s="349"/>
      <c r="M25" s="308">
        <v>28.11420712992167</v>
      </c>
      <c r="N25" s="308">
        <v>27.732079845688062</v>
      </c>
      <c r="O25" s="308">
        <v>28.802067374580638</v>
      </c>
      <c r="P25" s="350">
        <v>24.410273031817525</v>
      </c>
      <c r="Q25" s="349">
        <v>27.836279820396257</v>
      </c>
      <c r="R25" s="308">
        <v>26.476709656388298</v>
      </c>
      <c r="S25" s="308">
        <v>24.80432766507824</v>
      </c>
      <c r="T25" s="298">
        <v>25.152674544321531</v>
      </c>
      <c r="U25" s="299">
        <v>25.225545653892837</v>
      </c>
      <c r="V25" s="349">
        <v>25.786954030457604</v>
      </c>
      <c r="W25" s="308">
        <v>25.145451253544607</v>
      </c>
      <c r="X25" s="308">
        <v>24.514754659254013</v>
      </c>
      <c r="Y25" s="308">
        <v>23.909873315669156</v>
      </c>
      <c r="Z25" s="350">
        <v>23.330233986235164</v>
      </c>
      <c r="AA25" s="349">
        <v>22.775104012372225</v>
      </c>
      <c r="AB25" s="308">
        <v>22.243640566653877</v>
      </c>
      <c r="AC25" s="308">
        <v>21.734929361900903</v>
      </c>
      <c r="AD25" s="308">
        <v>21.24801478450529</v>
      </c>
      <c r="AE25" s="350">
        <v>20.781923098734598</v>
      </c>
      <c r="AF25" s="349">
        <v>20.33568008664129</v>
      </c>
      <c r="AG25" s="308">
        <v>19.908324245598155</v>
      </c>
      <c r="AH25" s="308">
        <v>19.498916459971156</v>
      </c>
      <c r="AI25" s="308">
        <v>19.106546891371224</v>
      </c>
      <c r="AJ25" s="350">
        <v>18.730339689160019</v>
      </c>
      <c r="AK25" s="349">
        <v>18.369456005311878</v>
      </c>
      <c r="AL25" s="308">
        <v>18.023095701483197</v>
      </c>
      <c r="AM25" s="308">
        <v>17.690498057752166</v>
      </c>
      <c r="AN25" s="308">
        <v>17.370941728914008</v>
      </c>
      <c r="AO25" s="350">
        <v>17.063744142859246</v>
      </c>
      <c r="AP25" s="349">
        <v>16.768260494199748</v>
      </c>
      <c r="AQ25" s="308">
        <v>16.483882453111832</v>
      </c>
      <c r="AR25" s="308">
        <v>16.210036682796432</v>
      </c>
      <c r="AS25" s="308">
        <v>15.946183237750926</v>
      </c>
      <c r="AT25" s="350">
        <v>15.691813898182042</v>
      </c>
      <c r="AU25" s="349">
        <v>15.446450482509677</v>
      </c>
      <c r="AV25" s="308">
        <v>15.209643169337056</v>
      </c>
      <c r="AW25" s="308">
        <v>14.98096885194048</v>
      </c>
      <c r="AX25" s="308">
        <v>14.760029541804959</v>
      </c>
      <c r="AY25" s="350">
        <v>14.546450832644343</v>
      </c>
      <c r="AZ25" s="349">
        <v>14.339880432402868</v>
      </c>
      <c r="BA25" s="308">
        <v>14.139986767699899</v>
      </c>
      <c r="BB25" s="308">
        <v>13.94645766287033</v>
      </c>
      <c r="BC25" s="308">
        <v>13.758999094010253</v>
      </c>
      <c r="BD25" s="350">
        <v>13.577334017147562</v>
      </c>
      <c r="BE25" s="349">
        <v>13.401201268717546</v>
      </c>
      <c r="BF25" s="308">
        <v>13.230354535861503</v>
      </c>
      <c r="BG25" s="308">
        <v>13.064561393617408</v>
      </c>
      <c r="BH25" s="308">
        <v>12.903602405787527</v>
      </c>
      <c r="BI25" s="350">
        <v>12.74727028611291</v>
      </c>
    </row>
    <row r="26" spans="1:61">
      <c r="A26" s="356" t="s">
        <v>658</v>
      </c>
      <c r="B26" s="349"/>
      <c r="C26" s="308"/>
      <c r="D26" s="308"/>
      <c r="E26" s="308"/>
      <c r="F26" s="350"/>
      <c r="G26" s="349"/>
      <c r="H26" s="308"/>
      <c r="I26" s="308"/>
      <c r="J26" s="308"/>
      <c r="K26" s="350"/>
      <c r="L26" s="349"/>
      <c r="M26" s="308">
        <v>72.198038331689858</v>
      </c>
      <c r="N26" s="308">
        <v>67.155471797422308</v>
      </c>
      <c r="O26" s="308">
        <v>64.399047618567252</v>
      </c>
      <c r="P26" s="350">
        <v>56.328367164196692</v>
      </c>
      <c r="Q26" s="349">
        <v>17.152574505859938</v>
      </c>
      <c r="R26" s="308">
        <v>46.70091441395077</v>
      </c>
      <c r="S26" s="308">
        <v>74.480709515304426</v>
      </c>
      <c r="T26" s="298">
        <v>58.121435392968785</v>
      </c>
      <c r="U26" s="299">
        <v>58.860386377307641</v>
      </c>
      <c r="V26" s="349">
        <v>58.739823793750389</v>
      </c>
      <c r="W26" s="308">
        <v>58.168728177393128</v>
      </c>
      <c r="X26" s="308">
        <v>57.571894612922691</v>
      </c>
      <c r="Y26" s="308">
        <v>56.986730141582669</v>
      </c>
      <c r="Z26" s="350">
        <v>56.415024677397483</v>
      </c>
      <c r="AA26" s="349">
        <v>55.85805676222234</v>
      </c>
      <c r="AB26" s="308">
        <v>55.316690691557881</v>
      </c>
      <c r="AC26" s="308">
        <v>54.79145761080688</v>
      </c>
      <c r="AD26" s="308">
        <v>54.282622876390576</v>
      </c>
      <c r="AE26" s="350">
        <v>53.7902417431713</v>
      </c>
      <c r="AF26" s="349">
        <v>53.314205196163968</v>
      </c>
      <c r="AG26" s="308">
        <v>52.854277507512471</v>
      </c>
      <c r="AH26" s="308">
        <v>52.410126878765709</v>
      </c>
      <c r="AI26" s="308">
        <v>51.98135032850427</v>
      </c>
      <c r="AJ26" s="350">
        <v>51.567493808011861</v>
      </c>
      <c r="AK26" s="349">
        <v>51.168068372856503</v>
      </c>
      <c r="AL26" s="308">
        <v>50.782563104583929</v>
      </c>
      <c r="AM26" s="308">
        <v>50.410455362443685</v>
      </c>
      <c r="AN26" s="308">
        <v>50.051218847986561</v>
      </c>
      <c r="AO26" s="350">
        <v>49.704329883442277</v>
      </c>
      <c r="AP26" s="349">
        <v>49.369272235893909</v>
      </c>
      <c r="AQ26" s="308">
        <v>49.045540761616245</v>
      </c>
      <c r="AR26" s="308">
        <v>48.73264409681245</v>
      </c>
      <c r="AS26" s="308">
        <v>48.430106580926356</v>
      </c>
      <c r="AT26" s="350">
        <v>48.137469565427487</v>
      </c>
      <c r="AU26" s="349">
        <v>47.854292233401438</v>
      </c>
      <c r="AV26" s="308">
        <v>47.580152032428892</v>
      </c>
      <c r="AW26" s="308">
        <v>47.314644804402739</v>
      </c>
      <c r="AX26" s="308">
        <v>47.057384680350822</v>
      </c>
      <c r="AY26" s="350">
        <v>46.808003795526346</v>
      </c>
      <c r="AZ26" s="349">
        <v>46.566151869469039</v>
      </c>
      <c r="BA26" s="308">
        <v>46.331495687073669</v>
      </c>
      <c r="BB26" s="308">
        <v>46.103718509592348</v>
      </c>
      <c r="BC26" s="308">
        <v>45.882519438666904</v>
      </c>
      <c r="BD26" s="350">
        <v>45.667612751723674</v>
      </c>
      <c r="BE26" s="349">
        <v>45.45872722316988</v>
      </c>
      <c r="BF26" s="308">
        <v>45.255605442669186</v>
      </c>
      <c r="BG26" s="308">
        <v>45.058003139190774</v>
      </c>
      <c r="BH26" s="308">
        <v>44.865688517446038</v>
      </c>
      <c r="BI26" s="350">
        <v>44.67844161163984</v>
      </c>
    </row>
    <row r="27" spans="1:61">
      <c r="A27" s="356" t="s">
        <v>659</v>
      </c>
      <c r="B27" s="349"/>
      <c r="C27" s="308"/>
      <c r="D27" s="308"/>
      <c r="E27" s="308"/>
      <c r="F27" s="350"/>
      <c r="G27" s="349"/>
      <c r="H27" s="308"/>
      <c r="I27" s="308"/>
      <c r="J27" s="308"/>
      <c r="K27" s="350"/>
      <c r="L27" s="349"/>
      <c r="M27" s="308">
        <v>44.97680288614977</v>
      </c>
      <c r="N27" s="308">
        <v>42.899238633755161</v>
      </c>
      <c r="O27" s="308">
        <v>40.143198047093122</v>
      </c>
      <c r="P27" s="350">
        <v>30.610826463655393</v>
      </c>
      <c r="Q27" s="349">
        <v>28.572665922087666</v>
      </c>
      <c r="R27" s="308">
        <v>35.831532272386049</v>
      </c>
      <c r="S27" s="308">
        <v>42.320503228137525</v>
      </c>
      <c r="T27" s="298">
        <v>41.187713995107778</v>
      </c>
      <c r="U27" s="299">
        <v>42.119353316963497</v>
      </c>
      <c r="V27" s="349">
        <v>42.495494473489828</v>
      </c>
      <c r="W27" s="308">
        <v>42.525787562462142</v>
      </c>
      <c r="X27" s="308">
        <v>42.51237629526404</v>
      </c>
      <c r="Y27" s="308">
        <v>42.483926018468793</v>
      </c>
      <c r="Z27" s="350">
        <v>42.44327380821904</v>
      </c>
      <c r="AA27" s="349">
        <v>42.392812945914734</v>
      </c>
      <c r="AB27" s="308">
        <v>42.334555678103484</v>
      </c>
      <c r="AC27" s="308">
        <v>42.270188359405296</v>
      </c>
      <c r="AD27" s="308">
        <v>42.201119547832391</v>
      </c>
      <c r="AE27" s="350">
        <v>42.128521702105978</v>
      </c>
      <c r="AF27" s="349">
        <v>42.053367153349249</v>
      </c>
      <c r="AG27" s="308">
        <v>41.976459009251265</v>
      </c>
      <c r="AH27" s="308">
        <v>41.898457612138067</v>
      </c>
      <c r="AI27" s="308">
        <v>41.819903123318745</v>
      </c>
      <c r="AJ27" s="350">
        <v>41.741234751422176</v>
      </c>
      <c r="AK27" s="349">
        <v>41.662807086721848</v>
      </c>
      <c r="AL27" s="308">
        <v>41.584903949374208</v>
      </c>
      <c r="AM27" s="308">
        <v>41.50775010884955</v>
      </c>
      <c r="AN27" s="308">
        <v>41.431521185372596</v>
      </c>
      <c r="AO27" s="350">
        <v>41.356352002393059</v>
      </c>
      <c r="AP27" s="349">
        <v>41.282343621871682</v>
      </c>
      <c r="AQ27" s="308">
        <v>41.209569261422168</v>
      </c>
      <c r="AR27" s="308">
        <v>41.138079263689683</v>
      </c>
      <c r="AS27" s="308">
        <v>41.067905263481819</v>
      </c>
      <c r="AT27" s="350">
        <v>40.99906367664844</v>
      </c>
      <c r="AU27" s="349">
        <v>40.931558616213017</v>
      </c>
      <c r="AV27" s="308">
        <v>40.865384325349325</v>
      </c>
      <c r="AW27" s="308">
        <v>40.800527203232527</v>
      </c>
      <c r="AX27" s="308">
        <v>40.736967488158157</v>
      </c>
      <c r="AY27" s="350">
        <v>40.674680652465078</v>
      </c>
      <c r="AZ27" s="349">
        <v>40.613638555359927</v>
      </c>
      <c r="BA27" s="308">
        <v>40.553810392604817</v>
      </c>
      <c r="BB27" s="308">
        <v>40.495163475962762</v>
      </c>
      <c r="BC27" s="308">
        <v>40.437663870150878</v>
      </c>
      <c r="BD27" s="350">
        <v>40.381276910695249</v>
      </c>
      <c r="BE27" s="349">
        <v>40.325967622392284</v>
      </c>
      <c r="BF27" s="308">
        <v>40.271701054967103</v>
      </c>
      <c r="BG27" s="308">
        <v>40.218442549881914</v>
      </c>
      <c r="BH27" s="308">
        <v>40.16615795001664</v>
      </c>
      <c r="BI27" s="350">
        <v>40.11481376206865</v>
      </c>
    </row>
    <row r="28" spans="1:61">
      <c r="A28" s="356" t="s">
        <v>660</v>
      </c>
      <c r="B28" s="349"/>
      <c r="C28" s="308"/>
      <c r="D28" s="308"/>
      <c r="E28" s="308"/>
      <c r="F28" s="350"/>
      <c r="G28" s="349"/>
      <c r="H28" s="308"/>
      <c r="I28" s="308"/>
      <c r="J28" s="308"/>
      <c r="K28" s="350"/>
      <c r="L28" s="349"/>
      <c r="M28" s="308">
        <v>104.18122608986782</v>
      </c>
      <c r="N28" s="308">
        <v>101.19946271624384</v>
      </c>
      <c r="O28" s="308">
        <v>96.227561638882463</v>
      </c>
      <c r="P28" s="350">
        <v>83.607429854067163</v>
      </c>
      <c r="Q28" s="349">
        <v>80.451994451266955</v>
      </c>
      <c r="R28" s="308">
        <v>110.55258108933774</v>
      </c>
      <c r="S28" s="308">
        <v>137.9843233173402</v>
      </c>
      <c r="T28" s="298">
        <v>138.69333847785231</v>
      </c>
      <c r="U28" s="299">
        <v>137.26600812531143</v>
      </c>
      <c r="V28" s="349">
        <v>152.29859122121368</v>
      </c>
      <c r="W28" s="308">
        <v>157.56984380801899</v>
      </c>
      <c r="X28" s="308">
        <v>162.39243577981227</v>
      </c>
      <c r="Y28" s="308">
        <v>166.88776364068443</v>
      </c>
      <c r="Z28" s="350">
        <v>171.083948906659</v>
      </c>
      <c r="AA28" s="349">
        <v>175.00666293124218</v>
      </c>
      <c r="AB28" s="308">
        <v>178.67926444349948</v>
      </c>
      <c r="AC28" s="308">
        <v>182.12295611930426</v>
      </c>
      <c r="AD28" s="308">
        <v>185.3569495298099</v>
      </c>
      <c r="AE28" s="350">
        <v>188.39863099581351</v>
      </c>
      <c r="AF28" s="349">
        <v>191.26372327340479</v>
      </c>
      <c r="AG28" s="308">
        <v>193.96643977566848</v>
      </c>
      <c r="AH28" s="308">
        <v>196.51962933725568</v>
      </c>
      <c r="AI28" s="308">
        <v>198.93491046628003</v>
      </c>
      <c r="AJ28" s="350">
        <v>201.22279468959073</v>
      </c>
      <c r="AK28" s="349">
        <v>203.39279905293989</v>
      </c>
      <c r="AL28" s="308">
        <v>205.45354814039501</v>
      </c>
      <c r="AM28" s="308">
        <v>207.41286616831917</v>
      </c>
      <c r="AN28" s="308">
        <v>209.27785981992247</v>
      </c>
      <c r="AO28" s="350">
        <v>211.05499253960963</v>
      </c>
      <c r="AP28" s="349">
        <v>212.75015102008049</v>
      </c>
      <c r="AQ28" s="308">
        <v>214.36870460171903</v>
      </c>
      <c r="AR28" s="308">
        <v>215.91555827316736</v>
      </c>
      <c r="AS28" s="308">
        <v>217.3951999205259</v>
      </c>
      <c r="AT28" s="350">
        <v>218.81174242544478</v>
      </c>
      <c r="AU28" s="349">
        <v>220.16896116277906</v>
      </c>
      <c r="AV28" s="308">
        <v>221.47032739890517</v>
      </c>
      <c r="AW28" s="308">
        <v>222.71903804365922</v>
      </c>
      <c r="AX28" s="308">
        <v>223.91804216315853</v>
      </c>
      <c r="AY28" s="350">
        <v>225.07006461832316</v>
      </c>
      <c r="AZ28" s="349">
        <v>226.17762715453705</v>
      </c>
      <c r="BA28" s="308">
        <v>227.2430672321419</v>
      </c>
      <c r="BB28" s="308">
        <v>228.26855485496415</v>
      </c>
      <c r="BC28" s="308">
        <v>229.25610762486414</v>
      </c>
      <c r="BD28" s="350">
        <v>230.20760422411789</v>
      </c>
      <c r="BE28" s="349">
        <v>231.12479650403569</v>
      </c>
      <c r="BF28" s="308">
        <v>232.00932033744209</v>
      </c>
      <c r="BG28" s="308">
        <v>232.86270537419551</v>
      </c>
      <c r="BH28" s="308">
        <v>233.68638382257984</v>
      </c>
      <c r="BI28" s="350">
        <v>234.4816983649705</v>
      </c>
    </row>
    <row r="29" spans="1:61">
      <c r="A29" s="356" t="s">
        <v>661</v>
      </c>
      <c r="B29" s="349"/>
      <c r="C29" s="308"/>
      <c r="D29" s="308"/>
      <c r="E29" s="308"/>
      <c r="F29" s="350"/>
      <c r="G29" s="349"/>
      <c r="H29" s="308"/>
      <c r="I29" s="308"/>
      <c r="J29" s="308"/>
      <c r="K29" s="350"/>
      <c r="L29" s="349"/>
      <c r="M29" s="308">
        <v>52.471777321238484</v>
      </c>
      <c r="N29" s="308">
        <v>49.824634110429358</v>
      </c>
      <c r="O29" s="308">
        <v>50.6299776705158</v>
      </c>
      <c r="P29" s="350">
        <v>44.96823737614902</v>
      </c>
      <c r="Q29" s="349">
        <v>54.063863637497427</v>
      </c>
      <c r="R29" s="308">
        <v>55.406271977939191</v>
      </c>
      <c r="S29" s="308">
        <v>55.934581394699798</v>
      </c>
      <c r="T29" s="298">
        <v>56.685186389571953</v>
      </c>
      <c r="U29" s="299">
        <v>56.621754520543789</v>
      </c>
      <c r="V29" s="349">
        <v>61.797522799567695</v>
      </c>
      <c r="W29" s="308">
        <v>62.300420107813522</v>
      </c>
      <c r="X29" s="308">
        <v>62.713807197353837</v>
      </c>
      <c r="Y29" s="308">
        <v>63.081028356736624</v>
      </c>
      <c r="Z29" s="350">
        <v>63.407804981400758</v>
      </c>
      <c r="AA29" s="349">
        <v>63.699136690618424</v>
      </c>
      <c r="AB29" s="308">
        <v>63.959384827185929</v>
      </c>
      <c r="AC29" s="308">
        <v>64.192348998245734</v>
      </c>
      <c r="AD29" s="308">
        <v>64.401336356744693</v>
      </c>
      <c r="AE29" s="350">
        <v>64.589223697280488</v>
      </c>
      <c r="AF29" s="349">
        <v>64.758512678905049</v>
      </c>
      <c r="AG29" s="308">
        <v>64.911378629423524</v>
      </c>
      <c r="AH29" s="308">
        <v>65.049713459794177</v>
      </c>
      <c r="AI29" s="308">
        <v>65.175163244838501</v>
      </c>
      <c r="AJ29" s="350">
        <v>65.289161023226001</v>
      </c>
      <c r="AK29" s="349">
        <v>65.392955346875752</v>
      </c>
      <c r="AL29" s="308">
        <v>65.487635075440636</v>
      </c>
      <c r="AM29" s="308">
        <v>65.574150870981896</v>
      </c>
      <c r="AN29" s="308">
        <v>65.653333805023749</v>
      </c>
      <c r="AO29" s="350">
        <v>65.725911447428189</v>
      </c>
      <c r="AP29" s="349">
        <v>65.792521765475399</v>
      </c>
      <c r="AQ29" s="308">
        <v>65.853725123140734</v>
      </c>
      <c r="AR29" s="308">
        <v>65.910014635305004</v>
      </c>
      <c r="AS29" s="308">
        <v>65.961825099688554</v>
      </c>
      <c r="AT29" s="350">
        <v>66.009540700693094</v>
      </c>
      <c r="AU29" s="349">
        <v>66.053501653902003</v>
      </c>
      <c r="AV29" s="308">
        <v>66.094009937533954</v>
      </c>
      <c r="AW29" s="308">
        <v>66.131334237440697</v>
      </c>
      <c r="AX29" s="308">
        <v>66.165714214997863</v>
      </c>
      <c r="AY29" s="350">
        <v>66.197364192221585</v>
      </c>
      <c r="AZ29" s="349">
        <v>66.226476335408464</v>
      </c>
      <c r="BA29" s="308">
        <v>66.253223407285375</v>
      </c>
      <c r="BB29" s="308">
        <v>66.277761147888981</v>
      </c>
      <c r="BC29" s="308">
        <v>66.300230335951298</v>
      </c>
      <c r="BD29" s="350">
        <v>66.320758575296125</v>
      </c>
      <c r="BE29" s="349">
        <v>66.339461844482869</v>
      </c>
      <c r="BF29" s="308">
        <v>66.356445842548226</v>
      </c>
      <c r="BG29" s="308">
        <v>66.37180715905977</v>
      </c>
      <c r="BH29" s="308">
        <v>66.385634292711927</v>
      </c>
      <c r="BI29" s="350">
        <v>66.398008539283438</v>
      </c>
    </row>
    <row r="30" spans="1:61">
      <c r="A30" s="356" t="s">
        <v>662</v>
      </c>
      <c r="B30" s="349"/>
      <c r="C30" s="308"/>
      <c r="D30" s="308"/>
      <c r="E30" s="308"/>
      <c r="F30" s="350"/>
      <c r="G30" s="349"/>
      <c r="H30" s="308"/>
      <c r="I30" s="308"/>
      <c r="J30" s="308"/>
      <c r="K30" s="350"/>
      <c r="L30" s="349"/>
      <c r="M30" s="308">
        <v>198.15477383999357</v>
      </c>
      <c r="N30" s="308">
        <v>220.0049057212473</v>
      </c>
      <c r="O30" s="308">
        <v>247.6244008984923</v>
      </c>
      <c r="P30" s="350">
        <v>290.56579846251202</v>
      </c>
      <c r="Q30" s="349">
        <v>280.56390169929659</v>
      </c>
      <c r="R30" s="308">
        <v>290.44723595508111</v>
      </c>
      <c r="S30" s="308">
        <v>295.95454324941016</v>
      </c>
      <c r="T30" s="298">
        <v>274.32888236748738</v>
      </c>
      <c r="U30" s="299">
        <v>259.07549720650127</v>
      </c>
      <c r="V30" s="349">
        <v>305.91122746823595</v>
      </c>
      <c r="W30" s="308">
        <v>306.92690094454088</v>
      </c>
      <c r="X30" s="308">
        <v>307.58284420275209</v>
      </c>
      <c r="Y30" s="308">
        <v>308.08829312790175</v>
      </c>
      <c r="Z30" s="350">
        <v>308.46644465750688</v>
      </c>
      <c r="AA30" s="349">
        <v>308.73716818349607</v>
      </c>
      <c r="AB30" s="308">
        <v>308.9174438396268</v>
      </c>
      <c r="AC30" s="308">
        <v>309.02175311490038</v>
      </c>
      <c r="AD30" s="308">
        <v>309.06242392982119</v>
      </c>
      <c r="AE30" s="350">
        <v>309.04993333807676</v>
      </c>
      <c r="AF30" s="349">
        <v>308.9931715374039</v>
      </c>
      <c r="AG30" s="308">
        <v>308.89967105367589</v>
      </c>
      <c r="AH30" s="308">
        <v>308.77580491971452</v>
      </c>
      <c r="AI30" s="308">
        <v>308.62695748905969</v>
      </c>
      <c r="AJ30" s="350">
        <v>308.4576712641346</v>
      </c>
      <c r="AK30" s="349">
        <v>308.27177281819718</v>
      </c>
      <c r="AL30" s="308">
        <v>308.07248057811228</v>
      </c>
      <c r="AM30" s="308">
        <v>307.86249692774641</v>
      </c>
      <c r="AN30" s="308">
        <v>307.64408680037457</v>
      </c>
      <c r="AO30" s="350">
        <v>307.41914465874606</v>
      </c>
      <c r="AP30" s="349">
        <v>307.18925151633516</v>
      </c>
      <c r="AQ30" s="308">
        <v>306.95572343351051</v>
      </c>
      <c r="AR30" s="308">
        <v>306.7196527272605</v>
      </c>
      <c r="AS30" s="308">
        <v>306.48194296143049</v>
      </c>
      <c r="AT30" s="350">
        <v>306.24333863419679</v>
      </c>
      <c r="AU30" s="349">
        <v>306.00445034886417</v>
      </c>
      <c r="AV30" s="308">
        <v>305.76577614082731</v>
      </c>
      <c r="AW30" s="308">
        <v>305.52771953577758</v>
      </c>
      <c r="AX30" s="308">
        <v>305.29060483012114</v>
      </c>
      <c r="AY30" s="350">
        <v>305.05469001220223</v>
      </c>
      <c r="AZ30" s="349">
        <v>304.82017768103555</v>
      </c>
      <c r="BA30" s="308">
        <v>304.58722426617436</v>
      </c>
      <c r="BB30" s="308">
        <v>304.35594780701149</v>
      </c>
      <c r="BC30" s="308">
        <v>304.12643451116639</v>
      </c>
      <c r="BD30" s="350">
        <v>303.89874427856421</v>
      </c>
      <c r="BE30" s="349">
        <v>303.67291534972406</v>
      </c>
      <c r="BF30" s="308">
        <v>303.44896821285892</v>
      </c>
      <c r="BG30" s="308">
        <v>303.2269088839667</v>
      </c>
      <c r="BH30" s="308">
        <v>303.00673165683185</v>
      </c>
      <c r="BI30" s="350">
        <v>302.78842140509136</v>
      </c>
    </row>
    <row r="31" spans="1:61">
      <c r="A31" s="356" t="s">
        <v>663</v>
      </c>
      <c r="B31" s="349"/>
      <c r="C31" s="308"/>
      <c r="D31" s="308"/>
      <c r="E31" s="308"/>
      <c r="F31" s="350"/>
      <c r="G31" s="349"/>
      <c r="H31" s="308"/>
      <c r="I31" s="308"/>
      <c r="J31" s="308"/>
      <c r="K31" s="350"/>
      <c r="L31" s="349"/>
      <c r="M31" s="308">
        <v>70.675274428103037</v>
      </c>
      <c r="N31" s="308">
        <v>73.451154456393084</v>
      </c>
      <c r="O31" s="308">
        <v>86.07879230821419</v>
      </c>
      <c r="P31" s="350">
        <v>74.495351440046107</v>
      </c>
      <c r="Q31" s="349">
        <v>73.761821304625073</v>
      </c>
      <c r="R31" s="308">
        <v>81.277507131727006</v>
      </c>
      <c r="S31" s="308">
        <v>87.387704765639413</v>
      </c>
      <c r="T31" s="298">
        <v>75.185702683421951</v>
      </c>
      <c r="U31" s="299">
        <v>80.912064090150096</v>
      </c>
      <c r="V31" s="349">
        <v>85.590384044329682</v>
      </c>
      <c r="W31" s="308">
        <v>85.135260828520714</v>
      </c>
      <c r="X31" s="308">
        <v>84.621307953837473</v>
      </c>
      <c r="Y31" s="308">
        <v>84.104394567349644</v>
      </c>
      <c r="Z31" s="350">
        <v>83.588439918156183</v>
      </c>
      <c r="AA31" s="349">
        <v>83.076555349937237</v>
      </c>
      <c r="AB31" s="308">
        <v>82.571179442268971</v>
      </c>
      <c r="AC31" s="308">
        <v>82.07419317864408</v>
      </c>
      <c r="AD31" s="308">
        <v>81.587017557205627</v>
      </c>
      <c r="AE31" s="350">
        <v>81.110695932319274</v>
      </c>
      <c r="AF31" s="349">
        <v>80.645963189402394</v>
      </c>
      <c r="AG31" s="308">
        <v>80.193303643772126</v>
      </c>
      <c r="AH31" s="308">
        <v>79.752999337039896</v>
      </c>
      <c r="AI31" s="308">
        <v>79.325170194470843</v>
      </c>
      <c r="AJ31" s="350">
        <v>78.909807310940792</v>
      </c>
      <c r="AK31" s="349">
        <v>78.506800455352732</v>
      </c>
      <c r="AL31" s="308">
        <v>78.115960724885497</v>
      </c>
      <c r="AM31" s="308">
        <v>77.737039141128861</v>
      </c>
      <c r="AN31" s="308">
        <v>77.369741858940642</v>
      </c>
      <c r="AO31" s="350">
        <v>77.013742554312287</v>
      </c>
      <c r="AP31" s="349">
        <v>76.668692467882096</v>
      </c>
      <c r="AQ31" s="308">
        <v>76.334228504343344</v>
      </c>
      <c r="AR31" s="308">
        <v>76.009979723103825</v>
      </c>
      <c r="AS31" s="308">
        <v>75.695572500672199</v>
      </c>
      <c r="AT31" s="350">
        <v>75.39063459895489</v>
      </c>
      <c r="AU31" s="349">
        <v>75.094798334672873</v>
      </c>
      <c r="AV31" s="308">
        <v>74.807703012387023</v>
      </c>
      <c r="AW31" s="308">
        <v>74.528996756188022</v>
      </c>
      <c r="AX31" s="308">
        <v>74.25833785213355</v>
      </c>
      <c r="AY31" s="350">
        <v>73.995395694309849</v>
      </c>
      <c r="AZ31" s="349">
        <v>73.739851411367539</v>
      </c>
      <c r="BA31" s="308">
        <v>73.491398236994883</v>
      </c>
      <c r="BB31" s="308">
        <v>73.249741676652761</v>
      </c>
      <c r="BC31" s="308">
        <v>73.014599513611273</v>
      </c>
      <c r="BD31" s="350">
        <v>72.785701689614569</v>
      </c>
      <c r="BE31" s="349">
        <v>72.56279008908767</v>
      </c>
      <c r="BF31" s="308">
        <v>72.345618250483056</v>
      </c>
      <c r="BG31" s="308">
        <v>72.133951023951781</v>
      </c>
      <c r="BH31" s="308">
        <v>71.927564190876112</v>
      </c>
      <c r="BI31" s="350">
        <v>71.726244057782878</v>
      </c>
    </row>
    <row r="32" spans="1:61">
      <c r="A32" s="356" t="s">
        <v>664</v>
      </c>
      <c r="B32" s="349"/>
      <c r="C32" s="308"/>
      <c r="D32" s="308"/>
      <c r="E32" s="308"/>
      <c r="F32" s="350"/>
      <c r="G32" s="349"/>
      <c r="H32" s="308"/>
      <c r="I32" s="308"/>
      <c r="J32" s="308"/>
      <c r="K32" s="350"/>
      <c r="L32" s="349"/>
      <c r="M32" s="308">
        <v>119.70364165218716</v>
      </c>
      <c r="N32" s="308">
        <v>112.958724898402</v>
      </c>
      <c r="O32" s="308">
        <v>138.79327418179611</v>
      </c>
      <c r="P32" s="350">
        <v>123.71196598392666</v>
      </c>
      <c r="Q32" s="349">
        <v>144.08669819045699</v>
      </c>
      <c r="R32" s="308">
        <v>143.36909061991216</v>
      </c>
      <c r="S32" s="308">
        <v>140.7045606720628</v>
      </c>
      <c r="T32" s="298">
        <v>144.14602605828668</v>
      </c>
      <c r="U32" s="299">
        <v>139.86318966437969</v>
      </c>
      <c r="V32" s="349">
        <v>156.96424835866998</v>
      </c>
      <c r="W32" s="308">
        <v>157.98801439955602</v>
      </c>
      <c r="X32" s="308">
        <v>158.79877053433344</v>
      </c>
      <c r="Y32" s="308">
        <v>159.50569351923221</v>
      </c>
      <c r="Z32" s="350">
        <v>160.12243370793692</v>
      </c>
      <c r="AA32" s="349">
        <v>160.66085038442677</v>
      </c>
      <c r="AB32" s="308">
        <v>161.13122814242536</v>
      </c>
      <c r="AC32" s="308">
        <v>161.54247331379412</v>
      </c>
      <c r="AD32" s="308">
        <v>161.90229030620949</v>
      </c>
      <c r="AE32" s="350">
        <v>162.21733851881103</v>
      </c>
      <c r="AF32" s="349">
        <v>162.49337099733012</v>
      </c>
      <c r="AG32" s="308">
        <v>162.73535626094903</v>
      </c>
      <c r="AH32" s="308">
        <v>162.94758485080342</v>
      </c>
      <c r="AI32" s="308">
        <v>163.1337621654757</v>
      </c>
      <c r="AJ32" s="350">
        <v>163.29708909854807</v>
      </c>
      <c r="AK32" s="349">
        <v>163.44033190298407</v>
      </c>
      <c r="AL32" s="308">
        <v>163.56588259528226</v>
      </c>
      <c r="AM32" s="308">
        <v>163.67581109097765</v>
      </c>
      <c r="AN32" s="308">
        <v>163.77191014042194</v>
      </c>
      <c r="AO32" s="350">
        <v>163.85573401526929</v>
      </c>
      <c r="AP32" s="349">
        <v>163.92863178451958</v>
      </c>
      <c r="AQ32" s="308">
        <v>163.99177591644752</v>
      </c>
      <c r="AR32" s="308">
        <v>164.04618684953019</v>
      </c>
      <c r="AS32" s="308">
        <v>164.09275409210946</v>
      </c>
      <c r="AT32" s="350">
        <v>164.13225433635711</v>
      </c>
      <c r="AU32" s="349">
        <v>164.16536700666407</v>
      </c>
      <c r="AV32" s="308">
        <v>164.19268760522942</v>
      </c>
      <c r="AW32" s="308">
        <v>164.21473916748076</v>
      </c>
      <c r="AX32" s="308">
        <v>164.2319820964594</v>
      </c>
      <c r="AY32" s="350">
        <v>164.24482260739444</v>
      </c>
      <c r="AZ32" s="349">
        <v>164.25361998112248</v>
      </c>
      <c r="BA32" s="308">
        <v>164.25869279674848</v>
      </c>
      <c r="BB32" s="308">
        <v>164.26032428964157</v>
      </c>
      <c r="BC32" s="308">
        <v>164.25876695998633</v>
      </c>
      <c r="BD32" s="350">
        <v>164.25424653910474</v>
      </c>
      <c r="BE32" s="349">
        <v>164.24696540542453</v>
      </c>
      <c r="BF32" s="308">
        <v>164.23710552865685</v>
      </c>
      <c r="BG32" s="308">
        <v>164.22483100949745</v>
      </c>
      <c r="BH32" s="308">
        <v>164.21029027242793</v>
      </c>
      <c r="BI32" s="350">
        <v>164.19361796088728</v>
      </c>
    </row>
    <row r="33" spans="1:61">
      <c r="A33" s="356" t="s">
        <v>665</v>
      </c>
      <c r="B33" s="349"/>
      <c r="C33" s="308"/>
      <c r="D33" s="308"/>
      <c r="E33" s="308"/>
      <c r="F33" s="350"/>
      <c r="G33" s="349"/>
      <c r="H33" s="308"/>
      <c r="I33" s="308"/>
      <c r="J33" s="308"/>
      <c r="K33" s="350"/>
      <c r="L33" s="349"/>
      <c r="M33" s="308">
        <v>14.388864986649255</v>
      </c>
      <c r="N33" s="308">
        <v>13.189611336894163</v>
      </c>
      <c r="O33" s="308">
        <v>13.477680219441794</v>
      </c>
      <c r="P33" s="350">
        <v>13.536805332934396</v>
      </c>
      <c r="Q33" s="349">
        <v>16.940466802792983</v>
      </c>
      <c r="R33" s="308">
        <v>18.104127441550084</v>
      </c>
      <c r="S33" s="308">
        <v>18.974164215776845</v>
      </c>
      <c r="T33" s="298">
        <v>18.111642100840037</v>
      </c>
      <c r="U33" s="299">
        <v>20.542700232162975</v>
      </c>
      <c r="V33" s="349">
        <v>22.379776248977471</v>
      </c>
      <c r="W33" s="308">
        <v>23.09064983898903</v>
      </c>
      <c r="X33" s="308">
        <v>23.739198557744583</v>
      </c>
      <c r="Y33" s="308">
        <v>24.343030870982226</v>
      </c>
      <c r="Z33" s="350">
        <v>24.906057551149004</v>
      </c>
      <c r="AA33" s="349">
        <v>25.431839937556671</v>
      </c>
      <c r="AB33" s="308">
        <v>25.923611225696408</v>
      </c>
      <c r="AC33" s="308">
        <v>26.384299981571033</v>
      </c>
      <c r="AD33" s="308">
        <v>26.816554471898062</v>
      </c>
      <c r="AE33" s="350">
        <v>27.222766833248997</v>
      </c>
      <c r="AF33" s="349">
        <v>27.605096426793022</v>
      </c>
      <c r="AG33" s="308">
        <v>27.965491964206798</v>
      </c>
      <c r="AH33" s="308">
        <v>28.305712163952911</v>
      </c>
      <c r="AI33" s="308">
        <v>28.627344821150423</v>
      </c>
      <c r="AJ33" s="350">
        <v>28.931824260922465</v>
      </c>
      <c r="AK33" s="349">
        <v>29.220447203937081</v>
      </c>
      <c r="AL33" s="308">
        <v>29.494387111213701</v>
      </c>
      <c r="AM33" s="308">
        <v>29.754707098773046</v>
      </c>
      <c r="AN33" s="308">
        <v>30.002371525499008</v>
      </c>
      <c r="AO33" s="350">
        <v>30.238256362941502</v>
      </c>
      <c r="AP33" s="349">
        <v>30.463158455967204</v>
      </c>
      <c r="AQ33" s="308">
        <v>30.677803779909478</v>
      </c>
      <c r="AR33" s="308">
        <v>30.882854794491827</v>
      </c>
      <c r="AS33" s="308">
        <v>31.078916988103067</v>
      </c>
      <c r="AT33" s="350">
        <v>31.266544698706774</v>
      </c>
      <c r="AU33" s="349">
        <v>31.446246290182888</v>
      </c>
      <c r="AV33" s="308">
        <v>31.618488755504739</v>
      </c>
      <c r="AW33" s="308">
        <v>31.78370181108901</v>
      </c>
      <c r="AX33" s="308">
        <v>31.942281539989647</v>
      </c>
      <c r="AY33" s="350">
        <v>32.094593635446522</v>
      </c>
      <c r="AZ33" s="349">
        <v>32.240976290641036</v>
      </c>
      <c r="BA33" s="308">
        <v>32.381742775368082</v>
      </c>
      <c r="BB33" s="308">
        <v>32.51718373570975</v>
      </c>
      <c r="BC33" s="308">
        <v>32.647569248615483</v>
      </c>
      <c r="BD33" s="350">
        <v>32.773150659598976</v>
      </c>
      <c r="BE33" s="349">
        <v>32.894162228425763</v>
      </c>
      <c r="BF33" s="308">
        <v>33.010822604753329</v>
      </c>
      <c r="BG33" s="308">
        <v>33.123336153069694</v>
      </c>
      <c r="BH33" s="308">
        <v>33.23189414397995</v>
      </c>
      <c r="BI33" s="350">
        <v>33.336675826873517</v>
      </c>
    </row>
    <row r="34" spans="1:61">
      <c r="A34" s="356" t="s">
        <v>666</v>
      </c>
      <c r="B34" s="349"/>
      <c r="C34" s="308"/>
      <c r="D34" s="308"/>
      <c r="E34" s="308"/>
      <c r="F34" s="350"/>
      <c r="G34" s="349"/>
      <c r="H34" s="308"/>
      <c r="I34" s="308"/>
      <c r="J34" s="308"/>
      <c r="K34" s="350"/>
      <c r="L34" s="349"/>
      <c r="M34" s="308">
        <v>6.0185897738921739</v>
      </c>
      <c r="N34" s="308">
        <v>4.6608568442602092</v>
      </c>
      <c r="O34" s="308">
        <v>4.8711415476575386</v>
      </c>
      <c r="P34" s="350">
        <v>3.904818376814581</v>
      </c>
      <c r="Q34" s="349">
        <v>3.8526894488424523</v>
      </c>
      <c r="R34" s="308">
        <v>4.4979632598869213</v>
      </c>
      <c r="S34" s="308">
        <v>5.0567206217133416</v>
      </c>
      <c r="T34" s="298">
        <v>4.7917700392118014</v>
      </c>
      <c r="U34" s="299">
        <v>4.9886572930790045</v>
      </c>
      <c r="V34" s="349">
        <v>5.1582939595951123</v>
      </c>
      <c r="W34" s="308">
        <v>5.1685228195972259</v>
      </c>
      <c r="X34" s="308">
        <v>5.1730760460065053</v>
      </c>
      <c r="Y34" s="308">
        <v>5.1754568523264446</v>
      </c>
      <c r="Z34" s="350">
        <v>5.176032399999575</v>
      </c>
      <c r="AA34" s="349">
        <v>5.175114889715041</v>
      </c>
      <c r="AB34" s="308">
        <v>5.1729690685876495</v>
      </c>
      <c r="AC34" s="308">
        <v>5.1698188715543614</v>
      </c>
      <c r="AD34" s="308">
        <v>5.165853249984429</v>
      </c>
      <c r="AE34" s="350">
        <v>5.1612312539204792</v>
      </c>
      <c r="AF34" s="349">
        <v>5.1560864400678916</v>
      </c>
      <c r="AG34" s="308">
        <v>5.1505306782404636</v>
      </c>
      <c r="AH34" s="308">
        <v>5.1446574263400766</v>
      </c>
      <c r="AI34" s="308">
        <v>5.1385445394015603</v>
      </c>
      <c r="AJ34" s="350">
        <v>5.132256672694484</v>
      </c>
      <c r="AK34" s="349">
        <v>5.1258473329344829</v>
      </c>
      <c r="AL34" s="308">
        <v>5.1193606257299704</v>
      </c>
      <c r="AM34" s="308">
        <v>5.1128327417097701</v>
      </c>
      <c r="AN34" s="308">
        <v>5.1062932184932741</v>
      </c>
      <c r="AO34" s="350">
        <v>5.0997660108463636</v>
      </c>
      <c r="AP34" s="349">
        <v>5.0932703970346767</v>
      </c>
      <c r="AQ34" s="308">
        <v>5.0868217455416884</v>
      </c>
      <c r="AR34" s="308">
        <v>5.0804321629340947</v>
      </c>
      <c r="AS34" s="308">
        <v>5.0741110406957066</v>
      </c>
      <c r="AT34" s="350">
        <v>5.0678655162805244</v>
      </c>
      <c r="AU34" s="349">
        <v>5.0617008614095091</v>
      </c>
      <c r="AV34" s="308">
        <v>5.0556208087152994</v>
      </c>
      <c r="AW34" s="308">
        <v>5.0496278261916077</v>
      </c>
      <c r="AX34" s="308">
        <v>5.0437233474898218</v>
      </c>
      <c r="AY34" s="350">
        <v>5.0379079648947958</v>
      </c>
      <c r="AZ34" s="349">
        <v>5.0321815907806622</v>
      </c>
      <c r="BA34" s="308">
        <v>5.0265435924660942</v>
      </c>
      <c r="BB34" s="308">
        <v>5.0209929046381925</v>
      </c>
      <c r="BC34" s="308">
        <v>5.0155281228767201</v>
      </c>
      <c r="BD34" s="350">
        <v>5.0101475812684333</v>
      </c>
      <c r="BE34" s="349">
        <v>5.0048494166396766</v>
      </c>
      <c r="BF34" s="308">
        <v>4.9996316215459062</v>
      </c>
      <c r="BG34" s="308">
        <v>4.9944920878250336</v>
      </c>
      <c r="BH34" s="308">
        <v>4.9894286422397016</v>
      </c>
      <c r="BI34" s="350">
        <v>4.9844390754968781</v>
      </c>
    </row>
    <row r="35" spans="1:61">
      <c r="A35" s="356" t="s">
        <v>710</v>
      </c>
      <c r="B35" s="349"/>
      <c r="C35" s="308"/>
      <c r="D35" s="308"/>
      <c r="E35" s="308"/>
      <c r="F35" s="350"/>
      <c r="G35" s="349"/>
      <c r="H35" s="308"/>
      <c r="I35" s="308"/>
      <c r="J35" s="308"/>
      <c r="K35" s="350"/>
      <c r="L35" s="349"/>
      <c r="M35" s="308">
        <v>5.1040578717129907</v>
      </c>
      <c r="N35" s="308">
        <v>5.3563034921963135</v>
      </c>
      <c r="O35" s="308">
        <v>4.7073381175186046</v>
      </c>
      <c r="P35" s="350">
        <v>7.3750420387612525</v>
      </c>
      <c r="Q35" s="349">
        <v>7.6751443931123244</v>
      </c>
      <c r="R35" s="308">
        <v>7.6459834352663103</v>
      </c>
      <c r="S35" s="308">
        <v>7.5126446441285024</v>
      </c>
      <c r="T35" s="298">
        <v>10.507105535805687</v>
      </c>
      <c r="U35" s="299">
        <v>8.4243764100870528</v>
      </c>
      <c r="V35" s="349">
        <v>10.486203503540205</v>
      </c>
      <c r="W35" s="308">
        <v>10.897785774758532</v>
      </c>
      <c r="X35" s="308">
        <v>11.275725044238577</v>
      </c>
      <c r="Y35" s="308">
        <v>11.628555657222392</v>
      </c>
      <c r="Z35" s="350">
        <v>11.958383016959177</v>
      </c>
      <c r="AA35" s="349">
        <v>12.267135726436683</v>
      </c>
      <c r="AB35" s="308">
        <v>12.556574234964575</v>
      </c>
      <c r="AC35" s="308">
        <v>12.82830123176177</v>
      </c>
      <c r="AD35" s="308">
        <v>13.08377293324229</v>
      </c>
      <c r="AE35" s="350">
        <v>13.32431065724049</v>
      </c>
      <c r="AF35" s="349">
        <v>13.551112264268601</v>
      </c>
      <c r="AG35" s="308">
        <v>13.765263185642368</v>
      </c>
      <c r="AH35" s="308">
        <v>13.967746861484473</v>
      </c>
      <c r="AI35" s="308">
        <v>14.159454486652477</v>
      </c>
      <c r="AJ35" s="350">
        <v>14.341194016272702</v>
      </c>
      <c r="AK35" s="349">
        <v>14.513698420099921</v>
      </c>
      <c r="AL35" s="308">
        <v>14.677633200443843</v>
      </c>
      <c r="AM35" s="308">
        <v>14.833603205068959</v>
      </c>
      <c r="AN35" s="308">
        <v>14.982158776701825</v>
      </c>
      <c r="AO35" s="350">
        <v>15.123801286361818</v>
      </c>
      <c r="AP35" s="349">
        <v>15.258988100055777</v>
      </c>
      <c r="AQ35" s="308">
        <v>15.388137028444058</v>
      </c>
      <c r="AR35" s="308">
        <v>15.511630307641438</v>
      </c>
      <c r="AS35" s="308">
        <v>15.629818156922074</v>
      </c>
      <c r="AT35" s="350">
        <v>15.743021956123533</v>
      </c>
      <c r="AU35" s="349">
        <v>15.851537082294911</v>
      </c>
      <c r="AV35" s="308">
        <v>15.955635441784866</v>
      </c>
      <c r="AW35" s="308">
        <v>16.05556773065517</v>
      </c>
      <c r="AX35" s="308">
        <v>16.151565453131614</v>
      </c>
      <c r="AY35" s="350">
        <v>16.243842724796853</v>
      </c>
      <c r="AZ35" s="349">
        <v>16.332597884448749</v>
      </c>
      <c r="BA35" s="308">
        <v>16.418014935982821</v>
      </c>
      <c r="BB35" s="308">
        <v>16.500264839318767</v>
      </c>
      <c r="BC35" s="308">
        <v>16.579506667283013</v>
      </c>
      <c r="BD35" s="350">
        <v>16.655888643449998</v>
      </c>
      <c r="BE35" s="349">
        <v>16.729549074243398</v>
      </c>
      <c r="BF35" s="308">
        <v>16.800617187076863</v>
      </c>
      <c r="BG35" s="308">
        <v>16.869213884953624</v>
      </c>
      <c r="BH35" s="308">
        <v>16.935452426746767</v>
      </c>
      <c r="BI35" s="350">
        <v>16.999439041310509</v>
      </c>
    </row>
    <row r="36" spans="1:61">
      <c r="A36" s="356" t="s">
        <v>667</v>
      </c>
      <c r="B36" s="349"/>
      <c r="C36" s="308"/>
      <c r="D36" s="308"/>
      <c r="E36" s="308"/>
      <c r="F36" s="350"/>
      <c r="G36" s="349"/>
      <c r="H36" s="308"/>
      <c r="I36" s="308"/>
      <c r="J36" s="308"/>
      <c r="K36" s="350"/>
      <c r="L36" s="349"/>
      <c r="M36" s="308">
        <v>69.736184748422147</v>
      </c>
      <c r="N36" s="308">
        <v>63.986635310483905</v>
      </c>
      <c r="O36" s="308">
        <v>60.050577050950999</v>
      </c>
      <c r="P36" s="350">
        <v>56.404439752414817</v>
      </c>
      <c r="Q36" s="349">
        <v>54.807767896799646</v>
      </c>
      <c r="R36" s="308">
        <v>51.368937501975928</v>
      </c>
      <c r="S36" s="308">
        <v>47.353714395503893</v>
      </c>
      <c r="T36" s="298">
        <v>47.523341975544781</v>
      </c>
      <c r="U36" s="299">
        <v>46.317586473554229</v>
      </c>
      <c r="V36" s="349">
        <v>47.649575265920475</v>
      </c>
      <c r="W36" s="308">
        <v>46.311144839356501</v>
      </c>
      <c r="X36" s="308">
        <v>45.00133963756123</v>
      </c>
      <c r="Y36" s="308">
        <v>43.747340385505112</v>
      </c>
      <c r="Z36" s="350">
        <v>42.547555597180391</v>
      </c>
      <c r="AA36" s="349">
        <v>41.400124688830566</v>
      </c>
      <c r="AB36" s="308">
        <v>40.303011580409368</v>
      </c>
      <c r="AC36" s="308">
        <v>39.254077439980591</v>
      </c>
      <c r="AD36" s="308">
        <v>38.251136584536113</v>
      </c>
      <c r="AE36" s="350">
        <v>37.291998870635929</v>
      </c>
      <c r="AF36" s="349">
        <v>36.374501318322253</v>
      </c>
      <c r="AG36" s="308">
        <v>35.496531209208555</v>
      </c>
      <c r="AH36" s="308">
        <v>34.656042477400831</v>
      </c>
      <c r="AI36" s="308">
        <v>33.851066860948066</v>
      </c>
      <c r="AJ36" s="350">
        <v>33.079720992291634</v>
      </c>
      <c r="AK36" s="349">
        <v>32.340210369505492</v>
      </c>
      <c r="AL36" s="308">
        <v>31.630830957547914</v>
      </c>
      <c r="AM36" s="308">
        <v>30.949969012848015</v>
      </c>
      <c r="AN36" s="308">
        <v>30.296099598861545</v>
      </c>
      <c r="AO36" s="350">
        <v>29.66778415930262</v>
      </c>
      <c r="AP36" s="349">
        <v>29.063667434974573</v>
      </c>
      <c r="AQ36" s="308">
        <v>28.482473945692995</v>
      </c>
      <c r="AR36" s="308">
        <v>27.92300420756877</v>
      </c>
      <c r="AS36" s="308">
        <v>27.384130815320205</v>
      </c>
      <c r="AT36" s="350">
        <v>26.86479448723172</v>
      </c>
      <c r="AU36" s="349">
        <v>26.364000145157735</v>
      </c>
      <c r="AV36" s="308">
        <v>25.880813082213738</v>
      </c>
      <c r="AW36" s="308">
        <v>25.414355255400327</v>
      </c>
      <c r="AX36" s="308">
        <v>24.963801728466532</v>
      </c>
      <c r="AY36" s="350">
        <v>24.528377281128176</v>
      </c>
      <c r="AZ36" s="349">
        <v>24.107353193743602</v>
      </c>
      <c r="BA36" s="308">
        <v>23.700044211243444</v>
      </c>
      <c r="BB36" s="308">
        <v>23.305805686160731</v>
      </c>
      <c r="BC36" s="308">
        <v>22.924030897708526</v>
      </c>
      <c r="BD36" s="350">
        <v>22.554148541781085</v>
      </c>
      <c r="BE36" s="349">
        <v>22.19562038532014</v>
      </c>
      <c r="BF36" s="308">
        <v>21.847939077549803</v>
      </c>
      <c r="BG36" s="308">
        <v>21.510626110020333</v>
      </c>
      <c r="BH36" s="308">
        <v>21.183229917124716</v>
      </c>
      <c r="BI36" s="350">
        <v>20.865324108692789</v>
      </c>
    </row>
    <row r="37" spans="1:61">
      <c r="A37" s="356" t="s">
        <v>668</v>
      </c>
      <c r="B37" s="349"/>
      <c r="C37" s="308"/>
      <c r="D37" s="308"/>
      <c r="E37" s="308"/>
      <c r="F37" s="350"/>
      <c r="G37" s="349"/>
      <c r="H37" s="308"/>
      <c r="I37" s="308"/>
      <c r="J37" s="308"/>
      <c r="K37" s="350"/>
      <c r="L37" s="349"/>
      <c r="M37" s="308">
        <v>6.6112990890425865</v>
      </c>
      <c r="N37" s="308">
        <v>7.2885829982652268</v>
      </c>
      <c r="O37" s="308">
        <v>9.8999386774351077</v>
      </c>
      <c r="P37" s="350">
        <v>16.228383363233302</v>
      </c>
      <c r="Q37" s="349">
        <v>8.9821011484066666</v>
      </c>
      <c r="R37" s="308">
        <v>12.44445977223001</v>
      </c>
      <c r="S37" s="308">
        <v>15.603576601002025</v>
      </c>
      <c r="T37" s="298">
        <v>17.567330388075849</v>
      </c>
      <c r="U37" s="299">
        <v>16.978057864694325</v>
      </c>
      <c r="V37" s="349">
        <v>19.566927862897757</v>
      </c>
      <c r="W37" s="308">
        <v>20.473611716811998</v>
      </c>
      <c r="X37" s="308">
        <v>21.309674047982419</v>
      </c>
      <c r="Y37" s="308">
        <v>22.091541030350211</v>
      </c>
      <c r="Z37" s="350">
        <v>22.823623569539933</v>
      </c>
      <c r="AA37" s="349">
        <v>23.509979574622665</v>
      </c>
      <c r="AB37" s="308">
        <v>24.154327744937582</v>
      </c>
      <c r="AC37" s="308">
        <v>24.760065861383612</v>
      </c>
      <c r="AD37" s="308">
        <v>25.330291648831551</v>
      </c>
      <c r="AE37" s="350">
        <v>25.867824814261319</v>
      </c>
      <c r="AF37" s="349">
        <v>26.375229276015471</v>
      </c>
      <c r="AG37" s="308">
        <v>26.854834909529803</v>
      </c>
      <c r="AH37" s="308">
        <v>27.308758365908901</v>
      </c>
      <c r="AI37" s="308">
        <v>27.738922689639917</v>
      </c>
      <c r="AJ37" s="350">
        <v>28.147075584868961</v>
      </c>
      <c r="AK37" s="349">
        <v>28.534806267296297</v>
      </c>
      <c r="AL37" s="308">
        <v>28.903560899703788</v>
      </c>
      <c r="AM37" s="308">
        <v>29.254656650256745</v>
      </c>
      <c r="AN37" s="308">
        <v>29.589294439215113</v>
      </c>
      <c r="AO37" s="350">
        <v>29.908570455593836</v>
      </c>
      <c r="AP37" s="349">
        <v>30.213486533583811</v>
      </c>
      <c r="AQ37" s="308">
        <v>30.504959481459963</v>
      </c>
      <c r="AR37" s="308">
        <v>30.783829454961239</v>
      </c>
      <c r="AS37" s="308">
        <v>31.050867463917552</v>
      </c>
      <c r="AT37" s="350">
        <v>31.306782096176523</v>
      </c>
      <c r="AU37" s="349">
        <v>31.552225537247882</v>
      </c>
      <c r="AV37" s="308">
        <v>31.787798958041279</v>
      </c>
      <c r="AW37" s="308">
        <v>32.014057336914028</v>
      </c>
      <c r="AX37" s="308">
        <v>32.231513776207343</v>
      </c>
      <c r="AY37" s="350">
        <v>32.440643367651077</v>
      </c>
      <c r="AZ37" s="349">
        <v>32.641886655582667</v>
      </c>
      <c r="BA37" s="308">
        <v>32.835652741864905</v>
      </c>
      <c r="BB37" s="308">
        <v>33.0223220717373</v>
      </c>
      <c r="BC37" s="308">
        <v>33.202248935607706</v>
      </c>
      <c r="BD37" s="350">
        <v>33.37576371795052</v>
      </c>
      <c r="BE37" s="349">
        <v>33.543174921028069</v>
      </c>
      <c r="BF37" s="308">
        <v>33.704770988045951</v>
      </c>
      <c r="BG37" s="308">
        <v>33.860821947587624</v>
      </c>
      <c r="BH37" s="308">
        <v>34.011580898702228</v>
      </c>
      <c r="BI37" s="350">
        <v>34.157285353818864</v>
      </c>
    </row>
    <row r="38" spans="1:61">
      <c r="A38" s="357" t="s">
        <v>669</v>
      </c>
      <c r="B38" s="358"/>
      <c r="C38" s="359"/>
      <c r="D38" s="359"/>
      <c r="E38" s="359"/>
      <c r="F38" s="360"/>
      <c r="G38" s="358"/>
      <c r="H38" s="359"/>
      <c r="I38" s="359"/>
      <c r="J38" s="359"/>
      <c r="K38" s="360"/>
      <c r="L38" s="358"/>
      <c r="M38" s="359">
        <v>3.302445274244401</v>
      </c>
      <c r="N38" s="359">
        <v>4.4911857043811763</v>
      </c>
      <c r="O38" s="359">
        <v>10.676224333150046</v>
      </c>
      <c r="P38" s="360">
        <v>6.4874572033820685</v>
      </c>
      <c r="Q38" s="358">
        <v>6.8082223731806026</v>
      </c>
      <c r="R38" s="359">
        <v>6.8732272232405949</v>
      </c>
      <c r="S38" s="359">
        <v>6.8411087933910473</v>
      </c>
      <c r="T38" s="300">
        <v>7.0343456468702419</v>
      </c>
      <c r="U38" s="301">
        <v>7.0870561913955417</v>
      </c>
      <c r="V38" s="358">
        <v>7.4542258799817684</v>
      </c>
      <c r="W38" s="359">
        <v>7.3844869989849258</v>
      </c>
      <c r="X38" s="359">
        <v>7.3113272298281133</v>
      </c>
      <c r="Y38" s="359">
        <v>7.2395035021546654</v>
      </c>
      <c r="Z38" s="360">
        <v>7.1692524700256035</v>
      </c>
      <c r="AA38" s="358">
        <v>7.1007454377981558</v>
      </c>
      <c r="AB38" s="359">
        <v>7.0341006393410126</v>
      </c>
      <c r="AC38" s="359">
        <v>6.9693935076004996</v>
      </c>
      <c r="AD38" s="359">
        <v>6.9066652189594144</v>
      </c>
      <c r="AE38" s="360">
        <v>6.8459297688012626</v>
      </c>
      <c r="AF38" s="358">
        <v>6.7871798050215535</v>
      </c>
      <c r="AG38" s="359">
        <v>6.7303914171210453</v>
      </c>
      <c r="AH38" s="359">
        <v>6.6755280512380866</v>
      </c>
      <c r="AI38" s="359">
        <v>6.6225436966865328</v>
      </c>
      <c r="AJ38" s="360">
        <v>6.5713854675153005</v>
      </c>
      <c r="AK38" s="358">
        <v>6.5219956833021682</v>
      </c>
      <c r="AL38" s="359">
        <v>6.4743135366970268</v>
      </c>
      <c r="AM38" s="359">
        <v>6.4282764209237024</v>
      </c>
      <c r="AN38" s="359">
        <v>6.3838209782764288</v>
      </c>
      <c r="AO38" s="360">
        <v>6.3408839203572223</v>
      </c>
      <c r="AP38" s="358">
        <v>6.2994026621374202</v>
      </c>
      <c r="AQ38" s="359">
        <v>6.2593158046621777</v>
      </c>
      <c r="AR38" s="359">
        <v>6.2205634951516604</v>
      </c>
      <c r="AS38" s="359">
        <v>6.183087688189965</v>
      </c>
      <c r="AT38" s="360">
        <v>6.1468323274886849</v>
      </c>
      <c r="AU38" s="358">
        <v>6.1117434642205897</v>
      </c>
      <c r="AV38" s="359">
        <v>6.0777693250248959</v>
      </c>
      <c r="AW38" s="359">
        <v>6.0448603403941297</v>
      </c>
      <c r="AX38" s="359">
        <v>6.0129691421756863</v>
      </c>
      <c r="AY38" s="360">
        <v>5.9820505372882549</v>
      </c>
      <c r="AZ38" s="358">
        <v>5.9520614634129707</v>
      </c>
      <c r="BA38" s="359">
        <v>5.9229609313109615</v>
      </c>
      <c r="BB38" s="359">
        <v>5.8947099575122301</v>
      </c>
      <c r="BC38" s="359">
        <v>5.8672714903746455</v>
      </c>
      <c r="BD38" s="360">
        <v>5.8406103319020568</v>
      </c>
      <c r="BE38" s="358">
        <v>5.8146930572112243</v>
      </c>
      <c r="BF38" s="359">
        <v>5.7894879331303795</v>
      </c>
      <c r="BG38" s="359">
        <v>5.7649648370802788</v>
      </c>
      <c r="BH38" s="359">
        <v>5.7410951771194911</v>
      </c>
      <c r="BI38" s="360">
        <v>5.7178518138183927</v>
      </c>
    </row>
    <row r="39" spans="1:61">
      <c r="A39" s="361"/>
      <c r="B39" s="353"/>
      <c r="C39" s="354"/>
      <c r="D39" s="354"/>
      <c r="E39" s="354"/>
      <c r="F39" s="355"/>
      <c r="G39" s="353"/>
      <c r="H39" s="354"/>
      <c r="I39" s="354"/>
      <c r="J39" s="354"/>
      <c r="K39" s="355"/>
      <c r="L39" s="353"/>
      <c r="M39" s="354"/>
      <c r="N39" s="354"/>
      <c r="O39" s="354"/>
      <c r="P39" s="355"/>
      <c r="Q39" s="353"/>
      <c r="R39" s="354"/>
      <c r="S39" s="354"/>
      <c r="T39" s="296"/>
      <c r="U39" s="297"/>
      <c r="V39" s="353"/>
      <c r="W39" s="354"/>
      <c r="X39" s="354"/>
      <c r="Y39" s="354"/>
      <c r="Z39" s="355"/>
      <c r="AA39" s="353"/>
      <c r="AB39" s="354"/>
      <c r="AC39" s="354"/>
      <c r="AD39" s="354"/>
      <c r="AE39" s="355"/>
      <c r="AF39" s="353"/>
      <c r="AG39" s="354"/>
      <c r="AH39" s="354"/>
      <c r="AI39" s="354"/>
      <c r="AJ39" s="355"/>
      <c r="AK39" s="353"/>
      <c r="AL39" s="354"/>
      <c r="AM39" s="354"/>
      <c r="AN39" s="354"/>
      <c r="AO39" s="355"/>
      <c r="AP39" s="353"/>
      <c r="AQ39" s="354"/>
      <c r="AR39" s="354"/>
      <c r="AS39" s="354"/>
      <c r="AT39" s="355"/>
      <c r="AU39" s="353"/>
      <c r="AV39" s="354"/>
      <c r="AW39" s="354"/>
      <c r="AX39" s="354"/>
      <c r="AY39" s="355"/>
      <c r="AZ39" s="353"/>
      <c r="BA39" s="354"/>
      <c r="BB39" s="354"/>
      <c r="BC39" s="354"/>
      <c r="BD39" s="355"/>
      <c r="BE39" s="353"/>
      <c r="BF39" s="354"/>
      <c r="BG39" s="354"/>
      <c r="BH39" s="354"/>
      <c r="BI39" s="355"/>
    </row>
    <row r="40" spans="1:61" s="339" customFormat="1">
      <c r="A40" s="331" t="s">
        <v>353</v>
      </c>
      <c r="B40" s="336">
        <v>710.62132095079789</v>
      </c>
      <c r="C40" s="337">
        <v>786.68705881630478</v>
      </c>
      <c r="D40" s="337">
        <v>866.5516801683176</v>
      </c>
      <c r="E40" s="337">
        <v>964.26905163872709</v>
      </c>
      <c r="F40" s="338">
        <v>1072.8935120222579</v>
      </c>
      <c r="G40" s="336">
        <v>1201.3876955889139</v>
      </c>
      <c r="H40" s="337">
        <v>1420.3119689757341</v>
      </c>
      <c r="I40" s="337">
        <v>1524.1939009723219</v>
      </c>
      <c r="J40" s="337">
        <v>1758.299940981341</v>
      </c>
      <c r="K40" s="338">
        <v>1804.650994211612</v>
      </c>
      <c r="L40" s="336">
        <v>1887.1307350183081</v>
      </c>
      <c r="M40" s="337">
        <v>2048.0785392791613</v>
      </c>
      <c r="N40" s="337">
        <v>2280.4460792980599</v>
      </c>
      <c r="O40" s="337">
        <v>2520.3564231764581</v>
      </c>
      <c r="P40" s="338">
        <v>2803.7608843255052</v>
      </c>
      <c r="Q40" s="336">
        <v>3195.6542507833287</v>
      </c>
      <c r="R40" s="337">
        <v>3366.3411272185199</v>
      </c>
      <c r="S40" s="337">
        <v>3568.2692344310963</v>
      </c>
      <c r="T40" s="294">
        <v>3819.5562781688805</v>
      </c>
      <c r="U40" s="295">
        <v>4238.9413267757427</v>
      </c>
      <c r="V40" s="336">
        <v>4391.1662658930782</v>
      </c>
      <c r="W40" s="337">
        <v>4647.3895857627613</v>
      </c>
      <c r="X40" s="337">
        <v>4905.9563642655221</v>
      </c>
      <c r="Y40" s="337">
        <v>5151.3712386385096</v>
      </c>
      <c r="Z40" s="338">
        <v>5383.9064750291946</v>
      </c>
      <c r="AA40" s="336">
        <v>5617.298754059344</v>
      </c>
      <c r="AB40" s="337">
        <v>5838.072437116155</v>
      </c>
      <c r="AC40" s="337">
        <v>6059.5594599012547</v>
      </c>
      <c r="AD40" s="337">
        <v>6268.99403792679</v>
      </c>
      <c r="AE40" s="338">
        <v>6467.0238922750377</v>
      </c>
      <c r="AF40" s="336">
        <v>6665.7359323527771</v>
      </c>
      <c r="AG40" s="337">
        <v>6853.9321284358357</v>
      </c>
      <c r="AH40" s="337">
        <v>7032.345303352693</v>
      </c>
      <c r="AI40" s="337">
        <v>7211.9200630214709</v>
      </c>
      <c r="AJ40" s="338">
        <v>7382.7339984183182</v>
      </c>
      <c r="AK40" s="336">
        <v>7555.2893834081124</v>
      </c>
      <c r="AL40" s="337">
        <v>7720.0974592753528</v>
      </c>
      <c r="AM40" s="337">
        <v>7877.8400422274708</v>
      </c>
      <c r="AN40" s="337">
        <v>8037.9729494123621</v>
      </c>
      <c r="AO40" s="338">
        <v>8191.8983685017238</v>
      </c>
      <c r="AP40" s="336">
        <v>8340.1519789268114</v>
      </c>
      <c r="AQ40" s="337">
        <v>8491.2005622467132</v>
      </c>
      <c r="AR40" s="337">
        <v>8637.1129980447004</v>
      </c>
      <c r="AS40" s="337">
        <v>8785.8974318293494</v>
      </c>
      <c r="AT40" s="338">
        <v>8929.7817328943474</v>
      </c>
      <c r="AU40" s="336">
        <v>9068.8906114276288</v>
      </c>
      <c r="AV40" s="337">
        <v>9210.2786564616581</v>
      </c>
      <c r="AW40" s="337">
        <v>9346.5404343459013</v>
      </c>
      <c r="AX40" s="337">
        <v>9484.2445600255814</v>
      </c>
      <c r="AY40" s="338">
        <v>9615.9991821652529</v>
      </c>
      <c r="AZ40" s="336">
        <v>9741.311857393539</v>
      </c>
      <c r="BA40" s="337">
        <v>9865.7895492261086</v>
      </c>
      <c r="BB40" s="337">
        <v>9982.1639597189496</v>
      </c>
      <c r="BC40" s="337">
        <v>10095.504165617</v>
      </c>
      <c r="BD40" s="338">
        <v>10198.437635728596</v>
      </c>
      <c r="BE40" s="336">
        <v>10289.661422830042</v>
      </c>
      <c r="BF40" s="337">
        <v>10373.228629415133</v>
      </c>
      <c r="BG40" s="337">
        <v>10441.704627427715</v>
      </c>
      <c r="BH40" s="337">
        <v>10498.52784973913</v>
      </c>
      <c r="BI40" s="338">
        <v>10536.074157769535</v>
      </c>
    </row>
    <row r="41" spans="1:61" s="339" customFormat="1">
      <c r="A41" s="341" t="s">
        <v>795</v>
      </c>
      <c r="B41" s="349">
        <v>82.095211367710363</v>
      </c>
      <c r="C41" s="308">
        <v>91.730466313231545</v>
      </c>
      <c r="D41" s="308">
        <v>102.60444835572019</v>
      </c>
      <c r="E41" s="308">
        <v>113.94629429736233</v>
      </c>
      <c r="F41" s="350">
        <v>125.30916533598896</v>
      </c>
      <c r="G41" s="349">
        <v>136.38675242129466</v>
      </c>
      <c r="H41" s="308">
        <v>137.44759732083722</v>
      </c>
      <c r="I41" s="308">
        <v>133.18489220454055</v>
      </c>
      <c r="J41" s="308">
        <v>119.69142309429283</v>
      </c>
      <c r="K41" s="350">
        <v>146.96756098079274</v>
      </c>
      <c r="L41" s="349">
        <v>140.76488326228747</v>
      </c>
      <c r="M41" s="308">
        <v>143.0199006241676</v>
      </c>
      <c r="N41" s="308">
        <v>146.43772856877521</v>
      </c>
      <c r="O41" s="308">
        <v>162.50518070346379</v>
      </c>
      <c r="P41" s="350">
        <v>175.36351406771286</v>
      </c>
      <c r="Q41" s="349">
        <v>189.76447031526354</v>
      </c>
      <c r="R41" s="308">
        <v>200.50234870432621</v>
      </c>
      <c r="S41" s="308">
        <v>226.64290329576454</v>
      </c>
      <c r="T41" s="298">
        <v>228.45633608124959</v>
      </c>
      <c r="U41" s="299">
        <v>203.14844301255508</v>
      </c>
      <c r="V41" s="349">
        <v>248.34897158284855</v>
      </c>
      <c r="W41" s="308">
        <v>256.29748266764335</v>
      </c>
      <c r="X41" s="308">
        <v>264.15569006303082</v>
      </c>
      <c r="Y41" s="308">
        <v>271.4111824562159</v>
      </c>
      <c r="Z41" s="350">
        <v>278.09659538719148</v>
      </c>
      <c r="AA41" s="349">
        <v>284.6840026591608</v>
      </c>
      <c r="AB41" s="308">
        <v>290.74058734944902</v>
      </c>
      <c r="AC41" s="308">
        <v>296.71317745822574</v>
      </c>
      <c r="AD41" s="308">
        <v>302.19845000572627</v>
      </c>
      <c r="AE41" s="350">
        <v>307.2314365415321</v>
      </c>
      <c r="AF41" s="349">
        <v>312.20384589975862</v>
      </c>
      <c r="AG41" s="308">
        <v>316.76996104856295</v>
      </c>
      <c r="AH41" s="308">
        <v>320.9630193429889</v>
      </c>
      <c r="AI41" s="308">
        <v>325.12714633034784</v>
      </c>
      <c r="AJ41" s="350">
        <v>328.96223065589072</v>
      </c>
      <c r="AK41" s="349">
        <v>332.79237561342444</v>
      </c>
      <c r="AL41" s="308">
        <v>336.33418497934861</v>
      </c>
      <c r="AM41" s="308">
        <v>339.61432918106715</v>
      </c>
      <c r="AN41" s="308">
        <v>342.91711195572236</v>
      </c>
      <c r="AO41" s="350">
        <v>345.99048061598808</v>
      </c>
      <c r="AP41" s="349">
        <v>348.85474034047985</v>
      </c>
      <c r="AQ41" s="308">
        <v>351.75846373438259</v>
      </c>
      <c r="AR41" s="308">
        <v>354.47340030312381</v>
      </c>
      <c r="AS41" s="308">
        <v>357.23126051998906</v>
      </c>
      <c r="AT41" s="350">
        <v>359.81120157247261</v>
      </c>
      <c r="AU41" s="349">
        <v>362.22007294971263</v>
      </c>
      <c r="AV41" s="308">
        <v>364.65801511406102</v>
      </c>
      <c r="AW41" s="308">
        <v>366.91884961898148</v>
      </c>
      <c r="AX41" s="308">
        <v>369.18686608561319</v>
      </c>
      <c r="AY41" s="350">
        <v>371.25924724210176</v>
      </c>
      <c r="AZ41" s="349">
        <v>373.12604701596973</v>
      </c>
      <c r="BA41" s="308">
        <v>374.94259027273375</v>
      </c>
      <c r="BB41" s="308">
        <v>376.51409982215876</v>
      </c>
      <c r="BC41" s="308">
        <v>377.9803218120573</v>
      </c>
      <c r="BD41" s="350">
        <v>379.1469207512705</v>
      </c>
      <c r="BE41" s="349">
        <v>379.98440633208037</v>
      </c>
      <c r="BF41" s="308">
        <v>380.60466132804129</v>
      </c>
      <c r="BG41" s="308">
        <v>380.8166031434929</v>
      </c>
      <c r="BH41" s="308">
        <v>380.71593560715206</v>
      </c>
      <c r="BI41" s="350">
        <v>380.10979455805585</v>
      </c>
    </row>
    <row r="42" spans="1:61" s="339" customFormat="1">
      <c r="A42" s="341" t="s">
        <v>796</v>
      </c>
      <c r="B42" s="349">
        <v>142.67759884315771</v>
      </c>
      <c r="C42" s="308">
        <v>155.11161787625451</v>
      </c>
      <c r="D42" s="308">
        <v>168.00977419966193</v>
      </c>
      <c r="E42" s="308">
        <v>172.19592100189269</v>
      </c>
      <c r="F42" s="350">
        <v>220.70552937662674</v>
      </c>
      <c r="G42" s="349">
        <v>258.69669149630755</v>
      </c>
      <c r="H42" s="308">
        <v>308.08955433441912</v>
      </c>
      <c r="I42" s="308">
        <v>362.65431949133165</v>
      </c>
      <c r="J42" s="308">
        <v>413.53049836424066</v>
      </c>
      <c r="K42" s="350">
        <v>459.42682870335972</v>
      </c>
      <c r="L42" s="349">
        <v>495.97386362929348</v>
      </c>
      <c r="M42" s="308">
        <v>529.44593054837696</v>
      </c>
      <c r="N42" s="308">
        <v>556.81977784780952</v>
      </c>
      <c r="O42" s="308">
        <v>572.01210091127689</v>
      </c>
      <c r="P42" s="350">
        <v>596.99979835069701</v>
      </c>
      <c r="Q42" s="349">
        <v>638.06904035145806</v>
      </c>
      <c r="R42" s="308">
        <v>662.13517181947589</v>
      </c>
      <c r="S42" s="308">
        <v>684.87797959737134</v>
      </c>
      <c r="T42" s="298">
        <v>695.3355958575695</v>
      </c>
      <c r="U42" s="299">
        <v>670.81136603393134</v>
      </c>
      <c r="V42" s="349">
        <v>748.21274107466286</v>
      </c>
      <c r="W42" s="308">
        <v>780.20199212275361</v>
      </c>
      <c r="X42" s="308">
        <v>812.30076519500403</v>
      </c>
      <c r="Y42" s="308">
        <v>842.60948645558017</v>
      </c>
      <c r="Z42" s="350">
        <v>871.1851697077467</v>
      </c>
      <c r="AA42" s="349">
        <v>899.74327366920556</v>
      </c>
      <c r="AB42" s="308">
        <v>926.63464499951556</v>
      </c>
      <c r="AC42" s="308">
        <v>953.51634662010497</v>
      </c>
      <c r="AD42" s="308">
        <v>978.82739169294337</v>
      </c>
      <c r="AE42" s="350">
        <v>1002.6599522372615</v>
      </c>
      <c r="AF42" s="349">
        <v>1026.5077430959525</v>
      </c>
      <c r="AG42" s="308">
        <v>1049.0037243664242</v>
      </c>
      <c r="AH42" s="308">
        <v>1070.2462538201157</v>
      </c>
      <c r="AI42" s="308">
        <v>1091.5813665842429</v>
      </c>
      <c r="AJ42" s="350">
        <v>1111.7997028341194</v>
      </c>
      <c r="AK42" s="349">
        <v>1132.1891889059755</v>
      </c>
      <c r="AL42" s="308">
        <v>1151.5945071028941</v>
      </c>
      <c r="AM42" s="308">
        <v>1170.1034237260276</v>
      </c>
      <c r="AN42" s="308">
        <v>1188.8711913628315</v>
      </c>
      <c r="AO42" s="350">
        <v>1206.852795053951</v>
      </c>
      <c r="AP42" s="349">
        <v>1224.1165992208948</v>
      </c>
      <c r="AQ42" s="308">
        <v>1241.6936334522625</v>
      </c>
      <c r="AR42" s="308">
        <v>1258.621710579014</v>
      </c>
      <c r="AS42" s="308">
        <v>1275.8741006144048</v>
      </c>
      <c r="AT42" s="350">
        <v>1292.5091649589656</v>
      </c>
      <c r="AU42" s="349">
        <v>1308.5440450652684</v>
      </c>
      <c r="AV42" s="308">
        <v>1324.8339212885887</v>
      </c>
      <c r="AW42" s="308">
        <v>1340.4835944703377</v>
      </c>
      <c r="AX42" s="308">
        <v>1356.2881899507818</v>
      </c>
      <c r="AY42" s="350">
        <v>1371.3556170477359</v>
      </c>
      <c r="AZ42" s="349">
        <v>1385.6283948398582</v>
      </c>
      <c r="BA42" s="308">
        <v>1399.7841476928584</v>
      </c>
      <c r="BB42" s="308">
        <v>1412.9480652114275</v>
      </c>
      <c r="BC42" s="308">
        <v>1425.7323878409861</v>
      </c>
      <c r="BD42" s="350">
        <v>1437.2514481962482</v>
      </c>
      <c r="BE42" s="349">
        <v>1447.3513137052903</v>
      </c>
      <c r="BF42" s="308">
        <v>1456.521594185818</v>
      </c>
      <c r="BG42" s="308">
        <v>1463.8717735941666</v>
      </c>
      <c r="BH42" s="308">
        <v>1469.817647128823</v>
      </c>
      <c r="BI42" s="350">
        <v>1473.4476788480245</v>
      </c>
    </row>
    <row r="43" spans="1:61" s="339" customFormat="1">
      <c r="A43" s="341" t="s">
        <v>797</v>
      </c>
      <c r="B43" s="349">
        <v>28.907857105228402</v>
      </c>
      <c r="C43" s="308">
        <v>31.407853694247397</v>
      </c>
      <c r="D43" s="308">
        <v>34.042833328960874</v>
      </c>
      <c r="E43" s="308">
        <v>34.898248407619711</v>
      </c>
      <c r="F43" s="350">
        <v>37.013428580984687</v>
      </c>
      <c r="G43" s="349">
        <v>41.276079811978974</v>
      </c>
      <c r="H43" s="308">
        <v>44.366506223656302</v>
      </c>
      <c r="I43" s="308">
        <v>45.901355165277714</v>
      </c>
      <c r="J43" s="308">
        <v>45.230483054863313</v>
      </c>
      <c r="K43" s="350">
        <v>47.308357132487728</v>
      </c>
      <c r="L43" s="349">
        <v>45.68500066747044</v>
      </c>
      <c r="M43" s="308">
        <v>48.142961899279804</v>
      </c>
      <c r="N43" s="308">
        <v>49.308449979454252</v>
      </c>
      <c r="O43" s="308">
        <v>56.566220522357192</v>
      </c>
      <c r="P43" s="350">
        <v>58.730595238806302</v>
      </c>
      <c r="Q43" s="349">
        <v>60.517108698499086</v>
      </c>
      <c r="R43" s="308">
        <v>62.442035642665964</v>
      </c>
      <c r="S43" s="308">
        <v>63.317002863202767</v>
      </c>
      <c r="T43" s="298">
        <v>63.52315355531109</v>
      </c>
      <c r="U43" s="299">
        <v>50.842209327321726</v>
      </c>
      <c r="V43" s="349">
        <v>53.792104341215854</v>
      </c>
      <c r="W43" s="308">
        <v>55.410490354877787</v>
      </c>
      <c r="X43" s="308">
        <v>57.005693171907744</v>
      </c>
      <c r="Y43" s="308">
        <v>58.471228060400712</v>
      </c>
      <c r="Z43" s="350">
        <v>59.814583507604944</v>
      </c>
      <c r="AA43" s="349">
        <v>61.134311236336224</v>
      </c>
      <c r="AB43" s="308">
        <v>62.34089970407323</v>
      </c>
      <c r="AC43" s="308">
        <v>63.527285459004318</v>
      </c>
      <c r="AD43" s="308">
        <v>64.61028556452348</v>
      </c>
      <c r="AE43" s="350">
        <v>65.597576287024552</v>
      </c>
      <c r="AF43" s="349">
        <v>66.570218310174653</v>
      </c>
      <c r="AG43" s="308">
        <v>67.457178600563324</v>
      </c>
      <c r="AH43" s="308">
        <v>68.265620561761253</v>
      </c>
      <c r="AI43" s="308">
        <v>69.066431224200002</v>
      </c>
      <c r="AJ43" s="350">
        <v>69.798153646844426</v>
      </c>
      <c r="AK43" s="349">
        <v>70.52736035337351</v>
      </c>
      <c r="AL43" s="308">
        <v>71.196136472840791</v>
      </c>
      <c r="AM43" s="308">
        <v>71.810137298381306</v>
      </c>
      <c r="AN43" s="308">
        <v>72.427526259123809</v>
      </c>
      <c r="AO43" s="350">
        <v>72.996947935916893</v>
      </c>
      <c r="AP43" s="349">
        <v>73.522691842129134</v>
      </c>
      <c r="AQ43" s="308">
        <v>74.055424126746004</v>
      </c>
      <c r="AR43" s="308">
        <v>74.548776474914689</v>
      </c>
      <c r="AS43" s="308">
        <v>75.049871611563191</v>
      </c>
      <c r="AT43" s="350">
        <v>75.513937315623011</v>
      </c>
      <c r="AU43" s="349">
        <v>75.942474602907737</v>
      </c>
      <c r="AV43" s="308">
        <v>76.376061142638591</v>
      </c>
      <c r="AW43" s="308">
        <v>76.773032597903253</v>
      </c>
      <c r="AX43" s="308">
        <v>77.170688056432425</v>
      </c>
      <c r="AY43" s="350">
        <v>77.52813699136766</v>
      </c>
      <c r="AZ43" s="349">
        <v>77.843494032931787</v>
      </c>
      <c r="BA43" s="308">
        <v>78.148132989305338</v>
      </c>
      <c r="BB43" s="308">
        <v>78.402929959990217</v>
      </c>
      <c r="BC43" s="308">
        <v>78.636089674031936</v>
      </c>
      <c r="BD43" s="350">
        <v>78.80867819862155</v>
      </c>
      <c r="BE43" s="349">
        <v>78.914946297740485</v>
      </c>
      <c r="BF43" s="308">
        <v>78.977476299853578</v>
      </c>
      <c r="BG43" s="308">
        <v>78.958137476605032</v>
      </c>
      <c r="BH43" s="308">
        <v>78.876267382807654</v>
      </c>
      <c r="BI43" s="350">
        <v>78.69347557091433</v>
      </c>
    </row>
    <row r="44" spans="1:61" s="339" customFormat="1">
      <c r="A44" s="341" t="s">
        <v>798</v>
      </c>
      <c r="B44" s="349">
        <v>136.85982795883177</v>
      </c>
      <c r="C44" s="308">
        <v>124.7318444993311</v>
      </c>
      <c r="D44" s="308">
        <v>129.8838048643577</v>
      </c>
      <c r="E44" s="308">
        <v>140.78749743503494</v>
      </c>
      <c r="F44" s="350">
        <v>147.08442234526498</v>
      </c>
      <c r="G44" s="349">
        <v>173.34652120721805</v>
      </c>
      <c r="H44" s="308">
        <v>240.89563519895418</v>
      </c>
      <c r="I44" s="308">
        <v>260.93557189765073</v>
      </c>
      <c r="J44" s="308">
        <v>335.21458128331261</v>
      </c>
      <c r="K44" s="350">
        <v>338.05690581571912</v>
      </c>
      <c r="L44" s="349">
        <v>362.45053898344548</v>
      </c>
      <c r="M44" s="308">
        <v>383.52890331205271</v>
      </c>
      <c r="N44" s="308">
        <v>431.90607097025423</v>
      </c>
      <c r="O44" s="308">
        <v>516.16676226650941</v>
      </c>
      <c r="P44" s="350">
        <v>627.2623902561985</v>
      </c>
      <c r="Q44" s="349">
        <v>710.59579271569282</v>
      </c>
      <c r="R44" s="308">
        <v>774.10420435928791</v>
      </c>
      <c r="S44" s="308">
        <v>827.48144198037278</v>
      </c>
      <c r="T44" s="298">
        <v>904.63393574780787</v>
      </c>
      <c r="U44" s="299">
        <v>987.13228041827597</v>
      </c>
      <c r="V44" s="349">
        <v>1074.131193448075</v>
      </c>
      <c r="W44" s="308">
        <v>1161.4081783935508</v>
      </c>
      <c r="X44" s="308">
        <v>1252.7903263141436</v>
      </c>
      <c r="Y44" s="308">
        <v>1343.7128366683653</v>
      </c>
      <c r="Z44" s="350">
        <v>1433.9516741580119</v>
      </c>
      <c r="AA44" s="349">
        <v>1527.6610058062931</v>
      </c>
      <c r="AB44" s="308">
        <v>1620.4473345532156</v>
      </c>
      <c r="AC44" s="308">
        <v>1716.6011619360731</v>
      </c>
      <c r="AD44" s="308">
        <v>1811.7131297845137</v>
      </c>
      <c r="AE44" s="350">
        <v>1905.7485066219153</v>
      </c>
      <c r="AF44" s="349">
        <v>2002.9521968223428</v>
      </c>
      <c r="AG44" s="308">
        <v>2099.1431237193533</v>
      </c>
      <c r="AH44" s="308">
        <v>2194.3809668931008</v>
      </c>
      <c r="AI44" s="308">
        <v>2292.8360546090557</v>
      </c>
      <c r="AJ44" s="350">
        <v>2390.5436076074884</v>
      </c>
      <c r="AK44" s="349">
        <v>2491.7177572020346</v>
      </c>
      <c r="AL44" s="308">
        <v>2592.4079458140927</v>
      </c>
      <c r="AM44" s="308">
        <v>2692.7554490927355</v>
      </c>
      <c r="AN44" s="308">
        <v>2796.8454642183838</v>
      </c>
      <c r="AO44" s="350">
        <v>2900.8808758971068</v>
      </c>
      <c r="AP44" s="349">
        <v>3004.9925758268082</v>
      </c>
      <c r="AQ44" s="308">
        <v>3113.1002324496822</v>
      </c>
      <c r="AR44" s="308">
        <v>3221.4938200585098</v>
      </c>
      <c r="AS44" s="308">
        <v>3334.043244147847</v>
      </c>
      <c r="AT44" s="350">
        <v>3446.9671716561174</v>
      </c>
      <c r="AU44" s="349">
        <v>3560.2412476445606</v>
      </c>
      <c r="AV44" s="308">
        <v>3677.4809723963035</v>
      </c>
      <c r="AW44" s="308">
        <v>3794.8502198647138</v>
      </c>
      <c r="AX44" s="308">
        <v>3915.8302315357</v>
      </c>
      <c r="AY44" s="350">
        <v>4036.4155200648879</v>
      </c>
      <c r="AZ44" s="349">
        <v>4156.1989700713384</v>
      </c>
      <c r="BA44" s="308">
        <v>4278.2668825893234</v>
      </c>
      <c r="BB44" s="308">
        <v>4398.3814040047264</v>
      </c>
      <c r="BC44" s="308">
        <v>4519.3695274376059</v>
      </c>
      <c r="BD44" s="350">
        <v>4636.7058106607183</v>
      </c>
      <c r="BE44" s="349">
        <v>4749.3091883645639</v>
      </c>
      <c r="BF44" s="308">
        <v>4859.4119286528203</v>
      </c>
      <c r="BG44" s="308">
        <v>4962.0753099060057</v>
      </c>
      <c r="BH44" s="308">
        <v>5059.1168470990433</v>
      </c>
      <c r="BI44" s="350">
        <v>5145.2133034706021</v>
      </c>
    </row>
    <row r="45" spans="1:61" s="339" customFormat="1">
      <c r="A45" s="341" t="s">
        <v>799</v>
      </c>
      <c r="B45" s="349">
        <v>84.965311670644496</v>
      </c>
      <c r="C45" s="308">
        <v>98.927028534499357</v>
      </c>
      <c r="D45" s="308">
        <v>125.8257187721637</v>
      </c>
      <c r="E45" s="308">
        <v>162.00750619832587</v>
      </c>
      <c r="F45" s="350">
        <v>169.67117961575627</v>
      </c>
      <c r="G45" s="349">
        <v>181.78393321292475</v>
      </c>
      <c r="H45" s="308">
        <v>219.5981018120992</v>
      </c>
      <c r="I45" s="308">
        <v>205.06215665985133</v>
      </c>
      <c r="J45" s="308">
        <v>279.78525120118388</v>
      </c>
      <c r="K45" s="350">
        <v>217.38732870354093</v>
      </c>
      <c r="L45" s="349">
        <v>208.85497468263438</v>
      </c>
      <c r="M45" s="308">
        <v>237.62770736869115</v>
      </c>
      <c r="N45" s="308">
        <v>297.12137646324823</v>
      </c>
      <c r="O45" s="308">
        <v>325.33245756499952</v>
      </c>
      <c r="P45" s="350">
        <v>368.76494404058008</v>
      </c>
      <c r="Q45" s="349">
        <v>469.2685072159295</v>
      </c>
      <c r="R45" s="308">
        <v>416.93808228795683</v>
      </c>
      <c r="S45" s="308">
        <v>446.5979832155885</v>
      </c>
      <c r="T45" s="298">
        <v>456.89882967970215</v>
      </c>
      <c r="U45" s="299">
        <v>467.4287540810987</v>
      </c>
      <c r="V45" s="349">
        <v>480.19523146572482</v>
      </c>
      <c r="W45" s="308">
        <v>484.24262639088386</v>
      </c>
      <c r="X45" s="308">
        <v>487.95718772854644</v>
      </c>
      <c r="Y45" s="308">
        <v>490.8221708932615</v>
      </c>
      <c r="Z45" s="350">
        <v>492.92005198360999</v>
      </c>
      <c r="AA45" s="349">
        <v>494.7645656806169</v>
      </c>
      <c r="AB45" s="308">
        <v>495.94339201348606</v>
      </c>
      <c r="AC45" s="308">
        <v>496.92045827678356</v>
      </c>
      <c r="AD45" s="308">
        <v>497.3238336601446</v>
      </c>
      <c r="AE45" s="350">
        <v>497.21413173683254</v>
      </c>
      <c r="AF45" s="349">
        <v>496.9727834758956</v>
      </c>
      <c r="AG45" s="308">
        <v>496.29497224373654</v>
      </c>
      <c r="AH45" s="308">
        <v>495.22981513760004</v>
      </c>
      <c r="AI45" s="308">
        <v>494.09354056085027</v>
      </c>
      <c r="AJ45" s="350">
        <v>492.63187108987506</v>
      </c>
      <c r="AK45" s="349">
        <v>491.13218831583646</v>
      </c>
      <c r="AL45" s="308">
        <v>489.36023411565958</v>
      </c>
      <c r="AM45" s="308">
        <v>487.34926074348738</v>
      </c>
      <c r="AN45" s="308">
        <v>485.33899024343532</v>
      </c>
      <c r="AO45" s="350">
        <v>483.12845264701843</v>
      </c>
      <c r="AP45" s="349">
        <v>480.74179285149438</v>
      </c>
      <c r="AQ45" s="308">
        <v>478.37915385890045</v>
      </c>
      <c r="AR45" s="308">
        <v>475.86494756283292</v>
      </c>
      <c r="AS45" s="308">
        <v>473.38057244260409</v>
      </c>
      <c r="AT45" s="350">
        <v>470.76030741936228</v>
      </c>
      <c r="AU45" s="349">
        <v>468.01470250427099</v>
      </c>
      <c r="AV45" s="308">
        <v>465.29453384529461</v>
      </c>
      <c r="AW45" s="308">
        <v>462.45105018764929</v>
      </c>
      <c r="AX45" s="308">
        <v>459.62008975264308</v>
      </c>
      <c r="AY45" s="350">
        <v>456.65939684814708</v>
      </c>
      <c r="AZ45" s="349">
        <v>453.56723654688193</v>
      </c>
      <c r="BA45" s="308">
        <v>450.45516395359732</v>
      </c>
      <c r="BB45" s="308">
        <v>447.19259165102324</v>
      </c>
      <c r="BC45" s="308">
        <v>443.87878287786475</v>
      </c>
      <c r="BD45" s="350">
        <v>440.38750112028777</v>
      </c>
      <c r="BE45" s="349">
        <v>436.7059368785811</v>
      </c>
      <c r="BF45" s="308">
        <v>432.91328584213142</v>
      </c>
      <c r="BG45" s="308">
        <v>428.89124691935751</v>
      </c>
      <c r="BH45" s="308">
        <v>424.70812920575759</v>
      </c>
      <c r="BI45" s="350">
        <v>420.24808236345763</v>
      </c>
    </row>
    <row r="46" spans="1:61">
      <c r="A46" s="362" t="s">
        <v>711</v>
      </c>
      <c r="B46" s="349"/>
      <c r="C46" s="308"/>
      <c r="D46" s="308"/>
      <c r="E46" s="308"/>
      <c r="F46" s="350"/>
      <c r="G46" s="349"/>
      <c r="H46" s="308"/>
      <c r="I46" s="308"/>
      <c r="J46" s="308"/>
      <c r="K46" s="350"/>
      <c r="L46" s="349"/>
      <c r="M46" s="308">
        <v>157.27823230791756</v>
      </c>
      <c r="N46" s="308">
        <v>180.64515189557687</v>
      </c>
      <c r="O46" s="308">
        <v>203.71687473431342</v>
      </c>
      <c r="P46" s="350">
        <v>227.25065025077635</v>
      </c>
      <c r="Q46" s="349">
        <v>265.8247152561151</v>
      </c>
      <c r="R46" s="308">
        <v>298.47622272186447</v>
      </c>
      <c r="S46" s="308">
        <v>318.71348336101613</v>
      </c>
      <c r="T46" s="298">
        <v>359.23824497143886</v>
      </c>
      <c r="U46" s="299">
        <v>458.97804776563981</v>
      </c>
      <c r="V46" s="349">
        <v>445.25547947181565</v>
      </c>
      <c r="W46" s="308">
        <v>475.99686406060198</v>
      </c>
      <c r="X46" s="308">
        <v>506.38311172252514</v>
      </c>
      <c r="Y46" s="308">
        <v>534.44642265214202</v>
      </c>
      <c r="Z46" s="350">
        <v>560.26572657526367</v>
      </c>
      <c r="AA46" s="349">
        <v>585.53151081088538</v>
      </c>
      <c r="AB46" s="308">
        <v>608.62415933399336</v>
      </c>
      <c r="AC46" s="308">
        <v>631.13396304384969</v>
      </c>
      <c r="AD46" s="308">
        <v>651.58121094814283</v>
      </c>
      <c r="AE46" s="350">
        <v>670.0872704838954</v>
      </c>
      <c r="AF46" s="349">
        <v>688.02146305196266</v>
      </c>
      <c r="AG46" s="308">
        <v>704.15547047076439</v>
      </c>
      <c r="AH46" s="308">
        <v>718.61023858838917</v>
      </c>
      <c r="AI46" s="308">
        <v>732.55642625502139</v>
      </c>
      <c r="AJ46" s="350">
        <v>744.96408725066362</v>
      </c>
      <c r="AK46" s="349">
        <v>756.91045636240676</v>
      </c>
      <c r="AL46" s="308">
        <v>767.44661627613539</v>
      </c>
      <c r="AM46" s="308">
        <v>776.66906999501543</v>
      </c>
      <c r="AN46" s="308">
        <v>785.48333397213332</v>
      </c>
      <c r="AO46" s="350">
        <v>793.07906829885383</v>
      </c>
      <c r="AP46" s="349">
        <v>799.52797393008109</v>
      </c>
      <c r="AQ46" s="308">
        <v>805.58191960473846</v>
      </c>
      <c r="AR46" s="308">
        <v>810.54087782385216</v>
      </c>
      <c r="AS46" s="308">
        <v>815.0789650052368</v>
      </c>
      <c r="AT46" s="350">
        <v>818.54372711931069</v>
      </c>
      <c r="AU46" s="349">
        <v>820.9633335330542</v>
      </c>
      <c r="AV46" s="308">
        <v>822.88421135793419</v>
      </c>
      <c r="AW46" s="308">
        <v>823.73872348080454</v>
      </c>
      <c r="AX46" s="308">
        <v>824.00909574870877</v>
      </c>
      <c r="AY46" s="350">
        <v>823.16986281441723</v>
      </c>
      <c r="AZ46" s="349">
        <v>821.21746542269682</v>
      </c>
      <c r="BA46" s="308">
        <v>818.53691844717366</v>
      </c>
      <c r="BB46" s="308">
        <v>814.68180512051288</v>
      </c>
      <c r="BC46" s="308">
        <v>809.99174078201258</v>
      </c>
      <c r="BD46" s="350">
        <v>804.06747141715459</v>
      </c>
      <c r="BE46" s="349">
        <v>796.90403716788444</v>
      </c>
      <c r="BF46" s="308">
        <v>788.7799744405736</v>
      </c>
      <c r="BG46" s="308">
        <v>779.38177606868396</v>
      </c>
      <c r="BH46" s="308">
        <v>768.96410381454348</v>
      </c>
      <c r="BI46" s="350">
        <v>757.26718940453702</v>
      </c>
    </row>
    <row r="47" spans="1:61">
      <c r="A47" s="362" t="s">
        <v>712</v>
      </c>
      <c r="B47" s="349"/>
      <c r="C47" s="308"/>
      <c r="D47" s="308"/>
      <c r="E47" s="308"/>
      <c r="F47" s="350"/>
      <c r="G47" s="349"/>
      <c r="H47" s="308"/>
      <c r="I47" s="308"/>
      <c r="J47" s="308"/>
      <c r="K47" s="350"/>
      <c r="L47" s="349"/>
      <c r="M47" s="308">
        <v>182.50416474588812</v>
      </c>
      <c r="N47" s="308">
        <v>201.82258022097562</v>
      </c>
      <c r="O47" s="308">
        <v>219.13398267704429</v>
      </c>
      <c r="P47" s="350">
        <v>235.35701373937636</v>
      </c>
      <c r="Q47" s="349">
        <v>265.06760324438289</v>
      </c>
      <c r="R47" s="308">
        <v>286.55653509127114</v>
      </c>
      <c r="S47" s="308">
        <v>294.60512500431258</v>
      </c>
      <c r="T47" s="298">
        <v>319.7140412709507</v>
      </c>
      <c r="U47" s="299">
        <v>393.28767987565692</v>
      </c>
      <c r="V47" s="349">
        <v>367.33895291273996</v>
      </c>
      <c r="W47" s="308">
        <v>392.70081491459189</v>
      </c>
      <c r="X47" s="308">
        <v>417.76968641353233</v>
      </c>
      <c r="Y47" s="308">
        <v>440.92211850572988</v>
      </c>
      <c r="Z47" s="350">
        <v>462.22322877910875</v>
      </c>
      <c r="AA47" s="349">
        <v>483.06768135416127</v>
      </c>
      <c r="AB47" s="308">
        <v>502.1192814344638</v>
      </c>
      <c r="AC47" s="308">
        <v>520.69003037810114</v>
      </c>
      <c r="AD47" s="308">
        <v>537.55915604056406</v>
      </c>
      <c r="AE47" s="350">
        <v>552.82678742483881</v>
      </c>
      <c r="AF47" s="349">
        <v>567.62262447350179</v>
      </c>
      <c r="AG47" s="308">
        <v>580.93329590766234</v>
      </c>
      <c r="AH47" s="308">
        <v>592.85858291642307</v>
      </c>
      <c r="AI47" s="308">
        <v>604.36428741816746</v>
      </c>
      <c r="AJ47" s="350">
        <v>614.60069642012331</v>
      </c>
      <c r="AK47" s="349">
        <v>624.45653632089784</v>
      </c>
      <c r="AL47" s="308">
        <v>633.14894355420461</v>
      </c>
      <c r="AM47" s="308">
        <v>640.75753378738568</v>
      </c>
      <c r="AN47" s="308">
        <v>648.02936456618215</v>
      </c>
      <c r="AO47" s="350">
        <v>654.29589967427512</v>
      </c>
      <c r="AP47" s="349">
        <v>659.61629291192423</v>
      </c>
      <c r="AQ47" s="308">
        <v>664.61084136252896</v>
      </c>
      <c r="AR47" s="308">
        <v>668.70201733617034</v>
      </c>
      <c r="AS47" s="308">
        <v>672.44597169561825</v>
      </c>
      <c r="AT47" s="350">
        <v>675.30442520322129</v>
      </c>
      <c r="AU47" s="349">
        <v>677.30061778807135</v>
      </c>
      <c r="AV47" s="308">
        <v>678.88535572257513</v>
      </c>
      <c r="AW47" s="308">
        <v>679.59033433134778</v>
      </c>
      <c r="AX47" s="308">
        <v>679.81339338478472</v>
      </c>
      <c r="AY47" s="350">
        <v>679.12102021579369</v>
      </c>
      <c r="AZ47" s="349">
        <v>677.5102784133685</v>
      </c>
      <c r="BA47" s="308">
        <v>675.29880800004503</v>
      </c>
      <c r="BB47" s="308">
        <v>672.11831195212346</v>
      </c>
      <c r="BC47" s="308">
        <v>668.24897535183766</v>
      </c>
      <c r="BD47" s="350">
        <v>663.36141078364528</v>
      </c>
      <c r="BE47" s="349">
        <v>657.45152632920201</v>
      </c>
      <c r="BF47" s="308">
        <v>650.74911651453135</v>
      </c>
      <c r="BG47" s="308">
        <v>642.99553568652789</v>
      </c>
      <c r="BH47" s="308">
        <v>634.40088161924132</v>
      </c>
      <c r="BI47" s="350">
        <v>624.7508436303126</v>
      </c>
    </row>
    <row r="48" spans="1:61">
      <c r="A48" s="362" t="s">
        <v>713</v>
      </c>
      <c r="B48" s="349"/>
      <c r="C48" s="308"/>
      <c r="D48" s="308"/>
      <c r="E48" s="308"/>
      <c r="F48" s="350"/>
      <c r="G48" s="349"/>
      <c r="H48" s="308"/>
      <c r="I48" s="308"/>
      <c r="J48" s="308"/>
      <c r="K48" s="350"/>
      <c r="L48" s="349"/>
      <c r="M48" s="308">
        <v>87.275835652026018</v>
      </c>
      <c r="N48" s="308">
        <v>101.94883461854394</v>
      </c>
      <c r="O48" s="308">
        <v>116.92665312585017</v>
      </c>
      <c r="P48" s="350">
        <v>132.65456720933872</v>
      </c>
      <c r="Q48" s="349">
        <v>157.81307729531107</v>
      </c>
      <c r="R48" s="308">
        <v>180.21375247867627</v>
      </c>
      <c r="S48" s="308">
        <v>195.7082733868142</v>
      </c>
      <c r="T48" s="298">
        <v>224.34783000206323</v>
      </c>
      <c r="U48" s="299">
        <v>291.51558652483612</v>
      </c>
      <c r="V48" s="349">
        <v>287.61378488774665</v>
      </c>
      <c r="W48" s="308">
        <v>307.47125185201423</v>
      </c>
      <c r="X48" s="308">
        <v>327.09931731445261</v>
      </c>
      <c r="Y48" s="308">
        <v>345.22687653623564</v>
      </c>
      <c r="Z48" s="350">
        <v>361.9049143524241</v>
      </c>
      <c r="AA48" s="349">
        <v>378.22540487347192</v>
      </c>
      <c r="AB48" s="308">
        <v>393.14215346170334</v>
      </c>
      <c r="AC48" s="308">
        <v>407.68241212343156</v>
      </c>
      <c r="AD48" s="308">
        <v>420.89035819355746</v>
      </c>
      <c r="AE48" s="350">
        <v>432.84438924276475</v>
      </c>
      <c r="AF48" s="349">
        <v>444.42902152966298</v>
      </c>
      <c r="AG48" s="308">
        <v>454.85082014432157</v>
      </c>
      <c r="AH48" s="308">
        <v>464.18791033109812</v>
      </c>
      <c r="AI48" s="308">
        <v>473.19648182428472</v>
      </c>
      <c r="AJ48" s="350">
        <v>481.21123853158906</v>
      </c>
      <c r="AK48" s="349">
        <v>488.92802270226417</v>
      </c>
      <c r="AL48" s="308">
        <v>495.73387904919753</v>
      </c>
      <c r="AM48" s="308">
        <v>501.69114390573714</v>
      </c>
      <c r="AN48" s="308">
        <v>507.38473767456816</v>
      </c>
      <c r="AO48" s="350">
        <v>512.29121945734471</v>
      </c>
      <c r="AP48" s="349">
        <v>516.45690464819597</v>
      </c>
      <c r="AQ48" s="308">
        <v>520.36746456103185</v>
      </c>
      <c r="AR48" s="308">
        <v>523.57071484824087</v>
      </c>
      <c r="AS48" s="308">
        <v>526.5021025359049</v>
      </c>
      <c r="AT48" s="350">
        <v>528.74017346665823</v>
      </c>
      <c r="AU48" s="349">
        <v>530.30312370686852</v>
      </c>
      <c r="AV48" s="308">
        <v>531.54391908613263</v>
      </c>
      <c r="AW48" s="308">
        <v>532.09589312625621</v>
      </c>
      <c r="AX48" s="308">
        <v>532.27054070474946</v>
      </c>
      <c r="AY48" s="350">
        <v>531.72843629107581</v>
      </c>
      <c r="AZ48" s="349">
        <v>530.4672807762604</v>
      </c>
      <c r="BA48" s="308">
        <v>528.73577538947848</v>
      </c>
      <c r="BB48" s="308">
        <v>526.24555620931835</v>
      </c>
      <c r="BC48" s="308">
        <v>523.21599853298551</v>
      </c>
      <c r="BD48" s="350">
        <v>519.38920332601208</v>
      </c>
      <c r="BE48" s="349">
        <v>514.7619667568606</v>
      </c>
      <c r="BF48" s="308">
        <v>509.51421004774818</v>
      </c>
      <c r="BG48" s="308">
        <v>503.44342253476447</v>
      </c>
      <c r="BH48" s="308">
        <v>496.71410355976229</v>
      </c>
      <c r="BI48" s="350">
        <v>489.15845521836337</v>
      </c>
    </row>
    <row r="49" spans="1:61">
      <c r="A49" s="362" t="s">
        <v>714</v>
      </c>
      <c r="B49" s="349"/>
      <c r="C49" s="308"/>
      <c r="D49" s="308"/>
      <c r="E49" s="308"/>
      <c r="F49" s="350"/>
      <c r="G49" s="349"/>
      <c r="H49" s="308"/>
      <c r="I49" s="308"/>
      <c r="J49" s="308"/>
      <c r="K49" s="350"/>
      <c r="L49" s="349"/>
      <c r="M49" s="308">
        <v>10.291687196146565</v>
      </c>
      <c r="N49" s="308">
        <v>12.165355201473099</v>
      </c>
      <c r="O49" s="308">
        <v>14.1190674533037</v>
      </c>
      <c r="P49" s="350">
        <v>16.209315201163488</v>
      </c>
      <c r="Q49" s="349">
        <v>19.513510887827465</v>
      </c>
      <c r="R49" s="308">
        <v>22.54915762737901</v>
      </c>
      <c r="S49" s="308">
        <v>24.780013821463001</v>
      </c>
      <c r="T49" s="298">
        <v>28.745124775236714</v>
      </c>
      <c r="U49" s="299">
        <v>37.79671633841005</v>
      </c>
      <c r="V49" s="349">
        <v>37.735660369473521</v>
      </c>
      <c r="W49" s="308">
        <v>40.341010559674245</v>
      </c>
      <c r="X49" s="308">
        <v>42.916262689155609</v>
      </c>
      <c r="Y49" s="308">
        <v>45.294644582039162</v>
      </c>
      <c r="Z49" s="350">
        <v>47.482845578408501</v>
      </c>
      <c r="AA49" s="349">
        <v>49.624135459927359</v>
      </c>
      <c r="AB49" s="308">
        <v>51.581250828239824</v>
      </c>
      <c r="AC49" s="308">
        <v>53.488969760270216</v>
      </c>
      <c r="AD49" s="308">
        <v>55.221885890403264</v>
      </c>
      <c r="AE49" s="350">
        <v>56.790285179384099</v>
      </c>
      <c r="AF49" s="349">
        <v>58.310218410867584</v>
      </c>
      <c r="AG49" s="308">
        <v>59.677584905889013</v>
      </c>
      <c r="AH49" s="308">
        <v>60.902634895286653</v>
      </c>
      <c r="AI49" s="308">
        <v>62.084582396216362</v>
      </c>
      <c r="AJ49" s="350">
        <v>63.136138868618531</v>
      </c>
      <c r="AK49" s="349">
        <v>64.148600586066394</v>
      </c>
      <c r="AL49" s="308">
        <v>65.041546255313548</v>
      </c>
      <c r="AM49" s="308">
        <v>65.823154561901219</v>
      </c>
      <c r="AN49" s="308">
        <v>66.570168550908079</v>
      </c>
      <c r="AO49" s="350">
        <v>67.213911444650563</v>
      </c>
      <c r="AP49" s="349">
        <v>67.760459940681315</v>
      </c>
      <c r="AQ49" s="308">
        <v>68.273535351106602</v>
      </c>
      <c r="AR49" s="308">
        <v>68.693809939001326</v>
      </c>
      <c r="AS49" s="308">
        <v>69.078415462120191</v>
      </c>
      <c r="AT49" s="350">
        <v>69.37205606268688</v>
      </c>
      <c r="AU49" s="349">
        <v>69.577119110906153</v>
      </c>
      <c r="AV49" s="308">
        <v>69.73991462169225</v>
      </c>
      <c r="AW49" s="308">
        <v>69.812335020175567</v>
      </c>
      <c r="AX49" s="308">
        <v>69.835249226839721</v>
      </c>
      <c r="AY49" s="350">
        <v>69.764123748458474</v>
      </c>
      <c r="AZ49" s="349">
        <v>69.598656936084595</v>
      </c>
      <c r="BA49" s="308">
        <v>69.371479023770618</v>
      </c>
      <c r="BB49" s="308">
        <v>69.044755931326534</v>
      </c>
      <c r="BC49" s="308">
        <v>68.647270255914805</v>
      </c>
      <c r="BD49" s="350">
        <v>68.145184988026017</v>
      </c>
      <c r="BE49" s="349">
        <v>67.538079776810704</v>
      </c>
      <c r="BF49" s="308">
        <v>66.84956074440764</v>
      </c>
      <c r="BG49" s="308">
        <v>66.053057976452322</v>
      </c>
      <c r="BH49" s="308">
        <v>65.170154205140932</v>
      </c>
      <c r="BI49" s="350">
        <v>64.178833918481232</v>
      </c>
    </row>
    <row r="50" spans="1:61">
      <c r="A50" s="362" t="s">
        <v>715</v>
      </c>
      <c r="B50" s="349"/>
      <c r="C50" s="308"/>
      <c r="D50" s="308"/>
      <c r="E50" s="308"/>
      <c r="F50" s="350"/>
      <c r="G50" s="349"/>
      <c r="H50" s="308"/>
      <c r="I50" s="308"/>
      <c r="J50" s="308"/>
      <c r="K50" s="350"/>
      <c r="L50" s="349"/>
      <c r="M50" s="308">
        <v>37.722710297956461</v>
      </c>
      <c r="N50" s="308">
        <v>41.194914525926379</v>
      </c>
      <c r="O50" s="308">
        <v>44.169992649153784</v>
      </c>
      <c r="P50" s="350">
        <v>46.847722566201256</v>
      </c>
      <c r="Q50" s="349">
        <v>52.10288032869272</v>
      </c>
      <c r="R50" s="308">
        <v>55.623606187944318</v>
      </c>
      <c r="S50" s="308">
        <v>56.47196049828748</v>
      </c>
      <c r="T50" s="298">
        <v>60.519874770861314</v>
      </c>
      <c r="U50" s="299">
        <v>73.517443353900717</v>
      </c>
      <c r="V50" s="349">
        <v>67.809537226551058</v>
      </c>
      <c r="W50" s="308">
        <v>72.4912517899335</v>
      </c>
      <c r="X50" s="308">
        <v>77.118881290306234</v>
      </c>
      <c r="Y50" s="308">
        <v>81.392742511373086</v>
      </c>
      <c r="Z50" s="350">
        <v>85.324855941207659</v>
      </c>
      <c r="AA50" s="349">
        <v>89.172671893334211</v>
      </c>
      <c r="AB50" s="308">
        <v>92.689533295118423</v>
      </c>
      <c r="AC50" s="308">
        <v>96.117631191715958</v>
      </c>
      <c r="AD50" s="308">
        <v>99.231615144460207</v>
      </c>
      <c r="AE50" s="350">
        <v>102.04996863108094</v>
      </c>
      <c r="AF50" s="349">
        <v>104.78123046757784</v>
      </c>
      <c r="AG50" s="308">
        <v>107.23833571864962</v>
      </c>
      <c r="AH50" s="308">
        <v>109.43970365675106</v>
      </c>
      <c r="AI50" s="308">
        <v>111.56361807296619</v>
      </c>
      <c r="AJ50" s="350">
        <v>113.45322480206585</v>
      </c>
      <c r="AK50" s="349">
        <v>115.27257975299381</v>
      </c>
      <c r="AL50" s="308">
        <v>116.87716894017777</v>
      </c>
      <c r="AM50" s="308">
        <v>118.28168914846894</v>
      </c>
      <c r="AN50" s="308">
        <v>119.6240446922795</v>
      </c>
      <c r="AO50" s="350">
        <v>120.7808260309432</v>
      </c>
      <c r="AP50" s="349">
        <v>121.76295275735644</v>
      </c>
      <c r="AQ50" s="308">
        <v>122.68492963022989</v>
      </c>
      <c r="AR50" s="308">
        <v>123.44014697727476</v>
      </c>
      <c r="AS50" s="308">
        <v>124.13126838026902</v>
      </c>
      <c r="AT50" s="350">
        <v>124.65892929942076</v>
      </c>
      <c r="AU50" s="349">
        <v>125.02741974760339</v>
      </c>
      <c r="AV50" s="308">
        <v>125.31995704894861</v>
      </c>
      <c r="AW50" s="308">
        <v>125.4500937328925</v>
      </c>
      <c r="AX50" s="308">
        <v>125.49126968515081</v>
      </c>
      <c r="AY50" s="350">
        <v>125.363459923063</v>
      </c>
      <c r="AZ50" s="349">
        <v>125.06612239501746</v>
      </c>
      <c r="BA50" s="308">
        <v>124.65789238257632</v>
      </c>
      <c r="BB50" s="308">
        <v>124.07078349186288</v>
      </c>
      <c r="BC50" s="308">
        <v>123.35651694822883</v>
      </c>
      <c r="BD50" s="350">
        <v>122.45428894080935</v>
      </c>
      <c r="BE50" s="349">
        <v>121.36334411521833</v>
      </c>
      <c r="BF50" s="308">
        <v>120.12610176933657</v>
      </c>
      <c r="BG50" s="308">
        <v>118.69481678410258</v>
      </c>
      <c r="BH50" s="308">
        <v>117.10827250312229</v>
      </c>
      <c r="BI50" s="350">
        <v>115.32690789406233</v>
      </c>
    </row>
    <row r="51" spans="1:61">
      <c r="A51" s="362" t="s">
        <v>716</v>
      </c>
      <c r="B51" s="349"/>
      <c r="C51" s="308"/>
      <c r="D51" s="308"/>
      <c r="E51" s="308"/>
      <c r="F51" s="350"/>
      <c r="G51" s="349"/>
      <c r="H51" s="308"/>
      <c r="I51" s="308"/>
      <c r="J51" s="308"/>
      <c r="K51" s="350"/>
      <c r="L51" s="349"/>
      <c r="M51" s="308">
        <v>79.438260751058181</v>
      </c>
      <c r="N51" s="308">
        <v>91.672894450680175</v>
      </c>
      <c r="O51" s="308">
        <v>103.87120355714681</v>
      </c>
      <c r="P51" s="350">
        <v>116.41979201536682</v>
      </c>
      <c r="Q51" s="349">
        <v>136.82661012777143</v>
      </c>
      <c r="R51" s="308">
        <v>154.36131715778467</v>
      </c>
      <c r="S51" s="308">
        <v>165.60852850586554</v>
      </c>
      <c r="T51" s="298">
        <v>187.55055472057495</v>
      </c>
      <c r="U51" s="299">
        <v>240.75827721255669</v>
      </c>
      <c r="V51" s="349">
        <v>234.66704845368039</v>
      </c>
      <c r="W51" s="308">
        <v>250.86896020867451</v>
      </c>
      <c r="X51" s="308">
        <v>266.88370091633476</v>
      </c>
      <c r="Y51" s="308">
        <v>281.67416313255086</v>
      </c>
      <c r="Z51" s="350">
        <v>295.28194590920509</v>
      </c>
      <c r="AA51" s="349">
        <v>308.59800216633244</v>
      </c>
      <c r="AB51" s="308">
        <v>320.76873092709775</v>
      </c>
      <c r="AC51" s="308">
        <v>332.63227768036813</v>
      </c>
      <c r="AD51" s="308">
        <v>343.40877687223241</v>
      </c>
      <c r="AE51" s="350">
        <v>353.16219388781798</v>
      </c>
      <c r="AF51" s="349">
        <v>362.61421464978753</v>
      </c>
      <c r="AG51" s="308">
        <v>371.11746744566835</v>
      </c>
      <c r="AH51" s="308">
        <v>378.7356954667344</v>
      </c>
      <c r="AI51" s="308">
        <v>386.08588170316642</v>
      </c>
      <c r="AJ51" s="350">
        <v>392.62520422316146</v>
      </c>
      <c r="AK51" s="349">
        <v>398.92140788249998</v>
      </c>
      <c r="AL51" s="308">
        <v>404.47437615124244</v>
      </c>
      <c r="AM51" s="308">
        <v>409.33496988560262</v>
      </c>
      <c r="AN51" s="308">
        <v>413.98043166465919</v>
      </c>
      <c r="AO51" s="350">
        <v>417.98368066993652</v>
      </c>
      <c r="AP51" s="349">
        <v>421.38250610838276</v>
      </c>
      <c r="AQ51" s="308">
        <v>424.57317220564454</v>
      </c>
      <c r="AR51" s="308">
        <v>427.18673709667064</v>
      </c>
      <c r="AS51" s="308">
        <v>429.57848649354344</v>
      </c>
      <c r="AT51" s="350">
        <v>431.40455160984112</v>
      </c>
      <c r="AU51" s="349">
        <v>432.67977880346564</v>
      </c>
      <c r="AV51" s="308">
        <v>433.69215652903443</v>
      </c>
      <c r="AW51" s="308">
        <v>434.14251783167299</v>
      </c>
      <c r="AX51" s="308">
        <v>434.28501458919311</v>
      </c>
      <c r="AY51" s="350">
        <v>433.84270601639588</v>
      </c>
      <c r="AZ51" s="349">
        <v>432.81371624659641</v>
      </c>
      <c r="BA51" s="308">
        <v>431.40096317338617</v>
      </c>
      <c r="BB51" s="308">
        <v>429.36916770419822</v>
      </c>
      <c r="BC51" s="308">
        <v>426.89732040278085</v>
      </c>
      <c r="BD51" s="350">
        <v>423.77499879150059</v>
      </c>
      <c r="BE51" s="349">
        <v>419.99958883121815</v>
      </c>
      <c r="BF51" s="308">
        <v>415.71789009966722</v>
      </c>
      <c r="BG51" s="308">
        <v>410.76467206104871</v>
      </c>
      <c r="BH51" s="308">
        <v>405.27415142211811</v>
      </c>
      <c r="BI51" s="350">
        <v>399.10942014499233</v>
      </c>
    </row>
    <row r="52" spans="1:61">
      <c r="A52" s="362" t="s">
        <v>439</v>
      </c>
      <c r="B52" s="349"/>
      <c r="C52" s="308"/>
      <c r="D52" s="308"/>
      <c r="E52" s="308"/>
      <c r="F52" s="350"/>
      <c r="G52" s="349"/>
      <c r="H52" s="308"/>
      <c r="I52" s="308"/>
      <c r="J52" s="308"/>
      <c r="K52" s="350"/>
      <c r="L52" s="349"/>
      <c r="M52" s="308">
        <v>55.184820244792192</v>
      </c>
      <c r="N52" s="308">
        <v>63.920389150461894</v>
      </c>
      <c r="O52" s="308">
        <v>72.694606751118613</v>
      </c>
      <c r="P52" s="350">
        <v>81.779115307065624</v>
      </c>
      <c r="Q52" s="349">
        <v>96.470541800770832</v>
      </c>
      <c r="R52" s="308">
        <v>109.23735782583294</v>
      </c>
      <c r="S52" s="308">
        <v>117.63159097697996</v>
      </c>
      <c r="T52" s="298">
        <v>133.71132328117838</v>
      </c>
      <c r="U52" s="299">
        <v>172.28188784290478</v>
      </c>
      <c r="V52" s="349">
        <v>168.54623951099424</v>
      </c>
      <c r="W52" s="308">
        <v>180.18303009231965</v>
      </c>
      <c r="X52" s="308">
        <v>191.6853877552557</v>
      </c>
      <c r="Y52" s="308">
        <v>202.30842496307537</v>
      </c>
      <c r="Z52" s="350">
        <v>212.08201963774593</v>
      </c>
      <c r="AA52" s="349">
        <v>221.64608592674884</v>
      </c>
      <c r="AB52" s="308">
        <v>230.38753717971503</v>
      </c>
      <c r="AC52" s="308">
        <v>238.90835936460417</v>
      </c>
      <c r="AD52" s="308">
        <v>246.64842524028046</v>
      </c>
      <c r="AE52" s="350">
        <v>253.65367702655314</v>
      </c>
      <c r="AF52" s="349">
        <v>260.44245527943286</v>
      </c>
      <c r="AG52" s="308">
        <v>266.54979455778891</v>
      </c>
      <c r="AH52" s="308">
        <v>272.02147749388473</v>
      </c>
      <c r="AI52" s="308">
        <v>277.30064326521637</v>
      </c>
      <c r="AJ52" s="350">
        <v>281.99741781007651</v>
      </c>
      <c r="AK52" s="349">
        <v>286.519575722615</v>
      </c>
      <c r="AL52" s="308">
        <v>290.50791548308706</v>
      </c>
      <c r="AM52" s="308">
        <v>293.99896717149147</v>
      </c>
      <c r="AN52" s="308">
        <v>297.33550342066405</v>
      </c>
      <c r="AO52" s="350">
        <v>300.2107795623794</v>
      </c>
      <c r="AP52" s="349">
        <v>302.65193715216128</v>
      </c>
      <c r="AQ52" s="308">
        <v>304.94358728272846</v>
      </c>
      <c r="AR52" s="308">
        <v>306.8207427547178</v>
      </c>
      <c r="AS52" s="308">
        <v>308.53858243162148</v>
      </c>
      <c r="AT52" s="350">
        <v>309.85012749294236</v>
      </c>
      <c r="AU52" s="349">
        <v>310.76604112216239</v>
      </c>
      <c r="AV52" s="308">
        <v>311.4931668934783</v>
      </c>
      <c r="AW52" s="308">
        <v>311.81663243532228</v>
      </c>
      <c r="AX52" s="308">
        <v>311.91897868623732</v>
      </c>
      <c r="AY52" s="350">
        <v>311.60129690202569</v>
      </c>
      <c r="AZ52" s="349">
        <v>310.86223976836413</v>
      </c>
      <c r="BA52" s="308">
        <v>309.84755014996131</v>
      </c>
      <c r="BB52" s="308">
        <v>308.38824221540619</v>
      </c>
      <c r="BC52" s="308">
        <v>306.61287336816235</v>
      </c>
      <c r="BD52" s="350">
        <v>304.37031068374245</v>
      </c>
      <c r="BE52" s="349">
        <v>301.65867666605226</v>
      </c>
      <c r="BF52" s="308">
        <v>298.58340800486928</v>
      </c>
      <c r="BG52" s="308">
        <v>295.02583023931453</v>
      </c>
      <c r="BH52" s="308">
        <v>291.08234259268011</v>
      </c>
      <c r="BI52" s="350">
        <v>286.65461283171857</v>
      </c>
    </row>
    <row r="53" spans="1:61">
      <c r="A53" s="362" t="s">
        <v>717</v>
      </c>
      <c r="B53" s="349"/>
      <c r="C53" s="308"/>
      <c r="D53" s="308"/>
      <c r="E53" s="308"/>
      <c r="F53" s="350"/>
      <c r="G53" s="349"/>
      <c r="H53" s="308"/>
      <c r="I53" s="308"/>
      <c r="J53" s="308"/>
      <c r="K53" s="350"/>
      <c r="L53" s="349"/>
      <c r="M53" s="308">
        <v>20.780058924984147</v>
      </c>
      <c r="N53" s="308">
        <v>23.772352693930223</v>
      </c>
      <c r="O53" s="308">
        <v>26.701801209545824</v>
      </c>
      <c r="P53" s="350">
        <v>29.667871341380899</v>
      </c>
      <c r="Q53" s="349">
        <v>34.565616622211152</v>
      </c>
      <c r="R53" s="308">
        <v>38.656843614667309</v>
      </c>
      <c r="S53" s="308">
        <v>41.113531849459221</v>
      </c>
      <c r="T53" s="298">
        <v>46.156685473058531</v>
      </c>
      <c r="U53" s="299">
        <v>58.736986570488291</v>
      </c>
      <c r="V53" s="349">
        <v>56.754031799702773</v>
      </c>
      <c r="W53" s="308">
        <v>60.672450772532763</v>
      </c>
      <c r="X53" s="308">
        <v>64.545602582195329</v>
      </c>
      <c r="Y53" s="308">
        <v>68.122663650132694</v>
      </c>
      <c r="Z53" s="350">
        <v>71.41369467267576</v>
      </c>
      <c r="AA53" s="349">
        <v>74.634171877479432</v>
      </c>
      <c r="AB53" s="308">
        <v>77.577652573493609</v>
      </c>
      <c r="AC53" s="308">
        <v>80.446841554771765</v>
      </c>
      <c r="AD53" s="308">
        <v>83.053128981381903</v>
      </c>
      <c r="AE53" s="350">
        <v>85.41198482887242</v>
      </c>
      <c r="AF53" s="349">
        <v>87.697948241422665</v>
      </c>
      <c r="AG53" s="308">
        <v>89.754452905193517</v>
      </c>
      <c r="AH53" s="308">
        <v>91.596915058333465</v>
      </c>
      <c r="AI53" s="308">
        <v>93.374551527300881</v>
      </c>
      <c r="AJ53" s="350">
        <v>94.956081276338338</v>
      </c>
      <c r="AK53" s="349">
        <v>96.478812929777249</v>
      </c>
      <c r="AL53" s="308">
        <v>97.821793718020118</v>
      </c>
      <c r="AM53" s="308">
        <v>98.997324297123825</v>
      </c>
      <c r="AN53" s="308">
        <v>100.12082539056738</v>
      </c>
      <c r="AO53" s="350">
        <v>101.08900785523278</v>
      </c>
      <c r="AP53" s="349">
        <v>101.9110109796011</v>
      </c>
      <c r="AQ53" s="308">
        <v>102.68267093927358</v>
      </c>
      <c r="AR53" s="308">
        <v>103.31475944898679</v>
      </c>
      <c r="AS53" s="308">
        <v>103.8932020646906</v>
      </c>
      <c r="AT53" s="350">
        <v>104.33483440447408</v>
      </c>
      <c r="AU53" s="349">
        <v>104.64324704773064</v>
      </c>
      <c r="AV53" s="308">
        <v>104.88808976428946</v>
      </c>
      <c r="AW53" s="308">
        <v>104.99700927326921</v>
      </c>
      <c r="AX53" s="308">
        <v>105.03147199635259</v>
      </c>
      <c r="AY53" s="350">
        <v>104.92450003343225</v>
      </c>
      <c r="AZ53" s="349">
        <v>104.67563970770016</v>
      </c>
      <c r="BA53" s="308">
        <v>104.33396654408203</v>
      </c>
      <c r="BB53" s="308">
        <v>103.84257848841496</v>
      </c>
      <c r="BC53" s="308">
        <v>103.24476426066946</v>
      </c>
      <c r="BD53" s="350">
        <v>102.48963335846921</v>
      </c>
      <c r="BE53" s="349">
        <v>101.57655357860791</v>
      </c>
      <c r="BF53" s="308">
        <v>100.54102827768287</v>
      </c>
      <c r="BG53" s="308">
        <v>99.343096587115298</v>
      </c>
      <c r="BH53" s="308">
        <v>98.015218706551707</v>
      </c>
      <c r="BI53" s="350">
        <v>96.524283540135784</v>
      </c>
    </row>
    <row r="54" spans="1:61">
      <c r="A54" s="363" t="s">
        <v>718</v>
      </c>
      <c r="B54" s="358"/>
      <c r="C54" s="359"/>
      <c r="D54" s="359"/>
      <c r="E54" s="359"/>
      <c r="F54" s="360"/>
      <c r="G54" s="358"/>
      <c r="H54" s="359"/>
      <c r="I54" s="359"/>
      <c r="J54" s="359"/>
      <c r="K54" s="360"/>
      <c r="L54" s="358"/>
      <c r="M54" s="359">
        <v>75.837365405823562</v>
      </c>
      <c r="N54" s="359">
        <v>81.710202710950099</v>
      </c>
      <c r="O54" s="359">
        <v>86.439519050374443</v>
      </c>
      <c r="P54" s="360">
        <v>90.453594740841226</v>
      </c>
      <c r="Q54" s="358">
        <v>99.254775923401724</v>
      </c>
      <c r="R54" s="359">
        <v>104.54449169938717</v>
      </c>
      <c r="S54" s="359">
        <v>104.71941607459901</v>
      </c>
      <c r="T54" s="300">
        <v>110.72474798187645</v>
      </c>
      <c r="U54" s="301">
        <v>132.70564841816665</v>
      </c>
      <c r="V54" s="358">
        <v>120.76528934784633</v>
      </c>
      <c r="W54" s="359">
        <v>129.10318158270923</v>
      </c>
      <c r="X54" s="359">
        <v>137.34475110913152</v>
      </c>
      <c r="Y54" s="359">
        <v>144.95627757140895</v>
      </c>
      <c r="Z54" s="360">
        <v>151.95916883898997</v>
      </c>
      <c r="AA54" s="358">
        <v>158.81193064539076</v>
      </c>
      <c r="AB54" s="359">
        <v>165.07527946258992</v>
      </c>
      <c r="AC54" s="359">
        <v>171.18054505395048</v>
      </c>
      <c r="AD54" s="359">
        <v>176.72638990791685</v>
      </c>
      <c r="AE54" s="360">
        <v>181.74573214526509</v>
      </c>
      <c r="AF54" s="358">
        <v>186.60996864443601</v>
      </c>
      <c r="AG54" s="359">
        <v>190.98594640125822</v>
      </c>
      <c r="AH54" s="359">
        <v>194.90646919022367</v>
      </c>
      <c r="AI54" s="359">
        <v>198.68905125043349</v>
      </c>
      <c r="AJ54" s="360">
        <v>202.05434340146149</v>
      </c>
      <c r="AK54" s="358">
        <v>205.29452075794734</v>
      </c>
      <c r="AL54" s="359">
        <v>208.15221136313883</v>
      </c>
      <c r="AM54" s="359">
        <v>210.65358943304793</v>
      </c>
      <c r="AN54" s="359">
        <v>213.04425544090404</v>
      </c>
      <c r="AO54" s="360">
        <v>215.10442335812749</v>
      </c>
      <c r="AP54" s="358">
        <v>216.85354041662154</v>
      </c>
      <c r="AQ54" s="359">
        <v>218.49553368745876</v>
      </c>
      <c r="AR54" s="359">
        <v>219.8405368413909</v>
      </c>
      <c r="AS54" s="359">
        <v>221.07138842393806</v>
      </c>
      <c r="AT54" s="360">
        <v>222.01112531324924</v>
      </c>
      <c r="AU54" s="358">
        <v>222.66738780104669</v>
      </c>
      <c r="AV54" s="359">
        <v>223.18838165068709</v>
      </c>
      <c r="AW54" s="359">
        <v>223.42014837457356</v>
      </c>
      <c r="AX54" s="359">
        <v>223.49348062239636</v>
      </c>
      <c r="AY54" s="360">
        <v>223.26585802635287</v>
      </c>
      <c r="AZ54" s="358">
        <v>222.73631522047256</v>
      </c>
      <c r="BA54" s="359">
        <v>222.00927861781565</v>
      </c>
      <c r="BB54" s="359">
        <v>220.9636679564596</v>
      </c>
      <c r="BC54" s="359">
        <v>219.69159607186228</v>
      </c>
      <c r="BD54" s="360">
        <v>218.08477451209089</v>
      </c>
      <c r="BE54" s="358">
        <v>216.14185802993191</v>
      </c>
      <c r="BF54" s="359">
        <v>213.93839320765153</v>
      </c>
      <c r="BG54" s="359">
        <v>211.38934845007532</v>
      </c>
      <c r="BH54" s="359">
        <v>208.56379489238586</v>
      </c>
      <c r="BI54" s="360">
        <v>205.39127637587688</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E54E-BC6D-44FF-B942-E916A55B73B0}">
  <dimension ref="A1:AQ153"/>
  <sheetViews>
    <sheetView topLeftCell="H49" zoomScale="70" zoomScaleNormal="70" workbookViewId="0">
      <selection activeCell="AJ89" sqref="AJ89"/>
    </sheetView>
  </sheetViews>
  <sheetFormatPr defaultColWidth="8.875" defaultRowHeight="14.25"/>
  <cols>
    <col min="1" max="1" width="43.5" style="2" customWidth="1"/>
    <col min="2" max="2" width="35.625" style="2" customWidth="1"/>
    <col min="3" max="3" width="14" style="2" bestFit="1" customWidth="1"/>
    <col min="4" max="5" width="9" style="2" bestFit="1" customWidth="1"/>
    <col min="6" max="6" width="10.625" style="2" customWidth="1"/>
    <col min="7" max="26" width="9" style="2" bestFit="1" customWidth="1"/>
    <col min="27" max="27" width="12.25" style="2" customWidth="1"/>
    <col min="28" max="32" width="9" style="2" bestFit="1" customWidth="1"/>
    <col min="33" max="34" width="8.875" style="2"/>
    <col min="35" max="35" width="9" style="2" bestFit="1" customWidth="1"/>
    <col min="36" max="38" width="8.875" style="2"/>
    <col min="39" max="39" width="10.25" style="2" bestFit="1" customWidth="1"/>
    <col min="40" max="40" width="9" style="2" bestFit="1" customWidth="1"/>
    <col min="41" max="42" width="13.875" style="2" customWidth="1"/>
    <col min="43" max="16384" width="8.875" style="2"/>
  </cols>
  <sheetData>
    <row r="1" spans="1:43" ht="46.5" thickTop="1" thickBot="1">
      <c r="A1" s="2" t="s">
        <v>564</v>
      </c>
      <c r="C1" s="138" t="s">
        <v>524</v>
      </c>
      <c r="D1" s="138" t="s">
        <v>524</v>
      </c>
      <c r="E1" s="138" t="s">
        <v>524</v>
      </c>
      <c r="F1" s="138" t="s">
        <v>524</v>
      </c>
      <c r="G1" s="138" t="s">
        <v>524</v>
      </c>
      <c r="H1" s="138" t="s">
        <v>524</v>
      </c>
      <c r="I1" s="139" t="s">
        <v>540</v>
      </c>
      <c r="J1" s="139" t="s">
        <v>540</v>
      </c>
      <c r="K1" s="139" t="s">
        <v>540</v>
      </c>
      <c r="L1" s="139" t="s">
        <v>540</v>
      </c>
      <c r="M1" s="126" t="s">
        <v>535</v>
      </c>
      <c r="N1" s="132" t="s">
        <v>521</v>
      </c>
      <c r="O1" s="126" t="s">
        <v>535</v>
      </c>
      <c r="P1" s="126" t="s">
        <v>535</v>
      </c>
      <c r="Q1" s="126" t="s">
        <v>535</v>
      </c>
      <c r="R1" s="120" t="s">
        <v>529</v>
      </c>
      <c r="S1" s="139" t="s">
        <v>540</v>
      </c>
      <c r="T1" s="139" t="s">
        <v>540</v>
      </c>
      <c r="U1" s="120" t="s">
        <v>529</v>
      </c>
      <c r="V1" s="120" t="s">
        <v>529</v>
      </c>
      <c r="W1" s="120" t="s">
        <v>529</v>
      </c>
      <c r="X1" s="120" t="s">
        <v>529</v>
      </c>
      <c r="Y1" s="139" t="s">
        <v>540</v>
      </c>
      <c r="Z1" s="139" t="s">
        <v>540</v>
      </c>
      <c r="AA1" s="120" t="s">
        <v>529</v>
      </c>
      <c r="AB1" s="415" t="s">
        <v>548</v>
      </c>
      <c r="AC1" s="415" t="s">
        <v>548</v>
      </c>
      <c r="AD1" s="162" t="s">
        <v>527</v>
      </c>
      <c r="AE1" s="135" t="s">
        <v>523</v>
      </c>
      <c r="AF1" s="131" t="s">
        <v>559</v>
      </c>
    </row>
    <row r="2" spans="1:43" s="69" customFormat="1" ht="114.6" customHeight="1">
      <c r="A2" s="30" t="s">
        <v>587</v>
      </c>
      <c r="B2" s="31" t="s">
        <v>251</v>
      </c>
      <c r="C2" s="107" t="s">
        <v>505</v>
      </c>
      <c r="D2" s="7" t="s">
        <v>66</v>
      </c>
      <c r="E2" s="7" t="s">
        <v>67</v>
      </c>
      <c r="F2" s="7" t="s">
        <v>68</v>
      </c>
      <c r="G2" s="7" t="s">
        <v>69</v>
      </c>
      <c r="H2" s="7" t="s">
        <v>70</v>
      </c>
      <c r="I2" s="7" t="s">
        <v>71</v>
      </c>
      <c r="J2" s="70" t="s">
        <v>72</v>
      </c>
      <c r="K2" s="70" t="s">
        <v>73</v>
      </c>
      <c r="L2" s="144" t="s">
        <v>74</v>
      </c>
      <c r="M2" s="7" t="s">
        <v>75</v>
      </c>
      <c r="N2" s="7" t="s">
        <v>77</v>
      </c>
      <c r="O2" s="7" t="s">
        <v>78</v>
      </c>
      <c r="P2" s="7" t="s">
        <v>79</v>
      </c>
      <c r="Q2" s="7" t="s">
        <v>80</v>
      </c>
      <c r="R2" s="7" t="s">
        <v>81</v>
      </c>
      <c r="S2" s="70" t="s">
        <v>82</v>
      </c>
      <c r="T2" s="70" t="s">
        <v>83</v>
      </c>
      <c r="U2" s="7" t="s">
        <v>84</v>
      </c>
      <c r="V2" s="8" t="s">
        <v>85</v>
      </c>
      <c r="W2" s="7" t="s">
        <v>86</v>
      </c>
      <c r="X2" s="7" t="s">
        <v>87</v>
      </c>
      <c r="Y2" s="7" t="s">
        <v>88</v>
      </c>
      <c r="Z2" s="7" t="s">
        <v>89</v>
      </c>
      <c r="AA2" s="7" t="s">
        <v>90</v>
      </c>
      <c r="AB2" s="7" t="s">
        <v>91</v>
      </c>
      <c r="AC2" s="7" t="s">
        <v>92</v>
      </c>
      <c r="AD2" s="7" t="s">
        <v>93</v>
      </c>
      <c r="AE2" s="107" t="s">
        <v>94</v>
      </c>
      <c r="AF2" s="7" t="s">
        <v>95</v>
      </c>
      <c r="AI2" s="520"/>
      <c r="AJ2" s="520"/>
      <c r="AK2" s="520"/>
      <c r="AL2" s="520"/>
      <c r="AM2" s="520"/>
      <c r="AN2" s="520"/>
      <c r="AO2" s="520"/>
      <c r="AP2" s="520"/>
      <c r="AQ2" s="520"/>
    </row>
    <row r="3" spans="1:43">
      <c r="A3" s="32" t="str">
        <f>VLOOKUP($B3,'Sector matching'!$B$1:$C$43,2,0)</f>
        <v>agriculture and forestry 01T03</v>
      </c>
      <c r="B3" s="33" t="s">
        <v>565</v>
      </c>
      <c r="C3" s="190"/>
      <c r="D3" s="191"/>
      <c r="E3" s="187"/>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4"/>
      <c r="AI3" s="169">
        <v>1</v>
      </c>
      <c r="AJ3" s="524" t="s">
        <v>566</v>
      </c>
      <c r="AK3" s="525"/>
      <c r="AL3" s="525"/>
      <c r="AM3" s="525"/>
      <c r="AN3" s="525"/>
      <c r="AO3" s="525"/>
      <c r="AP3" s="525"/>
      <c r="AQ3" s="526"/>
    </row>
    <row r="4" spans="1:43">
      <c r="A4" s="32" t="s">
        <v>790</v>
      </c>
      <c r="B4" s="85" t="s">
        <v>54</v>
      </c>
      <c r="C4" s="173">
        <f>VLOOKUP($B$4,'Energy Balance-2019'!$A$2:$AH$38,MATCH(Feedstock!C$2,'Energy Balance-2019'!$A$3:$AH$3,0),FALSE)</f>
        <v>202.82</v>
      </c>
      <c r="D4" s="173"/>
      <c r="E4" s="173"/>
      <c r="F4" s="173"/>
      <c r="G4" s="173"/>
      <c r="H4" s="173"/>
      <c r="I4" s="173"/>
      <c r="J4" s="173"/>
      <c r="K4" s="173"/>
      <c r="L4" s="173"/>
      <c r="M4" s="173">
        <f>VLOOKUP($B$4,'Energy Balance-2019'!$A$2:$AH$38,MATCH(Feedstock!M$2,'Energy Balance-2019'!$A$3:$AH$3,0),FALSE)</f>
        <v>24.64</v>
      </c>
      <c r="N4" s="173"/>
      <c r="O4" s="173">
        <f>VLOOKUP($B$4,'Energy Balance-2019'!$A$2:$AH$38,MATCH(Feedstock!O$2,'Energy Balance-2019'!$A$3:$AH$3,0),FALSE)</f>
        <v>0.05</v>
      </c>
      <c r="P4" s="173">
        <f>VLOOKUP($B$4,'Energy Balance-2019'!$A$2:$AH$38,MATCH(Feedstock!P$2,'Energy Balance-2019'!$A$3:$AH$3,0),FALSE)</f>
        <v>0.26</v>
      </c>
      <c r="Q4" s="173">
        <f>VLOOKUP($B$4,'Energy Balance-2019'!$A$2:$AH$38,MATCH(Feedstock!Q$2,'Energy Balance-2019'!$A$3:$AH$3,0),FALSE)</f>
        <v>0.04</v>
      </c>
      <c r="R4" s="173"/>
      <c r="S4" s="173">
        <f>VLOOKUP($B$4,'Energy Balance-2019'!$A$2:$AH$38,MATCH(Feedstock!S$2,'Energy Balance-2019'!$A$3:$AH$3,0),FALSE)</f>
        <v>499.67</v>
      </c>
      <c r="T4" s="173">
        <f>VLOOKUP($B$4,'Energy Balance-2019'!$A$2:$AH$38,MATCH(Feedstock!T$2,'Energy Balance-2019'!$A$3:$AH$3,0),FALSE)</f>
        <v>1.17</v>
      </c>
      <c r="U4" s="173">
        <f>VLOOKUP($B$4,'Energy Balance-2019'!$A$2:$AH$38,MATCH(Feedstock!U$2,'Energy Balance-2019'!$A$3:$AH$3,0),FALSE)</f>
        <v>0.38</v>
      </c>
      <c r="V4" s="173">
        <f>VLOOKUP($B$4,'Energy Balance-2019'!$A$2:$AH$38,MATCH(Feedstock!V$2,'Energy Balance-2019'!$A$3:$AH$3,0),FALSE)</f>
        <v>0.78</v>
      </c>
      <c r="W4" s="173">
        <f>VLOOKUP($B$4,'Energy Balance-2019'!$A$2:$AH$38,MATCH(Feedstock!W$2,'Energy Balance-2019'!$A$3:$AH$3,0),FALSE)</f>
        <v>21</v>
      </c>
      <c r="X4" s="173">
        <f>VLOOKUP($B$4,'Energy Balance-2019'!$A$2:$AH$38,MATCH(Feedstock!X$2,'Energy Balance-2019'!$A$3:$AH$3,0),FALSE)</f>
        <v>0.04</v>
      </c>
      <c r="Y4" s="173">
        <f>VLOOKUP($B$4,'Energy Balance-2019'!$A$2:$AH$38,MATCH(Feedstock!Y$2,'Energy Balance-2019'!$A$3:$AH$3,0),FALSE)</f>
        <v>48.89</v>
      </c>
      <c r="Z4" s="173">
        <f>VLOOKUP($B$4,'Energy Balance-2019'!$A$2:$AH$38,MATCH(Feedstock!Z$2,'Energy Balance-2019'!$A$3:$AH$3,0),FALSE)</f>
        <v>18.559999999999999</v>
      </c>
      <c r="AA4" s="173">
        <f>VLOOKUP($B$4,'Energy Balance-2019'!$A$2:$AH$38,MATCH(Feedstock!AA$2,'Energy Balance-2019'!$A$3:$AH$3,0),FALSE)</f>
        <v>118.64</v>
      </c>
      <c r="AB4" s="173">
        <f>VLOOKUP($B$4,'Energy Balance-2019'!$A$2:$AH$38,MATCH(Feedstock!AB$2,'Energy Balance-2019'!$A$3:$AH$3,0),FALSE)</f>
        <v>3.82</v>
      </c>
      <c r="AC4" s="173"/>
      <c r="AD4" s="173"/>
      <c r="AE4" s="173"/>
      <c r="AF4" s="174"/>
      <c r="AI4" s="527">
        <v>2</v>
      </c>
      <c r="AJ4" s="528" t="s">
        <v>567</v>
      </c>
      <c r="AK4" s="528"/>
      <c r="AL4" s="528"/>
      <c r="AM4" s="528"/>
      <c r="AN4" s="528"/>
      <c r="AO4" s="528"/>
      <c r="AP4" s="528"/>
      <c r="AQ4" s="528"/>
    </row>
    <row r="5" spans="1:43">
      <c r="A5" s="32" t="str">
        <f>VLOOKUP($B5,'Sector matching'!$B$1:$C$43,2,0)</f>
        <v>coal mining 05</v>
      </c>
      <c r="B5" s="38" t="s">
        <v>117</v>
      </c>
      <c r="C5" s="175">
        <f>AO18</f>
        <v>0</v>
      </c>
      <c r="D5" s="47"/>
      <c r="E5" s="47"/>
      <c r="G5" s="47"/>
      <c r="H5" s="47"/>
      <c r="I5" s="47"/>
      <c r="J5" s="47"/>
      <c r="N5" s="47"/>
      <c r="O5" s="47"/>
      <c r="P5" s="47"/>
      <c r="Q5" s="47"/>
      <c r="R5" s="47"/>
      <c r="S5" s="47"/>
      <c r="T5" s="47"/>
      <c r="U5" s="47"/>
      <c r="V5" s="47"/>
      <c r="W5" s="47"/>
      <c r="X5" s="47"/>
      <c r="Y5" s="47"/>
      <c r="Z5" s="47"/>
      <c r="AA5" s="47"/>
      <c r="AB5" s="47"/>
      <c r="AC5" s="47"/>
      <c r="AD5" s="47"/>
      <c r="AE5" s="47"/>
      <c r="AF5" s="176"/>
      <c r="AI5" s="527"/>
      <c r="AJ5" s="528"/>
      <c r="AK5" s="528"/>
      <c r="AL5" s="528"/>
      <c r="AM5" s="528"/>
      <c r="AN5" s="528"/>
      <c r="AO5" s="528"/>
      <c r="AP5" s="528"/>
      <c r="AQ5" s="528"/>
    </row>
    <row r="6" spans="1:43">
      <c r="A6" s="32" t="str">
        <f>VLOOKUP($B6,'Sector matching'!$B$1:$C$43,2,0)</f>
        <v>oil and gas extraction 06</v>
      </c>
      <c r="B6" s="38" t="s">
        <v>119</v>
      </c>
      <c r="C6" s="175"/>
      <c r="D6" s="47"/>
      <c r="E6" s="47"/>
      <c r="G6" s="47"/>
      <c r="H6" s="47"/>
      <c r="I6" s="47"/>
      <c r="J6" s="47"/>
      <c r="N6" s="47"/>
      <c r="O6" s="47"/>
      <c r="P6" s="47"/>
      <c r="Q6" s="47"/>
      <c r="R6" s="47"/>
      <c r="S6" s="47"/>
      <c r="T6" s="47"/>
      <c r="U6" s="47"/>
      <c r="V6" s="47"/>
      <c r="W6" s="47"/>
      <c r="X6" s="47"/>
      <c r="Y6" s="47"/>
      <c r="Z6" s="47"/>
      <c r="AA6" s="47"/>
      <c r="AB6" s="47">
        <f>AO52</f>
        <v>1.0748647097583266</v>
      </c>
      <c r="AC6" s="47"/>
      <c r="AD6" s="47"/>
      <c r="AE6" s="47"/>
      <c r="AF6" s="176"/>
      <c r="AI6" s="527"/>
      <c r="AJ6" s="528"/>
      <c r="AK6" s="528"/>
      <c r="AL6" s="528"/>
      <c r="AM6" s="528"/>
      <c r="AN6" s="528"/>
      <c r="AO6" s="528"/>
      <c r="AP6" s="528"/>
      <c r="AQ6" s="528"/>
    </row>
    <row r="7" spans="1:43">
      <c r="A7" s="32" t="str">
        <f>VLOOKUP($B7,'Sector matching'!$B$1:$C$43,2,0)</f>
        <v>other mining and quarrying 07T08</v>
      </c>
      <c r="B7" s="38" t="s">
        <v>121</v>
      </c>
      <c r="C7" s="175"/>
      <c r="D7" s="47"/>
      <c r="E7" s="47"/>
      <c r="G7" s="47"/>
      <c r="H7" s="47"/>
      <c r="I7" s="47"/>
      <c r="J7" s="47"/>
      <c r="N7" s="47"/>
      <c r="O7" s="47"/>
      <c r="P7" s="47"/>
      <c r="Q7" s="47"/>
      <c r="R7" s="47"/>
      <c r="S7" s="47"/>
      <c r="T7" s="47"/>
      <c r="U7" s="47"/>
      <c r="V7" s="47"/>
      <c r="W7" s="47"/>
      <c r="X7" s="47"/>
      <c r="Y7" s="47"/>
      <c r="Z7" s="47"/>
      <c r="AA7" s="47"/>
      <c r="AB7" s="47"/>
      <c r="AC7" s="47"/>
      <c r="AD7" s="47"/>
      <c r="AE7" s="47"/>
      <c r="AF7" s="176"/>
      <c r="AI7" s="527"/>
      <c r="AJ7" s="528"/>
      <c r="AK7" s="528"/>
      <c r="AL7" s="528"/>
      <c r="AM7" s="528"/>
      <c r="AN7" s="528"/>
      <c r="AO7" s="528"/>
      <c r="AP7" s="528"/>
      <c r="AQ7" s="528"/>
    </row>
    <row r="8" spans="1:43">
      <c r="A8" s="32" t="str">
        <f>VLOOKUP($B8,'Sector matching'!$B$1:$C$43,2,0)</f>
        <v>other mining and quarrying 07T08</v>
      </c>
      <c r="B8" s="38" t="s">
        <v>123</v>
      </c>
      <c r="C8" s="175"/>
      <c r="D8" s="47"/>
      <c r="E8" s="47"/>
      <c r="G8" s="47"/>
      <c r="H8" s="47"/>
      <c r="I8" s="47"/>
      <c r="J8" s="47"/>
      <c r="N8" s="47"/>
      <c r="O8" s="47"/>
      <c r="P8" s="47"/>
      <c r="Q8" s="47"/>
      <c r="R8" s="47"/>
      <c r="S8" s="47"/>
      <c r="T8" s="47"/>
      <c r="U8" s="47"/>
      <c r="V8" s="47"/>
      <c r="W8" s="47"/>
      <c r="X8" s="47"/>
      <c r="Y8" s="47"/>
      <c r="Z8" s="47"/>
      <c r="AA8" s="47"/>
      <c r="AB8" s="47"/>
      <c r="AC8" s="47"/>
      <c r="AD8" s="47"/>
      <c r="AE8" s="47"/>
      <c r="AF8" s="176"/>
      <c r="AI8" s="527"/>
      <c r="AJ8" s="528"/>
      <c r="AK8" s="528"/>
      <c r="AL8" s="528"/>
      <c r="AM8" s="528"/>
      <c r="AN8" s="528"/>
      <c r="AO8" s="528"/>
      <c r="AP8" s="528"/>
      <c r="AQ8" s="528"/>
    </row>
    <row r="9" spans="1:43" s="210" customFormat="1">
      <c r="A9" s="32" t="str">
        <f>VLOOKUP($B9,'Sector matching'!$B$1:$C$43,2,0)</f>
        <v>other mining and quarrying 07T08</v>
      </c>
      <c r="B9" s="207" t="s">
        <v>125</v>
      </c>
      <c r="C9" s="208">
        <f>AO15</f>
        <v>77.867956234514622</v>
      </c>
      <c r="D9" s="209"/>
      <c r="E9" s="209"/>
      <c r="G9" s="209"/>
      <c r="H9" s="209"/>
      <c r="I9" s="209"/>
      <c r="J9" s="209"/>
      <c r="N9" s="209"/>
      <c r="O9" s="209"/>
      <c r="P9" s="209"/>
      <c r="Q9" s="209"/>
      <c r="R9" s="209"/>
      <c r="S9" s="209"/>
      <c r="T9" s="209"/>
      <c r="U9" s="209">
        <f>U4</f>
        <v>0.38</v>
      </c>
      <c r="V9" s="209">
        <f>V4</f>
        <v>0.78</v>
      </c>
      <c r="W9" s="209">
        <f>W4</f>
        <v>21</v>
      </c>
      <c r="X9" s="209">
        <f>X4</f>
        <v>0.04</v>
      </c>
      <c r="Y9" s="209"/>
      <c r="Z9" s="209"/>
      <c r="AA9" s="209"/>
      <c r="AB9" s="209">
        <f>AO53</f>
        <v>0.3002605904733564</v>
      </c>
      <c r="AC9" s="209"/>
      <c r="AD9" s="209"/>
      <c r="AE9" s="209"/>
      <c r="AF9" s="211"/>
      <c r="AI9" s="212">
        <v>3</v>
      </c>
      <c r="AJ9" s="529" t="s">
        <v>568</v>
      </c>
      <c r="AK9" s="529"/>
      <c r="AL9" s="529"/>
      <c r="AM9" s="529"/>
      <c r="AN9" s="529"/>
      <c r="AO9" s="529"/>
      <c r="AP9" s="529"/>
      <c r="AQ9" s="529"/>
    </row>
    <row r="10" spans="1:43">
      <c r="A10" s="32" t="str">
        <f>VLOOKUP($B10,'Sector matching'!$B$1:$C$43,2,0)</f>
        <v>Mining Support Service Activities 09</v>
      </c>
      <c r="B10" s="38" t="s">
        <v>127</v>
      </c>
      <c r="C10" s="175"/>
      <c r="D10" s="47"/>
      <c r="E10" s="47"/>
      <c r="G10" s="47"/>
      <c r="H10" s="47"/>
      <c r="I10" s="47"/>
      <c r="J10" s="47"/>
      <c r="N10" s="47"/>
      <c r="O10" s="47"/>
      <c r="P10" s="47"/>
      <c r="Q10" s="47"/>
      <c r="R10" s="47"/>
      <c r="S10" s="47"/>
      <c r="T10" s="47"/>
      <c r="U10" s="47"/>
      <c r="V10" s="47"/>
      <c r="W10" s="47"/>
      <c r="X10" s="47"/>
      <c r="Y10" s="47"/>
      <c r="Z10" s="47"/>
      <c r="AA10" s="47"/>
      <c r="AB10" s="47"/>
      <c r="AC10" s="47"/>
      <c r="AD10" s="47"/>
      <c r="AE10" s="47"/>
      <c r="AF10" s="176"/>
    </row>
    <row r="11" spans="1:43" ht="17.45" customHeight="1">
      <c r="A11" s="32" t="str">
        <f>VLOOKUP($B11,'Sector matching'!$B$1:$C$43,2,0)</f>
        <v>food beverage and tobacco 10T12</v>
      </c>
      <c r="B11" s="38" t="s">
        <v>129</v>
      </c>
      <c r="C11" s="175"/>
      <c r="D11" s="47"/>
      <c r="E11" s="47"/>
      <c r="G11" s="47"/>
      <c r="H11" s="47"/>
      <c r="I11" s="47"/>
      <c r="J11" s="47"/>
      <c r="N11" s="47"/>
      <c r="O11" s="47"/>
      <c r="P11" s="47"/>
      <c r="Q11" s="47"/>
      <c r="R11" s="47"/>
      <c r="S11" s="47"/>
      <c r="T11" s="47"/>
      <c r="U11" s="47"/>
      <c r="V11" s="47"/>
      <c r="W11" s="47"/>
      <c r="X11" s="47"/>
      <c r="Y11" s="47"/>
      <c r="Z11" s="47"/>
      <c r="AA11" s="47"/>
      <c r="AB11" s="47"/>
      <c r="AC11" s="47"/>
      <c r="AD11" s="47"/>
      <c r="AE11" s="47"/>
      <c r="AF11" s="176"/>
      <c r="AJ11" s="36" t="s">
        <v>582</v>
      </c>
      <c r="AK11" s="36"/>
      <c r="AL11" s="36"/>
      <c r="AM11" s="36" t="s">
        <v>596</v>
      </c>
      <c r="AN11" s="36"/>
      <c r="AO11" s="142" t="s">
        <v>597</v>
      </c>
      <c r="AP11" s="36"/>
    </row>
    <row r="12" spans="1:43">
      <c r="A12" s="32" t="str">
        <f>VLOOKUP($B12,'Sector matching'!$B$1:$C$43,2,0)</f>
        <v>food beverage and tobacco 10T12</v>
      </c>
      <c r="B12" s="38" t="s">
        <v>131</v>
      </c>
      <c r="C12" s="175"/>
      <c r="D12" s="47"/>
      <c r="E12" s="47"/>
      <c r="G12" s="47"/>
      <c r="H12" s="47"/>
      <c r="I12" s="47"/>
      <c r="J12" s="47"/>
      <c r="N12" s="47"/>
      <c r="O12" s="47"/>
      <c r="P12" s="47"/>
      <c r="Q12" s="47"/>
      <c r="R12" s="47"/>
      <c r="S12" s="47"/>
      <c r="T12" s="47"/>
      <c r="U12" s="47"/>
      <c r="V12" s="47"/>
      <c r="W12" s="47"/>
      <c r="X12" s="47"/>
      <c r="Y12" s="47"/>
      <c r="Z12" s="47"/>
      <c r="AA12" s="47"/>
      <c r="AB12" s="47"/>
      <c r="AC12" s="47"/>
      <c r="AD12" s="47"/>
      <c r="AE12" s="47"/>
      <c r="AF12" s="176"/>
      <c r="AJ12" s="189" t="s">
        <v>115</v>
      </c>
      <c r="AK12" s="189"/>
      <c r="AL12" s="189"/>
      <c r="AM12" s="148">
        <v>45514.41</v>
      </c>
      <c r="AN12" s="148"/>
      <c r="AO12" s="178">
        <f>C4</f>
        <v>202.82</v>
      </c>
      <c r="AP12" s="148"/>
    </row>
    <row r="13" spans="1:43">
      <c r="A13" s="32" t="str">
        <f>VLOOKUP($B13,'Sector matching'!$B$1:$C$43,2,0)</f>
        <v>food beverage and tobacco 10T12</v>
      </c>
      <c r="B13" s="38" t="s">
        <v>133</v>
      </c>
      <c r="C13" s="175"/>
      <c r="D13" s="47"/>
      <c r="E13" s="47"/>
      <c r="G13" s="47"/>
      <c r="H13" s="47"/>
      <c r="I13" s="47"/>
      <c r="J13" s="47"/>
      <c r="N13" s="47"/>
      <c r="O13" s="47"/>
      <c r="P13" s="47"/>
      <c r="Q13" s="47"/>
      <c r="R13" s="47"/>
      <c r="S13" s="47"/>
      <c r="T13" s="47"/>
      <c r="U13" s="47"/>
      <c r="V13" s="47"/>
      <c r="W13" s="47"/>
      <c r="X13" s="47"/>
      <c r="Y13" s="47"/>
      <c r="Z13" s="47"/>
      <c r="AA13" s="47"/>
      <c r="AB13" s="47"/>
      <c r="AC13" s="47"/>
      <c r="AD13" s="47"/>
      <c r="AE13" s="47"/>
      <c r="AF13" s="176"/>
      <c r="AJ13" s="521" t="s">
        <v>570</v>
      </c>
      <c r="AK13" s="522"/>
      <c r="AL13" s="523"/>
      <c r="AM13" s="148"/>
      <c r="AN13" s="179"/>
      <c r="AO13" s="178"/>
      <c r="AP13" s="148"/>
    </row>
    <row r="14" spans="1:43">
      <c r="A14" s="32" t="str">
        <f>VLOOKUP($B14,'Sector matching'!$B$1:$C$43,2,0)</f>
        <v>food beverage and tobacco 10T12</v>
      </c>
      <c r="B14" s="38" t="s">
        <v>135</v>
      </c>
      <c r="C14" s="175"/>
      <c r="D14" s="47"/>
      <c r="E14" s="47"/>
      <c r="G14" s="47"/>
      <c r="H14" s="47"/>
      <c r="I14" s="47"/>
      <c r="J14" s="47"/>
      <c r="N14" s="47"/>
      <c r="O14" s="47"/>
      <c r="P14" s="47"/>
      <c r="Q14" s="47"/>
      <c r="R14" s="47"/>
      <c r="S14" s="47"/>
      <c r="T14" s="47"/>
      <c r="U14" s="47"/>
      <c r="V14" s="47"/>
      <c r="W14" s="47"/>
      <c r="X14" s="47"/>
      <c r="Y14" s="47"/>
      <c r="Z14" s="47"/>
      <c r="AA14" s="47"/>
      <c r="AB14" s="47"/>
      <c r="AC14" s="47"/>
      <c r="AD14" s="47"/>
      <c r="AE14" s="47"/>
      <c r="AF14" s="176"/>
      <c r="AJ14" s="521" t="s">
        <v>589</v>
      </c>
      <c r="AK14" s="522"/>
      <c r="AL14" s="523"/>
      <c r="AM14" s="148">
        <v>11475.78</v>
      </c>
      <c r="AN14" s="179">
        <f>AM14/AM12</f>
        <v>0.25213509303976478</v>
      </c>
      <c r="AO14" s="180">
        <f>$AO$12*AP14</f>
        <v>65.102731457680335</v>
      </c>
      <c r="AP14" s="179">
        <f>AN14/$AN$19</f>
        <v>0.3209877302912944</v>
      </c>
    </row>
    <row r="15" spans="1:43">
      <c r="A15" s="32" t="str">
        <f>VLOOKUP($B15,'Sector matching'!$B$1:$C$43,2,0)</f>
        <v>textiles apparel and leather 13T15</v>
      </c>
      <c r="B15" s="38" t="s">
        <v>137</v>
      </c>
      <c r="C15" s="175"/>
      <c r="D15" s="47"/>
      <c r="E15" s="47"/>
      <c r="G15" s="47"/>
      <c r="H15" s="47"/>
      <c r="I15" s="47"/>
      <c r="J15" s="47"/>
      <c r="N15" s="47"/>
      <c r="O15" s="47"/>
      <c r="P15" s="47"/>
      <c r="Q15" s="47"/>
      <c r="R15" s="47"/>
      <c r="S15" s="47"/>
      <c r="T15" s="47"/>
      <c r="U15" s="47"/>
      <c r="V15" s="47"/>
      <c r="W15" s="47"/>
      <c r="X15" s="47"/>
      <c r="Y15" s="47"/>
      <c r="Z15" s="47"/>
      <c r="AA15" s="47"/>
      <c r="AB15" s="47"/>
      <c r="AC15" s="47"/>
      <c r="AD15" s="47"/>
      <c r="AE15" s="47"/>
      <c r="AF15" s="176"/>
      <c r="AJ15" s="521" t="s">
        <v>588</v>
      </c>
      <c r="AK15" s="522"/>
      <c r="AL15" s="523"/>
      <c r="AM15" s="148">
        <v>13725.93</v>
      </c>
      <c r="AN15" s="179">
        <f>AM15/AM12</f>
        <v>0.30157328195619804</v>
      </c>
      <c r="AO15" s="180">
        <f>$AO$12*AP15</f>
        <v>77.867956234514622</v>
      </c>
      <c r="AP15" s="181">
        <f>AN15/$AN$19</f>
        <v>0.38392641866933547</v>
      </c>
    </row>
    <row r="16" spans="1:43">
      <c r="A16" s="32" t="str">
        <f>VLOOKUP($B16,'Sector matching'!$B$1:$C$43,2,0)</f>
        <v>textiles apparel and leather 13T15</v>
      </c>
      <c r="B16" s="38" t="s">
        <v>139</v>
      </c>
      <c r="C16" s="175"/>
      <c r="D16" s="47"/>
      <c r="E16" s="47"/>
      <c r="G16" s="47"/>
      <c r="H16" s="47"/>
      <c r="I16" s="47"/>
      <c r="J16" s="47"/>
      <c r="N16" s="47"/>
      <c r="O16" s="47"/>
      <c r="P16" s="47"/>
      <c r="Q16" s="47"/>
      <c r="R16" s="47"/>
      <c r="S16" s="47"/>
      <c r="T16" s="47"/>
      <c r="U16" s="47"/>
      <c r="V16" s="47"/>
      <c r="W16" s="47"/>
      <c r="X16" s="47"/>
      <c r="Y16" s="47"/>
      <c r="Z16" s="47"/>
      <c r="AA16" s="47"/>
      <c r="AB16" s="47"/>
      <c r="AC16" s="47"/>
      <c r="AD16" s="47"/>
      <c r="AE16" s="47"/>
      <c r="AF16" s="176"/>
      <c r="AJ16" s="521" t="s">
        <v>590</v>
      </c>
      <c r="AK16" s="522"/>
      <c r="AL16" s="523"/>
      <c r="AM16" s="60" t="s">
        <v>592</v>
      </c>
      <c r="AN16" s="179">
        <f>AM16/AM12</f>
        <v>0.18569349794933074</v>
      </c>
      <c r="AO16" s="180">
        <f>$AO$12*AP16</f>
        <v>47.947129392757653</v>
      </c>
      <c r="AP16" s="181">
        <f>AN16/$AN$19</f>
        <v>0.23640237349747389</v>
      </c>
    </row>
    <row r="17" spans="1:43">
      <c r="A17" s="32" t="str">
        <f>VLOOKUP($B17,'Sector matching'!$B$1:$C$43,2,0)</f>
        <v>textiles apparel and leather 13T15</v>
      </c>
      <c r="B17" s="38" t="s">
        <v>141</v>
      </c>
      <c r="C17" s="175"/>
      <c r="D17" s="47"/>
      <c r="E17" s="47"/>
      <c r="G17" s="47"/>
      <c r="H17" s="47"/>
      <c r="I17" s="47"/>
      <c r="J17" s="47"/>
      <c r="N17" s="47"/>
      <c r="O17" s="47"/>
      <c r="P17" s="47"/>
      <c r="Q17" s="47"/>
      <c r="R17" s="47"/>
      <c r="S17" s="47"/>
      <c r="T17" s="47"/>
      <c r="U17" s="47"/>
      <c r="V17" s="47"/>
      <c r="W17" s="47"/>
      <c r="X17" s="47"/>
      <c r="Y17" s="47"/>
      <c r="Z17" s="47"/>
      <c r="AA17" s="47"/>
      <c r="AB17" s="47"/>
      <c r="AC17" s="47"/>
      <c r="AD17" s="47"/>
      <c r="AE17" s="47"/>
      <c r="AF17" s="176"/>
      <c r="AJ17" s="521" t="s">
        <v>591</v>
      </c>
      <c r="AK17" s="522"/>
      <c r="AL17" s="523"/>
      <c r="AM17" s="60" t="s">
        <v>593</v>
      </c>
      <c r="AN17" s="179">
        <f>AM17/AM12</f>
        <v>4.6095731000357902E-2</v>
      </c>
      <c r="AO17" s="180">
        <f>$AO$12*AP17</f>
        <v>11.902182915047383</v>
      </c>
      <c r="AP17" s="181">
        <f>AN17/$AN$19</f>
        <v>5.8683477541896185E-2</v>
      </c>
    </row>
    <row r="18" spans="1:43">
      <c r="A18" s="32" t="str">
        <f>VLOOKUP($B18,'Sector matching'!$B$1:$C$43,2,0)</f>
        <v>wood products 16</v>
      </c>
      <c r="B18" s="38" t="s">
        <v>143</v>
      </c>
      <c r="C18" s="175"/>
      <c r="D18" s="47"/>
      <c r="E18" s="47"/>
      <c r="G18" s="47"/>
      <c r="H18" s="47"/>
      <c r="I18" s="47"/>
      <c r="J18" s="47"/>
      <c r="N18" s="47"/>
      <c r="O18" s="47"/>
      <c r="P18" s="47"/>
      <c r="Q18" s="47"/>
      <c r="R18" s="47"/>
      <c r="S18" s="47"/>
      <c r="T18" s="47"/>
      <c r="U18" s="47"/>
      <c r="V18" s="47"/>
      <c r="W18" s="47"/>
      <c r="X18" s="47"/>
      <c r="Y18" s="47"/>
      <c r="Z18" s="47"/>
      <c r="AA18" s="47"/>
      <c r="AB18" s="47"/>
      <c r="AC18" s="47"/>
      <c r="AD18" s="47"/>
      <c r="AE18" s="47"/>
      <c r="AF18" s="176"/>
      <c r="AJ18" s="521" t="s">
        <v>595</v>
      </c>
      <c r="AK18" s="522"/>
      <c r="AL18" s="523"/>
      <c r="AM18" s="60" t="s">
        <v>594</v>
      </c>
      <c r="AN18" s="179">
        <f>AM18/AM12</f>
        <v>3.5780975739331783E-2</v>
      </c>
      <c r="AO18" s="180"/>
      <c r="AP18" s="181"/>
      <c r="AQ18" s="2" t="s">
        <v>801</v>
      </c>
    </row>
    <row r="19" spans="1:43">
      <c r="A19" s="32" t="str">
        <f>VLOOKUP($B19,'Sector matching'!$B$1:$C$43,2,0)</f>
        <v>wood products 16</v>
      </c>
      <c r="B19" s="38" t="s">
        <v>145</v>
      </c>
      <c r="C19" s="175"/>
      <c r="D19" s="47"/>
      <c r="E19" s="47"/>
      <c r="G19" s="47"/>
      <c r="H19" s="47"/>
      <c r="I19" s="47"/>
      <c r="J19" s="47"/>
      <c r="N19" s="47"/>
      <c r="O19" s="47"/>
      <c r="P19" s="47"/>
      <c r="Q19" s="47"/>
      <c r="R19" s="47"/>
      <c r="S19" s="47"/>
      <c r="T19" s="47"/>
      <c r="U19" s="47"/>
      <c r="V19" s="47"/>
      <c r="W19" s="47"/>
      <c r="X19" s="47"/>
      <c r="Y19" s="47"/>
      <c r="Z19" s="47"/>
      <c r="AA19" s="47"/>
      <c r="AB19" s="47"/>
      <c r="AC19" s="47"/>
      <c r="AD19" s="47"/>
      <c r="AE19" s="47"/>
      <c r="AF19" s="176"/>
      <c r="AJ19" s="36" t="s">
        <v>574</v>
      </c>
      <c r="AK19" s="36"/>
      <c r="AL19" s="36"/>
      <c r="AM19" s="182">
        <f>SUM(AM14:AM18)</f>
        <v>25201.71</v>
      </c>
      <c r="AN19" s="179">
        <f>SUM(AN14:AN17)</f>
        <v>0.78549760394565149</v>
      </c>
      <c r="AO19" s="180">
        <f>SUM(AO14:AO18)</f>
        <v>202.82</v>
      </c>
      <c r="AP19" s="180">
        <f>SUM(AP14:AP18)</f>
        <v>0.99999999999999989</v>
      </c>
    </row>
    <row r="20" spans="1:43">
      <c r="A20" s="32" t="str">
        <f>VLOOKUP($B20,'Sector matching'!$B$1:$C$43,2,0)</f>
        <v>pulp paper and printing 17T18</v>
      </c>
      <c r="B20" s="38" t="s">
        <v>255</v>
      </c>
      <c r="C20" s="175"/>
      <c r="D20" s="47"/>
      <c r="E20" s="47"/>
      <c r="G20" s="47"/>
      <c r="H20" s="47"/>
      <c r="I20" s="47"/>
      <c r="J20" s="47"/>
      <c r="N20" s="47"/>
      <c r="O20" s="47"/>
      <c r="P20" s="47"/>
      <c r="Q20" s="47"/>
      <c r="R20" s="47"/>
      <c r="S20" s="47"/>
      <c r="T20" s="47"/>
      <c r="U20" s="47"/>
      <c r="V20" s="47"/>
      <c r="W20" s="47"/>
      <c r="X20" s="47"/>
      <c r="Y20" s="47"/>
      <c r="Z20" s="47"/>
      <c r="AA20" s="47"/>
      <c r="AB20" s="47"/>
      <c r="AC20" s="47"/>
      <c r="AD20" s="47"/>
      <c r="AE20" s="47"/>
      <c r="AF20" s="176"/>
    </row>
    <row r="21" spans="1:43">
      <c r="A21" s="32" t="str">
        <f>VLOOKUP($B21,'Sector matching'!$B$1:$C$43,2,0)</f>
        <v>pulp paper and printing 17T18</v>
      </c>
      <c r="B21" s="38" t="s">
        <v>148</v>
      </c>
      <c r="C21" s="175"/>
      <c r="D21" s="47"/>
      <c r="E21" s="47"/>
      <c r="G21" s="47"/>
      <c r="H21" s="47"/>
      <c r="I21" s="47"/>
      <c r="J21" s="47"/>
      <c r="N21" s="47"/>
      <c r="O21" s="47"/>
      <c r="P21" s="47"/>
      <c r="Q21" s="47"/>
      <c r="R21" s="47"/>
      <c r="S21" s="47"/>
      <c r="T21" s="47"/>
      <c r="U21" s="47"/>
      <c r="V21" s="47"/>
      <c r="W21" s="47"/>
      <c r="X21" s="47"/>
      <c r="Y21" s="47"/>
      <c r="Z21" s="47"/>
      <c r="AA21" s="47"/>
      <c r="AB21" s="47"/>
      <c r="AC21" s="47"/>
      <c r="AD21" s="47"/>
      <c r="AE21" s="47"/>
      <c r="AF21" s="176"/>
      <c r="AJ21" s="36" t="s">
        <v>577</v>
      </c>
      <c r="AK21" s="36"/>
      <c r="AL21" s="36"/>
      <c r="AM21" s="36" t="s">
        <v>569</v>
      </c>
      <c r="AN21" s="36"/>
      <c r="AO21" s="36" t="s">
        <v>586</v>
      </c>
      <c r="AP21" s="36"/>
    </row>
    <row r="22" spans="1:43">
      <c r="A22" s="32" t="str">
        <f>VLOOKUP($B22,'Sector matching'!$B$1:$C$43,2,0)</f>
        <v>pulp paper and printing 17T18</v>
      </c>
      <c r="B22" s="38" t="s">
        <v>150</v>
      </c>
      <c r="C22" s="175"/>
      <c r="D22" s="47"/>
      <c r="E22" s="47"/>
      <c r="G22" s="47"/>
      <c r="H22" s="47"/>
      <c r="I22" s="47"/>
      <c r="J22" s="47"/>
      <c r="N22" s="47"/>
      <c r="O22" s="47"/>
      <c r="P22" s="47"/>
      <c r="Q22" s="47"/>
      <c r="R22" s="47"/>
      <c r="S22" s="47"/>
      <c r="T22" s="47"/>
      <c r="U22" s="47"/>
      <c r="V22" s="47"/>
      <c r="W22" s="47"/>
      <c r="X22" s="47"/>
      <c r="Y22" s="47"/>
      <c r="Z22" s="47"/>
      <c r="AA22" s="47"/>
      <c r="AB22" s="47"/>
      <c r="AC22" s="47"/>
      <c r="AD22" s="47"/>
      <c r="AE22" s="47"/>
      <c r="AF22" s="176"/>
      <c r="AJ22" s="189" t="s">
        <v>115</v>
      </c>
      <c r="AK22" s="189"/>
      <c r="AL22" s="189"/>
      <c r="AM22" s="148">
        <v>2266.9899999999998</v>
      </c>
      <c r="AN22" s="148"/>
      <c r="AO22" s="148">
        <f>Y4</f>
        <v>48.89</v>
      </c>
      <c r="AP22" s="148"/>
    </row>
    <row r="23" spans="1:43" s="195" customFormat="1">
      <c r="A23" s="32" t="str">
        <f>VLOOKUP($B23,'Sector matching'!$B$1:$C$43,2,0)</f>
        <v>refined petroleum and coke 19</v>
      </c>
      <c r="B23" s="192" t="s">
        <v>152</v>
      </c>
      <c r="C23" s="193"/>
      <c r="D23" s="194"/>
      <c r="E23" s="194"/>
      <c r="G23" s="194"/>
      <c r="H23" s="194"/>
      <c r="I23" s="194"/>
      <c r="J23" s="194"/>
      <c r="M23" s="194">
        <f>AO32</f>
        <v>3.2900502512562819</v>
      </c>
      <c r="N23" s="194"/>
      <c r="O23" s="194">
        <f>O4</f>
        <v>0.05</v>
      </c>
      <c r="P23" s="194"/>
      <c r="Q23" s="194">
        <f>Q4</f>
        <v>0.04</v>
      </c>
      <c r="R23" s="194"/>
      <c r="S23" s="194">
        <f>AO40</f>
        <v>124.07863626213238</v>
      </c>
      <c r="T23" s="194">
        <f>T4</f>
        <v>1.17</v>
      </c>
      <c r="U23" s="194"/>
      <c r="V23" s="194"/>
      <c r="W23" s="194"/>
      <c r="X23" s="194"/>
      <c r="Y23" s="194">
        <f>AO24</f>
        <v>24.426519386877594</v>
      </c>
      <c r="Z23" s="194">
        <f>Z4</f>
        <v>18.559999999999999</v>
      </c>
      <c r="AA23" s="194">
        <f>AO64</f>
        <v>90.116530099830598</v>
      </c>
      <c r="AB23" s="194">
        <f>AO55</f>
        <v>0.21736008672178883</v>
      </c>
      <c r="AC23" s="194"/>
      <c r="AD23" s="194"/>
      <c r="AE23" s="194"/>
      <c r="AF23" s="196"/>
      <c r="AI23" s="2"/>
      <c r="AJ23" s="527" t="s">
        <v>570</v>
      </c>
      <c r="AK23" s="527"/>
      <c r="AL23" s="527"/>
      <c r="AM23" s="148"/>
      <c r="AN23" s="148"/>
      <c r="AO23" s="148"/>
      <c r="AP23" s="148"/>
      <c r="AQ23" s="2"/>
    </row>
    <row r="24" spans="1:43" s="195" customFormat="1">
      <c r="A24" s="32" t="str">
        <f>VLOOKUP($B24,'Sector matching'!$B$1:$C$43,2,0)</f>
        <v>chemicals 20</v>
      </c>
      <c r="B24" s="192" t="s">
        <v>256</v>
      </c>
      <c r="C24" s="193">
        <f>AO14</f>
        <v>65.102731457680335</v>
      </c>
      <c r="D24" s="194"/>
      <c r="E24" s="194"/>
      <c r="G24" s="194"/>
      <c r="H24" s="194"/>
      <c r="I24" s="194"/>
      <c r="J24" s="194"/>
      <c r="M24" s="194">
        <f>AO30</f>
        <v>14.353137114142138</v>
      </c>
      <c r="N24" s="194"/>
      <c r="O24" s="194"/>
      <c r="P24" s="194">
        <f>P4</f>
        <v>0.26</v>
      </c>
      <c r="Q24" s="194"/>
      <c r="R24" s="194"/>
      <c r="S24" s="194">
        <f>AO38</f>
        <v>375.59136373786765</v>
      </c>
      <c r="T24" s="194"/>
      <c r="U24" s="194"/>
      <c r="V24" s="194"/>
      <c r="W24" s="194"/>
      <c r="X24" s="194"/>
      <c r="Y24" s="194">
        <f>AO25</f>
        <v>24.463480613122403</v>
      </c>
      <c r="Z24" s="194"/>
      <c r="AA24" s="194">
        <f>AO63</f>
        <v>28.523469900169399</v>
      </c>
      <c r="AB24" s="194">
        <f>AO51</f>
        <v>1.6806635917274215</v>
      </c>
      <c r="AC24" s="194"/>
      <c r="AD24" s="194"/>
      <c r="AE24" s="194"/>
      <c r="AF24" s="196"/>
      <c r="AI24" s="2"/>
      <c r="AJ24" s="274" t="s">
        <v>602</v>
      </c>
      <c r="AK24" s="148"/>
      <c r="AL24" s="148"/>
      <c r="AM24" s="275" t="s">
        <v>643</v>
      </c>
      <c r="AN24" s="179">
        <f>AM24/AM22</f>
        <v>0.46642905350266223</v>
      </c>
      <c r="AO24" s="148">
        <f>AO22*AP24</f>
        <v>24.426519386877594</v>
      </c>
      <c r="AP24" s="179">
        <f>AN24/AN26</f>
        <v>0.49962199604985874</v>
      </c>
      <c r="AQ24" s="2"/>
    </row>
    <row r="25" spans="1:43">
      <c r="A25" s="32">
        <f>VLOOKUP($B25,'Sector matching'!$B$1:$C$43,2,0)</f>
        <v>0</v>
      </c>
      <c r="B25" s="38" t="s">
        <v>155</v>
      </c>
      <c r="C25" s="175"/>
      <c r="D25" s="47"/>
      <c r="E25" s="47"/>
      <c r="G25" s="47"/>
      <c r="H25" s="47"/>
      <c r="I25" s="47"/>
      <c r="J25" s="47"/>
      <c r="N25" s="47"/>
      <c r="O25" s="47"/>
      <c r="P25" s="47"/>
      <c r="Q25" s="47"/>
      <c r="R25" s="47"/>
      <c r="S25" s="47"/>
      <c r="T25" s="47"/>
      <c r="U25" s="47"/>
      <c r="V25" s="47"/>
      <c r="W25" s="47"/>
      <c r="X25" s="47"/>
      <c r="Y25" s="47"/>
      <c r="Z25" s="47"/>
      <c r="AA25" s="47"/>
      <c r="AB25" s="47"/>
      <c r="AC25" s="47"/>
      <c r="AD25" s="47"/>
      <c r="AE25" s="47"/>
      <c r="AF25" s="176"/>
      <c r="AJ25" s="274" t="s">
        <v>642</v>
      </c>
      <c r="AK25" s="148"/>
      <c r="AL25" s="148"/>
      <c r="AM25" s="275" t="s">
        <v>644</v>
      </c>
      <c r="AN25" s="179">
        <f>AM25/AM22</f>
        <v>0.4671348351779232</v>
      </c>
      <c r="AO25" s="148">
        <f>AO22*AP25</f>
        <v>24.463480613122403</v>
      </c>
      <c r="AP25" s="179">
        <f>AN25/AN26</f>
        <v>0.5003780039501412</v>
      </c>
    </row>
    <row r="26" spans="1:43">
      <c r="A26" s="32" t="str">
        <f>VLOOKUP($B26,'Sector matching'!$B$1:$C$43,2,0)</f>
        <v>chemicals 20</v>
      </c>
      <c r="B26" s="38" t="s">
        <v>157</v>
      </c>
      <c r="C26" s="175"/>
      <c r="D26" s="47"/>
      <c r="E26" s="47"/>
      <c r="G26" s="47"/>
      <c r="H26" s="47"/>
      <c r="I26" s="47"/>
      <c r="J26" s="47"/>
      <c r="N26" s="47"/>
      <c r="O26" s="47"/>
      <c r="P26" s="47"/>
      <c r="Q26" s="47"/>
      <c r="R26" s="47"/>
      <c r="S26" s="47"/>
      <c r="T26" s="47"/>
      <c r="U26" s="47"/>
      <c r="V26" s="47"/>
      <c r="W26" s="47"/>
      <c r="X26" s="47"/>
      <c r="Y26" s="47"/>
      <c r="Z26" s="47"/>
      <c r="AA26" s="47"/>
      <c r="AB26" s="47"/>
      <c r="AC26" s="47"/>
      <c r="AD26" s="47"/>
      <c r="AE26" s="47"/>
      <c r="AF26" s="176"/>
      <c r="AN26" s="273">
        <f>SUM(AN24:AN25)</f>
        <v>0.93356388868058549</v>
      </c>
    </row>
    <row r="27" spans="1:43">
      <c r="A27" s="32" t="str">
        <f>VLOOKUP($B27,'Sector matching'!$B$1:$C$43,2,0)</f>
        <v>rubber and plastic products 22</v>
      </c>
      <c r="B27" s="177" t="s">
        <v>257</v>
      </c>
      <c r="C27" s="175"/>
      <c r="D27" s="47"/>
      <c r="E27" s="47"/>
      <c r="G27" s="47"/>
      <c r="H27" s="47"/>
      <c r="I27" s="47"/>
      <c r="J27" s="47"/>
      <c r="N27" s="47"/>
      <c r="O27" s="47"/>
      <c r="P27" s="47"/>
      <c r="Q27" s="47"/>
      <c r="R27" s="47"/>
      <c r="S27" s="47"/>
      <c r="T27" s="47"/>
      <c r="U27" s="47"/>
      <c r="V27" s="47"/>
      <c r="W27" s="47"/>
      <c r="X27" s="47"/>
      <c r="Y27" s="47"/>
      <c r="Z27" s="47"/>
      <c r="AA27" s="47"/>
      <c r="AB27" s="47"/>
      <c r="AC27" s="47"/>
      <c r="AD27" s="47"/>
      <c r="AE27" s="47"/>
      <c r="AF27" s="176"/>
      <c r="AJ27" s="36" t="s">
        <v>576</v>
      </c>
      <c r="AK27" s="36"/>
      <c r="AL27" s="36"/>
      <c r="AM27" s="36" t="s">
        <v>569</v>
      </c>
      <c r="AN27" s="36"/>
      <c r="AO27" s="36" t="s">
        <v>586</v>
      </c>
      <c r="AP27" s="36"/>
    </row>
    <row r="28" spans="1:43">
      <c r="A28" s="32" t="str">
        <f>VLOOKUP($B28,'Sector matching'!$B$1:$C$43,2,0)</f>
        <v>cement and other nonmetallic minerals 239</v>
      </c>
      <c r="B28" s="38" t="s">
        <v>161</v>
      </c>
      <c r="C28" s="175"/>
      <c r="D28" s="47"/>
      <c r="E28" s="47"/>
      <c r="G28" s="47"/>
      <c r="H28" s="47"/>
      <c r="I28" s="47"/>
      <c r="J28" s="47"/>
      <c r="N28" s="47"/>
      <c r="O28" s="47"/>
      <c r="P28" s="47"/>
      <c r="Q28" s="47"/>
      <c r="R28" s="47"/>
      <c r="S28" s="47"/>
      <c r="T28" s="47"/>
      <c r="U28" s="47"/>
      <c r="V28" s="47"/>
      <c r="W28" s="47"/>
      <c r="X28" s="47"/>
      <c r="Y28" s="47"/>
      <c r="Z28" s="47"/>
      <c r="AA28" s="47"/>
      <c r="AB28" s="47"/>
      <c r="AC28" s="47"/>
      <c r="AD28" s="47"/>
      <c r="AE28" s="47"/>
      <c r="AF28" s="176"/>
      <c r="AJ28" s="189" t="s">
        <v>115</v>
      </c>
      <c r="AK28" s="189"/>
      <c r="AL28" s="189"/>
      <c r="AM28" s="148">
        <v>1133.1199999999999</v>
      </c>
      <c r="AN28" s="148"/>
      <c r="AO28" s="178">
        <f>M4</f>
        <v>24.64</v>
      </c>
      <c r="AP28" s="148"/>
    </row>
    <row r="29" spans="1:43" s="201" customFormat="1">
      <c r="A29" s="32" t="str">
        <f>VLOOKUP($B29,'Sector matching'!$B$1:$C$43,2,0)</f>
        <v>iron and steel 241</v>
      </c>
      <c r="B29" s="198" t="s">
        <v>163</v>
      </c>
      <c r="C29" s="199">
        <f>AO16</f>
        <v>47.947129392757653</v>
      </c>
      <c r="D29" s="200"/>
      <c r="E29" s="200"/>
      <c r="G29" s="200"/>
      <c r="H29" s="200"/>
      <c r="I29" s="200"/>
      <c r="J29" s="200"/>
      <c r="M29" s="200">
        <f>AO31</f>
        <v>6.9968126346015787</v>
      </c>
      <c r="N29" s="200"/>
      <c r="O29" s="200"/>
      <c r="P29" s="200"/>
      <c r="Q29" s="200"/>
      <c r="R29" s="200"/>
      <c r="S29" s="200"/>
      <c r="T29" s="200"/>
      <c r="U29" s="200"/>
      <c r="V29" s="200"/>
      <c r="W29" s="200"/>
      <c r="X29" s="200"/>
      <c r="Y29" s="200"/>
      <c r="Z29" s="200"/>
      <c r="AA29" s="200"/>
      <c r="AB29" s="200">
        <f>AO54</f>
        <v>0.37837056560460819</v>
      </c>
      <c r="AC29" s="200"/>
      <c r="AD29" s="200"/>
      <c r="AE29" s="200"/>
      <c r="AF29" s="202"/>
      <c r="AJ29" s="189" t="s">
        <v>570</v>
      </c>
      <c r="AK29" s="189"/>
      <c r="AL29" s="189"/>
      <c r="AM29" s="148"/>
      <c r="AN29" s="203"/>
      <c r="AO29" s="178"/>
      <c r="AP29" s="148"/>
    </row>
    <row r="30" spans="1:43" s="201" customFormat="1">
      <c r="A30" s="32" t="str">
        <f>VLOOKUP($B30,'Sector matching'!$B$1:$C$43,2,0)</f>
        <v>other metals 242</v>
      </c>
      <c r="B30" s="198" t="s">
        <v>258</v>
      </c>
      <c r="C30" s="199">
        <f>AO17</f>
        <v>11.902182915047383</v>
      </c>
      <c r="D30" s="200"/>
      <c r="E30" s="200"/>
      <c r="G30" s="200"/>
      <c r="H30" s="200"/>
      <c r="I30" s="200"/>
      <c r="J30" s="200"/>
      <c r="N30" s="200"/>
      <c r="O30" s="200"/>
      <c r="P30" s="200"/>
      <c r="Q30" s="200"/>
      <c r="R30" s="200"/>
      <c r="S30" s="200"/>
      <c r="T30" s="200"/>
      <c r="U30" s="200"/>
      <c r="V30" s="200"/>
      <c r="W30" s="200"/>
      <c r="X30" s="200"/>
      <c r="Y30" s="200"/>
      <c r="Z30" s="200"/>
      <c r="AA30" s="200"/>
      <c r="AB30" s="200">
        <f>AO56</f>
        <v>0.16848045571449827</v>
      </c>
      <c r="AC30" s="200"/>
      <c r="AD30" s="200"/>
      <c r="AE30" s="200"/>
      <c r="AF30" s="202"/>
      <c r="AJ30" s="189" t="s">
        <v>575</v>
      </c>
      <c r="AK30" s="189"/>
      <c r="AL30" s="189"/>
      <c r="AM30" s="148">
        <v>624.80999999999995</v>
      </c>
      <c r="AN30" s="203">
        <f>AM30/AM28</f>
        <v>0.55140673538548435</v>
      </c>
      <c r="AO30" s="180">
        <f xml:space="preserve"> $AO$28*AP30</f>
        <v>14.353137114142138</v>
      </c>
      <c r="AP30" s="181">
        <f>AN30/AN33</f>
        <v>0.58251368158044392</v>
      </c>
    </row>
    <row r="31" spans="1:43">
      <c r="A31" s="32" t="str">
        <f>VLOOKUP($B31,'Sector matching'!$B$1:$C$43,2,0)</f>
        <v>metal products except machinery and vehicles 25</v>
      </c>
      <c r="B31" s="38" t="s">
        <v>166</v>
      </c>
      <c r="C31" s="175"/>
      <c r="D31" s="47"/>
      <c r="E31" s="47"/>
      <c r="G31" s="47"/>
      <c r="H31" s="47"/>
      <c r="I31" s="47"/>
      <c r="J31" s="47"/>
      <c r="N31" s="47"/>
      <c r="O31" s="47"/>
      <c r="P31" s="47"/>
      <c r="Q31" s="47"/>
      <c r="R31" s="47"/>
      <c r="S31" s="47"/>
      <c r="T31" s="47"/>
      <c r="U31" s="47"/>
      <c r="V31" s="47"/>
      <c r="W31" s="47"/>
      <c r="X31" s="47"/>
      <c r="Y31" s="47"/>
      <c r="Z31" s="47"/>
      <c r="AA31" s="47"/>
      <c r="AB31" s="47"/>
      <c r="AC31" s="47"/>
      <c r="AD31" s="47"/>
      <c r="AE31" s="47"/>
      <c r="AF31" s="176"/>
      <c r="AJ31" s="189" t="s">
        <v>573</v>
      </c>
      <c r="AK31" s="189"/>
      <c r="AL31" s="189"/>
      <c r="AM31" s="148">
        <v>304.58</v>
      </c>
      <c r="AN31" s="203">
        <f>AM31/AM28</f>
        <v>0.26879765602937022</v>
      </c>
      <c r="AO31" s="180">
        <f xml:space="preserve"> $AO$28*AP31</f>
        <v>6.9968126346015787</v>
      </c>
      <c r="AP31" s="181">
        <f>AN31/AN33</f>
        <v>0.28396155172896015</v>
      </c>
    </row>
    <row r="32" spans="1:43">
      <c r="A32" s="32" t="str">
        <f>VLOOKUP($B32,'Sector matching'!$B$1:$C$43,2,0)</f>
        <v>other manufacturing 31T33</v>
      </c>
      <c r="B32" s="38" t="s">
        <v>168</v>
      </c>
      <c r="C32" s="175"/>
      <c r="D32" s="47"/>
      <c r="E32" s="47"/>
      <c r="G32" s="47"/>
      <c r="H32" s="47"/>
      <c r="I32" s="47"/>
      <c r="J32" s="47"/>
      <c r="N32" s="47"/>
      <c r="O32" s="47"/>
      <c r="P32" s="47"/>
      <c r="Q32" s="47"/>
      <c r="R32" s="47"/>
      <c r="S32" s="47"/>
      <c r="T32" s="47"/>
      <c r="U32" s="47"/>
      <c r="V32" s="47"/>
      <c r="W32" s="47"/>
      <c r="X32" s="47"/>
      <c r="Y32" s="47"/>
      <c r="Z32" s="47"/>
      <c r="AA32" s="47"/>
      <c r="AB32" s="47"/>
      <c r="AC32" s="47"/>
      <c r="AD32" s="47"/>
      <c r="AE32" s="47"/>
      <c r="AF32" s="176"/>
      <c r="AJ32" s="189" t="s">
        <v>572</v>
      </c>
      <c r="AK32" s="189"/>
      <c r="AL32" s="189"/>
      <c r="AM32" s="148">
        <v>143.22</v>
      </c>
      <c r="AN32" s="203">
        <f>AM32/AM28</f>
        <v>0.12639438011861057</v>
      </c>
      <c r="AO32" s="180">
        <f xml:space="preserve"> $AO$28*AP32</f>
        <v>3.2900502512562819</v>
      </c>
      <c r="AP32" s="181">
        <f>AN32/AN33</f>
        <v>0.13352476669059585</v>
      </c>
    </row>
    <row r="33" spans="1:42">
      <c r="A33" s="32" t="str">
        <f>VLOOKUP($B33,'Sector matching'!$B$1:$C$43,2,0)</f>
        <v>glass and glass products 231</v>
      </c>
      <c r="B33" s="38" t="s">
        <v>170</v>
      </c>
      <c r="C33" s="175"/>
      <c r="D33" s="47"/>
      <c r="E33" s="47"/>
      <c r="G33" s="47"/>
      <c r="H33" s="47"/>
      <c r="I33" s="47"/>
      <c r="J33" s="47"/>
      <c r="N33" s="47"/>
      <c r="O33" s="47"/>
      <c r="P33" s="47"/>
      <c r="Q33" s="47"/>
      <c r="R33" s="47"/>
      <c r="S33" s="47"/>
      <c r="T33" s="47"/>
      <c r="U33" s="47"/>
      <c r="V33" s="47"/>
      <c r="W33" s="47"/>
      <c r="X33" s="47"/>
      <c r="Y33" s="47"/>
      <c r="Z33" s="47"/>
      <c r="AA33" s="47"/>
      <c r="AB33" s="47"/>
      <c r="AC33" s="47"/>
      <c r="AD33" s="47"/>
      <c r="AE33" s="47"/>
      <c r="AF33" s="176"/>
      <c r="AJ33" s="36" t="s">
        <v>574</v>
      </c>
      <c r="AK33" s="36"/>
      <c r="AL33" s="36"/>
      <c r="AM33" s="148">
        <f>AM30+AM31+AM32</f>
        <v>1072.6099999999999</v>
      </c>
      <c r="AN33" s="181">
        <f>AN30+AN31+AN32</f>
        <v>0.94659877153346517</v>
      </c>
      <c r="AO33" s="180">
        <f xml:space="preserve"> $AO$28*AP33</f>
        <v>24.64</v>
      </c>
      <c r="AP33" s="180">
        <f>SUM(AP30:AP32)</f>
        <v>1</v>
      </c>
    </row>
    <row r="34" spans="1:42">
      <c r="A34" s="32" t="str">
        <f>VLOOKUP($B34,'Sector matching'!$B$1:$C$43,2,0)</f>
        <v>road vehicles 29</v>
      </c>
      <c r="B34" s="177" t="s">
        <v>259</v>
      </c>
      <c r="C34" s="175"/>
      <c r="D34" s="47"/>
      <c r="E34" s="47"/>
      <c r="G34" s="47"/>
      <c r="H34" s="47"/>
      <c r="I34" s="47"/>
      <c r="J34" s="47"/>
      <c r="N34" s="47"/>
      <c r="O34" s="47"/>
      <c r="P34" s="47"/>
      <c r="Q34" s="47"/>
      <c r="R34" s="47"/>
      <c r="S34" s="47"/>
      <c r="T34" s="47"/>
      <c r="U34" s="47"/>
      <c r="V34" s="47"/>
      <c r="W34" s="47"/>
      <c r="X34" s="47"/>
      <c r="Y34" s="47"/>
      <c r="Z34" s="47"/>
      <c r="AA34" s="47"/>
      <c r="AB34" s="47"/>
      <c r="AC34" s="47"/>
      <c r="AD34" s="47"/>
      <c r="AE34" s="47"/>
      <c r="AF34" s="176"/>
    </row>
    <row r="35" spans="1:42">
      <c r="A35" s="32" t="str">
        <f>VLOOKUP($B35,'Sector matching'!$B$1:$C$43,2,0)</f>
        <v>nonroad vehicles 30</v>
      </c>
      <c r="B35" s="177" t="s">
        <v>260</v>
      </c>
      <c r="C35" s="175"/>
      <c r="D35" s="47"/>
      <c r="E35" s="47"/>
      <c r="G35" s="47"/>
      <c r="H35" s="47"/>
      <c r="I35" s="47"/>
      <c r="J35" s="47"/>
      <c r="N35" s="47"/>
      <c r="O35" s="47"/>
      <c r="P35" s="47"/>
      <c r="Q35" s="47"/>
      <c r="R35" s="47"/>
      <c r="S35" s="47"/>
      <c r="T35" s="47"/>
      <c r="U35" s="47"/>
      <c r="V35" s="47"/>
      <c r="W35" s="47"/>
      <c r="X35" s="47"/>
      <c r="Y35" s="47"/>
      <c r="Z35" s="47"/>
      <c r="AA35" s="47"/>
      <c r="AB35" s="47"/>
      <c r="AC35" s="47"/>
      <c r="AD35" s="47"/>
      <c r="AE35" s="47"/>
      <c r="AF35" s="176"/>
      <c r="AJ35" s="36" t="s">
        <v>583</v>
      </c>
      <c r="AK35" s="36"/>
      <c r="AL35" s="36"/>
      <c r="AM35" s="36" t="s">
        <v>569</v>
      </c>
      <c r="AN35" s="36"/>
      <c r="AO35" s="36" t="s">
        <v>586</v>
      </c>
      <c r="AP35" s="36"/>
    </row>
    <row r="36" spans="1:42">
      <c r="A36" s="32" t="str">
        <f>VLOOKUP($B36,'Sector matching'!$B$1:$C$43,2,0)</f>
        <v>appliances and electrical equipment 27</v>
      </c>
      <c r="B36" s="38" t="s">
        <v>173</v>
      </c>
      <c r="C36" s="175"/>
      <c r="D36" s="47"/>
      <c r="E36" s="47"/>
      <c r="G36" s="47"/>
      <c r="H36" s="47"/>
      <c r="I36" s="47"/>
      <c r="J36" s="47"/>
      <c r="N36" s="47"/>
      <c r="O36" s="47"/>
      <c r="P36" s="47"/>
      <c r="Q36" s="47"/>
      <c r="R36" s="47"/>
      <c r="S36" s="47"/>
      <c r="T36" s="47"/>
      <c r="U36" s="47"/>
      <c r="V36" s="47"/>
      <c r="W36" s="47"/>
      <c r="X36" s="47"/>
      <c r="Y36" s="47"/>
      <c r="Z36" s="47"/>
      <c r="AA36" s="47"/>
      <c r="AB36" s="47"/>
      <c r="AC36" s="47"/>
      <c r="AD36" s="47"/>
      <c r="AE36" s="47"/>
      <c r="AF36" s="176"/>
      <c r="AJ36" s="189" t="s">
        <v>115</v>
      </c>
      <c r="AK36" s="189"/>
      <c r="AL36" s="189"/>
      <c r="AM36" s="206" t="s">
        <v>599</v>
      </c>
      <c r="AN36" s="148"/>
      <c r="AO36" s="178">
        <f>S4</f>
        <v>499.67</v>
      </c>
      <c r="AP36" s="148"/>
    </row>
    <row r="37" spans="1:42">
      <c r="A37" s="32" t="str">
        <f>VLOOKUP($B37,'Sector matching'!$B$1:$C$43,2,0)</f>
        <v>computers and electronics 26</v>
      </c>
      <c r="B37" s="38" t="s">
        <v>175</v>
      </c>
      <c r="C37" s="175"/>
      <c r="D37" s="47"/>
      <c r="E37" s="47"/>
      <c r="G37" s="47"/>
      <c r="H37" s="47"/>
      <c r="I37" s="47"/>
      <c r="J37" s="47"/>
      <c r="N37" s="47"/>
      <c r="O37" s="47"/>
      <c r="P37" s="47"/>
      <c r="Q37" s="47"/>
      <c r="R37" s="47"/>
      <c r="S37" s="47"/>
      <c r="T37" s="47"/>
      <c r="U37" s="47"/>
      <c r="V37" s="47"/>
      <c r="W37" s="47"/>
      <c r="X37" s="47"/>
      <c r="Y37" s="47"/>
      <c r="Z37" s="47"/>
      <c r="AA37" s="47"/>
      <c r="AB37" s="47"/>
      <c r="AC37" s="47"/>
      <c r="AD37" s="47"/>
      <c r="AE37" s="47"/>
      <c r="AF37" s="176"/>
      <c r="AJ37" s="189" t="s">
        <v>570</v>
      </c>
      <c r="AK37" s="189"/>
      <c r="AL37" s="189"/>
      <c r="AM37" s="148"/>
      <c r="AN37" s="203"/>
      <c r="AO37" s="178"/>
      <c r="AP37" s="148"/>
    </row>
    <row r="38" spans="1:42">
      <c r="A38" s="32" t="str">
        <f>VLOOKUP($B38,'Sector matching'!$B$1:$C$43,2,0)</f>
        <v>computers and electronics 26</v>
      </c>
      <c r="B38" s="38" t="s">
        <v>177</v>
      </c>
      <c r="C38" s="175"/>
      <c r="D38" s="47"/>
      <c r="E38" s="47"/>
      <c r="G38" s="47"/>
      <c r="H38" s="47"/>
      <c r="I38" s="47"/>
      <c r="J38" s="47"/>
      <c r="N38" s="47"/>
      <c r="O38" s="47"/>
      <c r="P38" s="47"/>
      <c r="Q38" s="47"/>
      <c r="R38" s="47"/>
      <c r="S38" s="47"/>
      <c r="T38" s="47"/>
      <c r="U38" s="47"/>
      <c r="V38" s="47"/>
      <c r="W38" s="47"/>
      <c r="X38" s="47"/>
      <c r="Y38" s="47"/>
      <c r="Z38" s="47"/>
      <c r="AA38" s="47"/>
      <c r="AB38" s="47"/>
      <c r="AC38" s="47"/>
      <c r="AD38" s="47"/>
      <c r="AE38" s="47"/>
      <c r="AF38" s="176"/>
      <c r="AJ38" s="521" t="s">
        <v>575</v>
      </c>
      <c r="AK38" s="522"/>
      <c r="AL38" s="523"/>
      <c r="AM38" s="205" t="s">
        <v>598</v>
      </c>
      <c r="AN38" s="203">
        <f>AM38/AM36</f>
        <v>0.7321317956249086</v>
      </c>
      <c r="AO38" s="180">
        <f xml:space="preserve"> $AO$36*AP38</f>
        <v>375.59136373786765</v>
      </c>
      <c r="AP38" s="181">
        <f>AN38/AN42</f>
        <v>0.75167883550716996</v>
      </c>
    </row>
    <row r="39" spans="1:42">
      <c r="A39" s="32" t="str">
        <f>VLOOKUP($B39,'Sector matching'!$B$1:$C$43,2,0)</f>
        <v>other machinery 28</v>
      </c>
      <c r="B39" s="38" t="s">
        <v>179</v>
      </c>
      <c r="C39" s="175"/>
      <c r="D39" s="47"/>
      <c r="E39" s="47"/>
      <c r="G39" s="47"/>
      <c r="H39" s="47"/>
      <c r="I39" s="47"/>
      <c r="J39" s="47"/>
      <c r="N39" s="47"/>
      <c r="O39" s="47"/>
      <c r="P39" s="47"/>
      <c r="Q39" s="47"/>
      <c r="R39" s="47"/>
      <c r="S39" s="47"/>
      <c r="T39" s="47"/>
      <c r="U39" s="47"/>
      <c r="V39" s="47"/>
      <c r="W39" s="47"/>
      <c r="X39" s="47"/>
      <c r="Y39" s="47"/>
      <c r="Z39" s="47"/>
      <c r="AA39" s="47"/>
      <c r="AB39" s="47"/>
      <c r="AC39" s="47"/>
      <c r="AD39" s="47"/>
      <c r="AE39" s="47"/>
      <c r="AF39" s="176"/>
      <c r="AJ39" s="521"/>
      <c r="AK39" s="522"/>
      <c r="AL39" s="523"/>
      <c r="AM39" s="148"/>
      <c r="AN39" s="203"/>
      <c r="AO39" s="180"/>
      <c r="AP39" s="181"/>
    </row>
    <row r="40" spans="1:42">
      <c r="A40" s="32" t="str">
        <f>VLOOKUP($B40,'Sector matching'!$B$1:$C$43,2,0)</f>
        <v>water and waste 36T39</v>
      </c>
      <c r="B40" s="38" t="s">
        <v>181</v>
      </c>
      <c r="C40" s="175"/>
      <c r="D40" s="47"/>
      <c r="E40" s="47"/>
      <c r="G40" s="47"/>
      <c r="H40" s="47"/>
      <c r="I40" s="47"/>
      <c r="J40" s="47"/>
      <c r="N40" s="47"/>
      <c r="O40" s="47"/>
      <c r="P40" s="47"/>
      <c r="Q40" s="47"/>
      <c r="R40" s="47"/>
      <c r="S40" s="47"/>
      <c r="T40" s="47"/>
      <c r="U40" s="47"/>
      <c r="V40" s="47"/>
      <c r="W40" s="47"/>
      <c r="X40" s="47"/>
      <c r="Y40" s="47"/>
      <c r="Z40" s="47"/>
      <c r="AA40" s="47"/>
      <c r="AB40" s="47"/>
      <c r="AC40" s="47"/>
      <c r="AD40" s="47"/>
      <c r="AE40" s="47"/>
      <c r="AF40" s="176"/>
      <c r="AJ40" s="521" t="s">
        <v>572</v>
      </c>
      <c r="AK40" s="522"/>
      <c r="AL40" s="523"/>
      <c r="AM40" s="205" t="s">
        <v>600</v>
      </c>
      <c r="AN40" s="203">
        <f>AM40/AM36</f>
        <v>0.24186369425864962</v>
      </c>
      <c r="AO40" s="180">
        <f xml:space="preserve"> $AO$36*AP40</f>
        <v>124.07863626213238</v>
      </c>
      <c r="AP40" s="181">
        <f>AN40/AN42</f>
        <v>0.24832116449283001</v>
      </c>
    </row>
    <row r="41" spans="1:42">
      <c r="A41" s="32">
        <f>VLOOKUP($B41,'Sector matching'!$B$1:$C$43,2,0)</f>
        <v>0</v>
      </c>
      <c r="B41" s="38" t="s">
        <v>183</v>
      </c>
      <c r="C41" s="175"/>
      <c r="D41" s="47"/>
      <c r="E41" s="47"/>
      <c r="G41" s="47"/>
      <c r="H41" s="47"/>
      <c r="I41" s="47"/>
      <c r="J41" s="47"/>
      <c r="N41" s="47"/>
      <c r="O41" s="47"/>
      <c r="P41" s="47"/>
      <c r="Q41" s="47"/>
      <c r="R41" s="47"/>
      <c r="S41" s="47"/>
      <c r="T41" s="47"/>
      <c r="U41" s="47"/>
      <c r="V41" s="47"/>
      <c r="W41" s="47"/>
      <c r="X41" s="47"/>
      <c r="Y41" s="47"/>
      <c r="Z41" s="47"/>
      <c r="AA41" s="47"/>
      <c r="AB41" s="47"/>
      <c r="AC41" s="47"/>
      <c r="AD41" s="47"/>
      <c r="AE41" s="47"/>
      <c r="AF41" s="176"/>
      <c r="AJ41" s="521"/>
      <c r="AK41" s="522"/>
      <c r="AL41" s="523"/>
      <c r="AM41" s="148"/>
      <c r="AN41" s="203">
        <f>AM41/AM36</f>
        <v>0</v>
      </c>
      <c r="AO41" s="180"/>
      <c r="AP41" s="181">
        <f>AN41/AN42</f>
        <v>0</v>
      </c>
    </row>
    <row r="42" spans="1:42">
      <c r="A42" s="32" t="str">
        <f>VLOOKUP($B42,'Sector matching'!$B$1:$C$43,2,0)</f>
        <v>energy pipelines and gas processing 352T353</v>
      </c>
      <c r="B42" s="38" t="s">
        <v>185</v>
      </c>
      <c r="C42" s="175"/>
      <c r="D42" s="47"/>
      <c r="E42" s="47"/>
      <c r="G42" s="47"/>
      <c r="H42" s="47"/>
      <c r="I42" s="47"/>
      <c r="J42" s="47"/>
      <c r="N42" s="47"/>
      <c r="O42" s="47"/>
      <c r="P42" s="47"/>
      <c r="Q42" s="47"/>
      <c r="R42" s="47"/>
      <c r="S42" s="47"/>
      <c r="T42" s="47"/>
      <c r="U42" s="47"/>
      <c r="V42" s="47"/>
      <c r="W42" s="47"/>
      <c r="X42" s="47"/>
      <c r="Y42" s="47"/>
      <c r="Z42" s="47"/>
      <c r="AA42" s="47"/>
      <c r="AB42" s="47"/>
      <c r="AC42" s="47"/>
      <c r="AD42" s="47"/>
      <c r="AE42" s="47"/>
      <c r="AF42" s="176"/>
      <c r="AJ42" s="36" t="s">
        <v>574</v>
      </c>
      <c r="AK42" s="36"/>
      <c r="AL42" s="36"/>
      <c r="AM42" s="148"/>
      <c r="AN42" s="181">
        <f>SUM(AN38:AN41)</f>
        <v>0.97399548988355822</v>
      </c>
      <c r="AO42" s="204"/>
      <c r="AP42" s="181">
        <f>SUM(AP38:AP41)</f>
        <v>1</v>
      </c>
    </row>
    <row r="43" spans="1:42">
      <c r="A43" s="32" t="str">
        <f>VLOOKUP($B43,'Sector matching'!$B$1:$C$43,2,0)</f>
        <v>water and waste 36T39</v>
      </c>
      <c r="B43" s="39" t="s">
        <v>187</v>
      </c>
      <c r="C43" s="183"/>
      <c r="D43" s="184"/>
      <c r="E43" s="184"/>
      <c r="F43" s="185"/>
      <c r="G43" s="184"/>
      <c r="H43" s="184"/>
      <c r="I43" s="184"/>
      <c r="J43" s="184"/>
      <c r="K43" s="185"/>
      <c r="L43" s="185"/>
      <c r="M43" s="185"/>
      <c r="N43" s="184"/>
      <c r="O43" s="184"/>
      <c r="P43" s="184"/>
      <c r="Q43" s="184"/>
      <c r="R43" s="184"/>
      <c r="S43" s="184"/>
      <c r="T43" s="184"/>
      <c r="U43" s="184"/>
      <c r="V43" s="184"/>
      <c r="W43" s="184"/>
      <c r="X43" s="184"/>
      <c r="Y43" s="184"/>
      <c r="Z43" s="184"/>
      <c r="AA43" s="184"/>
      <c r="AB43" s="184"/>
      <c r="AC43" s="184"/>
      <c r="AD43" s="184"/>
      <c r="AE43" s="47"/>
      <c r="AF43" s="176"/>
    </row>
    <row r="44" spans="1:42">
      <c r="A44" s="32" t="str">
        <f>VLOOKUP($B44,'Sector matching'!$B$1:$C$43,2,0)</f>
        <v>construction 41T43</v>
      </c>
      <c r="B44" s="40" t="s">
        <v>262</v>
      </c>
      <c r="C44" s="186"/>
      <c r="D44" s="167"/>
      <c r="E44" s="167"/>
      <c r="F44" s="167"/>
      <c r="G44" s="167"/>
      <c r="H44" s="167"/>
      <c r="I44" s="167"/>
      <c r="J44" s="167"/>
      <c r="K44" s="167"/>
      <c r="L44" s="167"/>
      <c r="M44" s="167"/>
      <c r="N44" s="167"/>
      <c r="O44" s="167"/>
      <c r="P44" s="167"/>
      <c r="Q44" s="167"/>
      <c r="R44" s="167"/>
      <c r="S44" s="167"/>
      <c r="T44" s="167"/>
      <c r="U44" s="167"/>
      <c r="V44" s="167"/>
      <c r="W44" s="197">
        <f>'Energy Balance-2019'!Y30</f>
        <v>17</v>
      </c>
      <c r="X44" s="167"/>
      <c r="Y44" s="167"/>
      <c r="Z44" s="167"/>
      <c r="AA44" s="167"/>
      <c r="AB44" s="167"/>
      <c r="AC44" s="167"/>
      <c r="AD44" s="167"/>
      <c r="AE44" s="167"/>
      <c r="AF44" s="168"/>
    </row>
    <row r="45" spans="1:42">
      <c r="B45" s="38" t="s">
        <v>578</v>
      </c>
      <c r="C45" s="47">
        <f>SUM(C5:C43)-C4</f>
        <v>0</v>
      </c>
      <c r="D45" s="47">
        <f t="shared" ref="D45:AF45" si="0">SUM(D5:D43)-D4</f>
        <v>0</v>
      </c>
      <c r="E45" s="47">
        <f t="shared" si="0"/>
        <v>0</v>
      </c>
      <c r="F45" s="47">
        <f t="shared" si="0"/>
        <v>0</v>
      </c>
      <c r="G45" s="47">
        <f t="shared" si="0"/>
        <v>0</v>
      </c>
      <c r="H45" s="47">
        <f t="shared" si="0"/>
        <v>0</v>
      </c>
      <c r="I45" s="47">
        <f t="shared" si="0"/>
        <v>0</v>
      </c>
      <c r="J45" s="47">
        <f t="shared" si="0"/>
        <v>0</v>
      </c>
      <c r="K45" s="47">
        <f t="shared" si="0"/>
        <v>0</v>
      </c>
      <c r="L45" s="47">
        <f t="shared" si="0"/>
        <v>0</v>
      </c>
      <c r="M45" s="47">
        <f t="shared" si="0"/>
        <v>0</v>
      </c>
      <c r="N45" s="47">
        <f t="shared" si="0"/>
        <v>0</v>
      </c>
      <c r="O45" s="47">
        <f t="shared" si="0"/>
        <v>0</v>
      </c>
      <c r="P45" s="47">
        <f t="shared" si="0"/>
        <v>0</v>
      </c>
      <c r="Q45" s="47">
        <f t="shared" si="0"/>
        <v>0</v>
      </c>
      <c r="R45" s="47">
        <f t="shared" si="0"/>
        <v>0</v>
      </c>
      <c r="S45" s="47">
        <f t="shared" si="0"/>
        <v>0</v>
      </c>
      <c r="T45" s="47">
        <f t="shared" si="0"/>
        <v>0</v>
      </c>
      <c r="U45" s="47">
        <f t="shared" si="0"/>
        <v>0</v>
      </c>
      <c r="V45" s="47">
        <f t="shared" si="0"/>
        <v>0</v>
      </c>
      <c r="W45" s="47">
        <f t="shared" si="0"/>
        <v>0</v>
      </c>
      <c r="X45" s="47">
        <f t="shared" si="0"/>
        <v>0</v>
      </c>
      <c r="Y45" s="47">
        <f t="shared" si="0"/>
        <v>0</v>
      </c>
      <c r="Z45" s="47">
        <f t="shared" si="0"/>
        <v>0</v>
      </c>
      <c r="AA45" s="47">
        <f>SUM(AA5:AA43)-AA4</f>
        <v>0</v>
      </c>
      <c r="AB45" s="47">
        <f>SUM(AB5:AB43)-AB4</f>
        <v>0</v>
      </c>
      <c r="AC45" s="47">
        <f t="shared" si="0"/>
        <v>0</v>
      </c>
      <c r="AD45" s="47">
        <f t="shared" si="0"/>
        <v>0</v>
      </c>
      <c r="AE45" s="47">
        <f t="shared" si="0"/>
        <v>0</v>
      </c>
      <c r="AF45" s="47">
        <f t="shared" si="0"/>
        <v>0</v>
      </c>
    </row>
    <row r="46" spans="1:42">
      <c r="B46" s="42"/>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J46" s="225"/>
      <c r="AK46" s="225"/>
      <c r="AL46" s="225"/>
    </row>
    <row r="47" spans="1:42">
      <c r="A47" s="2" t="s">
        <v>579</v>
      </c>
    </row>
    <row r="48" spans="1:42">
      <c r="A48" s="2" t="s">
        <v>581</v>
      </c>
      <c r="AJ48" s="36" t="s">
        <v>580</v>
      </c>
      <c r="AK48" s="36"/>
      <c r="AL48" s="36"/>
      <c r="AM48" s="36" t="s">
        <v>569</v>
      </c>
      <c r="AN48" s="36"/>
      <c r="AO48" s="36" t="s">
        <v>586</v>
      </c>
      <c r="AP48" s="36"/>
    </row>
    <row r="49" spans="1:42" ht="98.25">
      <c r="A49" s="30" t="s">
        <v>587</v>
      </c>
      <c r="B49" s="31" t="s">
        <v>251</v>
      </c>
      <c r="C49" s="107" t="s">
        <v>505</v>
      </c>
      <c r="D49" s="7" t="s">
        <v>66</v>
      </c>
      <c r="E49" s="7" t="s">
        <v>67</v>
      </c>
      <c r="F49" s="7" t="s">
        <v>68</v>
      </c>
      <c r="G49" s="7" t="s">
        <v>69</v>
      </c>
      <c r="H49" s="7" t="s">
        <v>70</v>
      </c>
      <c r="I49" s="7" t="s">
        <v>71</v>
      </c>
      <c r="J49" s="70" t="s">
        <v>72</v>
      </c>
      <c r="K49" s="70" t="s">
        <v>73</v>
      </c>
      <c r="L49" s="144" t="s">
        <v>74</v>
      </c>
      <c r="M49" s="7" t="s">
        <v>75</v>
      </c>
      <c r="N49" s="7" t="s">
        <v>77</v>
      </c>
      <c r="O49" s="7" t="s">
        <v>78</v>
      </c>
      <c r="P49" s="7" t="s">
        <v>79</v>
      </c>
      <c r="Q49" s="7" t="s">
        <v>80</v>
      </c>
      <c r="R49" s="7" t="s">
        <v>81</v>
      </c>
      <c r="S49" s="70" t="s">
        <v>82</v>
      </c>
      <c r="T49" s="70" t="s">
        <v>83</v>
      </c>
      <c r="U49" s="7" t="s">
        <v>84</v>
      </c>
      <c r="V49" s="8" t="s">
        <v>85</v>
      </c>
      <c r="W49" s="7" t="s">
        <v>86</v>
      </c>
      <c r="X49" s="7" t="s">
        <v>87</v>
      </c>
      <c r="Y49" s="7" t="s">
        <v>88</v>
      </c>
      <c r="Z49" s="7" t="s">
        <v>89</v>
      </c>
      <c r="AA49" s="7" t="s">
        <v>90</v>
      </c>
      <c r="AB49" s="7" t="s">
        <v>91</v>
      </c>
      <c r="AC49" s="7" t="s">
        <v>92</v>
      </c>
      <c r="AD49" s="7" t="s">
        <v>93</v>
      </c>
      <c r="AE49" s="107" t="s">
        <v>94</v>
      </c>
      <c r="AF49" s="7" t="s">
        <v>95</v>
      </c>
      <c r="AJ49" s="189" t="s">
        <v>115</v>
      </c>
      <c r="AK49" s="189"/>
      <c r="AL49" s="189"/>
      <c r="AM49" s="148">
        <v>631.02</v>
      </c>
      <c r="AN49" s="148"/>
      <c r="AO49" s="178">
        <f>AB4</f>
        <v>3.82</v>
      </c>
      <c r="AP49" s="148"/>
    </row>
    <row r="50" spans="1:42">
      <c r="A50" s="32" t="str">
        <f>VLOOKUP($B50,'Sector matching'!$B$1:$C$43,2,0)</f>
        <v>agriculture and forestry 01T03</v>
      </c>
      <c r="B50" s="479" t="s">
        <v>565</v>
      </c>
      <c r="C50" s="405">
        <f>VLOOKUP($C$49,'Heat value'!$A$1:$I$33,5,FALSE)*C3</f>
        <v>0</v>
      </c>
      <c r="D50" s="173">
        <f>VLOOKUP($C$49,'Heat value'!$A$1:$I$33,5,FALSE)*D3</f>
        <v>0</v>
      </c>
      <c r="E50" s="485">
        <f>VLOOKUP($E$49,'Heat value'!$A$1:$I$33,5,FALSE)*E3</f>
        <v>0</v>
      </c>
      <c r="F50" s="485">
        <f>VLOOKUP($F$49,'Heat value'!$A$1:$I$33,5,FALSE)*F3</f>
        <v>0</v>
      </c>
      <c r="G50" s="485">
        <f>VLOOKUP($G$49,'Heat value'!$A$1:$I$33,5,FALSE)*G3</f>
        <v>0</v>
      </c>
      <c r="H50" s="485">
        <f>VLOOKUP($H$49,'Heat value'!$A$1:$I$33,5,FALSE)*H3</f>
        <v>0</v>
      </c>
      <c r="I50" s="485">
        <f>VLOOKUP($I$49,'Heat value'!$A$1:$I$33,5,FALSE)*I3</f>
        <v>0</v>
      </c>
      <c r="J50" s="485">
        <f>VLOOKUP($J$49,'Heat value'!$A$1:$I$33,5,FALSE)*J3</f>
        <v>0</v>
      </c>
      <c r="K50" s="485">
        <f>VLOOKUP($K$49,'Heat value'!$A$1:$I$33,5,FALSE)*K3</f>
        <v>0</v>
      </c>
      <c r="L50" s="485">
        <f>VLOOKUP($L$49,'Heat value'!$A$1:$I$33,5,FALSE)*L3</f>
        <v>0</v>
      </c>
      <c r="M50" s="485">
        <f>VLOOKUP($M$49,'Heat value'!$A$1:$I$33,5,FALSE)*M3</f>
        <v>0</v>
      </c>
      <c r="N50" s="485">
        <f>VLOOKUP($N$49,'Heat value'!$A$1:$I$33,5,FALSE)*N3</f>
        <v>0</v>
      </c>
      <c r="O50" s="485">
        <f>VLOOKUP($O$49,'Heat value'!$A$1:$I$33,5,FALSE)*O3</f>
        <v>0</v>
      </c>
      <c r="P50" s="485">
        <f>VLOOKUP($P$49,'Heat value'!$A$1:$I$33,5,FALSE)*P3</f>
        <v>0</v>
      </c>
      <c r="Q50" s="485">
        <f>VLOOKUP($Q$49,'Heat value'!$A$1:$I$33,5,FALSE)*Q3</f>
        <v>0</v>
      </c>
      <c r="R50" s="485">
        <f>VLOOKUP($R$49,'Heat value'!$A$1:$I$33,5,FALSE)*R3</f>
        <v>0</v>
      </c>
      <c r="S50" s="485">
        <f>VLOOKUP($S$49,'Heat value'!$A$1:$I$33,5,FALSE)*S3</f>
        <v>0</v>
      </c>
      <c r="T50" s="485">
        <f>VLOOKUP($T$49,'Heat value'!$A$1:$I$33,5,FALSE)*T3</f>
        <v>0</v>
      </c>
      <c r="U50" s="485">
        <f>VLOOKUP($U$49,'Heat value'!$A$1:$I$33,5,FALSE)*U3</f>
        <v>0</v>
      </c>
      <c r="V50" s="485">
        <f>VLOOKUP($V$49,'Heat value'!$A$1:$I$33,5,FALSE)*V3</f>
        <v>0</v>
      </c>
      <c r="W50" s="485">
        <f>VLOOKUP($W$49,'Heat value'!$A$1:$I$33,5,FALSE)*W3</f>
        <v>0</v>
      </c>
      <c r="X50" s="485">
        <f>VLOOKUP($X$49,'Heat value'!$A$1:$I$33,5,FALSE)*X3</f>
        <v>0</v>
      </c>
      <c r="Y50" s="485">
        <f>VLOOKUP($Y$49,'Heat value'!$A$1:$I$33,5,FALSE)*Y3</f>
        <v>0</v>
      </c>
      <c r="Z50" s="485">
        <f>VLOOKUP($Z$49,'Heat value'!$A$1:$I$33,5,FALSE)*Z3</f>
        <v>0</v>
      </c>
      <c r="AA50" s="485">
        <f>VLOOKUP($AA$49,'Heat value'!$A$1:$I$33,5,FALSE)*AA3</f>
        <v>0</v>
      </c>
      <c r="AB50" s="485">
        <f>VLOOKUP($AB$49,'Heat value'!$A$1:$I$33,5,FALSE)*AB3</f>
        <v>0</v>
      </c>
      <c r="AC50" s="485">
        <f>VLOOKUP($AC$49,'Heat value'!$A$1:$I$33,5,FALSE)*AC3</f>
        <v>0</v>
      </c>
      <c r="AD50" s="485">
        <f>VLOOKUP($AD$49,'Heat value'!$A$1:$I$33,5,FALSE)*AD3</f>
        <v>0</v>
      </c>
      <c r="AE50" s="173">
        <f>VLOOKUP($AE$49,'Heat value'!$A$1:$I$33,5,FALSE)*AE3</f>
        <v>0</v>
      </c>
      <c r="AF50" s="486">
        <f>VLOOKUP($AF$49,'Heat value'!$A$1:$I$33,5,FALSE)*AF3</f>
        <v>0</v>
      </c>
      <c r="AJ50" s="189" t="s">
        <v>570</v>
      </c>
      <c r="AK50" s="189"/>
      <c r="AL50" s="189"/>
      <c r="AM50" s="148"/>
      <c r="AN50" s="179"/>
      <c r="AO50" s="178"/>
      <c r="AP50" s="148"/>
    </row>
    <row r="51" spans="1:42">
      <c r="A51" s="32" t="s">
        <v>790</v>
      </c>
      <c r="B51" s="85" t="s">
        <v>54</v>
      </c>
      <c r="C51" s="406">
        <f>VLOOKUP($C$49,'Heat value'!$A$1:$I$33,5,FALSE)*C4</f>
        <v>40192759084744.188</v>
      </c>
      <c r="D51" s="2">
        <f>VLOOKUP($C$49,'Heat value'!$A$1:$I$33,5,FALSE)*D4</f>
        <v>0</v>
      </c>
      <c r="E51" s="69">
        <f>VLOOKUP($E$49,'Heat value'!$A$1:$I$33,5,FALSE)*E4</f>
        <v>0</v>
      </c>
      <c r="F51" s="69">
        <f>VLOOKUP($F$49,'Heat value'!$A$1:$I$33,5,FALSE)*F4</f>
        <v>0</v>
      </c>
      <c r="G51" s="69">
        <f>VLOOKUP($G$49,'Heat value'!$A$1:$I$33,5,FALSE)*G4</f>
        <v>0</v>
      </c>
      <c r="H51" s="69">
        <f>VLOOKUP($H$49,'Heat value'!$A$1:$I$33,5,FALSE)*H4</f>
        <v>0</v>
      </c>
      <c r="I51" s="69">
        <f>VLOOKUP($I$49,'Heat value'!$A$1:$I$33,5,FALSE)*I4</f>
        <v>0</v>
      </c>
      <c r="J51" s="69">
        <f>VLOOKUP($J$49,'Heat value'!$A$1:$I$33,5,FALSE)*J4</f>
        <v>0</v>
      </c>
      <c r="K51" s="69">
        <f>VLOOKUP($K$49,'Heat value'!$A$1:$I$33,5,FALSE)*K4</f>
        <v>0</v>
      </c>
      <c r="L51" s="69">
        <f>VLOOKUP($L$49,'Heat value'!$A$1:$I$33,5,FALSE)*L4</f>
        <v>0</v>
      </c>
      <c r="M51" s="69">
        <f>VLOOKUP($M$49,'Heat value'!$A$1:$I$33,5,FALSE)*M4</f>
        <v>7812685176808.4131</v>
      </c>
      <c r="N51" s="69">
        <f>VLOOKUP($N$49,'Heat value'!$A$1:$I$33,5,FALSE)*N4</f>
        <v>0</v>
      </c>
      <c r="O51" s="69">
        <f>VLOOKUP($O$49,'Heat value'!$A$1:$I$33,5,FALSE)*O4</f>
        <v>20411241736.634136</v>
      </c>
      <c r="P51" s="69">
        <f>VLOOKUP($P$49,'Heat value'!$A$1:$I$33,5,FALSE)*P4</f>
        <v>106138457030.4975</v>
      </c>
      <c r="Q51" s="69">
        <f>VLOOKUP($Q$49,'Heat value'!$A$1:$I$33,5,FALSE)*Q4</f>
        <v>16170518366.397381</v>
      </c>
      <c r="R51" s="69">
        <f>VLOOKUP($R$49,'Heat value'!$A$1:$I$33,5,FALSE)*R4</f>
        <v>0</v>
      </c>
      <c r="S51" s="69">
        <f>VLOOKUP($S$49,'Heat value'!$A$1:$I$33,5,FALSE)*S4</f>
        <v>207941699863566.5</v>
      </c>
      <c r="T51" s="69">
        <f>VLOOKUP($T$49,'Heat value'!$A$1:$I$33,5,FALSE)*T4</f>
        <v>459081478956.77747</v>
      </c>
      <c r="U51" s="69">
        <f>VLOOKUP($U$49,'Heat value'!$A$1:$I$33,5,FALSE)*U4</f>
        <v>143798074765.42593</v>
      </c>
      <c r="V51" s="69">
        <f>VLOOKUP($V$49,'Heat value'!$A$1:$I$33,5,FALSE)*V4</f>
        <v>317491249396.89215</v>
      </c>
      <c r="W51" s="69">
        <f>VLOOKUP($W$49,'Heat value'!$A$1:$I$33,5,FALSE)*W4</f>
        <v>7748888364535.3945</v>
      </c>
      <c r="X51" s="69">
        <f>VLOOKUP($X$49,'Heat value'!$A$1:$I$33,5,FALSE)*X4</f>
        <v>12111965447.13723</v>
      </c>
      <c r="Y51" s="69">
        <f>VLOOKUP($Y$49,'Heat value'!$A$1:$I$33,5,FALSE)*Y4</f>
        <v>23252335978232.813</v>
      </c>
      <c r="Z51" s="69">
        <f>VLOOKUP($Z$49,'Heat value'!$A$1:$I$33,5,FALSE)*Z4</f>
        <v>8091731636765.959</v>
      </c>
      <c r="AA51" s="69">
        <f>VLOOKUP($AA$49,'Heat value'!$A$1:$I$33,5,FALSE)*AA4</f>
        <v>46081609802931.289</v>
      </c>
      <c r="AB51" s="69">
        <f>VLOOKUP($AB$49,'Heat value'!$A$1:$I$33,5,FALSE)*AB4</f>
        <v>12883942589389.936</v>
      </c>
      <c r="AC51" s="69">
        <f>VLOOKUP($AC$49,'Heat value'!$A$1:$I$33,5,FALSE)*AC4</f>
        <v>0</v>
      </c>
      <c r="AD51" s="69">
        <f>VLOOKUP($AD$49,'Heat value'!$A$1:$I$33,5,FALSE)*AD4</f>
        <v>0</v>
      </c>
      <c r="AE51" s="2">
        <f>VLOOKUP($AE$49,'Heat value'!$A$1:$I$33,5,FALSE)*AE4</f>
        <v>0</v>
      </c>
      <c r="AF51" s="487">
        <f>VLOOKUP($AF$49,'Heat value'!$A$1:$I$33,5,FALSE)*AF4</f>
        <v>0</v>
      </c>
      <c r="AJ51" s="189" t="s">
        <v>575</v>
      </c>
      <c r="AK51" s="189"/>
      <c r="AL51" s="189"/>
      <c r="AM51" s="148">
        <v>206.99</v>
      </c>
      <c r="AN51" s="179">
        <f>AM51/AM49</f>
        <v>0.32802446832113091</v>
      </c>
      <c r="AO51" s="180">
        <f t="shared" ref="AO51:AO56" si="1">AO$49*AP51</f>
        <v>1.6806635917274215</v>
      </c>
      <c r="AP51" s="181">
        <f>AN51/AN57</f>
        <v>0.43996429102812085</v>
      </c>
    </row>
    <row r="52" spans="1:42">
      <c r="A52" s="32" t="str">
        <f>VLOOKUP($B52,'Sector matching'!$B$1:$C$43,2,0)</f>
        <v>coal mining 05</v>
      </c>
      <c r="B52" s="42" t="s">
        <v>117</v>
      </c>
      <c r="C52" s="406">
        <f>VLOOKUP($C$49,'Heat value'!$A$1:$I$33,5,FALSE)*C5</f>
        <v>0</v>
      </c>
      <c r="D52" s="488"/>
      <c r="E52" s="488"/>
      <c r="F52" s="489"/>
      <c r="G52" s="488"/>
      <c r="H52" s="488"/>
      <c r="I52" s="488"/>
      <c r="J52" s="488"/>
      <c r="K52" s="151"/>
      <c r="L52" s="151"/>
      <c r="M52" s="151"/>
      <c r="N52" s="490"/>
      <c r="O52" s="490"/>
      <c r="P52" s="490"/>
      <c r="Q52" s="490"/>
      <c r="R52" s="490"/>
      <c r="S52" s="490"/>
      <c r="T52" s="490"/>
      <c r="U52" s="490"/>
      <c r="V52" s="490"/>
      <c r="W52" s="490"/>
      <c r="X52" s="490"/>
      <c r="Y52" s="490"/>
      <c r="Z52" s="490"/>
      <c r="AA52" s="490"/>
      <c r="AB52" s="69"/>
      <c r="AC52" s="490"/>
      <c r="AD52" s="490"/>
      <c r="AE52" s="490"/>
      <c r="AF52" s="491"/>
      <c r="AJ52" s="521" t="s">
        <v>601</v>
      </c>
      <c r="AK52" s="522"/>
      <c r="AL52" s="523"/>
      <c r="AM52" s="59">
        <v>132.38</v>
      </c>
      <c r="AN52" s="179">
        <f>AM52/AM49</f>
        <v>0.20978732845234699</v>
      </c>
      <c r="AO52" s="180">
        <f t="shared" si="1"/>
        <v>1.0748647097583266</v>
      </c>
      <c r="AP52" s="181">
        <f>AN52/AN57</f>
        <v>0.28137819627181326</v>
      </c>
    </row>
    <row r="53" spans="1:42">
      <c r="A53" s="32" t="str">
        <f>VLOOKUP($B53,'Sector matching'!$B$1:$C$43,2,0)</f>
        <v>oil and gas extraction 06</v>
      </c>
      <c r="B53" s="42" t="s">
        <v>119</v>
      </c>
      <c r="C53" s="188"/>
      <c r="D53" s="488"/>
      <c r="E53" s="488"/>
      <c r="F53" s="489"/>
      <c r="G53" s="488"/>
      <c r="H53" s="488"/>
      <c r="I53" s="488"/>
      <c r="J53" s="488"/>
      <c r="K53" s="151"/>
      <c r="L53" s="151"/>
      <c r="M53" s="151"/>
      <c r="N53" s="490"/>
      <c r="O53" s="490"/>
      <c r="P53" s="490"/>
      <c r="Q53" s="490"/>
      <c r="R53" s="490"/>
      <c r="S53" s="490"/>
      <c r="T53" s="490"/>
      <c r="U53" s="490"/>
      <c r="V53" s="490"/>
      <c r="W53" s="490"/>
      <c r="X53" s="490"/>
      <c r="Y53" s="490"/>
      <c r="Z53" s="490"/>
      <c r="AA53" s="490"/>
      <c r="AB53" s="69">
        <f>VLOOKUP($AB$49,'Heat value'!$A$1:$I$33,5,FALSE)*AB6</f>
        <v>3625260526672.1353</v>
      </c>
      <c r="AC53" s="490"/>
      <c r="AD53" s="490"/>
      <c r="AE53" s="490"/>
      <c r="AF53" s="491"/>
      <c r="AJ53" s="170" t="s">
        <v>571</v>
      </c>
      <c r="AK53" s="171"/>
      <c r="AL53" s="172"/>
      <c r="AM53" s="148">
        <v>36.979999999999997</v>
      </c>
      <c r="AN53" s="179">
        <f>AM53/AM49</f>
        <v>5.8603530791417065E-2</v>
      </c>
      <c r="AO53" s="180">
        <f t="shared" si="1"/>
        <v>0.3002605904733564</v>
      </c>
      <c r="AP53" s="181">
        <f>AN53/AN57</f>
        <v>7.8602248815014764E-2</v>
      </c>
    </row>
    <row r="54" spans="1:42">
      <c r="A54" s="32" t="str">
        <f>VLOOKUP($B54,'Sector matching'!$B$1:$C$43,2,0)</f>
        <v>other mining and quarrying 07T08</v>
      </c>
      <c r="B54" s="42" t="s">
        <v>121</v>
      </c>
      <c r="C54" s="188"/>
      <c r="D54" s="488"/>
      <c r="E54" s="488"/>
      <c r="F54" s="489"/>
      <c r="G54" s="488"/>
      <c r="H54" s="488"/>
      <c r="I54" s="488"/>
      <c r="J54" s="488"/>
      <c r="K54" s="151"/>
      <c r="L54" s="151"/>
      <c r="M54" s="151"/>
      <c r="N54" s="490"/>
      <c r="O54" s="490"/>
      <c r="P54" s="490"/>
      <c r="Q54" s="490"/>
      <c r="R54" s="490"/>
      <c r="S54" s="490"/>
      <c r="T54" s="490"/>
      <c r="U54" s="490"/>
      <c r="V54" s="490"/>
      <c r="W54" s="490"/>
      <c r="X54" s="490"/>
      <c r="Y54" s="490"/>
      <c r="Z54" s="490"/>
      <c r="AA54" s="490"/>
      <c r="AB54" s="69"/>
      <c r="AC54" s="490"/>
      <c r="AD54" s="490"/>
      <c r="AE54" s="490"/>
      <c r="AF54" s="491"/>
      <c r="AJ54" s="170" t="s">
        <v>573</v>
      </c>
      <c r="AK54" s="171"/>
      <c r="AL54" s="172"/>
      <c r="AM54" s="59">
        <v>46.6</v>
      </c>
      <c r="AN54" s="179">
        <f>AM54/AM49</f>
        <v>7.3848689423473113E-2</v>
      </c>
      <c r="AO54" s="180">
        <f t="shared" si="1"/>
        <v>0.37837056560460819</v>
      </c>
      <c r="AP54" s="181">
        <f>AN54/AN57</f>
        <v>9.9049886283928842E-2</v>
      </c>
    </row>
    <row r="55" spans="1:42">
      <c r="A55" s="32" t="str">
        <f>VLOOKUP($B55,'Sector matching'!$B$1:$C$43,2,0)</f>
        <v>other mining and quarrying 07T08</v>
      </c>
      <c r="B55" s="42" t="s">
        <v>123</v>
      </c>
      <c r="C55" s="188"/>
      <c r="D55" s="488"/>
      <c r="E55" s="488"/>
      <c r="F55" s="489"/>
      <c r="G55" s="488"/>
      <c r="H55" s="488"/>
      <c r="I55" s="488"/>
      <c r="J55" s="488"/>
      <c r="K55" s="151"/>
      <c r="L55" s="151"/>
      <c r="M55" s="151"/>
      <c r="N55" s="490"/>
      <c r="O55" s="490"/>
      <c r="P55" s="490"/>
      <c r="Q55" s="490"/>
      <c r="R55" s="490"/>
      <c r="S55" s="490"/>
      <c r="T55" s="490"/>
      <c r="U55" s="490"/>
      <c r="V55" s="490"/>
      <c r="W55" s="490"/>
      <c r="X55" s="490"/>
      <c r="Y55" s="490"/>
      <c r="Z55" s="490"/>
      <c r="AA55" s="490"/>
      <c r="AB55" s="490"/>
      <c r="AC55" s="490"/>
      <c r="AD55" s="490"/>
      <c r="AE55" s="490"/>
      <c r="AF55" s="491"/>
      <c r="AJ55" s="521" t="s">
        <v>602</v>
      </c>
      <c r="AK55" s="522"/>
      <c r="AL55" s="523"/>
      <c r="AM55" s="460">
        <v>26.77</v>
      </c>
      <c r="AN55" s="179">
        <f>AM55/AM49</f>
        <v>4.2423378022883589E-2</v>
      </c>
      <c r="AO55" s="180">
        <f t="shared" si="1"/>
        <v>0.21736008672178883</v>
      </c>
      <c r="AP55" s="181">
        <f>AN55/AN57</f>
        <v>5.6900546262248386E-2</v>
      </c>
    </row>
    <row r="56" spans="1:42">
      <c r="A56" s="32" t="str">
        <f>VLOOKUP($B56,'Sector matching'!$B$1:$C$43,2,0)</f>
        <v>other mining and quarrying 07T08</v>
      </c>
      <c r="B56" s="480" t="s">
        <v>125</v>
      </c>
      <c r="C56" s="406">
        <f>VLOOKUP($C$49,'Heat value'!$A$1:$I$33,5,FALSE)*C9</f>
        <v>15431062051845.234</v>
      </c>
      <c r="E56" s="69"/>
      <c r="F56" s="69"/>
      <c r="G56" s="69"/>
      <c r="H56" s="69"/>
      <c r="I56" s="69"/>
      <c r="J56" s="69"/>
      <c r="K56" s="69"/>
      <c r="L56" s="69"/>
      <c r="M56" s="69"/>
      <c r="N56" s="69"/>
      <c r="O56" s="69"/>
      <c r="P56" s="69"/>
      <c r="Q56" s="69"/>
      <c r="R56" s="69"/>
      <c r="S56" s="69"/>
      <c r="T56" s="69"/>
      <c r="U56" s="69">
        <f>VLOOKUP($U$49,'Heat value'!$A$1:$I$33,5,FALSE)*U9</f>
        <v>143798074765.42593</v>
      </c>
      <c r="V56" s="69">
        <f>VLOOKUP($V$49,'Heat value'!$A$1:$I$33,5,FALSE)*V9</f>
        <v>317491249396.89215</v>
      </c>
      <c r="W56" s="69">
        <f>VLOOKUP($W$49,'Heat value'!$A$1:$I$33,5,FALSE)*W9</f>
        <v>7748888364535.3945</v>
      </c>
      <c r="X56" s="69">
        <f>VLOOKUP($X$49,'Heat value'!$A$1:$I$33,5,FALSE)*X9</f>
        <v>12111965447.13723</v>
      </c>
      <c r="Y56" s="69"/>
      <c r="Z56" s="69"/>
      <c r="AA56" s="69"/>
      <c r="AB56" s="69">
        <f>VLOOKUP($AB$49,'Heat value'!$A$1:$I$33,5,FALSE)*AB9</f>
        <v>1012706861129.5934</v>
      </c>
      <c r="AC56" s="69"/>
      <c r="AD56" s="69"/>
      <c r="AF56" s="487"/>
      <c r="AJ56" s="522" t="s">
        <v>603</v>
      </c>
      <c r="AK56" s="522"/>
      <c r="AL56" s="522"/>
      <c r="AM56" s="460">
        <v>20.75</v>
      </c>
      <c r="AN56" s="213">
        <f>AM56/AM49</f>
        <v>3.2883268359164532E-2</v>
      </c>
      <c r="AO56" s="180">
        <f t="shared" si="1"/>
        <v>0.16848045571449827</v>
      </c>
      <c r="AP56" s="214">
        <f>AN56/AN57</f>
        <v>4.4104831338873891E-2</v>
      </c>
    </row>
    <row r="57" spans="1:42">
      <c r="A57" s="32" t="str">
        <f>VLOOKUP($B57,'Sector matching'!$B$1:$C$43,2,0)</f>
        <v>Mining Support Service Activities 09</v>
      </c>
      <c r="B57" s="42" t="s">
        <v>127</v>
      </c>
      <c r="C57" s="188"/>
      <c r="D57" s="488"/>
      <c r="E57" s="488"/>
      <c r="F57" s="489"/>
      <c r="G57" s="488"/>
      <c r="H57" s="488"/>
      <c r="I57" s="488"/>
      <c r="J57" s="488"/>
      <c r="K57" s="151"/>
      <c r="L57" s="151"/>
      <c r="M57" s="151"/>
      <c r="N57" s="490"/>
      <c r="O57" s="490"/>
      <c r="P57" s="490"/>
      <c r="Q57" s="490"/>
      <c r="R57" s="490"/>
      <c r="S57" s="490"/>
      <c r="T57" s="490"/>
      <c r="U57" s="490"/>
      <c r="V57" s="490"/>
      <c r="W57" s="490"/>
      <c r="X57" s="490"/>
      <c r="Y57" s="490"/>
      <c r="Z57" s="490"/>
      <c r="AA57" s="490"/>
      <c r="AB57" s="490"/>
      <c r="AC57" s="490"/>
      <c r="AD57" s="490"/>
      <c r="AE57" s="490"/>
      <c r="AF57" s="491"/>
      <c r="AJ57" s="36" t="s">
        <v>574</v>
      </c>
      <c r="AK57" s="36"/>
      <c r="AL57" s="36"/>
      <c r="AM57" s="182">
        <f>SUM(AM51:AM56)</f>
        <v>470.47</v>
      </c>
      <c r="AN57" s="182">
        <f t="shared" ref="AN57:AP57" si="2">SUM(AN51:AN56)</f>
        <v>0.74557066337041622</v>
      </c>
      <c r="AO57" s="182">
        <f t="shared" si="2"/>
        <v>3.82</v>
      </c>
      <c r="AP57" s="182">
        <f t="shared" si="2"/>
        <v>1</v>
      </c>
    </row>
    <row r="58" spans="1:42">
      <c r="A58" s="32" t="str">
        <f>VLOOKUP($B58,'Sector matching'!$B$1:$C$43,2,0)</f>
        <v>food beverage and tobacco 10T12</v>
      </c>
      <c r="B58" s="42" t="s">
        <v>129</v>
      </c>
      <c r="C58" s="188"/>
      <c r="D58" s="488"/>
      <c r="E58" s="488"/>
      <c r="F58" s="489"/>
      <c r="G58" s="488"/>
      <c r="H58" s="488"/>
      <c r="I58" s="488"/>
      <c r="J58" s="488"/>
      <c r="K58" s="151"/>
      <c r="L58" s="151"/>
      <c r="M58" s="151"/>
      <c r="N58" s="490"/>
      <c r="O58" s="490"/>
      <c r="P58" s="490"/>
      <c r="Q58" s="490"/>
      <c r="R58" s="490"/>
      <c r="S58" s="490"/>
      <c r="T58" s="490"/>
      <c r="U58" s="490"/>
      <c r="V58" s="490"/>
      <c r="W58" s="490"/>
      <c r="X58" s="490"/>
      <c r="Y58" s="490"/>
      <c r="Z58" s="490"/>
      <c r="AA58" s="490"/>
      <c r="AB58" s="490"/>
      <c r="AC58" s="490"/>
      <c r="AD58" s="490"/>
      <c r="AE58" s="490"/>
      <c r="AF58" s="491"/>
    </row>
    <row r="59" spans="1:42">
      <c r="A59" s="32" t="str">
        <f>VLOOKUP($B59,'Sector matching'!$B$1:$C$43,2,0)</f>
        <v>food beverage and tobacco 10T12</v>
      </c>
      <c r="B59" s="42" t="s">
        <v>131</v>
      </c>
      <c r="C59" s="188"/>
      <c r="D59" s="488"/>
      <c r="E59" s="488"/>
      <c r="F59" s="489"/>
      <c r="G59" s="488"/>
      <c r="H59" s="488"/>
      <c r="I59" s="488"/>
      <c r="J59" s="488"/>
      <c r="K59" s="151"/>
      <c r="L59" s="151"/>
      <c r="M59" s="151"/>
      <c r="N59" s="490"/>
      <c r="O59" s="490"/>
      <c r="P59" s="490"/>
      <c r="Q59" s="490"/>
      <c r="R59" s="490"/>
      <c r="S59" s="490"/>
      <c r="T59" s="490"/>
      <c r="U59" s="490"/>
      <c r="V59" s="490"/>
      <c r="W59" s="490"/>
      <c r="X59" s="490"/>
      <c r="Y59" s="490"/>
      <c r="Z59" s="490"/>
      <c r="AA59" s="490"/>
      <c r="AB59" s="490"/>
      <c r="AC59" s="490"/>
      <c r="AD59" s="490"/>
      <c r="AE59" s="490"/>
      <c r="AF59" s="491"/>
    </row>
    <row r="60" spans="1:42">
      <c r="A60" s="32" t="str">
        <f>VLOOKUP($B60,'Sector matching'!$B$1:$C$43,2,0)</f>
        <v>food beverage and tobacco 10T12</v>
      </c>
      <c r="B60" s="42" t="s">
        <v>133</v>
      </c>
      <c r="C60" s="188"/>
      <c r="D60" s="488"/>
      <c r="E60" s="488"/>
      <c r="F60" s="489"/>
      <c r="G60" s="488"/>
      <c r="H60" s="488"/>
      <c r="I60" s="488"/>
      <c r="J60" s="488"/>
      <c r="K60" s="151"/>
      <c r="L60" s="151"/>
      <c r="M60" s="151"/>
      <c r="N60" s="490"/>
      <c r="O60" s="490"/>
      <c r="P60" s="490"/>
      <c r="Q60" s="490"/>
      <c r="R60" s="490"/>
      <c r="S60" s="490"/>
      <c r="T60" s="490"/>
      <c r="U60" s="490"/>
      <c r="V60" s="490"/>
      <c r="W60" s="490"/>
      <c r="X60" s="490"/>
      <c r="Y60" s="490"/>
      <c r="Z60" s="490"/>
      <c r="AA60" s="490"/>
      <c r="AB60" s="490"/>
      <c r="AC60" s="490"/>
      <c r="AD60" s="490"/>
      <c r="AE60" s="490"/>
      <c r="AF60" s="491"/>
      <c r="AJ60" s="36" t="s">
        <v>585</v>
      </c>
      <c r="AK60" s="36"/>
      <c r="AL60" s="36"/>
      <c r="AM60" s="36" t="s">
        <v>569</v>
      </c>
      <c r="AN60" s="36"/>
      <c r="AO60" s="36" t="s">
        <v>586</v>
      </c>
      <c r="AP60" s="36"/>
    </row>
    <row r="61" spans="1:42">
      <c r="A61" s="32" t="str">
        <f>VLOOKUP($B61,'Sector matching'!$B$1:$C$43,2,0)</f>
        <v>food beverage and tobacco 10T12</v>
      </c>
      <c r="B61" s="42" t="s">
        <v>135</v>
      </c>
      <c r="C61" s="188"/>
      <c r="D61" s="488"/>
      <c r="E61" s="488"/>
      <c r="F61" s="489"/>
      <c r="G61" s="488"/>
      <c r="H61" s="488"/>
      <c r="I61" s="488"/>
      <c r="J61" s="488"/>
      <c r="K61" s="151"/>
      <c r="L61" s="151"/>
      <c r="M61" s="151"/>
      <c r="N61" s="490"/>
      <c r="O61" s="490"/>
      <c r="P61" s="490"/>
      <c r="Q61" s="490"/>
      <c r="R61" s="490"/>
      <c r="S61" s="490"/>
      <c r="T61" s="490"/>
      <c r="U61" s="490"/>
      <c r="V61" s="490"/>
      <c r="W61" s="490"/>
      <c r="X61" s="490"/>
      <c r="Y61" s="490"/>
      <c r="Z61" s="490"/>
      <c r="AA61" s="490"/>
      <c r="AB61" s="490"/>
      <c r="AC61" s="490"/>
      <c r="AD61" s="490"/>
      <c r="AE61" s="490"/>
      <c r="AF61" s="491"/>
      <c r="AJ61" s="189" t="s">
        <v>115</v>
      </c>
      <c r="AK61" s="189"/>
      <c r="AL61" s="189"/>
      <c r="AM61" s="206" t="s">
        <v>604</v>
      </c>
      <c r="AN61" s="148"/>
      <c r="AO61" s="173">
        <f>AA4</f>
        <v>118.64</v>
      </c>
      <c r="AP61" s="148"/>
    </row>
    <row r="62" spans="1:42">
      <c r="A62" s="32" t="str">
        <f>VLOOKUP($B62,'Sector matching'!$B$1:$C$43,2,0)</f>
        <v>textiles apparel and leather 13T15</v>
      </c>
      <c r="B62" s="42" t="s">
        <v>137</v>
      </c>
      <c r="C62" s="188"/>
      <c r="D62" s="488"/>
      <c r="E62" s="488"/>
      <c r="F62" s="489"/>
      <c r="G62" s="488"/>
      <c r="H62" s="488"/>
      <c r="I62" s="488"/>
      <c r="J62" s="488"/>
      <c r="K62" s="151"/>
      <c r="L62" s="151"/>
      <c r="M62" s="151"/>
      <c r="N62" s="490"/>
      <c r="O62" s="490"/>
      <c r="P62" s="490"/>
      <c r="Q62" s="490"/>
      <c r="R62" s="490"/>
      <c r="S62" s="490"/>
      <c r="T62" s="490"/>
      <c r="U62" s="490"/>
      <c r="V62" s="490"/>
      <c r="W62" s="490"/>
      <c r="X62" s="490"/>
      <c r="Y62" s="490"/>
      <c r="Z62" s="490"/>
      <c r="AA62" s="490"/>
      <c r="AB62" s="490"/>
      <c r="AC62" s="490"/>
      <c r="AD62" s="490"/>
      <c r="AE62" s="490"/>
      <c r="AF62" s="491"/>
      <c r="AJ62" s="189" t="s">
        <v>570</v>
      </c>
      <c r="AK62" s="189"/>
      <c r="AL62" s="189"/>
      <c r="AM62" s="148"/>
      <c r="AN62" s="179"/>
      <c r="AO62" s="178"/>
      <c r="AP62" s="148"/>
    </row>
    <row r="63" spans="1:42">
      <c r="A63" s="32" t="str">
        <f>VLOOKUP($B63,'Sector matching'!$B$1:$C$43,2,0)</f>
        <v>textiles apparel and leather 13T15</v>
      </c>
      <c r="B63" s="42" t="s">
        <v>139</v>
      </c>
      <c r="C63" s="188"/>
      <c r="D63" s="488"/>
      <c r="E63" s="488"/>
      <c r="F63" s="489"/>
      <c r="G63" s="488"/>
      <c r="H63" s="488"/>
      <c r="I63" s="488"/>
      <c r="J63" s="488"/>
      <c r="K63" s="151"/>
      <c r="L63" s="151"/>
      <c r="M63" s="151"/>
      <c r="N63" s="490"/>
      <c r="O63" s="490"/>
      <c r="P63" s="490"/>
      <c r="Q63" s="490"/>
      <c r="R63" s="490"/>
      <c r="S63" s="490"/>
      <c r="T63" s="490"/>
      <c r="U63" s="490"/>
      <c r="V63" s="490"/>
      <c r="W63" s="490"/>
      <c r="X63" s="490"/>
      <c r="Y63" s="490"/>
      <c r="Z63" s="490"/>
      <c r="AA63" s="490"/>
      <c r="AB63" s="490"/>
      <c r="AC63" s="490"/>
      <c r="AD63" s="490"/>
      <c r="AE63" s="490"/>
      <c r="AF63" s="491"/>
      <c r="AJ63" s="189" t="s">
        <v>575</v>
      </c>
      <c r="AK63" s="189"/>
      <c r="AL63" s="189"/>
      <c r="AM63" s="460">
        <v>1436.3</v>
      </c>
      <c r="AN63" s="179">
        <f>AM63/AM61</f>
        <v>0.23825519498507899</v>
      </c>
      <c r="AO63" s="180">
        <f>AO61*AP63</f>
        <v>28.523469900169399</v>
      </c>
      <c r="AP63" s="181">
        <f>AN63/AN65</f>
        <v>0.24042034642759103</v>
      </c>
    </row>
    <row r="64" spans="1:42">
      <c r="A64" s="32" t="str">
        <f>VLOOKUP($B64,'Sector matching'!$B$1:$C$43,2,0)</f>
        <v>textiles apparel and leather 13T15</v>
      </c>
      <c r="B64" s="42" t="s">
        <v>141</v>
      </c>
      <c r="C64" s="188"/>
      <c r="D64" s="488"/>
      <c r="E64" s="488"/>
      <c r="F64" s="489"/>
      <c r="G64" s="488"/>
      <c r="H64" s="488"/>
      <c r="I64" s="488"/>
      <c r="J64" s="488"/>
      <c r="K64" s="151"/>
      <c r="L64" s="151"/>
      <c r="M64" s="151"/>
      <c r="N64" s="490"/>
      <c r="O64" s="490"/>
      <c r="P64" s="490"/>
      <c r="Q64" s="490"/>
      <c r="R64" s="490"/>
      <c r="S64" s="490"/>
      <c r="T64" s="490"/>
      <c r="U64" s="490"/>
      <c r="V64" s="490"/>
      <c r="W64" s="490"/>
      <c r="X64" s="490"/>
      <c r="Y64" s="490"/>
      <c r="Z64" s="490"/>
      <c r="AA64" s="490"/>
      <c r="AB64" s="490"/>
      <c r="AC64" s="490"/>
      <c r="AD64" s="490"/>
      <c r="AE64" s="490"/>
      <c r="AF64" s="491"/>
      <c r="AJ64" s="521" t="s">
        <v>602</v>
      </c>
      <c r="AK64" s="522"/>
      <c r="AL64" s="523"/>
      <c r="AM64" s="460">
        <v>4537.82</v>
      </c>
      <c r="AN64" s="179">
        <f>AM64/AM61</f>
        <v>0.75273911363029389</v>
      </c>
      <c r="AO64" s="180">
        <f>AO61*AP64</f>
        <v>90.116530099830598</v>
      </c>
      <c r="AP64" s="181">
        <f>AN64/AN65</f>
        <v>0.75957965357240897</v>
      </c>
    </row>
    <row r="65" spans="1:42">
      <c r="A65" s="32" t="str">
        <f>VLOOKUP($B65,'Sector matching'!$B$1:$C$43,2,0)</f>
        <v>wood products 16</v>
      </c>
      <c r="B65" s="42" t="s">
        <v>143</v>
      </c>
      <c r="C65" s="188"/>
      <c r="D65" s="488"/>
      <c r="E65" s="488"/>
      <c r="F65" s="489"/>
      <c r="G65" s="488"/>
      <c r="H65" s="488"/>
      <c r="I65" s="488"/>
      <c r="J65" s="488"/>
      <c r="K65" s="151"/>
      <c r="L65" s="151"/>
      <c r="M65" s="151"/>
      <c r="N65" s="490"/>
      <c r="O65" s="490"/>
      <c r="P65" s="490"/>
      <c r="Q65" s="490"/>
      <c r="R65" s="490"/>
      <c r="S65" s="490"/>
      <c r="T65" s="490"/>
      <c r="U65" s="490"/>
      <c r="V65" s="490"/>
      <c r="W65" s="490"/>
      <c r="X65" s="490"/>
      <c r="Y65" s="490"/>
      <c r="Z65" s="490"/>
      <c r="AA65" s="490"/>
      <c r="AB65" s="490"/>
      <c r="AC65" s="490"/>
      <c r="AD65" s="490"/>
      <c r="AE65" s="490"/>
      <c r="AF65" s="491"/>
      <c r="AJ65" s="36" t="s">
        <v>574</v>
      </c>
      <c r="AK65" s="36"/>
      <c r="AL65" s="36"/>
      <c r="AM65" s="182">
        <f>SUM(AM63:AM64)</f>
        <v>5974.12</v>
      </c>
      <c r="AN65" s="182">
        <f t="shared" ref="AN65:AP65" si="3">SUM(AN63:AN64)</f>
        <v>0.99099430861537285</v>
      </c>
      <c r="AO65" s="182">
        <f t="shared" si="3"/>
        <v>118.64</v>
      </c>
      <c r="AP65" s="182">
        <f t="shared" si="3"/>
        <v>1</v>
      </c>
    </row>
    <row r="66" spans="1:42">
      <c r="A66" s="32" t="str">
        <f>VLOOKUP($B66,'Sector matching'!$B$1:$C$43,2,0)</f>
        <v>wood products 16</v>
      </c>
      <c r="B66" s="42" t="s">
        <v>145</v>
      </c>
      <c r="C66" s="188"/>
      <c r="D66" s="488"/>
      <c r="E66" s="488"/>
      <c r="F66" s="489"/>
      <c r="G66" s="488"/>
      <c r="H66" s="488"/>
      <c r="I66" s="488"/>
      <c r="J66" s="488"/>
      <c r="K66" s="151"/>
      <c r="L66" s="151"/>
      <c r="M66" s="151"/>
      <c r="N66" s="490"/>
      <c r="O66" s="490"/>
      <c r="P66" s="490"/>
      <c r="Q66" s="490"/>
      <c r="R66" s="490"/>
      <c r="S66" s="490"/>
      <c r="T66" s="490"/>
      <c r="U66" s="490"/>
      <c r="V66" s="490"/>
      <c r="W66" s="490"/>
      <c r="X66" s="490"/>
      <c r="Y66" s="490"/>
      <c r="Z66" s="490"/>
      <c r="AA66" s="490"/>
      <c r="AB66" s="490"/>
      <c r="AC66" s="490"/>
      <c r="AD66" s="490"/>
      <c r="AE66" s="490"/>
      <c r="AF66" s="491"/>
    </row>
    <row r="67" spans="1:42">
      <c r="A67" s="32" t="str">
        <f>VLOOKUP($B67,'Sector matching'!$B$1:$C$43,2,0)</f>
        <v>pulp paper and printing 17T18</v>
      </c>
      <c r="B67" s="42" t="s">
        <v>255</v>
      </c>
      <c r="C67" s="188"/>
      <c r="D67" s="488"/>
      <c r="E67" s="488"/>
      <c r="F67" s="489"/>
      <c r="G67" s="488"/>
      <c r="H67" s="488"/>
      <c r="I67" s="488"/>
      <c r="J67" s="488"/>
      <c r="K67" s="151"/>
      <c r="L67" s="151"/>
      <c r="M67" s="151"/>
      <c r="N67" s="490"/>
      <c r="O67" s="490"/>
      <c r="P67" s="490"/>
      <c r="Q67" s="490"/>
      <c r="R67" s="490"/>
      <c r="S67" s="490"/>
      <c r="T67" s="490"/>
      <c r="U67" s="490"/>
      <c r="V67" s="490"/>
      <c r="W67" s="490"/>
      <c r="X67" s="490"/>
      <c r="Y67" s="490"/>
      <c r="Z67" s="490"/>
      <c r="AA67" s="490"/>
      <c r="AB67" s="490"/>
      <c r="AC67" s="490"/>
      <c r="AD67" s="490"/>
      <c r="AE67" s="490"/>
      <c r="AF67" s="491"/>
    </row>
    <row r="68" spans="1:42">
      <c r="A68" s="32" t="str">
        <f>VLOOKUP($B68,'Sector matching'!$B$1:$C$43,2,0)</f>
        <v>pulp paper and printing 17T18</v>
      </c>
      <c r="B68" s="42" t="s">
        <v>148</v>
      </c>
      <c r="C68" s="188"/>
      <c r="D68" s="488"/>
      <c r="E68" s="488"/>
      <c r="F68" s="489"/>
      <c r="G68" s="488"/>
      <c r="H68" s="488"/>
      <c r="I68" s="488"/>
      <c r="J68" s="488"/>
      <c r="K68" s="151"/>
      <c r="L68" s="151"/>
      <c r="M68" s="151"/>
      <c r="N68" s="490"/>
      <c r="O68" s="490"/>
      <c r="P68" s="490"/>
      <c r="Q68" s="490"/>
      <c r="R68" s="490"/>
      <c r="S68" s="490"/>
      <c r="T68" s="490"/>
      <c r="U68" s="490"/>
      <c r="V68" s="490"/>
      <c r="W68" s="490"/>
      <c r="X68" s="490"/>
      <c r="Y68" s="490"/>
      <c r="Z68" s="490"/>
      <c r="AA68" s="490"/>
      <c r="AB68" s="490"/>
      <c r="AC68" s="490"/>
      <c r="AD68" s="490"/>
      <c r="AE68" s="490"/>
      <c r="AF68" s="491"/>
      <c r="AJ68" s="36" t="s">
        <v>584</v>
      </c>
      <c r="AK68" s="36"/>
      <c r="AL68" s="36"/>
      <c r="AM68" s="36" t="s">
        <v>569</v>
      </c>
      <c r="AN68" s="36"/>
      <c r="AO68" s="36" t="s">
        <v>586</v>
      </c>
      <c r="AP68" s="36"/>
    </row>
    <row r="69" spans="1:42">
      <c r="A69" s="32" t="str">
        <f>VLOOKUP($B69,'Sector matching'!$B$1:$C$43,2,0)</f>
        <v>pulp paper and printing 17T18</v>
      </c>
      <c r="B69" s="42" t="s">
        <v>150</v>
      </c>
      <c r="C69" s="188"/>
      <c r="D69" s="488"/>
      <c r="E69" s="488"/>
      <c r="F69" s="489"/>
      <c r="G69" s="488"/>
      <c r="H69" s="488"/>
      <c r="I69" s="488"/>
      <c r="J69" s="488"/>
      <c r="K69" s="151"/>
      <c r="L69" s="151"/>
      <c r="M69" s="151"/>
      <c r="N69" s="490"/>
      <c r="O69" s="490"/>
      <c r="P69" s="490"/>
      <c r="Q69" s="490"/>
      <c r="R69" s="490"/>
      <c r="S69" s="490"/>
      <c r="T69" s="490"/>
      <c r="U69" s="490"/>
      <c r="V69" s="490"/>
      <c r="W69" s="490"/>
      <c r="X69" s="490"/>
      <c r="Y69" s="490"/>
      <c r="Z69" s="490"/>
      <c r="AA69" s="490"/>
      <c r="AB69" s="490"/>
      <c r="AC69" s="490"/>
      <c r="AD69" s="490"/>
      <c r="AE69" s="490"/>
      <c r="AF69" s="491"/>
      <c r="AJ69" s="189" t="s">
        <v>115</v>
      </c>
      <c r="AK69" s="189"/>
      <c r="AL69" s="189"/>
      <c r="AM69" s="206" t="s">
        <v>605</v>
      </c>
      <c r="AN69" s="148"/>
      <c r="AO69" s="173">
        <f>Z4</f>
        <v>18.559999999999999</v>
      </c>
      <c r="AP69" s="148"/>
    </row>
    <row r="70" spans="1:42">
      <c r="A70" s="32" t="str">
        <f>VLOOKUP($B70,'Sector matching'!$B$1:$C$43,2,0)</f>
        <v>refined petroleum and coke 19</v>
      </c>
      <c r="B70" s="481" t="s">
        <v>152</v>
      </c>
      <c r="C70" s="406"/>
      <c r="E70" s="69"/>
      <c r="F70" s="69"/>
      <c r="G70" s="69"/>
      <c r="H70" s="69"/>
      <c r="I70" s="69"/>
      <c r="J70" s="69"/>
      <c r="K70" s="69"/>
      <c r="L70" s="69"/>
      <c r="M70" s="69">
        <f>VLOOKUP($M$49,'Heat value'!$A$1:$I$33,5,FALSE)*M23</f>
        <v>1043186965460.4199</v>
      </c>
      <c r="N70" s="69"/>
      <c r="O70" s="69">
        <f>VLOOKUP($O$49,'Heat value'!$A$1:$I$33,5,FALSE)*O23</f>
        <v>20411241736.634136</v>
      </c>
      <c r="P70" s="69"/>
      <c r="Q70" s="69">
        <f>VLOOKUP($Q$49,'Heat value'!$A$1:$I$33,5,FALSE)*Q23</f>
        <v>16170518366.397381</v>
      </c>
      <c r="R70" s="69"/>
      <c r="S70" s="69">
        <f>VLOOKUP($S$49,'Heat value'!$A$1:$I$33,5,FALSE)*S23</f>
        <v>51636325056739.383</v>
      </c>
      <c r="T70" s="69">
        <f>VLOOKUP($T$49,'Heat value'!$A$1:$I$33,5,FALSE)*T23</f>
        <v>459081478956.77747</v>
      </c>
      <c r="U70" s="69"/>
      <c r="V70" s="69"/>
      <c r="W70" s="69"/>
      <c r="X70" s="69"/>
      <c r="Y70" s="69">
        <f>VLOOKUP($Y$49,'Heat value'!$A$1:$I$33,5,FALSE)*Y23</f>
        <v>11617378514266.623</v>
      </c>
      <c r="Z70" s="69">
        <f>VLOOKUP($Z$49,'Heat value'!$A$1:$I$33,5,FALSE)*Z23</f>
        <v>8091731636765.959</v>
      </c>
      <c r="AA70" s="155">
        <f>VLOOKUP($AA$49,'Heat value'!$A$1:$I$33,5,FALSE)*AA23</f>
        <v>35002653210169.473</v>
      </c>
      <c r="AB70" s="69">
        <f>VLOOKUP($AB$49,'Heat value'!$A$1:$I$33,5,FALSE)*AB23</f>
        <v>733103371347.73438</v>
      </c>
      <c r="AC70" s="69"/>
      <c r="AD70" s="69"/>
      <c r="AF70" s="487"/>
      <c r="AJ70" s="189" t="s">
        <v>570</v>
      </c>
      <c r="AK70" s="189"/>
      <c r="AL70" s="189"/>
      <c r="AM70" s="148"/>
      <c r="AN70" s="179"/>
      <c r="AO70" s="178"/>
      <c r="AP70" s="148"/>
    </row>
    <row r="71" spans="1:42">
      <c r="A71" s="32" t="str">
        <f>VLOOKUP($B71,'Sector matching'!$B$1:$C$43,2,0)</f>
        <v>chemicals 20</v>
      </c>
      <c r="B71" s="481" t="s">
        <v>256</v>
      </c>
      <c r="C71" s="406">
        <f>VLOOKUP($C$49,'Heat value'!$A$1:$I$33,5,FALSE)*C24</f>
        <v>12901382512756.842</v>
      </c>
      <c r="E71" s="69"/>
      <c r="F71" s="69"/>
      <c r="G71" s="69"/>
      <c r="H71" s="69"/>
      <c r="I71" s="69"/>
      <c r="J71" s="69"/>
      <c r="K71" s="69"/>
      <c r="L71" s="69"/>
      <c r="M71" s="69">
        <f>VLOOKUP($M$49,'Heat value'!$A$1:$I$33,5,FALSE)*M24</f>
        <v>4550996005371.6299</v>
      </c>
      <c r="N71" s="69"/>
      <c r="O71" s="69"/>
      <c r="P71" s="69">
        <f>VLOOKUP($P$49,'Heat value'!$A$1:$I$33,5,FALSE)*P24</f>
        <v>106138457030.4975</v>
      </c>
      <c r="Q71" s="69"/>
      <c r="R71" s="69"/>
      <c r="S71" s="69">
        <f>VLOOKUP($S$49,'Heat value'!$A$1:$I$33,5,FALSE)*S24</f>
        <v>156305374806827.13</v>
      </c>
      <c r="T71" s="69">
        <f>VLOOKUP($T$49,'Heat value'!$A$1:$I$33,5,FALSE)*T24</f>
        <v>0</v>
      </c>
      <c r="U71" s="69"/>
      <c r="V71" s="69"/>
      <c r="W71" s="69"/>
      <c r="X71" s="69"/>
      <c r="Y71" s="69">
        <f>VLOOKUP($Y$49,'Heat value'!$A$1:$I$33,5,FALSE)*Y24</f>
        <v>11634957463966.188</v>
      </c>
      <c r="Z71" s="69"/>
      <c r="AA71" s="155">
        <f>VLOOKUP($AA$49,'Heat value'!$A$1:$I$33,5,FALSE)*AA24</f>
        <v>11078956592761.814</v>
      </c>
      <c r="AB71" s="69">
        <f>VLOOKUP($AB$49,'Heat value'!$A$1:$I$33,5,FALSE)*AB24</f>
        <v>5668474666987.9541</v>
      </c>
      <c r="AC71" s="69"/>
      <c r="AD71" s="69"/>
      <c r="AF71" s="487"/>
      <c r="AJ71" s="189" t="s">
        <v>575</v>
      </c>
      <c r="AK71" s="189"/>
      <c r="AL71" s="189"/>
      <c r="AM71" s="460">
        <v>75.47</v>
      </c>
      <c r="AN71" s="215">
        <f>AM71/AM69</f>
        <v>4.1227820994668297E-2</v>
      </c>
      <c r="AO71" s="180">
        <f>AO69*AP71</f>
        <v>0.7719524722791703</v>
      </c>
      <c r="AP71" s="181">
        <f>AN71/AN73</f>
        <v>4.1592266825386331E-2</v>
      </c>
    </row>
    <row r="72" spans="1:42">
      <c r="A72" s="32">
        <f>VLOOKUP($B72,'Sector matching'!$B$1:$C$43,2,0)</f>
        <v>0</v>
      </c>
      <c r="B72" s="42" t="s">
        <v>155</v>
      </c>
      <c r="C72" s="188"/>
      <c r="D72" s="488"/>
      <c r="E72" s="488"/>
      <c r="F72" s="489"/>
      <c r="G72" s="488"/>
      <c r="H72" s="488"/>
      <c r="I72" s="488"/>
      <c r="J72" s="488"/>
      <c r="K72" s="151"/>
      <c r="L72" s="151"/>
      <c r="M72" s="151"/>
      <c r="N72" s="490"/>
      <c r="O72" s="490"/>
      <c r="P72" s="490"/>
      <c r="Q72" s="490"/>
      <c r="R72" s="490"/>
      <c r="S72" s="490"/>
      <c r="T72" s="490"/>
      <c r="U72" s="490"/>
      <c r="V72" s="490"/>
      <c r="W72" s="490"/>
      <c r="X72" s="490"/>
      <c r="Y72" s="490"/>
      <c r="Z72" s="490"/>
      <c r="AA72" s="490"/>
      <c r="AB72" s="490"/>
      <c r="AC72" s="490"/>
      <c r="AD72" s="490"/>
      <c r="AE72" s="490"/>
      <c r="AF72" s="491"/>
      <c r="AJ72" s="521" t="s">
        <v>602</v>
      </c>
      <c r="AK72" s="522"/>
      <c r="AL72" s="523"/>
      <c r="AM72" s="460">
        <v>1739.05</v>
      </c>
      <c r="AN72" s="179">
        <f>AM72/AM69</f>
        <v>0.95000983305655096</v>
      </c>
      <c r="AO72" s="180">
        <f>AO69*AP72</f>
        <v>17.788047527720828</v>
      </c>
      <c r="AP72" s="181">
        <f>AN72/AN73</f>
        <v>0.9584077331746137</v>
      </c>
    </row>
    <row r="73" spans="1:42">
      <c r="A73" s="32" t="str">
        <f>VLOOKUP($B73,'Sector matching'!$B$1:$C$43,2,0)</f>
        <v>chemicals 20</v>
      </c>
      <c r="B73" s="42" t="s">
        <v>157</v>
      </c>
      <c r="C73" s="188"/>
      <c r="D73" s="488"/>
      <c r="E73" s="488"/>
      <c r="F73" s="489"/>
      <c r="G73" s="488"/>
      <c r="H73" s="488"/>
      <c r="I73" s="488"/>
      <c r="J73" s="488"/>
      <c r="K73" s="151"/>
      <c r="L73" s="151"/>
      <c r="M73" s="151"/>
      <c r="N73" s="490"/>
      <c r="O73" s="490"/>
      <c r="P73" s="490"/>
      <c r="Q73" s="490"/>
      <c r="R73" s="490"/>
      <c r="S73" s="490"/>
      <c r="T73" s="490"/>
      <c r="U73" s="490"/>
      <c r="V73" s="490"/>
      <c r="W73" s="490"/>
      <c r="X73" s="490"/>
      <c r="Y73" s="490"/>
      <c r="Z73" s="490"/>
      <c r="AA73" s="490"/>
      <c r="AB73" s="490"/>
      <c r="AC73" s="490"/>
      <c r="AD73" s="490"/>
      <c r="AE73" s="490"/>
      <c r="AF73" s="491"/>
      <c r="AJ73" s="36" t="s">
        <v>574</v>
      </c>
      <c r="AK73" s="36"/>
      <c r="AL73" s="36"/>
      <c r="AM73" s="182">
        <f>SUM(AM71:AM72)</f>
        <v>1814.52</v>
      </c>
      <c r="AN73" s="182">
        <f t="shared" ref="AN73:AP73" si="4">SUM(AN71:AN72)</f>
        <v>0.99123765405121922</v>
      </c>
      <c r="AO73" s="182">
        <f t="shared" si="4"/>
        <v>18.559999999999999</v>
      </c>
      <c r="AP73" s="182">
        <f t="shared" si="4"/>
        <v>1</v>
      </c>
    </row>
    <row r="74" spans="1:42">
      <c r="A74" s="32" t="str">
        <f>VLOOKUP($B74,'Sector matching'!$B$1:$C$43,2,0)</f>
        <v>rubber and plastic products 22</v>
      </c>
      <c r="B74" s="482" t="s">
        <v>257</v>
      </c>
      <c r="C74" s="188"/>
      <c r="D74" s="488"/>
      <c r="E74" s="488"/>
      <c r="F74" s="489"/>
      <c r="G74" s="488"/>
      <c r="H74" s="488"/>
      <c r="I74" s="488"/>
      <c r="J74" s="488"/>
      <c r="K74" s="151"/>
      <c r="L74" s="151"/>
      <c r="M74" s="151"/>
      <c r="N74" s="490"/>
      <c r="O74" s="490"/>
      <c r="P74" s="490"/>
      <c r="Q74" s="490"/>
      <c r="R74" s="490"/>
      <c r="S74" s="490"/>
      <c r="T74" s="490"/>
      <c r="U74" s="490"/>
      <c r="V74" s="490"/>
      <c r="W74" s="490"/>
      <c r="X74" s="490"/>
      <c r="Y74" s="490"/>
      <c r="Z74" s="490"/>
      <c r="AA74" s="490"/>
      <c r="AB74" s="490"/>
      <c r="AC74" s="490"/>
      <c r="AD74" s="490"/>
      <c r="AE74" s="490"/>
      <c r="AF74" s="491"/>
    </row>
    <row r="75" spans="1:42">
      <c r="A75" s="32" t="str">
        <f>VLOOKUP($B75,'Sector matching'!$B$1:$C$43,2,0)</f>
        <v>cement and other nonmetallic minerals 239</v>
      </c>
      <c r="B75" s="42" t="s">
        <v>161</v>
      </c>
      <c r="C75" s="188"/>
      <c r="D75" s="488"/>
      <c r="E75" s="488"/>
      <c r="F75" s="489"/>
      <c r="G75" s="488"/>
      <c r="H75" s="488"/>
      <c r="I75" s="488"/>
      <c r="J75" s="488"/>
      <c r="K75" s="151"/>
      <c r="L75" s="151"/>
      <c r="M75" s="151"/>
      <c r="N75" s="490"/>
      <c r="O75" s="490"/>
      <c r="P75" s="490"/>
      <c r="Q75" s="490"/>
      <c r="R75" s="490"/>
      <c r="S75" s="490"/>
      <c r="T75" s="490"/>
      <c r="U75" s="490"/>
      <c r="V75" s="490"/>
      <c r="W75" s="490"/>
      <c r="X75" s="490"/>
      <c r="Y75" s="490"/>
      <c r="Z75" s="490"/>
      <c r="AA75" s="490"/>
      <c r="AB75" s="490"/>
      <c r="AC75" s="490"/>
      <c r="AD75" s="490"/>
      <c r="AE75" s="490"/>
      <c r="AF75" s="491"/>
    </row>
    <row r="76" spans="1:42">
      <c r="A76" s="32" t="str">
        <f>VLOOKUP($B76,'Sector matching'!$B$1:$C$43,2,0)</f>
        <v>iron and steel 241</v>
      </c>
      <c r="B76" s="483" t="s">
        <v>163</v>
      </c>
      <c r="C76" s="406">
        <f>VLOOKUP($C$49,'Heat value'!$A$1:$I$33,5,FALSE)*C29</f>
        <v>9501663645045.6816</v>
      </c>
      <c r="E76" s="69"/>
      <c r="F76" s="69"/>
      <c r="G76" s="69"/>
      <c r="H76" s="69"/>
      <c r="I76" s="69"/>
      <c r="J76" s="69"/>
      <c r="K76" s="69"/>
      <c r="L76" s="69"/>
      <c r="M76" s="69">
        <f>VLOOKUP($M$49,'Heat value'!$A$1:$I$33,5,FALSE)*M29</f>
        <v>2218502205976.3623</v>
      </c>
      <c r="N76" s="69"/>
      <c r="O76" s="69"/>
      <c r="P76" s="69"/>
      <c r="Q76" s="69"/>
      <c r="R76" s="69"/>
      <c r="S76" s="69"/>
      <c r="T76" s="69"/>
      <c r="U76" s="69"/>
      <c r="V76" s="69"/>
      <c r="W76" s="69"/>
      <c r="X76" s="69"/>
      <c r="Y76" s="69"/>
      <c r="Z76" s="69"/>
      <c r="AA76" s="69"/>
      <c r="AB76" s="69">
        <f>VLOOKUP($AB$49,'Heat value'!$A$1:$I$33,5,FALSE)*AB29</f>
        <v>1276153048367.741</v>
      </c>
      <c r="AC76" s="69"/>
      <c r="AD76" s="69"/>
      <c r="AF76" s="487"/>
    </row>
    <row r="77" spans="1:42">
      <c r="A77" s="32" t="str">
        <f>VLOOKUP($B77,'Sector matching'!$B$1:$C$43,2,0)</f>
        <v>other metals 242</v>
      </c>
      <c r="B77" s="483" t="s">
        <v>258</v>
      </c>
      <c r="C77" s="406">
        <f>VLOOKUP($C$49,'Heat value'!$A$1:$I$33,5,FALSE)*C30</f>
        <v>2358650875096.4292</v>
      </c>
      <c r="E77" s="69"/>
      <c r="F77" s="69"/>
      <c r="G77" s="69"/>
      <c r="H77" s="69"/>
      <c r="I77" s="69"/>
      <c r="J77" s="69"/>
      <c r="K77" s="69"/>
      <c r="L77" s="69"/>
      <c r="M77" s="69"/>
      <c r="N77" s="69"/>
      <c r="O77" s="69"/>
      <c r="P77" s="69"/>
      <c r="Q77" s="69"/>
      <c r="R77" s="69"/>
      <c r="S77" s="69"/>
      <c r="T77" s="69"/>
      <c r="U77" s="69"/>
      <c r="V77" s="69"/>
      <c r="W77" s="69"/>
      <c r="X77" s="69"/>
      <c r="Y77" s="69"/>
      <c r="Z77" s="69"/>
      <c r="AA77" s="69"/>
      <c r="AB77" s="69">
        <f>VLOOKUP($AB$49,'Heat value'!$A$1:$I$33,5,FALSE)*AB30</f>
        <v>568244114884.77734</v>
      </c>
      <c r="AC77" s="69"/>
      <c r="AD77" s="69"/>
      <c r="AF77" s="487"/>
    </row>
    <row r="78" spans="1:42">
      <c r="A78" s="32" t="str">
        <f>VLOOKUP($B78,'Sector matching'!$B$1:$C$43,2,0)</f>
        <v>metal products except machinery and vehicles 25</v>
      </c>
      <c r="B78" s="42" t="s">
        <v>166</v>
      </c>
      <c r="C78" s="188"/>
      <c r="D78" s="488"/>
      <c r="E78" s="488"/>
      <c r="F78" s="489"/>
      <c r="G78" s="488"/>
      <c r="H78" s="488"/>
      <c r="I78" s="488"/>
      <c r="J78" s="488"/>
      <c r="K78" s="151"/>
      <c r="L78" s="151"/>
      <c r="M78" s="151"/>
      <c r="N78" s="490"/>
      <c r="O78" s="490"/>
      <c r="P78" s="490"/>
      <c r="Q78" s="490"/>
      <c r="R78" s="490"/>
      <c r="S78" s="490"/>
      <c r="T78" s="490"/>
      <c r="U78" s="490"/>
      <c r="V78" s="490"/>
      <c r="W78" s="490"/>
      <c r="X78" s="490"/>
      <c r="Y78" s="490"/>
      <c r="Z78" s="490"/>
      <c r="AA78" s="490"/>
      <c r="AB78" s="490"/>
      <c r="AC78" s="490"/>
      <c r="AD78" s="490"/>
      <c r="AE78" s="490"/>
      <c r="AF78" s="491"/>
    </row>
    <row r="79" spans="1:42">
      <c r="A79" s="32" t="str">
        <f>VLOOKUP($B79,'Sector matching'!$B$1:$C$43,2,0)</f>
        <v>other manufacturing 31T33</v>
      </c>
      <c r="B79" s="42" t="s">
        <v>168</v>
      </c>
      <c r="C79" s="188"/>
      <c r="D79" s="488"/>
      <c r="E79" s="488"/>
      <c r="F79" s="489"/>
      <c r="G79" s="488"/>
      <c r="H79" s="488"/>
      <c r="I79" s="488"/>
      <c r="J79" s="488"/>
      <c r="K79" s="151"/>
      <c r="L79" s="151"/>
      <c r="M79" s="151"/>
      <c r="N79" s="490"/>
      <c r="O79" s="490"/>
      <c r="P79" s="490"/>
      <c r="Q79" s="490"/>
      <c r="R79" s="490"/>
      <c r="S79" s="490"/>
      <c r="T79" s="490"/>
      <c r="U79" s="490"/>
      <c r="V79" s="490"/>
      <c r="W79" s="490"/>
      <c r="X79" s="490"/>
      <c r="Y79" s="490"/>
      <c r="Z79" s="490"/>
      <c r="AA79" s="490"/>
      <c r="AB79" s="490"/>
      <c r="AC79" s="490"/>
      <c r="AD79" s="490"/>
      <c r="AE79" s="490"/>
      <c r="AF79" s="491"/>
    </row>
    <row r="80" spans="1:42">
      <c r="A80" s="32" t="str">
        <f>VLOOKUP($B80,'Sector matching'!$B$1:$C$43,2,0)</f>
        <v>glass and glass products 231</v>
      </c>
      <c r="B80" s="42" t="s">
        <v>170</v>
      </c>
      <c r="C80" s="188"/>
      <c r="D80" s="488"/>
      <c r="E80" s="488"/>
      <c r="F80" s="489"/>
      <c r="G80" s="488"/>
      <c r="H80" s="488"/>
      <c r="I80" s="488"/>
      <c r="J80" s="488"/>
      <c r="K80" s="151"/>
      <c r="L80" s="151"/>
      <c r="M80" s="151"/>
      <c r="N80" s="490"/>
      <c r="O80" s="490"/>
      <c r="P80" s="490"/>
      <c r="Q80" s="490"/>
      <c r="R80" s="490"/>
      <c r="S80" s="490"/>
      <c r="T80" s="490"/>
      <c r="U80" s="490"/>
      <c r="V80" s="490"/>
      <c r="W80" s="490"/>
      <c r="X80" s="490"/>
      <c r="Y80" s="490"/>
      <c r="Z80" s="490"/>
      <c r="AA80" s="490"/>
      <c r="AB80" s="490"/>
      <c r="AC80" s="490"/>
      <c r="AD80" s="490"/>
      <c r="AE80" s="490"/>
      <c r="AF80" s="491"/>
    </row>
    <row r="81" spans="1:32">
      <c r="A81" s="32" t="str">
        <f>VLOOKUP($B81,'Sector matching'!$B$1:$C$43,2,0)</f>
        <v>road vehicles 29</v>
      </c>
      <c r="B81" s="482" t="s">
        <v>259</v>
      </c>
      <c r="C81" s="188"/>
      <c r="D81" s="488"/>
      <c r="E81" s="488"/>
      <c r="F81" s="489"/>
      <c r="G81" s="488"/>
      <c r="H81" s="488"/>
      <c r="I81" s="488"/>
      <c r="J81" s="488"/>
      <c r="K81" s="151"/>
      <c r="L81" s="151"/>
      <c r="M81" s="151"/>
      <c r="N81" s="490"/>
      <c r="O81" s="490"/>
      <c r="P81" s="490"/>
      <c r="Q81" s="490"/>
      <c r="R81" s="490"/>
      <c r="S81" s="490"/>
      <c r="T81" s="490"/>
      <c r="U81" s="490"/>
      <c r="V81" s="490"/>
      <c r="W81" s="490"/>
      <c r="X81" s="490"/>
      <c r="Y81" s="490"/>
      <c r="Z81" s="490"/>
      <c r="AA81" s="490"/>
      <c r="AB81" s="490"/>
      <c r="AC81" s="490"/>
      <c r="AD81" s="490"/>
      <c r="AE81" s="490"/>
      <c r="AF81" s="491"/>
    </row>
    <row r="82" spans="1:32">
      <c r="A82" s="32" t="str">
        <f>VLOOKUP($B82,'Sector matching'!$B$1:$C$43,2,0)</f>
        <v>nonroad vehicles 30</v>
      </c>
      <c r="B82" s="482" t="s">
        <v>260</v>
      </c>
      <c r="C82" s="188"/>
      <c r="D82" s="488"/>
      <c r="E82" s="488"/>
      <c r="F82" s="489"/>
      <c r="G82" s="488"/>
      <c r="H82" s="488"/>
      <c r="I82" s="488"/>
      <c r="J82" s="488"/>
      <c r="K82" s="151"/>
      <c r="L82" s="151"/>
      <c r="M82" s="151"/>
      <c r="N82" s="490"/>
      <c r="O82" s="490"/>
      <c r="P82" s="490"/>
      <c r="Q82" s="490"/>
      <c r="R82" s="490"/>
      <c r="S82" s="490"/>
      <c r="T82" s="490"/>
      <c r="U82" s="490"/>
      <c r="V82" s="490"/>
      <c r="W82" s="490"/>
      <c r="X82" s="490"/>
      <c r="Y82" s="490"/>
      <c r="Z82" s="490"/>
      <c r="AA82" s="490"/>
      <c r="AB82" s="490"/>
      <c r="AC82" s="490"/>
      <c r="AD82" s="490"/>
      <c r="AE82" s="490"/>
      <c r="AF82" s="491"/>
    </row>
    <row r="83" spans="1:32">
      <c r="A83" s="32" t="str">
        <f>VLOOKUP($B83,'Sector matching'!$B$1:$C$43,2,0)</f>
        <v>appliances and electrical equipment 27</v>
      </c>
      <c r="B83" s="42" t="s">
        <v>173</v>
      </c>
      <c r="C83" s="188"/>
      <c r="D83" s="488"/>
      <c r="E83" s="488"/>
      <c r="F83" s="489"/>
      <c r="G83" s="488"/>
      <c r="H83" s="488"/>
      <c r="I83" s="488"/>
      <c r="J83" s="488"/>
      <c r="K83" s="151"/>
      <c r="L83" s="151"/>
      <c r="M83" s="151"/>
      <c r="N83" s="490"/>
      <c r="O83" s="490"/>
      <c r="P83" s="490"/>
      <c r="Q83" s="490"/>
      <c r="R83" s="490"/>
      <c r="S83" s="490"/>
      <c r="T83" s="490"/>
      <c r="U83" s="490"/>
      <c r="V83" s="490"/>
      <c r="W83" s="490"/>
      <c r="X83" s="490"/>
      <c r="Y83" s="490"/>
      <c r="Z83" s="490"/>
      <c r="AA83" s="490"/>
      <c r="AB83" s="490"/>
      <c r="AC83" s="490"/>
      <c r="AD83" s="490"/>
      <c r="AE83" s="490"/>
      <c r="AF83" s="491"/>
    </row>
    <row r="84" spans="1:32">
      <c r="A84" s="32" t="str">
        <f>VLOOKUP($B84,'Sector matching'!$B$1:$C$43,2,0)</f>
        <v>computers and electronics 26</v>
      </c>
      <c r="B84" s="42" t="s">
        <v>175</v>
      </c>
      <c r="C84" s="188"/>
      <c r="D84" s="488"/>
      <c r="E84" s="488"/>
      <c r="F84" s="489"/>
      <c r="G84" s="488"/>
      <c r="H84" s="488"/>
      <c r="I84" s="488"/>
      <c r="J84" s="488"/>
      <c r="K84" s="151"/>
      <c r="L84" s="151"/>
      <c r="M84" s="151"/>
      <c r="N84" s="490"/>
      <c r="O84" s="490"/>
      <c r="P84" s="490"/>
      <c r="Q84" s="490"/>
      <c r="R84" s="490"/>
      <c r="S84" s="490"/>
      <c r="T84" s="490"/>
      <c r="U84" s="490"/>
      <c r="V84" s="490"/>
      <c r="W84" s="490"/>
      <c r="X84" s="490"/>
      <c r="Y84" s="490"/>
      <c r="Z84" s="490"/>
      <c r="AA84" s="490"/>
      <c r="AB84" s="490"/>
      <c r="AC84" s="490"/>
      <c r="AD84" s="490"/>
      <c r="AE84" s="490"/>
      <c r="AF84" s="491"/>
    </row>
    <row r="85" spans="1:32">
      <c r="A85" s="32" t="str">
        <f>VLOOKUP($B85,'Sector matching'!$B$1:$C$43,2,0)</f>
        <v>computers and electronics 26</v>
      </c>
      <c r="B85" s="42" t="s">
        <v>177</v>
      </c>
      <c r="C85" s="188"/>
      <c r="D85" s="488"/>
      <c r="E85" s="488"/>
      <c r="F85" s="489"/>
      <c r="G85" s="488"/>
      <c r="H85" s="488"/>
      <c r="I85" s="488"/>
      <c r="J85" s="488"/>
      <c r="K85" s="151"/>
      <c r="L85" s="151"/>
      <c r="M85" s="151"/>
      <c r="N85" s="490"/>
      <c r="O85" s="490"/>
      <c r="P85" s="490"/>
      <c r="Q85" s="490"/>
      <c r="R85" s="490"/>
      <c r="S85" s="490"/>
      <c r="T85" s="490"/>
      <c r="U85" s="490"/>
      <c r="V85" s="490"/>
      <c r="W85" s="490"/>
      <c r="X85" s="490"/>
      <c r="Y85" s="490"/>
      <c r="Z85" s="490"/>
      <c r="AA85" s="490"/>
      <c r="AB85" s="490"/>
      <c r="AC85" s="490"/>
      <c r="AD85" s="490"/>
      <c r="AE85" s="490"/>
      <c r="AF85" s="491"/>
    </row>
    <row r="86" spans="1:32">
      <c r="A86" s="32" t="str">
        <f>VLOOKUP($B86,'Sector matching'!$B$1:$C$43,2,0)</f>
        <v>other machinery 28</v>
      </c>
      <c r="B86" s="42" t="s">
        <v>179</v>
      </c>
      <c r="C86" s="188"/>
      <c r="D86" s="488"/>
      <c r="E86" s="488"/>
      <c r="F86" s="489"/>
      <c r="G86" s="488"/>
      <c r="H86" s="488"/>
      <c r="I86" s="488"/>
      <c r="J86" s="488"/>
      <c r="K86" s="151"/>
      <c r="L86" s="151"/>
      <c r="M86" s="151"/>
      <c r="N86" s="490"/>
      <c r="O86" s="490"/>
      <c r="P86" s="490"/>
      <c r="Q86" s="490"/>
      <c r="R86" s="490"/>
      <c r="S86" s="490"/>
      <c r="T86" s="490"/>
      <c r="U86" s="490"/>
      <c r="V86" s="490"/>
      <c r="W86" s="490"/>
      <c r="X86" s="490"/>
      <c r="Y86" s="490"/>
      <c r="Z86" s="490"/>
      <c r="AA86" s="490"/>
      <c r="AB86" s="490"/>
      <c r="AC86" s="490"/>
      <c r="AD86" s="490"/>
      <c r="AE86" s="490"/>
      <c r="AF86" s="491"/>
    </row>
    <row r="87" spans="1:32">
      <c r="A87" s="32" t="str">
        <f>VLOOKUP($B87,'Sector matching'!$B$1:$C$43,2,0)</f>
        <v>water and waste 36T39</v>
      </c>
      <c r="B87" s="42" t="s">
        <v>181</v>
      </c>
      <c r="C87" s="188"/>
      <c r="D87" s="488"/>
      <c r="E87" s="488"/>
      <c r="F87" s="489"/>
      <c r="G87" s="488"/>
      <c r="H87" s="488"/>
      <c r="I87" s="488"/>
      <c r="J87" s="488"/>
      <c r="K87" s="151"/>
      <c r="L87" s="151"/>
      <c r="M87" s="151"/>
      <c r="N87" s="490"/>
      <c r="O87" s="490"/>
      <c r="P87" s="490"/>
      <c r="Q87" s="490"/>
      <c r="R87" s="490"/>
      <c r="S87" s="490"/>
      <c r="T87" s="490"/>
      <c r="U87" s="490"/>
      <c r="V87" s="490"/>
      <c r="W87" s="490"/>
      <c r="X87" s="490"/>
      <c r="Y87" s="490"/>
      <c r="Z87" s="490"/>
      <c r="AA87" s="490"/>
      <c r="AB87" s="490"/>
      <c r="AC87" s="490"/>
      <c r="AD87" s="490"/>
      <c r="AE87" s="490"/>
      <c r="AF87" s="491"/>
    </row>
    <row r="88" spans="1:32">
      <c r="A88" s="32">
        <f>VLOOKUP($B88,'Sector matching'!$B$1:$C$43,2,0)</f>
        <v>0</v>
      </c>
      <c r="B88" s="42" t="s">
        <v>183</v>
      </c>
      <c r="C88" s="188"/>
      <c r="D88" s="488"/>
      <c r="E88" s="488"/>
      <c r="F88" s="489"/>
      <c r="G88" s="488"/>
      <c r="H88" s="488"/>
      <c r="I88" s="488"/>
      <c r="J88" s="488"/>
      <c r="K88" s="151"/>
      <c r="L88" s="151"/>
      <c r="M88" s="151"/>
      <c r="N88" s="490"/>
      <c r="O88" s="490"/>
      <c r="P88" s="490"/>
      <c r="Q88" s="490"/>
      <c r="R88" s="490"/>
      <c r="S88" s="490"/>
      <c r="T88" s="490"/>
      <c r="U88" s="490"/>
      <c r="V88" s="490"/>
      <c r="W88" s="490"/>
      <c r="X88" s="490"/>
      <c r="Y88" s="490"/>
      <c r="Z88" s="490"/>
      <c r="AA88" s="490"/>
      <c r="AB88" s="490"/>
      <c r="AC88" s="490"/>
      <c r="AD88" s="490"/>
      <c r="AE88" s="490"/>
      <c r="AF88" s="491"/>
    </row>
    <row r="89" spans="1:32">
      <c r="A89" s="32" t="str">
        <f>VLOOKUP($B89,'Sector matching'!$B$1:$C$43,2,0)</f>
        <v>energy pipelines and gas processing 352T353</v>
      </c>
      <c r="B89" s="42" t="s">
        <v>185</v>
      </c>
      <c r="C89" s="188"/>
      <c r="D89" s="488"/>
      <c r="E89" s="488"/>
      <c r="F89" s="489"/>
      <c r="G89" s="488"/>
      <c r="H89" s="488"/>
      <c r="I89" s="488"/>
      <c r="J89" s="488"/>
      <c r="K89" s="151"/>
      <c r="L89" s="151"/>
      <c r="M89" s="151"/>
      <c r="N89" s="490"/>
      <c r="O89" s="490"/>
      <c r="P89" s="490"/>
      <c r="Q89" s="490"/>
      <c r="R89" s="490"/>
      <c r="S89" s="490"/>
      <c r="T89" s="490"/>
      <c r="U89" s="490"/>
      <c r="V89" s="490"/>
      <c r="W89" s="490"/>
      <c r="X89" s="490"/>
      <c r="Y89" s="490"/>
      <c r="Z89" s="490"/>
      <c r="AA89" s="490"/>
      <c r="AB89" s="490"/>
      <c r="AC89" s="490"/>
      <c r="AD89" s="490"/>
      <c r="AE89" s="490"/>
      <c r="AF89" s="491"/>
    </row>
    <row r="90" spans="1:32">
      <c r="A90" s="32" t="str">
        <f>VLOOKUP($B90,'Sector matching'!$B$1:$C$43,2,0)</f>
        <v>water and waste 36T39</v>
      </c>
      <c r="B90" s="43" t="s">
        <v>187</v>
      </c>
      <c r="C90" s="188"/>
      <c r="D90" s="488"/>
      <c r="E90" s="488"/>
      <c r="F90" s="489"/>
      <c r="G90" s="488"/>
      <c r="H90" s="488"/>
      <c r="I90" s="488"/>
      <c r="J90" s="488"/>
      <c r="K90" s="151"/>
      <c r="L90" s="151"/>
      <c r="M90" s="151"/>
      <c r="N90" s="490"/>
      <c r="O90" s="490"/>
      <c r="P90" s="490"/>
      <c r="Q90" s="490"/>
      <c r="R90" s="490"/>
      <c r="S90" s="490"/>
      <c r="T90" s="490"/>
      <c r="U90" s="490"/>
      <c r="V90" s="490"/>
      <c r="W90" s="490"/>
      <c r="X90" s="490"/>
      <c r="Y90" s="490"/>
      <c r="Z90" s="490"/>
      <c r="AA90" s="490"/>
      <c r="AB90" s="490"/>
      <c r="AC90" s="490"/>
      <c r="AD90" s="490"/>
      <c r="AE90" s="490"/>
      <c r="AF90" s="491"/>
    </row>
    <row r="91" spans="1:32">
      <c r="A91" s="32" t="str">
        <f>VLOOKUP($B91,'Sector matching'!$B$1:$C$43,2,0)</f>
        <v>construction 41T43</v>
      </c>
      <c r="B91" s="484" t="s">
        <v>262</v>
      </c>
      <c r="C91" s="492"/>
      <c r="D91" s="493"/>
      <c r="E91" s="493"/>
      <c r="F91" s="494"/>
      <c r="G91" s="493"/>
      <c r="H91" s="493"/>
      <c r="I91" s="493"/>
      <c r="J91" s="493"/>
      <c r="K91" s="495"/>
      <c r="L91" s="495"/>
      <c r="M91" s="495"/>
      <c r="N91" s="496"/>
      <c r="O91" s="496"/>
      <c r="P91" s="496"/>
      <c r="Q91" s="496"/>
      <c r="R91" s="496"/>
      <c r="S91" s="496"/>
      <c r="T91" s="496"/>
      <c r="U91" s="496"/>
      <c r="V91" s="496"/>
      <c r="W91" s="185">
        <f>VLOOKUP($C$49,'Heat value'!$A$1:$I$33,5,FALSE)*W44</f>
        <v>3368883268122.7256</v>
      </c>
      <c r="X91" s="496"/>
      <c r="Y91" s="496"/>
      <c r="Z91" s="496"/>
      <c r="AA91" s="496"/>
      <c r="AB91" s="496"/>
      <c r="AC91" s="496"/>
      <c r="AD91" s="496"/>
      <c r="AE91" s="496"/>
      <c r="AF91" s="497"/>
    </row>
    <row r="92" spans="1:32">
      <c r="B92" s="38" t="s">
        <v>741</v>
      </c>
      <c r="C92" s="476">
        <f>SUM(C52:C90)-C51</f>
        <v>0</v>
      </c>
      <c r="D92" s="477">
        <f t="shared" ref="D92:AF92" si="5">SUM(D52:D90)-D51</f>
        <v>0</v>
      </c>
      <c r="E92" s="477">
        <f t="shared" si="5"/>
        <v>0</v>
      </c>
      <c r="F92" s="477">
        <f t="shared" si="5"/>
        <v>0</v>
      </c>
      <c r="G92" s="477">
        <f t="shared" si="5"/>
        <v>0</v>
      </c>
      <c r="H92" s="477">
        <f t="shared" si="5"/>
        <v>0</v>
      </c>
      <c r="I92" s="477">
        <f t="shared" si="5"/>
        <v>0</v>
      </c>
      <c r="J92" s="477">
        <f t="shared" si="5"/>
        <v>0</v>
      </c>
      <c r="K92" s="477">
        <f t="shared" si="5"/>
        <v>0</v>
      </c>
      <c r="L92" s="477">
        <f t="shared" si="5"/>
        <v>0</v>
      </c>
      <c r="M92" s="477">
        <f t="shared" si="5"/>
        <v>0</v>
      </c>
      <c r="N92" s="477">
        <f t="shared" si="5"/>
        <v>0</v>
      </c>
      <c r="O92" s="477">
        <f t="shared" si="5"/>
        <v>0</v>
      </c>
      <c r="P92" s="477">
        <f t="shared" si="5"/>
        <v>0</v>
      </c>
      <c r="Q92" s="477">
        <f t="shared" si="5"/>
        <v>0</v>
      </c>
      <c r="R92" s="477">
        <f t="shared" si="5"/>
        <v>0</v>
      </c>
      <c r="S92" s="477">
        <f t="shared" si="5"/>
        <v>0</v>
      </c>
      <c r="T92" s="477">
        <f t="shared" si="5"/>
        <v>0</v>
      </c>
      <c r="U92" s="477">
        <f t="shared" si="5"/>
        <v>0</v>
      </c>
      <c r="V92" s="477">
        <f t="shared" si="5"/>
        <v>0</v>
      </c>
      <c r="W92" s="477">
        <f t="shared" si="5"/>
        <v>0</v>
      </c>
      <c r="X92" s="477">
        <f t="shared" si="5"/>
        <v>0</v>
      </c>
      <c r="Y92" s="477">
        <f t="shared" si="5"/>
        <v>0</v>
      </c>
      <c r="Z92" s="477">
        <f t="shared" si="5"/>
        <v>0</v>
      </c>
      <c r="AA92" s="498">
        <f>SUM(AA52:AA90)-AA51</f>
        <v>0</v>
      </c>
      <c r="AB92" s="477">
        <f t="shared" si="5"/>
        <v>0</v>
      </c>
      <c r="AC92" s="477">
        <f t="shared" si="5"/>
        <v>0</v>
      </c>
      <c r="AD92" s="477">
        <f t="shared" si="5"/>
        <v>0</v>
      </c>
      <c r="AE92" s="477">
        <f t="shared" si="5"/>
        <v>0</v>
      </c>
      <c r="AF92" s="478">
        <f t="shared" si="5"/>
        <v>0</v>
      </c>
    </row>
    <row r="95" spans="1:32" ht="15" thickBot="1"/>
    <row r="96" spans="1:32" s="155" customFormat="1" ht="46.5" thickTop="1" thickBot="1">
      <c r="A96" s="261" t="s">
        <v>770</v>
      </c>
      <c r="B96" s="262" t="s">
        <v>524</v>
      </c>
      <c r="C96" s="262" t="s">
        <v>524</v>
      </c>
      <c r="D96" s="262" t="s">
        <v>524</v>
      </c>
      <c r="E96" s="262" t="s">
        <v>524</v>
      </c>
      <c r="F96" s="262" t="s">
        <v>524</v>
      </c>
      <c r="G96" s="262" t="s">
        <v>524</v>
      </c>
      <c r="H96" s="263" t="s">
        <v>540</v>
      </c>
      <c r="I96" s="263" t="s">
        <v>540</v>
      </c>
      <c r="J96" s="263" t="s">
        <v>540</v>
      </c>
      <c r="K96" s="263" t="s">
        <v>540</v>
      </c>
      <c r="L96" s="264" t="s">
        <v>535</v>
      </c>
      <c r="M96" s="265" t="s">
        <v>521</v>
      </c>
      <c r="N96" s="264" t="s">
        <v>535</v>
      </c>
      <c r="O96" s="264" t="s">
        <v>535</v>
      </c>
      <c r="P96" s="264" t="s">
        <v>535</v>
      </c>
      <c r="Q96" s="266" t="s">
        <v>529</v>
      </c>
      <c r="R96" s="263" t="s">
        <v>540</v>
      </c>
      <c r="S96" s="263" t="s">
        <v>540</v>
      </c>
      <c r="T96" s="266" t="s">
        <v>529</v>
      </c>
      <c r="U96" s="266" t="s">
        <v>529</v>
      </c>
      <c r="V96" s="266" t="s">
        <v>529</v>
      </c>
      <c r="W96" s="266" t="s">
        <v>529</v>
      </c>
      <c r="X96" s="263" t="s">
        <v>540</v>
      </c>
      <c r="Y96" s="263" t="s">
        <v>540</v>
      </c>
      <c r="Z96" s="266" t="s">
        <v>529</v>
      </c>
      <c r="AA96" s="415" t="s">
        <v>548</v>
      </c>
      <c r="AB96" s="415" t="s">
        <v>548</v>
      </c>
      <c r="AC96" s="267" t="s">
        <v>527</v>
      </c>
      <c r="AD96" s="268" t="s">
        <v>523</v>
      </c>
      <c r="AE96" s="269" t="s">
        <v>559</v>
      </c>
    </row>
    <row r="97" spans="1:43" s="155" customFormat="1" ht="98.25">
      <c r="A97" s="270" t="s">
        <v>616</v>
      </c>
      <c r="B97" s="7" t="s">
        <v>505</v>
      </c>
      <c r="C97" s="7" t="s">
        <v>66</v>
      </c>
      <c r="D97" s="7" t="s">
        <v>67</v>
      </c>
      <c r="E97" s="7" t="s">
        <v>68</v>
      </c>
      <c r="F97" s="7" t="s">
        <v>69</v>
      </c>
      <c r="G97" s="7" t="s">
        <v>70</v>
      </c>
      <c r="H97" s="7" t="s">
        <v>71</v>
      </c>
      <c r="I97" s="70" t="s">
        <v>72</v>
      </c>
      <c r="J97" s="70" t="s">
        <v>73</v>
      </c>
      <c r="K97" s="144" t="s">
        <v>74</v>
      </c>
      <c r="L97" s="7" t="s">
        <v>75</v>
      </c>
      <c r="M97" s="7" t="s">
        <v>77</v>
      </c>
      <c r="N97" s="7" t="s">
        <v>78</v>
      </c>
      <c r="O97" s="7" t="s">
        <v>79</v>
      </c>
      <c r="P97" s="7" t="s">
        <v>80</v>
      </c>
      <c r="Q97" s="7" t="s">
        <v>81</v>
      </c>
      <c r="R97" s="70" t="s">
        <v>82</v>
      </c>
      <c r="S97" s="70" t="s">
        <v>83</v>
      </c>
      <c r="T97" s="7" t="s">
        <v>84</v>
      </c>
      <c r="U97" s="8" t="s">
        <v>85</v>
      </c>
      <c r="V97" s="7" t="s">
        <v>86</v>
      </c>
      <c r="W97" s="7" t="s">
        <v>87</v>
      </c>
      <c r="X97" s="7" t="s">
        <v>88</v>
      </c>
      <c r="Y97" s="7" t="s">
        <v>89</v>
      </c>
      <c r="Z97" s="7" t="s">
        <v>90</v>
      </c>
      <c r="AA97" s="7" t="s">
        <v>91</v>
      </c>
      <c r="AB97" s="7" t="s">
        <v>92</v>
      </c>
      <c r="AC97" s="7" t="s">
        <v>93</v>
      </c>
      <c r="AD97" s="7" t="s">
        <v>94</v>
      </c>
      <c r="AE97" s="7" t="s">
        <v>95</v>
      </c>
      <c r="AG97" s="517" t="s">
        <v>252</v>
      </c>
      <c r="AH97" s="518"/>
      <c r="AI97" s="518"/>
      <c r="AJ97" s="518"/>
      <c r="AK97" s="518"/>
      <c r="AL97" s="518"/>
      <c r="AM97" s="518"/>
      <c r="AN97" s="518"/>
      <c r="AO97" s="518"/>
      <c r="AP97" s="518"/>
      <c r="AQ97" s="519"/>
    </row>
    <row r="98" spans="1:43">
      <c r="A98" s="271" t="s">
        <v>617</v>
      </c>
      <c r="B98" s="2">
        <f>SUMIFS(C$50:C$91,$A$50:$A$91,$A98)</f>
        <v>0</v>
      </c>
      <c r="C98" s="2">
        <f t="shared" ref="C98:AE107" si="6">SUMIFS(D$50:D$91,$A$50:$A$91,$A98)</f>
        <v>0</v>
      </c>
      <c r="D98" s="2">
        <f t="shared" si="6"/>
        <v>0</v>
      </c>
      <c r="E98" s="2">
        <f t="shared" si="6"/>
        <v>0</v>
      </c>
      <c r="F98" s="2">
        <f t="shared" si="6"/>
        <v>0</v>
      </c>
      <c r="G98" s="2">
        <f t="shared" si="6"/>
        <v>0</v>
      </c>
      <c r="H98" s="2">
        <f t="shared" si="6"/>
        <v>0</v>
      </c>
      <c r="I98" s="2">
        <f t="shared" si="6"/>
        <v>0</v>
      </c>
      <c r="J98" s="2">
        <f t="shared" si="6"/>
        <v>0</v>
      </c>
      <c r="K98" s="2">
        <f t="shared" si="6"/>
        <v>0</v>
      </c>
      <c r="L98" s="2">
        <f t="shared" si="6"/>
        <v>0</v>
      </c>
      <c r="M98" s="2">
        <f t="shared" si="6"/>
        <v>0</v>
      </c>
      <c r="N98" s="2">
        <f t="shared" si="6"/>
        <v>0</v>
      </c>
      <c r="O98" s="2">
        <f t="shared" si="6"/>
        <v>0</v>
      </c>
      <c r="P98" s="2">
        <f t="shared" si="6"/>
        <v>0</v>
      </c>
      <c r="Q98" s="2">
        <f t="shared" si="6"/>
        <v>0</v>
      </c>
      <c r="R98" s="2">
        <f t="shared" si="6"/>
        <v>0</v>
      </c>
      <c r="S98" s="2">
        <f t="shared" si="6"/>
        <v>0</v>
      </c>
      <c r="T98" s="2">
        <f t="shared" si="6"/>
        <v>0</v>
      </c>
      <c r="U98" s="2">
        <f t="shared" si="6"/>
        <v>0</v>
      </c>
      <c r="V98" s="2">
        <f t="shared" si="6"/>
        <v>0</v>
      </c>
      <c r="W98" s="2">
        <f t="shared" si="6"/>
        <v>0</v>
      </c>
      <c r="X98" s="2">
        <f t="shared" si="6"/>
        <v>0</v>
      </c>
      <c r="Y98" s="2">
        <f t="shared" si="6"/>
        <v>0</v>
      </c>
      <c r="Z98" s="2">
        <f t="shared" si="6"/>
        <v>0</v>
      </c>
      <c r="AA98" s="2">
        <f t="shared" si="6"/>
        <v>0</v>
      </c>
      <c r="AB98" s="2">
        <f t="shared" si="6"/>
        <v>0</v>
      </c>
      <c r="AC98" s="2">
        <f t="shared" si="6"/>
        <v>0</v>
      </c>
      <c r="AD98" s="2">
        <f t="shared" si="6"/>
        <v>0</v>
      </c>
      <c r="AE98" s="2">
        <f t="shared" si="6"/>
        <v>0</v>
      </c>
    </row>
    <row r="99" spans="1:43">
      <c r="A99" s="272" t="s">
        <v>611</v>
      </c>
      <c r="B99" s="2">
        <f t="shared" ref="B99:Q123" si="7">SUMIFS(C$50:C$91,$A$50:$A$91,$A99)</f>
        <v>0</v>
      </c>
      <c r="C99" s="2">
        <f t="shared" si="7"/>
        <v>0</v>
      </c>
      <c r="D99" s="2">
        <f t="shared" si="7"/>
        <v>0</v>
      </c>
      <c r="E99" s="2">
        <f t="shared" si="7"/>
        <v>0</v>
      </c>
      <c r="F99" s="2">
        <f t="shared" si="7"/>
        <v>0</v>
      </c>
      <c r="G99" s="2">
        <f t="shared" si="7"/>
        <v>0</v>
      </c>
      <c r="H99" s="2">
        <f t="shared" si="7"/>
        <v>0</v>
      </c>
      <c r="I99" s="2">
        <f t="shared" si="7"/>
        <v>0</v>
      </c>
      <c r="J99" s="2">
        <f t="shared" si="7"/>
        <v>0</v>
      </c>
      <c r="K99" s="2">
        <f t="shared" si="7"/>
        <v>0</v>
      </c>
      <c r="L99" s="2">
        <f t="shared" si="7"/>
        <v>0</v>
      </c>
      <c r="M99" s="2">
        <f t="shared" si="7"/>
        <v>0</v>
      </c>
      <c r="N99" s="2">
        <f t="shared" si="7"/>
        <v>0</v>
      </c>
      <c r="O99" s="2">
        <f t="shared" si="7"/>
        <v>0</v>
      </c>
      <c r="P99" s="2">
        <f t="shared" si="7"/>
        <v>0</v>
      </c>
      <c r="Q99" s="2">
        <f t="shared" si="7"/>
        <v>0</v>
      </c>
      <c r="R99" s="2">
        <f t="shared" si="6"/>
        <v>0</v>
      </c>
      <c r="S99" s="2">
        <f t="shared" si="6"/>
        <v>0</v>
      </c>
      <c r="T99" s="2">
        <f t="shared" si="6"/>
        <v>0</v>
      </c>
      <c r="U99" s="2">
        <f t="shared" si="6"/>
        <v>0</v>
      </c>
      <c r="V99" s="2">
        <f t="shared" si="6"/>
        <v>0</v>
      </c>
      <c r="W99" s="2">
        <f t="shared" si="6"/>
        <v>0</v>
      </c>
      <c r="X99" s="2">
        <f t="shared" si="6"/>
        <v>0</v>
      </c>
      <c r="Y99" s="2">
        <f t="shared" si="6"/>
        <v>0</v>
      </c>
      <c r="Z99" s="2">
        <f t="shared" si="6"/>
        <v>0</v>
      </c>
      <c r="AA99" s="2">
        <f t="shared" si="6"/>
        <v>0</v>
      </c>
      <c r="AB99" s="2">
        <f t="shared" si="6"/>
        <v>0</v>
      </c>
      <c r="AC99" s="2">
        <f t="shared" si="6"/>
        <v>0</v>
      </c>
      <c r="AD99" s="2">
        <f t="shared" si="6"/>
        <v>0</v>
      </c>
      <c r="AE99" s="2">
        <f t="shared" si="6"/>
        <v>0</v>
      </c>
    </row>
    <row r="100" spans="1:43">
      <c r="A100" s="272" t="s">
        <v>618</v>
      </c>
      <c r="B100" s="2">
        <f t="shared" si="7"/>
        <v>0</v>
      </c>
      <c r="C100" s="2">
        <f t="shared" si="6"/>
        <v>0</v>
      </c>
      <c r="D100" s="2">
        <f t="shared" si="6"/>
        <v>0</v>
      </c>
      <c r="E100" s="2">
        <f t="shared" si="6"/>
        <v>0</v>
      </c>
      <c r="F100" s="2">
        <f t="shared" si="6"/>
        <v>0</v>
      </c>
      <c r="G100" s="2">
        <f t="shared" si="6"/>
        <v>0</v>
      </c>
      <c r="H100" s="2">
        <f t="shared" si="6"/>
        <v>0</v>
      </c>
      <c r="I100" s="2">
        <f t="shared" si="6"/>
        <v>0</v>
      </c>
      <c r="J100" s="2">
        <f t="shared" si="6"/>
        <v>0</v>
      </c>
      <c r="K100" s="2">
        <f t="shared" si="6"/>
        <v>0</v>
      </c>
      <c r="L100" s="2">
        <f t="shared" si="6"/>
        <v>0</v>
      </c>
      <c r="M100" s="2">
        <f t="shared" si="6"/>
        <v>0</v>
      </c>
      <c r="N100" s="2">
        <f t="shared" si="6"/>
        <v>0</v>
      </c>
      <c r="O100" s="2">
        <f t="shared" si="6"/>
        <v>0</v>
      </c>
      <c r="P100" s="2">
        <f t="shared" si="6"/>
        <v>0</v>
      </c>
      <c r="Q100" s="2">
        <f t="shared" si="6"/>
        <v>0</v>
      </c>
      <c r="R100" s="2">
        <f t="shared" si="6"/>
        <v>0</v>
      </c>
      <c r="S100" s="2">
        <f t="shared" si="6"/>
        <v>0</v>
      </c>
      <c r="T100" s="2">
        <f t="shared" si="6"/>
        <v>0</v>
      </c>
      <c r="U100" s="2">
        <f t="shared" si="6"/>
        <v>0</v>
      </c>
      <c r="V100" s="2">
        <f t="shared" si="6"/>
        <v>0</v>
      </c>
      <c r="W100" s="2">
        <f t="shared" si="6"/>
        <v>0</v>
      </c>
      <c r="X100" s="2">
        <f t="shared" si="6"/>
        <v>0</v>
      </c>
      <c r="Y100" s="2">
        <f t="shared" si="6"/>
        <v>0</v>
      </c>
      <c r="Z100" s="2">
        <f t="shared" si="6"/>
        <v>0</v>
      </c>
      <c r="AA100" s="2">
        <f t="shared" si="6"/>
        <v>3625260526672.1353</v>
      </c>
      <c r="AB100" s="2">
        <f t="shared" si="6"/>
        <v>0</v>
      </c>
      <c r="AC100" s="2">
        <f t="shared" si="6"/>
        <v>0</v>
      </c>
      <c r="AD100" s="2">
        <f t="shared" si="6"/>
        <v>0</v>
      </c>
      <c r="AE100" s="2">
        <f t="shared" si="6"/>
        <v>0</v>
      </c>
    </row>
    <row r="101" spans="1:43">
      <c r="A101" s="272" t="s">
        <v>619</v>
      </c>
      <c r="B101" s="2">
        <f t="shared" si="7"/>
        <v>15431062051845.234</v>
      </c>
      <c r="C101" s="2">
        <f t="shared" si="6"/>
        <v>0</v>
      </c>
      <c r="D101" s="2">
        <f t="shared" si="6"/>
        <v>0</v>
      </c>
      <c r="E101" s="2">
        <f t="shared" si="6"/>
        <v>0</v>
      </c>
      <c r="F101" s="2">
        <f t="shared" si="6"/>
        <v>0</v>
      </c>
      <c r="G101" s="2">
        <f t="shared" si="6"/>
        <v>0</v>
      </c>
      <c r="H101" s="2">
        <f t="shared" si="6"/>
        <v>0</v>
      </c>
      <c r="I101" s="2">
        <f t="shared" si="6"/>
        <v>0</v>
      </c>
      <c r="J101" s="2">
        <f t="shared" si="6"/>
        <v>0</v>
      </c>
      <c r="K101" s="2">
        <f t="shared" si="6"/>
        <v>0</v>
      </c>
      <c r="L101" s="2">
        <f t="shared" si="6"/>
        <v>0</v>
      </c>
      <c r="M101" s="2">
        <f t="shared" si="6"/>
        <v>0</v>
      </c>
      <c r="N101" s="2">
        <f t="shared" si="6"/>
        <v>0</v>
      </c>
      <c r="O101" s="2">
        <f t="shared" si="6"/>
        <v>0</v>
      </c>
      <c r="P101" s="2">
        <f t="shared" si="6"/>
        <v>0</v>
      </c>
      <c r="Q101" s="2">
        <f t="shared" si="6"/>
        <v>0</v>
      </c>
      <c r="R101" s="2">
        <f t="shared" si="6"/>
        <v>0</v>
      </c>
      <c r="S101" s="2">
        <f t="shared" si="6"/>
        <v>0</v>
      </c>
      <c r="T101" s="2">
        <f t="shared" si="6"/>
        <v>143798074765.42593</v>
      </c>
      <c r="U101" s="2">
        <f t="shared" si="6"/>
        <v>317491249396.89215</v>
      </c>
      <c r="V101" s="2">
        <f t="shared" si="6"/>
        <v>7748888364535.3945</v>
      </c>
      <c r="W101" s="2">
        <f t="shared" si="6"/>
        <v>12111965447.13723</v>
      </c>
      <c r="X101" s="2">
        <f t="shared" si="6"/>
        <v>0</v>
      </c>
      <c r="Y101" s="2">
        <f t="shared" si="6"/>
        <v>0</v>
      </c>
      <c r="Z101" s="2">
        <f t="shared" si="6"/>
        <v>0</v>
      </c>
      <c r="AA101" s="2">
        <f t="shared" si="6"/>
        <v>1012706861129.5934</v>
      </c>
      <c r="AB101" s="2">
        <f t="shared" si="6"/>
        <v>0</v>
      </c>
      <c r="AC101" s="2">
        <f t="shared" si="6"/>
        <v>0</v>
      </c>
      <c r="AD101" s="2">
        <f t="shared" si="6"/>
        <v>0</v>
      </c>
      <c r="AE101" s="2">
        <f t="shared" si="6"/>
        <v>0</v>
      </c>
    </row>
    <row r="102" spans="1:43">
      <c r="A102" s="272" t="s">
        <v>620</v>
      </c>
      <c r="B102" s="2">
        <f t="shared" si="7"/>
        <v>0</v>
      </c>
      <c r="C102" s="2">
        <f t="shared" si="6"/>
        <v>0</v>
      </c>
      <c r="D102" s="2">
        <f t="shared" si="6"/>
        <v>0</v>
      </c>
      <c r="E102" s="2">
        <f t="shared" si="6"/>
        <v>0</v>
      </c>
      <c r="F102" s="2">
        <f t="shared" si="6"/>
        <v>0</v>
      </c>
      <c r="G102" s="2">
        <f t="shared" si="6"/>
        <v>0</v>
      </c>
      <c r="H102" s="2">
        <f t="shared" si="6"/>
        <v>0</v>
      </c>
      <c r="I102" s="2">
        <f t="shared" si="6"/>
        <v>0</v>
      </c>
      <c r="J102" s="2">
        <f t="shared" si="6"/>
        <v>0</v>
      </c>
      <c r="K102" s="2">
        <f t="shared" si="6"/>
        <v>0</v>
      </c>
      <c r="L102" s="2">
        <f t="shared" si="6"/>
        <v>0</v>
      </c>
      <c r="M102" s="2">
        <f t="shared" si="6"/>
        <v>0</v>
      </c>
      <c r="N102" s="2">
        <f t="shared" si="6"/>
        <v>0</v>
      </c>
      <c r="O102" s="2">
        <f t="shared" si="6"/>
        <v>0</v>
      </c>
      <c r="P102" s="2">
        <f t="shared" si="6"/>
        <v>0</v>
      </c>
      <c r="Q102" s="2">
        <f t="shared" si="6"/>
        <v>0</v>
      </c>
      <c r="R102" s="2">
        <f t="shared" si="6"/>
        <v>0</v>
      </c>
      <c r="S102" s="2">
        <f t="shared" si="6"/>
        <v>0</v>
      </c>
      <c r="T102" s="2">
        <f t="shared" si="6"/>
        <v>0</v>
      </c>
      <c r="U102" s="2">
        <f t="shared" si="6"/>
        <v>0</v>
      </c>
      <c r="V102" s="2">
        <f t="shared" si="6"/>
        <v>0</v>
      </c>
      <c r="W102" s="2">
        <f t="shared" si="6"/>
        <v>0</v>
      </c>
      <c r="X102" s="2">
        <f t="shared" si="6"/>
        <v>0</v>
      </c>
      <c r="Y102" s="2">
        <f t="shared" si="6"/>
        <v>0</v>
      </c>
      <c r="Z102" s="2">
        <f t="shared" si="6"/>
        <v>0</v>
      </c>
      <c r="AA102" s="2">
        <f t="shared" si="6"/>
        <v>0</v>
      </c>
      <c r="AB102" s="2">
        <f t="shared" si="6"/>
        <v>0</v>
      </c>
      <c r="AC102" s="2">
        <f t="shared" si="6"/>
        <v>0</v>
      </c>
      <c r="AD102" s="2">
        <f t="shared" si="6"/>
        <v>0</v>
      </c>
      <c r="AE102" s="2">
        <f t="shared" si="6"/>
        <v>0</v>
      </c>
    </row>
    <row r="103" spans="1:43">
      <c r="A103" s="272" t="s">
        <v>621</v>
      </c>
      <c r="B103" s="2">
        <f t="shared" si="7"/>
        <v>0</v>
      </c>
      <c r="C103" s="2">
        <f t="shared" si="6"/>
        <v>0</v>
      </c>
      <c r="D103" s="2">
        <f t="shared" si="6"/>
        <v>0</v>
      </c>
      <c r="E103" s="2">
        <f t="shared" si="6"/>
        <v>0</v>
      </c>
      <c r="F103" s="2">
        <f t="shared" si="6"/>
        <v>0</v>
      </c>
      <c r="G103" s="2">
        <f t="shared" si="6"/>
        <v>0</v>
      </c>
      <c r="H103" s="2">
        <f t="shared" si="6"/>
        <v>0</v>
      </c>
      <c r="I103" s="2">
        <f t="shared" si="6"/>
        <v>0</v>
      </c>
      <c r="J103" s="2">
        <f t="shared" si="6"/>
        <v>0</v>
      </c>
      <c r="K103" s="2">
        <f t="shared" si="6"/>
        <v>0</v>
      </c>
      <c r="L103" s="2">
        <f t="shared" si="6"/>
        <v>0</v>
      </c>
      <c r="M103" s="2">
        <f t="shared" si="6"/>
        <v>0</v>
      </c>
      <c r="N103" s="2">
        <f t="shared" si="6"/>
        <v>0</v>
      </c>
      <c r="O103" s="2">
        <f t="shared" si="6"/>
        <v>0</v>
      </c>
      <c r="P103" s="2">
        <f t="shared" si="6"/>
        <v>0</v>
      </c>
      <c r="Q103" s="2">
        <f t="shared" si="6"/>
        <v>0</v>
      </c>
      <c r="R103" s="2">
        <f t="shared" si="6"/>
        <v>0</v>
      </c>
      <c r="S103" s="2">
        <f t="shared" si="6"/>
        <v>0</v>
      </c>
      <c r="T103" s="2">
        <f t="shared" si="6"/>
        <v>0</v>
      </c>
      <c r="U103" s="2">
        <f t="shared" si="6"/>
        <v>0</v>
      </c>
      <c r="V103" s="2">
        <f t="shared" si="6"/>
        <v>0</v>
      </c>
      <c r="W103" s="2">
        <f t="shared" si="6"/>
        <v>0</v>
      </c>
      <c r="X103" s="2">
        <f t="shared" si="6"/>
        <v>0</v>
      </c>
      <c r="Y103" s="2">
        <f t="shared" si="6"/>
        <v>0</v>
      </c>
      <c r="Z103" s="2">
        <f t="shared" si="6"/>
        <v>0</v>
      </c>
      <c r="AA103" s="2">
        <f t="shared" si="6"/>
        <v>0</v>
      </c>
      <c r="AB103" s="2">
        <f t="shared" si="6"/>
        <v>0</v>
      </c>
      <c r="AC103" s="2">
        <f t="shared" si="6"/>
        <v>0</v>
      </c>
      <c r="AD103" s="2">
        <f t="shared" si="6"/>
        <v>0</v>
      </c>
      <c r="AE103" s="2">
        <f t="shared" si="6"/>
        <v>0</v>
      </c>
    </row>
    <row r="104" spans="1:43">
      <c r="A104" s="272" t="s">
        <v>622</v>
      </c>
      <c r="B104" s="2">
        <f t="shared" si="7"/>
        <v>0</v>
      </c>
      <c r="C104" s="2">
        <f t="shared" si="6"/>
        <v>0</v>
      </c>
      <c r="D104" s="2">
        <f t="shared" si="6"/>
        <v>0</v>
      </c>
      <c r="E104" s="2">
        <f t="shared" si="6"/>
        <v>0</v>
      </c>
      <c r="F104" s="2">
        <f t="shared" si="6"/>
        <v>0</v>
      </c>
      <c r="G104" s="2">
        <f t="shared" si="6"/>
        <v>0</v>
      </c>
      <c r="H104" s="2">
        <f t="shared" si="6"/>
        <v>0</v>
      </c>
      <c r="I104" s="2">
        <f t="shared" si="6"/>
        <v>0</v>
      </c>
      <c r="J104" s="2">
        <f t="shared" si="6"/>
        <v>0</v>
      </c>
      <c r="K104" s="2">
        <f t="shared" si="6"/>
        <v>0</v>
      </c>
      <c r="L104" s="2">
        <f t="shared" si="6"/>
        <v>0</v>
      </c>
      <c r="M104" s="2">
        <f t="shared" si="6"/>
        <v>0</v>
      </c>
      <c r="N104" s="2">
        <f t="shared" si="6"/>
        <v>0</v>
      </c>
      <c r="O104" s="2">
        <f t="shared" si="6"/>
        <v>0</v>
      </c>
      <c r="P104" s="2">
        <f t="shared" si="6"/>
        <v>0</v>
      </c>
      <c r="Q104" s="2">
        <f t="shared" si="6"/>
        <v>0</v>
      </c>
      <c r="R104" s="2">
        <f t="shared" si="6"/>
        <v>0</v>
      </c>
      <c r="S104" s="2">
        <f t="shared" si="6"/>
        <v>0</v>
      </c>
      <c r="T104" s="2">
        <f t="shared" si="6"/>
        <v>0</v>
      </c>
      <c r="U104" s="2">
        <f t="shared" si="6"/>
        <v>0</v>
      </c>
      <c r="V104" s="2">
        <f t="shared" si="6"/>
        <v>0</v>
      </c>
      <c r="W104" s="2">
        <f t="shared" si="6"/>
        <v>0</v>
      </c>
      <c r="X104" s="2">
        <f t="shared" si="6"/>
        <v>0</v>
      </c>
      <c r="Y104" s="2">
        <f t="shared" si="6"/>
        <v>0</v>
      </c>
      <c r="Z104" s="2">
        <f t="shared" si="6"/>
        <v>0</v>
      </c>
      <c r="AA104" s="2">
        <f t="shared" si="6"/>
        <v>0</v>
      </c>
      <c r="AB104" s="2">
        <f t="shared" si="6"/>
        <v>0</v>
      </c>
      <c r="AC104" s="2">
        <f t="shared" si="6"/>
        <v>0</v>
      </c>
      <c r="AD104" s="2">
        <f t="shared" si="6"/>
        <v>0</v>
      </c>
      <c r="AE104" s="2">
        <f t="shared" si="6"/>
        <v>0</v>
      </c>
    </row>
    <row r="105" spans="1:43">
      <c r="A105" s="272" t="s">
        <v>623</v>
      </c>
      <c r="B105" s="2">
        <f t="shared" si="7"/>
        <v>0</v>
      </c>
      <c r="C105" s="2">
        <f t="shared" si="6"/>
        <v>0</v>
      </c>
      <c r="D105" s="2">
        <f t="shared" si="6"/>
        <v>0</v>
      </c>
      <c r="E105" s="2">
        <f t="shared" si="6"/>
        <v>0</v>
      </c>
      <c r="F105" s="2">
        <f t="shared" si="6"/>
        <v>0</v>
      </c>
      <c r="G105" s="2">
        <f t="shared" si="6"/>
        <v>0</v>
      </c>
      <c r="H105" s="2">
        <f t="shared" si="6"/>
        <v>0</v>
      </c>
      <c r="I105" s="2">
        <f t="shared" si="6"/>
        <v>0</v>
      </c>
      <c r="J105" s="2">
        <f t="shared" si="6"/>
        <v>0</v>
      </c>
      <c r="K105" s="2">
        <f t="shared" si="6"/>
        <v>0</v>
      </c>
      <c r="L105" s="2">
        <f t="shared" si="6"/>
        <v>0</v>
      </c>
      <c r="M105" s="2">
        <f t="shared" si="6"/>
        <v>0</v>
      </c>
      <c r="N105" s="2">
        <f t="shared" si="6"/>
        <v>0</v>
      </c>
      <c r="O105" s="2">
        <f t="shared" si="6"/>
        <v>0</v>
      </c>
      <c r="P105" s="2">
        <f t="shared" si="6"/>
        <v>0</v>
      </c>
      <c r="Q105" s="2">
        <f t="shared" si="6"/>
        <v>0</v>
      </c>
      <c r="R105" s="2">
        <f t="shared" si="6"/>
        <v>0</v>
      </c>
      <c r="S105" s="2">
        <f t="shared" si="6"/>
        <v>0</v>
      </c>
      <c r="T105" s="2">
        <f t="shared" si="6"/>
        <v>0</v>
      </c>
      <c r="U105" s="2">
        <f t="shared" si="6"/>
        <v>0</v>
      </c>
      <c r="V105" s="2">
        <f t="shared" si="6"/>
        <v>0</v>
      </c>
      <c r="W105" s="2">
        <f t="shared" si="6"/>
        <v>0</v>
      </c>
      <c r="X105" s="2">
        <f t="shared" si="6"/>
        <v>0</v>
      </c>
      <c r="Y105" s="2">
        <f t="shared" si="6"/>
        <v>0</v>
      </c>
      <c r="Z105" s="2">
        <f t="shared" si="6"/>
        <v>0</v>
      </c>
      <c r="AA105" s="2">
        <f t="shared" si="6"/>
        <v>0</v>
      </c>
      <c r="AB105" s="2">
        <f t="shared" si="6"/>
        <v>0</v>
      </c>
      <c r="AC105" s="2">
        <f t="shared" si="6"/>
        <v>0</v>
      </c>
      <c r="AD105" s="2">
        <f t="shared" si="6"/>
        <v>0</v>
      </c>
      <c r="AE105" s="2">
        <f t="shared" si="6"/>
        <v>0</v>
      </c>
    </row>
    <row r="106" spans="1:43">
      <c r="A106" s="272" t="s">
        <v>624</v>
      </c>
      <c r="B106" s="2">
        <f t="shared" si="7"/>
        <v>0</v>
      </c>
      <c r="C106" s="2">
        <f t="shared" si="6"/>
        <v>0</v>
      </c>
      <c r="D106" s="2">
        <f t="shared" si="6"/>
        <v>0</v>
      </c>
      <c r="E106" s="2">
        <f t="shared" si="6"/>
        <v>0</v>
      </c>
      <c r="F106" s="2">
        <f t="shared" si="6"/>
        <v>0</v>
      </c>
      <c r="G106" s="2">
        <f t="shared" si="6"/>
        <v>0</v>
      </c>
      <c r="H106" s="2">
        <f t="shared" si="6"/>
        <v>0</v>
      </c>
      <c r="I106" s="2">
        <f t="shared" si="6"/>
        <v>0</v>
      </c>
      <c r="J106" s="2">
        <f t="shared" si="6"/>
        <v>0</v>
      </c>
      <c r="K106" s="2">
        <f t="shared" si="6"/>
        <v>0</v>
      </c>
      <c r="L106" s="2">
        <f t="shared" si="6"/>
        <v>0</v>
      </c>
      <c r="M106" s="2">
        <f t="shared" si="6"/>
        <v>0</v>
      </c>
      <c r="N106" s="2">
        <f t="shared" si="6"/>
        <v>0</v>
      </c>
      <c r="O106" s="2">
        <f t="shared" si="6"/>
        <v>0</v>
      </c>
      <c r="P106" s="2">
        <f t="shared" si="6"/>
        <v>0</v>
      </c>
      <c r="Q106" s="2">
        <f t="shared" si="6"/>
        <v>0</v>
      </c>
      <c r="R106" s="2">
        <f t="shared" si="6"/>
        <v>0</v>
      </c>
      <c r="S106" s="2">
        <f t="shared" si="6"/>
        <v>0</v>
      </c>
      <c r="T106" s="2">
        <f t="shared" si="6"/>
        <v>0</v>
      </c>
      <c r="U106" s="2">
        <f t="shared" si="6"/>
        <v>0</v>
      </c>
      <c r="V106" s="2">
        <f t="shared" si="6"/>
        <v>0</v>
      </c>
      <c r="W106" s="2">
        <f t="shared" si="6"/>
        <v>0</v>
      </c>
      <c r="X106" s="2">
        <f t="shared" si="6"/>
        <v>0</v>
      </c>
      <c r="Y106" s="2">
        <f t="shared" si="6"/>
        <v>0</v>
      </c>
      <c r="Z106" s="2">
        <f t="shared" si="6"/>
        <v>0</v>
      </c>
      <c r="AA106" s="2">
        <f t="shared" si="6"/>
        <v>0</v>
      </c>
      <c r="AB106" s="2">
        <f t="shared" si="6"/>
        <v>0</v>
      </c>
      <c r="AC106" s="2">
        <f t="shared" si="6"/>
        <v>0</v>
      </c>
      <c r="AD106" s="2">
        <f t="shared" si="6"/>
        <v>0</v>
      </c>
      <c r="AE106" s="2">
        <f t="shared" si="6"/>
        <v>0</v>
      </c>
    </row>
    <row r="107" spans="1:43">
      <c r="A107" s="272" t="s">
        <v>612</v>
      </c>
      <c r="B107" s="2">
        <f t="shared" si="7"/>
        <v>0</v>
      </c>
      <c r="C107" s="2">
        <f t="shared" si="6"/>
        <v>0</v>
      </c>
      <c r="D107" s="2">
        <f t="shared" si="6"/>
        <v>0</v>
      </c>
      <c r="E107" s="2">
        <f t="shared" si="6"/>
        <v>0</v>
      </c>
      <c r="F107" s="2">
        <f t="shared" si="6"/>
        <v>0</v>
      </c>
      <c r="G107" s="2">
        <f t="shared" si="6"/>
        <v>0</v>
      </c>
      <c r="H107" s="2">
        <f t="shared" si="6"/>
        <v>0</v>
      </c>
      <c r="I107" s="2">
        <f t="shared" si="6"/>
        <v>0</v>
      </c>
      <c r="J107" s="2">
        <f t="shared" si="6"/>
        <v>0</v>
      </c>
      <c r="K107" s="2">
        <f t="shared" si="6"/>
        <v>0</v>
      </c>
      <c r="L107" s="2">
        <f t="shared" ref="C107:AE116" si="8">SUMIFS(M$50:M$91,$A$50:$A$91,$A107)</f>
        <v>1043186965460.4199</v>
      </c>
      <c r="M107" s="2">
        <f t="shared" si="8"/>
        <v>0</v>
      </c>
      <c r="N107" s="2">
        <f t="shared" si="8"/>
        <v>20411241736.634136</v>
      </c>
      <c r="O107" s="2">
        <f t="shared" si="8"/>
        <v>0</v>
      </c>
      <c r="P107" s="2">
        <f t="shared" si="8"/>
        <v>16170518366.397381</v>
      </c>
      <c r="Q107" s="2">
        <f t="shared" si="8"/>
        <v>0</v>
      </c>
      <c r="R107" s="2">
        <f t="shared" si="8"/>
        <v>51636325056739.383</v>
      </c>
      <c r="S107" s="2">
        <f t="shared" si="8"/>
        <v>459081478956.77747</v>
      </c>
      <c r="T107" s="2">
        <f t="shared" si="8"/>
        <v>0</v>
      </c>
      <c r="U107" s="2">
        <f t="shared" si="8"/>
        <v>0</v>
      </c>
      <c r="V107" s="2">
        <f t="shared" si="8"/>
        <v>0</v>
      </c>
      <c r="W107" s="2">
        <f t="shared" si="8"/>
        <v>0</v>
      </c>
      <c r="X107" s="2">
        <f t="shared" si="8"/>
        <v>11617378514266.623</v>
      </c>
      <c r="Y107" s="2">
        <f t="shared" si="8"/>
        <v>8091731636765.959</v>
      </c>
      <c r="Z107" s="2">
        <f t="shared" si="8"/>
        <v>35002653210169.473</v>
      </c>
      <c r="AA107" s="2">
        <f t="shared" si="8"/>
        <v>733103371347.73438</v>
      </c>
      <c r="AB107" s="2">
        <f t="shared" si="8"/>
        <v>0</v>
      </c>
      <c r="AC107" s="2">
        <f t="shared" si="8"/>
        <v>0</v>
      </c>
      <c r="AD107" s="2">
        <f t="shared" si="8"/>
        <v>0</v>
      </c>
      <c r="AE107" s="2">
        <f t="shared" si="8"/>
        <v>0</v>
      </c>
    </row>
    <row r="108" spans="1:43">
      <c r="A108" s="272" t="s">
        <v>625</v>
      </c>
      <c r="B108" s="2">
        <f t="shared" si="7"/>
        <v>12901382512756.842</v>
      </c>
      <c r="C108" s="2">
        <f t="shared" si="8"/>
        <v>0</v>
      </c>
      <c r="D108" s="2">
        <f t="shared" si="8"/>
        <v>0</v>
      </c>
      <c r="E108" s="2">
        <f t="shared" si="8"/>
        <v>0</v>
      </c>
      <c r="F108" s="2">
        <f t="shared" si="8"/>
        <v>0</v>
      </c>
      <c r="G108" s="2">
        <f t="shared" si="8"/>
        <v>0</v>
      </c>
      <c r="H108" s="2">
        <f t="shared" si="8"/>
        <v>0</v>
      </c>
      <c r="I108" s="2">
        <f t="shared" si="8"/>
        <v>0</v>
      </c>
      <c r="J108" s="2">
        <f t="shared" si="8"/>
        <v>0</v>
      </c>
      <c r="K108" s="2">
        <f t="shared" si="8"/>
        <v>0</v>
      </c>
      <c r="L108" s="2">
        <f t="shared" si="8"/>
        <v>4550996005371.6299</v>
      </c>
      <c r="M108" s="2">
        <f t="shared" si="8"/>
        <v>0</v>
      </c>
      <c r="N108" s="2">
        <f t="shared" si="8"/>
        <v>0</v>
      </c>
      <c r="O108" s="2">
        <f t="shared" si="8"/>
        <v>106138457030.4975</v>
      </c>
      <c r="P108" s="2">
        <f t="shared" si="8"/>
        <v>0</v>
      </c>
      <c r="Q108" s="2">
        <f t="shared" si="8"/>
        <v>0</v>
      </c>
      <c r="R108" s="2">
        <f t="shared" si="8"/>
        <v>156305374806827.13</v>
      </c>
      <c r="S108" s="2">
        <f t="shared" si="8"/>
        <v>0</v>
      </c>
      <c r="T108" s="2">
        <f t="shared" si="8"/>
        <v>0</v>
      </c>
      <c r="U108" s="2">
        <f t="shared" si="8"/>
        <v>0</v>
      </c>
      <c r="V108" s="2">
        <f t="shared" si="8"/>
        <v>0</v>
      </c>
      <c r="W108" s="2">
        <f t="shared" si="8"/>
        <v>0</v>
      </c>
      <c r="X108" s="2">
        <f t="shared" si="8"/>
        <v>11634957463966.188</v>
      </c>
      <c r="Y108" s="2">
        <f t="shared" si="8"/>
        <v>0</v>
      </c>
      <c r="Z108" s="2">
        <f t="shared" si="8"/>
        <v>11078956592761.814</v>
      </c>
      <c r="AA108" s="2">
        <f t="shared" si="8"/>
        <v>5668474666987.9541</v>
      </c>
      <c r="AB108" s="2">
        <f t="shared" si="8"/>
        <v>0</v>
      </c>
      <c r="AC108" s="2">
        <f t="shared" si="8"/>
        <v>0</v>
      </c>
      <c r="AD108" s="2">
        <f t="shared" si="8"/>
        <v>0</v>
      </c>
      <c r="AE108" s="2">
        <f t="shared" si="8"/>
        <v>0</v>
      </c>
    </row>
    <row r="109" spans="1:43">
      <c r="A109" s="272" t="s">
        <v>626</v>
      </c>
      <c r="B109" s="2">
        <f t="shared" si="7"/>
        <v>0</v>
      </c>
      <c r="C109" s="2">
        <f t="shared" si="8"/>
        <v>0</v>
      </c>
      <c r="D109" s="2">
        <f t="shared" si="8"/>
        <v>0</v>
      </c>
      <c r="E109" s="2">
        <f t="shared" si="8"/>
        <v>0</v>
      </c>
      <c r="F109" s="2">
        <f t="shared" si="8"/>
        <v>0</v>
      </c>
      <c r="G109" s="2">
        <f t="shared" si="8"/>
        <v>0</v>
      </c>
      <c r="H109" s="2">
        <f t="shared" si="8"/>
        <v>0</v>
      </c>
      <c r="I109" s="2">
        <f t="shared" si="8"/>
        <v>0</v>
      </c>
      <c r="J109" s="2">
        <f t="shared" si="8"/>
        <v>0</v>
      </c>
      <c r="K109" s="2">
        <f t="shared" si="8"/>
        <v>0</v>
      </c>
      <c r="L109" s="2">
        <f t="shared" si="8"/>
        <v>0</v>
      </c>
      <c r="M109" s="2">
        <f t="shared" si="8"/>
        <v>0</v>
      </c>
      <c r="N109" s="2">
        <f t="shared" si="8"/>
        <v>0</v>
      </c>
      <c r="O109" s="2">
        <f t="shared" si="8"/>
        <v>0</v>
      </c>
      <c r="P109" s="2">
        <f t="shared" si="8"/>
        <v>0</v>
      </c>
      <c r="Q109" s="2">
        <f t="shared" si="8"/>
        <v>0</v>
      </c>
      <c r="R109" s="2">
        <f t="shared" si="8"/>
        <v>0</v>
      </c>
      <c r="S109" s="2">
        <f t="shared" si="8"/>
        <v>0</v>
      </c>
      <c r="T109" s="2">
        <f t="shared" si="8"/>
        <v>0</v>
      </c>
      <c r="U109" s="2">
        <f t="shared" si="8"/>
        <v>0</v>
      </c>
      <c r="V109" s="2">
        <f t="shared" si="8"/>
        <v>0</v>
      </c>
      <c r="W109" s="2">
        <f t="shared" si="8"/>
        <v>0</v>
      </c>
      <c r="X109" s="2">
        <f t="shared" si="8"/>
        <v>0</v>
      </c>
      <c r="Y109" s="2">
        <f t="shared" si="8"/>
        <v>0</v>
      </c>
      <c r="Z109" s="2">
        <f t="shared" si="8"/>
        <v>0</v>
      </c>
      <c r="AA109" s="2">
        <f t="shared" si="8"/>
        <v>0</v>
      </c>
      <c r="AB109" s="2">
        <f t="shared" si="8"/>
        <v>0</v>
      </c>
      <c r="AC109" s="2">
        <f t="shared" si="8"/>
        <v>0</v>
      </c>
      <c r="AD109" s="2">
        <f t="shared" si="8"/>
        <v>0</v>
      </c>
      <c r="AE109" s="2">
        <f t="shared" si="8"/>
        <v>0</v>
      </c>
    </row>
    <row r="110" spans="1:43">
      <c r="A110" s="272" t="s">
        <v>627</v>
      </c>
      <c r="B110" s="2">
        <f t="shared" si="7"/>
        <v>0</v>
      </c>
      <c r="C110" s="2">
        <f t="shared" si="8"/>
        <v>0</v>
      </c>
      <c r="D110" s="2">
        <f t="shared" si="8"/>
        <v>0</v>
      </c>
      <c r="E110" s="2">
        <f t="shared" si="8"/>
        <v>0</v>
      </c>
      <c r="F110" s="2">
        <f t="shared" si="8"/>
        <v>0</v>
      </c>
      <c r="G110" s="2">
        <f t="shared" si="8"/>
        <v>0</v>
      </c>
      <c r="H110" s="2">
        <f t="shared" si="8"/>
        <v>0</v>
      </c>
      <c r="I110" s="2">
        <f t="shared" si="8"/>
        <v>0</v>
      </c>
      <c r="J110" s="2">
        <f t="shared" si="8"/>
        <v>0</v>
      </c>
      <c r="K110" s="2">
        <f t="shared" si="8"/>
        <v>0</v>
      </c>
      <c r="L110" s="2">
        <f t="shared" si="8"/>
        <v>0</v>
      </c>
      <c r="M110" s="2">
        <f t="shared" si="8"/>
        <v>0</v>
      </c>
      <c r="N110" s="2">
        <f t="shared" si="8"/>
        <v>0</v>
      </c>
      <c r="O110" s="2">
        <f t="shared" si="8"/>
        <v>0</v>
      </c>
      <c r="P110" s="2">
        <f t="shared" si="8"/>
        <v>0</v>
      </c>
      <c r="Q110" s="2">
        <f t="shared" si="8"/>
        <v>0</v>
      </c>
      <c r="R110" s="2">
        <f t="shared" si="8"/>
        <v>0</v>
      </c>
      <c r="S110" s="2">
        <f t="shared" si="8"/>
        <v>0</v>
      </c>
      <c r="T110" s="2">
        <f t="shared" si="8"/>
        <v>0</v>
      </c>
      <c r="U110" s="2">
        <f t="shared" si="8"/>
        <v>0</v>
      </c>
      <c r="V110" s="2">
        <f t="shared" si="8"/>
        <v>0</v>
      </c>
      <c r="W110" s="2">
        <f t="shared" si="8"/>
        <v>0</v>
      </c>
      <c r="X110" s="2">
        <f t="shared" si="8"/>
        <v>0</v>
      </c>
      <c r="Y110" s="2">
        <f t="shared" si="8"/>
        <v>0</v>
      </c>
      <c r="Z110" s="2">
        <f t="shared" si="8"/>
        <v>0</v>
      </c>
      <c r="AA110" s="2">
        <f t="shared" si="8"/>
        <v>0</v>
      </c>
      <c r="AB110" s="2">
        <f t="shared" si="8"/>
        <v>0</v>
      </c>
      <c r="AC110" s="2">
        <f t="shared" si="8"/>
        <v>0</v>
      </c>
      <c r="AD110" s="2">
        <f t="shared" si="8"/>
        <v>0</v>
      </c>
      <c r="AE110" s="2">
        <f t="shared" si="8"/>
        <v>0</v>
      </c>
    </row>
    <row r="111" spans="1:43">
      <c r="A111" s="272" t="s">
        <v>628</v>
      </c>
      <c r="B111" s="2">
        <f t="shared" si="7"/>
        <v>9501663645045.6816</v>
      </c>
      <c r="C111" s="2">
        <f t="shared" si="8"/>
        <v>0</v>
      </c>
      <c r="D111" s="2">
        <f t="shared" si="8"/>
        <v>0</v>
      </c>
      <c r="E111" s="2">
        <f t="shared" si="8"/>
        <v>0</v>
      </c>
      <c r="F111" s="2">
        <f t="shared" si="8"/>
        <v>0</v>
      </c>
      <c r="G111" s="2">
        <f t="shared" si="8"/>
        <v>0</v>
      </c>
      <c r="H111" s="2">
        <f t="shared" si="8"/>
        <v>0</v>
      </c>
      <c r="I111" s="2">
        <f t="shared" si="8"/>
        <v>0</v>
      </c>
      <c r="J111" s="2">
        <f t="shared" si="8"/>
        <v>0</v>
      </c>
      <c r="K111" s="2">
        <f t="shared" si="8"/>
        <v>0</v>
      </c>
      <c r="L111" s="2">
        <f t="shared" si="8"/>
        <v>2218502205976.3623</v>
      </c>
      <c r="M111" s="2">
        <f t="shared" si="8"/>
        <v>0</v>
      </c>
      <c r="N111" s="2">
        <f t="shared" si="8"/>
        <v>0</v>
      </c>
      <c r="O111" s="2">
        <f t="shared" si="8"/>
        <v>0</v>
      </c>
      <c r="P111" s="2">
        <f t="shared" si="8"/>
        <v>0</v>
      </c>
      <c r="Q111" s="2">
        <f t="shared" si="8"/>
        <v>0</v>
      </c>
      <c r="R111" s="2">
        <f t="shared" si="8"/>
        <v>0</v>
      </c>
      <c r="S111" s="2">
        <f t="shared" si="8"/>
        <v>0</v>
      </c>
      <c r="T111" s="2">
        <f t="shared" si="8"/>
        <v>0</v>
      </c>
      <c r="U111" s="2">
        <f t="shared" si="8"/>
        <v>0</v>
      </c>
      <c r="V111" s="2">
        <f t="shared" si="8"/>
        <v>0</v>
      </c>
      <c r="W111" s="2">
        <f t="shared" si="8"/>
        <v>0</v>
      </c>
      <c r="X111" s="2">
        <f t="shared" si="8"/>
        <v>0</v>
      </c>
      <c r="Y111" s="2">
        <f t="shared" si="8"/>
        <v>0</v>
      </c>
      <c r="Z111" s="2">
        <f t="shared" si="8"/>
        <v>0</v>
      </c>
      <c r="AA111" s="2">
        <f t="shared" si="8"/>
        <v>1276153048367.741</v>
      </c>
      <c r="AB111" s="2">
        <f t="shared" si="8"/>
        <v>0</v>
      </c>
      <c r="AC111" s="2">
        <f t="shared" si="8"/>
        <v>0</v>
      </c>
      <c r="AD111" s="2">
        <f t="shared" si="8"/>
        <v>0</v>
      </c>
      <c r="AE111" s="2">
        <f t="shared" si="8"/>
        <v>0</v>
      </c>
    </row>
    <row r="112" spans="1:43">
      <c r="A112" s="272" t="s">
        <v>629</v>
      </c>
      <c r="B112" s="2">
        <f t="shared" si="7"/>
        <v>2358650875096.4292</v>
      </c>
      <c r="C112" s="2">
        <f t="shared" si="8"/>
        <v>0</v>
      </c>
      <c r="D112" s="2">
        <f t="shared" si="8"/>
        <v>0</v>
      </c>
      <c r="E112" s="2">
        <f t="shared" si="8"/>
        <v>0</v>
      </c>
      <c r="F112" s="2">
        <f t="shared" si="8"/>
        <v>0</v>
      </c>
      <c r="G112" s="2">
        <f t="shared" si="8"/>
        <v>0</v>
      </c>
      <c r="H112" s="2">
        <f t="shared" si="8"/>
        <v>0</v>
      </c>
      <c r="I112" s="2">
        <f t="shared" si="8"/>
        <v>0</v>
      </c>
      <c r="J112" s="2">
        <f t="shared" si="8"/>
        <v>0</v>
      </c>
      <c r="K112" s="2">
        <f t="shared" si="8"/>
        <v>0</v>
      </c>
      <c r="L112" s="2">
        <f t="shared" si="8"/>
        <v>0</v>
      </c>
      <c r="M112" s="2">
        <f t="shared" si="8"/>
        <v>0</v>
      </c>
      <c r="N112" s="2">
        <f t="shared" si="8"/>
        <v>0</v>
      </c>
      <c r="O112" s="2">
        <f t="shared" si="8"/>
        <v>0</v>
      </c>
      <c r="P112" s="2">
        <f t="shared" si="8"/>
        <v>0</v>
      </c>
      <c r="Q112" s="2">
        <f t="shared" si="8"/>
        <v>0</v>
      </c>
      <c r="R112" s="2">
        <f t="shared" si="8"/>
        <v>0</v>
      </c>
      <c r="S112" s="2">
        <f t="shared" si="8"/>
        <v>0</v>
      </c>
      <c r="T112" s="2">
        <f t="shared" si="8"/>
        <v>0</v>
      </c>
      <c r="U112" s="2">
        <f t="shared" si="8"/>
        <v>0</v>
      </c>
      <c r="V112" s="2">
        <f t="shared" si="8"/>
        <v>0</v>
      </c>
      <c r="W112" s="2">
        <f t="shared" si="8"/>
        <v>0</v>
      </c>
      <c r="X112" s="2">
        <f t="shared" si="8"/>
        <v>0</v>
      </c>
      <c r="Y112" s="2">
        <f t="shared" si="8"/>
        <v>0</v>
      </c>
      <c r="Z112" s="2">
        <f t="shared" si="8"/>
        <v>0</v>
      </c>
      <c r="AA112" s="2">
        <f t="shared" si="8"/>
        <v>568244114884.77734</v>
      </c>
      <c r="AB112" s="2">
        <f t="shared" si="8"/>
        <v>0</v>
      </c>
      <c r="AC112" s="2">
        <f t="shared" si="8"/>
        <v>0</v>
      </c>
      <c r="AD112" s="2">
        <f t="shared" si="8"/>
        <v>0</v>
      </c>
      <c r="AE112" s="2">
        <f t="shared" si="8"/>
        <v>0</v>
      </c>
    </row>
    <row r="113" spans="1:31">
      <c r="A113" s="272" t="s">
        <v>630</v>
      </c>
      <c r="B113" s="2">
        <f t="shared" si="7"/>
        <v>0</v>
      </c>
      <c r="C113" s="2">
        <f t="shared" si="8"/>
        <v>0</v>
      </c>
      <c r="D113" s="2">
        <f t="shared" si="8"/>
        <v>0</v>
      </c>
      <c r="E113" s="2">
        <f t="shared" si="8"/>
        <v>0</v>
      </c>
      <c r="F113" s="2">
        <f t="shared" si="8"/>
        <v>0</v>
      </c>
      <c r="G113" s="2">
        <f t="shared" si="8"/>
        <v>0</v>
      </c>
      <c r="H113" s="2">
        <f t="shared" si="8"/>
        <v>0</v>
      </c>
      <c r="I113" s="2">
        <f t="shared" si="8"/>
        <v>0</v>
      </c>
      <c r="J113" s="2">
        <f t="shared" si="8"/>
        <v>0</v>
      </c>
      <c r="K113" s="2">
        <f t="shared" si="8"/>
        <v>0</v>
      </c>
      <c r="L113" s="2">
        <f t="shared" si="8"/>
        <v>0</v>
      </c>
      <c r="M113" s="2">
        <f t="shared" si="8"/>
        <v>0</v>
      </c>
      <c r="N113" s="2">
        <f t="shared" si="8"/>
        <v>0</v>
      </c>
      <c r="O113" s="2">
        <f t="shared" si="8"/>
        <v>0</v>
      </c>
      <c r="P113" s="2">
        <f t="shared" si="8"/>
        <v>0</v>
      </c>
      <c r="Q113" s="2">
        <f t="shared" si="8"/>
        <v>0</v>
      </c>
      <c r="R113" s="2">
        <f t="shared" si="8"/>
        <v>0</v>
      </c>
      <c r="S113" s="2">
        <f t="shared" si="8"/>
        <v>0</v>
      </c>
      <c r="T113" s="2">
        <f t="shared" si="8"/>
        <v>0</v>
      </c>
      <c r="U113" s="2">
        <f t="shared" si="8"/>
        <v>0</v>
      </c>
      <c r="V113" s="2">
        <f t="shared" si="8"/>
        <v>0</v>
      </c>
      <c r="W113" s="2">
        <f t="shared" si="8"/>
        <v>0</v>
      </c>
      <c r="X113" s="2">
        <f t="shared" si="8"/>
        <v>0</v>
      </c>
      <c r="Y113" s="2">
        <f t="shared" si="8"/>
        <v>0</v>
      </c>
      <c r="Z113" s="2">
        <f t="shared" si="8"/>
        <v>0</v>
      </c>
      <c r="AA113" s="2">
        <f t="shared" si="8"/>
        <v>0</v>
      </c>
      <c r="AB113" s="2">
        <f t="shared" si="8"/>
        <v>0</v>
      </c>
      <c r="AC113" s="2">
        <f t="shared" si="8"/>
        <v>0</v>
      </c>
      <c r="AD113" s="2">
        <f t="shared" si="8"/>
        <v>0</v>
      </c>
      <c r="AE113" s="2">
        <f t="shared" si="8"/>
        <v>0</v>
      </c>
    </row>
    <row r="114" spans="1:31">
      <c r="A114" s="272" t="s">
        <v>631</v>
      </c>
      <c r="B114" s="2">
        <f t="shared" si="7"/>
        <v>0</v>
      </c>
      <c r="C114" s="2">
        <f t="shared" si="8"/>
        <v>0</v>
      </c>
      <c r="D114" s="2">
        <f t="shared" si="8"/>
        <v>0</v>
      </c>
      <c r="E114" s="2">
        <f t="shared" si="8"/>
        <v>0</v>
      </c>
      <c r="F114" s="2">
        <f t="shared" si="8"/>
        <v>0</v>
      </c>
      <c r="G114" s="2">
        <f t="shared" si="8"/>
        <v>0</v>
      </c>
      <c r="H114" s="2">
        <f t="shared" si="8"/>
        <v>0</v>
      </c>
      <c r="I114" s="2">
        <f t="shared" si="8"/>
        <v>0</v>
      </c>
      <c r="J114" s="2">
        <f t="shared" si="8"/>
        <v>0</v>
      </c>
      <c r="K114" s="2">
        <f t="shared" si="8"/>
        <v>0</v>
      </c>
      <c r="L114" s="2">
        <f t="shared" si="8"/>
        <v>0</v>
      </c>
      <c r="M114" s="2">
        <f t="shared" si="8"/>
        <v>0</v>
      </c>
      <c r="N114" s="2">
        <f t="shared" si="8"/>
        <v>0</v>
      </c>
      <c r="O114" s="2">
        <f t="shared" si="8"/>
        <v>0</v>
      </c>
      <c r="P114" s="2">
        <f t="shared" si="8"/>
        <v>0</v>
      </c>
      <c r="Q114" s="2">
        <f t="shared" si="8"/>
        <v>0</v>
      </c>
      <c r="R114" s="2">
        <f t="shared" si="8"/>
        <v>0</v>
      </c>
      <c r="S114" s="2">
        <f t="shared" si="8"/>
        <v>0</v>
      </c>
      <c r="T114" s="2">
        <f t="shared" si="8"/>
        <v>0</v>
      </c>
      <c r="U114" s="2">
        <f t="shared" si="8"/>
        <v>0</v>
      </c>
      <c r="V114" s="2">
        <f t="shared" si="8"/>
        <v>0</v>
      </c>
      <c r="W114" s="2">
        <f t="shared" si="8"/>
        <v>0</v>
      </c>
      <c r="X114" s="2">
        <f t="shared" si="8"/>
        <v>0</v>
      </c>
      <c r="Y114" s="2">
        <f t="shared" si="8"/>
        <v>0</v>
      </c>
      <c r="Z114" s="2">
        <f t="shared" si="8"/>
        <v>0</v>
      </c>
      <c r="AA114" s="2">
        <f t="shared" si="8"/>
        <v>0</v>
      </c>
      <c r="AB114" s="2">
        <f t="shared" si="8"/>
        <v>0</v>
      </c>
      <c r="AC114" s="2">
        <f t="shared" si="8"/>
        <v>0</v>
      </c>
      <c r="AD114" s="2">
        <f t="shared" si="8"/>
        <v>0</v>
      </c>
      <c r="AE114" s="2">
        <f t="shared" si="8"/>
        <v>0</v>
      </c>
    </row>
    <row r="115" spans="1:31">
      <c r="A115" s="272" t="s">
        <v>632</v>
      </c>
      <c r="B115" s="2">
        <f t="shared" si="7"/>
        <v>0</v>
      </c>
      <c r="C115" s="2">
        <f t="shared" si="8"/>
        <v>0</v>
      </c>
      <c r="D115" s="2">
        <f t="shared" si="8"/>
        <v>0</v>
      </c>
      <c r="E115" s="2">
        <f t="shared" si="8"/>
        <v>0</v>
      </c>
      <c r="F115" s="2">
        <f t="shared" si="8"/>
        <v>0</v>
      </c>
      <c r="G115" s="2">
        <f t="shared" si="8"/>
        <v>0</v>
      </c>
      <c r="H115" s="2">
        <f t="shared" si="8"/>
        <v>0</v>
      </c>
      <c r="I115" s="2">
        <f t="shared" si="8"/>
        <v>0</v>
      </c>
      <c r="J115" s="2">
        <f t="shared" si="8"/>
        <v>0</v>
      </c>
      <c r="K115" s="2">
        <f t="shared" si="8"/>
        <v>0</v>
      </c>
      <c r="L115" s="2">
        <f t="shared" si="8"/>
        <v>0</v>
      </c>
      <c r="M115" s="2">
        <f t="shared" si="8"/>
        <v>0</v>
      </c>
      <c r="N115" s="2">
        <f t="shared" si="8"/>
        <v>0</v>
      </c>
      <c r="O115" s="2">
        <f t="shared" si="8"/>
        <v>0</v>
      </c>
      <c r="P115" s="2">
        <f t="shared" si="8"/>
        <v>0</v>
      </c>
      <c r="Q115" s="2">
        <f t="shared" si="8"/>
        <v>0</v>
      </c>
      <c r="R115" s="2">
        <f t="shared" si="8"/>
        <v>0</v>
      </c>
      <c r="S115" s="2">
        <f t="shared" si="8"/>
        <v>0</v>
      </c>
      <c r="T115" s="2">
        <f t="shared" si="8"/>
        <v>0</v>
      </c>
      <c r="U115" s="2">
        <f t="shared" si="8"/>
        <v>0</v>
      </c>
      <c r="V115" s="2">
        <f t="shared" si="8"/>
        <v>0</v>
      </c>
      <c r="W115" s="2">
        <f t="shared" si="8"/>
        <v>0</v>
      </c>
      <c r="X115" s="2">
        <f t="shared" si="8"/>
        <v>0</v>
      </c>
      <c r="Y115" s="2">
        <f t="shared" si="8"/>
        <v>0</v>
      </c>
      <c r="Z115" s="2">
        <f t="shared" si="8"/>
        <v>0</v>
      </c>
      <c r="AA115" s="2">
        <f t="shared" si="8"/>
        <v>0</v>
      </c>
      <c r="AB115" s="2">
        <f t="shared" si="8"/>
        <v>0</v>
      </c>
      <c r="AC115" s="2">
        <f t="shared" si="8"/>
        <v>0</v>
      </c>
      <c r="AD115" s="2">
        <f t="shared" si="8"/>
        <v>0</v>
      </c>
      <c r="AE115" s="2">
        <f t="shared" si="8"/>
        <v>0</v>
      </c>
    </row>
    <row r="116" spans="1:31">
      <c r="A116" s="272" t="s">
        <v>633</v>
      </c>
      <c r="B116" s="2">
        <f t="shared" si="7"/>
        <v>0</v>
      </c>
      <c r="C116" s="2">
        <f t="shared" si="8"/>
        <v>0</v>
      </c>
      <c r="D116" s="2">
        <f t="shared" si="8"/>
        <v>0</v>
      </c>
      <c r="E116" s="2">
        <f t="shared" si="8"/>
        <v>0</v>
      </c>
      <c r="F116" s="2">
        <f t="shared" ref="C116:AE123" si="9">SUMIFS(G$50:G$91,$A$50:$A$91,$A116)</f>
        <v>0</v>
      </c>
      <c r="G116" s="2">
        <f t="shared" si="9"/>
        <v>0</v>
      </c>
      <c r="H116" s="2">
        <f t="shared" si="9"/>
        <v>0</v>
      </c>
      <c r="I116" s="2">
        <f t="shared" si="9"/>
        <v>0</v>
      </c>
      <c r="J116" s="2">
        <f t="shared" si="9"/>
        <v>0</v>
      </c>
      <c r="K116" s="2">
        <f t="shared" si="9"/>
        <v>0</v>
      </c>
      <c r="L116" s="2">
        <f t="shared" si="9"/>
        <v>0</v>
      </c>
      <c r="M116" s="2">
        <f t="shared" si="9"/>
        <v>0</v>
      </c>
      <c r="N116" s="2">
        <f t="shared" si="9"/>
        <v>0</v>
      </c>
      <c r="O116" s="2">
        <f t="shared" si="9"/>
        <v>0</v>
      </c>
      <c r="P116" s="2">
        <f t="shared" si="9"/>
        <v>0</v>
      </c>
      <c r="Q116" s="2">
        <f t="shared" si="9"/>
        <v>0</v>
      </c>
      <c r="R116" s="2">
        <f t="shared" si="9"/>
        <v>0</v>
      </c>
      <c r="S116" s="2">
        <f t="shared" si="9"/>
        <v>0</v>
      </c>
      <c r="T116" s="2">
        <f t="shared" si="9"/>
        <v>0</v>
      </c>
      <c r="U116" s="2">
        <f t="shared" si="9"/>
        <v>0</v>
      </c>
      <c r="V116" s="2">
        <f t="shared" si="9"/>
        <v>0</v>
      </c>
      <c r="W116" s="2">
        <f t="shared" si="9"/>
        <v>0</v>
      </c>
      <c r="X116" s="2">
        <f t="shared" si="9"/>
        <v>0</v>
      </c>
      <c r="Y116" s="2">
        <f t="shared" si="9"/>
        <v>0</v>
      </c>
      <c r="Z116" s="2">
        <f t="shared" si="9"/>
        <v>0</v>
      </c>
      <c r="AA116" s="2">
        <f t="shared" si="9"/>
        <v>0</v>
      </c>
      <c r="AB116" s="2">
        <f t="shared" si="9"/>
        <v>0</v>
      </c>
      <c r="AC116" s="2">
        <f t="shared" si="9"/>
        <v>0</v>
      </c>
      <c r="AD116" s="2">
        <f t="shared" si="9"/>
        <v>0</v>
      </c>
      <c r="AE116" s="2">
        <f t="shared" si="9"/>
        <v>0</v>
      </c>
    </row>
    <row r="117" spans="1:31">
      <c r="A117" s="272" t="s">
        <v>634</v>
      </c>
      <c r="B117" s="2">
        <f t="shared" si="7"/>
        <v>0</v>
      </c>
      <c r="C117" s="2">
        <f t="shared" si="9"/>
        <v>0</v>
      </c>
      <c r="D117" s="2">
        <f t="shared" si="9"/>
        <v>0</v>
      </c>
      <c r="E117" s="2">
        <f t="shared" si="9"/>
        <v>0</v>
      </c>
      <c r="F117" s="2">
        <f t="shared" si="9"/>
        <v>0</v>
      </c>
      <c r="G117" s="2">
        <f t="shared" si="9"/>
        <v>0</v>
      </c>
      <c r="H117" s="2">
        <f t="shared" si="9"/>
        <v>0</v>
      </c>
      <c r="I117" s="2">
        <f t="shared" si="9"/>
        <v>0</v>
      </c>
      <c r="J117" s="2">
        <f t="shared" si="9"/>
        <v>0</v>
      </c>
      <c r="K117" s="2">
        <f t="shared" si="9"/>
        <v>0</v>
      </c>
      <c r="L117" s="2">
        <f t="shared" si="9"/>
        <v>0</v>
      </c>
      <c r="M117" s="2">
        <f t="shared" si="9"/>
        <v>0</v>
      </c>
      <c r="N117" s="2">
        <f t="shared" si="9"/>
        <v>0</v>
      </c>
      <c r="O117" s="2">
        <f t="shared" si="9"/>
        <v>0</v>
      </c>
      <c r="P117" s="2">
        <f t="shared" si="9"/>
        <v>0</v>
      </c>
      <c r="Q117" s="2">
        <f t="shared" si="9"/>
        <v>0</v>
      </c>
      <c r="R117" s="2">
        <f t="shared" si="9"/>
        <v>0</v>
      </c>
      <c r="S117" s="2">
        <f t="shared" si="9"/>
        <v>0</v>
      </c>
      <c r="T117" s="2">
        <f t="shared" si="9"/>
        <v>0</v>
      </c>
      <c r="U117" s="2">
        <f t="shared" si="9"/>
        <v>0</v>
      </c>
      <c r="V117" s="2">
        <f t="shared" si="9"/>
        <v>0</v>
      </c>
      <c r="W117" s="2">
        <f t="shared" si="9"/>
        <v>0</v>
      </c>
      <c r="X117" s="2">
        <f t="shared" si="9"/>
        <v>0</v>
      </c>
      <c r="Y117" s="2">
        <f t="shared" si="9"/>
        <v>0</v>
      </c>
      <c r="Z117" s="2">
        <f t="shared" si="9"/>
        <v>0</v>
      </c>
      <c r="AA117" s="2">
        <f t="shared" si="9"/>
        <v>0</v>
      </c>
      <c r="AB117" s="2">
        <f t="shared" si="9"/>
        <v>0</v>
      </c>
      <c r="AC117" s="2">
        <f t="shared" si="9"/>
        <v>0</v>
      </c>
      <c r="AD117" s="2">
        <f t="shared" si="9"/>
        <v>0</v>
      </c>
      <c r="AE117" s="2">
        <f t="shared" si="9"/>
        <v>0</v>
      </c>
    </row>
    <row r="118" spans="1:31">
      <c r="A118" s="272" t="s">
        <v>635</v>
      </c>
      <c r="B118" s="2">
        <f t="shared" si="7"/>
        <v>0</v>
      </c>
      <c r="C118" s="2">
        <f t="shared" si="9"/>
        <v>0</v>
      </c>
      <c r="D118" s="2">
        <f t="shared" si="9"/>
        <v>0</v>
      </c>
      <c r="E118" s="2">
        <f t="shared" si="9"/>
        <v>0</v>
      </c>
      <c r="F118" s="2">
        <f t="shared" si="9"/>
        <v>0</v>
      </c>
      <c r="G118" s="2">
        <f t="shared" si="9"/>
        <v>0</v>
      </c>
      <c r="H118" s="2">
        <f t="shared" si="9"/>
        <v>0</v>
      </c>
      <c r="I118" s="2">
        <f t="shared" si="9"/>
        <v>0</v>
      </c>
      <c r="J118" s="2">
        <f t="shared" si="9"/>
        <v>0</v>
      </c>
      <c r="K118" s="2">
        <f t="shared" si="9"/>
        <v>0</v>
      </c>
      <c r="L118" s="2">
        <f t="shared" si="9"/>
        <v>0</v>
      </c>
      <c r="M118" s="2">
        <f t="shared" si="9"/>
        <v>0</v>
      </c>
      <c r="N118" s="2">
        <f t="shared" si="9"/>
        <v>0</v>
      </c>
      <c r="O118" s="2">
        <f t="shared" si="9"/>
        <v>0</v>
      </c>
      <c r="P118" s="2">
        <f t="shared" si="9"/>
        <v>0</v>
      </c>
      <c r="Q118" s="2">
        <f t="shared" si="9"/>
        <v>0</v>
      </c>
      <c r="R118" s="2">
        <f t="shared" si="9"/>
        <v>0</v>
      </c>
      <c r="S118" s="2">
        <f t="shared" si="9"/>
        <v>0</v>
      </c>
      <c r="T118" s="2">
        <f t="shared" si="9"/>
        <v>0</v>
      </c>
      <c r="U118" s="2">
        <f t="shared" si="9"/>
        <v>0</v>
      </c>
      <c r="V118" s="2">
        <f t="shared" si="9"/>
        <v>0</v>
      </c>
      <c r="W118" s="2">
        <f t="shared" si="9"/>
        <v>0</v>
      </c>
      <c r="X118" s="2">
        <f t="shared" si="9"/>
        <v>0</v>
      </c>
      <c r="Y118" s="2">
        <f t="shared" si="9"/>
        <v>0</v>
      </c>
      <c r="Z118" s="2">
        <f t="shared" si="9"/>
        <v>0</v>
      </c>
      <c r="AA118" s="2">
        <f t="shared" si="9"/>
        <v>0</v>
      </c>
      <c r="AB118" s="2">
        <f t="shared" si="9"/>
        <v>0</v>
      </c>
      <c r="AC118" s="2">
        <f t="shared" si="9"/>
        <v>0</v>
      </c>
      <c r="AD118" s="2">
        <f t="shared" si="9"/>
        <v>0</v>
      </c>
      <c r="AE118" s="2">
        <f t="shared" si="9"/>
        <v>0</v>
      </c>
    </row>
    <row r="119" spans="1:31">
      <c r="A119" s="272" t="s">
        <v>636</v>
      </c>
      <c r="B119" s="2">
        <f t="shared" si="7"/>
        <v>0</v>
      </c>
      <c r="C119" s="2">
        <f t="shared" si="9"/>
        <v>0</v>
      </c>
      <c r="D119" s="2">
        <f t="shared" si="9"/>
        <v>0</v>
      </c>
      <c r="E119" s="2">
        <f t="shared" si="9"/>
        <v>0</v>
      </c>
      <c r="F119" s="2">
        <f t="shared" si="9"/>
        <v>0</v>
      </c>
      <c r="G119" s="2">
        <f t="shared" si="9"/>
        <v>0</v>
      </c>
      <c r="H119" s="2">
        <f t="shared" si="9"/>
        <v>0</v>
      </c>
      <c r="I119" s="2">
        <f t="shared" si="9"/>
        <v>0</v>
      </c>
      <c r="J119" s="2">
        <f t="shared" si="9"/>
        <v>0</v>
      </c>
      <c r="K119" s="2">
        <f t="shared" si="9"/>
        <v>0</v>
      </c>
      <c r="L119" s="2">
        <f t="shared" si="9"/>
        <v>0</v>
      </c>
      <c r="M119" s="2">
        <f t="shared" si="9"/>
        <v>0</v>
      </c>
      <c r="N119" s="2">
        <f t="shared" si="9"/>
        <v>0</v>
      </c>
      <c r="O119" s="2">
        <f t="shared" si="9"/>
        <v>0</v>
      </c>
      <c r="P119" s="2">
        <f t="shared" si="9"/>
        <v>0</v>
      </c>
      <c r="Q119" s="2">
        <f t="shared" si="9"/>
        <v>0</v>
      </c>
      <c r="R119" s="2">
        <f t="shared" si="9"/>
        <v>0</v>
      </c>
      <c r="S119" s="2">
        <f t="shared" si="9"/>
        <v>0</v>
      </c>
      <c r="T119" s="2">
        <f t="shared" si="9"/>
        <v>0</v>
      </c>
      <c r="U119" s="2">
        <f t="shared" si="9"/>
        <v>0</v>
      </c>
      <c r="V119" s="2">
        <f t="shared" si="9"/>
        <v>0</v>
      </c>
      <c r="W119" s="2">
        <f t="shared" si="9"/>
        <v>0</v>
      </c>
      <c r="X119" s="2">
        <f t="shared" si="9"/>
        <v>0</v>
      </c>
      <c r="Y119" s="2">
        <f t="shared" si="9"/>
        <v>0</v>
      </c>
      <c r="Z119" s="2">
        <f t="shared" si="9"/>
        <v>0</v>
      </c>
      <c r="AA119" s="2">
        <f t="shared" si="9"/>
        <v>0</v>
      </c>
      <c r="AB119" s="2">
        <f t="shared" si="9"/>
        <v>0</v>
      </c>
      <c r="AC119" s="2">
        <f t="shared" si="9"/>
        <v>0</v>
      </c>
      <c r="AD119" s="2">
        <f t="shared" si="9"/>
        <v>0</v>
      </c>
      <c r="AE119" s="2">
        <f t="shared" si="9"/>
        <v>0</v>
      </c>
    </row>
    <row r="120" spans="1:31">
      <c r="A120" s="272" t="s">
        <v>637</v>
      </c>
      <c r="B120" s="2">
        <f t="shared" si="7"/>
        <v>0</v>
      </c>
      <c r="C120" s="2">
        <f t="shared" si="9"/>
        <v>0</v>
      </c>
      <c r="D120" s="2">
        <f t="shared" si="9"/>
        <v>0</v>
      </c>
      <c r="E120" s="2">
        <f t="shared" si="9"/>
        <v>0</v>
      </c>
      <c r="F120" s="2">
        <f t="shared" si="9"/>
        <v>0</v>
      </c>
      <c r="G120" s="2">
        <f t="shared" si="9"/>
        <v>0</v>
      </c>
      <c r="H120" s="2">
        <f t="shared" si="9"/>
        <v>0</v>
      </c>
      <c r="I120" s="2">
        <f t="shared" si="9"/>
        <v>0</v>
      </c>
      <c r="J120" s="2">
        <f t="shared" si="9"/>
        <v>0</v>
      </c>
      <c r="K120" s="2">
        <f t="shared" si="9"/>
        <v>0</v>
      </c>
      <c r="L120" s="2">
        <f t="shared" si="9"/>
        <v>0</v>
      </c>
      <c r="M120" s="2">
        <f t="shared" si="9"/>
        <v>0</v>
      </c>
      <c r="N120" s="2">
        <f t="shared" si="9"/>
        <v>0</v>
      </c>
      <c r="O120" s="2">
        <f t="shared" si="9"/>
        <v>0</v>
      </c>
      <c r="P120" s="2">
        <f t="shared" si="9"/>
        <v>0</v>
      </c>
      <c r="Q120" s="2">
        <f t="shared" si="9"/>
        <v>0</v>
      </c>
      <c r="R120" s="2">
        <f t="shared" si="9"/>
        <v>0</v>
      </c>
      <c r="S120" s="2">
        <f t="shared" si="9"/>
        <v>0</v>
      </c>
      <c r="T120" s="2">
        <f t="shared" si="9"/>
        <v>0</v>
      </c>
      <c r="U120" s="2">
        <f t="shared" si="9"/>
        <v>0</v>
      </c>
      <c r="V120" s="2">
        <f t="shared" si="9"/>
        <v>0</v>
      </c>
      <c r="W120" s="2">
        <f t="shared" si="9"/>
        <v>0</v>
      </c>
      <c r="X120" s="2">
        <f t="shared" si="9"/>
        <v>0</v>
      </c>
      <c r="Y120" s="2">
        <f t="shared" si="9"/>
        <v>0</v>
      </c>
      <c r="Z120" s="2">
        <f t="shared" si="9"/>
        <v>0</v>
      </c>
      <c r="AA120" s="2">
        <f t="shared" si="9"/>
        <v>0</v>
      </c>
      <c r="AB120" s="2">
        <f t="shared" si="9"/>
        <v>0</v>
      </c>
      <c r="AC120" s="2">
        <f t="shared" si="9"/>
        <v>0</v>
      </c>
      <c r="AD120" s="2">
        <f t="shared" si="9"/>
        <v>0</v>
      </c>
      <c r="AE120" s="2">
        <f t="shared" si="9"/>
        <v>0</v>
      </c>
    </row>
    <row r="121" spans="1:31">
      <c r="A121" s="272" t="s">
        <v>638</v>
      </c>
      <c r="B121" s="2">
        <f t="shared" si="7"/>
        <v>0</v>
      </c>
      <c r="C121" s="2">
        <f t="shared" si="9"/>
        <v>0</v>
      </c>
      <c r="D121" s="2">
        <f t="shared" si="9"/>
        <v>0</v>
      </c>
      <c r="E121" s="2">
        <f t="shared" si="9"/>
        <v>0</v>
      </c>
      <c r="F121" s="2">
        <f t="shared" si="9"/>
        <v>0</v>
      </c>
      <c r="G121" s="2">
        <f t="shared" si="9"/>
        <v>0</v>
      </c>
      <c r="H121" s="2">
        <f t="shared" si="9"/>
        <v>0</v>
      </c>
      <c r="I121" s="2">
        <f t="shared" si="9"/>
        <v>0</v>
      </c>
      <c r="J121" s="2">
        <f t="shared" si="9"/>
        <v>0</v>
      </c>
      <c r="K121" s="2">
        <f t="shared" si="9"/>
        <v>0</v>
      </c>
      <c r="L121" s="2">
        <f t="shared" si="9"/>
        <v>0</v>
      </c>
      <c r="M121" s="2">
        <f t="shared" si="9"/>
        <v>0</v>
      </c>
      <c r="N121" s="2">
        <f t="shared" si="9"/>
        <v>0</v>
      </c>
      <c r="O121" s="2">
        <f t="shared" si="9"/>
        <v>0</v>
      </c>
      <c r="P121" s="2">
        <f t="shared" si="9"/>
        <v>0</v>
      </c>
      <c r="Q121" s="2">
        <f t="shared" si="9"/>
        <v>0</v>
      </c>
      <c r="R121" s="2">
        <f t="shared" si="9"/>
        <v>0</v>
      </c>
      <c r="S121" s="2">
        <f t="shared" si="9"/>
        <v>0</v>
      </c>
      <c r="T121" s="2">
        <f t="shared" si="9"/>
        <v>0</v>
      </c>
      <c r="U121" s="2">
        <f t="shared" si="9"/>
        <v>0</v>
      </c>
      <c r="V121" s="2">
        <f t="shared" si="9"/>
        <v>0</v>
      </c>
      <c r="W121" s="2">
        <f t="shared" si="9"/>
        <v>0</v>
      </c>
      <c r="X121" s="2">
        <f t="shared" si="9"/>
        <v>0</v>
      </c>
      <c r="Y121" s="2">
        <f t="shared" si="9"/>
        <v>0</v>
      </c>
      <c r="Z121" s="2">
        <f t="shared" si="9"/>
        <v>0</v>
      </c>
      <c r="AA121" s="2">
        <f t="shared" si="9"/>
        <v>0</v>
      </c>
      <c r="AB121" s="2">
        <f t="shared" si="9"/>
        <v>0</v>
      </c>
      <c r="AC121" s="2">
        <f t="shared" si="9"/>
        <v>0</v>
      </c>
      <c r="AD121" s="2">
        <f t="shared" si="9"/>
        <v>0</v>
      </c>
      <c r="AE121" s="2">
        <f t="shared" si="9"/>
        <v>0</v>
      </c>
    </row>
    <row r="122" spans="1:31">
      <c r="A122" s="272" t="s">
        <v>613</v>
      </c>
      <c r="B122" s="2">
        <f t="shared" si="7"/>
        <v>0</v>
      </c>
      <c r="C122" s="2">
        <f t="shared" si="9"/>
        <v>0</v>
      </c>
      <c r="D122" s="2">
        <f t="shared" si="9"/>
        <v>0</v>
      </c>
      <c r="E122" s="2">
        <f t="shared" si="9"/>
        <v>0</v>
      </c>
      <c r="F122" s="2">
        <f t="shared" si="9"/>
        <v>0</v>
      </c>
      <c r="G122" s="2">
        <f t="shared" si="9"/>
        <v>0</v>
      </c>
      <c r="H122" s="2">
        <f t="shared" si="9"/>
        <v>0</v>
      </c>
      <c r="I122" s="2">
        <f t="shared" si="9"/>
        <v>0</v>
      </c>
      <c r="J122" s="2">
        <f t="shared" si="9"/>
        <v>0</v>
      </c>
      <c r="K122" s="2">
        <f t="shared" si="9"/>
        <v>0</v>
      </c>
      <c r="L122" s="2">
        <f t="shared" si="9"/>
        <v>0</v>
      </c>
      <c r="M122" s="2">
        <f t="shared" si="9"/>
        <v>0</v>
      </c>
      <c r="N122" s="2">
        <f t="shared" si="9"/>
        <v>0</v>
      </c>
      <c r="O122" s="2">
        <f t="shared" si="9"/>
        <v>0</v>
      </c>
      <c r="P122" s="2">
        <f t="shared" si="9"/>
        <v>0</v>
      </c>
      <c r="Q122" s="2">
        <f t="shared" si="9"/>
        <v>0</v>
      </c>
      <c r="R122" s="2">
        <f t="shared" si="9"/>
        <v>0</v>
      </c>
      <c r="S122" s="2">
        <f t="shared" si="9"/>
        <v>0</v>
      </c>
      <c r="T122" s="2">
        <f t="shared" si="9"/>
        <v>0</v>
      </c>
      <c r="U122" s="2">
        <f t="shared" si="9"/>
        <v>0</v>
      </c>
      <c r="V122" s="2">
        <f t="shared" si="9"/>
        <v>0</v>
      </c>
      <c r="W122" s="2">
        <f t="shared" si="9"/>
        <v>0</v>
      </c>
      <c r="X122" s="2">
        <f t="shared" si="9"/>
        <v>0</v>
      </c>
      <c r="Y122" s="2">
        <f t="shared" si="9"/>
        <v>0</v>
      </c>
      <c r="Z122" s="2">
        <f t="shared" si="9"/>
        <v>0</v>
      </c>
      <c r="AA122" s="2">
        <f t="shared" si="9"/>
        <v>0</v>
      </c>
      <c r="AB122" s="2">
        <f t="shared" si="9"/>
        <v>0</v>
      </c>
      <c r="AC122" s="2">
        <f t="shared" si="9"/>
        <v>0</v>
      </c>
      <c r="AD122" s="2">
        <f t="shared" si="9"/>
        <v>0</v>
      </c>
      <c r="AE122" s="2">
        <f t="shared" si="9"/>
        <v>0</v>
      </c>
    </row>
    <row r="123" spans="1:31">
      <c r="A123" s="271" t="s">
        <v>641</v>
      </c>
      <c r="B123" s="2">
        <f t="shared" si="7"/>
        <v>0</v>
      </c>
      <c r="C123" s="2">
        <f t="shared" si="9"/>
        <v>0</v>
      </c>
      <c r="D123" s="2">
        <f t="shared" si="9"/>
        <v>0</v>
      </c>
      <c r="E123" s="2">
        <f t="shared" si="9"/>
        <v>0</v>
      </c>
      <c r="F123" s="2">
        <f t="shared" si="9"/>
        <v>0</v>
      </c>
      <c r="G123" s="2">
        <f t="shared" si="9"/>
        <v>0</v>
      </c>
      <c r="H123" s="2">
        <f t="shared" si="9"/>
        <v>0</v>
      </c>
      <c r="I123" s="2">
        <f t="shared" si="9"/>
        <v>0</v>
      </c>
      <c r="J123" s="2">
        <f t="shared" si="9"/>
        <v>0</v>
      </c>
      <c r="K123" s="2">
        <f t="shared" si="9"/>
        <v>0</v>
      </c>
      <c r="L123" s="2">
        <f t="shared" si="9"/>
        <v>0</v>
      </c>
      <c r="M123" s="2">
        <f t="shared" si="9"/>
        <v>0</v>
      </c>
      <c r="N123" s="2">
        <f t="shared" si="9"/>
        <v>0</v>
      </c>
      <c r="O123" s="2">
        <f t="shared" si="9"/>
        <v>0</v>
      </c>
      <c r="P123" s="2">
        <f t="shared" si="9"/>
        <v>0</v>
      </c>
      <c r="Q123" s="2">
        <f t="shared" si="9"/>
        <v>0</v>
      </c>
      <c r="R123" s="2">
        <f t="shared" si="9"/>
        <v>0</v>
      </c>
      <c r="S123" s="2">
        <f t="shared" si="9"/>
        <v>0</v>
      </c>
      <c r="T123" s="2">
        <f t="shared" si="9"/>
        <v>0</v>
      </c>
      <c r="U123" s="2">
        <f t="shared" si="9"/>
        <v>0</v>
      </c>
      <c r="V123" s="2">
        <f t="shared" si="9"/>
        <v>3368883268122.7256</v>
      </c>
      <c r="W123" s="2">
        <f t="shared" si="9"/>
        <v>0</v>
      </c>
      <c r="X123" s="2">
        <f t="shared" si="9"/>
        <v>0</v>
      </c>
      <c r="Y123" s="2">
        <f t="shared" si="9"/>
        <v>0</v>
      </c>
      <c r="Z123" s="2">
        <f t="shared" si="9"/>
        <v>0</v>
      </c>
      <c r="AA123" s="2">
        <f t="shared" si="9"/>
        <v>0</v>
      </c>
      <c r="AB123" s="2">
        <f t="shared" si="9"/>
        <v>0</v>
      </c>
      <c r="AC123" s="2">
        <f t="shared" si="9"/>
        <v>0</v>
      </c>
      <c r="AD123" s="2">
        <f t="shared" si="9"/>
        <v>0</v>
      </c>
      <c r="AE123" s="2">
        <f t="shared" si="9"/>
        <v>0</v>
      </c>
    </row>
    <row r="126" spans="1:31">
      <c r="A126" s="261" t="s">
        <v>770</v>
      </c>
    </row>
    <row r="127" spans="1:31" ht="28.5">
      <c r="A127" s="270" t="s">
        <v>616</v>
      </c>
      <c r="B127" s="251" t="s">
        <v>640</v>
      </c>
      <c r="C127" s="251" t="s">
        <v>540</v>
      </c>
      <c r="D127" s="251" t="s">
        <v>532</v>
      </c>
      <c r="E127" s="251" t="s">
        <v>520</v>
      </c>
      <c r="F127" s="251" t="s">
        <v>528</v>
      </c>
      <c r="G127" s="251" t="s">
        <v>547</v>
      </c>
      <c r="H127" s="251" t="s">
        <v>522</v>
      </c>
      <c r="I127" s="251" t="s">
        <v>526</v>
      </c>
      <c r="J127" s="251" t="s">
        <v>555</v>
      </c>
    </row>
    <row r="128" spans="1:31">
      <c r="A128" s="271" t="s">
        <v>617</v>
      </c>
      <c r="B128" s="2">
        <f>SUMIFS($B98:$AE98,$B$96:$AE$96,B$127)</f>
        <v>0</v>
      </c>
      <c r="C128" s="2">
        <f>SUMIFS($B98:$AE98,$B$96:$AE$96,C$127)</f>
        <v>0</v>
      </c>
      <c r="D128" s="2">
        <f t="shared" ref="D128:J128" si="10">SUMIFS($B98:$AE98,$B$96:$AE$96,D$127)</f>
        <v>0</v>
      </c>
      <c r="E128" s="2">
        <f t="shared" si="10"/>
        <v>0</v>
      </c>
      <c r="F128" s="2">
        <f t="shared" si="10"/>
        <v>0</v>
      </c>
      <c r="G128" s="2">
        <f t="shared" si="10"/>
        <v>0</v>
      </c>
      <c r="H128" s="2">
        <f t="shared" si="10"/>
        <v>0</v>
      </c>
      <c r="I128" s="2">
        <f t="shared" si="10"/>
        <v>0</v>
      </c>
      <c r="J128" s="2">
        <f t="shared" si="10"/>
        <v>0</v>
      </c>
    </row>
    <row r="129" spans="1:10">
      <c r="A129" s="272" t="s">
        <v>611</v>
      </c>
      <c r="B129" s="2">
        <f>SUMIFS($B99:$AE99,$B$96:$AE$96,B$127)</f>
        <v>0</v>
      </c>
      <c r="C129" s="2">
        <f t="shared" ref="B129:C153" si="11">SUMIFS($B99:$AE99,$B$96:$AE$96,C$127)</f>
        <v>0</v>
      </c>
      <c r="D129" s="2">
        <f t="shared" ref="D129:J129" si="12">SUMIFS($B99:$AE99,$B$96:$AE$96,D$127)</f>
        <v>0</v>
      </c>
      <c r="E129" s="2">
        <f t="shared" si="12"/>
        <v>0</v>
      </c>
      <c r="F129" s="2">
        <f t="shared" si="12"/>
        <v>0</v>
      </c>
      <c r="G129" s="2">
        <f t="shared" si="12"/>
        <v>0</v>
      </c>
      <c r="H129" s="2">
        <f t="shared" si="12"/>
        <v>0</v>
      </c>
      <c r="I129" s="2">
        <f t="shared" si="12"/>
        <v>0</v>
      </c>
      <c r="J129" s="2">
        <f t="shared" si="12"/>
        <v>0</v>
      </c>
    </row>
    <row r="130" spans="1:10">
      <c r="A130" s="272" t="s">
        <v>618</v>
      </c>
      <c r="B130" s="2">
        <f t="shared" si="11"/>
        <v>0</v>
      </c>
      <c r="C130" s="2">
        <f t="shared" si="11"/>
        <v>0</v>
      </c>
      <c r="D130" s="2">
        <f t="shared" ref="D130:J130" si="13">SUMIFS($B100:$AE100,$B$96:$AE$96,D$127)</f>
        <v>0</v>
      </c>
      <c r="E130" s="2">
        <f t="shared" si="13"/>
        <v>0</v>
      </c>
      <c r="F130" s="2">
        <f t="shared" si="13"/>
        <v>0</v>
      </c>
      <c r="G130" s="2">
        <f t="shared" si="13"/>
        <v>3625260526672.1353</v>
      </c>
      <c r="H130" s="2">
        <f t="shared" si="13"/>
        <v>0</v>
      </c>
      <c r="I130" s="2">
        <f t="shared" si="13"/>
        <v>0</v>
      </c>
      <c r="J130" s="2">
        <f t="shared" si="13"/>
        <v>0</v>
      </c>
    </row>
    <row r="131" spans="1:10">
      <c r="A131" s="272" t="s">
        <v>619</v>
      </c>
      <c r="B131" s="2">
        <f t="shared" si="11"/>
        <v>15431062051845.234</v>
      </c>
      <c r="C131" s="2">
        <f t="shared" si="11"/>
        <v>0</v>
      </c>
      <c r="D131" s="2">
        <f t="shared" ref="D131:J131" si="14">SUMIFS($B101:$AE101,$B$96:$AE$96,D$127)</f>
        <v>0</v>
      </c>
      <c r="E131" s="2">
        <f t="shared" si="14"/>
        <v>0</v>
      </c>
      <c r="F131" s="2">
        <f t="shared" si="14"/>
        <v>8222289654144.8506</v>
      </c>
      <c r="G131" s="2">
        <f t="shared" si="14"/>
        <v>1012706861129.5934</v>
      </c>
      <c r="H131" s="2">
        <f t="shared" si="14"/>
        <v>0</v>
      </c>
      <c r="I131" s="2">
        <f t="shared" si="14"/>
        <v>0</v>
      </c>
      <c r="J131" s="2">
        <f t="shared" si="14"/>
        <v>0</v>
      </c>
    </row>
    <row r="132" spans="1:10">
      <c r="A132" s="272" t="s">
        <v>620</v>
      </c>
      <c r="B132" s="2">
        <f t="shared" si="11"/>
        <v>0</v>
      </c>
      <c r="C132" s="2">
        <f t="shared" si="11"/>
        <v>0</v>
      </c>
      <c r="D132" s="2">
        <f t="shared" ref="D132:J132" si="15">SUMIFS($B102:$AE102,$B$96:$AE$96,D$127)</f>
        <v>0</v>
      </c>
      <c r="E132" s="2">
        <f t="shared" si="15"/>
        <v>0</v>
      </c>
      <c r="F132" s="2">
        <f t="shared" si="15"/>
        <v>0</v>
      </c>
      <c r="G132" s="2">
        <f t="shared" si="15"/>
        <v>0</v>
      </c>
      <c r="H132" s="2">
        <f t="shared" si="15"/>
        <v>0</v>
      </c>
      <c r="I132" s="2">
        <f t="shared" si="15"/>
        <v>0</v>
      </c>
      <c r="J132" s="2">
        <f t="shared" si="15"/>
        <v>0</v>
      </c>
    </row>
    <row r="133" spans="1:10">
      <c r="A133" s="272" t="s">
        <v>621</v>
      </c>
      <c r="B133" s="2">
        <f t="shared" si="11"/>
        <v>0</v>
      </c>
      <c r="C133" s="2">
        <f t="shared" si="11"/>
        <v>0</v>
      </c>
      <c r="D133" s="2">
        <f t="shared" ref="D133:J133" si="16">SUMIFS($B103:$AE103,$B$96:$AE$96,D$127)</f>
        <v>0</v>
      </c>
      <c r="E133" s="2">
        <f t="shared" si="16"/>
        <v>0</v>
      </c>
      <c r="F133" s="2">
        <f t="shared" si="16"/>
        <v>0</v>
      </c>
      <c r="G133" s="2">
        <f t="shared" si="16"/>
        <v>0</v>
      </c>
      <c r="H133" s="2">
        <f t="shared" si="16"/>
        <v>0</v>
      </c>
      <c r="I133" s="2">
        <f t="shared" si="16"/>
        <v>0</v>
      </c>
      <c r="J133" s="2">
        <f t="shared" si="16"/>
        <v>0</v>
      </c>
    </row>
    <row r="134" spans="1:10">
      <c r="A134" s="272" t="s">
        <v>622</v>
      </c>
      <c r="B134" s="2">
        <f t="shared" si="11"/>
        <v>0</v>
      </c>
      <c r="C134" s="2">
        <f t="shared" si="11"/>
        <v>0</v>
      </c>
      <c r="D134" s="2">
        <f t="shared" ref="D134:J134" si="17">SUMIFS($B104:$AE104,$B$96:$AE$96,D$127)</f>
        <v>0</v>
      </c>
      <c r="E134" s="2">
        <f t="shared" si="17"/>
        <v>0</v>
      </c>
      <c r="F134" s="2">
        <f t="shared" si="17"/>
        <v>0</v>
      </c>
      <c r="G134" s="2">
        <f t="shared" si="17"/>
        <v>0</v>
      </c>
      <c r="H134" s="2">
        <f t="shared" si="17"/>
        <v>0</v>
      </c>
      <c r="I134" s="2">
        <f t="shared" si="17"/>
        <v>0</v>
      </c>
      <c r="J134" s="2">
        <f t="shared" si="17"/>
        <v>0</v>
      </c>
    </row>
    <row r="135" spans="1:10">
      <c r="A135" s="272" t="s">
        <v>623</v>
      </c>
      <c r="B135" s="2">
        <f t="shared" si="11"/>
        <v>0</v>
      </c>
      <c r="C135" s="2">
        <f t="shared" si="11"/>
        <v>0</v>
      </c>
      <c r="D135" s="2">
        <f t="shared" ref="D135:J135" si="18">SUMIFS($B105:$AE105,$B$96:$AE$96,D$127)</f>
        <v>0</v>
      </c>
      <c r="E135" s="2">
        <f t="shared" si="18"/>
        <v>0</v>
      </c>
      <c r="F135" s="2">
        <f t="shared" si="18"/>
        <v>0</v>
      </c>
      <c r="G135" s="2">
        <f t="shared" si="18"/>
        <v>0</v>
      </c>
      <c r="H135" s="2">
        <f t="shared" si="18"/>
        <v>0</v>
      </c>
      <c r="I135" s="2">
        <f t="shared" si="18"/>
        <v>0</v>
      </c>
      <c r="J135" s="2">
        <f t="shared" si="18"/>
        <v>0</v>
      </c>
    </row>
    <row r="136" spans="1:10">
      <c r="A136" s="272" t="s">
        <v>624</v>
      </c>
      <c r="B136" s="2">
        <f t="shared" si="11"/>
        <v>0</v>
      </c>
      <c r="C136" s="2">
        <f t="shared" si="11"/>
        <v>0</v>
      </c>
      <c r="D136" s="2">
        <f t="shared" ref="D136:J136" si="19">SUMIFS($B106:$AE106,$B$96:$AE$96,D$127)</f>
        <v>0</v>
      </c>
      <c r="E136" s="2">
        <f t="shared" si="19"/>
        <v>0</v>
      </c>
      <c r="F136" s="2">
        <f t="shared" si="19"/>
        <v>0</v>
      </c>
      <c r="G136" s="2">
        <f t="shared" si="19"/>
        <v>0</v>
      </c>
      <c r="H136" s="2">
        <f t="shared" si="19"/>
        <v>0</v>
      </c>
      <c r="I136" s="2">
        <f t="shared" si="19"/>
        <v>0</v>
      </c>
      <c r="J136" s="2">
        <f t="shared" si="19"/>
        <v>0</v>
      </c>
    </row>
    <row r="137" spans="1:10">
      <c r="A137" s="272" t="s">
        <v>612</v>
      </c>
      <c r="B137" s="2">
        <f t="shared" si="11"/>
        <v>0</v>
      </c>
      <c r="C137" s="2">
        <f t="shared" si="11"/>
        <v>71804516686728.75</v>
      </c>
      <c r="D137" s="2">
        <f t="shared" ref="D137:J137" si="20">SUMIFS($B107:$AE107,$B$96:$AE$96,D$127)</f>
        <v>1079768725563.4514</v>
      </c>
      <c r="E137" s="2">
        <f t="shared" si="20"/>
        <v>0</v>
      </c>
      <c r="F137" s="2">
        <f t="shared" si="20"/>
        <v>35002653210169.473</v>
      </c>
      <c r="G137" s="2">
        <f t="shared" si="20"/>
        <v>733103371347.73438</v>
      </c>
      <c r="H137" s="2">
        <f t="shared" si="20"/>
        <v>0</v>
      </c>
      <c r="I137" s="2">
        <f t="shared" si="20"/>
        <v>0</v>
      </c>
      <c r="J137" s="2">
        <f t="shared" si="20"/>
        <v>0</v>
      </c>
    </row>
    <row r="138" spans="1:10">
      <c r="A138" s="272" t="s">
        <v>625</v>
      </c>
      <c r="B138" s="2">
        <f t="shared" si="11"/>
        <v>12901382512756.842</v>
      </c>
      <c r="C138" s="2">
        <f t="shared" si="11"/>
        <v>167940332270793.31</v>
      </c>
      <c r="D138" s="2">
        <f t="shared" ref="D138:J138" si="21">SUMIFS($B108:$AE108,$B$96:$AE$96,D$127)</f>
        <v>4657134462402.127</v>
      </c>
      <c r="E138" s="2">
        <f t="shared" si="21"/>
        <v>0</v>
      </c>
      <c r="F138" s="2">
        <f t="shared" si="21"/>
        <v>11078956592761.814</v>
      </c>
      <c r="G138" s="2">
        <f t="shared" si="21"/>
        <v>5668474666987.9541</v>
      </c>
      <c r="H138" s="2">
        <f t="shared" si="21"/>
        <v>0</v>
      </c>
      <c r="I138" s="2">
        <f t="shared" si="21"/>
        <v>0</v>
      </c>
      <c r="J138" s="2">
        <f t="shared" si="21"/>
        <v>0</v>
      </c>
    </row>
    <row r="139" spans="1:10">
      <c r="A139" s="272" t="s">
        <v>626</v>
      </c>
      <c r="B139" s="2">
        <f t="shared" si="11"/>
        <v>0</v>
      </c>
      <c r="C139" s="2">
        <f t="shared" si="11"/>
        <v>0</v>
      </c>
      <c r="D139" s="2">
        <f t="shared" ref="D139:J139" si="22">SUMIFS($B109:$AE109,$B$96:$AE$96,D$127)</f>
        <v>0</v>
      </c>
      <c r="E139" s="2">
        <f t="shared" si="22"/>
        <v>0</v>
      </c>
      <c r="F139" s="2">
        <f t="shared" si="22"/>
        <v>0</v>
      </c>
      <c r="G139" s="2">
        <f t="shared" si="22"/>
        <v>0</v>
      </c>
      <c r="H139" s="2">
        <f t="shared" si="22"/>
        <v>0</v>
      </c>
      <c r="I139" s="2">
        <f t="shared" si="22"/>
        <v>0</v>
      </c>
      <c r="J139" s="2">
        <f t="shared" si="22"/>
        <v>0</v>
      </c>
    </row>
    <row r="140" spans="1:10">
      <c r="A140" s="272" t="s">
        <v>627</v>
      </c>
      <c r="B140" s="2">
        <f t="shared" si="11"/>
        <v>0</v>
      </c>
      <c r="C140" s="2">
        <f t="shared" si="11"/>
        <v>0</v>
      </c>
      <c r="D140" s="2">
        <f t="shared" ref="D140:J140" si="23">SUMIFS($B110:$AE110,$B$96:$AE$96,D$127)</f>
        <v>0</v>
      </c>
      <c r="E140" s="2">
        <f t="shared" si="23"/>
        <v>0</v>
      </c>
      <c r="F140" s="2">
        <f t="shared" si="23"/>
        <v>0</v>
      </c>
      <c r="G140" s="2">
        <f t="shared" si="23"/>
        <v>0</v>
      </c>
      <c r="H140" s="2">
        <f t="shared" si="23"/>
        <v>0</v>
      </c>
      <c r="I140" s="2">
        <f t="shared" si="23"/>
        <v>0</v>
      </c>
      <c r="J140" s="2">
        <f t="shared" si="23"/>
        <v>0</v>
      </c>
    </row>
    <row r="141" spans="1:10">
      <c r="A141" s="272" t="s">
        <v>628</v>
      </c>
      <c r="B141" s="2">
        <f t="shared" si="11"/>
        <v>9501663645045.6816</v>
      </c>
      <c r="C141" s="2">
        <f t="shared" si="11"/>
        <v>0</v>
      </c>
      <c r="D141" s="2">
        <f t="shared" ref="D141:J141" si="24">SUMIFS($B111:$AE111,$B$96:$AE$96,D$127)</f>
        <v>2218502205976.3623</v>
      </c>
      <c r="E141" s="2">
        <f t="shared" si="24"/>
        <v>0</v>
      </c>
      <c r="F141" s="2">
        <f t="shared" si="24"/>
        <v>0</v>
      </c>
      <c r="G141" s="2">
        <f t="shared" si="24"/>
        <v>1276153048367.741</v>
      </c>
      <c r="H141" s="2">
        <f t="shared" si="24"/>
        <v>0</v>
      </c>
      <c r="I141" s="2">
        <f t="shared" si="24"/>
        <v>0</v>
      </c>
      <c r="J141" s="2">
        <f t="shared" si="24"/>
        <v>0</v>
      </c>
    </row>
    <row r="142" spans="1:10">
      <c r="A142" s="272" t="s">
        <v>629</v>
      </c>
      <c r="B142" s="2">
        <f t="shared" si="11"/>
        <v>2358650875096.4292</v>
      </c>
      <c r="C142" s="2">
        <f t="shared" si="11"/>
        <v>0</v>
      </c>
      <c r="D142" s="2">
        <f t="shared" ref="D142:J142" si="25">SUMIFS($B112:$AE112,$B$96:$AE$96,D$127)</f>
        <v>0</v>
      </c>
      <c r="E142" s="2">
        <f t="shared" si="25"/>
        <v>0</v>
      </c>
      <c r="F142" s="2">
        <f t="shared" si="25"/>
        <v>0</v>
      </c>
      <c r="G142" s="2">
        <f t="shared" si="25"/>
        <v>568244114884.77734</v>
      </c>
      <c r="H142" s="2">
        <f t="shared" si="25"/>
        <v>0</v>
      </c>
      <c r="I142" s="2">
        <f t="shared" si="25"/>
        <v>0</v>
      </c>
      <c r="J142" s="2">
        <f t="shared" si="25"/>
        <v>0</v>
      </c>
    </row>
    <row r="143" spans="1:10">
      <c r="A143" s="272" t="s">
        <v>630</v>
      </c>
      <c r="B143" s="2">
        <f t="shared" si="11"/>
        <v>0</v>
      </c>
      <c r="C143" s="2">
        <f t="shared" si="11"/>
        <v>0</v>
      </c>
      <c r="D143" s="2">
        <f t="shared" ref="D143:J143" si="26">SUMIFS($B113:$AE113,$B$96:$AE$96,D$127)</f>
        <v>0</v>
      </c>
      <c r="E143" s="2">
        <f t="shared" si="26"/>
        <v>0</v>
      </c>
      <c r="F143" s="2">
        <f t="shared" si="26"/>
        <v>0</v>
      </c>
      <c r="G143" s="2">
        <f t="shared" si="26"/>
        <v>0</v>
      </c>
      <c r="H143" s="2">
        <f t="shared" si="26"/>
        <v>0</v>
      </c>
      <c r="I143" s="2">
        <f t="shared" si="26"/>
        <v>0</v>
      </c>
      <c r="J143" s="2">
        <f t="shared" si="26"/>
        <v>0</v>
      </c>
    </row>
    <row r="144" spans="1:10">
      <c r="A144" s="272" t="s">
        <v>631</v>
      </c>
      <c r="B144" s="2">
        <f t="shared" si="11"/>
        <v>0</v>
      </c>
      <c r="C144" s="2">
        <f t="shared" si="11"/>
        <v>0</v>
      </c>
      <c r="D144" s="2">
        <f t="shared" ref="D144:J144" si="27">SUMIFS($B114:$AE114,$B$96:$AE$96,D$127)</f>
        <v>0</v>
      </c>
      <c r="E144" s="2">
        <f t="shared" si="27"/>
        <v>0</v>
      </c>
      <c r="F144" s="2">
        <f t="shared" si="27"/>
        <v>0</v>
      </c>
      <c r="G144" s="2">
        <f t="shared" si="27"/>
        <v>0</v>
      </c>
      <c r="H144" s="2">
        <f t="shared" si="27"/>
        <v>0</v>
      </c>
      <c r="I144" s="2">
        <f t="shared" si="27"/>
        <v>0</v>
      </c>
      <c r="J144" s="2">
        <f t="shared" si="27"/>
        <v>0</v>
      </c>
    </row>
    <row r="145" spans="1:10">
      <c r="A145" s="272" t="s">
        <v>632</v>
      </c>
      <c r="B145" s="2">
        <f t="shared" si="11"/>
        <v>0</v>
      </c>
      <c r="C145" s="2">
        <f t="shared" si="11"/>
        <v>0</v>
      </c>
      <c r="D145" s="2">
        <f t="shared" ref="D145:J145" si="28">SUMIFS($B115:$AE115,$B$96:$AE$96,D$127)</f>
        <v>0</v>
      </c>
      <c r="E145" s="2">
        <f t="shared" si="28"/>
        <v>0</v>
      </c>
      <c r="F145" s="2">
        <f t="shared" si="28"/>
        <v>0</v>
      </c>
      <c r="G145" s="2">
        <f t="shared" si="28"/>
        <v>0</v>
      </c>
      <c r="H145" s="2">
        <f t="shared" si="28"/>
        <v>0</v>
      </c>
      <c r="I145" s="2">
        <f t="shared" si="28"/>
        <v>0</v>
      </c>
      <c r="J145" s="2">
        <f t="shared" si="28"/>
        <v>0</v>
      </c>
    </row>
    <row r="146" spans="1:10">
      <c r="A146" s="272" t="s">
        <v>633</v>
      </c>
      <c r="B146" s="2">
        <f t="shared" si="11"/>
        <v>0</v>
      </c>
      <c r="C146" s="2">
        <f t="shared" si="11"/>
        <v>0</v>
      </c>
      <c r="D146" s="2">
        <f t="shared" ref="D146:J146" si="29">SUMIFS($B116:$AE116,$B$96:$AE$96,D$127)</f>
        <v>0</v>
      </c>
      <c r="E146" s="2">
        <f t="shared" si="29"/>
        <v>0</v>
      </c>
      <c r="F146" s="2">
        <f t="shared" si="29"/>
        <v>0</v>
      </c>
      <c r="G146" s="2">
        <f t="shared" si="29"/>
        <v>0</v>
      </c>
      <c r="H146" s="2">
        <f t="shared" si="29"/>
        <v>0</v>
      </c>
      <c r="I146" s="2">
        <f t="shared" si="29"/>
        <v>0</v>
      </c>
      <c r="J146" s="2">
        <f t="shared" si="29"/>
        <v>0</v>
      </c>
    </row>
    <row r="147" spans="1:10">
      <c r="A147" s="272" t="s">
        <v>634</v>
      </c>
      <c r="B147" s="2">
        <f t="shared" si="11"/>
        <v>0</v>
      </c>
      <c r="C147" s="2">
        <f t="shared" si="11"/>
        <v>0</v>
      </c>
      <c r="D147" s="2">
        <f t="shared" ref="D147:J147" si="30">SUMIFS($B117:$AE117,$B$96:$AE$96,D$127)</f>
        <v>0</v>
      </c>
      <c r="E147" s="2">
        <f t="shared" si="30"/>
        <v>0</v>
      </c>
      <c r="F147" s="2">
        <f t="shared" si="30"/>
        <v>0</v>
      </c>
      <c r="G147" s="2">
        <f t="shared" si="30"/>
        <v>0</v>
      </c>
      <c r="H147" s="2">
        <f t="shared" si="30"/>
        <v>0</v>
      </c>
      <c r="I147" s="2">
        <f t="shared" si="30"/>
        <v>0</v>
      </c>
      <c r="J147" s="2">
        <f t="shared" si="30"/>
        <v>0</v>
      </c>
    </row>
    <row r="148" spans="1:10">
      <c r="A148" s="272" t="s">
        <v>635</v>
      </c>
      <c r="B148" s="2">
        <f t="shared" si="11"/>
        <v>0</v>
      </c>
      <c r="C148" s="2">
        <f t="shared" si="11"/>
        <v>0</v>
      </c>
      <c r="D148" s="2">
        <f t="shared" ref="D148:J148" si="31">SUMIFS($B118:$AE118,$B$96:$AE$96,D$127)</f>
        <v>0</v>
      </c>
      <c r="E148" s="2">
        <f t="shared" si="31"/>
        <v>0</v>
      </c>
      <c r="F148" s="2">
        <f t="shared" si="31"/>
        <v>0</v>
      </c>
      <c r="G148" s="2">
        <f t="shared" si="31"/>
        <v>0</v>
      </c>
      <c r="H148" s="2">
        <f t="shared" si="31"/>
        <v>0</v>
      </c>
      <c r="I148" s="2">
        <f t="shared" si="31"/>
        <v>0</v>
      </c>
      <c r="J148" s="2">
        <f t="shared" si="31"/>
        <v>0</v>
      </c>
    </row>
    <row r="149" spans="1:10">
      <c r="A149" s="272" t="s">
        <v>636</v>
      </c>
      <c r="B149" s="2">
        <f t="shared" si="11"/>
        <v>0</v>
      </c>
      <c r="C149" s="2">
        <f t="shared" si="11"/>
        <v>0</v>
      </c>
      <c r="D149" s="2">
        <f t="shared" ref="D149:J149" si="32">SUMIFS($B119:$AE119,$B$96:$AE$96,D$127)</f>
        <v>0</v>
      </c>
      <c r="E149" s="2">
        <f t="shared" si="32"/>
        <v>0</v>
      </c>
      <c r="F149" s="2">
        <f t="shared" si="32"/>
        <v>0</v>
      </c>
      <c r="G149" s="2">
        <f t="shared" si="32"/>
        <v>0</v>
      </c>
      <c r="H149" s="2">
        <f t="shared" si="32"/>
        <v>0</v>
      </c>
      <c r="I149" s="2">
        <f t="shared" si="32"/>
        <v>0</v>
      </c>
      <c r="J149" s="2">
        <f t="shared" si="32"/>
        <v>0</v>
      </c>
    </row>
    <row r="150" spans="1:10">
      <c r="A150" s="272" t="s">
        <v>637</v>
      </c>
      <c r="B150" s="2">
        <f t="shared" si="11"/>
        <v>0</v>
      </c>
      <c r="C150" s="2">
        <f t="shared" si="11"/>
        <v>0</v>
      </c>
      <c r="D150" s="2">
        <f t="shared" ref="D150:J150" si="33">SUMIFS($B120:$AE120,$B$96:$AE$96,D$127)</f>
        <v>0</v>
      </c>
      <c r="E150" s="2">
        <f t="shared" si="33"/>
        <v>0</v>
      </c>
      <c r="F150" s="2">
        <f t="shared" si="33"/>
        <v>0</v>
      </c>
      <c r="G150" s="2">
        <f t="shared" si="33"/>
        <v>0</v>
      </c>
      <c r="H150" s="2">
        <f t="shared" si="33"/>
        <v>0</v>
      </c>
      <c r="I150" s="2">
        <f t="shared" si="33"/>
        <v>0</v>
      </c>
      <c r="J150" s="2">
        <f t="shared" si="33"/>
        <v>0</v>
      </c>
    </row>
    <row r="151" spans="1:10">
      <c r="A151" s="272" t="s">
        <v>638</v>
      </c>
      <c r="B151" s="2">
        <f t="shared" si="11"/>
        <v>0</v>
      </c>
      <c r="C151" s="2">
        <f t="shared" si="11"/>
        <v>0</v>
      </c>
      <c r="D151" s="2">
        <f t="shared" ref="D151:J151" si="34">SUMIFS($B121:$AE121,$B$96:$AE$96,D$127)</f>
        <v>0</v>
      </c>
      <c r="E151" s="2">
        <f t="shared" si="34"/>
        <v>0</v>
      </c>
      <c r="F151" s="2">
        <f t="shared" si="34"/>
        <v>0</v>
      </c>
      <c r="G151" s="2">
        <f t="shared" si="34"/>
        <v>0</v>
      </c>
      <c r="H151" s="2">
        <f t="shared" si="34"/>
        <v>0</v>
      </c>
      <c r="I151" s="2">
        <f t="shared" si="34"/>
        <v>0</v>
      </c>
      <c r="J151" s="2">
        <f t="shared" si="34"/>
        <v>0</v>
      </c>
    </row>
    <row r="152" spans="1:10">
      <c r="A152" s="272" t="s">
        <v>613</v>
      </c>
      <c r="B152" s="2">
        <f t="shared" si="11"/>
        <v>0</v>
      </c>
      <c r="C152" s="2">
        <f t="shared" si="11"/>
        <v>0</v>
      </c>
      <c r="D152" s="2">
        <f t="shared" ref="D152:J152" si="35">SUMIFS($B122:$AE122,$B$96:$AE$96,D$127)</f>
        <v>0</v>
      </c>
      <c r="E152" s="2">
        <f t="shared" si="35"/>
        <v>0</v>
      </c>
      <c r="F152" s="2">
        <f t="shared" si="35"/>
        <v>0</v>
      </c>
      <c r="G152" s="2">
        <f t="shared" si="35"/>
        <v>0</v>
      </c>
      <c r="H152" s="2">
        <f t="shared" si="35"/>
        <v>0</v>
      </c>
      <c r="I152" s="2">
        <f t="shared" si="35"/>
        <v>0</v>
      </c>
      <c r="J152" s="2">
        <f t="shared" si="35"/>
        <v>0</v>
      </c>
    </row>
    <row r="153" spans="1:10">
      <c r="A153" s="271" t="s">
        <v>641</v>
      </c>
      <c r="B153" s="2">
        <f t="shared" si="11"/>
        <v>0</v>
      </c>
      <c r="C153" s="2">
        <f t="shared" si="11"/>
        <v>0</v>
      </c>
      <c r="D153" s="2">
        <f t="shared" ref="D153:J153" si="36">SUMIFS($B123:$AE123,$B$96:$AE$96,D$127)</f>
        <v>0</v>
      </c>
      <c r="E153" s="2">
        <f t="shared" si="36"/>
        <v>0</v>
      </c>
      <c r="F153" s="2">
        <f t="shared" si="36"/>
        <v>3368883268122.7256</v>
      </c>
      <c r="G153" s="2">
        <f t="shared" si="36"/>
        <v>0</v>
      </c>
      <c r="H153" s="2">
        <f t="shared" si="36"/>
        <v>0</v>
      </c>
      <c r="I153" s="2">
        <f t="shared" si="36"/>
        <v>0</v>
      </c>
      <c r="J153" s="2">
        <f t="shared" si="36"/>
        <v>0</v>
      </c>
    </row>
  </sheetData>
  <mergeCells count="22">
    <mergeCell ref="AJ72:AL72"/>
    <mergeCell ref="AJ16:AL16"/>
    <mergeCell ref="AJ18:AL18"/>
    <mergeCell ref="AJ13:AL13"/>
    <mergeCell ref="AJ56:AL56"/>
    <mergeCell ref="AJ64:AL64"/>
    <mergeCell ref="AG97:AQ97"/>
    <mergeCell ref="AI2:AQ2"/>
    <mergeCell ref="AJ14:AL14"/>
    <mergeCell ref="AJ15:AL15"/>
    <mergeCell ref="AJ52:AL52"/>
    <mergeCell ref="AJ55:AL55"/>
    <mergeCell ref="AJ38:AL38"/>
    <mergeCell ref="AJ39:AL39"/>
    <mergeCell ref="AJ40:AL40"/>
    <mergeCell ref="AJ41:AL41"/>
    <mergeCell ref="AJ17:AL17"/>
    <mergeCell ref="AJ3:AQ3"/>
    <mergeCell ref="AI4:AI8"/>
    <mergeCell ref="AJ4:AQ8"/>
    <mergeCell ref="AJ9:AQ9"/>
    <mergeCell ref="AJ23:AL23"/>
  </mergeCells>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C120F-520E-4DAD-AED6-C4007E699588}">
  <dimension ref="A1:AH39"/>
  <sheetViews>
    <sheetView topLeftCell="A18" zoomScale="85" zoomScaleNormal="85" workbookViewId="0">
      <selection activeCell="A37" sqref="A37:XFD37"/>
    </sheetView>
  </sheetViews>
  <sheetFormatPr defaultColWidth="8.875" defaultRowHeight="14.25"/>
  <cols>
    <col min="1" max="1" width="45.5" style="2" customWidth="1"/>
    <col min="2" max="2" width="26.625" style="2" customWidth="1"/>
    <col min="3" max="3" width="11.5" style="2" customWidth="1"/>
    <col min="4" max="16384" width="8.875" style="2"/>
  </cols>
  <sheetData>
    <row r="1" spans="1:32">
      <c r="A1" s="42" t="s">
        <v>608</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row>
    <row r="2" spans="1:32" ht="98.25">
      <c r="A2" s="226" t="s">
        <v>609</v>
      </c>
      <c r="B2" s="227" t="s">
        <v>610</v>
      </c>
      <c r="C2" s="107" t="s">
        <v>505</v>
      </c>
      <c r="D2" s="7" t="s">
        <v>66</v>
      </c>
      <c r="E2" s="7" t="s">
        <v>67</v>
      </c>
      <c r="F2" s="7" t="s">
        <v>68</v>
      </c>
      <c r="G2" s="7" t="s">
        <v>69</v>
      </c>
      <c r="H2" s="7" t="s">
        <v>70</v>
      </c>
      <c r="I2" s="7" t="s">
        <v>71</v>
      </c>
      <c r="J2" s="7" t="s">
        <v>72</v>
      </c>
      <c r="K2" s="7" t="s">
        <v>73</v>
      </c>
      <c r="L2" s="8" t="s">
        <v>74</v>
      </c>
      <c r="M2" s="7" t="s">
        <v>75</v>
      </c>
      <c r="N2" s="7" t="s">
        <v>77</v>
      </c>
      <c r="O2" s="7" t="s">
        <v>78</v>
      </c>
      <c r="P2" s="7" t="s">
        <v>79</v>
      </c>
      <c r="Q2" s="7" t="s">
        <v>80</v>
      </c>
      <c r="R2" s="7" t="s">
        <v>81</v>
      </c>
      <c r="S2" s="7" t="s">
        <v>82</v>
      </c>
      <c r="T2" s="7" t="s">
        <v>83</v>
      </c>
      <c r="U2" s="7" t="s">
        <v>84</v>
      </c>
      <c r="V2" s="8" t="s">
        <v>85</v>
      </c>
      <c r="W2" s="7" t="s">
        <v>86</v>
      </c>
      <c r="X2" s="7" t="s">
        <v>87</v>
      </c>
      <c r="Y2" s="7" t="s">
        <v>88</v>
      </c>
      <c r="Z2" s="7" t="s">
        <v>89</v>
      </c>
      <c r="AA2" s="7" t="s">
        <v>90</v>
      </c>
      <c r="AB2" s="7" t="s">
        <v>91</v>
      </c>
      <c r="AC2" s="7" t="s">
        <v>92</v>
      </c>
      <c r="AD2" s="7" t="s">
        <v>93</v>
      </c>
      <c r="AE2" s="107" t="s">
        <v>94</v>
      </c>
      <c r="AF2" s="7" t="s">
        <v>95</v>
      </c>
    </row>
    <row r="3" spans="1:32">
      <c r="A3" s="228" t="s">
        <v>611</v>
      </c>
      <c r="B3" s="245" t="s">
        <v>42</v>
      </c>
      <c r="C3" s="3">
        <f>VLOOKUP($B$3,'Energy Balance-2019'!$A$3:$AH$38,MATCH(Transformation!C$2,'Energy Balance-2019'!$A$3:$AH$3,0),FALSE)</f>
        <v>0</v>
      </c>
      <c r="D3" s="3">
        <f>VLOOKUP($B$3,'Energy Balance-2019'!$A$3:$AH$38,MATCH(Transformation!D$2,'Energy Balance-2019'!$A$3:$AH$3,0),FALSE)</f>
        <v>0</v>
      </c>
      <c r="E3" s="3">
        <f>VLOOKUP($B$3,'Energy Balance-2019'!$A$3:$AH$38,MATCH(Transformation!E$2,'Energy Balance-2019'!$A$3:$AH$3,0),FALSE)</f>
        <v>0</v>
      </c>
      <c r="F3" s="3">
        <f>VLOOKUP($B$3,'Energy Balance-2019'!$A$3:$AH$38,MATCH(Transformation!F$2,'Energy Balance-2019'!$A$3:$AH$3,0),FALSE)</f>
        <v>0</v>
      </c>
      <c r="G3" s="3">
        <f>VLOOKUP($B$3,'Energy Balance-2019'!$A$3:$AH$38,MATCH(Transformation!G$2,'Energy Balance-2019'!$A$3:$AH$3,0),FALSE)</f>
        <v>0</v>
      </c>
      <c r="H3" s="3">
        <f>VLOOKUP($B$3,'Energy Balance-2019'!$A$3:$AH$38,MATCH(Transformation!H$2,'Energy Balance-2019'!$A$3:$AH$3,0),FALSE)</f>
        <v>0</v>
      </c>
      <c r="I3" s="3">
        <f>VLOOKUP($B$3,'Energy Balance-2019'!$A$3:$AH$38,MATCH(Transformation!I$2,'Energy Balance-2019'!$A$3:$AH$3,0),FALSE)</f>
        <v>0</v>
      </c>
      <c r="J3" s="3">
        <f>VLOOKUP($B$3,'Energy Balance-2019'!$A$3:$AH$38,MATCH(Transformation!J$2,'Energy Balance-2019'!$A$3:$AH$3,0),FALSE)</f>
        <v>0</v>
      </c>
      <c r="K3" s="3">
        <f>VLOOKUP($B$3,'Energy Balance-2019'!$A$3:$AH$38,MATCH(Transformation!K$2,'Energy Balance-2019'!$A$3:$AH$3,0),FALSE)</f>
        <v>0</v>
      </c>
      <c r="L3" s="3">
        <f>VLOOKUP($B$3,'Energy Balance-2019'!$A$3:$AH$38,MATCH(Transformation!L$2,'Energy Balance-2019'!$A$3:$AH$3,0),FALSE)</f>
        <v>0</v>
      </c>
      <c r="M3" s="3">
        <f>VLOOKUP($B$3,'Energy Balance-2019'!$A$3:$AH$38,MATCH(Transformation!M$2,'Energy Balance-2019'!$A$3:$AH$3,0),FALSE)</f>
        <v>0</v>
      </c>
      <c r="N3" s="3">
        <f>VLOOKUP($B$3,'Energy Balance-2019'!$A$3:$AH$38,MATCH(Transformation!N$2,'Energy Balance-2019'!$A$3:$AH$3,0),FALSE)</f>
        <v>0</v>
      </c>
      <c r="O3" s="3">
        <f>VLOOKUP($B$3,'Energy Balance-2019'!$A$3:$AH$38,MATCH(Transformation!O$2,'Energy Balance-2019'!$A$3:$AH$3,0),FALSE)</f>
        <v>0</v>
      </c>
      <c r="P3" s="3">
        <f>VLOOKUP($B$3,'Energy Balance-2019'!$A$3:$AH$38,MATCH(Transformation!P$2,'Energy Balance-2019'!$A$3:$AH$3,0),FALSE)</f>
        <v>0</v>
      </c>
      <c r="Q3" s="3">
        <f>VLOOKUP($B$3,'Energy Balance-2019'!$A$3:$AH$38,MATCH(Transformation!Q$2,'Energy Balance-2019'!$A$3:$AH$3,0),FALSE)</f>
        <v>0</v>
      </c>
      <c r="R3" s="3">
        <f>VLOOKUP($B$3,'Energy Balance-2019'!$A$3:$AH$38,MATCH(Transformation!R$2,'Energy Balance-2019'!$A$3:$AH$3,0),FALSE)</f>
        <v>0</v>
      </c>
      <c r="S3" s="3">
        <f>VLOOKUP($B$3,'Energy Balance-2019'!$A$3:$AH$38,MATCH(Transformation!S$2,'Energy Balance-2019'!$A$3:$AH$3,0),FALSE)</f>
        <v>0</v>
      </c>
      <c r="T3" s="3">
        <f>VLOOKUP($B$3,'Energy Balance-2019'!$A$3:$AH$38,MATCH(Transformation!T$2,'Energy Balance-2019'!$A$3:$AH$3,0),FALSE)</f>
        <v>0</v>
      </c>
      <c r="U3" s="3">
        <f>VLOOKUP($B$3,'Energy Balance-2019'!$A$3:$AH$38,MATCH(Transformation!U$2,'Energy Balance-2019'!$A$3:$AH$3,0),FALSE)</f>
        <v>0</v>
      </c>
      <c r="V3" s="3">
        <f>VLOOKUP($B$3,'Energy Balance-2019'!$A$3:$AH$38,MATCH(Transformation!V$2,'Energy Balance-2019'!$A$3:$AH$3,0),FALSE)</f>
        <v>0</v>
      </c>
      <c r="W3" s="3">
        <f>VLOOKUP($B$3,'Energy Balance-2019'!$A$3:$AH$38,MATCH(Transformation!W$2,'Energy Balance-2019'!$A$3:$AH$3,0),FALSE)</f>
        <v>0</v>
      </c>
      <c r="X3" s="3">
        <f>VLOOKUP($B$3,'Energy Balance-2019'!$A$3:$AH$38,MATCH(Transformation!X$2,'Energy Balance-2019'!$A$3:$AH$3,0),FALSE)</f>
        <v>0</v>
      </c>
      <c r="Y3" s="3">
        <f>VLOOKUP($B$3,'Energy Balance-2019'!$A$3:$AH$38,MATCH(Transformation!Y$2,'Energy Balance-2019'!$A$3:$AH$3,0),FALSE)</f>
        <v>0</v>
      </c>
      <c r="Z3" s="3">
        <f>VLOOKUP($B$3,'Energy Balance-2019'!$A$3:$AH$38,MATCH(Transformation!Z$2,'Energy Balance-2019'!$A$3:$AH$3,0),FALSE)</f>
        <v>0</v>
      </c>
      <c r="AA3" s="3">
        <f>VLOOKUP($B$3,'Energy Balance-2019'!$A$3:$AH$38,MATCH(Transformation!AA$2,'Energy Balance-2019'!$A$3:$AH$3,0),FALSE)</f>
        <v>0</v>
      </c>
      <c r="AB3" s="3">
        <f>VLOOKUP($B$3,'Energy Balance-2019'!$A$3:$AH$38,MATCH(Transformation!AB$2,'Energy Balance-2019'!$A$3:$AH$3,0),FALSE)</f>
        <v>0</v>
      </c>
      <c r="AC3" s="3">
        <f>VLOOKUP($B$3,'Energy Balance-2019'!$A$3:$AH$38,MATCH(Transformation!AC$2,'Energy Balance-2019'!$A$3:$AH$3,0),FALSE)</f>
        <v>0</v>
      </c>
      <c r="AD3" s="3">
        <f>VLOOKUP($B$3,'Energy Balance-2019'!$A$3:$AH$38,MATCH(Transformation!AD$2,'Energy Balance-2019'!$A$3:$AH$3,0),FALSE)</f>
        <v>0</v>
      </c>
      <c r="AE3" s="3">
        <f>VLOOKUP($B$3,'Energy Balance-2019'!$A$3:$AH$38,MATCH(Transformation!AE$2,'Energy Balance-2019'!$A$3:$AH$3,0),FALSE)</f>
        <v>0</v>
      </c>
      <c r="AF3" s="229">
        <f>VLOOKUP($B$3,'Energy Balance-2019'!$A$3:$AH$38,MATCH(Transformation!AF$2,'Energy Balance-2019'!$A$3:$AH$3,0),FALSE)</f>
        <v>0</v>
      </c>
    </row>
    <row r="4" spans="1:32">
      <c r="A4" s="228" t="s">
        <v>612</v>
      </c>
      <c r="B4" s="246" t="s">
        <v>43</v>
      </c>
      <c r="C4" s="3">
        <f>VLOOKUP($B$4,'Energy Balance-2019'!$A$3:$AH$38,MATCH(Transformation!C$2,'Energy Balance-2019'!$A$3:$AH$3,0),FALSE)</f>
        <v>-28.53</v>
      </c>
      <c r="D4" s="3">
        <f>VLOOKUP($B$4,'Energy Balance-2019'!$A$3:$AH$38,MATCH(Transformation!D$2,'Energy Balance-2019'!$A$3:$AH$3,0),FALSE)</f>
        <v>-830.41</v>
      </c>
      <c r="E4" s="3">
        <f>VLOOKUP($B$4,'Energy Balance-2019'!$A$3:$AH$38,MATCH(Transformation!E$2,'Energy Balance-2019'!$A$3:$AH$3,0),FALSE)</f>
        <v>0</v>
      </c>
      <c r="F4" s="3">
        <f>VLOOKUP($B$4,'Energy Balance-2019'!$A$3:$AH$38,MATCH(Transformation!F$2,'Energy Balance-2019'!$A$3:$AH$3,0),FALSE)</f>
        <v>0</v>
      </c>
      <c r="G4" s="3">
        <f>VLOOKUP($B$4,'Energy Balance-2019'!$A$3:$AH$38,MATCH(Transformation!G$2,'Energy Balance-2019'!$A$3:$AH$3,0),FALSE)</f>
        <v>0</v>
      </c>
      <c r="H4" s="3">
        <f>VLOOKUP($B$4,'Energy Balance-2019'!$A$3:$AH$38,MATCH(Transformation!H$2,'Energy Balance-2019'!$A$3:$AH$3,0),FALSE)</f>
        <v>549.28</v>
      </c>
      <c r="I4" s="3">
        <f>VLOOKUP($B$4,'Energy Balance-2019'!$A$3:$AH$38,MATCH(Transformation!I$2,'Energy Balance-2019'!$A$3:$AH$3,0),FALSE)</f>
        <v>23.65</v>
      </c>
      <c r="J4" s="3">
        <f>VLOOKUP($B$4,'Energy Balance-2019'!$A$3:$AH$38,MATCH(Transformation!J$2,'Energy Balance-2019'!$A$3:$AH$3,0),FALSE)</f>
        <v>0</v>
      </c>
      <c r="K4" s="3">
        <f>VLOOKUP($B$4,'Energy Balance-2019'!$A$3:$AH$38,MATCH(Transformation!K$2,'Energy Balance-2019'!$A$3:$AH$3,0),FALSE)</f>
        <v>0</v>
      </c>
      <c r="L4" s="3">
        <f>VLOOKUP($B$4,'Energy Balance-2019'!$A$3:$AH$38,MATCH(Transformation!L$2,'Energy Balance-2019'!$A$3:$AH$3,0),FALSE)</f>
        <v>0</v>
      </c>
      <c r="M4" s="3">
        <f>VLOOKUP($B$4,'Energy Balance-2019'!$A$3:$AH$38,MATCH(Transformation!M$2,'Energy Balance-2019'!$A$3:$AH$3,0),FALSE)</f>
        <v>34.630000000000003</v>
      </c>
      <c r="N4" s="3">
        <f>VLOOKUP($B$4,'Energy Balance-2019'!$A$3:$AH$38,MATCH(Transformation!N$2,'Energy Balance-2019'!$A$3:$AH$3,0),FALSE)</f>
        <v>0</v>
      </c>
      <c r="O4" s="3">
        <f>VLOOKUP($B$4,'Energy Balance-2019'!$A$3:$AH$38,MATCH(Transformation!O$2,'Energy Balance-2019'!$A$3:$AH$3,0),FALSE)</f>
        <v>0</v>
      </c>
      <c r="P4" s="3">
        <f>VLOOKUP($B$4,'Energy Balance-2019'!$A$3:$AH$38,MATCH(Transformation!P$2,'Energy Balance-2019'!$A$3:$AH$3,0),FALSE)</f>
        <v>0</v>
      </c>
      <c r="Q4" s="3">
        <f>VLOOKUP($B$4,'Energy Balance-2019'!$A$3:$AH$38,MATCH(Transformation!Q$2,'Energy Balance-2019'!$A$3:$AH$3,0),FALSE)</f>
        <v>0</v>
      </c>
      <c r="R4" s="3">
        <f>VLOOKUP($B$4,'Energy Balance-2019'!$A$3:$AH$38,MATCH(Transformation!R$2,'Energy Balance-2019'!$A$3:$AH$3,0),FALSE)</f>
        <v>0</v>
      </c>
      <c r="S4" s="3">
        <f>VLOOKUP($B$4,'Energy Balance-2019'!$A$3:$AH$38,MATCH(Transformation!S$2,'Energy Balance-2019'!$A$3:$AH$3,0),FALSE)</f>
        <v>0</v>
      </c>
      <c r="T4" s="3">
        <f>VLOOKUP($B$4,'Energy Balance-2019'!$A$3:$AH$38,MATCH(Transformation!T$2,'Energy Balance-2019'!$A$3:$AH$3,0),FALSE)</f>
        <v>0</v>
      </c>
      <c r="U4" s="3">
        <f>VLOOKUP($B$4,'Energy Balance-2019'!$A$3:$AH$38,MATCH(Transformation!U$2,'Energy Balance-2019'!$A$3:$AH$3,0),FALSE)</f>
        <v>0</v>
      </c>
      <c r="V4" s="3">
        <f>VLOOKUP($B$4,'Energy Balance-2019'!$A$3:$AH$38,MATCH(Transformation!V$2,'Energy Balance-2019'!$A$3:$AH$3,0),FALSE)</f>
        <v>0</v>
      </c>
      <c r="W4" s="3">
        <f>VLOOKUP($B$4,'Energy Balance-2019'!$A$3:$AH$38,MATCH(Transformation!W$2,'Energy Balance-2019'!$A$3:$AH$3,0),FALSE)</f>
        <v>0</v>
      </c>
      <c r="X4" s="3">
        <f>VLOOKUP($B$4,'Energy Balance-2019'!$A$3:$AH$38,MATCH(Transformation!X$2,'Energy Balance-2019'!$A$3:$AH$3,0),FALSE)</f>
        <v>0</v>
      </c>
      <c r="Y4" s="3">
        <f>VLOOKUP($B$4,'Energy Balance-2019'!$A$3:$AH$38,MATCH(Transformation!Y$2,'Energy Balance-2019'!$A$3:$AH$3,0),FALSE)</f>
        <v>0</v>
      </c>
      <c r="Z4" s="3">
        <f>VLOOKUP($B$4,'Energy Balance-2019'!$A$3:$AH$38,MATCH(Transformation!Z$2,'Energy Balance-2019'!$A$3:$AH$3,0),FALSE)</f>
        <v>0</v>
      </c>
      <c r="AA4" s="3">
        <f>VLOOKUP($B$4,'Energy Balance-2019'!$A$3:$AH$38,MATCH(Transformation!AA$2,'Energy Balance-2019'!$A$3:$AH$3,0),FALSE)</f>
        <v>0</v>
      </c>
      <c r="AB4" s="3">
        <f>VLOOKUP($B$4,'Energy Balance-2019'!$A$3:$AH$38,MATCH(Transformation!AB$2,'Energy Balance-2019'!$A$3:$AH$3,0),FALSE)</f>
        <v>0</v>
      </c>
      <c r="AC4" s="3">
        <f>VLOOKUP($B$4,'Energy Balance-2019'!$A$3:$AH$38,MATCH(Transformation!AC$2,'Energy Balance-2019'!$A$3:$AH$3,0),FALSE)</f>
        <v>0</v>
      </c>
      <c r="AD4" s="3">
        <f>VLOOKUP($B$4,'Energy Balance-2019'!$A$3:$AH$38,MATCH(Transformation!AD$2,'Energy Balance-2019'!$A$3:$AH$3,0),FALSE)</f>
        <v>0</v>
      </c>
      <c r="AE4" s="3">
        <f>VLOOKUP($B$4,'Energy Balance-2019'!$A$3:$AH$38,MATCH(Transformation!AE$2,'Energy Balance-2019'!$A$3:$AH$3,0),FALSE)</f>
        <v>0</v>
      </c>
      <c r="AF4" s="229">
        <f>VLOOKUP($B$4,'Energy Balance-2019'!$A$3:$AH$38,MATCH(Transformation!AF$2,'Energy Balance-2019'!$A$3:$AH$3,0),FALSE)</f>
        <v>0</v>
      </c>
    </row>
    <row r="5" spans="1:32">
      <c r="A5" s="228" t="s">
        <v>612</v>
      </c>
      <c r="B5" s="246" t="s">
        <v>615</v>
      </c>
      <c r="C5" s="3">
        <f>VLOOKUP($B$5,'Energy Balance-2019'!$A$3:$AH$38,MATCH(Transformation!C$2,'Energy Balance-2019'!$A$3:$AH$3,0),FALSE)</f>
        <v>0</v>
      </c>
      <c r="D5" s="3">
        <f>VLOOKUP($B$5,'Energy Balance-2019'!$A$3:$AH$38,MATCH(Transformation!D$2,'Energy Balance-2019'!$A$3:$AH$3,0),FALSE)</f>
        <v>0</v>
      </c>
      <c r="E5" s="3">
        <f>VLOOKUP($B$5,'Energy Balance-2019'!$A$3:$AH$38,MATCH(Transformation!E$2,'Energy Balance-2019'!$A$3:$AH$3,0),FALSE)</f>
        <v>0</v>
      </c>
      <c r="F5" s="3">
        <f>VLOOKUP($B$5,'Energy Balance-2019'!$A$3:$AH$38,MATCH(Transformation!F$2,'Energy Balance-2019'!$A$3:$AH$3,0),FALSE)</f>
        <v>0</v>
      </c>
      <c r="G5" s="3">
        <f>VLOOKUP($B$5,'Energy Balance-2019'!$A$3:$AH$38,MATCH(Transformation!G$2,'Energy Balance-2019'!$A$3:$AH$3,0),FALSE)</f>
        <v>0</v>
      </c>
      <c r="H5" s="3">
        <f>VLOOKUP($B$5,'Energy Balance-2019'!$A$3:$AH$38,MATCH(Transformation!H$2,'Energy Balance-2019'!$A$3:$AH$3,0),FALSE)</f>
        <v>0</v>
      </c>
      <c r="I5" s="3">
        <f>VLOOKUP($B$5,'Energy Balance-2019'!$A$3:$AH$38,MATCH(Transformation!I$2,'Energy Balance-2019'!$A$3:$AH$3,0),FALSE)</f>
        <v>0</v>
      </c>
      <c r="J5" s="3">
        <f>VLOOKUP($B$5,'Energy Balance-2019'!$A$3:$AH$38,MATCH(Transformation!J$2,'Energy Balance-2019'!$A$3:$AH$3,0),FALSE)</f>
        <v>0</v>
      </c>
      <c r="K5" s="3">
        <f>VLOOKUP($B$5,'Energy Balance-2019'!$A$3:$AH$38,MATCH(Transformation!K$2,'Energy Balance-2019'!$A$3:$AH$3,0),FALSE)</f>
        <v>0</v>
      </c>
      <c r="L5" s="3">
        <f>VLOOKUP($B$5,'Energy Balance-2019'!$A$3:$AH$38,MATCH(Transformation!L$2,'Energy Balance-2019'!$A$3:$AH$3,0),FALSE)</f>
        <v>0</v>
      </c>
      <c r="M5" s="3">
        <f>VLOOKUP($B$5,'Energy Balance-2019'!$A$3:$AH$38,MATCH(Transformation!M$2,'Energy Balance-2019'!$A$3:$AH$3,0),FALSE)</f>
        <v>0</v>
      </c>
      <c r="N5" s="3">
        <f>VLOOKUP($B$5,'Energy Balance-2019'!$A$3:$AH$38,MATCH(Transformation!N$2,'Energy Balance-2019'!$A$3:$AH$3,0),FALSE)</f>
        <v>-2595.37</v>
      </c>
      <c r="O5" s="3">
        <f>VLOOKUP($B$5,'Energy Balance-2019'!$A$3:$AH$38,MATCH(Transformation!O$2,'Energy Balance-2019'!$A$3:$AH$3,0),FALSE)</f>
        <v>607.57000000000005</v>
      </c>
      <c r="P5" s="3">
        <f>VLOOKUP($B$5,'Energy Balance-2019'!$A$3:$AH$38,MATCH(Transformation!P$2,'Energy Balance-2019'!$A$3:$AH$3,0),FALSE)</f>
        <v>341.82</v>
      </c>
      <c r="Q5" s="3">
        <f>VLOOKUP($B$5,'Energy Balance-2019'!$A$3:$AH$38,MATCH(Transformation!Q$2,'Energy Balance-2019'!$A$3:$AH$3,0),FALSE)</f>
        <v>696.99</v>
      </c>
      <c r="R5" s="3">
        <f>VLOOKUP($B$5,'Energy Balance-2019'!$A$3:$AH$38,MATCH(Transformation!R$2,'Energy Balance-2019'!$A$3:$AH$3,0),FALSE)</f>
        <v>36.049999999999997</v>
      </c>
      <c r="S5" s="3">
        <f>VLOOKUP($B$5,'Energy Balance-2019'!$A$3:$AH$38,MATCH(Transformation!S$2,'Energy Balance-2019'!$A$3:$AH$3,0),FALSE)</f>
        <v>187.13</v>
      </c>
      <c r="T5" s="3">
        <f>VLOOKUP($B$5,'Energy Balance-2019'!$A$3:$AH$38,MATCH(Transformation!T$2,'Energy Balance-2019'!$A$3:$AH$3,0),FALSE)</f>
        <v>5.87</v>
      </c>
      <c r="U5" s="3">
        <f>VLOOKUP($B$5,'Energy Balance-2019'!$A$3:$AH$38,MATCH(Transformation!U$2,'Energy Balance-2019'!$A$3:$AH$3,0),FALSE)</f>
        <v>13.32</v>
      </c>
      <c r="V5" s="3">
        <f>VLOOKUP($B$5,'Energy Balance-2019'!$A$3:$AH$38,MATCH(Transformation!V$2,'Energy Balance-2019'!$A$3:$AH$3,0),FALSE)</f>
        <v>0.02</v>
      </c>
      <c r="W5" s="3">
        <f>VLOOKUP($B$5,'Energy Balance-2019'!$A$3:$AH$38,MATCH(Transformation!W$2,'Energy Balance-2019'!$A$3:$AH$3,0),FALSE)</f>
        <v>52.59</v>
      </c>
      <c r="X5" s="3">
        <f>VLOOKUP($B$5,'Energy Balance-2019'!$A$3:$AH$38,MATCH(Transformation!X$2,'Energy Balance-2019'!$A$3:$AH$3,0),FALSE)</f>
        <v>135.46</v>
      </c>
      <c r="Y5" s="3">
        <f>VLOOKUP($B$5,'Energy Balance-2019'!$A$3:$AH$38,MATCH(Transformation!Y$2,'Energy Balance-2019'!$A$3:$AH$3,0),FALSE)</f>
        <v>128.56</v>
      </c>
      <c r="Z5" s="3">
        <f>VLOOKUP($B$5,'Energy Balance-2019'!$A$3:$AH$38,MATCH(Transformation!Z$2,'Energy Balance-2019'!$A$3:$AH$3,0),FALSE)</f>
        <v>154.65</v>
      </c>
      <c r="AA5" s="3">
        <f>VLOOKUP($B$5,'Energy Balance-2019'!$A$3:$AH$38,MATCH(Transformation!AA$2,'Energy Balance-2019'!$A$3:$AH$3,0),FALSE)</f>
        <v>324.38</v>
      </c>
      <c r="AB5" s="3">
        <f>VLOOKUP($B$5,'Energy Balance-2019'!$A$3:$AH$38,MATCH(Transformation!AB$2,'Energy Balance-2019'!$A$3:$AH$3,0),FALSE)</f>
        <v>0</v>
      </c>
      <c r="AC5" s="3">
        <f>VLOOKUP($B$5,'Energy Balance-2019'!$A$3:$AH$38,MATCH(Transformation!AC$2,'Energy Balance-2019'!$A$3:$AH$3,0),FALSE)</f>
        <v>0</v>
      </c>
      <c r="AD5" s="3">
        <f>VLOOKUP($B$5,'Energy Balance-2019'!$A$3:$AH$38,MATCH(Transformation!AD$2,'Energy Balance-2019'!$A$3:$AH$3,0),FALSE)</f>
        <v>0</v>
      </c>
      <c r="AE5" s="3">
        <f>VLOOKUP($B$5,'Energy Balance-2019'!$A$3:$AH$38,MATCH(Transformation!AE$2,'Energy Balance-2019'!$A$3:$AH$3,0),FALSE)</f>
        <v>0</v>
      </c>
      <c r="AF5" s="3">
        <f>VLOOKUP($B$5,'Energy Balance-2019'!$A$3:$AH$38,MATCH(Transformation!AF$2,'Energy Balance-2019'!$A$3:$AH$3,0),FALSE)</f>
        <v>0</v>
      </c>
    </row>
    <row r="6" spans="1:32">
      <c r="A6" s="228" t="s">
        <v>612</v>
      </c>
      <c r="B6" s="246" t="s">
        <v>45</v>
      </c>
      <c r="C6" s="3">
        <f>VLOOKUP($B$6,'Energy Balance-2019'!$A$3:$AH$38,MATCH(Transformation!C$2,'Energy Balance-2019'!$A$3:$AH$3,0),FALSE)</f>
        <v>0</v>
      </c>
      <c r="D6" s="3">
        <f>VLOOKUP($B$6,'Energy Balance-2019'!$A$3:$AH$38,MATCH(Transformation!D$2,'Energy Balance-2019'!$A$3:$AH$3,0),FALSE)</f>
        <v>0</v>
      </c>
      <c r="E6" s="3">
        <f>VLOOKUP($B$6,'Energy Balance-2019'!$A$3:$AH$38,MATCH(Transformation!E$2,'Energy Balance-2019'!$A$3:$AH$3,0),FALSE)</f>
        <v>0</v>
      </c>
      <c r="F6" s="3">
        <f>VLOOKUP($B$6,'Energy Balance-2019'!$A$3:$AH$38,MATCH(Transformation!F$2,'Energy Balance-2019'!$A$3:$AH$3,0),FALSE)</f>
        <v>0</v>
      </c>
      <c r="G6" s="3">
        <f>VLOOKUP($B$6,'Energy Balance-2019'!$A$3:$AH$38,MATCH(Transformation!G$2,'Energy Balance-2019'!$A$3:$AH$3,0),FALSE)</f>
        <v>0</v>
      </c>
      <c r="H6" s="3">
        <f>VLOOKUP($B$6,'Energy Balance-2019'!$A$3:$AH$38,MATCH(Transformation!H$2,'Energy Balance-2019'!$A$3:$AH$3,0),FALSE)</f>
        <v>0</v>
      </c>
      <c r="I6" s="3">
        <f>VLOOKUP($B$6,'Energy Balance-2019'!$A$3:$AH$38,MATCH(Transformation!I$2,'Energy Balance-2019'!$A$3:$AH$3,0),FALSE)</f>
        <v>0</v>
      </c>
      <c r="J6" s="3">
        <f>VLOOKUP($B$6,'Energy Balance-2019'!$A$3:$AH$38,MATCH(Transformation!J$2,'Energy Balance-2019'!$A$3:$AH$3,0),FALSE)</f>
        <v>0</v>
      </c>
      <c r="K6" s="3">
        <f>VLOOKUP($B$6,'Energy Balance-2019'!$A$3:$AH$38,MATCH(Transformation!K$2,'Energy Balance-2019'!$A$3:$AH$3,0),FALSE)</f>
        <v>0</v>
      </c>
      <c r="L6" s="3">
        <f>VLOOKUP($B$6,'Energy Balance-2019'!$A$3:$AH$38,MATCH(Transformation!L$2,'Energy Balance-2019'!$A$3:$AH$3,0),FALSE)</f>
        <v>0</v>
      </c>
      <c r="M6" s="3">
        <f>VLOOKUP($B$6,'Energy Balance-2019'!$A$3:$AH$38,MATCH(Transformation!M$2,'Energy Balance-2019'!$A$3:$AH$3,0),FALSE)</f>
        <v>0</v>
      </c>
      <c r="N6" s="3">
        <f>VLOOKUP($B$6,'Energy Balance-2019'!$A$3:$AH$38,MATCH(Transformation!N$2,'Energy Balance-2019'!$A$3:$AH$3,0),FALSE)</f>
        <v>0</v>
      </c>
      <c r="O6" s="3">
        <f>VLOOKUP($B$6,'Energy Balance-2019'!$A$3:$AH$38,MATCH(Transformation!O$2,'Energy Balance-2019'!$A$3:$AH$3,0),FALSE)</f>
        <v>0</v>
      </c>
      <c r="P6" s="3">
        <f>VLOOKUP($B$6,'Energy Balance-2019'!$A$3:$AH$38,MATCH(Transformation!P$2,'Energy Balance-2019'!$A$3:$AH$3,0),FALSE)</f>
        <v>0</v>
      </c>
      <c r="Q6" s="3">
        <f>VLOOKUP($B$6,'Energy Balance-2019'!$A$3:$AH$38,MATCH(Transformation!Q$2,'Energy Balance-2019'!$A$3:$AH$3,0),FALSE)</f>
        <v>0</v>
      </c>
      <c r="R6" s="3">
        <f>VLOOKUP($B$6,'Energy Balance-2019'!$A$3:$AH$38,MATCH(Transformation!R$2,'Energy Balance-2019'!$A$3:$AH$3,0),FALSE)</f>
        <v>0</v>
      </c>
      <c r="S6" s="3">
        <f>VLOOKUP($B$6,'Energy Balance-2019'!$A$3:$AH$38,MATCH(Transformation!S$2,'Energy Balance-2019'!$A$3:$AH$3,0),FALSE)</f>
        <v>0</v>
      </c>
      <c r="T6" s="3">
        <f>VLOOKUP($B$6,'Energy Balance-2019'!$A$3:$AH$38,MATCH(Transformation!T$2,'Energy Balance-2019'!$A$3:$AH$3,0),FALSE)</f>
        <v>0</v>
      </c>
      <c r="U6" s="3">
        <f>VLOOKUP($B$6,'Energy Balance-2019'!$A$3:$AH$38,MATCH(Transformation!U$2,'Energy Balance-2019'!$A$3:$AH$3,0),FALSE)</f>
        <v>0</v>
      </c>
      <c r="V6" s="3">
        <f>VLOOKUP($B$6,'Energy Balance-2019'!$A$3:$AH$38,MATCH(Transformation!V$2,'Energy Balance-2019'!$A$3:$AH$3,0),FALSE)</f>
        <v>0</v>
      </c>
      <c r="W6" s="3">
        <f>VLOOKUP($B$6,'Energy Balance-2019'!$A$3:$AH$38,MATCH(Transformation!W$2,'Energy Balance-2019'!$A$3:$AH$3,0),FALSE)</f>
        <v>0</v>
      </c>
      <c r="X6" s="3">
        <f>VLOOKUP($B$6,'Energy Balance-2019'!$A$3:$AH$38,MATCH(Transformation!X$2,'Energy Balance-2019'!$A$3:$AH$3,0),FALSE)</f>
        <v>0</v>
      </c>
      <c r="Y6" s="3">
        <f>VLOOKUP($B$6,'Energy Balance-2019'!$A$3:$AH$38,MATCH(Transformation!Y$2,'Energy Balance-2019'!$A$3:$AH$3,0),FALSE)</f>
        <v>0</v>
      </c>
      <c r="Z6" s="3">
        <f>VLOOKUP($B$6,'Energy Balance-2019'!$A$3:$AH$38,MATCH(Transformation!Z$2,'Energy Balance-2019'!$A$3:$AH$3,0),FALSE)</f>
        <v>0</v>
      </c>
      <c r="AA6" s="3">
        <f>VLOOKUP($B$6,'Energy Balance-2019'!$A$3:$AH$38,MATCH(Transformation!AA$2,'Energy Balance-2019'!$A$3:$AH$3,0),FALSE)</f>
        <v>-91.3</v>
      </c>
      <c r="AB6" s="3">
        <f>VLOOKUP($B$6,'Energy Balance-2019'!$A$3:$AH$38,MATCH(Transformation!AB$2,'Energy Balance-2019'!$A$3:$AH$3,0),FALSE)</f>
        <v>0</v>
      </c>
      <c r="AC6" s="3">
        <f>VLOOKUP($B$6,'Energy Balance-2019'!$A$3:$AH$38,MATCH(Transformation!AC$2,'Energy Balance-2019'!$A$3:$AH$3,0),FALSE)</f>
        <v>0</v>
      </c>
      <c r="AD6" s="3">
        <f>VLOOKUP($B$6,'Energy Balance-2019'!$A$3:$AH$38,MATCH(Transformation!AD$2,'Energy Balance-2019'!$A$3:$AH$3,0),FALSE)</f>
        <v>0</v>
      </c>
      <c r="AE6" s="3">
        <f>VLOOKUP($B$6,'Energy Balance-2019'!$A$3:$AH$38,MATCH(Transformation!AE$2,'Energy Balance-2019'!$A$3:$AH$3,0),FALSE)</f>
        <v>0</v>
      </c>
      <c r="AF6" s="229">
        <f>VLOOKUP($B$6,'Energy Balance-2019'!$A$3:$AH$38,MATCH(Transformation!AF$2,'Energy Balance-2019'!$A$3:$AH$3,0),FALSE)</f>
        <v>0</v>
      </c>
    </row>
    <row r="7" spans="1:32">
      <c r="A7" s="228" t="s">
        <v>613</v>
      </c>
      <c r="B7" s="246" t="s">
        <v>46</v>
      </c>
      <c r="C7" s="3">
        <f>VLOOKUP($B$7,'Energy Balance-2019'!$A$3:$AH$38,MATCH(Transformation!C$2,'Energy Balance-2019'!$A$3:$AH$3,0),FALSE)</f>
        <v>0</v>
      </c>
      <c r="D7" s="3">
        <f>VLOOKUP($B$7,'Energy Balance-2019'!$A$3:$AH$38,MATCH(Transformation!D$2,'Energy Balance-2019'!$A$3:$AH$3,0),FALSE)</f>
        <v>0</v>
      </c>
      <c r="E7" s="3">
        <f>VLOOKUP($B$7,'Energy Balance-2019'!$A$3:$AH$38,MATCH(Transformation!E$2,'Energy Balance-2019'!$A$3:$AH$3,0),FALSE)</f>
        <v>0</v>
      </c>
      <c r="F7" s="3">
        <f>VLOOKUP($B$7,'Energy Balance-2019'!$A$3:$AH$38,MATCH(Transformation!F$2,'Energy Balance-2019'!$A$3:$AH$3,0),FALSE)</f>
        <v>0</v>
      </c>
      <c r="G7" s="3">
        <f>VLOOKUP($B$7,'Energy Balance-2019'!$A$3:$AH$38,MATCH(Transformation!G$2,'Energy Balance-2019'!$A$3:$AH$3,0),FALSE)</f>
        <v>0</v>
      </c>
      <c r="H7" s="3">
        <f>VLOOKUP($B$7,'Energy Balance-2019'!$A$3:$AH$38,MATCH(Transformation!H$2,'Energy Balance-2019'!$A$3:$AH$3,0),FALSE)</f>
        <v>0</v>
      </c>
      <c r="I7" s="3">
        <f>VLOOKUP($B$7,'Energy Balance-2019'!$A$3:$AH$38,MATCH(Transformation!I$2,'Energy Balance-2019'!$A$3:$AH$3,0),FALSE)</f>
        <v>0</v>
      </c>
      <c r="J7" s="3">
        <f>VLOOKUP($B$7,'Energy Balance-2019'!$A$3:$AH$38,MATCH(Transformation!J$2,'Energy Balance-2019'!$A$3:$AH$3,0),FALSE)</f>
        <v>0</v>
      </c>
      <c r="K7" s="3">
        <f>VLOOKUP($B$7,'Energy Balance-2019'!$A$3:$AH$38,MATCH(Transformation!K$2,'Energy Balance-2019'!$A$3:$AH$3,0),FALSE)</f>
        <v>0</v>
      </c>
      <c r="L7" s="3">
        <f>VLOOKUP($B$7,'Energy Balance-2019'!$A$3:$AH$38,MATCH(Transformation!L$2,'Energy Balance-2019'!$A$3:$AH$3,0),FALSE)</f>
        <v>0</v>
      </c>
      <c r="M7" s="3">
        <f>VLOOKUP($B$7,'Energy Balance-2019'!$A$3:$AH$38,MATCH(Transformation!M$2,'Energy Balance-2019'!$A$3:$AH$3,0),FALSE)</f>
        <v>0</v>
      </c>
      <c r="N7" s="3">
        <f>VLOOKUP($B$7,'Energy Balance-2019'!$A$3:$AH$38,MATCH(Transformation!N$2,'Energy Balance-2019'!$A$3:$AH$3,0),FALSE)</f>
        <v>0</v>
      </c>
      <c r="O7" s="3">
        <f>VLOOKUP($B$7,'Energy Balance-2019'!$A$3:$AH$38,MATCH(Transformation!O$2,'Energy Balance-2019'!$A$3:$AH$3,0),FALSE)</f>
        <v>0</v>
      </c>
      <c r="P7" s="3">
        <f>VLOOKUP($B$7,'Energy Balance-2019'!$A$3:$AH$38,MATCH(Transformation!P$2,'Energy Balance-2019'!$A$3:$AH$3,0),FALSE)</f>
        <v>0</v>
      </c>
      <c r="Q7" s="3">
        <f>VLOOKUP($B$7,'Energy Balance-2019'!$A$3:$AH$38,MATCH(Transformation!Q$2,'Energy Balance-2019'!$A$3:$AH$3,0),FALSE)</f>
        <v>0</v>
      </c>
      <c r="R7" s="3">
        <f>VLOOKUP($B$7,'Energy Balance-2019'!$A$3:$AH$38,MATCH(Transformation!R$2,'Energy Balance-2019'!$A$3:$AH$3,0),FALSE)</f>
        <v>0</v>
      </c>
      <c r="S7" s="3">
        <f>VLOOKUP($B$7,'Energy Balance-2019'!$A$3:$AH$38,MATCH(Transformation!S$2,'Energy Balance-2019'!$A$3:$AH$3,0),FALSE)</f>
        <v>0</v>
      </c>
      <c r="T7" s="3">
        <f>VLOOKUP($B$7,'Energy Balance-2019'!$A$3:$AH$38,MATCH(Transformation!T$2,'Energy Balance-2019'!$A$3:$AH$3,0),FALSE)</f>
        <v>0</v>
      </c>
      <c r="U7" s="3">
        <f>VLOOKUP($B$7,'Energy Balance-2019'!$A$3:$AH$38,MATCH(Transformation!U$2,'Energy Balance-2019'!$A$3:$AH$3,0),FALSE)</f>
        <v>0</v>
      </c>
      <c r="V7" s="3">
        <f>VLOOKUP($B$7,'Energy Balance-2019'!$A$3:$AH$38,MATCH(Transformation!V$2,'Energy Balance-2019'!$A$3:$AH$3,0),FALSE)</f>
        <v>0</v>
      </c>
      <c r="W7" s="3">
        <f>VLOOKUP($B$7,'Energy Balance-2019'!$A$3:$AH$38,MATCH(Transformation!W$2,'Energy Balance-2019'!$A$3:$AH$3,0),FALSE)</f>
        <v>0</v>
      </c>
      <c r="X7" s="3">
        <f>VLOOKUP($B$7,'Energy Balance-2019'!$A$3:$AH$38,MATCH(Transformation!X$2,'Energy Balance-2019'!$A$3:$AH$3,0),FALSE)</f>
        <v>0</v>
      </c>
      <c r="Y7" s="3">
        <f>VLOOKUP($B$7,'Energy Balance-2019'!$A$3:$AH$38,MATCH(Transformation!Y$2,'Energy Balance-2019'!$A$3:$AH$3,0),FALSE)</f>
        <v>0</v>
      </c>
      <c r="Z7" s="3">
        <f>VLOOKUP($B$7,'Energy Balance-2019'!$A$3:$AH$38,MATCH(Transformation!Z$2,'Energy Balance-2019'!$A$3:$AH$3,0),FALSE)</f>
        <v>0</v>
      </c>
      <c r="AA7" s="3">
        <f>VLOOKUP($B$7,'Energy Balance-2019'!$A$3:$AH$38,MATCH(Transformation!AA$2,'Energy Balance-2019'!$A$3:$AH$3,0),FALSE)</f>
        <v>0</v>
      </c>
      <c r="AB7" s="3">
        <f>VLOOKUP($B$7,'Energy Balance-2019'!$A$3:$AH$38,MATCH(Transformation!AB$2,'Energy Balance-2019'!$A$3:$AH$3,0),FALSE)</f>
        <v>0</v>
      </c>
      <c r="AC7" s="3">
        <f>VLOOKUP($B$7,'Energy Balance-2019'!$A$3:$AH$38,MATCH(Transformation!AC$2,'Energy Balance-2019'!$A$3:$AH$3,0),FALSE)</f>
        <v>0</v>
      </c>
      <c r="AD7" s="3">
        <f>VLOOKUP($B$7,'Energy Balance-2019'!$A$3:$AH$38,MATCH(Transformation!AD$2,'Energy Balance-2019'!$A$3:$AH$3,0),FALSE)</f>
        <v>0</v>
      </c>
      <c r="AE7" s="3">
        <f>VLOOKUP($B$7,'Energy Balance-2019'!$A$3:$AH$38,MATCH(Transformation!AE$2,'Energy Balance-2019'!$A$3:$AH$3,0),FALSE)</f>
        <v>0</v>
      </c>
      <c r="AF7" s="229">
        <f>VLOOKUP($B$7,'Energy Balance-2019'!$A$3:$AH$38,MATCH(Transformation!AF$2,'Energy Balance-2019'!$A$3:$AH$3,0),FALSE)</f>
        <v>0</v>
      </c>
    </row>
    <row r="8" spans="1:32">
      <c r="A8" s="228" t="s">
        <v>613</v>
      </c>
      <c r="B8" s="246" t="s">
        <v>47</v>
      </c>
      <c r="C8" s="3">
        <f>VLOOKUP($B$8,'Energy Balance-2019'!$A$3:$AH$38,MATCH(Transformation!C$2,'Energy Balance-2019'!$A$3:$AH$3,0),FALSE)</f>
        <v>0</v>
      </c>
      <c r="D8" s="3">
        <f>VLOOKUP($B$8,'Energy Balance-2019'!$A$3:$AH$38,MATCH(Transformation!D$2,'Energy Balance-2019'!$A$3:$AH$3,0),FALSE)</f>
        <v>0</v>
      </c>
      <c r="E8" s="3">
        <f>VLOOKUP($B$8,'Energy Balance-2019'!$A$3:$AH$38,MATCH(Transformation!E$2,'Energy Balance-2019'!$A$3:$AH$3,0),FALSE)</f>
        <v>0</v>
      </c>
      <c r="F8" s="3">
        <f>VLOOKUP($B$8,'Energy Balance-2019'!$A$3:$AH$38,MATCH(Transformation!F$2,'Energy Balance-2019'!$A$3:$AH$3,0),FALSE)</f>
        <v>0</v>
      </c>
      <c r="G8" s="3">
        <f>VLOOKUP($B$8,'Energy Balance-2019'!$A$3:$AH$38,MATCH(Transformation!G$2,'Energy Balance-2019'!$A$3:$AH$3,0),FALSE)</f>
        <v>0</v>
      </c>
      <c r="H8" s="3">
        <f>VLOOKUP($B$8,'Energy Balance-2019'!$A$3:$AH$38,MATCH(Transformation!H$2,'Energy Balance-2019'!$A$3:$AH$3,0),FALSE)</f>
        <v>0</v>
      </c>
      <c r="I8" s="3">
        <f>VLOOKUP($B$8,'Energy Balance-2019'!$A$3:$AH$38,MATCH(Transformation!I$2,'Energy Balance-2019'!$A$3:$AH$3,0),FALSE)</f>
        <v>0</v>
      </c>
      <c r="J8" s="3">
        <f>VLOOKUP($B$8,'Energy Balance-2019'!$A$3:$AH$38,MATCH(Transformation!J$2,'Energy Balance-2019'!$A$3:$AH$3,0),FALSE)</f>
        <v>0</v>
      </c>
      <c r="K8" s="3">
        <f>VLOOKUP($B$8,'Energy Balance-2019'!$A$3:$AH$38,MATCH(Transformation!K$2,'Energy Balance-2019'!$A$3:$AH$3,0),FALSE)</f>
        <v>0</v>
      </c>
      <c r="L8" s="3">
        <f>VLOOKUP($B$8,'Energy Balance-2019'!$A$3:$AH$38,MATCH(Transformation!L$2,'Energy Balance-2019'!$A$3:$AH$3,0),FALSE)</f>
        <v>0</v>
      </c>
      <c r="M8" s="3">
        <f>VLOOKUP($B$8,'Energy Balance-2019'!$A$3:$AH$38,MATCH(Transformation!M$2,'Energy Balance-2019'!$A$3:$AH$3,0),FALSE)</f>
        <v>0</v>
      </c>
      <c r="N8" s="3">
        <f>VLOOKUP($B$8,'Energy Balance-2019'!$A$3:$AH$38,MATCH(Transformation!N$2,'Energy Balance-2019'!$A$3:$AH$3,0),FALSE)</f>
        <v>0</v>
      </c>
      <c r="O8" s="3">
        <f>VLOOKUP($B$8,'Energy Balance-2019'!$A$3:$AH$38,MATCH(Transformation!O$2,'Energy Balance-2019'!$A$3:$AH$3,0),FALSE)</f>
        <v>0</v>
      </c>
      <c r="P8" s="3">
        <f>VLOOKUP($B$8,'Energy Balance-2019'!$A$3:$AH$38,MATCH(Transformation!P$2,'Energy Balance-2019'!$A$3:$AH$3,0),FALSE)</f>
        <v>0</v>
      </c>
      <c r="Q8" s="3">
        <f>VLOOKUP($B$8,'Energy Balance-2019'!$A$3:$AH$38,MATCH(Transformation!Q$2,'Energy Balance-2019'!$A$3:$AH$3,0),FALSE)</f>
        <v>0</v>
      </c>
      <c r="R8" s="3">
        <f>VLOOKUP($B$8,'Energy Balance-2019'!$A$3:$AH$38,MATCH(Transformation!R$2,'Energy Balance-2019'!$A$3:$AH$3,0),FALSE)</f>
        <v>0</v>
      </c>
      <c r="S8" s="3">
        <f>VLOOKUP($B$8,'Energy Balance-2019'!$A$3:$AH$38,MATCH(Transformation!S$2,'Energy Balance-2019'!$A$3:$AH$3,0),FALSE)</f>
        <v>0</v>
      </c>
      <c r="T8" s="3">
        <f>VLOOKUP($B$8,'Energy Balance-2019'!$A$3:$AH$38,MATCH(Transformation!T$2,'Energy Balance-2019'!$A$3:$AH$3,0),FALSE)</f>
        <v>0</v>
      </c>
      <c r="U8" s="3">
        <f>VLOOKUP($B$8,'Energy Balance-2019'!$A$3:$AH$38,MATCH(Transformation!U$2,'Energy Balance-2019'!$A$3:$AH$3,0),FALSE)</f>
        <v>0</v>
      </c>
      <c r="V8" s="3">
        <f>VLOOKUP($B$8,'Energy Balance-2019'!$A$3:$AH$38,MATCH(Transformation!V$2,'Energy Balance-2019'!$A$3:$AH$3,0),FALSE)</f>
        <v>0</v>
      </c>
      <c r="W8" s="3">
        <f>VLOOKUP($B$8,'Energy Balance-2019'!$A$3:$AH$38,MATCH(Transformation!W$2,'Energy Balance-2019'!$A$3:$AH$3,0),FALSE)</f>
        <v>0</v>
      </c>
      <c r="X8" s="3">
        <f>VLOOKUP($B$8,'Energy Balance-2019'!$A$3:$AH$38,MATCH(Transformation!X$2,'Energy Balance-2019'!$A$3:$AH$3,0),FALSE)</f>
        <v>0</v>
      </c>
      <c r="Y8" s="3">
        <f>VLOOKUP($B$8,'Energy Balance-2019'!$A$3:$AH$38,MATCH(Transformation!Y$2,'Energy Balance-2019'!$A$3:$AH$3,0),FALSE)</f>
        <v>0</v>
      </c>
      <c r="Z8" s="3">
        <f>VLOOKUP($B$8,'Energy Balance-2019'!$A$3:$AH$38,MATCH(Transformation!Z$2,'Energy Balance-2019'!$A$3:$AH$3,0),FALSE)</f>
        <v>0</v>
      </c>
      <c r="AA8" s="3">
        <f>VLOOKUP($B$8,'Energy Balance-2019'!$A$3:$AH$38,MATCH(Transformation!AA$2,'Energy Balance-2019'!$A$3:$AH$3,0),FALSE)</f>
        <v>0</v>
      </c>
      <c r="AB8" s="3">
        <f>VLOOKUP($B$8,'Energy Balance-2019'!$A$3:$AH$38,MATCH(Transformation!AB$2,'Energy Balance-2019'!$A$3:$AH$3,0),FALSE)</f>
        <v>0</v>
      </c>
      <c r="AC8" s="3">
        <f>VLOOKUP($B$8,'Energy Balance-2019'!$A$3:$AH$38,MATCH(Transformation!AC$2,'Energy Balance-2019'!$A$3:$AH$3,0),FALSE)</f>
        <v>0</v>
      </c>
      <c r="AD8" s="3">
        <f>VLOOKUP($B$8,'Energy Balance-2019'!$A$3:$AH$38,MATCH(Transformation!AD$2,'Energy Balance-2019'!$A$3:$AH$3,0),FALSE)</f>
        <v>0</v>
      </c>
      <c r="AE8" s="3">
        <f>VLOOKUP($B$8,'Energy Balance-2019'!$A$3:$AH$38,MATCH(Transformation!AE$2,'Energy Balance-2019'!$A$3:$AH$3,0),FALSE)</f>
        <v>0</v>
      </c>
      <c r="AF8" s="229">
        <f>VLOOKUP($B$8,'Energy Balance-2019'!$A$3:$AH$38,MATCH(Transformation!AF$2,'Energy Balance-2019'!$A$3:$AH$3,0),FALSE)</f>
        <v>0</v>
      </c>
    </row>
    <row r="9" spans="1:32">
      <c r="A9" s="228" t="s">
        <v>613</v>
      </c>
      <c r="B9" s="246" t="s">
        <v>48</v>
      </c>
      <c r="C9" s="3">
        <f>VLOOKUP($B$9,'Energy Balance-2019'!$A$3:$AH$38,MATCH(Transformation!C$2,'Energy Balance-2019'!$A$3:$AH$3,0),FALSE)</f>
        <v>0</v>
      </c>
      <c r="D9" s="3">
        <f>VLOOKUP($B$9,'Energy Balance-2019'!$A$3:$AH$38,MATCH(Transformation!D$2,'Energy Balance-2019'!$A$3:$AH$3,0),FALSE)</f>
        <v>0</v>
      </c>
      <c r="E9" s="3">
        <f>VLOOKUP($B$9,'Energy Balance-2019'!$A$3:$AH$38,MATCH(Transformation!E$2,'Energy Balance-2019'!$A$3:$AH$3,0),FALSE)</f>
        <v>0</v>
      </c>
      <c r="F9" s="3">
        <f>VLOOKUP($B$9,'Energy Balance-2019'!$A$3:$AH$38,MATCH(Transformation!F$2,'Energy Balance-2019'!$A$3:$AH$3,0),FALSE)</f>
        <v>0</v>
      </c>
      <c r="G9" s="3">
        <f>VLOOKUP($B$9,'Energy Balance-2019'!$A$3:$AH$38,MATCH(Transformation!G$2,'Energy Balance-2019'!$A$3:$AH$3,0),FALSE)</f>
        <v>0</v>
      </c>
      <c r="H9" s="3">
        <f>VLOOKUP($B$9,'Energy Balance-2019'!$A$3:$AH$38,MATCH(Transformation!H$2,'Energy Balance-2019'!$A$3:$AH$3,0),FALSE)</f>
        <v>0</v>
      </c>
      <c r="I9" s="3">
        <f>VLOOKUP($B$9,'Energy Balance-2019'!$A$3:$AH$38,MATCH(Transformation!I$2,'Energy Balance-2019'!$A$3:$AH$3,0),FALSE)</f>
        <v>0</v>
      </c>
      <c r="J9" s="3">
        <f>VLOOKUP($B$9,'Energy Balance-2019'!$A$3:$AH$38,MATCH(Transformation!J$2,'Energy Balance-2019'!$A$3:$AH$3,0),FALSE)</f>
        <v>0</v>
      </c>
      <c r="K9" s="3">
        <f>VLOOKUP($B$9,'Energy Balance-2019'!$A$3:$AH$38,MATCH(Transformation!K$2,'Energy Balance-2019'!$A$3:$AH$3,0),FALSE)</f>
        <v>0</v>
      </c>
      <c r="L9" s="3">
        <f>VLOOKUP($B$9,'Energy Balance-2019'!$A$3:$AH$38,MATCH(Transformation!L$2,'Energy Balance-2019'!$A$3:$AH$3,0),FALSE)</f>
        <v>0</v>
      </c>
      <c r="M9" s="3">
        <f>VLOOKUP($B$9,'Energy Balance-2019'!$A$3:$AH$38,MATCH(Transformation!M$2,'Energy Balance-2019'!$A$3:$AH$3,0),FALSE)</f>
        <v>0</v>
      </c>
      <c r="N9" s="3">
        <f>VLOOKUP($B$9,'Energy Balance-2019'!$A$3:$AH$38,MATCH(Transformation!N$2,'Energy Balance-2019'!$A$3:$AH$3,0),FALSE)</f>
        <v>0</v>
      </c>
      <c r="O9" s="3">
        <f>VLOOKUP($B$9,'Energy Balance-2019'!$A$3:$AH$38,MATCH(Transformation!O$2,'Energy Balance-2019'!$A$3:$AH$3,0),FALSE)</f>
        <v>0</v>
      </c>
      <c r="P9" s="3">
        <f>VLOOKUP($B$9,'Energy Balance-2019'!$A$3:$AH$38,MATCH(Transformation!P$2,'Energy Balance-2019'!$A$3:$AH$3,0),FALSE)</f>
        <v>0</v>
      </c>
      <c r="Q9" s="3">
        <f>VLOOKUP($B$9,'Energy Balance-2019'!$A$3:$AH$38,MATCH(Transformation!Q$2,'Energy Balance-2019'!$A$3:$AH$3,0),FALSE)</f>
        <v>0</v>
      </c>
      <c r="R9" s="3">
        <f>VLOOKUP($B$9,'Energy Balance-2019'!$A$3:$AH$38,MATCH(Transformation!R$2,'Energy Balance-2019'!$A$3:$AH$3,0),FALSE)</f>
        <v>0</v>
      </c>
      <c r="S9" s="3">
        <f>VLOOKUP($B$9,'Energy Balance-2019'!$A$3:$AH$38,MATCH(Transformation!S$2,'Energy Balance-2019'!$A$3:$AH$3,0),FALSE)</f>
        <v>0</v>
      </c>
      <c r="T9" s="3">
        <f>VLOOKUP($B$9,'Energy Balance-2019'!$A$3:$AH$38,MATCH(Transformation!T$2,'Energy Balance-2019'!$A$3:$AH$3,0),FALSE)</f>
        <v>0</v>
      </c>
      <c r="U9" s="3">
        <f>VLOOKUP($B$9,'Energy Balance-2019'!$A$3:$AH$38,MATCH(Transformation!U$2,'Energy Balance-2019'!$A$3:$AH$3,0),FALSE)</f>
        <v>0</v>
      </c>
      <c r="V9" s="3">
        <f>VLOOKUP($B$9,'Energy Balance-2019'!$A$3:$AH$38,MATCH(Transformation!V$2,'Energy Balance-2019'!$A$3:$AH$3,0),FALSE)</f>
        <v>0</v>
      </c>
      <c r="W9" s="3">
        <f>VLOOKUP($B$9,'Energy Balance-2019'!$A$3:$AH$38,MATCH(Transformation!W$2,'Energy Balance-2019'!$A$3:$AH$3,0),FALSE)</f>
        <v>0</v>
      </c>
      <c r="X9" s="3">
        <f>VLOOKUP($B$9,'Energy Balance-2019'!$A$3:$AH$38,MATCH(Transformation!X$2,'Energy Balance-2019'!$A$3:$AH$3,0),FALSE)</f>
        <v>0</v>
      </c>
      <c r="Y9" s="3">
        <f>VLOOKUP($B$9,'Energy Balance-2019'!$A$3:$AH$38,MATCH(Transformation!Y$2,'Energy Balance-2019'!$A$3:$AH$3,0),FALSE)</f>
        <v>0</v>
      </c>
      <c r="Z9" s="3">
        <f>VLOOKUP($B$9,'Energy Balance-2019'!$A$3:$AH$38,MATCH(Transformation!Z$2,'Energy Balance-2019'!$A$3:$AH$3,0),FALSE)</f>
        <v>0</v>
      </c>
      <c r="AA9" s="3">
        <f>VLOOKUP($B$9,'Energy Balance-2019'!$A$3:$AH$38,MATCH(Transformation!AA$2,'Energy Balance-2019'!$A$3:$AH$3,0),FALSE)</f>
        <v>0</v>
      </c>
      <c r="AB9" s="3">
        <f>VLOOKUP($B$9,'Energy Balance-2019'!$A$3:$AH$38,MATCH(Transformation!AB$2,'Energy Balance-2019'!$A$3:$AH$3,0),FALSE)</f>
        <v>0</v>
      </c>
      <c r="AC9" s="3">
        <f>VLOOKUP($B$9,'Energy Balance-2019'!$A$3:$AH$38,MATCH(Transformation!AC$2,'Energy Balance-2019'!$A$3:$AH$3,0),FALSE)</f>
        <v>0</v>
      </c>
      <c r="AD9" s="3">
        <f>VLOOKUP($B$9,'Energy Balance-2019'!$A$3:$AH$38,MATCH(Transformation!AD$2,'Energy Balance-2019'!$A$3:$AH$3,0),FALSE)</f>
        <v>0</v>
      </c>
      <c r="AE9" s="3">
        <f>VLOOKUP($B$9,'Energy Balance-2019'!$A$3:$AH$38,MATCH(Transformation!AE$2,'Energy Balance-2019'!$A$3:$AH$3,0),FALSE)</f>
        <v>0</v>
      </c>
      <c r="AF9" s="229">
        <f>VLOOKUP($B$9,'Energy Balance-2019'!$A$3:$AH$38,MATCH(Transformation!AF$2,'Energy Balance-2019'!$A$3:$AH$3,0),FALSE)</f>
        <v>0</v>
      </c>
    </row>
    <row r="10" spans="1:32">
      <c r="A10" s="230" t="s">
        <v>612</v>
      </c>
      <c r="B10" s="247" t="s">
        <v>49</v>
      </c>
      <c r="C10" s="231">
        <f>VLOOKUP($B$10,'Energy Balance-2019'!$A$3:$AH$38,MATCH(Transformation!C$2,'Energy Balance-2019'!$A$3:$AH$3,0),FALSE)</f>
        <v>0</v>
      </c>
      <c r="D10" s="232">
        <f>VLOOKUP($B$10,'Energy Balance-2019'!$A$3:$AH$38,MATCH(Transformation!D$2,'Energy Balance-2019'!$A$3:$AH$3,0),FALSE)</f>
        <v>0</v>
      </c>
      <c r="E10" s="232">
        <f>VLOOKUP($B$10,'Energy Balance-2019'!$A$3:$AH$38,MATCH(Transformation!E$2,'Energy Balance-2019'!$A$3:$AH$3,0),FALSE)</f>
        <v>0</v>
      </c>
      <c r="F10" s="232">
        <f>VLOOKUP($B$10,'Energy Balance-2019'!$A$3:$AH$38,MATCH(Transformation!F$2,'Energy Balance-2019'!$A$3:$AH$3,0),FALSE)</f>
        <v>0</v>
      </c>
      <c r="G10" s="232">
        <f>VLOOKUP($B$10,'Energy Balance-2019'!$A$3:$AH$38,MATCH(Transformation!G$2,'Energy Balance-2019'!$A$3:$AH$3,0),FALSE)</f>
        <v>0</v>
      </c>
      <c r="H10" s="232">
        <f>VLOOKUP($B$10,'Energy Balance-2019'!$A$3:$AH$38,MATCH(Transformation!H$2,'Energy Balance-2019'!$A$3:$AH$3,0),FALSE)</f>
        <v>0</v>
      </c>
      <c r="I10" s="232">
        <f>VLOOKUP($B$10,'Energy Balance-2019'!$A$3:$AH$38,MATCH(Transformation!I$2,'Energy Balance-2019'!$A$3:$AH$3,0),FALSE)</f>
        <v>0</v>
      </c>
      <c r="J10" s="232">
        <f>VLOOKUP($B$10,'Energy Balance-2019'!$A$3:$AH$38,MATCH(Transformation!J$2,'Energy Balance-2019'!$A$3:$AH$3,0),FALSE)</f>
        <v>0</v>
      </c>
      <c r="K10" s="232">
        <f>VLOOKUP($B$10,'Energy Balance-2019'!$A$3:$AH$38,MATCH(Transformation!K$2,'Energy Balance-2019'!$A$3:$AH$3,0),FALSE)</f>
        <v>0</v>
      </c>
      <c r="L10" s="232">
        <f>VLOOKUP($B$10,'Energy Balance-2019'!$A$3:$AH$38,MATCH(Transformation!L$2,'Energy Balance-2019'!$A$3:$AH$3,0),FALSE)</f>
        <v>0</v>
      </c>
      <c r="M10" s="232">
        <f>VLOOKUP($B$10,'Energy Balance-2019'!$A$3:$AH$38,MATCH(Transformation!M$2,'Energy Balance-2019'!$A$3:$AH$3,0),FALSE)</f>
        <v>0</v>
      </c>
      <c r="N10" s="232">
        <f>VLOOKUP($B$10,'Energy Balance-2019'!$A$3:$AH$38,MATCH(Transformation!N$2,'Energy Balance-2019'!$A$3:$AH$3,0),FALSE)</f>
        <v>0</v>
      </c>
      <c r="O10" s="232">
        <f>VLOOKUP($B$10,'Energy Balance-2019'!$A$3:$AH$38,MATCH(Transformation!O$2,'Energy Balance-2019'!$A$3:$AH$3,0),FALSE)</f>
        <v>0</v>
      </c>
      <c r="P10" s="232">
        <f>VLOOKUP($B$10,'Energy Balance-2019'!$A$3:$AH$38,MATCH(Transformation!P$2,'Energy Balance-2019'!$A$3:$AH$3,0),FALSE)</f>
        <v>0</v>
      </c>
      <c r="Q10" s="232">
        <f>VLOOKUP($B$10,'Energy Balance-2019'!$A$3:$AH$38,MATCH(Transformation!Q$2,'Energy Balance-2019'!$A$3:$AH$3,0),FALSE)</f>
        <v>0</v>
      </c>
      <c r="R10" s="232">
        <f>VLOOKUP($B$10,'Energy Balance-2019'!$A$3:$AH$38,MATCH(Transformation!R$2,'Energy Balance-2019'!$A$3:$AH$3,0),FALSE)</f>
        <v>0</v>
      </c>
      <c r="S10" s="232">
        <f>VLOOKUP($B$10,'Energy Balance-2019'!$A$3:$AH$38,MATCH(Transformation!S$2,'Energy Balance-2019'!$A$3:$AH$3,0),FALSE)</f>
        <v>0</v>
      </c>
      <c r="T10" s="232">
        <f>VLOOKUP($B$10,'Energy Balance-2019'!$A$3:$AH$38,MATCH(Transformation!T$2,'Energy Balance-2019'!$A$3:$AH$3,0),FALSE)</f>
        <v>0</v>
      </c>
      <c r="U10" s="232">
        <f>VLOOKUP($B$10,'Energy Balance-2019'!$A$3:$AH$38,MATCH(Transformation!U$2,'Energy Balance-2019'!$A$3:$AH$3,0),FALSE)</f>
        <v>0</v>
      </c>
      <c r="V10" s="232">
        <f>VLOOKUP($B$10,'Energy Balance-2019'!$A$3:$AH$38,MATCH(Transformation!V$2,'Energy Balance-2019'!$A$3:$AH$3,0),FALSE)</f>
        <v>0</v>
      </c>
      <c r="W10" s="232">
        <f>VLOOKUP($B$10,'Energy Balance-2019'!$A$3:$AH$38,MATCH(Transformation!W$2,'Energy Balance-2019'!$A$3:$AH$3,0),FALSE)</f>
        <v>0</v>
      </c>
      <c r="X10" s="232">
        <f>VLOOKUP($B$10,'Energy Balance-2019'!$A$3:$AH$38,MATCH(Transformation!X$2,'Energy Balance-2019'!$A$3:$AH$3,0),FALSE)</f>
        <v>0</v>
      </c>
      <c r="Y10" s="232">
        <f>VLOOKUP($B$10,'Energy Balance-2019'!$A$3:$AH$38,MATCH(Transformation!Y$2,'Energy Balance-2019'!$A$3:$AH$3,0),FALSE)</f>
        <v>0</v>
      </c>
      <c r="Z10" s="232">
        <f>VLOOKUP($B$10,'Energy Balance-2019'!$A$3:$AH$38,MATCH(Transformation!Z$2,'Energy Balance-2019'!$A$3:$AH$3,0),FALSE)</f>
        <v>0</v>
      </c>
      <c r="AA10" s="232">
        <f>VLOOKUP($B$10,'Energy Balance-2019'!$A$3:$AH$38,MATCH(Transformation!AA$2,'Energy Balance-2019'!$A$3:$AH$3,0),FALSE)</f>
        <v>0</v>
      </c>
      <c r="AB10" s="232">
        <f>VLOOKUP($B$10,'Energy Balance-2019'!$A$3:$AH$38,MATCH(Transformation!AB$2,'Energy Balance-2019'!$A$3:$AH$3,0),FALSE)</f>
        <v>0</v>
      </c>
      <c r="AC10" s="232">
        <f>VLOOKUP($B$10,'Energy Balance-2019'!$A$3:$AH$38,MATCH(Transformation!AC$2,'Energy Balance-2019'!$A$3:$AH$3,0),FALSE)</f>
        <v>0</v>
      </c>
      <c r="AD10" s="232">
        <f>VLOOKUP($B$10,'Energy Balance-2019'!$A$3:$AH$38,MATCH(Transformation!AD$2,'Energy Balance-2019'!$A$3:$AH$3,0),FALSE)</f>
        <v>0</v>
      </c>
      <c r="AE10" s="232">
        <f>VLOOKUP($B$10,'Energy Balance-2019'!$A$3:$AH$38,MATCH(Transformation!AE$2,'Energy Balance-2019'!$A$3:$AH$3,0),FALSE)</f>
        <v>0</v>
      </c>
      <c r="AF10" s="233">
        <f>VLOOKUP($B$10,'Energy Balance-2019'!$A$3:$AH$38,MATCH(Transformation!AF$2,'Energy Balance-2019'!$A$3:$AH$3,0),FALSE)</f>
        <v>0</v>
      </c>
    </row>
    <row r="15" spans="1:32" ht="15" thickBot="1">
      <c r="A15" s="42" t="s">
        <v>614</v>
      </c>
      <c r="AE15" s="3"/>
      <c r="AF15" s="3"/>
    </row>
    <row r="16" spans="1:32" ht="46.5" thickTop="1" thickBot="1">
      <c r="A16" s="2" t="s">
        <v>581</v>
      </c>
      <c r="B16" s="3"/>
      <c r="C16" s="262" t="s">
        <v>524</v>
      </c>
      <c r="D16" s="262" t="s">
        <v>524</v>
      </c>
      <c r="E16" s="262" t="s">
        <v>524</v>
      </c>
      <c r="F16" s="262" t="s">
        <v>524</v>
      </c>
      <c r="G16" s="262" t="s">
        <v>524</v>
      </c>
      <c r="H16" s="262" t="s">
        <v>524</v>
      </c>
      <c r="I16" s="263" t="s">
        <v>540</v>
      </c>
      <c r="J16" s="263" t="s">
        <v>540</v>
      </c>
      <c r="K16" s="263" t="s">
        <v>540</v>
      </c>
      <c r="L16" s="263" t="s">
        <v>540</v>
      </c>
      <c r="M16" s="264" t="s">
        <v>535</v>
      </c>
      <c r="N16" s="265" t="s">
        <v>521</v>
      </c>
      <c r="O16" s="264" t="s">
        <v>535</v>
      </c>
      <c r="P16" s="264" t="s">
        <v>535</v>
      </c>
      <c r="Q16" s="264" t="s">
        <v>535</v>
      </c>
      <c r="R16" s="266" t="s">
        <v>529</v>
      </c>
      <c r="S16" s="263" t="s">
        <v>540</v>
      </c>
      <c r="T16" s="263" t="s">
        <v>540</v>
      </c>
      <c r="U16" s="266" t="s">
        <v>529</v>
      </c>
      <c r="V16" s="266" t="s">
        <v>529</v>
      </c>
      <c r="W16" s="266" t="s">
        <v>529</v>
      </c>
      <c r="X16" s="266" t="s">
        <v>529</v>
      </c>
      <c r="Y16" s="263" t="s">
        <v>540</v>
      </c>
      <c r="Z16" s="263" t="s">
        <v>540</v>
      </c>
      <c r="AA16" s="266" t="s">
        <v>529</v>
      </c>
      <c r="AB16" s="415" t="s">
        <v>548</v>
      </c>
      <c r="AC16" s="415" t="s">
        <v>548</v>
      </c>
      <c r="AD16" s="267" t="s">
        <v>527</v>
      </c>
      <c r="AE16" s="268" t="s">
        <v>523</v>
      </c>
      <c r="AF16" s="269" t="s">
        <v>559</v>
      </c>
    </row>
    <row r="17" spans="1:34" ht="98.25">
      <c r="A17" s="238" t="s">
        <v>609</v>
      </c>
      <c r="B17" s="239" t="s">
        <v>610</v>
      </c>
      <c r="C17" s="244" t="s">
        <v>505</v>
      </c>
      <c r="D17" s="248" t="s">
        <v>66</v>
      </c>
      <c r="E17" s="248" t="s">
        <v>67</v>
      </c>
      <c r="F17" s="248" t="s">
        <v>68</v>
      </c>
      <c r="G17" s="248" t="s">
        <v>69</v>
      </c>
      <c r="H17" s="248" t="s">
        <v>70</v>
      </c>
      <c r="I17" s="248" t="s">
        <v>71</v>
      </c>
      <c r="J17" s="248" t="s">
        <v>72</v>
      </c>
      <c r="K17" s="248" t="s">
        <v>73</v>
      </c>
      <c r="L17" s="249" t="s">
        <v>74</v>
      </c>
      <c r="M17" s="248" t="s">
        <v>75</v>
      </c>
      <c r="N17" s="248" t="s">
        <v>77</v>
      </c>
      <c r="O17" s="248" t="s">
        <v>78</v>
      </c>
      <c r="P17" s="248" t="s">
        <v>79</v>
      </c>
      <c r="Q17" s="248" t="s">
        <v>80</v>
      </c>
      <c r="R17" s="248" t="s">
        <v>81</v>
      </c>
      <c r="S17" s="248" t="s">
        <v>82</v>
      </c>
      <c r="T17" s="248" t="s">
        <v>83</v>
      </c>
      <c r="U17" s="248" t="s">
        <v>84</v>
      </c>
      <c r="V17" s="249" t="s">
        <v>85</v>
      </c>
      <c r="W17" s="248" t="s">
        <v>86</v>
      </c>
      <c r="X17" s="248" t="s">
        <v>87</v>
      </c>
      <c r="Y17" s="248" t="s">
        <v>88</v>
      </c>
      <c r="Z17" s="248" t="s">
        <v>89</v>
      </c>
      <c r="AA17" s="248" t="s">
        <v>90</v>
      </c>
      <c r="AB17" s="248" t="s">
        <v>91</v>
      </c>
      <c r="AC17" s="248" t="s">
        <v>92</v>
      </c>
      <c r="AD17" s="248" t="s">
        <v>93</v>
      </c>
      <c r="AE17" s="244" t="s">
        <v>94</v>
      </c>
      <c r="AF17" s="248" t="s">
        <v>95</v>
      </c>
    </row>
    <row r="18" spans="1:34">
      <c r="A18" s="228" t="s">
        <v>611</v>
      </c>
      <c r="B18" s="246" t="s">
        <v>42</v>
      </c>
      <c r="C18" s="234">
        <f>IF(C3&lt;0,-C3,0)*VLOOKUP(C$17,'Heat value'!$A$3:$E$33,5,0)</f>
        <v>0</v>
      </c>
      <c r="D18" s="234">
        <f>IF(D3&lt;0,-D3,0)*VLOOKUP(D$17,'Heat value'!$A$3:$E$33,5,0)</f>
        <v>0</v>
      </c>
      <c r="E18" s="234">
        <f>IF(E3&lt;0,-E3,0)*VLOOKUP(E$17,'Heat value'!$A$3:$E$33,5,0)</f>
        <v>0</v>
      </c>
      <c r="F18" s="234">
        <f>IF(F3&lt;0,-F3,0)*VLOOKUP(F$17,'Heat value'!$A$3:$E$33,5,0)</f>
        <v>0</v>
      </c>
      <c r="G18" s="234">
        <f>IF(G3&lt;0,-G3,0)*VLOOKUP(G$17,'Heat value'!$A$3:$E$33,5,0)</f>
        <v>0</v>
      </c>
      <c r="H18" s="234">
        <f>IF(H3&lt;0,-H3,0)*VLOOKUP(H$17,'Heat value'!$A$3:$E$33,5,0)</f>
        <v>0</v>
      </c>
      <c r="I18" s="234">
        <f>IF(I3&lt;0,-I3,0)*VLOOKUP(I$17,'Heat value'!$A$3:$E$33,5,0)</f>
        <v>0</v>
      </c>
      <c r="J18" s="234">
        <f>IF(J3&lt;0,-J3,0)*VLOOKUP(J$17,'Heat value'!$A$3:$E$33,5,0)</f>
        <v>0</v>
      </c>
      <c r="K18" s="234">
        <f>IF(K3&lt;0,-K3,0)*VLOOKUP(K$17,'Heat value'!$A$3:$E$33,5,0)</f>
        <v>0</v>
      </c>
      <c r="L18" s="234">
        <f>IF(L3&lt;0,-L3,0)*VLOOKUP(L$17,'Heat value'!$A$3:$E$33,5,0)</f>
        <v>0</v>
      </c>
      <c r="M18" s="234">
        <f>IF(M3&lt;0,-M3,0)*VLOOKUP(M$17,'Heat value'!$A$3:$E$33,5,0)</f>
        <v>0</v>
      </c>
      <c r="N18" s="234">
        <f>IF(N3&lt;0,-N3,0)*VLOOKUP(N$17,'Heat value'!$A$3:$E$33,5,0)</f>
        <v>0</v>
      </c>
      <c r="O18" s="234">
        <f>IF(O3&lt;0,-O3,0)*VLOOKUP(O$17,'Heat value'!$A$3:$E$33,5,0)</f>
        <v>0</v>
      </c>
      <c r="P18" s="234">
        <f>IF(P3&lt;0,-P3,0)*VLOOKUP(P$17,'Heat value'!$A$3:$E$33,5,0)</f>
        <v>0</v>
      </c>
      <c r="Q18" s="234">
        <f>IF(Q3&lt;0,-Q3,0)*VLOOKUP(Q$17,'Heat value'!$A$3:$E$33,5,0)</f>
        <v>0</v>
      </c>
      <c r="R18" s="234">
        <f>IF(R3&lt;0,-R3,0)*VLOOKUP(R$17,'Heat value'!$A$3:$E$33,5,0)</f>
        <v>0</v>
      </c>
      <c r="S18" s="234">
        <f>IF(S3&lt;0,-S3,0)*VLOOKUP(S$17,'Heat value'!$A$3:$E$33,5,0)</f>
        <v>0</v>
      </c>
      <c r="T18" s="234">
        <f>IF(T3&lt;0,-T3,0)*VLOOKUP(T$17,'Heat value'!$A$3:$E$33,5,0)</f>
        <v>0</v>
      </c>
      <c r="U18" s="234">
        <f>IF(U3&lt;0,-U3,0)*VLOOKUP(U$17,'Heat value'!$A$3:$E$33,5,0)</f>
        <v>0</v>
      </c>
      <c r="V18" s="234">
        <f>IF(V3&lt;0,-V3,0)*VLOOKUP(V$17,'Heat value'!$A$3:$E$33,5,0)</f>
        <v>0</v>
      </c>
      <c r="W18" s="234">
        <f>IF(W3&lt;0,-W3,0)*VLOOKUP(W$17,'Heat value'!$A$3:$E$33,5,0)</f>
        <v>0</v>
      </c>
      <c r="X18" s="234">
        <f>IF(X3&lt;0,-X3,0)*VLOOKUP(X$17,'Heat value'!$A$3:$E$33,5,0)</f>
        <v>0</v>
      </c>
      <c r="Y18" s="234">
        <f>IF(Y3&lt;0,-Y3,0)*VLOOKUP(Y$17,'Heat value'!$A$3:$E$33,5,0)</f>
        <v>0</v>
      </c>
      <c r="Z18" s="234">
        <f>IF(Z3&lt;0,-Z3,0)*VLOOKUP(Z$17,'Heat value'!$A$3:$E$33,5,0)</f>
        <v>0</v>
      </c>
      <c r="AA18" s="234">
        <f>IF(AA3&lt;0,-AA3,0)*VLOOKUP(AA$17,'Heat value'!$A$3:$E$33,5,0)</f>
        <v>0</v>
      </c>
      <c r="AB18" s="234">
        <f>IF(AB3&lt;0,-AB3,0)*VLOOKUP(AB$17,'Heat value'!$A$3:$E$33,5,0)</f>
        <v>0</v>
      </c>
      <c r="AC18" s="234">
        <f>IF(AC3&lt;0,-AC3,0)*VLOOKUP(AC$17,'Heat value'!$A$3:$E$33,5,0)</f>
        <v>0</v>
      </c>
      <c r="AD18" s="234">
        <f>IF(AD3&lt;0,-AD3,0)*VLOOKUP(AD$17,'Heat value'!$A$3:$E$33,5,0)</f>
        <v>0</v>
      </c>
      <c r="AE18" s="234">
        <f>IF(AE3&lt;0,-AE3,0)*VLOOKUP(AE$17,'Heat value'!$A$3:$E$33,5,0)</f>
        <v>0</v>
      </c>
      <c r="AF18" s="235">
        <f>IF(AF3&lt;0,-AF3,0)*VLOOKUP(AF$17,'Heat value'!$A$3:$E$33,5,0)</f>
        <v>0</v>
      </c>
    </row>
    <row r="19" spans="1:34">
      <c r="A19" s="228" t="s">
        <v>612</v>
      </c>
      <c r="B19" s="246" t="s">
        <v>43</v>
      </c>
      <c r="C19" s="250">
        <f>IF(C4&lt;0,-C4,0)*VLOOKUP(C$17,'Heat value'!$A$3:$E$33,5,0)</f>
        <v>5653778802325.9629</v>
      </c>
      <c r="D19" s="250">
        <f>IF(D4&lt;0,-D4,0)*VLOOKUP(D$17,'Heat value'!$A$3:$E$33,5,0)</f>
        <v>207347516626726.47</v>
      </c>
      <c r="E19" s="236">
        <f>IF(E4&lt;0,-E4,0)*VLOOKUP(E$17,'Heat value'!$A$3:$E$33,5,0)</f>
        <v>0</v>
      </c>
      <c r="F19" s="236">
        <f>IF(F4&lt;0,-F4,0)*VLOOKUP(F$17,'Heat value'!$A$3:$E$33,5,0)</f>
        <v>0</v>
      </c>
      <c r="G19" s="236">
        <f>IF(G4&lt;0,-G4,0)*VLOOKUP(G$17,'Heat value'!$A$3:$E$33,5,0)</f>
        <v>0</v>
      </c>
      <c r="H19" s="236">
        <f>IF(H4&lt;0,-H4,0)*VLOOKUP(H$17,'Heat value'!$A$3:$E$33,5,0)</f>
        <v>0</v>
      </c>
      <c r="I19" s="236">
        <f>IF(I4&lt;0,-I4,0)*VLOOKUP(I$17,'Heat value'!$A$3:$E$33,5,0)</f>
        <v>0</v>
      </c>
      <c r="J19" s="236">
        <f>IF(J4&lt;0,-J4,0)*VLOOKUP(J$17,'Heat value'!$A$3:$E$33,5,0)</f>
        <v>0</v>
      </c>
      <c r="K19" s="236">
        <f>IF(K4&lt;0,-K4,0)*VLOOKUP(K$17,'Heat value'!$A$3:$E$33,5,0)</f>
        <v>0</v>
      </c>
      <c r="L19" s="236">
        <f>IF(L4&lt;0,-L4,0)*VLOOKUP(L$17,'Heat value'!$A$3:$E$33,5,0)</f>
        <v>0</v>
      </c>
      <c r="M19" s="236">
        <f>IF(M4&lt;0,-M4,0)*VLOOKUP(M$17,'Heat value'!$A$3:$E$33,5,0)</f>
        <v>0</v>
      </c>
      <c r="N19" s="236">
        <f>IF(N4&lt;0,-N4,0)*VLOOKUP(N$17,'Heat value'!$A$3:$E$33,5,0)</f>
        <v>0</v>
      </c>
      <c r="O19" s="236">
        <f>IF(O4&lt;0,-O4,0)*VLOOKUP(O$17,'Heat value'!$A$3:$E$33,5,0)</f>
        <v>0</v>
      </c>
      <c r="P19" s="236">
        <f>IF(P4&lt;0,-P4,0)*VLOOKUP(P$17,'Heat value'!$A$3:$E$33,5,0)</f>
        <v>0</v>
      </c>
      <c r="Q19" s="236">
        <f>IF(Q4&lt;0,-Q4,0)*VLOOKUP(Q$17,'Heat value'!$A$3:$E$33,5,0)</f>
        <v>0</v>
      </c>
      <c r="R19" s="236">
        <f>IF(R4&lt;0,-R4,0)*VLOOKUP(R$17,'Heat value'!$A$3:$E$33,5,0)</f>
        <v>0</v>
      </c>
      <c r="S19" s="236">
        <f>IF(S4&lt;0,-S4,0)*VLOOKUP(S$17,'Heat value'!$A$3:$E$33,5,0)</f>
        <v>0</v>
      </c>
      <c r="T19" s="236">
        <f>IF(T4&lt;0,-T4,0)*VLOOKUP(T$17,'Heat value'!$A$3:$E$33,5,0)</f>
        <v>0</v>
      </c>
      <c r="U19" s="236">
        <f>IF(U4&lt;0,-U4,0)*VLOOKUP(U$17,'Heat value'!$A$3:$E$33,5,0)</f>
        <v>0</v>
      </c>
      <c r="V19" s="236">
        <f>IF(V4&lt;0,-V4,0)*VLOOKUP(V$17,'Heat value'!$A$3:$E$33,5,0)</f>
        <v>0</v>
      </c>
      <c r="W19" s="236">
        <f>IF(W4&lt;0,-W4,0)*VLOOKUP(W$17,'Heat value'!$A$3:$E$33,5,0)</f>
        <v>0</v>
      </c>
      <c r="X19" s="236">
        <f>IF(X4&lt;0,-X4,0)*VLOOKUP(X$17,'Heat value'!$A$3:$E$33,5,0)</f>
        <v>0</v>
      </c>
      <c r="Y19" s="236">
        <f>IF(Y4&lt;0,-Y4,0)*VLOOKUP(Y$17,'Heat value'!$A$3:$E$33,5,0)</f>
        <v>0</v>
      </c>
      <c r="Z19" s="236">
        <f>IF(Z4&lt;0,-Z4,0)*VLOOKUP(Z$17,'Heat value'!$A$3:$E$33,5,0)</f>
        <v>0</v>
      </c>
      <c r="AA19" s="236">
        <f>IF(AA4&lt;0,-AA4,0)*VLOOKUP(AA$17,'Heat value'!$A$3:$E$33,5,0)</f>
        <v>0</v>
      </c>
      <c r="AB19" s="236">
        <f>IF(AB4&lt;0,-AB4,0)*VLOOKUP(AB$17,'Heat value'!$A$3:$E$33,5,0)</f>
        <v>0</v>
      </c>
      <c r="AC19" s="236">
        <f>IF(AC4&lt;0,-AC4,0)*VLOOKUP(AC$17,'Heat value'!$A$3:$E$33,5,0)</f>
        <v>0</v>
      </c>
      <c r="AD19" s="236">
        <f>IF(AD4&lt;0,-AD4,0)*VLOOKUP(AD$17,'Heat value'!$A$3:$E$33,5,0)</f>
        <v>0</v>
      </c>
      <c r="AE19" s="236">
        <f>IF(AE4&lt;0,-AE4,0)*VLOOKUP(AE$17,'Heat value'!$A$3:$E$33,5,0)</f>
        <v>0</v>
      </c>
      <c r="AF19" s="237">
        <f>IF(AF4&lt;0,-AF4,0)*VLOOKUP(AF$17,'Heat value'!$A$3:$E$33,5,0)</f>
        <v>0</v>
      </c>
    </row>
    <row r="20" spans="1:34">
      <c r="A20" s="228" t="s">
        <v>612</v>
      </c>
      <c r="B20" s="246" t="s">
        <v>44</v>
      </c>
      <c r="C20" s="236">
        <f>IF(C5&lt;0,-C5,0)*VLOOKUP(C$17,'Heat value'!$A$3:$E$33,5,0)</f>
        <v>0</v>
      </c>
      <c r="D20" s="236">
        <f>IF(D5&lt;0,-D5,0)*VLOOKUP(D$17,'Heat value'!$A$3:$E$33,5,0)</f>
        <v>0</v>
      </c>
      <c r="E20" s="236">
        <f>IF(E5&lt;0,-E5,0)*VLOOKUP(E$17,'Heat value'!$A$3:$E$33,5,0)</f>
        <v>0</v>
      </c>
      <c r="F20" s="236">
        <f>IF(F5&lt;0,-F5,0)*VLOOKUP(F$17,'Heat value'!$A$3:$E$33,5,0)</f>
        <v>0</v>
      </c>
      <c r="G20" s="236">
        <f>IF(G5&lt;0,-G5,0)*VLOOKUP(G$17,'Heat value'!$A$3:$E$33,5,0)</f>
        <v>0</v>
      </c>
      <c r="H20" s="236">
        <f>IF(H5&lt;0,-H5,0)*VLOOKUP(H$17,'Heat value'!$A$3:$E$33,5,0)</f>
        <v>0</v>
      </c>
      <c r="I20" s="236">
        <f>IF(I5&lt;0,-I5,0)*VLOOKUP(I$17,'Heat value'!$A$3:$E$33,5,0)</f>
        <v>0</v>
      </c>
      <c r="J20" s="236">
        <f>IF(J5&lt;0,-J5,0)*VLOOKUP(J$17,'Heat value'!$A$3:$E$33,5,0)</f>
        <v>0</v>
      </c>
      <c r="K20" s="236">
        <f>IF(K5&lt;0,-K5,0)*VLOOKUP(K$17,'Heat value'!$A$3:$E$33,5,0)</f>
        <v>0</v>
      </c>
      <c r="L20" s="236">
        <f>IF(L5&lt;0,-L5,0)*VLOOKUP(L$17,'Heat value'!$A$3:$E$33,5,0)</f>
        <v>0</v>
      </c>
      <c r="M20" s="236">
        <f>IF(M5&lt;0,-M5,0)*VLOOKUP(M$17,'Heat value'!$A$3:$E$33,5,0)</f>
        <v>0</v>
      </c>
      <c r="N20" s="250">
        <f>IF(N5&lt;0,-N5,0)*VLOOKUP(N$17,'Heat value'!$A$3:$E$33,5,0)</f>
        <v>1028646890304432.6</v>
      </c>
      <c r="O20" s="236">
        <f>IF(O5&lt;0,-O5,0)*VLOOKUP(O$17,'Heat value'!$A$3:$E$33,5,0)</f>
        <v>0</v>
      </c>
      <c r="P20" s="236">
        <f>IF(P5&lt;0,-P5,0)*VLOOKUP(P$17,'Heat value'!$A$3:$E$33,5,0)</f>
        <v>0</v>
      </c>
      <c r="Q20" s="236">
        <f>IF(Q5&lt;0,-Q5,0)*VLOOKUP(Q$17,'Heat value'!$A$3:$E$33,5,0)</f>
        <v>0</v>
      </c>
      <c r="R20" s="236">
        <f>IF(R5&lt;0,-R5,0)*VLOOKUP(R$17,'Heat value'!$A$3:$E$33,5,0)</f>
        <v>0</v>
      </c>
      <c r="S20" s="236">
        <f>IF(S5&lt;0,-S5,0)*VLOOKUP(S$17,'Heat value'!$A$3:$E$33,5,0)</f>
        <v>0</v>
      </c>
      <c r="T20" s="236">
        <f>IF(T5&lt;0,-T5,0)*VLOOKUP(T$17,'Heat value'!$A$3:$E$33,5,0)</f>
        <v>0</v>
      </c>
      <c r="U20" s="236">
        <f>IF(U5&lt;0,-U5,0)*VLOOKUP(U$17,'Heat value'!$A$3:$E$33,5,0)</f>
        <v>0</v>
      </c>
      <c r="V20" s="236">
        <f>IF(V5&lt;0,-V5,0)*VLOOKUP(V$17,'Heat value'!$A$3:$E$33,5,0)</f>
        <v>0</v>
      </c>
      <c r="W20" s="236">
        <f>IF(W5&lt;0,-W5,0)*VLOOKUP(W$17,'Heat value'!$A$3:$E$33,5,0)</f>
        <v>0</v>
      </c>
      <c r="X20" s="236">
        <f>IF(X5&lt;0,-X5,0)*VLOOKUP(X$17,'Heat value'!$A$3:$E$33,5,0)</f>
        <v>0</v>
      </c>
      <c r="Y20" s="236">
        <f>IF(Y5&lt;0,-Y5,0)*VLOOKUP(Y$17,'Heat value'!$A$3:$E$33,5,0)</f>
        <v>0</v>
      </c>
      <c r="Z20" s="236">
        <f>IF(Z5&lt;0,-Z5,0)*VLOOKUP(Z$17,'Heat value'!$A$3:$E$33,5,0)</f>
        <v>0</v>
      </c>
      <c r="AA20" s="236">
        <f>IF(AA5&lt;0,-AA5,0)*VLOOKUP(AA$17,'Heat value'!$A$3:$E$33,5,0)</f>
        <v>0</v>
      </c>
      <c r="AB20" s="236">
        <f>IF(AB5&lt;0,-AB5,0)*VLOOKUP(AB$17,'Heat value'!$A$3:$E$33,5,0)</f>
        <v>0</v>
      </c>
      <c r="AC20" s="236">
        <f>IF(AC5&lt;0,-AC5,0)*VLOOKUP(AC$17,'Heat value'!$A$3:$E$33,5,0)</f>
        <v>0</v>
      </c>
      <c r="AD20" s="236">
        <f>IF(AD5&lt;0,-AD5,0)*VLOOKUP(AD$17,'Heat value'!$A$3:$E$33,5,0)</f>
        <v>0</v>
      </c>
      <c r="AE20" s="236">
        <f>IF(AE5&lt;0,-AE5,0)*VLOOKUP(AE$17,'Heat value'!$A$3:$E$33,5,0)</f>
        <v>0</v>
      </c>
      <c r="AF20" s="237">
        <f>IF(AF5&lt;0,-AF5,0)*VLOOKUP(AF$17,'Heat value'!$A$3:$E$33,5,0)</f>
        <v>0</v>
      </c>
    </row>
    <row r="21" spans="1:34">
      <c r="A21" s="228" t="s">
        <v>612</v>
      </c>
      <c r="B21" s="246" t="s">
        <v>45</v>
      </c>
      <c r="C21" s="236">
        <f>IF(C6&lt;0,-C6,0)*VLOOKUP(C$17,'Heat value'!$A$3:$E$33,5,0)</f>
        <v>0</v>
      </c>
      <c r="D21" s="236">
        <f>IF(D6&lt;0,-D6,0)*VLOOKUP(D$17,'Heat value'!$A$3:$E$33,5,0)</f>
        <v>0</v>
      </c>
      <c r="E21" s="236">
        <f>IF(E6&lt;0,-E6,0)*VLOOKUP(E$17,'Heat value'!$A$3:$E$33,5,0)</f>
        <v>0</v>
      </c>
      <c r="F21" s="236">
        <f>IF(F6&lt;0,-F6,0)*VLOOKUP(F$17,'Heat value'!$A$3:$E$33,5,0)</f>
        <v>0</v>
      </c>
      <c r="G21" s="236">
        <f>IF(G6&lt;0,-G6,0)*VLOOKUP(G$17,'Heat value'!$A$3:$E$33,5,0)</f>
        <v>0</v>
      </c>
      <c r="H21" s="236">
        <f>IF(H6&lt;0,-H6,0)*VLOOKUP(H$17,'Heat value'!$A$3:$E$33,5,0)</f>
        <v>0</v>
      </c>
      <c r="I21" s="236">
        <f>IF(I6&lt;0,-I6,0)*VLOOKUP(I$17,'Heat value'!$A$3:$E$33,5,0)</f>
        <v>0</v>
      </c>
      <c r="J21" s="236">
        <f>IF(J6&lt;0,-J6,0)*VLOOKUP(J$17,'Heat value'!$A$3:$E$33,5,0)</f>
        <v>0</v>
      </c>
      <c r="K21" s="236">
        <f>IF(K6&lt;0,-K6,0)*VLOOKUP(K$17,'Heat value'!$A$3:$E$33,5,0)</f>
        <v>0</v>
      </c>
      <c r="L21" s="236">
        <f>IF(L6&lt;0,-L6,0)*VLOOKUP(L$17,'Heat value'!$A$3:$E$33,5,0)</f>
        <v>0</v>
      </c>
      <c r="M21" s="236">
        <f>IF(M6&lt;0,-M6,0)*VLOOKUP(M$17,'Heat value'!$A$3:$E$33,5,0)</f>
        <v>0</v>
      </c>
      <c r="N21" s="236">
        <f>IF(N6&lt;0,-N6,0)*VLOOKUP(N$17,'Heat value'!$A$3:$E$33,5,0)</f>
        <v>0</v>
      </c>
      <c r="O21" s="236">
        <f>IF(O6&lt;0,-O6,0)*VLOOKUP(O$17,'Heat value'!$A$3:$E$33,5,0)</f>
        <v>0</v>
      </c>
      <c r="P21" s="236">
        <f>IF(P6&lt;0,-P6,0)*VLOOKUP(P$17,'Heat value'!$A$3:$E$33,5,0)</f>
        <v>0</v>
      </c>
      <c r="Q21" s="236">
        <f>IF(Q6&lt;0,-Q6,0)*VLOOKUP(Q$17,'Heat value'!$A$3:$E$33,5,0)</f>
        <v>0</v>
      </c>
      <c r="R21" s="236">
        <f>IF(R6&lt;0,-R6,0)*VLOOKUP(R$17,'Heat value'!$A$3:$E$33,5,0)</f>
        <v>0</v>
      </c>
      <c r="S21" s="236">
        <f>IF(S6&lt;0,-S6,0)*VLOOKUP(S$17,'Heat value'!$A$3:$E$33,5,0)</f>
        <v>0</v>
      </c>
      <c r="T21" s="236">
        <f>IF(T6&lt;0,-T6,0)*VLOOKUP(T$17,'Heat value'!$A$3:$E$33,5,0)</f>
        <v>0</v>
      </c>
      <c r="U21" s="236">
        <f>IF(U6&lt;0,-U6,0)*VLOOKUP(U$17,'Heat value'!$A$3:$E$33,5,0)</f>
        <v>0</v>
      </c>
      <c r="V21" s="236">
        <f>IF(V6&lt;0,-V6,0)*VLOOKUP(V$17,'Heat value'!$A$3:$E$33,5,0)</f>
        <v>0</v>
      </c>
      <c r="W21" s="236">
        <f>IF(W6&lt;0,-W6,0)*VLOOKUP(W$17,'Heat value'!$A$3:$E$33,5,0)</f>
        <v>0</v>
      </c>
      <c r="X21" s="236">
        <f>IF(X6&lt;0,-X6,0)*VLOOKUP(X$17,'Heat value'!$A$3:$E$33,5,0)</f>
        <v>0</v>
      </c>
      <c r="Y21" s="236">
        <f>IF(Y6&lt;0,-Y6,0)*VLOOKUP(Y$17,'Heat value'!$A$3:$E$33,5,0)</f>
        <v>0</v>
      </c>
      <c r="Z21" s="236">
        <f>IF(Z6&lt;0,-Z6,0)*VLOOKUP(Z$17,'Heat value'!$A$3:$E$33,5,0)</f>
        <v>0</v>
      </c>
      <c r="AA21" s="250">
        <f>IF(AA6&lt;0,-AA6,0)*VLOOKUP(AA$17,'Heat value'!$A$3:$E$33,5,0)</f>
        <v>35462331212134.414</v>
      </c>
      <c r="AB21" s="236">
        <f>IF(AB6&lt;0,-AB6,0)*VLOOKUP(AB$17,'Heat value'!$A$3:$E$33,5,0)</f>
        <v>0</v>
      </c>
      <c r="AC21" s="236">
        <f>IF(AC6&lt;0,-AC6,0)*VLOOKUP(AC$17,'Heat value'!$A$3:$E$33,5,0)</f>
        <v>0</v>
      </c>
      <c r="AD21" s="236">
        <f>IF(AD6&lt;0,-AD6,0)*VLOOKUP(AD$17,'Heat value'!$A$3:$E$33,5,0)</f>
        <v>0</v>
      </c>
      <c r="AE21" s="236">
        <f>IF(AE6&lt;0,-AE6,0)*VLOOKUP(AE$17,'Heat value'!$A$3:$E$33,5,0)</f>
        <v>0</v>
      </c>
      <c r="AF21" s="237">
        <f>IF(AF6&lt;0,-AF6,0)*VLOOKUP(AF$17,'Heat value'!$A$3:$E$33,5,0)</f>
        <v>0</v>
      </c>
    </row>
    <row r="22" spans="1:34">
      <c r="A22" s="228" t="s">
        <v>613</v>
      </c>
      <c r="B22" s="246" t="s">
        <v>46</v>
      </c>
      <c r="C22" s="236">
        <f>IF(C7&lt;0,-C7,0)*VLOOKUP(C$17,'Heat value'!$A$3:$E$33,5,0)</f>
        <v>0</v>
      </c>
      <c r="D22" s="236">
        <f>IF(D7&lt;0,-D7,0)*VLOOKUP(D$17,'Heat value'!$A$3:$E$33,5,0)</f>
        <v>0</v>
      </c>
      <c r="E22" s="236">
        <f>IF(E7&lt;0,-E7,0)*VLOOKUP(E$17,'Heat value'!$A$3:$E$33,5,0)</f>
        <v>0</v>
      </c>
      <c r="F22" s="236">
        <f>IF(F7&lt;0,-F7,0)*VLOOKUP(F$17,'Heat value'!$A$3:$E$33,5,0)</f>
        <v>0</v>
      </c>
      <c r="G22" s="236">
        <f>IF(G7&lt;0,-G7,0)*VLOOKUP(G$17,'Heat value'!$A$3:$E$33,5,0)</f>
        <v>0</v>
      </c>
      <c r="H22" s="236">
        <f>IF(H7&lt;0,-H7,0)*VLOOKUP(H$17,'Heat value'!$A$3:$E$33,5,0)</f>
        <v>0</v>
      </c>
      <c r="I22" s="236">
        <f>IF(I7&lt;0,-I7,0)*VLOOKUP(I$17,'Heat value'!$A$3:$E$33,5,0)</f>
        <v>0</v>
      </c>
      <c r="J22" s="236">
        <f>IF(J7&lt;0,-J7,0)*VLOOKUP(J$17,'Heat value'!$A$3:$E$33,5,0)</f>
        <v>0</v>
      </c>
      <c r="K22" s="236">
        <f>IF(K7&lt;0,-K7,0)*VLOOKUP(K$17,'Heat value'!$A$3:$E$33,5,0)</f>
        <v>0</v>
      </c>
      <c r="L22" s="236">
        <f>IF(L7&lt;0,-L7,0)*VLOOKUP(L$17,'Heat value'!$A$3:$E$33,5,0)</f>
        <v>0</v>
      </c>
      <c r="M22" s="236">
        <f>IF(M7&lt;0,-M7,0)*VLOOKUP(M$17,'Heat value'!$A$3:$E$33,5,0)</f>
        <v>0</v>
      </c>
      <c r="N22" s="236">
        <f>IF(N7&lt;0,-N7,0)*VLOOKUP(N$17,'Heat value'!$A$3:$E$33,5,0)</f>
        <v>0</v>
      </c>
      <c r="O22" s="236">
        <f>IF(O7&lt;0,-O7,0)*VLOOKUP(O$17,'Heat value'!$A$3:$E$33,5,0)</f>
        <v>0</v>
      </c>
      <c r="P22" s="236">
        <f>IF(P7&lt;0,-P7,0)*VLOOKUP(P$17,'Heat value'!$A$3:$E$33,5,0)</f>
        <v>0</v>
      </c>
      <c r="Q22" s="236">
        <f>IF(Q7&lt;0,-Q7,0)*VLOOKUP(Q$17,'Heat value'!$A$3:$E$33,5,0)</f>
        <v>0</v>
      </c>
      <c r="R22" s="236">
        <f>IF(R7&lt;0,-R7,0)*VLOOKUP(R$17,'Heat value'!$A$3:$E$33,5,0)</f>
        <v>0</v>
      </c>
      <c r="S22" s="236">
        <f>IF(S7&lt;0,-S7,0)*VLOOKUP(S$17,'Heat value'!$A$3:$E$33,5,0)</f>
        <v>0</v>
      </c>
      <c r="T22" s="236">
        <f>IF(T7&lt;0,-T7,0)*VLOOKUP(T$17,'Heat value'!$A$3:$E$33,5,0)</f>
        <v>0</v>
      </c>
      <c r="U22" s="236">
        <f>IF(U7&lt;0,-U7,0)*VLOOKUP(U$17,'Heat value'!$A$3:$E$33,5,0)</f>
        <v>0</v>
      </c>
      <c r="V22" s="236">
        <f>IF(V7&lt;0,-V7,0)*VLOOKUP(V$17,'Heat value'!$A$3:$E$33,5,0)</f>
        <v>0</v>
      </c>
      <c r="W22" s="236">
        <f>IF(W7&lt;0,-W7,0)*VLOOKUP(W$17,'Heat value'!$A$3:$E$33,5,0)</f>
        <v>0</v>
      </c>
      <c r="X22" s="236">
        <f>IF(X7&lt;0,-X7,0)*VLOOKUP(X$17,'Heat value'!$A$3:$E$33,5,0)</f>
        <v>0</v>
      </c>
      <c r="Y22" s="236">
        <f>IF(Y7&lt;0,-Y7,0)*VLOOKUP(Y$17,'Heat value'!$A$3:$E$33,5,0)</f>
        <v>0</v>
      </c>
      <c r="Z22" s="236">
        <f>IF(Z7&lt;0,-Z7,0)*VLOOKUP(Z$17,'Heat value'!$A$3:$E$33,5,0)</f>
        <v>0</v>
      </c>
      <c r="AA22" s="236">
        <f>IF(AA7&lt;0,-AA7,0)*VLOOKUP(AA$17,'Heat value'!$A$3:$E$33,5,0)</f>
        <v>0</v>
      </c>
      <c r="AB22" s="236">
        <f>IF(AB7&lt;0,-AB7,0)*VLOOKUP(AB$17,'Heat value'!$A$3:$E$33,5,0)</f>
        <v>0</v>
      </c>
      <c r="AC22" s="236">
        <f>IF(AC7&lt;0,-AC7,0)*VLOOKUP(AC$17,'Heat value'!$A$3:$E$33,5,0)</f>
        <v>0</v>
      </c>
      <c r="AD22" s="236">
        <f>IF(AD7&lt;0,-AD7,0)*VLOOKUP(AD$17,'Heat value'!$A$3:$E$33,5,0)</f>
        <v>0</v>
      </c>
      <c r="AE22" s="236">
        <f>IF(AE7&lt;0,-AE7,0)*VLOOKUP(AE$17,'Heat value'!$A$3:$E$33,5,0)</f>
        <v>0</v>
      </c>
      <c r="AF22" s="237">
        <f>IF(AF7&lt;0,-AF7,0)*VLOOKUP(AF$17,'Heat value'!$A$3:$E$33,5,0)</f>
        <v>0</v>
      </c>
    </row>
    <row r="23" spans="1:34">
      <c r="A23" s="228" t="s">
        <v>613</v>
      </c>
      <c r="B23" s="246" t="s">
        <v>47</v>
      </c>
      <c r="C23" s="236">
        <f>IF(C8&lt;0,-C8,0)*VLOOKUP(C$17,'Heat value'!$A$3:$E$33,5,0)</f>
        <v>0</v>
      </c>
      <c r="D23" s="236">
        <f>IF(D8&lt;0,-D8,0)*VLOOKUP(D$17,'Heat value'!$A$3:$E$33,5,0)</f>
        <v>0</v>
      </c>
      <c r="E23" s="236">
        <f>IF(E8&lt;0,-E8,0)*VLOOKUP(E$17,'Heat value'!$A$3:$E$33,5,0)</f>
        <v>0</v>
      </c>
      <c r="F23" s="236">
        <f>IF(F8&lt;0,-F8,0)*VLOOKUP(F$17,'Heat value'!$A$3:$E$33,5,0)</f>
        <v>0</v>
      </c>
      <c r="G23" s="236">
        <f>IF(G8&lt;0,-G8,0)*VLOOKUP(G$17,'Heat value'!$A$3:$E$33,5,0)</f>
        <v>0</v>
      </c>
      <c r="H23" s="236">
        <f>IF(H8&lt;0,-H8,0)*VLOOKUP(H$17,'Heat value'!$A$3:$E$33,5,0)</f>
        <v>0</v>
      </c>
      <c r="I23" s="236">
        <f>IF(I8&lt;0,-I8,0)*VLOOKUP(I$17,'Heat value'!$A$3:$E$33,5,0)</f>
        <v>0</v>
      </c>
      <c r="J23" s="236">
        <f>IF(J8&lt;0,-J8,0)*VLOOKUP(J$17,'Heat value'!$A$3:$E$33,5,0)</f>
        <v>0</v>
      </c>
      <c r="K23" s="236">
        <f>IF(K8&lt;0,-K8,0)*VLOOKUP(K$17,'Heat value'!$A$3:$E$33,5,0)</f>
        <v>0</v>
      </c>
      <c r="L23" s="236">
        <f>IF(L8&lt;0,-L8,0)*VLOOKUP(L$17,'Heat value'!$A$3:$E$33,5,0)</f>
        <v>0</v>
      </c>
      <c r="M23" s="236">
        <f>IF(M8&lt;0,-M8,0)*VLOOKUP(M$17,'Heat value'!$A$3:$E$33,5,0)</f>
        <v>0</v>
      </c>
      <c r="N23" s="236">
        <f>IF(N8&lt;0,-N8,0)*VLOOKUP(N$17,'Heat value'!$A$3:$E$33,5,0)</f>
        <v>0</v>
      </c>
      <c r="O23" s="236">
        <f>IF(O8&lt;0,-O8,0)*VLOOKUP(O$17,'Heat value'!$A$3:$E$33,5,0)</f>
        <v>0</v>
      </c>
      <c r="P23" s="236">
        <f>IF(P8&lt;0,-P8,0)*VLOOKUP(P$17,'Heat value'!$A$3:$E$33,5,0)</f>
        <v>0</v>
      </c>
      <c r="Q23" s="236">
        <f>IF(Q8&lt;0,-Q8,0)*VLOOKUP(Q$17,'Heat value'!$A$3:$E$33,5,0)</f>
        <v>0</v>
      </c>
      <c r="R23" s="236">
        <f>IF(R8&lt;0,-R8,0)*VLOOKUP(R$17,'Heat value'!$A$3:$E$33,5,0)</f>
        <v>0</v>
      </c>
      <c r="S23" s="236">
        <f>IF(S8&lt;0,-S8,0)*VLOOKUP(S$17,'Heat value'!$A$3:$E$33,5,0)</f>
        <v>0</v>
      </c>
      <c r="T23" s="236">
        <f>IF(T8&lt;0,-T8,0)*VLOOKUP(T$17,'Heat value'!$A$3:$E$33,5,0)</f>
        <v>0</v>
      </c>
      <c r="U23" s="236">
        <f>IF(U8&lt;0,-U8,0)*VLOOKUP(U$17,'Heat value'!$A$3:$E$33,5,0)</f>
        <v>0</v>
      </c>
      <c r="V23" s="236">
        <f>IF(V8&lt;0,-V8,0)*VLOOKUP(V$17,'Heat value'!$A$3:$E$33,5,0)</f>
        <v>0</v>
      </c>
      <c r="W23" s="236">
        <f>IF(W8&lt;0,-W8,0)*VLOOKUP(W$17,'Heat value'!$A$3:$E$33,5,0)</f>
        <v>0</v>
      </c>
      <c r="X23" s="236">
        <f>IF(X8&lt;0,-X8,0)*VLOOKUP(X$17,'Heat value'!$A$3:$E$33,5,0)</f>
        <v>0</v>
      </c>
      <c r="Y23" s="236">
        <f>IF(Y8&lt;0,-Y8,0)*VLOOKUP(Y$17,'Heat value'!$A$3:$E$33,5,0)</f>
        <v>0</v>
      </c>
      <c r="Z23" s="236">
        <f>IF(Z8&lt;0,-Z8,0)*VLOOKUP(Z$17,'Heat value'!$A$3:$E$33,5,0)</f>
        <v>0</v>
      </c>
      <c r="AA23" s="236">
        <f>IF(AA8&lt;0,-AA8,0)*VLOOKUP(AA$17,'Heat value'!$A$3:$E$33,5,0)</f>
        <v>0</v>
      </c>
      <c r="AB23" s="236">
        <f>IF(AB8&lt;0,-AB8,0)*VLOOKUP(AB$17,'Heat value'!$A$3:$E$33,5,0)</f>
        <v>0</v>
      </c>
      <c r="AC23" s="236">
        <f>IF(AC8&lt;0,-AC8,0)*VLOOKUP(AC$17,'Heat value'!$A$3:$E$33,5,0)</f>
        <v>0</v>
      </c>
      <c r="AD23" s="236">
        <f>IF(AD8&lt;0,-AD8,0)*VLOOKUP(AD$17,'Heat value'!$A$3:$E$33,5,0)</f>
        <v>0</v>
      </c>
      <c r="AE23" s="236">
        <f>IF(AE8&lt;0,-AE8,0)*VLOOKUP(AE$17,'Heat value'!$A$3:$E$33,5,0)</f>
        <v>0</v>
      </c>
      <c r="AF23" s="237">
        <f>IF(AF8&lt;0,-AF8,0)*VLOOKUP(AF$17,'Heat value'!$A$3:$E$33,5,0)</f>
        <v>0</v>
      </c>
    </row>
    <row r="24" spans="1:34">
      <c r="A24" s="228" t="s">
        <v>613</v>
      </c>
      <c r="B24" s="246" t="s">
        <v>48</v>
      </c>
      <c r="C24" s="236">
        <f>IF(C9&lt;0,-C9,0)*VLOOKUP(C$17,'Heat value'!$A$3:$E$33,5,0)</f>
        <v>0</v>
      </c>
      <c r="D24" s="236">
        <f>IF(D9&lt;0,-D9,0)*VLOOKUP(D$17,'Heat value'!$A$3:$E$33,5,0)</f>
        <v>0</v>
      </c>
      <c r="E24" s="236">
        <f>IF(E9&lt;0,-E9,0)*VLOOKUP(E$17,'Heat value'!$A$3:$E$33,5,0)</f>
        <v>0</v>
      </c>
      <c r="F24" s="236">
        <f>IF(F9&lt;0,-F9,0)*VLOOKUP(F$17,'Heat value'!$A$3:$E$33,5,0)</f>
        <v>0</v>
      </c>
      <c r="G24" s="236">
        <f>IF(G9&lt;0,-G9,0)*VLOOKUP(G$17,'Heat value'!$A$3:$E$33,5,0)</f>
        <v>0</v>
      </c>
      <c r="H24" s="236">
        <f>IF(H9&lt;0,-H9,0)*VLOOKUP(H$17,'Heat value'!$A$3:$E$33,5,0)</f>
        <v>0</v>
      </c>
      <c r="I24" s="236">
        <f>IF(I9&lt;0,-I9,0)*VLOOKUP(I$17,'Heat value'!$A$3:$E$33,5,0)</f>
        <v>0</v>
      </c>
      <c r="J24" s="236">
        <f>IF(J9&lt;0,-J9,0)*VLOOKUP(J$17,'Heat value'!$A$3:$E$33,5,0)</f>
        <v>0</v>
      </c>
      <c r="K24" s="236">
        <f>IF(K9&lt;0,-K9,0)*VLOOKUP(K$17,'Heat value'!$A$3:$E$33,5,0)</f>
        <v>0</v>
      </c>
      <c r="L24" s="236">
        <f>IF(L9&lt;0,-L9,0)*VLOOKUP(L$17,'Heat value'!$A$3:$E$33,5,0)</f>
        <v>0</v>
      </c>
      <c r="M24" s="236">
        <f>IF(M9&lt;0,-M9,0)*VLOOKUP(M$17,'Heat value'!$A$3:$E$33,5,0)</f>
        <v>0</v>
      </c>
      <c r="N24" s="236">
        <f>IF(N9&lt;0,-N9,0)*VLOOKUP(N$17,'Heat value'!$A$3:$E$33,5,0)</f>
        <v>0</v>
      </c>
      <c r="O24" s="236">
        <f>IF(O9&lt;0,-O9,0)*VLOOKUP(O$17,'Heat value'!$A$3:$E$33,5,0)</f>
        <v>0</v>
      </c>
      <c r="P24" s="236">
        <f>IF(P9&lt;0,-P9,0)*VLOOKUP(P$17,'Heat value'!$A$3:$E$33,5,0)</f>
        <v>0</v>
      </c>
      <c r="Q24" s="236">
        <f>IF(Q9&lt;0,-Q9,0)*VLOOKUP(Q$17,'Heat value'!$A$3:$E$33,5,0)</f>
        <v>0</v>
      </c>
      <c r="R24" s="236">
        <f>IF(R9&lt;0,-R9,0)*VLOOKUP(R$17,'Heat value'!$A$3:$E$33,5,0)</f>
        <v>0</v>
      </c>
      <c r="S24" s="236">
        <f>IF(S9&lt;0,-S9,0)*VLOOKUP(S$17,'Heat value'!$A$3:$E$33,5,0)</f>
        <v>0</v>
      </c>
      <c r="T24" s="236">
        <f>IF(T9&lt;0,-T9,0)*VLOOKUP(T$17,'Heat value'!$A$3:$E$33,5,0)</f>
        <v>0</v>
      </c>
      <c r="U24" s="236">
        <f>IF(U9&lt;0,-U9,0)*VLOOKUP(U$17,'Heat value'!$A$3:$E$33,5,0)</f>
        <v>0</v>
      </c>
      <c r="V24" s="236">
        <f>IF(V9&lt;0,-V9,0)*VLOOKUP(V$17,'Heat value'!$A$3:$E$33,5,0)</f>
        <v>0</v>
      </c>
      <c r="W24" s="236">
        <f>IF(W9&lt;0,-W9,0)*VLOOKUP(W$17,'Heat value'!$A$3:$E$33,5,0)</f>
        <v>0</v>
      </c>
      <c r="X24" s="236">
        <f>IF(X9&lt;0,-X9,0)*VLOOKUP(X$17,'Heat value'!$A$3:$E$33,5,0)</f>
        <v>0</v>
      </c>
      <c r="Y24" s="236">
        <f>IF(Y9&lt;0,-Y9,0)*VLOOKUP(Y$17,'Heat value'!$A$3:$E$33,5,0)</f>
        <v>0</v>
      </c>
      <c r="Z24" s="236">
        <f>IF(Z9&lt;0,-Z9,0)*VLOOKUP(Z$17,'Heat value'!$A$3:$E$33,5,0)</f>
        <v>0</v>
      </c>
      <c r="AA24" s="236">
        <f>IF(AA9&lt;0,-AA9,0)*VLOOKUP(AA$17,'Heat value'!$A$3:$E$33,5,0)</f>
        <v>0</v>
      </c>
      <c r="AB24" s="236">
        <f>IF(AB9&lt;0,-AB9,0)*VLOOKUP(AB$17,'Heat value'!$A$3:$E$33,5,0)</f>
        <v>0</v>
      </c>
      <c r="AC24" s="236">
        <f>IF(AC9&lt;0,-AC9,0)*VLOOKUP(AC$17,'Heat value'!$A$3:$E$33,5,0)</f>
        <v>0</v>
      </c>
      <c r="AD24" s="236">
        <f>IF(AD9&lt;0,-AD9,0)*VLOOKUP(AD$17,'Heat value'!$A$3:$E$33,5,0)</f>
        <v>0</v>
      </c>
      <c r="AE24" s="236">
        <f>IF(AE9&lt;0,-AE9,0)*VLOOKUP(AE$17,'Heat value'!$A$3:$E$33,5,0)</f>
        <v>0</v>
      </c>
      <c r="AF24" s="237">
        <f>IF(AF9&lt;0,-AF9,0)*VLOOKUP(AF$17,'Heat value'!$A$3:$E$33,5,0)</f>
        <v>0</v>
      </c>
    </row>
    <row r="25" spans="1:34">
      <c r="A25" s="230" t="s">
        <v>612</v>
      </c>
      <c r="B25" s="247" t="s">
        <v>49</v>
      </c>
      <c r="C25" s="236">
        <f>IF(C10&lt;0,-C10,0)*VLOOKUP(C$17,'Heat value'!$A$3:$E$33,5,0)</f>
        <v>0</v>
      </c>
      <c r="D25" s="236">
        <f>IF(D10&lt;0,-D10,0)*VLOOKUP(D$17,'Heat value'!$A$3:$E$33,5,0)</f>
        <v>0</v>
      </c>
      <c r="E25" s="236">
        <f>IF(E10&lt;0,-E10,0)*VLOOKUP(E$17,'Heat value'!$A$3:$E$33,5,0)</f>
        <v>0</v>
      </c>
      <c r="F25" s="236">
        <f>IF(F10&lt;0,-F10,0)*VLOOKUP(F$17,'Heat value'!$A$3:$E$33,5,0)</f>
        <v>0</v>
      </c>
      <c r="G25" s="236">
        <f>IF(G10&lt;0,-G10,0)*VLOOKUP(G$17,'Heat value'!$A$3:$E$33,5,0)</f>
        <v>0</v>
      </c>
      <c r="H25" s="236">
        <f>IF(H10&lt;0,-H10,0)*VLOOKUP(H$17,'Heat value'!$A$3:$E$33,5,0)</f>
        <v>0</v>
      </c>
      <c r="I25" s="236">
        <f>IF(I10&lt;0,-I10,0)*VLOOKUP(I$17,'Heat value'!$A$3:$E$33,5,0)</f>
        <v>0</v>
      </c>
      <c r="J25" s="236">
        <f>IF(J10&lt;0,-J10,0)*VLOOKUP(J$17,'Heat value'!$A$3:$E$33,5,0)</f>
        <v>0</v>
      </c>
      <c r="K25" s="236">
        <f>IF(K10&lt;0,-K10,0)*VLOOKUP(K$17,'Heat value'!$A$3:$E$33,5,0)</f>
        <v>0</v>
      </c>
      <c r="L25" s="236">
        <f>IF(L10&lt;0,-L10,0)*VLOOKUP(L$17,'Heat value'!$A$3:$E$33,5,0)</f>
        <v>0</v>
      </c>
      <c r="M25" s="236">
        <f>IF(M10&lt;0,-M10,0)*VLOOKUP(M$17,'Heat value'!$A$3:$E$33,5,0)</f>
        <v>0</v>
      </c>
      <c r="N25" s="236">
        <f>IF(N10&lt;0,-N10,0)*VLOOKUP(N$17,'Heat value'!$A$3:$E$33,5,0)</f>
        <v>0</v>
      </c>
      <c r="O25" s="236">
        <f>IF(O10&lt;0,-O10,0)*VLOOKUP(O$17,'Heat value'!$A$3:$E$33,5,0)</f>
        <v>0</v>
      </c>
      <c r="P25" s="236">
        <f>IF(P10&lt;0,-P10,0)*VLOOKUP(P$17,'Heat value'!$A$3:$E$33,5,0)</f>
        <v>0</v>
      </c>
      <c r="Q25" s="236">
        <f>IF(Q10&lt;0,-Q10,0)*VLOOKUP(Q$17,'Heat value'!$A$3:$E$33,5,0)</f>
        <v>0</v>
      </c>
      <c r="R25" s="236">
        <f>IF(R10&lt;0,-R10,0)*VLOOKUP(R$17,'Heat value'!$A$3:$E$33,5,0)</f>
        <v>0</v>
      </c>
      <c r="S25" s="236">
        <f>IF(S10&lt;0,-S10,0)*VLOOKUP(S$17,'Heat value'!$A$3:$E$33,5,0)</f>
        <v>0</v>
      </c>
      <c r="T25" s="236">
        <f>IF(T10&lt;0,-T10,0)*VLOOKUP(T$17,'Heat value'!$A$3:$E$33,5,0)</f>
        <v>0</v>
      </c>
      <c r="U25" s="236">
        <f>IF(U10&lt;0,-U10,0)*VLOOKUP(U$17,'Heat value'!$A$3:$E$33,5,0)</f>
        <v>0</v>
      </c>
      <c r="V25" s="236">
        <f>IF(V10&lt;0,-V10,0)*VLOOKUP(V$17,'Heat value'!$A$3:$E$33,5,0)</f>
        <v>0</v>
      </c>
      <c r="W25" s="236">
        <f>IF(W10&lt;0,-W10,0)*VLOOKUP(W$17,'Heat value'!$A$3:$E$33,5,0)</f>
        <v>0</v>
      </c>
      <c r="X25" s="236">
        <f>IF(X10&lt;0,-X10,0)*VLOOKUP(X$17,'Heat value'!$A$3:$E$33,5,0)</f>
        <v>0</v>
      </c>
      <c r="Y25" s="236">
        <f>IF(Y10&lt;0,-Y10,0)*VLOOKUP(Y$17,'Heat value'!$A$3:$E$33,5,0)</f>
        <v>0</v>
      </c>
      <c r="Z25" s="236">
        <f>IF(Z10&lt;0,-Z10,0)*VLOOKUP(Z$17,'Heat value'!$A$3:$E$33,5,0)</f>
        <v>0</v>
      </c>
      <c r="AA25" s="236">
        <f>IF(AA10&lt;0,-AA10,0)*VLOOKUP(AA$17,'Heat value'!$A$3:$E$33,5,0)</f>
        <v>0</v>
      </c>
      <c r="AB25" s="236">
        <f>IF(AB10&lt;0,-AB10,0)*VLOOKUP(AB$17,'Heat value'!$A$3:$E$33,5,0)</f>
        <v>0</v>
      </c>
      <c r="AC25" s="236">
        <f>IF(AC10&lt;0,-AC10,0)*VLOOKUP(AC$17,'Heat value'!$A$3:$E$33,5,0)</f>
        <v>0</v>
      </c>
      <c r="AD25" s="236">
        <f>IF(AD10&lt;0,-AD10,0)*VLOOKUP(AD$17,'Heat value'!$A$3:$E$33,5,0)</f>
        <v>0</v>
      </c>
      <c r="AE25" s="236">
        <f>IF(AE10&lt;0,-AE10,0)*VLOOKUP(AE$17,'Heat value'!$A$3:$E$33,5,0)</f>
        <v>0</v>
      </c>
      <c r="AF25" s="237">
        <f>IF(AF10&lt;0,-AF10,0)*VLOOKUP(AF$17,'Heat value'!$A$3:$E$33,5,0)</f>
        <v>0</v>
      </c>
    </row>
    <row r="26" spans="1:34">
      <c r="C26" s="173"/>
      <c r="D26" s="173"/>
      <c r="E26" s="173"/>
      <c r="F26" s="173"/>
      <c r="G26" s="173"/>
      <c r="H26" s="173"/>
      <c r="I26" s="173"/>
      <c r="J26" s="173"/>
      <c r="K26" s="173"/>
      <c r="L26" s="173"/>
      <c r="M26" s="173"/>
      <c r="N26" s="173"/>
      <c r="O26" s="173"/>
      <c r="P26" s="173"/>
      <c r="Q26" s="173"/>
      <c r="R26" s="173"/>
      <c r="S26" s="173"/>
      <c r="T26" s="173"/>
      <c r="U26" s="173"/>
      <c r="V26" s="173"/>
      <c r="W26" s="173"/>
      <c r="X26" s="173"/>
      <c r="Y26" s="173"/>
      <c r="Z26" s="173"/>
      <c r="AA26" s="173"/>
      <c r="AB26" s="173"/>
      <c r="AC26" s="173"/>
      <c r="AD26" s="173"/>
      <c r="AE26" s="234"/>
      <c r="AF26" s="234"/>
      <c r="AG26" s="236"/>
    </row>
    <row r="27" spans="1:34" ht="15" thickBot="1">
      <c r="AE27" s="236"/>
      <c r="AF27" s="236"/>
      <c r="AG27" s="236"/>
      <c r="AH27" s="236"/>
    </row>
    <row r="28" spans="1:34" ht="46.5" thickTop="1" thickBot="1">
      <c r="B28" s="262" t="s">
        <v>524</v>
      </c>
      <c r="C28" s="262" t="s">
        <v>524</v>
      </c>
      <c r="D28" s="262" t="s">
        <v>524</v>
      </c>
      <c r="E28" s="262" t="s">
        <v>524</v>
      </c>
      <c r="F28" s="262" t="s">
        <v>524</v>
      </c>
      <c r="G28" s="262" t="s">
        <v>524</v>
      </c>
      <c r="H28" s="263" t="s">
        <v>540</v>
      </c>
      <c r="I28" s="263" t="s">
        <v>540</v>
      </c>
      <c r="J28" s="263" t="s">
        <v>540</v>
      </c>
      <c r="K28" s="263" t="s">
        <v>540</v>
      </c>
      <c r="L28" s="264" t="s">
        <v>535</v>
      </c>
      <c r="M28" s="265" t="s">
        <v>521</v>
      </c>
      <c r="N28" s="264" t="s">
        <v>535</v>
      </c>
      <c r="O28" s="264" t="s">
        <v>535</v>
      </c>
      <c r="P28" s="264" t="s">
        <v>535</v>
      </c>
      <c r="Q28" s="266" t="s">
        <v>529</v>
      </c>
      <c r="R28" s="263" t="s">
        <v>540</v>
      </c>
      <c r="S28" s="263" t="s">
        <v>540</v>
      </c>
      <c r="T28" s="266" t="s">
        <v>529</v>
      </c>
      <c r="U28" s="266" t="s">
        <v>529</v>
      </c>
      <c r="V28" s="266" t="s">
        <v>529</v>
      </c>
      <c r="W28" s="266" t="s">
        <v>529</v>
      </c>
      <c r="X28" s="263" t="s">
        <v>540</v>
      </c>
      <c r="Y28" s="263" t="s">
        <v>540</v>
      </c>
      <c r="Z28" s="266" t="s">
        <v>529</v>
      </c>
      <c r="AA28" s="415" t="s">
        <v>548</v>
      </c>
      <c r="AB28" s="415" t="s">
        <v>548</v>
      </c>
      <c r="AC28" s="267" t="s">
        <v>527</v>
      </c>
      <c r="AD28" s="268" t="s">
        <v>523</v>
      </c>
      <c r="AE28" s="269" t="s">
        <v>559</v>
      </c>
    </row>
    <row r="29" spans="1:34" ht="98.25">
      <c r="A29" s="238" t="s">
        <v>609</v>
      </c>
      <c r="B29" s="244" t="s">
        <v>505</v>
      </c>
      <c r="C29" s="248" t="s">
        <v>66</v>
      </c>
      <c r="D29" s="248" t="s">
        <v>67</v>
      </c>
      <c r="E29" s="248" t="s">
        <v>68</v>
      </c>
      <c r="F29" s="248" t="s">
        <v>69</v>
      </c>
      <c r="G29" s="248" t="s">
        <v>70</v>
      </c>
      <c r="H29" s="248" t="s">
        <v>71</v>
      </c>
      <c r="I29" s="248" t="s">
        <v>72</v>
      </c>
      <c r="J29" s="248" t="s">
        <v>73</v>
      </c>
      <c r="K29" s="249" t="s">
        <v>74</v>
      </c>
      <c r="L29" s="248" t="s">
        <v>75</v>
      </c>
      <c r="M29" s="248" t="s">
        <v>77</v>
      </c>
      <c r="N29" s="248" t="s">
        <v>78</v>
      </c>
      <c r="O29" s="248" t="s">
        <v>79</v>
      </c>
      <c r="P29" s="248" t="s">
        <v>80</v>
      </c>
      <c r="Q29" s="248" t="s">
        <v>81</v>
      </c>
      <c r="R29" s="248" t="s">
        <v>82</v>
      </c>
      <c r="S29" s="248" t="s">
        <v>83</v>
      </c>
      <c r="T29" s="248" t="s">
        <v>84</v>
      </c>
      <c r="U29" s="249" t="s">
        <v>85</v>
      </c>
      <c r="V29" s="248" t="s">
        <v>86</v>
      </c>
      <c r="W29" s="248" t="s">
        <v>87</v>
      </c>
      <c r="X29" s="248" t="s">
        <v>88</v>
      </c>
      <c r="Y29" s="248" t="s">
        <v>89</v>
      </c>
      <c r="Z29" s="248" t="s">
        <v>90</v>
      </c>
      <c r="AA29" s="248" t="s">
        <v>91</v>
      </c>
      <c r="AB29" s="248" t="s">
        <v>92</v>
      </c>
      <c r="AC29" s="248" t="s">
        <v>93</v>
      </c>
      <c r="AD29" s="244" t="s">
        <v>94</v>
      </c>
      <c r="AE29" s="248" t="s">
        <v>95</v>
      </c>
    </row>
    <row r="30" spans="1:34">
      <c r="A30" s="228" t="s">
        <v>611</v>
      </c>
      <c r="B30" s="2">
        <f>SUMIFS(C$18:C$25,$A$18:$A$25,$A30)</f>
        <v>0</v>
      </c>
      <c r="C30" s="2">
        <f t="shared" ref="C30:AE32" si="0">SUMIFS(D$18:D$25,$A$18:$A$25,$A30)</f>
        <v>0</v>
      </c>
      <c r="D30" s="2">
        <f t="shared" si="0"/>
        <v>0</v>
      </c>
      <c r="E30" s="2">
        <f t="shared" si="0"/>
        <v>0</v>
      </c>
      <c r="F30" s="2">
        <f t="shared" si="0"/>
        <v>0</v>
      </c>
      <c r="G30" s="2">
        <f t="shared" si="0"/>
        <v>0</v>
      </c>
      <c r="H30" s="2">
        <f t="shared" si="0"/>
        <v>0</v>
      </c>
      <c r="I30" s="2">
        <f t="shared" si="0"/>
        <v>0</v>
      </c>
      <c r="J30" s="2">
        <f t="shared" si="0"/>
        <v>0</v>
      </c>
      <c r="K30" s="2">
        <f t="shared" si="0"/>
        <v>0</v>
      </c>
      <c r="L30" s="2">
        <f t="shared" si="0"/>
        <v>0</v>
      </c>
      <c r="M30" s="2">
        <f t="shared" si="0"/>
        <v>0</v>
      </c>
      <c r="N30" s="2">
        <f t="shared" si="0"/>
        <v>0</v>
      </c>
      <c r="O30" s="2">
        <f t="shared" si="0"/>
        <v>0</v>
      </c>
      <c r="P30" s="2">
        <f t="shared" si="0"/>
        <v>0</v>
      </c>
      <c r="Q30" s="2">
        <f t="shared" si="0"/>
        <v>0</v>
      </c>
      <c r="R30" s="2">
        <f t="shared" si="0"/>
        <v>0</v>
      </c>
      <c r="S30" s="2">
        <f t="shared" si="0"/>
        <v>0</v>
      </c>
      <c r="T30" s="2">
        <f t="shared" si="0"/>
        <v>0</v>
      </c>
      <c r="U30" s="2">
        <f t="shared" si="0"/>
        <v>0</v>
      </c>
      <c r="V30" s="2">
        <f t="shared" si="0"/>
        <v>0</v>
      </c>
      <c r="W30" s="2">
        <f t="shared" si="0"/>
        <v>0</v>
      </c>
      <c r="X30" s="2">
        <f t="shared" si="0"/>
        <v>0</v>
      </c>
      <c r="Y30" s="2">
        <f t="shared" si="0"/>
        <v>0</v>
      </c>
      <c r="Z30" s="2">
        <f t="shared" si="0"/>
        <v>0</v>
      </c>
      <c r="AA30" s="2">
        <f t="shared" si="0"/>
        <v>0</v>
      </c>
      <c r="AB30" s="2">
        <f t="shared" si="0"/>
        <v>0</v>
      </c>
      <c r="AC30" s="2">
        <f t="shared" si="0"/>
        <v>0</v>
      </c>
      <c r="AD30" s="2">
        <f t="shared" si="0"/>
        <v>0</v>
      </c>
      <c r="AE30" s="2">
        <f t="shared" si="0"/>
        <v>0</v>
      </c>
    </row>
    <row r="31" spans="1:34">
      <c r="A31" s="228" t="s">
        <v>612</v>
      </c>
      <c r="B31" s="2">
        <f t="shared" ref="B31:Q32" si="1">SUMIFS(C$18:C$25,$A$18:$A$25,$A31)</f>
        <v>5653778802325.9629</v>
      </c>
      <c r="C31" s="2">
        <f t="shared" si="1"/>
        <v>207347516626726.47</v>
      </c>
      <c r="D31" s="2">
        <f t="shared" si="1"/>
        <v>0</v>
      </c>
      <c r="E31" s="2">
        <f t="shared" si="1"/>
        <v>0</v>
      </c>
      <c r="F31" s="2">
        <f t="shared" si="1"/>
        <v>0</v>
      </c>
      <c r="G31" s="2">
        <f t="shared" si="1"/>
        <v>0</v>
      </c>
      <c r="H31" s="2">
        <f t="shared" si="1"/>
        <v>0</v>
      </c>
      <c r="I31" s="2">
        <f t="shared" si="1"/>
        <v>0</v>
      </c>
      <c r="J31" s="2">
        <f t="shared" si="1"/>
        <v>0</v>
      </c>
      <c r="K31" s="2">
        <f t="shared" si="1"/>
        <v>0</v>
      </c>
      <c r="L31" s="2">
        <f t="shared" si="1"/>
        <v>0</v>
      </c>
      <c r="M31" s="2">
        <f t="shared" si="1"/>
        <v>1028646890304432.6</v>
      </c>
      <c r="N31" s="2">
        <f t="shared" si="1"/>
        <v>0</v>
      </c>
      <c r="O31" s="2">
        <f t="shared" si="1"/>
        <v>0</v>
      </c>
      <c r="P31" s="2">
        <f t="shared" si="1"/>
        <v>0</v>
      </c>
      <c r="Q31" s="2">
        <f t="shared" si="1"/>
        <v>0</v>
      </c>
      <c r="R31" s="2">
        <f t="shared" si="0"/>
        <v>0</v>
      </c>
      <c r="S31" s="2">
        <f t="shared" si="0"/>
        <v>0</v>
      </c>
      <c r="T31" s="2">
        <f t="shared" si="0"/>
        <v>0</v>
      </c>
      <c r="U31" s="2">
        <f t="shared" si="0"/>
        <v>0</v>
      </c>
      <c r="V31" s="2">
        <f t="shared" si="0"/>
        <v>0</v>
      </c>
      <c r="W31" s="2">
        <f t="shared" si="0"/>
        <v>0</v>
      </c>
      <c r="X31" s="2">
        <f t="shared" si="0"/>
        <v>0</v>
      </c>
      <c r="Y31" s="2">
        <f t="shared" si="0"/>
        <v>0</v>
      </c>
      <c r="Z31" s="2">
        <f t="shared" si="0"/>
        <v>35462331212134.414</v>
      </c>
      <c r="AA31" s="2">
        <f t="shared" si="0"/>
        <v>0</v>
      </c>
      <c r="AB31" s="2">
        <f t="shared" si="0"/>
        <v>0</v>
      </c>
      <c r="AC31" s="2">
        <f t="shared" si="0"/>
        <v>0</v>
      </c>
      <c r="AD31" s="2">
        <f t="shared" si="0"/>
        <v>0</v>
      </c>
      <c r="AE31" s="2">
        <f t="shared" si="0"/>
        <v>0</v>
      </c>
    </row>
    <row r="32" spans="1:34">
      <c r="A32" s="228" t="s">
        <v>613</v>
      </c>
      <c r="B32" s="2">
        <f t="shared" si="1"/>
        <v>0</v>
      </c>
      <c r="C32" s="2">
        <f t="shared" si="0"/>
        <v>0</v>
      </c>
      <c r="D32" s="2">
        <f t="shared" si="0"/>
        <v>0</v>
      </c>
      <c r="E32" s="2">
        <f t="shared" si="0"/>
        <v>0</v>
      </c>
      <c r="F32" s="2">
        <f t="shared" si="0"/>
        <v>0</v>
      </c>
      <c r="G32" s="2">
        <f t="shared" si="0"/>
        <v>0</v>
      </c>
      <c r="H32" s="2">
        <f t="shared" si="0"/>
        <v>0</v>
      </c>
      <c r="I32" s="2">
        <f t="shared" si="0"/>
        <v>0</v>
      </c>
      <c r="J32" s="2">
        <f t="shared" si="0"/>
        <v>0</v>
      </c>
      <c r="K32" s="2">
        <f t="shared" si="0"/>
        <v>0</v>
      </c>
      <c r="L32" s="2">
        <f t="shared" si="0"/>
        <v>0</v>
      </c>
      <c r="M32" s="2">
        <f t="shared" si="0"/>
        <v>0</v>
      </c>
      <c r="N32" s="2">
        <f t="shared" si="0"/>
        <v>0</v>
      </c>
      <c r="O32" s="2">
        <f t="shared" si="0"/>
        <v>0</v>
      </c>
      <c r="P32" s="2">
        <f t="shared" si="0"/>
        <v>0</v>
      </c>
      <c r="Q32" s="2">
        <f t="shared" si="0"/>
        <v>0</v>
      </c>
      <c r="R32" s="2">
        <f t="shared" si="0"/>
        <v>0</v>
      </c>
      <c r="S32" s="2">
        <f t="shared" si="0"/>
        <v>0</v>
      </c>
      <c r="T32" s="2">
        <f t="shared" si="0"/>
        <v>0</v>
      </c>
      <c r="U32" s="2">
        <f t="shared" si="0"/>
        <v>0</v>
      </c>
      <c r="V32" s="2">
        <f t="shared" si="0"/>
        <v>0</v>
      </c>
      <c r="W32" s="2">
        <f t="shared" si="0"/>
        <v>0</v>
      </c>
      <c r="X32" s="2">
        <f t="shared" si="0"/>
        <v>0</v>
      </c>
      <c r="Y32" s="2">
        <f t="shared" si="0"/>
        <v>0</v>
      </c>
      <c r="Z32" s="2">
        <f t="shared" si="0"/>
        <v>0</v>
      </c>
      <c r="AA32" s="2">
        <f t="shared" si="0"/>
        <v>0</v>
      </c>
      <c r="AB32" s="2">
        <f t="shared" si="0"/>
        <v>0</v>
      </c>
      <c r="AC32" s="2">
        <f t="shared" si="0"/>
        <v>0</v>
      </c>
      <c r="AD32" s="2">
        <f t="shared" si="0"/>
        <v>0</v>
      </c>
      <c r="AE32" s="2">
        <f t="shared" si="0"/>
        <v>0</v>
      </c>
    </row>
    <row r="36" spans="1:10" ht="28.5">
      <c r="A36" s="238" t="s">
        <v>609</v>
      </c>
      <c r="B36" s="251" t="s">
        <v>640</v>
      </c>
      <c r="C36" s="251" t="s">
        <v>540</v>
      </c>
      <c r="D36" s="251" t="s">
        <v>532</v>
      </c>
      <c r="E36" s="251" t="s">
        <v>520</v>
      </c>
      <c r="F36" s="251" t="s">
        <v>528</v>
      </c>
      <c r="G36" s="251" t="s">
        <v>547</v>
      </c>
      <c r="H36" s="251" t="s">
        <v>522</v>
      </c>
      <c r="I36" s="251" t="s">
        <v>526</v>
      </c>
      <c r="J36" s="251" t="s">
        <v>555</v>
      </c>
    </row>
    <row r="37" spans="1:10">
      <c r="A37" s="228" t="s">
        <v>611</v>
      </c>
      <c r="B37" s="2">
        <f>SUMIFS($B30:$AE30,$B$28:$AE$28,B$36)</f>
        <v>0</v>
      </c>
      <c r="C37" s="2">
        <f t="shared" ref="C37:J37" si="2">SUMIFS($B30:$AE30,$B$28:$AE$28,C$36)</f>
        <v>0</v>
      </c>
      <c r="D37" s="2">
        <f t="shared" si="2"/>
        <v>0</v>
      </c>
      <c r="E37" s="2">
        <f t="shared" si="2"/>
        <v>0</v>
      </c>
      <c r="F37" s="2">
        <f t="shared" si="2"/>
        <v>0</v>
      </c>
      <c r="G37" s="2">
        <f t="shared" si="2"/>
        <v>0</v>
      </c>
      <c r="H37" s="2">
        <f t="shared" si="2"/>
        <v>0</v>
      </c>
      <c r="I37" s="2">
        <f t="shared" si="2"/>
        <v>0</v>
      </c>
      <c r="J37" s="2">
        <f t="shared" si="2"/>
        <v>0</v>
      </c>
    </row>
    <row r="38" spans="1:10">
      <c r="A38" s="228" t="s">
        <v>612</v>
      </c>
      <c r="B38" s="2">
        <f t="shared" ref="B38:J39" si="3">SUMIFS($B31:$AE31,$B$28:$AE$28,B$36)</f>
        <v>213001295429052.44</v>
      </c>
      <c r="C38" s="2">
        <f t="shared" si="3"/>
        <v>0</v>
      </c>
      <c r="D38" s="2">
        <f t="shared" si="3"/>
        <v>0</v>
      </c>
      <c r="E38" s="2">
        <f t="shared" si="3"/>
        <v>1028646890304432.6</v>
      </c>
      <c r="F38" s="2">
        <f t="shared" si="3"/>
        <v>35462331212134.414</v>
      </c>
      <c r="G38" s="2">
        <f t="shared" si="3"/>
        <v>0</v>
      </c>
      <c r="H38" s="2">
        <f t="shared" si="3"/>
        <v>0</v>
      </c>
      <c r="I38" s="2">
        <f t="shared" si="3"/>
        <v>0</v>
      </c>
      <c r="J38" s="2">
        <f t="shared" si="3"/>
        <v>0</v>
      </c>
    </row>
    <row r="39" spans="1:10">
      <c r="A39" s="228" t="s">
        <v>613</v>
      </c>
      <c r="B39" s="2">
        <f t="shared" si="3"/>
        <v>0</v>
      </c>
      <c r="C39" s="2">
        <f t="shared" si="3"/>
        <v>0</v>
      </c>
      <c r="D39" s="2">
        <f t="shared" si="3"/>
        <v>0</v>
      </c>
      <c r="E39" s="2">
        <f t="shared" si="3"/>
        <v>0</v>
      </c>
      <c r="F39" s="2">
        <f t="shared" si="3"/>
        <v>0</v>
      </c>
      <c r="G39" s="2">
        <f t="shared" si="3"/>
        <v>0</v>
      </c>
      <c r="H39" s="2">
        <f t="shared" si="3"/>
        <v>0</v>
      </c>
      <c r="I39" s="2">
        <f t="shared" si="3"/>
        <v>0</v>
      </c>
      <c r="J39" s="2">
        <f t="shared" si="3"/>
        <v>0</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9394C-D769-4CE7-892F-855D892E41D7}">
  <dimension ref="A1:L30"/>
  <sheetViews>
    <sheetView workbookViewId="0">
      <selection activeCell="B30" sqref="B30"/>
    </sheetView>
  </sheetViews>
  <sheetFormatPr defaultRowHeight="14.25"/>
  <cols>
    <col min="1" max="1" width="39.125" customWidth="1"/>
    <col min="2" max="2" width="14.25" customWidth="1"/>
    <col min="3" max="6" width="13.125" bestFit="1" customWidth="1"/>
    <col min="7" max="7" width="9" bestFit="1" customWidth="1"/>
    <col min="8" max="9" width="13.125" bestFit="1" customWidth="1"/>
    <col min="10" max="10" width="12.75" bestFit="1" customWidth="1"/>
  </cols>
  <sheetData>
    <row r="1" spans="1:12">
      <c r="A1" s="261" t="s">
        <v>771</v>
      </c>
    </row>
    <row r="2" spans="1:12" s="2" customFormat="1" ht="28.5">
      <c r="A2" s="270" t="s">
        <v>616</v>
      </c>
      <c r="B2" s="251" t="s">
        <v>640</v>
      </c>
      <c r="C2" s="251" t="s">
        <v>540</v>
      </c>
      <c r="D2" s="251" t="s">
        <v>532</v>
      </c>
      <c r="E2" s="251" t="s">
        <v>520</v>
      </c>
      <c r="F2" s="251" t="s">
        <v>528</v>
      </c>
      <c r="G2" s="251" t="s">
        <v>547</v>
      </c>
      <c r="H2" s="251" t="s">
        <v>522</v>
      </c>
      <c r="I2" s="251" t="s">
        <v>526</v>
      </c>
      <c r="J2" s="251" t="s">
        <v>555</v>
      </c>
      <c r="L2"/>
    </row>
    <row r="3" spans="1:12">
      <c r="A3" s="292" t="s">
        <v>617</v>
      </c>
      <c r="B3">
        <f>VLOOKUP($A3,Feedstock!$A$127:J153,MATCH('Non Energy use'!B$2,Feedstock!$A$127:$J$127,0),FALSE)</f>
        <v>0</v>
      </c>
      <c r="C3">
        <f>VLOOKUP($A3,Feedstock!$A$127:K153,MATCH('Non Energy use'!C$2,Feedstock!$A$127:$J$127,0),FALSE)</f>
        <v>0</v>
      </c>
      <c r="D3">
        <f>VLOOKUP($A3,Feedstock!$A$127:L153,MATCH('Non Energy use'!D$2,Feedstock!$A$127:$J$127,0),FALSE)</f>
        <v>0</v>
      </c>
      <c r="E3">
        <f>VLOOKUP($A3,Feedstock!$A$127:M153,MATCH('Non Energy use'!E$2,Feedstock!$A$127:$J$127,0),FALSE)</f>
        <v>0</v>
      </c>
      <c r="F3">
        <f>VLOOKUP($A3,Feedstock!$A$127:N153,MATCH('Non Energy use'!F$2,Feedstock!$A$127:$J$127,0),FALSE)</f>
        <v>0</v>
      </c>
      <c r="G3">
        <f>VLOOKUP($A3,Feedstock!$A$127:O153,MATCH('Non Energy use'!G$2,Feedstock!$A$127:$J$127,0),FALSE)</f>
        <v>0</v>
      </c>
      <c r="H3">
        <f>VLOOKUP($A3,Feedstock!$A$127:P153,MATCH('Non Energy use'!H$2,Feedstock!$A$127:$J$127,0),FALSE)</f>
        <v>0</v>
      </c>
      <c r="I3">
        <f>VLOOKUP($A3,Feedstock!$A$127:Q153,MATCH('Non Energy use'!I$2,Feedstock!$A$127:$J$127,0),FALSE)</f>
        <v>0</v>
      </c>
      <c r="J3">
        <f>VLOOKUP($A3,Feedstock!$A$127:R153,MATCH('Non Energy use'!J$2,Feedstock!$A$127:$J$127,0),FALSE)</f>
        <v>0</v>
      </c>
    </row>
    <row r="4" spans="1:12">
      <c r="A4" s="401" t="s">
        <v>611</v>
      </c>
      <c r="B4" s="224">
        <f>VLOOKUP($A4,Feedstock!$A$127:J154,MATCH('Non Energy use'!B$2,Feedstock!$A$127:$J$127,0),FALSE)+VLOOKUP($A4,Transformation!$A$36:$J$39,MATCH('Non Energy use'!B$2,Transformation!$A$36:$J$36,0),FALSE)</f>
        <v>0</v>
      </c>
      <c r="C4" s="260">
        <f>VLOOKUP($A4,Feedstock!$A$127:K154,MATCH('Non Energy use'!C$2,Feedstock!$A$127:$J$127,0),FALSE)+VLOOKUP($A4,Transformation!$A$36:$J$39,MATCH('Non Energy use'!C$2,Transformation!$A$36:$J$36,0),FALSE)</f>
        <v>0</v>
      </c>
      <c r="D4" s="260">
        <f>VLOOKUP($A4,Feedstock!$A$127:L154,MATCH('Non Energy use'!D$2,Feedstock!$A$127:$J$127,0),FALSE)+VLOOKUP($A4,Transformation!$A$36:$J$39,MATCH('Non Energy use'!D$2,Transformation!$A$36:$J$36,0),FALSE)</f>
        <v>0</v>
      </c>
      <c r="E4" s="260">
        <f>VLOOKUP($A4,Feedstock!$A$127:M154,MATCH('Non Energy use'!E$2,Feedstock!$A$127:$J$127,0),FALSE)+VLOOKUP($A4,Transformation!$A$36:$J$39,MATCH('Non Energy use'!E$2,Transformation!$A$36:$J$36,0),FALSE)</f>
        <v>0</v>
      </c>
      <c r="F4" s="260">
        <f>VLOOKUP($A4,Feedstock!$A$127:N154,MATCH('Non Energy use'!F$2,Feedstock!$A$127:$J$127,0),FALSE)+VLOOKUP($A4,Transformation!$A$36:$J$39,MATCH('Non Energy use'!F$2,Transformation!$A$36:$J$36,0),FALSE)</f>
        <v>0</v>
      </c>
      <c r="G4" s="260">
        <f>VLOOKUP($A4,Feedstock!$A$127:O154,MATCH('Non Energy use'!G$2,Feedstock!$A$127:$J$127,0),FALSE)+VLOOKUP($A4,Transformation!$A$36:$J$39,MATCH('Non Energy use'!G$2,Transformation!$A$36:$J$36,0),FALSE)</f>
        <v>0</v>
      </c>
      <c r="H4" s="260">
        <f>VLOOKUP($A4,Feedstock!$A$127:P154,MATCH('Non Energy use'!H$2,Feedstock!$A$127:$J$127,0),FALSE)+VLOOKUP($A4,Transformation!$A$36:$J$39,MATCH('Non Energy use'!H$2,Transformation!$A$36:$J$36,0),FALSE)</f>
        <v>0</v>
      </c>
      <c r="I4" s="260">
        <f>VLOOKUP($A4,Feedstock!$A$127:Q154,MATCH('Non Energy use'!I$2,Feedstock!$A$127:$J$127,0),FALSE)+VLOOKUP($A4,Transformation!$A$36:$J$39,MATCH('Non Energy use'!I$2,Transformation!$A$36:$J$36,0),FALSE)</f>
        <v>0</v>
      </c>
      <c r="J4" s="260">
        <f>VLOOKUP($A4,Feedstock!$A$127:R154,MATCH('Non Energy use'!J$2,Feedstock!$A$127:$J$127,0),FALSE)+VLOOKUP($A4,Transformation!$A$36:$J$39,MATCH('Non Energy use'!J$2,Transformation!$A$36:$J$36,0),FALSE)</f>
        <v>0</v>
      </c>
    </row>
    <row r="5" spans="1:12">
      <c r="A5" s="293" t="s">
        <v>618</v>
      </c>
      <c r="B5">
        <f>VLOOKUP($A5,Feedstock!$A$127:J155,MATCH('Non Energy use'!B$2,Feedstock!$A$127:$J$127,0),FALSE)</f>
        <v>0</v>
      </c>
      <c r="C5">
        <f>VLOOKUP($A5,Feedstock!$A$127:K155,MATCH('Non Energy use'!C$2,Feedstock!$A$127:$J$127,0),FALSE)</f>
        <v>0</v>
      </c>
      <c r="D5">
        <f>VLOOKUP($A5,Feedstock!$A$127:L155,MATCH('Non Energy use'!D$2,Feedstock!$A$127:$J$127,0),FALSE)</f>
        <v>0</v>
      </c>
      <c r="E5">
        <f>VLOOKUP($A5,Feedstock!$A$127:M155,MATCH('Non Energy use'!E$2,Feedstock!$A$127:$J$127,0),FALSE)</f>
        <v>0</v>
      </c>
      <c r="F5">
        <f>VLOOKUP($A5,Feedstock!$A$127:N155,MATCH('Non Energy use'!F$2,Feedstock!$A$127:$J$127,0),FALSE)</f>
        <v>0</v>
      </c>
      <c r="G5">
        <f>VLOOKUP($A5,Feedstock!$A$127:O155,MATCH('Non Energy use'!G$2,Feedstock!$A$127:$J$127,0),FALSE)</f>
        <v>3625260526672.1353</v>
      </c>
      <c r="H5">
        <f>VLOOKUP($A5,Feedstock!$A$127:P155,MATCH('Non Energy use'!H$2,Feedstock!$A$127:$J$127,0),FALSE)</f>
        <v>0</v>
      </c>
      <c r="I5">
        <f>VLOOKUP($A5,Feedstock!$A$127:Q155,MATCH('Non Energy use'!I$2,Feedstock!$A$127:$J$127,0),FALSE)</f>
        <v>0</v>
      </c>
      <c r="J5">
        <f>VLOOKUP($A5,Feedstock!$A$127:R155,MATCH('Non Energy use'!J$2,Feedstock!$A$127:$J$127,0),FALSE)</f>
        <v>0</v>
      </c>
    </row>
    <row r="6" spans="1:12">
      <c r="A6" s="293" t="s">
        <v>619</v>
      </c>
      <c r="B6">
        <f>VLOOKUP($A6,Feedstock!$A$127:J156,MATCH('Non Energy use'!B$2,Feedstock!$A$127:$J$127,0),FALSE)</f>
        <v>15431062051845.234</v>
      </c>
      <c r="C6">
        <f>VLOOKUP($A6,Feedstock!$A$127:K156,MATCH('Non Energy use'!C$2,Feedstock!$A$127:$J$127,0),FALSE)</f>
        <v>0</v>
      </c>
      <c r="D6">
        <f>VLOOKUP($A6,Feedstock!$A$127:L156,MATCH('Non Energy use'!D$2,Feedstock!$A$127:$J$127,0),FALSE)</f>
        <v>0</v>
      </c>
      <c r="E6">
        <f>VLOOKUP($A6,Feedstock!$A$127:M156,MATCH('Non Energy use'!E$2,Feedstock!$A$127:$J$127,0),FALSE)</f>
        <v>0</v>
      </c>
      <c r="F6">
        <f>VLOOKUP($A6,Feedstock!$A$127:N156,MATCH('Non Energy use'!F$2,Feedstock!$A$127:$J$127,0),FALSE)</f>
        <v>8222289654144.8506</v>
      </c>
      <c r="G6">
        <f>VLOOKUP($A6,Feedstock!$A$127:O156,MATCH('Non Energy use'!G$2,Feedstock!$A$127:$J$127,0),FALSE)</f>
        <v>1012706861129.5934</v>
      </c>
      <c r="H6">
        <f>VLOOKUP($A6,Feedstock!$A$127:P156,MATCH('Non Energy use'!H$2,Feedstock!$A$127:$J$127,0),FALSE)</f>
        <v>0</v>
      </c>
      <c r="I6">
        <f>VLOOKUP($A6,Feedstock!$A$127:Q156,MATCH('Non Energy use'!I$2,Feedstock!$A$127:$J$127,0),FALSE)</f>
        <v>0</v>
      </c>
      <c r="J6">
        <f>VLOOKUP($A6,Feedstock!$A$127:R156,MATCH('Non Energy use'!J$2,Feedstock!$A$127:$J$127,0),FALSE)</f>
        <v>0</v>
      </c>
    </row>
    <row r="7" spans="1:12">
      <c r="A7" s="293" t="s">
        <v>620</v>
      </c>
      <c r="B7">
        <f>VLOOKUP($A7,Feedstock!$A$127:J157,MATCH('Non Energy use'!B$2,Feedstock!$A$127:$J$127,0),FALSE)</f>
        <v>0</v>
      </c>
      <c r="C7">
        <f>VLOOKUP($A7,Feedstock!$A$127:K157,MATCH('Non Energy use'!C$2,Feedstock!$A$127:$J$127,0),FALSE)</f>
        <v>0</v>
      </c>
      <c r="D7">
        <f>VLOOKUP($A7,Feedstock!$A$127:L157,MATCH('Non Energy use'!D$2,Feedstock!$A$127:$J$127,0),FALSE)</f>
        <v>0</v>
      </c>
      <c r="E7">
        <f>VLOOKUP($A7,Feedstock!$A$127:M157,MATCH('Non Energy use'!E$2,Feedstock!$A$127:$J$127,0),FALSE)</f>
        <v>0</v>
      </c>
      <c r="F7">
        <f>VLOOKUP($A7,Feedstock!$A$127:N157,MATCH('Non Energy use'!F$2,Feedstock!$A$127:$J$127,0),FALSE)</f>
        <v>0</v>
      </c>
      <c r="G7">
        <f>VLOOKUP($A7,Feedstock!$A$127:O157,MATCH('Non Energy use'!G$2,Feedstock!$A$127:$J$127,0),FALSE)</f>
        <v>0</v>
      </c>
      <c r="H7">
        <f>VLOOKUP($A7,Feedstock!$A$127:P157,MATCH('Non Energy use'!H$2,Feedstock!$A$127:$J$127,0),FALSE)</f>
        <v>0</v>
      </c>
      <c r="I7">
        <f>VLOOKUP($A7,Feedstock!$A$127:Q157,MATCH('Non Energy use'!I$2,Feedstock!$A$127:$J$127,0),FALSE)</f>
        <v>0</v>
      </c>
      <c r="J7">
        <f>VLOOKUP($A7,Feedstock!$A$127:R157,MATCH('Non Energy use'!J$2,Feedstock!$A$127:$J$127,0),FALSE)</f>
        <v>0</v>
      </c>
    </row>
    <row r="8" spans="1:12">
      <c r="A8" s="293" t="s">
        <v>621</v>
      </c>
      <c r="B8">
        <f>VLOOKUP($A8,Feedstock!$A$127:J158,MATCH('Non Energy use'!B$2,Feedstock!$A$127:$J$127,0),FALSE)</f>
        <v>0</v>
      </c>
      <c r="C8">
        <f>VLOOKUP($A8,Feedstock!$A$127:K158,MATCH('Non Energy use'!C$2,Feedstock!$A$127:$J$127,0),FALSE)</f>
        <v>0</v>
      </c>
      <c r="D8">
        <f>VLOOKUP($A8,Feedstock!$A$127:L158,MATCH('Non Energy use'!D$2,Feedstock!$A$127:$J$127,0),FALSE)</f>
        <v>0</v>
      </c>
      <c r="E8">
        <f>VLOOKUP($A8,Feedstock!$A$127:M158,MATCH('Non Energy use'!E$2,Feedstock!$A$127:$J$127,0),FALSE)</f>
        <v>0</v>
      </c>
      <c r="F8">
        <f>VLOOKUP($A8,Feedstock!$A$127:N158,MATCH('Non Energy use'!F$2,Feedstock!$A$127:$J$127,0),FALSE)</f>
        <v>0</v>
      </c>
      <c r="G8">
        <f>VLOOKUP($A8,Feedstock!$A$127:O158,MATCH('Non Energy use'!G$2,Feedstock!$A$127:$J$127,0),FALSE)</f>
        <v>0</v>
      </c>
      <c r="H8">
        <f>VLOOKUP($A8,Feedstock!$A$127:P158,MATCH('Non Energy use'!H$2,Feedstock!$A$127:$J$127,0),FALSE)</f>
        <v>0</v>
      </c>
      <c r="I8">
        <f>VLOOKUP($A8,Feedstock!$A$127:Q158,MATCH('Non Energy use'!I$2,Feedstock!$A$127:$J$127,0),FALSE)</f>
        <v>0</v>
      </c>
      <c r="J8">
        <f>VLOOKUP($A8,Feedstock!$A$127:R158,MATCH('Non Energy use'!J$2,Feedstock!$A$127:$J$127,0),FALSE)</f>
        <v>0</v>
      </c>
    </row>
    <row r="9" spans="1:12">
      <c r="A9" s="293" t="s">
        <v>622</v>
      </c>
      <c r="B9">
        <f>VLOOKUP($A9,Feedstock!$A$127:J159,MATCH('Non Energy use'!B$2,Feedstock!$A$127:$J$127,0),FALSE)</f>
        <v>0</v>
      </c>
      <c r="C9">
        <f>VLOOKUP($A9,Feedstock!$A$127:K159,MATCH('Non Energy use'!C$2,Feedstock!$A$127:$J$127,0),FALSE)</f>
        <v>0</v>
      </c>
      <c r="D9">
        <f>VLOOKUP($A9,Feedstock!$A$127:L159,MATCH('Non Energy use'!D$2,Feedstock!$A$127:$J$127,0),FALSE)</f>
        <v>0</v>
      </c>
      <c r="E9">
        <f>VLOOKUP($A9,Feedstock!$A$127:M159,MATCH('Non Energy use'!E$2,Feedstock!$A$127:$J$127,0),FALSE)</f>
        <v>0</v>
      </c>
      <c r="F9">
        <f>VLOOKUP($A9,Feedstock!$A$127:N159,MATCH('Non Energy use'!F$2,Feedstock!$A$127:$J$127,0),FALSE)</f>
        <v>0</v>
      </c>
      <c r="G9">
        <f>VLOOKUP($A9,Feedstock!$A$127:O159,MATCH('Non Energy use'!G$2,Feedstock!$A$127:$J$127,0),FALSE)</f>
        <v>0</v>
      </c>
      <c r="H9">
        <f>VLOOKUP($A9,Feedstock!$A$127:P159,MATCH('Non Energy use'!H$2,Feedstock!$A$127:$J$127,0),FALSE)</f>
        <v>0</v>
      </c>
      <c r="I9">
        <f>VLOOKUP($A9,Feedstock!$A$127:Q159,MATCH('Non Energy use'!I$2,Feedstock!$A$127:$J$127,0),FALSE)</f>
        <v>0</v>
      </c>
      <c r="J9">
        <f>VLOOKUP($A9,Feedstock!$A$127:R159,MATCH('Non Energy use'!J$2,Feedstock!$A$127:$J$127,0),FALSE)</f>
        <v>0</v>
      </c>
    </row>
    <row r="10" spans="1:12">
      <c r="A10" s="293" t="s">
        <v>623</v>
      </c>
      <c r="B10">
        <f>VLOOKUP($A10,Feedstock!$A$127:J160,MATCH('Non Energy use'!B$2,Feedstock!$A$127:$J$127,0),FALSE)</f>
        <v>0</v>
      </c>
      <c r="C10">
        <f>VLOOKUP($A10,Feedstock!$A$127:K160,MATCH('Non Energy use'!C$2,Feedstock!$A$127:$J$127,0),FALSE)</f>
        <v>0</v>
      </c>
      <c r="D10">
        <f>VLOOKUP($A10,Feedstock!$A$127:L160,MATCH('Non Energy use'!D$2,Feedstock!$A$127:$J$127,0),FALSE)</f>
        <v>0</v>
      </c>
      <c r="E10">
        <f>VLOOKUP($A10,Feedstock!$A$127:M160,MATCH('Non Energy use'!E$2,Feedstock!$A$127:$J$127,0),FALSE)</f>
        <v>0</v>
      </c>
      <c r="F10">
        <f>VLOOKUP($A10,Feedstock!$A$127:N160,MATCH('Non Energy use'!F$2,Feedstock!$A$127:$J$127,0),FALSE)</f>
        <v>0</v>
      </c>
      <c r="G10">
        <f>VLOOKUP($A10,Feedstock!$A$127:O160,MATCH('Non Energy use'!G$2,Feedstock!$A$127:$J$127,0),FALSE)</f>
        <v>0</v>
      </c>
      <c r="H10">
        <f>VLOOKUP($A10,Feedstock!$A$127:P160,MATCH('Non Energy use'!H$2,Feedstock!$A$127:$J$127,0),FALSE)</f>
        <v>0</v>
      </c>
      <c r="I10">
        <f>VLOOKUP($A10,Feedstock!$A$127:Q160,MATCH('Non Energy use'!I$2,Feedstock!$A$127:$J$127,0),FALSE)</f>
        <v>0</v>
      </c>
      <c r="J10">
        <f>VLOOKUP($A10,Feedstock!$A$127:R160,MATCH('Non Energy use'!J$2,Feedstock!$A$127:$J$127,0),FALSE)</f>
        <v>0</v>
      </c>
    </row>
    <row r="11" spans="1:12">
      <c r="A11" s="293" t="s">
        <v>624</v>
      </c>
      <c r="B11">
        <f>VLOOKUP($A11,Feedstock!$A$127:J161,MATCH('Non Energy use'!B$2,Feedstock!$A$127:$J$127,0),FALSE)</f>
        <v>0</v>
      </c>
      <c r="C11">
        <f>VLOOKUP($A11,Feedstock!$A$127:K161,MATCH('Non Energy use'!C$2,Feedstock!$A$127:$J$127,0),FALSE)</f>
        <v>0</v>
      </c>
      <c r="D11">
        <f>VLOOKUP($A11,Feedstock!$A$127:L161,MATCH('Non Energy use'!D$2,Feedstock!$A$127:$J$127,0),FALSE)</f>
        <v>0</v>
      </c>
      <c r="E11">
        <f>VLOOKUP($A11,Feedstock!$A$127:M161,MATCH('Non Energy use'!E$2,Feedstock!$A$127:$J$127,0),FALSE)</f>
        <v>0</v>
      </c>
      <c r="F11">
        <f>VLOOKUP($A11,Feedstock!$A$127:N161,MATCH('Non Energy use'!F$2,Feedstock!$A$127:$J$127,0),FALSE)</f>
        <v>0</v>
      </c>
      <c r="G11">
        <f>VLOOKUP($A11,Feedstock!$A$127:O161,MATCH('Non Energy use'!G$2,Feedstock!$A$127:$J$127,0),FALSE)</f>
        <v>0</v>
      </c>
      <c r="H11">
        <f>VLOOKUP($A11,Feedstock!$A$127:P161,MATCH('Non Energy use'!H$2,Feedstock!$A$127:$J$127,0),FALSE)</f>
        <v>0</v>
      </c>
      <c r="I11">
        <f>VLOOKUP($A11,Feedstock!$A$127:Q161,MATCH('Non Energy use'!I$2,Feedstock!$A$127:$J$127,0),FALSE)</f>
        <v>0</v>
      </c>
      <c r="J11">
        <f>VLOOKUP($A11,Feedstock!$A$127:R161,MATCH('Non Energy use'!J$2,Feedstock!$A$127:$J$127,0),FALSE)</f>
        <v>0</v>
      </c>
    </row>
    <row r="12" spans="1:12">
      <c r="A12" s="401" t="s">
        <v>612</v>
      </c>
      <c r="B12" s="260">
        <f>VLOOKUP($A12,Feedstock!$A$127:J162,MATCH('Non Energy use'!B$2,Feedstock!$A$127:$J$127,0),FALSE)+VLOOKUP($A12,Transformation!$A$36:$J$39,MATCH('Non Energy use'!B$2,Transformation!$A$36:$J$36,0),FALSE)</f>
        <v>213001295429052.44</v>
      </c>
      <c r="C12" s="260">
        <f>VLOOKUP($A12,Feedstock!$A$127:K162,MATCH('Non Energy use'!C$2,Feedstock!$A$127:$J$127,0),FALSE)+VLOOKUP($A12,Transformation!$A$36:$J$39,MATCH('Non Energy use'!C$2,Transformation!$A$36:$J$36,0),FALSE)</f>
        <v>71804516686728.75</v>
      </c>
      <c r="D12" s="260">
        <f>VLOOKUP($A12,Feedstock!$A$127:L162,MATCH('Non Energy use'!D$2,Feedstock!$A$127:$J$127,0),FALSE)+VLOOKUP($A12,Transformation!$A$36:$J$39,MATCH('Non Energy use'!D$2,Transformation!$A$36:$J$36,0),FALSE)</f>
        <v>1079768725563.4514</v>
      </c>
      <c r="E12" s="260">
        <f>VLOOKUP($A12,Feedstock!$A$127:M162,MATCH('Non Energy use'!E$2,Feedstock!$A$127:$J$127,0),FALSE)+VLOOKUP($A12,Transformation!$A$36:$J$39,MATCH('Non Energy use'!E$2,Transformation!$A$36:$J$36,0),FALSE)</f>
        <v>1028646890304432.6</v>
      </c>
      <c r="F12" s="260">
        <f>VLOOKUP($A12,Feedstock!$A$127:N162,MATCH('Non Energy use'!F$2,Feedstock!$A$127:$J$127,0),FALSE)+VLOOKUP($A12,Transformation!$A$36:$J$39,MATCH('Non Energy use'!F$2,Transformation!$A$36:$J$36,0),FALSE)</f>
        <v>70464984422303.891</v>
      </c>
      <c r="G12" s="260">
        <f>VLOOKUP($A12,Feedstock!$A$127:O162,MATCH('Non Energy use'!G$2,Feedstock!$A$127:$J$127,0),FALSE)+VLOOKUP($A12,Transformation!$A$36:$J$39,MATCH('Non Energy use'!G$2,Transformation!$A$36:$J$36,0),FALSE)</f>
        <v>733103371347.73438</v>
      </c>
      <c r="H12" s="260">
        <f>VLOOKUP($A12,Feedstock!$A$127:P162,MATCH('Non Energy use'!H$2,Feedstock!$A$127:$J$127,0),FALSE)+VLOOKUP($A12,Transformation!$A$36:$J$39,MATCH('Non Energy use'!H$2,Transformation!$A$36:$J$36,0),FALSE)</f>
        <v>0</v>
      </c>
      <c r="I12" s="260">
        <f>VLOOKUP($A12,Feedstock!$A$127:Q162,MATCH('Non Energy use'!I$2,Feedstock!$A$127:$J$127,0),FALSE)+VLOOKUP($A12,Transformation!$A$36:$J$39,MATCH('Non Energy use'!I$2,Transformation!$A$36:$J$36,0),FALSE)</f>
        <v>0</v>
      </c>
      <c r="J12" s="260">
        <f>VLOOKUP($A12,Feedstock!$A$127:R162,MATCH('Non Energy use'!J$2,Feedstock!$A$127:$J$127,0),FALSE)+VLOOKUP($A12,Transformation!$A$36:$J$39,MATCH('Non Energy use'!J$2,Transformation!$A$36:$J$36,0),FALSE)</f>
        <v>0</v>
      </c>
    </row>
    <row r="13" spans="1:12">
      <c r="A13" s="293" t="s">
        <v>625</v>
      </c>
      <c r="B13">
        <f>VLOOKUP($A13,Feedstock!$A$127:J163,MATCH('Non Energy use'!B$2,Feedstock!$A$127:$J$127,0),FALSE)</f>
        <v>12901382512756.842</v>
      </c>
      <c r="C13">
        <f>VLOOKUP($A13,Feedstock!$A$127:K163,MATCH('Non Energy use'!C$2,Feedstock!$A$127:$J$127,0),FALSE)</f>
        <v>167940332270793.31</v>
      </c>
      <c r="D13">
        <f>VLOOKUP($A13,Feedstock!$A$127:L163,MATCH('Non Energy use'!D$2,Feedstock!$A$127:$J$127,0),FALSE)</f>
        <v>4657134462402.127</v>
      </c>
      <c r="E13">
        <f>VLOOKUP($A13,Feedstock!$A$127:M163,MATCH('Non Energy use'!E$2,Feedstock!$A$127:$J$127,0),FALSE)</f>
        <v>0</v>
      </c>
      <c r="F13">
        <f>VLOOKUP($A13,Feedstock!$A$127:N163,MATCH('Non Energy use'!F$2,Feedstock!$A$127:$J$127,0),FALSE)</f>
        <v>11078956592761.814</v>
      </c>
      <c r="G13">
        <f>VLOOKUP($A13,Feedstock!$A$127:O163,MATCH('Non Energy use'!G$2,Feedstock!$A$127:$J$127,0),FALSE)</f>
        <v>5668474666987.9541</v>
      </c>
      <c r="H13">
        <f>VLOOKUP($A13,Feedstock!$A$127:P163,MATCH('Non Energy use'!H$2,Feedstock!$A$127:$J$127,0),FALSE)</f>
        <v>0</v>
      </c>
      <c r="I13">
        <f>VLOOKUP($A13,Feedstock!$A$127:Q163,MATCH('Non Energy use'!I$2,Feedstock!$A$127:$J$127,0),FALSE)</f>
        <v>0</v>
      </c>
      <c r="J13">
        <f>VLOOKUP($A13,Feedstock!$A$127:R163,MATCH('Non Energy use'!J$2,Feedstock!$A$127:$J$127,0),FALSE)</f>
        <v>0</v>
      </c>
    </row>
    <row r="14" spans="1:12">
      <c r="A14" s="293" t="s">
        <v>626</v>
      </c>
      <c r="B14">
        <f>VLOOKUP($A14,Feedstock!$A$127:J164,MATCH('Non Energy use'!B$2,Feedstock!$A$127:$J$127,0),FALSE)</f>
        <v>0</v>
      </c>
      <c r="C14">
        <f>VLOOKUP($A14,Feedstock!$A$127:K164,MATCH('Non Energy use'!C$2,Feedstock!$A$127:$J$127,0),FALSE)</f>
        <v>0</v>
      </c>
      <c r="D14">
        <f>VLOOKUP($A14,Feedstock!$A$127:L164,MATCH('Non Energy use'!D$2,Feedstock!$A$127:$J$127,0),FALSE)</f>
        <v>0</v>
      </c>
      <c r="E14">
        <f>VLOOKUP($A14,Feedstock!$A$127:M164,MATCH('Non Energy use'!E$2,Feedstock!$A$127:$J$127,0),FALSE)</f>
        <v>0</v>
      </c>
      <c r="F14">
        <f>VLOOKUP($A14,Feedstock!$A$127:N164,MATCH('Non Energy use'!F$2,Feedstock!$A$127:$J$127,0),FALSE)</f>
        <v>0</v>
      </c>
      <c r="G14">
        <f>VLOOKUP($A14,Feedstock!$A$127:O164,MATCH('Non Energy use'!G$2,Feedstock!$A$127:$J$127,0),FALSE)</f>
        <v>0</v>
      </c>
      <c r="H14">
        <f>VLOOKUP($A14,Feedstock!$A$127:P164,MATCH('Non Energy use'!H$2,Feedstock!$A$127:$J$127,0),FALSE)</f>
        <v>0</v>
      </c>
      <c r="I14">
        <f>VLOOKUP($A14,Feedstock!$A$127:Q164,MATCH('Non Energy use'!I$2,Feedstock!$A$127:$J$127,0),FALSE)</f>
        <v>0</v>
      </c>
      <c r="J14">
        <f>VLOOKUP($A14,Feedstock!$A$127:R164,MATCH('Non Energy use'!J$2,Feedstock!$A$127:$J$127,0),FALSE)</f>
        <v>0</v>
      </c>
    </row>
    <row r="15" spans="1:12">
      <c r="A15" s="293" t="s">
        <v>627</v>
      </c>
      <c r="B15">
        <f>VLOOKUP($A15,Feedstock!$A$127:J165,MATCH('Non Energy use'!B$2,Feedstock!$A$127:$J$127,0),FALSE)</f>
        <v>0</v>
      </c>
      <c r="C15">
        <f>VLOOKUP($A15,Feedstock!$A$127:K165,MATCH('Non Energy use'!C$2,Feedstock!$A$127:$J$127,0),FALSE)</f>
        <v>0</v>
      </c>
      <c r="D15">
        <f>VLOOKUP($A15,Feedstock!$A$127:L165,MATCH('Non Energy use'!D$2,Feedstock!$A$127:$J$127,0),FALSE)</f>
        <v>0</v>
      </c>
      <c r="E15">
        <f>VLOOKUP($A15,Feedstock!$A$127:M165,MATCH('Non Energy use'!E$2,Feedstock!$A$127:$J$127,0),FALSE)</f>
        <v>0</v>
      </c>
      <c r="F15">
        <f>VLOOKUP($A15,Feedstock!$A$127:N165,MATCH('Non Energy use'!F$2,Feedstock!$A$127:$J$127,0),FALSE)</f>
        <v>0</v>
      </c>
      <c r="G15">
        <f>VLOOKUP($A15,Feedstock!$A$127:O165,MATCH('Non Energy use'!G$2,Feedstock!$A$127:$J$127,0),FALSE)</f>
        <v>0</v>
      </c>
      <c r="H15">
        <f>VLOOKUP($A15,Feedstock!$A$127:P165,MATCH('Non Energy use'!H$2,Feedstock!$A$127:$J$127,0),FALSE)</f>
        <v>0</v>
      </c>
      <c r="I15">
        <f>VLOOKUP($A15,Feedstock!$A$127:Q165,MATCH('Non Energy use'!I$2,Feedstock!$A$127:$J$127,0),FALSE)</f>
        <v>0</v>
      </c>
      <c r="J15">
        <f>VLOOKUP($A15,Feedstock!$A$127:R165,MATCH('Non Energy use'!J$2,Feedstock!$A$127:$J$127,0),FALSE)</f>
        <v>0</v>
      </c>
    </row>
    <row r="16" spans="1:12">
      <c r="A16" s="293" t="s">
        <v>628</v>
      </c>
      <c r="B16">
        <f>VLOOKUP($A16,Feedstock!$A$127:J166,MATCH('Non Energy use'!B$2,Feedstock!$A$127:$J$127,0),FALSE)</f>
        <v>9501663645045.6816</v>
      </c>
      <c r="C16">
        <f>VLOOKUP($A16,Feedstock!$A$127:K166,MATCH('Non Energy use'!C$2,Feedstock!$A$127:$J$127,0),FALSE)</f>
        <v>0</v>
      </c>
      <c r="D16">
        <f>VLOOKUP($A16,Feedstock!$A$127:L166,MATCH('Non Energy use'!D$2,Feedstock!$A$127:$J$127,0),FALSE)</f>
        <v>2218502205976.3623</v>
      </c>
      <c r="E16">
        <f>VLOOKUP($A16,Feedstock!$A$127:M166,MATCH('Non Energy use'!E$2,Feedstock!$A$127:$J$127,0),FALSE)</f>
        <v>0</v>
      </c>
      <c r="F16">
        <f>VLOOKUP($A16,Feedstock!$A$127:N166,MATCH('Non Energy use'!F$2,Feedstock!$A$127:$J$127,0),FALSE)</f>
        <v>0</v>
      </c>
      <c r="G16">
        <f>VLOOKUP($A16,Feedstock!$A$127:O166,MATCH('Non Energy use'!G$2,Feedstock!$A$127:$J$127,0),FALSE)</f>
        <v>1276153048367.741</v>
      </c>
      <c r="H16">
        <f>VLOOKUP($A16,Feedstock!$A$127:P166,MATCH('Non Energy use'!H$2,Feedstock!$A$127:$J$127,0),FALSE)</f>
        <v>0</v>
      </c>
      <c r="I16">
        <f>VLOOKUP($A16,Feedstock!$A$127:Q166,MATCH('Non Energy use'!I$2,Feedstock!$A$127:$J$127,0),FALSE)</f>
        <v>0</v>
      </c>
      <c r="J16">
        <f>VLOOKUP($A16,Feedstock!$A$127:R166,MATCH('Non Energy use'!J$2,Feedstock!$A$127:$J$127,0),FALSE)</f>
        <v>0</v>
      </c>
    </row>
    <row r="17" spans="1:10">
      <c r="A17" s="293" t="s">
        <v>629</v>
      </c>
      <c r="B17">
        <f>VLOOKUP($A17,Feedstock!$A$127:J167,MATCH('Non Energy use'!B$2,Feedstock!$A$127:$J$127,0),FALSE)</f>
        <v>2358650875096.4292</v>
      </c>
      <c r="C17">
        <f>VLOOKUP($A17,Feedstock!$A$127:K167,MATCH('Non Energy use'!C$2,Feedstock!$A$127:$J$127,0),FALSE)</f>
        <v>0</v>
      </c>
      <c r="D17">
        <f>VLOOKUP($A17,Feedstock!$A$127:L167,MATCH('Non Energy use'!D$2,Feedstock!$A$127:$J$127,0),FALSE)</f>
        <v>0</v>
      </c>
      <c r="E17">
        <f>VLOOKUP($A17,Feedstock!$A$127:M167,MATCH('Non Energy use'!E$2,Feedstock!$A$127:$J$127,0),FALSE)</f>
        <v>0</v>
      </c>
      <c r="F17">
        <f>VLOOKUP($A17,Feedstock!$A$127:N167,MATCH('Non Energy use'!F$2,Feedstock!$A$127:$J$127,0),FALSE)</f>
        <v>0</v>
      </c>
      <c r="G17">
        <f>VLOOKUP($A17,Feedstock!$A$127:O167,MATCH('Non Energy use'!G$2,Feedstock!$A$127:$J$127,0),FALSE)</f>
        <v>568244114884.77734</v>
      </c>
      <c r="H17">
        <f>VLOOKUP($A17,Feedstock!$A$127:P167,MATCH('Non Energy use'!H$2,Feedstock!$A$127:$J$127,0),FALSE)</f>
        <v>0</v>
      </c>
      <c r="I17">
        <f>VLOOKUP($A17,Feedstock!$A$127:Q167,MATCH('Non Energy use'!I$2,Feedstock!$A$127:$J$127,0),FALSE)</f>
        <v>0</v>
      </c>
      <c r="J17">
        <f>VLOOKUP($A17,Feedstock!$A$127:R167,MATCH('Non Energy use'!J$2,Feedstock!$A$127:$J$127,0),FALSE)</f>
        <v>0</v>
      </c>
    </row>
    <row r="18" spans="1:10">
      <c r="A18" s="293" t="s">
        <v>630</v>
      </c>
      <c r="B18">
        <f>VLOOKUP($A18,Feedstock!$A$127:J168,MATCH('Non Energy use'!B$2,Feedstock!$A$127:$J$127,0),FALSE)</f>
        <v>0</v>
      </c>
      <c r="C18">
        <f>VLOOKUP($A18,Feedstock!$A$127:K168,MATCH('Non Energy use'!C$2,Feedstock!$A$127:$J$127,0),FALSE)</f>
        <v>0</v>
      </c>
      <c r="D18">
        <f>VLOOKUP($A18,Feedstock!$A$127:L168,MATCH('Non Energy use'!D$2,Feedstock!$A$127:$J$127,0),FALSE)</f>
        <v>0</v>
      </c>
      <c r="E18">
        <f>VLOOKUP($A18,Feedstock!$A$127:M168,MATCH('Non Energy use'!E$2,Feedstock!$A$127:$J$127,0),FALSE)</f>
        <v>0</v>
      </c>
      <c r="F18">
        <f>VLOOKUP($A18,Feedstock!$A$127:N168,MATCH('Non Energy use'!F$2,Feedstock!$A$127:$J$127,0),FALSE)</f>
        <v>0</v>
      </c>
      <c r="G18">
        <f>VLOOKUP($A18,Feedstock!$A$127:O168,MATCH('Non Energy use'!G$2,Feedstock!$A$127:$J$127,0),FALSE)</f>
        <v>0</v>
      </c>
      <c r="H18">
        <f>VLOOKUP($A18,Feedstock!$A$127:P168,MATCH('Non Energy use'!H$2,Feedstock!$A$127:$J$127,0),FALSE)</f>
        <v>0</v>
      </c>
      <c r="I18">
        <f>VLOOKUP($A18,Feedstock!$A$127:Q168,MATCH('Non Energy use'!I$2,Feedstock!$A$127:$J$127,0),FALSE)</f>
        <v>0</v>
      </c>
      <c r="J18">
        <f>VLOOKUP($A18,Feedstock!$A$127:R168,MATCH('Non Energy use'!J$2,Feedstock!$A$127:$J$127,0),FALSE)</f>
        <v>0</v>
      </c>
    </row>
    <row r="19" spans="1:10">
      <c r="A19" s="293" t="s">
        <v>631</v>
      </c>
      <c r="B19">
        <f>VLOOKUP($A19,Feedstock!$A$127:J169,MATCH('Non Energy use'!B$2,Feedstock!$A$127:$J$127,0),FALSE)</f>
        <v>0</v>
      </c>
      <c r="C19">
        <f>VLOOKUP($A19,Feedstock!$A$127:K169,MATCH('Non Energy use'!C$2,Feedstock!$A$127:$J$127,0),FALSE)</f>
        <v>0</v>
      </c>
      <c r="D19">
        <f>VLOOKUP($A19,Feedstock!$A$127:L169,MATCH('Non Energy use'!D$2,Feedstock!$A$127:$J$127,0),FALSE)</f>
        <v>0</v>
      </c>
      <c r="E19">
        <f>VLOOKUP($A19,Feedstock!$A$127:M169,MATCH('Non Energy use'!E$2,Feedstock!$A$127:$J$127,0),FALSE)</f>
        <v>0</v>
      </c>
      <c r="F19">
        <f>VLOOKUP($A19,Feedstock!$A$127:N169,MATCH('Non Energy use'!F$2,Feedstock!$A$127:$J$127,0),FALSE)</f>
        <v>0</v>
      </c>
      <c r="G19">
        <f>VLOOKUP($A19,Feedstock!$A$127:O169,MATCH('Non Energy use'!G$2,Feedstock!$A$127:$J$127,0),FALSE)</f>
        <v>0</v>
      </c>
      <c r="H19">
        <f>VLOOKUP($A19,Feedstock!$A$127:P169,MATCH('Non Energy use'!H$2,Feedstock!$A$127:$J$127,0),FALSE)</f>
        <v>0</v>
      </c>
      <c r="I19">
        <f>VLOOKUP($A19,Feedstock!$A$127:Q169,MATCH('Non Energy use'!I$2,Feedstock!$A$127:$J$127,0),FALSE)</f>
        <v>0</v>
      </c>
      <c r="J19">
        <f>VLOOKUP($A19,Feedstock!$A$127:R169,MATCH('Non Energy use'!J$2,Feedstock!$A$127:$J$127,0),FALSE)</f>
        <v>0</v>
      </c>
    </row>
    <row r="20" spans="1:10">
      <c r="A20" s="293" t="s">
        <v>632</v>
      </c>
      <c r="B20">
        <f>VLOOKUP($A20,Feedstock!$A$127:J170,MATCH('Non Energy use'!B$2,Feedstock!$A$127:$J$127,0),FALSE)</f>
        <v>0</v>
      </c>
      <c r="C20">
        <f>VLOOKUP($A20,Feedstock!$A$127:K170,MATCH('Non Energy use'!C$2,Feedstock!$A$127:$J$127,0),FALSE)</f>
        <v>0</v>
      </c>
      <c r="D20">
        <f>VLOOKUP($A20,Feedstock!$A$127:L170,MATCH('Non Energy use'!D$2,Feedstock!$A$127:$J$127,0),FALSE)</f>
        <v>0</v>
      </c>
      <c r="E20">
        <f>VLOOKUP($A20,Feedstock!$A$127:M170,MATCH('Non Energy use'!E$2,Feedstock!$A$127:$J$127,0),FALSE)</f>
        <v>0</v>
      </c>
      <c r="F20">
        <f>VLOOKUP($A20,Feedstock!$A$127:N170,MATCH('Non Energy use'!F$2,Feedstock!$A$127:$J$127,0),FALSE)</f>
        <v>0</v>
      </c>
      <c r="G20">
        <f>VLOOKUP($A20,Feedstock!$A$127:O170,MATCH('Non Energy use'!G$2,Feedstock!$A$127:$J$127,0),FALSE)</f>
        <v>0</v>
      </c>
      <c r="H20">
        <f>VLOOKUP($A20,Feedstock!$A$127:P170,MATCH('Non Energy use'!H$2,Feedstock!$A$127:$J$127,0),FALSE)</f>
        <v>0</v>
      </c>
      <c r="I20">
        <f>VLOOKUP($A20,Feedstock!$A$127:Q170,MATCH('Non Energy use'!I$2,Feedstock!$A$127:$J$127,0),FALSE)</f>
        <v>0</v>
      </c>
      <c r="J20">
        <f>VLOOKUP($A20,Feedstock!$A$127:R170,MATCH('Non Energy use'!J$2,Feedstock!$A$127:$J$127,0),FALSE)</f>
        <v>0</v>
      </c>
    </row>
    <row r="21" spans="1:10">
      <c r="A21" s="293" t="s">
        <v>633</v>
      </c>
      <c r="B21">
        <f>VLOOKUP($A21,Feedstock!$A$127:J171,MATCH('Non Energy use'!B$2,Feedstock!$A$127:$J$127,0),FALSE)</f>
        <v>0</v>
      </c>
      <c r="C21">
        <f>VLOOKUP($A21,Feedstock!$A$127:K171,MATCH('Non Energy use'!C$2,Feedstock!$A$127:$J$127,0),FALSE)</f>
        <v>0</v>
      </c>
      <c r="D21">
        <f>VLOOKUP($A21,Feedstock!$A$127:L171,MATCH('Non Energy use'!D$2,Feedstock!$A$127:$J$127,0),FALSE)</f>
        <v>0</v>
      </c>
      <c r="E21">
        <f>VLOOKUP($A21,Feedstock!$A$127:M171,MATCH('Non Energy use'!E$2,Feedstock!$A$127:$J$127,0),FALSE)</f>
        <v>0</v>
      </c>
      <c r="F21">
        <f>VLOOKUP($A21,Feedstock!$A$127:N171,MATCH('Non Energy use'!F$2,Feedstock!$A$127:$J$127,0),FALSE)</f>
        <v>0</v>
      </c>
      <c r="G21">
        <f>VLOOKUP($A21,Feedstock!$A$127:O171,MATCH('Non Energy use'!G$2,Feedstock!$A$127:$J$127,0),FALSE)</f>
        <v>0</v>
      </c>
      <c r="H21">
        <f>VLOOKUP($A21,Feedstock!$A$127:P171,MATCH('Non Energy use'!H$2,Feedstock!$A$127:$J$127,0),FALSE)</f>
        <v>0</v>
      </c>
      <c r="I21">
        <f>VLOOKUP($A21,Feedstock!$A$127:Q171,MATCH('Non Energy use'!I$2,Feedstock!$A$127:$J$127,0),FALSE)</f>
        <v>0</v>
      </c>
      <c r="J21">
        <f>VLOOKUP($A21,Feedstock!$A$127:R171,MATCH('Non Energy use'!J$2,Feedstock!$A$127:$J$127,0),FALSE)</f>
        <v>0</v>
      </c>
    </row>
    <row r="22" spans="1:10">
      <c r="A22" s="293" t="s">
        <v>634</v>
      </c>
      <c r="B22">
        <f>VLOOKUP($A22,Feedstock!$A$127:J172,MATCH('Non Energy use'!B$2,Feedstock!$A$127:$J$127,0),FALSE)</f>
        <v>0</v>
      </c>
      <c r="C22">
        <f>VLOOKUP($A22,Feedstock!$A$127:K172,MATCH('Non Energy use'!C$2,Feedstock!$A$127:$J$127,0),FALSE)</f>
        <v>0</v>
      </c>
      <c r="D22">
        <f>VLOOKUP($A22,Feedstock!$A$127:L172,MATCH('Non Energy use'!D$2,Feedstock!$A$127:$J$127,0),FALSE)</f>
        <v>0</v>
      </c>
      <c r="E22">
        <f>VLOOKUP($A22,Feedstock!$A$127:M172,MATCH('Non Energy use'!E$2,Feedstock!$A$127:$J$127,0),FALSE)</f>
        <v>0</v>
      </c>
      <c r="F22">
        <f>VLOOKUP($A22,Feedstock!$A$127:N172,MATCH('Non Energy use'!F$2,Feedstock!$A$127:$J$127,0),FALSE)</f>
        <v>0</v>
      </c>
      <c r="G22">
        <f>VLOOKUP($A22,Feedstock!$A$127:O172,MATCH('Non Energy use'!G$2,Feedstock!$A$127:$J$127,0),FALSE)</f>
        <v>0</v>
      </c>
      <c r="H22">
        <f>VLOOKUP($A22,Feedstock!$A$127:P172,MATCH('Non Energy use'!H$2,Feedstock!$A$127:$J$127,0),FALSE)</f>
        <v>0</v>
      </c>
      <c r="I22">
        <f>VLOOKUP($A22,Feedstock!$A$127:Q172,MATCH('Non Energy use'!I$2,Feedstock!$A$127:$J$127,0),FALSE)</f>
        <v>0</v>
      </c>
      <c r="J22">
        <f>VLOOKUP($A22,Feedstock!$A$127:R172,MATCH('Non Energy use'!J$2,Feedstock!$A$127:$J$127,0),FALSE)</f>
        <v>0</v>
      </c>
    </row>
    <row r="23" spans="1:10">
      <c r="A23" s="293" t="s">
        <v>635</v>
      </c>
      <c r="B23">
        <f>VLOOKUP($A23,Feedstock!$A$127:J173,MATCH('Non Energy use'!B$2,Feedstock!$A$127:$J$127,0),FALSE)</f>
        <v>0</v>
      </c>
      <c r="C23">
        <f>VLOOKUP($A23,Feedstock!$A$127:K173,MATCH('Non Energy use'!C$2,Feedstock!$A$127:$J$127,0),FALSE)</f>
        <v>0</v>
      </c>
      <c r="D23">
        <f>VLOOKUP($A23,Feedstock!$A$127:L173,MATCH('Non Energy use'!D$2,Feedstock!$A$127:$J$127,0),FALSE)</f>
        <v>0</v>
      </c>
      <c r="E23">
        <f>VLOOKUP($A23,Feedstock!$A$127:M173,MATCH('Non Energy use'!E$2,Feedstock!$A$127:$J$127,0),FALSE)</f>
        <v>0</v>
      </c>
      <c r="F23">
        <f>VLOOKUP($A23,Feedstock!$A$127:N173,MATCH('Non Energy use'!F$2,Feedstock!$A$127:$J$127,0),FALSE)</f>
        <v>0</v>
      </c>
      <c r="G23">
        <f>VLOOKUP($A23,Feedstock!$A$127:O173,MATCH('Non Energy use'!G$2,Feedstock!$A$127:$J$127,0),FALSE)</f>
        <v>0</v>
      </c>
      <c r="H23">
        <f>VLOOKUP($A23,Feedstock!$A$127:P173,MATCH('Non Energy use'!H$2,Feedstock!$A$127:$J$127,0),FALSE)</f>
        <v>0</v>
      </c>
      <c r="I23">
        <f>VLOOKUP($A23,Feedstock!$A$127:Q173,MATCH('Non Energy use'!I$2,Feedstock!$A$127:$J$127,0),FALSE)</f>
        <v>0</v>
      </c>
      <c r="J23">
        <f>VLOOKUP($A23,Feedstock!$A$127:R173,MATCH('Non Energy use'!J$2,Feedstock!$A$127:$J$127,0),FALSE)</f>
        <v>0</v>
      </c>
    </row>
    <row r="24" spans="1:10">
      <c r="A24" s="293" t="s">
        <v>636</v>
      </c>
      <c r="B24">
        <f>VLOOKUP($A24,Feedstock!$A$127:J174,MATCH('Non Energy use'!B$2,Feedstock!$A$127:$J$127,0),FALSE)</f>
        <v>0</v>
      </c>
      <c r="C24">
        <f>VLOOKUP($A24,Feedstock!$A$127:K174,MATCH('Non Energy use'!C$2,Feedstock!$A$127:$J$127,0),FALSE)</f>
        <v>0</v>
      </c>
      <c r="D24">
        <f>VLOOKUP($A24,Feedstock!$A$127:L174,MATCH('Non Energy use'!D$2,Feedstock!$A$127:$J$127,0),FALSE)</f>
        <v>0</v>
      </c>
      <c r="E24">
        <f>VLOOKUP($A24,Feedstock!$A$127:M174,MATCH('Non Energy use'!E$2,Feedstock!$A$127:$J$127,0),FALSE)</f>
        <v>0</v>
      </c>
      <c r="F24">
        <f>VLOOKUP($A24,Feedstock!$A$127:N174,MATCH('Non Energy use'!F$2,Feedstock!$A$127:$J$127,0),FALSE)</f>
        <v>0</v>
      </c>
      <c r="G24">
        <f>VLOOKUP($A24,Feedstock!$A$127:O174,MATCH('Non Energy use'!G$2,Feedstock!$A$127:$J$127,0),FALSE)</f>
        <v>0</v>
      </c>
      <c r="H24">
        <f>VLOOKUP($A24,Feedstock!$A$127:P174,MATCH('Non Energy use'!H$2,Feedstock!$A$127:$J$127,0),FALSE)</f>
        <v>0</v>
      </c>
      <c r="I24">
        <f>VLOOKUP($A24,Feedstock!$A$127:Q174,MATCH('Non Energy use'!I$2,Feedstock!$A$127:$J$127,0),FALSE)</f>
        <v>0</v>
      </c>
      <c r="J24">
        <f>VLOOKUP($A24,Feedstock!$A$127:R174,MATCH('Non Energy use'!J$2,Feedstock!$A$127:$J$127,0),FALSE)</f>
        <v>0</v>
      </c>
    </row>
    <row r="25" spans="1:10">
      <c r="A25" s="293" t="s">
        <v>637</v>
      </c>
      <c r="B25">
        <f>VLOOKUP($A25,Feedstock!$A$127:J175,MATCH('Non Energy use'!B$2,Feedstock!$A$127:$J$127,0),FALSE)</f>
        <v>0</v>
      </c>
      <c r="C25">
        <f>VLOOKUP($A25,Feedstock!$A$127:K175,MATCH('Non Energy use'!C$2,Feedstock!$A$127:$J$127,0),FALSE)</f>
        <v>0</v>
      </c>
      <c r="D25">
        <f>VLOOKUP($A25,Feedstock!$A$127:L175,MATCH('Non Energy use'!D$2,Feedstock!$A$127:$J$127,0),FALSE)</f>
        <v>0</v>
      </c>
      <c r="E25">
        <f>VLOOKUP($A25,Feedstock!$A$127:M175,MATCH('Non Energy use'!E$2,Feedstock!$A$127:$J$127,0),FALSE)</f>
        <v>0</v>
      </c>
      <c r="F25">
        <f>VLOOKUP($A25,Feedstock!$A$127:N175,MATCH('Non Energy use'!F$2,Feedstock!$A$127:$J$127,0),FALSE)</f>
        <v>0</v>
      </c>
      <c r="G25">
        <f>VLOOKUP($A25,Feedstock!$A$127:O175,MATCH('Non Energy use'!G$2,Feedstock!$A$127:$J$127,0),FALSE)</f>
        <v>0</v>
      </c>
      <c r="H25">
        <f>VLOOKUP($A25,Feedstock!$A$127:P175,MATCH('Non Energy use'!H$2,Feedstock!$A$127:$J$127,0),FALSE)</f>
        <v>0</v>
      </c>
      <c r="I25">
        <f>VLOOKUP($A25,Feedstock!$A$127:Q175,MATCH('Non Energy use'!I$2,Feedstock!$A$127:$J$127,0),FALSE)</f>
        <v>0</v>
      </c>
      <c r="J25">
        <f>VLOOKUP($A25,Feedstock!$A$127:R175,MATCH('Non Energy use'!J$2,Feedstock!$A$127:$J$127,0),FALSE)</f>
        <v>0</v>
      </c>
    </row>
    <row r="26" spans="1:10">
      <c r="A26" s="293" t="s">
        <v>638</v>
      </c>
      <c r="B26">
        <f>VLOOKUP($A26,Feedstock!$A$127:J176,MATCH('Non Energy use'!B$2,Feedstock!$A$127:$J$127,0),FALSE)</f>
        <v>0</v>
      </c>
      <c r="C26">
        <f>VLOOKUP($A26,Feedstock!$A$127:K176,MATCH('Non Energy use'!C$2,Feedstock!$A$127:$J$127,0),FALSE)</f>
        <v>0</v>
      </c>
      <c r="D26">
        <f>VLOOKUP($A26,Feedstock!$A$127:L176,MATCH('Non Energy use'!D$2,Feedstock!$A$127:$J$127,0),FALSE)</f>
        <v>0</v>
      </c>
      <c r="E26">
        <f>VLOOKUP($A26,Feedstock!$A$127:M176,MATCH('Non Energy use'!E$2,Feedstock!$A$127:$J$127,0),FALSE)</f>
        <v>0</v>
      </c>
      <c r="F26">
        <f>VLOOKUP($A26,Feedstock!$A$127:N176,MATCH('Non Energy use'!F$2,Feedstock!$A$127:$J$127,0),FALSE)</f>
        <v>0</v>
      </c>
      <c r="G26">
        <f>VLOOKUP($A26,Feedstock!$A$127:O176,MATCH('Non Energy use'!G$2,Feedstock!$A$127:$J$127,0),FALSE)</f>
        <v>0</v>
      </c>
      <c r="H26">
        <f>VLOOKUP($A26,Feedstock!$A$127:P176,MATCH('Non Energy use'!H$2,Feedstock!$A$127:$J$127,0),FALSE)</f>
        <v>0</v>
      </c>
      <c r="I26">
        <f>VLOOKUP($A26,Feedstock!$A$127:Q176,MATCH('Non Energy use'!I$2,Feedstock!$A$127:$J$127,0),FALSE)</f>
        <v>0</v>
      </c>
      <c r="J26">
        <f>VLOOKUP($A26,Feedstock!$A$127:R176,MATCH('Non Energy use'!J$2,Feedstock!$A$127:$J$127,0),FALSE)</f>
        <v>0</v>
      </c>
    </row>
    <row r="27" spans="1:10">
      <c r="A27" s="401" t="s">
        <v>613</v>
      </c>
      <c r="B27" s="429">
        <f>VLOOKUP($A27,Feedstock!$A$127:J177,MATCH('Non Energy use'!B$2,Feedstock!$A$127:$J$127,0),FALSE)+VLOOKUP($A27,Transformation!$A$36:$J$39,MATCH('Non Energy use'!B$2,Transformation!$A$36:$J$36,0),FALSE)</f>
        <v>0</v>
      </c>
      <c r="C27" s="429">
        <f>VLOOKUP($A27,Feedstock!$A$127:K177,MATCH('Non Energy use'!C$2,Feedstock!$A$127:$J$127,0),FALSE)+VLOOKUP($A27,Transformation!$A$36:$J$39,MATCH('Non Energy use'!C$2,Transformation!$A$36:$J$36,0),FALSE)</f>
        <v>0</v>
      </c>
      <c r="D27" s="429">
        <f>VLOOKUP($A27,Feedstock!$A$127:L177,MATCH('Non Energy use'!D$2,Feedstock!$A$127:$J$127,0),FALSE)+VLOOKUP($A27,Transformation!$A$36:$J$39,MATCH('Non Energy use'!D$2,Transformation!$A$36:$J$36,0),FALSE)</f>
        <v>0</v>
      </c>
      <c r="E27" s="429">
        <f>VLOOKUP($A27,Feedstock!$A$127:M177,MATCH('Non Energy use'!E$2,Feedstock!$A$127:$J$127,0),FALSE)+VLOOKUP($A27,Transformation!$A$36:$J$39,MATCH('Non Energy use'!E$2,Transformation!$A$36:$J$36,0),FALSE)</f>
        <v>0</v>
      </c>
      <c r="F27" s="429">
        <f>VLOOKUP($A27,Feedstock!$A$127:N177,MATCH('Non Energy use'!F$2,Feedstock!$A$127:$J$127,0),FALSE)+VLOOKUP($A27,Transformation!$A$36:$J$39,MATCH('Non Energy use'!F$2,Transformation!$A$36:$J$36,0),FALSE)</f>
        <v>0</v>
      </c>
      <c r="G27" s="429">
        <f>VLOOKUP($A27,Feedstock!$A$127:O177,MATCH('Non Energy use'!G$2,Feedstock!$A$127:$J$127,0),FALSE)+VLOOKUP($A27,Transformation!$A$36:$J$39,MATCH('Non Energy use'!G$2,Transformation!$A$36:$J$36,0),FALSE)</f>
        <v>0</v>
      </c>
      <c r="H27" s="429">
        <f>VLOOKUP($A27,Feedstock!$A$127:P177,MATCH('Non Energy use'!H$2,Feedstock!$A$127:$J$127,0),FALSE)+VLOOKUP($A27,Transformation!$A$36:$J$39,MATCH('Non Energy use'!H$2,Transformation!$A$36:$J$36,0),FALSE)</f>
        <v>0</v>
      </c>
      <c r="I27" s="429">
        <f>VLOOKUP($A27,Feedstock!$A$127:Q177,MATCH('Non Energy use'!I$2,Feedstock!$A$127:$J$127,0),FALSE)+VLOOKUP($A27,Transformation!$A$36:$J$39,MATCH('Non Energy use'!I$2,Transformation!$A$36:$J$36,0),FALSE)</f>
        <v>0</v>
      </c>
      <c r="J27" s="429">
        <f>VLOOKUP($A27,Feedstock!$A$127:R177,MATCH('Non Energy use'!J$2,Feedstock!$A$127:$J$127,0),FALSE)+VLOOKUP($A27,Transformation!$A$36:$J$39,MATCH('Non Energy use'!J$2,Transformation!$A$36:$J$36,0),FALSE)</f>
        <v>0</v>
      </c>
    </row>
    <row r="28" spans="1:10">
      <c r="A28" s="292" t="s">
        <v>641</v>
      </c>
      <c r="B28">
        <f>VLOOKUP($A28,Feedstock!$A$127:J178,MATCH('Non Energy use'!B$2,Feedstock!$A$127:$J$127,0),FALSE)</f>
        <v>0</v>
      </c>
      <c r="C28">
        <f>VLOOKUP($A28,Feedstock!$A$127:K178,MATCH('Non Energy use'!C$2,Feedstock!$A$127:$J$127,0),FALSE)</f>
        <v>0</v>
      </c>
      <c r="D28">
        <f>VLOOKUP($A28,Feedstock!$A$127:L178,MATCH('Non Energy use'!D$2,Feedstock!$A$127:$J$127,0),FALSE)</f>
        <v>0</v>
      </c>
      <c r="E28">
        <f>VLOOKUP($A28,Feedstock!$A$127:M178,MATCH('Non Energy use'!E$2,Feedstock!$A$127:$J$127,0),FALSE)</f>
        <v>0</v>
      </c>
      <c r="F28">
        <f>VLOOKUP($A28,Feedstock!$A$127:N178,MATCH('Non Energy use'!F$2,Feedstock!$A$127:$J$127,0),FALSE)</f>
        <v>3368883268122.7256</v>
      </c>
      <c r="G28">
        <f>VLOOKUP($A28,Feedstock!$A$127:O178,MATCH('Non Energy use'!G$2,Feedstock!$A$127:$J$127,0),FALSE)</f>
        <v>0</v>
      </c>
      <c r="H28">
        <f>VLOOKUP($A28,Feedstock!$A$127:P178,MATCH('Non Energy use'!H$2,Feedstock!$A$127:$J$127,0),FALSE)</f>
        <v>0</v>
      </c>
      <c r="I28">
        <f>VLOOKUP($A28,Feedstock!$A$127:Q178,MATCH('Non Energy use'!I$2,Feedstock!$A$127:$J$127,0),FALSE)</f>
        <v>0</v>
      </c>
      <c r="J28">
        <f>VLOOKUP($A28,Feedstock!$A$127:R178,MATCH('Non Energy use'!J$2,Feedstock!$A$127:$J$127,0),FALSE)</f>
        <v>0</v>
      </c>
    </row>
    <row r="30" spans="1:10">
      <c r="B30">
        <f>VLOOKUP($A4,Feedstock!$A$127:J154,MATCH('Non Energy use'!B$2,Feedstock!$A$127:$J$127,0),FALSE)</f>
        <v>0</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6165A-8CE9-470A-A209-5A4ADC4D8B28}">
  <dimension ref="A1:AU158"/>
  <sheetViews>
    <sheetView topLeftCell="A128" zoomScaleNormal="100" workbookViewId="0">
      <selection activeCell="C161" sqref="C161"/>
    </sheetView>
  </sheetViews>
  <sheetFormatPr defaultColWidth="15.75" defaultRowHeight="14.25"/>
  <cols>
    <col min="1" max="1" width="35.125" style="2" customWidth="1"/>
    <col min="2" max="2" width="15.25" style="47" customWidth="1"/>
    <col min="3" max="3" width="23.5" style="2" customWidth="1"/>
    <col min="4" max="4" width="14.75" style="2" customWidth="1"/>
    <col min="5" max="5" width="15.75" customWidth="1"/>
    <col min="14" max="30" width="15.75" style="2"/>
    <col min="31" max="31" width="15.75" style="47"/>
    <col min="32" max="16384" width="15.75" style="2"/>
  </cols>
  <sheetData>
    <row r="1" spans="1:45" ht="31.5" thickTop="1" thickBot="1">
      <c r="A1" s="140" t="s">
        <v>263</v>
      </c>
      <c r="B1" s="141" t="s">
        <v>491</v>
      </c>
      <c r="C1" s="140"/>
      <c r="D1" s="138" t="s">
        <v>524</v>
      </c>
      <c r="E1" s="138" t="s">
        <v>524</v>
      </c>
      <c r="F1" s="138" t="s">
        <v>524</v>
      </c>
      <c r="G1" s="138" t="s">
        <v>524</v>
      </c>
      <c r="H1" s="138" t="s">
        <v>524</v>
      </c>
      <c r="I1" s="138" t="s">
        <v>524</v>
      </c>
      <c r="J1" s="139" t="s">
        <v>540</v>
      </c>
      <c r="K1" s="139" t="s">
        <v>540</v>
      </c>
      <c r="L1" s="139" t="s">
        <v>540</v>
      </c>
      <c r="M1" s="139" t="s">
        <v>540</v>
      </c>
      <c r="N1" s="126" t="s">
        <v>535</v>
      </c>
      <c r="O1" s="132" t="s">
        <v>521</v>
      </c>
      <c r="P1" s="126" t="s">
        <v>535</v>
      </c>
      <c r="Q1" s="126" t="s">
        <v>535</v>
      </c>
      <c r="R1" s="126" t="s">
        <v>535</v>
      </c>
      <c r="S1" s="120" t="s">
        <v>529</v>
      </c>
      <c r="T1" s="139" t="s">
        <v>540</v>
      </c>
      <c r="U1" s="139" t="s">
        <v>540</v>
      </c>
      <c r="V1" s="120" t="s">
        <v>529</v>
      </c>
      <c r="W1" s="120" t="s">
        <v>529</v>
      </c>
      <c r="X1" s="120" t="s">
        <v>529</v>
      </c>
      <c r="Y1" s="120" t="s">
        <v>529</v>
      </c>
      <c r="Z1" s="139" t="s">
        <v>540</v>
      </c>
      <c r="AA1" s="139" t="s">
        <v>540</v>
      </c>
      <c r="AB1" s="120" t="s">
        <v>529</v>
      </c>
      <c r="AC1" s="415" t="s">
        <v>548</v>
      </c>
      <c r="AD1" s="415" t="s">
        <v>548</v>
      </c>
      <c r="AE1" s="162" t="s">
        <v>527</v>
      </c>
      <c r="AF1" s="135" t="s">
        <v>523</v>
      </c>
      <c r="AG1" s="131" t="s">
        <v>559</v>
      </c>
    </row>
    <row r="2" spans="1:45" ht="74.25">
      <c r="A2" s="30" t="s">
        <v>250</v>
      </c>
      <c r="B2" s="30" t="s">
        <v>513</v>
      </c>
      <c r="C2" s="31" t="s">
        <v>251</v>
      </c>
      <c r="D2" s="107" t="s">
        <v>505</v>
      </c>
      <c r="E2" s="7" t="s">
        <v>66</v>
      </c>
      <c r="F2" s="7" t="s">
        <v>67</v>
      </c>
      <c r="G2" s="7" t="s">
        <v>68</v>
      </c>
      <c r="H2" s="7" t="s">
        <v>69</v>
      </c>
      <c r="I2" s="7" t="s">
        <v>70</v>
      </c>
      <c r="J2" s="7" t="s">
        <v>71</v>
      </c>
      <c r="K2" s="70" t="s">
        <v>72</v>
      </c>
      <c r="L2" s="70" t="s">
        <v>73</v>
      </c>
      <c r="M2" s="144" t="s">
        <v>74</v>
      </c>
      <c r="N2" s="7" t="s">
        <v>75</v>
      </c>
      <c r="O2" s="7" t="s">
        <v>77</v>
      </c>
      <c r="P2" s="7" t="s">
        <v>78</v>
      </c>
      <c r="Q2" s="7" t="s">
        <v>79</v>
      </c>
      <c r="R2" s="7" t="s">
        <v>80</v>
      </c>
      <c r="S2" s="7" t="s">
        <v>81</v>
      </c>
      <c r="T2" s="70" t="s">
        <v>82</v>
      </c>
      <c r="U2" s="70" t="s">
        <v>83</v>
      </c>
      <c r="V2" s="7" t="s">
        <v>84</v>
      </c>
      <c r="W2" s="8" t="s">
        <v>85</v>
      </c>
      <c r="X2" s="7" t="s">
        <v>86</v>
      </c>
      <c r="Y2" s="7" t="s">
        <v>87</v>
      </c>
      <c r="Z2" s="7" t="s">
        <v>88</v>
      </c>
      <c r="AA2" s="7" t="s">
        <v>89</v>
      </c>
      <c r="AB2" s="7" t="s">
        <v>90</v>
      </c>
      <c r="AC2" s="7" t="s">
        <v>91</v>
      </c>
      <c r="AD2" s="7" t="s">
        <v>92</v>
      </c>
      <c r="AE2" s="7" t="s">
        <v>93</v>
      </c>
      <c r="AF2" s="107" t="s">
        <v>94</v>
      </c>
      <c r="AG2" s="7" t="s">
        <v>95</v>
      </c>
      <c r="AI2" s="537" t="s">
        <v>252</v>
      </c>
      <c r="AJ2" s="537"/>
      <c r="AK2" s="537"/>
      <c r="AL2" s="537"/>
      <c r="AM2" s="537"/>
      <c r="AN2" s="537"/>
      <c r="AO2" s="537"/>
      <c r="AP2" s="537"/>
      <c r="AQ2" s="537"/>
      <c r="AR2" s="537"/>
      <c r="AS2" s="537"/>
    </row>
    <row r="3" spans="1:45" ht="13.9" customHeight="1">
      <c r="A3" s="32" t="str">
        <f>VLOOKUP($C3,'Sector matching'!$B$1:$C$43,2,0)</f>
        <v>agriculture and forestry 01T03</v>
      </c>
      <c r="B3" s="47" t="s">
        <v>264</v>
      </c>
      <c r="C3" s="33" t="s">
        <v>512</v>
      </c>
      <c r="D3" s="2">
        <f>VLOOKUP($B$3,'Energy Balance-2019'!$B$3:$AH$38,MATCH(D$2,'Energy Balance-2019'!$B$3:$AH$3,0),FALSE)</f>
        <v>0.3</v>
      </c>
      <c r="E3" s="2">
        <f>VLOOKUP($B$3,'Energy Balance-2019'!$B$3:$AH$38,MATCH(E$2,'Energy Balance-2019'!$B$3:$AH$3,0),FALSE)</f>
        <v>0</v>
      </c>
      <c r="F3" s="2">
        <f>VLOOKUP($B$3,'Energy Balance-2019'!$B$3:$AH$38,MATCH(F$2,'Energy Balance-2019'!$B$3:$AH$3,0),FALSE)</f>
        <v>0</v>
      </c>
      <c r="G3" s="2">
        <f>VLOOKUP($B$3,'Energy Balance-2019'!$B$3:$AH$38,MATCH(G$2,'Energy Balance-2019'!$B$3:$AH$3,0),FALSE)</f>
        <v>0</v>
      </c>
      <c r="H3" s="2">
        <f>VLOOKUP($B$3,'Energy Balance-2019'!$B$3:$AH$38,MATCH(H$2,'Energy Balance-2019'!$B$3:$AH$3,0),FALSE)</f>
        <v>0</v>
      </c>
      <c r="I3" s="2">
        <f>VLOOKUP($B$3,'Energy Balance-2019'!$B$3:$AH$38,MATCH(I$2,'Energy Balance-2019'!$B$3:$AH$3,0),FALSE)</f>
        <v>0</v>
      </c>
      <c r="J3" s="2">
        <f>VLOOKUP($B$3,'Energy Balance-2019'!$B$3:$AH$38,MATCH(J$2,'Energy Balance-2019'!$B$3:$AH$3,0),FALSE)</f>
        <v>0</v>
      </c>
      <c r="K3" s="2">
        <f>VLOOKUP($B$3,'Energy Balance-2019'!$B$3:$AH$38,MATCH(K$2,'Energy Balance-2019'!$B$3:$AH$3,0),FALSE)</f>
        <v>0</v>
      </c>
      <c r="L3" s="2">
        <f>VLOOKUP($B$3,'Energy Balance-2019'!$B$3:$AH$38,MATCH(L$2,'Energy Balance-2019'!$B$3:$AH$3,0),FALSE)</f>
        <v>0</v>
      </c>
      <c r="M3" s="2">
        <f>VLOOKUP($B$3,'Energy Balance-2019'!$B$3:$AH$38,MATCH(M$2,'Energy Balance-2019'!$B$3:$AH$3,0),FALSE)</f>
        <v>0</v>
      </c>
      <c r="N3" s="2">
        <f>VLOOKUP($B$3,'Energy Balance-2019'!$B$3:$AH$38,MATCH(N$2,'Energy Balance-2019'!$B$3:$AH$3,0),FALSE)</f>
        <v>0</v>
      </c>
      <c r="O3" s="2">
        <f>VLOOKUP($B$3,'Energy Balance-2019'!$B$3:$AH$38,MATCH(O$2,'Energy Balance-2019'!$B$3:$AH$3,0),FALSE)</f>
        <v>0</v>
      </c>
      <c r="P3" s="2">
        <f>VLOOKUP($B$3,'Energy Balance-2019'!$B$3:$AH$38,MATCH(P$2,'Energy Balance-2019'!$B$3:$AH$3,0),FALSE)*20%</f>
        <v>2.84</v>
      </c>
      <c r="Q3" s="2">
        <f>VLOOKUP($B$3,'Energy Balance-2019'!$B$3:$AH$38,MATCH(Q$2,'Energy Balance-2019'!$B$3:$AH$3,0),FALSE)</f>
        <v>0</v>
      </c>
      <c r="R3" s="2">
        <f>VLOOKUP($B$3,'Energy Balance-2019'!$B$3:$AH$38,MATCH(R$2,'Energy Balance-2019'!$B$3:$AH$3,0),FALSE)*90%</f>
        <v>10.8</v>
      </c>
      <c r="S3" s="2">
        <f>VLOOKUP($B$3,'Energy Balance-2019'!$B$3:$AH$38,MATCH(S$2,'Energy Balance-2019'!$B$3:$AH$3,0),FALSE)</f>
        <v>1.2</v>
      </c>
      <c r="T3" s="2">
        <f>VLOOKUP($B$3,'Energy Balance-2019'!$B$3:$AH$38,MATCH(T$2,'Energy Balance-2019'!$B$3:$AH$3,0),FALSE)</f>
        <v>0</v>
      </c>
      <c r="U3" s="2">
        <f>VLOOKUP($B$3,'Energy Balance-2019'!$B$3:$AH$38,MATCH(U$2,'Energy Balance-2019'!$B$3:$AH$3,0),FALSE)</f>
        <v>0</v>
      </c>
      <c r="V3" s="2">
        <f>VLOOKUP($B$3,'Energy Balance-2019'!$B$3:$AH$38,MATCH(V$2,'Energy Balance-2019'!$B$3:$AH$3,0),FALSE)</f>
        <v>0</v>
      </c>
      <c r="W3" s="2">
        <f>VLOOKUP($B$3,'Energy Balance-2019'!$B$3:$AH$38,MATCH(W$2,'Energy Balance-2019'!$B$3:$AH$3,0),FALSE)</f>
        <v>0</v>
      </c>
      <c r="X3" s="2">
        <f>VLOOKUP($B$3,'Energy Balance-2019'!$B$3:$AH$38,MATCH(X$2,'Energy Balance-2019'!$B$3:$AH$3,0),FALSE)</f>
        <v>0</v>
      </c>
      <c r="Y3" s="2">
        <f>VLOOKUP($B$3,'Energy Balance-2019'!$B$3:$AH$38,MATCH(Y$2,'Energy Balance-2019'!$B$3:$AH$3,0),FALSE)</f>
        <v>0</v>
      </c>
      <c r="Z3" s="2">
        <f>VLOOKUP($B$3,'Energy Balance-2019'!$B$3:$AH$38,MATCH(Z$2,'Energy Balance-2019'!$B$3:$AH$3,0),FALSE)</f>
        <v>0.6</v>
      </c>
      <c r="AA3" s="2">
        <f>VLOOKUP($B$3,'Energy Balance-2019'!$B$3:$AH$38,MATCH(AA$2,'Energy Balance-2019'!$B$3:$AH$3,0),FALSE)</f>
        <v>0</v>
      </c>
      <c r="AB3" s="2">
        <f>VLOOKUP($B$3,'Energy Balance-2019'!$B$3:$AH$38,MATCH(AB$2,'Energy Balance-2019'!$B$3:$AH$3,0),FALSE)</f>
        <v>0</v>
      </c>
      <c r="AC3" s="2">
        <f>VLOOKUP($B3,'Energy Balance-2019'!$B$3:$AH$38,MATCH(AC$2,'Energy Balance-2019'!$B$3:$AH$3,0),FALSE)</f>
        <v>0.12</v>
      </c>
      <c r="AD3" s="2">
        <f>VLOOKUP(B$3,'Energy Balance-2019'!$B$3:$AH$38,MATCH(AD$2,'Energy Balance-2019'!$B$3:$AH$3,0),FALSE)</f>
        <v>0</v>
      </c>
      <c r="AE3" s="47">
        <f>VLOOKUP($B$3,'Energy Balance-2019'!$B$3:$AH$38,MATCH(AE$2,'Energy Balance-2019'!$B$3:$AH$3,0),FALSE)</f>
        <v>0</v>
      </c>
      <c r="AF3" s="47">
        <f>'Electricity Consumption-2019'!L57/10000</f>
        <v>1.0860000000000001</v>
      </c>
      <c r="AG3" s="2">
        <f>VLOOKUP($B$3,'Energy Balance-2019'!$B$3:$AH$38,MATCH(AG$2,'Energy Balance-2019'!$B$3:$AH$3,0),FALSE)</f>
        <v>0</v>
      </c>
      <c r="AI3" s="527">
        <v>1</v>
      </c>
      <c r="AJ3" s="530" t="s">
        <v>486</v>
      </c>
      <c r="AK3" s="530"/>
      <c r="AL3" s="530"/>
      <c r="AM3" s="530"/>
      <c r="AN3" s="530"/>
      <c r="AO3" s="530"/>
      <c r="AP3" s="530"/>
      <c r="AQ3" s="530"/>
      <c r="AR3" s="530"/>
      <c r="AS3" s="530"/>
    </row>
    <row r="4" spans="1:45" ht="13.9" customHeight="1">
      <c r="A4" s="32" t="s">
        <v>790</v>
      </c>
      <c r="B4" s="47" t="s">
        <v>563</v>
      </c>
      <c r="C4" s="35" t="s">
        <v>510</v>
      </c>
      <c r="D4" s="2">
        <f>VLOOKUP($A$4,'Energy Balance-2019'!$B$3:$AH$40,MATCH('Energy use'!D$2,'Energy Balance-2019'!$B$3:$AH$3,0),FALSE)-VLOOKUP("    Non-Energy Use",'Energy Balance-2019'!$B$3:$AH$40,MATCH('Energy use'!D$2,'Energy Balance-2019'!$B$3:$AH$3,0),FALSE)</f>
        <v>307.34000000000003</v>
      </c>
      <c r="E4" s="2">
        <f>VLOOKUP($A$4,'Energy Balance-2019'!$B$3:$AH$40,MATCH('Energy use'!E$2,'Energy Balance-2019'!$B$3:$AH$3,0),FALSE)-VLOOKUP("    Non-Energy Use",'Energy Balance-2019'!$B$3:$AH$40,MATCH('Energy use'!E$2,'Energy Balance-2019'!$B$3:$AH$3,0),FALSE)</f>
        <v>0</v>
      </c>
      <c r="F4" s="2">
        <f>VLOOKUP($A$4,'Energy Balance-2019'!$B$3:$AH$40,MATCH('Energy use'!F$2,'Energy Balance-2019'!$B$3:$AH$3,0),FALSE)-VLOOKUP("    Non-Energy Use",'Energy Balance-2019'!$B$3:$AH$40,MATCH('Energy use'!F$2,'Energy Balance-2019'!$B$3:$AH$3,0),FALSE)</f>
        <v>0</v>
      </c>
      <c r="G4" s="2">
        <f>VLOOKUP($A$4,'Energy Balance-2019'!$B$3:$AH$40,MATCH('Energy use'!G$2,'Energy Balance-2019'!$B$3:$AH$3,0),FALSE)-VLOOKUP("    Non-Energy Use",'Energy Balance-2019'!$B$3:$AH$40,MATCH('Energy use'!G$2,'Energy Balance-2019'!$B$3:$AH$3,0),FALSE)</f>
        <v>0</v>
      </c>
      <c r="H4" s="2">
        <f>VLOOKUP($A$4,'Energy Balance-2019'!$B$3:$AH$40,MATCH('Energy use'!H$2,'Energy Balance-2019'!$B$3:$AH$3,0),FALSE)-VLOOKUP("    Non-Energy Use",'Energy Balance-2019'!$B$3:$AH$40,MATCH('Energy use'!H$2,'Energy Balance-2019'!$B$3:$AH$3,0),FALSE)</f>
        <v>0</v>
      </c>
      <c r="I4" s="2">
        <f>VLOOKUP($A$4,'Energy Balance-2019'!$B$3:$AH$40,MATCH('Energy use'!I$2,'Energy Balance-2019'!$B$3:$AH$3,0),FALSE)-VLOOKUP("    Non-Energy Use",'Energy Balance-2019'!$B$3:$AH$40,MATCH('Energy use'!I$2,'Energy Balance-2019'!$B$3:$AH$3,0),FALSE)</f>
        <v>621.82000000000005</v>
      </c>
      <c r="J4" s="2">
        <f>VLOOKUP($A$4,'Energy Balance-2019'!$B$3:$AH$40,MATCH('Energy use'!J$2,'Energy Balance-2019'!$B$3:$AH$3,0),FALSE)-VLOOKUP("    Non-Energy Use",'Energy Balance-2019'!$B$3:$AH$40,MATCH('Energy use'!J$2,'Energy Balance-2019'!$B$3:$AH$3,0),FALSE)</f>
        <v>22.95</v>
      </c>
      <c r="K4" s="2">
        <f>VLOOKUP($A$4,'Energy Balance-2019'!$B$3:$AH$40,MATCH('Energy use'!K$2,'Energy Balance-2019'!$B$3:$AH$3,0),FALSE)-VLOOKUP("    Non-Energy Use",'Energy Balance-2019'!$B$3:$AH$40,MATCH('Energy use'!K$2,'Energy Balance-2019'!$B$3:$AH$3,0),FALSE)</f>
        <v>129.01</v>
      </c>
      <c r="L4" s="2">
        <f>VLOOKUP($A$4,'Energy Balance-2019'!$B$3:$AH$40,MATCH('Energy use'!L$2,'Energy Balance-2019'!$B$3:$AH$3,0),FALSE)-VLOOKUP("    Non-Energy Use",'Energy Balance-2019'!$B$3:$AH$40,MATCH('Energy use'!L$2,'Energy Balance-2019'!$B$3:$AH$3,0),FALSE)</f>
        <v>11.52</v>
      </c>
      <c r="M4" s="2">
        <f>K4*'Heat value'!K10+L4*'Heat value'!K11+T4*'Heat value'!K19+U4*'Heat value'!K20</f>
        <v>121.25149837382817</v>
      </c>
      <c r="N4" s="2">
        <f>VLOOKUP($A$4,'Energy Balance-2019'!$B$3:$AH$40,MATCH('Energy use'!N$2,'Energy Balance-2019'!$B$3:$AH$3,0),FALSE)-VLOOKUP("    Non-Energy Use",'Energy Balance-2019'!$B$3:$AH$40,MATCH('Energy use'!N$2,'Energy Balance-2019'!$B$3:$AH$3,0),FALSE)</f>
        <v>49.650000000000006</v>
      </c>
      <c r="O4" s="2">
        <f>VLOOKUP($A$4,'Energy Balance-2019'!$B$3:$AH$40,MATCH('Energy use'!O$2,'Energy Balance-2019'!$B$3:$AH$3,0),FALSE)-VLOOKUP("    Non-Energy Use",'Energy Balance-2019'!$B$3:$AH$40,MATCH('Energy use'!O$2,'Energy Balance-2019'!$B$3:$AH$3,0),FALSE)</f>
        <v>1.85</v>
      </c>
      <c r="P4" s="2">
        <f>VLOOKUP($A$4,'Energy Balance-2019'!$B$3:$AH$40,MATCH('Energy use'!P$2,'Energy Balance-2019'!$B$3:$AH$3,0),FALSE)-VLOOKUP("    Non-Energy Use",'Energy Balance-2019'!$B$3:$AH$40,MATCH('Energy use'!P$2,'Energy Balance-2019'!$B$3:$AH$3,0),FALSE)</f>
        <v>16.48</v>
      </c>
      <c r="Q4" s="2">
        <f>VLOOKUP($A$4,'Energy Balance-2019'!$B$3:$AH$40,MATCH('Energy use'!Q$2,'Energy Balance-2019'!$B$3:$AH$3,0),FALSE)-VLOOKUP("    Non-Energy Use",'Energy Balance-2019'!$B$3:$AH$40,MATCH('Energy use'!Q$2,'Energy Balance-2019'!$B$3:$AH$3,0),FALSE)</f>
        <v>0.26</v>
      </c>
      <c r="R4" s="2">
        <f>VLOOKUP($A$4,'Energy Balance-2019'!$B$3:$AH$40,MATCH('Energy use'!R$2,'Energy Balance-2019'!$B$3:$AH$3,0),FALSE)-VLOOKUP("    Non-Energy Use",'Energy Balance-2019'!$B$3:$AH$40,MATCH('Energy use'!R$2,'Energy Balance-2019'!$B$3:$AH$3,0),FALSE)</f>
        <v>30.34</v>
      </c>
      <c r="S4" s="2">
        <f>VLOOKUP($A$4,'Energy Balance-2019'!$B$3:$AH$40,MATCH('Energy use'!S$2,'Energy Balance-2019'!$B$3:$AH$3,0),FALSE)-VLOOKUP("    Non-Energy Use",'Energy Balance-2019'!$B$3:$AH$40,MATCH('Energy use'!S$2,'Energy Balance-2019'!$B$3:$AH$3,0),FALSE)</f>
        <v>5.31</v>
      </c>
      <c r="T4" s="2">
        <f>VLOOKUP($A$4,'Energy Balance-2019'!$B$3:$AH$40,MATCH('Energy use'!T$2,'Energy Balance-2019'!$B$3:$AH$3,0),FALSE)-VLOOKUP("    Non-Energy Use",'Energy Balance-2019'!$B$3:$AH$40,MATCH('Energy use'!T$2,'Energy Balance-2019'!$B$3:$AH$3,0),FALSE)</f>
        <v>7.5600000000000023</v>
      </c>
      <c r="U4" s="2">
        <f>VLOOKUP($A$4,'Energy Balance-2019'!$B$3:$AH$40,MATCH('Energy use'!U$2,'Energy Balance-2019'!$B$3:$AH$3,0),FALSE)-VLOOKUP("    Non-Energy Use",'Energy Balance-2019'!$B$3:$AH$40,MATCH('Energy use'!U$2,'Energy Balance-2019'!$B$3:$AH$3,0),FALSE)</f>
        <v>5.7</v>
      </c>
      <c r="V4" s="2">
        <f>VLOOKUP($A$4,'Energy Balance-2019'!$B$3:$AH$40,MATCH('Energy use'!V$2,'Energy Balance-2019'!$B$3:$AH$3,0),FALSE)-VLOOKUP("    Non-Energy Use",'Energy Balance-2019'!$B$3:$AH$40,MATCH('Energy use'!V$2,'Energy Balance-2019'!$B$3:$AH$3,0),FALSE)</f>
        <v>6.2</v>
      </c>
      <c r="W4" s="2">
        <f>VLOOKUP($A$4,'Energy Balance-2019'!$B$3:$AH$40,MATCH('Energy use'!W$2,'Energy Balance-2019'!$B$3:$AH$3,0),FALSE)-VLOOKUP("    Non-Energy Use",'Energy Balance-2019'!$B$3:$AH$40,MATCH('Energy use'!W$2,'Energy Balance-2019'!$B$3:$AH$3,0),FALSE)</f>
        <v>0.35999999999999988</v>
      </c>
      <c r="X4" s="2">
        <f>VLOOKUP($A$4,'Energy Balance-2019'!$B$3:$AH$40,MATCH('Energy use'!X$2,'Energy Balance-2019'!$B$3:$AH$3,0),FALSE)-VLOOKUP("    Non-Energy Use",'Energy Balance-2019'!$B$3:$AH$40,MATCH('Energy use'!X$2,'Energy Balance-2019'!$B$3:$AH$3,0),FALSE)</f>
        <v>5.1000000000000014</v>
      </c>
      <c r="Y4" s="2">
        <f>VLOOKUP($A$4,'Energy Balance-2019'!$B$3:$AH$40,MATCH('Energy use'!Y$2,'Energy Balance-2019'!$B$3:$AH$3,0),FALSE)-VLOOKUP("    Non-Energy Use",'Energy Balance-2019'!$B$3:$AH$40,MATCH('Energy use'!Y$2,'Energy Balance-2019'!$B$3:$AH$3,0),FALSE)</f>
        <v>5.05</v>
      </c>
      <c r="Z4" s="2">
        <f>VLOOKUP($A$4,'Energy Balance-2019'!$B$3:$AH$40,MATCH('Energy use'!Z$2,'Energy Balance-2019'!$B$3:$AH$3,0),FALSE)-VLOOKUP("    Non-Energy Use",'Energy Balance-2019'!$B$3:$AH$40,MATCH('Energy use'!Z$2,'Energy Balance-2019'!$B$3:$AH$3,0),FALSE)</f>
        <v>9.3399999999999963</v>
      </c>
      <c r="AA4" s="2">
        <f>VLOOKUP($A$4,'Energy Balance-2019'!$B$3:$AH$40,MATCH('Energy use'!AA$2,'Energy Balance-2019'!$B$3:$AH$3,0),FALSE)-VLOOKUP("    Non-Energy Use",'Energy Balance-2019'!$B$3:$AH$40,MATCH('Energy use'!AA$2,'Energy Balance-2019'!$B$3:$AH$3,0),FALSE)</f>
        <v>136.66999999999999</v>
      </c>
      <c r="AB4" s="2">
        <f>VLOOKUP($A$4,'Energy Balance-2019'!$B$3:$AH$40,MATCH('Energy use'!AB$2,'Energy Balance-2019'!$B$3:$AH$3,0),FALSE)-VLOOKUP("    Non-Energy Use",'Energy Balance-2019'!$B$3:$AH$40,MATCH('Energy use'!AB$2,'Energy Balance-2019'!$B$3:$AH$3,0),FALSE)</f>
        <v>100.89</v>
      </c>
      <c r="AC4" s="2">
        <f>VLOOKUP($A$4,'Energy Balance-2019'!$B$3:$AH$40,MATCH('Energy use'!AC$2,'Energy Balance-2019'!$B$3:$AH$3,0),FALSE)-VLOOKUP("    Non-Energy Use",'Energy Balance-2019'!$B$3:$AH$40,MATCH('Energy use'!AC$2,'Energy Balance-2019'!$B$3:$AH$3,0),FALSE)</f>
        <v>31.1</v>
      </c>
      <c r="AD4" s="2">
        <f>VLOOKUP($A$4,'Energy Balance-2019'!$B$3:$AH$40,MATCH('Energy use'!AD$2,'Energy Balance-2019'!$B$3:$AH$3,0),FALSE)-VLOOKUP("    Non-Energy Use",'Energy Balance-2019'!$B$3:$AH$40,MATCH('Energy use'!AD$2,'Energy Balance-2019'!$B$3:$AH$3,0),FALSE)</f>
        <v>3.75</v>
      </c>
      <c r="AE4" s="2">
        <f>VLOOKUP($A$4,'Energy Balance-2019'!$B$3:$AH$40,MATCH('Energy use'!AE$2,'Energy Balance-2019'!$B$3:$AH$3,0),FALSE)-VLOOKUP("    Non-Energy Use",'Energy Balance-2019'!$B$3:$AH$40,MATCH('Energy use'!AE$2,'Energy Balance-2019'!$B$3:$AH$3,0),FALSE)</f>
        <v>9544.06</v>
      </c>
      <c r="AF4" s="69">
        <f>SUM(AF5:AF43)</f>
        <v>760.73880000000008</v>
      </c>
      <c r="AG4" s="385">
        <f>VLOOKUP($A$4,'Energy Balance-2019'!$B$3:$AH$40,MATCH('Energy use'!AG$2,'Energy Balance-2019'!$B$3:$AH$3,0),FALSE)-VLOOKUP("    Non-Energy Use",'Energy Balance-2019'!$B$3:$AH$40,MATCH('Energy use'!AG$2,'Energy Balance-2019'!$B$3:$AH$3,0),FALSE)</f>
        <v>0.89</v>
      </c>
      <c r="AI4" s="527"/>
      <c r="AJ4" s="530"/>
      <c r="AK4" s="530"/>
      <c r="AL4" s="530"/>
      <c r="AM4" s="530"/>
      <c r="AN4" s="530"/>
      <c r="AO4" s="530"/>
      <c r="AP4" s="530"/>
      <c r="AQ4" s="530"/>
      <c r="AR4" s="530"/>
      <c r="AS4" s="530"/>
    </row>
    <row r="5" spans="1:45">
      <c r="A5" s="32" t="str">
        <f>VLOOKUP($C5,'Sector matching'!$B$1:$C$43,2,0)</f>
        <v>coal mining 05</v>
      </c>
      <c r="B5" s="47" t="s">
        <v>116</v>
      </c>
      <c r="C5" s="38" t="s">
        <v>117</v>
      </c>
      <c r="D5" s="47">
        <f>VLOOKUP($C5,'CEADS-2019'!$B$48:$S$88,MATCH('Energy use'!D$2,'CEADS-2019'!$B$48:$X$48,0),FALSE)*'Energy use'!D$4</f>
        <v>0</v>
      </c>
      <c r="E5" s="69"/>
      <c r="F5" s="69"/>
      <c r="G5" s="69"/>
      <c r="H5" s="69"/>
      <c r="I5" s="69">
        <f>VLOOKUP($C5,'CEADS-2019'!$B$48:$S$88,MATCH('Energy use'!I$2,'CEADS-2019'!$B$48:$X$48,0),FALSE)*'Energy use'!I$4</f>
        <v>0</v>
      </c>
      <c r="J5" s="69">
        <f>VLOOKUP($C5,'CEADS-2019'!$B$48:$S$88,MATCH('Energy use'!J$2,'CEADS-2019'!$B$48:$X$48,0),FALSE)*'Energy use'!J$4</f>
        <v>0</v>
      </c>
      <c r="K5" s="69"/>
      <c r="L5" s="69"/>
      <c r="M5" s="69">
        <f>VLOOKUP($C5,'CEADS-2019'!$B$48:$S$88,MATCH('Energy use'!M$2,'CEADS-2019'!$B$48:$X$48,0),FALSE)*'Energy use'!M$4</f>
        <v>0</v>
      </c>
      <c r="N5" s="69">
        <f>VLOOKUP($C5,'CEADS-2019'!$B$48:$S$88,MATCH('Energy use'!N$2,'CEADS-2019'!$B$48:$X$48,0),FALSE)*'Energy use'!N$4</f>
        <v>0</v>
      </c>
      <c r="O5" s="69">
        <f>VLOOKUP($C5,'CEADS-2019'!$B$48:$S$88,MATCH('Energy use'!O$2,'CEADS-2019'!$B$48:$X$48,0),FALSE)*'Energy use'!O$4</f>
        <v>0</v>
      </c>
      <c r="P5" s="69">
        <f>VLOOKUP($C5,'CEADS-2019'!$B$48:$S$88,MATCH('Energy use'!P$2,'CEADS-2019'!$B$48:$X$48,0),FALSE)*'Energy use'!P$4</f>
        <v>0</v>
      </c>
      <c r="Q5" s="69">
        <f>VLOOKUP($C5,'CEADS-2019'!$B$48:$S$88,MATCH('Energy use'!Q$2,'CEADS-2019'!$B$48:$X$48,0),FALSE)*'Energy use'!Q$4</f>
        <v>0</v>
      </c>
      <c r="R5" s="69">
        <f>VLOOKUP($C5,'CEADS-2019'!$B$48:$S$88,MATCH('Energy use'!R$2,'CEADS-2019'!$B$48:$X$48,0),FALSE)*'Energy use'!R$4</f>
        <v>0</v>
      </c>
      <c r="S5" s="69">
        <f>VLOOKUP($C5,'CEADS-2019'!$B$48:$S$88,MATCH('Energy use'!S$2,'CEADS-2019'!$B$48:$X$48,0),FALSE)*'Energy use'!S$4</f>
        <v>0</v>
      </c>
      <c r="T5" s="69"/>
      <c r="U5" s="69"/>
      <c r="V5" s="69"/>
      <c r="W5" s="69"/>
      <c r="X5" s="69"/>
      <c r="Y5" s="69"/>
      <c r="Z5" s="69">
        <f>VLOOKUP($C5,'CEADS-2019'!$B$48:$S$88,MATCH('Energy use'!Z$2,'CEADS-2019'!$B$48:$X$48,0),FALSE)*'Energy use'!Z$4</f>
        <v>0</v>
      </c>
      <c r="AA5" s="69">
        <f>VLOOKUP($C5,'CEADS-2019'!$B$48:$S$88,MATCH('Energy use'!AA$2,'CEADS-2019'!$B$48:$X$48,0),FALSE)*'Energy use'!AA$4</f>
        <v>0</v>
      </c>
      <c r="AB5" s="69">
        <f>VLOOKUP($C5,'CEADS-2019'!$B$48:$S$88,MATCH('Energy use'!AB$2,'CEADS-2019'!$B$48:$X$48,0),FALSE)*'Energy use'!AB$4</f>
        <v>0</v>
      </c>
      <c r="AC5" s="47">
        <f>AC$4*VLOOKUP($C5,'CEADS-2019'!$B$48:$X$89,MATCH('Energy use'!AC$2,'CEADS-2019'!$B$48:$X$48,0),FALSE)</f>
        <v>0</v>
      </c>
      <c r="AD5" s="47">
        <f>AD$4*VLOOKUP($C5,'CEADS-2019'!$B$48:$X$89,MATCH('Energy use'!AD$2,'CEADS-2019'!$B$48:$X$48,0),FALSE)</f>
        <v>0</v>
      </c>
      <c r="AE5" s="47">
        <f>$AE$4*VLOOKUP(C5,'heat allocation-2019'!$A$3:$AF$48,MATCH($AE$2,'heat allocation-2019'!$A$3:$AF$3,0),FALSE)</f>
        <v>17.700497350603968</v>
      </c>
      <c r="AF5" s="69">
        <f>VLOOKUP(C5, 'Electricity Consumption-2019'!$A$1:$AH$42, MATCH("上海", 'Electricity Consumption-2019'!$A$1:$AH$1, 0), FALSE)/10000</f>
        <v>4.1000000000000003E-3</v>
      </c>
      <c r="AG5" s="385">
        <f>VLOOKUP($C5,'CEADS-2019'!$B$48:$X$88,MATCH('Energy use'!AG$2,'CEADS-2019'!$B$48:$X$48,0),FALSE)*$AG$4</f>
        <v>0</v>
      </c>
      <c r="AI5" s="527">
        <v>2</v>
      </c>
      <c r="AJ5" s="530" t="s">
        <v>487</v>
      </c>
      <c r="AK5" s="530"/>
      <c r="AL5" s="530"/>
      <c r="AM5" s="530"/>
      <c r="AN5" s="530"/>
      <c r="AO5" s="530"/>
      <c r="AP5" s="530"/>
      <c r="AQ5" s="530"/>
      <c r="AR5" s="530"/>
      <c r="AS5" s="530"/>
    </row>
    <row r="6" spans="1:45">
      <c r="A6" s="32" t="str">
        <f>VLOOKUP($C6,'Sector matching'!$B$1:$C$43,2,0)</f>
        <v>oil and gas extraction 06</v>
      </c>
      <c r="B6" s="47" t="s">
        <v>118</v>
      </c>
      <c r="C6" s="38" t="s">
        <v>119</v>
      </c>
      <c r="D6" s="69">
        <f>VLOOKUP($C6,'CEADS-2019'!$B$48:$S$88,MATCH('Energy use'!D$2,'CEADS-2019'!$B$48:$X$48,0),FALSE)*'Energy use'!D$4</f>
        <v>0</v>
      </c>
      <c r="E6" s="69"/>
      <c r="F6" s="69"/>
      <c r="G6" s="69"/>
      <c r="H6" s="69"/>
      <c r="I6" s="69">
        <f>VLOOKUP($C6,'CEADS-2019'!$B$48:$S$88,MATCH('Energy use'!I$2,'CEADS-2019'!$B$48:$X$48,0),FALSE)*'Energy use'!I$4</f>
        <v>0</v>
      </c>
      <c r="J6" s="69">
        <f>VLOOKUP($C6,'CEADS-2019'!$B$48:$S$88,MATCH('Energy use'!J$2,'CEADS-2019'!$B$48:$X$48,0),FALSE)*'Energy use'!J$4</f>
        <v>0</v>
      </c>
      <c r="K6" s="69"/>
      <c r="L6" s="69"/>
      <c r="M6" s="69">
        <f>VLOOKUP($C6,'CEADS-2019'!$B$48:$S$88,MATCH('Energy use'!M$2,'CEADS-2019'!$B$48:$X$48,0),FALSE)*'Energy use'!M$4</f>
        <v>0</v>
      </c>
      <c r="N6" s="69">
        <f>VLOOKUP($C6,'CEADS-2019'!$B$48:$S$88,MATCH('Energy use'!N$2,'CEADS-2019'!$B$48:$X$48,0),FALSE)*'Energy use'!N$4</f>
        <v>0</v>
      </c>
      <c r="O6" s="69">
        <f>VLOOKUP($C6,'CEADS-2019'!$B$48:$S$88,MATCH('Energy use'!O$2,'CEADS-2019'!$B$48:$X$48,0),FALSE)*'Energy use'!O$4</f>
        <v>0</v>
      </c>
      <c r="P6" s="69">
        <f>VLOOKUP($C6,'CEADS-2019'!$B$48:$S$88,MATCH('Energy use'!P$2,'CEADS-2019'!$B$48:$X$48,0),FALSE)*'Energy use'!P$4</f>
        <v>0</v>
      </c>
      <c r="Q6" s="69">
        <f>VLOOKUP($C6,'CEADS-2019'!$B$48:$S$88,MATCH('Energy use'!Q$2,'CEADS-2019'!$B$48:$X$48,0),FALSE)*'Energy use'!Q$4</f>
        <v>0</v>
      </c>
      <c r="R6" s="69">
        <f>VLOOKUP($C6,'CEADS-2019'!$B$48:$S$88,MATCH('Energy use'!R$2,'CEADS-2019'!$B$48:$X$48,0),FALSE)*'Energy use'!R$4</f>
        <v>0</v>
      </c>
      <c r="S6" s="69">
        <f>VLOOKUP($C6,'CEADS-2019'!$B$48:$S$88,MATCH('Energy use'!S$2,'CEADS-2019'!$B$48:$X$48,0),FALSE)*'Energy use'!S$4</f>
        <v>0</v>
      </c>
      <c r="T6" s="69"/>
      <c r="U6" s="69"/>
      <c r="V6" s="69"/>
      <c r="W6" s="69"/>
      <c r="X6" s="69"/>
      <c r="Y6" s="69"/>
      <c r="Z6" s="69">
        <f>VLOOKUP($C6,'CEADS-2019'!$B$48:$S$88,MATCH('Energy use'!Z$2,'CEADS-2019'!$B$48:$X$48,0),FALSE)*'Energy use'!Z$4</f>
        <v>0</v>
      </c>
      <c r="AA6" s="69">
        <f>VLOOKUP($C6,'CEADS-2019'!$B$48:$S$88,MATCH('Energy use'!AA$2,'CEADS-2019'!$B$48:$X$48,0),FALSE)*'Energy use'!AA$4</f>
        <v>0</v>
      </c>
      <c r="AB6" s="69">
        <f>VLOOKUP($C6,'CEADS-2019'!$B$48:$S$88,MATCH('Energy use'!AB$2,'CEADS-2019'!$B$48:$X$48,0),FALSE)*'Energy use'!AB$4</f>
        <v>0</v>
      </c>
      <c r="AC6" s="47">
        <f>AC$4*VLOOKUP($C6,'CEADS-2019'!$B$48:$X$89,MATCH('Energy use'!AC$2,'CEADS-2019'!$B$48:$X$48,0),FALSE)</f>
        <v>0</v>
      </c>
      <c r="AD6" s="47">
        <f>AD$4*VLOOKUP($C6,'CEADS-2019'!$B$48:$X$89,MATCH('Energy use'!AD$2,'CEADS-2019'!$B$48:$X$48,0),FALSE)</f>
        <v>0</v>
      </c>
      <c r="AE6" s="47">
        <f>$AE$4*VLOOKUP(C6,'heat allocation-2019'!$A$3:$AF$48,MATCH($AE$2,'heat allocation-2019'!$A$3:$AF$3,0),FALSE)</f>
        <v>69.704583655973053</v>
      </c>
      <c r="AF6" s="69">
        <f>VLOOKUP(C6, 'Electricity Consumption-2019'!$A$1:$AH$42, MATCH("上海", 'Electricity Consumption-2019'!$A$1:$AH$1, 0), FALSE)/10000</f>
        <v>3.0000000000000001E-3</v>
      </c>
      <c r="AG6" s="385">
        <f>VLOOKUP($C6,'CEADS-2019'!$B$48:$X$88,MATCH('Energy use'!AG$2,'CEADS-2019'!$B$48:$X$48,0),FALSE)*$AG$4</f>
        <v>0</v>
      </c>
      <c r="AI6" s="527"/>
      <c r="AJ6" s="530"/>
      <c r="AK6" s="530"/>
      <c r="AL6" s="530"/>
      <c r="AM6" s="530"/>
      <c r="AN6" s="530"/>
      <c r="AO6" s="530"/>
      <c r="AP6" s="530"/>
      <c r="AQ6" s="530"/>
      <c r="AR6" s="530"/>
      <c r="AS6" s="530"/>
    </row>
    <row r="7" spans="1:45" ht="13.9" customHeight="1">
      <c r="A7" s="32" t="str">
        <f>VLOOKUP($C7,'Sector matching'!$B$1:$C$43,2,0)</f>
        <v>other mining and quarrying 07T08</v>
      </c>
      <c r="B7" s="47" t="s">
        <v>120</v>
      </c>
      <c r="C7" s="38" t="s">
        <v>121</v>
      </c>
      <c r="D7" s="69">
        <f>VLOOKUP($C7,'CEADS-2019'!$B$48:$S$88,MATCH('Energy use'!D$2,'CEADS-2019'!$B$48:$X$48,0),FALSE)*'Energy use'!D$4</f>
        <v>0</v>
      </c>
      <c r="E7" s="69"/>
      <c r="F7" s="69"/>
      <c r="G7" s="69"/>
      <c r="H7" s="69"/>
      <c r="I7" s="69">
        <f>VLOOKUP($C7,'CEADS-2019'!$B$48:$S$88,MATCH('Energy use'!I$2,'CEADS-2019'!$B$48:$X$48,0),FALSE)*'Energy use'!I$4</f>
        <v>0</v>
      </c>
      <c r="J7" s="69">
        <f>VLOOKUP($C7,'CEADS-2019'!$B$48:$S$88,MATCH('Energy use'!J$2,'CEADS-2019'!$B$48:$X$48,0),FALSE)*'Energy use'!J$4</f>
        <v>0</v>
      </c>
      <c r="K7" s="69"/>
      <c r="L7" s="69"/>
      <c r="M7" s="69">
        <f>VLOOKUP($C7,'CEADS-2019'!$B$48:$S$88,MATCH('Energy use'!M$2,'CEADS-2019'!$B$48:$X$48,0),FALSE)*'Energy use'!M$4</f>
        <v>0</v>
      </c>
      <c r="N7" s="69">
        <f>VLOOKUP($C7,'CEADS-2019'!$B$48:$S$88,MATCH('Energy use'!N$2,'CEADS-2019'!$B$48:$X$48,0),FALSE)*'Energy use'!N$4</f>
        <v>0</v>
      </c>
      <c r="O7" s="69">
        <f>VLOOKUP($C7,'CEADS-2019'!$B$48:$S$88,MATCH('Energy use'!O$2,'CEADS-2019'!$B$48:$X$48,0),FALSE)*'Energy use'!O$4</f>
        <v>0</v>
      </c>
      <c r="P7" s="69">
        <f>VLOOKUP($C7,'CEADS-2019'!$B$48:$S$88,MATCH('Energy use'!P$2,'CEADS-2019'!$B$48:$X$48,0),FALSE)*'Energy use'!P$4</f>
        <v>0</v>
      </c>
      <c r="Q7" s="69">
        <f>VLOOKUP($C7,'CEADS-2019'!$B$48:$S$88,MATCH('Energy use'!Q$2,'CEADS-2019'!$B$48:$X$48,0),FALSE)*'Energy use'!Q$4</f>
        <v>0</v>
      </c>
      <c r="R7" s="69">
        <f>VLOOKUP($C7,'CEADS-2019'!$B$48:$S$88,MATCH('Energy use'!R$2,'CEADS-2019'!$B$48:$X$48,0),FALSE)*'Energy use'!R$4</f>
        <v>0</v>
      </c>
      <c r="S7" s="69">
        <f>VLOOKUP($C7,'CEADS-2019'!$B$48:$S$88,MATCH('Energy use'!S$2,'CEADS-2019'!$B$48:$X$48,0),FALSE)*'Energy use'!S$4</f>
        <v>0</v>
      </c>
      <c r="T7" s="69"/>
      <c r="U7" s="69"/>
      <c r="V7" s="69"/>
      <c r="W7" s="69"/>
      <c r="X7" s="69"/>
      <c r="Y7" s="69"/>
      <c r="Z7" s="69">
        <f>VLOOKUP($C7,'CEADS-2019'!$B$48:$S$88,MATCH('Energy use'!Z$2,'CEADS-2019'!$B$48:$X$48,0),FALSE)*'Energy use'!Z$4</f>
        <v>0</v>
      </c>
      <c r="AA7" s="69">
        <f>VLOOKUP($C7,'CEADS-2019'!$B$48:$S$88,MATCH('Energy use'!AA$2,'CEADS-2019'!$B$48:$X$48,0),FALSE)*'Energy use'!AA$4</f>
        <v>0</v>
      </c>
      <c r="AB7" s="69">
        <f>VLOOKUP($C7,'CEADS-2019'!$B$48:$S$88,MATCH('Energy use'!AB$2,'CEADS-2019'!$B$48:$X$48,0),FALSE)*'Energy use'!AB$4</f>
        <v>0</v>
      </c>
      <c r="AC7" s="47">
        <f>AC$4*VLOOKUP($C7,'CEADS-2019'!$B$48:$X$89,MATCH('Energy use'!AC$2,'CEADS-2019'!$B$48:$X$48,0),FALSE)</f>
        <v>0</v>
      </c>
      <c r="AD7" s="47">
        <f>AD$4*VLOOKUP($C7,'CEADS-2019'!$B$48:$X$89,MATCH('Energy use'!AD$2,'CEADS-2019'!$B$48:$X$48,0),FALSE)</f>
        <v>0</v>
      </c>
      <c r="AE7" s="47">
        <f>$AE$4*VLOOKUP(C7,'heat allocation-2019'!$A$3:$AF$48,MATCH($AE$2,'heat allocation-2019'!$A$3:$AF$3,0),FALSE)</f>
        <v>4.0682291217582334</v>
      </c>
      <c r="AF7" s="69">
        <f>VLOOKUP(C7, 'Electricity Consumption-2019'!$A$1:$AH$42, MATCH("上海", 'Electricity Consumption-2019'!$A$1:$AH$1, 0), FALSE)/10000</f>
        <v>0</v>
      </c>
      <c r="AG7" s="385">
        <f>VLOOKUP($C7,'CEADS-2019'!$B$48:$X$88,MATCH('Energy use'!AG$2,'CEADS-2019'!$B$48:$X$48,0),FALSE)*$AG$4</f>
        <v>0</v>
      </c>
      <c r="AI7" s="36">
        <v>3</v>
      </c>
      <c r="AJ7" s="527" t="s">
        <v>488</v>
      </c>
      <c r="AK7" s="527"/>
      <c r="AL7" s="527"/>
      <c r="AM7" s="527"/>
      <c r="AN7" s="527"/>
      <c r="AO7" s="527"/>
      <c r="AP7" s="527"/>
      <c r="AQ7" s="527"/>
      <c r="AR7" s="527"/>
      <c r="AS7" s="527"/>
    </row>
    <row r="8" spans="1:45" ht="13.9" customHeight="1">
      <c r="A8" s="32" t="str">
        <f>VLOOKUP($C8,'Sector matching'!$B$1:$C$43,2,0)</f>
        <v>other mining and quarrying 07T08</v>
      </c>
      <c r="B8" s="47" t="s">
        <v>122</v>
      </c>
      <c r="C8" s="38" t="s">
        <v>123</v>
      </c>
      <c r="D8" s="69">
        <f>VLOOKUP($C8,'CEADS-2019'!$B$48:$S$88,MATCH('Energy use'!D$2,'CEADS-2019'!$B$48:$X$48,0),FALSE)*'Energy use'!D$4</f>
        <v>0</v>
      </c>
      <c r="E8" s="69"/>
      <c r="F8" s="69"/>
      <c r="G8" s="69"/>
      <c r="H8" s="69"/>
      <c r="I8" s="69">
        <f>VLOOKUP($C8,'CEADS-2019'!$B$48:$S$88,MATCH('Energy use'!I$2,'CEADS-2019'!$B$48:$X$48,0),FALSE)*'Energy use'!I$4</f>
        <v>0</v>
      </c>
      <c r="J8" s="69">
        <f>VLOOKUP($C8,'CEADS-2019'!$B$48:$S$88,MATCH('Energy use'!J$2,'CEADS-2019'!$B$48:$X$48,0),FALSE)*'Energy use'!J$4</f>
        <v>0</v>
      </c>
      <c r="K8" s="69"/>
      <c r="L8" s="69"/>
      <c r="M8" s="69">
        <f>VLOOKUP($C8,'CEADS-2019'!$B$48:$S$88,MATCH('Energy use'!M$2,'CEADS-2019'!$B$48:$X$48,0),FALSE)*'Energy use'!M$4</f>
        <v>0</v>
      </c>
      <c r="N8" s="69">
        <f>VLOOKUP($C8,'CEADS-2019'!$B$48:$S$88,MATCH('Energy use'!N$2,'CEADS-2019'!$B$48:$X$48,0),FALSE)*'Energy use'!N$4</f>
        <v>0</v>
      </c>
      <c r="O8" s="69">
        <f>VLOOKUP($C8,'CEADS-2019'!$B$48:$S$88,MATCH('Energy use'!O$2,'CEADS-2019'!$B$48:$X$48,0),FALSE)*'Energy use'!O$4</f>
        <v>0</v>
      </c>
      <c r="P8" s="69">
        <f>VLOOKUP($C8,'CEADS-2019'!$B$48:$S$88,MATCH('Energy use'!P$2,'CEADS-2019'!$B$48:$X$48,0),FALSE)*'Energy use'!P$4</f>
        <v>0</v>
      </c>
      <c r="Q8" s="69">
        <f>VLOOKUP($C8,'CEADS-2019'!$B$48:$S$88,MATCH('Energy use'!Q$2,'CEADS-2019'!$B$48:$X$48,0),FALSE)*'Energy use'!Q$4</f>
        <v>0</v>
      </c>
      <c r="R8" s="69">
        <f>VLOOKUP($C8,'CEADS-2019'!$B$48:$S$88,MATCH('Energy use'!R$2,'CEADS-2019'!$B$48:$X$48,0),FALSE)*'Energy use'!R$4</f>
        <v>0</v>
      </c>
      <c r="S8" s="69">
        <f>VLOOKUP($C8,'CEADS-2019'!$B$48:$S$88,MATCH('Energy use'!S$2,'CEADS-2019'!$B$48:$X$48,0),FALSE)*'Energy use'!S$4</f>
        <v>0</v>
      </c>
      <c r="T8" s="69"/>
      <c r="U8" s="69"/>
      <c r="V8" s="69"/>
      <c r="W8" s="69"/>
      <c r="X8" s="69"/>
      <c r="Y8" s="69"/>
      <c r="Z8" s="69">
        <f>VLOOKUP($C8,'CEADS-2019'!$B$48:$S$88,MATCH('Energy use'!Z$2,'CEADS-2019'!$B$48:$X$48,0),FALSE)*'Energy use'!Z$4</f>
        <v>0</v>
      </c>
      <c r="AA8" s="69">
        <f>VLOOKUP($C8,'CEADS-2019'!$B$48:$S$88,MATCH('Energy use'!AA$2,'CEADS-2019'!$B$48:$X$48,0),FALSE)*'Energy use'!AA$4</f>
        <v>0</v>
      </c>
      <c r="AB8" s="69">
        <f>VLOOKUP($C8,'CEADS-2019'!$B$48:$S$88,MATCH('Energy use'!AB$2,'CEADS-2019'!$B$48:$X$48,0),FALSE)*'Energy use'!AB$4</f>
        <v>0</v>
      </c>
      <c r="AC8" s="47">
        <f>AC$4*VLOOKUP($C8,'CEADS-2019'!$B$48:$X$89,MATCH('Energy use'!AC$2,'CEADS-2019'!$B$48:$X$48,0),FALSE)</f>
        <v>0</v>
      </c>
      <c r="AD8" s="47">
        <f>AD$4*VLOOKUP($C8,'CEADS-2019'!$B$48:$X$89,MATCH('Energy use'!AD$2,'CEADS-2019'!$B$48:$X$48,0),FALSE)</f>
        <v>0</v>
      </c>
      <c r="AE8" s="47">
        <f>$AE$4*VLOOKUP(C8,'heat allocation-2019'!$A$3:$AF$48,MATCH($AE$2,'heat allocation-2019'!$A$3:$AF$3,0),FALSE)</f>
        <v>2.2580365153144679E-3</v>
      </c>
      <c r="AF8" s="69">
        <f>VLOOKUP(C8, 'Electricity Consumption-2019'!$A$1:$AH$42, MATCH("上海", 'Electricity Consumption-2019'!$A$1:$AH$1, 0), FALSE)/10000</f>
        <v>2.41E-2</v>
      </c>
      <c r="AG8" s="385">
        <f>VLOOKUP($C8,'CEADS-2019'!$B$48:$X$88,MATCH('Energy use'!AG$2,'CEADS-2019'!$B$48:$X$48,0),FALSE)*$AG$4</f>
        <v>0</v>
      </c>
      <c r="AI8" s="527">
        <v>4</v>
      </c>
      <c r="AJ8" s="528" t="s">
        <v>783</v>
      </c>
      <c r="AK8" s="528"/>
      <c r="AL8" s="528"/>
      <c r="AM8" s="528"/>
      <c r="AN8" s="528"/>
      <c r="AO8" s="528"/>
      <c r="AP8" s="528"/>
      <c r="AQ8" s="528"/>
      <c r="AR8" s="528"/>
      <c r="AS8" s="528"/>
    </row>
    <row r="9" spans="1:45">
      <c r="A9" s="32" t="str">
        <f>VLOOKUP($C9,'Sector matching'!$B$1:$C$43,2,0)</f>
        <v>other mining and quarrying 07T08</v>
      </c>
      <c r="B9" s="47" t="s">
        <v>124</v>
      </c>
      <c r="C9" s="38" t="s">
        <v>125</v>
      </c>
      <c r="D9" s="69">
        <f>VLOOKUP($C9,'CEADS-2019'!$B$48:$S$88,MATCH('Energy use'!D$2,'CEADS-2019'!$B$48:$X$48,0),FALSE)*'Energy use'!D$4</f>
        <v>0</v>
      </c>
      <c r="E9" s="69"/>
      <c r="F9" s="69"/>
      <c r="G9" s="69"/>
      <c r="H9" s="69"/>
      <c r="I9" s="69">
        <f>VLOOKUP($C9,'CEADS-2019'!$B$48:$S$88,MATCH('Energy use'!I$2,'CEADS-2019'!$B$48:$X$48,0),FALSE)*'Energy use'!I$4</f>
        <v>0</v>
      </c>
      <c r="J9" s="69">
        <f>VLOOKUP($C9,'CEADS-2019'!$B$48:$S$88,MATCH('Energy use'!J$2,'CEADS-2019'!$B$48:$X$48,0),FALSE)*'Energy use'!J$4</f>
        <v>0</v>
      </c>
      <c r="K9" s="69"/>
      <c r="L9" s="69"/>
      <c r="M9" s="69">
        <f>VLOOKUP($C9,'CEADS-2019'!$B$48:$S$88,MATCH('Energy use'!M$2,'CEADS-2019'!$B$48:$X$48,0),FALSE)*'Energy use'!M$4</f>
        <v>0</v>
      </c>
      <c r="N9" s="69">
        <f>VLOOKUP($C9,'CEADS-2019'!$B$48:$S$88,MATCH('Energy use'!N$2,'CEADS-2019'!$B$48:$X$48,0),FALSE)*'Energy use'!N$4</f>
        <v>0</v>
      </c>
      <c r="O9" s="69">
        <f>VLOOKUP($C9,'CEADS-2019'!$B$48:$S$88,MATCH('Energy use'!O$2,'CEADS-2019'!$B$48:$X$48,0),FALSE)*'Energy use'!O$4</f>
        <v>0</v>
      </c>
      <c r="P9" s="69">
        <f>VLOOKUP($C9,'CEADS-2019'!$B$48:$S$88,MATCH('Energy use'!P$2,'CEADS-2019'!$B$48:$X$48,0),FALSE)*'Energy use'!P$4</f>
        <v>0</v>
      </c>
      <c r="Q9" s="69">
        <f>VLOOKUP($C9,'CEADS-2019'!$B$48:$S$88,MATCH('Energy use'!Q$2,'CEADS-2019'!$B$48:$X$48,0),FALSE)*'Energy use'!Q$4</f>
        <v>0</v>
      </c>
      <c r="R9" s="69">
        <f>VLOOKUP($C9,'CEADS-2019'!$B$48:$S$88,MATCH('Energy use'!R$2,'CEADS-2019'!$B$48:$X$48,0),FALSE)*'Energy use'!R$4</f>
        <v>0</v>
      </c>
      <c r="S9" s="69">
        <f>VLOOKUP($C9,'CEADS-2019'!$B$48:$S$88,MATCH('Energy use'!S$2,'CEADS-2019'!$B$48:$X$48,0),FALSE)*'Energy use'!S$4</f>
        <v>0</v>
      </c>
      <c r="T9" s="69"/>
      <c r="U9" s="69"/>
      <c r="V9" s="69"/>
      <c r="W9" s="69"/>
      <c r="X9" s="69"/>
      <c r="Y9" s="69"/>
      <c r="Z9" s="69">
        <f>VLOOKUP($C9,'CEADS-2019'!$B$48:$S$88,MATCH('Energy use'!Z$2,'CEADS-2019'!$B$48:$X$48,0),FALSE)*'Energy use'!Z$4</f>
        <v>0</v>
      </c>
      <c r="AA9" s="69">
        <f>VLOOKUP($C9,'CEADS-2019'!$B$48:$S$88,MATCH('Energy use'!AA$2,'CEADS-2019'!$B$48:$X$48,0),FALSE)*'Energy use'!AA$4</f>
        <v>0</v>
      </c>
      <c r="AB9" s="69">
        <f>VLOOKUP($C9,'CEADS-2019'!$B$48:$S$88,MATCH('Energy use'!AB$2,'CEADS-2019'!$B$48:$X$48,0),FALSE)*'Energy use'!AB$4</f>
        <v>0</v>
      </c>
      <c r="AC9" s="47">
        <f>AC$4*VLOOKUP($C9,'CEADS-2019'!$B$48:$X$89,MATCH('Energy use'!AC$2,'CEADS-2019'!$B$48:$X$48,0),FALSE)</f>
        <v>0</v>
      </c>
      <c r="AD9" s="47">
        <f>AD$4*VLOOKUP($C9,'CEADS-2019'!$B$48:$X$89,MATCH('Energy use'!AD$2,'CEADS-2019'!$B$48:$X$48,0),FALSE)</f>
        <v>0</v>
      </c>
      <c r="AE9" s="47">
        <f>$AE$4*VLOOKUP(C9,'heat allocation-2019'!$A$3:$AF$48,MATCH($AE$2,'heat allocation-2019'!$A$3:$AF$3,0),FALSE)</f>
        <v>56.393458398194255</v>
      </c>
      <c r="AF9" s="69">
        <f>VLOOKUP(C9, 'Electricity Consumption-2019'!$A$1:$AH$42, MATCH("上海", 'Electricity Consumption-2019'!$A$1:$AH$1, 0), FALSE)/10000</f>
        <v>8.5500000000000007E-2</v>
      </c>
      <c r="AG9" s="385">
        <f>VLOOKUP($C9,'CEADS-2019'!$B$48:$X$88,MATCH('Energy use'!AG$2,'CEADS-2019'!$B$48:$X$48,0),FALSE)*$AG$4</f>
        <v>0</v>
      </c>
      <c r="AI9" s="527"/>
      <c r="AJ9" s="528"/>
      <c r="AK9" s="528"/>
      <c r="AL9" s="528"/>
      <c r="AM9" s="528"/>
      <c r="AN9" s="528"/>
      <c r="AO9" s="528"/>
      <c r="AP9" s="528"/>
      <c r="AQ9" s="528"/>
      <c r="AR9" s="528"/>
      <c r="AS9" s="528"/>
    </row>
    <row r="10" spans="1:45">
      <c r="A10" s="32" t="str">
        <f>VLOOKUP($C10,'Sector matching'!$B$1:$C$43,2,0)</f>
        <v>Mining Support Service Activities 09</v>
      </c>
      <c r="B10" s="47" t="s">
        <v>126</v>
      </c>
      <c r="C10" s="38" t="s">
        <v>127</v>
      </c>
      <c r="D10" s="69">
        <f>VLOOKUP($C10,'CEADS-2019'!$B$48:$S$88,MATCH('Energy use'!D$2,'CEADS-2019'!$B$48:$X$48,0),FALSE)*'Energy use'!D$4</f>
        <v>0</v>
      </c>
      <c r="E10" s="69"/>
      <c r="F10" s="69"/>
      <c r="G10" s="69"/>
      <c r="H10" s="69"/>
      <c r="I10" s="69">
        <f>VLOOKUP($C10,'CEADS-2019'!$B$48:$S$88,MATCH('Energy use'!I$2,'CEADS-2019'!$B$48:$X$48,0),FALSE)*'Energy use'!I$4</f>
        <v>0</v>
      </c>
      <c r="J10" s="69">
        <f>VLOOKUP($C10,'CEADS-2019'!$B$48:$S$88,MATCH('Energy use'!J$2,'CEADS-2019'!$B$48:$X$48,0),FALSE)*'Energy use'!J$4</f>
        <v>0</v>
      </c>
      <c r="K10" s="69"/>
      <c r="L10" s="69"/>
      <c r="M10" s="69">
        <f>VLOOKUP($C10,'CEADS-2019'!$B$48:$S$88,MATCH('Energy use'!M$2,'CEADS-2019'!$B$48:$X$48,0),FALSE)*'Energy use'!M$4</f>
        <v>0</v>
      </c>
      <c r="N10" s="69">
        <f>VLOOKUP($C10,'CEADS-2019'!$B$48:$S$88,MATCH('Energy use'!N$2,'CEADS-2019'!$B$48:$X$48,0),FALSE)*'Energy use'!N$4</f>
        <v>0</v>
      </c>
      <c r="O10" s="69">
        <f>VLOOKUP($C10,'CEADS-2019'!$B$48:$S$88,MATCH('Energy use'!O$2,'CEADS-2019'!$B$48:$X$48,0),FALSE)*'Energy use'!O$4</f>
        <v>0</v>
      </c>
      <c r="P10" s="69">
        <f>VLOOKUP($C10,'CEADS-2019'!$B$48:$S$88,MATCH('Energy use'!P$2,'CEADS-2019'!$B$48:$X$48,0),FALSE)*'Energy use'!P$4</f>
        <v>0</v>
      </c>
      <c r="Q10" s="69">
        <f>VLOOKUP($C10,'CEADS-2019'!$B$48:$S$88,MATCH('Energy use'!Q$2,'CEADS-2019'!$B$48:$X$48,0),FALSE)*'Energy use'!Q$4</f>
        <v>0</v>
      </c>
      <c r="R10" s="69">
        <f>VLOOKUP($C10,'CEADS-2019'!$B$48:$S$88,MATCH('Energy use'!R$2,'CEADS-2019'!$B$48:$X$48,0),FALSE)*'Energy use'!R$4</f>
        <v>0</v>
      </c>
      <c r="S10" s="69">
        <f>VLOOKUP($C10,'CEADS-2019'!$B$48:$S$88,MATCH('Energy use'!S$2,'CEADS-2019'!$B$48:$X$48,0),FALSE)*'Energy use'!S$4</f>
        <v>0</v>
      </c>
      <c r="T10" s="69"/>
      <c r="U10" s="69"/>
      <c r="V10" s="69"/>
      <c r="W10" s="69"/>
      <c r="X10" s="69"/>
      <c r="Y10" s="69"/>
      <c r="Z10" s="69">
        <f>VLOOKUP($C10,'CEADS-2019'!$B$48:$S$88,MATCH('Energy use'!Z$2,'CEADS-2019'!$B$48:$X$48,0),FALSE)*'Energy use'!Z$4</f>
        <v>0</v>
      </c>
      <c r="AA10" s="69">
        <f>VLOOKUP($C10,'CEADS-2019'!$B$48:$S$88,MATCH('Energy use'!AA$2,'CEADS-2019'!$B$48:$X$48,0),FALSE)*'Energy use'!AA$4</f>
        <v>0</v>
      </c>
      <c r="AB10" s="69">
        <f>VLOOKUP($C10,'CEADS-2019'!$B$48:$S$88,MATCH('Energy use'!AB$2,'CEADS-2019'!$B$48:$X$48,0),FALSE)*'Energy use'!AB$4</f>
        <v>0</v>
      </c>
      <c r="AC10" s="47">
        <f>AC$4*VLOOKUP($C10,'CEADS-2019'!$B$48:$X$89,MATCH('Energy use'!AC$2,'CEADS-2019'!$B$48:$X$48,0),FALSE)</f>
        <v>0</v>
      </c>
      <c r="AD10" s="47">
        <f>AD$4*VLOOKUP($C10,'CEADS-2019'!$B$48:$X$89,MATCH('Energy use'!AD$2,'CEADS-2019'!$B$48:$X$48,0),FALSE)</f>
        <v>0</v>
      </c>
      <c r="AE10" s="47">
        <f>$AE$4*VLOOKUP(C10,'heat allocation-2019'!$A$3:$AF$48,MATCH($AE$2,'heat allocation-2019'!$A$3:$AF$3,0),FALSE)</f>
        <v>0</v>
      </c>
      <c r="AF10" s="69">
        <f>VLOOKUP(C10, 'Electricity Consumption-2019'!$A$1:$AH$42, MATCH("上海", 'Electricity Consumption-2019'!$A$1:$AH$1, 0), FALSE)/10000</f>
        <v>0.29970000000000002</v>
      </c>
      <c r="AG10" s="385">
        <f>VLOOKUP($C10,'CEADS-2019'!$B$48:$X$88,MATCH('Energy use'!AG$2,'CEADS-2019'!$B$48:$X$48,0),FALSE)*$AG$4</f>
        <v>0</v>
      </c>
    </row>
    <row r="11" spans="1:45">
      <c r="A11" s="32" t="str">
        <f>VLOOKUP($C11,'Sector matching'!$B$1:$C$43,2,0)</f>
        <v>food beverage and tobacco 10T12</v>
      </c>
      <c r="B11" s="47" t="s">
        <v>128</v>
      </c>
      <c r="C11" s="38" t="s">
        <v>129</v>
      </c>
      <c r="D11" s="69">
        <f>VLOOKUP($C11,'CEADS-2019'!$B$48:$S$88,MATCH('Energy use'!D$2,'CEADS-2019'!$B$48:$X$48,0),FALSE)*'Energy use'!D$4</f>
        <v>4.16428723378539</v>
      </c>
      <c r="E11" s="69"/>
      <c r="F11" s="69"/>
      <c r="G11" s="69"/>
      <c r="H11" s="69"/>
      <c r="I11" s="69">
        <f>VLOOKUP($C11,'CEADS-2019'!$B$48:$S$88,MATCH('Energy use'!I$2,'CEADS-2019'!$B$48:$X$48,0),FALSE)*'Energy use'!I$4</f>
        <v>0</v>
      </c>
      <c r="J11" s="69">
        <f>VLOOKUP($C11,'CEADS-2019'!$B$48:$S$88,MATCH('Energy use'!J$2,'CEADS-2019'!$B$48:$X$48,0),FALSE)*'Energy use'!J$4</f>
        <v>0</v>
      </c>
      <c r="K11" s="69"/>
      <c r="L11" s="69"/>
      <c r="M11" s="69">
        <f>VLOOKUP($C11,'CEADS-2019'!$B$48:$S$88,MATCH('Energy use'!M$2,'CEADS-2019'!$B$48:$X$48,0),FALSE)*'Energy use'!M$4</f>
        <v>0</v>
      </c>
      <c r="N11" s="69">
        <f>VLOOKUP($C11,'CEADS-2019'!$B$48:$S$88,MATCH('Energy use'!N$2,'CEADS-2019'!$B$48:$X$48,0),FALSE)*'Energy use'!N$4</f>
        <v>0</v>
      </c>
      <c r="O11" s="69">
        <f>VLOOKUP($C11,'CEADS-2019'!$B$48:$S$88,MATCH('Energy use'!O$2,'CEADS-2019'!$B$48:$X$48,0),FALSE)*'Energy use'!O$4</f>
        <v>0</v>
      </c>
      <c r="P11" s="69">
        <f>VLOOKUP($C11,'CEADS-2019'!$B$48:$S$88,MATCH('Energy use'!P$2,'CEADS-2019'!$B$48:$X$48,0),FALSE)*'Energy use'!P$4</f>
        <v>0.13248349124318115</v>
      </c>
      <c r="Q11" s="69">
        <f>VLOOKUP($C11,'CEADS-2019'!$B$48:$S$88,MATCH('Energy use'!Q$2,'CEADS-2019'!$B$48:$X$48,0),FALSE)*'Energy use'!Q$4</f>
        <v>0</v>
      </c>
      <c r="R11" s="69">
        <f>VLOOKUP($C11,'CEADS-2019'!$B$48:$S$88,MATCH('Energy use'!R$2,'CEADS-2019'!$B$48:$X$48,0),FALSE)*'Energy use'!R$4</f>
        <v>0.38790486664833684</v>
      </c>
      <c r="S11" s="69">
        <f>VLOOKUP($C11,'CEADS-2019'!$B$48:$S$88,MATCH('Energy use'!S$2,'CEADS-2019'!$B$48:$X$48,0),FALSE)*'Energy use'!S$4</f>
        <v>1.698609179415856E-2</v>
      </c>
      <c r="T11" s="69"/>
      <c r="U11" s="69"/>
      <c r="V11" s="69"/>
      <c r="W11" s="69"/>
      <c r="X11" s="69"/>
      <c r="Y11" s="69"/>
      <c r="Z11" s="69">
        <f>VLOOKUP($C11,'CEADS-2019'!$B$48:$S$88,MATCH('Energy use'!Z$2,'CEADS-2019'!$B$48:$X$48,0),FALSE)*'Energy use'!Z$4</f>
        <v>1.4906898386238649E-2</v>
      </c>
      <c r="AA11" s="69">
        <f>VLOOKUP($C11,'CEADS-2019'!$B$48:$S$88,MATCH('Energy use'!AA$2,'CEADS-2019'!$B$48:$X$48,0),FALSE)*'Energy use'!AA$4</f>
        <v>0</v>
      </c>
      <c r="AB11" s="69">
        <f>VLOOKUP($C11,'CEADS-2019'!$B$48:$S$88,MATCH('Energy use'!AB$2,'CEADS-2019'!$B$48:$X$48,0),FALSE)*'Energy use'!AB$4</f>
        <v>7.3631586629689053E-3</v>
      </c>
      <c r="AC11" s="47">
        <f>AC$4*VLOOKUP($C11,'CEADS-2019'!$B$48:$X$89,MATCH('Energy use'!AC$2,'CEADS-2019'!$B$48:$X$48,0),FALSE)</f>
        <v>5.5684870188003548E-2</v>
      </c>
      <c r="AD11" s="47">
        <f>AD$4*VLOOKUP($C11,'CEADS-2019'!$B$48:$X$89,MATCH('Energy use'!AD$2,'CEADS-2019'!$B$48:$X$48,0),FALSE)</f>
        <v>6.7144136078782397E-3</v>
      </c>
      <c r="AE11" s="47">
        <f>$AE$4*VLOOKUP(C11,'heat allocation-2019'!$A$3:$AF$48,MATCH($AE$2,'heat allocation-2019'!$A$3:$AF$3,0),FALSE)</f>
        <v>191.06275617154913</v>
      </c>
      <c r="AF11" s="69">
        <f>VLOOKUP(C11, 'Electricity Consumption-2019'!$A$1:$AH$42, MATCH("上海", 'Electricity Consumption-2019'!$A$1:$AH$1, 0), FALSE)/10000</f>
        <v>3.9468000000000001</v>
      </c>
      <c r="AG11" s="385">
        <f>VLOOKUP($C11,'CEADS-2019'!$B$48:$X$88,MATCH('Energy use'!AG$2,'CEADS-2019'!$B$48:$X$48,0),FALSE)*$AG$4</f>
        <v>0</v>
      </c>
      <c r="AI11" s="538">
        <v>1</v>
      </c>
      <c r="AJ11" s="539"/>
      <c r="AK11" s="539"/>
      <c r="AL11" s="539"/>
      <c r="AM11" s="539"/>
      <c r="AN11" s="539"/>
      <c r="AO11" s="539" t="s">
        <v>514</v>
      </c>
      <c r="AP11" s="539"/>
      <c r="AQ11" s="539"/>
      <c r="AR11" s="45" t="s">
        <v>489</v>
      </c>
      <c r="AS11" s="148"/>
    </row>
    <row r="12" spans="1:45">
      <c r="A12" s="32" t="str">
        <f>VLOOKUP($C12,'Sector matching'!$B$1:$C$43,2,0)</f>
        <v>food beverage and tobacco 10T12</v>
      </c>
      <c r="B12" s="47" t="s">
        <v>130</v>
      </c>
      <c r="C12" s="38" t="s">
        <v>131</v>
      </c>
      <c r="D12" s="69">
        <f>VLOOKUP($C12,'CEADS-2019'!$B$48:$S$88,MATCH('Energy use'!D$2,'CEADS-2019'!$B$48:$X$48,0),FALSE)*'Energy use'!D$4</f>
        <v>2.1322933739454166</v>
      </c>
      <c r="E12" s="69"/>
      <c r="F12" s="69"/>
      <c r="G12" s="69"/>
      <c r="H12" s="69"/>
      <c r="I12" s="69">
        <f>VLOOKUP($C12,'CEADS-2019'!$B$48:$S$88,MATCH('Energy use'!I$2,'CEADS-2019'!$B$48:$X$48,0),FALSE)*'Energy use'!I$4</f>
        <v>0</v>
      </c>
      <c r="J12" s="69">
        <f>VLOOKUP($C12,'CEADS-2019'!$B$48:$S$88,MATCH('Energy use'!J$2,'CEADS-2019'!$B$48:$X$48,0),FALSE)*'Energy use'!J$4</f>
        <v>0</v>
      </c>
      <c r="K12" s="69"/>
      <c r="L12" s="69"/>
      <c r="M12" s="69">
        <f>VLOOKUP($C12,'CEADS-2019'!$B$48:$S$88,MATCH('Energy use'!M$2,'CEADS-2019'!$B$48:$X$48,0),FALSE)*'Energy use'!M$4</f>
        <v>0</v>
      </c>
      <c r="N12" s="69">
        <f>VLOOKUP($C12,'CEADS-2019'!$B$48:$S$88,MATCH('Energy use'!N$2,'CEADS-2019'!$B$48:$X$48,0),FALSE)*'Energy use'!N$4</f>
        <v>0</v>
      </c>
      <c r="O12" s="69">
        <f>VLOOKUP($C12,'CEADS-2019'!$B$48:$S$88,MATCH('Energy use'!O$2,'CEADS-2019'!$B$48:$X$48,0),FALSE)*'Energy use'!O$4</f>
        <v>0</v>
      </c>
      <c r="P12" s="69">
        <f>VLOOKUP($C12,'CEADS-2019'!$B$48:$S$88,MATCH('Energy use'!P$2,'CEADS-2019'!$B$48:$X$48,0),FALSE)*'Energy use'!P$4</f>
        <v>0.29335630203847235</v>
      </c>
      <c r="Q12" s="69">
        <f>VLOOKUP($C12,'CEADS-2019'!$B$48:$S$88,MATCH('Energy use'!Q$2,'CEADS-2019'!$B$48:$X$48,0),FALSE)*'Energy use'!Q$4</f>
        <v>0</v>
      </c>
      <c r="R12" s="69">
        <f>VLOOKUP($C12,'CEADS-2019'!$B$48:$S$88,MATCH('Energy use'!R$2,'CEADS-2019'!$B$48:$X$48,0),FALSE)*'Energy use'!R$4</f>
        <v>1.4139758042342616</v>
      </c>
      <c r="S12" s="69">
        <f>VLOOKUP($C12,'CEADS-2019'!$B$48:$S$88,MATCH('Energy use'!S$2,'CEADS-2019'!$B$48:$X$48,0),FALSE)*'Energy use'!S$4</f>
        <v>9.6746870653685674E-2</v>
      </c>
      <c r="T12" s="69"/>
      <c r="U12" s="69"/>
      <c r="V12" s="69"/>
      <c r="W12" s="69"/>
      <c r="X12" s="69"/>
      <c r="Y12" s="69"/>
      <c r="Z12" s="69">
        <f>VLOOKUP($C12,'CEADS-2019'!$B$48:$S$88,MATCH('Energy use'!Z$2,'CEADS-2019'!$B$48:$X$48,0),FALSE)*'Energy use'!Z$4</f>
        <v>8.9441390317432048E-2</v>
      </c>
      <c r="AA12" s="69">
        <f>VLOOKUP($C12,'CEADS-2019'!$B$48:$S$88,MATCH('Energy use'!AA$2,'CEADS-2019'!$B$48:$X$48,0),FALSE)*'Energy use'!AA$4</f>
        <v>0</v>
      </c>
      <c r="AB12" s="69">
        <f>VLOOKUP($C12,'CEADS-2019'!$B$48:$S$88,MATCH('Energy use'!AB$2,'CEADS-2019'!$B$48:$X$48,0),FALSE)*'Energy use'!AB$4</f>
        <v>2.9452634651875569E-3</v>
      </c>
      <c r="AC12" s="47">
        <f>AC$4*VLOOKUP($C12,'CEADS-2019'!$B$48:$X$89,MATCH('Energy use'!AC$2,'CEADS-2019'!$B$48:$X$48,0),FALSE)</f>
        <v>0.66821844225604232</v>
      </c>
      <c r="AD12" s="47">
        <f>AD$4*VLOOKUP($C12,'CEADS-2019'!$B$48:$X$89,MATCH('Energy use'!AD$2,'CEADS-2019'!$B$48:$X$48,0),FALSE)</f>
        <v>8.0572963294538849E-2</v>
      </c>
      <c r="AE12" s="47">
        <f>$AE$4*VLOOKUP(C12,'heat allocation-2019'!$A$3:$AF$48,MATCH($AE$2,'heat allocation-2019'!$A$3:$AF$3,0),FALSE)</f>
        <v>183.0916363795429</v>
      </c>
      <c r="AF12" s="69">
        <f>VLOOKUP(C12, 'Electricity Consumption-2019'!$A$1:$AH$42, MATCH("上海", 'Electricity Consumption-2019'!$A$1:$AH$1, 0), FALSE)/10000</f>
        <v>10.219099999999999</v>
      </c>
      <c r="AG12" s="385">
        <f>VLOOKUP($C12,'CEADS-2019'!$B$48:$X$88,MATCH('Energy use'!AG$2,'CEADS-2019'!$B$48:$X$48,0),FALSE)*$AG$4</f>
        <v>0</v>
      </c>
      <c r="AI12" s="538"/>
      <c r="AJ12" s="540" t="s">
        <v>259</v>
      </c>
      <c r="AK12" s="540"/>
      <c r="AL12" s="540"/>
      <c r="AM12" s="540"/>
      <c r="AN12" s="540"/>
      <c r="AO12" s="541">
        <v>98.13</v>
      </c>
      <c r="AP12" s="541"/>
      <c r="AQ12" s="541"/>
      <c r="AR12" s="45">
        <f>AO12/(AO12+AO13)</f>
        <v>0.80276505235602091</v>
      </c>
      <c r="AS12" s="148"/>
    </row>
    <row r="13" spans="1:45">
      <c r="A13" s="32" t="str">
        <f>VLOOKUP($C13,'Sector matching'!$B$1:$C$43,2,0)</f>
        <v>food beverage and tobacco 10T12</v>
      </c>
      <c r="B13" s="47" t="s">
        <v>132</v>
      </c>
      <c r="C13" s="38" t="s">
        <v>133</v>
      </c>
      <c r="D13" s="69">
        <f>VLOOKUP($C13,'CEADS-2019'!$B$48:$S$88,MATCH('Energy use'!D$2,'CEADS-2019'!$B$48:$X$48,0),FALSE)*'Energy use'!D$4</f>
        <v>2.5483506176420843</v>
      </c>
      <c r="E13" s="69"/>
      <c r="F13" s="69"/>
      <c r="G13" s="69"/>
      <c r="H13" s="69"/>
      <c r="I13" s="69">
        <f>VLOOKUP($C13,'CEADS-2019'!$B$48:$S$88,MATCH('Energy use'!I$2,'CEADS-2019'!$B$48:$X$48,0),FALSE)*'Energy use'!I$4</f>
        <v>0</v>
      </c>
      <c r="J13" s="69">
        <f>VLOOKUP($C13,'CEADS-2019'!$B$48:$S$88,MATCH('Energy use'!J$2,'CEADS-2019'!$B$48:$X$48,0),FALSE)*'Energy use'!J$4</f>
        <v>0</v>
      </c>
      <c r="K13" s="69"/>
      <c r="L13" s="69"/>
      <c r="M13" s="69">
        <f>VLOOKUP($C13,'CEADS-2019'!$B$48:$S$88,MATCH('Energy use'!M$2,'CEADS-2019'!$B$48:$X$48,0),FALSE)*'Energy use'!M$4</f>
        <v>0</v>
      </c>
      <c r="N13" s="69">
        <f>VLOOKUP($C13,'CEADS-2019'!$B$48:$S$88,MATCH('Energy use'!N$2,'CEADS-2019'!$B$48:$X$48,0),FALSE)*'Energy use'!N$4</f>
        <v>0</v>
      </c>
      <c r="O13" s="69">
        <f>VLOOKUP($C13,'CEADS-2019'!$B$48:$S$88,MATCH('Energy use'!O$2,'CEADS-2019'!$B$48:$X$48,0),FALSE)*'Energy use'!O$4</f>
        <v>0</v>
      </c>
      <c r="P13" s="69">
        <f>VLOOKUP($C13,'CEADS-2019'!$B$48:$S$88,MATCH('Energy use'!P$2,'CEADS-2019'!$B$48:$X$48,0),FALSE)*'Energy use'!P$4</f>
        <v>6.1510192362905225E-2</v>
      </c>
      <c r="Q13" s="69">
        <f>VLOOKUP($C13,'CEADS-2019'!$B$48:$S$88,MATCH('Energy use'!Q$2,'CEADS-2019'!$B$48:$X$48,0),FALSE)*'Energy use'!Q$4</f>
        <v>0</v>
      </c>
      <c r="R13" s="69">
        <f>VLOOKUP($C13,'CEADS-2019'!$B$48:$S$88,MATCH('Energy use'!R$2,'CEADS-2019'!$B$48:$X$48,0),FALSE)*'Energy use'!R$4</f>
        <v>0.33785262579048653</v>
      </c>
      <c r="S13" s="69">
        <f>VLOOKUP($C13,'CEADS-2019'!$B$48:$S$88,MATCH('Energy use'!S$2,'CEADS-2019'!$B$48:$X$48,0),FALSE)*'Energy use'!S$4</f>
        <v>3.397218358831712E-2</v>
      </c>
      <c r="T13" s="69"/>
      <c r="U13" s="69"/>
      <c r="V13" s="69"/>
      <c r="W13" s="69"/>
      <c r="X13" s="69"/>
      <c r="Y13" s="69"/>
      <c r="Z13" s="69">
        <f>VLOOKUP($C13,'CEADS-2019'!$B$48:$S$88,MATCH('Energy use'!Z$2,'CEADS-2019'!$B$48:$X$48,0),FALSE)*'Energy use'!Z$4</f>
        <v>8.2816102145770506E-3</v>
      </c>
      <c r="AA13" s="69">
        <f>VLOOKUP($C13,'CEADS-2019'!$B$48:$S$88,MATCH('Energy use'!AA$2,'CEADS-2019'!$B$48:$X$48,0),FALSE)*'Energy use'!AA$4</f>
        <v>0</v>
      </c>
      <c r="AB13" s="69">
        <f>VLOOKUP($C13,'CEADS-2019'!$B$48:$S$88,MATCH('Energy use'!AB$2,'CEADS-2019'!$B$48:$X$48,0),FALSE)*'Energy use'!AB$4</f>
        <v>0</v>
      </c>
      <c r="AC13" s="47">
        <f>AC$4*VLOOKUP($C13,'CEADS-2019'!$B$48:$X$89,MATCH('Energy use'!AC$2,'CEADS-2019'!$B$48:$X$48,0),FALSE)</f>
        <v>0.30626678603401963</v>
      </c>
      <c r="AD13" s="47">
        <f>AD$4*VLOOKUP($C13,'CEADS-2019'!$B$48:$X$89,MATCH('Energy use'!AD$2,'CEADS-2019'!$B$48:$X$48,0),FALSE)</f>
        <v>3.6929274843330334E-2</v>
      </c>
      <c r="AE13" s="47">
        <f>$AE$4*VLOOKUP(C13,'heat allocation-2019'!$A$3:$AF$48,MATCH($AE$2,'heat allocation-2019'!$A$3:$AF$3,0),FALSE)</f>
        <v>137.02744057418161</v>
      </c>
      <c r="AF13" s="69">
        <f>VLOOKUP(C13, 'Electricity Consumption-2019'!$A$1:$AH$42, MATCH("上海", 'Electricity Consumption-2019'!$A$1:$AH$1, 0), FALSE)/10000</f>
        <v>2.1686999999999999</v>
      </c>
      <c r="AG13" s="385">
        <f>VLOOKUP($C13,'CEADS-2019'!$B$48:$X$88,MATCH('Energy use'!AG$2,'CEADS-2019'!$B$48:$X$48,0),FALSE)*$AG$4</f>
        <v>0</v>
      </c>
      <c r="AI13" s="538"/>
      <c r="AJ13" s="540" t="s">
        <v>338</v>
      </c>
      <c r="AK13" s="540"/>
      <c r="AL13" s="540"/>
      <c r="AM13" s="540"/>
      <c r="AN13" s="540"/>
      <c r="AO13" s="541">
        <v>24.11</v>
      </c>
      <c r="AP13" s="541"/>
      <c r="AQ13" s="541"/>
      <c r="AR13" s="45">
        <f>1-AR12</f>
        <v>0.19723494764397909</v>
      </c>
      <c r="AS13" s="148"/>
    </row>
    <row r="14" spans="1:45">
      <c r="A14" s="32" t="str">
        <f>VLOOKUP($C14,'Sector matching'!$B$1:$C$43,2,0)</f>
        <v>food beverage and tobacco 10T12</v>
      </c>
      <c r="B14" s="47" t="s">
        <v>134</v>
      </c>
      <c r="C14" s="38" t="s">
        <v>135</v>
      </c>
      <c r="D14" s="69">
        <f>VLOOKUP($C14,'CEADS-2019'!$B$48:$S$88,MATCH('Energy use'!D$2,'CEADS-2019'!$B$48:$X$48,0),FALSE)*'Energy use'!D$4</f>
        <v>0</v>
      </c>
      <c r="E14" s="69"/>
      <c r="F14" s="69"/>
      <c r="G14" s="69"/>
      <c r="H14" s="69"/>
      <c r="I14" s="69">
        <f>VLOOKUP($C14,'CEADS-2019'!$B$48:$S$88,MATCH('Energy use'!I$2,'CEADS-2019'!$B$48:$X$48,0),FALSE)*'Energy use'!I$4</f>
        <v>0</v>
      </c>
      <c r="J14" s="69">
        <f>VLOOKUP($C14,'CEADS-2019'!$B$48:$S$88,MATCH('Energy use'!J$2,'CEADS-2019'!$B$48:$X$48,0),FALSE)*'Energy use'!J$4</f>
        <v>0</v>
      </c>
      <c r="K14" s="69"/>
      <c r="L14" s="69"/>
      <c r="M14" s="69">
        <f>VLOOKUP($C14,'CEADS-2019'!$B$48:$S$88,MATCH('Energy use'!M$2,'CEADS-2019'!$B$48:$X$48,0),FALSE)*'Energy use'!M$4</f>
        <v>2.1374462854360714</v>
      </c>
      <c r="N14" s="69">
        <f>VLOOKUP($C14,'CEADS-2019'!$B$48:$S$88,MATCH('Energy use'!N$2,'CEADS-2019'!$B$48:$X$48,0),FALSE)*'Energy use'!N$4</f>
        <v>0</v>
      </c>
      <c r="O14" s="69">
        <f>VLOOKUP($C14,'CEADS-2019'!$B$48:$S$88,MATCH('Energy use'!O$2,'CEADS-2019'!$B$48:$X$48,0),FALSE)*'Energy use'!O$4</f>
        <v>0</v>
      </c>
      <c r="P14" s="69">
        <f>VLOOKUP($C14,'CEADS-2019'!$B$48:$S$88,MATCH('Energy use'!P$2,'CEADS-2019'!$B$48:$X$48,0),FALSE)*'Energy use'!P$4</f>
        <v>4.7315532586850433E-3</v>
      </c>
      <c r="Q14" s="69">
        <f>VLOOKUP($C14,'CEADS-2019'!$B$48:$S$88,MATCH('Energy use'!Q$2,'CEADS-2019'!$B$48:$X$48,0),FALSE)*'Energy use'!Q$4</f>
        <v>0</v>
      </c>
      <c r="R14" s="69">
        <f>VLOOKUP($C14,'CEADS-2019'!$B$48:$S$88,MATCH('Energy use'!R$2,'CEADS-2019'!$B$48:$X$48,0),FALSE)*'Energy use'!R$4</f>
        <v>0</v>
      </c>
      <c r="S14" s="69">
        <f>VLOOKUP($C14,'CEADS-2019'!$B$48:$S$88,MATCH('Energy use'!S$2,'CEADS-2019'!$B$48:$X$48,0),FALSE)*'Energy use'!S$4</f>
        <v>0</v>
      </c>
      <c r="T14" s="69"/>
      <c r="U14" s="69"/>
      <c r="V14" s="69"/>
      <c r="W14" s="69"/>
      <c r="X14" s="69"/>
      <c r="Y14" s="69"/>
      <c r="Z14" s="69">
        <f>VLOOKUP($C14,'CEADS-2019'!$B$48:$S$88,MATCH('Energy use'!Z$2,'CEADS-2019'!$B$48:$X$48,0),FALSE)*'Energy use'!Z$4</f>
        <v>0</v>
      </c>
      <c r="AA14" s="69">
        <f>VLOOKUP($C14,'CEADS-2019'!$B$48:$S$88,MATCH('Energy use'!AA$2,'CEADS-2019'!$B$48:$X$48,0),FALSE)*'Energy use'!AA$4</f>
        <v>0</v>
      </c>
      <c r="AB14" s="69">
        <f>VLOOKUP($C14,'CEADS-2019'!$B$48:$S$88,MATCH('Energy use'!AB$2,'CEADS-2019'!$B$48:$X$48,0),FALSE)*'Energy use'!AB$4</f>
        <v>0</v>
      </c>
      <c r="AC14" s="47">
        <f>AC$4*VLOOKUP($C14,'CEADS-2019'!$B$48:$X$89,MATCH('Energy use'!AC$2,'CEADS-2019'!$B$48:$X$48,0),FALSE)</f>
        <v>0</v>
      </c>
      <c r="AD14" s="47">
        <f>AD$4*VLOOKUP($C14,'CEADS-2019'!$B$48:$X$89,MATCH('Energy use'!AD$2,'CEADS-2019'!$B$48:$X$48,0),FALSE)</f>
        <v>0</v>
      </c>
      <c r="AE14" s="47">
        <f>$AE$4*VLOOKUP(C14,'heat allocation-2019'!$A$3:$AF$48,MATCH($AE$2,'heat allocation-2019'!$A$3:$AF$3,0),FALSE)</f>
        <v>6.4655112221837596</v>
      </c>
      <c r="AF14" s="69">
        <f>VLOOKUP(C14, 'Electricity Consumption-2019'!$A$1:$AH$42, MATCH("上海", 'Electricity Consumption-2019'!$A$1:$AH$1, 0), FALSE)/10000</f>
        <v>1.7621</v>
      </c>
      <c r="AG14" s="385">
        <f>VLOOKUP($C14,'CEADS-2019'!$B$48:$X$88,MATCH('Energy use'!AG$2,'CEADS-2019'!$B$48:$X$48,0),FALSE)*$AG$4</f>
        <v>0</v>
      </c>
    </row>
    <row r="15" spans="1:45">
      <c r="A15" s="32" t="str">
        <f>VLOOKUP($C15,'Sector matching'!$B$1:$C$43,2,0)</f>
        <v>textiles apparel and leather 13T15</v>
      </c>
      <c r="B15" s="47" t="s">
        <v>136</v>
      </c>
      <c r="C15" s="38" t="s">
        <v>137</v>
      </c>
      <c r="D15" s="69">
        <f>VLOOKUP($C15,'CEADS-2019'!$B$48:$S$88,MATCH('Energy use'!D$2,'CEADS-2019'!$B$48:$X$48,0),FALSE)*'Energy use'!D$4</f>
        <v>13.488427248773217</v>
      </c>
      <c r="E15" s="69"/>
      <c r="F15" s="69"/>
      <c r="G15" s="69"/>
      <c r="H15" s="69"/>
      <c r="I15" s="69">
        <f>VLOOKUP($C15,'CEADS-2019'!$B$48:$S$88,MATCH('Energy use'!I$2,'CEADS-2019'!$B$48:$X$48,0),FALSE)*'Energy use'!I$4</f>
        <v>0</v>
      </c>
      <c r="J15" s="69">
        <f>VLOOKUP($C15,'CEADS-2019'!$B$48:$S$88,MATCH('Energy use'!J$2,'CEADS-2019'!$B$48:$X$48,0),FALSE)*'Energy use'!J$4</f>
        <v>0</v>
      </c>
      <c r="K15" s="69"/>
      <c r="L15" s="69"/>
      <c r="M15" s="69">
        <f>VLOOKUP($C15,'CEADS-2019'!$B$48:$S$88,MATCH('Energy use'!M$2,'CEADS-2019'!$B$48:$X$48,0),FALSE)*'Energy use'!M$4</f>
        <v>0</v>
      </c>
      <c r="N15" s="69">
        <f>VLOOKUP($C15,'CEADS-2019'!$B$48:$S$88,MATCH('Energy use'!N$2,'CEADS-2019'!$B$48:$X$48,0),FALSE)*'Energy use'!N$4</f>
        <v>0</v>
      </c>
      <c r="O15" s="69">
        <f>VLOOKUP($C15,'CEADS-2019'!$B$48:$S$88,MATCH('Energy use'!O$2,'CEADS-2019'!$B$48:$X$48,0),FALSE)*'Energy use'!O$4</f>
        <v>0</v>
      </c>
      <c r="P15" s="69">
        <f>VLOOKUP($C15,'CEADS-2019'!$B$48:$S$88,MATCH('Energy use'!P$2,'CEADS-2019'!$B$48:$X$48,0),FALSE)*'Energy use'!P$4</f>
        <v>0.81382716049382919</v>
      </c>
      <c r="Q15" s="69">
        <f>VLOOKUP($C15,'CEADS-2019'!$B$48:$S$88,MATCH('Energy use'!Q$2,'CEADS-2019'!$B$48:$X$48,0),FALSE)*'Energy use'!Q$4</f>
        <v>0</v>
      </c>
      <c r="R15" s="69">
        <f>VLOOKUP($C15,'CEADS-2019'!$B$48:$S$88,MATCH('Energy use'!R$2,'CEADS-2019'!$B$48:$X$48,0),FALSE)*'Energy use'!R$4</f>
        <v>1.2846741820181466</v>
      </c>
      <c r="S15" s="69">
        <f>VLOOKUP($C15,'CEADS-2019'!$B$48:$S$88,MATCH('Energy use'!S$2,'CEADS-2019'!$B$48:$X$48,0),FALSE)*'Energy use'!S$4</f>
        <v>4.283449235048678E-2</v>
      </c>
      <c r="T15" s="69"/>
      <c r="U15" s="69"/>
      <c r="V15" s="69"/>
      <c r="W15" s="69"/>
      <c r="X15" s="69"/>
      <c r="Y15" s="69"/>
      <c r="Z15" s="69">
        <f>VLOOKUP($C15,'CEADS-2019'!$B$48:$S$88,MATCH('Energy use'!Z$2,'CEADS-2019'!$B$48:$X$48,0),FALSE)*'Energy use'!Z$4</f>
        <v>3.1470118815392717E-2</v>
      </c>
      <c r="AA15" s="69">
        <f>VLOOKUP($C15,'CEADS-2019'!$B$48:$S$88,MATCH('Energy use'!AA$2,'CEADS-2019'!$B$48:$X$48,0),FALSE)*'Energy use'!AA$4</f>
        <v>0</v>
      </c>
      <c r="AB15" s="69">
        <f>VLOOKUP($C15,'CEADS-2019'!$B$48:$S$88,MATCH('Energy use'!AB$2,'CEADS-2019'!$B$48:$X$48,0),FALSE)*'Energy use'!AB$4</f>
        <v>4.4178951977813475E-3</v>
      </c>
      <c r="AC15" s="47">
        <f>AC$4*VLOOKUP($C15,'CEADS-2019'!$B$48:$X$89,MATCH('Energy use'!AC$2,'CEADS-2019'!$B$48:$X$48,0),FALSE)</f>
        <v>0.25058191584601586</v>
      </c>
      <c r="AD15" s="47">
        <f>AD$4*VLOOKUP($C15,'CEADS-2019'!$B$48:$X$89,MATCH('Energy use'!AD$2,'CEADS-2019'!$B$48:$X$48,0),FALSE)</f>
        <v>3.0214861235452067E-2</v>
      </c>
      <c r="AE15" s="47">
        <f>$AE$4*VLOOKUP(C15,'heat allocation-2019'!$A$3:$AF$48,MATCH($AE$2,'heat allocation-2019'!$A$3:$AF$3,0),FALSE)</f>
        <v>812.32562566902618</v>
      </c>
      <c r="AF15" s="69">
        <f>VLOOKUP(C15, 'Electricity Consumption-2019'!$A$1:$AH$42, MATCH("上海", 'Electricity Consumption-2019'!$A$1:$AH$1, 0), FALSE)/10000</f>
        <v>5.5608000000000004</v>
      </c>
      <c r="AG15" s="385">
        <f>VLOOKUP($C15,'CEADS-2019'!$B$48:$X$88,MATCH('Energy use'!AG$2,'CEADS-2019'!$B$48:$X$48,0),FALSE)*$AG$4</f>
        <v>0</v>
      </c>
    </row>
    <row r="16" spans="1:45" ht="13.15" customHeight="1">
      <c r="A16" s="32" t="str">
        <f>VLOOKUP($C16,'Sector matching'!$B$1:$C$43,2,0)</f>
        <v>textiles apparel and leather 13T15</v>
      </c>
      <c r="B16" s="47" t="s">
        <v>138</v>
      </c>
      <c r="C16" s="38" t="s">
        <v>139</v>
      </c>
      <c r="D16" s="69">
        <f>VLOOKUP($C16,'CEADS-2019'!$B$48:$S$88,MATCH('Energy use'!D$2,'CEADS-2019'!$B$48:$X$48,0),FALSE)*'Energy use'!D$4</f>
        <v>0</v>
      </c>
      <c r="E16" s="69"/>
      <c r="F16" s="69"/>
      <c r="G16" s="69"/>
      <c r="H16" s="69"/>
      <c r="I16" s="69">
        <f>VLOOKUP($C16,'CEADS-2019'!$B$48:$S$88,MATCH('Energy use'!I$2,'CEADS-2019'!$B$48:$X$48,0),FALSE)*'Energy use'!I$4</f>
        <v>0</v>
      </c>
      <c r="J16" s="69">
        <f>VLOOKUP($C16,'CEADS-2019'!$B$48:$S$88,MATCH('Energy use'!J$2,'CEADS-2019'!$B$48:$X$48,0),FALSE)*'Energy use'!J$4</f>
        <v>0</v>
      </c>
      <c r="K16" s="69"/>
      <c r="L16" s="69"/>
      <c r="M16" s="69">
        <f>VLOOKUP($C16,'CEADS-2019'!$B$48:$S$88,MATCH('Energy use'!M$2,'CEADS-2019'!$B$48:$X$48,0),FALSE)*'Energy use'!M$4</f>
        <v>0.3886265973520136</v>
      </c>
      <c r="N16" s="69">
        <f>VLOOKUP($C16,'CEADS-2019'!$B$48:$S$88,MATCH('Energy use'!N$2,'CEADS-2019'!$B$48:$X$48,0),FALSE)*'Energy use'!N$4</f>
        <v>0</v>
      </c>
      <c r="O16" s="69">
        <f>VLOOKUP($C16,'CEADS-2019'!$B$48:$S$88,MATCH('Energy use'!O$2,'CEADS-2019'!$B$48:$X$48,0),FALSE)*'Energy use'!O$4</f>
        <v>0</v>
      </c>
      <c r="P16" s="69">
        <f>VLOOKUP($C16,'CEADS-2019'!$B$48:$S$88,MATCH('Energy use'!P$2,'CEADS-2019'!$B$48:$X$48,0),FALSE)*'Energy use'!P$4</f>
        <v>1.1544989951191504</v>
      </c>
      <c r="Q16" s="69">
        <f>VLOOKUP($C16,'CEADS-2019'!$B$48:$S$88,MATCH('Energy use'!Q$2,'CEADS-2019'!$B$48:$X$48,0),FALSE)*'Energy use'!Q$4</f>
        <v>5.0980392156862592E-3</v>
      </c>
      <c r="R16" s="69">
        <f>VLOOKUP($C16,'CEADS-2019'!$B$48:$S$88,MATCH('Energy use'!R$2,'CEADS-2019'!$B$48:$X$48,0),FALSE)*'Energy use'!R$4</f>
        <v>1.1386884795160874</v>
      </c>
      <c r="S16" s="69">
        <f>VLOOKUP($C16,'CEADS-2019'!$B$48:$S$88,MATCH('Energy use'!S$2,'CEADS-2019'!$B$48:$X$48,0),FALSE)*'Energy use'!S$4</f>
        <v>8.1237830319888949E-3</v>
      </c>
      <c r="T16" s="69"/>
      <c r="U16" s="69"/>
      <c r="V16" s="69"/>
      <c r="W16" s="69"/>
      <c r="X16" s="69"/>
      <c r="Y16" s="69"/>
      <c r="Z16" s="69">
        <f>VLOOKUP($C16,'CEADS-2019'!$B$48:$S$88,MATCH('Energy use'!Z$2,'CEADS-2019'!$B$48:$X$48,0),FALSE)*'Energy use'!Z$4</f>
        <v>1.9875864514984916E-2</v>
      </c>
      <c r="AA16" s="69">
        <f>VLOOKUP($C16,'CEADS-2019'!$B$48:$S$88,MATCH('Energy use'!AA$2,'CEADS-2019'!$B$48:$X$48,0),FALSE)*'Energy use'!AA$4</f>
        <v>0</v>
      </c>
      <c r="AB16" s="69">
        <f>VLOOKUP($C16,'CEADS-2019'!$B$48:$S$88,MATCH('Energy use'!AB$2,'CEADS-2019'!$B$48:$X$48,0),FALSE)*'Energy use'!AB$4</f>
        <v>0</v>
      </c>
      <c r="AC16" s="47">
        <f>AC$4*VLOOKUP($C16,'CEADS-2019'!$B$48:$X$89,MATCH('Energy use'!AC$2,'CEADS-2019'!$B$48:$X$48,0),FALSE)</f>
        <v>5.5684870188003548E-2</v>
      </c>
      <c r="AD16" s="47">
        <f>AD$4*VLOOKUP($C16,'CEADS-2019'!$B$48:$X$89,MATCH('Energy use'!AD$2,'CEADS-2019'!$B$48:$X$48,0),FALSE)</f>
        <v>6.7144136078782397E-3</v>
      </c>
      <c r="AE16" s="47">
        <f>$AE$4*VLOOKUP(C16,'heat allocation-2019'!$A$3:$AF$48,MATCH($AE$2,'heat allocation-2019'!$A$3:$AF$3,0),FALSE)</f>
        <v>14.89149992555277</v>
      </c>
      <c r="AF16" s="69">
        <f>VLOOKUP(C16, 'Electricity Consumption-2019'!$A$1:$AH$42, MATCH("上海", 'Electricity Consumption-2019'!$A$1:$AH$1, 0), FALSE)/10000</f>
        <v>7.2697000000000003</v>
      </c>
      <c r="AG16" s="385">
        <f>VLOOKUP($C16,'CEADS-2019'!$B$48:$X$88,MATCH('Energy use'!AG$2,'CEADS-2019'!$B$48:$X$48,0),FALSE)*$AG$4</f>
        <v>0</v>
      </c>
      <c r="AI16" s="532" t="s">
        <v>252</v>
      </c>
      <c r="AJ16" s="533"/>
      <c r="AK16" s="533"/>
      <c r="AL16" s="533"/>
      <c r="AM16" s="533"/>
      <c r="AN16" s="534"/>
    </row>
    <row r="17" spans="1:47">
      <c r="A17" s="32" t="str">
        <f>VLOOKUP($C17,'Sector matching'!$B$1:$C$43,2,0)</f>
        <v>textiles apparel and leather 13T15</v>
      </c>
      <c r="B17" s="47" t="s">
        <v>140</v>
      </c>
      <c r="C17" s="38" t="s">
        <v>141</v>
      </c>
      <c r="D17" s="69">
        <f>VLOOKUP($C17,'CEADS-2019'!$B$48:$S$88,MATCH('Energy use'!D$2,'CEADS-2019'!$B$48:$X$48,0),FALSE)*'Energy use'!D$4</f>
        <v>5.1672823748398642</v>
      </c>
      <c r="E17" s="69"/>
      <c r="F17" s="69"/>
      <c r="G17" s="69"/>
      <c r="H17" s="69"/>
      <c r="I17" s="69">
        <f>VLOOKUP($C17,'CEADS-2019'!$B$48:$S$88,MATCH('Energy use'!I$2,'CEADS-2019'!$B$48:$X$48,0),FALSE)*'Energy use'!I$4</f>
        <v>0</v>
      </c>
      <c r="J17" s="69">
        <f>VLOOKUP($C17,'CEADS-2019'!$B$48:$S$88,MATCH('Energy use'!J$2,'CEADS-2019'!$B$48:$X$48,0),FALSE)*'Energy use'!J$4</f>
        <v>0</v>
      </c>
      <c r="K17" s="69"/>
      <c r="L17" s="69"/>
      <c r="M17" s="69">
        <f>VLOOKUP($C17,'CEADS-2019'!$B$48:$S$88,MATCH('Energy use'!M$2,'CEADS-2019'!$B$48:$X$48,0),FALSE)*'Energy use'!M$4</f>
        <v>0</v>
      </c>
      <c r="N17" s="69">
        <f>VLOOKUP($C17,'CEADS-2019'!$B$48:$S$88,MATCH('Energy use'!N$2,'CEADS-2019'!$B$48:$X$48,0),FALSE)*'Energy use'!N$4</f>
        <v>0</v>
      </c>
      <c r="O17" s="69">
        <f>VLOOKUP($C17,'CEADS-2019'!$B$48:$S$88,MATCH('Energy use'!O$2,'CEADS-2019'!$B$48:$X$48,0),FALSE)*'Energy use'!O$4</f>
        <v>0</v>
      </c>
      <c r="P17" s="69">
        <f>VLOOKUP($C17,'CEADS-2019'!$B$48:$S$88,MATCH('Energy use'!P$2,'CEADS-2019'!$B$48:$X$48,0),FALSE)*'Energy use'!P$4</f>
        <v>0.1797990238300313</v>
      </c>
      <c r="Q17" s="69">
        <f>VLOOKUP($C17,'CEADS-2019'!$B$48:$S$88,MATCH('Energy use'!Q$2,'CEADS-2019'!$B$48:$X$48,0),FALSE)*'Energy use'!Q$4</f>
        <v>0</v>
      </c>
      <c r="R17" s="69">
        <f>VLOOKUP($C17,'CEADS-2019'!$B$48:$S$88,MATCH('Energy use'!R$2,'CEADS-2019'!$B$48:$X$48,0),FALSE)*'Energy use'!R$4</f>
        <v>7.0907341215287564E-2</v>
      </c>
      <c r="S17" s="69">
        <f>VLOOKUP($C17,'CEADS-2019'!$B$48:$S$88,MATCH('Energy use'!S$2,'CEADS-2019'!$B$48:$X$48,0),FALSE)*'Energy use'!S$4</f>
        <v>0</v>
      </c>
      <c r="T17" s="69"/>
      <c r="U17" s="69"/>
      <c r="V17" s="69"/>
      <c r="W17" s="69"/>
      <c r="X17" s="69"/>
      <c r="Y17" s="69"/>
      <c r="Z17" s="69">
        <f>VLOOKUP($C17,'CEADS-2019'!$B$48:$S$88,MATCH('Energy use'!Z$2,'CEADS-2019'!$B$48:$X$48,0),FALSE)*'Energy use'!Z$4</f>
        <v>1.6563220429154071E-3</v>
      </c>
      <c r="AA17" s="69">
        <f>VLOOKUP($C17,'CEADS-2019'!$B$48:$S$88,MATCH('Energy use'!AA$2,'CEADS-2019'!$B$48:$X$48,0),FALSE)*'Energy use'!AA$4</f>
        <v>0</v>
      </c>
      <c r="AB17" s="69">
        <f>VLOOKUP($C17,'CEADS-2019'!$B$48:$S$88,MATCH('Energy use'!AB$2,'CEADS-2019'!$B$48:$X$48,0),FALSE)*'Energy use'!AB$4</f>
        <v>0</v>
      </c>
      <c r="AC17" s="47">
        <f>AC$4*VLOOKUP($C17,'CEADS-2019'!$B$48:$X$89,MATCH('Energy use'!AC$2,'CEADS-2019'!$B$48:$X$48,0),FALSE)</f>
        <v>2.7842435094001829E-2</v>
      </c>
      <c r="AD17" s="47">
        <f>AD$4*VLOOKUP($C17,'CEADS-2019'!$B$48:$X$89,MATCH('Energy use'!AD$2,'CEADS-2019'!$B$48:$X$48,0),FALSE)</f>
        <v>3.3572068039391268E-3</v>
      </c>
      <c r="AE17" s="47">
        <f>$AE$4*VLOOKUP(C17,'heat allocation-2019'!$A$3:$AF$48,MATCH($AE$2,'heat allocation-2019'!$A$3:$AF$3,0),FALSE)</f>
        <v>5.7153413132070652</v>
      </c>
      <c r="AF17" s="69">
        <f>VLOOKUP(C17, 'Electricity Consumption-2019'!$A$1:$AH$42, MATCH("上海", 'Electricity Consumption-2019'!$A$1:$AH$1, 0), FALSE)/10000</f>
        <v>2.2378</v>
      </c>
      <c r="AG17" s="385">
        <f>VLOOKUP($C17,'CEADS-2019'!$B$48:$X$88,MATCH('Energy use'!AG$2,'CEADS-2019'!$B$48:$X$48,0),FALSE)*$AG$4</f>
        <v>0</v>
      </c>
      <c r="AI17" s="535" t="s">
        <v>782</v>
      </c>
      <c r="AJ17" s="535"/>
      <c r="AK17" s="535"/>
      <c r="AL17" s="535"/>
      <c r="AM17" s="535"/>
      <c r="AN17" s="535"/>
    </row>
    <row r="18" spans="1:47">
      <c r="A18" s="32" t="str">
        <f>VLOOKUP($C18,'Sector matching'!$B$1:$C$43,2,0)</f>
        <v>wood products 16</v>
      </c>
      <c r="B18" s="47" t="s">
        <v>142</v>
      </c>
      <c r="C18" s="38" t="s">
        <v>143</v>
      </c>
      <c r="D18" s="69">
        <f>VLOOKUP($C18,'CEADS-2019'!$B$48:$S$88,MATCH('Energy use'!D$2,'CEADS-2019'!$B$48:$X$48,0),FALSE)*'Energy use'!D$4</f>
        <v>0.13373268547392889</v>
      </c>
      <c r="E18" s="69"/>
      <c r="F18" s="69"/>
      <c r="G18" s="69"/>
      <c r="H18" s="69"/>
      <c r="I18" s="69">
        <f>VLOOKUP($C18,'CEADS-2019'!$B$48:$S$88,MATCH('Energy use'!I$2,'CEADS-2019'!$B$48:$X$48,0),FALSE)*'Energy use'!I$4</f>
        <v>0</v>
      </c>
      <c r="J18" s="69">
        <f>VLOOKUP($C18,'CEADS-2019'!$B$48:$S$88,MATCH('Energy use'!J$2,'CEADS-2019'!$B$48:$X$48,0),FALSE)*'Energy use'!J$4</f>
        <v>0</v>
      </c>
      <c r="K18" s="69"/>
      <c r="L18" s="69"/>
      <c r="M18" s="69">
        <f>VLOOKUP($C18,'CEADS-2019'!$B$48:$S$88,MATCH('Energy use'!M$2,'CEADS-2019'!$B$48:$X$48,0),FALSE)*'Energy use'!M$4</f>
        <v>0</v>
      </c>
      <c r="N18" s="69">
        <f>VLOOKUP($C18,'CEADS-2019'!$B$48:$S$88,MATCH('Energy use'!N$2,'CEADS-2019'!$B$48:$X$48,0),FALSE)*'Energy use'!N$4</f>
        <v>0</v>
      </c>
      <c r="O18" s="69">
        <f>VLOOKUP($C18,'CEADS-2019'!$B$48:$S$88,MATCH('Energy use'!O$2,'CEADS-2019'!$B$48:$X$48,0),FALSE)*'Energy use'!O$4</f>
        <v>0</v>
      </c>
      <c r="P18" s="69">
        <f>VLOOKUP($C18,'CEADS-2019'!$B$48:$S$88,MATCH('Energy use'!P$2,'CEADS-2019'!$B$48:$X$48,0),FALSE)*'Energy use'!P$4</f>
        <v>0.27443008900373228</v>
      </c>
      <c r="Q18" s="69">
        <f>VLOOKUP($C18,'CEADS-2019'!$B$48:$S$88,MATCH('Energy use'!Q$2,'CEADS-2019'!$B$48:$X$48,0),FALSE)*'Energy use'!Q$4</f>
        <v>0</v>
      </c>
      <c r="R18" s="69">
        <f>VLOOKUP($C18,'CEADS-2019'!$B$48:$S$88,MATCH('Energy use'!R$2,'CEADS-2019'!$B$48:$X$48,0),FALSE)*'Energy use'!R$4</f>
        <v>0.23357712400329986</v>
      </c>
      <c r="S18" s="69">
        <f>VLOOKUP($C18,'CEADS-2019'!$B$48:$S$88,MATCH('Energy use'!S$2,'CEADS-2019'!$B$48:$X$48,0),FALSE)*'Energy use'!S$4</f>
        <v>4.283449235048678E-2</v>
      </c>
      <c r="T18" s="69"/>
      <c r="U18" s="69"/>
      <c r="V18" s="69"/>
      <c r="W18" s="69"/>
      <c r="X18" s="69"/>
      <c r="Y18" s="69"/>
      <c r="Z18" s="69">
        <f>VLOOKUP($C18,'CEADS-2019'!$B$48:$S$88,MATCH('Energy use'!Z$2,'CEADS-2019'!$B$48:$X$48,0),FALSE)*'Energy use'!Z$4</f>
        <v>0</v>
      </c>
      <c r="AA18" s="69">
        <f>VLOOKUP($C18,'CEADS-2019'!$B$48:$S$88,MATCH('Energy use'!AA$2,'CEADS-2019'!$B$48:$X$48,0),FALSE)*'Energy use'!AA$4</f>
        <v>0</v>
      </c>
      <c r="AB18" s="69">
        <f>VLOOKUP($C18,'CEADS-2019'!$B$48:$S$88,MATCH('Energy use'!AB$2,'CEADS-2019'!$B$48:$X$48,0),FALSE)*'Energy use'!AB$4</f>
        <v>0</v>
      </c>
      <c r="AC18" s="47">
        <f>AC$4*VLOOKUP($C18,'CEADS-2019'!$B$48:$X$89,MATCH('Energy use'!AC$2,'CEADS-2019'!$B$48:$X$48,0),FALSE)</f>
        <v>0.194897045658012</v>
      </c>
      <c r="AD18" s="47">
        <f>AD$4*VLOOKUP($C18,'CEADS-2019'!$B$48:$X$89,MATCH('Energy use'!AD$2,'CEADS-2019'!$B$48:$X$48,0),FALSE)</f>
        <v>2.3500447627573792E-2</v>
      </c>
      <c r="AE18" s="47">
        <f>$AE$4*VLOOKUP(C18,'heat allocation-2019'!$A$3:$AF$48,MATCH($AE$2,'heat allocation-2019'!$A$3:$AF$3,0),FALSE)</f>
        <v>16.858500623337818</v>
      </c>
      <c r="AF18" s="69">
        <f>VLOOKUP(C18, 'Electricity Consumption-2019'!$A$1:$AH$42, MATCH("上海", 'Electricity Consumption-2019'!$A$1:$AH$1, 0), FALSE)/10000</f>
        <v>1.6039000000000001</v>
      </c>
      <c r="AG18" s="385">
        <f>VLOOKUP($C18,'CEADS-2019'!$B$48:$X$88,MATCH('Energy use'!AG$2,'CEADS-2019'!$B$48:$X$48,0),FALSE)*$AG$4</f>
        <v>0</v>
      </c>
      <c r="AI18" s="536"/>
      <c r="AJ18" s="536"/>
      <c r="AK18" s="536"/>
      <c r="AL18" s="536"/>
      <c r="AM18" s="536"/>
      <c r="AN18" s="536"/>
    </row>
    <row r="19" spans="1:47">
      <c r="A19" s="32" t="str">
        <f>VLOOKUP($C19,'Sector matching'!$B$1:$C$43,2,0)</f>
        <v>wood products 16</v>
      </c>
      <c r="B19" s="47" t="s">
        <v>144</v>
      </c>
      <c r="C19" s="38" t="s">
        <v>145</v>
      </c>
      <c r="D19" s="69">
        <f>VLOOKUP($C19,'CEADS-2019'!$B$48:$S$88,MATCH('Energy use'!D$2,'CEADS-2019'!$B$48:$X$48,0),FALSE)*'Energy use'!D$4</f>
        <v>0.67980781782580213</v>
      </c>
      <c r="E19" s="69"/>
      <c r="F19" s="69"/>
      <c r="G19" s="69"/>
      <c r="H19" s="69"/>
      <c r="I19" s="69">
        <f>VLOOKUP($C19,'CEADS-2019'!$B$48:$S$88,MATCH('Energy use'!I$2,'CEADS-2019'!$B$48:$X$48,0),FALSE)*'Energy use'!I$4</f>
        <v>5.6673350346336061E-2</v>
      </c>
      <c r="J19" s="69">
        <f>VLOOKUP($C19,'CEADS-2019'!$B$48:$S$88,MATCH('Energy use'!J$2,'CEADS-2019'!$B$48:$X$48,0),FALSE)*'Energy use'!J$4</f>
        <v>0</v>
      </c>
      <c r="K19" s="69"/>
      <c r="L19" s="69"/>
      <c r="M19" s="69">
        <f>VLOOKUP($C19,'CEADS-2019'!$B$48:$S$88,MATCH('Energy use'!M$2,'CEADS-2019'!$B$48:$X$48,0),FALSE)*'Energy use'!M$4</f>
        <v>0.1943132986760068</v>
      </c>
      <c r="N19" s="69">
        <f>VLOOKUP($C19,'CEADS-2019'!$B$48:$S$88,MATCH('Energy use'!N$2,'CEADS-2019'!$B$48:$X$48,0),FALSE)*'Energy use'!N$4</f>
        <v>0</v>
      </c>
      <c r="O19" s="69">
        <f>VLOOKUP($C19,'CEADS-2019'!$B$48:$S$88,MATCH('Energy use'!O$2,'CEADS-2019'!$B$48:$X$48,0),FALSE)*'Energy use'!O$4</f>
        <v>0</v>
      </c>
      <c r="P19" s="69">
        <f>VLOOKUP($C19,'CEADS-2019'!$B$48:$S$88,MATCH('Energy use'!P$2,'CEADS-2019'!$B$48:$X$48,0),FALSE)*'Energy use'!P$4</f>
        <v>0.27916164226241719</v>
      </c>
      <c r="Q19" s="69">
        <f>VLOOKUP($C19,'CEADS-2019'!$B$48:$S$88,MATCH('Energy use'!Q$2,'CEADS-2019'!$B$48:$X$48,0),FALSE)*'Energy use'!Q$4</f>
        <v>0</v>
      </c>
      <c r="R19" s="69">
        <f>VLOOKUP($C19,'CEADS-2019'!$B$48:$S$88,MATCH('Energy use'!R$2,'CEADS-2019'!$B$48:$X$48,0),FALSE)*'Energy use'!R$4</f>
        <v>0.40458894693428676</v>
      </c>
      <c r="S19" s="69">
        <f>VLOOKUP($C19,'CEADS-2019'!$B$48:$S$88,MATCH('Energy use'!S$2,'CEADS-2019'!$B$48:$X$48,0),FALSE)*'Energy use'!S$4</f>
        <v>0</v>
      </c>
      <c r="T19" s="69"/>
      <c r="U19" s="69"/>
      <c r="V19" s="69"/>
      <c r="W19" s="69"/>
      <c r="X19" s="69"/>
      <c r="Y19" s="69"/>
      <c r="Z19" s="69">
        <f>VLOOKUP($C19,'CEADS-2019'!$B$48:$S$88,MATCH('Energy use'!Z$2,'CEADS-2019'!$B$48:$X$48,0),FALSE)*'Energy use'!Z$4</f>
        <v>6.6252881716616285E-3</v>
      </c>
      <c r="AA19" s="69">
        <f>VLOOKUP($C19,'CEADS-2019'!$B$48:$S$88,MATCH('Energy use'!AA$2,'CEADS-2019'!$B$48:$X$48,0),FALSE)*'Energy use'!AA$4</f>
        <v>0</v>
      </c>
      <c r="AB19" s="69">
        <f>VLOOKUP($C19,'CEADS-2019'!$B$48:$S$88,MATCH('Energy use'!AB$2,'CEADS-2019'!$B$48:$X$48,0),FALSE)*'Energy use'!AB$4</f>
        <v>0</v>
      </c>
      <c r="AC19" s="47">
        <f>AC$4*VLOOKUP($C19,'CEADS-2019'!$B$48:$X$89,MATCH('Energy use'!AC$2,'CEADS-2019'!$B$48:$X$48,0),FALSE)</f>
        <v>8.3527305282005401E-2</v>
      </c>
      <c r="AD19" s="47">
        <f>AD$4*VLOOKUP($C19,'CEADS-2019'!$B$48:$X$89,MATCH('Energy use'!AD$2,'CEADS-2019'!$B$48:$X$48,0),FALSE)</f>
        <v>1.0071620411817367E-2</v>
      </c>
      <c r="AE19" s="47">
        <f>$AE$4*VLOOKUP(C19,'heat allocation-2019'!$A$3:$AF$48,MATCH($AE$2,'heat allocation-2019'!$A$3:$AF$3,0),FALSE)</f>
        <v>1.5221675042680975</v>
      </c>
      <c r="AF19" s="69">
        <f>VLOOKUP(C19, 'Electricity Consumption-2019'!$A$1:$AH$42, MATCH("上海", 'Electricity Consumption-2019'!$A$1:$AH$1, 0), FALSE)/10000</f>
        <v>3.5190000000000001</v>
      </c>
      <c r="AG19" s="385">
        <f>VLOOKUP($C19,'CEADS-2019'!$B$48:$X$88,MATCH('Energy use'!AG$2,'CEADS-2019'!$B$48:$X$48,0),FALSE)*$AG$4</f>
        <v>0</v>
      </c>
      <c r="AI19" s="536"/>
      <c r="AJ19" s="536"/>
      <c r="AK19" s="536"/>
      <c r="AL19" s="536"/>
      <c r="AM19" s="536"/>
      <c r="AN19" s="536"/>
    </row>
    <row r="20" spans="1:47" ht="16.899999999999999" customHeight="1">
      <c r="A20" s="32" t="str">
        <f>VLOOKUP($C20,'Sector matching'!$B$1:$C$43,2,0)</f>
        <v>pulp paper and printing 17T18</v>
      </c>
      <c r="B20" s="47" t="s">
        <v>146</v>
      </c>
      <c r="C20" s="38" t="s">
        <v>255</v>
      </c>
      <c r="D20" s="69">
        <f>VLOOKUP($C20,'CEADS-2019'!$B$48:$S$88,MATCH('Energy use'!D$2,'CEADS-2019'!$B$48:$X$48,0),FALSE)*'Energy use'!D$4</f>
        <v>0.5275011482582741</v>
      </c>
      <c r="E20" s="69"/>
      <c r="F20" s="69"/>
      <c r="G20" s="69"/>
      <c r="H20" s="69"/>
      <c r="I20" s="69">
        <f>VLOOKUP($C20,'CEADS-2019'!$B$48:$S$88,MATCH('Energy use'!I$2,'CEADS-2019'!$B$48:$X$48,0),FALSE)*'Energy use'!I$4</f>
        <v>0</v>
      </c>
      <c r="J20" s="69">
        <f>VLOOKUP($C20,'CEADS-2019'!$B$48:$S$88,MATCH('Energy use'!J$2,'CEADS-2019'!$B$48:$X$48,0),FALSE)*'Energy use'!J$4</f>
        <v>0</v>
      </c>
      <c r="K20" s="69"/>
      <c r="L20" s="69"/>
      <c r="M20" s="69">
        <f>VLOOKUP($C20,'CEADS-2019'!$B$48:$S$88,MATCH('Energy use'!M$2,'CEADS-2019'!$B$48:$X$48,0),FALSE)*'Energy use'!M$4</f>
        <v>0</v>
      </c>
      <c r="N20" s="69">
        <f>VLOOKUP($C20,'CEADS-2019'!$B$48:$S$88,MATCH('Energy use'!N$2,'CEADS-2019'!$B$48:$X$48,0),FALSE)*'Energy use'!N$4</f>
        <v>0</v>
      </c>
      <c r="O20" s="69">
        <f>VLOOKUP($C20,'CEADS-2019'!$B$48:$S$88,MATCH('Energy use'!O$2,'CEADS-2019'!$B$48:$X$48,0),FALSE)*'Energy use'!O$4</f>
        <v>0</v>
      </c>
      <c r="P20" s="69">
        <f>VLOOKUP($C20,'CEADS-2019'!$B$48:$S$88,MATCH('Energy use'!P$2,'CEADS-2019'!$B$48:$X$48,0),FALSE)*'Energy use'!P$4</f>
        <v>0.54412862474877965</v>
      </c>
      <c r="Q20" s="69">
        <f>VLOOKUP($C20,'CEADS-2019'!$B$48:$S$88,MATCH('Energy use'!Q$2,'CEADS-2019'!$B$48:$X$48,0),FALSE)*'Energy use'!Q$4</f>
        <v>0</v>
      </c>
      <c r="R20" s="69">
        <f>VLOOKUP($C20,'CEADS-2019'!$B$48:$S$88,MATCH('Energy use'!R$2,'CEADS-2019'!$B$48:$X$48,0),FALSE)*'Energy use'!R$4</f>
        <v>0.65485015122353574</v>
      </c>
      <c r="S20" s="69">
        <f>VLOOKUP($C20,'CEADS-2019'!$B$48:$S$88,MATCH('Energy use'!S$2,'CEADS-2019'!$B$48:$X$48,0),FALSE)*'Energy use'!S$4</f>
        <v>0.61740751043115438</v>
      </c>
      <c r="T20" s="69"/>
      <c r="U20" s="69"/>
      <c r="V20" s="69"/>
      <c r="W20" s="69"/>
      <c r="X20" s="69"/>
      <c r="Y20" s="69"/>
      <c r="Z20" s="69">
        <f>VLOOKUP($C20,'CEADS-2019'!$B$48:$S$88,MATCH('Energy use'!Z$2,'CEADS-2019'!$B$48:$X$48,0),FALSE)*'Energy use'!Z$4</f>
        <v>3.4782762901223563E-2</v>
      </c>
      <c r="AA20" s="69">
        <f>VLOOKUP($C20,'CEADS-2019'!$B$48:$S$88,MATCH('Energy use'!AA$2,'CEADS-2019'!$B$48:$X$48,0),FALSE)*'Energy use'!AA$4</f>
        <v>0</v>
      </c>
      <c r="AB20" s="69">
        <f>VLOOKUP($C20,'CEADS-2019'!$B$48:$S$88,MATCH('Energy use'!AB$2,'CEADS-2019'!$B$48:$X$48,0),FALSE)*'Energy use'!AB$4</f>
        <v>5.8905269303751269E-3</v>
      </c>
      <c r="AC20" s="47">
        <f>AC$4*VLOOKUP($C20,'CEADS-2019'!$B$48:$X$89,MATCH('Energy use'!AC$2,'CEADS-2019'!$B$48:$X$48,0),FALSE)</f>
        <v>0.44547896150402877</v>
      </c>
      <c r="AD20" s="47">
        <f>AD$4*VLOOKUP($C20,'CEADS-2019'!$B$48:$X$89,MATCH('Energy use'!AD$2,'CEADS-2019'!$B$48:$X$48,0),FALSE)</f>
        <v>5.3715308863025966E-2</v>
      </c>
      <c r="AE20" s="47">
        <f>$AE$4*VLOOKUP(C20,'heat allocation-2019'!$A$3:$AF$48,MATCH($AE$2,'heat allocation-2019'!$A$3:$AF$3,0),FALSE)</f>
        <v>537.31684953941556</v>
      </c>
      <c r="AF20" s="69">
        <f>VLOOKUP(C20, 'Electricity Consumption-2019'!$A$1:$AH$42, MATCH("上海", 'Electricity Consumption-2019'!$A$1:$AH$1, 0), FALSE)/10000</f>
        <v>3.4866000000000001</v>
      </c>
      <c r="AG20" s="385">
        <f>VLOOKUP($C20,'CEADS-2019'!$B$48:$X$88,MATCH('Energy use'!AG$2,'CEADS-2019'!$B$48:$X$48,0),FALSE)*$AG$4</f>
        <v>1.6965315296737712E-2</v>
      </c>
      <c r="AI20" s="536"/>
      <c r="AJ20" s="536"/>
      <c r="AK20" s="536"/>
      <c r="AL20" s="536"/>
      <c r="AM20" s="536"/>
      <c r="AN20" s="536"/>
    </row>
    <row r="21" spans="1:47">
      <c r="A21" s="32" t="str">
        <f>VLOOKUP($C21,'Sector matching'!$B$1:$C$43,2,0)</f>
        <v>pulp paper and printing 17T18</v>
      </c>
      <c r="B21" s="47" t="s">
        <v>147</v>
      </c>
      <c r="C21" s="38" t="s">
        <v>148</v>
      </c>
      <c r="D21" s="69">
        <f>VLOOKUP($C21,'CEADS-2019'!$B$48:$S$88,MATCH('Energy use'!D$2,'CEADS-2019'!$B$48:$X$48,0),FALSE)*'Energy use'!D$4</f>
        <v>12.782615853216361</v>
      </c>
      <c r="E21" s="69"/>
      <c r="F21" s="69"/>
      <c r="G21" s="69"/>
      <c r="H21" s="69"/>
      <c r="I21" s="69">
        <f>VLOOKUP($C21,'CEADS-2019'!$B$48:$S$88,MATCH('Energy use'!I$2,'CEADS-2019'!$B$48:$X$48,0),FALSE)*'Energy use'!I$4</f>
        <v>0</v>
      </c>
      <c r="J21" s="69">
        <f>VLOOKUP($C21,'CEADS-2019'!$B$48:$S$88,MATCH('Energy use'!J$2,'CEADS-2019'!$B$48:$X$48,0),FALSE)*'Energy use'!J$4</f>
        <v>0</v>
      </c>
      <c r="K21" s="69"/>
      <c r="L21" s="69"/>
      <c r="M21" s="69">
        <f>VLOOKUP($C21,'CEADS-2019'!$B$48:$S$88,MATCH('Energy use'!M$2,'CEADS-2019'!$B$48:$X$48,0),FALSE)*'Energy use'!M$4</f>
        <v>0.3886265973520136</v>
      </c>
      <c r="N21" s="69">
        <f>VLOOKUP($C21,'CEADS-2019'!$B$48:$S$88,MATCH('Energy use'!N$2,'CEADS-2019'!$B$48:$X$48,0),FALSE)*'Energy use'!N$4</f>
        <v>0</v>
      </c>
      <c r="O21" s="69">
        <f>VLOOKUP($C21,'CEADS-2019'!$B$48:$S$88,MATCH('Energy use'!O$2,'CEADS-2019'!$B$48:$X$48,0),FALSE)*'Energy use'!O$4</f>
        <v>0</v>
      </c>
      <c r="P21" s="69">
        <f>VLOOKUP($C21,'CEADS-2019'!$B$48:$S$88,MATCH('Energy use'!P$2,'CEADS-2019'!$B$48:$X$48,0),FALSE)*'Energy use'!P$4</f>
        <v>0.85167958656330944</v>
      </c>
      <c r="Q21" s="69">
        <f>VLOOKUP($C21,'CEADS-2019'!$B$48:$S$88,MATCH('Energy use'!Q$2,'CEADS-2019'!$B$48:$X$48,0),FALSE)*'Energy use'!Q$4</f>
        <v>2.5490196078431378E-3</v>
      </c>
      <c r="R21" s="69">
        <f>VLOOKUP($C21,'CEADS-2019'!$B$48:$S$88,MATCH('Energy use'!R$2,'CEADS-2019'!$B$48:$X$48,0),FALSE)*'Energy use'!R$4</f>
        <v>0.45047016772064907</v>
      </c>
      <c r="S21" s="69">
        <f>VLOOKUP($C21,'CEADS-2019'!$B$48:$S$88,MATCH('Energy use'!S$2,'CEADS-2019'!$B$48:$X$48,0),FALSE)*'Energy use'!S$4</f>
        <v>4.874269819193322E-2</v>
      </c>
      <c r="T21" s="69"/>
      <c r="U21" s="69"/>
      <c r="V21" s="69"/>
      <c r="W21" s="69"/>
      <c r="X21" s="69"/>
      <c r="Y21" s="69"/>
      <c r="Z21" s="69">
        <f>VLOOKUP($C21,'CEADS-2019'!$B$48:$S$88,MATCH('Energy use'!Z$2,'CEADS-2019'!$B$48:$X$48,0),FALSE)*'Energy use'!Z$4</f>
        <v>3.1470118815392717E-2</v>
      </c>
      <c r="AA21" s="69">
        <f>VLOOKUP($C21,'CEADS-2019'!$B$48:$S$88,MATCH('Energy use'!AA$2,'CEADS-2019'!$B$48:$X$48,0),FALSE)*'Energy use'!AA$4</f>
        <v>0</v>
      </c>
      <c r="AB21" s="69">
        <f>VLOOKUP($C21,'CEADS-2019'!$B$48:$S$88,MATCH('Energy use'!AB$2,'CEADS-2019'!$B$48:$X$48,0),FALSE)*'Energy use'!AB$4</f>
        <v>0</v>
      </c>
      <c r="AC21" s="47">
        <f>AC$4*VLOOKUP($C21,'CEADS-2019'!$B$48:$X$89,MATCH('Energy use'!AC$2,'CEADS-2019'!$B$48:$X$48,0),FALSE)</f>
        <v>8.3527305282005401E-2</v>
      </c>
      <c r="AD21" s="47">
        <f>AD$4*VLOOKUP($C21,'CEADS-2019'!$B$48:$X$89,MATCH('Energy use'!AD$2,'CEADS-2019'!$B$48:$X$48,0),FALSE)</f>
        <v>1.0071620411817367E-2</v>
      </c>
      <c r="AE21" s="47">
        <f>$AE$4*VLOOKUP(C21,'heat allocation-2019'!$A$3:$AF$48,MATCH($AE$2,'heat allocation-2019'!$A$3:$AF$3,0),FALSE)</f>
        <v>12.260385599319122</v>
      </c>
      <c r="AF21" s="69">
        <f>VLOOKUP(C21, 'Electricity Consumption-2019'!$A$1:$AH$42, MATCH("上海", 'Electricity Consumption-2019'!$A$1:$AH$1, 0), FALSE)/10000</f>
        <v>4.8566000000000003</v>
      </c>
      <c r="AG21" s="385">
        <f>VLOOKUP($C21,'CEADS-2019'!$B$48:$X$88,MATCH('Energy use'!AG$2,'CEADS-2019'!$B$48:$X$48,0),FALSE)*$AG$4</f>
        <v>0</v>
      </c>
      <c r="AI21" s="536"/>
      <c r="AJ21" s="536"/>
      <c r="AK21" s="536"/>
      <c r="AL21" s="536"/>
      <c r="AM21" s="536"/>
      <c r="AN21" s="536"/>
    </row>
    <row r="22" spans="1:47">
      <c r="A22" s="32" t="str">
        <f>VLOOKUP($C22,'Sector matching'!$B$1:$C$43,2,0)</f>
        <v>pulp paper and printing 17T18</v>
      </c>
      <c r="B22" s="47" t="s">
        <v>149</v>
      </c>
      <c r="C22" s="38" t="s">
        <v>150</v>
      </c>
      <c r="D22" s="69">
        <f>VLOOKUP($C22,'CEADS-2019'!$B$48:$S$88,MATCH('Energy use'!D$2,'CEADS-2019'!$B$48:$X$48,0),FALSE)*'Energy use'!D$4</f>
        <v>0.39748325960306602</v>
      </c>
      <c r="E22" s="69"/>
      <c r="F22" s="69"/>
      <c r="G22" s="69"/>
      <c r="H22" s="69"/>
      <c r="I22" s="69">
        <f>VLOOKUP($C22,'CEADS-2019'!$B$48:$S$88,MATCH('Energy use'!I$2,'CEADS-2019'!$B$48:$X$48,0),FALSE)*'Energy use'!I$4</f>
        <v>1.8891116782111989E-2</v>
      </c>
      <c r="J22" s="69">
        <f>VLOOKUP($C22,'CEADS-2019'!$B$48:$S$88,MATCH('Energy use'!J$2,'CEADS-2019'!$B$48:$X$48,0),FALSE)*'Energy use'!J$4</f>
        <v>0</v>
      </c>
      <c r="K22" s="69"/>
      <c r="L22" s="69"/>
      <c r="M22" s="69">
        <f>VLOOKUP($C22,'CEADS-2019'!$B$48:$S$88,MATCH('Energy use'!M$2,'CEADS-2019'!$B$48:$X$48,0),FALSE)*'Energy use'!M$4</f>
        <v>0</v>
      </c>
      <c r="N22" s="69">
        <f>VLOOKUP($C22,'CEADS-2019'!$B$48:$S$88,MATCH('Energy use'!N$2,'CEADS-2019'!$B$48:$X$48,0),FALSE)*'Energy use'!N$4</f>
        <v>0</v>
      </c>
      <c r="O22" s="69">
        <f>VLOOKUP($C22,'CEADS-2019'!$B$48:$S$88,MATCH('Energy use'!O$2,'CEADS-2019'!$B$48:$X$48,0),FALSE)*'Energy use'!O$4</f>
        <v>0</v>
      </c>
      <c r="P22" s="69">
        <f>VLOOKUP($C22,'CEADS-2019'!$B$48:$S$88,MATCH('Energy use'!P$2,'CEADS-2019'!$B$48:$X$48,0),FALSE)*'Energy use'!P$4</f>
        <v>0.27443008900373228</v>
      </c>
      <c r="Q22" s="69">
        <f>VLOOKUP($C22,'CEADS-2019'!$B$48:$S$88,MATCH('Energy use'!Q$2,'CEADS-2019'!$B$48:$X$48,0),FALSE)*'Energy use'!Q$4</f>
        <v>0</v>
      </c>
      <c r="R22" s="69">
        <f>VLOOKUP($C22,'CEADS-2019'!$B$48:$S$88,MATCH('Energy use'!R$2,'CEADS-2019'!$B$48:$X$48,0),FALSE)*'Energy use'!R$4</f>
        <v>0.14181468243057441</v>
      </c>
      <c r="S22" s="69">
        <f>VLOOKUP($C22,'CEADS-2019'!$B$48:$S$88,MATCH('Energy use'!S$2,'CEADS-2019'!$B$48:$X$48,0),FALSE)*'Energy use'!S$4</f>
        <v>2.0678720445062599E-2</v>
      </c>
      <c r="T22" s="69"/>
      <c r="U22" s="69"/>
      <c r="V22" s="69"/>
      <c r="W22" s="69"/>
      <c r="X22" s="69"/>
      <c r="Y22" s="69"/>
      <c r="Z22" s="69">
        <f>VLOOKUP($C22,'CEADS-2019'!$B$48:$S$88,MATCH('Energy use'!Z$2,'CEADS-2019'!$B$48:$X$48,0),FALSE)*'Energy use'!Z$4</f>
        <v>1.9875864514984916E-2</v>
      </c>
      <c r="AA22" s="69">
        <f>VLOOKUP($C22,'CEADS-2019'!$B$48:$S$88,MATCH('Energy use'!AA$2,'CEADS-2019'!$B$48:$X$48,0),FALSE)*'Energy use'!AA$4</f>
        <v>0</v>
      </c>
      <c r="AB22" s="69">
        <f>VLOOKUP($C22,'CEADS-2019'!$B$48:$S$88,MATCH('Energy use'!AB$2,'CEADS-2019'!$B$48:$X$48,0),FALSE)*'Energy use'!AB$4</f>
        <v>0</v>
      </c>
      <c r="AC22" s="47">
        <f>AC$4*VLOOKUP($C22,'CEADS-2019'!$B$48:$X$89,MATCH('Energy use'!AC$2,'CEADS-2019'!$B$48:$X$48,0),FALSE)</f>
        <v>0.11136974037600671</v>
      </c>
      <c r="AD22" s="47">
        <f>AD$4*VLOOKUP($C22,'CEADS-2019'!$B$48:$X$89,MATCH('Energy use'!AD$2,'CEADS-2019'!$B$48:$X$48,0),FALSE)</f>
        <v>1.3428827215756433E-2</v>
      </c>
      <c r="AE22" s="47">
        <f>$AE$4*VLOOKUP(C22,'heat allocation-2019'!$A$3:$AF$48,MATCH($AE$2,'heat allocation-2019'!$A$3:$AF$3,0),FALSE)</f>
        <v>2.1790052372784614</v>
      </c>
      <c r="AF22" s="69">
        <f>VLOOKUP(C22, 'Electricity Consumption-2019'!$A$1:$AH$42, MATCH("上海", 'Electricity Consumption-2019'!$A$1:$AH$1, 0), FALSE)/10000</f>
        <v>2.9533</v>
      </c>
      <c r="AG22" s="385">
        <f>VLOOKUP($C22,'CEADS-2019'!$B$48:$X$88,MATCH('Energy use'!AG$2,'CEADS-2019'!$B$48:$X$48,0),FALSE)*$AG$4</f>
        <v>0</v>
      </c>
    </row>
    <row r="23" spans="1:47">
      <c r="A23" s="32" t="str">
        <f>VLOOKUP($C23,'Sector matching'!$B$1:$C$43,2,0)</f>
        <v>refined petroleum and coke 19</v>
      </c>
      <c r="B23" s="47" t="s">
        <v>151</v>
      </c>
      <c r="C23" s="38" t="s">
        <v>152</v>
      </c>
      <c r="D23" s="69">
        <f>VLOOKUP($C23,'CEADS-2019'!$B$48:$S$88,MATCH('Energy use'!D$2,'CEADS-2019'!$B$48:$X$48,0),FALSE)*'Energy use'!D$4</f>
        <v>0.87669204921797561</v>
      </c>
      <c r="E23" s="69"/>
      <c r="F23" s="69"/>
      <c r="G23" s="69"/>
      <c r="H23" s="69"/>
      <c r="I23" s="69">
        <f>VLOOKUP($C23,'CEADS-2019'!$B$48:$S$88,MATCH('Energy use'!I$2,'CEADS-2019'!$B$48:$X$48,0),FALSE)*'Energy use'!I$4</f>
        <v>0</v>
      </c>
      <c r="J23" s="69">
        <f>VLOOKUP($C23,'CEADS-2019'!$B$48:$S$88,MATCH('Energy use'!J$2,'CEADS-2019'!$B$48:$X$48,0),FALSE)*'Energy use'!J$4</f>
        <v>0</v>
      </c>
      <c r="K23" s="69"/>
      <c r="L23" s="69"/>
      <c r="M23" s="69">
        <f>VLOOKUP($C23,'CEADS-2019'!$B$48:$S$88,MATCH('Energy use'!M$2,'CEADS-2019'!$B$48:$X$48,0),FALSE)*'Energy use'!M$4</f>
        <v>0</v>
      </c>
      <c r="N23" s="69">
        <f>VLOOKUP($C23,'CEADS-2019'!$B$48:$S$88,MATCH('Energy use'!N$2,'CEADS-2019'!$B$48:$X$48,0),FALSE)*'Energy use'!N$4</f>
        <v>0</v>
      </c>
      <c r="O23" s="69">
        <f>VLOOKUP($C23,'CEADS-2019'!$B$48:$S$88,MATCH('Energy use'!O$2,'CEADS-2019'!$B$48:$X$48,0),FALSE)*'Energy use'!O$4</f>
        <v>1.85</v>
      </c>
      <c r="P23" s="69">
        <f>VLOOKUP($C23,'CEADS-2019'!$B$48:$S$88,MATCH('Energy use'!P$2,'CEADS-2019'!$B$48:$X$48,0),FALSE)*'Energy use'!P$4</f>
        <v>9.9362618432385988E-2</v>
      </c>
      <c r="Q23" s="69">
        <f>VLOOKUP($C23,'CEADS-2019'!$B$48:$S$88,MATCH('Energy use'!Q$2,'CEADS-2019'!$B$48:$X$48,0),FALSE)*'Energy use'!Q$4</f>
        <v>0</v>
      </c>
      <c r="R23" s="69">
        <f>VLOOKUP($C23,'CEADS-2019'!$B$48:$S$88,MATCH('Energy use'!R$2,'CEADS-2019'!$B$48:$X$48,0),FALSE)*'Energy use'!R$4</f>
        <v>0.22106406378883725</v>
      </c>
      <c r="S23" s="69">
        <f>VLOOKUP($C23,'CEADS-2019'!$B$48:$S$88,MATCH('Energy use'!S$2,'CEADS-2019'!$B$48:$X$48,0),FALSE)*'Energy use'!S$4</f>
        <v>1.6542976356050088</v>
      </c>
      <c r="T23" s="69"/>
      <c r="U23" s="69"/>
      <c r="V23" s="69"/>
      <c r="W23" s="69"/>
      <c r="X23" s="69"/>
      <c r="Y23" s="69"/>
      <c r="Z23" s="69">
        <f>VLOOKUP($C23,'CEADS-2019'!$B$48:$S$88,MATCH('Energy use'!Z$2,'CEADS-2019'!$B$48:$X$48,0),FALSE)*'Energy use'!Z$4</f>
        <v>6.038950168469583</v>
      </c>
      <c r="AA23" s="69">
        <f>VLOOKUP($C23,'CEADS-2019'!$B$48:$S$88,MATCH('Energy use'!AA$2,'CEADS-2019'!$B$48:$X$48,0),FALSE)*'Energy use'!AA$4</f>
        <v>136.6309291023442</v>
      </c>
      <c r="AB23" s="69">
        <f>VLOOKUP($C23,'CEADS-2019'!$B$48:$S$88,MATCH('Energy use'!AB$2,'CEADS-2019'!$B$48:$X$48,0),FALSE)*'Energy use'!AB$4</f>
        <v>55.487291052401147</v>
      </c>
      <c r="AC23" s="47">
        <f>AC$4*VLOOKUP($C23,'CEADS-2019'!$B$48:$X$89,MATCH('Energy use'!AC$2,'CEADS-2019'!$B$48:$X$48,0),FALSE)</f>
        <v>0.13921217547000914</v>
      </c>
      <c r="AD23" s="47">
        <f>AD$4*VLOOKUP($C23,'CEADS-2019'!$B$48:$X$89,MATCH('Energy use'!AD$2,'CEADS-2019'!$B$48:$X$48,0),FALSE)</f>
        <v>1.6786034019695632E-2</v>
      </c>
      <c r="AE23" s="47">
        <f>$AE$4*VLOOKUP(C23,'heat allocation-2019'!$A$3:$AF$48,MATCH($AE$2,'heat allocation-2019'!$A$3:$AF$3,0),FALSE)</f>
        <v>1591.6861762509761</v>
      </c>
      <c r="AF23" s="69">
        <f>VLOOKUP(C23, 'Electricity Consumption-2019'!$A$1:$AH$42, MATCH("上海", 'Electricity Consumption-2019'!$A$1:$AH$1, 0), FALSE)/10000</f>
        <v>46.949800000000003</v>
      </c>
      <c r="AG23" s="385">
        <f>VLOOKUP($C23,'CEADS-2019'!$B$48:$X$88,MATCH('Energy use'!AG$2,'CEADS-2019'!$B$48:$X$48,0),FALSE)*$AG$4</f>
        <v>0</v>
      </c>
    </row>
    <row r="24" spans="1:47">
      <c r="A24" s="32" t="str">
        <f>VLOOKUP($C24,'Sector matching'!$B$1:$C$43,2,0)</f>
        <v>chemicals 20</v>
      </c>
      <c r="B24" s="47" t="s">
        <v>153</v>
      </c>
      <c r="C24" s="38" t="s">
        <v>256</v>
      </c>
      <c r="D24" s="69">
        <f>VLOOKUP($C24,'CEADS-2019'!$B$48:$S$88,MATCH('Energy use'!D$2,'CEADS-2019'!$B$48:$X$48,0),FALSE)*'Energy use'!D$4</f>
        <v>51.290199676070173</v>
      </c>
      <c r="E24" s="69"/>
      <c r="F24" s="69"/>
      <c r="G24" s="69"/>
      <c r="H24" s="69"/>
      <c r="I24" s="69">
        <f>VLOOKUP($C24,'CEADS-2019'!$B$48:$S$88,MATCH('Energy use'!I$2,'CEADS-2019'!$B$48:$X$48,0),FALSE)*'Energy use'!I$4</f>
        <v>9.4455583910560137E-2</v>
      </c>
      <c r="J24" s="69">
        <f>VLOOKUP($C24,'CEADS-2019'!$B$48:$S$88,MATCH('Energy use'!J$2,'CEADS-2019'!$B$48:$X$48,0),FALSE)*'Energy use'!J$4</f>
        <v>0.79470094438614858</v>
      </c>
      <c r="K24" s="69"/>
      <c r="L24" s="69"/>
      <c r="M24" s="69">
        <f>VLOOKUP($C24,'CEADS-2019'!$B$48:$S$88,MATCH('Energy use'!M$2,'CEADS-2019'!$B$48:$X$48,0),FALSE)*'Energy use'!M$4</f>
        <v>1.360193090732049</v>
      </c>
      <c r="N24" s="69">
        <f>VLOOKUP($C24,'CEADS-2019'!$B$48:$S$88,MATCH('Energy use'!N$2,'CEADS-2019'!$B$48:$X$48,0),FALSE)*'Energy use'!N$4</f>
        <v>43.564552919708035</v>
      </c>
      <c r="O24" s="69">
        <f>VLOOKUP($C24,'CEADS-2019'!$B$48:$S$88,MATCH('Energy use'!O$2,'CEADS-2019'!$B$48:$X$48,0),FALSE)*'Energy use'!O$4</f>
        <v>0</v>
      </c>
      <c r="P24" s="69">
        <f>VLOOKUP($C24,'CEADS-2019'!$B$48:$S$88,MATCH('Energy use'!P$2,'CEADS-2019'!$B$48:$X$48,0),FALSE)*'Energy use'!P$4</f>
        <v>1.0125523973585999</v>
      </c>
      <c r="Q24" s="69">
        <f>VLOOKUP($C24,'CEADS-2019'!$B$48:$S$88,MATCH('Energy use'!Q$2,'CEADS-2019'!$B$48:$X$48,0),FALSE)*'Energy use'!Q$4</f>
        <v>7.9019607843137413E-2</v>
      </c>
      <c r="R24" s="69">
        <f>VLOOKUP($C24,'CEADS-2019'!$B$48:$S$88,MATCH('Energy use'!R$2,'CEADS-2019'!$B$48:$X$48,0),FALSE)*'Energy use'!R$4</f>
        <v>1.6183557877371442</v>
      </c>
      <c r="S24" s="69">
        <f>VLOOKUP($C24,'CEADS-2019'!$B$48:$S$88,MATCH('Energy use'!S$2,'CEADS-2019'!$B$48:$X$48,0),FALSE)*'Energy use'!S$4</f>
        <v>0.92611126564672919</v>
      </c>
      <c r="T24" s="69"/>
      <c r="U24" s="69"/>
      <c r="V24" s="69"/>
      <c r="W24" s="69"/>
      <c r="X24" s="69"/>
      <c r="Y24" s="69"/>
      <c r="Z24" s="69">
        <f>VLOOKUP($C24,'CEADS-2019'!$B$48:$S$88,MATCH('Energy use'!Z$2,'CEADS-2019'!$B$48:$X$48,0),FALSE)*'Energy use'!Z$4</f>
        <v>2.1565312998758643</v>
      </c>
      <c r="AA24" s="69">
        <f>VLOOKUP($C24,'CEADS-2019'!$B$48:$S$88,MATCH('Energy use'!AA$2,'CEADS-2019'!$B$48:$X$48,0),FALSE)*'Energy use'!AA$4</f>
        <v>1.9535448827901633E-2</v>
      </c>
      <c r="AB24" s="69">
        <f>VLOOKUP($C24,'CEADS-2019'!$B$48:$S$88,MATCH('Energy use'!AB$2,'CEADS-2019'!$B$48:$X$48,0),FALSE)*'Energy use'!AB$4</f>
        <v>44.918213107575518</v>
      </c>
      <c r="AC24" s="47">
        <f>AC$4*VLOOKUP($C24,'CEADS-2019'!$B$48:$X$89,MATCH('Energy use'!AC$2,'CEADS-2019'!$B$48:$X$48,0),FALSE)</f>
        <v>9.6891674127126279</v>
      </c>
      <c r="AD24" s="47">
        <f>AD$4*VLOOKUP($C24,'CEADS-2019'!$B$48:$X$89,MATCH('Energy use'!AD$2,'CEADS-2019'!$B$48:$X$48,0),FALSE)</f>
        <v>1.1683079677708148</v>
      </c>
      <c r="AE24" s="47">
        <f>$AE$4*VLOOKUP(C24,'heat allocation-2019'!$A$3:$AF$48,MATCH($AE$2,'heat allocation-2019'!$A$3:$AF$3,0),FALSE)</f>
        <v>3642.4171260604003</v>
      </c>
      <c r="AF24" s="69">
        <f>VLOOKUP(C24, 'Electricity Consumption-2019'!$A$1:$AH$42, MATCH("上海", 'Electricity Consumption-2019'!$A$1:$AH$1, 0), FALSE)/10000</f>
        <v>90.789599999999993</v>
      </c>
      <c r="AG24" s="385">
        <f>VLOOKUP($C24,'CEADS-2019'!$B$48:$X$88,MATCH('Energy use'!AG$2,'CEADS-2019'!$B$48:$X$48,0),FALSE)*$AG$4</f>
        <v>1.0857508145337548E-2</v>
      </c>
    </row>
    <row r="25" spans="1:47">
      <c r="A25" s="32">
        <f>VLOOKUP($C25,'Sector matching'!$B$1:$C$43,2,0)</f>
        <v>0</v>
      </c>
      <c r="B25" s="47" t="s">
        <v>154</v>
      </c>
      <c r="C25" s="38" t="s">
        <v>155</v>
      </c>
      <c r="D25" s="69">
        <f>VLOOKUP($C25,'CEADS-2019'!$B$48:$S$88,MATCH('Energy use'!D$2,'CEADS-2019'!$B$48:$X$48,0),FALSE)*'Energy use'!D$4</f>
        <v>17.3629603306984</v>
      </c>
      <c r="E25" s="69"/>
      <c r="F25" s="69"/>
      <c r="G25" s="69"/>
      <c r="H25" s="69"/>
      <c r="I25" s="69">
        <f>VLOOKUP($C25,'CEADS-2019'!$B$48:$S$88,MATCH('Energy use'!I$2,'CEADS-2019'!$B$48:$X$48,0),FALSE)*'Energy use'!I$4</f>
        <v>0</v>
      </c>
      <c r="J25" s="69">
        <f>VLOOKUP($C25,'CEADS-2019'!$B$48:$S$88,MATCH('Energy use'!J$2,'CEADS-2019'!$B$48:$X$48,0),FALSE)*'Energy use'!J$4</f>
        <v>0</v>
      </c>
      <c r="K25" s="69"/>
      <c r="L25" s="69"/>
      <c r="M25" s="69">
        <f>VLOOKUP($C25,'CEADS-2019'!$B$48:$S$88,MATCH('Energy use'!M$2,'CEADS-2019'!$B$48:$X$48,0),FALSE)*'Energy use'!M$4</f>
        <v>0</v>
      </c>
      <c r="N25" s="69">
        <f>VLOOKUP($C25,'CEADS-2019'!$B$48:$S$88,MATCH('Energy use'!N$2,'CEADS-2019'!$B$48:$X$48,0),FALSE)*'Energy use'!N$4</f>
        <v>0</v>
      </c>
      <c r="O25" s="69">
        <f>VLOOKUP($C25,'CEADS-2019'!$B$48:$S$88,MATCH('Energy use'!O$2,'CEADS-2019'!$B$48:$X$48,0),FALSE)*'Energy use'!O$4</f>
        <v>0</v>
      </c>
      <c r="P25" s="69">
        <f>VLOOKUP($C25,'CEADS-2019'!$B$48:$S$88,MATCH('Energy use'!P$2,'CEADS-2019'!$B$48:$X$48,0),FALSE)*'Energy use'!P$4</f>
        <v>0.15140970427792119</v>
      </c>
      <c r="Q25" s="69">
        <f>VLOOKUP($C25,'CEADS-2019'!$B$48:$S$88,MATCH('Energy use'!Q$2,'CEADS-2019'!$B$48:$X$48,0),FALSE)*'Energy use'!Q$4</f>
        <v>0</v>
      </c>
      <c r="R25" s="69">
        <f>VLOOKUP($C25,'CEADS-2019'!$B$48:$S$88,MATCH('Energy use'!R$2,'CEADS-2019'!$B$48:$X$48,0),FALSE)*'Energy use'!R$4</f>
        <v>0.5422326092933738</v>
      </c>
      <c r="S25" s="69">
        <f>VLOOKUP($C25,'CEADS-2019'!$B$48:$S$88,MATCH('Energy use'!S$2,'CEADS-2019'!$B$48:$X$48,0),FALSE)*'Energy use'!S$4</f>
        <v>1.2554937413073702E-2</v>
      </c>
      <c r="T25" s="69"/>
      <c r="U25" s="69"/>
      <c r="V25" s="69"/>
      <c r="W25" s="69"/>
      <c r="X25" s="69"/>
      <c r="Y25" s="69"/>
      <c r="Z25" s="69">
        <f>VLOOKUP($C25,'CEADS-2019'!$B$48:$S$88,MATCH('Energy use'!Z$2,'CEADS-2019'!$B$48:$X$48,0),FALSE)*'Energy use'!Z$4</f>
        <v>3.3126440858308142E-3</v>
      </c>
      <c r="AA25" s="69">
        <f>VLOOKUP($C25,'CEADS-2019'!$B$48:$S$88,MATCH('Energy use'!AA$2,'CEADS-2019'!$B$48:$X$48,0),FALSE)*'Energy use'!AA$4</f>
        <v>0</v>
      </c>
      <c r="AB25" s="69">
        <f>VLOOKUP($C25,'CEADS-2019'!$B$48:$S$88,MATCH('Energy use'!AB$2,'CEADS-2019'!$B$48:$X$48,0),FALSE)*'Energy use'!AB$4</f>
        <v>1.4726317325937785E-3</v>
      </c>
      <c r="AC25" s="47">
        <f>AC$4*VLOOKUP($C25,'CEADS-2019'!$B$48:$X$89,MATCH('Energy use'!AC$2,'CEADS-2019'!$B$48:$X$48,0),FALSE)</f>
        <v>0.22273948075201438</v>
      </c>
      <c r="AD25" s="47">
        <f>AD$4*VLOOKUP($C25,'CEADS-2019'!$B$48:$X$89,MATCH('Energy use'!AD$2,'CEADS-2019'!$B$48:$X$48,0),FALSE)</f>
        <v>2.6857654431512983E-2</v>
      </c>
      <c r="AE25" s="47">
        <f>$AE$4*VLOOKUP(C25,'heat allocation-2019'!$A$3:$AF$48,MATCH($AE$2,'heat allocation-2019'!$A$3:$AF$3,0),FALSE)</f>
        <v>256.77186966014631</v>
      </c>
      <c r="AF25" s="69">
        <f>VLOOKUP(C25, 'Electricity Consumption-2019'!$A$1:$AH$42, MATCH("上海", 'Electricity Consumption-2019'!$A$1:$AH$1, 0), FALSE)/10000</f>
        <v>12.2758</v>
      </c>
      <c r="AG25" s="385">
        <f>VLOOKUP($C25,'CEADS-2019'!$B$48:$X$88,MATCH('Energy use'!AG$2,'CEADS-2019'!$B$48:$X$48,0),FALSE)*$AG$4</f>
        <v>0.14497966758774272</v>
      </c>
      <c r="AM25" s="143"/>
      <c r="AN25" s="143"/>
      <c r="AR25" s="143"/>
      <c r="AS25" s="143"/>
      <c r="AT25" s="143"/>
      <c r="AU25" s="143"/>
    </row>
    <row r="26" spans="1:47">
      <c r="A26" s="32" t="str">
        <f>VLOOKUP($C26,'Sector matching'!$B$1:$C$43,2,0)</f>
        <v>chemicals 20</v>
      </c>
      <c r="B26" s="47" t="s">
        <v>156</v>
      </c>
      <c r="C26" s="38" t="s">
        <v>157</v>
      </c>
      <c r="D26" s="69">
        <f>VLOOKUP($C26,'CEADS-2019'!$B$48:$S$88,MATCH('Energy use'!D$2,'CEADS-2019'!$B$48:$X$48,0),FALSE)*'Energy use'!D$4</f>
        <v>4.1085652815045872</v>
      </c>
      <c r="E26" s="69"/>
      <c r="F26" s="69"/>
      <c r="G26" s="69"/>
      <c r="H26" s="69"/>
      <c r="I26" s="69">
        <f>VLOOKUP($C26,'CEADS-2019'!$B$48:$S$88,MATCH('Energy use'!I$2,'CEADS-2019'!$B$48:$X$48,0),FALSE)*'Energy use'!I$4</f>
        <v>0</v>
      </c>
      <c r="J26" s="69">
        <f>VLOOKUP($C26,'CEADS-2019'!$B$48:$S$88,MATCH('Energy use'!J$2,'CEADS-2019'!$B$48:$X$48,0),FALSE)*'Energy use'!J$4</f>
        <v>0</v>
      </c>
      <c r="K26" s="69"/>
      <c r="L26" s="69"/>
      <c r="M26" s="69">
        <f>VLOOKUP($C26,'CEADS-2019'!$B$48:$S$88,MATCH('Energy use'!M$2,'CEADS-2019'!$B$48:$X$48,0),FALSE)*'Energy use'!M$4</f>
        <v>0</v>
      </c>
      <c r="N26" s="69">
        <f>VLOOKUP($C26,'CEADS-2019'!$B$48:$S$88,MATCH('Energy use'!N$2,'CEADS-2019'!$B$48:$X$48,0),FALSE)*'Energy use'!N$4</f>
        <v>0</v>
      </c>
      <c r="O26" s="69">
        <f>VLOOKUP($C26,'CEADS-2019'!$B$48:$S$88,MATCH('Energy use'!O$2,'CEADS-2019'!$B$48:$X$48,0),FALSE)*'Energy use'!O$4</f>
        <v>0</v>
      </c>
      <c r="P26" s="69">
        <f>VLOOKUP($C26,'CEADS-2019'!$B$48:$S$88,MATCH('Energy use'!P$2,'CEADS-2019'!$B$48:$X$48,0),FALSE)*'Energy use'!P$4</f>
        <v>2.3657766293425211E-2</v>
      </c>
      <c r="Q26" s="69">
        <f>VLOOKUP($C26,'CEADS-2019'!$B$48:$S$88,MATCH('Energy use'!Q$2,'CEADS-2019'!$B$48:$X$48,0),FALSE)*'Energy use'!Q$4</f>
        <v>0</v>
      </c>
      <c r="R26" s="69">
        <f>VLOOKUP($C26,'CEADS-2019'!$B$48:$S$88,MATCH('Energy use'!R$2,'CEADS-2019'!$B$48:$X$48,0),FALSE)*'Energy use'!R$4</f>
        <v>6.2565301072312313E-2</v>
      </c>
      <c r="S26" s="69">
        <f>VLOOKUP($C26,'CEADS-2019'!$B$48:$S$88,MATCH('Energy use'!S$2,'CEADS-2019'!$B$48:$X$48,0),FALSE)*'Energy use'!S$4</f>
        <v>1.2554937413073702E-2</v>
      </c>
      <c r="T26" s="69"/>
      <c r="U26" s="69"/>
      <c r="V26" s="69"/>
      <c r="W26" s="69"/>
      <c r="X26" s="69"/>
      <c r="Y26" s="69"/>
      <c r="Z26" s="69">
        <f>VLOOKUP($C26,'CEADS-2019'!$B$48:$S$88,MATCH('Energy use'!Z$2,'CEADS-2019'!$B$48:$X$48,0),FALSE)*'Energy use'!Z$4</f>
        <v>0</v>
      </c>
      <c r="AA26" s="69">
        <f>VLOOKUP($C26,'CEADS-2019'!$B$48:$S$88,MATCH('Energy use'!AA$2,'CEADS-2019'!$B$48:$X$48,0),FALSE)*'Energy use'!AA$4</f>
        <v>0</v>
      </c>
      <c r="AB26" s="69">
        <f>VLOOKUP($C26,'CEADS-2019'!$B$48:$S$88,MATCH('Energy use'!AB$2,'CEADS-2019'!$B$48:$X$48,0),FALSE)*'Energy use'!AB$4</f>
        <v>0</v>
      </c>
      <c r="AC26" s="47">
        <f>AC$4*VLOOKUP($C26,'CEADS-2019'!$B$48:$X$89,MATCH('Energy use'!AC$2,'CEADS-2019'!$B$48:$X$48,0),FALSE)</f>
        <v>5.5684870188003548E-2</v>
      </c>
      <c r="AD26" s="47">
        <f>AD$4*VLOOKUP($C26,'CEADS-2019'!$B$48:$X$89,MATCH('Energy use'!AD$2,'CEADS-2019'!$B$48:$X$48,0),FALSE)</f>
        <v>6.7144136078782397E-3</v>
      </c>
      <c r="AE26" s="47">
        <f>$AE$4*VLOOKUP(C26,'heat allocation-2019'!$A$3:$AF$48,MATCH($AE$2,'heat allocation-2019'!$A$3:$AF$3,0),FALSE)</f>
        <v>287.86302533245737</v>
      </c>
      <c r="AF26" s="69">
        <f>VLOOKUP(C26, 'Electricity Consumption-2019'!$A$1:$AH$42, MATCH("上海", 'Electricity Consumption-2019'!$A$1:$AH$1, 0), FALSE)/10000</f>
        <v>8.7506000000000004</v>
      </c>
      <c r="AG26" s="385">
        <f>VLOOKUP($C26,'CEADS-2019'!$B$48:$X$88,MATCH('Energy use'!AG$2,'CEADS-2019'!$B$48:$X$48,0),FALSE)*$AG$4</f>
        <v>0</v>
      </c>
      <c r="AM26" s="143"/>
      <c r="AN26" s="143"/>
      <c r="AR26" s="143"/>
      <c r="AS26" s="143"/>
      <c r="AT26" s="143"/>
      <c r="AU26" s="143"/>
    </row>
    <row r="27" spans="1:47">
      <c r="A27" s="32" t="str">
        <f>VLOOKUP($C27,'Sector matching'!$B$1:$C$43,2,0)</f>
        <v>rubber and plastic products 22</v>
      </c>
      <c r="B27" s="47" t="s">
        <v>560</v>
      </c>
      <c r="C27" s="146" t="s">
        <v>257</v>
      </c>
      <c r="D27" s="69">
        <f>VLOOKUP($C27,'CEADS-2019'!$B$48:$S$88,MATCH('Energy use'!D$2,'CEADS-2019'!$B$48:$X$48,0),FALSE)*'Energy use'!D$4</f>
        <v>8.1614086107283779</v>
      </c>
      <c r="E27" s="69"/>
      <c r="F27" s="69"/>
      <c r="G27" s="69"/>
      <c r="H27" s="69"/>
      <c r="I27" s="69">
        <f>VLOOKUP($C27,'CEADS-2019'!$B$48:$S$88,MATCH('Energy use'!I$2,'CEADS-2019'!$B$48:$X$48,0),FALSE)*'Energy use'!I$4</f>
        <v>0.26447563494956883</v>
      </c>
      <c r="J27" s="69">
        <f>VLOOKUP($C27,'CEADS-2019'!$B$48:$S$88,MATCH('Energy use'!J$2,'CEADS-2019'!$B$48:$X$48,0),FALSE)*'Energy use'!J$4</f>
        <v>0</v>
      </c>
      <c r="K27" s="69"/>
      <c r="L27" s="69"/>
      <c r="M27" s="69">
        <f>VLOOKUP($C27,'CEADS-2019'!$B$48:$S$88,MATCH('Energy use'!M$2,'CEADS-2019'!$B$48:$X$48,0),FALSE)*'Energy use'!M$4</f>
        <v>0</v>
      </c>
      <c r="N27" s="69">
        <f>VLOOKUP($C27,'CEADS-2019'!$B$48:$S$88,MATCH('Energy use'!N$2,'CEADS-2019'!$B$48:$X$48,0),FALSE)*'Energy use'!N$4</f>
        <v>0</v>
      </c>
      <c r="O27" s="69">
        <f>VLOOKUP($C27,'CEADS-2019'!$B$48:$S$88,MATCH('Energy use'!O$2,'CEADS-2019'!$B$48:$X$48,0),FALSE)*'Energy use'!O$4</f>
        <v>0</v>
      </c>
      <c r="P27" s="69">
        <f>VLOOKUP($C27,'CEADS-2019'!$B$48:$S$88,MATCH('Energy use'!P$2,'CEADS-2019'!$B$48:$X$48,0),FALSE)*'Energy use'!P$4</f>
        <v>1.2822509331036474</v>
      </c>
      <c r="Q27" s="69">
        <f>VLOOKUP($C27,'CEADS-2019'!$B$48:$S$88,MATCH('Energy use'!Q$2,'CEADS-2019'!$B$48:$X$48,0),FALSE)*'Energy use'!Q$4</f>
        <v>1.7843137254901956E-2</v>
      </c>
      <c r="R27" s="69">
        <f>VLOOKUP($C27,'CEADS-2019'!$B$48:$S$88,MATCH('Energy use'!R$2,'CEADS-2019'!$B$48:$X$48,0),FALSE)*'Energy use'!R$4</f>
        <v>1.2471350013747629</v>
      </c>
      <c r="S27" s="69">
        <f>VLOOKUP($C27,'CEADS-2019'!$B$48:$S$88,MATCH('Energy use'!S$2,'CEADS-2019'!$B$48:$X$48,0),FALSE)*'Energy use'!S$4</f>
        <v>0.19792489568845617</v>
      </c>
      <c r="T27" s="69"/>
      <c r="U27" s="69"/>
      <c r="V27" s="69"/>
      <c r="W27" s="69"/>
      <c r="X27" s="69"/>
      <c r="Y27" s="69"/>
      <c r="Z27" s="69">
        <f>VLOOKUP($C27,'CEADS-2019'!$B$48:$S$88,MATCH('Energy use'!Z$2,'CEADS-2019'!$B$48:$X$48,0),FALSE)*'Energy use'!Z$4</f>
        <v>3.6439084944139027E-2</v>
      </c>
      <c r="AA27" s="69">
        <f>VLOOKUP($C27,'CEADS-2019'!$B$48:$S$88,MATCH('Energy use'!AA$2,'CEADS-2019'!$B$48:$X$48,0),FALSE)*'Energy use'!AA$4</f>
        <v>9.7677244139508634E-3</v>
      </c>
      <c r="AB27" s="69">
        <f>VLOOKUP($C27,'CEADS-2019'!$B$48:$S$88,MATCH('Energy use'!AB$2,'CEADS-2019'!$B$48:$X$48,0),FALSE)*'Energy use'!AB$4</f>
        <v>0.10013895781637715</v>
      </c>
      <c r="AC27" s="47">
        <f>AC$4*VLOOKUP($C27,'CEADS-2019'!$B$48:$X$89,MATCH('Energy use'!AC$2,'CEADS-2019'!$B$48:$X$48,0),FALSE)</f>
        <v>0.36195165622202363</v>
      </c>
      <c r="AD27" s="47">
        <f>AD$4*VLOOKUP($C27,'CEADS-2019'!$B$48:$X$89,MATCH('Energy use'!AD$2,'CEADS-2019'!$B$48:$X$48,0),FALSE)</f>
        <v>4.3643688451208619E-2</v>
      </c>
      <c r="AE27" s="47">
        <f>$AE$4*VLOOKUP(C27,'heat allocation-2019'!$A$3:$AF$48,MATCH($AE$2,'heat allocation-2019'!$A$3:$AF$3,0),FALSE)</f>
        <v>78.758306510599482</v>
      </c>
      <c r="AF27" s="69">
        <f>VLOOKUP(C27, 'Electricity Consumption-2019'!$A$1:$AH$42, MATCH("上海", 'Electricity Consumption-2019'!$A$1:$AH$1, 0), FALSE)/10000</f>
        <v>31.759599999999999</v>
      </c>
      <c r="AG27" s="385">
        <f>VLOOKUP($C27,'CEADS-2019'!$B$48:$X$88,MATCH('Energy use'!AG$2,'CEADS-2019'!$B$48:$X$48,0),FALSE)*$AG$4</f>
        <v>2.9511279745947959E-3</v>
      </c>
      <c r="AM27" s="143"/>
      <c r="AN27" s="143"/>
      <c r="AO27" s="143"/>
      <c r="AP27" s="143"/>
      <c r="AQ27" s="143"/>
      <c r="AR27" s="143"/>
      <c r="AS27" s="143"/>
      <c r="AT27" s="143"/>
      <c r="AU27" s="143"/>
    </row>
    <row r="28" spans="1:47">
      <c r="A28" s="32" t="str">
        <f>VLOOKUP($C28,'Sector matching'!$B$1:$C$43,2,0)</f>
        <v>cement and other nonmetallic minerals 239</v>
      </c>
      <c r="B28" s="47" t="s">
        <v>160</v>
      </c>
      <c r="C28" s="38" t="s">
        <v>161</v>
      </c>
      <c r="D28" s="69">
        <f>VLOOKUP($C28,'CEADS-2019'!$B$48:$S$88,MATCH('Energy use'!D$2,'CEADS-2019'!$B$48:$X$48,0),FALSE)*'Energy use'!D$4</f>
        <v>6.3114397950056738</v>
      </c>
      <c r="E28" s="69"/>
      <c r="F28" s="69"/>
      <c r="G28" s="69"/>
      <c r="H28" s="69"/>
      <c r="I28" s="69">
        <f>VLOOKUP($C28,'CEADS-2019'!$B$48:$S$88,MATCH('Energy use'!I$2,'CEADS-2019'!$B$48:$X$48,0),FALSE)*'Energy use'!I$4</f>
        <v>1.9930128205128164</v>
      </c>
      <c r="J28" s="69">
        <f>VLOOKUP($C28,'CEADS-2019'!$B$48:$S$88,MATCH('Energy use'!J$2,'CEADS-2019'!$B$48:$X$48,0),FALSE)*'Energy use'!J$4</f>
        <v>0</v>
      </c>
      <c r="K28" s="69"/>
      <c r="L28" s="69"/>
      <c r="M28" s="69">
        <f>VLOOKUP($C28,'CEADS-2019'!$B$48:$S$88,MATCH('Energy use'!M$2,'CEADS-2019'!$B$48:$X$48,0),FALSE)*'Energy use'!M$4</f>
        <v>0.1943132986760068</v>
      </c>
      <c r="N28" s="69">
        <f>VLOOKUP($C28,'CEADS-2019'!$B$48:$S$88,MATCH('Energy use'!N$2,'CEADS-2019'!$B$48:$X$48,0),FALSE)*'Energy use'!N$4</f>
        <v>3.0200729927007324E-2</v>
      </c>
      <c r="O28" s="69">
        <f>VLOOKUP($C28,'CEADS-2019'!$B$48:$S$88,MATCH('Energy use'!O$2,'CEADS-2019'!$B$48:$X$48,0),FALSE)*'Energy use'!O$4</f>
        <v>0</v>
      </c>
      <c r="P28" s="69">
        <f>VLOOKUP($C28,'CEADS-2019'!$B$48:$S$88,MATCH('Energy use'!P$2,'CEADS-2019'!$B$48:$X$48,0),FALSE)*'Energy use'!P$4</f>
        <v>0.55359173126614969</v>
      </c>
      <c r="Q28" s="69">
        <f>VLOOKUP($C28,'CEADS-2019'!$B$48:$S$88,MATCH('Energy use'!Q$2,'CEADS-2019'!$B$48:$X$48,0),FALSE)*'Energy use'!Q$4</f>
        <v>2.5490196078431378E-3</v>
      </c>
      <c r="R28" s="69">
        <f>VLOOKUP($C28,'CEADS-2019'!$B$48:$S$88,MATCH('Energy use'!R$2,'CEADS-2019'!$B$48:$X$48,0),FALSE)*'Energy use'!R$4</f>
        <v>6.3566345889469362</v>
      </c>
      <c r="S28" s="69">
        <f>VLOOKUP($C28,'CEADS-2019'!$B$48:$S$88,MATCH('Energy use'!S$2,'CEADS-2019'!$B$48:$X$48,0),FALSE)*'Energy use'!S$4</f>
        <v>0.38107927677329628</v>
      </c>
      <c r="T28" s="69"/>
      <c r="U28" s="69"/>
      <c r="V28" s="69"/>
      <c r="W28" s="69"/>
      <c r="X28" s="69"/>
      <c r="Y28" s="69"/>
      <c r="Z28" s="69">
        <f>VLOOKUP($C28,'CEADS-2019'!$B$48:$S$88,MATCH('Energy use'!Z$2,'CEADS-2019'!$B$48:$X$48,0),FALSE)*'Energy use'!Z$4</f>
        <v>0.10931725483241696</v>
      </c>
      <c r="AA28" s="69">
        <f>VLOOKUP($C28,'CEADS-2019'!$B$48:$S$88,MATCH('Energy use'!AA$2,'CEADS-2019'!$B$48:$X$48,0),FALSE)*'Energy use'!AA$4</f>
        <v>0</v>
      </c>
      <c r="AB28" s="69">
        <f>VLOOKUP($C28,'CEADS-2019'!$B$48:$S$88,MATCH('Energy use'!AB$2,'CEADS-2019'!$B$48:$X$48,0),FALSE)*'Energy use'!AB$4</f>
        <v>0.23120318201722354</v>
      </c>
      <c r="AC28" s="47">
        <f>AC$4*VLOOKUP($C28,'CEADS-2019'!$B$48:$X$89,MATCH('Energy use'!AC$2,'CEADS-2019'!$B$48:$X$48,0),FALSE)</f>
        <v>0.22273948075201438</v>
      </c>
      <c r="AD28" s="47">
        <f>AD$4*VLOOKUP($C28,'CEADS-2019'!$B$48:$X$89,MATCH('Energy use'!AD$2,'CEADS-2019'!$B$48:$X$48,0),FALSE)</f>
        <v>2.6857654431512983E-2</v>
      </c>
      <c r="AE28" s="47">
        <f>$AE$4*VLOOKUP(C28,'heat allocation-2019'!$A$3:$AF$48,MATCH($AE$2,'heat allocation-2019'!$A$3:$AF$3,0),FALSE)</f>
        <v>63.190399202236939</v>
      </c>
      <c r="AF28" s="69">
        <f>VLOOKUP(C28, 'Electricity Consumption-2019'!$A$1:$AH$42, MATCH("上海", 'Electricity Consumption-2019'!$A$1:$AH$1, 0), FALSE)/10000</f>
        <v>12.178900000000001</v>
      </c>
      <c r="AG28" s="385">
        <f>VLOOKUP($C28,'CEADS-2019'!$B$48:$X$88,MATCH('Energy use'!AG$2,'CEADS-2019'!$B$48:$X$48,0),FALSE)*$AG$4</f>
        <v>1.9696209840392595E-2</v>
      </c>
    </row>
    <row r="29" spans="1:47">
      <c r="A29" s="32" t="str">
        <f>VLOOKUP($C29,'Sector matching'!$B$1:$C$43,2,0)</f>
        <v>iron and steel 241</v>
      </c>
      <c r="B29" s="47" t="s">
        <v>162</v>
      </c>
      <c r="C29" s="38" t="s">
        <v>163</v>
      </c>
      <c r="D29" s="69">
        <f>VLOOKUP($C29,'CEADS-2019'!$B$48:$S$88,MATCH('Energy use'!D$2,'CEADS-2019'!$B$48:$X$48,0),FALSE)*'Energy use'!D$4</f>
        <v>17.905320666231582</v>
      </c>
      <c r="E29" s="69"/>
      <c r="F29" s="69"/>
      <c r="G29" s="69"/>
      <c r="H29" s="69"/>
      <c r="I29" s="69">
        <f>VLOOKUP($C29,'CEADS-2019'!$B$48:$S$88,MATCH('Energy use'!I$2,'CEADS-2019'!$B$48:$X$48,0),FALSE)*'Energy use'!I$4</f>
        <v>615.20810912626075</v>
      </c>
      <c r="J29" s="69">
        <f>VLOOKUP($C29,'CEADS-2019'!$B$48:$S$88,MATCH('Energy use'!J$2,'CEADS-2019'!$B$48:$X$48,0),FALSE)*'Energy use'!J$4</f>
        <v>17.716211962224559</v>
      </c>
      <c r="K29" s="69"/>
      <c r="L29" s="69"/>
      <c r="M29" s="69">
        <f>VLOOKUP($C29,'CEADS-2019'!$B$48:$S$88,MATCH('Energy use'!M$2,'CEADS-2019'!$B$48:$X$48,0),FALSE)*'Energy use'!M$4</f>
        <v>5.8293989602802041</v>
      </c>
      <c r="N29" s="69">
        <f>VLOOKUP($C29,'CEADS-2019'!$B$48:$S$88,MATCH('Energy use'!N$2,'CEADS-2019'!$B$48:$X$48,0),FALSE)*'Energy use'!N$4</f>
        <v>6.0552463503649623</v>
      </c>
      <c r="O29" s="69">
        <f>VLOOKUP($C29,'CEADS-2019'!$B$48:$S$88,MATCH('Energy use'!O$2,'CEADS-2019'!$B$48:$X$48,0),FALSE)*'Energy use'!O$4</f>
        <v>0</v>
      </c>
      <c r="P29" s="69">
        <f>VLOOKUP($C29,'CEADS-2019'!$B$48:$S$88,MATCH('Energy use'!P$2,'CEADS-2019'!$B$48:$X$48,0),FALSE)*'Energy use'!P$4</f>
        <v>7.5704852138960887E-2</v>
      </c>
      <c r="Q29" s="69">
        <f>VLOOKUP($C29,'CEADS-2019'!$B$48:$S$88,MATCH('Energy use'!Q$2,'CEADS-2019'!$B$48:$X$48,0),FALSE)*'Energy use'!Q$4</f>
        <v>0</v>
      </c>
      <c r="R29" s="69">
        <f>VLOOKUP($C29,'CEADS-2019'!$B$48:$S$88,MATCH('Energy use'!R$2,'CEADS-2019'!$B$48:$X$48,0),FALSE)*'Energy use'!R$4</f>
        <v>0.63816607093758582</v>
      </c>
      <c r="S29" s="69">
        <f>VLOOKUP($C29,'CEADS-2019'!$B$48:$S$88,MATCH('Energy use'!S$2,'CEADS-2019'!$B$48:$X$48,0),FALSE)*'Energy use'!S$4</f>
        <v>3.1018080667593893E-2</v>
      </c>
      <c r="T29" s="69"/>
      <c r="U29" s="69"/>
      <c r="V29" s="69"/>
      <c r="W29" s="69"/>
      <c r="X29" s="69"/>
      <c r="Y29" s="69"/>
      <c r="Z29" s="69">
        <f>VLOOKUP($C29,'CEADS-2019'!$B$48:$S$88,MATCH('Energy use'!Z$2,'CEADS-2019'!$B$48:$X$48,0),FALSE)*'Energy use'!Z$4</f>
        <v>2.4844830643731178E-2</v>
      </c>
      <c r="AA29" s="69">
        <f>VLOOKUP($C29,'CEADS-2019'!$B$48:$S$88,MATCH('Energy use'!AA$2,'CEADS-2019'!$B$48:$X$48,0),FALSE)*'Energy use'!AA$4</f>
        <v>0</v>
      </c>
      <c r="AB29" s="69">
        <f>VLOOKUP($C29,'CEADS-2019'!$B$48:$S$88,MATCH('Energy use'!AB$2,'CEADS-2019'!$B$48:$X$48,0),FALSE)*'Energy use'!AB$4</f>
        <v>0</v>
      </c>
      <c r="AC29" s="47">
        <f>AC$4*VLOOKUP($C29,'CEADS-2019'!$B$48:$X$89,MATCH('Energy use'!AC$2,'CEADS-2019'!$B$48:$X$48,0),FALSE)</f>
        <v>4.2598925693822771</v>
      </c>
      <c r="AD29" s="47">
        <f>AD$4*VLOOKUP($C29,'CEADS-2019'!$B$48:$X$89,MATCH('Energy use'!AD$2,'CEADS-2019'!$B$48:$X$48,0),FALSE)</f>
        <v>0.51365264100268604</v>
      </c>
      <c r="AE29" s="47">
        <f>$AE$4*VLOOKUP(C29,'heat allocation-2019'!$A$3:$AF$48,MATCH($AE$2,'heat allocation-2019'!$A$3:$AF$3,0),FALSE)</f>
        <v>488.55731081360733</v>
      </c>
      <c r="AF29" s="69">
        <f>VLOOKUP(C29, 'Electricity Consumption-2019'!$A$1:$AH$42, MATCH("上海", 'Electricity Consumption-2019'!$A$1:$AH$1, 0), FALSE)/10000</f>
        <v>141.38839999999999</v>
      </c>
      <c r="AG29" s="385">
        <f>VLOOKUP($C29,'CEADS-2019'!$B$48:$X$88,MATCH('Energy use'!AG$2,'CEADS-2019'!$B$48:$X$48,0),FALSE)*$AG$4</f>
        <v>0</v>
      </c>
    </row>
    <row r="30" spans="1:47">
      <c r="A30" s="32" t="str">
        <f>VLOOKUP($C30,'Sector matching'!$B$1:$C$43,2,0)</f>
        <v>other metals 242</v>
      </c>
      <c r="B30" s="47" t="s">
        <v>164</v>
      </c>
      <c r="C30" s="38" t="s">
        <v>258</v>
      </c>
      <c r="D30" s="69">
        <f>VLOOKUP($C30,'CEADS-2019'!$B$48:$S$88,MATCH('Energy use'!D$2,'CEADS-2019'!$B$48:$X$48,0),FALSE)*'Energy use'!D$4</f>
        <v>144.55017381004183</v>
      </c>
      <c r="E30" s="69"/>
      <c r="F30" s="69"/>
      <c r="G30" s="69"/>
      <c r="H30" s="69"/>
      <c r="I30" s="69">
        <f>VLOOKUP($C30,'CEADS-2019'!$B$48:$S$88,MATCH('Energy use'!I$2,'CEADS-2019'!$B$48:$X$48,0),FALSE)*'Energy use'!I$4</f>
        <v>0.30225786851379288</v>
      </c>
      <c r="J30" s="69">
        <f>VLOOKUP($C30,'CEADS-2019'!$B$48:$S$88,MATCH('Energy use'!J$2,'CEADS-2019'!$B$48:$X$48,0),FALSE)*'Energy use'!J$4</f>
        <v>0</v>
      </c>
      <c r="K30" s="69"/>
      <c r="L30" s="69"/>
      <c r="M30" s="69">
        <f>VLOOKUP($C30,'CEADS-2019'!$B$48:$S$88,MATCH('Energy use'!M$2,'CEADS-2019'!$B$48:$X$48,0),FALSE)*'Energy use'!M$4</f>
        <v>4.469205869548154</v>
      </c>
      <c r="N30" s="69">
        <f>VLOOKUP($C30,'CEADS-2019'!$B$48:$S$88,MATCH('Energy use'!N$2,'CEADS-2019'!$B$48:$X$48,0),FALSE)*'Energy use'!N$4</f>
        <v>0</v>
      </c>
      <c r="O30" s="69">
        <f>VLOOKUP($C30,'CEADS-2019'!$B$48:$S$88,MATCH('Energy use'!O$2,'CEADS-2019'!$B$48:$X$48,0),FALSE)*'Energy use'!O$4</f>
        <v>0</v>
      </c>
      <c r="P30" s="69">
        <f>VLOOKUP($C30,'CEADS-2019'!$B$48:$S$88,MATCH('Energy use'!P$2,'CEADS-2019'!$B$48:$X$48,0),FALSE)*'Energy use'!P$4</f>
        <v>0.12775193798449608</v>
      </c>
      <c r="Q30" s="69">
        <f>VLOOKUP($C30,'CEADS-2019'!$B$48:$S$88,MATCH('Energy use'!Q$2,'CEADS-2019'!$B$48:$X$48,0),FALSE)*'Energy use'!Q$4</f>
        <v>1.784313725490197E-2</v>
      </c>
      <c r="R30" s="69">
        <f>VLOOKUP($C30,'CEADS-2019'!$B$48:$S$88,MATCH('Energy use'!R$2,'CEADS-2019'!$B$48:$X$48,0),FALSE)*'Energy use'!R$4</f>
        <v>0.98853175694253226</v>
      </c>
      <c r="S30" s="69">
        <f>VLOOKUP($C30,'CEADS-2019'!$B$48:$S$88,MATCH('Energy use'!S$2,'CEADS-2019'!$B$48:$X$48,0),FALSE)*'Energy use'!S$4</f>
        <v>0.34932267037552139</v>
      </c>
      <c r="T30" s="69"/>
      <c r="U30" s="69"/>
      <c r="V30" s="69"/>
      <c r="W30" s="69"/>
      <c r="X30" s="69"/>
      <c r="Y30" s="69"/>
      <c r="Z30" s="69">
        <f>VLOOKUP($C30,'CEADS-2019'!$B$48:$S$88,MATCH('Energy use'!Z$2,'CEADS-2019'!$B$48:$X$48,0),FALSE)*'Energy use'!Z$4</f>
        <v>5.134598333037764E-2</v>
      </c>
      <c r="AA30" s="69">
        <f>VLOOKUP($C30,'CEADS-2019'!$B$48:$S$88,MATCH('Energy use'!AA$2,'CEADS-2019'!$B$48:$X$48,0),FALSE)*'Energy use'!AA$4</f>
        <v>0</v>
      </c>
      <c r="AB30" s="69">
        <f>VLOOKUP($C30,'CEADS-2019'!$B$48:$S$88,MATCH('Energy use'!AB$2,'CEADS-2019'!$B$48:$X$48,0),FALSE)*'Energy use'!AB$4</f>
        <v>1.4726317325937785E-3</v>
      </c>
      <c r="AC30" s="47">
        <f>AC$4*VLOOKUP($C30,'CEADS-2019'!$B$48:$X$89,MATCH('Energy use'!AC$2,'CEADS-2019'!$B$48:$X$48,0),FALSE)</f>
        <v>8.603312444046546</v>
      </c>
      <c r="AD30" s="47">
        <f>AD$4*VLOOKUP($C30,'CEADS-2019'!$B$48:$X$89,MATCH('Energy use'!AD$2,'CEADS-2019'!$B$48:$X$48,0),FALSE)</f>
        <v>1.0373769024171877</v>
      </c>
      <c r="AE30" s="47">
        <f>$AE$4*VLOOKUP(C30,'heat allocation-2019'!$A$3:$AF$48,MATCH($AE$2,'heat allocation-2019'!$A$3:$AF$3,0),FALSE)</f>
        <v>548.40230347193278</v>
      </c>
      <c r="AF30" s="69">
        <f>VLOOKUP(C30, 'Electricity Consumption-2019'!$A$1:$AH$42, MATCH("上海", 'Electricity Consumption-2019'!$A$1:$AH$1, 0), FALSE)/10000</f>
        <v>5.2870999999999997</v>
      </c>
      <c r="AG30" s="385">
        <f>VLOOKUP($C30,'CEADS-2019'!$B$48:$X$88,MATCH('Energy use'!AG$2,'CEADS-2019'!$B$48:$X$48,0),FALSE)*$AG$4</f>
        <v>1.2964407967996064E-2</v>
      </c>
    </row>
    <row r="31" spans="1:47">
      <c r="A31" s="32" t="str">
        <f>VLOOKUP($C31,'Sector matching'!$B$1:$C$43,2,0)</f>
        <v>metal products except machinery and vehicles 25</v>
      </c>
      <c r="B31" s="47" t="s">
        <v>165</v>
      </c>
      <c r="C31" s="38" t="s">
        <v>166</v>
      </c>
      <c r="D31" s="69">
        <f>VLOOKUP($C31,'CEADS-2019'!$B$48:$S$88,MATCH('Energy use'!D$2,'CEADS-2019'!$B$48:$X$48,0),FALSE)*'Energy use'!D$4</f>
        <v>1.679088162061547</v>
      </c>
      <c r="E31" s="69"/>
      <c r="F31" s="69"/>
      <c r="G31" s="69"/>
      <c r="H31" s="69"/>
      <c r="I31" s="69">
        <f>VLOOKUP($C31,'CEADS-2019'!$B$48:$S$88,MATCH('Energy use'!I$2,'CEADS-2019'!$B$48:$X$48,0),FALSE)*'Energy use'!I$4</f>
        <v>1.001229189451937</v>
      </c>
      <c r="J31" s="69">
        <f>VLOOKUP($C31,'CEADS-2019'!$B$48:$S$88,MATCH('Energy use'!J$2,'CEADS-2019'!$B$48:$X$48,0),FALSE)*'Energy use'!J$4</f>
        <v>0</v>
      </c>
      <c r="K31" s="69"/>
      <c r="L31" s="69"/>
      <c r="M31" s="69">
        <f>VLOOKUP($C31,'CEADS-2019'!$B$48:$S$88,MATCH('Energy use'!M$2,'CEADS-2019'!$B$48:$X$48,0),FALSE)*'Energy use'!M$4</f>
        <v>1.1658797920560375</v>
      </c>
      <c r="N31" s="69">
        <f>VLOOKUP($C31,'CEADS-2019'!$B$48:$S$88,MATCH('Energy use'!N$2,'CEADS-2019'!$B$48:$X$48,0),FALSE)*'Energy use'!N$4</f>
        <v>0</v>
      </c>
      <c r="O31" s="69">
        <f>VLOOKUP($C31,'CEADS-2019'!$B$48:$S$88,MATCH('Energy use'!O$2,'CEADS-2019'!$B$48:$X$48,0),FALSE)*'Energy use'!O$4</f>
        <v>0</v>
      </c>
      <c r="P31" s="69">
        <f>VLOOKUP($C31,'CEADS-2019'!$B$48:$S$88,MATCH('Energy use'!P$2,'CEADS-2019'!$B$48:$X$48,0),FALSE)*'Energy use'!P$4</f>
        <v>1.9352052828021786</v>
      </c>
      <c r="Q31" s="69">
        <f>VLOOKUP($C31,'CEADS-2019'!$B$48:$S$88,MATCH('Energy use'!Q$2,'CEADS-2019'!$B$48:$X$48,0),FALSE)*'Energy use'!Q$4</f>
        <v>1.2745098039215669E-2</v>
      </c>
      <c r="R31" s="69">
        <f>VLOOKUP($C31,'CEADS-2019'!$B$48:$S$88,MATCH('Energy use'!R$2,'CEADS-2019'!$B$48:$X$48,0),FALSE)*'Energy use'!R$4</f>
        <v>3.1532911740445422</v>
      </c>
      <c r="S31" s="69">
        <f>VLOOKUP($C31,'CEADS-2019'!$B$48:$S$88,MATCH('Energy use'!S$2,'CEADS-2019'!$B$48:$X$48,0),FALSE)*'Energy use'!S$4</f>
        <v>0.13145757997218346</v>
      </c>
      <c r="T31" s="69"/>
      <c r="U31" s="69"/>
      <c r="V31" s="69"/>
      <c r="W31" s="69"/>
      <c r="X31" s="69"/>
      <c r="Y31" s="69"/>
      <c r="Z31" s="69">
        <f>VLOOKUP($C31,'CEADS-2019'!$B$48:$S$88,MATCH('Energy use'!Z$2,'CEADS-2019'!$B$48:$X$48,0),FALSE)*'Energy use'!Z$4</f>
        <v>0.18385174676361035</v>
      </c>
      <c r="AA31" s="69">
        <f>VLOOKUP($C31,'CEADS-2019'!$B$48:$S$88,MATCH('Energy use'!AA$2,'CEADS-2019'!$B$48:$X$48,0),FALSE)*'Energy use'!AA$4</f>
        <v>9.7677244139508634E-3</v>
      </c>
      <c r="AB31" s="69">
        <f>VLOOKUP($C31,'CEADS-2019'!$B$48:$S$88,MATCH('Energy use'!AB$2,'CEADS-2019'!$B$48:$X$48,0),FALSE)*'Energy use'!AB$4</f>
        <v>3.3870529849656945E-2</v>
      </c>
      <c r="AC31" s="47">
        <f>AC$4*VLOOKUP($C31,'CEADS-2019'!$B$48:$X$89,MATCH('Energy use'!AC$2,'CEADS-2019'!$B$48:$X$48,0),FALSE)</f>
        <v>0.33410922112802116</v>
      </c>
      <c r="AD31" s="47">
        <f>AD$4*VLOOKUP($C31,'CEADS-2019'!$B$48:$X$89,MATCH('Energy use'!AD$2,'CEADS-2019'!$B$48:$X$48,0),FALSE)</f>
        <v>4.0286481647269425E-2</v>
      </c>
      <c r="AE31" s="47">
        <f>$AE$4*VLOOKUP(C31,'heat allocation-2019'!$A$3:$AF$48,MATCH($AE$2,'heat allocation-2019'!$A$3:$AF$3,0),FALSE)</f>
        <v>15.990661922618624</v>
      </c>
      <c r="AF31" s="69">
        <f>VLOOKUP(C31, 'Electricity Consumption-2019'!$A$1:$AH$42, MATCH("上海", 'Electricity Consumption-2019'!$A$1:$AH$1, 0), FALSE)/10000</f>
        <v>40.684199999999997</v>
      </c>
      <c r="AG31" s="385">
        <f>VLOOKUP($C31,'CEADS-2019'!$B$48:$X$88,MATCH('Energy use'!AG$2,'CEADS-2019'!$B$48:$X$48,0),FALSE)*$AG$4</f>
        <v>1.3720542747556399E-2</v>
      </c>
    </row>
    <row r="32" spans="1:47">
      <c r="A32" s="32" t="str">
        <f>VLOOKUP($C32,'Sector matching'!$B$1:$C$43,2,0)</f>
        <v>other manufacturing 31T33</v>
      </c>
      <c r="B32" s="47" t="s">
        <v>167</v>
      </c>
      <c r="C32" s="38" t="s">
        <v>168</v>
      </c>
      <c r="D32" s="69">
        <f>VLOOKUP($C32,'CEADS-2019'!$B$48:$S$88,MATCH('Energy use'!D$2,'CEADS-2019'!$B$48:$X$48,0),FALSE)*'Energy use'!D$4</f>
        <v>4.1048504846858664</v>
      </c>
      <c r="E32" s="69"/>
      <c r="F32" s="69"/>
      <c r="G32" s="69"/>
      <c r="H32" s="69"/>
      <c r="I32" s="69">
        <f>VLOOKUP($C32,'CEADS-2019'!$B$48:$S$88,MATCH('Energy use'!I$2,'CEADS-2019'!$B$48:$X$48,0),FALSE)*'Energy use'!I$4</f>
        <v>2.6730930246688542</v>
      </c>
      <c r="J32" s="69">
        <f>VLOOKUP($C32,'CEADS-2019'!$B$48:$S$88,MATCH('Energy use'!J$2,'CEADS-2019'!$B$48:$X$48,0),FALSE)*'Energy use'!J$4</f>
        <v>8.0272822665267418E-3</v>
      </c>
      <c r="K32" s="69"/>
      <c r="L32" s="69"/>
      <c r="M32" s="69">
        <f>VLOOKUP($C32,'CEADS-2019'!$B$48:$S$88,MATCH('Energy use'!M$2,'CEADS-2019'!$B$48:$X$48,0),FALSE)*'Energy use'!M$4</f>
        <v>66.455148147194265</v>
      </c>
      <c r="N32" s="69">
        <f>VLOOKUP($C32,'CEADS-2019'!$B$48:$S$88,MATCH('Energy use'!N$2,'CEADS-2019'!$B$48:$X$48,0),FALSE)*'Energy use'!N$4</f>
        <v>0</v>
      </c>
      <c r="O32" s="69">
        <f>VLOOKUP($C32,'CEADS-2019'!$B$48:$S$88,MATCH('Energy use'!O$2,'CEADS-2019'!$B$48:$X$48,0),FALSE)*'Energy use'!O$4</f>
        <v>0</v>
      </c>
      <c r="P32" s="69">
        <f>VLOOKUP($C32,'CEADS-2019'!$B$48:$S$88,MATCH('Energy use'!P$2,'CEADS-2019'!$B$48:$X$48,0),FALSE)*'Energy use'!P$4</f>
        <v>1.6844329600918728</v>
      </c>
      <c r="Q32" s="69">
        <f>VLOOKUP($C32,'CEADS-2019'!$B$48:$S$88,MATCH('Energy use'!Q$2,'CEADS-2019'!$B$48:$X$48,0),FALSE)*'Energy use'!Q$4</f>
        <v>5.8627450980392119E-2</v>
      </c>
      <c r="R32" s="69">
        <f>VLOOKUP($C32,'CEADS-2019'!$B$48:$S$88,MATCH('Energy use'!R$2,'CEADS-2019'!$B$48:$X$48,0),FALSE)*'Energy use'!R$4</f>
        <v>3.5620511410503148</v>
      </c>
      <c r="S32" s="69">
        <f>VLOOKUP($C32,'CEADS-2019'!$B$48:$S$88,MATCH('Energy use'!S$2,'CEADS-2019'!$B$48:$X$48,0),FALSE)*'Energy use'!S$4</f>
        <v>0.25479137691237841</v>
      </c>
      <c r="T32" s="69"/>
      <c r="U32" s="69"/>
      <c r="V32" s="69"/>
      <c r="W32" s="69"/>
      <c r="X32" s="69"/>
      <c r="Y32" s="69"/>
      <c r="Z32" s="69">
        <f>VLOOKUP($C32,'CEADS-2019'!$B$48:$S$88,MATCH('Energy use'!Z$2,'CEADS-2019'!$B$48:$X$48,0),FALSE)*'Energy use'!Z$4</f>
        <v>7.784713601702424E-2</v>
      </c>
      <c r="AA32" s="69">
        <f>VLOOKUP($C32,'CEADS-2019'!$B$48:$S$88,MATCH('Energy use'!AA$2,'CEADS-2019'!$B$48:$X$48,0),FALSE)*'Energy use'!AA$4</f>
        <v>0</v>
      </c>
      <c r="AB32" s="69">
        <f>VLOOKUP($C32,'CEADS-2019'!$B$48:$S$88,MATCH('Energy use'!AB$2,'CEADS-2019'!$B$48:$X$48,0),FALSE)*'Energy use'!AB$4</f>
        <v>4.5651583710407263E-2</v>
      </c>
      <c r="AC32" s="47">
        <f>AC$4*VLOOKUP($C32,'CEADS-2019'!$B$48:$X$89,MATCH('Energy use'!AC$2,'CEADS-2019'!$B$48:$X$48,0),FALSE)</f>
        <v>0.64037600716204091</v>
      </c>
      <c r="AD32" s="47">
        <f>AD$4*VLOOKUP($C32,'CEADS-2019'!$B$48:$X$89,MATCH('Energy use'!AD$2,'CEADS-2019'!$B$48:$X$48,0),FALSE)</f>
        <v>7.721575649059978E-2</v>
      </c>
      <c r="AE32" s="47">
        <f>$AE$4*VLOOKUP(C32,'heat allocation-2019'!$A$3:$AF$48,MATCH($AE$2,'heat allocation-2019'!$A$3:$AF$3,0),FALSE)</f>
        <v>8.6231905590398075</v>
      </c>
      <c r="AF32" s="69">
        <f>VLOOKUP(C32, 'Electricity Consumption-2019'!$A$1:$AH$42, MATCH("上海", 'Electricity Consumption-2019'!$A$1:$AH$1, 0), FALSE)/10000</f>
        <v>21.194299999999998</v>
      </c>
      <c r="AG32" s="385">
        <f>VLOOKUP($C32,'CEADS-2019'!$B$48:$X$88,MATCH('Energy use'!AG$2,'CEADS-2019'!$B$48:$X$48,0),FALSE)*$AG$4</f>
        <v>0</v>
      </c>
    </row>
    <row r="33" spans="1:37">
      <c r="A33" s="32" t="str">
        <f>VLOOKUP($C33,'Sector matching'!$B$1:$C$43,2,0)</f>
        <v>glass and glass products 231</v>
      </c>
      <c r="B33" s="47" t="s">
        <v>169</v>
      </c>
      <c r="C33" s="38" t="s">
        <v>170</v>
      </c>
      <c r="D33" s="69">
        <f>VLOOKUP($C33,'CEADS-2019'!$B$48:$S$88,MATCH('Energy use'!D$2,'CEADS-2019'!$B$48:$X$48,0),FALSE)*'Energy use'!D$4</f>
        <v>1.849968815722681</v>
      </c>
      <c r="E33" s="69"/>
      <c r="F33" s="69"/>
      <c r="G33" s="69"/>
      <c r="H33" s="69"/>
      <c r="I33" s="69">
        <f>VLOOKUP($C33,'CEADS-2019'!$B$48:$S$88,MATCH('Energy use'!I$2,'CEADS-2019'!$B$48:$X$48,0),FALSE)*'Energy use'!I$4</f>
        <v>3.7782233564224076E-2</v>
      </c>
      <c r="J33" s="69">
        <f>VLOOKUP($C33,'CEADS-2019'!$B$48:$S$88,MATCH('Energy use'!J$2,'CEADS-2019'!$B$48:$X$48,0),FALSE)*'Energy use'!J$4</f>
        <v>0</v>
      </c>
      <c r="K33" s="69"/>
      <c r="L33" s="69"/>
      <c r="M33" s="69">
        <f>VLOOKUP($C33,'CEADS-2019'!$B$48:$S$88,MATCH('Energy use'!M$2,'CEADS-2019'!$B$48:$X$48,0),FALSE)*'Energy use'!M$4</f>
        <v>0.3886265973520136</v>
      </c>
      <c r="N33" s="69">
        <f>VLOOKUP($C33,'CEADS-2019'!$B$48:$S$88,MATCH('Energy use'!N$2,'CEADS-2019'!$B$48:$X$48,0),FALSE)*'Energy use'!N$4</f>
        <v>0</v>
      </c>
      <c r="O33" s="69">
        <f>VLOOKUP($C33,'CEADS-2019'!$B$48:$S$88,MATCH('Energy use'!O$2,'CEADS-2019'!$B$48:$X$48,0),FALSE)*'Energy use'!O$4</f>
        <v>0</v>
      </c>
      <c r="P33" s="69">
        <f>VLOOKUP($C33,'CEADS-2019'!$B$48:$S$88,MATCH('Energy use'!P$2,'CEADS-2019'!$B$48:$X$48,0),FALSE)*'Energy use'!P$4</f>
        <v>0.96996841803043499</v>
      </c>
      <c r="Q33" s="69">
        <f>VLOOKUP($C33,'CEADS-2019'!$B$48:$S$88,MATCH('Energy use'!Q$2,'CEADS-2019'!$B$48:$X$48,0),FALSE)*'Energy use'!Q$4</f>
        <v>2.5490196078431378E-3</v>
      </c>
      <c r="R33" s="69">
        <f>VLOOKUP($C33,'CEADS-2019'!$B$48:$S$88,MATCH('Energy use'!R$2,'CEADS-2019'!$B$48:$X$48,0),FALSE)*'Energy use'!R$4</f>
        <v>0.72158647236733675</v>
      </c>
      <c r="S33" s="69">
        <f>VLOOKUP($C33,'CEADS-2019'!$B$48:$S$88,MATCH('Energy use'!S$2,'CEADS-2019'!$B$48:$X$48,0),FALSE)*'Energy use'!S$4</f>
        <v>2.2155771905424181E-2</v>
      </c>
      <c r="T33" s="69"/>
      <c r="U33" s="69"/>
      <c r="V33" s="69"/>
      <c r="W33" s="69"/>
      <c r="X33" s="69"/>
      <c r="Y33" s="69"/>
      <c r="Z33" s="69">
        <f>VLOOKUP($C33,'CEADS-2019'!$B$48:$S$88,MATCH('Energy use'!Z$2,'CEADS-2019'!$B$48:$X$48,0),FALSE)*'Energy use'!Z$4</f>
        <v>1.8219542472069493E-2</v>
      </c>
      <c r="AA33" s="69">
        <f>VLOOKUP($C33,'CEADS-2019'!$B$48:$S$88,MATCH('Energy use'!AA$2,'CEADS-2019'!$B$48:$X$48,0),FALSE)*'Energy use'!AA$4</f>
        <v>0</v>
      </c>
      <c r="AB33" s="69">
        <f>VLOOKUP($C33,'CEADS-2019'!$B$48:$S$88,MATCH('Energy use'!AB$2,'CEADS-2019'!$B$48:$X$48,0),FALSE)*'Energy use'!AB$4</f>
        <v>2.3562107721500525E-2</v>
      </c>
      <c r="AC33" s="47">
        <f>AC$4*VLOOKUP($C33,'CEADS-2019'!$B$48:$X$89,MATCH('Energy use'!AC$2,'CEADS-2019'!$B$48:$X$48,0),FALSE)</f>
        <v>1.5034914950761016</v>
      </c>
      <c r="AD33" s="47">
        <f>AD$4*VLOOKUP($C33,'CEADS-2019'!$B$48:$X$89,MATCH('Energy use'!AD$2,'CEADS-2019'!$B$48:$X$48,0),FALSE)</f>
        <v>0.18128916741271317</v>
      </c>
      <c r="AE33" s="47">
        <f>$AE$4*VLOOKUP(C33,'heat allocation-2019'!$A$3:$AF$48,MATCH($AE$2,'heat allocation-2019'!$A$3:$AF$3,0),FALSE)</f>
        <v>23.967803145332347</v>
      </c>
      <c r="AF33" s="69">
        <f>VLOOKUP(C33, 'Electricity Consumption-2019'!$A$1:$AH$42, MATCH("上海", 'Electricity Consumption-2019'!$A$1:$AH$1, 0), FALSE)/10000</f>
        <v>36.1584</v>
      </c>
      <c r="AG33" s="385">
        <f>VLOOKUP($C33,'CEADS-2019'!$B$48:$X$88,MATCH('Energy use'!AG$2,'CEADS-2019'!$B$48:$X$48,0),FALSE)*$AG$4</f>
        <v>0</v>
      </c>
    </row>
    <row r="34" spans="1:37">
      <c r="A34" s="32" t="str">
        <f>VLOOKUP($C34,'Sector matching'!$B$1:$C$43,2,0)</f>
        <v>road vehicles 29</v>
      </c>
      <c r="B34" s="47" t="s">
        <v>171</v>
      </c>
      <c r="C34" s="145" t="s">
        <v>259</v>
      </c>
      <c r="D34" s="377">
        <f>VLOOKUP($C34,'CEADS-2019'!$B$48:$S$88,MATCH('Energy use'!D$2,'CEADS-2019'!$B$48:$X$48,0),FALSE)*D4</f>
        <v>0.76341992004401382</v>
      </c>
      <c r="E34" s="377"/>
      <c r="F34" s="377"/>
      <c r="G34" s="377"/>
      <c r="H34" s="377"/>
      <c r="I34" s="377">
        <f>VLOOKUP($C34,'CEADS-2019'!$B$48:$S$88,MATCH('Energy use'!I$2,'CEADS-2019'!$B$48:$X$48,0),FALSE)*I4</f>
        <v>2.2747692528983794E-2</v>
      </c>
      <c r="J34" s="377">
        <f>VLOOKUP($C34,'CEADS-2019'!$B$48:$S$88,MATCH('Energy use'!J$2,'CEADS-2019'!$B$48:$X$48,0),FALSE)*J4</f>
        <v>0</v>
      </c>
      <c r="K34" s="377"/>
      <c r="L34" s="377"/>
      <c r="M34" s="377">
        <f>VLOOKUP($C34,'CEADS-2019'!$B$48:$S$88,MATCH('Energy use'!M$2,'CEADS-2019'!$B$48:$X$48,0),FALSE)*M4</f>
        <v>7.4874204184855531</v>
      </c>
      <c r="N34" s="377">
        <f>VLOOKUP($C34,'CEADS-2019'!$B$48:$S$88,MATCH('Energy use'!N$2,'CEADS-2019'!$B$48:$X$48,0),FALSE)*N4</f>
        <v>0</v>
      </c>
      <c r="O34" s="377">
        <f>VLOOKUP($C34,'CEADS-2019'!$B$48:$S$88,MATCH('Energy use'!O$2,'CEADS-2019'!$B$48:$X$48,0),FALSE)*O4</f>
        <v>0</v>
      </c>
      <c r="P34" s="377">
        <f>VLOOKUP($C34,'CEADS-2019'!$B$48:$S$88,MATCH('Energy use'!P$2,'CEADS-2019'!$B$48:$X$48,0),FALSE)*P4</f>
        <v>1.0597328422419738</v>
      </c>
      <c r="Q34" s="377">
        <f>VLOOKUP($C34,'CEADS-2019'!$B$48:$S$88,MATCH('Energy use'!Q$2,'CEADS-2019'!$B$48:$X$48,0),FALSE)*Q4</f>
        <v>3.6832749461040884E-2</v>
      </c>
      <c r="R34" s="377">
        <f>VLOOKUP($C34,'CEADS-2019'!$B$48:$S$88,MATCH('Energy use'!R$2,'CEADS-2019'!$B$48:$X$48,0),FALSE)*R4</f>
        <v>2.4041146868751486</v>
      </c>
      <c r="S34" s="377">
        <f>VLOOKUP($C34,'CEADS-2019'!$B$48:$S$88,MATCH('Energy use'!S$2,'CEADS-2019'!$B$48:$X$48,0),FALSE)*S4</f>
        <v>0.19801612391592446</v>
      </c>
      <c r="T34" s="377"/>
      <c r="U34" s="377"/>
      <c r="V34" s="377"/>
      <c r="W34" s="377"/>
      <c r="X34" s="377"/>
      <c r="Y34" s="377"/>
      <c r="Z34" s="377">
        <f>VLOOKUP($C34,'CEADS-2019'!$B$48:$S$88,MATCH('Energy use'!Z$2,'CEADS-2019'!$B$48:$X$48,0),FALSE)*Z4</f>
        <v>0.21540126714290647</v>
      </c>
      <c r="AA34" s="377">
        <f>VLOOKUP($C34,'CEADS-2019'!$B$48:$S$88,MATCH('Energy use'!AA$2,'CEADS-2019'!$B$48:$X$48,0),FALSE)*AA4</f>
        <v>0</v>
      </c>
      <c r="AB34" s="377">
        <f>VLOOKUP($C34,'CEADS-2019'!$B$48:$S$88,MATCH('Energy use'!AB$2,'CEADS-2019'!$B$48:$X$48,0),FALSE)*AB4</f>
        <v>1.4186127479001411E-2</v>
      </c>
      <c r="AC34" s="47">
        <f>AC$4*VLOOKUP($C34,'CEADS-2019'!$B$48:$X$89,MATCH('Energy use'!AC$2,'CEADS-2019'!$B$48:$X$48,0),FALSE)</f>
        <v>0.16705461056401058</v>
      </c>
      <c r="AD34" s="47">
        <f>AD$4*VLOOKUP($C34,'CEADS-2019'!$B$48:$X$89,MATCH('Energy use'!AD$2,'CEADS-2019'!$B$48:$X$48,0),FALSE)</f>
        <v>2.0143240823634712E-2</v>
      </c>
      <c r="AE34" s="47">
        <f>$AE$4*VLOOKUP(C34,'heat allocation-2019'!$A$3:$AF$48,MATCH($AE$2,'heat allocation-2019'!$A$3:$AF$3,0),FALSE)</f>
        <v>74.831831903413772</v>
      </c>
      <c r="AF34" s="69">
        <f>VLOOKUP(C34, 'Electricity Consumption-2019'!$A$1:$AH$42, MATCH("上海", 'Electricity Consumption-2019'!$A$1:$AH$1, 0), FALSE)/10000</f>
        <v>23.744299999999999</v>
      </c>
      <c r="AG34" s="385">
        <f>VLOOKUP($C34,'CEADS-2019'!$B$48:$X$88,MATCH('Energy use'!AG$2,'CEADS-2019'!$B$48:$X$48,0),FALSE)*$AG$4</f>
        <v>0</v>
      </c>
    </row>
    <row r="35" spans="1:37">
      <c r="A35" s="32" t="str">
        <f>VLOOKUP($C35,'Sector matching'!$B$1:$C$43,2,0)</f>
        <v>nonroad vehicles 30</v>
      </c>
      <c r="C35" s="145" t="s">
        <v>260</v>
      </c>
      <c r="D35" s="377">
        <f>VLOOKUP($C35,'CEADS-2019'!$B$48:$S$88,MATCH('Energy use'!D$2,'CEADS-2019'!$B$48:$X$48,0),FALSE)*D4</f>
        <v>0.18756806554836619</v>
      </c>
      <c r="E35" s="377"/>
      <c r="F35" s="377"/>
      <c r="G35" s="377"/>
      <c r="H35" s="377"/>
      <c r="I35" s="377">
        <f>VLOOKUP($C35,'CEADS-2019'!$B$48:$S$88,MATCH('Energy use'!I$2,'CEADS-2019'!$B$48:$X$48,0),FALSE)*I4</f>
        <v>5.5889826441842391E-3</v>
      </c>
      <c r="J35" s="377">
        <f>VLOOKUP($C35,'CEADS-2019'!$B$48:$S$88,MATCH('Energy use'!J$2,'CEADS-2019'!$B$48:$X$48,0),FALSE)*J4</f>
        <v>0</v>
      </c>
      <c r="K35" s="377"/>
      <c r="L35" s="377"/>
      <c r="M35" s="377">
        <f>VLOOKUP($C35,'CEADS-2019'!$B$48:$S$88,MATCH('Energy use'!M$2,'CEADS-2019'!$B$48:$X$48,0),FALSE)*M4</f>
        <v>1.8396179179627705</v>
      </c>
      <c r="N35" s="377">
        <f>VLOOKUP($C35,'CEADS-2019'!$B$48:$S$88,MATCH('Energy use'!N$2,'CEADS-2019'!$B$48:$X$48,0),FALSE)*N4</f>
        <v>0</v>
      </c>
      <c r="O35" s="377">
        <f>VLOOKUP($C35,'CEADS-2019'!$B$48:$S$88,MATCH('Energy use'!O$2,'CEADS-2019'!$B$48:$X$48,0),FALSE)*O4</f>
        <v>0</v>
      </c>
      <c r="P35" s="377">
        <f>VLOOKUP($C35,'CEADS-2019'!$B$48:$S$88,MATCH('Energy use'!P$2,'CEADS-2019'!$B$48:$X$48,0),FALSE)*P4</f>
        <v>0.26037051693115254</v>
      </c>
      <c r="Q35" s="377">
        <f>VLOOKUP($C35,'CEADS-2019'!$B$48:$S$88,MATCH('Energy use'!Q$2,'CEADS-2019'!$B$48:$X$48,0),FALSE)*Q4</f>
        <v>9.0496034801354919E-3</v>
      </c>
      <c r="R35" s="377">
        <f>VLOOKUP($C35,'CEADS-2019'!$B$48:$S$88,MATCH('Energy use'!R$2,'CEADS-2019'!$B$48:$X$48,0),FALSE)*R4</f>
        <v>0.59067772445286693</v>
      </c>
      <c r="S35" s="377">
        <f>VLOOKUP($C35,'CEADS-2019'!$B$48:$S$88,MATCH('Energy use'!S$2,'CEADS-2019'!$B$48:$X$48,0),FALSE)*S4</f>
        <v>4.86514699644649E-2</v>
      </c>
      <c r="T35" s="377"/>
      <c r="U35" s="377"/>
      <c r="V35" s="377"/>
      <c r="W35" s="377"/>
      <c r="X35" s="377"/>
      <c r="Y35" s="377"/>
      <c r="Z35" s="377">
        <f>VLOOKUP($C35,'CEADS-2019'!$B$48:$S$88,MATCH('Energy use'!Z$2,'CEADS-2019'!$B$48:$X$48,0),FALSE)*Z4</f>
        <v>5.2922903809390368E-2</v>
      </c>
      <c r="AA35" s="377">
        <f>VLOOKUP($C35,'CEADS-2019'!$B$48:$S$88,MATCH('Energy use'!AA$2,'CEADS-2019'!$B$48:$X$48,0),FALSE)*AA4</f>
        <v>0</v>
      </c>
      <c r="AB35" s="377">
        <f>VLOOKUP($C35,'CEADS-2019'!$B$48:$S$88,MATCH('Energy use'!AB$2,'CEADS-2019'!$B$48:$X$48,0),FALSE)*AB4</f>
        <v>3.4854533121239585E-3</v>
      </c>
      <c r="AC35" s="47">
        <f>AC$4*VLOOKUP($C35,'CEADS-2019'!$B$48:$X$89,MATCH('Energy use'!AC$2,'CEADS-2019'!$B$48:$X$48,0),FALSE)</f>
        <v>1.2807520143240818</v>
      </c>
      <c r="AD35" s="47">
        <f>AD$4*VLOOKUP($C35,'CEADS-2019'!$B$48:$X$89,MATCH('Energy use'!AD$2,'CEADS-2019'!$B$48:$X$48,0),FALSE)</f>
        <v>0.15443151298119956</v>
      </c>
      <c r="AE35" s="47">
        <f>$AE$4*VLOOKUP(C35,'heat allocation-2019'!$A$3:$AF$48,MATCH($AE$2,'heat allocation-2019'!$A$3:$AF$3,0),FALSE)</f>
        <v>16.724523790095827</v>
      </c>
      <c r="AF35" s="69">
        <f>VLOOKUP(C35, 'Electricity Consumption-2019'!$A$1:$AH$42, MATCH("上海", 'Electricity Consumption-2019'!$A$1:$AH$1, 0), FALSE)/10000</f>
        <v>18.484999999999999</v>
      </c>
      <c r="AG35" s="385">
        <f>VLOOKUP($C35,'CEADS-2019'!$B$48:$X$88,MATCH('Energy use'!AG$2,'CEADS-2019'!$B$48:$X$48,0),FALSE)*$AG$4</f>
        <v>0</v>
      </c>
    </row>
    <row r="36" spans="1:37">
      <c r="A36" s="32" t="str">
        <f>VLOOKUP($C36,'Sector matching'!$B$1:$C$43,2,0)</f>
        <v>appliances and electrical equipment 27</v>
      </c>
      <c r="B36" s="47" t="s">
        <v>515</v>
      </c>
      <c r="C36" s="38" t="s">
        <v>173</v>
      </c>
      <c r="D36" s="69">
        <f>VLOOKUP($C36,'CEADS-2019'!$B$48:$S$88,MATCH('Energy use'!D$2,'CEADS-2019'!$B$48:$X$48,0),FALSE)*'Energy use'!D$4</f>
        <v>2.0691418280271749</v>
      </c>
      <c r="E36" s="69"/>
      <c r="F36" s="69"/>
      <c r="G36" s="69"/>
      <c r="H36" s="69"/>
      <c r="I36" s="69">
        <f>VLOOKUP($C36,'CEADS-2019'!$B$48:$S$88,MATCH('Energy use'!I$2,'CEADS-2019'!$B$48:$X$48,0),FALSE)*'Energy use'!I$4</f>
        <v>2.8336675173168031E-2</v>
      </c>
      <c r="J36" s="69">
        <f>VLOOKUP($C36,'CEADS-2019'!$B$48:$S$88,MATCH('Energy use'!J$2,'CEADS-2019'!$B$48:$X$48,0),FALSE)*'Energy use'!J$4</f>
        <v>0</v>
      </c>
      <c r="K36" s="69"/>
      <c r="L36" s="69"/>
      <c r="M36" s="69">
        <f>VLOOKUP($C36,'CEADS-2019'!$B$48:$S$88,MATCH('Energy use'!M$2,'CEADS-2019'!$B$48:$X$48,0),FALSE)*'Energy use'!M$4</f>
        <v>0.58293989602802032</v>
      </c>
      <c r="N36" s="69">
        <f>VLOOKUP($C36,'CEADS-2019'!$B$48:$S$88,MATCH('Energy use'!N$2,'CEADS-2019'!$B$48:$X$48,0),FALSE)*'Energy use'!N$4</f>
        <v>0</v>
      </c>
      <c r="O36" s="69">
        <f>VLOOKUP($C36,'CEADS-2019'!$B$48:$S$88,MATCH('Energy use'!O$2,'CEADS-2019'!$B$48:$X$48,0),FALSE)*'Energy use'!O$4</f>
        <v>0</v>
      </c>
      <c r="P36" s="69">
        <f>VLOOKUP($C36,'CEADS-2019'!$B$48:$S$88,MATCH('Energy use'!P$2,'CEADS-2019'!$B$48:$X$48,0),FALSE)*'Energy use'!P$4</f>
        <v>1.0882572494975602</v>
      </c>
      <c r="Q36" s="69">
        <f>VLOOKUP($C36,'CEADS-2019'!$B$48:$S$88,MATCH('Energy use'!Q$2,'CEADS-2019'!$B$48:$X$48,0),FALSE)*'Energy use'!Q$4</f>
        <v>5.0980392156862592E-3</v>
      </c>
      <c r="R36" s="69">
        <f>VLOOKUP($C36,'CEADS-2019'!$B$48:$S$88,MATCH('Energy use'!R$2,'CEADS-2019'!$B$48:$X$48,0),FALSE)*'Energy use'!R$4</f>
        <v>0.69656035193841415</v>
      </c>
      <c r="S36" s="69">
        <f>VLOOKUP($C36,'CEADS-2019'!$B$48:$S$88,MATCH('Energy use'!S$2,'CEADS-2019'!$B$48:$X$48,0),FALSE)*'Energy use'!S$4</f>
        <v>9.1577190542420112E-2</v>
      </c>
      <c r="T36" s="69"/>
      <c r="U36" s="69"/>
      <c r="V36" s="69"/>
      <c r="W36" s="69"/>
      <c r="X36" s="69"/>
      <c r="Y36" s="69"/>
      <c r="Z36" s="69">
        <f>VLOOKUP($C36,'CEADS-2019'!$B$48:$S$88,MATCH('Energy use'!Z$2,'CEADS-2019'!$B$48:$X$48,0),FALSE)*'Energy use'!Z$4</f>
        <v>8.11597801028551E-2</v>
      </c>
      <c r="AA36" s="69">
        <f>VLOOKUP($C36,'CEADS-2019'!$B$48:$S$88,MATCH('Energy use'!AA$2,'CEADS-2019'!$B$48:$X$48,0),FALSE)*'Energy use'!AA$4</f>
        <v>0</v>
      </c>
      <c r="AB36" s="69">
        <f>VLOOKUP($C36,'CEADS-2019'!$B$48:$S$88,MATCH('Energy use'!AB$2,'CEADS-2019'!$B$48:$X$48,0),FALSE)*'Energy use'!AB$4</f>
        <v>7.3631586629689053E-3</v>
      </c>
      <c r="AC36" s="47">
        <f>AC$4*VLOOKUP($C36,'CEADS-2019'!$B$48:$X$89,MATCH('Energy use'!AC$2,'CEADS-2019'!$B$48:$X$48,0),FALSE)</f>
        <v>0.41763652641002647</v>
      </c>
      <c r="AD36" s="47">
        <f>AD$4*VLOOKUP($C36,'CEADS-2019'!$B$48:$X$89,MATCH('Energy use'!AD$2,'CEADS-2019'!$B$48:$X$48,0),FALSE)</f>
        <v>5.0358102059086779E-2</v>
      </c>
      <c r="AE36" s="47">
        <f>$AE$4*VLOOKUP(C36,'heat allocation-2019'!$A$3:$AF$48,MATCH($AE$2,'heat allocation-2019'!$A$3:$AF$3,0),FALSE)</f>
        <v>35.486298302897595</v>
      </c>
      <c r="AF36" s="69">
        <f>VLOOKUP(C36, 'Electricity Consumption-2019'!$A$1:$AH$42, MATCH("上海", 'Electricity Consumption-2019'!$A$1:$AH$1, 0), FALSE)/10000</f>
        <v>18.476600000000001</v>
      </c>
      <c r="AG36" s="385">
        <f>VLOOKUP($C36,'CEADS-2019'!$B$48:$X$88,MATCH('Energy use'!AG$2,'CEADS-2019'!$B$48:$X$48,0),FALSE)*$AG$4</f>
        <v>0</v>
      </c>
    </row>
    <row r="37" spans="1:37">
      <c r="A37" s="32" t="str">
        <f>VLOOKUP($C37,'Sector matching'!$B$1:$C$43,2,0)</f>
        <v>computers and electronics 26</v>
      </c>
      <c r="B37" s="47" t="s">
        <v>174</v>
      </c>
      <c r="C37" s="38" t="s">
        <v>175</v>
      </c>
      <c r="D37" s="69">
        <f>VLOOKUP($C37,'CEADS-2019'!$B$48:$S$88,MATCH('Energy use'!D$2,'CEADS-2019'!$B$48:$X$48,0),FALSE)*'Energy use'!D$4</f>
        <v>1.6493697875117883</v>
      </c>
      <c r="E37" s="69"/>
      <c r="F37" s="69"/>
      <c r="G37" s="69"/>
      <c r="H37" s="69"/>
      <c r="I37" s="69">
        <f>VLOOKUP($C37,'CEADS-2019'!$B$48:$S$88,MATCH('Energy use'!I$2,'CEADS-2019'!$B$48:$X$48,0),FALSE)*'Energy use'!I$4</f>
        <v>0</v>
      </c>
      <c r="J37" s="69">
        <f>VLOOKUP($C37,'CEADS-2019'!$B$48:$S$88,MATCH('Energy use'!J$2,'CEADS-2019'!$B$48:$X$48,0),FALSE)*'Energy use'!J$4</f>
        <v>0</v>
      </c>
      <c r="K37" s="69"/>
      <c r="L37" s="69"/>
      <c r="M37" s="69">
        <f>VLOOKUP($C37,'CEADS-2019'!$B$48:$S$88,MATCH('Energy use'!M$2,'CEADS-2019'!$B$48:$X$48,0),FALSE)*'Energy use'!M$4</f>
        <v>0.1943132986760068</v>
      </c>
      <c r="N37" s="69">
        <f>VLOOKUP($C37,'CEADS-2019'!$B$48:$S$88,MATCH('Energy use'!N$2,'CEADS-2019'!$B$48:$X$48,0),FALSE)*'Energy use'!N$4</f>
        <v>0</v>
      </c>
      <c r="O37" s="69">
        <f>VLOOKUP($C37,'CEADS-2019'!$B$48:$S$88,MATCH('Energy use'!O$2,'CEADS-2019'!$B$48:$X$48,0),FALSE)*'Energy use'!O$4</f>
        <v>0</v>
      </c>
      <c r="P37" s="69">
        <f>VLOOKUP($C37,'CEADS-2019'!$B$48:$S$88,MATCH('Energy use'!P$2,'CEADS-2019'!$B$48:$X$48,0),FALSE)*'Energy use'!P$4</f>
        <v>0.39271892047085838</v>
      </c>
      <c r="Q37" s="69">
        <f>VLOOKUP($C37,'CEADS-2019'!$B$48:$S$88,MATCH('Energy use'!Q$2,'CEADS-2019'!$B$48:$X$48,0),FALSE)*'Energy use'!Q$4</f>
        <v>2.5490196078431378E-3</v>
      </c>
      <c r="R37" s="69">
        <f>VLOOKUP($C37,'CEADS-2019'!$B$48:$S$88,MATCH('Energy use'!R$2,'CEADS-2019'!$B$48:$X$48,0),FALSE)*'Energy use'!R$4</f>
        <v>0.38790486664833684</v>
      </c>
      <c r="S37" s="69">
        <f>VLOOKUP($C37,'CEADS-2019'!$B$48:$S$88,MATCH('Energy use'!S$2,'CEADS-2019'!$B$48:$X$48,0),FALSE)*'Energy use'!S$4</f>
        <v>1.1077885952712118E-2</v>
      </c>
      <c r="T37" s="69"/>
      <c r="U37" s="69"/>
      <c r="V37" s="69"/>
      <c r="W37" s="69"/>
      <c r="X37" s="69"/>
      <c r="Y37" s="69"/>
      <c r="Z37" s="69">
        <f>VLOOKUP($C37,'CEADS-2019'!$B$48:$S$88,MATCH('Energy use'!Z$2,'CEADS-2019'!$B$48:$X$48,0),FALSE)*'Energy use'!Z$4</f>
        <v>2.1532186557900339E-2</v>
      </c>
      <c r="AA37" s="69">
        <f>VLOOKUP($C37,'CEADS-2019'!$B$48:$S$88,MATCH('Energy use'!AA$2,'CEADS-2019'!$B$48:$X$48,0),FALSE)*'Energy use'!AA$4</f>
        <v>0</v>
      </c>
      <c r="AB37" s="69">
        <f>VLOOKUP($C37,'CEADS-2019'!$B$48:$S$88,MATCH('Energy use'!AB$2,'CEADS-2019'!$B$48:$X$48,0),FALSE)*'Energy use'!AB$4</f>
        <v>0</v>
      </c>
      <c r="AC37" s="47">
        <f>AC$4*VLOOKUP($C37,'CEADS-2019'!$B$48:$X$89,MATCH('Energy use'!AC$2,'CEADS-2019'!$B$48:$X$48,0),FALSE)</f>
        <v>0.80743061772605151</v>
      </c>
      <c r="AD37" s="47">
        <f>AD$4*VLOOKUP($C37,'CEADS-2019'!$B$48:$X$89,MATCH('Energy use'!AD$2,'CEADS-2019'!$B$48:$X$48,0),FALSE)</f>
        <v>9.7358997314234488E-2</v>
      </c>
      <c r="AE37" s="47">
        <f>$AE$4*VLOOKUP(C37,'heat allocation-2019'!$A$3:$AF$48,MATCH($AE$2,'heat allocation-2019'!$A$3:$AF$3,0),FALSE)</f>
        <v>39.110697802923454</v>
      </c>
      <c r="AF37" s="69">
        <f>VLOOKUP(C37, 'Electricity Consumption-2019'!$A$1:$AH$42, MATCH("上海", 'Electricity Consumption-2019'!$A$1:$AH$1, 0), FALSE)/10000</f>
        <v>57.165100000000002</v>
      </c>
      <c r="AG37" s="385">
        <f>VLOOKUP($C37,'CEADS-2019'!$B$48:$X$88,MATCH('Energy use'!AG$2,'CEADS-2019'!$B$48:$X$48,0),FALSE)*$AG$4</f>
        <v>1.4682228729327338E-4</v>
      </c>
      <c r="AH37" s="531"/>
      <c r="AI37" s="531"/>
      <c r="AJ37" s="531"/>
      <c r="AK37" s="531"/>
    </row>
    <row r="38" spans="1:37">
      <c r="A38" s="32" t="str">
        <f>VLOOKUP($C38,'Sector matching'!$B$1:$C$43,2,0)</f>
        <v>computers and electronics 26</v>
      </c>
      <c r="B38" s="47" t="s">
        <v>176</v>
      </c>
      <c r="C38" s="38" t="s">
        <v>177</v>
      </c>
      <c r="D38" s="69">
        <f>VLOOKUP($C38,'CEADS-2019'!$B$48:$S$88,MATCH('Energy use'!D$2,'CEADS-2019'!$B$48:$X$48,0),FALSE)*'Energy use'!D$4</f>
        <v>2.2288780912321466E-2</v>
      </c>
      <c r="E38" s="69"/>
      <c r="F38" s="69"/>
      <c r="G38" s="69"/>
      <c r="H38" s="69"/>
      <c r="I38" s="69">
        <f>VLOOKUP($C38,'CEADS-2019'!$B$48:$S$88,MATCH('Energy use'!I$2,'CEADS-2019'!$B$48:$X$48,0),FALSE)*'Energy use'!I$4</f>
        <v>0</v>
      </c>
      <c r="J38" s="69">
        <f>VLOOKUP($C38,'CEADS-2019'!$B$48:$S$88,MATCH('Energy use'!J$2,'CEADS-2019'!$B$48:$X$48,0),FALSE)*'Energy use'!J$4</f>
        <v>0</v>
      </c>
      <c r="K38" s="69"/>
      <c r="L38" s="69"/>
      <c r="M38" s="69">
        <f>VLOOKUP($C38,'CEADS-2019'!$B$48:$S$88,MATCH('Energy use'!M$2,'CEADS-2019'!$B$48:$X$48,0),FALSE)*'Energy use'!M$4</f>
        <v>0</v>
      </c>
      <c r="N38" s="69">
        <f>VLOOKUP($C38,'CEADS-2019'!$B$48:$S$88,MATCH('Energy use'!N$2,'CEADS-2019'!$B$48:$X$48,0),FALSE)*'Energy use'!N$4</f>
        <v>0</v>
      </c>
      <c r="O38" s="69">
        <f>VLOOKUP($C38,'CEADS-2019'!$B$48:$S$88,MATCH('Energy use'!O$2,'CEADS-2019'!$B$48:$X$48,0),FALSE)*'Energy use'!O$4</f>
        <v>0</v>
      </c>
      <c r="P38" s="69">
        <f>VLOOKUP($C38,'CEADS-2019'!$B$48:$S$88,MATCH('Energy use'!P$2,'CEADS-2019'!$B$48:$X$48,0),FALSE)*'Energy use'!P$4</f>
        <v>0.22711455641688211</v>
      </c>
      <c r="Q38" s="69">
        <f>VLOOKUP($C38,'CEADS-2019'!$B$48:$S$88,MATCH('Energy use'!Q$2,'CEADS-2019'!$B$48:$X$48,0),FALSE)*'Energy use'!Q$4</f>
        <v>0</v>
      </c>
      <c r="R38" s="69">
        <f>VLOOKUP($C38,'CEADS-2019'!$B$48:$S$88,MATCH('Energy use'!R$2,'CEADS-2019'!$B$48:$X$48,0),FALSE)*'Energy use'!R$4</f>
        <v>7.924938135826215E-2</v>
      </c>
      <c r="S38" s="69">
        <f>VLOOKUP($C38,'CEADS-2019'!$B$48:$S$88,MATCH('Energy use'!S$2,'CEADS-2019'!$B$48:$X$48,0),FALSE)*'Energy use'!S$4</f>
        <v>0</v>
      </c>
      <c r="T38" s="69"/>
      <c r="U38" s="69"/>
      <c r="V38" s="69"/>
      <c r="W38" s="69"/>
      <c r="X38" s="69"/>
      <c r="Y38" s="69"/>
      <c r="Z38" s="69">
        <f>VLOOKUP($C38,'CEADS-2019'!$B$48:$S$88,MATCH('Energy use'!Z$2,'CEADS-2019'!$B$48:$X$48,0),FALSE)*'Energy use'!Z$4</f>
        <v>1.6563220429154071E-3</v>
      </c>
      <c r="AA38" s="69">
        <f>VLOOKUP($C38,'CEADS-2019'!$B$48:$S$88,MATCH('Energy use'!AA$2,'CEADS-2019'!$B$48:$X$48,0),FALSE)*'Energy use'!AA$4</f>
        <v>0</v>
      </c>
      <c r="AB38" s="69">
        <f>VLOOKUP($C38,'CEADS-2019'!$B$48:$S$88,MATCH('Energy use'!AB$2,'CEADS-2019'!$B$48:$X$48,0),FALSE)*'Energy use'!AB$4</f>
        <v>0</v>
      </c>
      <c r="AC38" s="47">
        <f>AC$4*VLOOKUP($C38,'CEADS-2019'!$B$48:$X$89,MATCH('Energy use'!AC$2,'CEADS-2019'!$B$48:$X$48,0),FALSE)</f>
        <v>0</v>
      </c>
      <c r="AD38" s="47">
        <f>AD$4*VLOOKUP($C38,'CEADS-2019'!$B$48:$X$89,MATCH('Energy use'!AD$2,'CEADS-2019'!$B$48:$X$48,0),FALSE)</f>
        <v>0</v>
      </c>
      <c r="AE38" s="47">
        <f>$AE$4*VLOOKUP(C38,'heat allocation-2019'!$A$3:$AF$48,MATCH($AE$2,'heat allocation-2019'!$A$3:$AF$3,0),FALSE)</f>
        <v>1.4411290826629226</v>
      </c>
      <c r="AF38" s="69">
        <f>VLOOKUP(C38, 'Electricity Consumption-2019'!$A$1:$AH$42, MATCH("上海", 'Electricity Consumption-2019'!$A$1:$AH$1, 0), FALSE)/10000</f>
        <v>1.9174</v>
      </c>
      <c r="AG38" s="385">
        <f>VLOOKUP($C38,'CEADS-2019'!$B$48:$X$88,MATCH('Energy use'!AG$2,'CEADS-2019'!$B$48:$X$48,0),FALSE)*$AG$4</f>
        <v>0</v>
      </c>
      <c r="AH38" s="531"/>
      <c r="AI38" s="531"/>
      <c r="AJ38" s="531"/>
      <c r="AK38" s="531"/>
    </row>
    <row r="39" spans="1:37">
      <c r="A39" s="32" t="str">
        <f>VLOOKUP($C39,'Sector matching'!$B$1:$C$43,2,0)</f>
        <v>other machinery 28</v>
      </c>
      <c r="B39" s="47" t="s">
        <v>178</v>
      </c>
      <c r="C39" s="38" t="s">
        <v>179</v>
      </c>
      <c r="D39" s="69">
        <f>VLOOKUP($C39,'CEADS-2019'!$B$48:$S$88,MATCH('Energy use'!D$2,'CEADS-2019'!$B$48:$X$48,0),FALSE)*'Energy use'!D$4</f>
        <v>1.4859187274880975E-2</v>
      </c>
      <c r="E39" s="69"/>
      <c r="F39" s="69"/>
      <c r="G39" s="69"/>
      <c r="H39" s="69"/>
      <c r="I39" s="69">
        <f>VLOOKUP($C39,'CEADS-2019'!$B$48:$S$88,MATCH('Energy use'!I$2,'CEADS-2019'!$B$48:$X$48,0),FALSE)*'Energy use'!I$4</f>
        <v>1.8891116782111989E-2</v>
      </c>
      <c r="J39" s="69">
        <f>VLOOKUP($C39,'CEADS-2019'!$B$48:$S$88,MATCH('Energy use'!J$2,'CEADS-2019'!$B$48:$X$48,0),FALSE)*'Energy use'!J$4</f>
        <v>0</v>
      </c>
      <c r="K39" s="69"/>
      <c r="L39" s="69"/>
      <c r="M39" s="69">
        <f>VLOOKUP($C39,'CEADS-2019'!$B$48:$S$88,MATCH('Energy use'!M$2,'CEADS-2019'!$B$48:$X$48,0),FALSE)*'Energy use'!M$4</f>
        <v>0.1943132986760068</v>
      </c>
      <c r="N39" s="69">
        <f>VLOOKUP($C39,'CEADS-2019'!$B$48:$S$88,MATCH('Energy use'!N$2,'CEADS-2019'!$B$48:$X$48,0),FALSE)*'Energy use'!N$4</f>
        <v>0</v>
      </c>
      <c r="O39" s="69">
        <f>VLOOKUP($C39,'CEADS-2019'!$B$48:$S$88,MATCH('Energy use'!O$2,'CEADS-2019'!$B$48:$X$48,0),FALSE)*'Energy use'!O$4</f>
        <v>0</v>
      </c>
      <c r="P39" s="69">
        <f>VLOOKUP($C39,'CEADS-2019'!$B$48:$S$88,MATCH('Energy use'!P$2,'CEADS-2019'!$B$48:$X$48,0),FALSE)*'Energy use'!P$4</f>
        <v>0.20345679012345697</v>
      </c>
      <c r="Q39" s="69">
        <f>VLOOKUP($C39,'CEADS-2019'!$B$48:$S$88,MATCH('Energy use'!Q$2,'CEADS-2019'!$B$48:$X$48,0),FALSE)*'Energy use'!Q$4</f>
        <v>7.6470588235294087E-3</v>
      </c>
      <c r="R39" s="69">
        <f>VLOOKUP($C39,'CEADS-2019'!$B$48:$S$88,MATCH('Energy use'!R$2,'CEADS-2019'!$B$48:$X$48,0),FALSE)*'Energy use'!R$4</f>
        <v>0.36704976629089892</v>
      </c>
      <c r="S39" s="69">
        <f>VLOOKUP($C39,'CEADS-2019'!$B$48:$S$88,MATCH('Energy use'!S$2,'CEADS-2019'!$B$48:$X$48,0),FALSE)*'Energy use'!S$4</f>
        <v>2.8063977746870677E-2</v>
      </c>
      <c r="T39" s="69"/>
      <c r="U39" s="69"/>
      <c r="V39" s="69"/>
      <c r="W39" s="69"/>
      <c r="X39" s="69"/>
      <c r="Y39" s="69"/>
      <c r="Z39" s="69">
        <f>VLOOKUP($C39,'CEADS-2019'!$B$48:$S$88,MATCH('Energy use'!Z$2,'CEADS-2019'!$B$48:$X$48,0),FALSE)*'Energy use'!Z$4</f>
        <v>4.9689661287462212E-3</v>
      </c>
      <c r="AA39" s="69">
        <f>VLOOKUP($C39,'CEADS-2019'!$B$48:$S$88,MATCH('Energy use'!AA$2,'CEADS-2019'!$B$48:$X$48,0),FALSE)*'Energy use'!AA$4</f>
        <v>0</v>
      </c>
      <c r="AB39" s="69">
        <f>VLOOKUP($C39,'CEADS-2019'!$B$48:$S$88,MATCH('Energy use'!AB$2,'CEADS-2019'!$B$48:$X$48,0),FALSE)*'Energy use'!AB$4</f>
        <v>0</v>
      </c>
      <c r="AC39" s="47">
        <f>AC$4*VLOOKUP($C39,'CEADS-2019'!$B$48:$X$89,MATCH('Energy use'!AC$2,'CEADS-2019'!$B$48:$X$48,0),FALSE)</f>
        <v>8.3527305282005401E-2</v>
      </c>
      <c r="AD39" s="47">
        <f>AD$4*VLOOKUP($C39,'CEADS-2019'!$B$48:$X$89,MATCH('Energy use'!AD$2,'CEADS-2019'!$B$48:$X$48,0),FALSE)</f>
        <v>1.0071620411817367E-2</v>
      </c>
      <c r="AE39" s="47">
        <f>$AE$4*VLOOKUP(C39,'heat allocation-2019'!$A$3:$AF$48,MATCH($AE$2,'heat allocation-2019'!$A$3:$AF$3,0),FALSE)</f>
        <v>1.7271470412694221</v>
      </c>
      <c r="AF39" s="69">
        <f>VLOOKUP(C39, 'Electricity Consumption-2019'!$A$1:$AH$42, MATCH("上海", 'Electricity Consumption-2019'!$A$1:$AH$1, 0), FALSE)/10000</f>
        <v>35.300600000000003</v>
      </c>
      <c r="AG39" s="385">
        <f>VLOOKUP($C39,'CEADS-2019'!$B$48:$X$88,MATCH('Energy use'!AG$2,'CEADS-2019'!$B$48:$X$48,0),FALSE)*$AG$4</f>
        <v>0</v>
      </c>
      <c r="AH39" s="531"/>
      <c r="AI39" s="531"/>
      <c r="AJ39" s="531"/>
      <c r="AK39" s="531"/>
    </row>
    <row r="40" spans="1:37">
      <c r="A40" s="32" t="str">
        <f>VLOOKUP($C40,'Sector matching'!$B$1:$C$43,2,0)</f>
        <v>water and waste 36T39</v>
      </c>
      <c r="B40" s="47" t="s">
        <v>180</v>
      </c>
      <c r="C40" s="38" t="s">
        <v>181</v>
      </c>
      <c r="D40" s="69">
        <f>VLOOKUP($C40,'CEADS-2019'!$B$48:$S$88,MATCH('Energy use'!D$2,'CEADS-2019'!$B$48:$X$48,0),FALSE)*'Energy use'!D$4</f>
        <v>0.51635675780211165</v>
      </c>
      <c r="E40" s="69"/>
      <c r="F40" s="69"/>
      <c r="G40" s="69"/>
      <c r="H40" s="69"/>
      <c r="I40" s="69">
        <f>VLOOKUP($C40,'CEADS-2019'!$B$48:$S$88,MATCH('Energy use'!I$2,'CEADS-2019'!$B$48:$X$48,0),FALSE)*'Energy use'!I$4</f>
        <v>3.7782233564224076E-2</v>
      </c>
      <c r="J40" s="69">
        <f>VLOOKUP($C40,'CEADS-2019'!$B$48:$S$88,MATCH('Energy use'!J$2,'CEADS-2019'!$B$48:$X$48,0),FALSE)*'Energy use'!J$4</f>
        <v>0</v>
      </c>
      <c r="K40" s="69"/>
      <c r="L40" s="69"/>
      <c r="M40" s="69">
        <f>VLOOKUP($C40,'CEADS-2019'!$B$48:$S$88,MATCH('Energy use'!M$2,'CEADS-2019'!$B$48:$X$48,0),FALSE)*'Energy use'!M$4</f>
        <v>0</v>
      </c>
      <c r="N40" s="69">
        <f>VLOOKUP($C40,'CEADS-2019'!$B$48:$S$88,MATCH('Energy use'!N$2,'CEADS-2019'!$B$48:$X$48,0),FALSE)*'Energy use'!N$4</f>
        <v>0</v>
      </c>
      <c r="O40" s="69">
        <f>VLOOKUP($C40,'CEADS-2019'!$B$48:$S$88,MATCH('Energy use'!O$2,'CEADS-2019'!$B$48:$X$48,0),FALSE)*'Energy use'!O$4</f>
        <v>0</v>
      </c>
      <c r="P40" s="69">
        <f>VLOOKUP($C40,'CEADS-2019'!$B$48:$S$88,MATCH('Energy use'!P$2,'CEADS-2019'!$B$48:$X$48,0),FALSE)*'Energy use'!P$4</f>
        <v>2.3657766293425211E-2</v>
      </c>
      <c r="Q40" s="69">
        <f>VLOOKUP($C40,'CEADS-2019'!$B$48:$S$88,MATCH('Energy use'!Q$2,'CEADS-2019'!$B$48:$X$48,0),FALSE)*'Energy use'!Q$4</f>
        <v>0</v>
      </c>
      <c r="R40" s="69">
        <f>VLOOKUP($C40,'CEADS-2019'!$B$48:$S$88,MATCH('Energy use'!R$2,'CEADS-2019'!$B$48:$X$48,0),FALSE)*'Energy use'!R$4</f>
        <v>8.342040142975013E-2</v>
      </c>
      <c r="S40" s="69">
        <f>VLOOKUP($C40,'CEADS-2019'!$B$48:$S$88,MATCH('Energy use'!S$2,'CEADS-2019'!$B$48:$X$48,0),FALSE)*'Energy use'!S$4</f>
        <v>7.3852573018080778E-3</v>
      </c>
      <c r="T40" s="69"/>
      <c r="U40" s="69"/>
      <c r="V40" s="69"/>
      <c r="W40" s="69"/>
      <c r="X40" s="69"/>
      <c r="Y40" s="69"/>
      <c r="Z40" s="69">
        <f>VLOOKUP($C40,'CEADS-2019'!$B$48:$S$88,MATCH('Energy use'!Z$2,'CEADS-2019'!$B$48:$X$48,0),FALSE)*'Energy use'!Z$4</f>
        <v>1.6563220429154071E-3</v>
      </c>
      <c r="AA40" s="69">
        <f>VLOOKUP($C40,'CEADS-2019'!$B$48:$S$88,MATCH('Energy use'!AA$2,'CEADS-2019'!$B$48:$X$48,0),FALSE)*'Energy use'!AA$4</f>
        <v>0</v>
      </c>
      <c r="AB40" s="69">
        <f>VLOOKUP($C40,'CEADS-2019'!$B$48:$S$88,MATCH('Energy use'!AB$2,'CEADS-2019'!$B$48:$X$48,0),FALSE)*'Energy use'!AB$4</f>
        <v>0</v>
      </c>
      <c r="AC40" s="47">
        <f>AC$4*VLOOKUP($C40,'CEADS-2019'!$B$48:$X$89,MATCH('Energy use'!AC$2,'CEADS-2019'!$B$48:$X$48,0),FALSE)</f>
        <v>0</v>
      </c>
      <c r="AD40" s="47">
        <f>AD$4*VLOOKUP($C40,'CEADS-2019'!$B$48:$X$89,MATCH('Energy use'!AD$2,'CEADS-2019'!$B$48:$X$48,0),FALSE)</f>
        <v>0</v>
      </c>
      <c r="AE40" s="47">
        <f>$AE$4*VLOOKUP(C40,'heat allocation-2019'!$A$3:$AF$48,MATCH($AE$2,'heat allocation-2019'!$A$3:$AF$3,0),FALSE)</f>
        <v>0.49501178274616059</v>
      </c>
      <c r="AF40" s="69">
        <f>VLOOKUP(C40, 'Electricity Consumption-2019'!$A$1:$AH$42, MATCH("上海", 'Electricity Consumption-2019'!$A$1:$AH$1, 0), FALSE)/10000</f>
        <v>0.33739999999999998</v>
      </c>
      <c r="AG40" s="385">
        <f>VLOOKUP($C40,'CEADS-2019'!$B$48:$X$88,MATCH('Energy use'!AG$2,'CEADS-2019'!$B$48:$X$48,0),FALSE)*$AG$4</f>
        <v>0.12499715428712831</v>
      </c>
      <c r="AH40" s="531"/>
      <c r="AI40" s="531"/>
      <c r="AJ40" s="531"/>
      <c r="AK40" s="531"/>
    </row>
    <row r="41" spans="1:37">
      <c r="A41" s="32">
        <f>VLOOKUP($C41,'Sector matching'!$B$1:$C$43,2,0)</f>
        <v>0</v>
      </c>
      <c r="B41" s="47" t="s">
        <v>182</v>
      </c>
      <c r="C41" s="38" t="s">
        <v>183</v>
      </c>
      <c r="D41" s="69">
        <f>VLOOKUP($C41,'CEADS-2019'!$B$48:$S$88,MATCH('Energy use'!D$2,'CEADS-2019'!$B$48:$X$48,0),FALSE)*'Energy use'!D$4</f>
        <v>0.94727318877366107</v>
      </c>
      <c r="E41" s="69"/>
      <c r="F41" s="69"/>
      <c r="G41" s="69"/>
      <c r="H41" s="69"/>
      <c r="I41" s="69">
        <f>VLOOKUP($C41,'CEADS-2019'!$B$48:$S$88,MATCH('Energy use'!I$2,'CEADS-2019'!$B$48:$X$48,0),FALSE)*'Energy use'!I$4</f>
        <v>0</v>
      </c>
      <c r="J41" s="69">
        <f>VLOOKUP($C41,'CEADS-2019'!$B$48:$S$88,MATCH('Energy use'!J$2,'CEADS-2019'!$B$48:$X$48,0),FALSE)*'Energy use'!J$4</f>
        <v>0</v>
      </c>
      <c r="K41" s="69"/>
      <c r="L41" s="69"/>
      <c r="M41" s="69">
        <f>VLOOKUP($C41,'CEADS-2019'!$B$48:$S$88,MATCH('Energy use'!M$2,'CEADS-2019'!$B$48:$X$48,0),FALSE)*'Energy use'!M$4</f>
        <v>0</v>
      </c>
      <c r="N41" s="69">
        <f>VLOOKUP($C41,'CEADS-2019'!$B$48:$S$88,MATCH('Energy use'!N$2,'CEADS-2019'!$B$48:$X$48,0),FALSE)*'Energy use'!N$4</f>
        <v>0</v>
      </c>
      <c r="O41" s="69">
        <f>VLOOKUP($C41,'CEADS-2019'!$B$48:$S$88,MATCH('Energy use'!O$2,'CEADS-2019'!$B$48:$X$48,0),FALSE)*'Energy use'!O$4</f>
        <v>0</v>
      </c>
      <c r="P41" s="69">
        <f>VLOOKUP($C41,'CEADS-2019'!$B$48:$S$88,MATCH('Energy use'!P$2,'CEADS-2019'!$B$48:$X$48,0),FALSE)*'Energy use'!P$4</f>
        <v>0.28389319552110232</v>
      </c>
      <c r="Q41" s="69">
        <f>VLOOKUP($C41,'CEADS-2019'!$B$48:$S$88,MATCH('Energy use'!Q$2,'CEADS-2019'!$B$48:$X$48,0),FALSE)*'Energy use'!Q$4</f>
        <v>0</v>
      </c>
      <c r="R41" s="69">
        <f>VLOOKUP($C41,'CEADS-2019'!$B$48:$S$88,MATCH('Energy use'!R$2,'CEADS-2019'!$B$48:$X$48,0),FALSE)*'Energy use'!R$4</f>
        <v>5.0052240857849879E-2</v>
      </c>
      <c r="S41" s="69">
        <f>VLOOKUP($C41,'CEADS-2019'!$B$48:$S$88,MATCH('Energy use'!S$2,'CEADS-2019'!$B$48:$X$48,0),FALSE)*'Energy use'!S$4</f>
        <v>2.3632823365785812E-2</v>
      </c>
      <c r="T41" s="69"/>
      <c r="U41" s="69"/>
      <c r="V41" s="69"/>
      <c r="W41" s="69"/>
      <c r="X41" s="69"/>
      <c r="Y41" s="69"/>
      <c r="Z41" s="69">
        <f>VLOOKUP($C41,'CEADS-2019'!$B$48:$S$88,MATCH('Energy use'!Z$2,'CEADS-2019'!$B$48:$X$48,0),FALSE)*'Energy use'!Z$4</f>
        <v>0</v>
      </c>
      <c r="AA41" s="69">
        <f>VLOOKUP($C41,'CEADS-2019'!$B$48:$S$88,MATCH('Energy use'!AA$2,'CEADS-2019'!$B$48:$X$48,0),FALSE)*'Energy use'!AA$4</f>
        <v>0</v>
      </c>
      <c r="AB41" s="69">
        <f>VLOOKUP($C41,'CEADS-2019'!$B$48:$S$88,MATCH('Energy use'!AB$2,'CEADS-2019'!$B$48:$X$48,0),FALSE)*'Energy use'!AB$4</f>
        <v>0</v>
      </c>
      <c r="AC41" s="47">
        <f>AC$4*VLOOKUP($C41,'CEADS-2019'!$B$48:$X$89,MATCH('Energy use'!AC$2,'CEADS-2019'!$B$48:$X$48,0),FALSE)</f>
        <v>0</v>
      </c>
      <c r="AD41" s="47">
        <f>AD$4*VLOOKUP($C41,'CEADS-2019'!$B$48:$X$89,MATCH('Energy use'!AD$2,'CEADS-2019'!$B$48:$X$48,0),FALSE)</f>
        <v>0</v>
      </c>
      <c r="AE41" s="47">
        <f>$AE$4*VLOOKUP(C41,'heat allocation-2019'!$A$3:$AF$48,MATCH($AE$2,'heat allocation-2019'!$A$3:$AF$3,0),FALSE)</f>
        <v>240.50447281792859</v>
      </c>
      <c r="AF41" s="69">
        <f>VLOOKUP(C41, 'Electricity Consumption-2019'!$A$1:$AH$42, MATCH("上海", 'Electricity Consumption-2019'!$A$1:$AH$1, 0), FALSE)/10000</f>
        <v>91.162999999999997</v>
      </c>
      <c r="AG41" s="385">
        <f>VLOOKUP($C41,'CEADS-2019'!$B$48:$X$88,MATCH('Energy use'!AG$2,'CEADS-2019'!$B$48:$X$48,0),FALSE)*$AG$4</f>
        <v>0.54272124386522058</v>
      </c>
    </row>
    <row r="42" spans="1:37">
      <c r="A42" s="32" t="str">
        <f>VLOOKUP($C42,'Sector matching'!$B$1:$C$43,2,0)</f>
        <v>energy pipelines and gas processing 352T353</v>
      </c>
      <c r="B42" s="47" t="s">
        <v>184</v>
      </c>
      <c r="C42" s="38" t="s">
        <v>185</v>
      </c>
      <c r="D42" s="69">
        <f>VLOOKUP($C42,'CEADS-2019'!$B$48:$S$88,MATCH('Energy use'!D$2,'CEADS-2019'!$B$48:$X$48,0),FALSE)*'Energy use'!D$4</f>
        <v>0.8246848937558916</v>
      </c>
      <c r="E42" s="69"/>
      <c r="F42" s="69"/>
      <c r="G42" s="69"/>
      <c r="H42" s="69"/>
      <c r="I42" s="69">
        <f>VLOOKUP($C42,'CEADS-2019'!$B$48:$S$88,MATCH('Energy use'!I$2,'CEADS-2019'!$B$48:$X$48,0),FALSE)*'Energy use'!I$4</f>
        <v>5.6673350346336061E-2</v>
      </c>
      <c r="J42" s="69">
        <f>VLOOKUP($C42,'CEADS-2019'!$B$48:$S$88,MATCH('Energy use'!J$2,'CEADS-2019'!$B$48:$X$48,0),FALSE)*'Energy use'!J$4</f>
        <v>4.4310598111227657</v>
      </c>
      <c r="K42" s="69"/>
      <c r="L42" s="69"/>
      <c r="M42" s="69">
        <f>VLOOKUP($C42,'CEADS-2019'!$B$48:$S$88,MATCH('Energy use'!M$2,'CEADS-2019'!$B$48:$X$48,0),FALSE)*'Energy use'!M$4</f>
        <v>27.981115009344997</v>
      </c>
      <c r="N42" s="69">
        <f>VLOOKUP($C42,'CEADS-2019'!$B$48:$S$88,MATCH('Energy use'!N$2,'CEADS-2019'!$B$48:$X$48,0),FALSE)*'Energy use'!N$4</f>
        <v>0</v>
      </c>
      <c r="O42" s="69">
        <f>VLOOKUP($C42,'CEADS-2019'!$B$48:$S$88,MATCH('Energy use'!O$2,'CEADS-2019'!$B$48:$X$48,0),FALSE)*'Energy use'!O$4</f>
        <v>0</v>
      </c>
      <c r="P42" s="69">
        <f>VLOOKUP($C42,'CEADS-2019'!$B$48:$S$88,MATCH('Energy use'!P$2,'CEADS-2019'!$B$48:$X$48,0),FALSE)*'Energy use'!P$4</f>
        <v>0.10882572494975604</v>
      </c>
      <c r="Q42" s="69">
        <f>VLOOKUP($C42,'CEADS-2019'!$B$48:$S$88,MATCH('Energy use'!Q$2,'CEADS-2019'!$B$48:$X$48,0),FALSE)*'Energy use'!Q$4</f>
        <v>0</v>
      </c>
      <c r="R42" s="69">
        <f>VLOOKUP($C42,'CEADS-2019'!$B$48:$S$88,MATCH('Energy use'!R$2,'CEADS-2019'!$B$48:$X$48,0),FALSE)*'Energy use'!R$4</f>
        <v>3.7539180643387418E-2</v>
      </c>
      <c r="S42" s="69">
        <f>VLOOKUP($C42,'CEADS-2019'!$B$48:$S$88,MATCH('Energy use'!S$2,'CEADS-2019'!$B$48:$X$48,0),FALSE)*'Energy use'!S$4</f>
        <v>0</v>
      </c>
      <c r="T42" s="69"/>
      <c r="U42" s="69"/>
      <c r="V42" s="69"/>
      <c r="W42" s="69"/>
      <c r="X42" s="69"/>
      <c r="Y42" s="69"/>
      <c r="Z42" s="69">
        <f>VLOOKUP($C42,'CEADS-2019'!$B$48:$S$88,MATCH('Energy use'!Z$2,'CEADS-2019'!$B$48:$X$48,0),FALSE)*'Energy use'!Z$4</f>
        <v>1.6563220429154071E-3</v>
      </c>
      <c r="AA42" s="69">
        <f>VLOOKUP($C42,'CEADS-2019'!$B$48:$S$88,MATCH('Energy use'!AA$2,'CEADS-2019'!$B$48:$X$48,0),FALSE)*'Energy use'!AA$4</f>
        <v>0</v>
      </c>
      <c r="AB42" s="69">
        <f>VLOOKUP($C42,'CEADS-2019'!$B$48:$S$88,MATCH('Energy use'!AB$2,'CEADS-2019'!$B$48:$X$48,0),FALSE)*'Energy use'!AB$4</f>
        <v>1.4726317325937785E-3</v>
      </c>
      <c r="AC42" s="47">
        <f>AC$4*VLOOKUP($C42,'CEADS-2019'!$B$48:$X$89,MATCH('Energy use'!AC$2,'CEADS-2019'!$B$48:$X$48,0),FALSE)</f>
        <v>2.7842435094001829E-2</v>
      </c>
      <c r="AD42" s="47">
        <f>AD$4*VLOOKUP($C42,'CEADS-2019'!$B$48:$X$89,MATCH('Energy use'!AD$2,'CEADS-2019'!$B$48:$X$48,0),FALSE)</f>
        <v>3.3572068039391268E-3</v>
      </c>
      <c r="AE42" s="47">
        <f>$AE$4*VLOOKUP(C42,'heat allocation-2019'!$A$3:$AF$48,MATCH($AE$2,'heat allocation-2019'!$A$3:$AF$3,0),FALSE)</f>
        <v>55.228311556291992</v>
      </c>
      <c r="AF42" s="69">
        <f>VLOOKUP(C42, 'Electricity Consumption-2019'!$A$1:$AH$42, MATCH("上海", 'Electricity Consumption-2019'!$A$1:$AH$1, 0), FALSE)/10000</f>
        <v>1.5395000000000001</v>
      </c>
      <c r="AG42" s="385">
        <f>VLOOKUP($C42,'CEADS-2019'!$B$48:$X$88,MATCH('Energy use'!AG$2,'CEADS-2019'!$B$48:$X$48,0),FALSE)*$AG$4</f>
        <v>0</v>
      </c>
    </row>
    <row r="43" spans="1:37">
      <c r="A43" s="32" t="str">
        <f>VLOOKUP($C43,'Sector matching'!$B$1:$C$43,2,0)</f>
        <v>water and waste 36T39</v>
      </c>
      <c r="B43" s="47" t="s">
        <v>186</v>
      </c>
      <c r="C43" s="39" t="s">
        <v>187</v>
      </c>
      <c r="D43" s="69">
        <f>VLOOKUP($C43,'CEADS-2019'!$B$48:$S$88,MATCH('Energy use'!D$2,'CEADS-2019'!$B$48:$X$48,0),FALSE)*'Energy use'!D$4</f>
        <v>0.12258829501776773</v>
      </c>
      <c r="E43" s="69"/>
      <c r="F43" s="69"/>
      <c r="G43" s="69"/>
      <c r="H43" s="69"/>
      <c r="I43" s="69">
        <f>VLOOKUP($C43,'CEADS-2019'!$B$48:$S$88,MATCH('Energy use'!I$2,'CEADS-2019'!$B$48:$X$48,0),FALSE)*'Energy use'!I$4</f>
        <v>0</v>
      </c>
      <c r="J43" s="69">
        <f>VLOOKUP($C43,'CEADS-2019'!$B$48:$S$88,MATCH('Energy use'!J$2,'CEADS-2019'!$B$48:$X$48,0),FALSE)*'Energy use'!J$4</f>
        <v>0</v>
      </c>
      <c r="K43" s="69"/>
      <c r="L43" s="69"/>
      <c r="M43" s="69">
        <f>VLOOKUP($C43,'CEADS-2019'!$B$48:$S$88,MATCH('Energy use'!M$2,'CEADS-2019'!$B$48:$X$48,0),FALSE)*'Energy use'!M$4</f>
        <v>0</v>
      </c>
      <c r="N43" s="69">
        <f>VLOOKUP($C43,'CEADS-2019'!$B$48:$S$88,MATCH('Energy use'!N$2,'CEADS-2019'!$B$48:$X$48,0),FALSE)*'Energy use'!N$4</f>
        <v>0</v>
      </c>
      <c r="O43" s="69">
        <f>VLOOKUP($C43,'CEADS-2019'!$B$48:$S$88,MATCH('Energy use'!O$2,'CEADS-2019'!$B$48:$X$48,0),FALSE)*'Energy use'!O$4</f>
        <v>0</v>
      </c>
      <c r="P43" s="69">
        <f>VLOOKUP($C43,'CEADS-2019'!$B$48:$S$88,MATCH('Energy use'!P$2,'CEADS-2019'!$B$48:$X$48,0),FALSE)*'Energy use'!P$4</f>
        <v>5.2047085845535447E-2</v>
      </c>
      <c r="Q43" s="69">
        <f>VLOOKUP($C43,'CEADS-2019'!$B$48:$S$88,MATCH('Energy use'!Q$2,'CEADS-2019'!$B$48:$X$48,0),FALSE)*'Energy use'!Q$4</f>
        <v>0</v>
      </c>
      <c r="R43" s="69">
        <f>VLOOKUP($C43,'CEADS-2019'!$B$48:$S$88,MATCH('Energy use'!R$2,'CEADS-2019'!$B$48:$X$48,0),FALSE)*'Energy use'!R$4</f>
        <v>1.2513060214462454E-2</v>
      </c>
      <c r="S43" s="69">
        <f>VLOOKUP($C43,'CEADS-2019'!$B$48:$S$88,MATCH('Energy use'!S$2,'CEADS-2019'!$B$48:$X$48,0),FALSE)*'Energy use'!S$4</f>
        <v>0</v>
      </c>
      <c r="T43" s="69"/>
      <c r="U43" s="69"/>
      <c r="V43" s="69"/>
      <c r="W43" s="69"/>
      <c r="X43" s="69"/>
      <c r="Y43" s="69"/>
      <c r="Z43" s="69">
        <f>VLOOKUP($C43,'CEADS-2019'!$B$48:$S$88,MATCH('Energy use'!Z$2,'CEADS-2019'!$B$48:$X$48,0),FALSE)*'Energy use'!Z$4</f>
        <v>0</v>
      </c>
      <c r="AA43" s="69">
        <f>VLOOKUP($C43,'CEADS-2019'!$B$48:$S$88,MATCH('Energy use'!AA$2,'CEADS-2019'!$B$48:$X$48,0),FALSE)*'Energy use'!AA$4</f>
        <v>0</v>
      </c>
      <c r="AB43" s="69">
        <f>VLOOKUP($C43,'CEADS-2019'!$B$48:$S$88,MATCH('Energy use'!AB$2,'CEADS-2019'!$B$48:$X$48,0),FALSE)*'Energy use'!AB$4</f>
        <v>0</v>
      </c>
      <c r="AC43" s="47">
        <f>AC$4*VLOOKUP($C43,'CEADS-2019'!$B$48:$X$89,MATCH('Energy use'!AC$2,'CEADS-2019'!$B$48:$X$48,0),FALSE)</f>
        <v>0</v>
      </c>
      <c r="AD43" s="47">
        <f>AD$4*VLOOKUP($C43,'CEADS-2019'!$B$48:$X$89,MATCH('Energy use'!AD$2,'CEADS-2019'!$B$48:$X$48,0),FALSE)</f>
        <v>0</v>
      </c>
      <c r="AE43" s="47">
        <f>$AE$4*VLOOKUP(C43,'heat allocation-2019'!$A$3:$AF$48,MATCH($AE$2,'heat allocation-2019'!$A$3:$AF$3,0),FALSE)</f>
        <v>3.6966566685159301</v>
      </c>
      <c r="AF43" s="69">
        <f>VLOOKUP(C43, 'Electricity Consumption-2019'!$A$1:$AH$42, MATCH("上海", 'Electricity Consumption-2019'!$A$1:$AH$1, 0), FALSE)/10000</f>
        <v>15.192399999999999</v>
      </c>
      <c r="AG43" s="385">
        <f>VLOOKUP($C43,'CEADS-2019'!$B$48:$X$88,MATCH('Energy use'!AG$2,'CEADS-2019'!$B$48:$X$48,0),FALSE)*$AG$4</f>
        <v>0</v>
      </c>
    </row>
    <row r="44" spans="1:37" s="46" customFormat="1">
      <c r="A44" s="32" t="str">
        <f>VLOOKUP($C44,'Sector matching'!$B$1:$C$43,2,0)</f>
        <v>construction 41T43</v>
      </c>
      <c r="B44" s="47" t="s">
        <v>265</v>
      </c>
      <c r="C44" s="40" t="s">
        <v>262</v>
      </c>
      <c r="D44" s="46">
        <f>VLOOKUP($B$44,'Energy Balance-2019'!$B$3:$AH$38,MATCH(D2,'Energy Balance-2019'!$B$3:$AH$3,0),FALSE)</f>
        <v>1.49</v>
      </c>
      <c r="E44" s="46">
        <f>VLOOKUP($B$44,'Energy Balance-2019'!$B$3:$AH$38,MATCH(E2,'Energy Balance-2019'!$B$3:$AH$3,0),FALSE)</f>
        <v>0</v>
      </c>
      <c r="F44" s="46">
        <f>VLOOKUP($B$44,'Energy Balance-2019'!$B$3:$AH$38,MATCH(F2,'Energy Balance-2019'!$B$3:$AH$3,0),FALSE)</f>
        <v>0</v>
      </c>
      <c r="G44" s="46">
        <f>VLOOKUP($B$44,'Energy Balance-2019'!$B$3:$AH$38,MATCH(G2,'Energy Balance-2019'!$B$3:$AH$3,0),FALSE)</f>
        <v>0</v>
      </c>
      <c r="H44" s="46">
        <f>VLOOKUP($B$44,'Energy Balance-2019'!$B$3:$AH$38,MATCH(H2,'Energy Balance-2019'!$B$3:$AH$3,0),FALSE)</f>
        <v>0</v>
      </c>
      <c r="I44" s="46">
        <f>VLOOKUP($B$44,'Energy Balance-2019'!$B$3:$AH$38,MATCH(I2,'Energy Balance-2019'!$B$3:$AH$3,0),FALSE)</f>
        <v>0</v>
      </c>
      <c r="J44" s="46">
        <f>VLOOKUP($B$44,'Energy Balance-2019'!$B$3:$AH$38,MATCH(J2,'Energy Balance-2019'!$B$3:$AH$3,0),FALSE)</f>
        <v>0</v>
      </c>
      <c r="K44" s="2">
        <f>VLOOKUP($B$44,'Energy Balance-2019'!$B$3:$AH$38,MATCH(K2,'Energy Balance-2019'!$B$3:$AH$3,0),FALSE)</f>
        <v>0</v>
      </c>
      <c r="L44" s="2">
        <f>VLOOKUP($B$44,'Energy Balance-2019'!$B$3:$AH$38,MATCH(L2,'Energy Balance-2019'!$B$3:$AH$3,0),FALSE)</f>
        <v>0</v>
      </c>
      <c r="M44" s="46">
        <f>VLOOKUP($B$44,'Energy Balance-2019'!$B$3:$AH$38,MATCH(M2,'Energy Balance-2019'!$B$3:$AH$3,0),FALSE)</f>
        <v>0</v>
      </c>
      <c r="N44" s="46">
        <f>VLOOKUP($B$44,'Energy Balance-2019'!$B$3:$AH$38,MATCH(N2,'Energy Balance-2019'!$B$3:$AH$3,0),FALSE)</f>
        <v>0</v>
      </c>
      <c r="O44" s="46">
        <f>VLOOKUP($B$44,'Energy Balance-2019'!$B$3:$AH$38,MATCH(O2,'Energy Balance-2019'!$B$3:$AH$3,0),FALSE)</f>
        <v>0</v>
      </c>
      <c r="P44" s="46">
        <f>VLOOKUP($B$44,'Energy Balance-2019'!$B$3:$AH$38,MATCH(P2,'Energy Balance-2019'!$B$3:$AH$3,0),FALSE)</f>
        <v>26.04</v>
      </c>
      <c r="Q44" s="46">
        <f>VLOOKUP($B$44,'Energy Balance-2019'!$B$3:$AH$38,MATCH(Q2,'Energy Balance-2019'!$B$3:$AH$3,0),FALSE)</f>
        <v>0</v>
      </c>
      <c r="R44" s="46">
        <f>VLOOKUP($B$44,'Energy Balance-2019'!$B$3:$AH$38,MATCH(R2,'Energy Balance-2019'!$B$3:$AH$3,0),FALSE)</f>
        <v>26.5</v>
      </c>
      <c r="S44" s="46">
        <f>VLOOKUP($B$44,'Energy Balance-2019'!$B$3:$AH$38,MATCH(S2,'Energy Balance-2019'!$B$3:$AH$3,0),FALSE)</f>
        <v>6.85</v>
      </c>
      <c r="T44" s="46">
        <f>VLOOKUP($B$44,'Energy Balance-2019'!$B$3:$AH$38,MATCH(T2,'Energy Balance-2019'!$B$3:$AH$3,0),FALSE)</f>
        <v>0</v>
      </c>
      <c r="U44" s="46">
        <f>VLOOKUP($B$44,'Energy Balance-2019'!$B$3:$AH$38,MATCH(U2,'Energy Balance-2019'!$B$3:$AH$3,0),FALSE)</f>
        <v>0</v>
      </c>
      <c r="V44" s="46">
        <f>VLOOKUP($B$44,'Energy Balance-2019'!$B$3:$AH$38,MATCH(V2,'Energy Balance-2019'!$B$3:$AH$3,0),FALSE)</f>
        <v>0</v>
      </c>
      <c r="W44" s="46">
        <f>VLOOKUP($B$44,'Energy Balance-2019'!$B$3:$AH$38,MATCH(W2,'Energy Balance-2019'!$B$3:$AH$3,0),FALSE)</f>
        <v>0</v>
      </c>
      <c r="X44" s="46">
        <v>0</v>
      </c>
      <c r="Y44" s="46">
        <f>VLOOKUP($B$44,'Energy Balance-2019'!$B$3:$AH$38,MATCH(Y2,'Energy Balance-2019'!$B$3:$AH$3,0),FALSE)</f>
        <v>0</v>
      </c>
      <c r="Z44" s="46">
        <f>VLOOKUP($B$44,'Energy Balance-2019'!$B$3:$AH$38,MATCH(Z2,'Energy Balance-2019'!$B$3:$AH$3,0),FALSE)</f>
        <v>3.3</v>
      </c>
      <c r="AA44" s="46">
        <f>VLOOKUP($B$44,'Energy Balance-2019'!$B$3:$AH$38,MATCH(AA2,'Energy Balance-2019'!$B$3:$AH$3,0),FALSE)</f>
        <v>0</v>
      </c>
      <c r="AB44" s="46">
        <f>VLOOKUP($B$44,'Energy Balance-2019'!$B$3:$AH$38,MATCH(AB2,'Energy Balance-2019'!$B$3:$AH$3,0),FALSE)</f>
        <v>0</v>
      </c>
      <c r="AC44" s="46">
        <f>VLOOKUP($B$44,'Energy Balance-2019'!$B$3:$AH$38,MATCH(AC2,'Energy Balance-2019'!$B$3:$AH$3,0),FALSE)</f>
        <v>0.11</v>
      </c>
      <c r="AD44" s="46">
        <f>VLOOKUP($B$44,'Energy Balance-2019'!$B$3:$AH$38,MATCH(AD2,'Energy Balance-2019'!$B$3:$AH$3,0),FALSE)</f>
        <v>0</v>
      </c>
      <c r="AE44" s="150">
        <f>VLOOKUP($B$44,'Energy Balance-2019'!$B$3:$AH$38,MATCH(AE2,'Energy Balance-2019'!$B$3:$AH$3,0),FALSE)</f>
        <v>5.4</v>
      </c>
      <c r="AF44" s="46">
        <f>VLOOKUP($B$44,'Energy Balance-2019'!$B$3:$AH$38,MATCH(AF2,'Energy Balance-2019'!$B$3:$AH$3,0),FALSE)</f>
        <v>47</v>
      </c>
      <c r="AG44" s="46">
        <f>VLOOKUP($B$44,'Energy Balance-2019'!$B$3:$AH$38,MATCH(AG2,'Energy Balance-2019'!$B$3:$AH$3,0),FALSE)</f>
        <v>0</v>
      </c>
    </row>
    <row r="45" spans="1:37">
      <c r="D45" s="47">
        <f>SUM(D5:D43)-D4</f>
        <v>0</v>
      </c>
      <c r="E45" s="47">
        <f t="shared" ref="E45:AG45" si="0">SUM(E5:E43)-E4</f>
        <v>0</v>
      </c>
      <c r="F45" s="47">
        <f t="shared" si="0"/>
        <v>0</v>
      </c>
      <c r="G45" s="47">
        <f t="shared" si="0"/>
        <v>0</v>
      </c>
      <c r="H45" s="47">
        <f t="shared" si="0"/>
        <v>0</v>
      </c>
      <c r="I45" s="72">
        <f t="shared" si="0"/>
        <v>0</v>
      </c>
      <c r="J45" s="47">
        <f t="shared" si="0"/>
        <v>0</v>
      </c>
      <c r="K45" s="47"/>
      <c r="L45" s="47"/>
      <c r="M45" s="72">
        <f t="shared" si="0"/>
        <v>0</v>
      </c>
      <c r="N45" s="47">
        <f t="shared" si="0"/>
        <v>0</v>
      </c>
      <c r="O45" s="47">
        <f t="shared" si="0"/>
        <v>0</v>
      </c>
      <c r="P45" s="72">
        <f t="shared" si="0"/>
        <v>0</v>
      </c>
      <c r="Q45" s="72">
        <f t="shared" si="0"/>
        <v>0</v>
      </c>
      <c r="R45" s="72">
        <f t="shared" si="0"/>
        <v>0</v>
      </c>
      <c r="S45" s="72">
        <f t="shared" si="0"/>
        <v>0</v>
      </c>
      <c r="T45" s="72">
        <f t="shared" si="0"/>
        <v>-7.5600000000000023</v>
      </c>
      <c r="U45" s="72">
        <f t="shared" si="0"/>
        <v>-5.7</v>
      </c>
      <c r="V45" s="72">
        <f t="shared" si="0"/>
        <v>-6.2</v>
      </c>
      <c r="W45" s="72">
        <f t="shared" si="0"/>
        <v>-0.35999999999999988</v>
      </c>
      <c r="X45" s="72">
        <f t="shared" si="0"/>
        <v>-5.1000000000000014</v>
      </c>
      <c r="Y45" s="72">
        <f t="shared" si="0"/>
        <v>-5.05</v>
      </c>
      <c r="Z45" s="72">
        <f t="shared" si="0"/>
        <v>0</v>
      </c>
      <c r="AA45" s="47">
        <f t="shared" si="0"/>
        <v>0</v>
      </c>
      <c r="AB45" s="72">
        <f t="shared" si="0"/>
        <v>0</v>
      </c>
      <c r="AC45" s="47">
        <f t="shared" si="0"/>
        <v>0</v>
      </c>
      <c r="AD45" s="47">
        <f t="shared" si="0"/>
        <v>0</v>
      </c>
      <c r="AE45" s="72">
        <f t="shared" si="0"/>
        <v>0</v>
      </c>
      <c r="AF45" s="47">
        <f t="shared" si="0"/>
        <v>0</v>
      </c>
      <c r="AG45" s="72">
        <f t="shared" si="0"/>
        <v>0</v>
      </c>
    </row>
    <row r="46" spans="1:37">
      <c r="D46" s="47"/>
      <c r="AF46" s="151"/>
    </row>
    <row r="47" spans="1:37" ht="15" thickBot="1">
      <c r="AF47" s="151"/>
    </row>
    <row r="48" spans="1:37" ht="31.5" thickTop="1" thickBot="1">
      <c r="A48" s="261" t="s">
        <v>607</v>
      </c>
      <c r="B48" s="261" t="s">
        <v>606</v>
      </c>
      <c r="C48" s="261"/>
      <c r="D48" s="262" t="s">
        <v>524</v>
      </c>
      <c r="E48" s="262" t="s">
        <v>524</v>
      </c>
      <c r="F48" s="262" t="s">
        <v>524</v>
      </c>
      <c r="G48" s="262" t="s">
        <v>524</v>
      </c>
      <c r="H48" s="262" t="s">
        <v>524</v>
      </c>
      <c r="I48" s="262" t="s">
        <v>524</v>
      </c>
      <c r="J48" s="263" t="s">
        <v>540</v>
      </c>
      <c r="K48" s="263" t="s">
        <v>540</v>
      </c>
      <c r="L48" s="263" t="s">
        <v>540</v>
      </c>
      <c r="M48" s="263" t="s">
        <v>540</v>
      </c>
      <c r="N48" s="264" t="s">
        <v>535</v>
      </c>
      <c r="O48" s="265" t="s">
        <v>521</v>
      </c>
      <c r="P48" s="264" t="s">
        <v>535</v>
      </c>
      <c r="Q48" s="264" t="s">
        <v>535</v>
      </c>
      <c r="R48" s="264" t="s">
        <v>535</v>
      </c>
      <c r="S48" s="266" t="s">
        <v>529</v>
      </c>
      <c r="T48" s="263" t="s">
        <v>540</v>
      </c>
      <c r="U48" s="263" t="s">
        <v>540</v>
      </c>
      <c r="V48" s="266" t="s">
        <v>529</v>
      </c>
      <c r="W48" s="266" t="s">
        <v>529</v>
      </c>
      <c r="X48" s="266" t="s">
        <v>529</v>
      </c>
      <c r="Y48" s="266" t="s">
        <v>529</v>
      </c>
      <c r="Z48" s="263" t="s">
        <v>540</v>
      </c>
      <c r="AA48" s="263" t="s">
        <v>540</v>
      </c>
      <c r="AB48" s="266" t="s">
        <v>529</v>
      </c>
      <c r="AC48" s="415" t="s">
        <v>548</v>
      </c>
      <c r="AD48" s="415" t="s">
        <v>548</v>
      </c>
      <c r="AE48" s="162" t="s">
        <v>527</v>
      </c>
      <c r="AF48" s="135" t="s">
        <v>523</v>
      </c>
      <c r="AG48" s="131" t="s">
        <v>559</v>
      </c>
    </row>
    <row r="49" spans="1:34" ht="74.25">
      <c r="A49" s="270" t="s">
        <v>250</v>
      </c>
      <c r="B49" s="270" t="s">
        <v>513</v>
      </c>
      <c r="C49" s="31" t="s">
        <v>251</v>
      </c>
      <c r="D49" s="7" t="s">
        <v>505</v>
      </c>
      <c r="E49" s="7" t="s">
        <v>66</v>
      </c>
      <c r="F49" s="7" t="s">
        <v>67</v>
      </c>
      <c r="G49" s="7" t="s">
        <v>68</v>
      </c>
      <c r="H49" s="7" t="s">
        <v>69</v>
      </c>
      <c r="I49" s="7" t="s">
        <v>70</v>
      </c>
      <c r="J49" s="7" t="s">
        <v>71</v>
      </c>
      <c r="K49" s="70" t="s">
        <v>72</v>
      </c>
      <c r="L49" s="70" t="s">
        <v>73</v>
      </c>
      <c r="M49" s="144" t="s">
        <v>74</v>
      </c>
      <c r="N49" s="7" t="s">
        <v>75</v>
      </c>
      <c r="O49" s="7" t="s">
        <v>77</v>
      </c>
      <c r="P49" s="7" t="s">
        <v>78</v>
      </c>
      <c r="Q49" s="7" t="s">
        <v>79</v>
      </c>
      <c r="R49" s="7" t="s">
        <v>80</v>
      </c>
      <c r="S49" s="7" t="s">
        <v>81</v>
      </c>
      <c r="T49" s="70" t="s">
        <v>82</v>
      </c>
      <c r="U49" s="70" t="s">
        <v>83</v>
      </c>
      <c r="V49" s="7" t="s">
        <v>84</v>
      </c>
      <c r="W49" s="8" t="s">
        <v>85</v>
      </c>
      <c r="X49" s="7" t="s">
        <v>86</v>
      </c>
      <c r="Y49" s="7" t="s">
        <v>87</v>
      </c>
      <c r="Z49" s="7" t="s">
        <v>88</v>
      </c>
      <c r="AA49" s="7" t="s">
        <v>89</v>
      </c>
      <c r="AB49" s="7" t="s">
        <v>90</v>
      </c>
      <c r="AC49" s="7" t="s">
        <v>91</v>
      </c>
      <c r="AD49" s="7" t="s">
        <v>92</v>
      </c>
      <c r="AE49" s="7" t="s">
        <v>93</v>
      </c>
      <c r="AF49" s="107" t="s">
        <v>94</v>
      </c>
      <c r="AG49" s="7" t="s">
        <v>95</v>
      </c>
    </row>
    <row r="50" spans="1:34">
      <c r="A50" s="32" t="str">
        <f>VLOOKUP($C50,'Sector matching'!$B$1:$C$43,2,0)</f>
        <v>agriculture and forestry 01T03</v>
      </c>
      <c r="B50" s="69" t="s">
        <v>264</v>
      </c>
      <c r="C50" s="33" t="s">
        <v>512</v>
      </c>
      <c r="D50" s="155">
        <f>VLOOKUP($D$49,'Heat value'!$A$1:$I$33,5,FALSE)*'Energy use'!D3</f>
        <v>59450881202.165741</v>
      </c>
      <c r="E50" s="69">
        <f>VLOOKUP($E$49,'Heat value'!$A$1:$I$33,5,FALSE)*'Energy use'!E3</f>
        <v>0</v>
      </c>
      <c r="F50" s="69">
        <f>VLOOKUP($F$49,'Heat value'!$A$1:$I$33,5,FALSE)*'Energy use'!F3</f>
        <v>0</v>
      </c>
      <c r="G50" s="69">
        <f>VLOOKUP($G$49,'Heat value'!$A$1:$I$33,5,FALSE)*'Energy use'!G3</f>
        <v>0</v>
      </c>
      <c r="H50" s="69">
        <f>VLOOKUP($H$49,'Heat value'!$A$1:$I$33,5,FALSE)*'Energy use'!H3</f>
        <v>0</v>
      </c>
      <c r="I50" s="69">
        <f>VLOOKUP($I$49,'Heat value'!$A$1:$I$33,5,FALSE)*'Energy use'!I3</f>
        <v>0</v>
      </c>
      <c r="J50" s="69">
        <f>VLOOKUP($J$49,'Heat value'!$A$1:$I$33,5,FALSE)*'Energy use'!J3</f>
        <v>0</v>
      </c>
      <c r="K50" s="69">
        <f>VLOOKUP($K$49,'Heat value'!$A$1:$I$33,5,FALSE)*'Energy use'!K3</f>
        <v>0</v>
      </c>
      <c r="L50" s="69">
        <f>VLOOKUP($L$49,'Heat value'!$A$1:$I$33,5,FALSE)*'Energy use'!L3</f>
        <v>0</v>
      </c>
      <c r="M50" s="69">
        <f>VLOOKUP($M$49,'Heat value'!$A$1:$I$33,5,FALSE)*'Energy use'!M3</f>
        <v>0</v>
      </c>
      <c r="N50" s="69">
        <f>VLOOKUP($N$49,'Heat value'!$A$1:$I$33,5,FALSE)*'Energy use'!N3</f>
        <v>0</v>
      </c>
      <c r="O50" s="69">
        <f>VLOOKUP($O$49,'Heat value'!$A$1:$I$33,5,FALSE)*'Energy use'!O3</f>
        <v>0</v>
      </c>
      <c r="P50" s="69">
        <f>VLOOKUP($P$49,'Heat value'!$A$1:$I$33,5,FALSE)*'Energy use'!P3</f>
        <v>1159358530640.8188</v>
      </c>
      <c r="Q50" s="69">
        <f>VLOOKUP($Q$49,'Heat value'!$A$1:$I$33,5,FALSE)*'Energy use'!Q3</f>
        <v>0</v>
      </c>
      <c r="R50" s="69">
        <f>VLOOKUP($R$49,'Heat value'!$A$1:$I$33,5,FALSE)*'Energy use'!R3</f>
        <v>4366039958927.293</v>
      </c>
      <c r="S50" s="69">
        <f>VLOOKUP($S$49,'Heat value'!$A$1:$I$33,5,FALSE)*'Energy use'!S3</f>
        <v>475607049617.32593</v>
      </c>
      <c r="T50" s="69">
        <f>VLOOKUP($T$49,'Heat value'!$A$1:$I$33,5,FALSE)*'Energy use'!T3</f>
        <v>0</v>
      </c>
      <c r="U50" s="69">
        <f>VLOOKUP($U$49,'Heat value'!$A$1:$I$33,5,FALSE)*'Energy use'!U3</f>
        <v>0</v>
      </c>
      <c r="V50" s="69">
        <f>VLOOKUP($V$49,'Heat value'!$A$1:$I$33,5,FALSE)*'Energy use'!V3</f>
        <v>0</v>
      </c>
      <c r="W50" s="69">
        <f>VLOOKUP($W$49,'Heat value'!$A$1:$I$33,5,FALSE)*'Energy use'!W3</f>
        <v>0</v>
      </c>
      <c r="X50" s="69">
        <f>VLOOKUP($X$49,'Heat value'!$A$1:$I$33,5,FALSE)*'Energy use'!X3</f>
        <v>0</v>
      </c>
      <c r="Y50" s="69">
        <f>VLOOKUP($Y$49,'Heat value'!$A$1:$I$33,5,FALSE)*'Energy use'!Y3</f>
        <v>0</v>
      </c>
      <c r="Z50" s="69">
        <f>VLOOKUP($Z$49,'Heat value'!$A$1:$I$33,5,FALSE)*'Energy use'!Z3</f>
        <v>285363092389.84839</v>
      </c>
      <c r="AA50" s="69">
        <f>VLOOKUP($AA$49,'Heat value'!$A$1:$I$33,5,FALSE)*'Energy use'!AA3</f>
        <v>0</v>
      </c>
      <c r="AB50" s="69">
        <f>VLOOKUP($AB$49,'Heat value'!$A$1:$I$33,5,FALSE)*'Energy use'!AB3</f>
        <v>0</v>
      </c>
      <c r="AC50" s="2">
        <f>VLOOKUP($AC$49,'Heat value'!$A$1:$I$33,5,FALSE)*'Energy use'!AC3</f>
        <v>404731180818.53204</v>
      </c>
      <c r="AD50" s="155">
        <f>VLOOKUP($AD$49,'Heat value'!$A$1:$I$33,5,FALSE)*'Energy use'!AD3</f>
        <v>0</v>
      </c>
      <c r="AE50" s="155">
        <f>VLOOKUP($AE$49,'Heat value'!$A$1:$I$33,5,FALSE)*'Energy use'!AE3</f>
        <v>0</v>
      </c>
      <c r="AF50" s="155">
        <f>VLOOKUP($AF$49,'Heat value'!$A$1:$I$33,5,FALSE)*'Energy use'!AF3</f>
        <v>370558582277.89557</v>
      </c>
      <c r="AG50" s="155">
        <f>VLOOKUP($AG$49,'Heat value'!$A$1:$I$33,5,FALSE)*'Energy use'!AG3</f>
        <v>0</v>
      </c>
      <c r="AH50" s="155"/>
    </row>
    <row r="51" spans="1:34">
      <c r="A51" s="32" t="s">
        <v>790</v>
      </c>
      <c r="B51" s="69" t="s">
        <v>563</v>
      </c>
      <c r="C51" s="35" t="s">
        <v>510</v>
      </c>
      <c r="D51" s="155">
        <f>VLOOKUP($D$49,'Heat value'!$A$1:$I$33,5,FALSE)*'Energy use'!D4</f>
        <v>60905446095578.742</v>
      </c>
      <c r="E51" s="69"/>
      <c r="F51" s="69"/>
      <c r="G51" s="260"/>
      <c r="H51" s="260"/>
      <c r="I51" s="69">
        <f>VLOOKUP($I$49,'Heat value'!$A$1:$I$33,5,FALSE)*'Energy use'!I4</f>
        <v>167587826748697.72</v>
      </c>
      <c r="J51" s="260"/>
      <c r="K51" s="260"/>
      <c r="L51" s="260"/>
      <c r="M51" s="69">
        <f>VLOOKUP($M$49,'Heat value'!$A$1:$I$33,5,FALSE)*'Energy use'!M4</f>
        <v>60070903545058.766</v>
      </c>
      <c r="N51" s="69">
        <f>VLOOKUP($N$49,'Heat value'!$A$1:$I$33,5,FALSE)*'Energy use'!N4</f>
        <v>15742687460573.771</v>
      </c>
      <c r="O51" s="69">
        <f>VLOOKUP($O$49,'Heat value'!$A$1:$I$33,5,FALSE)*'Energy use'!O4</f>
        <v>733227534826.71094</v>
      </c>
      <c r="P51" s="69">
        <f>VLOOKUP($P$49,'Heat value'!$A$1:$I$33,5,FALSE)*'Energy use'!P4</f>
        <v>6727545276394.6104</v>
      </c>
      <c r="Q51" s="69">
        <f>VLOOKUP($Q$49,'Heat value'!$A$1:$I$33,5,FALSE)*'Energy use'!Q4</f>
        <v>106138457030.4975</v>
      </c>
      <c r="R51" s="69">
        <f>VLOOKUP($R$49,'Heat value'!$A$1:$I$33,5,FALSE)*'Energy use'!R4</f>
        <v>12265338180912.412</v>
      </c>
      <c r="S51" s="69">
        <f>VLOOKUP($S$49,'Heat value'!$A$1:$I$33,5,FALSE)*'Energy use'!S4</f>
        <v>2104561194556.6672</v>
      </c>
      <c r="T51" s="69"/>
      <c r="U51" s="69"/>
      <c r="V51" s="69"/>
      <c r="W51" s="69"/>
      <c r="X51" s="69"/>
      <c r="Y51" s="69"/>
      <c r="Z51" s="69">
        <f>VLOOKUP($Z$49,'Heat value'!$A$1:$I$33,5,FALSE)*'Energy use'!Z4</f>
        <v>4442152138201.9717</v>
      </c>
      <c r="AA51" s="69">
        <f>VLOOKUP($AA$49,'Heat value'!$A$1:$I$33,5,FALSE)*'Energy use'!AA4</f>
        <v>59584965667931.227</v>
      </c>
      <c r="AB51" s="69">
        <f>VLOOKUP($AB$49,'Heat value'!$A$1:$I$33,5,FALSE)*'Energy use'!AB4</f>
        <v>39187235443507.57</v>
      </c>
      <c r="AC51" s="2">
        <f>VLOOKUP($AC$49,'Heat value'!$A$1:$I$33,5,FALSE)*'Energy use'!AC4</f>
        <v>104892831028802.89</v>
      </c>
      <c r="AD51" s="2">
        <f>VLOOKUP($AC$49,'Heat value'!$A$1:$I$33,5,FALSE)*'Energy use'!AD4</f>
        <v>12647849400579.125</v>
      </c>
      <c r="AE51" s="155">
        <f>VLOOKUP($AE$49,'Heat value'!$A$1:$I$33,5,FALSE)*'Energy use'!AE4</f>
        <v>90460234877613.344</v>
      </c>
      <c r="AF51" s="155">
        <f>VLOOKUP($AF$49,'Heat value'!$A$1:$I$33,5,FALSE)*'Energy use'!AF4</f>
        <v>259574853786176.38</v>
      </c>
      <c r="AG51" s="155">
        <f>VLOOKUP($AG$49,'Heat value'!$A$1:$I$33,5,FALSE)*'Energy use'!AG4</f>
        <v>246917639478.51669</v>
      </c>
      <c r="AH51" s="69"/>
    </row>
    <row r="52" spans="1:34">
      <c r="A52" s="32" t="str">
        <f>VLOOKUP($C52,'Sector matching'!$B$1:$C$43,2,0)</f>
        <v>coal mining 05</v>
      </c>
      <c r="B52" s="69" t="s">
        <v>116</v>
      </c>
      <c r="C52" s="38" t="s">
        <v>117</v>
      </c>
      <c r="D52" s="155">
        <f>VLOOKUP($D$49,'Heat value'!$A$1:$I$33,5,FALSE)*'Energy use'!D5</f>
        <v>0</v>
      </c>
      <c r="E52" s="69"/>
      <c r="F52" s="69"/>
      <c r="G52" s="260"/>
      <c r="H52" s="260"/>
      <c r="I52" s="69">
        <f>VLOOKUP($I$49,'Heat value'!$A$1:$I$33,5,FALSE)*'Energy use'!I5</f>
        <v>0</v>
      </c>
      <c r="J52" s="260"/>
      <c r="K52" s="260"/>
      <c r="L52" s="260"/>
      <c r="M52" s="69">
        <f>VLOOKUP($M$49,'Heat value'!$A$1:$I$33,5,FALSE)*'Energy use'!M5</f>
        <v>0</v>
      </c>
      <c r="N52" s="69">
        <f>VLOOKUP($N$49,'Heat value'!$A$1:$I$33,5,FALSE)*'Energy use'!N5</f>
        <v>0</v>
      </c>
      <c r="O52" s="69">
        <f>VLOOKUP($O$49,'Heat value'!$A$1:$I$33,5,FALSE)*'Energy use'!O5</f>
        <v>0</v>
      </c>
      <c r="P52" s="69">
        <f>VLOOKUP($P$49,'Heat value'!$A$1:$I$33,5,FALSE)*'Energy use'!P5</f>
        <v>0</v>
      </c>
      <c r="Q52" s="69">
        <f>VLOOKUP($Q$49,'Heat value'!$A$1:$I$33,5,FALSE)*'Energy use'!Q5</f>
        <v>0</v>
      </c>
      <c r="R52" s="69">
        <f>VLOOKUP($R$49,'Heat value'!$A$1:$I$33,5,FALSE)*'Energy use'!R5</f>
        <v>0</v>
      </c>
      <c r="S52" s="69">
        <f>VLOOKUP($S$49,'Heat value'!$A$1:$I$33,5,FALSE)*'Energy use'!S5</f>
        <v>0</v>
      </c>
      <c r="T52" s="69"/>
      <c r="U52" s="69"/>
      <c r="V52" s="69"/>
      <c r="W52" s="69"/>
      <c r="X52" s="69"/>
      <c r="Y52" s="69"/>
      <c r="Z52" s="69">
        <f>VLOOKUP($Z$49,'Heat value'!$A$1:$I$33,5,FALSE)*'Energy use'!Z5</f>
        <v>0</v>
      </c>
      <c r="AA52" s="69">
        <f>VLOOKUP($AA$49,'Heat value'!$A$1:$I$33,5,FALSE)*'Energy use'!AA5</f>
        <v>0</v>
      </c>
      <c r="AB52" s="69">
        <f>VLOOKUP($AB$49,'Heat value'!$A$1:$I$33,5,FALSE)*'Energy use'!AB5</f>
        <v>0</v>
      </c>
      <c r="AC52" s="2">
        <f>VLOOKUP($AC$49,'Heat value'!$A$1:$I$33,5,FALSE)*'Energy use'!AC5</f>
        <v>0</v>
      </c>
      <c r="AD52" s="2">
        <f>VLOOKUP($AC$49,'Heat value'!$A$1:$I$33,5,FALSE)*'Energy use'!AD5</f>
        <v>0</v>
      </c>
      <c r="AE52" s="155">
        <f>VLOOKUP($AE$49,'Heat value'!$A$1:$I$33,5,FALSE)*'Energy use'!AE5</f>
        <v>167768344686.24545</v>
      </c>
      <c r="AF52" s="155">
        <f>VLOOKUP($AF$49,'Heat value'!$A$1:$I$33,5,FALSE)*'Energy use'!AF5</f>
        <v>1398978073.0565119</v>
      </c>
      <c r="AG52" s="155">
        <f>VLOOKUP($AG$49,'Heat value'!$A$1:$I$33,5,FALSE)*'Energy use'!AG5</f>
        <v>0</v>
      </c>
    </row>
    <row r="53" spans="1:34">
      <c r="A53" s="32" t="str">
        <f>VLOOKUP($C53,'Sector matching'!$B$1:$C$43,2,0)</f>
        <v>oil and gas extraction 06</v>
      </c>
      <c r="B53" s="69" t="s">
        <v>118</v>
      </c>
      <c r="C53" s="38" t="s">
        <v>119</v>
      </c>
      <c r="D53" s="69">
        <f>VLOOKUP($D$49,'Heat value'!$A$1:$I$33,5,FALSE)*'Energy use'!D6</f>
        <v>0</v>
      </c>
      <c r="E53" s="69"/>
      <c r="F53" s="69"/>
      <c r="G53" s="260"/>
      <c r="H53" s="260"/>
      <c r="I53" s="69">
        <f>VLOOKUP($I$49,'Heat value'!$A$1:$I$33,5,FALSE)*'Energy use'!I6</f>
        <v>0</v>
      </c>
      <c r="J53" s="260"/>
      <c r="K53" s="260"/>
      <c r="L53" s="260"/>
      <c r="M53" s="69">
        <f>VLOOKUP($M$49,'Heat value'!$A$1:$I$33,5,FALSE)*'Energy use'!M6</f>
        <v>0</v>
      </c>
      <c r="N53" s="69">
        <f>VLOOKUP($N$49,'Heat value'!$A$1:$I$33,5,FALSE)*'Energy use'!N6</f>
        <v>0</v>
      </c>
      <c r="O53" s="69">
        <f>VLOOKUP($O$49,'Heat value'!$A$1:$I$33,5,FALSE)*'Energy use'!O6</f>
        <v>0</v>
      </c>
      <c r="P53" s="69">
        <f>VLOOKUP($P$49,'Heat value'!$A$1:$I$33,5,FALSE)*'Energy use'!P6</f>
        <v>0</v>
      </c>
      <c r="Q53" s="69">
        <f>VLOOKUP($Q$49,'Heat value'!$A$1:$I$33,5,FALSE)*'Energy use'!Q6</f>
        <v>0</v>
      </c>
      <c r="R53" s="69">
        <f>VLOOKUP($R$49,'Heat value'!$A$1:$I$33,5,FALSE)*'Energy use'!R6</f>
        <v>0</v>
      </c>
      <c r="S53" s="69">
        <f>VLOOKUP($S$49,'Heat value'!$A$1:$I$33,5,FALSE)*'Energy use'!S6</f>
        <v>0</v>
      </c>
      <c r="T53" s="69"/>
      <c r="U53" s="69"/>
      <c r="V53" s="69"/>
      <c r="W53" s="69"/>
      <c r="X53" s="69"/>
      <c r="Y53" s="69"/>
      <c r="Z53" s="69">
        <f>VLOOKUP($Z$49,'Heat value'!$A$1:$I$33,5,FALSE)*'Energy use'!Z6</f>
        <v>0</v>
      </c>
      <c r="AA53" s="69">
        <f>VLOOKUP($AA$49,'Heat value'!$A$1:$I$33,5,FALSE)*'Energy use'!AA6</f>
        <v>0</v>
      </c>
      <c r="AB53" s="69">
        <f>VLOOKUP($AB$49,'Heat value'!$A$1:$I$33,5,FALSE)*'Energy use'!AB6</f>
        <v>0</v>
      </c>
      <c r="AC53" s="2">
        <f>VLOOKUP($AC$49,'Heat value'!$A$1:$I$33,5,FALSE)*'Energy use'!AC6</f>
        <v>0</v>
      </c>
      <c r="AD53" s="2">
        <f>VLOOKUP($AC$49,'Heat value'!$A$1:$I$33,5,FALSE)*'Energy use'!AD6</f>
        <v>0</v>
      </c>
      <c r="AE53" s="155">
        <f>VLOOKUP($AE$49,'Heat value'!$A$1:$I$33,5,FALSE)*'Energy use'!AE6</f>
        <v>660671979175.06506</v>
      </c>
      <c r="AF53" s="155">
        <f>VLOOKUP($AF$49,'Heat value'!$A$1:$I$33,5,FALSE)*'Energy use'!AF6</f>
        <v>1023642492.4803745</v>
      </c>
      <c r="AG53" s="155">
        <f>VLOOKUP($AG$49,'Heat value'!$A$1:$I$33,5,FALSE)*'Energy use'!AG6</f>
        <v>0</v>
      </c>
    </row>
    <row r="54" spans="1:34">
      <c r="A54" s="32" t="str">
        <f>VLOOKUP($C54,'Sector matching'!$B$1:$C$43,2,0)</f>
        <v>other mining and quarrying 07T08</v>
      </c>
      <c r="B54" s="69" t="s">
        <v>120</v>
      </c>
      <c r="C54" s="38" t="s">
        <v>121</v>
      </c>
      <c r="D54" s="69">
        <f>VLOOKUP($D$49,'Heat value'!$A$1:$I$33,5,FALSE)*'Energy use'!D7</f>
        <v>0</v>
      </c>
      <c r="E54" s="69"/>
      <c r="F54" s="69"/>
      <c r="G54" s="260"/>
      <c r="H54" s="260"/>
      <c r="I54" s="69">
        <f>VLOOKUP($I$49,'Heat value'!$A$1:$I$33,5,FALSE)*'Energy use'!I7</f>
        <v>0</v>
      </c>
      <c r="J54" s="260"/>
      <c r="K54" s="260"/>
      <c r="L54" s="260"/>
      <c r="M54" s="69">
        <f>VLOOKUP($M$49,'Heat value'!$A$1:$I$33,5,FALSE)*'Energy use'!M7</f>
        <v>0</v>
      </c>
      <c r="N54" s="69">
        <f>VLOOKUP($N$49,'Heat value'!$A$1:$I$33,5,FALSE)*'Energy use'!N7</f>
        <v>0</v>
      </c>
      <c r="O54" s="69">
        <f>VLOOKUP($O$49,'Heat value'!$A$1:$I$33,5,FALSE)*'Energy use'!O7</f>
        <v>0</v>
      </c>
      <c r="P54" s="69">
        <f>VLOOKUP($P$49,'Heat value'!$A$1:$I$33,5,FALSE)*'Energy use'!P7</f>
        <v>0</v>
      </c>
      <c r="Q54" s="69">
        <f>VLOOKUP($Q$49,'Heat value'!$A$1:$I$33,5,FALSE)*'Energy use'!Q7</f>
        <v>0</v>
      </c>
      <c r="R54" s="69">
        <f>VLOOKUP($R$49,'Heat value'!$A$1:$I$33,5,FALSE)*'Energy use'!R7</f>
        <v>0</v>
      </c>
      <c r="S54" s="69">
        <f>VLOOKUP($S$49,'Heat value'!$A$1:$I$33,5,FALSE)*'Energy use'!S7</f>
        <v>0</v>
      </c>
      <c r="T54" s="69"/>
      <c r="U54" s="69"/>
      <c r="V54" s="69"/>
      <c r="W54" s="69"/>
      <c r="X54" s="69"/>
      <c r="Y54" s="69"/>
      <c r="Z54" s="69">
        <f>VLOOKUP($Z$49,'Heat value'!$A$1:$I$33,5,FALSE)*'Energy use'!Z7</f>
        <v>0</v>
      </c>
      <c r="AA54" s="69">
        <f>VLOOKUP($AA$49,'Heat value'!$A$1:$I$33,5,FALSE)*'Energy use'!AA7</f>
        <v>0</v>
      </c>
      <c r="AB54" s="69">
        <f>VLOOKUP($AB$49,'Heat value'!$A$1:$I$33,5,FALSE)*'Energy use'!AB7</f>
        <v>0</v>
      </c>
      <c r="AC54" s="2">
        <f>VLOOKUP($AC$49,'Heat value'!$A$1:$I$33,5,FALSE)*'Energy use'!AC7</f>
        <v>0</v>
      </c>
      <c r="AD54" s="2">
        <f>VLOOKUP($AC$49,'Heat value'!$A$1:$I$33,5,FALSE)*'Energy use'!AD7</f>
        <v>0</v>
      </c>
      <c r="AE54" s="155">
        <f>VLOOKUP($AE$49,'Heat value'!$A$1:$I$33,5,FALSE)*'Energy use'!AE7</f>
        <v>38559372205.350395</v>
      </c>
      <c r="AF54" s="155">
        <f>VLOOKUP($AF$49,'Heat value'!$A$1:$I$33,5,FALSE)*'Energy use'!AF7</f>
        <v>0</v>
      </c>
      <c r="AG54" s="155">
        <f>VLOOKUP($AG$49,'Heat value'!$A$1:$I$33,5,FALSE)*'Energy use'!AG7</f>
        <v>0</v>
      </c>
    </row>
    <row r="55" spans="1:34">
      <c r="A55" s="32" t="str">
        <f>VLOOKUP($C55,'Sector matching'!$B$1:$C$43,2,0)</f>
        <v>other mining and quarrying 07T08</v>
      </c>
      <c r="B55" s="69" t="s">
        <v>122</v>
      </c>
      <c r="C55" s="38" t="s">
        <v>123</v>
      </c>
      <c r="D55" s="69">
        <f>VLOOKUP($D$49,'Heat value'!$A$1:$I$33,5,FALSE)*'Energy use'!D8</f>
        <v>0</v>
      </c>
      <c r="E55" s="69"/>
      <c r="F55" s="69"/>
      <c r="G55" s="260"/>
      <c r="H55" s="260"/>
      <c r="I55" s="69">
        <f>VLOOKUP($I$49,'Heat value'!$A$1:$I$33,5,FALSE)*'Energy use'!I8</f>
        <v>0</v>
      </c>
      <c r="J55" s="260"/>
      <c r="K55" s="260"/>
      <c r="L55" s="260"/>
      <c r="M55" s="69">
        <f>VLOOKUP($M$49,'Heat value'!$A$1:$I$33,5,FALSE)*'Energy use'!M8</f>
        <v>0</v>
      </c>
      <c r="N55" s="69">
        <f>VLOOKUP($N$49,'Heat value'!$A$1:$I$33,5,FALSE)*'Energy use'!N8</f>
        <v>0</v>
      </c>
      <c r="O55" s="69">
        <f>VLOOKUP($O$49,'Heat value'!$A$1:$I$33,5,FALSE)*'Energy use'!O8</f>
        <v>0</v>
      </c>
      <c r="P55" s="69">
        <f>VLOOKUP($P$49,'Heat value'!$A$1:$I$33,5,FALSE)*'Energy use'!P8</f>
        <v>0</v>
      </c>
      <c r="Q55" s="69">
        <f>VLOOKUP($Q$49,'Heat value'!$A$1:$I$33,5,FALSE)*'Energy use'!Q8</f>
        <v>0</v>
      </c>
      <c r="R55" s="69">
        <f>VLOOKUP($R$49,'Heat value'!$A$1:$I$33,5,FALSE)*'Energy use'!R8</f>
        <v>0</v>
      </c>
      <c r="S55" s="69">
        <f>VLOOKUP($S$49,'Heat value'!$A$1:$I$33,5,FALSE)*'Energy use'!S8</f>
        <v>0</v>
      </c>
      <c r="T55" s="69"/>
      <c r="U55" s="69"/>
      <c r="V55" s="69"/>
      <c r="W55" s="69"/>
      <c r="X55" s="69"/>
      <c r="Y55" s="69"/>
      <c r="Z55" s="69">
        <f>VLOOKUP($Z$49,'Heat value'!$A$1:$I$33,5,FALSE)*'Energy use'!Z8</f>
        <v>0</v>
      </c>
      <c r="AA55" s="69">
        <f>VLOOKUP($AA$49,'Heat value'!$A$1:$I$33,5,FALSE)*'Energy use'!AA8</f>
        <v>0</v>
      </c>
      <c r="AB55" s="69">
        <f>VLOOKUP($AB$49,'Heat value'!$A$1:$I$33,5,FALSE)*'Energy use'!AB8</f>
        <v>0</v>
      </c>
      <c r="AC55" s="2">
        <f>VLOOKUP($AC$49,'Heat value'!$A$1:$I$33,5,FALSE)*'Energy use'!AC8</f>
        <v>0</v>
      </c>
      <c r="AD55" s="2">
        <f>VLOOKUP($AC$49,'Heat value'!$A$1:$I$33,5,FALSE)*'Energy use'!AD8</f>
        <v>0</v>
      </c>
      <c r="AE55" s="155">
        <f>VLOOKUP($AE$49,'Heat value'!$A$1:$I$33,5,FALSE)*'Energy use'!AE8</f>
        <v>21402056.728224084</v>
      </c>
      <c r="AF55" s="155">
        <f>VLOOKUP($AF$49,'Heat value'!$A$1:$I$33,5,FALSE)*'Energy use'!AF8</f>
        <v>8223261356.2590084</v>
      </c>
      <c r="AG55" s="155">
        <f>VLOOKUP($AG$49,'Heat value'!$A$1:$I$33,5,FALSE)*'Energy use'!AG8</f>
        <v>0</v>
      </c>
    </row>
    <row r="56" spans="1:34">
      <c r="A56" s="32" t="str">
        <f>VLOOKUP($C56,'Sector matching'!$B$1:$C$43,2,0)</f>
        <v>other mining and quarrying 07T08</v>
      </c>
      <c r="B56" s="69" t="s">
        <v>124</v>
      </c>
      <c r="C56" s="38" t="s">
        <v>125</v>
      </c>
      <c r="D56" s="69">
        <f>VLOOKUP($D$49,'Heat value'!$A$1:$I$33,5,FALSE)*'Energy use'!D9</f>
        <v>0</v>
      </c>
      <c r="E56" s="69"/>
      <c r="F56" s="69"/>
      <c r="G56" s="260"/>
      <c r="H56" s="260"/>
      <c r="I56" s="69">
        <f>VLOOKUP($I$49,'Heat value'!$A$1:$I$33,5,FALSE)*'Energy use'!I9</f>
        <v>0</v>
      </c>
      <c r="J56" s="260"/>
      <c r="K56" s="260"/>
      <c r="L56" s="260"/>
      <c r="M56" s="69">
        <f>VLOOKUP($M$49,'Heat value'!$A$1:$I$33,5,FALSE)*'Energy use'!M9</f>
        <v>0</v>
      </c>
      <c r="N56" s="69">
        <f>VLOOKUP($N$49,'Heat value'!$A$1:$I$33,5,FALSE)*'Energy use'!N9</f>
        <v>0</v>
      </c>
      <c r="O56" s="69">
        <f>VLOOKUP($O$49,'Heat value'!$A$1:$I$33,5,FALSE)*'Energy use'!O9</f>
        <v>0</v>
      </c>
      <c r="P56" s="69">
        <f>VLOOKUP($P$49,'Heat value'!$A$1:$I$33,5,FALSE)*'Energy use'!P9</f>
        <v>0</v>
      </c>
      <c r="Q56" s="69">
        <f>VLOOKUP($Q$49,'Heat value'!$A$1:$I$33,5,FALSE)*'Energy use'!Q9</f>
        <v>0</v>
      </c>
      <c r="R56" s="69">
        <f>VLOOKUP($R$49,'Heat value'!$A$1:$I$33,5,FALSE)*'Energy use'!R9</f>
        <v>0</v>
      </c>
      <c r="S56" s="69">
        <f>VLOOKUP($S$49,'Heat value'!$A$1:$I$33,5,FALSE)*'Energy use'!S9</f>
        <v>0</v>
      </c>
      <c r="T56" s="69"/>
      <c r="U56" s="69"/>
      <c r="V56" s="69"/>
      <c r="W56" s="69"/>
      <c r="X56" s="69"/>
      <c r="Y56" s="69"/>
      <c r="Z56" s="69">
        <f>VLOOKUP($Z$49,'Heat value'!$A$1:$I$33,5,FALSE)*'Energy use'!Z9</f>
        <v>0</v>
      </c>
      <c r="AA56" s="69">
        <f>VLOOKUP($AA$49,'Heat value'!$A$1:$I$33,5,FALSE)*'Energy use'!AA9</f>
        <v>0</v>
      </c>
      <c r="AB56" s="69">
        <f>VLOOKUP($AB$49,'Heat value'!$A$1:$I$33,5,FALSE)*'Energy use'!AB9</f>
        <v>0</v>
      </c>
      <c r="AC56" s="2">
        <f>VLOOKUP($AC$49,'Heat value'!$A$1:$I$33,5,FALSE)*'Energy use'!AC9</f>
        <v>0</v>
      </c>
      <c r="AD56" s="2">
        <f>VLOOKUP($AC$49,'Heat value'!$A$1:$I$33,5,FALSE)*'Energy use'!AD9</f>
        <v>0</v>
      </c>
      <c r="AE56" s="155">
        <f>VLOOKUP($AE$49,'Heat value'!$A$1:$I$33,5,FALSE)*'Energy use'!AE9</f>
        <v>534506854762.18402</v>
      </c>
      <c r="AF56" s="155">
        <f>VLOOKUP($AF$49,'Heat value'!$A$1:$I$33,5,FALSE)*'Energy use'!AF9</f>
        <v>29173811035.690674</v>
      </c>
      <c r="AG56" s="155">
        <f>VLOOKUP($AG$49,'Heat value'!$A$1:$I$33,5,FALSE)*'Energy use'!AG9</f>
        <v>0</v>
      </c>
    </row>
    <row r="57" spans="1:34">
      <c r="A57" s="32" t="str">
        <f>VLOOKUP($C57,'Sector matching'!$B$1:$C$43,2,0)</f>
        <v>Mining Support Service Activities 09</v>
      </c>
      <c r="B57" s="69" t="s">
        <v>126</v>
      </c>
      <c r="C57" s="38" t="s">
        <v>127</v>
      </c>
      <c r="D57" s="69">
        <f>VLOOKUP($D$49,'Heat value'!$A$1:$I$33,5,FALSE)*'Energy use'!D10</f>
        <v>0</v>
      </c>
      <c r="E57" s="260"/>
      <c r="F57" s="260"/>
      <c r="G57" s="260"/>
      <c r="H57" s="260"/>
      <c r="I57" s="69">
        <f>VLOOKUP($I$49,'Heat value'!$A$1:$I$33,5,FALSE)*'Energy use'!I10</f>
        <v>0</v>
      </c>
      <c r="J57" s="260"/>
      <c r="K57" s="260"/>
      <c r="L57" s="260"/>
      <c r="M57" s="69">
        <f>VLOOKUP($M$49,'Heat value'!$A$1:$I$33,5,FALSE)*'Energy use'!M10</f>
        <v>0</v>
      </c>
      <c r="N57" s="69">
        <f>VLOOKUP($N$49,'Heat value'!$A$1:$I$33,5,FALSE)*'Energy use'!N10</f>
        <v>0</v>
      </c>
      <c r="O57" s="69">
        <f>VLOOKUP($O$49,'Heat value'!$A$1:$I$33,5,FALSE)*'Energy use'!O10</f>
        <v>0</v>
      </c>
      <c r="P57" s="69">
        <f>VLOOKUP($P$49,'Heat value'!$A$1:$I$33,5,FALSE)*'Energy use'!P10</f>
        <v>0</v>
      </c>
      <c r="Q57" s="69">
        <f>VLOOKUP($Q$49,'Heat value'!$A$1:$I$33,5,FALSE)*'Energy use'!Q10</f>
        <v>0</v>
      </c>
      <c r="R57" s="69">
        <f>VLOOKUP($R$49,'Heat value'!$A$1:$I$33,5,FALSE)*'Energy use'!R10</f>
        <v>0</v>
      </c>
      <c r="S57" s="69">
        <f>VLOOKUP($S$49,'Heat value'!$A$1:$I$33,5,FALSE)*'Energy use'!S10</f>
        <v>0</v>
      </c>
      <c r="T57" s="69"/>
      <c r="U57" s="69"/>
      <c r="V57" s="69"/>
      <c r="W57" s="69"/>
      <c r="X57" s="69"/>
      <c r="Y57" s="69"/>
      <c r="Z57" s="69">
        <f>VLOOKUP($Z$49,'Heat value'!$A$1:$I$33,5,FALSE)*'Energy use'!Z10</f>
        <v>0</v>
      </c>
      <c r="AA57" s="69">
        <f>VLOOKUP($AA$49,'Heat value'!$A$1:$I$33,5,FALSE)*'Energy use'!AA10</f>
        <v>0</v>
      </c>
      <c r="AB57" s="69">
        <f>VLOOKUP($AB$49,'Heat value'!$A$1:$I$33,5,FALSE)*'Energy use'!AB10</f>
        <v>0</v>
      </c>
      <c r="AC57" s="2">
        <f>VLOOKUP($AC$49,'Heat value'!$A$1:$I$33,5,FALSE)*'Energy use'!AC10</f>
        <v>0</v>
      </c>
      <c r="AD57" s="2">
        <f>VLOOKUP($AC$49,'Heat value'!$A$1:$I$33,5,FALSE)*'Energy use'!AD10</f>
        <v>0</v>
      </c>
      <c r="AE57" s="155">
        <f>VLOOKUP($AE$49,'Heat value'!$A$1:$I$33,5,FALSE)*'Energy use'!AE10</f>
        <v>0</v>
      </c>
      <c r="AF57" s="155">
        <f>VLOOKUP($AF$49,'Heat value'!$A$1:$I$33,5,FALSE)*'Energy use'!AF10</f>
        <v>102261884998.78941</v>
      </c>
      <c r="AG57" s="155">
        <f>VLOOKUP($AG$49,'Heat value'!$A$1:$I$33,5,FALSE)*'Energy use'!AG10</f>
        <v>0</v>
      </c>
    </row>
    <row r="58" spans="1:34">
      <c r="A58" s="32" t="str">
        <f>VLOOKUP($C58,'Sector matching'!$B$1:$C$43,2,0)</f>
        <v>food beverage and tobacco 10T12</v>
      </c>
      <c r="B58" s="69" t="s">
        <v>128</v>
      </c>
      <c r="C58" s="38" t="s">
        <v>129</v>
      </c>
      <c r="D58" s="69">
        <f>VLOOKUP($D$49,'Heat value'!$A$1:$I$33,5,FALSE)*'Energy use'!D11</f>
        <v>825235152091.56873</v>
      </c>
      <c r="E58" s="260"/>
      <c r="F58" s="260"/>
      <c r="G58" s="260"/>
      <c r="H58" s="260"/>
      <c r="I58" s="69">
        <f>VLOOKUP($I$49,'Heat value'!$A$1:$I$33,5,FALSE)*'Energy use'!I11</f>
        <v>0</v>
      </c>
      <c r="J58" s="260"/>
      <c r="K58" s="260"/>
      <c r="L58" s="260"/>
      <c r="M58" s="69">
        <f>VLOOKUP($M$49,'Heat value'!$A$1:$I$33,5,FALSE)*'Energy use'!M11</f>
        <v>0</v>
      </c>
      <c r="N58" s="69">
        <f>VLOOKUP($N$49,'Heat value'!$A$1:$I$33,5,FALSE)*'Energy use'!N11</f>
        <v>0</v>
      </c>
      <c r="O58" s="69">
        <f>VLOOKUP($O$49,'Heat value'!$A$1:$I$33,5,FALSE)*'Energy use'!O11</f>
        <v>0</v>
      </c>
      <c r="P58" s="69">
        <f>VLOOKUP($P$49,'Heat value'!$A$1:$I$33,5,FALSE)*'Energy use'!P11</f>
        <v>54083051317.556435</v>
      </c>
      <c r="Q58" s="69">
        <f>VLOOKUP($Q$49,'Heat value'!$A$1:$I$33,5,FALSE)*'Energy use'!Q11</f>
        <v>0</v>
      </c>
      <c r="R58" s="69">
        <f>VLOOKUP($R$49,'Heat value'!$A$1:$I$33,5,FALSE)*'Energy use'!R11</f>
        <v>156815569263.79645</v>
      </c>
      <c r="S58" s="69">
        <f>VLOOKUP($S$49,'Heat value'!$A$1:$I$33,5,FALSE)*'Energy use'!S11</f>
        <v>6732254168.9573526</v>
      </c>
      <c r="T58" s="69"/>
      <c r="U58" s="69"/>
      <c r="V58" s="69"/>
      <c r="W58" s="69"/>
      <c r="X58" s="69"/>
      <c r="Y58" s="69"/>
      <c r="Z58" s="69">
        <f>VLOOKUP($Z$49,'Heat value'!$A$1:$I$33,5,FALSE)*'Energy use'!Z11</f>
        <v>7089797702.3971691</v>
      </c>
      <c r="AA58" s="69">
        <f>VLOOKUP($AA$49,'Heat value'!$A$1:$I$33,5,FALSE)*'Energy use'!AA11</f>
        <v>0</v>
      </c>
      <c r="AB58" s="69">
        <f>VLOOKUP($AB$49,'Heat value'!$A$1:$I$33,5,FALSE)*'Energy use'!AB11</f>
        <v>2859964636.0755758</v>
      </c>
      <c r="AC58" s="2">
        <f>VLOOKUP($AC$49,'Heat value'!$A$1:$I$33,5,FALSE)*'Energy use'!AC11</f>
        <v>187811693874.31122</v>
      </c>
      <c r="AD58" s="2">
        <f>VLOOKUP($AC$49,'Heat value'!$A$1:$I$33,5,FALSE)*'Energy use'!AD11</f>
        <v>22646104566.838165</v>
      </c>
      <c r="AE58" s="155">
        <f>VLOOKUP($AE$49,'Heat value'!$A$1:$I$33,5,FALSE)*'Energy use'!AE11</f>
        <v>1810925518033.4685</v>
      </c>
      <c r="AF58" s="155">
        <f>VLOOKUP($AF$49,'Heat value'!$A$1:$I$33,5,FALSE)*'Energy use'!AF11</f>
        <v>1346704063107.1807</v>
      </c>
      <c r="AG58" s="155">
        <f>VLOOKUP($AG$49,'Heat value'!$A$1:$I$33,5,FALSE)*'Energy use'!AG11</f>
        <v>0</v>
      </c>
    </row>
    <row r="59" spans="1:34">
      <c r="A59" s="32" t="str">
        <f>VLOOKUP($C59,'Sector matching'!$B$1:$C$43,2,0)</f>
        <v>food beverage and tobacco 10T12</v>
      </c>
      <c r="B59" s="69" t="s">
        <v>130</v>
      </c>
      <c r="C59" s="38" t="s">
        <v>131</v>
      </c>
      <c r="D59" s="69">
        <f>VLOOKUP($D$49,'Heat value'!$A$1:$I$33,5,FALSE)*'Energy use'!D12</f>
        <v>422555733541.98047</v>
      </c>
      <c r="E59" s="260"/>
      <c r="F59" s="260"/>
      <c r="G59" s="260"/>
      <c r="H59" s="260"/>
      <c r="I59" s="69">
        <f>VLOOKUP($I$49,'Heat value'!$A$1:$I$33,5,FALSE)*'Energy use'!I12</f>
        <v>0</v>
      </c>
      <c r="J59" s="260"/>
      <c r="K59" s="260"/>
      <c r="L59" s="260"/>
      <c r="M59" s="69">
        <f>VLOOKUP($M$49,'Heat value'!$A$1:$I$33,5,FALSE)*'Energy use'!M12</f>
        <v>0</v>
      </c>
      <c r="N59" s="69">
        <f>VLOOKUP($N$49,'Heat value'!$A$1:$I$33,5,FALSE)*'Energy use'!N12</f>
        <v>0</v>
      </c>
      <c r="O59" s="69">
        <f>VLOOKUP($O$49,'Heat value'!$A$1:$I$33,5,FALSE)*'Energy use'!O12</f>
        <v>0</v>
      </c>
      <c r="P59" s="69">
        <f>VLOOKUP($P$49,'Heat value'!$A$1:$I$33,5,FALSE)*'Energy use'!P12</f>
        <v>119755327917.44632</v>
      </c>
      <c r="Q59" s="69">
        <f>VLOOKUP($Q$49,'Heat value'!$A$1:$I$33,5,FALSE)*'Energy use'!Q12</f>
        <v>0</v>
      </c>
      <c r="R59" s="69">
        <f>VLOOKUP($R$49,'Heat value'!$A$1:$I$33,5,FALSE)*'Energy use'!R12</f>
        <v>571618042800.29089</v>
      </c>
      <c r="S59" s="69">
        <f>VLOOKUP($S$49,'Heat value'!$A$1:$I$33,5,FALSE)*'Energy use'!S12</f>
        <v>38344578092.75708</v>
      </c>
      <c r="T59" s="69"/>
      <c r="U59" s="69"/>
      <c r="V59" s="69"/>
      <c r="W59" s="69"/>
      <c r="X59" s="69"/>
      <c r="Y59" s="69"/>
      <c r="Z59" s="69">
        <f>VLOOKUP($Z$49,'Heat value'!$A$1:$I$33,5,FALSE)*'Energy use'!Z12</f>
        <v>42538786214.383087</v>
      </c>
      <c r="AA59" s="69">
        <f>VLOOKUP($AA$49,'Heat value'!$A$1:$I$33,5,FALSE)*'Energy use'!AA12</f>
        <v>0</v>
      </c>
      <c r="AB59" s="69">
        <f>VLOOKUP($AB$49,'Heat value'!$A$1:$I$33,5,FALSE)*'Energy use'!AB12</f>
        <v>1143985854.4302285</v>
      </c>
      <c r="AC59" s="2">
        <f>VLOOKUP($AC$49,'Heat value'!$A$1:$I$33,5,FALSE)*'Energy use'!AC12</f>
        <v>2253740326491.7339</v>
      </c>
      <c r="AD59" s="2">
        <f>VLOOKUP($AC$49,'Heat value'!$A$1:$I$33,5,FALSE)*'Energy use'!AD12</f>
        <v>271753254802.05789</v>
      </c>
      <c r="AE59" s="155">
        <f>VLOOKUP($AE$49,'Heat value'!$A$1:$I$33,5,FALSE)*'Energy use'!AE12</f>
        <v>1735373879776.5342</v>
      </c>
      <c r="AF59" s="155">
        <f>VLOOKUP($AF$49,'Heat value'!$A$1:$I$33,5,FALSE)*'Energy use'!AF12</f>
        <v>3486901664968.7314</v>
      </c>
      <c r="AG59" s="155">
        <f>VLOOKUP($AG$49,'Heat value'!$A$1:$I$33,5,FALSE)*'Energy use'!AG12</f>
        <v>0</v>
      </c>
    </row>
    <row r="60" spans="1:34">
      <c r="A60" s="32" t="str">
        <f>VLOOKUP($C60,'Sector matching'!$B$1:$C$43,2,0)</f>
        <v>food beverage and tobacco 10T12</v>
      </c>
      <c r="B60" s="69" t="s">
        <v>132</v>
      </c>
      <c r="C60" s="38" t="s">
        <v>133</v>
      </c>
      <c r="D60" s="69">
        <f>VLOOKUP($D$49,'Heat value'!$A$1:$I$33,5,FALSE)*'Energy use'!D13</f>
        <v>505005632769.68414</v>
      </c>
      <c r="E60" s="260"/>
      <c r="F60" s="260"/>
      <c r="G60" s="260"/>
      <c r="H60" s="260"/>
      <c r="I60" s="69">
        <f>VLOOKUP($I$49,'Heat value'!$A$1:$I$33,5,FALSE)*'Energy use'!I13</f>
        <v>0</v>
      </c>
      <c r="J60" s="260"/>
      <c r="K60" s="260"/>
      <c r="L60" s="260"/>
      <c r="M60" s="69">
        <f>VLOOKUP($M$49,'Heat value'!$A$1:$I$33,5,FALSE)*'Energy use'!M13</f>
        <v>0</v>
      </c>
      <c r="N60" s="69">
        <f>VLOOKUP($N$49,'Heat value'!$A$1:$I$33,5,FALSE)*'Energy use'!N13</f>
        <v>0</v>
      </c>
      <c r="O60" s="69">
        <f>VLOOKUP($O$49,'Heat value'!$A$1:$I$33,5,FALSE)*'Energy use'!O13</f>
        <v>0</v>
      </c>
      <c r="P60" s="69">
        <f>VLOOKUP($P$49,'Heat value'!$A$1:$I$33,5,FALSE)*'Energy use'!P13</f>
        <v>25109988111.722507</v>
      </c>
      <c r="Q60" s="69">
        <f>VLOOKUP($Q$49,'Heat value'!$A$1:$I$33,5,FALSE)*'Energy use'!Q13</f>
        <v>0</v>
      </c>
      <c r="R60" s="69">
        <f>VLOOKUP($R$49,'Heat value'!$A$1:$I$33,5,FALSE)*'Energy use'!R13</f>
        <v>136581302262.0161</v>
      </c>
      <c r="S60" s="69">
        <f>VLOOKUP($S$49,'Heat value'!$A$1:$I$33,5,FALSE)*'Energy use'!S13</f>
        <v>13464508337.914705</v>
      </c>
      <c r="T60" s="69"/>
      <c r="U60" s="69"/>
      <c r="V60" s="69"/>
      <c r="W60" s="69"/>
      <c r="X60" s="69"/>
      <c r="Y60" s="69"/>
      <c r="Z60" s="69">
        <f>VLOOKUP($Z$49,'Heat value'!$A$1:$I$33,5,FALSE)*'Energy use'!Z13</f>
        <v>3938776501.3317714</v>
      </c>
      <c r="AA60" s="69">
        <f>VLOOKUP($AA$49,'Heat value'!$A$1:$I$33,5,FALSE)*'Energy use'!AA13</f>
        <v>0</v>
      </c>
      <c r="AB60" s="69">
        <f>VLOOKUP($AB$49,'Heat value'!$A$1:$I$33,5,FALSE)*'Energy use'!AB13</f>
        <v>0</v>
      </c>
      <c r="AC60" s="2">
        <f>VLOOKUP($AC$49,'Heat value'!$A$1:$I$33,5,FALSE)*'Energy use'!AC13</f>
        <v>1032964316308.7122</v>
      </c>
      <c r="AD60" s="2">
        <f>VLOOKUP($AC$49,'Heat value'!$A$1:$I$33,5,FALSE)*'Energy use'!AD13</f>
        <v>124553575117.60997</v>
      </c>
      <c r="AE60" s="155">
        <f>VLOOKUP($AE$49,'Heat value'!$A$1:$I$33,5,FALSE)*'Energy use'!AE13</f>
        <v>1298769544514.4597</v>
      </c>
      <c r="AF60" s="155">
        <f>VLOOKUP($AF$49,'Heat value'!$A$1:$I$33,5,FALSE)*'Energy use'!AF13</f>
        <v>739991157814.06262</v>
      </c>
      <c r="AG60" s="155">
        <f>VLOOKUP($AG$49,'Heat value'!$A$1:$I$33,5,FALSE)*'Energy use'!AG13</f>
        <v>0</v>
      </c>
    </row>
    <row r="61" spans="1:34">
      <c r="A61" s="32" t="str">
        <f>VLOOKUP($C61,'Sector matching'!$B$1:$C$43,2,0)</f>
        <v>food beverage and tobacco 10T12</v>
      </c>
      <c r="B61" s="69" t="s">
        <v>134</v>
      </c>
      <c r="C61" s="38" t="s">
        <v>135</v>
      </c>
      <c r="D61" s="69">
        <f>VLOOKUP($D$49,'Heat value'!$A$1:$I$33,5,FALSE)*'Energy use'!D14</f>
        <v>0</v>
      </c>
      <c r="E61" s="260"/>
      <c r="F61" s="260"/>
      <c r="G61" s="260"/>
      <c r="H61" s="260"/>
      <c r="I61" s="69">
        <f>VLOOKUP($I$49,'Heat value'!$A$1:$I$33,5,FALSE)*'Energy use'!I14</f>
        <v>0</v>
      </c>
      <c r="J61" s="260"/>
      <c r="K61" s="260"/>
      <c r="L61" s="260"/>
      <c r="M61" s="69">
        <f>VLOOKUP($M$49,'Heat value'!$A$1:$I$33,5,FALSE)*'Energy use'!M14</f>
        <v>1058942209928.9196</v>
      </c>
      <c r="N61" s="69">
        <f>VLOOKUP($N$49,'Heat value'!$A$1:$I$33,5,FALSE)*'Energy use'!N14</f>
        <v>0</v>
      </c>
      <c r="O61" s="69">
        <f>VLOOKUP($O$49,'Heat value'!$A$1:$I$33,5,FALSE)*'Energy use'!O14</f>
        <v>0</v>
      </c>
      <c r="P61" s="69">
        <f>VLOOKUP($P$49,'Heat value'!$A$1:$I$33,5,FALSE)*'Energy use'!P14</f>
        <v>1931537547.055588</v>
      </c>
      <c r="Q61" s="69">
        <f>VLOOKUP($Q$49,'Heat value'!$A$1:$I$33,5,FALSE)*'Energy use'!Q14</f>
        <v>0</v>
      </c>
      <c r="R61" s="69">
        <f>VLOOKUP($R$49,'Heat value'!$A$1:$I$33,5,FALSE)*'Energy use'!R14</f>
        <v>0</v>
      </c>
      <c r="S61" s="69">
        <f>VLOOKUP($S$49,'Heat value'!$A$1:$I$33,5,FALSE)*'Energy use'!S14</f>
        <v>0</v>
      </c>
      <c r="T61" s="69"/>
      <c r="U61" s="69"/>
      <c r="V61" s="69"/>
      <c r="W61" s="69"/>
      <c r="X61" s="69"/>
      <c r="Y61" s="69"/>
      <c r="Z61" s="69">
        <f>VLOOKUP($Z$49,'Heat value'!$A$1:$I$33,5,FALSE)*'Energy use'!Z14</f>
        <v>0</v>
      </c>
      <c r="AA61" s="69">
        <f>VLOOKUP($AA$49,'Heat value'!$A$1:$I$33,5,FALSE)*'Energy use'!AA14</f>
        <v>0</v>
      </c>
      <c r="AB61" s="69">
        <f>VLOOKUP($AB$49,'Heat value'!$A$1:$I$33,5,FALSE)*'Energy use'!AB14</f>
        <v>0</v>
      </c>
      <c r="AC61" s="2">
        <f>VLOOKUP($AC$49,'Heat value'!$A$1:$I$33,5,FALSE)*'Energy use'!AC14</f>
        <v>0</v>
      </c>
      <c r="AD61" s="2">
        <f>VLOOKUP($AC$49,'Heat value'!$A$1:$I$33,5,FALSE)*'Energy use'!AD14</f>
        <v>0</v>
      </c>
      <c r="AE61" s="155">
        <f>VLOOKUP($AE$49,'Heat value'!$A$1:$I$33,5,FALSE)*'Energy use'!AE14</f>
        <v>61281222431.814957</v>
      </c>
      <c r="AF61" s="155">
        <f>VLOOKUP($AF$49,'Heat value'!$A$1:$I$33,5,FALSE)*'Energy use'!AF14</f>
        <v>601253478666.55591</v>
      </c>
      <c r="AG61" s="155">
        <f>VLOOKUP($AG$49,'Heat value'!$A$1:$I$33,5,FALSE)*'Energy use'!AG14</f>
        <v>0</v>
      </c>
    </row>
    <row r="62" spans="1:34">
      <c r="A62" s="32" t="str">
        <f>VLOOKUP($C62,'Sector matching'!$B$1:$C$43,2,0)</f>
        <v>textiles apparel and leather 13T15</v>
      </c>
      <c r="B62" s="69" t="s">
        <v>136</v>
      </c>
      <c r="C62" s="38" t="s">
        <v>137</v>
      </c>
      <c r="D62" s="69">
        <f>VLOOKUP($D$49,'Heat value'!$A$1:$I$33,5,FALSE)*'Energy use'!D15</f>
        <v>2672996286569.5728</v>
      </c>
      <c r="E62" s="260"/>
      <c r="F62" s="260"/>
      <c r="G62" s="260"/>
      <c r="H62" s="260"/>
      <c r="I62" s="69">
        <f>VLOOKUP($I$49,'Heat value'!$A$1:$I$33,5,FALSE)*'Energy use'!I15</f>
        <v>0</v>
      </c>
      <c r="J62" s="260"/>
      <c r="K62" s="260"/>
      <c r="L62" s="260"/>
      <c r="M62" s="69">
        <f>VLOOKUP($M$49,'Heat value'!$A$1:$I$33,5,FALSE)*'Energy use'!M15</f>
        <v>0</v>
      </c>
      <c r="N62" s="69">
        <f>VLOOKUP($N$49,'Heat value'!$A$1:$I$33,5,FALSE)*'Energy use'!N15</f>
        <v>0</v>
      </c>
      <c r="O62" s="69">
        <f>VLOOKUP($O$49,'Heat value'!$A$1:$I$33,5,FALSE)*'Energy use'!O15</f>
        <v>0</v>
      </c>
      <c r="P62" s="69">
        <f>VLOOKUP($P$49,'Heat value'!$A$1:$I$33,5,FALSE)*'Energy use'!P15</f>
        <v>332224458093.56183</v>
      </c>
      <c r="Q62" s="69">
        <f>VLOOKUP($Q$49,'Heat value'!$A$1:$I$33,5,FALSE)*'Energy use'!Q15</f>
        <v>0</v>
      </c>
      <c r="R62" s="69">
        <f>VLOOKUP($R$49,'Heat value'!$A$1:$I$33,5,FALSE)*'Energy use'!R15</f>
        <v>519346186379.02429</v>
      </c>
      <c r="S62" s="69">
        <f>VLOOKUP($S$49,'Heat value'!$A$1:$I$33,5,FALSE)*'Energy use'!S15</f>
        <v>16976988773.892447</v>
      </c>
      <c r="T62" s="69"/>
      <c r="U62" s="69"/>
      <c r="V62" s="69"/>
      <c r="W62" s="69"/>
      <c r="X62" s="69"/>
      <c r="Y62" s="69"/>
      <c r="Z62" s="69">
        <f>VLOOKUP($Z$49,'Heat value'!$A$1:$I$33,5,FALSE)*'Energy use'!Z15</f>
        <v>14967350705.060696</v>
      </c>
      <c r="AA62" s="69">
        <f>VLOOKUP($AA$49,'Heat value'!$A$1:$I$33,5,FALSE)*'Energy use'!AA15</f>
        <v>0</v>
      </c>
      <c r="AB62" s="69">
        <f>VLOOKUP($AB$49,'Heat value'!$A$1:$I$33,5,FALSE)*'Energy use'!AB15</f>
        <v>1715978781.6453474</v>
      </c>
      <c r="AC62" s="2">
        <f>VLOOKUP($AC$49,'Heat value'!$A$1:$I$33,5,FALSE)*'Energy use'!AC15</f>
        <v>845152622434.40015</v>
      </c>
      <c r="AD62" s="2">
        <f>VLOOKUP($AC$49,'Heat value'!$A$1:$I$33,5,FALSE)*'Energy use'!AD15</f>
        <v>101907470550.7717</v>
      </c>
      <c r="AE62" s="155">
        <f>VLOOKUP($AE$49,'Heat value'!$A$1:$I$33,5,FALSE)*'Energy use'!AE15</f>
        <v>7699361371902.9775</v>
      </c>
      <c r="AF62" s="155">
        <f>VLOOKUP($AF$49,'Heat value'!$A$1:$I$33,5,FALSE)*'Energy use'!AF15</f>
        <v>1897423724061.6223</v>
      </c>
      <c r="AG62" s="155">
        <f>VLOOKUP($AG$49,'Heat value'!$A$1:$I$33,5,FALSE)*'Energy use'!AG15</f>
        <v>0</v>
      </c>
    </row>
    <row r="63" spans="1:34">
      <c r="A63" s="32" t="str">
        <f>VLOOKUP($C63,'Sector matching'!$B$1:$C$43,2,0)</f>
        <v>textiles apparel and leather 13T15</v>
      </c>
      <c r="B63" s="69" t="s">
        <v>138</v>
      </c>
      <c r="C63" s="38" t="s">
        <v>139</v>
      </c>
      <c r="D63" s="69">
        <f>VLOOKUP($D$49,'Heat value'!$A$1:$I$33,5,FALSE)*'Energy use'!D16</f>
        <v>0</v>
      </c>
      <c r="E63" s="260"/>
      <c r="F63" s="260"/>
      <c r="G63" s="260"/>
      <c r="H63" s="260"/>
      <c r="I63" s="69">
        <f>VLOOKUP($I$49,'Heat value'!$A$1:$I$33,5,FALSE)*'Energy use'!I16</f>
        <v>0</v>
      </c>
      <c r="J63" s="260"/>
      <c r="K63" s="260"/>
      <c r="L63" s="260"/>
      <c r="M63" s="69">
        <f>VLOOKUP($M$49,'Heat value'!$A$1:$I$33,5,FALSE)*'Energy use'!M16</f>
        <v>192534947259.80386</v>
      </c>
      <c r="N63" s="69">
        <f>VLOOKUP($N$49,'Heat value'!$A$1:$I$33,5,FALSE)*'Energy use'!N16</f>
        <v>0</v>
      </c>
      <c r="O63" s="69">
        <f>VLOOKUP($O$49,'Heat value'!$A$1:$I$33,5,FALSE)*'Energy use'!O16</f>
        <v>0</v>
      </c>
      <c r="P63" s="69">
        <f>VLOOKUP($P$49,'Heat value'!$A$1:$I$33,5,FALSE)*'Energy use'!P16</f>
        <v>471295161481.56342</v>
      </c>
      <c r="Q63" s="69">
        <f>VLOOKUP($Q$49,'Heat value'!$A$1:$I$33,5,FALSE)*'Energy use'!Q16</f>
        <v>2081146216.2842584</v>
      </c>
      <c r="R63" s="69">
        <f>VLOOKUP($R$49,'Heat value'!$A$1:$I$33,5,FALSE)*'Energy use'!R16</f>
        <v>460329574290.5</v>
      </c>
      <c r="S63" s="69">
        <f>VLOOKUP($S$49,'Heat value'!$A$1:$I$33,5,FALSE)*'Energy use'!S16</f>
        <v>3219773732.9796109</v>
      </c>
      <c r="T63" s="69"/>
      <c r="U63" s="69"/>
      <c r="V63" s="69"/>
      <c r="W63" s="69"/>
      <c r="X63" s="69"/>
      <c r="Y63" s="69"/>
      <c r="Z63" s="69">
        <f>VLOOKUP($Z$49,'Heat value'!$A$1:$I$33,5,FALSE)*'Energy use'!Z16</f>
        <v>9453063603.196249</v>
      </c>
      <c r="AA63" s="69">
        <f>VLOOKUP($AA$49,'Heat value'!$A$1:$I$33,5,FALSE)*'Energy use'!AA16</f>
        <v>0</v>
      </c>
      <c r="AB63" s="69">
        <f>VLOOKUP($AB$49,'Heat value'!$A$1:$I$33,5,FALSE)*'Energy use'!AB16</f>
        <v>0</v>
      </c>
      <c r="AC63" s="2">
        <f>VLOOKUP($AC$49,'Heat value'!$A$1:$I$33,5,FALSE)*'Energy use'!AC16</f>
        <v>187811693874.31122</v>
      </c>
      <c r="AD63" s="2">
        <f>VLOOKUP($AC$49,'Heat value'!$A$1:$I$33,5,FALSE)*'Energy use'!AD16</f>
        <v>22646104566.838165</v>
      </c>
      <c r="AE63" s="155">
        <f>VLOOKUP($AE$49,'Heat value'!$A$1:$I$33,5,FALSE)*'Energy use'!AE16</f>
        <v>141144186116.33469</v>
      </c>
      <c r="AF63" s="155">
        <f>VLOOKUP($AF$49,'Heat value'!$A$1:$I$33,5,FALSE)*'Energy use'!AF16</f>
        <v>2480524609194.8594</v>
      </c>
      <c r="AG63" s="155">
        <f>VLOOKUP($AG$49,'Heat value'!$A$1:$I$33,5,FALSE)*'Energy use'!AG16</f>
        <v>0</v>
      </c>
    </row>
    <row r="64" spans="1:34">
      <c r="A64" s="32" t="str">
        <f>VLOOKUP($C64,'Sector matching'!$B$1:$C$43,2,0)</f>
        <v>textiles apparel and leather 13T15</v>
      </c>
      <c r="B64" s="69" t="s">
        <v>140</v>
      </c>
      <c r="C64" s="38" t="s">
        <v>141</v>
      </c>
      <c r="D64" s="69">
        <f>VLOOKUP($D$49,'Heat value'!$A$1:$I$33,5,FALSE)*'Energy use'!D17</f>
        <v>1023998302015.4988</v>
      </c>
      <c r="E64" s="260"/>
      <c r="F64" s="260"/>
      <c r="G64" s="260"/>
      <c r="H64" s="260"/>
      <c r="I64" s="69">
        <f>VLOOKUP($I$49,'Heat value'!$A$1:$I$33,5,FALSE)*'Energy use'!I17</f>
        <v>0</v>
      </c>
      <c r="J64" s="260"/>
      <c r="K64" s="260"/>
      <c r="L64" s="260"/>
      <c r="M64" s="69">
        <f>VLOOKUP($M$49,'Heat value'!$A$1:$I$33,5,FALSE)*'Energy use'!M17</f>
        <v>0</v>
      </c>
      <c r="N64" s="69">
        <f>VLOOKUP($N$49,'Heat value'!$A$1:$I$33,5,FALSE)*'Energy use'!N17</f>
        <v>0</v>
      </c>
      <c r="O64" s="69">
        <f>VLOOKUP($O$49,'Heat value'!$A$1:$I$33,5,FALSE)*'Energy use'!O17</f>
        <v>0</v>
      </c>
      <c r="P64" s="69">
        <f>VLOOKUP($P$49,'Heat value'!$A$1:$I$33,5,FALSE)*'Energy use'!P17</f>
        <v>73398426788.112198</v>
      </c>
      <c r="Q64" s="69">
        <f>VLOOKUP($Q$49,'Heat value'!$A$1:$I$33,5,FALSE)*'Energy use'!Q17</f>
        <v>0</v>
      </c>
      <c r="R64" s="69">
        <f>VLOOKUP($R$49,'Heat value'!$A$1:$I$33,5,FALSE)*'Energy use'!R17</f>
        <v>28665211585.855339</v>
      </c>
      <c r="S64" s="69">
        <f>VLOOKUP($S$49,'Heat value'!$A$1:$I$33,5,FALSE)*'Energy use'!S17</f>
        <v>0</v>
      </c>
      <c r="T64" s="69"/>
      <c r="U64" s="69"/>
      <c r="V64" s="69"/>
      <c r="W64" s="69"/>
      <c r="X64" s="69"/>
      <c r="Y64" s="69"/>
      <c r="Z64" s="69">
        <f>VLOOKUP($Z$49,'Heat value'!$A$1:$I$33,5,FALSE)*'Energy use'!Z17</f>
        <v>787755300.26635289</v>
      </c>
      <c r="AA64" s="69">
        <f>VLOOKUP($AA$49,'Heat value'!$A$1:$I$33,5,FALSE)*'Energy use'!AA17</f>
        <v>0</v>
      </c>
      <c r="AB64" s="69">
        <f>VLOOKUP($AB$49,'Heat value'!$A$1:$I$33,5,FALSE)*'Energy use'!AB17</f>
        <v>0</v>
      </c>
      <c r="AC64" s="2">
        <f>VLOOKUP($AC$49,'Heat value'!$A$1:$I$33,5,FALSE)*'Energy use'!AC17</f>
        <v>93905846937.155807</v>
      </c>
      <c r="AD64" s="2">
        <f>VLOOKUP($AC$49,'Heat value'!$A$1:$I$33,5,FALSE)*'Energy use'!AD17</f>
        <v>11323052283.419106</v>
      </c>
      <c r="AE64" s="155">
        <f>VLOOKUP($AE$49,'Heat value'!$A$1:$I$33,5,FALSE)*'Energy use'!AE17</f>
        <v>54170983585.438301</v>
      </c>
      <c r="AF64" s="155">
        <f>VLOOKUP($AF$49,'Heat value'!$A$1:$I$33,5,FALSE)*'Energy use'!AF17</f>
        <v>763569056557.52734</v>
      </c>
      <c r="AG64" s="155">
        <f>VLOOKUP($AG$49,'Heat value'!$A$1:$I$33,5,FALSE)*'Energy use'!AG17</f>
        <v>0</v>
      </c>
    </row>
    <row r="65" spans="1:33">
      <c r="A65" s="32" t="str">
        <f>VLOOKUP($C65,'Sector matching'!$B$1:$C$43,2,0)</f>
        <v>wood products 16</v>
      </c>
      <c r="B65" s="69" t="s">
        <v>142</v>
      </c>
      <c r="C65" s="38" t="s">
        <v>143</v>
      </c>
      <c r="D65" s="69">
        <f>VLOOKUP($D$49,'Heat value'!$A$1:$I$33,5,FALSE)*'Energy use'!D18</f>
        <v>26501753323.190475</v>
      </c>
      <c r="E65" s="260"/>
      <c r="F65" s="260"/>
      <c r="G65" s="260"/>
      <c r="H65" s="260"/>
      <c r="I65" s="69">
        <f>VLOOKUP($I$49,'Heat value'!$A$1:$I$33,5,FALSE)*'Energy use'!I18</f>
        <v>0</v>
      </c>
      <c r="J65" s="260"/>
      <c r="K65" s="260"/>
      <c r="L65" s="260"/>
      <c r="M65" s="69">
        <f>VLOOKUP($M$49,'Heat value'!$A$1:$I$33,5,FALSE)*'Energy use'!M18</f>
        <v>0</v>
      </c>
      <c r="N65" s="69">
        <f>VLOOKUP($N$49,'Heat value'!$A$1:$I$33,5,FALSE)*'Energy use'!N18</f>
        <v>0</v>
      </c>
      <c r="O65" s="69">
        <f>VLOOKUP($O$49,'Heat value'!$A$1:$I$33,5,FALSE)*'Energy use'!O18</f>
        <v>0</v>
      </c>
      <c r="P65" s="69">
        <f>VLOOKUP($P$49,'Heat value'!$A$1:$I$33,5,FALSE)*'Energy use'!P18</f>
        <v>112029177729.22401</v>
      </c>
      <c r="Q65" s="69">
        <f>VLOOKUP($Q$49,'Heat value'!$A$1:$I$33,5,FALSE)*'Energy use'!Q18</f>
        <v>0</v>
      </c>
      <c r="R65" s="69">
        <f>VLOOKUP($R$49,'Heat value'!$A$1:$I$33,5,FALSE)*'Energy use'!R18</f>
        <v>94426579341.640976</v>
      </c>
      <c r="S65" s="69">
        <f>VLOOKUP($S$49,'Heat value'!$A$1:$I$33,5,FALSE)*'Energy use'!S18</f>
        <v>16976988773.892447</v>
      </c>
      <c r="T65" s="69"/>
      <c r="U65" s="69"/>
      <c r="V65" s="69"/>
      <c r="W65" s="69"/>
      <c r="X65" s="69"/>
      <c r="Y65" s="69"/>
      <c r="Z65" s="69">
        <f>VLOOKUP($Z$49,'Heat value'!$A$1:$I$33,5,FALSE)*'Energy use'!Z18</f>
        <v>0</v>
      </c>
      <c r="AA65" s="69">
        <f>VLOOKUP($AA$49,'Heat value'!$A$1:$I$33,5,FALSE)*'Energy use'!AA18</f>
        <v>0</v>
      </c>
      <c r="AB65" s="69">
        <f>VLOOKUP($AB$49,'Heat value'!$A$1:$I$33,5,FALSE)*'Energy use'!AB18</f>
        <v>0</v>
      </c>
      <c r="AC65" s="2">
        <f>VLOOKUP($AC$49,'Heat value'!$A$1:$I$33,5,FALSE)*'Energy use'!AC18</f>
        <v>657340928560.08789</v>
      </c>
      <c r="AD65" s="2">
        <f>VLOOKUP($AC$49,'Heat value'!$A$1:$I$33,5,FALSE)*'Energy use'!AD18</f>
        <v>79261365983.933426</v>
      </c>
      <c r="AE65" s="155">
        <f>VLOOKUP($AE$49,'Heat value'!$A$1:$I$33,5,FALSE)*'Energy use'!AE18</f>
        <v>159787755532.92102</v>
      </c>
      <c r="AF65" s="155">
        <f>VLOOKUP($AF$49,'Heat value'!$A$1:$I$33,5,FALSE)*'Energy use'!AF18</f>
        <v>547273397896.42426</v>
      </c>
      <c r="AG65" s="155">
        <f>VLOOKUP($AG$49,'Heat value'!$A$1:$I$33,5,FALSE)*'Energy use'!AG18</f>
        <v>0</v>
      </c>
    </row>
    <row r="66" spans="1:33">
      <c r="A66" s="32" t="str">
        <f>VLOOKUP($C66,'Sector matching'!$B$1:$C$43,2,0)</f>
        <v>wood products 16</v>
      </c>
      <c r="B66" s="69" t="s">
        <v>144</v>
      </c>
      <c r="C66" s="38" t="s">
        <v>145</v>
      </c>
      <c r="D66" s="69">
        <f>VLOOKUP($D$49,'Heat value'!$A$1:$I$33,5,FALSE)*'Energy use'!D19</f>
        <v>134717246059.55098</v>
      </c>
      <c r="E66" s="260"/>
      <c r="F66" s="260"/>
      <c r="G66" s="260"/>
      <c r="H66" s="260"/>
      <c r="I66" s="69">
        <f>VLOOKUP($I$49,'Heat value'!$A$1:$I$33,5,FALSE)*'Energy use'!I19</f>
        <v>15274136597.584534</v>
      </c>
      <c r="J66" s="260"/>
      <c r="K66" s="260"/>
      <c r="L66" s="260"/>
      <c r="M66" s="69">
        <f>VLOOKUP($M$49,'Heat value'!$A$1:$I$33,5,FALSE)*'Energy use'!M19</f>
        <v>96267473629.901932</v>
      </c>
      <c r="N66" s="69">
        <f>VLOOKUP($N$49,'Heat value'!$A$1:$I$33,5,FALSE)*'Energy use'!N19</f>
        <v>0</v>
      </c>
      <c r="O66" s="69">
        <f>VLOOKUP($O$49,'Heat value'!$A$1:$I$33,5,FALSE)*'Energy use'!O19</f>
        <v>0</v>
      </c>
      <c r="P66" s="69">
        <f>VLOOKUP($P$49,'Heat value'!$A$1:$I$33,5,FALSE)*'Energy use'!P19</f>
        <v>113960715276.27954</v>
      </c>
      <c r="Q66" s="69">
        <f>VLOOKUP($Q$49,'Heat value'!$A$1:$I$33,5,FALSE)*'Energy use'!Q19</f>
        <v>0</v>
      </c>
      <c r="R66" s="69">
        <f>VLOOKUP($R$49,'Heat value'!$A$1:$I$33,5,FALSE)*'Energy use'!R19</f>
        <v>163560324931.05649</v>
      </c>
      <c r="S66" s="69">
        <f>VLOOKUP($S$49,'Heat value'!$A$1:$I$33,5,FALSE)*'Energy use'!S19</f>
        <v>0</v>
      </c>
      <c r="T66" s="69"/>
      <c r="U66" s="69"/>
      <c r="V66" s="69"/>
      <c r="W66" s="69"/>
      <c r="X66" s="69"/>
      <c r="Y66" s="69"/>
      <c r="Z66" s="69">
        <f>VLOOKUP($Z$49,'Heat value'!$A$1:$I$33,5,FALSE)*'Energy use'!Z19</f>
        <v>3151021201.0654116</v>
      </c>
      <c r="AA66" s="69">
        <f>VLOOKUP($AA$49,'Heat value'!$A$1:$I$33,5,FALSE)*'Energy use'!AA19</f>
        <v>0</v>
      </c>
      <c r="AB66" s="69">
        <f>VLOOKUP($AB$49,'Heat value'!$A$1:$I$33,5,FALSE)*'Energy use'!AB19</f>
        <v>0</v>
      </c>
      <c r="AC66" s="2">
        <f>VLOOKUP($AC$49,'Heat value'!$A$1:$I$33,5,FALSE)*'Energy use'!AC19</f>
        <v>281717540811.4671</v>
      </c>
      <c r="AD66" s="2">
        <f>VLOOKUP($AC$49,'Heat value'!$A$1:$I$33,5,FALSE)*'Energy use'!AD19</f>
        <v>33969156850.257271</v>
      </c>
      <c r="AE66" s="155">
        <f>VLOOKUP($AE$49,'Heat value'!$A$1:$I$33,5,FALSE)*'Energy use'!AE19</f>
        <v>14427364241.126169</v>
      </c>
      <c r="AF66" s="155">
        <f>VLOOKUP($AF$49,'Heat value'!$A$1:$I$33,5,FALSE)*'Energy use'!AF19</f>
        <v>1200732643679.4792</v>
      </c>
      <c r="AG66" s="155">
        <f>VLOOKUP($AG$49,'Heat value'!$A$1:$I$33,5,FALSE)*'Energy use'!AG19</f>
        <v>0</v>
      </c>
    </row>
    <row r="67" spans="1:33">
      <c r="A67" s="32" t="str">
        <f>VLOOKUP($C67,'Sector matching'!$B$1:$C$43,2,0)</f>
        <v>pulp paper and printing 17T18</v>
      </c>
      <c r="B67" s="69" t="s">
        <v>146</v>
      </c>
      <c r="C67" s="38" t="s">
        <v>255</v>
      </c>
      <c r="D67" s="69">
        <f>VLOOKUP($D$49,'Heat value'!$A$1:$I$33,5,FALSE)*'Energy use'!D20</f>
        <v>104534693663.69557</v>
      </c>
      <c r="E67" s="260"/>
      <c r="F67" s="260"/>
      <c r="G67" s="260"/>
      <c r="H67" s="260"/>
      <c r="I67" s="69">
        <f>VLOOKUP($I$49,'Heat value'!$A$1:$I$33,5,FALSE)*'Energy use'!I20</f>
        <v>0</v>
      </c>
      <c r="J67" s="260"/>
      <c r="K67" s="260"/>
      <c r="L67" s="260"/>
      <c r="M67" s="69">
        <f>VLOOKUP($M$49,'Heat value'!$A$1:$I$33,5,FALSE)*'Energy use'!M20</f>
        <v>0</v>
      </c>
      <c r="N67" s="69">
        <f>VLOOKUP($N$49,'Heat value'!$A$1:$I$33,5,FALSE)*'Energy use'!N20</f>
        <v>0</v>
      </c>
      <c r="O67" s="69">
        <f>VLOOKUP($O$49,'Heat value'!$A$1:$I$33,5,FALSE)*'Energy use'!O20</f>
        <v>0</v>
      </c>
      <c r="P67" s="69">
        <f>VLOOKUP($P$49,'Heat value'!$A$1:$I$33,5,FALSE)*'Energy use'!P20</f>
        <v>222126817911.39249</v>
      </c>
      <c r="Q67" s="69">
        <f>VLOOKUP($Q$49,'Heat value'!$A$1:$I$33,5,FALSE)*'Energy use'!Q20</f>
        <v>0</v>
      </c>
      <c r="R67" s="69">
        <f>VLOOKUP($R$49,'Heat value'!$A$1:$I$33,5,FALSE)*'Energy use'!R20</f>
        <v>264731659939.95715</v>
      </c>
      <c r="S67" s="69">
        <f>VLOOKUP($S$49,'Heat value'!$A$1:$I$33,5,FALSE)*'Energy use'!S20</f>
        <v>244702803706.44977</v>
      </c>
      <c r="T67" s="69"/>
      <c r="U67" s="69"/>
      <c r="V67" s="69"/>
      <c r="W67" s="69"/>
      <c r="X67" s="69"/>
      <c r="Y67" s="69"/>
      <c r="Z67" s="69">
        <f>VLOOKUP($Z$49,'Heat value'!$A$1:$I$33,5,FALSE)*'Energy use'!Z20</f>
        <v>16542861305.593416</v>
      </c>
      <c r="AA67" s="69">
        <f>VLOOKUP($AA$49,'Heat value'!$A$1:$I$33,5,FALSE)*'Energy use'!AA20</f>
        <v>0</v>
      </c>
      <c r="AB67" s="69">
        <f>VLOOKUP($AB$49,'Heat value'!$A$1:$I$33,5,FALSE)*'Energy use'!AB20</f>
        <v>2287971708.8604617</v>
      </c>
      <c r="AC67" s="2">
        <f>VLOOKUP($AC$49,'Heat value'!$A$1:$I$33,5,FALSE)*'Energy use'!AC20</f>
        <v>1502493550994.4912</v>
      </c>
      <c r="AD67" s="2">
        <f>VLOOKUP($AC$49,'Heat value'!$A$1:$I$33,5,FALSE)*'Energy use'!AD20</f>
        <v>181168836534.70547</v>
      </c>
      <c r="AE67" s="155">
        <f>VLOOKUP($AE$49,'Heat value'!$A$1:$I$33,5,FALSE)*'Energy use'!AE20</f>
        <v>5092781102909.5342</v>
      </c>
      <c r="AF67" s="155">
        <f>VLOOKUP($AF$49,'Heat value'!$A$1:$I$33,5,FALSE)*'Energy use'!AF20</f>
        <v>1189677304760.6912</v>
      </c>
      <c r="AG67" s="155">
        <f>VLOOKUP($AG$49,'Heat value'!$A$1:$I$33,5,FALSE)*'Energy use'!AG20</f>
        <v>4706781579.8643227</v>
      </c>
    </row>
    <row r="68" spans="1:33">
      <c r="A68" s="32" t="str">
        <f>VLOOKUP($C68,'Sector matching'!$B$1:$C$43,2,0)</f>
        <v>pulp paper and printing 17T18</v>
      </c>
      <c r="B68" s="69" t="s">
        <v>147</v>
      </c>
      <c r="C68" s="38" t="s">
        <v>148</v>
      </c>
      <c r="D68" s="69">
        <f>VLOOKUP($D$49,'Heat value'!$A$1:$I$33,5,FALSE)*'Energy use'!D21</f>
        <v>2533125921808.2881</v>
      </c>
      <c r="E68" s="260"/>
      <c r="F68" s="260"/>
      <c r="G68" s="260"/>
      <c r="H68" s="260"/>
      <c r="I68" s="69">
        <f>VLOOKUP($I$49,'Heat value'!$A$1:$I$33,5,FALSE)*'Energy use'!I21</f>
        <v>0</v>
      </c>
      <c r="J68" s="260"/>
      <c r="K68" s="260"/>
      <c r="L68" s="260"/>
      <c r="M68" s="69">
        <f>VLOOKUP($M$49,'Heat value'!$A$1:$I$33,5,FALSE)*'Energy use'!M21</f>
        <v>192534947259.80386</v>
      </c>
      <c r="N68" s="69">
        <f>VLOOKUP($N$49,'Heat value'!$A$1:$I$33,5,FALSE)*'Energy use'!N21</f>
        <v>0</v>
      </c>
      <c r="O68" s="69">
        <f>VLOOKUP($O$49,'Heat value'!$A$1:$I$33,5,FALSE)*'Energy use'!O21</f>
        <v>0</v>
      </c>
      <c r="P68" s="69">
        <f>VLOOKUP($P$49,'Heat value'!$A$1:$I$33,5,FALSE)*'Energy use'!P21</f>
        <v>347676758470.00653</v>
      </c>
      <c r="Q68" s="69">
        <f>VLOOKUP($Q$49,'Heat value'!$A$1:$I$33,5,FALSE)*'Energy use'!Q21</f>
        <v>1040573108.1421325</v>
      </c>
      <c r="R68" s="69">
        <f>VLOOKUP($R$49,'Heat value'!$A$1:$I$33,5,FALSE)*'Energy use'!R21</f>
        <v>182108403016.02161</v>
      </c>
      <c r="S68" s="69">
        <f>VLOOKUP($S$49,'Heat value'!$A$1:$I$33,5,FALSE)*'Energy use'!S21</f>
        <v>19318642397.877605</v>
      </c>
      <c r="T68" s="69"/>
      <c r="U68" s="69"/>
      <c r="V68" s="69"/>
      <c r="W68" s="69"/>
      <c r="X68" s="69"/>
      <c r="Y68" s="69"/>
      <c r="Z68" s="69">
        <f>VLOOKUP($Z$49,'Heat value'!$A$1:$I$33,5,FALSE)*'Energy use'!Z21</f>
        <v>14967350705.060696</v>
      </c>
      <c r="AA68" s="69">
        <f>VLOOKUP($AA$49,'Heat value'!$A$1:$I$33,5,FALSE)*'Energy use'!AA21</f>
        <v>0</v>
      </c>
      <c r="AB68" s="69">
        <f>VLOOKUP($AB$49,'Heat value'!$A$1:$I$33,5,FALSE)*'Energy use'!AB21</f>
        <v>0</v>
      </c>
      <c r="AC68" s="2">
        <f>VLOOKUP($AC$49,'Heat value'!$A$1:$I$33,5,FALSE)*'Energy use'!AC21</f>
        <v>281717540811.4671</v>
      </c>
      <c r="AD68" s="2">
        <f>VLOOKUP($AC$49,'Heat value'!$A$1:$I$33,5,FALSE)*'Energy use'!AD21</f>
        <v>33969156850.257271</v>
      </c>
      <c r="AE68" s="155">
        <f>VLOOKUP($AE$49,'Heat value'!$A$1:$I$33,5,FALSE)*'Energy use'!AE21</f>
        <v>116206034015.34737</v>
      </c>
      <c r="AF68" s="155">
        <f>VLOOKUP($AF$49,'Heat value'!$A$1:$I$33,5,FALSE)*'Energy use'!AF21</f>
        <v>1657140709660.0623</v>
      </c>
      <c r="AG68" s="155">
        <f>VLOOKUP($AG$49,'Heat value'!$A$1:$I$33,5,FALSE)*'Energy use'!AG21</f>
        <v>0</v>
      </c>
    </row>
    <row r="69" spans="1:33">
      <c r="A69" s="32" t="str">
        <f>VLOOKUP($C69,'Sector matching'!$B$1:$C$43,2,0)</f>
        <v>pulp paper and printing 17T18</v>
      </c>
      <c r="B69" s="69" t="s">
        <v>149</v>
      </c>
      <c r="C69" s="38" t="s">
        <v>150</v>
      </c>
      <c r="D69" s="69">
        <f>VLOOKUP($D$49,'Heat value'!$A$1:$I$33,5,FALSE)*'Energy use'!D22</f>
        <v>78769100155.038284</v>
      </c>
      <c r="E69" s="260"/>
      <c r="F69" s="260"/>
      <c r="G69" s="260"/>
      <c r="H69" s="260"/>
      <c r="I69" s="69">
        <f>VLOOKUP($I$49,'Heat value'!$A$1:$I$33,5,FALSE)*'Energy use'!I22</f>
        <v>5091378865.8615026</v>
      </c>
      <c r="J69" s="260"/>
      <c r="K69" s="260"/>
      <c r="L69" s="260"/>
      <c r="M69" s="69">
        <f>VLOOKUP($M$49,'Heat value'!$A$1:$I$33,5,FALSE)*'Energy use'!M22</f>
        <v>0</v>
      </c>
      <c r="N69" s="69">
        <f>VLOOKUP($N$49,'Heat value'!$A$1:$I$33,5,FALSE)*'Energy use'!N22</f>
        <v>0</v>
      </c>
      <c r="O69" s="69">
        <f>VLOOKUP($O$49,'Heat value'!$A$1:$I$33,5,FALSE)*'Energy use'!O22</f>
        <v>0</v>
      </c>
      <c r="P69" s="69">
        <f>VLOOKUP($P$49,'Heat value'!$A$1:$I$33,5,FALSE)*'Energy use'!P22</f>
        <v>112029177729.22401</v>
      </c>
      <c r="Q69" s="69">
        <f>VLOOKUP($Q$49,'Heat value'!$A$1:$I$33,5,FALSE)*'Energy use'!Q22</f>
        <v>0</v>
      </c>
      <c r="R69" s="69">
        <f>VLOOKUP($R$49,'Heat value'!$A$1:$I$33,5,FALSE)*'Energy use'!R22</f>
        <v>57330423171.710381</v>
      </c>
      <c r="S69" s="69">
        <f>VLOOKUP($S$49,'Heat value'!$A$1:$I$33,5,FALSE)*'Energy use'!S22</f>
        <v>8195787683.9480839</v>
      </c>
      <c r="T69" s="69"/>
      <c r="U69" s="69"/>
      <c r="V69" s="69"/>
      <c r="W69" s="69"/>
      <c r="X69" s="69"/>
      <c r="Y69" s="69"/>
      <c r="Z69" s="69">
        <f>VLOOKUP($Z$49,'Heat value'!$A$1:$I$33,5,FALSE)*'Energy use'!Z22</f>
        <v>9453063603.196249</v>
      </c>
      <c r="AA69" s="69">
        <f>VLOOKUP($AA$49,'Heat value'!$A$1:$I$33,5,FALSE)*'Energy use'!AA22</f>
        <v>0</v>
      </c>
      <c r="AB69" s="69">
        <f>VLOOKUP($AB$49,'Heat value'!$A$1:$I$33,5,FALSE)*'Energy use'!AB22</f>
        <v>0</v>
      </c>
      <c r="AC69" s="2">
        <f>VLOOKUP($AC$49,'Heat value'!$A$1:$I$33,5,FALSE)*'Energy use'!AC22</f>
        <v>375623387748.62115</v>
      </c>
      <c r="AD69" s="2">
        <f>VLOOKUP($AC$49,'Heat value'!$A$1:$I$33,5,FALSE)*'Energy use'!AD22</f>
        <v>45292209133.67617</v>
      </c>
      <c r="AE69" s="155">
        <f>VLOOKUP($AE$49,'Heat value'!$A$1:$I$33,5,FALSE)*'Energy use'!AE22</f>
        <v>20652984742.73624</v>
      </c>
      <c r="AF69" s="155">
        <f>VLOOKUP($AF$49,'Heat value'!$A$1:$I$33,5,FALSE)*'Energy use'!AF22</f>
        <v>1007707791014.0967</v>
      </c>
      <c r="AG69" s="155">
        <f>VLOOKUP($AG$49,'Heat value'!$A$1:$I$33,5,FALSE)*'Energy use'!AG22</f>
        <v>0</v>
      </c>
    </row>
    <row r="70" spans="1:33">
      <c r="A70" s="32" t="str">
        <f>VLOOKUP($C70,'Sector matching'!$B$1:$C$43,2,0)</f>
        <v>refined petroleum and coke 19</v>
      </c>
      <c r="B70" s="69" t="s">
        <v>151</v>
      </c>
      <c r="C70" s="38" t="s">
        <v>152</v>
      </c>
      <c r="D70" s="69">
        <f>VLOOKUP($D$49,'Heat value'!$A$1:$I$33,5,FALSE)*'Energy use'!D23</f>
        <v>173733716229.80371</v>
      </c>
      <c r="E70" s="260"/>
      <c r="F70" s="260"/>
      <c r="G70" s="260"/>
      <c r="H70" s="260"/>
      <c r="I70" s="69">
        <f>VLOOKUP($I$49,'Heat value'!$A$1:$I$33,5,FALSE)*'Energy use'!I23</f>
        <v>0</v>
      </c>
      <c r="J70" s="260"/>
      <c r="K70" s="260"/>
      <c r="L70" s="260"/>
      <c r="M70" s="69">
        <f>VLOOKUP($M$49,'Heat value'!$A$1:$I$33,5,FALSE)*'Energy use'!M23</f>
        <v>0</v>
      </c>
      <c r="N70" s="69">
        <f>VLOOKUP($N$49,'Heat value'!$A$1:$I$33,5,FALSE)*'Energy use'!N23</f>
        <v>0</v>
      </c>
      <c r="O70" s="69">
        <f>VLOOKUP($O$49,'Heat value'!$A$1:$I$33,5,FALSE)*'Energy use'!O23</f>
        <v>733227534826.71094</v>
      </c>
      <c r="P70" s="69">
        <f>VLOOKUP($P$49,'Heat value'!$A$1:$I$33,5,FALSE)*'Energy use'!P23</f>
        <v>40562288488.167381</v>
      </c>
      <c r="Q70" s="69">
        <f>VLOOKUP($Q$49,'Heat value'!$A$1:$I$33,5,FALSE)*'Energy use'!Q23</f>
        <v>0</v>
      </c>
      <c r="R70" s="69">
        <f>VLOOKUP($R$49,'Heat value'!$A$1:$I$33,5,FALSE)*'Energy use'!R23</f>
        <v>89368012591.195877</v>
      </c>
      <c r="S70" s="69">
        <f>VLOOKUP($S$49,'Heat value'!$A$1:$I$33,5,FALSE)*'Energy use'!S23</f>
        <v>655663014715.84705</v>
      </c>
      <c r="T70" s="69"/>
      <c r="U70" s="69"/>
      <c r="V70" s="69"/>
      <c r="W70" s="69"/>
      <c r="X70" s="69"/>
      <c r="Y70" s="69"/>
      <c r="Z70" s="69">
        <f>VLOOKUP($Z$49,'Heat value'!$A$1:$I$33,5,FALSE)*'Energy use'!Z23</f>
        <v>2872155824771.127</v>
      </c>
      <c r="AA70" s="69">
        <f>VLOOKUP($AA$49,'Heat value'!$A$1:$I$33,5,FALSE)*'Energy use'!AA23</f>
        <v>59567931658306.32</v>
      </c>
      <c r="AB70" s="69">
        <f>VLOOKUP($AB$49,'Heat value'!$A$1:$I$33,5,FALSE)*'Energy use'!AB23</f>
        <v>21552121504538.352</v>
      </c>
      <c r="AC70" s="2">
        <f>VLOOKUP($AC$49,'Heat value'!$A$1:$I$33,5,FALSE)*'Energy use'!AC23</f>
        <v>469529234685.77899</v>
      </c>
      <c r="AD70" s="2">
        <f>VLOOKUP($AC$49,'Heat value'!$A$1:$I$33,5,FALSE)*'Energy use'!AD23</f>
        <v>56615261417.095528</v>
      </c>
      <c r="AE70" s="155">
        <f>VLOOKUP($AE$49,'Heat value'!$A$1:$I$33,5,FALSE)*'Energy use'!AE23</f>
        <v>15086274117630.609</v>
      </c>
      <c r="AF70" s="155">
        <f>VLOOKUP($AF$49,'Heat value'!$A$1:$I$33,5,FALSE)*'Energy use'!AF23</f>
        <v>16019936764485.029</v>
      </c>
      <c r="AG70" s="155">
        <f>VLOOKUP($AG$49,'Heat value'!$A$1:$I$33,5,FALSE)*'Energy use'!AG23</f>
        <v>0</v>
      </c>
    </row>
    <row r="71" spans="1:33">
      <c r="A71" s="32" t="str">
        <f>VLOOKUP($C71,'Sector matching'!$B$1:$C$43,2,0)</f>
        <v>chemicals 20</v>
      </c>
      <c r="B71" s="69" t="s">
        <v>153</v>
      </c>
      <c r="C71" s="38" t="s">
        <v>256</v>
      </c>
      <c r="D71" s="69">
        <f>VLOOKUP($D$49,'Heat value'!$A$1:$I$33,5,FALSE)*'Energy use'!D24</f>
        <v>10164158559258.025</v>
      </c>
      <c r="E71" s="260"/>
      <c r="F71" s="260"/>
      <c r="G71" s="260"/>
      <c r="H71" s="260"/>
      <c r="I71" s="69">
        <f>VLOOKUP($I$49,'Heat value'!$A$1:$I$33,5,FALSE)*'Energy use'!I24</f>
        <v>25456894329.307568</v>
      </c>
      <c r="J71" s="260"/>
      <c r="K71" s="260"/>
      <c r="L71" s="260"/>
      <c r="M71" s="69">
        <f>VLOOKUP($M$49,'Heat value'!$A$1:$I$33,5,FALSE)*'Energy use'!M24</f>
        <v>673872315409.31421</v>
      </c>
      <c r="N71" s="69">
        <f>VLOOKUP($N$49,'Heat value'!$A$1:$I$33,5,FALSE)*'Energy use'!N24</f>
        <v>13813154903818.531</v>
      </c>
      <c r="O71" s="69">
        <f>VLOOKUP($O$49,'Heat value'!$A$1:$I$33,5,FALSE)*'Energy use'!O24</f>
        <v>0</v>
      </c>
      <c r="P71" s="69">
        <f>VLOOKUP($P$49,'Heat value'!$A$1:$I$33,5,FALSE)*'Energy use'!P24</f>
        <v>413349035069.89612</v>
      </c>
      <c r="Q71" s="69">
        <f>VLOOKUP($Q$49,'Heat value'!$A$1:$I$33,5,FALSE)*'Energy use'!Q24</f>
        <v>32257766352.406166</v>
      </c>
      <c r="R71" s="69">
        <f>VLOOKUP($R$49,'Heat value'!$A$1:$I$33,5,FALSE)*'Energy use'!R24</f>
        <v>654241299724.22473</v>
      </c>
      <c r="S71" s="69">
        <f>VLOOKUP($S$49,'Heat value'!$A$1:$I$33,5,FALSE)*'Energy use'!S24</f>
        <v>367054205559.67371</v>
      </c>
      <c r="T71" s="69"/>
      <c r="U71" s="69"/>
      <c r="V71" s="69"/>
      <c r="W71" s="69"/>
      <c r="X71" s="69"/>
      <c r="Y71" s="69"/>
      <c r="Z71" s="69">
        <f>VLOOKUP($Z$49,'Heat value'!$A$1:$I$33,5,FALSE)*'Energy use'!Z24</f>
        <v>1025657400946.7935</v>
      </c>
      <c r="AA71" s="69">
        <f>VLOOKUP($AA$49,'Heat value'!$A$1:$I$33,5,FALSE)*'Energy use'!AA24</f>
        <v>8517004812.4544249</v>
      </c>
      <c r="AB71" s="69">
        <f>VLOOKUP($AB$49,'Heat value'!$A$1:$I$33,5,FALSE)*'Energy use'!AB24</f>
        <v>17446928265915.447</v>
      </c>
      <c r="AC71" s="2">
        <f>VLOOKUP($AC$49,'Heat value'!$A$1:$I$33,5,FALSE)*'Energy use'!AC24</f>
        <v>32679234734130.191</v>
      </c>
      <c r="AD71" s="2">
        <f>VLOOKUP($AC$49,'Heat value'!$A$1:$I$33,5,FALSE)*'Energy use'!AD24</f>
        <v>3940422194629.8447</v>
      </c>
      <c r="AE71" s="155">
        <f>VLOOKUP($AE$49,'Heat value'!$A$1:$I$33,5,FALSE)*'Energy use'!AE24</f>
        <v>34523453199756.207</v>
      </c>
      <c r="AF71" s="155">
        <f>VLOOKUP($AF$49,'Heat value'!$A$1:$I$33,5,FALSE)*'Energy use'!AF24</f>
        <v>30978697478432.066</v>
      </c>
      <c r="AG71" s="155">
        <f>VLOOKUP($AG$49,'Heat value'!$A$1:$I$33,5,FALSE)*'Energy use'!AG24</f>
        <v>3012258743.6691179</v>
      </c>
    </row>
    <row r="72" spans="1:33">
      <c r="A72" s="32">
        <f>VLOOKUP($C72,'Sector matching'!$B$1:$C$43,2,0)</f>
        <v>0</v>
      </c>
      <c r="B72" s="69" t="s">
        <v>154</v>
      </c>
      <c r="C72" s="38" t="s">
        <v>155</v>
      </c>
      <c r="D72" s="69">
        <f>VLOOKUP($D$49,'Heat value'!$A$1:$I$33,5,FALSE)*'Energy use'!D25</f>
        <v>3440810973127.5566</v>
      </c>
      <c r="E72" s="260"/>
      <c r="F72" s="260"/>
      <c r="G72" s="260"/>
      <c r="H72" s="260"/>
      <c r="I72" s="69">
        <f>VLOOKUP($I$49,'Heat value'!$A$1:$I$33,5,FALSE)*'Energy use'!I25</f>
        <v>0</v>
      </c>
      <c r="J72" s="260"/>
      <c r="K72" s="260"/>
      <c r="L72" s="260"/>
      <c r="M72" s="69">
        <f>VLOOKUP($M$49,'Heat value'!$A$1:$I$33,5,FALSE)*'Energy use'!M25</f>
        <v>0</v>
      </c>
      <c r="N72" s="69">
        <f>VLOOKUP($N$49,'Heat value'!$A$1:$I$33,5,FALSE)*'Energy use'!N25</f>
        <v>0</v>
      </c>
      <c r="O72" s="69">
        <f>VLOOKUP($O$49,'Heat value'!$A$1:$I$33,5,FALSE)*'Energy use'!O25</f>
        <v>0</v>
      </c>
      <c r="P72" s="69">
        <f>VLOOKUP($P$49,'Heat value'!$A$1:$I$33,5,FALSE)*'Energy use'!P25</f>
        <v>61809201505.77874</v>
      </c>
      <c r="Q72" s="69">
        <f>VLOOKUP($Q$49,'Heat value'!$A$1:$I$33,5,FALSE)*'Energy use'!Q25</f>
        <v>0</v>
      </c>
      <c r="R72" s="69">
        <f>VLOOKUP($R$49,'Heat value'!$A$1:$I$33,5,FALSE)*'Energy use'!R25</f>
        <v>219204559185.9519</v>
      </c>
      <c r="S72" s="69">
        <f>VLOOKUP($S$49,'Heat value'!$A$1:$I$33,5,FALSE)*'Energy use'!S25</f>
        <v>4976013950.9684715</v>
      </c>
      <c r="T72" s="69"/>
      <c r="U72" s="69"/>
      <c r="V72" s="69"/>
      <c r="W72" s="69"/>
      <c r="X72" s="69"/>
      <c r="Y72" s="69"/>
      <c r="Z72" s="69">
        <f>VLOOKUP($Z$49,'Heat value'!$A$1:$I$33,5,FALSE)*'Energy use'!Z25</f>
        <v>1575510600.5327058</v>
      </c>
      <c r="AA72" s="69">
        <f>VLOOKUP($AA$49,'Heat value'!$A$1:$I$33,5,FALSE)*'Energy use'!AA25</f>
        <v>0</v>
      </c>
      <c r="AB72" s="69">
        <f>VLOOKUP($AB$49,'Heat value'!$A$1:$I$33,5,FALSE)*'Energy use'!AB25</f>
        <v>571992927.21511424</v>
      </c>
      <c r="AC72" s="2">
        <f>VLOOKUP($AC$49,'Heat value'!$A$1:$I$33,5,FALSE)*'Energy use'!AC25</f>
        <v>751246775497.24561</v>
      </c>
      <c r="AD72" s="2">
        <f>VLOOKUP($AC$49,'Heat value'!$A$1:$I$33,5,FALSE)*'Energy use'!AD25</f>
        <v>90584418267.352737</v>
      </c>
      <c r="AE72" s="155">
        <f>VLOOKUP($AE$49,'Heat value'!$A$1:$I$33,5,FALSE)*'Energy use'!AE25</f>
        <v>2433727746831.0928</v>
      </c>
      <c r="AF72" s="155">
        <f>VLOOKUP($AF$49,'Heat value'!$A$1:$I$33,5,FALSE)*'Energy use'!AF25</f>
        <v>4188676836396.8604</v>
      </c>
      <c r="AG72" s="155">
        <f>VLOOKUP($AG$49,'Heat value'!$A$1:$I$33,5,FALSE)*'Energy use'!AG25</f>
        <v>40222513812.52298</v>
      </c>
    </row>
    <row r="73" spans="1:33">
      <c r="A73" s="32" t="str">
        <f>VLOOKUP($C73,'Sector matching'!$B$1:$C$43,2,0)</f>
        <v>chemicals 20</v>
      </c>
      <c r="B73" s="69" t="s">
        <v>156</v>
      </c>
      <c r="C73" s="38" t="s">
        <v>157</v>
      </c>
      <c r="D73" s="69">
        <f>VLOOKUP($D$49,'Heat value'!$A$1:$I$33,5,FALSE)*'Energy use'!D26</f>
        <v>814192754873.57288</v>
      </c>
      <c r="E73" s="260"/>
      <c r="F73" s="260"/>
      <c r="G73" s="260"/>
      <c r="H73" s="260"/>
      <c r="I73" s="69">
        <f>VLOOKUP($I$49,'Heat value'!$A$1:$I$33,5,FALSE)*'Energy use'!I26</f>
        <v>0</v>
      </c>
      <c r="J73" s="260"/>
      <c r="K73" s="260"/>
      <c r="L73" s="260"/>
      <c r="M73" s="69">
        <f>VLOOKUP($M$49,'Heat value'!$A$1:$I$33,5,FALSE)*'Energy use'!M26</f>
        <v>0</v>
      </c>
      <c r="N73" s="69">
        <f>VLOOKUP($N$49,'Heat value'!$A$1:$I$33,5,FALSE)*'Energy use'!N26</f>
        <v>0</v>
      </c>
      <c r="O73" s="69">
        <f>VLOOKUP($O$49,'Heat value'!$A$1:$I$33,5,FALSE)*'Energy use'!O26</f>
        <v>0</v>
      </c>
      <c r="P73" s="69">
        <f>VLOOKUP($P$49,'Heat value'!$A$1:$I$33,5,FALSE)*'Energy use'!P26</f>
        <v>9657687735.2779369</v>
      </c>
      <c r="Q73" s="69">
        <f>VLOOKUP($Q$49,'Heat value'!$A$1:$I$33,5,FALSE)*'Energy use'!Q26</f>
        <v>0</v>
      </c>
      <c r="R73" s="69">
        <f>VLOOKUP($R$49,'Heat value'!$A$1:$I$33,5,FALSE)*'Energy use'!R26</f>
        <v>25292833752.225201</v>
      </c>
      <c r="S73" s="69">
        <f>VLOOKUP($S$49,'Heat value'!$A$1:$I$33,5,FALSE)*'Energy use'!S26</f>
        <v>4976013950.9684715</v>
      </c>
      <c r="T73" s="69"/>
      <c r="U73" s="69"/>
      <c r="V73" s="69"/>
      <c r="W73" s="69"/>
      <c r="X73" s="69"/>
      <c r="Y73" s="69"/>
      <c r="Z73" s="69">
        <f>VLOOKUP($Z$49,'Heat value'!$A$1:$I$33,5,FALSE)*'Energy use'!Z26</f>
        <v>0</v>
      </c>
      <c r="AA73" s="69">
        <f>VLOOKUP($AA$49,'Heat value'!$A$1:$I$33,5,FALSE)*'Energy use'!AA26</f>
        <v>0</v>
      </c>
      <c r="AB73" s="69">
        <f>VLOOKUP($AB$49,'Heat value'!$A$1:$I$33,5,FALSE)*'Energy use'!AB26</f>
        <v>0</v>
      </c>
      <c r="AC73" s="2">
        <f>VLOOKUP($AC$49,'Heat value'!$A$1:$I$33,5,FALSE)*'Energy use'!AC26</f>
        <v>187811693874.31122</v>
      </c>
      <c r="AD73" s="2">
        <f>VLOOKUP($AC$49,'Heat value'!$A$1:$I$33,5,FALSE)*'Energy use'!AD26</f>
        <v>22646104566.838165</v>
      </c>
      <c r="AE73" s="155">
        <f>VLOOKUP($AE$49,'Heat value'!$A$1:$I$33,5,FALSE)*'Energy use'!AE26</f>
        <v>2728415043928.313</v>
      </c>
      <c r="AF73" s="155">
        <f>VLOOKUP($AF$49,'Heat value'!$A$1:$I$33,5,FALSE)*'Energy use'!AF26</f>
        <v>2985828664899.5884</v>
      </c>
      <c r="AG73" s="155">
        <f>VLOOKUP($AG$49,'Heat value'!$A$1:$I$33,5,FALSE)*'Energy use'!AG26</f>
        <v>0</v>
      </c>
    </row>
    <row r="74" spans="1:33">
      <c r="A74" s="32" t="str">
        <f>VLOOKUP($C74,'Sector matching'!$B$1:$C$43,2,0)</f>
        <v>rubber and plastic products 22</v>
      </c>
      <c r="B74" s="69" t="s">
        <v>560</v>
      </c>
      <c r="C74" s="146" t="s">
        <v>257</v>
      </c>
      <c r="D74" s="69">
        <f>VLOOKUP($D$49,'Heat value'!$A$1:$I$33,5,FALSE)*'Energy use'!D27</f>
        <v>1617343112529.1511</v>
      </c>
      <c r="E74" s="260"/>
      <c r="F74" s="260"/>
      <c r="G74" s="260"/>
      <c r="H74" s="260"/>
      <c r="I74" s="69">
        <f>VLOOKUP($I$49,'Heat value'!$A$1:$I$33,5,FALSE)*'Energy use'!I27</f>
        <v>71279304122.06131</v>
      </c>
      <c r="J74" s="260"/>
      <c r="K74" s="260"/>
      <c r="L74" s="260"/>
      <c r="M74" s="69">
        <f>VLOOKUP($M$49,'Heat value'!$A$1:$I$33,5,FALSE)*'Energy use'!M27</f>
        <v>0</v>
      </c>
      <c r="N74" s="69">
        <f>VLOOKUP($N$49,'Heat value'!$A$1:$I$33,5,FALSE)*'Energy use'!N27</f>
        <v>0</v>
      </c>
      <c r="O74" s="69">
        <f>VLOOKUP($O$49,'Heat value'!$A$1:$I$33,5,FALSE)*'Energy use'!O27</f>
        <v>0</v>
      </c>
      <c r="P74" s="69">
        <f>VLOOKUP($P$49,'Heat value'!$A$1:$I$33,5,FALSE)*'Energy use'!P27</f>
        <v>523446675252.06458</v>
      </c>
      <c r="Q74" s="69">
        <f>VLOOKUP($Q$49,'Heat value'!$A$1:$I$33,5,FALSE)*'Energy use'!Q27</f>
        <v>7284011756.9949245</v>
      </c>
      <c r="R74" s="69">
        <f>VLOOKUP($R$49,'Heat value'!$A$1:$I$33,5,FALSE)*'Energy use'!R27</f>
        <v>504170486127.69061</v>
      </c>
      <c r="S74" s="69">
        <f>VLOOKUP($S$49,'Heat value'!$A$1:$I$33,5,FALSE)*'Energy use'!S27</f>
        <v>78445396403.503036</v>
      </c>
      <c r="T74" s="69"/>
      <c r="U74" s="69"/>
      <c r="V74" s="69"/>
      <c r="W74" s="69"/>
      <c r="X74" s="69"/>
      <c r="Y74" s="69"/>
      <c r="Z74" s="69">
        <f>VLOOKUP($Z$49,'Heat value'!$A$1:$I$33,5,FALSE)*'Energy use'!Z27</f>
        <v>17330616605.859798</v>
      </c>
      <c r="AA74" s="69">
        <f>VLOOKUP($AA$49,'Heat value'!$A$1:$I$33,5,FALSE)*'Energy use'!AA27</f>
        <v>4258502406.2272329</v>
      </c>
      <c r="AB74" s="69">
        <f>VLOOKUP($AB$49,'Heat value'!$A$1:$I$33,5,FALSE)*'Energy use'!AB27</f>
        <v>38895519050.627846</v>
      </c>
      <c r="AC74" s="2">
        <f>VLOOKUP($AC$49,'Heat value'!$A$1:$I$33,5,FALSE)*'Energy use'!AC27</f>
        <v>1220776010183.0249</v>
      </c>
      <c r="AD74" s="2">
        <f>VLOOKUP($AC$49,'Heat value'!$A$1:$I$33,5,FALSE)*'Energy use'!AD27</f>
        <v>147199679684.44827</v>
      </c>
      <c r="AE74" s="155">
        <f>VLOOKUP($AE$49,'Heat value'!$A$1:$I$33,5,FALSE)*'Energy use'!AE27</f>
        <v>746484714630.03101</v>
      </c>
      <c r="AF74" s="155">
        <f>VLOOKUP($AF$49,'Heat value'!$A$1:$I$33,5,FALSE)*'Energy use'!AF27</f>
        <v>10836825368059.9</v>
      </c>
      <c r="AG74" s="155">
        <f>VLOOKUP($AG$49,'Heat value'!$A$1:$I$33,5,FALSE)*'Energy use'!AG27</f>
        <v>818747812.6808573</v>
      </c>
    </row>
    <row r="75" spans="1:33">
      <c r="A75" s="32" t="str">
        <f>VLOOKUP($C75,'Sector matching'!$B$1:$C$43,2,0)</f>
        <v>cement and other nonmetallic minerals 239</v>
      </c>
      <c r="B75" s="69" t="s">
        <v>160</v>
      </c>
      <c r="C75" s="38" t="s">
        <v>161</v>
      </c>
      <c r="D75" s="69">
        <f>VLOOKUP($D$49,'Heat value'!$A$1:$I$33,5,FALSE)*'Energy use'!D28</f>
        <v>1250735524891.6787</v>
      </c>
      <c r="E75" s="260"/>
      <c r="F75" s="260"/>
      <c r="G75" s="260"/>
      <c r="H75" s="260"/>
      <c r="I75" s="69">
        <f>VLOOKUP($I$49,'Heat value'!$A$1:$I$33,5,FALSE)*'Energy use'!I28</f>
        <v>537140470348.38898</v>
      </c>
      <c r="J75" s="260"/>
      <c r="K75" s="260"/>
      <c r="L75" s="260"/>
      <c r="M75" s="69">
        <f>VLOOKUP($M$49,'Heat value'!$A$1:$I$33,5,FALSE)*'Energy use'!M28</f>
        <v>96267473629.901932</v>
      </c>
      <c r="N75" s="69">
        <f>VLOOKUP($N$49,'Heat value'!$A$1:$I$33,5,FALSE)*'Energy use'!N28</f>
        <v>9575843954.120306</v>
      </c>
      <c r="O75" s="69">
        <f>VLOOKUP($O$49,'Heat value'!$A$1:$I$33,5,FALSE)*'Energy use'!O28</f>
        <v>0</v>
      </c>
      <c r="P75" s="69">
        <f>VLOOKUP($P$49,'Heat value'!$A$1:$I$33,5,FALSE)*'Energy use'!P28</f>
        <v>225989893005.50363</v>
      </c>
      <c r="Q75" s="69">
        <f>VLOOKUP($Q$49,'Heat value'!$A$1:$I$33,5,FALSE)*'Energy use'!Q28</f>
        <v>1040573108.1421325</v>
      </c>
      <c r="R75" s="69">
        <f>VLOOKUP($R$49,'Heat value'!$A$1:$I$33,5,FALSE)*'Energy use'!R28</f>
        <v>2569751909226.0825</v>
      </c>
      <c r="S75" s="69">
        <f>VLOOKUP($S$49,'Heat value'!$A$1:$I$33,5,FALSE)*'Energy use'!S28</f>
        <v>151036658747.04318</v>
      </c>
      <c r="T75" s="69"/>
      <c r="U75" s="69"/>
      <c r="V75" s="69"/>
      <c r="W75" s="69"/>
      <c r="X75" s="69"/>
      <c r="Y75" s="69"/>
      <c r="Z75" s="69">
        <f>VLOOKUP($Z$49,'Heat value'!$A$1:$I$33,5,FALSE)*'Energy use'!Z28</f>
        <v>51991849817.57933</v>
      </c>
      <c r="AA75" s="69">
        <f>VLOOKUP($AA$49,'Heat value'!$A$1:$I$33,5,FALSE)*'Energy use'!AA28</f>
        <v>0</v>
      </c>
      <c r="AB75" s="69">
        <f>VLOOKUP($AB$49,'Heat value'!$A$1:$I$33,5,FALSE)*'Energy use'!AB28</f>
        <v>89802889572.773056</v>
      </c>
      <c r="AC75" s="2">
        <f>VLOOKUP($AC$49,'Heat value'!$A$1:$I$33,5,FALSE)*'Energy use'!AC28</f>
        <v>751246775497.24561</v>
      </c>
      <c r="AD75" s="2">
        <f>VLOOKUP($AC$49,'Heat value'!$A$1:$I$33,5,FALSE)*'Energy use'!AD28</f>
        <v>90584418267.352737</v>
      </c>
      <c r="AE75" s="155">
        <f>VLOOKUP($AE$49,'Heat value'!$A$1:$I$33,5,FALSE)*'Energy use'!AE28</f>
        <v>598929423520.44153</v>
      </c>
      <c r="AF75" s="155">
        <f>VLOOKUP($AF$49,'Heat value'!$A$1:$I$33,5,FALSE)*'Energy use'!AF28</f>
        <v>4155613183889.7441</v>
      </c>
      <c r="AG75" s="155">
        <f>VLOOKUP($AG$49,'Heat value'!$A$1:$I$33,5,FALSE)*'Energy use'!AG28</f>
        <v>5464428809.5092936</v>
      </c>
    </row>
    <row r="76" spans="1:33">
      <c r="A76" s="32" t="str">
        <f>VLOOKUP($C76,'Sector matching'!$B$1:$C$43,2,0)</f>
        <v>iron and steel 241</v>
      </c>
      <c r="B76" s="69" t="s">
        <v>162</v>
      </c>
      <c r="C76" s="38" t="s">
        <v>163</v>
      </c>
      <c r="D76" s="69">
        <f>VLOOKUP($D$49,'Heat value'!$A$1:$I$33,5,FALSE)*'Energy use'!D29</f>
        <v>3548290306049.3896</v>
      </c>
      <c r="E76" s="260"/>
      <c r="F76" s="260"/>
      <c r="G76" s="260"/>
      <c r="H76" s="260"/>
      <c r="I76" s="69">
        <f>VLOOKUP($I$49,'Heat value'!$A$1:$I$33,5,FALSE)*'Energy use'!I29</f>
        <v>165805844145646.16</v>
      </c>
      <c r="J76" s="260"/>
      <c r="K76" s="260"/>
      <c r="L76" s="260"/>
      <c r="M76" s="69">
        <f>VLOOKUP($M$49,'Heat value'!$A$1:$I$33,5,FALSE)*'Energy use'!M29</f>
        <v>2888024208897.0581</v>
      </c>
      <c r="N76" s="69">
        <f>VLOOKUP($N$49,'Heat value'!$A$1:$I$33,5,FALSE)*'Energy use'!N29</f>
        <v>1919956712801.1194</v>
      </c>
      <c r="O76" s="69">
        <f>VLOOKUP($O$49,'Heat value'!$A$1:$I$33,5,FALSE)*'Energy use'!O29</f>
        <v>0</v>
      </c>
      <c r="P76" s="69">
        <f>VLOOKUP($P$49,'Heat value'!$A$1:$I$33,5,FALSE)*'Energy use'!P29</f>
        <v>30904600752.889488</v>
      </c>
      <c r="Q76" s="69">
        <f>VLOOKUP($Q$49,'Heat value'!$A$1:$I$33,5,FALSE)*'Energy use'!Q29</f>
        <v>0</v>
      </c>
      <c r="R76" s="69">
        <f>VLOOKUP($R$49,'Heat value'!$A$1:$I$33,5,FALSE)*'Energy use'!R29</f>
        <v>257986904272.69711</v>
      </c>
      <c r="S76" s="69">
        <f>VLOOKUP($S$49,'Heat value'!$A$1:$I$33,5,FALSE)*'Energy use'!S29</f>
        <v>12293681525.922123</v>
      </c>
      <c r="T76" s="69"/>
      <c r="U76" s="69"/>
      <c r="V76" s="69"/>
      <c r="W76" s="69"/>
      <c r="X76" s="69"/>
      <c r="Y76" s="69"/>
      <c r="Z76" s="69">
        <f>VLOOKUP($Z$49,'Heat value'!$A$1:$I$33,5,FALSE)*'Energy use'!Z29</f>
        <v>11816329503.995327</v>
      </c>
      <c r="AA76" s="69">
        <f>VLOOKUP($AA$49,'Heat value'!$A$1:$I$33,5,FALSE)*'Energy use'!AA29</f>
        <v>0</v>
      </c>
      <c r="AB76" s="69">
        <f>VLOOKUP($AB$49,'Heat value'!$A$1:$I$33,5,FALSE)*'Energy use'!AB29</f>
        <v>0</v>
      </c>
      <c r="AC76" s="2">
        <f>VLOOKUP($AC$49,'Heat value'!$A$1:$I$33,5,FALSE)*'Energy use'!AC29</f>
        <v>14367594581384.828</v>
      </c>
      <c r="AD76" s="2">
        <f>VLOOKUP($AC$49,'Heat value'!$A$1:$I$33,5,FALSE)*'Energy use'!AD29</f>
        <v>1732426999363.1221</v>
      </c>
      <c r="AE76" s="155">
        <f>VLOOKUP($AE$49,'Heat value'!$A$1:$I$33,5,FALSE)*'Energy use'!AE29</f>
        <v>4630629845932.8701</v>
      </c>
      <c r="AF76" s="155">
        <f>VLOOKUP($AF$49,'Heat value'!$A$1:$I$33,5,FALSE)*'Energy use'!AF29</f>
        <v>48243724727937.391</v>
      </c>
      <c r="AG76" s="155">
        <f>VLOOKUP($AG$49,'Heat value'!$A$1:$I$33,5,FALSE)*'Energy use'!AG29</f>
        <v>0</v>
      </c>
    </row>
    <row r="77" spans="1:33">
      <c r="A77" s="32" t="str">
        <f>VLOOKUP($C77,'Sector matching'!$B$1:$C$43,2,0)</f>
        <v>other metals 242</v>
      </c>
      <c r="B77" s="69" t="s">
        <v>164</v>
      </c>
      <c r="C77" s="38" t="s">
        <v>258</v>
      </c>
      <c r="D77" s="69">
        <f>VLOOKUP($D$49,'Heat value'!$A$1:$I$33,5,FALSE)*'Energy use'!D30</f>
        <v>28645450703110.688</v>
      </c>
      <c r="E77" s="260"/>
      <c r="F77" s="260"/>
      <c r="G77" s="260"/>
      <c r="H77" s="260"/>
      <c r="I77" s="69">
        <f>VLOOKUP($I$49,'Heat value'!$A$1:$I$33,5,FALSE)*'Energy use'!I30</f>
        <v>81462061853.784332</v>
      </c>
      <c r="J77" s="260"/>
      <c r="K77" s="260"/>
      <c r="L77" s="260"/>
      <c r="M77" s="69">
        <f>VLOOKUP($M$49,'Heat value'!$A$1:$I$33,5,FALSE)*'Energy use'!M30</f>
        <v>2214151893487.7432</v>
      </c>
      <c r="N77" s="69">
        <f>VLOOKUP($N$49,'Heat value'!$A$1:$I$33,5,FALSE)*'Energy use'!N30</f>
        <v>0</v>
      </c>
      <c r="O77" s="69">
        <f>VLOOKUP($O$49,'Heat value'!$A$1:$I$33,5,FALSE)*'Energy use'!O30</f>
        <v>0</v>
      </c>
      <c r="P77" s="69">
        <f>VLOOKUP($P$49,'Heat value'!$A$1:$I$33,5,FALSE)*'Energy use'!P30</f>
        <v>52151513770.500839</v>
      </c>
      <c r="Q77" s="69">
        <f>VLOOKUP($Q$49,'Heat value'!$A$1:$I$33,5,FALSE)*'Energy use'!Q30</f>
        <v>7284011756.9949303</v>
      </c>
      <c r="R77" s="69">
        <f>VLOOKUP($R$49,'Heat value'!$A$1:$I$33,5,FALSE)*'Energy use'!R30</f>
        <v>399626773285.15723</v>
      </c>
      <c r="S77" s="69">
        <f>VLOOKUP($S$49,'Heat value'!$A$1:$I$33,5,FALSE)*'Energy use'!S30</f>
        <v>138450270518.12283</v>
      </c>
      <c r="T77" s="69"/>
      <c r="U77" s="69"/>
      <c r="V77" s="69"/>
      <c r="W77" s="69"/>
      <c r="X77" s="69"/>
      <c r="Y77" s="69"/>
      <c r="Z77" s="69">
        <f>VLOOKUP($Z$49,'Heat value'!$A$1:$I$33,5,FALSE)*'Energy use'!Z30</f>
        <v>24420414308.256947</v>
      </c>
      <c r="AA77" s="69">
        <f>VLOOKUP($AA$49,'Heat value'!$A$1:$I$33,5,FALSE)*'Energy use'!AA30</f>
        <v>0</v>
      </c>
      <c r="AB77" s="69">
        <f>VLOOKUP($AB$49,'Heat value'!$A$1:$I$33,5,FALSE)*'Energy use'!AB30</f>
        <v>571992927.21511424</v>
      </c>
      <c r="AC77" s="2">
        <f>VLOOKUP($AC$49,'Heat value'!$A$1:$I$33,5,FALSE)*'Energy use'!AC30</f>
        <v>29016906703581.078</v>
      </c>
      <c r="AD77" s="2">
        <f>VLOOKUP($AC$49,'Heat value'!$A$1:$I$33,5,FALSE)*'Energy use'!AD30</f>
        <v>3498823155576.4956</v>
      </c>
      <c r="AE77" s="155">
        <f>VLOOKUP($AE$49,'Heat value'!$A$1:$I$33,5,FALSE)*'Energy use'!AE30</f>
        <v>5197850933407.2959</v>
      </c>
      <c r="AF77" s="155">
        <f>VLOOKUP($AF$49,'Heat value'!$A$1:$I$33,5,FALSE)*'Energy use'!AF30</f>
        <v>1804033407330.9958</v>
      </c>
      <c r="AG77" s="155">
        <f>VLOOKUP($AG$49,'Heat value'!$A$1:$I$33,5,FALSE)*'Energy use'!AG30</f>
        <v>3596787654.7124286</v>
      </c>
    </row>
    <row r="78" spans="1:33">
      <c r="A78" s="32" t="str">
        <f>VLOOKUP($C78,'Sector matching'!$B$1:$C$43,2,0)</f>
        <v>metal products except machinery and vehicles 25</v>
      </c>
      <c r="B78" s="69" t="s">
        <v>165</v>
      </c>
      <c r="C78" s="38" t="s">
        <v>166</v>
      </c>
      <c r="D78" s="69">
        <f>VLOOKUP($D$49,'Heat value'!$A$1:$I$33,5,FALSE)*'Energy use'!D31</f>
        <v>332744236168.94617</v>
      </c>
      <c r="E78" s="260"/>
      <c r="F78" s="260"/>
      <c r="G78" s="260"/>
      <c r="H78" s="260"/>
      <c r="I78" s="69">
        <f>VLOOKUP($I$49,'Heat value'!$A$1:$I$33,5,FALSE)*'Energy use'!I31</f>
        <v>269843079890.66006</v>
      </c>
      <c r="J78" s="260"/>
      <c r="K78" s="260"/>
      <c r="L78" s="260"/>
      <c r="M78" s="69">
        <f>VLOOKUP($M$49,'Heat value'!$A$1:$I$33,5,FALSE)*'Energy use'!M31</f>
        <v>577604841779.40991</v>
      </c>
      <c r="N78" s="69">
        <f>VLOOKUP($N$49,'Heat value'!$A$1:$I$33,5,FALSE)*'Energy use'!N31</f>
        <v>0</v>
      </c>
      <c r="O78" s="69">
        <f>VLOOKUP($O$49,'Heat value'!$A$1:$I$33,5,FALSE)*'Energy use'!O31</f>
        <v>0</v>
      </c>
      <c r="P78" s="69">
        <f>VLOOKUP($P$49,'Heat value'!$A$1:$I$33,5,FALSE)*'Energy use'!P31</f>
        <v>789998856745.73376</v>
      </c>
      <c r="Q78" s="69">
        <f>VLOOKUP($Q$49,'Heat value'!$A$1:$I$33,5,FALSE)*'Energy use'!Q31</f>
        <v>5202865540.7106543</v>
      </c>
      <c r="R78" s="69">
        <f>VLOOKUP($R$49,'Heat value'!$A$1:$I$33,5,FALSE)*'Energy use'!R31</f>
        <v>1274758821112.1506</v>
      </c>
      <c r="S78" s="69">
        <f>VLOOKUP($S$49,'Heat value'!$A$1:$I$33,5,FALSE)*'Energy use'!S31</f>
        <v>52101793133.669876</v>
      </c>
      <c r="T78" s="69"/>
      <c r="U78" s="69"/>
      <c r="V78" s="69"/>
      <c r="W78" s="69"/>
      <c r="X78" s="69"/>
      <c r="Y78" s="69"/>
      <c r="Z78" s="69">
        <f>VLOOKUP($Z$49,'Heat value'!$A$1:$I$33,5,FALSE)*'Energy use'!Z31</f>
        <v>87440838329.565247</v>
      </c>
      <c r="AA78" s="69">
        <f>VLOOKUP($AA$49,'Heat value'!$A$1:$I$33,5,FALSE)*'Energy use'!AA31</f>
        <v>4258502406.2272329</v>
      </c>
      <c r="AB78" s="69">
        <f>VLOOKUP($AB$49,'Heat value'!$A$1:$I$33,5,FALSE)*'Energy use'!AB31</f>
        <v>13155837325.947643</v>
      </c>
      <c r="AC78" s="2">
        <f>VLOOKUP($AC$49,'Heat value'!$A$1:$I$33,5,FALSE)*'Energy use'!AC31</f>
        <v>1126870163245.8669</v>
      </c>
      <c r="AD78" s="2">
        <f>VLOOKUP($AC$49,'Heat value'!$A$1:$I$33,5,FALSE)*'Energy use'!AD31</f>
        <v>135876627401.02895</v>
      </c>
      <c r="AE78" s="155">
        <f>VLOOKUP($AE$49,'Heat value'!$A$1:$I$33,5,FALSE)*'Energy use'!AE31</f>
        <v>151562231730.37357</v>
      </c>
      <c r="AF78" s="155">
        <f>VLOOKUP($AF$49,'Heat value'!$A$1:$I$33,5,FALSE)*'Energy use'!AF31</f>
        <v>13882025297523.35</v>
      </c>
      <c r="AG78" s="155">
        <f>VLOOKUP($AG$49,'Heat value'!$A$1:$I$33,5,FALSE)*'Energy use'!AG31</f>
        <v>3806566323.1356268</v>
      </c>
    </row>
    <row r="79" spans="1:33">
      <c r="A79" s="32" t="str">
        <f>VLOOKUP($C79,'Sector matching'!$B$1:$C$43,2,0)</f>
        <v>other manufacturing 31T33</v>
      </c>
      <c r="B79" s="69" t="s">
        <v>167</v>
      </c>
      <c r="C79" s="38" t="s">
        <v>168</v>
      </c>
      <c r="D79" s="69">
        <f>VLOOKUP($D$49,'Heat value'!$A$1:$I$33,5,FALSE)*'Energy use'!D32</f>
        <v>813456595059.03979</v>
      </c>
      <c r="E79" s="260"/>
      <c r="F79" s="260"/>
      <c r="G79" s="260"/>
      <c r="H79" s="260"/>
      <c r="I79" s="69">
        <f>VLOOKUP($I$49,'Heat value'!$A$1:$I$33,5,FALSE)*'Energy use'!I32</f>
        <v>720430109519.40479</v>
      </c>
      <c r="J79" s="260"/>
      <c r="K79" s="260"/>
      <c r="L79" s="260"/>
      <c r="M79" s="69">
        <f>VLOOKUP($M$49,'Heat value'!$A$1:$I$33,5,FALSE)*'Energy use'!M32</f>
        <v>32923475981426.43</v>
      </c>
      <c r="N79" s="69">
        <f>VLOOKUP($N$49,'Heat value'!$A$1:$I$33,5,FALSE)*'Energy use'!N32</f>
        <v>0</v>
      </c>
      <c r="O79" s="69">
        <f>VLOOKUP($O$49,'Heat value'!$A$1:$I$33,5,FALSE)*'Energy use'!O32</f>
        <v>0</v>
      </c>
      <c r="P79" s="69">
        <f>VLOOKUP($P$49,'Heat value'!$A$1:$I$33,5,FALSE)*'Energy use'!P32</f>
        <v>687627366751.78821</v>
      </c>
      <c r="Q79" s="69">
        <f>VLOOKUP($Q$49,'Heat value'!$A$1:$I$33,5,FALSE)*'Energy use'!Q32</f>
        <v>23933181487.269028</v>
      </c>
      <c r="R79" s="69">
        <f>VLOOKUP($R$49,'Heat value'!$A$1:$I$33,5,FALSE)*'Energy use'!R32</f>
        <v>1440005334960.0215</v>
      </c>
      <c r="S79" s="69">
        <f>VLOOKUP($S$49,'Heat value'!$A$1:$I$33,5,FALSE)*'Energy use'!S32</f>
        <v>100983812534.36029</v>
      </c>
      <c r="T79" s="69"/>
      <c r="U79" s="69"/>
      <c r="V79" s="69"/>
      <c r="W79" s="69"/>
      <c r="X79" s="69"/>
      <c r="Y79" s="69"/>
      <c r="Z79" s="69">
        <f>VLOOKUP($Z$49,'Heat value'!$A$1:$I$33,5,FALSE)*'Energy use'!Z32</f>
        <v>37024499112.518639</v>
      </c>
      <c r="AA79" s="69">
        <f>VLOOKUP($AA$49,'Heat value'!$A$1:$I$33,5,FALSE)*'Energy use'!AA32</f>
        <v>0</v>
      </c>
      <c r="AB79" s="69">
        <f>VLOOKUP($AB$49,'Heat value'!$A$1:$I$33,5,FALSE)*'Energy use'!AB32</f>
        <v>17731780743.668591</v>
      </c>
      <c r="AC79" s="2">
        <f>VLOOKUP($AC$49,'Heat value'!$A$1:$I$33,5,FALSE)*'Energy use'!AC32</f>
        <v>2159834479554.5796</v>
      </c>
      <c r="AD79" s="2">
        <f>VLOOKUP($AC$49,'Heat value'!$A$1:$I$33,5,FALSE)*'Energy use'!AD32</f>
        <v>260430202518.63898</v>
      </c>
      <c r="AE79" s="155">
        <f>VLOOKUP($AE$49,'Heat value'!$A$1:$I$33,5,FALSE)*'Energy use'!AE32</f>
        <v>81732076638.784653</v>
      </c>
      <c r="AF79" s="155">
        <f>VLOOKUP($AF$49,'Heat value'!$A$1:$I$33,5,FALSE)*'Energy use'!AF32</f>
        <v>7231795359458.9326</v>
      </c>
      <c r="AG79" s="155">
        <f>VLOOKUP($AG$49,'Heat value'!$A$1:$I$33,5,FALSE)*'Energy use'!AG32</f>
        <v>0</v>
      </c>
    </row>
    <row r="80" spans="1:33">
      <c r="A80" s="32" t="str">
        <f>VLOOKUP($C80,'Sector matching'!$B$1:$C$43,2,0)</f>
        <v>glass and glass products 231</v>
      </c>
      <c r="B80" s="69" t="s">
        <v>169</v>
      </c>
      <c r="C80" s="38" t="s">
        <v>170</v>
      </c>
      <c r="D80" s="69">
        <f>VLOOKUP($D$49,'Heat value'!$A$1:$I$33,5,FALSE)*'Energy use'!D33</f>
        <v>366607587637.4679</v>
      </c>
      <c r="E80" s="260"/>
      <c r="F80" s="260"/>
      <c r="G80" s="260"/>
      <c r="H80" s="260"/>
      <c r="I80" s="69">
        <f>VLOOKUP($I$49,'Heat value'!$A$1:$I$33,5,FALSE)*'Energy use'!I33</f>
        <v>10182757731.723032</v>
      </c>
      <c r="J80" s="260"/>
      <c r="K80" s="260"/>
      <c r="L80" s="260"/>
      <c r="M80" s="69">
        <f>VLOOKUP($M$49,'Heat value'!$A$1:$I$33,5,FALSE)*'Energy use'!M33</f>
        <v>192534947259.80386</v>
      </c>
      <c r="N80" s="69">
        <f>VLOOKUP($N$49,'Heat value'!$A$1:$I$33,5,FALSE)*'Energy use'!N33</f>
        <v>0</v>
      </c>
      <c r="O80" s="69">
        <f>VLOOKUP($O$49,'Heat value'!$A$1:$I$33,5,FALSE)*'Energy use'!O33</f>
        <v>0</v>
      </c>
      <c r="P80" s="69">
        <f>VLOOKUP($P$49,'Heat value'!$A$1:$I$33,5,FALSE)*'Energy use'!P33</f>
        <v>395965197146.396</v>
      </c>
      <c r="Q80" s="69">
        <f>VLOOKUP($Q$49,'Heat value'!$A$1:$I$33,5,FALSE)*'Energy use'!Q33</f>
        <v>1040573108.1421325</v>
      </c>
      <c r="R80" s="69">
        <f>VLOOKUP($R$49,'Heat value'!$A$1:$I$33,5,FALSE)*'Energy use'!R33</f>
        <v>291710682608.99786</v>
      </c>
      <c r="S80" s="69">
        <f>VLOOKUP($S$49,'Heat value'!$A$1:$I$33,5,FALSE)*'Energy use'!S33</f>
        <v>8781201089.9443626</v>
      </c>
      <c r="T80" s="69"/>
      <c r="U80" s="69"/>
      <c r="V80" s="69"/>
      <c r="W80" s="69"/>
      <c r="X80" s="69"/>
      <c r="Y80" s="69"/>
      <c r="Z80" s="69">
        <f>VLOOKUP($Z$49,'Heat value'!$A$1:$I$33,5,FALSE)*'Energy use'!Z33</f>
        <v>8665308302.9298878</v>
      </c>
      <c r="AA80" s="69">
        <f>VLOOKUP($AA$49,'Heat value'!$A$1:$I$33,5,FALSE)*'Energy use'!AA33</f>
        <v>0</v>
      </c>
      <c r="AB80" s="69">
        <f>VLOOKUP($AB$49,'Heat value'!$A$1:$I$33,5,FALSE)*'Energy use'!AB33</f>
        <v>9151886835.4418545</v>
      </c>
      <c r="AC80" s="2">
        <f>VLOOKUP($AC$49,'Heat value'!$A$1:$I$33,5,FALSE)*'Energy use'!AC33</f>
        <v>5070915734606.4229</v>
      </c>
      <c r="AD80" s="2">
        <f>VLOOKUP($AC$49,'Heat value'!$A$1:$I$33,5,FALSE)*'Energy use'!AD33</f>
        <v>611444823304.63281</v>
      </c>
      <c r="AE80" s="155">
        <f>VLOOKUP($AE$49,'Heat value'!$A$1:$I$33,5,FALSE)*'Energy use'!AE33</f>
        <v>227170942138.58298</v>
      </c>
      <c r="AF80" s="155">
        <f>VLOOKUP($AF$49,'Heat value'!$A$1:$I$33,5,FALSE)*'Energy use'!AF33</f>
        <v>12337758233367.457</v>
      </c>
      <c r="AG80" s="155">
        <f>VLOOKUP($AG$49,'Heat value'!$A$1:$I$33,5,FALSE)*'Energy use'!AG33</f>
        <v>0</v>
      </c>
    </row>
    <row r="81" spans="1:33">
      <c r="A81" s="32" t="str">
        <f>VLOOKUP($C81,'Sector matching'!$B$1:$C$43,2,0)</f>
        <v>road vehicles 29</v>
      </c>
      <c r="B81" s="69" t="s">
        <v>171</v>
      </c>
      <c r="C81" s="145" t="s">
        <v>259</v>
      </c>
      <c r="D81" s="69">
        <f>VLOOKUP($D$49,'Heat value'!$A$1:$I$33,5,FALSE)*'Energy use'!D34</f>
        <v>151286623246.34512</v>
      </c>
      <c r="E81" s="260"/>
      <c r="F81" s="260"/>
      <c r="G81" s="260"/>
      <c r="H81" s="260"/>
      <c r="I81" s="69">
        <f>VLOOKUP($I$49,'Heat value'!$A$1:$I$33,5,FALSE)*'Energy use'!I34</f>
        <v>6130771532.7264824</v>
      </c>
      <c r="J81" s="260"/>
      <c r="K81" s="260"/>
      <c r="L81" s="260"/>
      <c r="M81" s="69">
        <f>VLOOKUP($M$49,'Heat value'!$A$1:$I$33,5,FALSE)*'Energy use'!M34</f>
        <v>3709447848417.123</v>
      </c>
      <c r="N81" s="69">
        <f>VLOOKUP($N$49,'Heat value'!$A$1:$I$33,5,FALSE)*'Energy use'!N34</f>
        <v>0</v>
      </c>
      <c r="O81" s="69">
        <f>VLOOKUP($O$49,'Heat value'!$A$1:$I$33,5,FALSE)*'Energy use'!O34</f>
        <v>0</v>
      </c>
      <c r="P81" s="69">
        <f>VLOOKUP($P$49,'Heat value'!$A$1:$I$33,5,FALSE)*'Energy use'!P34</f>
        <v>432609264385.02588</v>
      </c>
      <c r="Q81" s="69">
        <f>VLOOKUP($Q$49,'Heat value'!$A$1:$I$33,5,FALSE)*'Energy use'!Q34</f>
        <v>15036043061.483723</v>
      </c>
      <c r="R81" s="69">
        <f>VLOOKUP($R$49,'Heat value'!$A$1:$I$33,5,FALSE)*'Energy use'!R34</f>
        <v>971894517476.00696</v>
      </c>
      <c r="S81" s="69">
        <f>VLOOKUP($S$49,'Heat value'!$A$1:$I$33,5,FALSE)*'Energy use'!S34</f>
        <v>78481553726.926376</v>
      </c>
      <c r="T81" s="69"/>
      <c r="U81" s="69"/>
      <c r="V81" s="69"/>
      <c r="W81" s="69"/>
      <c r="X81" s="69"/>
      <c r="Y81" s="69"/>
      <c r="Z81" s="69">
        <f>VLOOKUP($Z$49,'Heat value'!$A$1:$I$33,5,FALSE)*'Energy use'!Z34</f>
        <v>102445952827.65273</v>
      </c>
      <c r="AA81" s="69">
        <f>VLOOKUP($AA$49,'Heat value'!$A$1:$I$33,5,FALSE)*'Energy use'!AA34</f>
        <v>0</v>
      </c>
      <c r="AB81" s="69">
        <f>VLOOKUP($AB$49,'Heat value'!$A$1:$I$33,5,FALSE)*'Energy use'!AB34</f>
        <v>5510111185.957387</v>
      </c>
      <c r="AC81" s="2">
        <f>VLOOKUP($AC$49,'Heat value'!$A$1:$I$33,5,FALSE)*'Energy use'!AC34</f>
        <v>563435081622.93347</v>
      </c>
      <c r="AD81" s="2">
        <f>VLOOKUP($AC$49,'Heat value'!$A$1:$I$33,5,FALSE)*'Energy use'!AD34</f>
        <v>67938313700.514473</v>
      </c>
      <c r="AE81" s="155">
        <f>VLOOKUP($AE$49,'Heat value'!$A$1:$I$33,5,FALSE)*'Energy use'!AE34</f>
        <v>709268915985.95251</v>
      </c>
      <c r="AF81" s="155">
        <f>VLOOKUP($AF$49,'Heat value'!$A$1:$I$33,5,FALSE)*'Energy use'!AF34</f>
        <v>8101891478067.251</v>
      </c>
      <c r="AG81" s="155">
        <f>VLOOKUP($AG$49,'Heat value'!$A$1:$I$33,5,FALSE)*'Energy use'!AG34</f>
        <v>0</v>
      </c>
    </row>
    <row r="82" spans="1:33">
      <c r="A82" s="32" t="str">
        <f>VLOOKUP($C82,'Sector matching'!$B$1:$C$43,2,0)</f>
        <v>nonroad vehicles 30</v>
      </c>
      <c r="B82" s="69"/>
      <c r="C82" s="145" t="s">
        <v>260</v>
      </c>
      <c r="D82" s="69">
        <f>VLOOKUP($D$49,'Heat value'!$A$1:$I$33,5,FALSE)*'Energy use'!D35</f>
        <v>37170289274.11985</v>
      </c>
      <c r="E82" s="260"/>
      <c r="F82" s="260"/>
      <c r="G82" s="260"/>
      <c r="H82" s="260"/>
      <c r="I82" s="69">
        <f>VLOOKUP($I$49,'Heat value'!$A$1:$I$33,5,FALSE)*'Energy use'!I35</f>
        <v>1506296766.0657854</v>
      </c>
      <c r="J82" s="260"/>
      <c r="K82" s="260"/>
      <c r="L82" s="260"/>
      <c r="M82" s="69">
        <f>VLOOKUP($M$49,'Heat value'!$A$1:$I$33,5,FALSE)*'Energy use'!M35</f>
        <v>911390885818.16809</v>
      </c>
      <c r="N82" s="69">
        <f>VLOOKUP($N$49,'Heat value'!$A$1:$I$33,5,FALSE)*'Energy use'!N35</f>
        <v>0</v>
      </c>
      <c r="O82" s="69">
        <f>VLOOKUP($O$49,'Heat value'!$A$1:$I$33,5,FALSE)*'Energy use'!O35</f>
        <v>0</v>
      </c>
      <c r="P82" s="69">
        <f>VLOOKUP($P$49,'Heat value'!$A$1:$I$33,5,FALSE)*'Energy use'!P35</f>
        <v>106289711243.48291</v>
      </c>
      <c r="Q82" s="69">
        <f>VLOOKUP($Q$49,'Heat value'!$A$1:$I$33,5,FALSE)*'Energy use'!Q35</f>
        <v>3694272885.0746212</v>
      </c>
      <c r="R82" s="69">
        <f>VLOOKUP($R$49,'Heat value'!$A$1:$I$33,5,FALSE)*'Energy use'!R35</f>
        <v>238789124797.17239</v>
      </c>
      <c r="S82" s="69">
        <f>VLOOKUP($S$49,'Heat value'!$A$1:$I$33,5,FALSE)*'Energy use'!S35</f>
        <v>19282485074.45425</v>
      </c>
      <c r="T82" s="69"/>
      <c r="U82" s="69"/>
      <c r="V82" s="69"/>
      <c r="W82" s="69"/>
      <c r="X82" s="69"/>
      <c r="Y82" s="69"/>
      <c r="Z82" s="69">
        <f>VLOOKUP($Z$49,'Heat value'!$A$1:$I$33,5,FALSE)*'Energy use'!Z35</f>
        <v>25170405815.496872</v>
      </c>
      <c r="AA82" s="69">
        <f>VLOOKUP($AA$49,'Heat value'!$A$1:$I$33,5,FALSE)*'Energy use'!AA35</f>
        <v>0</v>
      </c>
      <c r="AB82" s="69">
        <f>VLOOKUP($AB$49,'Heat value'!$A$1:$I$33,5,FALSE)*'Energy use'!AB35</f>
        <v>1353803940.6239948</v>
      </c>
      <c r="AC82" s="2">
        <f>VLOOKUP($AC$49,'Heat value'!$A$1:$I$33,5,FALSE)*'Energy use'!AC35</f>
        <v>4319668959109.1592</v>
      </c>
      <c r="AD82" s="2">
        <f>VLOOKUP($AC$49,'Heat value'!$A$1:$I$33,5,FALSE)*'Energy use'!AD35</f>
        <v>520860405037.27795</v>
      </c>
      <c r="AE82" s="155">
        <f>VLOOKUP($AE$49,'Heat value'!$A$1:$I$33,5,FALSE)*'Energy use'!AE35</f>
        <v>158517900167.04639</v>
      </c>
      <c r="AF82" s="155">
        <f>VLOOKUP($AF$49,'Heat value'!$A$1:$I$33,5,FALSE)*'Energy use'!AF35</f>
        <v>6307343824499.9072</v>
      </c>
      <c r="AG82" s="155">
        <f>VLOOKUP($AG$49,'Heat value'!$A$1:$I$33,5,FALSE)*'Energy use'!AG35</f>
        <v>0</v>
      </c>
    </row>
    <row r="83" spans="1:33">
      <c r="A83" s="32" t="str">
        <f>VLOOKUP($C83,'Sector matching'!$B$1:$C$43,2,0)</f>
        <v>appliances and electrical equipment 27</v>
      </c>
      <c r="B83" s="69" t="s">
        <v>515</v>
      </c>
      <c r="C83" s="38" t="s">
        <v>173</v>
      </c>
      <c r="D83" s="69">
        <f>VLOOKUP($D$49,'Heat value'!$A$1:$I$33,5,FALSE)*'Energy use'!D36</f>
        <v>410041016694.91882</v>
      </c>
      <c r="E83" s="260"/>
      <c r="F83" s="260"/>
      <c r="G83" s="260"/>
      <c r="H83" s="260"/>
      <c r="I83" s="69">
        <f>VLOOKUP($I$49,'Heat value'!$A$1:$I$33,5,FALSE)*'Energy use'!I36</f>
        <v>7637068298.7922668</v>
      </c>
      <c r="J83" s="260"/>
      <c r="K83" s="260"/>
      <c r="L83" s="260"/>
      <c r="M83" s="69">
        <f>VLOOKUP($M$49,'Heat value'!$A$1:$I$33,5,FALSE)*'Energy use'!M36</f>
        <v>288802420889.70575</v>
      </c>
      <c r="N83" s="69">
        <f>VLOOKUP($N$49,'Heat value'!$A$1:$I$33,5,FALSE)*'Energy use'!N36</f>
        <v>0</v>
      </c>
      <c r="O83" s="69">
        <f>VLOOKUP($O$49,'Heat value'!$A$1:$I$33,5,FALSE)*'Energy use'!O36</f>
        <v>0</v>
      </c>
      <c r="P83" s="69">
        <f>VLOOKUP($P$49,'Heat value'!$A$1:$I$33,5,FALSE)*'Energy use'!P36</f>
        <v>444253635822.78534</v>
      </c>
      <c r="Q83" s="69">
        <f>VLOOKUP($Q$49,'Heat value'!$A$1:$I$33,5,FALSE)*'Energy use'!Q36</f>
        <v>2081146216.2842584</v>
      </c>
      <c r="R83" s="69">
        <f>VLOOKUP($R$49,'Heat value'!$A$1:$I$33,5,FALSE)*'Energy use'!R36</f>
        <v>281593549108.1087</v>
      </c>
      <c r="S83" s="69">
        <f>VLOOKUP($S$49,'Heat value'!$A$1:$I$33,5,FALSE)*'Energy use'!S36</f>
        <v>36295631171.770096</v>
      </c>
      <c r="T83" s="69"/>
      <c r="U83" s="69"/>
      <c r="V83" s="69"/>
      <c r="W83" s="69"/>
      <c r="X83" s="69"/>
      <c r="Y83" s="69"/>
      <c r="Z83" s="69">
        <f>VLOOKUP($Z$49,'Heat value'!$A$1:$I$33,5,FALSE)*'Energy use'!Z36</f>
        <v>38600009713.051361</v>
      </c>
      <c r="AA83" s="69">
        <f>VLOOKUP($AA$49,'Heat value'!$A$1:$I$33,5,FALSE)*'Energy use'!AA36</f>
        <v>0</v>
      </c>
      <c r="AB83" s="69">
        <f>VLOOKUP($AB$49,'Heat value'!$A$1:$I$33,5,FALSE)*'Energy use'!AB36</f>
        <v>2859964636.0755758</v>
      </c>
      <c r="AC83" s="2">
        <f>VLOOKUP($AC$49,'Heat value'!$A$1:$I$33,5,FALSE)*'Energy use'!AC36</f>
        <v>1408587704057.3337</v>
      </c>
      <c r="AD83" s="2">
        <f>VLOOKUP($AC$49,'Heat value'!$A$1:$I$33,5,FALSE)*'Energy use'!AD36</f>
        <v>169845784251.28616</v>
      </c>
      <c r="AE83" s="155">
        <f>VLOOKUP($AE$49,'Heat value'!$A$1:$I$33,5,FALSE)*'Energy use'!AE36</f>
        <v>336345211515.55719</v>
      </c>
      <c r="AF83" s="155">
        <f>VLOOKUP($AF$49,'Heat value'!$A$1:$I$33,5,FALSE)*'Energy use'!AF36</f>
        <v>6304477625520.9629</v>
      </c>
      <c r="AG83" s="155">
        <f>VLOOKUP($AG$49,'Heat value'!$A$1:$I$33,5,FALSE)*'Energy use'!AG36</f>
        <v>0</v>
      </c>
    </row>
    <row r="84" spans="1:33">
      <c r="A84" s="32" t="str">
        <f>VLOOKUP($C84,'Sector matching'!$B$1:$C$43,2,0)</f>
        <v>computers and electronics 26</v>
      </c>
      <c r="B84" s="69" t="s">
        <v>174</v>
      </c>
      <c r="C84" s="38" t="s">
        <v>175</v>
      </c>
      <c r="D84" s="69">
        <f>VLOOKUP($D$49,'Heat value'!$A$1:$I$33,5,FALSE)*'Energy use'!D37</f>
        <v>326854957652.68225</v>
      </c>
      <c r="E84" s="260"/>
      <c r="F84" s="260"/>
      <c r="G84" s="260"/>
      <c r="H84" s="260"/>
      <c r="I84" s="69">
        <f>VLOOKUP($I$49,'Heat value'!$A$1:$I$33,5,FALSE)*'Energy use'!I37</f>
        <v>0</v>
      </c>
      <c r="J84" s="260"/>
      <c r="K84" s="260"/>
      <c r="L84" s="260"/>
      <c r="M84" s="69">
        <f>VLOOKUP($M$49,'Heat value'!$A$1:$I$33,5,FALSE)*'Energy use'!M37</f>
        <v>96267473629.901932</v>
      </c>
      <c r="N84" s="69">
        <f>VLOOKUP($N$49,'Heat value'!$A$1:$I$33,5,FALSE)*'Energy use'!N37</f>
        <v>0</v>
      </c>
      <c r="O84" s="69">
        <f>VLOOKUP($O$49,'Heat value'!$A$1:$I$33,5,FALSE)*'Energy use'!O37</f>
        <v>0</v>
      </c>
      <c r="P84" s="69">
        <f>VLOOKUP($P$49,'Heat value'!$A$1:$I$33,5,FALSE)*'Energy use'!P37</f>
        <v>160317616405.61371</v>
      </c>
      <c r="Q84" s="69">
        <f>VLOOKUP($Q$49,'Heat value'!$A$1:$I$33,5,FALSE)*'Energy use'!Q37</f>
        <v>1040573108.1421325</v>
      </c>
      <c r="R84" s="69">
        <f>VLOOKUP($R$49,'Heat value'!$A$1:$I$33,5,FALSE)*'Energy use'!R37</f>
        <v>156815569263.79645</v>
      </c>
      <c r="S84" s="69">
        <f>VLOOKUP($S$49,'Heat value'!$A$1:$I$33,5,FALSE)*'Energy use'!S37</f>
        <v>4390600544.9721918</v>
      </c>
      <c r="T84" s="69"/>
      <c r="U84" s="69"/>
      <c r="V84" s="69"/>
      <c r="W84" s="69"/>
      <c r="X84" s="69"/>
      <c r="Y84" s="69"/>
      <c r="Z84" s="69">
        <f>VLOOKUP($Z$49,'Heat value'!$A$1:$I$33,5,FALSE)*'Energy use'!Z37</f>
        <v>10240818903.46261</v>
      </c>
      <c r="AA84" s="69">
        <f>VLOOKUP($AA$49,'Heat value'!$A$1:$I$33,5,FALSE)*'Energy use'!AA37</f>
        <v>0</v>
      </c>
      <c r="AB84" s="69">
        <f>VLOOKUP($AB$49,'Heat value'!$A$1:$I$33,5,FALSE)*'Energy use'!AB37</f>
        <v>0</v>
      </c>
      <c r="AC84" s="2">
        <f>VLOOKUP($AC$49,'Heat value'!$A$1:$I$33,5,FALSE)*'Energy use'!AC37</f>
        <v>2723269561177.5132</v>
      </c>
      <c r="AD84" s="2">
        <f>VLOOKUP($AC$49,'Heat value'!$A$1:$I$33,5,FALSE)*'Energy use'!AD37</f>
        <v>328368516219.15344</v>
      </c>
      <c r="AE84" s="155">
        <f>VLOOKUP($AE$49,'Heat value'!$A$1:$I$33,5,FALSE)*'Energy use'!AE37</f>
        <v>370697890570.65991</v>
      </c>
      <c r="AF84" s="155">
        <f>VLOOKUP($AF$49,'Heat value'!$A$1:$I$33,5,FALSE)*'Energy use'!AF37</f>
        <v>19505541815629.953</v>
      </c>
      <c r="AG84" s="155">
        <f>VLOOKUP($AG$49,'Heat value'!$A$1:$I$33,5,FALSE)*'Energy use'!AG37</f>
        <v>40733722.023923233</v>
      </c>
    </row>
    <row r="85" spans="1:33">
      <c r="A85" s="32" t="str">
        <f>VLOOKUP($C85,'Sector matching'!$B$1:$C$43,2,0)</f>
        <v>computers and electronics 26</v>
      </c>
      <c r="B85" s="69" t="s">
        <v>176</v>
      </c>
      <c r="C85" s="38" t="s">
        <v>177</v>
      </c>
      <c r="D85" s="69">
        <f>VLOOKUP($D$49,'Heat value'!$A$1:$I$33,5,FALSE)*'Energy use'!D38</f>
        <v>4416958887.19841</v>
      </c>
      <c r="E85" s="260"/>
      <c r="F85" s="260"/>
      <c r="G85" s="260"/>
      <c r="H85" s="260"/>
      <c r="I85" s="69">
        <f>VLOOKUP($I$49,'Heat value'!$A$1:$I$33,5,FALSE)*'Energy use'!I38</f>
        <v>0</v>
      </c>
      <c r="J85" s="260"/>
      <c r="K85" s="260"/>
      <c r="L85" s="260"/>
      <c r="M85" s="69">
        <f>VLOOKUP($M$49,'Heat value'!$A$1:$I$33,5,FALSE)*'Energy use'!M38</f>
        <v>0</v>
      </c>
      <c r="N85" s="69">
        <f>VLOOKUP($N$49,'Heat value'!$A$1:$I$33,5,FALSE)*'Energy use'!N38</f>
        <v>0</v>
      </c>
      <c r="O85" s="69">
        <f>VLOOKUP($O$49,'Heat value'!$A$1:$I$33,5,FALSE)*'Energy use'!O38</f>
        <v>0</v>
      </c>
      <c r="P85" s="69">
        <f>VLOOKUP($P$49,'Heat value'!$A$1:$I$33,5,FALSE)*'Energy use'!P38</f>
        <v>92713802258.668228</v>
      </c>
      <c r="Q85" s="69">
        <f>VLOOKUP($Q$49,'Heat value'!$A$1:$I$33,5,FALSE)*'Energy use'!Q38</f>
        <v>0</v>
      </c>
      <c r="R85" s="69">
        <f>VLOOKUP($R$49,'Heat value'!$A$1:$I$33,5,FALSE)*'Energy use'!R38</f>
        <v>32037589419.485207</v>
      </c>
      <c r="S85" s="69">
        <f>VLOOKUP($S$49,'Heat value'!$A$1:$I$33,5,FALSE)*'Energy use'!S38</f>
        <v>0</v>
      </c>
      <c r="T85" s="69"/>
      <c r="U85" s="69"/>
      <c r="V85" s="69"/>
      <c r="W85" s="69"/>
      <c r="X85" s="69"/>
      <c r="Y85" s="69"/>
      <c r="Z85" s="69">
        <f>VLOOKUP($Z$49,'Heat value'!$A$1:$I$33,5,FALSE)*'Energy use'!Z38</f>
        <v>787755300.26635289</v>
      </c>
      <c r="AA85" s="69">
        <f>VLOOKUP($AA$49,'Heat value'!$A$1:$I$33,5,FALSE)*'Energy use'!AA38</f>
        <v>0</v>
      </c>
      <c r="AB85" s="69">
        <f>VLOOKUP($AB$49,'Heat value'!$A$1:$I$33,5,FALSE)*'Energy use'!AB38</f>
        <v>0</v>
      </c>
      <c r="AC85" s="2">
        <f>VLOOKUP($AC$49,'Heat value'!$A$1:$I$33,5,FALSE)*'Energy use'!AC38</f>
        <v>0</v>
      </c>
      <c r="AD85" s="2">
        <f>VLOOKUP($AC$49,'Heat value'!$A$1:$I$33,5,FALSE)*'Energy use'!AD38</f>
        <v>0</v>
      </c>
      <c r="AE85" s="155">
        <f>VLOOKUP($AE$49,'Heat value'!$A$1:$I$33,5,FALSE)*'Energy use'!AE38</f>
        <v>13659268205.213238</v>
      </c>
      <c r="AF85" s="155">
        <f>VLOOKUP($AF$49,'Heat value'!$A$1:$I$33,5,FALSE)*'Energy use'!AF38</f>
        <v>654244038360.62329</v>
      </c>
      <c r="AG85" s="155">
        <f>VLOOKUP($AG$49,'Heat value'!$A$1:$I$33,5,FALSE)*'Energy use'!AG38</f>
        <v>0</v>
      </c>
    </row>
    <row r="86" spans="1:33">
      <c r="A86" s="32" t="str">
        <f>VLOOKUP($C86,'Sector matching'!$B$1:$C$43,2,0)</f>
        <v>other machinery 28</v>
      </c>
      <c r="B86" s="69" t="s">
        <v>178</v>
      </c>
      <c r="C86" s="38" t="s">
        <v>179</v>
      </c>
      <c r="D86" s="69">
        <f>VLOOKUP($D$49,'Heat value'!$A$1:$I$33,5,FALSE)*'Energy use'!D39</f>
        <v>2944639258.1322727</v>
      </c>
      <c r="E86" s="260"/>
      <c r="F86" s="260"/>
      <c r="G86" s="260"/>
      <c r="H86" s="260"/>
      <c r="I86" s="69">
        <f>VLOOKUP($I$49,'Heat value'!$A$1:$I$33,5,FALSE)*'Energy use'!I39</f>
        <v>5091378865.8615026</v>
      </c>
      <c r="J86" s="260"/>
      <c r="K86" s="260"/>
      <c r="L86" s="260"/>
      <c r="M86" s="69">
        <f>VLOOKUP($M$49,'Heat value'!$A$1:$I$33,5,FALSE)*'Energy use'!M39</f>
        <v>96267473629.901932</v>
      </c>
      <c r="N86" s="69">
        <f>VLOOKUP($N$49,'Heat value'!$A$1:$I$33,5,FALSE)*'Energy use'!N39</f>
        <v>0</v>
      </c>
      <c r="O86" s="69">
        <f>VLOOKUP($O$49,'Heat value'!$A$1:$I$33,5,FALSE)*'Energy use'!O39</f>
        <v>0</v>
      </c>
      <c r="P86" s="69">
        <f>VLOOKUP($P$49,'Heat value'!$A$1:$I$33,5,FALSE)*'Energy use'!P39</f>
        <v>83056114523.39032</v>
      </c>
      <c r="Q86" s="69">
        <f>VLOOKUP($Q$49,'Heat value'!$A$1:$I$33,5,FALSE)*'Energy use'!Q39</f>
        <v>3121719324.4263959</v>
      </c>
      <c r="R86" s="69">
        <f>VLOOKUP($R$49,'Heat value'!$A$1:$I$33,5,FALSE)*'Energy use'!R39</f>
        <v>148384624679.72116</v>
      </c>
      <c r="S86" s="69">
        <f>VLOOKUP($S$49,'Heat value'!$A$1:$I$33,5,FALSE)*'Energy use'!S39</f>
        <v>11122854713.929544</v>
      </c>
      <c r="T86" s="69"/>
      <c r="U86" s="69"/>
      <c r="V86" s="69"/>
      <c r="W86" s="69"/>
      <c r="X86" s="69"/>
      <c r="Y86" s="69"/>
      <c r="Z86" s="69">
        <f>VLOOKUP($Z$49,'Heat value'!$A$1:$I$33,5,FALSE)*'Energy use'!Z39</f>
        <v>2363265900.7990584</v>
      </c>
      <c r="AA86" s="69">
        <f>VLOOKUP($AA$49,'Heat value'!$A$1:$I$33,5,FALSE)*'Energy use'!AA39</f>
        <v>0</v>
      </c>
      <c r="AB86" s="69">
        <f>VLOOKUP($AB$49,'Heat value'!$A$1:$I$33,5,FALSE)*'Energy use'!AB39</f>
        <v>0</v>
      </c>
      <c r="AC86" s="2">
        <f>VLOOKUP($AC$49,'Heat value'!$A$1:$I$33,5,FALSE)*'Energy use'!AC39</f>
        <v>281717540811.4671</v>
      </c>
      <c r="AD86" s="2">
        <f>VLOOKUP($AC$49,'Heat value'!$A$1:$I$33,5,FALSE)*'Energy use'!AD39</f>
        <v>33969156850.257271</v>
      </c>
      <c r="AE86" s="155">
        <f>VLOOKUP($AE$49,'Heat value'!$A$1:$I$33,5,FALSE)*'Energy use'!AE39</f>
        <v>16370195390.78829</v>
      </c>
      <c r="AF86" s="155">
        <f>VLOOKUP($AF$49,'Heat value'!$A$1:$I$33,5,FALSE)*'Energy use'!AF39</f>
        <v>12045064723350.902</v>
      </c>
      <c r="AG86" s="155">
        <f>VLOOKUP($AG$49,'Heat value'!$A$1:$I$33,5,FALSE)*'Energy use'!AG39</f>
        <v>0</v>
      </c>
    </row>
    <row r="87" spans="1:33">
      <c r="A87" s="32" t="str">
        <f>VLOOKUP($C87,'Sector matching'!$B$1:$C$43,2,0)</f>
        <v>water and waste 36T39</v>
      </c>
      <c r="B87" s="69" t="s">
        <v>180</v>
      </c>
      <c r="C87" s="38" t="s">
        <v>181</v>
      </c>
      <c r="D87" s="69">
        <f>VLOOKUP($D$49,'Heat value'!$A$1:$I$33,5,FALSE)*'Energy use'!D40</f>
        <v>102326214220.09604</v>
      </c>
      <c r="E87" s="260"/>
      <c r="F87" s="260"/>
      <c r="G87" s="260"/>
      <c r="H87" s="260"/>
      <c r="I87" s="69">
        <f>VLOOKUP($I$49,'Heat value'!$A$1:$I$33,5,FALSE)*'Energy use'!I40</f>
        <v>10182757731.723032</v>
      </c>
      <c r="J87" s="260"/>
      <c r="K87" s="260"/>
      <c r="L87" s="260"/>
      <c r="M87" s="69">
        <f>VLOOKUP($M$49,'Heat value'!$A$1:$I$33,5,FALSE)*'Energy use'!M40</f>
        <v>0</v>
      </c>
      <c r="N87" s="69">
        <f>VLOOKUP($N$49,'Heat value'!$A$1:$I$33,5,FALSE)*'Energy use'!N40</f>
        <v>0</v>
      </c>
      <c r="O87" s="69">
        <f>VLOOKUP($O$49,'Heat value'!$A$1:$I$33,5,FALSE)*'Energy use'!O40</f>
        <v>0</v>
      </c>
      <c r="P87" s="69">
        <f>VLOOKUP($P$49,'Heat value'!$A$1:$I$33,5,FALSE)*'Energy use'!P40</f>
        <v>9657687735.2779369</v>
      </c>
      <c r="Q87" s="69">
        <f>VLOOKUP($Q$49,'Heat value'!$A$1:$I$33,5,FALSE)*'Energy use'!Q40</f>
        <v>0</v>
      </c>
      <c r="R87" s="69">
        <f>VLOOKUP($R$49,'Heat value'!$A$1:$I$33,5,FALSE)*'Energy use'!R40</f>
        <v>33723778336.300419</v>
      </c>
      <c r="S87" s="69">
        <f>VLOOKUP($S$49,'Heat value'!$A$1:$I$33,5,FALSE)*'Energy use'!S40</f>
        <v>2927067029.981461</v>
      </c>
      <c r="T87" s="69"/>
      <c r="U87" s="69"/>
      <c r="V87" s="69"/>
      <c r="W87" s="69"/>
      <c r="X87" s="69"/>
      <c r="Y87" s="69"/>
      <c r="Z87" s="69">
        <f>VLOOKUP($Z$49,'Heat value'!$A$1:$I$33,5,FALSE)*'Energy use'!Z40</f>
        <v>787755300.26635289</v>
      </c>
      <c r="AA87" s="69">
        <f>VLOOKUP($AA$49,'Heat value'!$A$1:$I$33,5,FALSE)*'Energy use'!AA40</f>
        <v>0</v>
      </c>
      <c r="AB87" s="69">
        <f>VLOOKUP($AB$49,'Heat value'!$A$1:$I$33,5,FALSE)*'Energy use'!AB40</f>
        <v>0</v>
      </c>
      <c r="AC87" s="2">
        <f>VLOOKUP($AC$49,'Heat value'!$A$1:$I$33,5,FALSE)*'Energy use'!AC40</f>
        <v>0</v>
      </c>
      <c r="AD87" s="2">
        <f>VLOOKUP($AC$49,'Heat value'!$A$1:$I$33,5,FALSE)*'Energy use'!AD40</f>
        <v>0</v>
      </c>
      <c r="AE87" s="155">
        <f>VLOOKUP($AE$49,'Heat value'!$A$1:$I$33,5,FALSE)*'Energy use'!AE40</f>
        <v>4691806436.087347</v>
      </c>
      <c r="AF87" s="155">
        <f>VLOOKUP($AF$49,'Heat value'!$A$1:$I$33,5,FALSE)*'Energy use'!AF40</f>
        <v>115125658987.6261</v>
      </c>
      <c r="AG87" s="155">
        <f>VLOOKUP($AG$49,'Heat value'!$A$1:$I$33,5,FALSE)*'Energy use'!AG40</f>
        <v>34678654245.067047</v>
      </c>
    </row>
    <row r="88" spans="1:33">
      <c r="A88" s="32">
        <f>VLOOKUP($C88,'Sector matching'!$B$1:$C$43,2,0)</f>
        <v>0</v>
      </c>
      <c r="B88" s="69" t="s">
        <v>182</v>
      </c>
      <c r="C88" s="38" t="s">
        <v>183</v>
      </c>
      <c r="D88" s="69">
        <f>VLOOKUP($D$49,'Heat value'!$A$1:$I$33,5,FALSE)*'Energy use'!D41</f>
        <v>187720752705.93216</v>
      </c>
      <c r="E88" s="260"/>
      <c r="F88" s="260"/>
      <c r="G88" s="260"/>
      <c r="H88" s="260"/>
      <c r="I88" s="69">
        <f>VLOOKUP($I$49,'Heat value'!$A$1:$I$33,5,FALSE)*'Energy use'!I41</f>
        <v>0</v>
      </c>
      <c r="J88" s="260"/>
      <c r="K88" s="260"/>
      <c r="L88" s="260"/>
      <c r="M88" s="69">
        <f>VLOOKUP($M$49,'Heat value'!$A$1:$I$33,5,FALSE)*'Energy use'!M41</f>
        <v>0</v>
      </c>
      <c r="N88" s="69">
        <f>VLOOKUP($N$49,'Heat value'!$A$1:$I$33,5,FALSE)*'Energy use'!N41</f>
        <v>0</v>
      </c>
      <c r="O88" s="69">
        <f>VLOOKUP($O$49,'Heat value'!$A$1:$I$33,5,FALSE)*'Energy use'!O41</f>
        <v>0</v>
      </c>
      <c r="P88" s="69">
        <f>VLOOKUP($P$49,'Heat value'!$A$1:$I$33,5,FALSE)*'Energy use'!P41</f>
        <v>115892252823.33516</v>
      </c>
      <c r="Q88" s="69">
        <f>VLOOKUP($Q$49,'Heat value'!$A$1:$I$33,5,FALSE)*'Energy use'!Q41</f>
        <v>0</v>
      </c>
      <c r="R88" s="69">
        <f>VLOOKUP($R$49,'Heat value'!$A$1:$I$33,5,FALSE)*'Energy use'!R41</f>
        <v>20234267001.78017</v>
      </c>
      <c r="S88" s="69">
        <f>VLOOKUP($S$49,'Heat value'!$A$1:$I$33,5,FALSE)*'Energy use'!S41</f>
        <v>9366614495.9406605</v>
      </c>
      <c r="T88" s="69"/>
      <c r="U88" s="69"/>
      <c r="V88" s="69"/>
      <c r="W88" s="69"/>
      <c r="X88" s="69"/>
      <c r="Y88" s="69"/>
      <c r="Z88" s="69">
        <f>VLOOKUP($Z$49,'Heat value'!$A$1:$I$33,5,FALSE)*'Energy use'!Z41</f>
        <v>0</v>
      </c>
      <c r="AA88" s="69">
        <f>VLOOKUP($AA$49,'Heat value'!$A$1:$I$33,5,FALSE)*'Energy use'!AA41</f>
        <v>0</v>
      </c>
      <c r="AB88" s="69">
        <f>VLOOKUP($AB$49,'Heat value'!$A$1:$I$33,5,FALSE)*'Energy use'!AB41</f>
        <v>0</v>
      </c>
      <c r="AC88" s="2">
        <f>VLOOKUP($AC$49,'Heat value'!$A$1:$I$33,5,FALSE)*'Energy use'!AC41</f>
        <v>0</v>
      </c>
      <c r="AD88" s="2">
        <f>VLOOKUP($AC$49,'Heat value'!$A$1:$I$33,5,FALSE)*'Energy use'!AD41</f>
        <v>0</v>
      </c>
      <c r="AE88" s="155">
        <f>VLOOKUP($AE$49,'Heat value'!$A$1:$I$33,5,FALSE)*'Energy use'!AE41</f>
        <v>2279542574148.3599</v>
      </c>
      <c r="AF88" s="155">
        <f>VLOOKUP($AF$49,'Heat value'!$A$1:$I$33,5,FALSE)*'Energy use'!AF41</f>
        <v>31106106847329.457</v>
      </c>
      <c r="AG88" s="155">
        <f>VLOOKUP($AG$49,'Heat value'!$A$1:$I$33,5,FALSE)*'Energy use'!AG41</f>
        <v>150570166775.33109</v>
      </c>
    </row>
    <row r="89" spans="1:33">
      <c r="A89" s="32" t="str">
        <f>VLOOKUP($C89,'Sector matching'!$B$1:$C$43,2,0)</f>
        <v>energy pipelines and gas processing 352T353</v>
      </c>
      <c r="B89" s="69" t="s">
        <v>184</v>
      </c>
      <c r="C89" s="38" t="s">
        <v>185</v>
      </c>
      <c r="D89" s="69">
        <f>VLOOKUP($D$49,'Heat value'!$A$1:$I$33,5,FALSE)*'Energy use'!D42</f>
        <v>163427478826.34064</v>
      </c>
      <c r="E89" s="260"/>
      <c r="F89" s="260"/>
      <c r="G89" s="260"/>
      <c r="H89" s="260"/>
      <c r="I89" s="69">
        <f>VLOOKUP($I$49,'Heat value'!$A$1:$I$33,5,FALSE)*'Energy use'!I42</f>
        <v>15274136597.584534</v>
      </c>
      <c r="J89" s="260"/>
      <c r="K89" s="260"/>
      <c r="L89" s="260"/>
      <c r="M89" s="69">
        <f>VLOOKUP($M$49,'Heat value'!$A$1:$I$33,5,FALSE)*'Energy use'!M42</f>
        <v>13862516202705.887</v>
      </c>
      <c r="N89" s="69">
        <f>VLOOKUP($N$49,'Heat value'!$A$1:$I$33,5,FALSE)*'Energy use'!N42</f>
        <v>0</v>
      </c>
      <c r="O89" s="69">
        <f>VLOOKUP($O$49,'Heat value'!$A$1:$I$33,5,FALSE)*'Energy use'!O42</f>
        <v>0</v>
      </c>
      <c r="P89" s="69">
        <f>VLOOKUP($P$49,'Heat value'!$A$1:$I$33,5,FALSE)*'Energy use'!P42</f>
        <v>44425363582.278542</v>
      </c>
      <c r="Q89" s="69">
        <f>VLOOKUP($Q$49,'Heat value'!$A$1:$I$33,5,FALSE)*'Energy use'!Q42</f>
        <v>0</v>
      </c>
      <c r="R89" s="69">
        <f>VLOOKUP($R$49,'Heat value'!$A$1:$I$33,5,FALSE)*'Energy use'!R42</f>
        <v>15175700251.335133</v>
      </c>
      <c r="S89" s="69">
        <f>VLOOKUP($S$49,'Heat value'!$A$1:$I$33,5,FALSE)*'Energy use'!S42</f>
        <v>0</v>
      </c>
      <c r="T89" s="69"/>
      <c r="U89" s="69"/>
      <c r="V89" s="69"/>
      <c r="W89" s="69"/>
      <c r="X89" s="69"/>
      <c r="Y89" s="69"/>
      <c r="Z89" s="69">
        <f>VLOOKUP($Z$49,'Heat value'!$A$1:$I$33,5,FALSE)*'Energy use'!Z42</f>
        <v>787755300.26635289</v>
      </c>
      <c r="AA89" s="69">
        <f>VLOOKUP($AA$49,'Heat value'!$A$1:$I$33,5,FALSE)*'Energy use'!AA42</f>
        <v>0</v>
      </c>
      <c r="AB89" s="69">
        <f>VLOOKUP($AB$49,'Heat value'!$A$1:$I$33,5,FALSE)*'Energy use'!AB42</f>
        <v>571992927.21511424</v>
      </c>
      <c r="AC89" s="2">
        <f>VLOOKUP($AC$49,'Heat value'!$A$1:$I$33,5,FALSE)*'Energy use'!AC42</f>
        <v>93905846937.155807</v>
      </c>
      <c r="AD89" s="2">
        <f>VLOOKUP($AC$49,'Heat value'!$A$1:$I$33,5,FALSE)*'Energy use'!AD42</f>
        <v>11323052283.419106</v>
      </c>
      <c r="AE89" s="155">
        <f>VLOOKUP($AE$49,'Heat value'!$A$1:$I$33,5,FALSE)*'Energy use'!AE42</f>
        <v>523463393490.42041</v>
      </c>
      <c r="AF89" s="155">
        <f>VLOOKUP($AF$49,'Heat value'!$A$1:$I$33,5,FALSE)*'Energy use'!AF42</f>
        <v>525299205724.51221</v>
      </c>
      <c r="AG89" s="155">
        <f>VLOOKUP($AG$49,'Heat value'!$A$1:$I$33,5,FALSE)*'Energy use'!AG42</f>
        <v>0</v>
      </c>
    </row>
    <row r="90" spans="1:33">
      <c r="A90" s="32" t="str">
        <f>VLOOKUP($C90,'Sector matching'!$B$1:$C$43,2,0)</f>
        <v>water and waste 36T39</v>
      </c>
      <c r="B90" s="69" t="s">
        <v>186</v>
      </c>
      <c r="C90" s="39" t="s">
        <v>187</v>
      </c>
      <c r="D90" s="69">
        <f>VLOOKUP($D$49,'Heat value'!$A$1:$I$33,5,FALSE)*'Energy use'!D43</f>
        <v>24293273879.591187</v>
      </c>
      <c r="E90" s="260"/>
      <c r="F90" s="260"/>
      <c r="G90" s="260"/>
      <c r="H90" s="260"/>
      <c r="I90" s="69">
        <f>VLOOKUP($I$49,'Heat value'!$A$1:$I$33,5,FALSE)*'Energy use'!I43</f>
        <v>0</v>
      </c>
      <c r="J90" s="260"/>
      <c r="K90" s="260"/>
      <c r="L90" s="260"/>
      <c r="M90" s="69">
        <f>VLOOKUP($M$49,'Heat value'!$A$1:$I$33,5,FALSE)*'Energy use'!M43</f>
        <v>0</v>
      </c>
      <c r="N90" s="69">
        <f>VLOOKUP($N$49,'Heat value'!$A$1:$I$33,5,FALSE)*'Energy use'!N43</f>
        <v>0</v>
      </c>
      <c r="O90" s="69">
        <f>VLOOKUP($O$49,'Heat value'!$A$1:$I$33,5,FALSE)*'Energy use'!O43</f>
        <v>0</v>
      </c>
      <c r="P90" s="69">
        <f>VLOOKUP($P$49,'Heat value'!$A$1:$I$33,5,FALSE)*'Energy use'!P43</f>
        <v>21246913017.611454</v>
      </c>
      <c r="Q90" s="69">
        <f>VLOOKUP($Q$49,'Heat value'!$A$1:$I$33,5,FALSE)*'Energy use'!Q43</f>
        <v>0</v>
      </c>
      <c r="R90" s="69">
        <f>VLOOKUP($R$49,'Heat value'!$A$1:$I$33,5,FALSE)*'Energy use'!R43</f>
        <v>5058566750.4450369</v>
      </c>
      <c r="S90" s="69">
        <f>VLOOKUP($S$49,'Heat value'!$A$1:$I$33,5,FALSE)*'Energy use'!S43</f>
        <v>0</v>
      </c>
      <c r="T90" s="69"/>
      <c r="U90" s="69"/>
      <c r="V90" s="69"/>
      <c r="W90" s="69"/>
      <c r="X90" s="69"/>
      <c r="Y90" s="69"/>
      <c r="Z90" s="69">
        <f>VLOOKUP($Z$49,'Heat value'!$A$1:$I$33,5,FALSE)*'Energy use'!Z43</f>
        <v>0</v>
      </c>
      <c r="AA90" s="69">
        <f>VLOOKUP($AA$49,'Heat value'!$A$1:$I$33,5,FALSE)*'Energy use'!AA43</f>
        <v>0</v>
      </c>
      <c r="AB90" s="69">
        <f>VLOOKUP($AB$49,'Heat value'!$A$1:$I$33,5,FALSE)*'Energy use'!AB43</f>
        <v>0</v>
      </c>
      <c r="AC90" s="2">
        <f>VLOOKUP($AC$49,'Heat value'!$A$1:$I$33,5,FALSE)*'Energy use'!AC43</f>
        <v>0</v>
      </c>
      <c r="AD90" s="2">
        <f>VLOOKUP($AC$49,'Heat value'!$A$1:$I$33,5,FALSE)*'Energy use'!AD43</f>
        <v>0</v>
      </c>
      <c r="AE90" s="155">
        <f>VLOOKUP($AE$49,'Heat value'!$A$1:$I$33,5,FALSE)*'Energy use'!AE43</f>
        <v>35037544870.40596</v>
      </c>
      <c r="AF90" s="155">
        <f>VLOOKUP($AF$49,'Heat value'!$A$1:$I$33,5,FALSE)*'Energy use'!AF43</f>
        <v>5183862067586.2803</v>
      </c>
      <c r="AG90" s="155">
        <f>VLOOKUP($AG$49,'Heat value'!$A$1:$I$33,5,FALSE)*'Energy use'!AG43</f>
        <v>0</v>
      </c>
    </row>
    <row r="91" spans="1:33">
      <c r="A91" s="32" t="str">
        <f>VLOOKUP($C91,'Sector matching'!$B$1:$C$43,2,0)</f>
        <v>construction 41T43</v>
      </c>
      <c r="B91" s="69" t="s">
        <v>265</v>
      </c>
      <c r="C91" s="40" t="s">
        <v>262</v>
      </c>
      <c r="D91" s="69">
        <f>VLOOKUP($D$49,'Heat value'!$A$1:$I$33,5,FALSE)*'Energy use'!D44</f>
        <v>295272709970.75653</v>
      </c>
      <c r="E91" s="260"/>
      <c r="F91" s="260"/>
      <c r="G91" s="260"/>
      <c r="H91" s="260"/>
      <c r="I91" s="69">
        <f>VLOOKUP($I$49,'Heat value'!$A$1:$I$33,5,FALSE)*'Energy use'!I44</f>
        <v>0</v>
      </c>
      <c r="J91" s="260"/>
      <c r="K91" s="260"/>
      <c r="L91" s="260"/>
      <c r="M91" s="69">
        <f>VLOOKUP($M$49,'Heat value'!$A$1:$I$33,5,FALSE)*'Energy use'!M44</f>
        <v>0</v>
      </c>
      <c r="N91" s="69">
        <f>VLOOKUP($N$49,'Heat value'!$A$1:$I$33,5,FALSE)*'Energy use'!N44</f>
        <v>0</v>
      </c>
      <c r="O91" s="69">
        <f>VLOOKUP($O$49,'Heat value'!$A$1:$I$33,5,FALSE)*'Energy use'!O44</f>
        <v>0</v>
      </c>
      <c r="P91" s="69">
        <f>VLOOKUP($P$49,'Heat value'!$A$1:$I$33,5,FALSE)*'Energy use'!P44</f>
        <v>10630174696439.057</v>
      </c>
      <c r="Q91" s="69">
        <f>VLOOKUP($Q$49,'Heat value'!$A$1:$I$33,5,FALSE)*'Energy use'!Q44</f>
        <v>0</v>
      </c>
      <c r="R91" s="69">
        <f>VLOOKUP($R$49,'Heat value'!$A$1:$I$33,5,FALSE)*'Energy use'!R44</f>
        <v>10712968417738.264</v>
      </c>
      <c r="S91" s="69">
        <f>VLOOKUP($S$49,'Heat value'!$A$1:$I$33,5,FALSE)*'Energy use'!S44</f>
        <v>2714923574898.9023</v>
      </c>
      <c r="T91" s="69"/>
      <c r="U91" s="69"/>
      <c r="V91" s="69"/>
      <c r="W91" s="69"/>
      <c r="X91" s="69"/>
      <c r="Y91" s="69"/>
      <c r="Z91" s="69">
        <f>VLOOKUP($Z$49,'Heat value'!$A$1:$I$33,5,FALSE)*'Energy use'!Z44</f>
        <v>1569497008144.166</v>
      </c>
      <c r="AA91" s="69">
        <f>VLOOKUP($AA$49,'Heat value'!$A$1:$I$33,5,FALSE)*'Energy use'!AA44</f>
        <v>0</v>
      </c>
      <c r="AB91" s="69">
        <f>VLOOKUP($AB$49,'Heat value'!$A$1:$I$33,5,FALSE)*'Energy use'!AB44</f>
        <v>0</v>
      </c>
      <c r="AC91" s="2">
        <f>VLOOKUP($AC$49,'Heat value'!$A$1:$I$33,5,FALSE)*'Energy use'!AC44</f>
        <v>371003582416.98767</v>
      </c>
      <c r="AD91" s="2">
        <f>VLOOKUP($AC$49,'Heat value'!$A$1:$I$33,5,FALSE)*'Energy use'!AD44</f>
        <v>0</v>
      </c>
      <c r="AE91" s="155">
        <f>VLOOKUP($AE$49,'Heat value'!$A$1:$I$33,5,FALSE)*'Energy use'!AE44</f>
        <v>51182124624.018723</v>
      </c>
      <c r="AF91" s="155">
        <f>VLOOKUP($AF$49,'Heat value'!$A$1:$I$33,5,FALSE)*'Energy use'!AF44</f>
        <v>16037065715525.867</v>
      </c>
      <c r="AG91" s="155">
        <f>VLOOKUP($AG$49,'Heat value'!$A$1:$I$33,5,FALSE)*'Energy use'!AG44</f>
        <v>0</v>
      </c>
    </row>
    <row r="92" spans="1:33">
      <c r="Z92" s="155"/>
      <c r="AA92" s="155"/>
      <c r="AB92" s="155"/>
    </row>
    <row r="99" spans="1:43" ht="15" thickBot="1"/>
    <row r="100" spans="1:43" s="155" customFormat="1" ht="31.5" thickTop="1" thickBot="1">
      <c r="A100" s="261" t="s">
        <v>639</v>
      </c>
      <c r="B100" s="262" t="s">
        <v>524</v>
      </c>
      <c r="C100" s="262" t="s">
        <v>524</v>
      </c>
      <c r="D100" s="262" t="s">
        <v>524</v>
      </c>
      <c r="E100" s="262" t="s">
        <v>524</v>
      </c>
      <c r="F100" s="262" t="s">
        <v>524</v>
      </c>
      <c r="G100" s="262" t="s">
        <v>524</v>
      </c>
      <c r="H100" s="263" t="s">
        <v>540</v>
      </c>
      <c r="I100" s="263" t="s">
        <v>540</v>
      </c>
      <c r="J100" s="263" t="s">
        <v>540</v>
      </c>
      <c r="K100" s="263" t="s">
        <v>540</v>
      </c>
      <c r="L100" s="264" t="s">
        <v>535</v>
      </c>
      <c r="M100" s="265" t="s">
        <v>521</v>
      </c>
      <c r="N100" s="264" t="s">
        <v>535</v>
      </c>
      <c r="O100" s="264" t="s">
        <v>535</v>
      </c>
      <c r="P100" s="264" t="s">
        <v>535</v>
      </c>
      <c r="Q100" s="266" t="s">
        <v>529</v>
      </c>
      <c r="R100" s="263" t="s">
        <v>540</v>
      </c>
      <c r="S100" s="263" t="s">
        <v>540</v>
      </c>
      <c r="T100" s="266" t="s">
        <v>529</v>
      </c>
      <c r="U100" s="266" t="s">
        <v>529</v>
      </c>
      <c r="V100" s="266" t="s">
        <v>529</v>
      </c>
      <c r="W100" s="266" t="s">
        <v>529</v>
      </c>
      <c r="X100" s="263" t="s">
        <v>540</v>
      </c>
      <c r="Y100" s="263" t="s">
        <v>540</v>
      </c>
      <c r="Z100" s="266" t="s">
        <v>529</v>
      </c>
      <c r="AA100" s="415" t="s">
        <v>548</v>
      </c>
      <c r="AB100" s="415" t="s">
        <v>548</v>
      </c>
      <c r="AC100" s="267" t="s">
        <v>527</v>
      </c>
      <c r="AD100" s="268" t="s">
        <v>523</v>
      </c>
      <c r="AE100" s="269" t="s">
        <v>559</v>
      </c>
    </row>
    <row r="101" spans="1:43" s="155" customFormat="1" ht="74.25">
      <c r="A101" s="270" t="s">
        <v>616</v>
      </c>
      <c r="B101" s="7" t="s">
        <v>505</v>
      </c>
      <c r="C101" s="7" t="s">
        <v>66</v>
      </c>
      <c r="D101" s="7" t="s">
        <v>67</v>
      </c>
      <c r="E101" s="7" t="s">
        <v>68</v>
      </c>
      <c r="F101" s="7" t="s">
        <v>69</v>
      </c>
      <c r="G101" s="7" t="s">
        <v>70</v>
      </c>
      <c r="H101" s="7" t="s">
        <v>71</v>
      </c>
      <c r="I101" s="70" t="s">
        <v>72</v>
      </c>
      <c r="J101" s="70" t="s">
        <v>73</v>
      </c>
      <c r="K101" s="144" t="s">
        <v>74</v>
      </c>
      <c r="L101" s="7" t="s">
        <v>75</v>
      </c>
      <c r="M101" s="7" t="s">
        <v>77</v>
      </c>
      <c r="N101" s="7" t="s">
        <v>78</v>
      </c>
      <c r="O101" s="7" t="s">
        <v>79</v>
      </c>
      <c r="P101" s="7" t="s">
        <v>80</v>
      </c>
      <c r="Q101" s="7" t="s">
        <v>81</v>
      </c>
      <c r="R101" s="70" t="s">
        <v>82</v>
      </c>
      <c r="S101" s="70" t="s">
        <v>83</v>
      </c>
      <c r="T101" s="7" t="s">
        <v>84</v>
      </c>
      <c r="U101" s="8" t="s">
        <v>85</v>
      </c>
      <c r="V101" s="7" t="s">
        <v>86</v>
      </c>
      <c r="W101" s="7" t="s">
        <v>87</v>
      </c>
      <c r="X101" s="7" t="s">
        <v>88</v>
      </c>
      <c r="Y101" s="7" t="s">
        <v>89</v>
      </c>
      <c r="Z101" s="7" t="s">
        <v>90</v>
      </c>
      <c r="AA101" s="7" t="s">
        <v>91</v>
      </c>
      <c r="AB101" s="7" t="s">
        <v>92</v>
      </c>
      <c r="AC101" s="7" t="s">
        <v>93</v>
      </c>
      <c r="AD101" s="7" t="s">
        <v>94</v>
      </c>
      <c r="AE101" s="7" t="s">
        <v>95</v>
      </c>
      <c r="AG101" s="517" t="s">
        <v>252</v>
      </c>
      <c r="AH101" s="518"/>
      <c r="AI101" s="518"/>
      <c r="AJ101" s="518"/>
      <c r="AK101" s="518"/>
      <c r="AL101" s="518"/>
      <c r="AM101" s="518"/>
      <c r="AN101" s="518"/>
      <c r="AO101" s="518"/>
      <c r="AP101" s="518"/>
      <c r="AQ101" s="519"/>
    </row>
    <row r="102" spans="1:43" s="224" customFormat="1">
      <c r="A102" s="271" t="s">
        <v>617</v>
      </c>
      <c r="B102" s="390">
        <f>SUMIFS(D50:D91,$A$50:$A$91,$A$102)</f>
        <v>59450881202.165741</v>
      </c>
      <c r="C102" s="284">
        <f>SUMIFS(E50:E91,$A$50:$A$91,$A$102)</f>
        <v>0</v>
      </c>
      <c r="D102" s="284">
        <f t="shared" ref="D102:AC102" si="1">SUMIFS(F50:F91,$A$50:$A$91,$A$102)</f>
        <v>0</v>
      </c>
      <c r="E102" s="284">
        <f t="shared" si="1"/>
        <v>0</v>
      </c>
      <c r="F102" s="284">
        <f t="shared" si="1"/>
        <v>0</v>
      </c>
      <c r="G102" s="284">
        <f t="shared" si="1"/>
        <v>0</v>
      </c>
      <c r="H102" s="284">
        <f t="shared" si="1"/>
        <v>0</v>
      </c>
      <c r="I102" s="284">
        <f t="shared" si="1"/>
        <v>0</v>
      </c>
      <c r="J102" s="284">
        <f t="shared" si="1"/>
        <v>0</v>
      </c>
      <c r="K102" s="284">
        <f t="shared" si="1"/>
        <v>0</v>
      </c>
      <c r="L102" s="284">
        <f t="shared" si="1"/>
        <v>0</v>
      </c>
      <c r="M102" s="284">
        <f t="shared" si="1"/>
        <v>0</v>
      </c>
      <c r="N102" s="284">
        <f t="shared" si="1"/>
        <v>1159358530640.8188</v>
      </c>
      <c r="O102" s="284">
        <f t="shared" si="1"/>
        <v>0</v>
      </c>
      <c r="P102" s="284">
        <f t="shared" si="1"/>
        <v>4366039958927.293</v>
      </c>
      <c r="Q102" s="284">
        <f t="shared" si="1"/>
        <v>475607049617.32593</v>
      </c>
      <c r="R102" s="284">
        <f t="shared" si="1"/>
        <v>0</v>
      </c>
      <c r="S102" s="284">
        <f t="shared" si="1"/>
        <v>0</v>
      </c>
      <c r="T102" s="284">
        <f t="shared" si="1"/>
        <v>0</v>
      </c>
      <c r="U102" s="284">
        <f t="shared" si="1"/>
        <v>0</v>
      </c>
      <c r="V102" s="284">
        <f t="shared" si="1"/>
        <v>0</v>
      </c>
      <c r="W102" s="284">
        <f t="shared" si="1"/>
        <v>0</v>
      </c>
      <c r="X102" s="284">
        <f t="shared" si="1"/>
        <v>285363092389.84839</v>
      </c>
      <c r="Y102" s="284">
        <f t="shared" si="1"/>
        <v>0</v>
      </c>
      <c r="Z102" s="284">
        <f t="shared" si="1"/>
        <v>0</v>
      </c>
      <c r="AA102" s="284">
        <f t="shared" si="1"/>
        <v>404731180818.53204</v>
      </c>
      <c r="AB102" s="284">
        <f t="shared" si="1"/>
        <v>0</v>
      </c>
      <c r="AC102" s="284">
        <f t="shared" si="1"/>
        <v>0</v>
      </c>
      <c r="AD102" s="284">
        <f>SUMIFS(AF50:AF91,$A$50:$A$91,$A$102)</f>
        <v>370558582277.89557</v>
      </c>
      <c r="AE102" s="285">
        <f>SUMIFS(AG50:AG91,$A$50:$A$91,$A$102)</f>
        <v>0</v>
      </c>
    </row>
    <row r="103" spans="1:43" s="224" customFormat="1">
      <c r="A103" s="272" t="s">
        <v>611</v>
      </c>
      <c r="B103" s="286">
        <f>SUMIFS(D50:D91,$A$50:$A$91,$A$103)</f>
        <v>0</v>
      </c>
      <c r="C103" s="260">
        <f t="shared" ref="C103:AE103" si="2">SUMIFS(E50:E91,$A$50:$A$91,$A$103)</f>
        <v>0</v>
      </c>
      <c r="D103" s="260">
        <f t="shared" si="2"/>
        <v>0</v>
      </c>
      <c r="E103" s="260">
        <f t="shared" si="2"/>
        <v>0</v>
      </c>
      <c r="F103" s="260">
        <f t="shared" si="2"/>
        <v>0</v>
      </c>
      <c r="G103" s="260">
        <f t="shared" si="2"/>
        <v>0</v>
      </c>
      <c r="H103" s="260">
        <f t="shared" si="2"/>
        <v>0</v>
      </c>
      <c r="I103" s="260">
        <f t="shared" si="2"/>
        <v>0</v>
      </c>
      <c r="J103" s="260">
        <f t="shared" si="2"/>
        <v>0</v>
      </c>
      <c r="K103" s="260">
        <f t="shared" si="2"/>
        <v>0</v>
      </c>
      <c r="L103" s="260">
        <f t="shared" si="2"/>
        <v>0</v>
      </c>
      <c r="M103" s="260">
        <f t="shared" si="2"/>
        <v>0</v>
      </c>
      <c r="N103" s="260">
        <f t="shared" si="2"/>
        <v>0</v>
      </c>
      <c r="O103" s="260">
        <f t="shared" si="2"/>
        <v>0</v>
      </c>
      <c r="P103" s="260">
        <f t="shared" si="2"/>
        <v>0</v>
      </c>
      <c r="Q103" s="260">
        <f t="shared" si="2"/>
        <v>0</v>
      </c>
      <c r="R103" s="260">
        <f t="shared" si="2"/>
        <v>0</v>
      </c>
      <c r="S103" s="260">
        <f t="shared" si="2"/>
        <v>0</v>
      </c>
      <c r="T103" s="260">
        <f t="shared" si="2"/>
        <v>0</v>
      </c>
      <c r="U103" s="260">
        <f t="shared" si="2"/>
        <v>0</v>
      </c>
      <c r="V103" s="260">
        <f t="shared" si="2"/>
        <v>0</v>
      </c>
      <c r="W103" s="260">
        <f t="shared" si="2"/>
        <v>0</v>
      </c>
      <c r="X103" s="260">
        <f t="shared" si="2"/>
        <v>0</v>
      </c>
      <c r="Y103" s="260">
        <f t="shared" si="2"/>
        <v>0</v>
      </c>
      <c r="Z103" s="260">
        <f t="shared" si="2"/>
        <v>0</v>
      </c>
      <c r="AA103" s="260">
        <f t="shared" si="2"/>
        <v>0</v>
      </c>
      <c r="AB103" s="260">
        <f t="shared" si="2"/>
        <v>0</v>
      </c>
      <c r="AC103" s="260">
        <f t="shared" si="2"/>
        <v>167768344686.24545</v>
      </c>
      <c r="AD103" s="260">
        <f t="shared" si="2"/>
        <v>1398978073.0565119</v>
      </c>
      <c r="AE103" s="287">
        <f t="shared" si="2"/>
        <v>0</v>
      </c>
    </row>
    <row r="104" spans="1:43" s="224" customFormat="1">
      <c r="A104" s="272" t="s">
        <v>618</v>
      </c>
      <c r="B104" s="286">
        <f>SUMIFS(D50:D91,$A$50:$A$91,$A$104)</f>
        <v>0</v>
      </c>
      <c r="C104" s="260">
        <f t="shared" ref="C104:AE104" si="3">SUMIFS(E50:E91,$A$50:$A$91,$A$104)</f>
        <v>0</v>
      </c>
      <c r="D104" s="260">
        <f t="shared" si="3"/>
        <v>0</v>
      </c>
      <c r="E104" s="260">
        <f t="shared" si="3"/>
        <v>0</v>
      </c>
      <c r="F104" s="260">
        <f t="shared" si="3"/>
        <v>0</v>
      </c>
      <c r="G104" s="260">
        <f t="shared" si="3"/>
        <v>0</v>
      </c>
      <c r="H104" s="260">
        <f t="shared" si="3"/>
        <v>0</v>
      </c>
      <c r="I104" s="260">
        <f t="shared" si="3"/>
        <v>0</v>
      </c>
      <c r="J104" s="260">
        <f t="shared" si="3"/>
        <v>0</v>
      </c>
      <c r="K104" s="260">
        <f t="shared" si="3"/>
        <v>0</v>
      </c>
      <c r="L104" s="260">
        <f t="shared" si="3"/>
        <v>0</v>
      </c>
      <c r="M104" s="260">
        <f t="shared" si="3"/>
        <v>0</v>
      </c>
      <c r="N104" s="260">
        <f t="shared" si="3"/>
        <v>0</v>
      </c>
      <c r="O104" s="260">
        <f t="shared" si="3"/>
        <v>0</v>
      </c>
      <c r="P104" s="260">
        <f t="shared" si="3"/>
        <v>0</v>
      </c>
      <c r="Q104" s="260">
        <f t="shared" si="3"/>
        <v>0</v>
      </c>
      <c r="R104" s="260">
        <f t="shared" si="3"/>
        <v>0</v>
      </c>
      <c r="S104" s="260">
        <f t="shared" si="3"/>
        <v>0</v>
      </c>
      <c r="T104" s="260">
        <f t="shared" si="3"/>
        <v>0</v>
      </c>
      <c r="U104" s="260">
        <f t="shared" si="3"/>
        <v>0</v>
      </c>
      <c r="V104" s="260">
        <f t="shared" si="3"/>
        <v>0</v>
      </c>
      <c r="W104" s="260">
        <f t="shared" si="3"/>
        <v>0</v>
      </c>
      <c r="X104" s="260">
        <f t="shared" si="3"/>
        <v>0</v>
      </c>
      <c r="Y104" s="260">
        <f t="shared" si="3"/>
        <v>0</v>
      </c>
      <c r="Z104" s="260">
        <f t="shared" si="3"/>
        <v>0</v>
      </c>
      <c r="AA104" s="260">
        <f t="shared" si="3"/>
        <v>0</v>
      </c>
      <c r="AB104" s="260">
        <f t="shared" si="3"/>
        <v>0</v>
      </c>
      <c r="AC104" s="260">
        <f t="shared" si="3"/>
        <v>660671979175.06506</v>
      </c>
      <c r="AD104" s="260">
        <f t="shared" si="3"/>
        <v>1023642492.4803745</v>
      </c>
      <c r="AE104" s="287">
        <f t="shared" si="3"/>
        <v>0</v>
      </c>
    </row>
    <row r="105" spans="1:43" s="224" customFormat="1">
      <c r="A105" s="272" t="s">
        <v>619</v>
      </c>
      <c r="B105" s="286">
        <f>SUMIFS(D50:D91,$A$50:$A$91,$A$105)</f>
        <v>0</v>
      </c>
      <c r="C105" s="260">
        <f t="shared" ref="C105:AE105" si="4">SUMIFS(E50:E91,$A$50:$A$91,$A$105)</f>
        <v>0</v>
      </c>
      <c r="D105" s="260">
        <f t="shared" si="4"/>
        <v>0</v>
      </c>
      <c r="E105" s="260">
        <f t="shared" si="4"/>
        <v>0</v>
      </c>
      <c r="F105" s="260">
        <f t="shared" si="4"/>
        <v>0</v>
      </c>
      <c r="G105" s="260">
        <f t="shared" si="4"/>
        <v>0</v>
      </c>
      <c r="H105" s="260">
        <f t="shared" si="4"/>
        <v>0</v>
      </c>
      <c r="I105" s="260">
        <f t="shared" si="4"/>
        <v>0</v>
      </c>
      <c r="J105" s="260">
        <f t="shared" si="4"/>
        <v>0</v>
      </c>
      <c r="K105" s="260">
        <f t="shared" si="4"/>
        <v>0</v>
      </c>
      <c r="L105" s="260">
        <f t="shared" si="4"/>
        <v>0</v>
      </c>
      <c r="M105" s="260">
        <f t="shared" si="4"/>
        <v>0</v>
      </c>
      <c r="N105" s="260">
        <f t="shared" si="4"/>
        <v>0</v>
      </c>
      <c r="O105" s="260">
        <f t="shared" si="4"/>
        <v>0</v>
      </c>
      <c r="P105" s="260">
        <f t="shared" si="4"/>
        <v>0</v>
      </c>
      <c r="Q105" s="260">
        <f t="shared" si="4"/>
        <v>0</v>
      </c>
      <c r="R105" s="260">
        <f t="shared" si="4"/>
        <v>0</v>
      </c>
      <c r="S105" s="260">
        <f t="shared" si="4"/>
        <v>0</v>
      </c>
      <c r="T105" s="260">
        <f t="shared" si="4"/>
        <v>0</v>
      </c>
      <c r="U105" s="260">
        <f t="shared" si="4"/>
        <v>0</v>
      </c>
      <c r="V105" s="260">
        <f t="shared" si="4"/>
        <v>0</v>
      </c>
      <c r="W105" s="260">
        <f t="shared" si="4"/>
        <v>0</v>
      </c>
      <c r="X105" s="260">
        <f t="shared" si="4"/>
        <v>0</v>
      </c>
      <c r="Y105" s="260">
        <f t="shared" si="4"/>
        <v>0</v>
      </c>
      <c r="Z105" s="260">
        <f t="shared" si="4"/>
        <v>0</v>
      </c>
      <c r="AA105" s="260">
        <f t="shared" si="4"/>
        <v>0</v>
      </c>
      <c r="AB105" s="260">
        <f t="shared" si="4"/>
        <v>0</v>
      </c>
      <c r="AC105" s="260">
        <f t="shared" si="4"/>
        <v>573087629024.2627</v>
      </c>
      <c r="AD105" s="260">
        <f t="shared" si="4"/>
        <v>37397072391.949684</v>
      </c>
      <c r="AE105" s="287">
        <f t="shared" si="4"/>
        <v>0</v>
      </c>
    </row>
    <row r="106" spans="1:43" s="224" customFormat="1">
      <c r="A106" s="272" t="s">
        <v>620</v>
      </c>
      <c r="B106" s="286">
        <f>SUMIFS(D50:D91,$A$50:$A$91,$A$106)</f>
        <v>0</v>
      </c>
      <c r="C106" s="260">
        <f t="shared" ref="C106:AE106" si="5">SUMIFS(E50:E91,$A$50:$A$91,$A$106)</f>
        <v>0</v>
      </c>
      <c r="D106" s="260">
        <f t="shared" si="5"/>
        <v>0</v>
      </c>
      <c r="E106" s="260">
        <f t="shared" si="5"/>
        <v>0</v>
      </c>
      <c r="F106" s="260">
        <f t="shared" si="5"/>
        <v>0</v>
      </c>
      <c r="G106" s="260">
        <f t="shared" si="5"/>
        <v>0</v>
      </c>
      <c r="H106" s="260">
        <f t="shared" si="5"/>
        <v>0</v>
      </c>
      <c r="I106" s="260">
        <f t="shared" si="5"/>
        <v>0</v>
      </c>
      <c r="J106" s="260">
        <f t="shared" si="5"/>
        <v>0</v>
      </c>
      <c r="K106" s="260">
        <f t="shared" si="5"/>
        <v>0</v>
      </c>
      <c r="L106" s="260">
        <f t="shared" si="5"/>
        <v>0</v>
      </c>
      <c r="M106" s="260">
        <f t="shared" si="5"/>
        <v>0</v>
      </c>
      <c r="N106" s="260">
        <f t="shared" si="5"/>
        <v>0</v>
      </c>
      <c r="O106" s="260">
        <f t="shared" si="5"/>
        <v>0</v>
      </c>
      <c r="P106" s="260">
        <f t="shared" si="5"/>
        <v>0</v>
      </c>
      <c r="Q106" s="260">
        <f t="shared" si="5"/>
        <v>0</v>
      </c>
      <c r="R106" s="260">
        <f t="shared" si="5"/>
        <v>0</v>
      </c>
      <c r="S106" s="260">
        <f t="shared" si="5"/>
        <v>0</v>
      </c>
      <c r="T106" s="260">
        <f t="shared" si="5"/>
        <v>0</v>
      </c>
      <c r="U106" s="260">
        <f t="shared" si="5"/>
        <v>0</v>
      </c>
      <c r="V106" s="260">
        <f t="shared" si="5"/>
        <v>0</v>
      </c>
      <c r="W106" s="260">
        <f t="shared" si="5"/>
        <v>0</v>
      </c>
      <c r="X106" s="260">
        <f t="shared" si="5"/>
        <v>0</v>
      </c>
      <c r="Y106" s="260">
        <f t="shared" si="5"/>
        <v>0</v>
      </c>
      <c r="Z106" s="260">
        <f t="shared" si="5"/>
        <v>0</v>
      </c>
      <c r="AA106" s="260">
        <f t="shared" si="5"/>
        <v>0</v>
      </c>
      <c r="AB106" s="260">
        <f t="shared" si="5"/>
        <v>0</v>
      </c>
      <c r="AC106" s="260">
        <f t="shared" si="5"/>
        <v>0</v>
      </c>
      <c r="AD106" s="260">
        <f t="shared" si="5"/>
        <v>102261884998.78941</v>
      </c>
      <c r="AE106" s="287">
        <f t="shared" si="5"/>
        <v>0</v>
      </c>
    </row>
    <row r="107" spans="1:43" s="224" customFormat="1">
      <c r="A107" s="272" t="s">
        <v>621</v>
      </c>
      <c r="B107" s="286">
        <f>SUMIFS(D50:D91,$A$50:$A$91,$A$107)</f>
        <v>1752796518403.2334</v>
      </c>
      <c r="C107" s="260">
        <f t="shared" ref="C107:AE107" si="6">SUMIFS(E50:E91,$A$50:$A$91,$A$107)</f>
        <v>0</v>
      </c>
      <c r="D107" s="260">
        <f t="shared" si="6"/>
        <v>0</v>
      </c>
      <c r="E107" s="260">
        <f t="shared" si="6"/>
        <v>0</v>
      </c>
      <c r="F107" s="260">
        <f t="shared" si="6"/>
        <v>0</v>
      </c>
      <c r="G107" s="260">
        <f t="shared" si="6"/>
        <v>0</v>
      </c>
      <c r="H107" s="260">
        <f t="shared" si="6"/>
        <v>0</v>
      </c>
      <c r="I107" s="260">
        <f t="shared" si="6"/>
        <v>0</v>
      </c>
      <c r="J107" s="260">
        <f t="shared" si="6"/>
        <v>0</v>
      </c>
      <c r="K107" s="260">
        <f t="shared" si="6"/>
        <v>1058942209928.9196</v>
      </c>
      <c r="L107" s="260">
        <f t="shared" si="6"/>
        <v>0</v>
      </c>
      <c r="M107" s="260">
        <f t="shared" si="6"/>
        <v>0</v>
      </c>
      <c r="N107" s="260">
        <f t="shared" si="6"/>
        <v>200879904893.78085</v>
      </c>
      <c r="O107" s="260">
        <f t="shared" si="6"/>
        <v>0</v>
      </c>
      <c r="P107" s="260">
        <f t="shared" si="6"/>
        <v>865014914326.10352</v>
      </c>
      <c r="Q107" s="260">
        <f t="shared" si="6"/>
        <v>58541340599.629135</v>
      </c>
      <c r="R107" s="260">
        <f t="shared" si="6"/>
        <v>0</v>
      </c>
      <c r="S107" s="260">
        <f t="shared" si="6"/>
        <v>0</v>
      </c>
      <c r="T107" s="260">
        <f t="shared" si="6"/>
        <v>0</v>
      </c>
      <c r="U107" s="260">
        <f t="shared" si="6"/>
        <v>0</v>
      </c>
      <c r="V107" s="260">
        <f t="shared" si="6"/>
        <v>0</v>
      </c>
      <c r="W107" s="260">
        <f t="shared" si="6"/>
        <v>0</v>
      </c>
      <c r="X107" s="260">
        <f t="shared" si="6"/>
        <v>53567360418.11203</v>
      </c>
      <c r="Y107" s="260">
        <f t="shared" si="6"/>
        <v>0</v>
      </c>
      <c r="Z107" s="260">
        <f t="shared" si="6"/>
        <v>4003950490.5058041</v>
      </c>
      <c r="AA107" s="260">
        <f t="shared" si="6"/>
        <v>3474516336674.7568</v>
      </c>
      <c r="AB107" s="260">
        <f t="shared" si="6"/>
        <v>418952934486.50604</v>
      </c>
      <c r="AC107" s="260">
        <f t="shared" si="6"/>
        <v>4906350164756.2783</v>
      </c>
      <c r="AD107" s="260">
        <f t="shared" si="6"/>
        <v>6174850364556.5303</v>
      </c>
      <c r="AE107" s="287">
        <f t="shared" si="6"/>
        <v>0</v>
      </c>
    </row>
    <row r="108" spans="1:43" s="224" customFormat="1">
      <c r="A108" s="272" t="s">
        <v>622</v>
      </c>
      <c r="B108" s="286">
        <f>SUMIFS(D50:D91,$A$50:$A$91,$A$108)</f>
        <v>3696994588585.0713</v>
      </c>
      <c r="C108" s="260">
        <f t="shared" ref="C108:AE108" si="7">SUMIFS(E50:E91,$A$50:$A$91,$A$108)</f>
        <v>0</v>
      </c>
      <c r="D108" s="260">
        <f t="shared" si="7"/>
        <v>0</v>
      </c>
      <c r="E108" s="260">
        <f t="shared" si="7"/>
        <v>0</v>
      </c>
      <c r="F108" s="260">
        <f t="shared" si="7"/>
        <v>0</v>
      </c>
      <c r="G108" s="260">
        <f t="shared" si="7"/>
        <v>0</v>
      </c>
      <c r="H108" s="260">
        <f t="shared" si="7"/>
        <v>0</v>
      </c>
      <c r="I108" s="260">
        <f t="shared" si="7"/>
        <v>0</v>
      </c>
      <c r="J108" s="260">
        <f t="shared" si="7"/>
        <v>0</v>
      </c>
      <c r="K108" s="260">
        <f t="shared" si="7"/>
        <v>192534947259.80386</v>
      </c>
      <c r="L108" s="260">
        <f t="shared" si="7"/>
        <v>0</v>
      </c>
      <c r="M108" s="260">
        <f t="shared" si="7"/>
        <v>0</v>
      </c>
      <c r="N108" s="260">
        <f t="shared" si="7"/>
        <v>876918046363.23743</v>
      </c>
      <c r="O108" s="260">
        <f t="shared" si="7"/>
        <v>2081146216.2842584</v>
      </c>
      <c r="P108" s="260">
        <f t="shared" si="7"/>
        <v>1008340972255.3796</v>
      </c>
      <c r="Q108" s="260">
        <f t="shared" si="7"/>
        <v>20196762506.872059</v>
      </c>
      <c r="R108" s="260">
        <f t="shared" si="7"/>
        <v>0</v>
      </c>
      <c r="S108" s="260">
        <f t="shared" si="7"/>
        <v>0</v>
      </c>
      <c r="T108" s="260">
        <f t="shared" si="7"/>
        <v>0</v>
      </c>
      <c r="U108" s="260">
        <f t="shared" si="7"/>
        <v>0</v>
      </c>
      <c r="V108" s="260">
        <f t="shared" si="7"/>
        <v>0</v>
      </c>
      <c r="W108" s="260">
        <f t="shared" si="7"/>
        <v>0</v>
      </c>
      <c r="X108" s="260">
        <f t="shared" si="7"/>
        <v>25208169608.523296</v>
      </c>
      <c r="Y108" s="260">
        <f t="shared" si="7"/>
        <v>0</v>
      </c>
      <c r="Z108" s="260">
        <f t="shared" si="7"/>
        <v>1715978781.6453474</v>
      </c>
      <c r="AA108" s="260">
        <f t="shared" si="7"/>
        <v>1126870163245.8672</v>
      </c>
      <c r="AB108" s="260">
        <f t="shared" si="7"/>
        <v>135876627401.02896</v>
      </c>
      <c r="AC108" s="260">
        <f t="shared" si="7"/>
        <v>7894676541604.751</v>
      </c>
      <c r="AD108" s="260">
        <f t="shared" si="7"/>
        <v>5141517389814.0088</v>
      </c>
      <c r="AE108" s="287">
        <f t="shared" si="7"/>
        <v>0</v>
      </c>
    </row>
    <row r="109" spans="1:43" s="224" customFormat="1">
      <c r="A109" s="272" t="s">
        <v>623</v>
      </c>
      <c r="B109" s="286">
        <f>SUMIFS(D50:D91,$A$50:$A$91,$A$109)</f>
        <v>161218999382.74146</v>
      </c>
      <c r="C109" s="260">
        <f t="shared" ref="C109:AE109" si="8">SUMIFS(E50:E91,$A$50:$A$91,$A$109)</f>
        <v>0</v>
      </c>
      <c r="D109" s="260">
        <f t="shared" si="8"/>
        <v>0</v>
      </c>
      <c r="E109" s="260">
        <f t="shared" si="8"/>
        <v>0</v>
      </c>
      <c r="F109" s="260">
        <f t="shared" si="8"/>
        <v>0</v>
      </c>
      <c r="G109" s="260">
        <f t="shared" si="8"/>
        <v>15274136597.584534</v>
      </c>
      <c r="H109" s="260">
        <f t="shared" si="8"/>
        <v>0</v>
      </c>
      <c r="I109" s="260">
        <f t="shared" si="8"/>
        <v>0</v>
      </c>
      <c r="J109" s="260">
        <f t="shared" si="8"/>
        <v>0</v>
      </c>
      <c r="K109" s="260">
        <f t="shared" si="8"/>
        <v>96267473629.901932</v>
      </c>
      <c r="L109" s="260">
        <f t="shared" si="8"/>
        <v>0</v>
      </c>
      <c r="M109" s="260">
        <f t="shared" si="8"/>
        <v>0</v>
      </c>
      <c r="N109" s="260">
        <f t="shared" si="8"/>
        <v>225989893005.50354</v>
      </c>
      <c r="O109" s="260">
        <f t="shared" si="8"/>
        <v>0</v>
      </c>
      <c r="P109" s="260">
        <f t="shared" si="8"/>
        <v>257986904272.69745</v>
      </c>
      <c r="Q109" s="260">
        <f t="shared" si="8"/>
        <v>16976988773.892447</v>
      </c>
      <c r="R109" s="260">
        <f t="shared" si="8"/>
        <v>0</v>
      </c>
      <c r="S109" s="260">
        <f t="shared" si="8"/>
        <v>0</v>
      </c>
      <c r="T109" s="260">
        <f t="shared" si="8"/>
        <v>0</v>
      </c>
      <c r="U109" s="260">
        <f t="shared" si="8"/>
        <v>0</v>
      </c>
      <c r="V109" s="260">
        <f t="shared" si="8"/>
        <v>0</v>
      </c>
      <c r="W109" s="260">
        <f t="shared" si="8"/>
        <v>0</v>
      </c>
      <c r="X109" s="260">
        <f t="shared" si="8"/>
        <v>3151021201.0654116</v>
      </c>
      <c r="Y109" s="260">
        <f t="shared" si="8"/>
        <v>0</v>
      </c>
      <c r="Z109" s="260">
        <f t="shared" si="8"/>
        <v>0</v>
      </c>
      <c r="AA109" s="260">
        <f t="shared" si="8"/>
        <v>939058469371.55493</v>
      </c>
      <c r="AB109" s="260">
        <f t="shared" si="8"/>
        <v>113230522834.1907</v>
      </c>
      <c r="AC109" s="260">
        <f t="shared" si="8"/>
        <v>174215119774.04718</v>
      </c>
      <c r="AD109" s="260">
        <f t="shared" si="8"/>
        <v>1748006041575.9036</v>
      </c>
      <c r="AE109" s="287">
        <f t="shared" si="8"/>
        <v>0</v>
      </c>
    </row>
    <row r="110" spans="1:43" s="224" customFormat="1">
      <c r="A110" s="272" t="s">
        <v>624</v>
      </c>
      <c r="B110" s="286">
        <f>SUMIFS(D50:D91,$A$50:$A$91,$A$110)</f>
        <v>2716429715627.022</v>
      </c>
      <c r="C110" s="260">
        <f t="shared" ref="C110:AE110" si="9">SUMIFS(E50:E91,$A$50:$A$91,$A$110)</f>
        <v>0</v>
      </c>
      <c r="D110" s="260">
        <f t="shared" si="9"/>
        <v>0</v>
      </c>
      <c r="E110" s="260">
        <f t="shared" si="9"/>
        <v>0</v>
      </c>
      <c r="F110" s="260">
        <f t="shared" si="9"/>
        <v>0</v>
      </c>
      <c r="G110" s="260">
        <f t="shared" si="9"/>
        <v>5091378865.8615026</v>
      </c>
      <c r="H110" s="260">
        <f t="shared" si="9"/>
        <v>0</v>
      </c>
      <c r="I110" s="260">
        <f t="shared" si="9"/>
        <v>0</v>
      </c>
      <c r="J110" s="260">
        <f t="shared" si="9"/>
        <v>0</v>
      </c>
      <c r="K110" s="260">
        <f t="shared" si="9"/>
        <v>192534947259.80386</v>
      </c>
      <c r="L110" s="260">
        <f t="shared" si="9"/>
        <v>0</v>
      </c>
      <c r="M110" s="260">
        <f t="shared" si="9"/>
        <v>0</v>
      </c>
      <c r="N110" s="260">
        <f t="shared" si="9"/>
        <v>681832754110.62305</v>
      </c>
      <c r="O110" s="260">
        <f t="shared" si="9"/>
        <v>1040573108.1421325</v>
      </c>
      <c r="P110" s="260">
        <f t="shared" si="9"/>
        <v>504170486127.68915</v>
      </c>
      <c r="Q110" s="260">
        <f t="shared" si="9"/>
        <v>272217233788.27545</v>
      </c>
      <c r="R110" s="260">
        <f t="shared" si="9"/>
        <v>0</v>
      </c>
      <c r="S110" s="260">
        <f t="shared" si="9"/>
        <v>0</v>
      </c>
      <c r="T110" s="260">
        <f t="shared" si="9"/>
        <v>0</v>
      </c>
      <c r="U110" s="260">
        <f t="shared" si="9"/>
        <v>0</v>
      </c>
      <c r="V110" s="260">
        <f t="shared" si="9"/>
        <v>0</v>
      </c>
      <c r="W110" s="260">
        <f t="shared" si="9"/>
        <v>0</v>
      </c>
      <c r="X110" s="260">
        <f t="shared" si="9"/>
        <v>40963275613.850365</v>
      </c>
      <c r="Y110" s="260">
        <f t="shared" si="9"/>
        <v>0</v>
      </c>
      <c r="Z110" s="260">
        <f t="shared" si="9"/>
        <v>2287971708.8604617</v>
      </c>
      <c r="AA110" s="260">
        <f t="shared" si="9"/>
        <v>2159834479554.5793</v>
      </c>
      <c r="AB110" s="260">
        <f t="shared" si="9"/>
        <v>260430202518.63892</v>
      </c>
      <c r="AC110" s="260">
        <f t="shared" si="9"/>
        <v>5229640121667.6182</v>
      </c>
      <c r="AD110" s="260">
        <f t="shared" si="9"/>
        <v>3854525805434.8501</v>
      </c>
      <c r="AE110" s="287">
        <f t="shared" si="9"/>
        <v>4706781579.8643227</v>
      </c>
    </row>
    <row r="111" spans="1:43" s="224" customFormat="1">
      <c r="A111" s="272" t="s">
        <v>612</v>
      </c>
      <c r="B111" s="286">
        <f>SUMIFS(D50:D91,$A$50:$A$91,$A$111)</f>
        <v>173733716229.80371</v>
      </c>
      <c r="C111" s="260">
        <f t="shared" ref="C111:AE111" si="10">SUMIFS(E50:E91,$A$50:$A$91,$A$111)</f>
        <v>0</v>
      </c>
      <c r="D111" s="260">
        <f t="shared" si="10"/>
        <v>0</v>
      </c>
      <c r="E111" s="260">
        <f t="shared" si="10"/>
        <v>0</v>
      </c>
      <c r="F111" s="260">
        <f t="shared" si="10"/>
        <v>0</v>
      </c>
      <c r="G111" s="260">
        <f t="shared" si="10"/>
        <v>0</v>
      </c>
      <c r="H111" s="260">
        <f t="shared" si="10"/>
        <v>0</v>
      </c>
      <c r="I111" s="260">
        <f t="shared" si="10"/>
        <v>0</v>
      </c>
      <c r="J111" s="260">
        <f t="shared" si="10"/>
        <v>0</v>
      </c>
      <c r="K111" s="260">
        <f t="shared" si="10"/>
        <v>0</v>
      </c>
      <c r="L111" s="260">
        <f t="shared" si="10"/>
        <v>0</v>
      </c>
      <c r="M111" s="260">
        <f t="shared" si="10"/>
        <v>733227534826.71094</v>
      </c>
      <c r="N111" s="260">
        <f t="shared" si="10"/>
        <v>40562288488.167381</v>
      </c>
      <c r="O111" s="260">
        <f t="shared" si="10"/>
        <v>0</v>
      </c>
      <c r="P111" s="260">
        <f t="shared" si="10"/>
        <v>89368012591.195877</v>
      </c>
      <c r="Q111" s="260">
        <f t="shared" si="10"/>
        <v>655663014715.84705</v>
      </c>
      <c r="R111" s="260">
        <f t="shared" si="10"/>
        <v>0</v>
      </c>
      <c r="S111" s="260">
        <f t="shared" si="10"/>
        <v>0</v>
      </c>
      <c r="T111" s="260">
        <f t="shared" si="10"/>
        <v>0</v>
      </c>
      <c r="U111" s="260">
        <f t="shared" si="10"/>
        <v>0</v>
      </c>
      <c r="V111" s="260">
        <f t="shared" si="10"/>
        <v>0</v>
      </c>
      <c r="W111" s="260">
        <f t="shared" si="10"/>
        <v>0</v>
      </c>
      <c r="X111" s="260">
        <f t="shared" si="10"/>
        <v>2872155824771.127</v>
      </c>
      <c r="Y111" s="260">
        <f t="shared" si="10"/>
        <v>59567931658306.32</v>
      </c>
      <c r="Z111" s="260">
        <f t="shared" si="10"/>
        <v>21552121504538.352</v>
      </c>
      <c r="AA111" s="260">
        <f t="shared" si="10"/>
        <v>469529234685.77899</v>
      </c>
      <c r="AB111" s="260">
        <f t="shared" si="10"/>
        <v>56615261417.095528</v>
      </c>
      <c r="AC111" s="260">
        <f t="shared" si="10"/>
        <v>15086274117630.609</v>
      </c>
      <c r="AD111" s="260">
        <f t="shared" si="10"/>
        <v>16019936764485.029</v>
      </c>
      <c r="AE111" s="287">
        <f t="shared" si="10"/>
        <v>0</v>
      </c>
    </row>
    <row r="112" spans="1:43" s="224" customFormat="1">
      <c r="A112" s="272" t="s">
        <v>625</v>
      </c>
      <c r="B112" s="286">
        <f>SUMIFS(D50:D91,$A$50:$A$91,$A$112)</f>
        <v>10978351314131.598</v>
      </c>
      <c r="C112" s="260">
        <f t="shared" ref="C112:AE112" si="11">SUMIFS(E50:E91,$A$50:$A$91,$A$112)</f>
        <v>0</v>
      </c>
      <c r="D112" s="260">
        <f t="shared" si="11"/>
        <v>0</v>
      </c>
      <c r="E112" s="260">
        <f t="shared" si="11"/>
        <v>0</v>
      </c>
      <c r="F112" s="260">
        <f t="shared" si="11"/>
        <v>0</v>
      </c>
      <c r="G112" s="260">
        <f t="shared" si="11"/>
        <v>25456894329.307568</v>
      </c>
      <c r="H112" s="260">
        <f t="shared" si="11"/>
        <v>0</v>
      </c>
      <c r="I112" s="260">
        <f t="shared" si="11"/>
        <v>0</v>
      </c>
      <c r="J112" s="260">
        <f t="shared" si="11"/>
        <v>0</v>
      </c>
      <c r="K112" s="260">
        <f t="shared" si="11"/>
        <v>673872315409.31421</v>
      </c>
      <c r="L112" s="260">
        <f t="shared" si="11"/>
        <v>13813154903818.531</v>
      </c>
      <c r="M112" s="260">
        <f t="shared" si="11"/>
        <v>0</v>
      </c>
      <c r="N112" s="260">
        <f t="shared" si="11"/>
        <v>423006722805.17407</v>
      </c>
      <c r="O112" s="260">
        <f t="shared" si="11"/>
        <v>32257766352.406166</v>
      </c>
      <c r="P112" s="260">
        <f t="shared" si="11"/>
        <v>679534133476.44995</v>
      </c>
      <c r="Q112" s="260">
        <f t="shared" si="11"/>
        <v>372030219510.64215</v>
      </c>
      <c r="R112" s="260">
        <f t="shared" si="11"/>
        <v>0</v>
      </c>
      <c r="S112" s="260">
        <f t="shared" si="11"/>
        <v>0</v>
      </c>
      <c r="T112" s="260">
        <f t="shared" si="11"/>
        <v>0</v>
      </c>
      <c r="U112" s="260">
        <f t="shared" si="11"/>
        <v>0</v>
      </c>
      <c r="V112" s="260">
        <f t="shared" si="11"/>
        <v>0</v>
      </c>
      <c r="W112" s="260">
        <f t="shared" si="11"/>
        <v>0</v>
      </c>
      <c r="X112" s="260">
        <f t="shared" si="11"/>
        <v>1025657400946.7935</v>
      </c>
      <c r="Y112" s="260">
        <f t="shared" si="11"/>
        <v>8517004812.4544249</v>
      </c>
      <c r="Z112" s="260">
        <f t="shared" si="11"/>
        <v>17446928265915.447</v>
      </c>
      <c r="AA112" s="260">
        <f t="shared" si="11"/>
        <v>32867046428004.504</v>
      </c>
      <c r="AB112" s="260">
        <f t="shared" si="11"/>
        <v>3963068299196.6831</v>
      </c>
      <c r="AC112" s="260">
        <f t="shared" si="11"/>
        <v>37251868243684.523</v>
      </c>
      <c r="AD112" s="260">
        <f t="shared" si="11"/>
        <v>33964526143331.656</v>
      </c>
      <c r="AE112" s="287">
        <f t="shared" si="11"/>
        <v>3012258743.6691179</v>
      </c>
    </row>
    <row r="113" spans="1:31" s="224" customFormat="1">
      <c r="A113" s="272" t="s">
        <v>626</v>
      </c>
      <c r="B113" s="286">
        <f>SUMIFS(D50:D91,$A$50:$A$91,$A$113)</f>
        <v>1617343112529.1511</v>
      </c>
      <c r="C113" s="260">
        <f t="shared" ref="C113:AE113" si="12">SUMIFS(E50:E91,$A$50:$A$91,$A$113)</f>
        <v>0</v>
      </c>
      <c r="D113" s="260">
        <f t="shared" si="12"/>
        <v>0</v>
      </c>
      <c r="E113" s="260">
        <f t="shared" si="12"/>
        <v>0</v>
      </c>
      <c r="F113" s="260">
        <f t="shared" si="12"/>
        <v>0</v>
      </c>
      <c r="G113" s="260">
        <f t="shared" si="12"/>
        <v>71279304122.06131</v>
      </c>
      <c r="H113" s="260">
        <f t="shared" si="12"/>
        <v>0</v>
      </c>
      <c r="I113" s="260">
        <f t="shared" si="12"/>
        <v>0</v>
      </c>
      <c r="J113" s="260">
        <f t="shared" si="12"/>
        <v>0</v>
      </c>
      <c r="K113" s="260">
        <f t="shared" si="12"/>
        <v>0</v>
      </c>
      <c r="L113" s="260">
        <f t="shared" si="12"/>
        <v>0</v>
      </c>
      <c r="M113" s="260">
        <f t="shared" si="12"/>
        <v>0</v>
      </c>
      <c r="N113" s="260">
        <f t="shared" si="12"/>
        <v>523446675252.06458</v>
      </c>
      <c r="O113" s="260">
        <f t="shared" si="12"/>
        <v>7284011756.9949245</v>
      </c>
      <c r="P113" s="260">
        <f t="shared" si="12"/>
        <v>504170486127.69061</v>
      </c>
      <c r="Q113" s="260">
        <f t="shared" si="12"/>
        <v>78445396403.503036</v>
      </c>
      <c r="R113" s="260">
        <f t="shared" si="12"/>
        <v>0</v>
      </c>
      <c r="S113" s="260">
        <f t="shared" si="12"/>
        <v>0</v>
      </c>
      <c r="T113" s="260">
        <f t="shared" si="12"/>
        <v>0</v>
      </c>
      <c r="U113" s="260">
        <f t="shared" si="12"/>
        <v>0</v>
      </c>
      <c r="V113" s="260">
        <f t="shared" si="12"/>
        <v>0</v>
      </c>
      <c r="W113" s="260">
        <f t="shared" si="12"/>
        <v>0</v>
      </c>
      <c r="X113" s="260">
        <f t="shared" si="12"/>
        <v>17330616605.859798</v>
      </c>
      <c r="Y113" s="260">
        <f t="shared" si="12"/>
        <v>4258502406.2272329</v>
      </c>
      <c r="Z113" s="260">
        <f t="shared" si="12"/>
        <v>38895519050.627846</v>
      </c>
      <c r="AA113" s="260">
        <f t="shared" si="12"/>
        <v>1220776010183.0249</v>
      </c>
      <c r="AB113" s="260">
        <f t="shared" si="12"/>
        <v>147199679684.44827</v>
      </c>
      <c r="AC113" s="260">
        <f t="shared" si="12"/>
        <v>746484714630.03101</v>
      </c>
      <c r="AD113" s="260">
        <f t="shared" si="12"/>
        <v>10836825368059.9</v>
      </c>
      <c r="AE113" s="287">
        <f t="shared" si="12"/>
        <v>818747812.6808573</v>
      </c>
    </row>
    <row r="114" spans="1:31" s="224" customFormat="1">
      <c r="A114" s="272" t="s">
        <v>627</v>
      </c>
      <c r="B114" s="286">
        <f>SUMIFS(D50:D91,$A$50:$A$91,$A$114)</f>
        <v>1250735524891.6787</v>
      </c>
      <c r="C114" s="260">
        <f t="shared" ref="C114:AE114" si="13">SUMIFS(E50:E91,$A$50:$A$91,$A$114)</f>
        <v>0</v>
      </c>
      <c r="D114" s="260">
        <f t="shared" si="13"/>
        <v>0</v>
      </c>
      <c r="E114" s="260">
        <f t="shared" si="13"/>
        <v>0</v>
      </c>
      <c r="F114" s="260">
        <f t="shared" si="13"/>
        <v>0</v>
      </c>
      <c r="G114" s="260">
        <f t="shared" si="13"/>
        <v>537140470348.38898</v>
      </c>
      <c r="H114" s="260">
        <f t="shared" si="13"/>
        <v>0</v>
      </c>
      <c r="I114" s="260">
        <f t="shared" si="13"/>
        <v>0</v>
      </c>
      <c r="J114" s="260">
        <f t="shared" si="13"/>
        <v>0</v>
      </c>
      <c r="K114" s="260">
        <f t="shared" si="13"/>
        <v>96267473629.901932</v>
      </c>
      <c r="L114" s="260">
        <f t="shared" si="13"/>
        <v>9575843954.120306</v>
      </c>
      <c r="M114" s="260">
        <f t="shared" si="13"/>
        <v>0</v>
      </c>
      <c r="N114" s="260">
        <f t="shared" si="13"/>
        <v>225989893005.50363</v>
      </c>
      <c r="O114" s="260">
        <f t="shared" si="13"/>
        <v>1040573108.1421325</v>
      </c>
      <c r="P114" s="260">
        <f t="shared" si="13"/>
        <v>2569751909226.0825</v>
      </c>
      <c r="Q114" s="260">
        <f t="shared" si="13"/>
        <v>151036658747.04318</v>
      </c>
      <c r="R114" s="260">
        <f t="shared" si="13"/>
        <v>0</v>
      </c>
      <c r="S114" s="260">
        <f t="shared" si="13"/>
        <v>0</v>
      </c>
      <c r="T114" s="260">
        <f t="shared" si="13"/>
        <v>0</v>
      </c>
      <c r="U114" s="260">
        <f t="shared" si="13"/>
        <v>0</v>
      </c>
      <c r="V114" s="260">
        <f t="shared" si="13"/>
        <v>0</v>
      </c>
      <c r="W114" s="260">
        <f t="shared" si="13"/>
        <v>0</v>
      </c>
      <c r="X114" s="260">
        <f t="shared" si="13"/>
        <v>51991849817.57933</v>
      </c>
      <c r="Y114" s="260">
        <f t="shared" si="13"/>
        <v>0</v>
      </c>
      <c r="Z114" s="260">
        <f t="shared" si="13"/>
        <v>89802889572.773056</v>
      </c>
      <c r="AA114" s="260">
        <f t="shared" si="13"/>
        <v>751246775497.24561</v>
      </c>
      <c r="AB114" s="260">
        <f t="shared" si="13"/>
        <v>90584418267.352737</v>
      </c>
      <c r="AC114" s="260">
        <f t="shared" si="13"/>
        <v>598929423520.44153</v>
      </c>
      <c r="AD114" s="260">
        <f t="shared" si="13"/>
        <v>4155613183889.7441</v>
      </c>
      <c r="AE114" s="287">
        <f t="shared" si="13"/>
        <v>5464428809.5092936</v>
      </c>
    </row>
    <row r="115" spans="1:31" s="224" customFormat="1">
      <c r="A115" s="272" t="s">
        <v>628</v>
      </c>
      <c r="B115" s="286">
        <f>SUMIFS(D50:D91,$A$50:$A$91,$A$115)</f>
        <v>3548290306049.3896</v>
      </c>
      <c r="C115" s="260">
        <f t="shared" ref="C115:AE115" si="14">SUMIFS(E50:E91,$A$50:$A$91,$A$115)</f>
        <v>0</v>
      </c>
      <c r="D115" s="260">
        <f t="shared" si="14"/>
        <v>0</v>
      </c>
      <c r="E115" s="260">
        <f t="shared" si="14"/>
        <v>0</v>
      </c>
      <c r="F115" s="260">
        <f t="shared" si="14"/>
        <v>0</v>
      </c>
      <c r="G115" s="260">
        <f t="shared" si="14"/>
        <v>165805844145646.16</v>
      </c>
      <c r="H115" s="260">
        <f t="shared" si="14"/>
        <v>0</v>
      </c>
      <c r="I115" s="260">
        <f t="shared" si="14"/>
        <v>0</v>
      </c>
      <c r="J115" s="260">
        <f t="shared" si="14"/>
        <v>0</v>
      </c>
      <c r="K115" s="260">
        <f t="shared" si="14"/>
        <v>2888024208897.0581</v>
      </c>
      <c r="L115" s="260">
        <f t="shared" si="14"/>
        <v>1919956712801.1194</v>
      </c>
      <c r="M115" s="260">
        <f t="shared" si="14"/>
        <v>0</v>
      </c>
      <c r="N115" s="260">
        <f t="shared" si="14"/>
        <v>30904600752.889488</v>
      </c>
      <c r="O115" s="260">
        <f t="shared" si="14"/>
        <v>0</v>
      </c>
      <c r="P115" s="260">
        <f t="shared" si="14"/>
        <v>257986904272.69711</v>
      </c>
      <c r="Q115" s="260">
        <f t="shared" si="14"/>
        <v>12293681525.922123</v>
      </c>
      <c r="R115" s="260">
        <f t="shared" si="14"/>
        <v>0</v>
      </c>
      <c r="S115" s="260">
        <f t="shared" si="14"/>
        <v>0</v>
      </c>
      <c r="T115" s="260">
        <f t="shared" si="14"/>
        <v>0</v>
      </c>
      <c r="U115" s="260">
        <f t="shared" si="14"/>
        <v>0</v>
      </c>
      <c r="V115" s="260">
        <f t="shared" si="14"/>
        <v>0</v>
      </c>
      <c r="W115" s="260">
        <f t="shared" si="14"/>
        <v>0</v>
      </c>
      <c r="X115" s="260">
        <f t="shared" si="14"/>
        <v>11816329503.995327</v>
      </c>
      <c r="Y115" s="260">
        <f t="shared" si="14"/>
        <v>0</v>
      </c>
      <c r="Z115" s="260">
        <f t="shared" si="14"/>
        <v>0</v>
      </c>
      <c r="AA115" s="260">
        <f t="shared" si="14"/>
        <v>14367594581384.828</v>
      </c>
      <c r="AB115" s="260">
        <f t="shared" si="14"/>
        <v>1732426999363.1221</v>
      </c>
      <c r="AC115" s="260">
        <f t="shared" si="14"/>
        <v>4630629845932.8701</v>
      </c>
      <c r="AD115" s="260">
        <f t="shared" si="14"/>
        <v>48243724727937.391</v>
      </c>
      <c r="AE115" s="287">
        <f t="shared" si="14"/>
        <v>0</v>
      </c>
    </row>
    <row r="116" spans="1:31" s="224" customFormat="1">
      <c r="A116" s="272" t="s">
        <v>629</v>
      </c>
      <c r="B116" s="286">
        <f>SUMIFS(D50:D91,$A$50:$A$91,$A$116)</f>
        <v>28645450703110.688</v>
      </c>
      <c r="C116" s="260">
        <f t="shared" ref="C116:AE116" si="15">SUMIFS(E50:E91,$A$50:$A$91,$A$116)</f>
        <v>0</v>
      </c>
      <c r="D116" s="260">
        <f t="shared" si="15"/>
        <v>0</v>
      </c>
      <c r="E116" s="260">
        <f t="shared" si="15"/>
        <v>0</v>
      </c>
      <c r="F116" s="260">
        <f t="shared" si="15"/>
        <v>0</v>
      </c>
      <c r="G116" s="260">
        <f t="shared" si="15"/>
        <v>81462061853.784332</v>
      </c>
      <c r="H116" s="260">
        <f t="shared" si="15"/>
        <v>0</v>
      </c>
      <c r="I116" s="260">
        <f t="shared" si="15"/>
        <v>0</v>
      </c>
      <c r="J116" s="260">
        <f t="shared" si="15"/>
        <v>0</v>
      </c>
      <c r="K116" s="260">
        <f t="shared" si="15"/>
        <v>2214151893487.7432</v>
      </c>
      <c r="L116" s="260">
        <f t="shared" si="15"/>
        <v>0</v>
      </c>
      <c r="M116" s="260">
        <f t="shared" si="15"/>
        <v>0</v>
      </c>
      <c r="N116" s="260">
        <f t="shared" si="15"/>
        <v>52151513770.500839</v>
      </c>
      <c r="O116" s="260">
        <f t="shared" si="15"/>
        <v>7284011756.9949303</v>
      </c>
      <c r="P116" s="260">
        <f t="shared" si="15"/>
        <v>399626773285.15723</v>
      </c>
      <c r="Q116" s="260">
        <f t="shared" si="15"/>
        <v>138450270518.12283</v>
      </c>
      <c r="R116" s="260">
        <f t="shared" si="15"/>
        <v>0</v>
      </c>
      <c r="S116" s="260">
        <f t="shared" si="15"/>
        <v>0</v>
      </c>
      <c r="T116" s="260">
        <f t="shared" si="15"/>
        <v>0</v>
      </c>
      <c r="U116" s="260">
        <f t="shared" si="15"/>
        <v>0</v>
      </c>
      <c r="V116" s="260">
        <f t="shared" si="15"/>
        <v>0</v>
      </c>
      <c r="W116" s="260">
        <f t="shared" si="15"/>
        <v>0</v>
      </c>
      <c r="X116" s="260">
        <f t="shared" si="15"/>
        <v>24420414308.256947</v>
      </c>
      <c r="Y116" s="260">
        <f t="shared" si="15"/>
        <v>0</v>
      </c>
      <c r="Z116" s="260">
        <f t="shared" si="15"/>
        <v>571992927.21511424</v>
      </c>
      <c r="AA116" s="260">
        <f t="shared" si="15"/>
        <v>29016906703581.078</v>
      </c>
      <c r="AB116" s="260">
        <f t="shared" si="15"/>
        <v>3498823155576.4956</v>
      </c>
      <c r="AC116" s="260">
        <f t="shared" si="15"/>
        <v>5197850933407.2959</v>
      </c>
      <c r="AD116" s="260">
        <f t="shared" si="15"/>
        <v>1804033407330.9958</v>
      </c>
      <c r="AE116" s="287">
        <f t="shared" si="15"/>
        <v>3596787654.7124286</v>
      </c>
    </row>
    <row r="117" spans="1:31" s="224" customFormat="1">
      <c r="A117" s="272" t="s">
        <v>630</v>
      </c>
      <c r="B117" s="286">
        <f>SUMIFS(D50:D91,$A$50:$A$91,$A$117)</f>
        <v>332744236168.94617</v>
      </c>
      <c r="C117" s="260">
        <f t="shared" ref="C117:AE117" si="16">SUMIFS(E50:E91,$A$50:$A$91,$A$117)</f>
        <v>0</v>
      </c>
      <c r="D117" s="260">
        <f t="shared" si="16"/>
        <v>0</v>
      </c>
      <c r="E117" s="260">
        <f t="shared" si="16"/>
        <v>0</v>
      </c>
      <c r="F117" s="260">
        <f t="shared" si="16"/>
        <v>0</v>
      </c>
      <c r="G117" s="260">
        <f t="shared" si="16"/>
        <v>269843079890.66006</v>
      </c>
      <c r="H117" s="260">
        <f t="shared" si="16"/>
        <v>0</v>
      </c>
      <c r="I117" s="260">
        <f t="shared" si="16"/>
        <v>0</v>
      </c>
      <c r="J117" s="260">
        <f t="shared" si="16"/>
        <v>0</v>
      </c>
      <c r="K117" s="260">
        <f t="shared" si="16"/>
        <v>577604841779.40991</v>
      </c>
      <c r="L117" s="260">
        <f t="shared" si="16"/>
        <v>0</v>
      </c>
      <c r="M117" s="260">
        <f t="shared" si="16"/>
        <v>0</v>
      </c>
      <c r="N117" s="260">
        <f t="shared" si="16"/>
        <v>789998856745.73376</v>
      </c>
      <c r="O117" s="260">
        <f t="shared" si="16"/>
        <v>5202865540.7106543</v>
      </c>
      <c r="P117" s="260">
        <f t="shared" si="16"/>
        <v>1274758821112.1506</v>
      </c>
      <c r="Q117" s="260">
        <f t="shared" si="16"/>
        <v>52101793133.669876</v>
      </c>
      <c r="R117" s="260">
        <f t="shared" si="16"/>
        <v>0</v>
      </c>
      <c r="S117" s="260">
        <f t="shared" si="16"/>
        <v>0</v>
      </c>
      <c r="T117" s="260">
        <f t="shared" si="16"/>
        <v>0</v>
      </c>
      <c r="U117" s="260">
        <f t="shared" si="16"/>
        <v>0</v>
      </c>
      <c r="V117" s="260">
        <f t="shared" si="16"/>
        <v>0</v>
      </c>
      <c r="W117" s="260">
        <f t="shared" si="16"/>
        <v>0</v>
      </c>
      <c r="X117" s="260">
        <f t="shared" si="16"/>
        <v>87440838329.565247</v>
      </c>
      <c r="Y117" s="260">
        <f t="shared" si="16"/>
        <v>4258502406.2272329</v>
      </c>
      <c r="Z117" s="260">
        <f t="shared" si="16"/>
        <v>13155837325.947643</v>
      </c>
      <c r="AA117" s="260">
        <f t="shared" si="16"/>
        <v>1126870163245.8669</v>
      </c>
      <c r="AB117" s="260">
        <f t="shared" si="16"/>
        <v>135876627401.02895</v>
      </c>
      <c r="AC117" s="260">
        <f t="shared" si="16"/>
        <v>151562231730.37357</v>
      </c>
      <c r="AD117" s="260">
        <f t="shared" si="16"/>
        <v>13882025297523.35</v>
      </c>
      <c r="AE117" s="287">
        <f t="shared" si="16"/>
        <v>3806566323.1356268</v>
      </c>
    </row>
    <row r="118" spans="1:31" s="224" customFormat="1">
      <c r="A118" s="272" t="s">
        <v>631</v>
      </c>
      <c r="B118" s="286">
        <f>SUMIFS(D50:D91,$A$50:$A$91,$A$118)</f>
        <v>813456595059.03979</v>
      </c>
      <c r="C118" s="260">
        <f t="shared" ref="C118:AE118" si="17">SUMIFS(E50:E91,$A$50:$A$91,$A$118)</f>
        <v>0</v>
      </c>
      <c r="D118" s="260">
        <f t="shared" si="17"/>
        <v>0</v>
      </c>
      <c r="E118" s="260">
        <f t="shared" si="17"/>
        <v>0</v>
      </c>
      <c r="F118" s="260">
        <f t="shared" si="17"/>
        <v>0</v>
      </c>
      <c r="G118" s="260">
        <f t="shared" si="17"/>
        <v>720430109519.40479</v>
      </c>
      <c r="H118" s="260">
        <f t="shared" si="17"/>
        <v>0</v>
      </c>
      <c r="I118" s="260">
        <f t="shared" si="17"/>
        <v>0</v>
      </c>
      <c r="J118" s="260">
        <f t="shared" si="17"/>
        <v>0</v>
      </c>
      <c r="K118" s="260">
        <f t="shared" si="17"/>
        <v>32923475981426.43</v>
      </c>
      <c r="L118" s="260">
        <f t="shared" si="17"/>
        <v>0</v>
      </c>
      <c r="M118" s="260">
        <f t="shared" si="17"/>
        <v>0</v>
      </c>
      <c r="N118" s="260">
        <f t="shared" si="17"/>
        <v>687627366751.78821</v>
      </c>
      <c r="O118" s="260">
        <f t="shared" si="17"/>
        <v>23933181487.269028</v>
      </c>
      <c r="P118" s="260">
        <f t="shared" si="17"/>
        <v>1440005334960.0215</v>
      </c>
      <c r="Q118" s="260">
        <f t="shared" si="17"/>
        <v>100983812534.36029</v>
      </c>
      <c r="R118" s="260">
        <f t="shared" si="17"/>
        <v>0</v>
      </c>
      <c r="S118" s="260">
        <f t="shared" si="17"/>
        <v>0</v>
      </c>
      <c r="T118" s="260">
        <f t="shared" si="17"/>
        <v>0</v>
      </c>
      <c r="U118" s="260">
        <f t="shared" si="17"/>
        <v>0</v>
      </c>
      <c r="V118" s="260">
        <f t="shared" si="17"/>
        <v>0</v>
      </c>
      <c r="W118" s="260">
        <f t="shared" si="17"/>
        <v>0</v>
      </c>
      <c r="X118" s="260">
        <f t="shared" si="17"/>
        <v>37024499112.518639</v>
      </c>
      <c r="Y118" s="260">
        <f t="shared" si="17"/>
        <v>0</v>
      </c>
      <c r="Z118" s="260">
        <f t="shared" si="17"/>
        <v>17731780743.668591</v>
      </c>
      <c r="AA118" s="260">
        <f t="shared" si="17"/>
        <v>2159834479554.5796</v>
      </c>
      <c r="AB118" s="260">
        <f t="shared" si="17"/>
        <v>260430202518.63898</v>
      </c>
      <c r="AC118" s="260">
        <f t="shared" si="17"/>
        <v>81732076638.784653</v>
      </c>
      <c r="AD118" s="260">
        <f t="shared" si="17"/>
        <v>7231795359458.9326</v>
      </c>
      <c r="AE118" s="287">
        <f t="shared" si="17"/>
        <v>0</v>
      </c>
    </row>
    <row r="119" spans="1:31" s="224" customFormat="1">
      <c r="A119" s="272" t="s">
        <v>632</v>
      </c>
      <c r="B119" s="286">
        <f>SUMIFS(D50:D91,$A$50:$A$91,$A$119)</f>
        <v>366607587637.4679</v>
      </c>
      <c r="C119" s="260">
        <f t="shared" ref="C119:AE119" si="18">SUMIFS(E50:E91,$A$50:$A$91,$A$119)</f>
        <v>0</v>
      </c>
      <c r="D119" s="260">
        <f t="shared" si="18"/>
        <v>0</v>
      </c>
      <c r="E119" s="260">
        <f t="shared" si="18"/>
        <v>0</v>
      </c>
      <c r="F119" s="260">
        <f t="shared" si="18"/>
        <v>0</v>
      </c>
      <c r="G119" s="260">
        <f t="shared" si="18"/>
        <v>10182757731.723032</v>
      </c>
      <c r="H119" s="260">
        <f t="shared" si="18"/>
        <v>0</v>
      </c>
      <c r="I119" s="260">
        <f t="shared" si="18"/>
        <v>0</v>
      </c>
      <c r="J119" s="260">
        <f t="shared" si="18"/>
        <v>0</v>
      </c>
      <c r="K119" s="260">
        <f t="shared" si="18"/>
        <v>192534947259.80386</v>
      </c>
      <c r="L119" s="260">
        <f t="shared" si="18"/>
        <v>0</v>
      </c>
      <c r="M119" s="260">
        <f t="shared" si="18"/>
        <v>0</v>
      </c>
      <c r="N119" s="260">
        <f t="shared" si="18"/>
        <v>395965197146.396</v>
      </c>
      <c r="O119" s="260">
        <f t="shared" si="18"/>
        <v>1040573108.1421325</v>
      </c>
      <c r="P119" s="260">
        <f t="shared" si="18"/>
        <v>291710682608.99786</v>
      </c>
      <c r="Q119" s="260">
        <f t="shared" si="18"/>
        <v>8781201089.9443626</v>
      </c>
      <c r="R119" s="260">
        <f t="shared" si="18"/>
        <v>0</v>
      </c>
      <c r="S119" s="260">
        <f t="shared" si="18"/>
        <v>0</v>
      </c>
      <c r="T119" s="260">
        <f t="shared" si="18"/>
        <v>0</v>
      </c>
      <c r="U119" s="260">
        <f t="shared" si="18"/>
        <v>0</v>
      </c>
      <c r="V119" s="260">
        <f t="shared" si="18"/>
        <v>0</v>
      </c>
      <c r="W119" s="260">
        <f t="shared" si="18"/>
        <v>0</v>
      </c>
      <c r="X119" s="260">
        <f t="shared" si="18"/>
        <v>8665308302.9298878</v>
      </c>
      <c r="Y119" s="260">
        <f t="shared" si="18"/>
        <v>0</v>
      </c>
      <c r="Z119" s="260">
        <f t="shared" si="18"/>
        <v>9151886835.4418545</v>
      </c>
      <c r="AA119" s="260">
        <f t="shared" si="18"/>
        <v>5070915734606.4229</v>
      </c>
      <c r="AB119" s="260">
        <f t="shared" si="18"/>
        <v>611444823304.63281</v>
      </c>
      <c r="AC119" s="260">
        <f t="shared" si="18"/>
        <v>227170942138.58298</v>
      </c>
      <c r="AD119" s="260">
        <f t="shared" si="18"/>
        <v>12337758233367.457</v>
      </c>
      <c r="AE119" s="287">
        <f t="shared" si="18"/>
        <v>0</v>
      </c>
    </row>
    <row r="120" spans="1:31" s="224" customFormat="1">
      <c r="A120" s="272" t="s">
        <v>633</v>
      </c>
      <c r="B120" s="286">
        <f>SUMIFS(D50:D91,$A$50:$A$91,$A$120)</f>
        <v>151286623246.34512</v>
      </c>
      <c r="C120" s="260">
        <f t="shared" ref="C120:AE120" si="19">SUMIFS(E50:E91,$A$50:$A$91,$A$120)</f>
        <v>0</v>
      </c>
      <c r="D120" s="260">
        <f t="shared" si="19"/>
        <v>0</v>
      </c>
      <c r="E120" s="260">
        <f t="shared" si="19"/>
        <v>0</v>
      </c>
      <c r="F120" s="260">
        <f t="shared" si="19"/>
        <v>0</v>
      </c>
      <c r="G120" s="260">
        <f t="shared" si="19"/>
        <v>6130771532.7264824</v>
      </c>
      <c r="H120" s="260">
        <f t="shared" si="19"/>
        <v>0</v>
      </c>
      <c r="I120" s="260">
        <f t="shared" si="19"/>
        <v>0</v>
      </c>
      <c r="J120" s="260">
        <f t="shared" si="19"/>
        <v>0</v>
      </c>
      <c r="K120" s="260">
        <f t="shared" si="19"/>
        <v>3709447848417.123</v>
      </c>
      <c r="L120" s="260">
        <f t="shared" si="19"/>
        <v>0</v>
      </c>
      <c r="M120" s="260">
        <f t="shared" si="19"/>
        <v>0</v>
      </c>
      <c r="N120" s="260">
        <f t="shared" si="19"/>
        <v>432609264385.02588</v>
      </c>
      <c r="O120" s="260">
        <f t="shared" si="19"/>
        <v>15036043061.483723</v>
      </c>
      <c r="P120" s="260">
        <f t="shared" si="19"/>
        <v>971894517476.00696</v>
      </c>
      <c r="Q120" s="260">
        <f t="shared" si="19"/>
        <v>78481553726.926376</v>
      </c>
      <c r="R120" s="260">
        <f t="shared" si="19"/>
        <v>0</v>
      </c>
      <c r="S120" s="260">
        <f t="shared" si="19"/>
        <v>0</v>
      </c>
      <c r="T120" s="260">
        <f t="shared" si="19"/>
        <v>0</v>
      </c>
      <c r="U120" s="260">
        <f t="shared" si="19"/>
        <v>0</v>
      </c>
      <c r="V120" s="260">
        <f t="shared" si="19"/>
        <v>0</v>
      </c>
      <c r="W120" s="260">
        <f t="shared" si="19"/>
        <v>0</v>
      </c>
      <c r="X120" s="260">
        <f t="shared" si="19"/>
        <v>102445952827.65273</v>
      </c>
      <c r="Y120" s="260">
        <f t="shared" si="19"/>
        <v>0</v>
      </c>
      <c r="Z120" s="260">
        <f t="shared" si="19"/>
        <v>5510111185.957387</v>
      </c>
      <c r="AA120" s="260">
        <f t="shared" si="19"/>
        <v>563435081622.93347</v>
      </c>
      <c r="AB120" s="260">
        <f t="shared" si="19"/>
        <v>67938313700.514473</v>
      </c>
      <c r="AC120" s="260">
        <f t="shared" si="19"/>
        <v>709268915985.95251</v>
      </c>
      <c r="AD120" s="260">
        <f t="shared" si="19"/>
        <v>8101891478067.251</v>
      </c>
      <c r="AE120" s="287">
        <f t="shared" si="19"/>
        <v>0</v>
      </c>
    </row>
    <row r="121" spans="1:31" s="224" customFormat="1">
      <c r="A121" s="272" t="s">
        <v>634</v>
      </c>
      <c r="B121" s="286">
        <f>SUMIFS(D50:D91,$A$50:$A$91,$A$121)</f>
        <v>37170289274.11985</v>
      </c>
      <c r="C121" s="260">
        <f t="shared" ref="C121:AE121" si="20">SUMIFS(E50:E91,$A$50:$A$91,$A$121)</f>
        <v>0</v>
      </c>
      <c r="D121" s="260">
        <f t="shared" si="20"/>
        <v>0</v>
      </c>
      <c r="E121" s="260">
        <f t="shared" si="20"/>
        <v>0</v>
      </c>
      <c r="F121" s="260">
        <f t="shared" si="20"/>
        <v>0</v>
      </c>
      <c r="G121" s="260">
        <f t="shared" si="20"/>
        <v>1506296766.0657854</v>
      </c>
      <c r="H121" s="260">
        <f t="shared" si="20"/>
        <v>0</v>
      </c>
      <c r="I121" s="260">
        <f t="shared" si="20"/>
        <v>0</v>
      </c>
      <c r="J121" s="260">
        <f t="shared" si="20"/>
        <v>0</v>
      </c>
      <c r="K121" s="260">
        <f t="shared" si="20"/>
        <v>911390885818.16809</v>
      </c>
      <c r="L121" s="260">
        <f t="shared" si="20"/>
        <v>0</v>
      </c>
      <c r="M121" s="260">
        <f t="shared" si="20"/>
        <v>0</v>
      </c>
      <c r="N121" s="260">
        <f t="shared" si="20"/>
        <v>106289711243.48291</v>
      </c>
      <c r="O121" s="260">
        <f t="shared" si="20"/>
        <v>3694272885.0746212</v>
      </c>
      <c r="P121" s="260">
        <f t="shared" si="20"/>
        <v>238789124797.17239</v>
      </c>
      <c r="Q121" s="260">
        <f t="shared" si="20"/>
        <v>19282485074.45425</v>
      </c>
      <c r="R121" s="260">
        <f t="shared" si="20"/>
        <v>0</v>
      </c>
      <c r="S121" s="260">
        <f t="shared" si="20"/>
        <v>0</v>
      </c>
      <c r="T121" s="260">
        <f t="shared" si="20"/>
        <v>0</v>
      </c>
      <c r="U121" s="260">
        <f t="shared" si="20"/>
        <v>0</v>
      </c>
      <c r="V121" s="260">
        <f t="shared" si="20"/>
        <v>0</v>
      </c>
      <c r="W121" s="260">
        <f t="shared" si="20"/>
        <v>0</v>
      </c>
      <c r="X121" s="260">
        <f t="shared" si="20"/>
        <v>25170405815.496872</v>
      </c>
      <c r="Y121" s="260">
        <f t="shared" si="20"/>
        <v>0</v>
      </c>
      <c r="Z121" s="260">
        <f t="shared" si="20"/>
        <v>1353803940.6239948</v>
      </c>
      <c r="AA121" s="260">
        <f t="shared" si="20"/>
        <v>4319668959109.1592</v>
      </c>
      <c r="AB121" s="260">
        <f t="shared" si="20"/>
        <v>520860405037.27795</v>
      </c>
      <c r="AC121" s="260">
        <f t="shared" si="20"/>
        <v>158517900167.04639</v>
      </c>
      <c r="AD121" s="260">
        <f t="shared" si="20"/>
        <v>6307343824499.9072</v>
      </c>
      <c r="AE121" s="287">
        <f t="shared" si="20"/>
        <v>0</v>
      </c>
    </row>
    <row r="122" spans="1:31" s="224" customFormat="1">
      <c r="A122" s="272" t="s">
        <v>635</v>
      </c>
      <c r="B122" s="286">
        <f>SUMIFS(D50:D91,$A$50:$A$91,$A$122)</f>
        <v>410041016694.91882</v>
      </c>
      <c r="C122" s="260">
        <f t="shared" ref="C122:AE122" si="21">SUMIFS(E50:E91,$A$50:$A$91,$A$122)</f>
        <v>0</v>
      </c>
      <c r="D122" s="260">
        <f t="shared" si="21"/>
        <v>0</v>
      </c>
      <c r="E122" s="260">
        <f t="shared" si="21"/>
        <v>0</v>
      </c>
      <c r="F122" s="260">
        <f t="shared" si="21"/>
        <v>0</v>
      </c>
      <c r="G122" s="260">
        <f t="shared" si="21"/>
        <v>7637068298.7922668</v>
      </c>
      <c r="H122" s="260">
        <f t="shared" si="21"/>
        <v>0</v>
      </c>
      <c r="I122" s="260">
        <f t="shared" si="21"/>
        <v>0</v>
      </c>
      <c r="J122" s="260">
        <f t="shared" si="21"/>
        <v>0</v>
      </c>
      <c r="K122" s="260">
        <f t="shared" si="21"/>
        <v>288802420889.70575</v>
      </c>
      <c r="L122" s="260">
        <f t="shared" si="21"/>
        <v>0</v>
      </c>
      <c r="M122" s="260">
        <f t="shared" si="21"/>
        <v>0</v>
      </c>
      <c r="N122" s="260">
        <f t="shared" si="21"/>
        <v>444253635822.78534</v>
      </c>
      <c r="O122" s="260">
        <f t="shared" si="21"/>
        <v>2081146216.2842584</v>
      </c>
      <c r="P122" s="260">
        <f t="shared" si="21"/>
        <v>281593549108.1087</v>
      </c>
      <c r="Q122" s="260">
        <f t="shared" si="21"/>
        <v>36295631171.770096</v>
      </c>
      <c r="R122" s="260">
        <f t="shared" si="21"/>
        <v>0</v>
      </c>
      <c r="S122" s="260">
        <f t="shared" si="21"/>
        <v>0</v>
      </c>
      <c r="T122" s="260">
        <f t="shared" si="21"/>
        <v>0</v>
      </c>
      <c r="U122" s="260">
        <f t="shared" si="21"/>
        <v>0</v>
      </c>
      <c r="V122" s="260">
        <f t="shared" si="21"/>
        <v>0</v>
      </c>
      <c r="W122" s="260">
        <f t="shared" si="21"/>
        <v>0</v>
      </c>
      <c r="X122" s="260">
        <f t="shared" si="21"/>
        <v>38600009713.051361</v>
      </c>
      <c r="Y122" s="260">
        <f t="shared" si="21"/>
        <v>0</v>
      </c>
      <c r="Z122" s="260">
        <f t="shared" si="21"/>
        <v>2859964636.0755758</v>
      </c>
      <c r="AA122" s="260">
        <f t="shared" si="21"/>
        <v>1408587704057.3337</v>
      </c>
      <c r="AB122" s="260">
        <f t="shared" si="21"/>
        <v>169845784251.28616</v>
      </c>
      <c r="AC122" s="260">
        <f t="shared" si="21"/>
        <v>336345211515.55719</v>
      </c>
      <c r="AD122" s="260">
        <f t="shared" si="21"/>
        <v>6304477625520.9629</v>
      </c>
      <c r="AE122" s="287">
        <f t="shared" si="21"/>
        <v>0</v>
      </c>
    </row>
    <row r="123" spans="1:31" s="224" customFormat="1">
      <c r="A123" s="272" t="s">
        <v>636</v>
      </c>
      <c r="B123" s="286">
        <f>SUMIFS(D50:D91,$A$50:$A$91,$A$123)</f>
        <v>331271916539.88068</v>
      </c>
      <c r="C123" s="260">
        <f t="shared" ref="C123:AE123" si="22">SUMIFS(E50:E91,$A$50:$A$91,$A$123)</f>
        <v>0</v>
      </c>
      <c r="D123" s="260">
        <f t="shared" si="22"/>
        <v>0</v>
      </c>
      <c r="E123" s="260">
        <f t="shared" si="22"/>
        <v>0</v>
      </c>
      <c r="F123" s="260">
        <f t="shared" si="22"/>
        <v>0</v>
      </c>
      <c r="G123" s="260">
        <f t="shared" si="22"/>
        <v>0</v>
      </c>
      <c r="H123" s="260">
        <f t="shared" si="22"/>
        <v>0</v>
      </c>
      <c r="I123" s="260">
        <f t="shared" si="22"/>
        <v>0</v>
      </c>
      <c r="J123" s="260">
        <f t="shared" si="22"/>
        <v>0</v>
      </c>
      <c r="K123" s="260">
        <f t="shared" si="22"/>
        <v>96267473629.901932</v>
      </c>
      <c r="L123" s="260">
        <f t="shared" si="22"/>
        <v>0</v>
      </c>
      <c r="M123" s="260">
        <f t="shared" si="22"/>
        <v>0</v>
      </c>
      <c r="N123" s="260">
        <f t="shared" si="22"/>
        <v>253031418664.28192</v>
      </c>
      <c r="O123" s="260">
        <f t="shared" si="22"/>
        <v>1040573108.1421325</v>
      </c>
      <c r="P123" s="260">
        <f t="shared" si="22"/>
        <v>188853158683.28165</v>
      </c>
      <c r="Q123" s="260">
        <f t="shared" si="22"/>
        <v>4390600544.9721918</v>
      </c>
      <c r="R123" s="260">
        <f t="shared" si="22"/>
        <v>0</v>
      </c>
      <c r="S123" s="260">
        <f t="shared" si="22"/>
        <v>0</v>
      </c>
      <c r="T123" s="260">
        <f t="shared" si="22"/>
        <v>0</v>
      </c>
      <c r="U123" s="260">
        <f t="shared" si="22"/>
        <v>0</v>
      </c>
      <c r="V123" s="260">
        <f t="shared" si="22"/>
        <v>0</v>
      </c>
      <c r="W123" s="260">
        <f t="shared" si="22"/>
        <v>0</v>
      </c>
      <c r="X123" s="260">
        <f t="shared" si="22"/>
        <v>11028574203.728964</v>
      </c>
      <c r="Y123" s="260">
        <f t="shared" si="22"/>
        <v>0</v>
      </c>
      <c r="Z123" s="260">
        <f t="shared" si="22"/>
        <v>0</v>
      </c>
      <c r="AA123" s="260">
        <f t="shared" si="22"/>
        <v>2723269561177.5132</v>
      </c>
      <c r="AB123" s="260">
        <f t="shared" si="22"/>
        <v>328368516219.15344</v>
      </c>
      <c r="AC123" s="260">
        <f t="shared" si="22"/>
        <v>384357158775.87317</v>
      </c>
      <c r="AD123" s="260">
        <f t="shared" si="22"/>
        <v>20159785853990.578</v>
      </c>
      <c r="AE123" s="287">
        <f t="shared" si="22"/>
        <v>40733722.023923233</v>
      </c>
    </row>
    <row r="124" spans="1:31" s="224" customFormat="1">
      <c r="A124" s="272" t="s">
        <v>637</v>
      </c>
      <c r="B124" s="286">
        <f>SUMIFS(D50:D91,$A$50:$A$91,$A$124)</f>
        <v>2944639258.1322727</v>
      </c>
      <c r="C124" s="260">
        <f t="shared" ref="C124:AE124" si="23">SUMIFS(E50:E91,$A$50:$A$91,$A$124)</f>
        <v>0</v>
      </c>
      <c r="D124" s="260">
        <f t="shared" si="23"/>
        <v>0</v>
      </c>
      <c r="E124" s="260">
        <f t="shared" si="23"/>
        <v>0</v>
      </c>
      <c r="F124" s="260">
        <f t="shared" si="23"/>
        <v>0</v>
      </c>
      <c r="G124" s="260">
        <f t="shared" si="23"/>
        <v>5091378865.8615026</v>
      </c>
      <c r="H124" s="260">
        <f t="shared" si="23"/>
        <v>0</v>
      </c>
      <c r="I124" s="260">
        <f t="shared" si="23"/>
        <v>0</v>
      </c>
      <c r="J124" s="260">
        <f t="shared" si="23"/>
        <v>0</v>
      </c>
      <c r="K124" s="260">
        <f t="shared" si="23"/>
        <v>96267473629.901932</v>
      </c>
      <c r="L124" s="260">
        <f t="shared" si="23"/>
        <v>0</v>
      </c>
      <c r="M124" s="260">
        <f t="shared" si="23"/>
        <v>0</v>
      </c>
      <c r="N124" s="260">
        <f t="shared" si="23"/>
        <v>83056114523.39032</v>
      </c>
      <c r="O124" s="260">
        <f t="shared" si="23"/>
        <v>3121719324.4263959</v>
      </c>
      <c r="P124" s="260">
        <f t="shared" si="23"/>
        <v>148384624679.72116</v>
      </c>
      <c r="Q124" s="260">
        <f t="shared" si="23"/>
        <v>11122854713.929544</v>
      </c>
      <c r="R124" s="260">
        <f t="shared" si="23"/>
        <v>0</v>
      </c>
      <c r="S124" s="260">
        <f t="shared" si="23"/>
        <v>0</v>
      </c>
      <c r="T124" s="260">
        <f t="shared" si="23"/>
        <v>0</v>
      </c>
      <c r="U124" s="260">
        <f t="shared" si="23"/>
        <v>0</v>
      </c>
      <c r="V124" s="260">
        <f t="shared" si="23"/>
        <v>0</v>
      </c>
      <c r="W124" s="260">
        <f t="shared" si="23"/>
        <v>0</v>
      </c>
      <c r="X124" s="260">
        <f t="shared" si="23"/>
        <v>2363265900.7990584</v>
      </c>
      <c r="Y124" s="260">
        <f t="shared" si="23"/>
        <v>0</v>
      </c>
      <c r="Z124" s="260">
        <f t="shared" si="23"/>
        <v>0</v>
      </c>
      <c r="AA124" s="260">
        <f t="shared" si="23"/>
        <v>281717540811.4671</v>
      </c>
      <c r="AB124" s="260">
        <f t="shared" si="23"/>
        <v>33969156850.257271</v>
      </c>
      <c r="AC124" s="260">
        <f t="shared" si="23"/>
        <v>16370195390.78829</v>
      </c>
      <c r="AD124" s="260">
        <f t="shared" si="23"/>
        <v>12045064723350.902</v>
      </c>
      <c r="AE124" s="287">
        <f t="shared" si="23"/>
        <v>0</v>
      </c>
    </row>
    <row r="125" spans="1:31" s="224" customFormat="1">
      <c r="A125" s="272" t="s">
        <v>638</v>
      </c>
      <c r="B125" s="286">
        <f>SUMIFS(D50:D91,$A$50:$A$91,$A$125)</f>
        <v>126619488099.68723</v>
      </c>
      <c r="C125" s="260">
        <f t="shared" ref="C125:AE125" si="24">SUMIFS(E50:E91,$A$50:$A$91,$A$125)</f>
        <v>0</v>
      </c>
      <c r="D125" s="260">
        <f t="shared" si="24"/>
        <v>0</v>
      </c>
      <c r="E125" s="260">
        <f t="shared" si="24"/>
        <v>0</v>
      </c>
      <c r="F125" s="260">
        <f t="shared" si="24"/>
        <v>0</v>
      </c>
      <c r="G125" s="260">
        <f t="shared" si="24"/>
        <v>10182757731.723032</v>
      </c>
      <c r="H125" s="260">
        <f t="shared" si="24"/>
        <v>0</v>
      </c>
      <c r="I125" s="260">
        <f t="shared" si="24"/>
        <v>0</v>
      </c>
      <c r="J125" s="260">
        <f t="shared" si="24"/>
        <v>0</v>
      </c>
      <c r="K125" s="260">
        <f t="shared" si="24"/>
        <v>0</v>
      </c>
      <c r="L125" s="260">
        <f t="shared" si="24"/>
        <v>0</v>
      </c>
      <c r="M125" s="260">
        <f t="shared" si="24"/>
        <v>0</v>
      </c>
      <c r="N125" s="260">
        <f t="shared" si="24"/>
        <v>30904600752.889389</v>
      </c>
      <c r="O125" s="260">
        <f t="shared" si="24"/>
        <v>0</v>
      </c>
      <c r="P125" s="260">
        <f t="shared" si="24"/>
        <v>38782345086.745453</v>
      </c>
      <c r="Q125" s="260">
        <f t="shared" si="24"/>
        <v>2927067029.981461</v>
      </c>
      <c r="R125" s="260">
        <f t="shared" si="24"/>
        <v>0</v>
      </c>
      <c r="S125" s="260">
        <f t="shared" si="24"/>
        <v>0</v>
      </c>
      <c r="T125" s="260">
        <f t="shared" si="24"/>
        <v>0</v>
      </c>
      <c r="U125" s="260">
        <f t="shared" si="24"/>
        <v>0</v>
      </c>
      <c r="V125" s="260">
        <f t="shared" si="24"/>
        <v>0</v>
      </c>
      <c r="W125" s="260">
        <f t="shared" si="24"/>
        <v>0</v>
      </c>
      <c r="X125" s="260">
        <f t="shared" si="24"/>
        <v>787755300.26635289</v>
      </c>
      <c r="Y125" s="260">
        <f t="shared" si="24"/>
        <v>0</v>
      </c>
      <c r="Z125" s="260">
        <f t="shared" si="24"/>
        <v>0</v>
      </c>
      <c r="AA125" s="260">
        <f t="shared" si="24"/>
        <v>0</v>
      </c>
      <c r="AB125" s="260">
        <f t="shared" si="24"/>
        <v>0</v>
      </c>
      <c r="AC125" s="260">
        <f t="shared" si="24"/>
        <v>39729351306.493309</v>
      </c>
      <c r="AD125" s="260">
        <f t="shared" si="24"/>
        <v>5298987726573.9063</v>
      </c>
      <c r="AE125" s="287">
        <f t="shared" si="24"/>
        <v>34678654245.067047</v>
      </c>
    </row>
    <row r="126" spans="1:31" s="224" customFormat="1">
      <c r="A126" s="272" t="s">
        <v>613</v>
      </c>
      <c r="B126" s="286">
        <f>SUMIFS(D50:D91,$A$50:$A$91,$A$126)</f>
        <v>163427478826.34064</v>
      </c>
      <c r="C126" s="260">
        <f t="shared" ref="C126:AE126" si="25">SUMIFS(E50:E91,$A$50:$A$91,$A$126)</f>
        <v>0</v>
      </c>
      <c r="D126" s="260">
        <f t="shared" si="25"/>
        <v>0</v>
      </c>
      <c r="E126" s="260">
        <f t="shared" si="25"/>
        <v>0</v>
      </c>
      <c r="F126" s="260">
        <f t="shared" si="25"/>
        <v>0</v>
      </c>
      <c r="G126" s="260">
        <f t="shared" si="25"/>
        <v>15274136597.584534</v>
      </c>
      <c r="H126" s="260">
        <f t="shared" si="25"/>
        <v>0</v>
      </c>
      <c r="I126" s="260">
        <f t="shared" si="25"/>
        <v>0</v>
      </c>
      <c r="J126" s="260">
        <f t="shared" si="25"/>
        <v>0</v>
      </c>
      <c r="K126" s="260">
        <f t="shared" si="25"/>
        <v>13862516202705.887</v>
      </c>
      <c r="L126" s="260">
        <f t="shared" si="25"/>
        <v>0</v>
      </c>
      <c r="M126" s="260">
        <f t="shared" si="25"/>
        <v>0</v>
      </c>
      <c r="N126" s="260">
        <f t="shared" si="25"/>
        <v>44425363582.278542</v>
      </c>
      <c r="O126" s="260">
        <f t="shared" si="25"/>
        <v>0</v>
      </c>
      <c r="P126" s="260">
        <f t="shared" si="25"/>
        <v>15175700251.335133</v>
      </c>
      <c r="Q126" s="260">
        <f t="shared" si="25"/>
        <v>0</v>
      </c>
      <c r="R126" s="260">
        <f t="shared" si="25"/>
        <v>0</v>
      </c>
      <c r="S126" s="260">
        <f t="shared" si="25"/>
        <v>0</v>
      </c>
      <c r="T126" s="260">
        <f t="shared" si="25"/>
        <v>0</v>
      </c>
      <c r="U126" s="260">
        <f t="shared" si="25"/>
        <v>0</v>
      </c>
      <c r="V126" s="260">
        <f t="shared" si="25"/>
        <v>0</v>
      </c>
      <c r="W126" s="260">
        <f t="shared" si="25"/>
        <v>0</v>
      </c>
      <c r="X126" s="260">
        <f t="shared" si="25"/>
        <v>787755300.26635289</v>
      </c>
      <c r="Y126" s="260">
        <f t="shared" si="25"/>
        <v>0</v>
      </c>
      <c r="Z126" s="260">
        <f t="shared" si="25"/>
        <v>571992927.21511424</v>
      </c>
      <c r="AA126" s="260">
        <f t="shared" si="25"/>
        <v>93905846937.155807</v>
      </c>
      <c r="AB126" s="260">
        <f t="shared" si="25"/>
        <v>11323052283.419106</v>
      </c>
      <c r="AC126" s="260">
        <f t="shared" si="25"/>
        <v>523463393490.42041</v>
      </c>
      <c r="AD126" s="260">
        <f t="shared" si="25"/>
        <v>525299205724.51221</v>
      </c>
      <c r="AE126" s="287">
        <f t="shared" si="25"/>
        <v>0</v>
      </c>
    </row>
    <row r="127" spans="1:31" s="224" customFormat="1">
      <c r="A127" s="271" t="s">
        <v>641</v>
      </c>
      <c r="B127" s="288">
        <f t="shared" ref="B127:AE127" si="26">SUMIFS(D50:D91,$A$50:$A$91,$A$127)</f>
        <v>295272709970.75653</v>
      </c>
      <c r="C127" s="289">
        <f t="shared" si="26"/>
        <v>0</v>
      </c>
      <c r="D127" s="289">
        <f t="shared" si="26"/>
        <v>0</v>
      </c>
      <c r="E127" s="289">
        <f t="shared" si="26"/>
        <v>0</v>
      </c>
      <c r="F127" s="289">
        <f t="shared" si="26"/>
        <v>0</v>
      </c>
      <c r="G127" s="289">
        <f t="shared" si="26"/>
        <v>0</v>
      </c>
      <c r="H127" s="289">
        <f t="shared" si="26"/>
        <v>0</v>
      </c>
      <c r="I127" s="289">
        <f t="shared" si="26"/>
        <v>0</v>
      </c>
      <c r="J127" s="289">
        <f t="shared" si="26"/>
        <v>0</v>
      </c>
      <c r="K127" s="289">
        <f t="shared" si="26"/>
        <v>0</v>
      </c>
      <c r="L127" s="289">
        <f t="shared" si="26"/>
        <v>0</v>
      </c>
      <c r="M127" s="289">
        <f t="shared" si="26"/>
        <v>0</v>
      </c>
      <c r="N127" s="289">
        <f t="shared" si="26"/>
        <v>10630174696439.057</v>
      </c>
      <c r="O127" s="289">
        <f t="shared" si="26"/>
        <v>0</v>
      </c>
      <c r="P127" s="289">
        <f t="shared" si="26"/>
        <v>10712968417738.264</v>
      </c>
      <c r="Q127" s="289">
        <f t="shared" si="26"/>
        <v>2714923574898.9023</v>
      </c>
      <c r="R127" s="289">
        <f t="shared" si="26"/>
        <v>0</v>
      </c>
      <c r="S127" s="289">
        <f t="shared" si="26"/>
        <v>0</v>
      </c>
      <c r="T127" s="289">
        <f t="shared" si="26"/>
        <v>0</v>
      </c>
      <c r="U127" s="289">
        <f t="shared" si="26"/>
        <v>0</v>
      </c>
      <c r="V127" s="289">
        <f t="shared" si="26"/>
        <v>0</v>
      </c>
      <c r="W127" s="289">
        <f t="shared" si="26"/>
        <v>0</v>
      </c>
      <c r="X127" s="289">
        <f t="shared" si="26"/>
        <v>1569497008144.166</v>
      </c>
      <c r="Y127" s="289">
        <f t="shared" si="26"/>
        <v>0</v>
      </c>
      <c r="Z127" s="289">
        <f t="shared" si="26"/>
        <v>0</v>
      </c>
      <c r="AA127" s="289">
        <f t="shared" si="26"/>
        <v>371003582416.98767</v>
      </c>
      <c r="AB127" s="289">
        <f t="shared" si="26"/>
        <v>0</v>
      </c>
      <c r="AC127" s="289">
        <f t="shared" si="26"/>
        <v>51182124624.018723</v>
      </c>
      <c r="AD127" s="289">
        <f t="shared" si="26"/>
        <v>16037065715525.867</v>
      </c>
      <c r="AE127" s="290">
        <f t="shared" si="26"/>
        <v>0</v>
      </c>
    </row>
    <row r="131" spans="1:12">
      <c r="A131" s="261" t="s">
        <v>639</v>
      </c>
    </row>
    <row r="132" spans="1:12">
      <c r="A132" s="270" t="s">
        <v>616</v>
      </c>
      <c r="B132" s="251" t="s">
        <v>640</v>
      </c>
      <c r="C132" s="251" t="s">
        <v>540</v>
      </c>
      <c r="D132" s="251" t="s">
        <v>532</v>
      </c>
      <c r="E132" s="251" t="s">
        <v>520</v>
      </c>
      <c r="F132" s="251" t="s">
        <v>528</v>
      </c>
      <c r="G132" s="251" t="s">
        <v>547</v>
      </c>
      <c r="H132" s="251" t="s">
        <v>522</v>
      </c>
      <c r="I132" s="251" t="s">
        <v>526</v>
      </c>
      <c r="J132" s="251" t="s">
        <v>555</v>
      </c>
      <c r="K132" s="399" t="s">
        <v>758</v>
      </c>
    </row>
    <row r="133" spans="1:12">
      <c r="A133" s="292" t="s">
        <v>617</v>
      </c>
      <c r="B133" s="252">
        <f t="shared" ref="B133:B158" si="27">SUMIFS(B102:AE102,$B$100:$AE$100,$B$132)</f>
        <v>59450881202.165741</v>
      </c>
      <c r="C133" s="253">
        <f t="shared" ref="C133:C158" si="28">SUMIFS($B102:$AE102,$B$100:$AE$100,$C$132)</f>
        <v>285363092389.84839</v>
      </c>
      <c r="D133" s="253">
        <f t="shared" ref="D133:D158" si="29">SUMIFS($B102:$AE102,$B$100:$AE$100,$D$132)</f>
        <v>5525398489568.1113</v>
      </c>
      <c r="E133" s="253">
        <f t="shared" ref="E133:E158" si="30">SUMIFS($B102:$AE102,$B$100:$AE$100,$E$132)</f>
        <v>0</v>
      </c>
      <c r="F133" s="253">
        <f t="shared" ref="F133:F158" si="31">SUMIFS($B102:$AE102,$B$100:$AE$100,$F$132)</f>
        <v>475607049617.32593</v>
      </c>
      <c r="G133" s="253">
        <f t="shared" ref="G133:G158" si="32">SUMIFS($B102:$AE102,$B$100:$AE$100,$G$132)</f>
        <v>404731180818.53204</v>
      </c>
      <c r="H133" s="253">
        <f t="shared" ref="H133:H158" si="33">SUMIFS($B102:$AE102,$B$100:$AE$100,$H$132)</f>
        <v>370558582277.89557</v>
      </c>
      <c r="I133" s="253">
        <f t="shared" ref="I133:I158" si="34">SUMIFS($B102:$AE102,$B$100:$AE$100,$I$132)</f>
        <v>0</v>
      </c>
      <c r="J133" s="254">
        <f t="shared" ref="J133:J158" si="35">SUMIFS($B102:$AE102,$B$100:$AE$100,$J$132)</f>
        <v>0</v>
      </c>
      <c r="K133" s="224">
        <f>SUM(B133:J133)-H133</f>
        <v>6750550693595.9834</v>
      </c>
      <c r="L133" s="224"/>
    </row>
    <row r="134" spans="1:12">
      <c r="A134" s="293" t="s">
        <v>611</v>
      </c>
      <c r="B134" s="255">
        <f t="shared" si="27"/>
        <v>0</v>
      </c>
      <c r="C134" s="291">
        <f t="shared" si="28"/>
        <v>0</v>
      </c>
      <c r="D134" s="291">
        <f t="shared" si="29"/>
        <v>0</v>
      </c>
      <c r="E134" s="291">
        <f t="shared" si="30"/>
        <v>0</v>
      </c>
      <c r="F134" s="291">
        <f t="shared" si="31"/>
        <v>0</v>
      </c>
      <c r="G134" s="291">
        <f t="shared" si="32"/>
        <v>0</v>
      </c>
      <c r="H134" s="416">
        <f t="shared" si="33"/>
        <v>1398978073.0565119</v>
      </c>
      <c r="I134" s="291">
        <f t="shared" si="34"/>
        <v>167768344686.24545</v>
      </c>
      <c r="J134" s="256">
        <f t="shared" si="35"/>
        <v>0</v>
      </c>
      <c r="K134" s="224">
        <f t="shared" ref="K134:K158" si="36">SUM(B134:J134)-H134</f>
        <v>167768344686.24545</v>
      </c>
    </row>
    <row r="135" spans="1:12">
      <c r="A135" s="293" t="s">
        <v>618</v>
      </c>
      <c r="B135" s="255">
        <f>SUMIFS(B104:AE104,$B$100:$AE$100,$B$132)</f>
        <v>0</v>
      </c>
      <c r="C135" s="291">
        <f t="shared" si="28"/>
        <v>0</v>
      </c>
      <c r="D135" s="291">
        <f t="shared" si="29"/>
        <v>0</v>
      </c>
      <c r="E135" s="291">
        <f t="shared" si="30"/>
        <v>0</v>
      </c>
      <c r="F135" s="291">
        <f t="shared" si="31"/>
        <v>0</v>
      </c>
      <c r="G135" s="291">
        <f t="shared" si="32"/>
        <v>0</v>
      </c>
      <c r="H135" s="291">
        <f t="shared" si="33"/>
        <v>1023642492.4803745</v>
      </c>
      <c r="I135" s="291">
        <f t="shared" si="34"/>
        <v>660671979175.06506</v>
      </c>
      <c r="J135" s="256">
        <f t="shared" si="35"/>
        <v>0</v>
      </c>
      <c r="K135" s="224">
        <f t="shared" si="36"/>
        <v>660671979175.06506</v>
      </c>
    </row>
    <row r="136" spans="1:12">
      <c r="A136" s="293" t="s">
        <v>619</v>
      </c>
      <c r="B136" s="255">
        <f t="shared" si="27"/>
        <v>0</v>
      </c>
      <c r="C136" s="291">
        <f t="shared" si="28"/>
        <v>0</v>
      </c>
      <c r="D136" s="291">
        <f t="shared" si="29"/>
        <v>0</v>
      </c>
      <c r="E136" s="291">
        <f t="shared" si="30"/>
        <v>0</v>
      </c>
      <c r="F136" s="291">
        <f t="shared" si="31"/>
        <v>0</v>
      </c>
      <c r="G136" s="291">
        <f t="shared" si="32"/>
        <v>0</v>
      </c>
      <c r="H136" s="291">
        <f t="shared" si="33"/>
        <v>37397072391.949684</v>
      </c>
      <c r="I136" s="291">
        <f t="shared" si="34"/>
        <v>573087629024.2627</v>
      </c>
      <c r="J136" s="256">
        <f t="shared" si="35"/>
        <v>0</v>
      </c>
      <c r="K136" s="224">
        <f t="shared" si="36"/>
        <v>573087629024.2627</v>
      </c>
    </row>
    <row r="137" spans="1:12">
      <c r="A137" s="293" t="s">
        <v>620</v>
      </c>
      <c r="B137" s="255">
        <f t="shared" si="27"/>
        <v>0</v>
      </c>
      <c r="C137" s="291">
        <f t="shared" si="28"/>
        <v>0</v>
      </c>
      <c r="D137" s="291">
        <f t="shared" si="29"/>
        <v>0</v>
      </c>
      <c r="E137" s="291">
        <f t="shared" si="30"/>
        <v>0</v>
      </c>
      <c r="F137" s="291">
        <f t="shared" si="31"/>
        <v>0</v>
      </c>
      <c r="G137" s="291">
        <f t="shared" si="32"/>
        <v>0</v>
      </c>
      <c r="H137" s="291">
        <f t="shared" si="33"/>
        <v>102261884998.78941</v>
      </c>
      <c r="I137" s="291">
        <f t="shared" si="34"/>
        <v>0</v>
      </c>
      <c r="J137" s="256">
        <f t="shared" si="35"/>
        <v>0</v>
      </c>
      <c r="K137" s="224">
        <f t="shared" si="36"/>
        <v>0</v>
      </c>
    </row>
    <row r="138" spans="1:12">
      <c r="A138" s="293" t="s">
        <v>621</v>
      </c>
      <c r="B138" s="255">
        <f t="shared" si="27"/>
        <v>1752796518403.2334</v>
      </c>
      <c r="C138" s="291">
        <f t="shared" si="28"/>
        <v>1112509570347.0315</v>
      </c>
      <c r="D138" s="291">
        <f t="shared" si="29"/>
        <v>1065894819219.8844</v>
      </c>
      <c r="E138" s="291">
        <f t="shared" si="30"/>
        <v>0</v>
      </c>
      <c r="F138" s="291">
        <f t="shared" si="31"/>
        <v>62545291090.134941</v>
      </c>
      <c r="G138" s="291">
        <f t="shared" si="32"/>
        <v>3893469271161.2627</v>
      </c>
      <c r="H138" s="291">
        <f t="shared" si="33"/>
        <v>6174850364556.5303</v>
      </c>
      <c r="I138" s="291">
        <f t="shared" si="34"/>
        <v>4906350164756.2783</v>
      </c>
      <c r="J138" s="256">
        <f t="shared" si="35"/>
        <v>0</v>
      </c>
      <c r="K138" s="224">
        <f t="shared" si="36"/>
        <v>12793565634977.824</v>
      </c>
    </row>
    <row r="139" spans="1:12">
      <c r="A139" s="293" t="s">
        <v>622</v>
      </c>
      <c r="B139" s="255">
        <f t="shared" si="27"/>
        <v>3696994588585.0713</v>
      </c>
      <c r="C139" s="291">
        <f t="shared" si="28"/>
        <v>217743116868.32715</v>
      </c>
      <c r="D139" s="291">
        <f t="shared" si="29"/>
        <v>1887340164834.9014</v>
      </c>
      <c r="E139" s="291">
        <f t="shared" si="30"/>
        <v>0</v>
      </c>
      <c r="F139" s="291">
        <f t="shared" si="31"/>
        <v>21912741288.517406</v>
      </c>
      <c r="G139" s="291">
        <f t="shared" si="32"/>
        <v>1262746790646.8962</v>
      </c>
      <c r="H139" s="291">
        <f t="shared" si="33"/>
        <v>5141517389814.0088</v>
      </c>
      <c r="I139" s="291">
        <f t="shared" si="34"/>
        <v>7894676541604.751</v>
      </c>
      <c r="J139" s="256">
        <f t="shared" si="35"/>
        <v>0</v>
      </c>
      <c r="K139" s="224">
        <f t="shared" si="36"/>
        <v>14981413943828.465</v>
      </c>
    </row>
    <row r="140" spans="1:12">
      <c r="A140" s="293" t="s">
        <v>623</v>
      </c>
      <c r="B140" s="255">
        <f t="shared" si="27"/>
        <v>176493135980.32599</v>
      </c>
      <c r="C140" s="291">
        <f t="shared" si="28"/>
        <v>99418494830.967346</v>
      </c>
      <c r="D140" s="291">
        <f t="shared" si="29"/>
        <v>483976797278.20099</v>
      </c>
      <c r="E140" s="291">
        <f t="shared" si="30"/>
        <v>0</v>
      </c>
      <c r="F140" s="291">
        <f t="shared" si="31"/>
        <v>16976988773.892447</v>
      </c>
      <c r="G140" s="291">
        <f t="shared" si="32"/>
        <v>1052288992205.7456</v>
      </c>
      <c r="H140" s="291">
        <f t="shared" si="33"/>
        <v>1748006041575.9036</v>
      </c>
      <c r="I140" s="291">
        <f t="shared" si="34"/>
        <v>174215119774.04718</v>
      </c>
      <c r="J140" s="256">
        <f t="shared" si="35"/>
        <v>0</v>
      </c>
      <c r="K140" s="224">
        <f t="shared" si="36"/>
        <v>2003369528843.1799</v>
      </c>
    </row>
    <row r="141" spans="1:12">
      <c r="A141" s="293" t="s">
        <v>624</v>
      </c>
      <c r="B141" s="255">
        <f t="shared" si="27"/>
        <v>2721521094492.8833</v>
      </c>
      <c r="C141" s="291">
        <f t="shared" si="28"/>
        <v>233498222873.65424</v>
      </c>
      <c r="D141" s="291">
        <f t="shared" si="29"/>
        <v>1187043813346.4543</v>
      </c>
      <c r="E141" s="291">
        <f t="shared" si="30"/>
        <v>0</v>
      </c>
      <c r="F141" s="291">
        <f t="shared" si="31"/>
        <v>274505205497.13593</v>
      </c>
      <c r="G141" s="291">
        <f t="shared" si="32"/>
        <v>2420264682073.2183</v>
      </c>
      <c r="H141" s="291">
        <f t="shared" si="33"/>
        <v>3854525805434.8501</v>
      </c>
      <c r="I141" s="291">
        <f t="shared" si="34"/>
        <v>5229640121667.6182</v>
      </c>
      <c r="J141" s="256">
        <f t="shared" si="35"/>
        <v>4706781579.8643227</v>
      </c>
      <c r="K141" s="224">
        <f t="shared" si="36"/>
        <v>12071179921530.828</v>
      </c>
    </row>
    <row r="142" spans="1:12">
      <c r="A142" s="293" t="s">
        <v>612</v>
      </c>
      <c r="B142" s="255">
        <f t="shared" si="27"/>
        <v>173733716229.80371</v>
      </c>
      <c r="C142" s="291">
        <f t="shared" si="28"/>
        <v>62440087483077.445</v>
      </c>
      <c r="D142" s="291">
        <f t="shared" si="29"/>
        <v>129930301079.36325</v>
      </c>
      <c r="E142" s="291">
        <f t="shared" si="30"/>
        <v>733227534826.71094</v>
      </c>
      <c r="F142" s="291">
        <f t="shared" si="31"/>
        <v>22207784519254.199</v>
      </c>
      <c r="G142" s="291">
        <f t="shared" si="32"/>
        <v>526144496102.87451</v>
      </c>
      <c r="H142" s="291">
        <f t="shared" si="33"/>
        <v>16019936764485.029</v>
      </c>
      <c r="I142" s="291">
        <f t="shared" si="34"/>
        <v>15086274117630.609</v>
      </c>
      <c r="J142" s="256">
        <f t="shared" si="35"/>
        <v>0</v>
      </c>
      <c r="K142" s="224">
        <f t="shared" si="36"/>
        <v>101297182168201</v>
      </c>
    </row>
    <row r="143" spans="1:12">
      <c r="A143" s="293" t="s">
        <v>625</v>
      </c>
      <c r="B143" s="255">
        <f t="shared" si="27"/>
        <v>11003808208460.904</v>
      </c>
      <c r="C143" s="291">
        <f t="shared" si="28"/>
        <v>1708046721168.562</v>
      </c>
      <c r="D143" s="291">
        <f t="shared" si="29"/>
        <v>14947953526452.561</v>
      </c>
      <c r="E143" s="291">
        <f t="shared" si="30"/>
        <v>0</v>
      </c>
      <c r="F143" s="291">
        <f t="shared" si="31"/>
        <v>17818958485426.09</v>
      </c>
      <c r="G143" s="291">
        <f t="shared" si="32"/>
        <v>36830114727201.188</v>
      </c>
      <c r="H143" s="291">
        <f t="shared" si="33"/>
        <v>33964526143331.656</v>
      </c>
      <c r="I143" s="291">
        <f t="shared" si="34"/>
        <v>37251868243684.523</v>
      </c>
      <c r="J143" s="256">
        <f t="shared" si="35"/>
        <v>3012258743.6691179</v>
      </c>
      <c r="K143" s="224">
        <f t="shared" si="36"/>
        <v>119563762171137.5</v>
      </c>
    </row>
    <row r="144" spans="1:12">
      <c r="A144" s="293" t="s">
        <v>626</v>
      </c>
      <c r="B144" s="255">
        <f t="shared" si="27"/>
        <v>1688622416651.2124</v>
      </c>
      <c r="C144" s="291">
        <f t="shared" si="28"/>
        <v>21589119012.087032</v>
      </c>
      <c r="D144" s="291">
        <f t="shared" si="29"/>
        <v>1034901173136.7501</v>
      </c>
      <c r="E144" s="291">
        <f t="shared" si="30"/>
        <v>0</v>
      </c>
      <c r="F144" s="291">
        <f t="shared" si="31"/>
        <v>117340915454.13089</v>
      </c>
      <c r="G144" s="291">
        <f t="shared" si="32"/>
        <v>1367975689867.4731</v>
      </c>
      <c r="H144" s="291">
        <f t="shared" si="33"/>
        <v>10836825368059.9</v>
      </c>
      <c r="I144" s="291">
        <f t="shared" si="34"/>
        <v>746484714630.03101</v>
      </c>
      <c r="J144" s="256">
        <f t="shared" si="35"/>
        <v>818747812.6808573</v>
      </c>
      <c r="K144" s="224">
        <f t="shared" si="36"/>
        <v>4977732776564.3672</v>
      </c>
    </row>
    <row r="145" spans="1:11">
      <c r="A145" s="293" t="s">
        <v>627</v>
      </c>
      <c r="B145" s="255">
        <f t="shared" si="27"/>
        <v>1787875995240.0676</v>
      </c>
      <c r="C145" s="291">
        <f t="shared" si="28"/>
        <v>148259323447.48126</v>
      </c>
      <c r="D145" s="291">
        <f t="shared" si="29"/>
        <v>2806358219293.8486</v>
      </c>
      <c r="E145" s="291">
        <f t="shared" si="30"/>
        <v>0</v>
      </c>
      <c r="F145" s="291">
        <f t="shared" si="31"/>
        <v>240839548319.81622</v>
      </c>
      <c r="G145" s="291">
        <f t="shared" si="32"/>
        <v>841831193764.59839</v>
      </c>
      <c r="H145" s="291">
        <f t="shared" si="33"/>
        <v>4155613183889.7441</v>
      </c>
      <c r="I145" s="291">
        <f t="shared" si="34"/>
        <v>598929423520.44153</v>
      </c>
      <c r="J145" s="256">
        <f t="shared" si="35"/>
        <v>5464428809.5092936</v>
      </c>
      <c r="K145" s="224">
        <f t="shared" si="36"/>
        <v>6429558132395.7637</v>
      </c>
    </row>
    <row r="146" spans="1:11">
      <c r="A146" s="293" t="s">
        <v>628</v>
      </c>
      <c r="B146" s="255">
        <f t="shared" si="27"/>
        <v>169354134451695.53</v>
      </c>
      <c r="C146" s="291">
        <f t="shared" si="28"/>
        <v>2899840538401.0532</v>
      </c>
      <c r="D146" s="291">
        <f t="shared" si="29"/>
        <v>2208848217826.7061</v>
      </c>
      <c r="E146" s="291">
        <f t="shared" si="30"/>
        <v>0</v>
      </c>
      <c r="F146" s="291">
        <f t="shared" si="31"/>
        <v>12293681525.922123</v>
      </c>
      <c r="G146" s="291">
        <f t="shared" si="32"/>
        <v>16100021580747.949</v>
      </c>
      <c r="H146" s="291">
        <f t="shared" si="33"/>
        <v>48243724727937.391</v>
      </c>
      <c r="I146" s="291">
        <f t="shared" si="34"/>
        <v>4630629845932.8701</v>
      </c>
      <c r="J146" s="256">
        <f t="shared" si="35"/>
        <v>0</v>
      </c>
      <c r="K146" s="224">
        <f t="shared" si="36"/>
        <v>195205768316130.06</v>
      </c>
    </row>
    <row r="147" spans="1:11">
      <c r="A147" s="293" t="s">
        <v>629</v>
      </c>
      <c r="B147" s="255">
        <f t="shared" si="27"/>
        <v>28726912764964.473</v>
      </c>
      <c r="C147" s="291">
        <f t="shared" si="28"/>
        <v>2238572307796</v>
      </c>
      <c r="D147" s="291">
        <f t="shared" si="29"/>
        <v>459062298812.65302</v>
      </c>
      <c r="E147" s="291">
        <f t="shared" si="30"/>
        <v>0</v>
      </c>
      <c r="F147" s="291">
        <f t="shared" si="31"/>
        <v>139022263445.33795</v>
      </c>
      <c r="G147" s="291">
        <f t="shared" si="32"/>
        <v>32515729859157.574</v>
      </c>
      <c r="H147" s="291">
        <f t="shared" si="33"/>
        <v>1804033407330.9958</v>
      </c>
      <c r="I147" s="291">
        <f t="shared" si="34"/>
        <v>5197850933407.2959</v>
      </c>
      <c r="J147" s="256">
        <f t="shared" si="35"/>
        <v>3596787654.7124286</v>
      </c>
      <c r="K147" s="224">
        <f t="shared" si="36"/>
        <v>69280747215238.055</v>
      </c>
    </row>
    <row r="148" spans="1:11">
      <c r="A148" s="293" t="s">
        <v>630</v>
      </c>
      <c r="B148" s="255">
        <f t="shared" si="27"/>
        <v>602587316059.6062</v>
      </c>
      <c r="C148" s="291">
        <f t="shared" si="28"/>
        <v>669304182515.20227</v>
      </c>
      <c r="D148" s="291">
        <f t="shared" si="29"/>
        <v>2069960543398.5952</v>
      </c>
      <c r="E148" s="291">
        <f t="shared" si="30"/>
        <v>0</v>
      </c>
      <c r="F148" s="291">
        <f t="shared" si="31"/>
        <v>65257630459.617523</v>
      </c>
      <c r="G148" s="291">
        <f t="shared" si="32"/>
        <v>1262746790646.896</v>
      </c>
      <c r="H148" s="291">
        <f t="shared" si="33"/>
        <v>13882025297523.35</v>
      </c>
      <c r="I148" s="291">
        <f t="shared" si="34"/>
        <v>151562231730.37357</v>
      </c>
      <c r="J148" s="256">
        <f t="shared" si="35"/>
        <v>3806566323.1356268</v>
      </c>
      <c r="K148" s="224">
        <f t="shared" si="36"/>
        <v>4825225261133.4277</v>
      </c>
    </row>
    <row r="149" spans="1:11">
      <c r="A149" s="293" t="s">
        <v>631</v>
      </c>
      <c r="B149" s="255">
        <f t="shared" si="27"/>
        <v>1533886704578.4446</v>
      </c>
      <c r="C149" s="291">
        <f t="shared" si="28"/>
        <v>32960500480538.949</v>
      </c>
      <c r="D149" s="291">
        <f t="shared" si="29"/>
        <v>2151565883199.0786</v>
      </c>
      <c r="E149" s="291">
        <f t="shared" si="30"/>
        <v>0</v>
      </c>
      <c r="F149" s="291">
        <f t="shared" si="31"/>
        <v>118715593278.02888</v>
      </c>
      <c r="G149" s="291">
        <f t="shared" si="32"/>
        <v>2420264682073.2188</v>
      </c>
      <c r="H149" s="291">
        <f t="shared" si="33"/>
        <v>7231795359458.9326</v>
      </c>
      <c r="I149" s="291">
        <f t="shared" si="34"/>
        <v>81732076638.784653</v>
      </c>
      <c r="J149" s="256">
        <f t="shared" si="35"/>
        <v>0</v>
      </c>
      <c r="K149" s="224">
        <f t="shared" si="36"/>
        <v>39266665420306.508</v>
      </c>
    </row>
    <row r="150" spans="1:11">
      <c r="A150" s="293" t="s">
        <v>632</v>
      </c>
      <c r="B150" s="255">
        <f t="shared" si="27"/>
        <v>376790345369.19092</v>
      </c>
      <c r="C150" s="291">
        <f t="shared" si="28"/>
        <v>201200255562.73376</v>
      </c>
      <c r="D150" s="291">
        <f t="shared" si="29"/>
        <v>688716452863.53601</v>
      </c>
      <c r="E150" s="291">
        <f t="shared" si="30"/>
        <v>0</v>
      </c>
      <c r="F150" s="291">
        <f t="shared" si="31"/>
        <v>17933087925.386215</v>
      </c>
      <c r="G150" s="291">
        <f t="shared" si="32"/>
        <v>5682360557911.0557</v>
      </c>
      <c r="H150" s="291">
        <f t="shared" si="33"/>
        <v>12337758233367.457</v>
      </c>
      <c r="I150" s="291">
        <f t="shared" si="34"/>
        <v>227170942138.58298</v>
      </c>
      <c r="J150" s="256">
        <f t="shared" si="35"/>
        <v>0</v>
      </c>
      <c r="K150" s="224">
        <f t="shared" si="36"/>
        <v>7194171641770.4844</v>
      </c>
    </row>
    <row r="151" spans="1:11">
      <c r="A151" s="293" t="s">
        <v>633</v>
      </c>
      <c r="B151" s="255">
        <f t="shared" si="27"/>
        <v>157417394779.07159</v>
      </c>
      <c r="C151" s="291">
        <f t="shared" si="28"/>
        <v>3811893801244.7759</v>
      </c>
      <c r="D151" s="291">
        <f t="shared" si="29"/>
        <v>1419539824922.5166</v>
      </c>
      <c r="E151" s="291">
        <f t="shared" si="30"/>
        <v>0</v>
      </c>
      <c r="F151" s="291">
        <f t="shared" si="31"/>
        <v>83991664912.883759</v>
      </c>
      <c r="G151" s="291">
        <f t="shared" si="32"/>
        <v>631373395323.448</v>
      </c>
      <c r="H151" s="291">
        <f t="shared" si="33"/>
        <v>8101891478067.251</v>
      </c>
      <c r="I151" s="291">
        <f t="shared" si="34"/>
        <v>709268915985.95251</v>
      </c>
      <c r="J151" s="256">
        <f t="shared" si="35"/>
        <v>0</v>
      </c>
      <c r="K151" s="224">
        <f t="shared" si="36"/>
        <v>6813484997168.6494</v>
      </c>
    </row>
    <row r="152" spans="1:11">
      <c r="A152" s="293" t="s">
        <v>634</v>
      </c>
      <c r="B152" s="255">
        <f t="shared" si="27"/>
        <v>38676586040.185638</v>
      </c>
      <c r="C152" s="291">
        <f t="shared" si="28"/>
        <v>936561291633.66492</v>
      </c>
      <c r="D152" s="291">
        <f t="shared" si="29"/>
        <v>348773108925.72992</v>
      </c>
      <c r="E152" s="291">
        <f t="shared" si="30"/>
        <v>0</v>
      </c>
      <c r="F152" s="291">
        <f t="shared" si="31"/>
        <v>20636289015.078247</v>
      </c>
      <c r="G152" s="291">
        <f t="shared" si="32"/>
        <v>4840529364146.4375</v>
      </c>
      <c r="H152" s="291">
        <f t="shared" si="33"/>
        <v>6307343824499.9072</v>
      </c>
      <c r="I152" s="291">
        <f t="shared" si="34"/>
        <v>158517900167.04639</v>
      </c>
      <c r="J152" s="256">
        <f t="shared" si="35"/>
        <v>0</v>
      </c>
      <c r="K152" s="224">
        <f t="shared" si="36"/>
        <v>6343694539928.1436</v>
      </c>
    </row>
    <row r="153" spans="1:11">
      <c r="A153" s="293" t="s">
        <v>635</v>
      </c>
      <c r="B153" s="255">
        <f t="shared" si="27"/>
        <v>417678084993.71106</v>
      </c>
      <c r="C153" s="291">
        <f t="shared" si="28"/>
        <v>327402430602.75708</v>
      </c>
      <c r="D153" s="291">
        <f t="shared" si="29"/>
        <v>727928331147.17822</v>
      </c>
      <c r="E153" s="291">
        <f t="shared" si="30"/>
        <v>0</v>
      </c>
      <c r="F153" s="291">
        <f t="shared" si="31"/>
        <v>39155595807.845673</v>
      </c>
      <c r="G153" s="291">
        <f t="shared" si="32"/>
        <v>1578433488308.6199</v>
      </c>
      <c r="H153" s="291">
        <f t="shared" si="33"/>
        <v>6304477625520.9629</v>
      </c>
      <c r="I153" s="291">
        <f t="shared" si="34"/>
        <v>336345211515.55719</v>
      </c>
      <c r="J153" s="256">
        <f t="shared" si="35"/>
        <v>0</v>
      </c>
      <c r="K153" s="224">
        <f t="shared" si="36"/>
        <v>3426943142375.668</v>
      </c>
    </row>
    <row r="154" spans="1:11">
      <c r="A154" s="293" t="s">
        <v>636</v>
      </c>
      <c r="B154" s="255">
        <f t="shared" si="27"/>
        <v>331271916539.88068</v>
      </c>
      <c r="C154" s="291">
        <f t="shared" si="28"/>
        <v>107296047833.63089</v>
      </c>
      <c r="D154" s="291">
        <f t="shared" si="29"/>
        <v>442925150455.70569</v>
      </c>
      <c r="E154" s="291">
        <f t="shared" si="30"/>
        <v>0</v>
      </c>
      <c r="F154" s="291">
        <f t="shared" si="31"/>
        <v>4390600544.9721918</v>
      </c>
      <c r="G154" s="291">
        <f t="shared" si="32"/>
        <v>3051638077396.6665</v>
      </c>
      <c r="H154" s="291">
        <f t="shared" si="33"/>
        <v>20159785853990.578</v>
      </c>
      <c r="I154" s="291">
        <f t="shared" si="34"/>
        <v>384357158775.87317</v>
      </c>
      <c r="J154" s="256">
        <f t="shared" si="35"/>
        <v>40733722.023923233</v>
      </c>
      <c r="K154" s="224">
        <f t="shared" si="36"/>
        <v>4321919685268.7539</v>
      </c>
    </row>
    <row r="155" spans="1:11">
      <c r="A155" s="293" t="s">
        <v>637</v>
      </c>
      <c r="B155" s="255">
        <f t="shared" si="27"/>
        <v>8036018123.9937754</v>
      </c>
      <c r="C155" s="291">
        <f t="shared" si="28"/>
        <v>98630739530.700989</v>
      </c>
      <c r="D155" s="291">
        <f t="shared" si="29"/>
        <v>234562458527.53787</v>
      </c>
      <c r="E155" s="291">
        <f t="shared" si="30"/>
        <v>0</v>
      </c>
      <c r="F155" s="291">
        <f t="shared" si="31"/>
        <v>11122854713.929544</v>
      </c>
      <c r="G155" s="291">
        <f t="shared" si="32"/>
        <v>315686697661.72437</v>
      </c>
      <c r="H155" s="291">
        <f t="shared" si="33"/>
        <v>12045064723350.902</v>
      </c>
      <c r="I155" s="291">
        <f t="shared" si="34"/>
        <v>16370195390.78829</v>
      </c>
      <c r="J155" s="256">
        <f t="shared" si="35"/>
        <v>0</v>
      </c>
      <c r="K155" s="224">
        <f t="shared" si="36"/>
        <v>684408963948.67578</v>
      </c>
    </row>
    <row r="156" spans="1:11">
      <c r="A156" s="293" t="s">
        <v>638</v>
      </c>
      <c r="B156" s="255">
        <f t="shared" si="27"/>
        <v>136802245831.41026</v>
      </c>
      <c r="C156" s="291">
        <f t="shared" si="28"/>
        <v>787755300.26635289</v>
      </c>
      <c r="D156" s="291">
        <f t="shared" si="29"/>
        <v>69686945839.634842</v>
      </c>
      <c r="E156" s="291">
        <f t="shared" si="30"/>
        <v>0</v>
      </c>
      <c r="F156" s="291">
        <f t="shared" si="31"/>
        <v>2927067029.981461</v>
      </c>
      <c r="G156" s="291">
        <f t="shared" si="32"/>
        <v>0</v>
      </c>
      <c r="H156" s="291">
        <f t="shared" si="33"/>
        <v>5298987726573.9063</v>
      </c>
      <c r="I156" s="291">
        <f t="shared" si="34"/>
        <v>39729351306.493309</v>
      </c>
      <c r="J156" s="256">
        <f t="shared" si="35"/>
        <v>34678654245.067047</v>
      </c>
      <c r="K156" s="224">
        <f t="shared" si="36"/>
        <v>284612019552.85352</v>
      </c>
    </row>
    <row r="157" spans="1:11">
      <c r="A157" s="293" t="s">
        <v>613</v>
      </c>
      <c r="B157" s="255">
        <f t="shared" si="27"/>
        <v>178701615423.92517</v>
      </c>
      <c r="C157" s="291">
        <f t="shared" si="28"/>
        <v>13863303958006.152</v>
      </c>
      <c r="D157" s="291">
        <f t="shared" si="29"/>
        <v>59601063833.613678</v>
      </c>
      <c r="E157" s="291">
        <f t="shared" si="30"/>
        <v>0</v>
      </c>
      <c r="F157" s="291">
        <f t="shared" si="31"/>
        <v>571992927.21511424</v>
      </c>
      <c r="G157" s="291">
        <f t="shared" si="32"/>
        <v>105228899220.57492</v>
      </c>
      <c r="H157" s="291">
        <f t="shared" si="33"/>
        <v>525299205724.51221</v>
      </c>
      <c r="I157" s="291">
        <f t="shared" si="34"/>
        <v>523463393490.42041</v>
      </c>
      <c r="J157" s="256">
        <f t="shared" si="35"/>
        <v>0</v>
      </c>
      <c r="K157" s="224">
        <f t="shared" si="36"/>
        <v>14730870922901.9</v>
      </c>
    </row>
    <row r="158" spans="1:11">
      <c r="A158" s="292" t="s">
        <v>641</v>
      </c>
      <c r="B158" s="257">
        <f t="shared" si="27"/>
        <v>295272709970.75653</v>
      </c>
      <c r="C158" s="258">
        <f t="shared" si="28"/>
        <v>1569497008144.166</v>
      </c>
      <c r="D158" s="258">
        <f t="shared" si="29"/>
        <v>21343143114177.32</v>
      </c>
      <c r="E158" s="258">
        <f t="shared" si="30"/>
        <v>0</v>
      </c>
      <c r="F158" s="258">
        <f t="shared" si="31"/>
        <v>2714923574898.9023</v>
      </c>
      <c r="G158" s="258">
        <f t="shared" si="32"/>
        <v>371003582416.98767</v>
      </c>
      <c r="H158" s="258">
        <f t="shared" si="33"/>
        <v>16037065715525.867</v>
      </c>
      <c r="I158" s="258">
        <f t="shared" si="34"/>
        <v>51182124624.018723</v>
      </c>
      <c r="J158" s="259">
        <f t="shared" si="35"/>
        <v>0</v>
      </c>
      <c r="K158" s="224">
        <f t="shared" si="36"/>
        <v>26345022114232.148</v>
      </c>
    </row>
  </sheetData>
  <mergeCells count="19">
    <mergeCell ref="AI2:AS2"/>
    <mergeCell ref="AI11:AI13"/>
    <mergeCell ref="AJ11:AN11"/>
    <mergeCell ref="AO11:AQ11"/>
    <mergeCell ref="AJ12:AN12"/>
    <mergeCell ref="AO12:AQ12"/>
    <mergeCell ref="AJ13:AN13"/>
    <mergeCell ref="AO13:AQ13"/>
    <mergeCell ref="AG101:AQ101"/>
    <mergeCell ref="AJ7:AS7"/>
    <mergeCell ref="AJ8:AS9"/>
    <mergeCell ref="AJ5:AS6"/>
    <mergeCell ref="AJ3:AS4"/>
    <mergeCell ref="AI5:AI6"/>
    <mergeCell ref="AI3:AI4"/>
    <mergeCell ref="AI8:AI9"/>
    <mergeCell ref="AH37:AK40"/>
    <mergeCell ref="AI16:AN16"/>
    <mergeCell ref="AI17:AN21"/>
  </mergeCells>
  <phoneticPr fontId="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A9429-FFAB-4CA8-AC06-56B00E574460}">
  <dimension ref="A1:AS91"/>
  <sheetViews>
    <sheetView topLeftCell="A7" zoomScale="70" zoomScaleNormal="70" workbookViewId="0">
      <selection activeCell="F49" sqref="F49"/>
    </sheetView>
  </sheetViews>
  <sheetFormatPr defaultRowHeight="14.25"/>
  <cols>
    <col min="1" max="1" width="33.875" style="2" customWidth="1"/>
    <col min="2" max="2" width="46.875" style="47" customWidth="1"/>
    <col min="3" max="3" width="43.375" style="2" customWidth="1"/>
    <col min="4" max="4" width="13.5" bestFit="1" customWidth="1"/>
  </cols>
  <sheetData>
    <row r="1" spans="1:45" s="2" customFormat="1" ht="46.5" thickTop="1" thickBot="1">
      <c r="A1" s="140" t="s">
        <v>263</v>
      </c>
      <c r="B1" s="141" t="s">
        <v>491</v>
      </c>
      <c r="C1" s="140"/>
      <c r="D1" s="138" t="s">
        <v>524</v>
      </c>
      <c r="E1" s="138" t="s">
        <v>524</v>
      </c>
      <c r="F1" s="138" t="s">
        <v>524</v>
      </c>
      <c r="G1" s="138" t="s">
        <v>524</v>
      </c>
      <c r="H1" s="138" t="s">
        <v>524</v>
      </c>
      <c r="I1" s="138" t="s">
        <v>524</v>
      </c>
      <c r="J1" s="139" t="s">
        <v>540</v>
      </c>
      <c r="K1" s="139" t="s">
        <v>540</v>
      </c>
      <c r="L1" s="139" t="s">
        <v>540</v>
      </c>
      <c r="M1" s="139" t="s">
        <v>540</v>
      </c>
      <c r="N1" s="126" t="s">
        <v>535</v>
      </c>
      <c r="O1" s="132" t="s">
        <v>521</v>
      </c>
      <c r="P1" s="126" t="s">
        <v>535</v>
      </c>
      <c r="Q1" s="126" t="s">
        <v>535</v>
      </c>
      <c r="R1" s="126" t="s">
        <v>535</v>
      </c>
      <c r="S1" s="120" t="s">
        <v>529</v>
      </c>
      <c r="T1" s="139" t="s">
        <v>540</v>
      </c>
      <c r="U1" s="139" t="s">
        <v>540</v>
      </c>
      <c r="V1" s="120" t="s">
        <v>529</v>
      </c>
      <c r="W1" s="120" t="s">
        <v>529</v>
      </c>
      <c r="X1" s="120" t="s">
        <v>529</v>
      </c>
      <c r="Y1" s="120" t="s">
        <v>529</v>
      </c>
      <c r="Z1" s="139" t="s">
        <v>540</v>
      </c>
      <c r="AA1" s="139" t="s">
        <v>540</v>
      </c>
      <c r="AB1" s="120" t="s">
        <v>529</v>
      </c>
      <c r="AC1" s="415" t="s">
        <v>548</v>
      </c>
      <c r="AD1" s="415" t="s">
        <v>548</v>
      </c>
      <c r="AE1" s="162" t="s">
        <v>527</v>
      </c>
      <c r="AF1" s="135" t="s">
        <v>523</v>
      </c>
      <c r="AG1" s="131" t="s">
        <v>559</v>
      </c>
    </row>
    <row r="2" spans="1:45" s="2" customFormat="1" ht="98.25">
      <c r="A2" s="30" t="s">
        <v>250</v>
      </c>
      <c r="B2" s="30" t="s">
        <v>513</v>
      </c>
      <c r="C2" s="31" t="s">
        <v>251</v>
      </c>
      <c r="D2" s="107" t="s">
        <v>505</v>
      </c>
      <c r="E2" s="7" t="s">
        <v>66</v>
      </c>
      <c r="F2" s="7" t="s">
        <v>67</v>
      </c>
      <c r="G2" s="7" t="s">
        <v>68</v>
      </c>
      <c r="H2" s="7" t="s">
        <v>69</v>
      </c>
      <c r="I2" s="7" t="s">
        <v>70</v>
      </c>
      <c r="J2" s="7" t="s">
        <v>71</v>
      </c>
      <c r="K2" s="70" t="s">
        <v>72</v>
      </c>
      <c r="L2" s="70" t="s">
        <v>73</v>
      </c>
      <c r="M2" s="144" t="s">
        <v>74</v>
      </c>
      <c r="N2" s="7" t="s">
        <v>75</v>
      </c>
      <c r="O2" s="7" t="s">
        <v>77</v>
      </c>
      <c r="P2" s="7" t="s">
        <v>78</v>
      </c>
      <c r="Q2" s="7" t="s">
        <v>79</v>
      </c>
      <c r="R2" s="7" t="s">
        <v>80</v>
      </c>
      <c r="S2" s="7" t="s">
        <v>81</v>
      </c>
      <c r="T2" s="70" t="s">
        <v>82</v>
      </c>
      <c r="U2" s="70" t="s">
        <v>83</v>
      </c>
      <c r="V2" s="7" t="s">
        <v>84</v>
      </c>
      <c r="W2" s="8" t="s">
        <v>85</v>
      </c>
      <c r="X2" s="7" t="s">
        <v>86</v>
      </c>
      <c r="Y2" s="7" t="s">
        <v>87</v>
      </c>
      <c r="Z2" s="7" t="s">
        <v>88</v>
      </c>
      <c r="AA2" s="7" t="s">
        <v>89</v>
      </c>
      <c r="AB2" s="7" t="s">
        <v>90</v>
      </c>
      <c r="AC2" s="7" t="s">
        <v>91</v>
      </c>
      <c r="AD2" s="7" t="s">
        <v>92</v>
      </c>
      <c r="AE2" s="7" t="s">
        <v>93</v>
      </c>
      <c r="AF2" s="107" t="s">
        <v>94</v>
      </c>
      <c r="AG2" s="7" t="s">
        <v>95</v>
      </c>
      <c r="AI2" s="542" t="s">
        <v>252</v>
      </c>
      <c r="AJ2" s="543"/>
      <c r="AK2" s="543"/>
      <c r="AL2" s="543"/>
      <c r="AM2" s="543"/>
      <c r="AN2" s="543"/>
      <c r="AO2" s="543"/>
      <c r="AP2" s="543"/>
      <c r="AQ2" s="543"/>
      <c r="AR2" s="543"/>
      <c r="AS2" s="544"/>
    </row>
    <row r="3" spans="1:45">
      <c r="A3" s="32" t="str">
        <f>VLOOKUP($C3,'Sector matching'!$B$1:$C$43,2,0)</f>
        <v>agriculture and forestry 01T03</v>
      </c>
      <c r="B3" s="47" t="s">
        <v>264</v>
      </c>
      <c r="C3" s="33" t="s">
        <v>512</v>
      </c>
      <c r="D3">
        <f>'Energy use'!D3+Feedstock!C3</f>
        <v>0.3</v>
      </c>
      <c r="E3">
        <f>'Energy use'!E3+Feedstock!D3</f>
        <v>0</v>
      </c>
      <c r="F3">
        <f>'Energy use'!F3+Feedstock!E3</f>
        <v>0</v>
      </c>
      <c r="G3">
        <f>'Energy use'!G3+Feedstock!F3</f>
        <v>0</v>
      </c>
      <c r="H3">
        <f>'Energy use'!H3+Feedstock!G3</f>
        <v>0</v>
      </c>
      <c r="I3">
        <f>'Energy use'!I3+Feedstock!H3</f>
        <v>0</v>
      </c>
      <c r="J3">
        <f>'Energy use'!J3+Feedstock!I3</f>
        <v>0</v>
      </c>
      <c r="K3">
        <f>'Energy use'!K3+Feedstock!J3</f>
        <v>0</v>
      </c>
      <c r="L3">
        <f>'Energy use'!L3+Feedstock!K3</f>
        <v>0</v>
      </c>
      <c r="M3">
        <f>'Energy use'!M3+Feedstock!L3</f>
        <v>0</v>
      </c>
      <c r="N3">
        <f>'Energy use'!N3+Feedstock!M3</f>
        <v>0</v>
      </c>
      <c r="O3">
        <f>'Energy use'!O3+Feedstock!N3</f>
        <v>0</v>
      </c>
      <c r="P3">
        <f>'Energy use'!P3+Feedstock!O3</f>
        <v>2.84</v>
      </c>
      <c r="Q3">
        <f>'Energy use'!Q3+Feedstock!P3</f>
        <v>0</v>
      </c>
      <c r="R3">
        <f>'Energy use'!R3+Feedstock!Q3</f>
        <v>10.8</v>
      </c>
      <c r="S3">
        <f>'Energy use'!S3+Feedstock!R3</f>
        <v>1.2</v>
      </c>
      <c r="T3">
        <f>'Energy use'!T3+Feedstock!S3</f>
        <v>0</v>
      </c>
      <c r="U3">
        <f>'Energy use'!U3+Feedstock!T3</f>
        <v>0</v>
      </c>
      <c r="V3">
        <f>'Energy use'!V3+Feedstock!U3</f>
        <v>0</v>
      </c>
      <c r="W3">
        <f>'Energy use'!W3+Feedstock!V3</f>
        <v>0</v>
      </c>
      <c r="X3">
        <f>'Energy use'!X3+Feedstock!W3</f>
        <v>0</v>
      </c>
      <c r="Y3">
        <f>'Energy use'!Y3+Feedstock!X3</f>
        <v>0</v>
      </c>
      <c r="Z3">
        <f>'Energy use'!Z3+Feedstock!Y3</f>
        <v>0.6</v>
      </c>
      <c r="AA3">
        <f>'Energy use'!AA3+Feedstock!Z3</f>
        <v>0</v>
      </c>
      <c r="AB3">
        <f>'Energy use'!AB3+Feedstock!AA3</f>
        <v>0</v>
      </c>
      <c r="AC3">
        <f>'Energy use'!AC3+Feedstock!AB3</f>
        <v>0.12</v>
      </c>
      <c r="AD3">
        <f>'Energy use'!AD3+Feedstock!AC3</f>
        <v>0</v>
      </c>
      <c r="AE3">
        <f>'Energy use'!AE3+Feedstock!AD3</f>
        <v>0</v>
      </c>
      <c r="AF3">
        <f>'Energy use'!AF3+Feedstock!AE3</f>
        <v>1.0860000000000001</v>
      </c>
      <c r="AG3">
        <f>'Energy use'!AG3+Feedstock!AF3</f>
        <v>0</v>
      </c>
    </row>
    <row r="4" spans="1:45">
      <c r="A4" s="32" t="s">
        <v>790</v>
      </c>
      <c r="B4" s="47" t="s">
        <v>563</v>
      </c>
      <c r="C4" s="35" t="s">
        <v>510</v>
      </c>
      <c r="D4">
        <f>'Energy use'!D4+Feedstock!C4</f>
        <v>510.16</v>
      </c>
      <c r="E4">
        <f>'Energy use'!E4+Feedstock!D4</f>
        <v>0</v>
      </c>
      <c r="F4">
        <f>'Energy use'!F4+Feedstock!E4</f>
        <v>0</v>
      </c>
      <c r="G4">
        <f>'Energy use'!G4+Feedstock!F4</f>
        <v>0</v>
      </c>
      <c r="H4">
        <f>'Energy use'!H4+Feedstock!G4</f>
        <v>0</v>
      </c>
      <c r="I4">
        <f>'Energy use'!I4+Feedstock!H4</f>
        <v>621.82000000000005</v>
      </c>
      <c r="J4">
        <f>'Energy use'!J4+Feedstock!I4</f>
        <v>22.95</v>
      </c>
      <c r="K4">
        <f>'Energy use'!K4+Feedstock!J4</f>
        <v>129.01</v>
      </c>
      <c r="L4">
        <f>'Energy use'!L4+Feedstock!K4</f>
        <v>11.52</v>
      </c>
      <c r="M4">
        <f>'Energy use'!M4+Feedstock!L4</f>
        <v>121.25149837382817</v>
      </c>
      <c r="N4">
        <f>'Energy use'!N4+Feedstock!M4</f>
        <v>74.290000000000006</v>
      </c>
      <c r="O4">
        <f>'Energy use'!O4+Feedstock!N4</f>
        <v>1.85</v>
      </c>
      <c r="P4">
        <f>'Energy use'!P4+Feedstock!O4</f>
        <v>16.53</v>
      </c>
      <c r="Q4">
        <f>'Energy use'!Q4+Feedstock!P4</f>
        <v>0.52</v>
      </c>
      <c r="R4">
        <f>'Energy use'!R4+Feedstock!Q4</f>
        <v>30.38</v>
      </c>
      <c r="S4">
        <f>'Energy use'!S4+Feedstock!R4</f>
        <v>5.31</v>
      </c>
      <c r="T4">
        <f>'Energy use'!T4+Feedstock!S4</f>
        <v>507.23</v>
      </c>
      <c r="U4">
        <f>'Energy use'!U4+Feedstock!T4</f>
        <v>6.87</v>
      </c>
      <c r="V4">
        <f>'Energy use'!V4+Feedstock!U4</f>
        <v>6.58</v>
      </c>
      <c r="W4">
        <f>'Energy use'!W4+Feedstock!V4</f>
        <v>1.1399999999999999</v>
      </c>
      <c r="X4">
        <f>'Energy use'!X4+Feedstock!W4</f>
        <v>26.1</v>
      </c>
      <c r="Y4">
        <f>'Energy use'!Y4+Feedstock!X4</f>
        <v>5.09</v>
      </c>
      <c r="Z4">
        <f>'Energy use'!Z4+Feedstock!Y4</f>
        <v>58.23</v>
      </c>
      <c r="AA4">
        <f>'Energy use'!AA4+Feedstock!Z4</f>
        <v>155.22999999999999</v>
      </c>
      <c r="AB4">
        <f>'Energy use'!AB4+Feedstock!AA4</f>
        <v>219.53</v>
      </c>
      <c r="AC4">
        <f>'Energy use'!AC4+Feedstock!AB4</f>
        <v>34.92</v>
      </c>
      <c r="AD4">
        <f>'Energy use'!AD4+Feedstock!AC4</f>
        <v>3.75</v>
      </c>
      <c r="AE4">
        <f>'Energy use'!AE4+Feedstock!AD4</f>
        <v>9544.06</v>
      </c>
      <c r="AF4">
        <f>'Energy use'!AF4+Feedstock!AE4</f>
        <v>760.73880000000008</v>
      </c>
      <c r="AG4">
        <f>'Energy use'!AG4+Feedstock!AF4</f>
        <v>0.89</v>
      </c>
    </row>
    <row r="5" spans="1:45">
      <c r="A5" s="32" t="str">
        <f>VLOOKUP($C5,'Sector matching'!$B$1:$C$43,2,0)</f>
        <v>coal mining 05</v>
      </c>
      <c r="B5" s="47" t="s">
        <v>116</v>
      </c>
      <c r="C5" s="38" t="s">
        <v>117</v>
      </c>
      <c r="D5">
        <f>'Energy use'!D5+Feedstock!C5</f>
        <v>0</v>
      </c>
      <c r="E5">
        <f>'Energy use'!E5+Feedstock!D5</f>
        <v>0</v>
      </c>
      <c r="F5">
        <f>'Energy use'!F5+Feedstock!E5</f>
        <v>0</v>
      </c>
      <c r="G5">
        <f>'Energy use'!G5+Feedstock!F5</f>
        <v>0</v>
      </c>
      <c r="H5">
        <f>'Energy use'!H5+Feedstock!G5</f>
        <v>0</v>
      </c>
      <c r="I5">
        <f>'Energy use'!I5+Feedstock!H5</f>
        <v>0</v>
      </c>
      <c r="J5">
        <f>'Energy use'!J5+Feedstock!I5</f>
        <v>0</v>
      </c>
      <c r="K5">
        <f>'Energy use'!K5+Feedstock!J5</f>
        <v>0</v>
      </c>
      <c r="L5">
        <f>'Energy use'!L5+Feedstock!K5</f>
        <v>0</v>
      </c>
      <c r="M5">
        <f>'Energy use'!M5+Feedstock!L5</f>
        <v>0</v>
      </c>
      <c r="N5">
        <f>'Energy use'!N5+Feedstock!M5</f>
        <v>0</v>
      </c>
      <c r="O5">
        <f>'Energy use'!O5+Feedstock!N5</f>
        <v>0</v>
      </c>
      <c r="P5">
        <f>'Energy use'!P5+Feedstock!O5</f>
        <v>0</v>
      </c>
      <c r="Q5">
        <f>'Energy use'!Q5+Feedstock!P5</f>
        <v>0</v>
      </c>
      <c r="R5">
        <f>'Energy use'!R5+Feedstock!Q5</f>
        <v>0</v>
      </c>
      <c r="S5">
        <f>'Energy use'!S5+Feedstock!R5</f>
        <v>0</v>
      </c>
      <c r="T5">
        <f>'Energy use'!T5+Feedstock!S5</f>
        <v>0</v>
      </c>
      <c r="U5">
        <f>'Energy use'!U5+Feedstock!T5</f>
        <v>0</v>
      </c>
      <c r="V5">
        <f>'Energy use'!V5+Feedstock!U5</f>
        <v>0</v>
      </c>
      <c r="W5">
        <f>'Energy use'!W5+Feedstock!V5</f>
        <v>0</v>
      </c>
      <c r="X5">
        <f>'Energy use'!X5+Feedstock!W5</f>
        <v>0</v>
      </c>
      <c r="Y5">
        <f>'Energy use'!Y5+Feedstock!X5</f>
        <v>0</v>
      </c>
      <c r="Z5">
        <f>'Energy use'!Z5+Feedstock!Y5</f>
        <v>0</v>
      </c>
      <c r="AA5">
        <f>'Energy use'!AA5+Feedstock!Z5</f>
        <v>0</v>
      </c>
      <c r="AB5">
        <f>'Energy use'!AB5+Feedstock!AA5</f>
        <v>0</v>
      </c>
      <c r="AC5">
        <f>'Energy use'!AC5+Feedstock!AB5</f>
        <v>0</v>
      </c>
      <c r="AD5">
        <f>'Energy use'!AD5+Feedstock!AC5</f>
        <v>0</v>
      </c>
      <c r="AE5">
        <f>'Energy use'!AE5+Feedstock!AD5</f>
        <v>17.700497350603968</v>
      </c>
      <c r="AF5">
        <f>'Energy use'!AF5+Feedstock!AE5</f>
        <v>4.1000000000000003E-3</v>
      </c>
      <c r="AG5">
        <f>'Energy use'!AG5+Feedstock!AF5</f>
        <v>0</v>
      </c>
    </row>
    <row r="6" spans="1:45">
      <c r="A6" s="32" t="str">
        <f>VLOOKUP($C6,'Sector matching'!$B$1:$C$43,2,0)</f>
        <v>oil and gas extraction 06</v>
      </c>
      <c r="B6" s="47" t="s">
        <v>118</v>
      </c>
      <c r="C6" s="38" t="s">
        <v>119</v>
      </c>
      <c r="D6">
        <f>'Energy use'!D6+Feedstock!C6</f>
        <v>0</v>
      </c>
      <c r="E6">
        <f>'Energy use'!E6+Feedstock!D6</f>
        <v>0</v>
      </c>
      <c r="F6">
        <f>'Energy use'!F6+Feedstock!E6</f>
        <v>0</v>
      </c>
      <c r="G6">
        <f>'Energy use'!G6+Feedstock!F6</f>
        <v>0</v>
      </c>
      <c r="H6">
        <f>'Energy use'!H6+Feedstock!G6</f>
        <v>0</v>
      </c>
      <c r="I6">
        <f>'Energy use'!I6+Feedstock!H6</f>
        <v>0</v>
      </c>
      <c r="J6">
        <f>'Energy use'!J6+Feedstock!I6</f>
        <v>0</v>
      </c>
      <c r="K6">
        <f>'Energy use'!K6+Feedstock!J6</f>
        <v>0</v>
      </c>
      <c r="L6">
        <f>'Energy use'!L6+Feedstock!K6</f>
        <v>0</v>
      </c>
      <c r="M6">
        <f>'Energy use'!M6+Feedstock!L6</f>
        <v>0</v>
      </c>
      <c r="N6">
        <f>'Energy use'!N6+Feedstock!M6</f>
        <v>0</v>
      </c>
      <c r="O6">
        <f>'Energy use'!O6+Feedstock!N6</f>
        <v>0</v>
      </c>
      <c r="P6">
        <f>'Energy use'!P6+Feedstock!O6</f>
        <v>0</v>
      </c>
      <c r="Q6">
        <f>'Energy use'!Q6+Feedstock!P6</f>
        <v>0</v>
      </c>
      <c r="R6">
        <f>'Energy use'!R6+Feedstock!Q6</f>
        <v>0</v>
      </c>
      <c r="S6">
        <f>'Energy use'!S6+Feedstock!R6</f>
        <v>0</v>
      </c>
      <c r="T6">
        <f>'Energy use'!T6+Feedstock!S6</f>
        <v>0</v>
      </c>
      <c r="U6">
        <f>'Energy use'!U6+Feedstock!T6</f>
        <v>0</v>
      </c>
      <c r="V6">
        <f>'Energy use'!V6+Feedstock!U6</f>
        <v>0</v>
      </c>
      <c r="W6">
        <f>'Energy use'!W6+Feedstock!V6</f>
        <v>0</v>
      </c>
      <c r="X6">
        <f>'Energy use'!X6+Feedstock!W6</f>
        <v>0</v>
      </c>
      <c r="Y6">
        <f>'Energy use'!Y6+Feedstock!X6</f>
        <v>0</v>
      </c>
      <c r="Z6">
        <f>'Energy use'!Z6+Feedstock!Y6</f>
        <v>0</v>
      </c>
      <c r="AA6">
        <f>'Energy use'!AA6+Feedstock!Z6</f>
        <v>0</v>
      </c>
      <c r="AB6">
        <f>'Energy use'!AB6+Feedstock!AA6</f>
        <v>0</v>
      </c>
      <c r="AC6">
        <f>'Energy use'!AC6+Feedstock!AB6</f>
        <v>1.0748647097583266</v>
      </c>
      <c r="AD6">
        <f>'Energy use'!AD6+Feedstock!AC6</f>
        <v>0</v>
      </c>
      <c r="AE6">
        <f>'Energy use'!AE6+Feedstock!AD6</f>
        <v>69.704583655973053</v>
      </c>
      <c r="AF6">
        <f>'Energy use'!AF6+Feedstock!AE6</f>
        <v>3.0000000000000001E-3</v>
      </c>
      <c r="AG6">
        <f>'Energy use'!AG6+Feedstock!AF6</f>
        <v>0</v>
      </c>
    </row>
    <row r="7" spans="1:45">
      <c r="A7" s="32" t="str">
        <f>VLOOKUP($C7,'Sector matching'!$B$1:$C$43,2,0)</f>
        <v>other mining and quarrying 07T08</v>
      </c>
      <c r="B7" s="47" t="s">
        <v>120</v>
      </c>
      <c r="C7" s="38" t="s">
        <v>121</v>
      </c>
      <c r="D7">
        <f>'Energy use'!D7+Feedstock!C7</f>
        <v>0</v>
      </c>
      <c r="E7">
        <f>'Energy use'!E7+Feedstock!D7</f>
        <v>0</v>
      </c>
      <c r="F7">
        <f>'Energy use'!F7+Feedstock!E7</f>
        <v>0</v>
      </c>
      <c r="G7">
        <f>'Energy use'!G7+Feedstock!F7</f>
        <v>0</v>
      </c>
      <c r="H7">
        <f>'Energy use'!H7+Feedstock!G7</f>
        <v>0</v>
      </c>
      <c r="I7">
        <f>'Energy use'!I7+Feedstock!H7</f>
        <v>0</v>
      </c>
      <c r="J7">
        <f>'Energy use'!J7+Feedstock!I7</f>
        <v>0</v>
      </c>
      <c r="K7">
        <f>'Energy use'!K7+Feedstock!J7</f>
        <v>0</v>
      </c>
      <c r="L7">
        <f>'Energy use'!L7+Feedstock!K7</f>
        <v>0</v>
      </c>
      <c r="M7">
        <f>'Energy use'!M7+Feedstock!L7</f>
        <v>0</v>
      </c>
      <c r="N7">
        <f>'Energy use'!N7+Feedstock!M7</f>
        <v>0</v>
      </c>
      <c r="O7">
        <f>'Energy use'!O7+Feedstock!N7</f>
        <v>0</v>
      </c>
      <c r="P7">
        <f>'Energy use'!P7+Feedstock!O7</f>
        <v>0</v>
      </c>
      <c r="Q7">
        <f>'Energy use'!Q7+Feedstock!P7</f>
        <v>0</v>
      </c>
      <c r="R7">
        <f>'Energy use'!R7+Feedstock!Q7</f>
        <v>0</v>
      </c>
      <c r="S7">
        <f>'Energy use'!S7+Feedstock!R7</f>
        <v>0</v>
      </c>
      <c r="T7">
        <f>'Energy use'!T7+Feedstock!S7</f>
        <v>0</v>
      </c>
      <c r="U7">
        <f>'Energy use'!U7+Feedstock!T7</f>
        <v>0</v>
      </c>
      <c r="V7">
        <f>'Energy use'!V7+Feedstock!U7</f>
        <v>0</v>
      </c>
      <c r="W7">
        <f>'Energy use'!W7+Feedstock!V7</f>
        <v>0</v>
      </c>
      <c r="X7">
        <f>'Energy use'!X7+Feedstock!W7</f>
        <v>0</v>
      </c>
      <c r="Y7">
        <f>'Energy use'!Y7+Feedstock!X7</f>
        <v>0</v>
      </c>
      <c r="Z7">
        <f>'Energy use'!Z7+Feedstock!Y7</f>
        <v>0</v>
      </c>
      <c r="AA7">
        <f>'Energy use'!AA7+Feedstock!Z7</f>
        <v>0</v>
      </c>
      <c r="AB7">
        <f>'Energy use'!AB7+Feedstock!AA7</f>
        <v>0</v>
      </c>
      <c r="AC7">
        <f>'Energy use'!AC7+Feedstock!AB7</f>
        <v>0</v>
      </c>
      <c r="AD7">
        <f>'Energy use'!AD7+Feedstock!AC7</f>
        <v>0</v>
      </c>
      <c r="AE7">
        <f>'Energy use'!AE7+Feedstock!AD7</f>
        <v>4.0682291217582334</v>
      </c>
      <c r="AF7">
        <f>'Energy use'!AF7+Feedstock!AE7</f>
        <v>0</v>
      </c>
      <c r="AG7">
        <f>'Energy use'!AG7+Feedstock!AF7</f>
        <v>0</v>
      </c>
    </row>
    <row r="8" spans="1:45">
      <c r="A8" s="32" t="str">
        <f>VLOOKUP($C8,'Sector matching'!$B$1:$C$43,2,0)</f>
        <v>other mining and quarrying 07T08</v>
      </c>
      <c r="B8" s="47" t="s">
        <v>122</v>
      </c>
      <c r="C8" s="38" t="s">
        <v>123</v>
      </c>
      <c r="D8">
        <f>'Energy use'!D8+Feedstock!C8</f>
        <v>0</v>
      </c>
      <c r="E8">
        <f>'Energy use'!E8+Feedstock!D8</f>
        <v>0</v>
      </c>
      <c r="F8">
        <f>'Energy use'!F8+Feedstock!E8</f>
        <v>0</v>
      </c>
      <c r="G8">
        <f>'Energy use'!G8+Feedstock!F8</f>
        <v>0</v>
      </c>
      <c r="H8">
        <f>'Energy use'!H8+Feedstock!G8</f>
        <v>0</v>
      </c>
      <c r="I8">
        <f>'Energy use'!I8+Feedstock!H8</f>
        <v>0</v>
      </c>
      <c r="J8">
        <f>'Energy use'!J8+Feedstock!I8</f>
        <v>0</v>
      </c>
      <c r="K8">
        <f>'Energy use'!K8+Feedstock!J8</f>
        <v>0</v>
      </c>
      <c r="L8">
        <f>'Energy use'!L8+Feedstock!K8</f>
        <v>0</v>
      </c>
      <c r="M8">
        <f>'Energy use'!M8+Feedstock!L8</f>
        <v>0</v>
      </c>
      <c r="N8">
        <f>'Energy use'!N8+Feedstock!M8</f>
        <v>0</v>
      </c>
      <c r="O8">
        <f>'Energy use'!O8+Feedstock!N8</f>
        <v>0</v>
      </c>
      <c r="P8">
        <f>'Energy use'!P8+Feedstock!O8</f>
        <v>0</v>
      </c>
      <c r="Q8">
        <f>'Energy use'!Q8+Feedstock!P8</f>
        <v>0</v>
      </c>
      <c r="R8">
        <f>'Energy use'!R8+Feedstock!Q8</f>
        <v>0</v>
      </c>
      <c r="S8">
        <f>'Energy use'!S8+Feedstock!R8</f>
        <v>0</v>
      </c>
      <c r="T8">
        <f>'Energy use'!T8+Feedstock!S8</f>
        <v>0</v>
      </c>
      <c r="U8">
        <f>'Energy use'!U8+Feedstock!T8</f>
        <v>0</v>
      </c>
      <c r="V8">
        <f>'Energy use'!V8+Feedstock!U8</f>
        <v>0</v>
      </c>
      <c r="W8">
        <f>'Energy use'!W8+Feedstock!V8</f>
        <v>0</v>
      </c>
      <c r="X8">
        <f>'Energy use'!X8+Feedstock!W8</f>
        <v>0</v>
      </c>
      <c r="Y8">
        <f>'Energy use'!Y8+Feedstock!X8</f>
        <v>0</v>
      </c>
      <c r="Z8">
        <f>'Energy use'!Z8+Feedstock!Y8</f>
        <v>0</v>
      </c>
      <c r="AA8">
        <f>'Energy use'!AA8+Feedstock!Z8</f>
        <v>0</v>
      </c>
      <c r="AB8">
        <f>'Energy use'!AB8+Feedstock!AA8</f>
        <v>0</v>
      </c>
      <c r="AC8">
        <f>'Energy use'!AC8+Feedstock!AB8</f>
        <v>0</v>
      </c>
      <c r="AD8">
        <f>'Energy use'!AD8+Feedstock!AC8</f>
        <v>0</v>
      </c>
      <c r="AE8">
        <f>'Energy use'!AE8+Feedstock!AD8</f>
        <v>2.2580365153144679E-3</v>
      </c>
      <c r="AF8">
        <f>'Energy use'!AF8+Feedstock!AE8</f>
        <v>2.41E-2</v>
      </c>
      <c r="AG8">
        <f>'Energy use'!AG8+Feedstock!AF8</f>
        <v>0</v>
      </c>
    </row>
    <row r="9" spans="1:45">
      <c r="A9" s="32" t="str">
        <f>VLOOKUP($C9,'Sector matching'!$B$1:$C$43,2,0)</f>
        <v>other mining and quarrying 07T08</v>
      </c>
      <c r="B9" s="47" t="s">
        <v>124</v>
      </c>
      <c r="C9" s="38" t="s">
        <v>125</v>
      </c>
      <c r="D9">
        <f>'Energy use'!D9+Feedstock!C9</f>
        <v>77.867956234514622</v>
      </c>
      <c r="E9">
        <f>'Energy use'!E9+Feedstock!D9</f>
        <v>0</v>
      </c>
      <c r="F9">
        <f>'Energy use'!F9+Feedstock!E9</f>
        <v>0</v>
      </c>
      <c r="G9">
        <f>'Energy use'!G9+Feedstock!F9</f>
        <v>0</v>
      </c>
      <c r="H9">
        <f>'Energy use'!H9+Feedstock!G9</f>
        <v>0</v>
      </c>
      <c r="I9">
        <f>'Energy use'!I9+Feedstock!H9</f>
        <v>0</v>
      </c>
      <c r="J9">
        <f>'Energy use'!J9+Feedstock!I9</f>
        <v>0</v>
      </c>
      <c r="K9">
        <f>'Energy use'!K9+Feedstock!J9</f>
        <v>0</v>
      </c>
      <c r="L9">
        <f>'Energy use'!L9+Feedstock!K9</f>
        <v>0</v>
      </c>
      <c r="M9">
        <f>'Energy use'!M9+Feedstock!L9</f>
        <v>0</v>
      </c>
      <c r="N9">
        <f>'Energy use'!N9+Feedstock!M9</f>
        <v>0</v>
      </c>
      <c r="O9">
        <f>'Energy use'!O9+Feedstock!N9</f>
        <v>0</v>
      </c>
      <c r="P9">
        <f>'Energy use'!P9+Feedstock!O9</f>
        <v>0</v>
      </c>
      <c r="Q9">
        <f>'Energy use'!Q9+Feedstock!P9</f>
        <v>0</v>
      </c>
      <c r="R9">
        <f>'Energy use'!R9+Feedstock!Q9</f>
        <v>0</v>
      </c>
      <c r="S9">
        <f>'Energy use'!S9+Feedstock!R9</f>
        <v>0</v>
      </c>
      <c r="T9">
        <f>'Energy use'!T9+Feedstock!S9</f>
        <v>0</v>
      </c>
      <c r="U9">
        <f>'Energy use'!U9+Feedstock!T9</f>
        <v>0</v>
      </c>
      <c r="V9">
        <f>'Energy use'!V9+Feedstock!U9</f>
        <v>0.38</v>
      </c>
      <c r="W9">
        <f>'Energy use'!W9+Feedstock!V9</f>
        <v>0.78</v>
      </c>
      <c r="X9">
        <f>'Energy use'!X9+Feedstock!W9</f>
        <v>21</v>
      </c>
      <c r="Y9">
        <f>'Energy use'!Y9+Feedstock!X9</f>
        <v>0.04</v>
      </c>
      <c r="Z9">
        <f>'Energy use'!Z9+Feedstock!Y9</f>
        <v>0</v>
      </c>
      <c r="AA9">
        <f>'Energy use'!AA9+Feedstock!Z9</f>
        <v>0</v>
      </c>
      <c r="AB9">
        <f>'Energy use'!AB9+Feedstock!AA9</f>
        <v>0</v>
      </c>
      <c r="AC9">
        <f>'Energy use'!AC9+Feedstock!AB9</f>
        <v>0.3002605904733564</v>
      </c>
      <c r="AD9">
        <f>'Energy use'!AD9+Feedstock!AC9</f>
        <v>0</v>
      </c>
      <c r="AE9">
        <f>'Energy use'!AE9+Feedstock!AD9</f>
        <v>56.393458398194255</v>
      </c>
      <c r="AF9">
        <f>'Energy use'!AF9+Feedstock!AE9</f>
        <v>8.5500000000000007E-2</v>
      </c>
      <c r="AG9">
        <f>'Energy use'!AG9+Feedstock!AF9</f>
        <v>0</v>
      </c>
    </row>
    <row r="10" spans="1:45">
      <c r="A10" s="32" t="str">
        <f>VLOOKUP($C10,'Sector matching'!$B$1:$C$43,2,0)</f>
        <v>Mining Support Service Activities 09</v>
      </c>
      <c r="B10" s="47" t="s">
        <v>126</v>
      </c>
      <c r="C10" s="38" t="s">
        <v>127</v>
      </c>
      <c r="D10">
        <f>'Energy use'!D10+Feedstock!C10</f>
        <v>0</v>
      </c>
      <c r="E10">
        <f>'Energy use'!E10+Feedstock!D10</f>
        <v>0</v>
      </c>
      <c r="F10">
        <f>'Energy use'!F10+Feedstock!E10</f>
        <v>0</v>
      </c>
      <c r="G10">
        <f>'Energy use'!G10+Feedstock!F10</f>
        <v>0</v>
      </c>
      <c r="H10">
        <f>'Energy use'!H10+Feedstock!G10</f>
        <v>0</v>
      </c>
      <c r="I10">
        <f>'Energy use'!I10+Feedstock!H10</f>
        <v>0</v>
      </c>
      <c r="J10">
        <f>'Energy use'!J10+Feedstock!I10</f>
        <v>0</v>
      </c>
      <c r="K10">
        <f>'Energy use'!K10+Feedstock!J10</f>
        <v>0</v>
      </c>
      <c r="L10">
        <f>'Energy use'!L10+Feedstock!K10</f>
        <v>0</v>
      </c>
      <c r="M10">
        <f>'Energy use'!M10+Feedstock!L10</f>
        <v>0</v>
      </c>
      <c r="N10">
        <f>'Energy use'!N10+Feedstock!M10</f>
        <v>0</v>
      </c>
      <c r="O10">
        <f>'Energy use'!O10+Feedstock!N10</f>
        <v>0</v>
      </c>
      <c r="P10">
        <f>'Energy use'!P10+Feedstock!O10</f>
        <v>0</v>
      </c>
      <c r="Q10">
        <f>'Energy use'!Q10+Feedstock!P10</f>
        <v>0</v>
      </c>
      <c r="R10">
        <f>'Energy use'!R10+Feedstock!Q10</f>
        <v>0</v>
      </c>
      <c r="S10">
        <f>'Energy use'!S10+Feedstock!R10</f>
        <v>0</v>
      </c>
      <c r="T10">
        <f>'Energy use'!T10+Feedstock!S10</f>
        <v>0</v>
      </c>
      <c r="U10">
        <f>'Energy use'!U10+Feedstock!T10</f>
        <v>0</v>
      </c>
      <c r="V10">
        <f>'Energy use'!V10+Feedstock!U10</f>
        <v>0</v>
      </c>
      <c r="W10">
        <f>'Energy use'!W10+Feedstock!V10</f>
        <v>0</v>
      </c>
      <c r="X10">
        <f>'Energy use'!X10+Feedstock!W10</f>
        <v>0</v>
      </c>
      <c r="Y10">
        <f>'Energy use'!Y10+Feedstock!X10</f>
        <v>0</v>
      </c>
      <c r="Z10">
        <f>'Energy use'!Z10+Feedstock!Y10</f>
        <v>0</v>
      </c>
      <c r="AA10">
        <f>'Energy use'!AA10+Feedstock!Z10</f>
        <v>0</v>
      </c>
      <c r="AB10">
        <f>'Energy use'!AB10+Feedstock!AA10</f>
        <v>0</v>
      </c>
      <c r="AC10">
        <f>'Energy use'!AC10+Feedstock!AB10</f>
        <v>0</v>
      </c>
      <c r="AD10">
        <f>'Energy use'!AD10+Feedstock!AC10</f>
        <v>0</v>
      </c>
      <c r="AE10">
        <f>'Energy use'!AE10+Feedstock!AD10</f>
        <v>0</v>
      </c>
      <c r="AF10">
        <f>'Energy use'!AF10+Feedstock!AE10</f>
        <v>0.29970000000000002</v>
      </c>
      <c r="AG10">
        <f>'Energy use'!AG10+Feedstock!AF10</f>
        <v>0</v>
      </c>
    </row>
    <row r="11" spans="1:45">
      <c r="A11" s="32" t="str">
        <f>VLOOKUP($C11,'Sector matching'!$B$1:$C$43,2,0)</f>
        <v>food beverage and tobacco 10T12</v>
      </c>
      <c r="B11" s="47" t="s">
        <v>128</v>
      </c>
      <c r="C11" s="38" t="s">
        <v>129</v>
      </c>
      <c r="D11">
        <f>'Energy use'!D11+Feedstock!C11</f>
        <v>4.16428723378539</v>
      </c>
      <c r="E11">
        <f>'Energy use'!E11+Feedstock!D11</f>
        <v>0</v>
      </c>
      <c r="F11">
        <f>'Energy use'!F11+Feedstock!E11</f>
        <v>0</v>
      </c>
      <c r="G11">
        <f>'Energy use'!G11+Feedstock!F11</f>
        <v>0</v>
      </c>
      <c r="H11">
        <f>'Energy use'!H11+Feedstock!G11</f>
        <v>0</v>
      </c>
      <c r="I11">
        <f>'Energy use'!I11+Feedstock!H11</f>
        <v>0</v>
      </c>
      <c r="J11">
        <f>'Energy use'!J11+Feedstock!I11</f>
        <v>0</v>
      </c>
      <c r="K11">
        <f>'Energy use'!K11+Feedstock!J11</f>
        <v>0</v>
      </c>
      <c r="L11">
        <f>'Energy use'!L11+Feedstock!K11</f>
        <v>0</v>
      </c>
      <c r="M11">
        <f>'Energy use'!M11+Feedstock!L11</f>
        <v>0</v>
      </c>
      <c r="N11">
        <f>'Energy use'!N11+Feedstock!M11</f>
        <v>0</v>
      </c>
      <c r="O11">
        <f>'Energy use'!O11+Feedstock!N11</f>
        <v>0</v>
      </c>
      <c r="P11">
        <f>'Energy use'!P11+Feedstock!O11</f>
        <v>0.13248349124318115</v>
      </c>
      <c r="Q11">
        <f>'Energy use'!Q11+Feedstock!P11</f>
        <v>0</v>
      </c>
      <c r="R11">
        <f>'Energy use'!R11+Feedstock!Q11</f>
        <v>0.38790486664833684</v>
      </c>
      <c r="S11">
        <f>'Energy use'!S11+Feedstock!R11</f>
        <v>1.698609179415856E-2</v>
      </c>
      <c r="T11">
        <f>'Energy use'!T11+Feedstock!S11</f>
        <v>0</v>
      </c>
      <c r="U11">
        <f>'Energy use'!U11+Feedstock!T11</f>
        <v>0</v>
      </c>
      <c r="V11">
        <f>'Energy use'!V11+Feedstock!U11</f>
        <v>0</v>
      </c>
      <c r="W11">
        <f>'Energy use'!W11+Feedstock!V11</f>
        <v>0</v>
      </c>
      <c r="X11">
        <f>'Energy use'!X11+Feedstock!W11</f>
        <v>0</v>
      </c>
      <c r="Y11">
        <f>'Energy use'!Y11+Feedstock!X11</f>
        <v>0</v>
      </c>
      <c r="Z11">
        <f>'Energy use'!Z11+Feedstock!Y11</f>
        <v>1.4906898386238649E-2</v>
      </c>
      <c r="AA11">
        <f>'Energy use'!AA11+Feedstock!Z11</f>
        <v>0</v>
      </c>
      <c r="AB11">
        <f>'Energy use'!AB11+Feedstock!AA11</f>
        <v>7.3631586629689053E-3</v>
      </c>
      <c r="AC11">
        <f>'Energy use'!AC11+Feedstock!AB11</f>
        <v>5.5684870188003548E-2</v>
      </c>
      <c r="AD11">
        <f>'Energy use'!AD11+Feedstock!AC11</f>
        <v>6.7144136078782397E-3</v>
      </c>
      <c r="AE11">
        <f>'Energy use'!AE11+Feedstock!AD11</f>
        <v>191.06275617154913</v>
      </c>
      <c r="AF11">
        <f>'Energy use'!AF11+Feedstock!AE11</f>
        <v>3.9468000000000001</v>
      </c>
      <c r="AG11">
        <f>'Energy use'!AG11+Feedstock!AF11</f>
        <v>0</v>
      </c>
    </row>
    <row r="12" spans="1:45">
      <c r="A12" s="32" t="str">
        <f>VLOOKUP($C12,'Sector matching'!$B$1:$C$43,2,0)</f>
        <v>food beverage and tobacco 10T12</v>
      </c>
      <c r="B12" s="47" t="s">
        <v>130</v>
      </c>
      <c r="C12" s="38" t="s">
        <v>131</v>
      </c>
      <c r="D12">
        <f>'Energy use'!D12+Feedstock!C12</f>
        <v>2.1322933739454166</v>
      </c>
      <c r="E12">
        <f>'Energy use'!E12+Feedstock!D12</f>
        <v>0</v>
      </c>
      <c r="F12">
        <f>'Energy use'!F12+Feedstock!E12</f>
        <v>0</v>
      </c>
      <c r="G12">
        <f>'Energy use'!G12+Feedstock!F12</f>
        <v>0</v>
      </c>
      <c r="H12">
        <f>'Energy use'!H12+Feedstock!G12</f>
        <v>0</v>
      </c>
      <c r="I12">
        <f>'Energy use'!I12+Feedstock!H12</f>
        <v>0</v>
      </c>
      <c r="J12">
        <f>'Energy use'!J12+Feedstock!I12</f>
        <v>0</v>
      </c>
      <c r="K12">
        <f>'Energy use'!K12+Feedstock!J12</f>
        <v>0</v>
      </c>
      <c r="L12">
        <f>'Energy use'!L12+Feedstock!K12</f>
        <v>0</v>
      </c>
      <c r="M12">
        <f>'Energy use'!M12+Feedstock!L12</f>
        <v>0</v>
      </c>
      <c r="N12">
        <f>'Energy use'!N12+Feedstock!M12</f>
        <v>0</v>
      </c>
      <c r="O12">
        <f>'Energy use'!O12+Feedstock!N12</f>
        <v>0</v>
      </c>
      <c r="P12">
        <f>'Energy use'!P12+Feedstock!O12</f>
        <v>0.29335630203847235</v>
      </c>
      <c r="Q12">
        <f>'Energy use'!Q12+Feedstock!P12</f>
        <v>0</v>
      </c>
      <c r="R12">
        <f>'Energy use'!R12+Feedstock!Q12</f>
        <v>1.4139758042342616</v>
      </c>
      <c r="S12">
        <f>'Energy use'!S12+Feedstock!R12</f>
        <v>9.6746870653685674E-2</v>
      </c>
      <c r="T12">
        <f>'Energy use'!T12+Feedstock!S12</f>
        <v>0</v>
      </c>
      <c r="U12">
        <f>'Energy use'!U12+Feedstock!T12</f>
        <v>0</v>
      </c>
      <c r="V12">
        <f>'Energy use'!V12+Feedstock!U12</f>
        <v>0</v>
      </c>
      <c r="W12">
        <f>'Energy use'!W12+Feedstock!V12</f>
        <v>0</v>
      </c>
      <c r="X12">
        <f>'Energy use'!X12+Feedstock!W12</f>
        <v>0</v>
      </c>
      <c r="Y12">
        <f>'Energy use'!Y12+Feedstock!X12</f>
        <v>0</v>
      </c>
      <c r="Z12">
        <f>'Energy use'!Z12+Feedstock!Y12</f>
        <v>8.9441390317432048E-2</v>
      </c>
      <c r="AA12">
        <f>'Energy use'!AA12+Feedstock!Z12</f>
        <v>0</v>
      </c>
      <c r="AB12">
        <f>'Energy use'!AB12+Feedstock!AA12</f>
        <v>2.9452634651875569E-3</v>
      </c>
      <c r="AC12">
        <f>'Energy use'!AC12+Feedstock!AB12</f>
        <v>0.66821844225604232</v>
      </c>
      <c r="AD12">
        <f>'Energy use'!AD12+Feedstock!AC12</f>
        <v>8.0572963294538849E-2</v>
      </c>
      <c r="AE12">
        <f>'Energy use'!AE12+Feedstock!AD12</f>
        <v>183.0916363795429</v>
      </c>
      <c r="AF12">
        <f>'Energy use'!AF12+Feedstock!AE12</f>
        <v>10.219099999999999</v>
      </c>
      <c r="AG12">
        <f>'Energy use'!AG12+Feedstock!AF12</f>
        <v>0</v>
      </c>
    </row>
    <row r="13" spans="1:45">
      <c r="A13" s="32" t="str">
        <f>VLOOKUP($C13,'Sector matching'!$B$1:$C$43,2,0)</f>
        <v>food beverage and tobacco 10T12</v>
      </c>
      <c r="B13" s="47" t="s">
        <v>132</v>
      </c>
      <c r="C13" s="38" t="s">
        <v>133</v>
      </c>
      <c r="D13">
        <f>'Energy use'!D13+Feedstock!C13</f>
        <v>2.5483506176420843</v>
      </c>
      <c r="E13">
        <f>'Energy use'!E13+Feedstock!D13</f>
        <v>0</v>
      </c>
      <c r="F13">
        <f>'Energy use'!F13+Feedstock!E13</f>
        <v>0</v>
      </c>
      <c r="G13">
        <f>'Energy use'!G13+Feedstock!F13</f>
        <v>0</v>
      </c>
      <c r="H13">
        <f>'Energy use'!H13+Feedstock!G13</f>
        <v>0</v>
      </c>
      <c r="I13">
        <f>'Energy use'!I13+Feedstock!H13</f>
        <v>0</v>
      </c>
      <c r="J13">
        <f>'Energy use'!J13+Feedstock!I13</f>
        <v>0</v>
      </c>
      <c r="K13">
        <f>'Energy use'!K13+Feedstock!J13</f>
        <v>0</v>
      </c>
      <c r="L13">
        <f>'Energy use'!L13+Feedstock!K13</f>
        <v>0</v>
      </c>
      <c r="M13">
        <f>'Energy use'!M13+Feedstock!L13</f>
        <v>0</v>
      </c>
      <c r="N13">
        <f>'Energy use'!N13+Feedstock!M13</f>
        <v>0</v>
      </c>
      <c r="O13">
        <f>'Energy use'!O13+Feedstock!N13</f>
        <v>0</v>
      </c>
      <c r="P13">
        <f>'Energy use'!P13+Feedstock!O13</f>
        <v>6.1510192362905225E-2</v>
      </c>
      <c r="Q13">
        <f>'Energy use'!Q13+Feedstock!P13</f>
        <v>0</v>
      </c>
      <c r="R13">
        <f>'Energy use'!R13+Feedstock!Q13</f>
        <v>0.33785262579048653</v>
      </c>
      <c r="S13">
        <f>'Energy use'!S13+Feedstock!R13</f>
        <v>3.397218358831712E-2</v>
      </c>
      <c r="T13">
        <f>'Energy use'!T13+Feedstock!S13</f>
        <v>0</v>
      </c>
      <c r="U13">
        <f>'Energy use'!U13+Feedstock!T13</f>
        <v>0</v>
      </c>
      <c r="V13">
        <f>'Energy use'!V13+Feedstock!U13</f>
        <v>0</v>
      </c>
      <c r="W13">
        <f>'Energy use'!W13+Feedstock!V13</f>
        <v>0</v>
      </c>
      <c r="X13">
        <f>'Energy use'!X13+Feedstock!W13</f>
        <v>0</v>
      </c>
      <c r="Y13">
        <f>'Energy use'!Y13+Feedstock!X13</f>
        <v>0</v>
      </c>
      <c r="Z13">
        <f>'Energy use'!Z13+Feedstock!Y13</f>
        <v>8.2816102145770506E-3</v>
      </c>
      <c r="AA13">
        <f>'Energy use'!AA13+Feedstock!Z13</f>
        <v>0</v>
      </c>
      <c r="AB13">
        <f>'Energy use'!AB13+Feedstock!AA13</f>
        <v>0</v>
      </c>
      <c r="AC13">
        <f>'Energy use'!AC13+Feedstock!AB13</f>
        <v>0.30626678603401963</v>
      </c>
      <c r="AD13">
        <f>'Energy use'!AD13+Feedstock!AC13</f>
        <v>3.6929274843330334E-2</v>
      </c>
      <c r="AE13">
        <f>'Energy use'!AE13+Feedstock!AD13</f>
        <v>137.02744057418161</v>
      </c>
      <c r="AF13">
        <f>'Energy use'!AF13+Feedstock!AE13</f>
        <v>2.1686999999999999</v>
      </c>
      <c r="AG13">
        <f>'Energy use'!AG13+Feedstock!AF13</f>
        <v>0</v>
      </c>
    </row>
    <row r="14" spans="1:45">
      <c r="A14" s="32" t="str">
        <f>VLOOKUP($C14,'Sector matching'!$B$1:$C$43,2,0)</f>
        <v>food beverage and tobacco 10T12</v>
      </c>
      <c r="B14" s="47" t="s">
        <v>134</v>
      </c>
      <c r="C14" s="38" t="s">
        <v>135</v>
      </c>
      <c r="D14">
        <f>'Energy use'!D14+Feedstock!C14</f>
        <v>0</v>
      </c>
      <c r="E14">
        <f>'Energy use'!E14+Feedstock!D14</f>
        <v>0</v>
      </c>
      <c r="F14">
        <f>'Energy use'!F14+Feedstock!E14</f>
        <v>0</v>
      </c>
      <c r="G14">
        <f>'Energy use'!G14+Feedstock!F14</f>
        <v>0</v>
      </c>
      <c r="H14">
        <f>'Energy use'!H14+Feedstock!G14</f>
        <v>0</v>
      </c>
      <c r="I14">
        <f>'Energy use'!I14+Feedstock!H14</f>
        <v>0</v>
      </c>
      <c r="J14">
        <f>'Energy use'!J14+Feedstock!I14</f>
        <v>0</v>
      </c>
      <c r="K14">
        <f>'Energy use'!K14+Feedstock!J14</f>
        <v>0</v>
      </c>
      <c r="L14">
        <f>'Energy use'!L14+Feedstock!K14</f>
        <v>0</v>
      </c>
      <c r="M14">
        <f>'Energy use'!M14+Feedstock!L14</f>
        <v>2.1374462854360714</v>
      </c>
      <c r="N14">
        <f>'Energy use'!N14+Feedstock!M14</f>
        <v>0</v>
      </c>
      <c r="O14">
        <f>'Energy use'!O14+Feedstock!N14</f>
        <v>0</v>
      </c>
      <c r="P14">
        <f>'Energy use'!P14+Feedstock!O14</f>
        <v>4.7315532586850433E-3</v>
      </c>
      <c r="Q14">
        <f>'Energy use'!Q14+Feedstock!P14</f>
        <v>0</v>
      </c>
      <c r="R14">
        <f>'Energy use'!R14+Feedstock!Q14</f>
        <v>0</v>
      </c>
      <c r="S14">
        <f>'Energy use'!S14+Feedstock!R14</f>
        <v>0</v>
      </c>
      <c r="T14">
        <f>'Energy use'!T14+Feedstock!S14</f>
        <v>0</v>
      </c>
      <c r="U14">
        <f>'Energy use'!U14+Feedstock!T14</f>
        <v>0</v>
      </c>
      <c r="V14">
        <f>'Energy use'!V14+Feedstock!U14</f>
        <v>0</v>
      </c>
      <c r="W14">
        <f>'Energy use'!W14+Feedstock!V14</f>
        <v>0</v>
      </c>
      <c r="X14">
        <f>'Energy use'!X14+Feedstock!W14</f>
        <v>0</v>
      </c>
      <c r="Y14">
        <f>'Energy use'!Y14+Feedstock!X14</f>
        <v>0</v>
      </c>
      <c r="Z14">
        <f>'Energy use'!Z14+Feedstock!Y14</f>
        <v>0</v>
      </c>
      <c r="AA14">
        <f>'Energy use'!AA14+Feedstock!Z14</f>
        <v>0</v>
      </c>
      <c r="AB14">
        <f>'Energy use'!AB14+Feedstock!AA14</f>
        <v>0</v>
      </c>
      <c r="AC14">
        <f>'Energy use'!AC14+Feedstock!AB14</f>
        <v>0</v>
      </c>
      <c r="AD14">
        <f>'Energy use'!AD14+Feedstock!AC14</f>
        <v>0</v>
      </c>
      <c r="AE14">
        <f>'Energy use'!AE14+Feedstock!AD14</f>
        <v>6.4655112221837596</v>
      </c>
      <c r="AF14">
        <f>'Energy use'!AF14+Feedstock!AE14</f>
        <v>1.7621</v>
      </c>
      <c r="AG14">
        <f>'Energy use'!AG14+Feedstock!AF14</f>
        <v>0</v>
      </c>
    </row>
    <row r="15" spans="1:45">
      <c r="A15" s="32" t="str">
        <f>VLOOKUP($C15,'Sector matching'!$B$1:$C$43,2,0)</f>
        <v>textiles apparel and leather 13T15</v>
      </c>
      <c r="B15" s="47" t="s">
        <v>136</v>
      </c>
      <c r="C15" s="38" t="s">
        <v>137</v>
      </c>
      <c r="D15">
        <f>'Energy use'!D15+Feedstock!C15</f>
        <v>13.488427248773217</v>
      </c>
      <c r="E15">
        <f>'Energy use'!E15+Feedstock!D15</f>
        <v>0</v>
      </c>
      <c r="F15">
        <f>'Energy use'!F15+Feedstock!E15</f>
        <v>0</v>
      </c>
      <c r="G15">
        <f>'Energy use'!G15+Feedstock!F15</f>
        <v>0</v>
      </c>
      <c r="H15">
        <f>'Energy use'!H15+Feedstock!G15</f>
        <v>0</v>
      </c>
      <c r="I15">
        <f>'Energy use'!I15+Feedstock!H15</f>
        <v>0</v>
      </c>
      <c r="J15">
        <f>'Energy use'!J15+Feedstock!I15</f>
        <v>0</v>
      </c>
      <c r="K15">
        <f>'Energy use'!K15+Feedstock!J15</f>
        <v>0</v>
      </c>
      <c r="L15">
        <f>'Energy use'!L15+Feedstock!K15</f>
        <v>0</v>
      </c>
      <c r="M15">
        <f>'Energy use'!M15+Feedstock!L15</f>
        <v>0</v>
      </c>
      <c r="N15">
        <f>'Energy use'!N15+Feedstock!M15</f>
        <v>0</v>
      </c>
      <c r="O15">
        <f>'Energy use'!O15+Feedstock!N15</f>
        <v>0</v>
      </c>
      <c r="P15">
        <f>'Energy use'!P15+Feedstock!O15</f>
        <v>0.81382716049382919</v>
      </c>
      <c r="Q15">
        <f>'Energy use'!Q15+Feedstock!P15</f>
        <v>0</v>
      </c>
      <c r="R15">
        <f>'Energy use'!R15+Feedstock!Q15</f>
        <v>1.2846741820181466</v>
      </c>
      <c r="S15">
        <f>'Energy use'!S15+Feedstock!R15</f>
        <v>4.283449235048678E-2</v>
      </c>
      <c r="T15">
        <f>'Energy use'!T15+Feedstock!S15</f>
        <v>0</v>
      </c>
      <c r="U15">
        <f>'Energy use'!U15+Feedstock!T15</f>
        <v>0</v>
      </c>
      <c r="V15">
        <f>'Energy use'!V15+Feedstock!U15</f>
        <v>0</v>
      </c>
      <c r="W15">
        <f>'Energy use'!W15+Feedstock!V15</f>
        <v>0</v>
      </c>
      <c r="X15">
        <f>'Energy use'!X15+Feedstock!W15</f>
        <v>0</v>
      </c>
      <c r="Y15">
        <f>'Energy use'!Y15+Feedstock!X15</f>
        <v>0</v>
      </c>
      <c r="Z15">
        <f>'Energy use'!Z15+Feedstock!Y15</f>
        <v>3.1470118815392717E-2</v>
      </c>
      <c r="AA15">
        <f>'Energy use'!AA15+Feedstock!Z15</f>
        <v>0</v>
      </c>
      <c r="AB15">
        <f>'Energy use'!AB15+Feedstock!AA15</f>
        <v>4.4178951977813475E-3</v>
      </c>
      <c r="AC15">
        <f>'Energy use'!AC15+Feedstock!AB15</f>
        <v>0.25058191584601586</v>
      </c>
      <c r="AD15">
        <f>'Energy use'!AD15+Feedstock!AC15</f>
        <v>3.0214861235452067E-2</v>
      </c>
      <c r="AE15">
        <f>'Energy use'!AE15+Feedstock!AD15</f>
        <v>812.32562566902618</v>
      </c>
      <c r="AF15">
        <f>'Energy use'!AF15+Feedstock!AE15</f>
        <v>5.5608000000000004</v>
      </c>
      <c r="AG15">
        <f>'Energy use'!AG15+Feedstock!AF15</f>
        <v>0</v>
      </c>
    </row>
    <row r="16" spans="1:45">
      <c r="A16" s="32" t="str">
        <f>VLOOKUP($C16,'Sector matching'!$B$1:$C$43,2,0)</f>
        <v>textiles apparel and leather 13T15</v>
      </c>
      <c r="B16" s="47" t="s">
        <v>138</v>
      </c>
      <c r="C16" s="38" t="s">
        <v>139</v>
      </c>
      <c r="D16">
        <f>'Energy use'!D16+Feedstock!C16</f>
        <v>0</v>
      </c>
      <c r="E16">
        <f>'Energy use'!E16+Feedstock!D16</f>
        <v>0</v>
      </c>
      <c r="F16">
        <f>'Energy use'!F16+Feedstock!E16</f>
        <v>0</v>
      </c>
      <c r="G16">
        <f>'Energy use'!G16+Feedstock!F16</f>
        <v>0</v>
      </c>
      <c r="H16">
        <f>'Energy use'!H16+Feedstock!G16</f>
        <v>0</v>
      </c>
      <c r="I16">
        <f>'Energy use'!I16+Feedstock!H16</f>
        <v>0</v>
      </c>
      <c r="J16">
        <f>'Energy use'!J16+Feedstock!I16</f>
        <v>0</v>
      </c>
      <c r="K16">
        <f>'Energy use'!K16+Feedstock!J16</f>
        <v>0</v>
      </c>
      <c r="L16">
        <f>'Energy use'!L16+Feedstock!K16</f>
        <v>0</v>
      </c>
      <c r="M16">
        <f>'Energy use'!M16+Feedstock!L16</f>
        <v>0.3886265973520136</v>
      </c>
      <c r="N16">
        <f>'Energy use'!N16+Feedstock!M16</f>
        <v>0</v>
      </c>
      <c r="O16">
        <f>'Energy use'!O16+Feedstock!N16</f>
        <v>0</v>
      </c>
      <c r="P16">
        <f>'Energy use'!P16+Feedstock!O16</f>
        <v>1.1544989951191504</v>
      </c>
      <c r="Q16">
        <f>'Energy use'!Q16+Feedstock!P16</f>
        <v>5.0980392156862592E-3</v>
      </c>
      <c r="R16">
        <f>'Energy use'!R16+Feedstock!Q16</f>
        <v>1.1386884795160874</v>
      </c>
      <c r="S16">
        <f>'Energy use'!S16+Feedstock!R16</f>
        <v>8.1237830319888949E-3</v>
      </c>
      <c r="T16">
        <f>'Energy use'!T16+Feedstock!S16</f>
        <v>0</v>
      </c>
      <c r="U16">
        <f>'Energy use'!U16+Feedstock!T16</f>
        <v>0</v>
      </c>
      <c r="V16">
        <f>'Energy use'!V16+Feedstock!U16</f>
        <v>0</v>
      </c>
      <c r="W16">
        <f>'Energy use'!W16+Feedstock!V16</f>
        <v>0</v>
      </c>
      <c r="X16">
        <f>'Energy use'!X16+Feedstock!W16</f>
        <v>0</v>
      </c>
      <c r="Y16">
        <f>'Energy use'!Y16+Feedstock!X16</f>
        <v>0</v>
      </c>
      <c r="Z16">
        <f>'Energy use'!Z16+Feedstock!Y16</f>
        <v>1.9875864514984916E-2</v>
      </c>
      <c r="AA16">
        <f>'Energy use'!AA16+Feedstock!Z16</f>
        <v>0</v>
      </c>
      <c r="AB16">
        <f>'Energy use'!AB16+Feedstock!AA16</f>
        <v>0</v>
      </c>
      <c r="AC16">
        <f>'Energy use'!AC16+Feedstock!AB16</f>
        <v>5.5684870188003548E-2</v>
      </c>
      <c r="AD16">
        <f>'Energy use'!AD16+Feedstock!AC16</f>
        <v>6.7144136078782397E-3</v>
      </c>
      <c r="AE16">
        <f>'Energy use'!AE16+Feedstock!AD16</f>
        <v>14.89149992555277</v>
      </c>
      <c r="AF16">
        <f>'Energy use'!AF16+Feedstock!AE16</f>
        <v>7.2697000000000003</v>
      </c>
      <c r="AG16">
        <f>'Energy use'!AG16+Feedstock!AF16</f>
        <v>0</v>
      </c>
    </row>
    <row r="17" spans="1:33">
      <c r="A17" s="32" t="str">
        <f>VLOOKUP($C17,'Sector matching'!$B$1:$C$43,2,0)</f>
        <v>textiles apparel and leather 13T15</v>
      </c>
      <c r="B17" s="47" t="s">
        <v>140</v>
      </c>
      <c r="C17" s="38" t="s">
        <v>141</v>
      </c>
      <c r="D17">
        <f>'Energy use'!D17+Feedstock!C17</f>
        <v>5.1672823748398642</v>
      </c>
      <c r="E17">
        <f>'Energy use'!E17+Feedstock!D17</f>
        <v>0</v>
      </c>
      <c r="F17">
        <f>'Energy use'!F17+Feedstock!E17</f>
        <v>0</v>
      </c>
      <c r="G17">
        <f>'Energy use'!G17+Feedstock!F17</f>
        <v>0</v>
      </c>
      <c r="H17">
        <f>'Energy use'!H17+Feedstock!G17</f>
        <v>0</v>
      </c>
      <c r="I17">
        <f>'Energy use'!I17+Feedstock!H17</f>
        <v>0</v>
      </c>
      <c r="J17">
        <f>'Energy use'!J17+Feedstock!I17</f>
        <v>0</v>
      </c>
      <c r="K17">
        <f>'Energy use'!K17+Feedstock!J17</f>
        <v>0</v>
      </c>
      <c r="L17">
        <f>'Energy use'!L17+Feedstock!K17</f>
        <v>0</v>
      </c>
      <c r="M17">
        <f>'Energy use'!M17+Feedstock!L17</f>
        <v>0</v>
      </c>
      <c r="N17">
        <f>'Energy use'!N17+Feedstock!M17</f>
        <v>0</v>
      </c>
      <c r="O17">
        <f>'Energy use'!O17+Feedstock!N17</f>
        <v>0</v>
      </c>
      <c r="P17">
        <f>'Energy use'!P17+Feedstock!O17</f>
        <v>0.1797990238300313</v>
      </c>
      <c r="Q17">
        <f>'Energy use'!Q17+Feedstock!P17</f>
        <v>0</v>
      </c>
      <c r="R17">
        <f>'Energy use'!R17+Feedstock!Q17</f>
        <v>7.0907341215287564E-2</v>
      </c>
      <c r="S17">
        <f>'Energy use'!S17+Feedstock!R17</f>
        <v>0</v>
      </c>
      <c r="T17">
        <f>'Energy use'!T17+Feedstock!S17</f>
        <v>0</v>
      </c>
      <c r="U17">
        <f>'Energy use'!U17+Feedstock!T17</f>
        <v>0</v>
      </c>
      <c r="V17">
        <f>'Energy use'!V17+Feedstock!U17</f>
        <v>0</v>
      </c>
      <c r="W17">
        <f>'Energy use'!W17+Feedstock!V17</f>
        <v>0</v>
      </c>
      <c r="X17">
        <f>'Energy use'!X17+Feedstock!W17</f>
        <v>0</v>
      </c>
      <c r="Y17">
        <f>'Energy use'!Y17+Feedstock!X17</f>
        <v>0</v>
      </c>
      <c r="Z17">
        <f>'Energy use'!Z17+Feedstock!Y17</f>
        <v>1.6563220429154071E-3</v>
      </c>
      <c r="AA17">
        <f>'Energy use'!AA17+Feedstock!Z17</f>
        <v>0</v>
      </c>
      <c r="AB17">
        <f>'Energy use'!AB17+Feedstock!AA17</f>
        <v>0</v>
      </c>
      <c r="AC17">
        <f>'Energy use'!AC17+Feedstock!AB17</f>
        <v>2.7842435094001829E-2</v>
      </c>
      <c r="AD17">
        <f>'Energy use'!AD17+Feedstock!AC17</f>
        <v>3.3572068039391268E-3</v>
      </c>
      <c r="AE17">
        <f>'Energy use'!AE17+Feedstock!AD17</f>
        <v>5.7153413132070652</v>
      </c>
      <c r="AF17">
        <f>'Energy use'!AF17+Feedstock!AE17</f>
        <v>2.2378</v>
      </c>
      <c r="AG17">
        <f>'Energy use'!AG17+Feedstock!AF17</f>
        <v>0</v>
      </c>
    </row>
    <row r="18" spans="1:33">
      <c r="A18" s="32" t="str">
        <f>VLOOKUP($C18,'Sector matching'!$B$1:$C$43,2,0)</f>
        <v>wood products 16</v>
      </c>
      <c r="B18" s="47" t="s">
        <v>142</v>
      </c>
      <c r="C18" s="38" t="s">
        <v>143</v>
      </c>
      <c r="D18">
        <f>'Energy use'!D18+Feedstock!C18</f>
        <v>0.13373268547392889</v>
      </c>
      <c r="E18">
        <f>'Energy use'!E18+Feedstock!D18</f>
        <v>0</v>
      </c>
      <c r="F18">
        <f>'Energy use'!F18+Feedstock!E18</f>
        <v>0</v>
      </c>
      <c r="G18">
        <f>'Energy use'!G18+Feedstock!F18</f>
        <v>0</v>
      </c>
      <c r="H18">
        <f>'Energy use'!H18+Feedstock!G18</f>
        <v>0</v>
      </c>
      <c r="I18">
        <f>'Energy use'!I18+Feedstock!H18</f>
        <v>0</v>
      </c>
      <c r="J18">
        <f>'Energy use'!J18+Feedstock!I18</f>
        <v>0</v>
      </c>
      <c r="K18">
        <f>'Energy use'!K18+Feedstock!J18</f>
        <v>0</v>
      </c>
      <c r="L18">
        <f>'Energy use'!L18+Feedstock!K18</f>
        <v>0</v>
      </c>
      <c r="M18">
        <f>'Energy use'!M18+Feedstock!L18</f>
        <v>0</v>
      </c>
      <c r="N18">
        <f>'Energy use'!N18+Feedstock!M18</f>
        <v>0</v>
      </c>
      <c r="O18">
        <f>'Energy use'!O18+Feedstock!N18</f>
        <v>0</v>
      </c>
      <c r="P18">
        <f>'Energy use'!P18+Feedstock!O18</f>
        <v>0.27443008900373228</v>
      </c>
      <c r="Q18">
        <f>'Energy use'!Q18+Feedstock!P18</f>
        <v>0</v>
      </c>
      <c r="R18">
        <f>'Energy use'!R18+Feedstock!Q18</f>
        <v>0.23357712400329986</v>
      </c>
      <c r="S18">
        <f>'Energy use'!S18+Feedstock!R18</f>
        <v>4.283449235048678E-2</v>
      </c>
      <c r="T18">
        <f>'Energy use'!T18+Feedstock!S18</f>
        <v>0</v>
      </c>
      <c r="U18">
        <f>'Energy use'!U18+Feedstock!T18</f>
        <v>0</v>
      </c>
      <c r="V18">
        <f>'Energy use'!V18+Feedstock!U18</f>
        <v>0</v>
      </c>
      <c r="W18">
        <f>'Energy use'!W18+Feedstock!V18</f>
        <v>0</v>
      </c>
      <c r="X18">
        <f>'Energy use'!X18+Feedstock!W18</f>
        <v>0</v>
      </c>
      <c r="Y18">
        <f>'Energy use'!Y18+Feedstock!X18</f>
        <v>0</v>
      </c>
      <c r="Z18">
        <f>'Energy use'!Z18+Feedstock!Y18</f>
        <v>0</v>
      </c>
      <c r="AA18">
        <f>'Energy use'!AA18+Feedstock!Z18</f>
        <v>0</v>
      </c>
      <c r="AB18">
        <f>'Energy use'!AB18+Feedstock!AA18</f>
        <v>0</v>
      </c>
      <c r="AC18">
        <f>'Energy use'!AC18+Feedstock!AB18</f>
        <v>0.194897045658012</v>
      </c>
      <c r="AD18">
        <f>'Energy use'!AD18+Feedstock!AC18</f>
        <v>2.3500447627573792E-2</v>
      </c>
      <c r="AE18">
        <f>'Energy use'!AE18+Feedstock!AD18</f>
        <v>16.858500623337818</v>
      </c>
      <c r="AF18">
        <f>'Energy use'!AF18+Feedstock!AE18</f>
        <v>1.6039000000000001</v>
      </c>
      <c r="AG18">
        <f>'Energy use'!AG18+Feedstock!AF18</f>
        <v>0</v>
      </c>
    </row>
    <row r="19" spans="1:33">
      <c r="A19" s="32" t="str">
        <f>VLOOKUP($C19,'Sector matching'!$B$1:$C$43,2,0)</f>
        <v>wood products 16</v>
      </c>
      <c r="B19" s="47" t="s">
        <v>144</v>
      </c>
      <c r="C19" s="38" t="s">
        <v>145</v>
      </c>
      <c r="D19">
        <f>'Energy use'!D19+Feedstock!C19</f>
        <v>0.67980781782580213</v>
      </c>
      <c r="E19">
        <f>'Energy use'!E19+Feedstock!D19</f>
        <v>0</v>
      </c>
      <c r="F19">
        <f>'Energy use'!F19+Feedstock!E19</f>
        <v>0</v>
      </c>
      <c r="G19">
        <f>'Energy use'!G19+Feedstock!F19</f>
        <v>0</v>
      </c>
      <c r="H19">
        <f>'Energy use'!H19+Feedstock!G19</f>
        <v>0</v>
      </c>
      <c r="I19">
        <f>'Energy use'!I19+Feedstock!H19</f>
        <v>5.6673350346336061E-2</v>
      </c>
      <c r="J19">
        <f>'Energy use'!J19+Feedstock!I19</f>
        <v>0</v>
      </c>
      <c r="K19">
        <f>'Energy use'!K19+Feedstock!J19</f>
        <v>0</v>
      </c>
      <c r="L19">
        <f>'Energy use'!L19+Feedstock!K19</f>
        <v>0</v>
      </c>
      <c r="M19">
        <f>'Energy use'!M19+Feedstock!L19</f>
        <v>0.1943132986760068</v>
      </c>
      <c r="N19">
        <f>'Energy use'!N19+Feedstock!M19</f>
        <v>0</v>
      </c>
      <c r="O19">
        <f>'Energy use'!O19+Feedstock!N19</f>
        <v>0</v>
      </c>
      <c r="P19">
        <f>'Energy use'!P19+Feedstock!O19</f>
        <v>0.27916164226241719</v>
      </c>
      <c r="Q19">
        <f>'Energy use'!Q19+Feedstock!P19</f>
        <v>0</v>
      </c>
      <c r="R19">
        <f>'Energy use'!R19+Feedstock!Q19</f>
        <v>0.40458894693428676</v>
      </c>
      <c r="S19">
        <f>'Energy use'!S19+Feedstock!R19</f>
        <v>0</v>
      </c>
      <c r="T19">
        <f>'Energy use'!T19+Feedstock!S19</f>
        <v>0</v>
      </c>
      <c r="U19">
        <f>'Energy use'!U19+Feedstock!T19</f>
        <v>0</v>
      </c>
      <c r="V19">
        <f>'Energy use'!V19+Feedstock!U19</f>
        <v>0</v>
      </c>
      <c r="W19">
        <f>'Energy use'!W19+Feedstock!V19</f>
        <v>0</v>
      </c>
      <c r="X19">
        <f>'Energy use'!X19+Feedstock!W19</f>
        <v>0</v>
      </c>
      <c r="Y19">
        <f>'Energy use'!Y19+Feedstock!X19</f>
        <v>0</v>
      </c>
      <c r="Z19">
        <f>'Energy use'!Z19+Feedstock!Y19</f>
        <v>6.6252881716616285E-3</v>
      </c>
      <c r="AA19">
        <f>'Energy use'!AA19+Feedstock!Z19</f>
        <v>0</v>
      </c>
      <c r="AB19">
        <f>'Energy use'!AB19+Feedstock!AA19</f>
        <v>0</v>
      </c>
      <c r="AC19">
        <f>'Energy use'!AC19+Feedstock!AB19</f>
        <v>8.3527305282005401E-2</v>
      </c>
      <c r="AD19">
        <f>'Energy use'!AD19+Feedstock!AC19</f>
        <v>1.0071620411817367E-2</v>
      </c>
      <c r="AE19">
        <f>'Energy use'!AE19+Feedstock!AD19</f>
        <v>1.5221675042680975</v>
      </c>
      <c r="AF19">
        <f>'Energy use'!AF19+Feedstock!AE19</f>
        <v>3.5190000000000001</v>
      </c>
      <c r="AG19">
        <f>'Energy use'!AG19+Feedstock!AF19</f>
        <v>0</v>
      </c>
    </row>
    <row r="20" spans="1:33">
      <c r="A20" s="32" t="str">
        <f>VLOOKUP($C20,'Sector matching'!$B$1:$C$43,2,0)</f>
        <v>pulp paper and printing 17T18</v>
      </c>
      <c r="B20" s="47" t="s">
        <v>146</v>
      </c>
      <c r="C20" s="38" t="s">
        <v>255</v>
      </c>
      <c r="D20">
        <f>'Energy use'!D20+Feedstock!C20</f>
        <v>0.5275011482582741</v>
      </c>
      <c r="E20">
        <f>'Energy use'!E20+Feedstock!D20</f>
        <v>0</v>
      </c>
      <c r="F20">
        <f>'Energy use'!F20+Feedstock!E20</f>
        <v>0</v>
      </c>
      <c r="G20">
        <f>'Energy use'!G20+Feedstock!F20</f>
        <v>0</v>
      </c>
      <c r="H20">
        <f>'Energy use'!H20+Feedstock!G20</f>
        <v>0</v>
      </c>
      <c r="I20">
        <f>'Energy use'!I20+Feedstock!H20</f>
        <v>0</v>
      </c>
      <c r="J20">
        <f>'Energy use'!J20+Feedstock!I20</f>
        <v>0</v>
      </c>
      <c r="K20">
        <f>'Energy use'!K20+Feedstock!J20</f>
        <v>0</v>
      </c>
      <c r="L20">
        <f>'Energy use'!L20+Feedstock!K20</f>
        <v>0</v>
      </c>
      <c r="M20">
        <f>'Energy use'!M20+Feedstock!L20</f>
        <v>0</v>
      </c>
      <c r="N20">
        <f>'Energy use'!N20+Feedstock!M20</f>
        <v>0</v>
      </c>
      <c r="O20">
        <f>'Energy use'!O20+Feedstock!N20</f>
        <v>0</v>
      </c>
      <c r="P20">
        <f>'Energy use'!P20+Feedstock!O20</f>
        <v>0.54412862474877965</v>
      </c>
      <c r="Q20">
        <f>'Energy use'!Q20+Feedstock!P20</f>
        <v>0</v>
      </c>
      <c r="R20">
        <f>'Energy use'!R20+Feedstock!Q20</f>
        <v>0.65485015122353574</v>
      </c>
      <c r="S20">
        <f>'Energy use'!S20+Feedstock!R20</f>
        <v>0.61740751043115438</v>
      </c>
      <c r="T20">
        <f>'Energy use'!T20+Feedstock!S20</f>
        <v>0</v>
      </c>
      <c r="U20">
        <f>'Energy use'!U20+Feedstock!T20</f>
        <v>0</v>
      </c>
      <c r="V20">
        <f>'Energy use'!V20+Feedstock!U20</f>
        <v>0</v>
      </c>
      <c r="W20">
        <f>'Energy use'!W20+Feedstock!V20</f>
        <v>0</v>
      </c>
      <c r="X20">
        <f>'Energy use'!X20+Feedstock!W20</f>
        <v>0</v>
      </c>
      <c r="Y20">
        <f>'Energy use'!Y20+Feedstock!X20</f>
        <v>0</v>
      </c>
      <c r="Z20">
        <f>'Energy use'!Z20+Feedstock!Y20</f>
        <v>3.4782762901223563E-2</v>
      </c>
      <c r="AA20">
        <f>'Energy use'!AA20+Feedstock!Z20</f>
        <v>0</v>
      </c>
      <c r="AB20">
        <f>'Energy use'!AB20+Feedstock!AA20</f>
        <v>5.8905269303751269E-3</v>
      </c>
      <c r="AC20">
        <f>'Energy use'!AC20+Feedstock!AB20</f>
        <v>0.44547896150402877</v>
      </c>
      <c r="AD20">
        <f>'Energy use'!AD20+Feedstock!AC20</f>
        <v>5.3715308863025966E-2</v>
      </c>
      <c r="AE20">
        <f>'Energy use'!AE20+Feedstock!AD20</f>
        <v>537.31684953941556</v>
      </c>
      <c r="AF20">
        <f>'Energy use'!AF20+Feedstock!AE20</f>
        <v>3.4866000000000001</v>
      </c>
      <c r="AG20">
        <f>'Energy use'!AG20+Feedstock!AF20</f>
        <v>1.6965315296737712E-2</v>
      </c>
    </row>
    <row r="21" spans="1:33">
      <c r="A21" s="32" t="str">
        <f>VLOOKUP($C21,'Sector matching'!$B$1:$C$43,2,0)</f>
        <v>pulp paper and printing 17T18</v>
      </c>
      <c r="B21" s="47" t="s">
        <v>147</v>
      </c>
      <c r="C21" s="38" t="s">
        <v>148</v>
      </c>
      <c r="D21">
        <f>'Energy use'!D21+Feedstock!C21</f>
        <v>12.782615853216361</v>
      </c>
      <c r="E21">
        <f>'Energy use'!E21+Feedstock!D21</f>
        <v>0</v>
      </c>
      <c r="F21">
        <f>'Energy use'!F21+Feedstock!E21</f>
        <v>0</v>
      </c>
      <c r="G21">
        <f>'Energy use'!G21+Feedstock!F21</f>
        <v>0</v>
      </c>
      <c r="H21">
        <f>'Energy use'!H21+Feedstock!G21</f>
        <v>0</v>
      </c>
      <c r="I21">
        <f>'Energy use'!I21+Feedstock!H21</f>
        <v>0</v>
      </c>
      <c r="J21">
        <f>'Energy use'!J21+Feedstock!I21</f>
        <v>0</v>
      </c>
      <c r="K21">
        <f>'Energy use'!K21+Feedstock!J21</f>
        <v>0</v>
      </c>
      <c r="L21">
        <f>'Energy use'!L21+Feedstock!K21</f>
        <v>0</v>
      </c>
      <c r="M21">
        <f>'Energy use'!M21+Feedstock!L21</f>
        <v>0.3886265973520136</v>
      </c>
      <c r="N21">
        <f>'Energy use'!N21+Feedstock!M21</f>
        <v>0</v>
      </c>
      <c r="O21">
        <f>'Energy use'!O21+Feedstock!N21</f>
        <v>0</v>
      </c>
      <c r="P21">
        <f>'Energy use'!P21+Feedstock!O21</f>
        <v>0.85167958656330944</v>
      </c>
      <c r="Q21">
        <f>'Energy use'!Q21+Feedstock!P21</f>
        <v>2.5490196078431378E-3</v>
      </c>
      <c r="R21">
        <f>'Energy use'!R21+Feedstock!Q21</f>
        <v>0.45047016772064907</v>
      </c>
      <c r="S21">
        <f>'Energy use'!S21+Feedstock!R21</f>
        <v>4.874269819193322E-2</v>
      </c>
      <c r="T21">
        <f>'Energy use'!T21+Feedstock!S21</f>
        <v>0</v>
      </c>
      <c r="U21">
        <f>'Energy use'!U21+Feedstock!T21</f>
        <v>0</v>
      </c>
      <c r="V21">
        <f>'Energy use'!V21+Feedstock!U21</f>
        <v>0</v>
      </c>
      <c r="W21">
        <f>'Energy use'!W21+Feedstock!V21</f>
        <v>0</v>
      </c>
      <c r="X21">
        <f>'Energy use'!X21+Feedstock!W21</f>
        <v>0</v>
      </c>
      <c r="Y21">
        <f>'Energy use'!Y21+Feedstock!X21</f>
        <v>0</v>
      </c>
      <c r="Z21">
        <f>'Energy use'!Z21+Feedstock!Y21</f>
        <v>3.1470118815392717E-2</v>
      </c>
      <c r="AA21">
        <f>'Energy use'!AA21+Feedstock!Z21</f>
        <v>0</v>
      </c>
      <c r="AB21">
        <f>'Energy use'!AB21+Feedstock!AA21</f>
        <v>0</v>
      </c>
      <c r="AC21">
        <f>'Energy use'!AC21+Feedstock!AB21</f>
        <v>8.3527305282005401E-2</v>
      </c>
      <c r="AD21">
        <f>'Energy use'!AD21+Feedstock!AC21</f>
        <v>1.0071620411817367E-2</v>
      </c>
      <c r="AE21">
        <f>'Energy use'!AE21+Feedstock!AD21</f>
        <v>12.260385599319122</v>
      </c>
      <c r="AF21">
        <f>'Energy use'!AF21+Feedstock!AE21</f>
        <v>4.8566000000000003</v>
      </c>
      <c r="AG21">
        <f>'Energy use'!AG21+Feedstock!AF21</f>
        <v>0</v>
      </c>
    </row>
    <row r="22" spans="1:33">
      <c r="A22" s="32" t="str">
        <f>VLOOKUP($C22,'Sector matching'!$B$1:$C$43,2,0)</f>
        <v>pulp paper and printing 17T18</v>
      </c>
      <c r="B22" s="47" t="s">
        <v>149</v>
      </c>
      <c r="C22" s="38" t="s">
        <v>150</v>
      </c>
      <c r="D22">
        <f>'Energy use'!D22+Feedstock!C22</f>
        <v>0.39748325960306602</v>
      </c>
      <c r="E22">
        <f>'Energy use'!E22+Feedstock!D22</f>
        <v>0</v>
      </c>
      <c r="F22">
        <f>'Energy use'!F22+Feedstock!E22</f>
        <v>0</v>
      </c>
      <c r="G22">
        <f>'Energy use'!G22+Feedstock!F22</f>
        <v>0</v>
      </c>
      <c r="H22">
        <f>'Energy use'!H22+Feedstock!G22</f>
        <v>0</v>
      </c>
      <c r="I22">
        <f>'Energy use'!I22+Feedstock!H22</f>
        <v>1.8891116782111989E-2</v>
      </c>
      <c r="J22">
        <f>'Energy use'!J22+Feedstock!I22</f>
        <v>0</v>
      </c>
      <c r="K22">
        <f>'Energy use'!K22+Feedstock!J22</f>
        <v>0</v>
      </c>
      <c r="L22">
        <f>'Energy use'!L22+Feedstock!K22</f>
        <v>0</v>
      </c>
      <c r="M22">
        <f>'Energy use'!M22+Feedstock!L22</f>
        <v>0</v>
      </c>
      <c r="N22">
        <f>'Energy use'!N22+Feedstock!M22</f>
        <v>0</v>
      </c>
      <c r="O22">
        <f>'Energy use'!O22+Feedstock!N22</f>
        <v>0</v>
      </c>
      <c r="P22">
        <f>'Energy use'!P22+Feedstock!O22</f>
        <v>0.27443008900373228</v>
      </c>
      <c r="Q22">
        <f>'Energy use'!Q22+Feedstock!P22</f>
        <v>0</v>
      </c>
      <c r="R22">
        <f>'Energy use'!R22+Feedstock!Q22</f>
        <v>0.14181468243057441</v>
      </c>
      <c r="S22">
        <f>'Energy use'!S22+Feedstock!R22</f>
        <v>2.0678720445062599E-2</v>
      </c>
      <c r="T22">
        <f>'Energy use'!T22+Feedstock!S22</f>
        <v>0</v>
      </c>
      <c r="U22">
        <f>'Energy use'!U22+Feedstock!T22</f>
        <v>0</v>
      </c>
      <c r="V22">
        <f>'Energy use'!V22+Feedstock!U22</f>
        <v>0</v>
      </c>
      <c r="W22">
        <f>'Energy use'!W22+Feedstock!V22</f>
        <v>0</v>
      </c>
      <c r="X22">
        <f>'Energy use'!X22+Feedstock!W22</f>
        <v>0</v>
      </c>
      <c r="Y22">
        <f>'Energy use'!Y22+Feedstock!X22</f>
        <v>0</v>
      </c>
      <c r="Z22">
        <f>'Energy use'!Z22+Feedstock!Y22</f>
        <v>1.9875864514984916E-2</v>
      </c>
      <c r="AA22">
        <f>'Energy use'!AA22+Feedstock!Z22</f>
        <v>0</v>
      </c>
      <c r="AB22">
        <f>'Energy use'!AB22+Feedstock!AA22</f>
        <v>0</v>
      </c>
      <c r="AC22">
        <f>'Energy use'!AC22+Feedstock!AB22</f>
        <v>0.11136974037600671</v>
      </c>
      <c r="AD22">
        <f>'Energy use'!AD22+Feedstock!AC22</f>
        <v>1.3428827215756433E-2</v>
      </c>
      <c r="AE22">
        <f>'Energy use'!AE22+Feedstock!AD22</f>
        <v>2.1790052372784614</v>
      </c>
      <c r="AF22">
        <f>'Energy use'!AF22+Feedstock!AE22</f>
        <v>2.9533</v>
      </c>
      <c r="AG22">
        <f>'Energy use'!AG22+Feedstock!AF22</f>
        <v>0</v>
      </c>
    </row>
    <row r="23" spans="1:33">
      <c r="A23" s="32" t="str">
        <f>VLOOKUP($C23,'Sector matching'!$B$1:$C$43,2,0)</f>
        <v>refined petroleum and coke 19</v>
      </c>
      <c r="B23" s="47" t="s">
        <v>151</v>
      </c>
      <c r="C23" s="38" t="s">
        <v>152</v>
      </c>
      <c r="D23">
        <f>'Energy use'!D23+Feedstock!C23</f>
        <v>0.87669204921797561</v>
      </c>
      <c r="E23">
        <f>'Energy use'!E23+Feedstock!D23</f>
        <v>0</v>
      </c>
      <c r="F23">
        <f>'Energy use'!F23+Feedstock!E23</f>
        <v>0</v>
      </c>
      <c r="G23">
        <f>'Energy use'!G23+Feedstock!F23</f>
        <v>0</v>
      </c>
      <c r="H23">
        <f>'Energy use'!H23+Feedstock!G23</f>
        <v>0</v>
      </c>
      <c r="I23">
        <f>'Energy use'!I23+Feedstock!H23</f>
        <v>0</v>
      </c>
      <c r="J23">
        <f>'Energy use'!J23+Feedstock!I23</f>
        <v>0</v>
      </c>
      <c r="K23">
        <f>'Energy use'!K23+Feedstock!J23</f>
        <v>0</v>
      </c>
      <c r="L23">
        <f>'Energy use'!L23+Feedstock!K23</f>
        <v>0</v>
      </c>
      <c r="M23">
        <f>'Energy use'!M23+Feedstock!L23</f>
        <v>0</v>
      </c>
      <c r="N23">
        <f>'Energy use'!N23+Feedstock!M23</f>
        <v>3.2900502512562819</v>
      </c>
      <c r="O23">
        <f>'Energy use'!O23+Feedstock!N23</f>
        <v>1.85</v>
      </c>
      <c r="P23">
        <f>'Energy use'!P23+Feedstock!O23</f>
        <v>0.14936261843238599</v>
      </c>
      <c r="Q23">
        <f>'Energy use'!Q23+Feedstock!P23</f>
        <v>0</v>
      </c>
      <c r="R23">
        <f>'Energy use'!R23+Feedstock!Q23</f>
        <v>0.26106406378883723</v>
      </c>
      <c r="S23">
        <f>'Energy use'!S23+Feedstock!R23</f>
        <v>1.6542976356050088</v>
      </c>
      <c r="T23">
        <f>'Energy use'!T23+Feedstock!S23</f>
        <v>124.07863626213238</v>
      </c>
      <c r="U23">
        <f>'Energy use'!U23+Feedstock!T23</f>
        <v>1.17</v>
      </c>
      <c r="V23">
        <f>'Energy use'!V23+Feedstock!U23</f>
        <v>0</v>
      </c>
      <c r="W23">
        <f>'Energy use'!W23+Feedstock!V23</f>
        <v>0</v>
      </c>
      <c r="X23">
        <f>'Energy use'!X23+Feedstock!W23</f>
        <v>0</v>
      </c>
      <c r="Y23">
        <f>'Energy use'!Y23+Feedstock!X23</f>
        <v>0</v>
      </c>
      <c r="Z23">
        <f>'Energy use'!Z23+Feedstock!Y23</f>
        <v>30.465469555347177</v>
      </c>
      <c r="AA23">
        <f>'Energy use'!AA23+Feedstock!Z23</f>
        <v>155.1909291023442</v>
      </c>
      <c r="AB23">
        <f>'Energy use'!AB23+Feedstock!AA23</f>
        <v>145.60382115223175</v>
      </c>
      <c r="AC23">
        <f>'Energy use'!AC23+Feedstock!AB23</f>
        <v>0.35657226219179794</v>
      </c>
      <c r="AD23">
        <f>'Energy use'!AD23+Feedstock!AC23</f>
        <v>1.6786034019695632E-2</v>
      </c>
      <c r="AE23">
        <f>'Energy use'!AE23+Feedstock!AD23</f>
        <v>1591.6861762509761</v>
      </c>
      <c r="AF23">
        <f>'Energy use'!AF23+Feedstock!AE23</f>
        <v>46.949800000000003</v>
      </c>
      <c r="AG23">
        <f>'Energy use'!AG23+Feedstock!AF23</f>
        <v>0</v>
      </c>
    </row>
    <row r="24" spans="1:33">
      <c r="A24" s="32" t="str">
        <f>VLOOKUP($C24,'Sector matching'!$B$1:$C$43,2,0)</f>
        <v>chemicals 20</v>
      </c>
      <c r="B24" s="47" t="s">
        <v>153</v>
      </c>
      <c r="C24" s="38" t="s">
        <v>256</v>
      </c>
      <c r="D24">
        <f>'Energy use'!D24+Feedstock!C24</f>
        <v>116.39293113375051</v>
      </c>
      <c r="E24">
        <f>'Energy use'!E24+Feedstock!D24</f>
        <v>0</v>
      </c>
      <c r="F24">
        <f>'Energy use'!F24+Feedstock!E24</f>
        <v>0</v>
      </c>
      <c r="G24">
        <f>'Energy use'!G24+Feedstock!F24</f>
        <v>0</v>
      </c>
      <c r="H24">
        <f>'Energy use'!H24+Feedstock!G24</f>
        <v>0</v>
      </c>
      <c r="I24">
        <f>'Energy use'!I24+Feedstock!H24</f>
        <v>9.4455583910560137E-2</v>
      </c>
      <c r="J24">
        <f>'Energy use'!J24+Feedstock!I24</f>
        <v>0.79470094438614858</v>
      </c>
      <c r="K24">
        <f>'Energy use'!K24+Feedstock!J24</f>
        <v>0</v>
      </c>
      <c r="L24">
        <f>'Energy use'!L24+Feedstock!K24</f>
        <v>0</v>
      </c>
      <c r="M24">
        <f>'Energy use'!M24+Feedstock!L24</f>
        <v>1.360193090732049</v>
      </c>
      <c r="N24">
        <f>'Energy use'!N24+Feedstock!M24</f>
        <v>57.917690033850171</v>
      </c>
      <c r="O24">
        <f>'Energy use'!O24+Feedstock!N24</f>
        <v>0</v>
      </c>
      <c r="P24">
        <f>'Energy use'!P24+Feedstock!O24</f>
        <v>1.0125523973585999</v>
      </c>
      <c r="Q24">
        <f>'Energy use'!Q24+Feedstock!P24</f>
        <v>0.33901960784313745</v>
      </c>
      <c r="R24">
        <f>'Energy use'!R24+Feedstock!Q24</f>
        <v>1.6183557877371442</v>
      </c>
      <c r="S24">
        <f>'Energy use'!S24+Feedstock!R24</f>
        <v>0.92611126564672919</v>
      </c>
      <c r="T24">
        <f>'Energy use'!T24+Feedstock!S24</f>
        <v>375.59136373786765</v>
      </c>
      <c r="U24">
        <f>'Energy use'!U24+Feedstock!T24</f>
        <v>0</v>
      </c>
      <c r="V24">
        <f>'Energy use'!V24+Feedstock!U24</f>
        <v>0</v>
      </c>
      <c r="W24">
        <f>'Energy use'!W24+Feedstock!V24</f>
        <v>0</v>
      </c>
      <c r="X24">
        <f>'Energy use'!X24+Feedstock!W24</f>
        <v>0</v>
      </c>
      <c r="Y24">
        <f>'Energy use'!Y24+Feedstock!X24</f>
        <v>0</v>
      </c>
      <c r="Z24">
        <f>'Energy use'!Z24+Feedstock!Y24</f>
        <v>26.620011912998269</v>
      </c>
      <c r="AA24">
        <f>'Energy use'!AA24+Feedstock!Z24</f>
        <v>1.9535448827901633E-2</v>
      </c>
      <c r="AB24">
        <f>'Energy use'!AB24+Feedstock!AA24</f>
        <v>73.441683007744913</v>
      </c>
      <c r="AC24">
        <f>'Energy use'!AC24+Feedstock!AB24</f>
        <v>11.36983100444005</v>
      </c>
      <c r="AD24">
        <f>'Energy use'!AD24+Feedstock!AC24</f>
        <v>1.1683079677708148</v>
      </c>
      <c r="AE24">
        <f>'Energy use'!AE24+Feedstock!AD24</f>
        <v>3642.4171260604003</v>
      </c>
      <c r="AF24">
        <f>'Energy use'!AF24+Feedstock!AE24</f>
        <v>90.789599999999993</v>
      </c>
      <c r="AG24">
        <f>'Energy use'!AG24+Feedstock!AF24</f>
        <v>1.0857508145337548E-2</v>
      </c>
    </row>
    <row r="25" spans="1:33">
      <c r="A25" s="32">
        <f>VLOOKUP($C25,'Sector matching'!$B$1:$C$43,2,0)</f>
        <v>0</v>
      </c>
      <c r="B25" s="47" t="s">
        <v>154</v>
      </c>
      <c r="C25" s="38" t="s">
        <v>155</v>
      </c>
      <c r="D25">
        <f>'Energy use'!D25+Feedstock!C25</f>
        <v>17.3629603306984</v>
      </c>
      <c r="E25">
        <f>'Energy use'!E25+Feedstock!D25</f>
        <v>0</v>
      </c>
      <c r="F25">
        <f>'Energy use'!F25+Feedstock!E25</f>
        <v>0</v>
      </c>
      <c r="G25">
        <f>'Energy use'!G25+Feedstock!F25</f>
        <v>0</v>
      </c>
      <c r="H25">
        <f>'Energy use'!H25+Feedstock!G25</f>
        <v>0</v>
      </c>
      <c r="I25">
        <f>'Energy use'!I25+Feedstock!H25</f>
        <v>0</v>
      </c>
      <c r="J25">
        <f>'Energy use'!J25+Feedstock!I25</f>
        <v>0</v>
      </c>
      <c r="K25">
        <f>'Energy use'!K25+Feedstock!J25</f>
        <v>0</v>
      </c>
      <c r="L25">
        <f>'Energy use'!L25+Feedstock!K25</f>
        <v>0</v>
      </c>
      <c r="M25">
        <f>'Energy use'!M25+Feedstock!L25</f>
        <v>0</v>
      </c>
      <c r="N25">
        <f>'Energy use'!N25+Feedstock!M25</f>
        <v>0</v>
      </c>
      <c r="O25">
        <f>'Energy use'!O25+Feedstock!N25</f>
        <v>0</v>
      </c>
      <c r="P25">
        <f>'Energy use'!P25+Feedstock!O25</f>
        <v>0.15140970427792119</v>
      </c>
      <c r="Q25">
        <f>'Energy use'!Q25+Feedstock!P25</f>
        <v>0</v>
      </c>
      <c r="R25">
        <f>'Energy use'!R25+Feedstock!Q25</f>
        <v>0.5422326092933738</v>
      </c>
      <c r="S25">
        <f>'Energy use'!S25+Feedstock!R25</f>
        <v>1.2554937413073702E-2</v>
      </c>
      <c r="T25">
        <f>'Energy use'!T25+Feedstock!S25</f>
        <v>0</v>
      </c>
      <c r="U25">
        <f>'Energy use'!U25+Feedstock!T25</f>
        <v>0</v>
      </c>
      <c r="V25">
        <f>'Energy use'!V25+Feedstock!U25</f>
        <v>0</v>
      </c>
      <c r="W25">
        <f>'Energy use'!W25+Feedstock!V25</f>
        <v>0</v>
      </c>
      <c r="X25">
        <f>'Energy use'!X25+Feedstock!W25</f>
        <v>0</v>
      </c>
      <c r="Y25">
        <f>'Energy use'!Y25+Feedstock!X25</f>
        <v>0</v>
      </c>
      <c r="Z25">
        <f>'Energy use'!Z25+Feedstock!Y25</f>
        <v>3.3126440858308142E-3</v>
      </c>
      <c r="AA25">
        <f>'Energy use'!AA25+Feedstock!Z25</f>
        <v>0</v>
      </c>
      <c r="AB25">
        <f>'Energy use'!AB25+Feedstock!AA25</f>
        <v>1.4726317325937785E-3</v>
      </c>
      <c r="AC25">
        <f>'Energy use'!AC25+Feedstock!AB25</f>
        <v>0.22273948075201438</v>
      </c>
      <c r="AD25">
        <f>'Energy use'!AD25+Feedstock!AC25</f>
        <v>2.6857654431512983E-2</v>
      </c>
      <c r="AE25">
        <f>'Energy use'!AE25+Feedstock!AD25</f>
        <v>256.77186966014631</v>
      </c>
      <c r="AF25">
        <f>'Energy use'!AF25+Feedstock!AE25</f>
        <v>12.2758</v>
      </c>
      <c r="AG25">
        <f>'Energy use'!AG25+Feedstock!AF25</f>
        <v>0.14497966758774272</v>
      </c>
    </row>
    <row r="26" spans="1:33">
      <c r="A26" s="32" t="str">
        <f>VLOOKUP($C26,'Sector matching'!$B$1:$C$43,2,0)</f>
        <v>chemicals 20</v>
      </c>
      <c r="B26" s="47" t="s">
        <v>156</v>
      </c>
      <c r="C26" s="38" t="s">
        <v>157</v>
      </c>
      <c r="D26">
        <f>'Energy use'!D26+Feedstock!C26</f>
        <v>4.1085652815045872</v>
      </c>
      <c r="E26">
        <f>'Energy use'!E26+Feedstock!D26</f>
        <v>0</v>
      </c>
      <c r="F26">
        <f>'Energy use'!F26+Feedstock!E26</f>
        <v>0</v>
      </c>
      <c r="G26">
        <f>'Energy use'!G26+Feedstock!F26</f>
        <v>0</v>
      </c>
      <c r="H26">
        <f>'Energy use'!H26+Feedstock!G26</f>
        <v>0</v>
      </c>
      <c r="I26">
        <f>'Energy use'!I26+Feedstock!H26</f>
        <v>0</v>
      </c>
      <c r="J26">
        <f>'Energy use'!J26+Feedstock!I26</f>
        <v>0</v>
      </c>
      <c r="K26">
        <f>'Energy use'!K26+Feedstock!J26</f>
        <v>0</v>
      </c>
      <c r="L26">
        <f>'Energy use'!L26+Feedstock!K26</f>
        <v>0</v>
      </c>
      <c r="M26">
        <f>'Energy use'!M26+Feedstock!L26</f>
        <v>0</v>
      </c>
      <c r="N26">
        <f>'Energy use'!N26+Feedstock!M26</f>
        <v>0</v>
      </c>
      <c r="O26">
        <f>'Energy use'!O26+Feedstock!N26</f>
        <v>0</v>
      </c>
      <c r="P26">
        <f>'Energy use'!P26+Feedstock!O26</f>
        <v>2.3657766293425211E-2</v>
      </c>
      <c r="Q26">
        <f>'Energy use'!Q26+Feedstock!P26</f>
        <v>0</v>
      </c>
      <c r="R26">
        <f>'Energy use'!R26+Feedstock!Q26</f>
        <v>6.2565301072312313E-2</v>
      </c>
      <c r="S26">
        <f>'Energy use'!S26+Feedstock!R26</f>
        <v>1.2554937413073702E-2</v>
      </c>
      <c r="T26">
        <f>'Energy use'!T26+Feedstock!S26</f>
        <v>0</v>
      </c>
      <c r="U26">
        <f>'Energy use'!U26+Feedstock!T26</f>
        <v>0</v>
      </c>
      <c r="V26">
        <f>'Energy use'!V26+Feedstock!U26</f>
        <v>0</v>
      </c>
      <c r="W26">
        <f>'Energy use'!W26+Feedstock!V26</f>
        <v>0</v>
      </c>
      <c r="X26">
        <f>'Energy use'!X26+Feedstock!W26</f>
        <v>0</v>
      </c>
      <c r="Y26">
        <f>'Energy use'!Y26+Feedstock!X26</f>
        <v>0</v>
      </c>
      <c r="Z26">
        <f>'Energy use'!Z26+Feedstock!Y26</f>
        <v>0</v>
      </c>
      <c r="AA26">
        <f>'Energy use'!AA26+Feedstock!Z26</f>
        <v>0</v>
      </c>
      <c r="AB26">
        <f>'Energy use'!AB26+Feedstock!AA26</f>
        <v>0</v>
      </c>
      <c r="AC26">
        <f>'Energy use'!AC26+Feedstock!AB26</f>
        <v>5.5684870188003548E-2</v>
      </c>
      <c r="AD26">
        <f>'Energy use'!AD26+Feedstock!AC26</f>
        <v>6.7144136078782397E-3</v>
      </c>
      <c r="AE26">
        <f>'Energy use'!AE26+Feedstock!AD26</f>
        <v>287.86302533245737</v>
      </c>
      <c r="AF26">
        <f>'Energy use'!AF26+Feedstock!AE26</f>
        <v>8.7506000000000004</v>
      </c>
      <c r="AG26">
        <f>'Energy use'!AG26+Feedstock!AF26</f>
        <v>0</v>
      </c>
    </row>
    <row r="27" spans="1:33">
      <c r="A27" s="32" t="str">
        <f>VLOOKUP($C27,'Sector matching'!$B$1:$C$43,2,0)</f>
        <v>rubber and plastic products 22</v>
      </c>
      <c r="B27" s="47" t="s">
        <v>560</v>
      </c>
      <c r="C27" s="146" t="s">
        <v>257</v>
      </c>
      <c r="D27">
        <f>'Energy use'!D27+Feedstock!C27</f>
        <v>8.1614086107283779</v>
      </c>
      <c r="E27">
        <f>'Energy use'!E27+Feedstock!D27</f>
        <v>0</v>
      </c>
      <c r="F27">
        <f>'Energy use'!F27+Feedstock!E27</f>
        <v>0</v>
      </c>
      <c r="G27">
        <f>'Energy use'!G27+Feedstock!F27</f>
        <v>0</v>
      </c>
      <c r="H27">
        <f>'Energy use'!H27+Feedstock!G27</f>
        <v>0</v>
      </c>
      <c r="I27">
        <f>'Energy use'!I27+Feedstock!H27</f>
        <v>0.26447563494956883</v>
      </c>
      <c r="J27">
        <f>'Energy use'!J27+Feedstock!I27</f>
        <v>0</v>
      </c>
      <c r="K27">
        <f>'Energy use'!K27+Feedstock!J27</f>
        <v>0</v>
      </c>
      <c r="L27">
        <f>'Energy use'!L27+Feedstock!K27</f>
        <v>0</v>
      </c>
      <c r="M27">
        <f>'Energy use'!M27+Feedstock!L27</f>
        <v>0</v>
      </c>
      <c r="N27">
        <f>'Energy use'!N27+Feedstock!M27</f>
        <v>0</v>
      </c>
      <c r="O27">
        <f>'Energy use'!O27+Feedstock!N27</f>
        <v>0</v>
      </c>
      <c r="P27">
        <f>'Energy use'!P27+Feedstock!O27</f>
        <v>1.2822509331036474</v>
      </c>
      <c r="Q27">
        <f>'Energy use'!Q27+Feedstock!P27</f>
        <v>1.7843137254901956E-2</v>
      </c>
      <c r="R27">
        <f>'Energy use'!R27+Feedstock!Q27</f>
        <v>1.2471350013747629</v>
      </c>
      <c r="S27">
        <f>'Energy use'!S27+Feedstock!R27</f>
        <v>0.19792489568845617</v>
      </c>
      <c r="T27">
        <f>'Energy use'!T27+Feedstock!S27</f>
        <v>0</v>
      </c>
      <c r="U27">
        <f>'Energy use'!U27+Feedstock!T27</f>
        <v>0</v>
      </c>
      <c r="V27">
        <f>'Energy use'!V27+Feedstock!U27</f>
        <v>0</v>
      </c>
      <c r="W27">
        <f>'Energy use'!W27+Feedstock!V27</f>
        <v>0</v>
      </c>
      <c r="X27">
        <f>'Energy use'!X27+Feedstock!W27</f>
        <v>0</v>
      </c>
      <c r="Y27">
        <f>'Energy use'!Y27+Feedstock!X27</f>
        <v>0</v>
      </c>
      <c r="Z27">
        <f>'Energy use'!Z27+Feedstock!Y27</f>
        <v>3.6439084944139027E-2</v>
      </c>
      <c r="AA27">
        <f>'Energy use'!AA27+Feedstock!Z27</f>
        <v>9.7677244139508634E-3</v>
      </c>
      <c r="AB27">
        <f>'Energy use'!AB27+Feedstock!AA27</f>
        <v>0.10013895781637715</v>
      </c>
      <c r="AC27">
        <f>'Energy use'!AC27+Feedstock!AB27</f>
        <v>0.36195165622202363</v>
      </c>
      <c r="AD27">
        <f>'Energy use'!AD27+Feedstock!AC27</f>
        <v>4.3643688451208619E-2</v>
      </c>
      <c r="AE27">
        <f>'Energy use'!AE27+Feedstock!AD27</f>
        <v>78.758306510599482</v>
      </c>
      <c r="AF27">
        <f>'Energy use'!AF27+Feedstock!AE27</f>
        <v>31.759599999999999</v>
      </c>
      <c r="AG27">
        <f>'Energy use'!AG27+Feedstock!AF27</f>
        <v>2.9511279745947959E-3</v>
      </c>
    </row>
    <row r="28" spans="1:33">
      <c r="A28" s="32" t="str">
        <f>VLOOKUP($C28,'Sector matching'!$B$1:$C$43,2,0)</f>
        <v>cement and other nonmetallic minerals 239</v>
      </c>
      <c r="B28" s="47" t="s">
        <v>160</v>
      </c>
      <c r="C28" s="38" t="s">
        <v>161</v>
      </c>
      <c r="D28">
        <f>'Energy use'!D28+Feedstock!C28</f>
        <v>6.3114397950056738</v>
      </c>
      <c r="E28">
        <f>'Energy use'!E28+Feedstock!D28</f>
        <v>0</v>
      </c>
      <c r="F28">
        <f>'Energy use'!F28+Feedstock!E28</f>
        <v>0</v>
      </c>
      <c r="G28">
        <f>'Energy use'!G28+Feedstock!F28</f>
        <v>0</v>
      </c>
      <c r="H28">
        <f>'Energy use'!H28+Feedstock!G28</f>
        <v>0</v>
      </c>
      <c r="I28">
        <f>'Energy use'!I28+Feedstock!H28</f>
        <v>1.9930128205128164</v>
      </c>
      <c r="J28">
        <f>'Energy use'!J28+Feedstock!I28</f>
        <v>0</v>
      </c>
      <c r="K28">
        <f>'Energy use'!K28+Feedstock!J28</f>
        <v>0</v>
      </c>
      <c r="L28">
        <f>'Energy use'!L28+Feedstock!K28</f>
        <v>0</v>
      </c>
      <c r="M28">
        <f>'Energy use'!M28+Feedstock!L28</f>
        <v>0.1943132986760068</v>
      </c>
      <c r="N28">
        <f>'Energy use'!N28+Feedstock!M28</f>
        <v>3.0200729927007324E-2</v>
      </c>
      <c r="O28">
        <f>'Energy use'!O28+Feedstock!N28</f>
        <v>0</v>
      </c>
      <c r="P28">
        <f>'Energy use'!P28+Feedstock!O28</f>
        <v>0.55359173126614969</v>
      </c>
      <c r="Q28">
        <f>'Energy use'!Q28+Feedstock!P28</f>
        <v>2.5490196078431378E-3</v>
      </c>
      <c r="R28">
        <f>'Energy use'!R28+Feedstock!Q28</f>
        <v>6.3566345889469362</v>
      </c>
      <c r="S28">
        <f>'Energy use'!S28+Feedstock!R28</f>
        <v>0.38107927677329628</v>
      </c>
      <c r="T28">
        <f>'Energy use'!T28+Feedstock!S28</f>
        <v>0</v>
      </c>
      <c r="U28">
        <f>'Energy use'!U28+Feedstock!T28</f>
        <v>0</v>
      </c>
      <c r="V28">
        <f>'Energy use'!V28+Feedstock!U28</f>
        <v>0</v>
      </c>
      <c r="W28">
        <f>'Energy use'!W28+Feedstock!V28</f>
        <v>0</v>
      </c>
      <c r="X28">
        <f>'Energy use'!X28+Feedstock!W28</f>
        <v>0</v>
      </c>
      <c r="Y28">
        <f>'Energy use'!Y28+Feedstock!X28</f>
        <v>0</v>
      </c>
      <c r="Z28">
        <f>'Energy use'!Z28+Feedstock!Y28</f>
        <v>0.10931725483241696</v>
      </c>
      <c r="AA28">
        <f>'Energy use'!AA28+Feedstock!Z28</f>
        <v>0</v>
      </c>
      <c r="AB28">
        <f>'Energy use'!AB28+Feedstock!AA28</f>
        <v>0.23120318201722354</v>
      </c>
      <c r="AC28">
        <f>'Energy use'!AC28+Feedstock!AB28</f>
        <v>0.22273948075201438</v>
      </c>
      <c r="AD28">
        <f>'Energy use'!AD28+Feedstock!AC28</f>
        <v>2.6857654431512983E-2</v>
      </c>
      <c r="AE28">
        <f>'Energy use'!AE28+Feedstock!AD28</f>
        <v>63.190399202236939</v>
      </c>
      <c r="AF28">
        <f>'Energy use'!AF28+Feedstock!AE28</f>
        <v>12.178900000000001</v>
      </c>
      <c r="AG28">
        <f>'Energy use'!AG28+Feedstock!AF28</f>
        <v>1.9696209840392595E-2</v>
      </c>
    </row>
    <row r="29" spans="1:33">
      <c r="A29" s="32" t="str">
        <f>VLOOKUP($C29,'Sector matching'!$B$1:$C$43,2,0)</f>
        <v>iron and steel 241</v>
      </c>
      <c r="B29" s="47" t="s">
        <v>162</v>
      </c>
      <c r="C29" s="38" t="s">
        <v>163</v>
      </c>
      <c r="D29">
        <f>'Energy use'!D29+Feedstock!C29</f>
        <v>65.852450058989234</v>
      </c>
      <c r="E29">
        <f>'Energy use'!E29+Feedstock!D29</f>
        <v>0</v>
      </c>
      <c r="F29">
        <f>'Energy use'!F29+Feedstock!E29</f>
        <v>0</v>
      </c>
      <c r="G29">
        <f>'Energy use'!G29+Feedstock!F29</f>
        <v>0</v>
      </c>
      <c r="H29">
        <f>'Energy use'!H29+Feedstock!G29</f>
        <v>0</v>
      </c>
      <c r="I29">
        <f>'Energy use'!I29+Feedstock!H29</f>
        <v>615.20810912626075</v>
      </c>
      <c r="J29">
        <f>'Energy use'!J29+Feedstock!I29</f>
        <v>17.716211962224559</v>
      </c>
      <c r="K29">
        <f>'Energy use'!K29+Feedstock!J29</f>
        <v>0</v>
      </c>
      <c r="L29">
        <f>'Energy use'!L29+Feedstock!K29</f>
        <v>0</v>
      </c>
      <c r="M29">
        <f>'Energy use'!M29+Feedstock!L29</f>
        <v>5.8293989602802041</v>
      </c>
      <c r="N29">
        <f>'Energy use'!N29+Feedstock!M29</f>
        <v>13.052058984966541</v>
      </c>
      <c r="O29">
        <f>'Energy use'!O29+Feedstock!N29</f>
        <v>0</v>
      </c>
      <c r="P29">
        <f>'Energy use'!P29+Feedstock!O29</f>
        <v>7.5704852138960887E-2</v>
      </c>
      <c r="Q29">
        <f>'Energy use'!Q29+Feedstock!P29</f>
        <v>0</v>
      </c>
      <c r="R29">
        <f>'Energy use'!R29+Feedstock!Q29</f>
        <v>0.63816607093758582</v>
      </c>
      <c r="S29">
        <f>'Energy use'!S29+Feedstock!R29</f>
        <v>3.1018080667593893E-2</v>
      </c>
      <c r="T29">
        <f>'Energy use'!T29+Feedstock!S29</f>
        <v>0</v>
      </c>
      <c r="U29">
        <f>'Energy use'!U29+Feedstock!T29</f>
        <v>0</v>
      </c>
      <c r="V29">
        <f>'Energy use'!V29+Feedstock!U29</f>
        <v>0</v>
      </c>
      <c r="W29">
        <f>'Energy use'!W29+Feedstock!V29</f>
        <v>0</v>
      </c>
      <c r="X29">
        <f>'Energy use'!X29+Feedstock!W29</f>
        <v>0</v>
      </c>
      <c r="Y29">
        <f>'Energy use'!Y29+Feedstock!X29</f>
        <v>0</v>
      </c>
      <c r="Z29">
        <f>'Energy use'!Z29+Feedstock!Y29</f>
        <v>2.4844830643731178E-2</v>
      </c>
      <c r="AA29">
        <f>'Energy use'!AA29+Feedstock!Z29</f>
        <v>0</v>
      </c>
      <c r="AB29">
        <f>'Energy use'!AB29+Feedstock!AA29</f>
        <v>0</v>
      </c>
      <c r="AC29">
        <f>'Energy use'!AC29+Feedstock!AB29</f>
        <v>4.638263134986885</v>
      </c>
      <c r="AD29">
        <f>'Energy use'!AD29+Feedstock!AC29</f>
        <v>0.51365264100268604</v>
      </c>
      <c r="AE29">
        <f>'Energy use'!AE29+Feedstock!AD29</f>
        <v>488.55731081360733</v>
      </c>
      <c r="AF29">
        <f>'Energy use'!AF29+Feedstock!AE29</f>
        <v>141.38839999999999</v>
      </c>
      <c r="AG29">
        <f>'Energy use'!AG29+Feedstock!AF29</f>
        <v>0</v>
      </c>
    </row>
    <row r="30" spans="1:33">
      <c r="A30" s="32" t="str">
        <f>VLOOKUP($C30,'Sector matching'!$B$1:$C$43,2,0)</f>
        <v>other metals 242</v>
      </c>
      <c r="B30" s="47" t="s">
        <v>164</v>
      </c>
      <c r="C30" s="38" t="s">
        <v>258</v>
      </c>
      <c r="D30">
        <f>'Energy use'!D30+Feedstock!C30</f>
        <v>156.4523567250892</v>
      </c>
      <c r="E30">
        <f>'Energy use'!E30+Feedstock!D30</f>
        <v>0</v>
      </c>
      <c r="F30">
        <f>'Energy use'!F30+Feedstock!E30</f>
        <v>0</v>
      </c>
      <c r="G30">
        <f>'Energy use'!G30+Feedstock!F30</f>
        <v>0</v>
      </c>
      <c r="H30">
        <f>'Energy use'!H30+Feedstock!G30</f>
        <v>0</v>
      </c>
      <c r="I30">
        <f>'Energy use'!I30+Feedstock!H30</f>
        <v>0.30225786851379288</v>
      </c>
      <c r="J30">
        <f>'Energy use'!J30+Feedstock!I30</f>
        <v>0</v>
      </c>
      <c r="K30">
        <f>'Energy use'!K30+Feedstock!J30</f>
        <v>0</v>
      </c>
      <c r="L30">
        <f>'Energy use'!L30+Feedstock!K30</f>
        <v>0</v>
      </c>
      <c r="M30">
        <f>'Energy use'!M30+Feedstock!L30</f>
        <v>4.469205869548154</v>
      </c>
      <c r="N30">
        <f>'Energy use'!N30+Feedstock!M30</f>
        <v>0</v>
      </c>
      <c r="O30">
        <f>'Energy use'!O30+Feedstock!N30</f>
        <v>0</v>
      </c>
      <c r="P30">
        <f>'Energy use'!P30+Feedstock!O30</f>
        <v>0.12775193798449608</v>
      </c>
      <c r="Q30">
        <f>'Energy use'!Q30+Feedstock!P30</f>
        <v>1.784313725490197E-2</v>
      </c>
      <c r="R30">
        <f>'Energy use'!R30+Feedstock!Q30</f>
        <v>0.98853175694253226</v>
      </c>
      <c r="S30">
        <f>'Energy use'!S30+Feedstock!R30</f>
        <v>0.34932267037552139</v>
      </c>
      <c r="T30">
        <f>'Energy use'!T30+Feedstock!S30</f>
        <v>0</v>
      </c>
      <c r="U30">
        <f>'Energy use'!U30+Feedstock!T30</f>
        <v>0</v>
      </c>
      <c r="V30">
        <f>'Energy use'!V30+Feedstock!U30</f>
        <v>0</v>
      </c>
      <c r="W30">
        <f>'Energy use'!W30+Feedstock!V30</f>
        <v>0</v>
      </c>
      <c r="X30">
        <f>'Energy use'!X30+Feedstock!W30</f>
        <v>0</v>
      </c>
      <c r="Y30">
        <f>'Energy use'!Y30+Feedstock!X30</f>
        <v>0</v>
      </c>
      <c r="Z30">
        <f>'Energy use'!Z30+Feedstock!Y30</f>
        <v>5.134598333037764E-2</v>
      </c>
      <c r="AA30">
        <f>'Energy use'!AA30+Feedstock!Z30</f>
        <v>0</v>
      </c>
      <c r="AB30">
        <f>'Energy use'!AB30+Feedstock!AA30</f>
        <v>1.4726317325937785E-3</v>
      </c>
      <c r="AC30">
        <f>'Energy use'!AC30+Feedstock!AB30</f>
        <v>8.7717928997610439</v>
      </c>
      <c r="AD30">
        <f>'Energy use'!AD30+Feedstock!AC30</f>
        <v>1.0373769024171877</v>
      </c>
      <c r="AE30">
        <f>'Energy use'!AE30+Feedstock!AD30</f>
        <v>548.40230347193278</v>
      </c>
      <c r="AF30">
        <f>'Energy use'!AF30+Feedstock!AE30</f>
        <v>5.2870999999999997</v>
      </c>
      <c r="AG30">
        <f>'Energy use'!AG30+Feedstock!AF30</f>
        <v>1.2964407967996064E-2</v>
      </c>
    </row>
    <row r="31" spans="1:33">
      <c r="A31" s="32" t="str">
        <f>VLOOKUP($C31,'Sector matching'!$B$1:$C$43,2,0)</f>
        <v>metal products except machinery and vehicles 25</v>
      </c>
      <c r="B31" s="47" t="s">
        <v>165</v>
      </c>
      <c r="C31" s="38" t="s">
        <v>166</v>
      </c>
      <c r="D31">
        <f>'Energy use'!D31+Feedstock!C31</f>
        <v>1.679088162061547</v>
      </c>
      <c r="E31">
        <f>'Energy use'!E31+Feedstock!D31</f>
        <v>0</v>
      </c>
      <c r="F31">
        <f>'Energy use'!F31+Feedstock!E31</f>
        <v>0</v>
      </c>
      <c r="G31">
        <f>'Energy use'!G31+Feedstock!F31</f>
        <v>0</v>
      </c>
      <c r="H31">
        <f>'Energy use'!H31+Feedstock!G31</f>
        <v>0</v>
      </c>
      <c r="I31">
        <f>'Energy use'!I31+Feedstock!H31</f>
        <v>1.001229189451937</v>
      </c>
      <c r="J31">
        <f>'Energy use'!J31+Feedstock!I31</f>
        <v>0</v>
      </c>
      <c r="K31">
        <f>'Energy use'!K31+Feedstock!J31</f>
        <v>0</v>
      </c>
      <c r="L31">
        <f>'Energy use'!L31+Feedstock!K31</f>
        <v>0</v>
      </c>
      <c r="M31">
        <f>'Energy use'!M31+Feedstock!L31</f>
        <v>1.1658797920560375</v>
      </c>
      <c r="N31">
        <f>'Energy use'!N31+Feedstock!M31</f>
        <v>0</v>
      </c>
      <c r="O31">
        <f>'Energy use'!O31+Feedstock!N31</f>
        <v>0</v>
      </c>
      <c r="P31">
        <f>'Energy use'!P31+Feedstock!O31</f>
        <v>1.9352052828021786</v>
      </c>
      <c r="Q31">
        <f>'Energy use'!Q31+Feedstock!P31</f>
        <v>1.2745098039215669E-2</v>
      </c>
      <c r="R31">
        <f>'Energy use'!R31+Feedstock!Q31</f>
        <v>3.1532911740445422</v>
      </c>
      <c r="S31">
        <f>'Energy use'!S31+Feedstock!R31</f>
        <v>0.13145757997218346</v>
      </c>
      <c r="T31">
        <f>'Energy use'!T31+Feedstock!S31</f>
        <v>0</v>
      </c>
      <c r="U31">
        <f>'Energy use'!U31+Feedstock!T31</f>
        <v>0</v>
      </c>
      <c r="V31">
        <f>'Energy use'!V31+Feedstock!U31</f>
        <v>0</v>
      </c>
      <c r="W31">
        <f>'Energy use'!W31+Feedstock!V31</f>
        <v>0</v>
      </c>
      <c r="X31">
        <f>'Energy use'!X31+Feedstock!W31</f>
        <v>0</v>
      </c>
      <c r="Y31">
        <f>'Energy use'!Y31+Feedstock!X31</f>
        <v>0</v>
      </c>
      <c r="Z31">
        <f>'Energy use'!Z31+Feedstock!Y31</f>
        <v>0.18385174676361035</v>
      </c>
      <c r="AA31">
        <f>'Energy use'!AA31+Feedstock!Z31</f>
        <v>9.7677244139508634E-3</v>
      </c>
      <c r="AB31">
        <f>'Energy use'!AB31+Feedstock!AA31</f>
        <v>3.3870529849656945E-2</v>
      </c>
      <c r="AC31">
        <f>'Energy use'!AC31+Feedstock!AB31</f>
        <v>0.33410922112802116</v>
      </c>
      <c r="AD31">
        <f>'Energy use'!AD31+Feedstock!AC31</f>
        <v>4.0286481647269425E-2</v>
      </c>
      <c r="AE31">
        <f>'Energy use'!AE31+Feedstock!AD31</f>
        <v>15.990661922618624</v>
      </c>
      <c r="AF31">
        <f>'Energy use'!AF31+Feedstock!AE31</f>
        <v>40.684199999999997</v>
      </c>
      <c r="AG31">
        <f>'Energy use'!AG31+Feedstock!AF31</f>
        <v>1.3720542747556399E-2</v>
      </c>
    </row>
    <row r="32" spans="1:33">
      <c r="A32" s="32" t="str">
        <f>VLOOKUP($C32,'Sector matching'!$B$1:$C$43,2,0)</f>
        <v>other manufacturing 31T33</v>
      </c>
      <c r="B32" s="47" t="s">
        <v>167</v>
      </c>
      <c r="C32" s="38" t="s">
        <v>168</v>
      </c>
      <c r="D32">
        <f>'Energy use'!D32+Feedstock!C32</f>
        <v>4.1048504846858664</v>
      </c>
      <c r="E32">
        <f>'Energy use'!E32+Feedstock!D32</f>
        <v>0</v>
      </c>
      <c r="F32">
        <f>'Energy use'!F32+Feedstock!E32</f>
        <v>0</v>
      </c>
      <c r="G32">
        <f>'Energy use'!G32+Feedstock!F32</f>
        <v>0</v>
      </c>
      <c r="H32">
        <f>'Energy use'!H32+Feedstock!G32</f>
        <v>0</v>
      </c>
      <c r="I32">
        <f>'Energy use'!I32+Feedstock!H32</f>
        <v>2.6730930246688542</v>
      </c>
      <c r="J32">
        <f>'Energy use'!J32+Feedstock!I32</f>
        <v>8.0272822665267418E-3</v>
      </c>
      <c r="K32">
        <f>'Energy use'!K32+Feedstock!J32</f>
        <v>0</v>
      </c>
      <c r="L32">
        <f>'Energy use'!L32+Feedstock!K32</f>
        <v>0</v>
      </c>
      <c r="M32">
        <f>'Energy use'!M32+Feedstock!L32</f>
        <v>66.455148147194265</v>
      </c>
      <c r="N32">
        <f>'Energy use'!N32+Feedstock!M32</f>
        <v>0</v>
      </c>
      <c r="O32">
        <f>'Energy use'!O32+Feedstock!N32</f>
        <v>0</v>
      </c>
      <c r="P32">
        <f>'Energy use'!P32+Feedstock!O32</f>
        <v>1.6844329600918728</v>
      </c>
      <c r="Q32">
        <f>'Energy use'!Q32+Feedstock!P32</f>
        <v>5.8627450980392119E-2</v>
      </c>
      <c r="R32">
        <f>'Energy use'!R32+Feedstock!Q32</f>
        <v>3.5620511410503148</v>
      </c>
      <c r="S32">
        <f>'Energy use'!S32+Feedstock!R32</f>
        <v>0.25479137691237841</v>
      </c>
      <c r="T32">
        <f>'Energy use'!T32+Feedstock!S32</f>
        <v>0</v>
      </c>
      <c r="U32">
        <f>'Energy use'!U32+Feedstock!T32</f>
        <v>0</v>
      </c>
      <c r="V32">
        <f>'Energy use'!V32+Feedstock!U32</f>
        <v>0</v>
      </c>
      <c r="W32">
        <f>'Energy use'!W32+Feedstock!V32</f>
        <v>0</v>
      </c>
      <c r="X32">
        <f>'Energy use'!X32+Feedstock!W32</f>
        <v>0</v>
      </c>
      <c r="Y32">
        <f>'Energy use'!Y32+Feedstock!X32</f>
        <v>0</v>
      </c>
      <c r="Z32">
        <f>'Energy use'!Z32+Feedstock!Y32</f>
        <v>7.784713601702424E-2</v>
      </c>
      <c r="AA32">
        <f>'Energy use'!AA32+Feedstock!Z32</f>
        <v>0</v>
      </c>
      <c r="AB32">
        <f>'Energy use'!AB32+Feedstock!AA32</f>
        <v>4.5651583710407263E-2</v>
      </c>
      <c r="AC32">
        <f>'Energy use'!AC32+Feedstock!AB32</f>
        <v>0.64037600716204091</v>
      </c>
      <c r="AD32">
        <f>'Energy use'!AD32+Feedstock!AC32</f>
        <v>7.721575649059978E-2</v>
      </c>
      <c r="AE32">
        <f>'Energy use'!AE32+Feedstock!AD32</f>
        <v>8.6231905590398075</v>
      </c>
      <c r="AF32">
        <f>'Energy use'!AF32+Feedstock!AE32</f>
        <v>21.194299999999998</v>
      </c>
      <c r="AG32">
        <f>'Energy use'!AG32+Feedstock!AF32</f>
        <v>0</v>
      </c>
    </row>
    <row r="33" spans="1:33">
      <c r="A33" s="32" t="str">
        <f>VLOOKUP($C33,'Sector matching'!$B$1:$C$43,2,0)</f>
        <v>glass and glass products 231</v>
      </c>
      <c r="B33" s="47" t="s">
        <v>169</v>
      </c>
      <c r="C33" s="38" t="s">
        <v>170</v>
      </c>
      <c r="D33">
        <f>'Energy use'!D33+Feedstock!C33</f>
        <v>1.849968815722681</v>
      </c>
      <c r="E33">
        <f>'Energy use'!E33+Feedstock!D33</f>
        <v>0</v>
      </c>
      <c r="F33">
        <f>'Energy use'!F33+Feedstock!E33</f>
        <v>0</v>
      </c>
      <c r="G33">
        <f>'Energy use'!G33+Feedstock!F33</f>
        <v>0</v>
      </c>
      <c r="H33">
        <f>'Energy use'!H33+Feedstock!G33</f>
        <v>0</v>
      </c>
      <c r="I33">
        <f>'Energy use'!I33+Feedstock!H33</f>
        <v>3.7782233564224076E-2</v>
      </c>
      <c r="J33">
        <f>'Energy use'!J33+Feedstock!I33</f>
        <v>0</v>
      </c>
      <c r="K33">
        <f>'Energy use'!K33+Feedstock!J33</f>
        <v>0</v>
      </c>
      <c r="L33">
        <f>'Energy use'!L33+Feedstock!K33</f>
        <v>0</v>
      </c>
      <c r="M33">
        <f>'Energy use'!M33+Feedstock!L33</f>
        <v>0.3886265973520136</v>
      </c>
      <c r="N33">
        <f>'Energy use'!N33+Feedstock!M33</f>
        <v>0</v>
      </c>
      <c r="O33">
        <f>'Energy use'!O33+Feedstock!N33</f>
        <v>0</v>
      </c>
      <c r="P33">
        <f>'Energy use'!P33+Feedstock!O33</f>
        <v>0.96996841803043499</v>
      </c>
      <c r="Q33">
        <f>'Energy use'!Q33+Feedstock!P33</f>
        <v>2.5490196078431378E-3</v>
      </c>
      <c r="R33">
        <f>'Energy use'!R33+Feedstock!Q33</f>
        <v>0.72158647236733675</v>
      </c>
      <c r="S33">
        <f>'Energy use'!S33+Feedstock!R33</f>
        <v>2.2155771905424181E-2</v>
      </c>
      <c r="T33">
        <f>'Energy use'!T33+Feedstock!S33</f>
        <v>0</v>
      </c>
      <c r="U33">
        <f>'Energy use'!U33+Feedstock!T33</f>
        <v>0</v>
      </c>
      <c r="V33">
        <f>'Energy use'!V33+Feedstock!U33</f>
        <v>0</v>
      </c>
      <c r="W33">
        <f>'Energy use'!W33+Feedstock!V33</f>
        <v>0</v>
      </c>
      <c r="X33">
        <f>'Energy use'!X33+Feedstock!W33</f>
        <v>0</v>
      </c>
      <c r="Y33">
        <f>'Energy use'!Y33+Feedstock!X33</f>
        <v>0</v>
      </c>
      <c r="Z33">
        <f>'Energy use'!Z33+Feedstock!Y33</f>
        <v>1.8219542472069493E-2</v>
      </c>
      <c r="AA33">
        <f>'Energy use'!AA33+Feedstock!Z33</f>
        <v>0</v>
      </c>
      <c r="AB33">
        <f>'Energy use'!AB33+Feedstock!AA33</f>
        <v>2.3562107721500525E-2</v>
      </c>
      <c r="AC33">
        <f>'Energy use'!AC33+Feedstock!AB33</f>
        <v>1.5034914950761016</v>
      </c>
      <c r="AD33">
        <f>'Energy use'!AD33+Feedstock!AC33</f>
        <v>0.18128916741271317</v>
      </c>
      <c r="AE33">
        <f>'Energy use'!AE33+Feedstock!AD33</f>
        <v>23.967803145332347</v>
      </c>
      <c r="AF33">
        <f>'Energy use'!AF33+Feedstock!AE33</f>
        <v>36.1584</v>
      </c>
      <c r="AG33">
        <f>'Energy use'!AG33+Feedstock!AF33</f>
        <v>0</v>
      </c>
    </row>
    <row r="34" spans="1:33">
      <c r="A34" s="32" t="str">
        <f>VLOOKUP($C34,'Sector matching'!$B$1:$C$43,2,0)</f>
        <v>road vehicles 29</v>
      </c>
      <c r="B34" s="47" t="s">
        <v>171</v>
      </c>
      <c r="C34" s="145" t="s">
        <v>259</v>
      </c>
      <c r="D34">
        <f>'Energy use'!D34+Feedstock!C34</f>
        <v>0.76341992004401382</v>
      </c>
      <c r="E34">
        <f>'Energy use'!E34+Feedstock!D34</f>
        <v>0</v>
      </c>
      <c r="F34">
        <f>'Energy use'!F34+Feedstock!E34</f>
        <v>0</v>
      </c>
      <c r="G34">
        <f>'Energy use'!G34+Feedstock!F34</f>
        <v>0</v>
      </c>
      <c r="H34">
        <f>'Energy use'!H34+Feedstock!G34</f>
        <v>0</v>
      </c>
      <c r="I34">
        <f>'Energy use'!I34+Feedstock!H34</f>
        <v>2.2747692528983794E-2</v>
      </c>
      <c r="J34">
        <f>'Energy use'!J34+Feedstock!I34</f>
        <v>0</v>
      </c>
      <c r="K34">
        <f>'Energy use'!K34+Feedstock!J34</f>
        <v>0</v>
      </c>
      <c r="L34">
        <f>'Energy use'!L34+Feedstock!K34</f>
        <v>0</v>
      </c>
      <c r="M34">
        <f>'Energy use'!M34+Feedstock!L34</f>
        <v>7.4874204184855531</v>
      </c>
      <c r="N34">
        <f>'Energy use'!N34+Feedstock!M34</f>
        <v>0</v>
      </c>
      <c r="O34">
        <f>'Energy use'!O34+Feedstock!N34</f>
        <v>0</v>
      </c>
      <c r="P34">
        <f>'Energy use'!P34+Feedstock!O34</f>
        <v>1.0597328422419738</v>
      </c>
      <c r="Q34">
        <f>'Energy use'!Q34+Feedstock!P34</f>
        <v>3.6832749461040884E-2</v>
      </c>
      <c r="R34">
        <f>'Energy use'!R34+Feedstock!Q34</f>
        <v>2.4041146868751486</v>
      </c>
      <c r="S34">
        <f>'Energy use'!S34+Feedstock!R34</f>
        <v>0.19801612391592446</v>
      </c>
      <c r="T34">
        <f>'Energy use'!T34+Feedstock!S34</f>
        <v>0</v>
      </c>
      <c r="U34">
        <f>'Energy use'!U34+Feedstock!T34</f>
        <v>0</v>
      </c>
      <c r="V34">
        <f>'Energy use'!V34+Feedstock!U34</f>
        <v>0</v>
      </c>
      <c r="W34">
        <f>'Energy use'!W34+Feedstock!V34</f>
        <v>0</v>
      </c>
      <c r="X34">
        <f>'Energy use'!X34+Feedstock!W34</f>
        <v>0</v>
      </c>
      <c r="Y34">
        <f>'Energy use'!Y34+Feedstock!X34</f>
        <v>0</v>
      </c>
      <c r="Z34">
        <f>'Energy use'!Z34+Feedstock!Y34</f>
        <v>0.21540126714290647</v>
      </c>
      <c r="AA34">
        <f>'Energy use'!AA34+Feedstock!Z34</f>
        <v>0</v>
      </c>
      <c r="AB34">
        <f>'Energy use'!AB34+Feedstock!AA34</f>
        <v>1.4186127479001411E-2</v>
      </c>
      <c r="AC34">
        <f>'Energy use'!AC34+Feedstock!AB34</f>
        <v>0.16705461056401058</v>
      </c>
      <c r="AD34">
        <f>'Energy use'!AD34+Feedstock!AC34</f>
        <v>2.0143240823634712E-2</v>
      </c>
      <c r="AE34">
        <f>'Energy use'!AE34+Feedstock!AD34</f>
        <v>74.831831903413772</v>
      </c>
      <c r="AF34">
        <f>'Energy use'!AF34+Feedstock!AE34</f>
        <v>23.744299999999999</v>
      </c>
      <c r="AG34">
        <f>'Energy use'!AG34+Feedstock!AF34</f>
        <v>0</v>
      </c>
    </row>
    <row r="35" spans="1:33">
      <c r="A35" s="32" t="str">
        <f>VLOOKUP($C35,'Sector matching'!$B$1:$C$43,2,0)</f>
        <v>nonroad vehicles 30</v>
      </c>
      <c r="C35" s="145" t="s">
        <v>260</v>
      </c>
      <c r="D35">
        <f>'Energy use'!D35+Feedstock!C35</f>
        <v>0.18756806554836619</v>
      </c>
      <c r="E35">
        <f>'Energy use'!E35+Feedstock!D35</f>
        <v>0</v>
      </c>
      <c r="F35">
        <f>'Energy use'!F35+Feedstock!E35</f>
        <v>0</v>
      </c>
      <c r="G35">
        <f>'Energy use'!G35+Feedstock!F35</f>
        <v>0</v>
      </c>
      <c r="H35">
        <f>'Energy use'!H35+Feedstock!G35</f>
        <v>0</v>
      </c>
      <c r="I35">
        <f>'Energy use'!I35+Feedstock!H35</f>
        <v>5.5889826441842391E-3</v>
      </c>
      <c r="J35">
        <f>'Energy use'!J35+Feedstock!I35</f>
        <v>0</v>
      </c>
      <c r="K35">
        <f>'Energy use'!K35+Feedstock!J35</f>
        <v>0</v>
      </c>
      <c r="L35">
        <f>'Energy use'!L35+Feedstock!K35</f>
        <v>0</v>
      </c>
      <c r="M35">
        <f>'Energy use'!M35+Feedstock!L35</f>
        <v>1.8396179179627705</v>
      </c>
      <c r="N35">
        <f>'Energy use'!N35+Feedstock!M35</f>
        <v>0</v>
      </c>
      <c r="O35">
        <f>'Energy use'!O35+Feedstock!N35</f>
        <v>0</v>
      </c>
      <c r="P35">
        <f>'Energy use'!P35+Feedstock!O35</f>
        <v>0.26037051693115254</v>
      </c>
      <c r="Q35">
        <f>'Energy use'!Q35+Feedstock!P35</f>
        <v>9.0496034801354919E-3</v>
      </c>
      <c r="R35">
        <f>'Energy use'!R35+Feedstock!Q35</f>
        <v>0.59067772445286693</v>
      </c>
      <c r="S35">
        <f>'Energy use'!S35+Feedstock!R35</f>
        <v>4.86514699644649E-2</v>
      </c>
      <c r="T35">
        <f>'Energy use'!T35+Feedstock!S35</f>
        <v>0</v>
      </c>
      <c r="U35">
        <f>'Energy use'!U35+Feedstock!T35</f>
        <v>0</v>
      </c>
      <c r="V35">
        <f>'Energy use'!V35+Feedstock!U35</f>
        <v>0</v>
      </c>
      <c r="W35">
        <f>'Energy use'!W35+Feedstock!V35</f>
        <v>0</v>
      </c>
      <c r="X35">
        <f>'Energy use'!X35+Feedstock!W35</f>
        <v>0</v>
      </c>
      <c r="Y35">
        <f>'Energy use'!Y35+Feedstock!X35</f>
        <v>0</v>
      </c>
      <c r="Z35">
        <f>'Energy use'!Z35+Feedstock!Y35</f>
        <v>5.2922903809390368E-2</v>
      </c>
      <c r="AA35">
        <f>'Energy use'!AA35+Feedstock!Z35</f>
        <v>0</v>
      </c>
      <c r="AB35">
        <f>'Energy use'!AB35+Feedstock!AA35</f>
        <v>3.4854533121239585E-3</v>
      </c>
      <c r="AC35">
        <f>'Energy use'!AC35+Feedstock!AB35</f>
        <v>1.2807520143240818</v>
      </c>
      <c r="AD35">
        <f>'Energy use'!AD35+Feedstock!AC35</f>
        <v>0.15443151298119956</v>
      </c>
      <c r="AE35">
        <f>'Energy use'!AE35+Feedstock!AD35</f>
        <v>16.724523790095827</v>
      </c>
      <c r="AF35">
        <f>'Energy use'!AF35+Feedstock!AE35</f>
        <v>18.484999999999999</v>
      </c>
      <c r="AG35">
        <f>'Energy use'!AG35+Feedstock!AF35</f>
        <v>0</v>
      </c>
    </row>
    <row r="36" spans="1:33">
      <c r="A36" s="32" t="str">
        <f>VLOOKUP($C36,'Sector matching'!$B$1:$C$43,2,0)</f>
        <v>appliances and electrical equipment 27</v>
      </c>
      <c r="B36" s="47" t="s">
        <v>515</v>
      </c>
      <c r="C36" s="38" t="s">
        <v>173</v>
      </c>
      <c r="D36">
        <f>'Energy use'!D36+Feedstock!C36</f>
        <v>2.0691418280271749</v>
      </c>
      <c r="E36">
        <f>'Energy use'!E36+Feedstock!D36</f>
        <v>0</v>
      </c>
      <c r="F36">
        <f>'Energy use'!F36+Feedstock!E36</f>
        <v>0</v>
      </c>
      <c r="G36">
        <f>'Energy use'!G36+Feedstock!F36</f>
        <v>0</v>
      </c>
      <c r="H36">
        <f>'Energy use'!H36+Feedstock!G36</f>
        <v>0</v>
      </c>
      <c r="I36">
        <f>'Energy use'!I36+Feedstock!H36</f>
        <v>2.8336675173168031E-2</v>
      </c>
      <c r="J36">
        <f>'Energy use'!J36+Feedstock!I36</f>
        <v>0</v>
      </c>
      <c r="K36">
        <f>'Energy use'!K36+Feedstock!J36</f>
        <v>0</v>
      </c>
      <c r="L36">
        <f>'Energy use'!L36+Feedstock!K36</f>
        <v>0</v>
      </c>
      <c r="M36">
        <f>'Energy use'!M36+Feedstock!L36</f>
        <v>0.58293989602802032</v>
      </c>
      <c r="N36">
        <f>'Energy use'!N36+Feedstock!M36</f>
        <v>0</v>
      </c>
      <c r="O36">
        <f>'Energy use'!O36+Feedstock!N36</f>
        <v>0</v>
      </c>
      <c r="P36">
        <f>'Energy use'!P36+Feedstock!O36</f>
        <v>1.0882572494975602</v>
      </c>
      <c r="Q36">
        <f>'Energy use'!Q36+Feedstock!P36</f>
        <v>5.0980392156862592E-3</v>
      </c>
      <c r="R36">
        <f>'Energy use'!R36+Feedstock!Q36</f>
        <v>0.69656035193841415</v>
      </c>
      <c r="S36">
        <f>'Energy use'!S36+Feedstock!R36</f>
        <v>9.1577190542420112E-2</v>
      </c>
      <c r="T36">
        <f>'Energy use'!T36+Feedstock!S36</f>
        <v>0</v>
      </c>
      <c r="U36">
        <f>'Energy use'!U36+Feedstock!T36</f>
        <v>0</v>
      </c>
      <c r="V36">
        <f>'Energy use'!V36+Feedstock!U36</f>
        <v>0</v>
      </c>
      <c r="W36">
        <f>'Energy use'!W36+Feedstock!V36</f>
        <v>0</v>
      </c>
      <c r="X36">
        <f>'Energy use'!X36+Feedstock!W36</f>
        <v>0</v>
      </c>
      <c r="Y36">
        <f>'Energy use'!Y36+Feedstock!X36</f>
        <v>0</v>
      </c>
      <c r="Z36">
        <f>'Energy use'!Z36+Feedstock!Y36</f>
        <v>8.11597801028551E-2</v>
      </c>
      <c r="AA36">
        <f>'Energy use'!AA36+Feedstock!Z36</f>
        <v>0</v>
      </c>
      <c r="AB36">
        <f>'Energy use'!AB36+Feedstock!AA36</f>
        <v>7.3631586629689053E-3</v>
      </c>
      <c r="AC36">
        <f>'Energy use'!AC36+Feedstock!AB36</f>
        <v>0.41763652641002647</v>
      </c>
      <c r="AD36">
        <f>'Energy use'!AD36+Feedstock!AC36</f>
        <v>5.0358102059086779E-2</v>
      </c>
      <c r="AE36">
        <f>'Energy use'!AE36+Feedstock!AD36</f>
        <v>35.486298302897595</v>
      </c>
      <c r="AF36">
        <f>'Energy use'!AF36+Feedstock!AE36</f>
        <v>18.476600000000001</v>
      </c>
      <c r="AG36">
        <f>'Energy use'!AG36+Feedstock!AF36</f>
        <v>0</v>
      </c>
    </row>
    <row r="37" spans="1:33">
      <c r="A37" s="32" t="str">
        <f>VLOOKUP($C37,'Sector matching'!$B$1:$C$43,2,0)</f>
        <v>computers and electronics 26</v>
      </c>
      <c r="B37" s="47" t="s">
        <v>174</v>
      </c>
      <c r="C37" s="38" t="s">
        <v>175</v>
      </c>
      <c r="D37">
        <f>'Energy use'!D37+Feedstock!C37</f>
        <v>1.6493697875117883</v>
      </c>
      <c r="E37">
        <f>'Energy use'!E37+Feedstock!D37</f>
        <v>0</v>
      </c>
      <c r="F37">
        <f>'Energy use'!F37+Feedstock!E37</f>
        <v>0</v>
      </c>
      <c r="G37">
        <f>'Energy use'!G37+Feedstock!F37</f>
        <v>0</v>
      </c>
      <c r="H37">
        <f>'Energy use'!H37+Feedstock!G37</f>
        <v>0</v>
      </c>
      <c r="I37">
        <f>'Energy use'!I37+Feedstock!H37</f>
        <v>0</v>
      </c>
      <c r="J37">
        <f>'Energy use'!J37+Feedstock!I37</f>
        <v>0</v>
      </c>
      <c r="K37">
        <f>'Energy use'!K37+Feedstock!J37</f>
        <v>0</v>
      </c>
      <c r="L37">
        <f>'Energy use'!L37+Feedstock!K37</f>
        <v>0</v>
      </c>
      <c r="M37">
        <f>'Energy use'!M37+Feedstock!L37</f>
        <v>0.1943132986760068</v>
      </c>
      <c r="N37">
        <f>'Energy use'!N37+Feedstock!M37</f>
        <v>0</v>
      </c>
      <c r="O37">
        <f>'Energy use'!O37+Feedstock!N37</f>
        <v>0</v>
      </c>
      <c r="P37">
        <f>'Energy use'!P37+Feedstock!O37</f>
        <v>0.39271892047085838</v>
      </c>
      <c r="Q37">
        <f>'Energy use'!Q37+Feedstock!P37</f>
        <v>2.5490196078431378E-3</v>
      </c>
      <c r="R37">
        <f>'Energy use'!R37+Feedstock!Q37</f>
        <v>0.38790486664833684</v>
      </c>
      <c r="S37">
        <f>'Energy use'!S37+Feedstock!R37</f>
        <v>1.1077885952712118E-2</v>
      </c>
      <c r="T37">
        <f>'Energy use'!T37+Feedstock!S37</f>
        <v>0</v>
      </c>
      <c r="U37">
        <f>'Energy use'!U37+Feedstock!T37</f>
        <v>0</v>
      </c>
      <c r="V37">
        <f>'Energy use'!V37+Feedstock!U37</f>
        <v>0</v>
      </c>
      <c r="W37">
        <f>'Energy use'!W37+Feedstock!V37</f>
        <v>0</v>
      </c>
      <c r="X37">
        <f>'Energy use'!X37+Feedstock!W37</f>
        <v>0</v>
      </c>
      <c r="Y37">
        <f>'Energy use'!Y37+Feedstock!X37</f>
        <v>0</v>
      </c>
      <c r="Z37">
        <f>'Energy use'!Z37+Feedstock!Y37</f>
        <v>2.1532186557900339E-2</v>
      </c>
      <c r="AA37">
        <f>'Energy use'!AA37+Feedstock!Z37</f>
        <v>0</v>
      </c>
      <c r="AB37">
        <f>'Energy use'!AB37+Feedstock!AA37</f>
        <v>0</v>
      </c>
      <c r="AC37">
        <f>'Energy use'!AC37+Feedstock!AB37</f>
        <v>0.80743061772605151</v>
      </c>
      <c r="AD37">
        <f>'Energy use'!AD37+Feedstock!AC37</f>
        <v>9.7358997314234488E-2</v>
      </c>
      <c r="AE37">
        <f>'Energy use'!AE37+Feedstock!AD37</f>
        <v>39.110697802923454</v>
      </c>
      <c r="AF37">
        <f>'Energy use'!AF37+Feedstock!AE37</f>
        <v>57.165100000000002</v>
      </c>
      <c r="AG37">
        <f>'Energy use'!AG37+Feedstock!AF37</f>
        <v>1.4682228729327338E-4</v>
      </c>
    </row>
    <row r="38" spans="1:33">
      <c r="A38" s="32" t="str">
        <f>VLOOKUP($C38,'Sector matching'!$B$1:$C$43,2,0)</f>
        <v>computers and electronics 26</v>
      </c>
      <c r="B38" s="47" t="s">
        <v>176</v>
      </c>
      <c r="C38" s="38" t="s">
        <v>177</v>
      </c>
      <c r="D38">
        <f>'Energy use'!D38+Feedstock!C38</f>
        <v>2.2288780912321466E-2</v>
      </c>
      <c r="E38">
        <f>'Energy use'!E38+Feedstock!D38</f>
        <v>0</v>
      </c>
      <c r="F38">
        <f>'Energy use'!F38+Feedstock!E38</f>
        <v>0</v>
      </c>
      <c r="G38">
        <f>'Energy use'!G38+Feedstock!F38</f>
        <v>0</v>
      </c>
      <c r="H38">
        <f>'Energy use'!H38+Feedstock!G38</f>
        <v>0</v>
      </c>
      <c r="I38">
        <f>'Energy use'!I38+Feedstock!H38</f>
        <v>0</v>
      </c>
      <c r="J38">
        <f>'Energy use'!J38+Feedstock!I38</f>
        <v>0</v>
      </c>
      <c r="K38">
        <f>'Energy use'!K38+Feedstock!J38</f>
        <v>0</v>
      </c>
      <c r="L38">
        <f>'Energy use'!L38+Feedstock!K38</f>
        <v>0</v>
      </c>
      <c r="M38">
        <f>'Energy use'!M38+Feedstock!L38</f>
        <v>0</v>
      </c>
      <c r="N38">
        <f>'Energy use'!N38+Feedstock!M38</f>
        <v>0</v>
      </c>
      <c r="O38">
        <f>'Energy use'!O38+Feedstock!N38</f>
        <v>0</v>
      </c>
      <c r="P38">
        <f>'Energy use'!P38+Feedstock!O38</f>
        <v>0.22711455641688211</v>
      </c>
      <c r="Q38">
        <f>'Energy use'!Q38+Feedstock!P38</f>
        <v>0</v>
      </c>
      <c r="R38">
        <f>'Energy use'!R38+Feedstock!Q38</f>
        <v>7.924938135826215E-2</v>
      </c>
      <c r="S38">
        <f>'Energy use'!S38+Feedstock!R38</f>
        <v>0</v>
      </c>
      <c r="T38">
        <f>'Energy use'!T38+Feedstock!S38</f>
        <v>0</v>
      </c>
      <c r="U38">
        <f>'Energy use'!U38+Feedstock!T38</f>
        <v>0</v>
      </c>
      <c r="V38">
        <f>'Energy use'!V38+Feedstock!U38</f>
        <v>0</v>
      </c>
      <c r="W38">
        <f>'Energy use'!W38+Feedstock!V38</f>
        <v>0</v>
      </c>
      <c r="X38">
        <f>'Energy use'!X38+Feedstock!W38</f>
        <v>0</v>
      </c>
      <c r="Y38">
        <f>'Energy use'!Y38+Feedstock!X38</f>
        <v>0</v>
      </c>
      <c r="Z38">
        <f>'Energy use'!Z38+Feedstock!Y38</f>
        <v>1.6563220429154071E-3</v>
      </c>
      <c r="AA38">
        <f>'Energy use'!AA38+Feedstock!Z38</f>
        <v>0</v>
      </c>
      <c r="AB38">
        <f>'Energy use'!AB38+Feedstock!AA38</f>
        <v>0</v>
      </c>
      <c r="AC38">
        <f>'Energy use'!AC38+Feedstock!AB38</f>
        <v>0</v>
      </c>
      <c r="AD38">
        <f>'Energy use'!AD38+Feedstock!AC38</f>
        <v>0</v>
      </c>
      <c r="AE38">
        <f>'Energy use'!AE38+Feedstock!AD38</f>
        <v>1.4411290826629226</v>
      </c>
      <c r="AF38">
        <f>'Energy use'!AF38+Feedstock!AE38</f>
        <v>1.9174</v>
      </c>
      <c r="AG38">
        <f>'Energy use'!AG38+Feedstock!AF38</f>
        <v>0</v>
      </c>
    </row>
    <row r="39" spans="1:33">
      <c r="A39" s="32" t="str">
        <f>VLOOKUP($C39,'Sector matching'!$B$1:$C$43,2,0)</f>
        <v>other machinery 28</v>
      </c>
      <c r="B39" s="47" t="s">
        <v>178</v>
      </c>
      <c r="C39" s="38" t="s">
        <v>179</v>
      </c>
      <c r="D39">
        <f>'Energy use'!D39+Feedstock!C39</f>
        <v>1.4859187274880975E-2</v>
      </c>
      <c r="E39">
        <f>'Energy use'!E39+Feedstock!D39</f>
        <v>0</v>
      </c>
      <c r="F39">
        <f>'Energy use'!F39+Feedstock!E39</f>
        <v>0</v>
      </c>
      <c r="G39">
        <f>'Energy use'!G39+Feedstock!F39</f>
        <v>0</v>
      </c>
      <c r="H39">
        <f>'Energy use'!H39+Feedstock!G39</f>
        <v>0</v>
      </c>
      <c r="I39">
        <f>'Energy use'!I39+Feedstock!H39</f>
        <v>1.8891116782111989E-2</v>
      </c>
      <c r="J39">
        <f>'Energy use'!J39+Feedstock!I39</f>
        <v>0</v>
      </c>
      <c r="K39">
        <f>'Energy use'!K39+Feedstock!J39</f>
        <v>0</v>
      </c>
      <c r="L39">
        <f>'Energy use'!L39+Feedstock!K39</f>
        <v>0</v>
      </c>
      <c r="M39">
        <f>'Energy use'!M39+Feedstock!L39</f>
        <v>0.1943132986760068</v>
      </c>
      <c r="N39">
        <f>'Energy use'!N39+Feedstock!M39</f>
        <v>0</v>
      </c>
      <c r="O39">
        <f>'Energy use'!O39+Feedstock!N39</f>
        <v>0</v>
      </c>
      <c r="P39">
        <f>'Energy use'!P39+Feedstock!O39</f>
        <v>0.20345679012345697</v>
      </c>
      <c r="Q39">
        <f>'Energy use'!Q39+Feedstock!P39</f>
        <v>7.6470588235294087E-3</v>
      </c>
      <c r="R39">
        <f>'Energy use'!R39+Feedstock!Q39</f>
        <v>0.36704976629089892</v>
      </c>
      <c r="S39">
        <f>'Energy use'!S39+Feedstock!R39</f>
        <v>2.8063977746870677E-2</v>
      </c>
      <c r="T39">
        <f>'Energy use'!T39+Feedstock!S39</f>
        <v>0</v>
      </c>
      <c r="U39">
        <f>'Energy use'!U39+Feedstock!T39</f>
        <v>0</v>
      </c>
      <c r="V39">
        <f>'Energy use'!V39+Feedstock!U39</f>
        <v>0</v>
      </c>
      <c r="W39">
        <f>'Energy use'!W39+Feedstock!V39</f>
        <v>0</v>
      </c>
      <c r="X39">
        <f>'Energy use'!X39+Feedstock!W39</f>
        <v>0</v>
      </c>
      <c r="Y39">
        <f>'Energy use'!Y39+Feedstock!X39</f>
        <v>0</v>
      </c>
      <c r="Z39">
        <f>'Energy use'!Z39+Feedstock!Y39</f>
        <v>4.9689661287462212E-3</v>
      </c>
      <c r="AA39">
        <f>'Energy use'!AA39+Feedstock!Z39</f>
        <v>0</v>
      </c>
      <c r="AB39">
        <f>'Energy use'!AB39+Feedstock!AA39</f>
        <v>0</v>
      </c>
      <c r="AC39">
        <f>'Energy use'!AC39+Feedstock!AB39</f>
        <v>8.3527305282005401E-2</v>
      </c>
      <c r="AD39">
        <f>'Energy use'!AD39+Feedstock!AC39</f>
        <v>1.0071620411817367E-2</v>
      </c>
      <c r="AE39">
        <f>'Energy use'!AE39+Feedstock!AD39</f>
        <v>1.7271470412694221</v>
      </c>
      <c r="AF39">
        <f>'Energy use'!AF39+Feedstock!AE39</f>
        <v>35.300600000000003</v>
      </c>
      <c r="AG39">
        <f>'Energy use'!AG39+Feedstock!AF39</f>
        <v>0</v>
      </c>
    </row>
    <row r="40" spans="1:33">
      <c r="A40" s="32" t="str">
        <f>VLOOKUP($C40,'Sector matching'!$B$1:$C$43,2,0)</f>
        <v>water and waste 36T39</v>
      </c>
      <c r="B40" s="47" t="s">
        <v>180</v>
      </c>
      <c r="C40" s="38" t="s">
        <v>181</v>
      </c>
      <c r="D40">
        <f>'Energy use'!D40+Feedstock!C40</f>
        <v>0.51635675780211165</v>
      </c>
      <c r="E40">
        <f>'Energy use'!E40+Feedstock!D40</f>
        <v>0</v>
      </c>
      <c r="F40">
        <f>'Energy use'!F40+Feedstock!E40</f>
        <v>0</v>
      </c>
      <c r="G40">
        <f>'Energy use'!G40+Feedstock!F40</f>
        <v>0</v>
      </c>
      <c r="H40">
        <f>'Energy use'!H40+Feedstock!G40</f>
        <v>0</v>
      </c>
      <c r="I40">
        <f>'Energy use'!I40+Feedstock!H40</f>
        <v>3.7782233564224076E-2</v>
      </c>
      <c r="J40">
        <f>'Energy use'!J40+Feedstock!I40</f>
        <v>0</v>
      </c>
      <c r="K40">
        <f>'Energy use'!K40+Feedstock!J40</f>
        <v>0</v>
      </c>
      <c r="L40">
        <f>'Energy use'!L40+Feedstock!K40</f>
        <v>0</v>
      </c>
      <c r="M40">
        <f>'Energy use'!M40+Feedstock!L40</f>
        <v>0</v>
      </c>
      <c r="N40">
        <f>'Energy use'!N40+Feedstock!M40</f>
        <v>0</v>
      </c>
      <c r="O40">
        <f>'Energy use'!O40+Feedstock!N40</f>
        <v>0</v>
      </c>
      <c r="P40">
        <f>'Energy use'!P40+Feedstock!O40</f>
        <v>2.3657766293425211E-2</v>
      </c>
      <c r="Q40">
        <f>'Energy use'!Q40+Feedstock!P40</f>
        <v>0</v>
      </c>
      <c r="R40">
        <f>'Energy use'!R40+Feedstock!Q40</f>
        <v>8.342040142975013E-2</v>
      </c>
      <c r="S40">
        <f>'Energy use'!S40+Feedstock!R40</f>
        <v>7.3852573018080778E-3</v>
      </c>
      <c r="T40">
        <f>'Energy use'!T40+Feedstock!S40</f>
        <v>0</v>
      </c>
      <c r="U40">
        <f>'Energy use'!U40+Feedstock!T40</f>
        <v>0</v>
      </c>
      <c r="V40">
        <f>'Energy use'!V40+Feedstock!U40</f>
        <v>0</v>
      </c>
      <c r="W40">
        <f>'Energy use'!W40+Feedstock!V40</f>
        <v>0</v>
      </c>
      <c r="X40">
        <f>'Energy use'!X40+Feedstock!W40</f>
        <v>0</v>
      </c>
      <c r="Y40">
        <f>'Energy use'!Y40+Feedstock!X40</f>
        <v>0</v>
      </c>
      <c r="Z40">
        <f>'Energy use'!Z40+Feedstock!Y40</f>
        <v>1.6563220429154071E-3</v>
      </c>
      <c r="AA40">
        <f>'Energy use'!AA40+Feedstock!Z40</f>
        <v>0</v>
      </c>
      <c r="AB40">
        <f>'Energy use'!AB40+Feedstock!AA40</f>
        <v>0</v>
      </c>
      <c r="AC40">
        <f>'Energy use'!AC40+Feedstock!AB40</f>
        <v>0</v>
      </c>
      <c r="AD40">
        <f>'Energy use'!AD40+Feedstock!AC40</f>
        <v>0</v>
      </c>
      <c r="AE40">
        <f>'Energy use'!AE40+Feedstock!AD40</f>
        <v>0.49501178274616059</v>
      </c>
      <c r="AF40">
        <f>'Energy use'!AF40+Feedstock!AE40</f>
        <v>0.33739999999999998</v>
      </c>
      <c r="AG40">
        <f>'Energy use'!AG40+Feedstock!AF40</f>
        <v>0.12499715428712831</v>
      </c>
    </row>
    <row r="41" spans="1:33">
      <c r="A41" s="32">
        <f>VLOOKUP($C41,'Sector matching'!$B$1:$C$43,2,0)</f>
        <v>0</v>
      </c>
      <c r="B41" s="47" t="s">
        <v>182</v>
      </c>
      <c r="C41" s="38" t="s">
        <v>183</v>
      </c>
      <c r="D41">
        <f>'Energy use'!D41+Feedstock!C41</f>
        <v>0.94727318877366107</v>
      </c>
      <c r="E41">
        <f>'Energy use'!E41+Feedstock!D41</f>
        <v>0</v>
      </c>
      <c r="F41">
        <f>'Energy use'!F41+Feedstock!E41</f>
        <v>0</v>
      </c>
      <c r="G41">
        <f>'Energy use'!G41+Feedstock!F41</f>
        <v>0</v>
      </c>
      <c r="H41">
        <f>'Energy use'!H41+Feedstock!G41</f>
        <v>0</v>
      </c>
      <c r="I41">
        <f>'Energy use'!I41+Feedstock!H41</f>
        <v>0</v>
      </c>
      <c r="J41">
        <f>'Energy use'!J41+Feedstock!I41</f>
        <v>0</v>
      </c>
      <c r="K41">
        <f>'Energy use'!K41+Feedstock!J41</f>
        <v>0</v>
      </c>
      <c r="L41">
        <f>'Energy use'!L41+Feedstock!K41</f>
        <v>0</v>
      </c>
      <c r="M41">
        <f>'Energy use'!M41+Feedstock!L41</f>
        <v>0</v>
      </c>
      <c r="N41">
        <f>'Energy use'!N41+Feedstock!M41</f>
        <v>0</v>
      </c>
      <c r="O41">
        <f>'Energy use'!O41+Feedstock!N41</f>
        <v>0</v>
      </c>
      <c r="P41">
        <f>'Energy use'!P41+Feedstock!O41</f>
        <v>0.28389319552110232</v>
      </c>
      <c r="Q41">
        <f>'Energy use'!Q41+Feedstock!P41</f>
        <v>0</v>
      </c>
      <c r="R41">
        <f>'Energy use'!R41+Feedstock!Q41</f>
        <v>5.0052240857849879E-2</v>
      </c>
      <c r="S41">
        <f>'Energy use'!S41+Feedstock!R41</f>
        <v>2.3632823365785812E-2</v>
      </c>
      <c r="T41">
        <f>'Energy use'!T41+Feedstock!S41</f>
        <v>0</v>
      </c>
      <c r="U41">
        <f>'Energy use'!U41+Feedstock!T41</f>
        <v>0</v>
      </c>
      <c r="V41">
        <f>'Energy use'!V41+Feedstock!U41</f>
        <v>0</v>
      </c>
      <c r="W41">
        <f>'Energy use'!W41+Feedstock!V41</f>
        <v>0</v>
      </c>
      <c r="X41">
        <f>'Energy use'!X41+Feedstock!W41</f>
        <v>0</v>
      </c>
      <c r="Y41">
        <f>'Energy use'!Y41+Feedstock!X41</f>
        <v>0</v>
      </c>
      <c r="Z41">
        <f>'Energy use'!Z41+Feedstock!Y41</f>
        <v>0</v>
      </c>
      <c r="AA41">
        <f>'Energy use'!AA41+Feedstock!Z41</f>
        <v>0</v>
      </c>
      <c r="AB41">
        <f>'Energy use'!AB41+Feedstock!AA41</f>
        <v>0</v>
      </c>
      <c r="AC41">
        <f>'Energy use'!AC41+Feedstock!AB41</f>
        <v>0</v>
      </c>
      <c r="AD41">
        <f>'Energy use'!AD41+Feedstock!AC41</f>
        <v>0</v>
      </c>
      <c r="AE41">
        <f>'Energy use'!AE41+Feedstock!AD41</f>
        <v>240.50447281792859</v>
      </c>
      <c r="AF41">
        <f>'Energy use'!AF41+Feedstock!AE41</f>
        <v>91.162999999999997</v>
      </c>
      <c r="AG41">
        <f>'Energy use'!AG41+Feedstock!AF41</f>
        <v>0.54272124386522058</v>
      </c>
    </row>
    <row r="42" spans="1:33">
      <c r="A42" s="32" t="str">
        <f>VLOOKUP($C42,'Sector matching'!$B$1:$C$43,2,0)</f>
        <v>energy pipelines and gas processing 352T353</v>
      </c>
      <c r="B42" s="47" t="s">
        <v>184</v>
      </c>
      <c r="C42" s="38" t="s">
        <v>185</v>
      </c>
      <c r="D42">
        <f>'Energy use'!D42+Feedstock!C42</f>
        <v>0.8246848937558916</v>
      </c>
      <c r="E42">
        <f>'Energy use'!E42+Feedstock!D42</f>
        <v>0</v>
      </c>
      <c r="F42">
        <f>'Energy use'!F42+Feedstock!E42</f>
        <v>0</v>
      </c>
      <c r="G42">
        <f>'Energy use'!G42+Feedstock!F42</f>
        <v>0</v>
      </c>
      <c r="H42">
        <f>'Energy use'!H42+Feedstock!G42</f>
        <v>0</v>
      </c>
      <c r="I42">
        <f>'Energy use'!I42+Feedstock!H42</f>
        <v>5.6673350346336061E-2</v>
      </c>
      <c r="J42">
        <f>'Energy use'!J42+Feedstock!I42</f>
        <v>4.4310598111227657</v>
      </c>
      <c r="K42">
        <f>'Energy use'!K42+Feedstock!J42</f>
        <v>0</v>
      </c>
      <c r="L42">
        <f>'Energy use'!L42+Feedstock!K42</f>
        <v>0</v>
      </c>
      <c r="M42">
        <f>'Energy use'!M42+Feedstock!L42</f>
        <v>27.981115009344997</v>
      </c>
      <c r="N42">
        <f>'Energy use'!N42+Feedstock!M42</f>
        <v>0</v>
      </c>
      <c r="O42">
        <f>'Energy use'!O42+Feedstock!N42</f>
        <v>0</v>
      </c>
      <c r="P42">
        <f>'Energy use'!P42+Feedstock!O42</f>
        <v>0.10882572494975604</v>
      </c>
      <c r="Q42">
        <f>'Energy use'!Q42+Feedstock!P42</f>
        <v>0</v>
      </c>
      <c r="R42">
        <f>'Energy use'!R42+Feedstock!Q42</f>
        <v>3.7539180643387418E-2</v>
      </c>
      <c r="S42">
        <f>'Energy use'!S42+Feedstock!R42</f>
        <v>0</v>
      </c>
      <c r="T42">
        <f>'Energy use'!T42+Feedstock!S42</f>
        <v>0</v>
      </c>
      <c r="U42">
        <f>'Energy use'!U42+Feedstock!T42</f>
        <v>0</v>
      </c>
      <c r="V42">
        <f>'Energy use'!V42+Feedstock!U42</f>
        <v>0</v>
      </c>
      <c r="W42">
        <f>'Energy use'!W42+Feedstock!V42</f>
        <v>0</v>
      </c>
      <c r="X42">
        <f>'Energy use'!X42+Feedstock!W42</f>
        <v>0</v>
      </c>
      <c r="Y42">
        <f>'Energy use'!Y42+Feedstock!X42</f>
        <v>0</v>
      </c>
      <c r="Z42">
        <f>'Energy use'!Z42+Feedstock!Y42</f>
        <v>1.6563220429154071E-3</v>
      </c>
      <c r="AA42">
        <f>'Energy use'!AA42+Feedstock!Z42</f>
        <v>0</v>
      </c>
      <c r="AB42">
        <f>'Energy use'!AB42+Feedstock!AA42</f>
        <v>1.4726317325937785E-3</v>
      </c>
      <c r="AC42">
        <f>'Energy use'!AC42+Feedstock!AB42</f>
        <v>2.7842435094001829E-2</v>
      </c>
      <c r="AD42">
        <f>'Energy use'!AD42+Feedstock!AC42</f>
        <v>3.3572068039391268E-3</v>
      </c>
      <c r="AE42">
        <f>'Energy use'!AE42+Feedstock!AD42</f>
        <v>55.228311556291992</v>
      </c>
      <c r="AF42">
        <f>'Energy use'!AF42+Feedstock!AE42</f>
        <v>1.5395000000000001</v>
      </c>
      <c r="AG42">
        <f>'Energy use'!AG42+Feedstock!AF42</f>
        <v>0</v>
      </c>
    </row>
    <row r="43" spans="1:33">
      <c r="A43" s="32" t="str">
        <f>VLOOKUP($C43,'Sector matching'!$B$1:$C$43,2,0)</f>
        <v>water and waste 36T39</v>
      </c>
      <c r="B43" s="47" t="s">
        <v>186</v>
      </c>
      <c r="C43" s="39" t="s">
        <v>187</v>
      </c>
      <c r="D43">
        <f>'Energy use'!D43+Feedstock!C43</f>
        <v>0.12258829501776773</v>
      </c>
      <c r="E43">
        <f>'Energy use'!E43+Feedstock!D43</f>
        <v>0</v>
      </c>
      <c r="F43">
        <f>'Energy use'!F43+Feedstock!E43</f>
        <v>0</v>
      </c>
      <c r="G43">
        <f>'Energy use'!G43+Feedstock!F43</f>
        <v>0</v>
      </c>
      <c r="H43">
        <f>'Energy use'!H43+Feedstock!G43</f>
        <v>0</v>
      </c>
      <c r="I43">
        <f>'Energy use'!I43+Feedstock!H43</f>
        <v>0</v>
      </c>
      <c r="J43">
        <f>'Energy use'!J43+Feedstock!I43</f>
        <v>0</v>
      </c>
      <c r="K43">
        <f>'Energy use'!K43+Feedstock!J43</f>
        <v>0</v>
      </c>
      <c r="L43">
        <f>'Energy use'!L43+Feedstock!K43</f>
        <v>0</v>
      </c>
      <c r="M43">
        <f>'Energy use'!M43+Feedstock!L43</f>
        <v>0</v>
      </c>
      <c r="N43">
        <f>'Energy use'!N43+Feedstock!M43</f>
        <v>0</v>
      </c>
      <c r="O43">
        <f>'Energy use'!O43+Feedstock!N43</f>
        <v>0</v>
      </c>
      <c r="P43">
        <f>'Energy use'!P43+Feedstock!O43</f>
        <v>5.2047085845535447E-2</v>
      </c>
      <c r="Q43">
        <f>'Energy use'!Q43+Feedstock!P43</f>
        <v>0</v>
      </c>
      <c r="R43">
        <f>'Energy use'!R43+Feedstock!Q43</f>
        <v>1.2513060214462454E-2</v>
      </c>
      <c r="S43">
        <f>'Energy use'!S43+Feedstock!R43</f>
        <v>0</v>
      </c>
      <c r="T43">
        <f>'Energy use'!T43+Feedstock!S43</f>
        <v>0</v>
      </c>
      <c r="U43">
        <f>'Energy use'!U43+Feedstock!T43</f>
        <v>0</v>
      </c>
      <c r="V43">
        <f>'Energy use'!V43+Feedstock!U43</f>
        <v>0</v>
      </c>
      <c r="W43">
        <f>'Energy use'!W43+Feedstock!V43</f>
        <v>0</v>
      </c>
      <c r="X43">
        <f>'Energy use'!X43+Feedstock!W43</f>
        <v>0</v>
      </c>
      <c r="Y43">
        <f>'Energy use'!Y43+Feedstock!X43</f>
        <v>0</v>
      </c>
      <c r="Z43">
        <f>'Energy use'!Z43+Feedstock!Y43</f>
        <v>0</v>
      </c>
      <c r="AA43">
        <f>'Energy use'!AA43+Feedstock!Z43</f>
        <v>0</v>
      </c>
      <c r="AB43">
        <f>'Energy use'!AB43+Feedstock!AA43</f>
        <v>0</v>
      </c>
      <c r="AC43">
        <f>'Energy use'!AC43+Feedstock!AB43</f>
        <v>0</v>
      </c>
      <c r="AD43">
        <f>'Energy use'!AD43+Feedstock!AC43</f>
        <v>0</v>
      </c>
      <c r="AE43">
        <f>'Energy use'!AE43+Feedstock!AD43</f>
        <v>3.6966566685159301</v>
      </c>
      <c r="AF43">
        <f>'Energy use'!AF43+Feedstock!AE43</f>
        <v>15.192399999999999</v>
      </c>
      <c r="AG43">
        <f>'Energy use'!AG43+Feedstock!AF43</f>
        <v>0</v>
      </c>
    </row>
    <row r="44" spans="1:33">
      <c r="A44" s="32" t="str">
        <f>VLOOKUP($C44,'Sector matching'!$B$1:$C$43,2,0)</f>
        <v>construction 41T43</v>
      </c>
      <c r="B44" s="47" t="s">
        <v>265</v>
      </c>
      <c r="C44" s="40" t="s">
        <v>262</v>
      </c>
      <c r="D44">
        <f>'Energy use'!D44+Feedstock!C44</f>
        <v>1.49</v>
      </c>
      <c r="E44">
        <f>'Energy use'!E44+Feedstock!D44</f>
        <v>0</v>
      </c>
      <c r="F44">
        <f>'Energy use'!F44+Feedstock!E44</f>
        <v>0</v>
      </c>
      <c r="G44">
        <f>'Energy use'!G44+Feedstock!F44</f>
        <v>0</v>
      </c>
      <c r="H44">
        <f>'Energy use'!H44+Feedstock!G44</f>
        <v>0</v>
      </c>
      <c r="I44">
        <f>'Energy use'!I44+Feedstock!H44</f>
        <v>0</v>
      </c>
      <c r="J44">
        <f>'Energy use'!J44+Feedstock!I44</f>
        <v>0</v>
      </c>
      <c r="K44">
        <f>'Energy use'!K44+Feedstock!J44</f>
        <v>0</v>
      </c>
      <c r="L44">
        <f>'Energy use'!L44+Feedstock!K44</f>
        <v>0</v>
      </c>
      <c r="M44">
        <f>'Energy use'!M44+Feedstock!L44</f>
        <v>0</v>
      </c>
      <c r="N44">
        <f>'Energy use'!N44+Feedstock!M44</f>
        <v>0</v>
      </c>
      <c r="O44">
        <f>'Energy use'!O44+Feedstock!N44</f>
        <v>0</v>
      </c>
      <c r="P44">
        <f>'Energy use'!P44+Feedstock!O44</f>
        <v>26.04</v>
      </c>
      <c r="Q44">
        <f>'Energy use'!Q44+Feedstock!P44</f>
        <v>0</v>
      </c>
      <c r="R44">
        <f>'Energy use'!R44+Feedstock!Q44</f>
        <v>26.5</v>
      </c>
      <c r="S44">
        <f>'Energy use'!S44+Feedstock!R44</f>
        <v>6.85</v>
      </c>
      <c r="T44">
        <f>'Energy use'!T44+Feedstock!S44</f>
        <v>0</v>
      </c>
      <c r="U44">
        <f>'Energy use'!U44+Feedstock!T44</f>
        <v>0</v>
      </c>
      <c r="V44">
        <f>'Energy use'!V44+Feedstock!U44</f>
        <v>0</v>
      </c>
      <c r="W44">
        <f>'Energy use'!W44+Feedstock!V44</f>
        <v>0</v>
      </c>
      <c r="X44">
        <f>'Energy use'!X44+Feedstock!W44</f>
        <v>17</v>
      </c>
      <c r="Y44">
        <f>'Energy use'!Y44+Feedstock!X44</f>
        <v>0</v>
      </c>
      <c r="Z44">
        <f>'Energy use'!Z44+Feedstock!Y44</f>
        <v>3.3</v>
      </c>
      <c r="AA44">
        <f>'Energy use'!AA44+Feedstock!Z44</f>
        <v>0</v>
      </c>
      <c r="AB44">
        <f>'Energy use'!AB44+Feedstock!AA44</f>
        <v>0</v>
      </c>
      <c r="AC44">
        <f>'Energy use'!AC44+Feedstock!AB44</f>
        <v>0.11</v>
      </c>
      <c r="AD44">
        <f>'Energy use'!AD44+Feedstock!AC44</f>
        <v>0</v>
      </c>
      <c r="AE44">
        <f>'Energy use'!AE44+Feedstock!AD44</f>
        <v>5.4</v>
      </c>
      <c r="AF44">
        <f>'Energy use'!AF44+Feedstock!AE44</f>
        <v>47</v>
      </c>
      <c r="AG44">
        <f>'Energy use'!AG44+Feedstock!AF44</f>
        <v>0</v>
      </c>
    </row>
    <row r="47" spans="1:33" ht="15" thickBot="1"/>
    <row r="48" spans="1:33" ht="46.5" thickTop="1" thickBot="1">
      <c r="A48" s="140" t="s">
        <v>607</v>
      </c>
      <c r="B48" s="141" t="s">
        <v>491</v>
      </c>
      <c r="C48" s="140"/>
      <c r="D48" s="138" t="s">
        <v>524</v>
      </c>
      <c r="E48" s="138" t="s">
        <v>524</v>
      </c>
      <c r="F48" s="138" t="s">
        <v>524</v>
      </c>
      <c r="G48" s="138" t="s">
        <v>524</v>
      </c>
      <c r="H48" s="138" t="s">
        <v>524</v>
      </c>
      <c r="I48" s="138" t="s">
        <v>524</v>
      </c>
      <c r="J48" s="139" t="s">
        <v>540</v>
      </c>
      <c r="K48" s="139" t="s">
        <v>540</v>
      </c>
      <c r="L48" s="139" t="s">
        <v>540</v>
      </c>
      <c r="M48" s="139" t="s">
        <v>540</v>
      </c>
      <c r="N48" s="126" t="s">
        <v>535</v>
      </c>
      <c r="O48" s="132" t="s">
        <v>521</v>
      </c>
      <c r="P48" s="126" t="s">
        <v>535</v>
      </c>
      <c r="Q48" s="126" t="s">
        <v>535</v>
      </c>
      <c r="R48" s="126" t="s">
        <v>535</v>
      </c>
      <c r="S48" s="120" t="s">
        <v>529</v>
      </c>
      <c r="T48" s="139" t="s">
        <v>540</v>
      </c>
      <c r="U48" s="139" t="s">
        <v>540</v>
      </c>
      <c r="V48" s="120" t="s">
        <v>529</v>
      </c>
      <c r="W48" s="120" t="s">
        <v>529</v>
      </c>
      <c r="X48" s="120" t="s">
        <v>529</v>
      </c>
      <c r="Y48" s="120" t="s">
        <v>529</v>
      </c>
      <c r="Z48" s="139" t="s">
        <v>540</v>
      </c>
      <c r="AA48" s="139" t="s">
        <v>540</v>
      </c>
      <c r="AB48" s="120" t="s">
        <v>529</v>
      </c>
      <c r="AC48" s="415" t="s">
        <v>548</v>
      </c>
      <c r="AD48" s="415" t="s">
        <v>548</v>
      </c>
      <c r="AE48" s="162" t="s">
        <v>527</v>
      </c>
      <c r="AF48" s="135" t="s">
        <v>523</v>
      </c>
      <c r="AG48" s="131" t="s">
        <v>559</v>
      </c>
    </row>
    <row r="49" spans="1:33" ht="98.25">
      <c r="A49" s="30" t="s">
        <v>250</v>
      </c>
      <c r="B49" s="30" t="s">
        <v>513</v>
      </c>
      <c r="C49" s="31" t="s">
        <v>251</v>
      </c>
      <c r="D49" s="107" t="s">
        <v>505</v>
      </c>
      <c r="E49" s="7" t="s">
        <v>66</v>
      </c>
      <c r="F49" s="7" t="s">
        <v>67</v>
      </c>
      <c r="G49" s="7" t="s">
        <v>68</v>
      </c>
      <c r="H49" s="7" t="s">
        <v>69</v>
      </c>
      <c r="I49" s="7" t="s">
        <v>70</v>
      </c>
      <c r="J49" s="7" t="s">
        <v>71</v>
      </c>
      <c r="K49" s="70" t="s">
        <v>72</v>
      </c>
      <c r="L49" s="70" t="s">
        <v>73</v>
      </c>
      <c r="M49" s="144" t="s">
        <v>74</v>
      </c>
      <c r="N49" s="7" t="s">
        <v>75</v>
      </c>
      <c r="O49" s="7" t="s">
        <v>77</v>
      </c>
      <c r="P49" s="7" t="s">
        <v>78</v>
      </c>
      <c r="Q49" s="7" t="s">
        <v>79</v>
      </c>
      <c r="R49" s="7" t="s">
        <v>80</v>
      </c>
      <c r="S49" s="7" t="s">
        <v>81</v>
      </c>
      <c r="T49" s="70" t="s">
        <v>82</v>
      </c>
      <c r="U49" s="70" t="s">
        <v>83</v>
      </c>
      <c r="V49" s="7" t="s">
        <v>84</v>
      </c>
      <c r="W49" s="8" t="s">
        <v>85</v>
      </c>
      <c r="X49" s="7" t="s">
        <v>86</v>
      </c>
      <c r="Y49" s="7" t="s">
        <v>87</v>
      </c>
      <c r="Z49" s="7" t="s">
        <v>88</v>
      </c>
      <c r="AA49" s="7" t="s">
        <v>89</v>
      </c>
      <c r="AB49" s="7" t="s">
        <v>90</v>
      </c>
      <c r="AC49" s="7" t="s">
        <v>91</v>
      </c>
      <c r="AD49" s="7" t="s">
        <v>92</v>
      </c>
      <c r="AE49" s="7" t="s">
        <v>93</v>
      </c>
      <c r="AF49" s="107" t="s">
        <v>94</v>
      </c>
      <c r="AG49" s="7" t="s">
        <v>95</v>
      </c>
    </row>
    <row r="50" spans="1:33">
      <c r="A50" s="32" t="str">
        <f>VLOOKUP($C50,'Sector matching'!$B$1:$C$43,2,0)</f>
        <v>agriculture and forestry 01T03</v>
      </c>
      <c r="B50" s="47" t="s">
        <v>264</v>
      </c>
      <c r="C50" s="33" t="s">
        <v>512</v>
      </c>
      <c r="D50">
        <f>'Energy use'!D50+Feedstock!C50</f>
        <v>59450881202.165741</v>
      </c>
      <c r="E50">
        <f>'Energy use'!E50+Feedstock!D50</f>
        <v>0</v>
      </c>
      <c r="F50">
        <f>'Energy use'!F50+Feedstock!E50</f>
        <v>0</v>
      </c>
      <c r="G50">
        <f>'Energy use'!G50+Feedstock!F50</f>
        <v>0</v>
      </c>
      <c r="H50">
        <f>'Energy use'!H50+Feedstock!G50</f>
        <v>0</v>
      </c>
      <c r="I50">
        <f>'Energy use'!I50+Feedstock!H50</f>
        <v>0</v>
      </c>
      <c r="J50">
        <f>'Energy use'!J50+Feedstock!I50</f>
        <v>0</v>
      </c>
      <c r="K50">
        <f>'Energy use'!K50+Feedstock!J50</f>
        <v>0</v>
      </c>
      <c r="L50">
        <f>'Energy use'!L50+Feedstock!K50</f>
        <v>0</v>
      </c>
      <c r="M50">
        <f>'Energy use'!M50+Feedstock!L50</f>
        <v>0</v>
      </c>
      <c r="N50">
        <f>'Energy use'!N50+Feedstock!M50</f>
        <v>0</v>
      </c>
      <c r="O50">
        <f>'Energy use'!O50+Feedstock!N50</f>
        <v>0</v>
      </c>
      <c r="P50">
        <f>'Energy use'!P50+Feedstock!O50</f>
        <v>1159358530640.8188</v>
      </c>
      <c r="Q50">
        <f>'Energy use'!Q50+Feedstock!P50</f>
        <v>0</v>
      </c>
      <c r="R50">
        <f>'Energy use'!R50+Feedstock!Q50</f>
        <v>4366039958927.293</v>
      </c>
      <c r="S50">
        <f>'Energy use'!S50+Feedstock!R50</f>
        <v>475607049617.32593</v>
      </c>
      <c r="T50">
        <f>'Energy use'!T50+Feedstock!S50</f>
        <v>0</v>
      </c>
      <c r="U50">
        <f>'Energy use'!U50+Feedstock!T50</f>
        <v>0</v>
      </c>
      <c r="V50">
        <f>'Energy use'!V50+Feedstock!U50</f>
        <v>0</v>
      </c>
      <c r="W50">
        <f>'Energy use'!W50+Feedstock!V50</f>
        <v>0</v>
      </c>
      <c r="X50">
        <f>'Energy use'!X50+Feedstock!W50</f>
        <v>0</v>
      </c>
      <c r="Y50">
        <f>'Energy use'!Y50+Feedstock!X50</f>
        <v>0</v>
      </c>
      <c r="Z50">
        <f>'Energy use'!Z50+Feedstock!Y50</f>
        <v>285363092389.84839</v>
      </c>
      <c r="AA50">
        <f>'Energy use'!AA50+Feedstock!Z50</f>
        <v>0</v>
      </c>
      <c r="AB50">
        <f>'Energy use'!AB50+Feedstock!AA50</f>
        <v>0</v>
      </c>
      <c r="AC50">
        <f>'Energy use'!AC50+Feedstock!AB50</f>
        <v>404731180818.53204</v>
      </c>
      <c r="AD50">
        <f>'Energy use'!AD50+Feedstock!AC50</f>
        <v>0</v>
      </c>
      <c r="AE50">
        <f>'Energy use'!AE50+Feedstock!AD50</f>
        <v>0</v>
      </c>
      <c r="AF50">
        <f>'Energy use'!AF50+Feedstock!AE50</f>
        <v>370558582277.89557</v>
      </c>
      <c r="AG50">
        <f>'Energy use'!AG50+Feedstock!AF50</f>
        <v>0</v>
      </c>
    </row>
    <row r="51" spans="1:33">
      <c r="A51" s="32" t="s">
        <v>790</v>
      </c>
      <c r="B51" s="47" t="s">
        <v>563</v>
      </c>
      <c r="C51" s="35" t="s">
        <v>510</v>
      </c>
      <c r="D51">
        <f>'Energy use'!D51+Feedstock!C51</f>
        <v>101098205180322.94</v>
      </c>
      <c r="E51">
        <f>'Energy use'!E51+Feedstock!D51</f>
        <v>0</v>
      </c>
      <c r="F51">
        <f>'Energy use'!F51+Feedstock!E51</f>
        <v>0</v>
      </c>
      <c r="G51">
        <f>'Energy use'!G51+Feedstock!F51</f>
        <v>0</v>
      </c>
      <c r="H51">
        <f>'Energy use'!H51+Feedstock!G51</f>
        <v>0</v>
      </c>
      <c r="I51">
        <f>'Energy use'!I51+Feedstock!H51</f>
        <v>167587826748697.72</v>
      </c>
      <c r="J51">
        <f>'Energy use'!J51+Feedstock!I51</f>
        <v>0</v>
      </c>
      <c r="K51">
        <f>'Energy use'!K51+Feedstock!J51</f>
        <v>0</v>
      </c>
      <c r="L51">
        <f>'Energy use'!L51+Feedstock!K51</f>
        <v>0</v>
      </c>
      <c r="M51">
        <f>'Energy use'!M51+Feedstock!L51</f>
        <v>60070903545058.766</v>
      </c>
      <c r="N51">
        <f>'Energy use'!N51+Feedstock!M51</f>
        <v>23555372637382.184</v>
      </c>
      <c r="O51">
        <f>'Energy use'!O51+Feedstock!N51</f>
        <v>733227534826.71094</v>
      </c>
      <c r="P51">
        <f>'Energy use'!P51+Feedstock!O51</f>
        <v>6747956518131.2441</v>
      </c>
      <c r="Q51">
        <f>'Energy use'!Q51+Feedstock!P51</f>
        <v>212276914060.995</v>
      </c>
      <c r="R51">
        <f>'Energy use'!R51+Feedstock!Q51</f>
        <v>12281508699278.809</v>
      </c>
      <c r="S51">
        <f>'Energy use'!S51+Feedstock!R51</f>
        <v>2104561194556.6672</v>
      </c>
      <c r="T51">
        <f>'Energy use'!T51+Feedstock!S51</f>
        <v>207941699863566.5</v>
      </c>
      <c r="U51">
        <f>'Energy use'!U51+Feedstock!T51</f>
        <v>459081478956.77747</v>
      </c>
      <c r="V51">
        <f>'Energy use'!V51+Feedstock!U51</f>
        <v>143798074765.42593</v>
      </c>
      <c r="W51">
        <f>'Energy use'!W51+Feedstock!V51</f>
        <v>317491249396.89215</v>
      </c>
      <c r="X51">
        <f>'Energy use'!X51+Feedstock!W51</f>
        <v>7748888364535.3945</v>
      </c>
      <c r="Y51">
        <f>'Energy use'!Y51+Feedstock!X51</f>
        <v>12111965447.13723</v>
      </c>
      <c r="Z51">
        <f>'Energy use'!Z51+Feedstock!Y51</f>
        <v>27694488116434.785</v>
      </c>
      <c r="AA51">
        <f>'Energy use'!AA51+Feedstock!Z51</f>
        <v>67676697304697.188</v>
      </c>
      <c r="AB51">
        <f>'Energy use'!AB51+Feedstock!AA51</f>
        <v>85268845246438.859</v>
      </c>
      <c r="AC51">
        <f>'Energy use'!AC51+Feedstock!AB51</f>
        <v>117776773618192.83</v>
      </c>
      <c r="AD51">
        <f>'Energy use'!AD51+Feedstock!AC51</f>
        <v>12647849400579.125</v>
      </c>
      <c r="AE51">
        <f>'Energy use'!AE51+Feedstock!AD51</f>
        <v>90460234877613.344</v>
      </c>
      <c r="AF51">
        <f>'Energy use'!AF51+Feedstock!AE51</f>
        <v>259574853786176.38</v>
      </c>
      <c r="AG51">
        <f>'Energy use'!AG51+Feedstock!AF51</f>
        <v>246917639478.51669</v>
      </c>
    </row>
    <row r="52" spans="1:33">
      <c r="A52" s="32" t="str">
        <f>VLOOKUP($C52,'Sector matching'!$B$1:$C$43,2,0)</f>
        <v>coal mining 05</v>
      </c>
      <c r="B52" s="47" t="s">
        <v>116</v>
      </c>
      <c r="C52" s="38" t="s">
        <v>117</v>
      </c>
      <c r="D52">
        <f>'Energy use'!D52+Feedstock!C52</f>
        <v>0</v>
      </c>
      <c r="E52">
        <f>'Energy use'!E52+Feedstock!D52</f>
        <v>0</v>
      </c>
      <c r="F52">
        <f>'Energy use'!F52+Feedstock!E52</f>
        <v>0</v>
      </c>
      <c r="G52">
        <f>'Energy use'!G52+Feedstock!F52</f>
        <v>0</v>
      </c>
      <c r="H52">
        <f>'Energy use'!H52+Feedstock!G52</f>
        <v>0</v>
      </c>
      <c r="I52">
        <f>'Energy use'!I52+Feedstock!H52</f>
        <v>0</v>
      </c>
      <c r="J52">
        <f>'Energy use'!J52+Feedstock!I52</f>
        <v>0</v>
      </c>
      <c r="K52">
        <f>'Energy use'!K52+Feedstock!J52</f>
        <v>0</v>
      </c>
      <c r="L52">
        <f>'Energy use'!L52+Feedstock!K52</f>
        <v>0</v>
      </c>
      <c r="M52">
        <f>'Energy use'!M52+Feedstock!L52</f>
        <v>0</v>
      </c>
      <c r="N52">
        <f>'Energy use'!N52+Feedstock!M52</f>
        <v>0</v>
      </c>
      <c r="O52">
        <f>'Energy use'!O52+Feedstock!N52</f>
        <v>0</v>
      </c>
      <c r="P52">
        <f>'Energy use'!P52+Feedstock!O52</f>
        <v>0</v>
      </c>
      <c r="Q52">
        <f>'Energy use'!Q52+Feedstock!P52</f>
        <v>0</v>
      </c>
      <c r="R52">
        <f>'Energy use'!R52+Feedstock!Q52</f>
        <v>0</v>
      </c>
      <c r="S52">
        <f>'Energy use'!S52+Feedstock!R52</f>
        <v>0</v>
      </c>
      <c r="T52">
        <f>'Energy use'!T52+Feedstock!S52</f>
        <v>0</v>
      </c>
      <c r="U52">
        <f>'Energy use'!U52+Feedstock!T52</f>
        <v>0</v>
      </c>
      <c r="V52">
        <f>'Energy use'!V52+Feedstock!U52</f>
        <v>0</v>
      </c>
      <c r="W52">
        <f>'Energy use'!W52+Feedstock!V52</f>
        <v>0</v>
      </c>
      <c r="X52">
        <f>'Energy use'!X52+Feedstock!W52</f>
        <v>0</v>
      </c>
      <c r="Y52">
        <f>'Energy use'!Y52+Feedstock!X52</f>
        <v>0</v>
      </c>
      <c r="Z52">
        <f>'Energy use'!Z52+Feedstock!Y52</f>
        <v>0</v>
      </c>
      <c r="AA52">
        <f>'Energy use'!AA52+Feedstock!Z52</f>
        <v>0</v>
      </c>
      <c r="AB52">
        <f>'Energy use'!AB52+Feedstock!AA52</f>
        <v>0</v>
      </c>
      <c r="AC52">
        <f>'Energy use'!AC52+Feedstock!AB52</f>
        <v>0</v>
      </c>
      <c r="AD52">
        <f>'Energy use'!AD52+Feedstock!AC52</f>
        <v>0</v>
      </c>
      <c r="AE52">
        <f>'Energy use'!AE52+Feedstock!AD52</f>
        <v>167768344686.24545</v>
      </c>
      <c r="AF52">
        <f>'Energy use'!AF52+Feedstock!AE52</f>
        <v>1398978073.0565119</v>
      </c>
      <c r="AG52">
        <f>'Energy use'!AG52+Feedstock!AF52</f>
        <v>0</v>
      </c>
    </row>
    <row r="53" spans="1:33">
      <c r="A53" s="32" t="str">
        <f>VLOOKUP($C53,'Sector matching'!$B$1:$C$43,2,0)</f>
        <v>oil and gas extraction 06</v>
      </c>
      <c r="B53" s="47" t="s">
        <v>118</v>
      </c>
      <c r="C53" s="38" t="s">
        <v>119</v>
      </c>
      <c r="D53">
        <f>'Energy use'!D53+Feedstock!C53</f>
        <v>0</v>
      </c>
      <c r="E53">
        <f>'Energy use'!E53+Feedstock!D53</f>
        <v>0</v>
      </c>
      <c r="F53">
        <f>'Energy use'!F53+Feedstock!E53</f>
        <v>0</v>
      </c>
      <c r="G53">
        <f>'Energy use'!G53+Feedstock!F53</f>
        <v>0</v>
      </c>
      <c r="H53">
        <f>'Energy use'!H53+Feedstock!G53</f>
        <v>0</v>
      </c>
      <c r="I53">
        <f>'Energy use'!I53+Feedstock!H53</f>
        <v>0</v>
      </c>
      <c r="J53">
        <f>'Energy use'!J53+Feedstock!I53</f>
        <v>0</v>
      </c>
      <c r="K53">
        <f>'Energy use'!K53+Feedstock!J53</f>
        <v>0</v>
      </c>
      <c r="L53">
        <f>'Energy use'!L53+Feedstock!K53</f>
        <v>0</v>
      </c>
      <c r="M53">
        <f>'Energy use'!M53+Feedstock!L53</f>
        <v>0</v>
      </c>
      <c r="N53">
        <f>'Energy use'!N53+Feedstock!M53</f>
        <v>0</v>
      </c>
      <c r="O53">
        <f>'Energy use'!O53+Feedstock!N53</f>
        <v>0</v>
      </c>
      <c r="P53">
        <f>'Energy use'!P53+Feedstock!O53</f>
        <v>0</v>
      </c>
      <c r="Q53">
        <f>'Energy use'!Q53+Feedstock!P53</f>
        <v>0</v>
      </c>
      <c r="R53">
        <f>'Energy use'!R53+Feedstock!Q53</f>
        <v>0</v>
      </c>
      <c r="S53">
        <f>'Energy use'!S53+Feedstock!R53</f>
        <v>0</v>
      </c>
      <c r="T53">
        <f>'Energy use'!T53+Feedstock!S53</f>
        <v>0</v>
      </c>
      <c r="U53">
        <f>'Energy use'!U53+Feedstock!T53</f>
        <v>0</v>
      </c>
      <c r="V53">
        <f>'Energy use'!V53+Feedstock!U53</f>
        <v>0</v>
      </c>
      <c r="W53">
        <f>'Energy use'!W53+Feedstock!V53</f>
        <v>0</v>
      </c>
      <c r="X53">
        <f>'Energy use'!X53+Feedstock!W53</f>
        <v>0</v>
      </c>
      <c r="Y53">
        <f>'Energy use'!Y53+Feedstock!X53</f>
        <v>0</v>
      </c>
      <c r="Z53">
        <f>'Energy use'!Z53+Feedstock!Y53</f>
        <v>0</v>
      </c>
      <c r="AA53">
        <f>'Energy use'!AA53+Feedstock!Z53</f>
        <v>0</v>
      </c>
      <c r="AB53">
        <f>'Energy use'!AB53+Feedstock!AA53</f>
        <v>0</v>
      </c>
      <c r="AC53">
        <f>'Energy use'!AC53+Feedstock!AB53</f>
        <v>3625260526672.1353</v>
      </c>
      <c r="AD53">
        <f>'Energy use'!AD53+Feedstock!AC53</f>
        <v>0</v>
      </c>
      <c r="AE53">
        <f>'Energy use'!AE53+Feedstock!AD53</f>
        <v>660671979175.06506</v>
      </c>
      <c r="AF53">
        <f>'Energy use'!AF53+Feedstock!AE53</f>
        <v>1023642492.4803745</v>
      </c>
      <c r="AG53">
        <f>'Energy use'!AG53+Feedstock!AF53</f>
        <v>0</v>
      </c>
    </row>
    <row r="54" spans="1:33">
      <c r="A54" s="32" t="str">
        <f>VLOOKUP($C54,'Sector matching'!$B$1:$C$43,2,0)</f>
        <v>other mining and quarrying 07T08</v>
      </c>
      <c r="B54" s="47" t="s">
        <v>120</v>
      </c>
      <c r="C54" s="38" t="s">
        <v>121</v>
      </c>
      <c r="D54">
        <f>'Energy use'!D54+Feedstock!C54</f>
        <v>0</v>
      </c>
      <c r="E54">
        <f>'Energy use'!E54+Feedstock!D54</f>
        <v>0</v>
      </c>
      <c r="F54">
        <f>'Energy use'!F54+Feedstock!E54</f>
        <v>0</v>
      </c>
      <c r="G54">
        <f>'Energy use'!G54+Feedstock!F54</f>
        <v>0</v>
      </c>
      <c r="H54">
        <f>'Energy use'!H54+Feedstock!G54</f>
        <v>0</v>
      </c>
      <c r="I54">
        <f>'Energy use'!I54+Feedstock!H54</f>
        <v>0</v>
      </c>
      <c r="J54">
        <f>'Energy use'!J54+Feedstock!I54</f>
        <v>0</v>
      </c>
      <c r="K54">
        <f>'Energy use'!K54+Feedstock!J54</f>
        <v>0</v>
      </c>
      <c r="L54">
        <f>'Energy use'!L54+Feedstock!K54</f>
        <v>0</v>
      </c>
      <c r="M54">
        <f>'Energy use'!M54+Feedstock!L54</f>
        <v>0</v>
      </c>
      <c r="N54">
        <f>'Energy use'!N54+Feedstock!M54</f>
        <v>0</v>
      </c>
      <c r="O54">
        <f>'Energy use'!O54+Feedstock!N54</f>
        <v>0</v>
      </c>
      <c r="P54">
        <f>'Energy use'!P54+Feedstock!O54</f>
        <v>0</v>
      </c>
      <c r="Q54">
        <f>'Energy use'!Q54+Feedstock!P54</f>
        <v>0</v>
      </c>
      <c r="R54">
        <f>'Energy use'!R54+Feedstock!Q54</f>
        <v>0</v>
      </c>
      <c r="S54">
        <f>'Energy use'!S54+Feedstock!R54</f>
        <v>0</v>
      </c>
      <c r="T54">
        <f>'Energy use'!T54+Feedstock!S54</f>
        <v>0</v>
      </c>
      <c r="U54">
        <f>'Energy use'!U54+Feedstock!T54</f>
        <v>0</v>
      </c>
      <c r="V54">
        <f>'Energy use'!V54+Feedstock!U54</f>
        <v>0</v>
      </c>
      <c r="W54">
        <f>'Energy use'!W54+Feedstock!V54</f>
        <v>0</v>
      </c>
      <c r="X54">
        <f>'Energy use'!X54+Feedstock!W54</f>
        <v>0</v>
      </c>
      <c r="Y54">
        <f>'Energy use'!Y54+Feedstock!X54</f>
        <v>0</v>
      </c>
      <c r="Z54">
        <f>'Energy use'!Z54+Feedstock!Y54</f>
        <v>0</v>
      </c>
      <c r="AA54">
        <f>'Energy use'!AA54+Feedstock!Z54</f>
        <v>0</v>
      </c>
      <c r="AB54">
        <f>'Energy use'!AB54+Feedstock!AA54</f>
        <v>0</v>
      </c>
      <c r="AC54">
        <f>'Energy use'!AC54+Feedstock!AB54</f>
        <v>0</v>
      </c>
      <c r="AD54">
        <f>'Energy use'!AD54+Feedstock!AC54</f>
        <v>0</v>
      </c>
      <c r="AE54">
        <f>'Energy use'!AE54+Feedstock!AD54</f>
        <v>38559372205.350395</v>
      </c>
      <c r="AF54">
        <f>'Energy use'!AF54+Feedstock!AE54</f>
        <v>0</v>
      </c>
      <c r="AG54">
        <f>'Energy use'!AG54+Feedstock!AF54</f>
        <v>0</v>
      </c>
    </row>
    <row r="55" spans="1:33">
      <c r="A55" s="32" t="str">
        <f>VLOOKUP($C55,'Sector matching'!$B$1:$C$43,2,0)</f>
        <v>other mining and quarrying 07T08</v>
      </c>
      <c r="B55" s="47" t="s">
        <v>122</v>
      </c>
      <c r="C55" s="38" t="s">
        <v>123</v>
      </c>
      <c r="D55">
        <f>'Energy use'!D55+Feedstock!C55</f>
        <v>0</v>
      </c>
      <c r="E55">
        <f>'Energy use'!E55+Feedstock!D55</f>
        <v>0</v>
      </c>
      <c r="F55">
        <f>'Energy use'!F55+Feedstock!E55</f>
        <v>0</v>
      </c>
      <c r="G55">
        <f>'Energy use'!G55+Feedstock!F55</f>
        <v>0</v>
      </c>
      <c r="H55">
        <f>'Energy use'!H55+Feedstock!G55</f>
        <v>0</v>
      </c>
      <c r="I55">
        <f>'Energy use'!I55+Feedstock!H55</f>
        <v>0</v>
      </c>
      <c r="J55">
        <f>'Energy use'!J55+Feedstock!I55</f>
        <v>0</v>
      </c>
      <c r="K55">
        <f>'Energy use'!K55+Feedstock!J55</f>
        <v>0</v>
      </c>
      <c r="L55">
        <f>'Energy use'!L55+Feedstock!K55</f>
        <v>0</v>
      </c>
      <c r="M55">
        <f>'Energy use'!M55+Feedstock!L55</f>
        <v>0</v>
      </c>
      <c r="N55">
        <f>'Energy use'!N55+Feedstock!M55</f>
        <v>0</v>
      </c>
      <c r="O55">
        <f>'Energy use'!O55+Feedstock!N55</f>
        <v>0</v>
      </c>
      <c r="P55">
        <f>'Energy use'!P55+Feedstock!O55</f>
        <v>0</v>
      </c>
      <c r="Q55">
        <f>'Energy use'!Q55+Feedstock!P55</f>
        <v>0</v>
      </c>
      <c r="R55">
        <f>'Energy use'!R55+Feedstock!Q55</f>
        <v>0</v>
      </c>
      <c r="S55">
        <f>'Energy use'!S55+Feedstock!R55</f>
        <v>0</v>
      </c>
      <c r="T55">
        <f>'Energy use'!T55+Feedstock!S55</f>
        <v>0</v>
      </c>
      <c r="U55">
        <f>'Energy use'!U55+Feedstock!T55</f>
        <v>0</v>
      </c>
      <c r="V55">
        <f>'Energy use'!V55+Feedstock!U55</f>
        <v>0</v>
      </c>
      <c r="W55">
        <f>'Energy use'!W55+Feedstock!V55</f>
        <v>0</v>
      </c>
      <c r="X55">
        <f>'Energy use'!X55+Feedstock!W55</f>
        <v>0</v>
      </c>
      <c r="Y55">
        <f>'Energy use'!Y55+Feedstock!X55</f>
        <v>0</v>
      </c>
      <c r="Z55">
        <f>'Energy use'!Z55+Feedstock!Y55</f>
        <v>0</v>
      </c>
      <c r="AA55">
        <f>'Energy use'!AA55+Feedstock!Z55</f>
        <v>0</v>
      </c>
      <c r="AB55">
        <f>'Energy use'!AB55+Feedstock!AA55</f>
        <v>0</v>
      </c>
      <c r="AC55">
        <f>'Energy use'!AC55+Feedstock!AB55</f>
        <v>0</v>
      </c>
      <c r="AD55">
        <f>'Energy use'!AD55+Feedstock!AC55</f>
        <v>0</v>
      </c>
      <c r="AE55">
        <f>'Energy use'!AE55+Feedstock!AD55</f>
        <v>21402056.728224084</v>
      </c>
      <c r="AF55">
        <f>'Energy use'!AF55+Feedstock!AE55</f>
        <v>8223261356.2590084</v>
      </c>
      <c r="AG55">
        <f>'Energy use'!AG55+Feedstock!AF55</f>
        <v>0</v>
      </c>
    </row>
    <row r="56" spans="1:33">
      <c r="A56" s="32" t="str">
        <f>VLOOKUP($C56,'Sector matching'!$B$1:$C$43,2,0)</f>
        <v>other mining and quarrying 07T08</v>
      </c>
      <c r="B56" s="47" t="s">
        <v>124</v>
      </c>
      <c r="C56" s="38" t="s">
        <v>125</v>
      </c>
      <c r="D56">
        <f>'Energy use'!D56+Feedstock!C56</f>
        <v>15431062051845.234</v>
      </c>
      <c r="E56">
        <f>'Energy use'!E56+Feedstock!D56</f>
        <v>0</v>
      </c>
      <c r="F56">
        <f>'Energy use'!F56+Feedstock!E56</f>
        <v>0</v>
      </c>
      <c r="G56">
        <f>'Energy use'!G56+Feedstock!F56</f>
        <v>0</v>
      </c>
      <c r="H56">
        <f>'Energy use'!H56+Feedstock!G56</f>
        <v>0</v>
      </c>
      <c r="I56">
        <f>'Energy use'!I56+Feedstock!H56</f>
        <v>0</v>
      </c>
      <c r="J56">
        <f>'Energy use'!J56+Feedstock!I56</f>
        <v>0</v>
      </c>
      <c r="K56">
        <f>'Energy use'!K56+Feedstock!J56</f>
        <v>0</v>
      </c>
      <c r="L56">
        <f>'Energy use'!L56+Feedstock!K56</f>
        <v>0</v>
      </c>
      <c r="M56">
        <f>'Energy use'!M56+Feedstock!L56</f>
        <v>0</v>
      </c>
      <c r="N56">
        <f>'Energy use'!N56+Feedstock!M56</f>
        <v>0</v>
      </c>
      <c r="O56">
        <f>'Energy use'!O56+Feedstock!N56</f>
        <v>0</v>
      </c>
      <c r="P56">
        <f>'Energy use'!P56+Feedstock!O56</f>
        <v>0</v>
      </c>
      <c r="Q56">
        <f>'Energy use'!Q56+Feedstock!P56</f>
        <v>0</v>
      </c>
      <c r="R56">
        <f>'Energy use'!R56+Feedstock!Q56</f>
        <v>0</v>
      </c>
      <c r="S56">
        <f>'Energy use'!S56+Feedstock!R56</f>
        <v>0</v>
      </c>
      <c r="T56">
        <f>'Energy use'!T56+Feedstock!S56</f>
        <v>0</v>
      </c>
      <c r="U56">
        <f>'Energy use'!U56+Feedstock!T56</f>
        <v>0</v>
      </c>
      <c r="V56">
        <f>'Energy use'!V56+Feedstock!U56</f>
        <v>143798074765.42593</v>
      </c>
      <c r="W56">
        <f>'Energy use'!W56+Feedstock!V56</f>
        <v>317491249396.89215</v>
      </c>
      <c r="X56">
        <f>'Energy use'!X56+Feedstock!W56</f>
        <v>7748888364535.3945</v>
      </c>
      <c r="Y56">
        <f>'Energy use'!Y56+Feedstock!X56</f>
        <v>12111965447.13723</v>
      </c>
      <c r="Z56">
        <f>'Energy use'!Z56+Feedstock!Y56</f>
        <v>0</v>
      </c>
      <c r="AA56">
        <f>'Energy use'!AA56+Feedstock!Z56</f>
        <v>0</v>
      </c>
      <c r="AB56">
        <f>'Energy use'!AB56+Feedstock!AA56</f>
        <v>0</v>
      </c>
      <c r="AC56">
        <f>'Energy use'!AC56+Feedstock!AB56</f>
        <v>1012706861129.5934</v>
      </c>
      <c r="AD56">
        <f>'Energy use'!AD56+Feedstock!AC56</f>
        <v>0</v>
      </c>
      <c r="AE56">
        <f>'Energy use'!AE56+Feedstock!AD56</f>
        <v>534506854762.18402</v>
      </c>
      <c r="AF56">
        <f>'Energy use'!AF56+Feedstock!AE56</f>
        <v>29173811035.690674</v>
      </c>
      <c r="AG56">
        <f>'Energy use'!AG56+Feedstock!AF56</f>
        <v>0</v>
      </c>
    </row>
    <row r="57" spans="1:33">
      <c r="A57" s="32" t="str">
        <f>VLOOKUP($C57,'Sector matching'!$B$1:$C$43,2,0)</f>
        <v>Mining Support Service Activities 09</v>
      </c>
      <c r="B57" s="47" t="s">
        <v>126</v>
      </c>
      <c r="C57" s="38" t="s">
        <v>127</v>
      </c>
      <c r="D57">
        <f>'Energy use'!D57+Feedstock!C57</f>
        <v>0</v>
      </c>
      <c r="E57">
        <f>'Energy use'!E57+Feedstock!D57</f>
        <v>0</v>
      </c>
      <c r="F57">
        <f>'Energy use'!F57+Feedstock!E57</f>
        <v>0</v>
      </c>
      <c r="G57">
        <f>'Energy use'!G57+Feedstock!F57</f>
        <v>0</v>
      </c>
      <c r="H57">
        <f>'Energy use'!H57+Feedstock!G57</f>
        <v>0</v>
      </c>
      <c r="I57">
        <f>'Energy use'!I57+Feedstock!H57</f>
        <v>0</v>
      </c>
      <c r="J57">
        <f>'Energy use'!J57+Feedstock!I57</f>
        <v>0</v>
      </c>
      <c r="K57">
        <f>'Energy use'!K57+Feedstock!J57</f>
        <v>0</v>
      </c>
      <c r="L57">
        <f>'Energy use'!L57+Feedstock!K57</f>
        <v>0</v>
      </c>
      <c r="M57">
        <f>'Energy use'!M57+Feedstock!L57</f>
        <v>0</v>
      </c>
      <c r="N57">
        <f>'Energy use'!N57+Feedstock!M57</f>
        <v>0</v>
      </c>
      <c r="O57">
        <f>'Energy use'!O57+Feedstock!N57</f>
        <v>0</v>
      </c>
      <c r="P57">
        <f>'Energy use'!P57+Feedstock!O57</f>
        <v>0</v>
      </c>
      <c r="Q57">
        <f>'Energy use'!Q57+Feedstock!P57</f>
        <v>0</v>
      </c>
      <c r="R57">
        <f>'Energy use'!R57+Feedstock!Q57</f>
        <v>0</v>
      </c>
      <c r="S57">
        <f>'Energy use'!S57+Feedstock!R57</f>
        <v>0</v>
      </c>
      <c r="T57">
        <f>'Energy use'!T57+Feedstock!S57</f>
        <v>0</v>
      </c>
      <c r="U57">
        <f>'Energy use'!U57+Feedstock!T57</f>
        <v>0</v>
      </c>
      <c r="V57">
        <f>'Energy use'!V57+Feedstock!U57</f>
        <v>0</v>
      </c>
      <c r="W57">
        <f>'Energy use'!W57+Feedstock!V57</f>
        <v>0</v>
      </c>
      <c r="X57">
        <f>'Energy use'!X57+Feedstock!W57</f>
        <v>0</v>
      </c>
      <c r="Y57">
        <f>'Energy use'!Y57+Feedstock!X57</f>
        <v>0</v>
      </c>
      <c r="Z57">
        <f>'Energy use'!Z57+Feedstock!Y57</f>
        <v>0</v>
      </c>
      <c r="AA57">
        <f>'Energy use'!AA57+Feedstock!Z57</f>
        <v>0</v>
      </c>
      <c r="AB57">
        <f>'Energy use'!AB57+Feedstock!AA57</f>
        <v>0</v>
      </c>
      <c r="AC57">
        <f>'Energy use'!AC57+Feedstock!AB57</f>
        <v>0</v>
      </c>
      <c r="AD57">
        <f>'Energy use'!AD57+Feedstock!AC57</f>
        <v>0</v>
      </c>
      <c r="AE57">
        <f>'Energy use'!AE57+Feedstock!AD57</f>
        <v>0</v>
      </c>
      <c r="AF57">
        <f>'Energy use'!AF57+Feedstock!AE57</f>
        <v>102261884998.78941</v>
      </c>
      <c r="AG57">
        <f>'Energy use'!AG57+Feedstock!AF57</f>
        <v>0</v>
      </c>
    </row>
    <row r="58" spans="1:33">
      <c r="A58" s="32" t="str">
        <f>VLOOKUP($C58,'Sector matching'!$B$1:$C$43,2,0)</f>
        <v>food beverage and tobacco 10T12</v>
      </c>
      <c r="B58" s="47" t="s">
        <v>128</v>
      </c>
      <c r="C58" s="38" t="s">
        <v>129</v>
      </c>
      <c r="D58">
        <f>'Energy use'!D58+Feedstock!C58</f>
        <v>825235152091.56873</v>
      </c>
      <c r="E58">
        <f>'Energy use'!E58+Feedstock!D58</f>
        <v>0</v>
      </c>
      <c r="F58">
        <f>'Energy use'!F58+Feedstock!E58</f>
        <v>0</v>
      </c>
      <c r="G58">
        <f>'Energy use'!G58+Feedstock!F58</f>
        <v>0</v>
      </c>
      <c r="H58">
        <f>'Energy use'!H58+Feedstock!G58</f>
        <v>0</v>
      </c>
      <c r="I58">
        <f>'Energy use'!I58+Feedstock!H58</f>
        <v>0</v>
      </c>
      <c r="J58">
        <f>'Energy use'!J58+Feedstock!I58</f>
        <v>0</v>
      </c>
      <c r="K58">
        <f>'Energy use'!K58+Feedstock!J58</f>
        <v>0</v>
      </c>
      <c r="L58">
        <f>'Energy use'!L58+Feedstock!K58</f>
        <v>0</v>
      </c>
      <c r="M58">
        <f>'Energy use'!M58+Feedstock!L58</f>
        <v>0</v>
      </c>
      <c r="N58">
        <f>'Energy use'!N58+Feedstock!M58</f>
        <v>0</v>
      </c>
      <c r="O58">
        <f>'Energy use'!O58+Feedstock!N58</f>
        <v>0</v>
      </c>
      <c r="P58">
        <f>'Energy use'!P58+Feedstock!O58</f>
        <v>54083051317.556435</v>
      </c>
      <c r="Q58">
        <f>'Energy use'!Q58+Feedstock!P58</f>
        <v>0</v>
      </c>
      <c r="R58">
        <f>'Energy use'!R58+Feedstock!Q58</f>
        <v>156815569263.79645</v>
      </c>
      <c r="S58">
        <f>'Energy use'!S58+Feedstock!R58</f>
        <v>6732254168.9573526</v>
      </c>
      <c r="T58">
        <f>'Energy use'!T58+Feedstock!S58</f>
        <v>0</v>
      </c>
      <c r="U58">
        <f>'Energy use'!U58+Feedstock!T58</f>
        <v>0</v>
      </c>
      <c r="V58">
        <f>'Energy use'!V58+Feedstock!U58</f>
        <v>0</v>
      </c>
      <c r="W58">
        <f>'Energy use'!W58+Feedstock!V58</f>
        <v>0</v>
      </c>
      <c r="X58">
        <f>'Energy use'!X58+Feedstock!W58</f>
        <v>0</v>
      </c>
      <c r="Y58">
        <f>'Energy use'!Y58+Feedstock!X58</f>
        <v>0</v>
      </c>
      <c r="Z58">
        <f>'Energy use'!Z58+Feedstock!Y58</f>
        <v>7089797702.3971691</v>
      </c>
      <c r="AA58">
        <f>'Energy use'!AA58+Feedstock!Z58</f>
        <v>0</v>
      </c>
      <c r="AB58">
        <f>'Energy use'!AB58+Feedstock!AA58</f>
        <v>2859964636.0755758</v>
      </c>
      <c r="AC58">
        <f>'Energy use'!AC58+Feedstock!AB58</f>
        <v>187811693874.31122</v>
      </c>
      <c r="AD58">
        <f>'Energy use'!AD58+Feedstock!AC58</f>
        <v>22646104566.838165</v>
      </c>
      <c r="AE58">
        <f>'Energy use'!AE58+Feedstock!AD58</f>
        <v>1810925518033.4685</v>
      </c>
      <c r="AF58">
        <f>'Energy use'!AF58+Feedstock!AE58</f>
        <v>1346704063107.1807</v>
      </c>
      <c r="AG58">
        <f>'Energy use'!AG58+Feedstock!AF58</f>
        <v>0</v>
      </c>
    </row>
    <row r="59" spans="1:33">
      <c r="A59" s="32" t="str">
        <f>VLOOKUP($C59,'Sector matching'!$B$1:$C$43,2,0)</f>
        <v>food beverage and tobacco 10T12</v>
      </c>
      <c r="B59" s="47" t="s">
        <v>130</v>
      </c>
      <c r="C59" s="38" t="s">
        <v>131</v>
      </c>
      <c r="D59">
        <f>'Energy use'!D59+Feedstock!C59</f>
        <v>422555733541.98047</v>
      </c>
      <c r="E59">
        <f>'Energy use'!E59+Feedstock!D59</f>
        <v>0</v>
      </c>
      <c r="F59">
        <f>'Energy use'!F59+Feedstock!E59</f>
        <v>0</v>
      </c>
      <c r="G59">
        <f>'Energy use'!G59+Feedstock!F59</f>
        <v>0</v>
      </c>
      <c r="H59">
        <f>'Energy use'!H59+Feedstock!G59</f>
        <v>0</v>
      </c>
      <c r="I59">
        <f>'Energy use'!I59+Feedstock!H59</f>
        <v>0</v>
      </c>
      <c r="J59">
        <f>'Energy use'!J59+Feedstock!I59</f>
        <v>0</v>
      </c>
      <c r="K59">
        <f>'Energy use'!K59+Feedstock!J59</f>
        <v>0</v>
      </c>
      <c r="L59">
        <f>'Energy use'!L59+Feedstock!K59</f>
        <v>0</v>
      </c>
      <c r="M59">
        <f>'Energy use'!M59+Feedstock!L59</f>
        <v>0</v>
      </c>
      <c r="N59">
        <f>'Energy use'!N59+Feedstock!M59</f>
        <v>0</v>
      </c>
      <c r="O59">
        <f>'Energy use'!O59+Feedstock!N59</f>
        <v>0</v>
      </c>
      <c r="P59">
        <f>'Energy use'!P59+Feedstock!O59</f>
        <v>119755327917.44632</v>
      </c>
      <c r="Q59">
        <f>'Energy use'!Q59+Feedstock!P59</f>
        <v>0</v>
      </c>
      <c r="R59">
        <f>'Energy use'!R59+Feedstock!Q59</f>
        <v>571618042800.29089</v>
      </c>
      <c r="S59">
        <f>'Energy use'!S59+Feedstock!R59</f>
        <v>38344578092.75708</v>
      </c>
      <c r="T59">
        <f>'Energy use'!T59+Feedstock!S59</f>
        <v>0</v>
      </c>
      <c r="U59">
        <f>'Energy use'!U59+Feedstock!T59</f>
        <v>0</v>
      </c>
      <c r="V59">
        <f>'Energy use'!V59+Feedstock!U59</f>
        <v>0</v>
      </c>
      <c r="W59">
        <f>'Energy use'!W59+Feedstock!V59</f>
        <v>0</v>
      </c>
      <c r="X59">
        <f>'Energy use'!X59+Feedstock!W59</f>
        <v>0</v>
      </c>
      <c r="Y59">
        <f>'Energy use'!Y59+Feedstock!X59</f>
        <v>0</v>
      </c>
      <c r="Z59">
        <f>'Energy use'!Z59+Feedstock!Y59</f>
        <v>42538786214.383087</v>
      </c>
      <c r="AA59">
        <f>'Energy use'!AA59+Feedstock!Z59</f>
        <v>0</v>
      </c>
      <c r="AB59">
        <f>'Energy use'!AB59+Feedstock!AA59</f>
        <v>1143985854.4302285</v>
      </c>
      <c r="AC59">
        <f>'Energy use'!AC59+Feedstock!AB59</f>
        <v>2253740326491.7339</v>
      </c>
      <c r="AD59">
        <f>'Energy use'!AD59+Feedstock!AC59</f>
        <v>271753254802.05789</v>
      </c>
      <c r="AE59">
        <f>'Energy use'!AE59+Feedstock!AD59</f>
        <v>1735373879776.5342</v>
      </c>
      <c r="AF59">
        <f>'Energy use'!AF59+Feedstock!AE59</f>
        <v>3486901664968.7314</v>
      </c>
      <c r="AG59">
        <f>'Energy use'!AG59+Feedstock!AF59</f>
        <v>0</v>
      </c>
    </row>
    <row r="60" spans="1:33">
      <c r="A60" s="32" t="str">
        <f>VLOOKUP($C60,'Sector matching'!$B$1:$C$43,2,0)</f>
        <v>food beverage and tobacco 10T12</v>
      </c>
      <c r="B60" s="47" t="s">
        <v>132</v>
      </c>
      <c r="C60" s="38" t="s">
        <v>133</v>
      </c>
      <c r="D60">
        <f>'Energy use'!D60+Feedstock!C60</f>
        <v>505005632769.68414</v>
      </c>
      <c r="E60">
        <f>'Energy use'!E60+Feedstock!D60</f>
        <v>0</v>
      </c>
      <c r="F60">
        <f>'Energy use'!F60+Feedstock!E60</f>
        <v>0</v>
      </c>
      <c r="G60">
        <f>'Energy use'!G60+Feedstock!F60</f>
        <v>0</v>
      </c>
      <c r="H60">
        <f>'Energy use'!H60+Feedstock!G60</f>
        <v>0</v>
      </c>
      <c r="I60">
        <f>'Energy use'!I60+Feedstock!H60</f>
        <v>0</v>
      </c>
      <c r="J60">
        <f>'Energy use'!J60+Feedstock!I60</f>
        <v>0</v>
      </c>
      <c r="K60">
        <f>'Energy use'!K60+Feedstock!J60</f>
        <v>0</v>
      </c>
      <c r="L60">
        <f>'Energy use'!L60+Feedstock!K60</f>
        <v>0</v>
      </c>
      <c r="M60">
        <f>'Energy use'!M60+Feedstock!L60</f>
        <v>0</v>
      </c>
      <c r="N60">
        <f>'Energy use'!N60+Feedstock!M60</f>
        <v>0</v>
      </c>
      <c r="O60">
        <f>'Energy use'!O60+Feedstock!N60</f>
        <v>0</v>
      </c>
      <c r="P60">
        <f>'Energy use'!P60+Feedstock!O60</f>
        <v>25109988111.722507</v>
      </c>
      <c r="Q60">
        <f>'Energy use'!Q60+Feedstock!P60</f>
        <v>0</v>
      </c>
      <c r="R60">
        <f>'Energy use'!R60+Feedstock!Q60</f>
        <v>136581302262.0161</v>
      </c>
      <c r="S60">
        <f>'Energy use'!S60+Feedstock!R60</f>
        <v>13464508337.914705</v>
      </c>
      <c r="T60">
        <f>'Energy use'!T60+Feedstock!S60</f>
        <v>0</v>
      </c>
      <c r="U60">
        <f>'Energy use'!U60+Feedstock!T60</f>
        <v>0</v>
      </c>
      <c r="V60">
        <f>'Energy use'!V60+Feedstock!U60</f>
        <v>0</v>
      </c>
      <c r="W60">
        <f>'Energy use'!W60+Feedstock!V60</f>
        <v>0</v>
      </c>
      <c r="X60">
        <f>'Energy use'!X60+Feedstock!W60</f>
        <v>0</v>
      </c>
      <c r="Y60">
        <f>'Energy use'!Y60+Feedstock!X60</f>
        <v>0</v>
      </c>
      <c r="Z60">
        <f>'Energy use'!Z60+Feedstock!Y60</f>
        <v>3938776501.3317714</v>
      </c>
      <c r="AA60">
        <f>'Energy use'!AA60+Feedstock!Z60</f>
        <v>0</v>
      </c>
      <c r="AB60">
        <f>'Energy use'!AB60+Feedstock!AA60</f>
        <v>0</v>
      </c>
      <c r="AC60">
        <f>'Energy use'!AC60+Feedstock!AB60</f>
        <v>1032964316308.7122</v>
      </c>
      <c r="AD60">
        <f>'Energy use'!AD60+Feedstock!AC60</f>
        <v>124553575117.60997</v>
      </c>
      <c r="AE60">
        <f>'Energy use'!AE60+Feedstock!AD60</f>
        <v>1298769544514.4597</v>
      </c>
      <c r="AF60">
        <f>'Energy use'!AF60+Feedstock!AE60</f>
        <v>739991157814.06262</v>
      </c>
      <c r="AG60">
        <f>'Energy use'!AG60+Feedstock!AF60</f>
        <v>0</v>
      </c>
    </row>
    <row r="61" spans="1:33">
      <c r="A61" s="32" t="str">
        <f>VLOOKUP($C61,'Sector matching'!$B$1:$C$43,2,0)</f>
        <v>food beverage and tobacco 10T12</v>
      </c>
      <c r="B61" s="47" t="s">
        <v>134</v>
      </c>
      <c r="C61" s="38" t="s">
        <v>135</v>
      </c>
      <c r="D61">
        <f>'Energy use'!D61+Feedstock!C61</f>
        <v>0</v>
      </c>
      <c r="E61">
        <f>'Energy use'!E61+Feedstock!D61</f>
        <v>0</v>
      </c>
      <c r="F61">
        <f>'Energy use'!F61+Feedstock!E61</f>
        <v>0</v>
      </c>
      <c r="G61">
        <f>'Energy use'!G61+Feedstock!F61</f>
        <v>0</v>
      </c>
      <c r="H61">
        <f>'Energy use'!H61+Feedstock!G61</f>
        <v>0</v>
      </c>
      <c r="I61">
        <f>'Energy use'!I61+Feedstock!H61</f>
        <v>0</v>
      </c>
      <c r="J61">
        <f>'Energy use'!J61+Feedstock!I61</f>
        <v>0</v>
      </c>
      <c r="K61">
        <f>'Energy use'!K61+Feedstock!J61</f>
        <v>0</v>
      </c>
      <c r="L61">
        <f>'Energy use'!L61+Feedstock!K61</f>
        <v>0</v>
      </c>
      <c r="M61">
        <f>'Energy use'!M61+Feedstock!L61</f>
        <v>1058942209928.9196</v>
      </c>
      <c r="N61">
        <f>'Energy use'!N61+Feedstock!M61</f>
        <v>0</v>
      </c>
      <c r="O61">
        <f>'Energy use'!O61+Feedstock!N61</f>
        <v>0</v>
      </c>
      <c r="P61">
        <f>'Energy use'!P61+Feedstock!O61</f>
        <v>1931537547.055588</v>
      </c>
      <c r="Q61">
        <f>'Energy use'!Q61+Feedstock!P61</f>
        <v>0</v>
      </c>
      <c r="R61">
        <f>'Energy use'!R61+Feedstock!Q61</f>
        <v>0</v>
      </c>
      <c r="S61">
        <f>'Energy use'!S61+Feedstock!R61</f>
        <v>0</v>
      </c>
      <c r="T61">
        <f>'Energy use'!T61+Feedstock!S61</f>
        <v>0</v>
      </c>
      <c r="U61">
        <f>'Energy use'!U61+Feedstock!T61</f>
        <v>0</v>
      </c>
      <c r="V61">
        <f>'Energy use'!V61+Feedstock!U61</f>
        <v>0</v>
      </c>
      <c r="W61">
        <f>'Energy use'!W61+Feedstock!V61</f>
        <v>0</v>
      </c>
      <c r="X61">
        <f>'Energy use'!X61+Feedstock!W61</f>
        <v>0</v>
      </c>
      <c r="Y61">
        <f>'Energy use'!Y61+Feedstock!X61</f>
        <v>0</v>
      </c>
      <c r="Z61">
        <f>'Energy use'!Z61+Feedstock!Y61</f>
        <v>0</v>
      </c>
      <c r="AA61">
        <f>'Energy use'!AA61+Feedstock!Z61</f>
        <v>0</v>
      </c>
      <c r="AB61">
        <f>'Energy use'!AB61+Feedstock!AA61</f>
        <v>0</v>
      </c>
      <c r="AC61">
        <f>'Energy use'!AC61+Feedstock!AB61</f>
        <v>0</v>
      </c>
      <c r="AD61">
        <f>'Energy use'!AD61+Feedstock!AC61</f>
        <v>0</v>
      </c>
      <c r="AE61">
        <f>'Energy use'!AE61+Feedstock!AD61</f>
        <v>61281222431.814957</v>
      </c>
      <c r="AF61">
        <f>'Energy use'!AF61+Feedstock!AE61</f>
        <v>601253478666.55591</v>
      </c>
      <c r="AG61">
        <f>'Energy use'!AG61+Feedstock!AF61</f>
        <v>0</v>
      </c>
    </row>
    <row r="62" spans="1:33">
      <c r="A62" s="32" t="str">
        <f>VLOOKUP($C62,'Sector matching'!$B$1:$C$43,2,0)</f>
        <v>textiles apparel and leather 13T15</v>
      </c>
      <c r="B62" s="47" t="s">
        <v>136</v>
      </c>
      <c r="C62" s="38" t="s">
        <v>137</v>
      </c>
      <c r="D62">
        <f>'Energy use'!D62+Feedstock!C62</f>
        <v>2672996286569.5728</v>
      </c>
      <c r="E62">
        <f>'Energy use'!E62+Feedstock!D62</f>
        <v>0</v>
      </c>
      <c r="F62">
        <f>'Energy use'!F62+Feedstock!E62</f>
        <v>0</v>
      </c>
      <c r="G62">
        <f>'Energy use'!G62+Feedstock!F62</f>
        <v>0</v>
      </c>
      <c r="H62">
        <f>'Energy use'!H62+Feedstock!G62</f>
        <v>0</v>
      </c>
      <c r="I62">
        <f>'Energy use'!I62+Feedstock!H62</f>
        <v>0</v>
      </c>
      <c r="J62">
        <f>'Energy use'!J62+Feedstock!I62</f>
        <v>0</v>
      </c>
      <c r="K62">
        <f>'Energy use'!K62+Feedstock!J62</f>
        <v>0</v>
      </c>
      <c r="L62">
        <f>'Energy use'!L62+Feedstock!K62</f>
        <v>0</v>
      </c>
      <c r="M62">
        <f>'Energy use'!M62+Feedstock!L62</f>
        <v>0</v>
      </c>
      <c r="N62">
        <f>'Energy use'!N62+Feedstock!M62</f>
        <v>0</v>
      </c>
      <c r="O62">
        <f>'Energy use'!O62+Feedstock!N62</f>
        <v>0</v>
      </c>
      <c r="P62">
        <f>'Energy use'!P62+Feedstock!O62</f>
        <v>332224458093.56183</v>
      </c>
      <c r="Q62">
        <f>'Energy use'!Q62+Feedstock!P62</f>
        <v>0</v>
      </c>
      <c r="R62">
        <f>'Energy use'!R62+Feedstock!Q62</f>
        <v>519346186379.02429</v>
      </c>
      <c r="S62">
        <f>'Energy use'!S62+Feedstock!R62</f>
        <v>16976988773.892447</v>
      </c>
      <c r="T62">
        <f>'Energy use'!T62+Feedstock!S62</f>
        <v>0</v>
      </c>
      <c r="U62">
        <f>'Energy use'!U62+Feedstock!T62</f>
        <v>0</v>
      </c>
      <c r="V62">
        <f>'Energy use'!V62+Feedstock!U62</f>
        <v>0</v>
      </c>
      <c r="W62">
        <f>'Energy use'!W62+Feedstock!V62</f>
        <v>0</v>
      </c>
      <c r="X62">
        <f>'Energy use'!X62+Feedstock!W62</f>
        <v>0</v>
      </c>
      <c r="Y62">
        <f>'Energy use'!Y62+Feedstock!X62</f>
        <v>0</v>
      </c>
      <c r="Z62">
        <f>'Energy use'!Z62+Feedstock!Y62</f>
        <v>14967350705.060696</v>
      </c>
      <c r="AA62">
        <f>'Energy use'!AA62+Feedstock!Z62</f>
        <v>0</v>
      </c>
      <c r="AB62">
        <f>'Energy use'!AB62+Feedstock!AA62</f>
        <v>1715978781.6453474</v>
      </c>
      <c r="AC62">
        <f>'Energy use'!AC62+Feedstock!AB62</f>
        <v>845152622434.40015</v>
      </c>
      <c r="AD62">
        <f>'Energy use'!AD62+Feedstock!AC62</f>
        <v>101907470550.7717</v>
      </c>
      <c r="AE62">
        <f>'Energy use'!AE62+Feedstock!AD62</f>
        <v>7699361371902.9775</v>
      </c>
      <c r="AF62">
        <f>'Energy use'!AF62+Feedstock!AE62</f>
        <v>1897423724061.6223</v>
      </c>
      <c r="AG62">
        <f>'Energy use'!AG62+Feedstock!AF62</f>
        <v>0</v>
      </c>
    </row>
    <row r="63" spans="1:33">
      <c r="A63" s="32" t="str">
        <f>VLOOKUP($C63,'Sector matching'!$B$1:$C$43,2,0)</f>
        <v>textiles apparel and leather 13T15</v>
      </c>
      <c r="B63" s="47" t="s">
        <v>138</v>
      </c>
      <c r="C63" s="38" t="s">
        <v>139</v>
      </c>
      <c r="D63">
        <f>'Energy use'!D63+Feedstock!C63</f>
        <v>0</v>
      </c>
      <c r="E63">
        <f>'Energy use'!E63+Feedstock!D63</f>
        <v>0</v>
      </c>
      <c r="F63">
        <f>'Energy use'!F63+Feedstock!E63</f>
        <v>0</v>
      </c>
      <c r="G63">
        <f>'Energy use'!G63+Feedstock!F63</f>
        <v>0</v>
      </c>
      <c r="H63">
        <f>'Energy use'!H63+Feedstock!G63</f>
        <v>0</v>
      </c>
      <c r="I63">
        <f>'Energy use'!I63+Feedstock!H63</f>
        <v>0</v>
      </c>
      <c r="J63">
        <f>'Energy use'!J63+Feedstock!I63</f>
        <v>0</v>
      </c>
      <c r="K63">
        <f>'Energy use'!K63+Feedstock!J63</f>
        <v>0</v>
      </c>
      <c r="L63">
        <f>'Energy use'!L63+Feedstock!K63</f>
        <v>0</v>
      </c>
      <c r="M63">
        <f>'Energy use'!M63+Feedstock!L63</f>
        <v>192534947259.80386</v>
      </c>
      <c r="N63">
        <f>'Energy use'!N63+Feedstock!M63</f>
        <v>0</v>
      </c>
      <c r="O63">
        <f>'Energy use'!O63+Feedstock!N63</f>
        <v>0</v>
      </c>
      <c r="P63">
        <f>'Energy use'!P63+Feedstock!O63</f>
        <v>471295161481.56342</v>
      </c>
      <c r="Q63">
        <f>'Energy use'!Q63+Feedstock!P63</f>
        <v>2081146216.2842584</v>
      </c>
      <c r="R63">
        <f>'Energy use'!R63+Feedstock!Q63</f>
        <v>460329574290.5</v>
      </c>
      <c r="S63">
        <f>'Energy use'!S63+Feedstock!R63</f>
        <v>3219773732.9796109</v>
      </c>
      <c r="T63">
        <f>'Energy use'!T63+Feedstock!S63</f>
        <v>0</v>
      </c>
      <c r="U63">
        <f>'Energy use'!U63+Feedstock!T63</f>
        <v>0</v>
      </c>
      <c r="V63">
        <f>'Energy use'!V63+Feedstock!U63</f>
        <v>0</v>
      </c>
      <c r="W63">
        <f>'Energy use'!W63+Feedstock!V63</f>
        <v>0</v>
      </c>
      <c r="X63">
        <f>'Energy use'!X63+Feedstock!W63</f>
        <v>0</v>
      </c>
      <c r="Y63">
        <f>'Energy use'!Y63+Feedstock!X63</f>
        <v>0</v>
      </c>
      <c r="Z63">
        <f>'Energy use'!Z63+Feedstock!Y63</f>
        <v>9453063603.196249</v>
      </c>
      <c r="AA63">
        <f>'Energy use'!AA63+Feedstock!Z63</f>
        <v>0</v>
      </c>
      <c r="AB63">
        <f>'Energy use'!AB63+Feedstock!AA63</f>
        <v>0</v>
      </c>
      <c r="AC63">
        <f>'Energy use'!AC63+Feedstock!AB63</f>
        <v>187811693874.31122</v>
      </c>
      <c r="AD63">
        <f>'Energy use'!AD63+Feedstock!AC63</f>
        <v>22646104566.838165</v>
      </c>
      <c r="AE63">
        <f>'Energy use'!AE63+Feedstock!AD63</f>
        <v>141144186116.33469</v>
      </c>
      <c r="AF63">
        <f>'Energy use'!AF63+Feedstock!AE63</f>
        <v>2480524609194.8594</v>
      </c>
      <c r="AG63">
        <f>'Energy use'!AG63+Feedstock!AF63</f>
        <v>0</v>
      </c>
    </row>
    <row r="64" spans="1:33">
      <c r="A64" s="32" t="str">
        <f>VLOOKUP($C64,'Sector matching'!$B$1:$C$43,2,0)</f>
        <v>textiles apparel and leather 13T15</v>
      </c>
      <c r="B64" s="47" t="s">
        <v>140</v>
      </c>
      <c r="C64" s="38" t="s">
        <v>141</v>
      </c>
      <c r="D64">
        <f>'Energy use'!D64+Feedstock!C64</f>
        <v>1023998302015.4988</v>
      </c>
      <c r="E64">
        <f>'Energy use'!E64+Feedstock!D64</f>
        <v>0</v>
      </c>
      <c r="F64">
        <f>'Energy use'!F64+Feedstock!E64</f>
        <v>0</v>
      </c>
      <c r="G64">
        <f>'Energy use'!G64+Feedstock!F64</f>
        <v>0</v>
      </c>
      <c r="H64">
        <f>'Energy use'!H64+Feedstock!G64</f>
        <v>0</v>
      </c>
      <c r="I64">
        <f>'Energy use'!I64+Feedstock!H64</f>
        <v>0</v>
      </c>
      <c r="J64">
        <f>'Energy use'!J64+Feedstock!I64</f>
        <v>0</v>
      </c>
      <c r="K64">
        <f>'Energy use'!K64+Feedstock!J64</f>
        <v>0</v>
      </c>
      <c r="L64">
        <f>'Energy use'!L64+Feedstock!K64</f>
        <v>0</v>
      </c>
      <c r="M64">
        <f>'Energy use'!M64+Feedstock!L64</f>
        <v>0</v>
      </c>
      <c r="N64">
        <f>'Energy use'!N64+Feedstock!M64</f>
        <v>0</v>
      </c>
      <c r="O64">
        <f>'Energy use'!O64+Feedstock!N64</f>
        <v>0</v>
      </c>
      <c r="P64">
        <f>'Energy use'!P64+Feedstock!O64</f>
        <v>73398426788.112198</v>
      </c>
      <c r="Q64">
        <f>'Energy use'!Q64+Feedstock!P64</f>
        <v>0</v>
      </c>
      <c r="R64">
        <f>'Energy use'!R64+Feedstock!Q64</f>
        <v>28665211585.855339</v>
      </c>
      <c r="S64">
        <f>'Energy use'!S64+Feedstock!R64</f>
        <v>0</v>
      </c>
      <c r="T64">
        <f>'Energy use'!T64+Feedstock!S64</f>
        <v>0</v>
      </c>
      <c r="U64">
        <f>'Energy use'!U64+Feedstock!T64</f>
        <v>0</v>
      </c>
      <c r="V64">
        <f>'Energy use'!V64+Feedstock!U64</f>
        <v>0</v>
      </c>
      <c r="W64">
        <f>'Energy use'!W64+Feedstock!V64</f>
        <v>0</v>
      </c>
      <c r="X64">
        <f>'Energy use'!X64+Feedstock!W64</f>
        <v>0</v>
      </c>
      <c r="Y64">
        <f>'Energy use'!Y64+Feedstock!X64</f>
        <v>0</v>
      </c>
      <c r="Z64">
        <f>'Energy use'!Z64+Feedstock!Y64</f>
        <v>787755300.26635289</v>
      </c>
      <c r="AA64">
        <f>'Energy use'!AA64+Feedstock!Z64</f>
        <v>0</v>
      </c>
      <c r="AB64">
        <f>'Energy use'!AB64+Feedstock!AA64</f>
        <v>0</v>
      </c>
      <c r="AC64">
        <f>'Energy use'!AC64+Feedstock!AB64</f>
        <v>93905846937.155807</v>
      </c>
      <c r="AD64">
        <f>'Energy use'!AD64+Feedstock!AC64</f>
        <v>11323052283.419106</v>
      </c>
      <c r="AE64">
        <f>'Energy use'!AE64+Feedstock!AD64</f>
        <v>54170983585.438301</v>
      </c>
      <c r="AF64">
        <f>'Energy use'!AF64+Feedstock!AE64</f>
        <v>763569056557.52734</v>
      </c>
      <c r="AG64">
        <f>'Energy use'!AG64+Feedstock!AF64</f>
        <v>0</v>
      </c>
    </row>
    <row r="65" spans="1:33">
      <c r="A65" s="32" t="str">
        <f>VLOOKUP($C65,'Sector matching'!$B$1:$C$43,2,0)</f>
        <v>wood products 16</v>
      </c>
      <c r="B65" s="47" t="s">
        <v>142</v>
      </c>
      <c r="C65" s="38" t="s">
        <v>143</v>
      </c>
      <c r="D65">
        <f>'Energy use'!D65+Feedstock!C65</f>
        <v>26501753323.190475</v>
      </c>
      <c r="E65">
        <f>'Energy use'!E65+Feedstock!D65</f>
        <v>0</v>
      </c>
      <c r="F65">
        <f>'Energy use'!F65+Feedstock!E65</f>
        <v>0</v>
      </c>
      <c r="G65">
        <f>'Energy use'!G65+Feedstock!F65</f>
        <v>0</v>
      </c>
      <c r="H65">
        <f>'Energy use'!H65+Feedstock!G65</f>
        <v>0</v>
      </c>
      <c r="I65">
        <f>'Energy use'!I65+Feedstock!H65</f>
        <v>0</v>
      </c>
      <c r="J65">
        <f>'Energy use'!J65+Feedstock!I65</f>
        <v>0</v>
      </c>
      <c r="K65">
        <f>'Energy use'!K65+Feedstock!J65</f>
        <v>0</v>
      </c>
      <c r="L65">
        <f>'Energy use'!L65+Feedstock!K65</f>
        <v>0</v>
      </c>
      <c r="M65">
        <f>'Energy use'!M65+Feedstock!L65</f>
        <v>0</v>
      </c>
      <c r="N65">
        <f>'Energy use'!N65+Feedstock!M65</f>
        <v>0</v>
      </c>
      <c r="O65">
        <f>'Energy use'!O65+Feedstock!N65</f>
        <v>0</v>
      </c>
      <c r="P65">
        <f>'Energy use'!P65+Feedstock!O65</f>
        <v>112029177729.22401</v>
      </c>
      <c r="Q65">
        <f>'Energy use'!Q65+Feedstock!P65</f>
        <v>0</v>
      </c>
      <c r="R65">
        <f>'Energy use'!R65+Feedstock!Q65</f>
        <v>94426579341.640976</v>
      </c>
      <c r="S65">
        <f>'Energy use'!S65+Feedstock!R65</f>
        <v>16976988773.892447</v>
      </c>
      <c r="T65">
        <f>'Energy use'!T65+Feedstock!S65</f>
        <v>0</v>
      </c>
      <c r="U65">
        <f>'Energy use'!U65+Feedstock!T65</f>
        <v>0</v>
      </c>
      <c r="V65">
        <f>'Energy use'!V65+Feedstock!U65</f>
        <v>0</v>
      </c>
      <c r="W65">
        <f>'Energy use'!W65+Feedstock!V65</f>
        <v>0</v>
      </c>
      <c r="X65">
        <f>'Energy use'!X65+Feedstock!W65</f>
        <v>0</v>
      </c>
      <c r="Y65">
        <f>'Energy use'!Y65+Feedstock!X65</f>
        <v>0</v>
      </c>
      <c r="Z65">
        <f>'Energy use'!Z65+Feedstock!Y65</f>
        <v>0</v>
      </c>
      <c r="AA65">
        <f>'Energy use'!AA65+Feedstock!Z65</f>
        <v>0</v>
      </c>
      <c r="AB65">
        <f>'Energy use'!AB65+Feedstock!AA65</f>
        <v>0</v>
      </c>
      <c r="AC65">
        <f>'Energy use'!AC65+Feedstock!AB65</f>
        <v>657340928560.08789</v>
      </c>
      <c r="AD65">
        <f>'Energy use'!AD65+Feedstock!AC65</f>
        <v>79261365983.933426</v>
      </c>
      <c r="AE65">
        <f>'Energy use'!AE65+Feedstock!AD65</f>
        <v>159787755532.92102</v>
      </c>
      <c r="AF65">
        <f>'Energy use'!AF65+Feedstock!AE65</f>
        <v>547273397896.42426</v>
      </c>
      <c r="AG65">
        <f>'Energy use'!AG65+Feedstock!AF65</f>
        <v>0</v>
      </c>
    </row>
    <row r="66" spans="1:33">
      <c r="A66" s="32" t="str">
        <f>VLOOKUP($C66,'Sector matching'!$B$1:$C$43,2,0)</f>
        <v>wood products 16</v>
      </c>
      <c r="B66" s="47" t="s">
        <v>144</v>
      </c>
      <c r="C66" s="38" t="s">
        <v>145</v>
      </c>
      <c r="D66">
        <f>'Energy use'!D66+Feedstock!C66</f>
        <v>134717246059.55098</v>
      </c>
      <c r="E66">
        <f>'Energy use'!E66+Feedstock!D66</f>
        <v>0</v>
      </c>
      <c r="F66">
        <f>'Energy use'!F66+Feedstock!E66</f>
        <v>0</v>
      </c>
      <c r="G66">
        <f>'Energy use'!G66+Feedstock!F66</f>
        <v>0</v>
      </c>
      <c r="H66">
        <f>'Energy use'!H66+Feedstock!G66</f>
        <v>0</v>
      </c>
      <c r="I66">
        <f>'Energy use'!I66+Feedstock!H66</f>
        <v>15274136597.584534</v>
      </c>
      <c r="J66">
        <f>'Energy use'!J66+Feedstock!I66</f>
        <v>0</v>
      </c>
      <c r="K66">
        <f>'Energy use'!K66+Feedstock!J66</f>
        <v>0</v>
      </c>
      <c r="L66">
        <f>'Energy use'!L66+Feedstock!K66</f>
        <v>0</v>
      </c>
      <c r="M66">
        <f>'Energy use'!M66+Feedstock!L66</f>
        <v>96267473629.901932</v>
      </c>
      <c r="N66">
        <f>'Energy use'!N66+Feedstock!M66</f>
        <v>0</v>
      </c>
      <c r="O66">
        <f>'Energy use'!O66+Feedstock!N66</f>
        <v>0</v>
      </c>
      <c r="P66">
        <f>'Energy use'!P66+Feedstock!O66</f>
        <v>113960715276.27954</v>
      </c>
      <c r="Q66">
        <f>'Energy use'!Q66+Feedstock!P66</f>
        <v>0</v>
      </c>
      <c r="R66">
        <f>'Energy use'!R66+Feedstock!Q66</f>
        <v>163560324931.05649</v>
      </c>
      <c r="S66">
        <f>'Energy use'!S66+Feedstock!R66</f>
        <v>0</v>
      </c>
      <c r="T66">
        <f>'Energy use'!T66+Feedstock!S66</f>
        <v>0</v>
      </c>
      <c r="U66">
        <f>'Energy use'!U66+Feedstock!T66</f>
        <v>0</v>
      </c>
      <c r="V66">
        <f>'Energy use'!V66+Feedstock!U66</f>
        <v>0</v>
      </c>
      <c r="W66">
        <f>'Energy use'!W66+Feedstock!V66</f>
        <v>0</v>
      </c>
      <c r="X66">
        <f>'Energy use'!X66+Feedstock!W66</f>
        <v>0</v>
      </c>
      <c r="Y66">
        <f>'Energy use'!Y66+Feedstock!X66</f>
        <v>0</v>
      </c>
      <c r="Z66">
        <f>'Energy use'!Z66+Feedstock!Y66</f>
        <v>3151021201.0654116</v>
      </c>
      <c r="AA66">
        <f>'Energy use'!AA66+Feedstock!Z66</f>
        <v>0</v>
      </c>
      <c r="AB66">
        <f>'Energy use'!AB66+Feedstock!AA66</f>
        <v>0</v>
      </c>
      <c r="AC66">
        <f>'Energy use'!AC66+Feedstock!AB66</f>
        <v>281717540811.4671</v>
      </c>
      <c r="AD66">
        <f>'Energy use'!AD66+Feedstock!AC66</f>
        <v>33969156850.257271</v>
      </c>
      <c r="AE66">
        <f>'Energy use'!AE66+Feedstock!AD66</f>
        <v>14427364241.126169</v>
      </c>
      <c r="AF66">
        <f>'Energy use'!AF66+Feedstock!AE66</f>
        <v>1200732643679.4792</v>
      </c>
      <c r="AG66">
        <f>'Energy use'!AG66+Feedstock!AF66</f>
        <v>0</v>
      </c>
    </row>
    <row r="67" spans="1:33">
      <c r="A67" s="32" t="str">
        <f>VLOOKUP($C67,'Sector matching'!$B$1:$C$43,2,0)</f>
        <v>pulp paper and printing 17T18</v>
      </c>
      <c r="B67" s="47" t="s">
        <v>146</v>
      </c>
      <c r="C67" s="38" t="s">
        <v>255</v>
      </c>
      <c r="D67">
        <f>'Energy use'!D67+Feedstock!C67</f>
        <v>104534693663.69557</v>
      </c>
      <c r="E67">
        <f>'Energy use'!E67+Feedstock!D67</f>
        <v>0</v>
      </c>
      <c r="F67">
        <f>'Energy use'!F67+Feedstock!E67</f>
        <v>0</v>
      </c>
      <c r="G67">
        <f>'Energy use'!G67+Feedstock!F67</f>
        <v>0</v>
      </c>
      <c r="H67">
        <f>'Energy use'!H67+Feedstock!G67</f>
        <v>0</v>
      </c>
      <c r="I67">
        <f>'Energy use'!I67+Feedstock!H67</f>
        <v>0</v>
      </c>
      <c r="J67">
        <f>'Energy use'!J67+Feedstock!I67</f>
        <v>0</v>
      </c>
      <c r="K67">
        <f>'Energy use'!K67+Feedstock!J67</f>
        <v>0</v>
      </c>
      <c r="L67">
        <f>'Energy use'!L67+Feedstock!K67</f>
        <v>0</v>
      </c>
      <c r="M67">
        <f>'Energy use'!M67+Feedstock!L67</f>
        <v>0</v>
      </c>
      <c r="N67">
        <f>'Energy use'!N67+Feedstock!M67</f>
        <v>0</v>
      </c>
      <c r="O67">
        <f>'Energy use'!O67+Feedstock!N67</f>
        <v>0</v>
      </c>
      <c r="P67">
        <f>'Energy use'!P67+Feedstock!O67</f>
        <v>222126817911.39249</v>
      </c>
      <c r="Q67">
        <f>'Energy use'!Q67+Feedstock!P67</f>
        <v>0</v>
      </c>
      <c r="R67">
        <f>'Energy use'!R67+Feedstock!Q67</f>
        <v>264731659939.95715</v>
      </c>
      <c r="S67">
        <f>'Energy use'!S67+Feedstock!R67</f>
        <v>244702803706.44977</v>
      </c>
      <c r="T67">
        <f>'Energy use'!T67+Feedstock!S67</f>
        <v>0</v>
      </c>
      <c r="U67">
        <f>'Energy use'!U67+Feedstock!T67</f>
        <v>0</v>
      </c>
      <c r="V67">
        <f>'Energy use'!V67+Feedstock!U67</f>
        <v>0</v>
      </c>
      <c r="W67">
        <f>'Energy use'!W67+Feedstock!V67</f>
        <v>0</v>
      </c>
      <c r="X67">
        <f>'Energy use'!X67+Feedstock!W67</f>
        <v>0</v>
      </c>
      <c r="Y67">
        <f>'Energy use'!Y67+Feedstock!X67</f>
        <v>0</v>
      </c>
      <c r="Z67">
        <f>'Energy use'!Z67+Feedstock!Y67</f>
        <v>16542861305.593416</v>
      </c>
      <c r="AA67">
        <f>'Energy use'!AA67+Feedstock!Z67</f>
        <v>0</v>
      </c>
      <c r="AB67">
        <f>'Energy use'!AB67+Feedstock!AA67</f>
        <v>2287971708.8604617</v>
      </c>
      <c r="AC67">
        <f>'Energy use'!AC67+Feedstock!AB67</f>
        <v>1502493550994.4912</v>
      </c>
      <c r="AD67">
        <f>'Energy use'!AD67+Feedstock!AC67</f>
        <v>181168836534.70547</v>
      </c>
      <c r="AE67">
        <f>'Energy use'!AE67+Feedstock!AD67</f>
        <v>5092781102909.5342</v>
      </c>
      <c r="AF67">
        <f>'Energy use'!AF67+Feedstock!AE67</f>
        <v>1189677304760.6912</v>
      </c>
      <c r="AG67">
        <f>'Energy use'!AG67+Feedstock!AF67</f>
        <v>4706781579.8643227</v>
      </c>
    </row>
    <row r="68" spans="1:33">
      <c r="A68" s="32" t="str">
        <f>VLOOKUP($C68,'Sector matching'!$B$1:$C$43,2,0)</f>
        <v>pulp paper and printing 17T18</v>
      </c>
      <c r="B68" s="47" t="s">
        <v>147</v>
      </c>
      <c r="C68" s="38" t="s">
        <v>148</v>
      </c>
      <c r="D68">
        <f>'Energy use'!D68+Feedstock!C68</f>
        <v>2533125921808.2881</v>
      </c>
      <c r="E68">
        <f>'Energy use'!E68+Feedstock!D68</f>
        <v>0</v>
      </c>
      <c r="F68">
        <f>'Energy use'!F68+Feedstock!E68</f>
        <v>0</v>
      </c>
      <c r="G68">
        <f>'Energy use'!G68+Feedstock!F68</f>
        <v>0</v>
      </c>
      <c r="H68">
        <f>'Energy use'!H68+Feedstock!G68</f>
        <v>0</v>
      </c>
      <c r="I68">
        <f>'Energy use'!I68+Feedstock!H68</f>
        <v>0</v>
      </c>
      <c r="J68">
        <f>'Energy use'!J68+Feedstock!I68</f>
        <v>0</v>
      </c>
      <c r="K68">
        <f>'Energy use'!K68+Feedstock!J68</f>
        <v>0</v>
      </c>
      <c r="L68">
        <f>'Energy use'!L68+Feedstock!K68</f>
        <v>0</v>
      </c>
      <c r="M68">
        <f>'Energy use'!M68+Feedstock!L68</f>
        <v>192534947259.80386</v>
      </c>
      <c r="N68">
        <f>'Energy use'!N68+Feedstock!M68</f>
        <v>0</v>
      </c>
      <c r="O68">
        <f>'Energy use'!O68+Feedstock!N68</f>
        <v>0</v>
      </c>
      <c r="P68">
        <f>'Energy use'!P68+Feedstock!O68</f>
        <v>347676758470.00653</v>
      </c>
      <c r="Q68">
        <f>'Energy use'!Q68+Feedstock!P68</f>
        <v>1040573108.1421325</v>
      </c>
      <c r="R68">
        <f>'Energy use'!R68+Feedstock!Q68</f>
        <v>182108403016.02161</v>
      </c>
      <c r="S68">
        <f>'Energy use'!S68+Feedstock!R68</f>
        <v>19318642397.877605</v>
      </c>
      <c r="T68">
        <f>'Energy use'!T68+Feedstock!S68</f>
        <v>0</v>
      </c>
      <c r="U68">
        <f>'Energy use'!U68+Feedstock!T68</f>
        <v>0</v>
      </c>
      <c r="V68">
        <f>'Energy use'!V68+Feedstock!U68</f>
        <v>0</v>
      </c>
      <c r="W68">
        <f>'Energy use'!W68+Feedstock!V68</f>
        <v>0</v>
      </c>
      <c r="X68">
        <f>'Energy use'!X68+Feedstock!W68</f>
        <v>0</v>
      </c>
      <c r="Y68">
        <f>'Energy use'!Y68+Feedstock!X68</f>
        <v>0</v>
      </c>
      <c r="Z68">
        <f>'Energy use'!Z68+Feedstock!Y68</f>
        <v>14967350705.060696</v>
      </c>
      <c r="AA68">
        <f>'Energy use'!AA68+Feedstock!Z68</f>
        <v>0</v>
      </c>
      <c r="AB68">
        <f>'Energy use'!AB68+Feedstock!AA68</f>
        <v>0</v>
      </c>
      <c r="AC68">
        <f>'Energy use'!AC68+Feedstock!AB68</f>
        <v>281717540811.4671</v>
      </c>
      <c r="AD68">
        <f>'Energy use'!AD68+Feedstock!AC68</f>
        <v>33969156850.257271</v>
      </c>
      <c r="AE68">
        <f>'Energy use'!AE68+Feedstock!AD68</f>
        <v>116206034015.34737</v>
      </c>
      <c r="AF68">
        <f>'Energy use'!AF68+Feedstock!AE68</f>
        <v>1657140709660.0623</v>
      </c>
      <c r="AG68">
        <f>'Energy use'!AG68+Feedstock!AF68</f>
        <v>0</v>
      </c>
    </row>
    <row r="69" spans="1:33">
      <c r="A69" s="32" t="str">
        <f>VLOOKUP($C69,'Sector matching'!$B$1:$C$43,2,0)</f>
        <v>pulp paper and printing 17T18</v>
      </c>
      <c r="B69" s="47" t="s">
        <v>149</v>
      </c>
      <c r="C69" s="38" t="s">
        <v>150</v>
      </c>
      <c r="D69">
        <f>'Energy use'!D69+Feedstock!C69</f>
        <v>78769100155.038284</v>
      </c>
      <c r="E69">
        <f>'Energy use'!E69+Feedstock!D69</f>
        <v>0</v>
      </c>
      <c r="F69">
        <f>'Energy use'!F69+Feedstock!E69</f>
        <v>0</v>
      </c>
      <c r="G69">
        <f>'Energy use'!G69+Feedstock!F69</f>
        <v>0</v>
      </c>
      <c r="H69">
        <f>'Energy use'!H69+Feedstock!G69</f>
        <v>0</v>
      </c>
      <c r="I69">
        <f>'Energy use'!I69+Feedstock!H69</f>
        <v>5091378865.8615026</v>
      </c>
      <c r="J69">
        <f>'Energy use'!J69+Feedstock!I69</f>
        <v>0</v>
      </c>
      <c r="K69">
        <f>'Energy use'!K69+Feedstock!J69</f>
        <v>0</v>
      </c>
      <c r="L69">
        <f>'Energy use'!L69+Feedstock!K69</f>
        <v>0</v>
      </c>
      <c r="M69">
        <f>'Energy use'!M69+Feedstock!L69</f>
        <v>0</v>
      </c>
      <c r="N69">
        <f>'Energy use'!N69+Feedstock!M69</f>
        <v>0</v>
      </c>
      <c r="O69">
        <f>'Energy use'!O69+Feedstock!N69</f>
        <v>0</v>
      </c>
      <c r="P69">
        <f>'Energy use'!P69+Feedstock!O69</f>
        <v>112029177729.22401</v>
      </c>
      <c r="Q69">
        <f>'Energy use'!Q69+Feedstock!P69</f>
        <v>0</v>
      </c>
      <c r="R69">
        <f>'Energy use'!R69+Feedstock!Q69</f>
        <v>57330423171.710381</v>
      </c>
      <c r="S69">
        <f>'Energy use'!S69+Feedstock!R69</f>
        <v>8195787683.9480839</v>
      </c>
      <c r="T69">
        <f>'Energy use'!T69+Feedstock!S69</f>
        <v>0</v>
      </c>
      <c r="U69">
        <f>'Energy use'!U69+Feedstock!T69</f>
        <v>0</v>
      </c>
      <c r="V69">
        <f>'Energy use'!V69+Feedstock!U69</f>
        <v>0</v>
      </c>
      <c r="W69">
        <f>'Energy use'!W69+Feedstock!V69</f>
        <v>0</v>
      </c>
      <c r="X69">
        <f>'Energy use'!X69+Feedstock!W69</f>
        <v>0</v>
      </c>
      <c r="Y69">
        <f>'Energy use'!Y69+Feedstock!X69</f>
        <v>0</v>
      </c>
      <c r="Z69">
        <f>'Energy use'!Z69+Feedstock!Y69</f>
        <v>9453063603.196249</v>
      </c>
      <c r="AA69">
        <f>'Energy use'!AA69+Feedstock!Z69</f>
        <v>0</v>
      </c>
      <c r="AB69">
        <f>'Energy use'!AB69+Feedstock!AA69</f>
        <v>0</v>
      </c>
      <c r="AC69">
        <f>'Energy use'!AC69+Feedstock!AB69</f>
        <v>375623387748.62115</v>
      </c>
      <c r="AD69">
        <f>'Energy use'!AD69+Feedstock!AC69</f>
        <v>45292209133.67617</v>
      </c>
      <c r="AE69">
        <f>'Energy use'!AE69+Feedstock!AD69</f>
        <v>20652984742.73624</v>
      </c>
      <c r="AF69">
        <f>'Energy use'!AF69+Feedstock!AE69</f>
        <v>1007707791014.0967</v>
      </c>
      <c r="AG69">
        <f>'Energy use'!AG69+Feedstock!AF69</f>
        <v>0</v>
      </c>
    </row>
    <row r="70" spans="1:33">
      <c r="A70" s="32" t="str">
        <f>VLOOKUP($C70,'Sector matching'!$B$1:$C$43,2,0)</f>
        <v>refined petroleum and coke 19</v>
      </c>
      <c r="B70" s="47" t="s">
        <v>151</v>
      </c>
      <c r="C70" s="38" t="s">
        <v>152</v>
      </c>
      <c r="D70">
        <f>'Energy use'!D70+Feedstock!C70</f>
        <v>173733716229.80371</v>
      </c>
      <c r="E70">
        <f>'Energy use'!E70+Feedstock!D70</f>
        <v>0</v>
      </c>
      <c r="F70">
        <f>'Energy use'!F70+Feedstock!E70</f>
        <v>0</v>
      </c>
      <c r="G70">
        <f>'Energy use'!G70+Feedstock!F70</f>
        <v>0</v>
      </c>
      <c r="H70">
        <f>'Energy use'!H70+Feedstock!G70</f>
        <v>0</v>
      </c>
      <c r="I70">
        <f>'Energy use'!I70+Feedstock!H70</f>
        <v>0</v>
      </c>
      <c r="J70">
        <f>'Energy use'!J70+Feedstock!I70</f>
        <v>0</v>
      </c>
      <c r="K70">
        <f>'Energy use'!K70+Feedstock!J70</f>
        <v>0</v>
      </c>
      <c r="L70">
        <f>'Energy use'!L70+Feedstock!K70</f>
        <v>0</v>
      </c>
      <c r="M70">
        <f>'Energy use'!M70+Feedstock!L70</f>
        <v>0</v>
      </c>
      <c r="N70">
        <f>'Energy use'!N70+Feedstock!M70</f>
        <v>1043186965460.4199</v>
      </c>
      <c r="O70">
        <f>'Energy use'!O70+Feedstock!N70</f>
        <v>733227534826.71094</v>
      </c>
      <c r="P70">
        <f>'Energy use'!P70+Feedstock!O70</f>
        <v>60973530224.801514</v>
      </c>
      <c r="Q70">
        <f>'Energy use'!Q70+Feedstock!P70</f>
        <v>0</v>
      </c>
      <c r="R70">
        <f>'Energy use'!R70+Feedstock!Q70</f>
        <v>105538530957.59326</v>
      </c>
      <c r="S70">
        <f>'Energy use'!S70+Feedstock!R70</f>
        <v>655663014715.84705</v>
      </c>
      <c r="T70">
        <f>'Energy use'!T70+Feedstock!S70</f>
        <v>51636325056739.383</v>
      </c>
      <c r="U70">
        <f>'Energy use'!U70+Feedstock!T70</f>
        <v>459081478956.77747</v>
      </c>
      <c r="V70">
        <f>'Energy use'!V70+Feedstock!U70</f>
        <v>0</v>
      </c>
      <c r="W70">
        <f>'Energy use'!W70+Feedstock!V70</f>
        <v>0</v>
      </c>
      <c r="X70">
        <f>'Energy use'!X70+Feedstock!W70</f>
        <v>0</v>
      </c>
      <c r="Y70">
        <f>'Energy use'!Y70+Feedstock!X70</f>
        <v>0</v>
      </c>
      <c r="Z70">
        <f>'Energy use'!Z70+Feedstock!Y70</f>
        <v>14489534339037.75</v>
      </c>
      <c r="AA70">
        <f>'Energy use'!AA70+Feedstock!Z70</f>
        <v>67659663295072.281</v>
      </c>
      <c r="AB70">
        <f>'Energy use'!AB70+Feedstock!AA70</f>
        <v>56554774714707.828</v>
      </c>
      <c r="AC70">
        <f>'Energy use'!AC70+Feedstock!AB70</f>
        <v>1202632606033.5134</v>
      </c>
      <c r="AD70">
        <f>'Energy use'!AD70+Feedstock!AC70</f>
        <v>56615261417.095528</v>
      </c>
      <c r="AE70">
        <f>'Energy use'!AE70+Feedstock!AD70</f>
        <v>15086274117630.609</v>
      </c>
      <c r="AF70">
        <f>'Energy use'!AF70+Feedstock!AE70</f>
        <v>16019936764485.029</v>
      </c>
      <c r="AG70">
        <f>'Energy use'!AG70+Feedstock!AF70</f>
        <v>0</v>
      </c>
    </row>
    <row r="71" spans="1:33">
      <c r="A71" s="32" t="str">
        <f>VLOOKUP($C71,'Sector matching'!$B$1:$C$43,2,0)</f>
        <v>chemicals 20</v>
      </c>
      <c r="B71" s="47" t="s">
        <v>153</v>
      </c>
      <c r="C71" s="38" t="s">
        <v>256</v>
      </c>
      <c r="D71">
        <f>'Energy use'!D71+Feedstock!C71</f>
        <v>23065541072014.867</v>
      </c>
      <c r="E71">
        <f>'Energy use'!E71+Feedstock!D71</f>
        <v>0</v>
      </c>
      <c r="F71">
        <f>'Energy use'!F71+Feedstock!E71</f>
        <v>0</v>
      </c>
      <c r="G71">
        <f>'Energy use'!G71+Feedstock!F71</f>
        <v>0</v>
      </c>
      <c r="H71">
        <f>'Energy use'!H71+Feedstock!G71</f>
        <v>0</v>
      </c>
      <c r="I71">
        <f>'Energy use'!I71+Feedstock!H71</f>
        <v>25456894329.307568</v>
      </c>
      <c r="J71">
        <f>'Energy use'!J71+Feedstock!I71</f>
        <v>0</v>
      </c>
      <c r="K71">
        <f>'Energy use'!K71+Feedstock!J71</f>
        <v>0</v>
      </c>
      <c r="L71">
        <f>'Energy use'!L71+Feedstock!K71</f>
        <v>0</v>
      </c>
      <c r="M71">
        <f>'Energy use'!M71+Feedstock!L71</f>
        <v>673872315409.31421</v>
      </c>
      <c r="N71">
        <f>'Energy use'!N71+Feedstock!M71</f>
        <v>18364150909190.16</v>
      </c>
      <c r="O71">
        <f>'Energy use'!O71+Feedstock!N71</f>
        <v>0</v>
      </c>
      <c r="P71">
        <f>'Energy use'!P71+Feedstock!O71</f>
        <v>413349035069.89612</v>
      </c>
      <c r="Q71">
        <f>'Energy use'!Q71+Feedstock!P71</f>
        <v>138396223382.90366</v>
      </c>
      <c r="R71">
        <f>'Energy use'!R71+Feedstock!Q71</f>
        <v>654241299724.22473</v>
      </c>
      <c r="S71">
        <f>'Energy use'!S71+Feedstock!R71</f>
        <v>367054205559.67371</v>
      </c>
      <c r="T71">
        <f>'Energy use'!T71+Feedstock!S71</f>
        <v>156305374806827.13</v>
      </c>
      <c r="U71">
        <f>'Energy use'!U71+Feedstock!T71</f>
        <v>0</v>
      </c>
      <c r="V71">
        <f>'Energy use'!V71+Feedstock!U71</f>
        <v>0</v>
      </c>
      <c r="W71">
        <f>'Energy use'!W71+Feedstock!V71</f>
        <v>0</v>
      </c>
      <c r="X71">
        <f>'Energy use'!X71+Feedstock!W71</f>
        <v>0</v>
      </c>
      <c r="Y71">
        <f>'Energy use'!Y71+Feedstock!X71</f>
        <v>0</v>
      </c>
      <c r="Z71">
        <f>'Energy use'!Z71+Feedstock!Y71</f>
        <v>12660614864912.98</v>
      </c>
      <c r="AA71">
        <f>'Energy use'!AA71+Feedstock!Z71</f>
        <v>8517004812.4544249</v>
      </c>
      <c r="AB71">
        <f>'Energy use'!AB71+Feedstock!AA71</f>
        <v>28525884858677.262</v>
      </c>
      <c r="AC71">
        <f>'Energy use'!AC71+Feedstock!AB71</f>
        <v>38347709401118.148</v>
      </c>
      <c r="AD71">
        <f>'Energy use'!AD71+Feedstock!AC71</f>
        <v>3940422194629.8447</v>
      </c>
      <c r="AE71">
        <f>'Energy use'!AE71+Feedstock!AD71</f>
        <v>34523453199756.207</v>
      </c>
      <c r="AF71">
        <f>'Energy use'!AF71+Feedstock!AE71</f>
        <v>30978697478432.066</v>
      </c>
      <c r="AG71">
        <f>'Energy use'!AG71+Feedstock!AF71</f>
        <v>3012258743.6691179</v>
      </c>
    </row>
    <row r="72" spans="1:33">
      <c r="A72" s="32">
        <f>VLOOKUP($C72,'Sector matching'!$B$1:$C$43,2,0)</f>
        <v>0</v>
      </c>
      <c r="B72" s="47" t="s">
        <v>154</v>
      </c>
      <c r="C72" s="38" t="s">
        <v>155</v>
      </c>
      <c r="D72">
        <f>'Energy use'!D72+Feedstock!C72</f>
        <v>3440810973127.5566</v>
      </c>
      <c r="E72">
        <f>'Energy use'!E72+Feedstock!D72</f>
        <v>0</v>
      </c>
      <c r="F72">
        <f>'Energy use'!F72+Feedstock!E72</f>
        <v>0</v>
      </c>
      <c r="G72">
        <f>'Energy use'!G72+Feedstock!F72</f>
        <v>0</v>
      </c>
      <c r="H72">
        <f>'Energy use'!H72+Feedstock!G72</f>
        <v>0</v>
      </c>
      <c r="I72">
        <f>'Energy use'!I72+Feedstock!H72</f>
        <v>0</v>
      </c>
      <c r="J72">
        <f>'Energy use'!J72+Feedstock!I72</f>
        <v>0</v>
      </c>
      <c r="K72">
        <f>'Energy use'!K72+Feedstock!J72</f>
        <v>0</v>
      </c>
      <c r="L72">
        <f>'Energy use'!L72+Feedstock!K72</f>
        <v>0</v>
      </c>
      <c r="M72">
        <f>'Energy use'!M72+Feedstock!L72</f>
        <v>0</v>
      </c>
      <c r="N72">
        <f>'Energy use'!N72+Feedstock!M72</f>
        <v>0</v>
      </c>
      <c r="O72">
        <f>'Energy use'!O72+Feedstock!N72</f>
        <v>0</v>
      </c>
      <c r="P72">
        <f>'Energy use'!P72+Feedstock!O72</f>
        <v>61809201505.77874</v>
      </c>
      <c r="Q72">
        <f>'Energy use'!Q72+Feedstock!P72</f>
        <v>0</v>
      </c>
      <c r="R72">
        <f>'Energy use'!R72+Feedstock!Q72</f>
        <v>219204559185.9519</v>
      </c>
      <c r="S72">
        <f>'Energy use'!S72+Feedstock!R72</f>
        <v>4976013950.9684715</v>
      </c>
      <c r="T72">
        <f>'Energy use'!T72+Feedstock!S72</f>
        <v>0</v>
      </c>
      <c r="U72">
        <f>'Energy use'!U72+Feedstock!T72</f>
        <v>0</v>
      </c>
      <c r="V72">
        <f>'Energy use'!V72+Feedstock!U72</f>
        <v>0</v>
      </c>
      <c r="W72">
        <f>'Energy use'!W72+Feedstock!V72</f>
        <v>0</v>
      </c>
      <c r="X72">
        <f>'Energy use'!X72+Feedstock!W72</f>
        <v>0</v>
      </c>
      <c r="Y72">
        <f>'Energy use'!Y72+Feedstock!X72</f>
        <v>0</v>
      </c>
      <c r="Z72">
        <f>'Energy use'!Z72+Feedstock!Y72</f>
        <v>1575510600.5327058</v>
      </c>
      <c r="AA72">
        <f>'Energy use'!AA72+Feedstock!Z72</f>
        <v>0</v>
      </c>
      <c r="AB72">
        <f>'Energy use'!AB72+Feedstock!AA72</f>
        <v>571992927.21511424</v>
      </c>
      <c r="AC72">
        <f>'Energy use'!AC72+Feedstock!AB72</f>
        <v>751246775497.24561</v>
      </c>
      <c r="AD72">
        <f>'Energy use'!AD72+Feedstock!AC72</f>
        <v>90584418267.352737</v>
      </c>
      <c r="AE72">
        <f>'Energy use'!AE72+Feedstock!AD72</f>
        <v>2433727746831.0928</v>
      </c>
      <c r="AF72">
        <f>'Energy use'!AF72+Feedstock!AE72</f>
        <v>4188676836396.8604</v>
      </c>
      <c r="AG72">
        <f>'Energy use'!AG72+Feedstock!AF72</f>
        <v>40222513812.52298</v>
      </c>
    </row>
    <row r="73" spans="1:33">
      <c r="A73" s="32" t="str">
        <f>VLOOKUP($C73,'Sector matching'!$B$1:$C$43,2,0)</f>
        <v>chemicals 20</v>
      </c>
      <c r="B73" s="47" t="s">
        <v>156</v>
      </c>
      <c r="C73" s="38" t="s">
        <v>157</v>
      </c>
      <c r="D73">
        <f>'Energy use'!D73+Feedstock!C73</f>
        <v>814192754873.57288</v>
      </c>
      <c r="E73">
        <f>'Energy use'!E73+Feedstock!D73</f>
        <v>0</v>
      </c>
      <c r="F73">
        <f>'Energy use'!F73+Feedstock!E73</f>
        <v>0</v>
      </c>
      <c r="G73">
        <f>'Energy use'!G73+Feedstock!F73</f>
        <v>0</v>
      </c>
      <c r="H73">
        <f>'Energy use'!H73+Feedstock!G73</f>
        <v>0</v>
      </c>
      <c r="I73">
        <f>'Energy use'!I73+Feedstock!H73</f>
        <v>0</v>
      </c>
      <c r="J73">
        <f>'Energy use'!J73+Feedstock!I73</f>
        <v>0</v>
      </c>
      <c r="K73">
        <f>'Energy use'!K73+Feedstock!J73</f>
        <v>0</v>
      </c>
      <c r="L73">
        <f>'Energy use'!L73+Feedstock!K73</f>
        <v>0</v>
      </c>
      <c r="M73">
        <f>'Energy use'!M73+Feedstock!L73</f>
        <v>0</v>
      </c>
      <c r="N73">
        <f>'Energy use'!N73+Feedstock!M73</f>
        <v>0</v>
      </c>
      <c r="O73">
        <f>'Energy use'!O73+Feedstock!N73</f>
        <v>0</v>
      </c>
      <c r="P73">
        <f>'Energy use'!P73+Feedstock!O73</f>
        <v>9657687735.2779369</v>
      </c>
      <c r="Q73">
        <f>'Energy use'!Q73+Feedstock!P73</f>
        <v>0</v>
      </c>
      <c r="R73">
        <f>'Energy use'!R73+Feedstock!Q73</f>
        <v>25292833752.225201</v>
      </c>
      <c r="S73">
        <f>'Energy use'!S73+Feedstock!R73</f>
        <v>4976013950.9684715</v>
      </c>
      <c r="T73">
        <f>'Energy use'!T73+Feedstock!S73</f>
        <v>0</v>
      </c>
      <c r="U73">
        <f>'Energy use'!U73+Feedstock!T73</f>
        <v>0</v>
      </c>
      <c r="V73">
        <f>'Energy use'!V73+Feedstock!U73</f>
        <v>0</v>
      </c>
      <c r="W73">
        <f>'Energy use'!W73+Feedstock!V73</f>
        <v>0</v>
      </c>
      <c r="X73">
        <f>'Energy use'!X73+Feedstock!W73</f>
        <v>0</v>
      </c>
      <c r="Y73">
        <f>'Energy use'!Y73+Feedstock!X73</f>
        <v>0</v>
      </c>
      <c r="Z73">
        <f>'Energy use'!Z73+Feedstock!Y73</f>
        <v>0</v>
      </c>
      <c r="AA73">
        <f>'Energy use'!AA73+Feedstock!Z73</f>
        <v>0</v>
      </c>
      <c r="AB73">
        <f>'Energy use'!AB73+Feedstock!AA73</f>
        <v>0</v>
      </c>
      <c r="AC73">
        <f>'Energy use'!AC73+Feedstock!AB73</f>
        <v>187811693874.31122</v>
      </c>
      <c r="AD73">
        <f>'Energy use'!AD73+Feedstock!AC73</f>
        <v>22646104566.838165</v>
      </c>
      <c r="AE73">
        <f>'Energy use'!AE73+Feedstock!AD73</f>
        <v>2728415043928.313</v>
      </c>
      <c r="AF73">
        <f>'Energy use'!AF73+Feedstock!AE73</f>
        <v>2985828664899.5884</v>
      </c>
      <c r="AG73">
        <f>'Energy use'!AG73+Feedstock!AF73</f>
        <v>0</v>
      </c>
    </row>
    <row r="74" spans="1:33">
      <c r="A74" s="32" t="str">
        <f>VLOOKUP($C74,'Sector matching'!$B$1:$C$43,2,0)</f>
        <v>rubber and plastic products 22</v>
      </c>
      <c r="B74" s="47" t="s">
        <v>560</v>
      </c>
      <c r="C74" s="146" t="s">
        <v>257</v>
      </c>
      <c r="D74">
        <f>'Energy use'!D74+Feedstock!C74</f>
        <v>1617343112529.1511</v>
      </c>
      <c r="E74">
        <f>'Energy use'!E74+Feedstock!D74</f>
        <v>0</v>
      </c>
      <c r="F74">
        <f>'Energy use'!F74+Feedstock!E74</f>
        <v>0</v>
      </c>
      <c r="G74">
        <f>'Energy use'!G74+Feedstock!F74</f>
        <v>0</v>
      </c>
      <c r="H74">
        <f>'Energy use'!H74+Feedstock!G74</f>
        <v>0</v>
      </c>
      <c r="I74">
        <f>'Energy use'!I74+Feedstock!H74</f>
        <v>71279304122.06131</v>
      </c>
      <c r="J74">
        <f>'Energy use'!J74+Feedstock!I74</f>
        <v>0</v>
      </c>
      <c r="K74">
        <f>'Energy use'!K74+Feedstock!J74</f>
        <v>0</v>
      </c>
      <c r="L74">
        <f>'Energy use'!L74+Feedstock!K74</f>
        <v>0</v>
      </c>
      <c r="M74">
        <f>'Energy use'!M74+Feedstock!L74</f>
        <v>0</v>
      </c>
      <c r="N74">
        <f>'Energy use'!N74+Feedstock!M74</f>
        <v>0</v>
      </c>
      <c r="O74">
        <f>'Energy use'!O74+Feedstock!N74</f>
        <v>0</v>
      </c>
      <c r="P74">
        <f>'Energy use'!P74+Feedstock!O74</f>
        <v>523446675252.06458</v>
      </c>
      <c r="Q74">
        <f>'Energy use'!Q74+Feedstock!P74</f>
        <v>7284011756.9949245</v>
      </c>
      <c r="R74">
        <f>'Energy use'!R74+Feedstock!Q74</f>
        <v>504170486127.69061</v>
      </c>
      <c r="S74">
        <f>'Energy use'!S74+Feedstock!R74</f>
        <v>78445396403.503036</v>
      </c>
      <c r="T74">
        <f>'Energy use'!T74+Feedstock!S74</f>
        <v>0</v>
      </c>
      <c r="U74">
        <f>'Energy use'!U74+Feedstock!T74</f>
        <v>0</v>
      </c>
      <c r="V74">
        <f>'Energy use'!V74+Feedstock!U74</f>
        <v>0</v>
      </c>
      <c r="W74">
        <f>'Energy use'!W74+Feedstock!V74</f>
        <v>0</v>
      </c>
      <c r="X74">
        <f>'Energy use'!X74+Feedstock!W74</f>
        <v>0</v>
      </c>
      <c r="Y74">
        <f>'Energy use'!Y74+Feedstock!X74</f>
        <v>0</v>
      </c>
      <c r="Z74">
        <f>'Energy use'!Z74+Feedstock!Y74</f>
        <v>17330616605.859798</v>
      </c>
      <c r="AA74">
        <f>'Energy use'!AA74+Feedstock!Z74</f>
        <v>4258502406.2272329</v>
      </c>
      <c r="AB74">
        <f>'Energy use'!AB74+Feedstock!AA74</f>
        <v>38895519050.627846</v>
      </c>
      <c r="AC74">
        <f>'Energy use'!AC74+Feedstock!AB74</f>
        <v>1220776010183.0249</v>
      </c>
      <c r="AD74">
        <f>'Energy use'!AD74+Feedstock!AC74</f>
        <v>147199679684.44827</v>
      </c>
      <c r="AE74">
        <f>'Energy use'!AE74+Feedstock!AD74</f>
        <v>746484714630.03101</v>
      </c>
      <c r="AF74">
        <f>'Energy use'!AF74+Feedstock!AE74</f>
        <v>10836825368059.9</v>
      </c>
      <c r="AG74">
        <f>'Energy use'!AG74+Feedstock!AF74</f>
        <v>818747812.6808573</v>
      </c>
    </row>
    <row r="75" spans="1:33">
      <c r="A75" s="32" t="str">
        <f>VLOOKUP($C75,'Sector matching'!$B$1:$C$43,2,0)</f>
        <v>cement and other nonmetallic minerals 239</v>
      </c>
      <c r="B75" s="47" t="s">
        <v>160</v>
      </c>
      <c r="C75" s="38" t="s">
        <v>161</v>
      </c>
      <c r="D75">
        <f>'Energy use'!D75+Feedstock!C75</f>
        <v>1250735524891.6787</v>
      </c>
      <c r="E75">
        <f>'Energy use'!E75+Feedstock!D75</f>
        <v>0</v>
      </c>
      <c r="F75">
        <f>'Energy use'!F75+Feedstock!E75</f>
        <v>0</v>
      </c>
      <c r="G75">
        <f>'Energy use'!G75+Feedstock!F75</f>
        <v>0</v>
      </c>
      <c r="H75">
        <f>'Energy use'!H75+Feedstock!G75</f>
        <v>0</v>
      </c>
      <c r="I75">
        <f>'Energy use'!I75+Feedstock!H75</f>
        <v>537140470348.38898</v>
      </c>
      <c r="J75">
        <f>'Energy use'!J75+Feedstock!I75</f>
        <v>0</v>
      </c>
      <c r="K75">
        <f>'Energy use'!K75+Feedstock!J75</f>
        <v>0</v>
      </c>
      <c r="L75">
        <f>'Energy use'!L75+Feedstock!K75</f>
        <v>0</v>
      </c>
      <c r="M75">
        <f>'Energy use'!M75+Feedstock!L75</f>
        <v>96267473629.901932</v>
      </c>
      <c r="N75">
        <f>'Energy use'!N75+Feedstock!M75</f>
        <v>9575843954.120306</v>
      </c>
      <c r="O75">
        <f>'Energy use'!O75+Feedstock!N75</f>
        <v>0</v>
      </c>
      <c r="P75">
        <f>'Energy use'!P75+Feedstock!O75</f>
        <v>225989893005.50363</v>
      </c>
      <c r="Q75">
        <f>'Energy use'!Q75+Feedstock!P75</f>
        <v>1040573108.1421325</v>
      </c>
      <c r="R75">
        <f>'Energy use'!R75+Feedstock!Q75</f>
        <v>2569751909226.0825</v>
      </c>
      <c r="S75">
        <f>'Energy use'!S75+Feedstock!R75</f>
        <v>151036658747.04318</v>
      </c>
      <c r="T75">
        <f>'Energy use'!T75+Feedstock!S75</f>
        <v>0</v>
      </c>
      <c r="U75">
        <f>'Energy use'!U75+Feedstock!T75</f>
        <v>0</v>
      </c>
      <c r="V75">
        <f>'Energy use'!V75+Feedstock!U75</f>
        <v>0</v>
      </c>
      <c r="W75">
        <f>'Energy use'!W75+Feedstock!V75</f>
        <v>0</v>
      </c>
      <c r="X75">
        <f>'Energy use'!X75+Feedstock!W75</f>
        <v>0</v>
      </c>
      <c r="Y75">
        <f>'Energy use'!Y75+Feedstock!X75</f>
        <v>0</v>
      </c>
      <c r="Z75">
        <f>'Energy use'!Z75+Feedstock!Y75</f>
        <v>51991849817.57933</v>
      </c>
      <c r="AA75">
        <f>'Energy use'!AA75+Feedstock!Z75</f>
        <v>0</v>
      </c>
      <c r="AB75">
        <f>'Energy use'!AB75+Feedstock!AA75</f>
        <v>89802889572.773056</v>
      </c>
      <c r="AC75">
        <f>'Energy use'!AC75+Feedstock!AB75</f>
        <v>751246775497.24561</v>
      </c>
      <c r="AD75">
        <f>'Energy use'!AD75+Feedstock!AC75</f>
        <v>90584418267.352737</v>
      </c>
      <c r="AE75">
        <f>'Energy use'!AE75+Feedstock!AD75</f>
        <v>598929423520.44153</v>
      </c>
      <c r="AF75">
        <f>'Energy use'!AF75+Feedstock!AE75</f>
        <v>4155613183889.7441</v>
      </c>
      <c r="AG75">
        <f>'Energy use'!AG75+Feedstock!AF75</f>
        <v>5464428809.5092936</v>
      </c>
    </row>
    <row r="76" spans="1:33">
      <c r="A76" s="32" t="str">
        <f>VLOOKUP($C76,'Sector matching'!$B$1:$C$43,2,0)</f>
        <v>iron and steel 241</v>
      </c>
      <c r="B76" s="47" t="s">
        <v>162</v>
      </c>
      <c r="C76" s="38" t="s">
        <v>163</v>
      </c>
      <c r="D76">
        <f>'Energy use'!D76+Feedstock!C76</f>
        <v>13049953951095.07</v>
      </c>
      <c r="E76">
        <f>'Energy use'!E76+Feedstock!D76</f>
        <v>0</v>
      </c>
      <c r="F76">
        <f>'Energy use'!F76+Feedstock!E76</f>
        <v>0</v>
      </c>
      <c r="G76">
        <f>'Energy use'!G76+Feedstock!F76</f>
        <v>0</v>
      </c>
      <c r="H76">
        <f>'Energy use'!H76+Feedstock!G76</f>
        <v>0</v>
      </c>
      <c r="I76">
        <f>'Energy use'!I76+Feedstock!H76</f>
        <v>165805844145646.16</v>
      </c>
      <c r="J76">
        <f>'Energy use'!J76+Feedstock!I76</f>
        <v>0</v>
      </c>
      <c r="K76">
        <f>'Energy use'!K76+Feedstock!J76</f>
        <v>0</v>
      </c>
      <c r="L76">
        <f>'Energy use'!L76+Feedstock!K76</f>
        <v>0</v>
      </c>
      <c r="M76">
        <f>'Energy use'!M76+Feedstock!L76</f>
        <v>2888024208897.0581</v>
      </c>
      <c r="N76">
        <f>'Energy use'!N76+Feedstock!M76</f>
        <v>4138458918777.4814</v>
      </c>
      <c r="O76">
        <f>'Energy use'!O76+Feedstock!N76</f>
        <v>0</v>
      </c>
      <c r="P76">
        <f>'Energy use'!P76+Feedstock!O76</f>
        <v>30904600752.889488</v>
      </c>
      <c r="Q76">
        <f>'Energy use'!Q76+Feedstock!P76</f>
        <v>0</v>
      </c>
      <c r="R76">
        <f>'Energy use'!R76+Feedstock!Q76</f>
        <v>257986904272.69711</v>
      </c>
      <c r="S76">
        <f>'Energy use'!S76+Feedstock!R76</f>
        <v>12293681525.922123</v>
      </c>
      <c r="T76">
        <f>'Energy use'!T76+Feedstock!S76</f>
        <v>0</v>
      </c>
      <c r="U76">
        <f>'Energy use'!U76+Feedstock!T76</f>
        <v>0</v>
      </c>
      <c r="V76">
        <f>'Energy use'!V76+Feedstock!U76</f>
        <v>0</v>
      </c>
      <c r="W76">
        <f>'Energy use'!W76+Feedstock!V76</f>
        <v>0</v>
      </c>
      <c r="X76">
        <f>'Energy use'!X76+Feedstock!W76</f>
        <v>0</v>
      </c>
      <c r="Y76">
        <f>'Energy use'!Y76+Feedstock!X76</f>
        <v>0</v>
      </c>
      <c r="Z76">
        <f>'Energy use'!Z76+Feedstock!Y76</f>
        <v>11816329503.995327</v>
      </c>
      <c r="AA76">
        <f>'Energy use'!AA76+Feedstock!Z76</f>
        <v>0</v>
      </c>
      <c r="AB76">
        <f>'Energy use'!AB76+Feedstock!AA76</f>
        <v>0</v>
      </c>
      <c r="AC76">
        <f>'Energy use'!AC76+Feedstock!AB76</f>
        <v>15643747629752.568</v>
      </c>
      <c r="AD76">
        <f>'Energy use'!AD76+Feedstock!AC76</f>
        <v>1732426999363.1221</v>
      </c>
      <c r="AE76">
        <f>'Energy use'!AE76+Feedstock!AD76</f>
        <v>4630629845932.8701</v>
      </c>
      <c r="AF76">
        <f>'Energy use'!AF76+Feedstock!AE76</f>
        <v>48243724727937.391</v>
      </c>
      <c r="AG76">
        <f>'Energy use'!AG76+Feedstock!AF76</f>
        <v>0</v>
      </c>
    </row>
    <row r="77" spans="1:33">
      <c r="A77" s="32" t="str">
        <f>VLOOKUP($C77,'Sector matching'!$B$1:$C$43,2,0)</f>
        <v>other metals 242</v>
      </c>
      <c r="B77" s="47" t="s">
        <v>164</v>
      </c>
      <c r="C77" s="38" t="s">
        <v>258</v>
      </c>
      <c r="D77">
        <f>'Energy use'!D77+Feedstock!C77</f>
        <v>31004101578207.117</v>
      </c>
      <c r="E77">
        <f>'Energy use'!E77+Feedstock!D77</f>
        <v>0</v>
      </c>
      <c r="F77">
        <f>'Energy use'!F77+Feedstock!E77</f>
        <v>0</v>
      </c>
      <c r="G77">
        <f>'Energy use'!G77+Feedstock!F77</f>
        <v>0</v>
      </c>
      <c r="H77">
        <f>'Energy use'!H77+Feedstock!G77</f>
        <v>0</v>
      </c>
      <c r="I77">
        <f>'Energy use'!I77+Feedstock!H77</f>
        <v>81462061853.784332</v>
      </c>
      <c r="J77">
        <f>'Energy use'!J77+Feedstock!I77</f>
        <v>0</v>
      </c>
      <c r="K77">
        <f>'Energy use'!K77+Feedstock!J77</f>
        <v>0</v>
      </c>
      <c r="L77">
        <f>'Energy use'!L77+Feedstock!K77</f>
        <v>0</v>
      </c>
      <c r="M77">
        <f>'Energy use'!M77+Feedstock!L77</f>
        <v>2214151893487.7432</v>
      </c>
      <c r="N77">
        <f>'Energy use'!N77+Feedstock!M77</f>
        <v>0</v>
      </c>
      <c r="O77">
        <f>'Energy use'!O77+Feedstock!N77</f>
        <v>0</v>
      </c>
      <c r="P77">
        <f>'Energy use'!P77+Feedstock!O77</f>
        <v>52151513770.500839</v>
      </c>
      <c r="Q77">
        <f>'Energy use'!Q77+Feedstock!P77</f>
        <v>7284011756.9949303</v>
      </c>
      <c r="R77">
        <f>'Energy use'!R77+Feedstock!Q77</f>
        <v>399626773285.15723</v>
      </c>
      <c r="S77">
        <f>'Energy use'!S77+Feedstock!R77</f>
        <v>138450270518.12283</v>
      </c>
      <c r="T77">
        <f>'Energy use'!T77+Feedstock!S77</f>
        <v>0</v>
      </c>
      <c r="U77">
        <f>'Energy use'!U77+Feedstock!T77</f>
        <v>0</v>
      </c>
      <c r="V77">
        <f>'Energy use'!V77+Feedstock!U77</f>
        <v>0</v>
      </c>
      <c r="W77">
        <f>'Energy use'!W77+Feedstock!V77</f>
        <v>0</v>
      </c>
      <c r="X77">
        <f>'Energy use'!X77+Feedstock!W77</f>
        <v>0</v>
      </c>
      <c r="Y77">
        <f>'Energy use'!Y77+Feedstock!X77</f>
        <v>0</v>
      </c>
      <c r="Z77">
        <f>'Energy use'!Z77+Feedstock!Y77</f>
        <v>24420414308.256947</v>
      </c>
      <c r="AA77">
        <f>'Energy use'!AA77+Feedstock!Z77</f>
        <v>0</v>
      </c>
      <c r="AB77">
        <f>'Energy use'!AB77+Feedstock!AA77</f>
        <v>571992927.21511424</v>
      </c>
      <c r="AC77">
        <f>'Energy use'!AC77+Feedstock!AB77</f>
        <v>29585150818465.855</v>
      </c>
      <c r="AD77">
        <f>'Energy use'!AD77+Feedstock!AC77</f>
        <v>3498823155576.4956</v>
      </c>
      <c r="AE77">
        <f>'Energy use'!AE77+Feedstock!AD77</f>
        <v>5197850933407.2959</v>
      </c>
      <c r="AF77">
        <f>'Energy use'!AF77+Feedstock!AE77</f>
        <v>1804033407330.9958</v>
      </c>
      <c r="AG77">
        <f>'Energy use'!AG77+Feedstock!AF77</f>
        <v>3596787654.7124286</v>
      </c>
    </row>
    <row r="78" spans="1:33">
      <c r="A78" s="32" t="str">
        <f>VLOOKUP($C78,'Sector matching'!$B$1:$C$43,2,0)</f>
        <v>metal products except machinery and vehicles 25</v>
      </c>
      <c r="B78" s="47" t="s">
        <v>165</v>
      </c>
      <c r="C78" s="38" t="s">
        <v>166</v>
      </c>
      <c r="D78">
        <f>'Energy use'!D78+Feedstock!C78</f>
        <v>332744236168.94617</v>
      </c>
      <c r="E78">
        <f>'Energy use'!E78+Feedstock!D78</f>
        <v>0</v>
      </c>
      <c r="F78">
        <f>'Energy use'!F78+Feedstock!E78</f>
        <v>0</v>
      </c>
      <c r="G78">
        <f>'Energy use'!G78+Feedstock!F78</f>
        <v>0</v>
      </c>
      <c r="H78">
        <f>'Energy use'!H78+Feedstock!G78</f>
        <v>0</v>
      </c>
      <c r="I78">
        <f>'Energy use'!I78+Feedstock!H78</f>
        <v>269843079890.66006</v>
      </c>
      <c r="J78">
        <f>'Energy use'!J78+Feedstock!I78</f>
        <v>0</v>
      </c>
      <c r="K78">
        <f>'Energy use'!K78+Feedstock!J78</f>
        <v>0</v>
      </c>
      <c r="L78">
        <f>'Energy use'!L78+Feedstock!K78</f>
        <v>0</v>
      </c>
      <c r="M78">
        <f>'Energy use'!M78+Feedstock!L78</f>
        <v>577604841779.40991</v>
      </c>
      <c r="N78">
        <f>'Energy use'!N78+Feedstock!M78</f>
        <v>0</v>
      </c>
      <c r="O78">
        <f>'Energy use'!O78+Feedstock!N78</f>
        <v>0</v>
      </c>
      <c r="P78">
        <f>'Energy use'!P78+Feedstock!O78</f>
        <v>789998856745.73376</v>
      </c>
      <c r="Q78">
        <f>'Energy use'!Q78+Feedstock!P78</f>
        <v>5202865540.7106543</v>
      </c>
      <c r="R78">
        <f>'Energy use'!R78+Feedstock!Q78</f>
        <v>1274758821112.1506</v>
      </c>
      <c r="S78">
        <f>'Energy use'!S78+Feedstock!R78</f>
        <v>52101793133.669876</v>
      </c>
      <c r="T78">
        <f>'Energy use'!T78+Feedstock!S78</f>
        <v>0</v>
      </c>
      <c r="U78">
        <f>'Energy use'!U78+Feedstock!T78</f>
        <v>0</v>
      </c>
      <c r="V78">
        <f>'Energy use'!V78+Feedstock!U78</f>
        <v>0</v>
      </c>
      <c r="W78">
        <f>'Energy use'!W78+Feedstock!V78</f>
        <v>0</v>
      </c>
      <c r="X78">
        <f>'Energy use'!X78+Feedstock!W78</f>
        <v>0</v>
      </c>
      <c r="Y78">
        <f>'Energy use'!Y78+Feedstock!X78</f>
        <v>0</v>
      </c>
      <c r="Z78">
        <f>'Energy use'!Z78+Feedstock!Y78</f>
        <v>87440838329.565247</v>
      </c>
      <c r="AA78">
        <f>'Energy use'!AA78+Feedstock!Z78</f>
        <v>4258502406.2272329</v>
      </c>
      <c r="AB78">
        <f>'Energy use'!AB78+Feedstock!AA78</f>
        <v>13155837325.947643</v>
      </c>
      <c r="AC78">
        <f>'Energy use'!AC78+Feedstock!AB78</f>
        <v>1126870163245.8669</v>
      </c>
      <c r="AD78">
        <f>'Energy use'!AD78+Feedstock!AC78</f>
        <v>135876627401.02895</v>
      </c>
      <c r="AE78">
        <f>'Energy use'!AE78+Feedstock!AD78</f>
        <v>151562231730.37357</v>
      </c>
      <c r="AF78">
        <f>'Energy use'!AF78+Feedstock!AE78</f>
        <v>13882025297523.35</v>
      </c>
      <c r="AG78">
        <f>'Energy use'!AG78+Feedstock!AF78</f>
        <v>3806566323.1356268</v>
      </c>
    </row>
    <row r="79" spans="1:33">
      <c r="A79" s="32" t="str">
        <f>VLOOKUP($C79,'Sector matching'!$B$1:$C$43,2,0)</f>
        <v>other manufacturing 31T33</v>
      </c>
      <c r="B79" s="47" t="s">
        <v>167</v>
      </c>
      <c r="C79" s="38" t="s">
        <v>168</v>
      </c>
      <c r="D79">
        <f>'Energy use'!D79+Feedstock!C79</f>
        <v>813456595059.03979</v>
      </c>
      <c r="E79">
        <f>'Energy use'!E79+Feedstock!D79</f>
        <v>0</v>
      </c>
      <c r="F79">
        <f>'Energy use'!F79+Feedstock!E79</f>
        <v>0</v>
      </c>
      <c r="G79">
        <f>'Energy use'!G79+Feedstock!F79</f>
        <v>0</v>
      </c>
      <c r="H79">
        <f>'Energy use'!H79+Feedstock!G79</f>
        <v>0</v>
      </c>
      <c r="I79">
        <f>'Energy use'!I79+Feedstock!H79</f>
        <v>720430109519.40479</v>
      </c>
      <c r="J79">
        <f>'Energy use'!J79+Feedstock!I79</f>
        <v>0</v>
      </c>
      <c r="K79">
        <f>'Energy use'!K79+Feedstock!J79</f>
        <v>0</v>
      </c>
      <c r="L79">
        <f>'Energy use'!L79+Feedstock!K79</f>
        <v>0</v>
      </c>
      <c r="M79">
        <f>'Energy use'!M79+Feedstock!L79</f>
        <v>32923475981426.43</v>
      </c>
      <c r="N79">
        <f>'Energy use'!N79+Feedstock!M79</f>
        <v>0</v>
      </c>
      <c r="O79">
        <f>'Energy use'!O79+Feedstock!N79</f>
        <v>0</v>
      </c>
      <c r="P79">
        <f>'Energy use'!P79+Feedstock!O79</f>
        <v>687627366751.78821</v>
      </c>
      <c r="Q79">
        <f>'Energy use'!Q79+Feedstock!P79</f>
        <v>23933181487.269028</v>
      </c>
      <c r="R79">
        <f>'Energy use'!R79+Feedstock!Q79</f>
        <v>1440005334960.0215</v>
      </c>
      <c r="S79">
        <f>'Energy use'!S79+Feedstock!R79</f>
        <v>100983812534.36029</v>
      </c>
      <c r="T79">
        <f>'Energy use'!T79+Feedstock!S79</f>
        <v>0</v>
      </c>
      <c r="U79">
        <f>'Energy use'!U79+Feedstock!T79</f>
        <v>0</v>
      </c>
      <c r="V79">
        <f>'Energy use'!V79+Feedstock!U79</f>
        <v>0</v>
      </c>
      <c r="W79">
        <f>'Energy use'!W79+Feedstock!V79</f>
        <v>0</v>
      </c>
      <c r="X79">
        <f>'Energy use'!X79+Feedstock!W79</f>
        <v>0</v>
      </c>
      <c r="Y79">
        <f>'Energy use'!Y79+Feedstock!X79</f>
        <v>0</v>
      </c>
      <c r="Z79">
        <f>'Energy use'!Z79+Feedstock!Y79</f>
        <v>37024499112.518639</v>
      </c>
      <c r="AA79">
        <f>'Energy use'!AA79+Feedstock!Z79</f>
        <v>0</v>
      </c>
      <c r="AB79">
        <f>'Energy use'!AB79+Feedstock!AA79</f>
        <v>17731780743.668591</v>
      </c>
      <c r="AC79">
        <f>'Energy use'!AC79+Feedstock!AB79</f>
        <v>2159834479554.5796</v>
      </c>
      <c r="AD79">
        <f>'Energy use'!AD79+Feedstock!AC79</f>
        <v>260430202518.63898</v>
      </c>
      <c r="AE79">
        <f>'Energy use'!AE79+Feedstock!AD79</f>
        <v>81732076638.784653</v>
      </c>
      <c r="AF79">
        <f>'Energy use'!AF79+Feedstock!AE79</f>
        <v>7231795359458.9326</v>
      </c>
      <c r="AG79">
        <f>'Energy use'!AG79+Feedstock!AF79</f>
        <v>0</v>
      </c>
    </row>
    <row r="80" spans="1:33">
      <c r="A80" s="32" t="str">
        <f>VLOOKUP($C80,'Sector matching'!$B$1:$C$43,2,0)</f>
        <v>glass and glass products 231</v>
      </c>
      <c r="B80" s="47" t="s">
        <v>169</v>
      </c>
      <c r="C80" s="38" t="s">
        <v>170</v>
      </c>
      <c r="D80">
        <f>'Energy use'!D80+Feedstock!C80</f>
        <v>366607587637.4679</v>
      </c>
      <c r="E80">
        <f>'Energy use'!E80+Feedstock!D80</f>
        <v>0</v>
      </c>
      <c r="F80">
        <f>'Energy use'!F80+Feedstock!E80</f>
        <v>0</v>
      </c>
      <c r="G80">
        <f>'Energy use'!G80+Feedstock!F80</f>
        <v>0</v>
      </c>
      <c r="H80">
        <f>'Energy use'!H80+Feedstock!G80</f>
        <v>0</v>
      </c>
      <c r="I80">
        <f>'Energy use'!I80+Feedstock!H80</f>
        <v>10182757731.723032</v>
      </c>
      <c r="J80">
        <f>'Energy use'!J80+Feedstock!I80</f>
        <v>0</v>
      </c>
      <c r="K80">
        <f>'Energy use'!K80+Feedstock!J80</f>
        <v>0</v>
      </c>
      <c r="L80">
        <f>'Energy use'!L80+Feedstock!K80</f>
        <v>0</v>
      </c>
      <c r="M80">
        <f>'Energy use'!M80+Feedstock!L80</f>
        <v>192534947259.80386</v>
      </c>
      <c r="N80">
        <f>'Energy use'!N80+Feedstock!M80</f>
        <v>0</v>
      </c>
      <c r="O80">
        <f>'Energy use'!O80+Feedstock!N80</f>
        <v>0</v>
      </c>
      <c r="P80">
        <f>'Energy use'!P80+Feedstock!O80</f>
        <v>395965197146.396</v>
      </c>
      <c r="Q80">
        <f>'Energy use'!Q80+Feedstock!P80</f>
        <v>1040573108.1421325</v>
      </c>
      <c r="R80">
        <f>'Energy use'!R80+Feedstock!Q80</f>
        <v>291710682608.99786</v>
      </c>
      <c r="S80">
        <f>'Energy use'!S80+Feedstock!R80</f>
        <v>8781201089.9443626</v>
      </c>
      <c r="T80">
        <f>'Energy use'!T80+Feedstock!S80</f>
        <v>0</v>
      </c>
      <c r="U80">
        <f>'Energy use'!U80+Feedstock!T80</f>
        <v>0</v>
      </c>
      <c r="V80">
        <f>'Energy use'!V80+Feedstock!U80</f>
        <v>0</v>
      </c>
      <c r="W80">
        <f>'Energy use'!W80+Feedstock!V80</f>
        <v>0</v>
      </c>
      <c r="X80">
        <f>'Energy use'!X80+Feedstock!W80</f>
        <v>0</v>
      </c>
      <c r="Y80">
        <f>'Energy use'!Y80+Feedstock!X80</f>
        <v>0</v>
      </c>
      <c r="Z80">
        <f>'Energy use'!Z80+Feedstock!Y80</f>
        <v>8665308302.9298878</v>
      </c>
      <c r="AA80">
        <f>'Energy use'!AA80+Feedstock!Z80</f>
        <v>0</v>
      </c>
      <c r="AB80">
        <f>'Energy use'!AB80+Feedstock!AA80</f>
        <v>9151886835.4418545</v>
      </c>
      <c r="AC80">
        <f>'Energy use'!AC80+Feedstock!AB80</f>
        <v>5070915734606.4229</v>
      </c>
      <c r="AD80">
        <f>'Energy use'!AD80+Feedstock!AC80</f>
        <v>611444823304.63281</v>
      </c>
      <c r="AE80">
        <f>'Energy use'!AE80+Feedstock!AD80</f>
        <v>227170942138.58298</v>
      </c>
      <c r="AF80">
        <f>'Energy use'!AF80+Feedstock!AE80</f>
        <v>12337758233367.457</v>
      </c>
      <c r="AG80">
        <f>'Energy use'!AG80+Feedstock!AF80</f>
        <v>0</v>
      </c>
    </row>
    <row r="81" spans="1:33">
      <c r="A81" s="32" t="str">
        <f>VLOOKUP($C81,'Sector matching'!$B$1:$C$43,2,0)</f>
        <v>road vehicles 29</v>
      </c>
      <c r="B81" s="47" t="s">
        <v>171</v>
      </c>
      <c r="C81" s="145" t="s">
        <v>259</v>
      </c>
      <c r="D81">
        <f>'Energy use'!D81+Feedstock!C81</f>
        <v>151286623246.34512</v>
      </c>
      <c r="E81">
        <f>'Energy use'!E81+Feedstock!D81</f>
        <v>0</v>
      </c>
      <c r="F81">
        <f>'Energy use'!F81+Feedstock!E81</f>
        <v>0</v>
      </c>
      <c r="G81">
        <f>'Energy use'!G81+Feedstock!F81</f>
        <v>0</v>
      </c>
      <c r="H81">
        <f>'Energy use'!H81+Feedstock!G81</f>
        <v>0</v>
      </c>
      <c r="I81">
        <f>'Energy use'!I81+Feedstock!H81</f>
        <v>6130771532.7264824</v>
      </c>
      <c r="J81">
        <f>'Energy use'!J81+Feedstock!I81</f>
        <v>0</v>
      </c>
      <c r="K81">
        <f>'Energy use'!K81+Feedstock!J81</f>
        <v>0</v>
      </c>
      <c r="L81">
        <f>'Energy use'!L81+Feedstock!K81</f>
        <v>0</v>
      </c>
      <c r="M81">
        <f>'Energy use'!M81+Feedstock!L81</f>
        <v>3709447848417.123</v>
      </c>
      <c r="N81">
        <f>'Energy use'!N81+Feedstock!M81</f>
        <v>0</v>
      </c>
      <c r="O81">
        <f>'Energy use'!O81+Feedstock!N81</f>
        <v>0</v>
      </c>
      <c r="P81">
        <f>'Energy use'!P81+Feedstock!O81</f>
        <v>432609264385.02588</v>
      </c>
      <c r="Q81">
        <f>'Energy use'!Q81+Feedstock!P81</f>
        <v>15036043061.483723</v>
      </c>
      <c r="R81">
        <f>'Energy use'!R81+Feedstock!Q81</f>
        <v>971894517476.00696</v>
      </c>
      <c r="S81">
        <f>'Energy use'!S81+Feedstock!R81</f>
        <v>78481553726.926376</v>
      </c>
      <c r="T81">
        <f>'Energy use'!T81+Feedstock!S81</f>
        <v>0</v>
      </c>
      <c r="U81">
        <f>'Energy use'!U81+Feedstock!T81</f>
        <v>0</v>
      </c>
      <c r="V81">
        <f>'Energy use'!V81+Feedstock!U81</f>
        <v>0</v>
      </c>
      <c r="W81">
        <f>'Energy use'!W81+Feedstock!V81</f>
        <v>0</v>
      </c>
      <c r="X81">
        <f>'Energy use'!X81+Feedstock!W81</f>
        <v>0</v>
      </c>
      <c r="Y81">
        <f>'Energy use'!Y81+Feedstock!X81</f>
        <v>0</v>
      </c>
      <c r="Z81">
        <f>'Energy use'!Z81+Feedstock!Y81</f>
        <v>102445952827.65273</v>
      </c>
      <c r="AA81">
        <f>'Energy use'!AA81+Feedstock!Z81</f>
        <v>0</v>
      </c>
      <c r="AB81">
        <f>'Energy use'!AB81+Feedstock!AA81</f>
        <v>5510111185.957387</v>
      </c>
      <c r="AC81">
        <f>'Energy use'!AC81+Feedstock!AB81</f>
        <v>563435081622.93347</v>
      </c>
      <c r="AD81">
        <f>'Energy use'!AD81+Feedstock!AC81</f>
        <v>67938313700.514473</v>
      </c>
      <c r="AE81">
        <f>'Energy use'!AE81+Feedstock!AD81</f>
        <v>709268915985.95251</v>
      </c>
      <c r="AF81">
        <f>'Energy use'!AF81+Feedstock!AE81</f>
        <v>8101891478067.251</v>
      </c>
      <c r="AG81">
        <f>'Energy use'!AG81+Feedstock!AF81</f>
        <v>0</v>
      </c>
    </row>
    <row r="82" spans="1:33">
      <c r="A82" s="32" t="str">
        <f>VLOOKUP($C82,'Sector matching'!$B$1:$C$43,2,0)</f>
        <v>nonroad vehicles 30</v>
      </c>
      <c r="C82" s="145" t="s">
        <v>260</v>
      </c>
      <c r="D82">
        <f>'Energy use'!D82+Feedstock!C82</f>
        <v>37170289274.11985</v>
      </c>
      <c r="E82">
        <f>'Energy use'!E82+Feedstock!D82</f>
        <v>0</v>
      </c>
      <c r="F82">
        <f>'Energy use'!F82+Feedstock!E82</f>
        <v>0</v>
      </c>
      <c r="G82">
        <f>'Energy use'!G82+Feedstock!F82</f>
        <v>0</v>
      </c>
      <c r="H82">
        <f>'Energy use'!H82+Feedstock!G82</f>
        <v>0</v>
      </c>
      <c r="I82">
        <f>'Energy use'!I82+Feedstock!H82</f>
        <v>1506296766.0657854</v>
      </c>
      <c r="J82">
        <f>'Energy use'!J82+Feedstock!I82</f>
        <v>0</v>
      </c>
      <c r="K82">
        <f>'Energy use'!K82+Feedstock!J82</f>
        <v>0</v>
      </c>
      <c r="L82">
        <f>'Energy use'!L82+Feedstock!K82</f>
        <v>0</v>
      </c>
      <c r="M82">
        <f>'Energy use'!M82+Feedstock!L82</f>
        <v>911390885818.16809</v>
      </c>
      <c r="N82">
        <f>'Energy use'!N82+Feedstock!M82</f>
        <v>0</v>
      </c>
      <c r="O82">
        <f>'Energy use'!O82+Feedstock!N82</f>
        <v>0</v>
      </c>
      <c r="P82">
        <f>'Energy use'!P82+Feedstock!O82</f>
        <v>106289711243.48291</v>
      </c>
      <c r="Q82">
        <f>'Energy use'!Q82+Feedstock!P82</f>
        <v>3694272885.0746212</v>
      </c>
      <c r="R82">
        <f>'Energy use'!R82+Feedstock!Q82</f>
        <v>238789124797.17239</v>
      </c>
      <c r="S82">
        <f>'Energy use'!S82+Feedstock!R82</f>
        <v>19282485074.45425</v>
      </c>
      <c r="T82">
        <f>'Energy use'!T82+Feedstock!S82</f>
        <v>0</v>
      </c>
      <c r="U82">
        <f>'Energy use'!U82+Feedstock!T82</f>
        <v>0</v>
      </c>
      <c r="V82">
        <f>'Energy use'!V82+Feedstock!U82</f>
        <v>0</v>
      </c>
      <c r="W82">
        <f>'Energy use'!W82+Feedstock!V82</f>
        <v>0</v>
      </c>
      <c r="X82">
        <f>'Energy use'!X82+Feedstock!W82</f>
        <v>0</v>
      </c>
      <c r="Y82">
        <f>'Energy use'!Y82+Feedstock!X82</f>
        <v>0</v>
      </c>
      <c r="Z82">
        <f>'Energy use'!Z82+Feedstock!Y82</f>
        <v>25170405815.496872</v>
      </c>
      <c r="AA82">
        <f>'Energy use'!AA82+Feedstock!Z82</f>
        <v>0</v>
      </c>
      <c r="AB82">
        <f>'Energy use'!AB82+Feedstock!AA82</f>
        <v>1353803940.6239948</v>
      </c>
      <c r="AC82">
        <f>'Energy use'!AC82+Feedstock!AB82</f>
        <v>4319668959109.1592</v>
      </c>
      <c r="AD82">
        <f>'Energy use'!AD82+Feedstock!AC82</f>
        <v>520860405037.27795</v>
      </c>
      <c r="AE82">
        <f>'Energy use'!AE82+Feedstock!AD82</f>
        <v>158517900167.04639</v>
      </c>
      <c r="AF82">
        <f>'Energy use'!AF82+Feedstock!AE82</f>
        <v>6307343824499.9072</v>
      </c>
      <c r="AG82">
        <f>'Energy use'!AG82+Feedstock!AF82</f>
        <v>0</v>
      </c>
    </row>
    <row r="83" spans="1:33">
      <c r="A83" s="32" t="str">
        <f>VLOOKUP($C83,'Sector matching'!$B$1:$C$43,2,0)</f>
        <v>appliances and electrical equipment 27</v>
      </c>
      <c r="B83" s="47" t="s">
        <v>515</v>
      </c>
      <c r="C83" s="38" t="s">
        <v>173</v>
      </c>
      <c r="D83">
        <f>'Energy use'!D83+Feedstock!C83</f>
        <v>410041016694.91882</v>
      </c>
      <c r="E83">
        <f>'Energy use'!E83+Feedstock!D83</f>
        <v>0</v>
      </c>
      <c r="F83">
        <f>'Energy use'!F83+Feedstock!E83</f>
        <v>0</v>
      </c>
      <c r="G83">
        <f>'Energy use'!G83+Feedstock!F83</f>
        <v>0</v>
      </c>
      <c r="H83">
        <f>'Energy use'!H83+Feedstock!G83</f>
        <v>0</v>
      </c>
      <c r="I83">
        <f>'Energy use'!I83+Feedstock!H83</f>
        <v>7637068298.7922668</v>
      </c>
      <c r="J83">
        <f>'Energy use'!J83+Feedstock!I83</f>
        <v>0</v>
      </c>
      <c r="K83">
        <f>'Energy use'!K83+Feedstock!J83</f>
        <v>0</v>
      </c>
      <c r="L83">
        <f>'Energy use'!L83+Feedstock!K83</f>
        <v>0</v>
      </c>
      <c r="M83">
        <f>'Energy use'!M83+Feedstock!L83</f>
        <v>288802420889.70575</v>
      </c>
      <c r="N83">
        <f>'Energy use'!N83+Feedstock!M83</f>
        <v>0</v>
      </c>
      <c r="O83">
        <f>'Energy use'!O83+Feedstock!N83</f>
        <v>0</v>
      </c>
      <c r="P83">
        <f>'Energy use'!P83+Feedstock!O83</f>
        <v>444253635822.78534</v>
      </c>
      <c r="Q83">
        <f>'Energy use'!Q83+Feedstock!P83</f>
        <v>2081146216.2842584</v>
      </c>
      <c r="R83">
        <f>'Energy use'!R83+Feedstock!Q83</f>
        <v>281593549108.1087</v>
      </c>
      <c r="S83">
        <f>'Energy use'!S83+Feedstock!R83</f>
        <v>36295631171.770096</v>
      </c>
      <c r="T83">
        <f>'Energy use'!T83+Feedstock!S83</f>
        <v>0</v>
      </c>
      <c r="U83">
        <f>'Energy use'!U83+Feedstock!T83</f>
        <v>0</v>
      </c>
      <c r="V83">
        <f>'Energy use'!V83+Feedstock!U83</f>
        <v>0</v>
      </c>
      <c r="W83">
        <f>'Energy use'!W83+Feedstock!V83</f>
        <v>0</v>
      </c>
      <c r="X83">
        <f>'Energy use'!X83+Feedstock!W83</f>
        <v>0</v>
      </c>
      <c r="Y83">
        <f>'Energy use'!Y83+Feedstock!X83</f>
        <v>0</v>
      </c>
      <c r="Z83">
        <f>'Energy use'!Z83+Feedstock!Y83</f>
        <v>38600009713.051361</v>
      </c>
      <c r="AA83">
        <f>'Energy use'!AA83+Feedstock!Z83</f>
        <v>0</v>
      </c>
      <c r="AB83">
        <f>'Energy use'!AB83+Feedstock!AA83</f>
        <v>2859964636.0755758</v>
      </c>
      <c r="AC83">
        <f>'Energy use'!AC83+Feedstock!AB83</f>
        <v>1408587704057.3337</v>
      </c>
      <c r="AD83">
        <f>'Energy use'!AD83+Feedstock!AC83</f>
        <v>169845784251.28616</v>
      </c>
      <c r="AE83">
        <f>'Energy use'!AE83+Feedstock!AD83</f>
        <v>336345211515.55719</v>
      </c>
      <c r="AF83">
        <f>'Energy use'!AF83+Feedstock!AE83</f>
        <v>6304477625520.9629</v>
      </c>
      <c r="AG83">
        <f>'Energy use'!AG83+Feedstock!AF83</f>
        <v>0</v>
      </c>
    </row>
    <row r="84" spans="1:33">
      <c r="A84" s="32" t="str">
        <f>VLOOKUP($C84,'Sector matching'!$B$1:$C$43,2,0)</f>
        <v>computers and electronics 26</v>
      </c>
      <c r="B84" s="47" t="s">
        <v>174</v>
      </c>
      <c r="C84" s="38" t="s">
        <v>175</v>
      </c>
      <c r="D84">
        <f>'Energy use'!D84+Feedstock!C84</f>
        <v>326854957652.68225</v>
      </c>
      <c r="E84">
        <f>'Energy use'!E84+Feedstock!D84</f>
        <v>0</v>
      </c>
      <c r="F84">
        <f>'Energy use'!F84+Feedstock!E84</f>
        <v>0</v>
      </c>
      <c r="G84">
        <f>'Energy use'!G84+Feedstock!F84</f>
        <v>0</v>
      </c>
      <c r="H84">
        <f>'Energy use'!H84+Feedstock!G84</f>
        <v>0</v>
      </c>
      <c r="I84">
        <f>'Energy use'!I84+Feedstock!H84</f>
        <v>0</v>
      </c>
      <c r="J84">
        <f>'Energy use'!J84+Feedstock!I84</f>
        <v>0</v>
      </c>
      <c r="K84">
        <f>'Energy use'!K84+Feedstock!J84</f>
        <v>0</v>
      </c>
      <c r="L84">
        <f>'Energy use'!L84+Feedstock!K84</f>
        <v>0</v>
      </c>
      <c r="M84">
        <f>'Energy use'!M84+Feedstock!L84</f>
        <v>96267473629.901932</v>
      </c>
      <c r="N84">
        <f>'Energy use'!N84+Feedstock!M84</f>
        <v>0</v>
      </c>
      <c r="O84">
        <f>'Energy use'!O84+Feedstock!N84</f>
        <v>0</v>
      </c>
      <c r="P84">
        <f>'Energy use'!P84+Feedstock!O84</f>
        <v>160317616405.61371</v>
      </c>
      <c r="Q84">
        <f>'Energy use'!Q84+Feedstock!P84</f>
        <v>1040573108.1421325</v>
      </c>
      <c r="R84">
        <f>'Energy use'!R84+Feedstock!Q84</f>
        <v>156815569263.79645</v>
      </c>
      <c r="S84">
        <f>'Energy use'!S84+Feedstock!R84</f>
        <v>4390600544.9721918</v>
      </c>
      <c r="T84">
        <f>'Energy use'!T84+Feedstock!S84</f>
        <v>0</v>
      </c>
      <c r="U84">
        <f>'Energy use'!U84+Feedstock!T84</f>
        <v>0</v>
      </c>
      <c r="V84">
        <f>'Energy use'!V84+Feedstock!U84</f>
        <v>0</v>
      </c>
      <c r="W84">
        <f>'Energy use'!W84+Feedstock!V84</f>
        <v>0</v>
      </c>
      <c r="X84">
        <f>'Energy use'!X84+Feedstock!W84</f>
        <v>0</v>
      </c>
      <c r="Y84">
        <f>'Energy use'!Y84+Feedstock!X84</f>
        <v>0</v>
      </c>
      <c r="Z84">
        <f>'Energy use'!Z84+Feedstock!Y84</f>
        <v>10240818903.46261</v>
      </c>
      <c r="AA84">
        <f>'Energy use'!AA84+Feedstock!Z84</f>
        <v>0</v>
      </c>
      <c r="AB84">
        <f>'Energy use'!AB84+Feedstock!AA84</f>
        <v>0</v>
      </c>
      <c r="AC84">
        <f>'Energy use'!AC84+Feedstock!AB84</f>
        <v>2723269561177.5132</v>
      </c>
      <c r="AD84">
        <f>'Energy use'!AD84+Feedstock!AC84</f>
        <v>328368516219.15344</v>
      </c>
      <c r="AE84">
        <f>'Energy use'!AE84+Feedstock!AD84</f>
        <v>370697890570.65991</v>
      </c>
      <c r="AF84">
        <f>'Energy use'!AF84+Feedstock!AE84</f>
        <v>19505541815629.953</v>
      </c>
      <c r="AG84">
        <f>'Energy use'!AG84+Feedstock!AF84</f>
        <v>40733722.023923233</v>
      </c>
    </row>
    <row r="85" spans="1:33">
      <c r="A85" s="32" t="str">
        <f>VLOOKUP($C85,'Sector matching'!$B$1:$C$43,2,0)</f>
        <v>computers and electronics 26</v>
      </c>
      <c r="B85" s="47" t="s">
        <v>176</v>
      </c>
      <c r="C85" s="38" t="s">
        <v>177</v>
      </c>
      <c r="D85">
        <f>'Energy use'!D85+Feedstock!C85</f>
        <v>4416958887.19841</v>
      </c>
      <c r="E85">
        <f>'Energy use'!E85+Feedstock!D85</f>
        <v>0</v>
      </c>
      <c r="F85">
        <f>'Energy use'!F85+Feedstock!E85</f>
        <v>0</v>
      </c>
      <c r="G85">
        <f>'Energy use'!G85+Feedstock!F85</f>
        <v>0</v>
      </c>
      <c r="H85">
        <f>'Energy use'!H85+Feedstock!G85</f>
        <v>0</v>
      </c>
      <c r="I85">
        <f>'Energy use'!I85+Feedstock!H85</f>
        <v>0</v>
      </c>
      <c r="J85">
        <f>'Energy use'!J85+Feedstock!I85</f>
        <v>0</v>
      </c>
      <c r="K85">
        <f>'Energy use'!K85+Feedstock!J85</f>
        <v>0</v>
      </c>
      <c r="L85">
        <f>'Energy use'!L85+Feedstock!K85</f>
        <v>0</v>
      </c>
      <c r="M85">
        <f>'Energy use'!M85+Feedstock!L85</f>
        <v>0</v>
      </c>
      <c r="N85">
        <f>'Energy use'!N85+Feedstock!M85</f>
        <v>0</v>
      </c>
      <c r="O85">
        <f>'Energy use'!O85+Feedstock!N85</f>
        <v>0</v>
      </c>
      <c r="P85">
        <f>'Energy use'!P85+Feedstock!O85</f>
        <v>92713802258.668228</v>
      </c>
      <c r="Q85">
        <f>'Energy use'!Q85+Feedstock!P85</f>
        <v>0</v>
      </c>
      <c r="R85">
        <f>'Energy use'!R85+Feedstock!Q85</f>
        <v>32037589419.485207</v>
      </c>
      <c r="S85">
        <f>'Energy use'!S85+Feedstock!R85</f>
        <v>0</v>
      </c>
      <c r="T85">
        <f>'Energy use'!T85+Feedstock!S85</f>
        <v>0</v>
      </c>
      <c r="U85">
        <f>'Energy use'!U85+Feedstock!T85</f>
        <v>0</v>
      </c>
      <c r="V85">
        <f>'Energy use'!V85+Feedstock!U85</f>
        <v>0</v>
      </c>
      <c r="W85">
        <f>'Energy use'!W85+Feedstock!V85</f>
        <v>0</v>
      </c>
      <c r="X85">
        <f>'Energy use'!X85+Feedstock!W85</f>
        <v>0</v>
      </c>
      <c r="Y85">
        <f>'Energy use'!Y85+Feedstock!X85</f>
        <v>0</v>
      </c>
      <c r="Z85">
        <f>'Energy use'!Z85+Feedstock!Y85</f>
        <v>787755300.26635289</v>
      </c>
      <c r="AA85">
        <f>'Energy use'!AA85+Feedstock!Z85</f>
        <v>0</v>
      </c>
      <c r="AB85">
        <f>'Energy use'!AB85+Feedstock!AA85</f>
        <v>0</v>
      </c>
      <c r="AC85">
        <f>'Energy use'!AC85+Feedstock!AB85</f>
        <v>0</v>
      </c>
      <c r="AD85">
        <f>'Energy use'!AD85+Feedstock!AC85</f>
        <v>0</v>
      </c>
      <c r="AE85">
        <f>'Energy use'!AE85+Feedstock!AD85</f>
        <v>13659268205.213238</v>
      </c>
      <c r="AF85">
        <f>'Energy use'!AF85+Feedstock!AE85</f>
        <v>654244038360.62329</v>
      </c>
      <c r="AG85">
        <f>'Energy use'!AG85+Feedstock!AF85</f>
        <v>0</v>
      </c>
    </row>
    <row r="86" spans="1:33">
      <c r="A86" s="32" t="str">
        <f>VLOOKUP($C86,'Sector matching'!$B$1:$C$43,2,0)</f>
        <v>other machinery 28</v>
      </c>
      <c r="B86" s="47" t="s">
        <v>178</v>
      </c>
      <c r="C86" s="38" t="s">
        <v>179</v>
      </c>
      <c r="D86">
        <f>'Energy use'!D86+Feedstock!C86</f>
        <v>2944639258.1322727</v>
      </c>
      <c r="E86">
        <f>'Energy use'!E86+Feedstock!D86</f>
        <v>0</v>
      </c>
      <c r="F86">
        <f>'Energy use'!F86+Feedstock!E86</f>
        <v>0</v>
      </c>
      <c r="G86">
        <f>'Energy use'!G86+Feedstock!F86</f>
        <v>0</v>
      </c>
      <c r="H86">
        <f>'Energy use'!H86+Feedstock!G86</f>
        <v>0</v>
      </c>
      <c r="I86">
        <f>'Energy use'!I86+Feedstock!H86</f>
        <v>5091378865.8615026</v>
      </c>
      <c r="J86">
        <f>'Energy use'!J86+Feedstock!I86</f>
        <v>0</v>
      </c>
      <c r="K86">
        <f>'Energy use'!K86+Feedstock!J86</f>
        <v>0</v>
      </c>
      <c r="L86">
        <f>'Energy use'!L86+Feedstock!K86</f>
        <v>0</v>
      </c>
      <c r="M86">
        <f>'Energy use'!M86+Feedstock!L86</f>
        <v>96267473629.901932</v>
      </c>
      <c r="N86">
        <f>'Energy use'!N86+Feedstock!M86</f>
        <v>0</v>
      </c>
      <c r="O86">
        <f>'Energy use'!O86+Feedstock!N86</f>
        <v>0</v>
      </c>
      <c r="P86">
        <f>'Energy use'!P86+Feedstock!O86</f>
        <v>83056114523.39032</v>
      </c>
      <c r="Q86">
        <f>'Energy use'!Q86+Feedstock!P86</f>
        <v>3121719324.4263959</v>
      </c>
      <c r="R86">
        <f>'Energy use'!R86+Feedstock!Q86</f>
        <v>148384624679.72116</v>
      </c>
      <c r="S86">
        <f>'Energy use'!S86+Feedstock!R86</f>
        <v>11122854713.929544</v>
      </c>
      <c r="T86">
        <f>'Energy use'!T86+Feedstock!S86</f>
        <v>0</v>
      </c>
      <c r="U86">
        <f>'Energy use'!U86+Feedstock!T86</f>
        <v>0</v>
      </c>
      <c r="V86">
        <f>'Energy use'!V86+Feedstock!U86</f>
        <v>0</v>
      </c>
      <c r="W86">
        <f>'Energy use'!W86+Feedstock!V86</f>
        <v>0</v>
      </c>
      <c r="X86">
        <f>'Energy use'!X86+Feedstock!W86</f>
        <v>0</v>
      </c>
      <c r="Y86">
        <f>'Energy use'!Y86+Feedstock!X86</f>
        <v>0</v>
      </c>
      <c r="Z86">
        <f>'Energy use'!Z86+Feedstock!Y86</f>
        <v>2363265900.7990584</v>
      </c>
      <c r="AA86">
        <f>'Energy use'!AA86+Feedstock!Z86</f>
        <v>0</v>
      </c>
      <c r="AB86">
        <f>'Energy use'!AB86+Feedstock!AA86</f>
        <v>0</v>
      </c>
      <c r="AC86">
        <f>'Energy use'!AC86+Feedstock!AB86</f>
        <v>281717540811.4671</v>
      </c>
      <c r="AD86">
        <f>'Energy use'!AD86+Feedstock!AC86</f>
        <v>33969156850.257271</v>
      </c>
      <c r="AE86">
        <f>'Energy use'!AE86+Feedstock!AD86</f>
        <v>16370195390.78829</v>
      </c>
      <c r="AF86">
        <f>'Energy use'!AF86+Feedstock!AE86</f>
        <v>12045064723350.902</v>
      </c>
      <c r="AG86">
        <f>'Energy use'!AG86+Feedstock!AF86</f>
        <v>0</v>
      </c>
    </row>
    <row r="87" spans="1:33">
      <c r="A87" s="32" t="str">
        <f>VLOOKUP($C87,'Sector matching'!$B$1:$C$43,2,0)</f>
        <v>water and waste 36T39</v>
      </c>
      <c r="B87" s="47" t="s">
        <v>180</v>
      </c>
      <c r="C87" s="38" t="s">
        <v>181</v>
      </c>
      <c r="D87">
        <f>'Energy use'!D87+Feedstock!C87</f>
        <v>102326214220.09604</v>
      </c>
      <c r="E87">
        <f>'Energy use'!E87+Feedstock!D87</f>
        <v>0</v>
      </c>
      <c r="F87">
        <f>'Energy use'!F87+Feedstock!E87</f>
        <v>0</v>
      </c>
      <c r="G87">
        <f>'Energy use'!G87+Feedstock!F87</f>
        <v>0</v>
      </c>
      <c r="H87">
        <f>'Energy use'!H87+Feedstock!G87</f>
        <v>0</v>
      </c>
      <c r="I87">
        <f>'Energy use'!I87+Feedstock!H87</f>
        <v>10182757731.723032</v>
      </c>
      <c r="J87">
        <f>'Energy use'!J87+Feedstock!I87</f>
        <v>0</v>
      </c>
      <c r="K87">
        <f>'Energy use'!K87+Feedstock!J87</f>
        <v>0</v>
      </c>
      <c r="L87">
        <f>'Energy use'!L87+Feedstock!K87</f>
        <v>0</v>
      </c>
      <c r="M87">
        <f>'Energy use'!M87+Feedstock!L87</f>
        <v>0</v>
      </c>
      <c r="N87">
        <f>'Energy use'!N87+Feedstock!M87</f>
        <v>0</v>
      </c>
      <c r="O87">
        <f>'Energy use'!O87+Feedstock!N87</f>
        <v>0</v>
      </c>
      <c r="P87">
        <f>'Energy use'!P87+Feedstock!O87</f>
        <v>9657687735.2779369</v>
      </c>
      <c r="Q87">
        <f>'Energy use'!Q87+Feedstock!P87</f>
        <v>0</v>
      </c>
      <c r="R87">
        <f>'Energy use'!R87+Feedstock!Q87</f>
        <v>33723778336.300419</v>
      </c>
      <c r="S87">
        <f>'Energy use'!S87+Feedstock!R87</f>
        <v>2927067029.981461</v>
      </c>
      <c r="T87">
        <f>'Energy use'!T87+Feedstock!S87</f>
        <v>0</v>
      </c>
      <c r="U87">
        <f>'Energy use'!U87+Feedstock!T87</f>
        <v>0</v>
      </c>
      <c r="V87">
        <f>'Energy use'!V87+Feedstock!U87</f>
        <v>0</v>
      </c>
      <c r="W87">
        <f>'Energy use'!W87+Feedstock!V87</f>
        <v>0</v>
      </c>
      <c r="X87">
        <f>'Energy use'!X87+Feedstock!W87</f>
        <v>0</v>
      </c>
      <c r="Y87">
        <f>'Energy use'!Y87+Feedstock!X87</f>
        <v>0</v>
      </c>
      <c r="Z87">
        <f>'Energy use'!Z87+Feedstock!Y87</f>
        <v>787755300.26635289</v>
      </c>
      <c r="AA87">
        <f>'Energy use'!AA87+Feedstock!Z87</f>
        <v>0</v>
      </c>
      <c r="AB87">
        <f>'Energy use'!AB87+Feedstock!AA87</f>
        <v>0</v>
      </c>
      <c r="AC87">
        <f>'Energy use'!AC87+Feedstock!AB87</f>
        <v>0</v>
      </c>
      <c r="AD87">
        <f>'Energy use'!AD87+Feedstock!AC87</f>
        <v>0</v>
      </c>
      <c r="AE87">
        <f>'Energy use'!AE87+Feedstock!AD87</f>
        <v>4691806436.087347</v>
      </c>
      <c r="AF87">
        <f>'Energy use'!AF87+Feedstock!AE87</f>
        <v>115125658987.6261</v>
      </c>
      <c r="AG87">
        <f>'Energy use'!AG87+Feedstock!AF87</f>
        <v>34678654245.067047</v>
      </c>
    </row>
    <row r="88" spans="1:33">
      <c r="A88" s="32">
        <f>VLOOKUP($C88,'Sector matching'!$B$1:$C$43,2,0)</f>
        <v>0</v>
      </c>
      <c r="B88" s="47" t="s">
        <v>182</v>
      </c>
      <c r="C88" s="38" t="s">
        <v>183</v>
      </c>
      <c r="D88">
        <f>'Energy use'!D88+Feedstock!C88</f>
        <v>187720752705.93216</v>
      </c>
      <c r="E88">
        <f>'Energy use'!E88+Feedstock!D88</f>
        <v>0</v>
      </c>
      <c r="F88">
        <f>'Energy use'!F88+Feedstock!E88</f>
        <v>0</v>
      </c>
      <c r="G88">
        <f>'Energy use'!G88+Feedstock!F88</f>
        <v>0</v>
      </c>
      <c r="H88">
        <f>'Energy use'!H88+Feedstock!G88</f>
        <v>0</v>
      </c>
      <c r="I88">
        <f>'Energy use'!I88+Feedstock!H88</f>
        <v>0</v>
      </c>
      <c r="J88">
        <f>'Energy use'!J88+Feedstock!I88</f>
        <v>0</v>
      </c>
      <c r="K88">
        <f>'Energy use'!K88+Feedstock!J88</f>
        <v>0</v>
      </c>
      <c r="L88">
        <f>'Energy use'!L88+Feedstock!K88</f>
        <v>0</v>
      </c>
      <c r="M88">
        <f>'Energy use'!M88+Feedstock!L88</f>
        <v>0</v>
      </c>
      <c r="N88">
        <f>'Energy use'!N88+Feedstock!M88</f>
        <v>0</v>
      </c>
      <c r="O88">
        <f>'Energy use'!O88+Feedstock!N88</f>
        <v>0</v>
      </c>
      <c r="P88">
        <f>'Energy use'!P88+Feedstock!O88</f>
        <v>115892252823.33516</v>
      </c>
      <c r="Q88">
        <f>'Energy use'!Q88+Feedstock!P88</f>
        <v>0</v>
      </c>
      <c r="R88">
        <f>'Energy use'!R88+Feedstock!Q88</f>
        <v>20234267001.78017</v>
      </c>
      <c r="S88">
        <f>'Energy use'!S88+Feedstock!R88</f>
        <v>9366614495.9406605</v>
      </c>
      <c r="T88">
        <f>'Energy use'!T88+Feedstock!S88</f>
        <v>0</v>
      </c>
      <c r="U88">
        <f>'Energy use'!U88+Feedstock!T88</f>
        <v>0</v>
      </c>
      <c r="V88">
        <f>'Energy use'!V88+Feedstock!U88</f>
        <v>0</v>
      </c>
      <c r="W88">
        <f>'Energy use'!W88+Feedstock!V88</f>
        <v>0</v>
      </c>
      <c r="X88">
        <f>'Energy use'!X88+Feedstock!W88</f>
        <v>0</v>
      </c>
      <c r="Y88">
        <f>'Energy use'!Y88+Feedstock!X88</f>
        <v>0</v>
      </c>
      <c r="Z88">
        <f>'Energy use'!Z88+Feedstock!Y88</f>
        <v>0</v>
      </c>
      <c r="AA88">
        <f>'Energy use'!AA88+Feedstock!Z88</f>
        <v>0</v>
      </c>
      <c r="AB88">
        <f>'Energy use'!AB88+Feedstock!AA88</f>
        <v>0</v>
      </c>
      <c r="AC88">
        <f>'Energy use'!AC88+Feedstock!AB88</f>
        <v>0</v>
      </c>
      <c r="AD88">
        <f>'Energy use'!AD88+Feedstock!AC88</f>
        <v>0</v>
      </c>
      <c r="AE88">
        <f>'Energy use'!AE88+Feedstock!AD88</f>
        <v>2279542574148.3599</v>
      </c>
      <c r="AF88">
        <f>'Energy use'!AF88+Feedstock!AE88</f>
        <v>31106106847329.457</v>
      </c>
      <c r="AG88">
        <f>'Energy use'!AG88+Feedstock!AF88</f>
        <v>150570166775.33109</v>
      </c>
    </row>
    <row r="89" spans="1:33">
      <c r="A89" s="32" t="str">
        <f>VLOOKUP($C89,'Sector matching'!$B$1:$C$43,2,0)</f>
        <v>energy pipelines and gas processing 352T353</v>
      </c>
      <c r="B89" s="47" t="s">
        <v>184</v>
      </c>
      <c r="C89" s="38" t="s">
        <v>185</v>
      </c>
      <c r="D89">
        <f>'Energy use'!D89+Feedstock!C89</f>
        <v>163427478826.34064</v>
      </c>
      <c r="E89">
        <f>'Energy use'!E89+Feedstock!D89</f>
        <v>0</v>
      </c>
      <c r="F89">
        <f>'Energy use'!F89+Feedstock!E89</f>
        <v>0</v>
      </c>
      <c r="G89">
        <f>'Energy use'!G89+Feedstock!F89</f>
        <v>0</v>
      </c>
      <c r="H89">
        <f>'Energy use'!H89+Feedstock!G89</f>
        <v>0</v>
      </c>
      <c r="I89">
        <f>'Energy use'!I89+Feedstock!H89</f>
        <v>15274136597.584534</v>
      </c>
      <c r="J89">
        <f>'Energy use'!J89+Feedstock!I89</f>
        <v>0</v>
      </c>
      <c r="K89">
        <f>'Energy use'!K89+Feedstock!J89</f>
        <v>0</v>
      </c>
      <c r="L89">
        <f>'Energy use'!L89+Feedstock!K89</f>
        <v>0</v>
      </c>
      <c r="M89">
        <f>'Energy use'!M89+Feedstock!L89</f>
        <v>13862516202705.887</v>
      </c>
      <c r="N89">
        <f>'Energy use'!N89+Feedstock!M89</f>
        <v>0</v>
      </c>
      <c r="O89">
        <f>'Energy use'!O89+Feedstock!N89</f>
        <v>0</v>
      </c>
      <c r="P89">
        <f>'Energy use'!P89+Feedstock!O89</f>
        <v>44425363582.278542</v>
      </c>
      <c r="Q89">
        <f>'Energy use'!Q89+Feedstock!P89</f>
        <v>0</v>
      </c>
      <c r="R89">
        <f>'Energy use'!R89+Feedstock!Q89</f>
        <v>15175700251.335133</v>
      </c>
      <c r="S89">
        <f>'Energy use'!S89+Feedstock!R89</f>
        <v>0</v>
      </c>
      <c r="T89">
        <f>'Energy use'!T89+Feedstock!S89</f>
        <v>0</v>
      </c>
      <c r="U89">
        <f>'Energy use'!U89+Feedstock!T89</f>
        <v>0</v>
      </c>
      <c r="V89">
        <f>'Energy use'!V89+Feedstock!U89</f>
        <v>0</v>
      </c>
      <c r="W89">
        <f>'Energy use'!W89+Feedstock!V89</f>
        <v>0</v>
      </c>
      <c r="X89">
        <f>'Energy use'!X89+Feedstock!W89</f>
        <v>0</v>
      </c>
      <c r="Y89">
        <f>'Energy use'!Y89+Feedstock!X89</f>
        <v>0</v>
      </c>
      <c r="Z89">
        <f>'Energy use'!Z89+Feedstock!Y89</f>
        <v>787755300.26635289</v>
      </c>
      <c r="AA89">
        <f>'Energy use'!AA89+Feedstock!Z89</f>
        <v>0</v>
      </c>
      <c r="AB89">
        <f>'Energy use'!AB89+Feedstock!AA89</f>
        <v>571992927.21511424</v>
      </c>
      <c r="AC89">
        <f>'Energy use'!AC89+Feedstock!AB89</f>
        <v>93905846937.155807</v>
      </c>
      <c r="AD89">
        <f>'Energy use'!AD89+Feedstock!AC89</f>
        <v>11323052283.419106</v>
      </c>
      <c r="AE89">
        <f>'Energy use'!AE89+Feedstock!AD89</f>
        <v>523463393490.42041</v>
      </c>
      <c r="AF89">
        <f>'Energy use'!AF89+Feedstock!AE89</f>
        <v>525299205724.51221</v>
      </c>
      <c r="AG89">
        <f>'Energy use'!AG89+Feedstock!AF89</f>
        <v>0</v>
      </c>
    </row>
    <row r="90" spans="1:33">
      <c r="A90" s="32" t="str">
        <f>VLOOKUP($C90,'Sector matching'!$B$1:$C$43,2,0)</f>
        <v>water and waste 36T39</v>
      </c>
      <c r="B90" s="47" t="s">
        <v>186</v>
      </c>
      <c r="C90" s="39" t="s">
        <v>187</v>
      </c>
      <c r="D90">
        <f>'Energy use'!D90+Feedstock!C90</f>
        <v>24293273879.591187</v>
      </c>
      <c r="E90">
        <f>'Energy use'!E90+Feedstock!D90</f>
        <v>0</v>
      </c>
      <c r="F90">
        <f>'Energy use'!F90+Feedstock!E90</f>
        <v>0</v>
      </c>
      <c r="G90">
        <f>'Energy use'!G90+Feedstock!F90</f>
        <v>0</v>
      </c>
      <c r="H90">
        <f>'Energy use'!H90+Feedstock!G90</f>
        <v>0</v>
      </c>
      <c r="I90">
        <f>'Energy use'!I90+Feedstock!H90</f>
        <v>0</v>
      </c>
      <c r="J90">
        <f>'Energy use'!J90+Feedstock!I90</f>
        <v>0</v>
      </c>
      <c r="K90">
        <f>'Energy use'!K90+Feedstock!J90</f>
        <v>0</v>
      </c>
      <c r="L90">
        <f>'Energy use'!L90+Feedstock!K90</f>
        <v>0</v>
      </c>
      <c r="M90">
        <f>'Energy use'!M90+Feedstock!L90</f>
        <v>0</v>
      </c>
      <c r="N90">
        <f>'Energy use'!N90+Feedstock!M90</f>
        <v>0</v>
      </c>
      <c r="O90">
        <f>'Energy use'!O90+Feedstock!N90</f>
        <v>0</v>
      </c>
      <c r="P90">
        <f>'Energy use'!P90+Feedstock!O90</f>
        <v>21246913017.611454</v>
      </c>
      <c r="Q90">
        <f>'Energy use'!Q90+Feedstock!P90</f>
        <v>0</v>
      </c>
      <c r="R90">
        <f>'Energy use'!R90+Feedstock!Q90</f>
        <v>5058566750.4450369</v>
      </c>
      <c r="S90">
        <f>'Energy use'!S90+Feedstock!R90</f>
        <v>0</v>
      </c>
      <c r="T90">
        <f>'Energy use'!T90+Feedstock!S90</f>
        <v>0</v>
      </c>
      <c r="U90">
        <f>'Energy use'!U90+Feedstock!T90</f>
        <v>0</v>
      </c>
      <c r="V90">
        <f>'Energy use'!V90+Feedstock!U90</f>
        <v>0</v>
      </c>
      <c r="W90">
        <f>'Energy use'!W90+Feedstock!V90</f>
        <v>0</v>
      </c>
      <c r="X90">
        <f>'Energy use'!X90+Feedstock!W90</f>
        <v>0</v>
      </c>
      <c r="Y90">
        <f>'Energy use'!Y90+Feedstock!X90</f>
        <v>0</v>
      </c>
      <c r="Z90">
        <f>'Energy use'!Z90+Feedstock!Y90</f>
        <v>0</v>
      </c>
      <c r="AA90">
        <f>'Energy use'!AA90+Feedstock!Z90</f>
        <v>0</v>
      </c>
      <c r="AB90">
        <f>'Energy use'!AB90+Feedstock!AA90</f>
        <v>0</v>
      </c>
      <c r="AC90">
        <f>'Energy use'!AC90+Feedstock!AB90</f>
        <v>0</v>
      </c>
      <c r="AD90">
        <f>'Energy use'!AD90+Feedstock!AC90</f>
        <v>0</v>
      </c>
      <c r="AE90">
        <f>'Energy use'!AE90+Feedstock!AD90</f>
        <v>35037544870.40596</v>
      </c>
      <c r="AF90">
        <f>'Energy use'!AF90+Feedstock!AE90</f>
        <v>5183862067586.2803</v>
      </c>
      <c r="AG90">
        <f>'Energy use'!AG90+Feedstock!AF90</f>
        <v>0</v>
      </c>
    </row>
    <row r="91" spans="1:33">
      <c r="A91" s="32" t="str">
        <f>VLOOKUP($C91,'Sector matching'!$B$1:$C$43,2,0)</f>
        <v>construction 41T43</v>
      </c>
      <c r="B91" s="47" t="s">
        <v>265</v>
      </c>
      <c r="C91" s="40" t="s">
        <v>262</v>
      </c>
      <c r="D91">
        <f>'Energy use'!D91+Feedstock!C91</f>
        <v>295272709970.75653</v>
      </c>
      <c r="E91">
        <f>'Energy use'!E91+Feedstock!D91</f>
        <v>0</v>
      </c>
      <c r="F91">
        <f>'Energy use'!F91+Feedstock!E91</f>
        <v>0</v>
      </c>
      <c r="G91">
        <f>'Energy use'!G91+Feedstock!F91</f>
        <v>0</v>
      </c>
      <c r="H91">
        <f>'Energy use'!H91+Feedstock!G91</f>
        <v>0</v>
      </c>
      <c r="I91">
        <f>'Energy use'!I91+Feedstock!H91</f>
        <v>0</v>
      </c>
      <c r="J91">
        <f>'Energy use'!J91+Feedstock!I91</f>
        <v>0</v>
      </c>
      <c r="K91">
        <f>'Energy use'!K91+Feedstock!J91</f>
        <v>0</v>
      </c>
      <c r="L91">
        <f>'Energy use'!L91+Feedstock!K91</f>
        <v>0</v>
      </c>
      <c r="M91">
        <f>'Energy use'!M91+Feedstock!L91</f>
        <v>0</v>
      </c>
      <c r="N91">
        <f>'Energy use'!N91+Feedstock!M91</f>
        <v>0</v>
      </c>
      <c r="O91">
        <f>'Energy use'!O91+Feedstock!N91</f>
        <v>0</v>
      </c>
      <c r="P91">
        <f>'Energy use'!P91+Feedstock!O91</f>
        <v>10630174696439.057</v>
      </c>
      <c r="Q91">
        <f>'Energy use'!Q91+Feedstock!P91</f>
        <v>0</v>
      </c>
      <c r="R91">
        <f>'Energy use'!R91+Feedstock!Q91</f>
        <v>10712968417738.264</v>
      </c>
      <c r="S91">
        <f>'Energy use'!S91+Feedstock!R91</f>
        <v>2714923574898.9023</v>
      </c>
      <c r="T91">
        <f>'Energy use'!T91+Feedstock!S91</f>
        <v>0</v>
      </c>
      <c r="U91">
        <f>'Energy use'!U91+Feedstock!T91</f>
        <v>0</v>
      </c>
      <c r="V91">
        <f>'Energy use'!V91+Feedstock!U91</f>
        <v>0</v>
      </c>
      <c r="W91">
        <f>'Energy use'!W91+Feedstock!V91</f>
        <v>0</v>
      </c>
      <c r="X91">
        <f>'Energy use'!X91+Feedstock!W91</f>
        <v>3368883268122.7256</v>
      </c>
      <c r="Y91">
        <f>'Energy use'!Y91+Feedstock!X91</f>
        <v>0</v>
      </c>
      <c r="Z91">
        <f>'Energy use'!Z91+Feedstock!Y91</f>
        <v>1569497008144.166</v>
      </c>
      <c r="AA91">
        <f>'Energy use'!AA91+Feedstock!Z91</f>
        <v>0</v>
      </c>
      <c r="AB91">
        <f>'Energy use'!AB91+Feedstock!AA91</f>
        <v>0</v>
      </c>
      <c r="AC91">
        <f>'Energy use'!AC91+Feedstock!AB91</f>
        <v>371003582416.98767</v>
      </c>
      <c r="AD91">
        <f>'Energy use'!AD91+Feedstock!AC91</f>
        <v>0</v>
      </c>
      <c r="AE91">
        <f>'Energy use'!AE91+Feedstock!AD91</f>
        <v>51182124624.018723</v>
      </c>
      <c r="AF91">
        <f>'Energy use'!AF91+Feedstock!AE91</f>
        <v>16037065715525.867</v>
      </c>
      <c r="AG91">
        <f>'Energy use'!AG91+Feedstock!AF91</f>
        <v>0</v>
      </c>
    </row>
  </sheetData>
  <mergeCells count="1">
    <mergeCell ref="AI2:AS2"/>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2149D-CC1F-4212-B820-2CFF3392471D}">
  <dimension ref="A1:AQ28"/>
  <sheetViews>
    <sheetView zoomScale="85" zoomScaleNormal="85" workbookViewId="0">
      <selection activeCell="A4" sqref="A4:XFD4"/>
    </sheetView>
  </sheetViews>
  <sheetFormatPr defaultColWidth="8.875" defaultRowHeight="14.25"/>
  <cols>
    <col min="1" max="1" width="35.125" style="155" customWidth="1"/>
    <col min="2" max="34" width="15.75" style="224" customWidth="1"/>
    <col min="35" max="16384" width="8.875" style="224"/>
  </cols>
  <sheetData>
    <row r="1" spans="1:43" s="155" customFormat="1" ht="31.5" thickTop="1" thickBot="1">
      <c r="A1" s="261" t="s">
        <v>645</v>
      </c>
      <c r="B1" s="262" t="s">
        <v>524</v>
      </c>
      <c r="C1" s="262" t="s">
        <v>524</v>
      </c>
      <c r="D1" s="262" t="s">
        <v>524</v>
      </c>
      <c r="E1" s="262" t="s">
        <v>524</v>
      </c>
      <c r="F1" s="262" t="s">
        <v>524</v>
      </c>
      <c r="G1" s="262" t="s">
        <v>524</v>
      </c>
      <c r="H1" s="263" t="s">
        <v>540</v>
      </c>
      <c r="I1" s="263" t="s">
        <v>540</v>
      </c>
      <c r="J1" s="263" t="s">
        <v>540</v>
      </c>
      <c r="K1" s="263" t="s">
        <v>540</v>
      </c>
      <c r="L1" s="264" t="s">
        <v>535</v>
      </c>
      <c r="M1" s="265" t="s">
        <v>521</v>
      </c>
      <c r="N1" s="264" t="s">
        <v>535</v>
      </c>
      <c r="O1" s="264" t="s">
        <v>535</v>
      </c>
      <c r="P1" s="264" t="s">
        <v>535</v>
      </c>
      <c r="Q1" s="266" t="s">
        <v>529</v>
      </c>
      <c r="R1" s="263" t="s">
        <v>540</v>
      </c>
      <c r="S1" s="263" t="s">
        <v>540</v>
      </c>
      <c r="T1" s="266" t="s">
        <v>529</v>
      </c>
      <c r="U1" s="266" t="s">
        <v>529</v>
      </c>
      <c r="V1" s="266" t="s">
        <v>529</v>
      </c>
      <c r="W1" s="266" t="s">
        <v>529</v>
      </c>
      <c r="X1" s="263" t="s">
        <v>540</v>
      </c>
      <c r="Y1" s="263" t="s">
        <v>540</v>
      </c>
      <c r="Z1" s="266" t="s">
        <v>529</v>
      </c>
      <c r="AA1" s="415" t="s">
        <v>548</v>
      </c>
      <c r="AB1" s="415" t="s">
        <v>548</v>
      </c>
      <c r="AC1" s="267" t="s">
        <v>527</v>
      </c>
      <c r="AD1" s="268" t="s">
        <v>523</v>
      </c>
      <c r="AE1" s="269" t="s">
        <v>559</v>
      </c>
    </row>
    <row r="2" spans="1:43" s="155" customFormat="1" ht="74.25">
      <c r="A2" s="270" t="s">
        <v>616</v>
      </c>
      <c r="B2" s="7" t="s">
        <v>505</v>
      </c>
      <c r="C2" s="7" t="s">
        <v>66</v>
      </c>
      <c r="D2" s="7" t="s">
        <v>67</v>
      </c>
      <c r="E2" s="7" t="s">
        <v>68</v>
      </c>
      <c r="F2" s="7" t="s">
        <v>69</v>
      </c>
      <c r="G2" s="7" t="s">
        <v>70</v>
      </c>
      <c r="H2" s="7" t="s">
        <v>71</v>
      </c>
      <c r="I2" s="70" t="s">
        <v>72</v>
      </c>
      <c r="J2" s="70" t="s">
        <v>73</v>
      </c>
      <c r="K2" s="144" t="s">
        <v>74</v>
      </c>
      <c r="L2" s="7" t="s">
        <v>75</v>
      </c>
      <c r="M2" s="7" t="s">
        <v>77</v>
      </c>
      <c r="N2" s="7" t="s">
        <v>78</v>
      </c>
      <c r="O2" s="7" t="s">
        <v>79</v>
      </c>
      <c r="P2" s="7" t="s">
        <v>80</v>
      </c>
      <c r="Q2" s="7" t="s">
        <v>81</v>
      </c>
      <c r="R2" s="70" t="s">
        <v>82</v>
      </c>
      <c r="S2" s="70" t="s">
        <v>83</v>
      </c>
      <c r="T2" s="7" t="s">
        <v>84</v>
      </c>
      <c r="U2" s="8" t="s">
        <v>85</v>
      </c>
      <c r="V2" s="7" t="s">
        <v>86</v>
      </c>
      <c r="W2" s="7" t="s">
        <v>87</v>
      </c>
      <c r="X2" s="7" t="s">
        <v>88</v>
      </c>
      <c r="Y2" s="7" t="s">
        <v>89</v>
      </c>
      <c r="Z2" s="7" t="s">
        <v>90</v>
      </c>
      <c r="AA2" s="7" t="s">
        <v>91</v>
      </c>
      <c r="AB2" s="7" t="s">
        <v>92</v>
      </c>
      <c r="AC2" s="7" t="s">
        <v>93</v>
      </c>
      <c r="AD2" s="7" t="s">
        <v>94</v>
      </c>
      <c r="AE2" s="7" t="s">
        <v>95</v>
      </c>
      <c r="AG2" s="517" t="s">
        <v>252</v>
      </c>
      <c r="AH2" s="518"/>
      <c r="AI2" s="518"/>
      <c r="AJ2" s="518"/>
      <c r="AK2" s="518"/>
      <c r="AL2" s="518"/>
      <c r="AM2" s="518"/>
      <c r="AN2" s="518"/>
      <c r="AO2" s="518"/>
      <c r="AP2" s="518"/>
      <c r="AQ2" s="519"/>
    </row>
    <row r="3" spans="1:43">
      <c r="A3" s="271" t="s">
        <v>617</v>
      </c>
      <c r="B3" s="224">
        <f>SUMIFS('Final Energy use'!D$50:D$91,'Final Energy use'!$A$50:$A$91,'Total Energy Consumption'!$A$3)+SUMIFS(Transformation!C$18:C$25,Transformation!$A$18:$A$25,'Total Energy Consumption'!$A$3)</f>
        <v>59450881202.165741</v>
      </c>
      <c r="C3" s="260">
        <f>SUMIFS('Final Energy use'!E50:E91,'Final Energy use'!$A$50:$A$91,'Total Energy Consumption'!$A$3)+SUMIFS(Transformation!D18:D25,Transformation!$A$18:$A$25,'Total Energy Consumption'!$A$3)</f>
        <v>0</v>
      </c>
      <c r="D3" s="260">
        <f>SUMIFS('Final Energy use'!F50:F91,'Final Energy use'!$A$50:$A$91,'Total Energy Consumption'!$A$3)+SUMIFS(Transformation!E18:E25,Transformation!$A$18:$A$25,'Total Energy Consumption'!$A$3)</f>
        <v>0</v>
      </c>
      <c r="E3" s="260">
        <f>SUMIFS('Final Energy use'!G50:G91,'Final Energy use'!$A$50:$A$91,'Total Energy Consumption'!$A$3)+SUMIFS(Transformation!F18:F25,Transformation!$A$18:$A$25,'Total Energy Consumption'!$A$3)</f>
        <v>0</v>
      </c>
      <c r="F3" s="260">
        <f>SUMIFS('Final Energy use'!H50:H91,'Final Energy use'!$A$50:$A$91,'Total Energy Consumption'!$A$3)+SUMIFS(Transformation!G18:G25,Transformation!$A$18:$A$25,'Total Energy Consumption'!$A$3)</f>
        <v>0</v>
      </c>
      <c r="G3" s="260">
        <f>SUMIFS('Final Energy use'!I50:I91,'Final Energy use'!$A$50:$A$91,'Total Energy Consumption'!$A$3)+SUMIFS(Transformation!H18:H25,Transformation!$A$18:$A$25,'Total Energy Consumption'!$A$3)</f>
        <v>0</v>
      </c>
      <c r="H3" s="260">
        <f>SUMIFS('Final Energy use'!J50:J91,'Final Energy use'!$A$50:$A$91,'Total Energy Consumption'!$A$3)+SUMIFS(Transformation!I18:I25,Transformation!$A$18:$A$25,'Total Energy Consumption'!$A$3)</f>
        <v>0</v>
      </c>
      <c r="I3" s="260">
        <f>SUMIFS('Final Energy use'!K50:K91,'Final Energy use'!$A$50:$A$91,'Total Energy Consumption'!$A$3)+SUMIFS(Transformation!J18:J25,Transformation!$A$18:$A$25,'Total Energy Consumption'!$A$3)</f>
        <v>0</v>
      </c>
      <c r="J3" s="260">
        <f>SUMIFS('Final Energy use'!L50:L91,'Final Energy use'!$A$50:$A$91,'Total Energy Consumption'!$A$3)+SUMIFS(Transformation!K18:K25,Transformation!$A$18:$A$25,'Total Energy Consumption'!$A$3)</f>
        <v>0</v>
      </c>
      <c r="K3" s="260">
        <f>SUMIFS('Final Energy use'!M50:M91,'Final Energy use'!$A$50:$A$91,'Total Energy Consumption'!$A$3)+SUMIFS(Transformation!L18:L25,Transformation!$A$18:$A$25,'Total Energy Consumption'!$A$3)</f>
        <v>0</v>
      </c>
      <c r="L3" s="260">
        <f>SUMIFS('Final Energy use'!N50:N91,'Final Energy use'!$A$50:$A$91,'Total Energy Consumption'!$A$3)+SUMIFS(Transformation!M18:M25,Transformation!$A$18:$A$25,'Total Energy Consumption'!$A$3)</f>
        <v>0</v>
      </c>
      <c r="M3" s="260">
        <f>SUMIFS('Final Energy use'!O50:O91,'Final Energy use'!$A$50:$A$91,'Total Energy Consumption'!$A$3)+SUMIFS(Transformation!N18:N25,Transformation!$A$18:$A$25,'Total Energy Consumption'!$A$3)</f>
        <v>0</v>
      </c>
      <c r="N3" s="260">
        <f>SUMIFS('Final Energy use'!P50:P91,'Final Energy use'!$A$50:$A$91,'Total Energy Consumption'!$A$3)+SUMIFS(Transformation!O18:O25,Transformation!$A$18:$A$25,'Total Energy Consumption'!$A$3)</f>
        <v>1159358530640.8188</v>
      </c>
      <c r="O3" s="260">
        <f>SUMIFS('Final Energy use'!Q50:Q91,'Final Energy use'!$A$50:$A$91,'Total Energy Consumption'!$A$3)+SUMIFS(Transformation!P18:P25,Transformation!$A$18:$A$25,'Total Energy Consumption'!$A$3)</f>
        <v>0</v>
      </c>
      <c r="P3" s="260">
        <f>SUMIFS('Final Energy use'!R50:R91,'Final Energy use'!$A$50:$A$91,'Total Energy Consumption'!$A$3)+SUMIFS(Transformation!Q18:Q25,Transformation!$A$18:$A$25,'Total Energy Consumption'!$A$3)</f>
        <v>4366039958927.293</v>
      </c>
      <c r="Q3" s="260">
        <f>SUMIFS('Final Energy use'!S50:S91,'Final Energy use'!$A$50:$A$91,'Total Energy Consumption'!$A$3)+SUMIFS(Transformation!R18:R25,Transformation!$A$18:$A$25,'Total Energy Consumption'!$A$3)</f>
        <v>475607049617.32593</v>
      </c>
      <c r="R3" s="260">
        <f>SUMIFS('Final Energy use'!T50:T91,'Final Energy use'!$A$50:$A$91,'Total Energy Consumption'!$A$3)+SUMIFS(Transformation!S18:S25,Transformation!$A$18:$A$25,'Total Energy Consumption'!$A$3)</f>
        <v>0</v>
      </c>
      <c r="S3" s="260">
        <f>SUMIFS('Final Energy use'!U50:U91,'Final Energy use'!$A$50:$A$91,'Total Energy Consumption'!$A$3)+SUMIFS(Transformation!T18:T25,Transformation!$A$18:$A$25,'Total Energy Consumption'!$A$3)</f>
        <v>0</v>
      </c>
      <c r="T3" s="260">
        <f>SUMIFS('Final Energy use'!V50:V91,'Final Energy use'!$A$50:$A$91,'Total Energy Consumption'!$A$3)+SUMIFS(Transformation!U18:U25,Transformation!$A$18:$A$25,'Total Energy Consumption'!$A$3)</f>
        <v>0</v>
      </c>
      <c r="U3" s="260">
        <f>SUMIFS('Final Energy use'!W50:W91,'Final Energy use'!$A$50:$A$91,'Total Energy Consumption'!$A$3)+SUMIFS(Transformation!V18:V25,Transformation!$A$18:$A$25,'Total Energy Consumption'!$A$3)</f>
        <v>0</v>
      </c>
      <c r="V3" s="260">
        <f>SUMIFS('Final Energy use'!X50:X91,'Final Energy use'!$A$50:$A$91,'Total Energy Consumption'!$A$3)+SUMIFS(Transformation!W18:W25,Transformation!$A$18:$A$25,'Total Energy Consumption'!$A$3)</f>
        <v>0</v>
      </c>
      <c r="W3" s="260">
        <f>SUMIFS('Final Energy use'!Y50:Y91,'Final Energy use'!$A$50:$A$91,'Total Energy Consumption'!$A$3)+SUMIFS(Transformation!X18:X25,Transformation!$A$18:$A$25,'Total Energy Consumption'!$A$3)</f>
        <v>0</v>
      </c>
      <c r="X3" s="260">
        <f>SUMIFS('Final Energy use'!Z50:Z91,'Final Energy use'!$A$50:$A$91,'Total Energy Consumption'!$A$3)+SUMIFS(Transformation!Y18:Y25,Transformation!$A$18:$A$25,'Total Energy Consumption'!$A$3)</f>
        <v>285363092389.84839</v>
      </c>
      <c r="Y3" s="260">
        <f>SUMIFS('Final Energy use'!AA50:AA91,'Final Energy use'!$A$50:$A$91,'Total Energy Consumption'!$A$3)+SUMIFS(Transformation!Z18:Z25,Transformation!$A$18:$A$25,'Total Energy Consumption'!$A$3)</f>
        <v>0</v>
      </c>
      <c r="Z3" s="260">
        <f>SUMIFS('Final Energy use'!AB50:AB91,'Final Energy use'!$A$50:$A$91,'Total Energy Consumption'!$A$3)+SUMIFS(Transformation!AA18:AA25,Transformation!$A$18:$A$25,'Total Energy Consumption'!$A$3)</f>
        <v>0</v>
      </c>
      <c r="AA3" s="260">
        <f>SUMIFS('Final Energy use'!AC50:AC91,'Final Energy use'!$A$50:$A$91,'Total Energy Consumption'!$A$3)+SUMIFS(Transformation!AB18:AB25,Transformation!$A$18:$A$25,'Total Energy Consumption'!$A$3)</f>
        <v>404731180818.53204</v>
      </c>
      <c r="AB3" s="260">
        <f>SUMIFS('Final Energy use'!AD50:AD91,'Final Energy use'!$A$50:$A$91,'Total Energy Consumption'!$A$3)+SUMIFS(Transformation!AC18:AC25,Transformation!$A$18:$A$25,'Total Energy Consumption'!$A$3)</f>
        <v>0</v>
      </c>
      <c r="AC3" s="260">
        <f>SUMIFS('Final Energy use'!AE50:AE91,'Final Energy use'!$A$50:$A$91,'Total Energy Consumption'!$A$3)+SUMIFS(Transformation!AD18:AD25,Transformation!$A$18:$A$25,'Total Energy Consumption'!$A$3)</f>
        <v>0</v>
      </c>
      <c r="AD3" s="260">
        <f>SUMIFS('Final Energy use'!$AF50:$AF91,'Final Energy use'!$A$50:$A$91,'Total Energy Consumption'!$A$3)+SUMIFS(Transformation!AE18:AE25,Transformation!AC18:AC25,'Total Energy Consumption'!$A$3)</f>
        <v>370558582277.89557</v>
      </c>
      <c r="AE3" s="260">
        <f>SUMIFS('Final Energy use'!AG50:AG91,'Final Energy use'!AD50:AD91,'Total Energy Consumption'!$A$3)+SUMIFS(Transformation!AF18:AF25,Transformation!AD18:AD25,'Total Energy Consumption'!$A$3)</f>
        <v>0</v>
      </c>
    </row>
    <row r="4" spans="1:43">
      <c r="A4" s="272" t="s">
        <v>611</v>
      </c>
      <c r="B4" s="260">
        <f>SUMIFS('Final Energy use'!D$50:D$91,'Final Energy use'!$A$50:$A$91,'Total Energy Consumption'!$A$4)+SUMIFS(Transformation!C$18:C$25,Transformation!$A$18:$A$25,'Total Energy Consumption'!$A$4)</f>
        <v>0</v>
      </c>
      <c r="C4" s="260">
        <f>SUMIFS('Final Energy use'!E$50:E$91,'Final Energy use'!$A$50:$A$91,'Total Energy Consumption'!$A$4)+SUMIFS(Transformation!D$18:D$25,Transformation!$A$18:$A$25,'Total Energy Consumption'!$A$4)</f>
        <v>0</v>
      </c>
      <c r="D4" s="260">
        <f>SUMIFS('Final Energy use'!F$50:F$91,'Final Energy use'!$A$50:$A$91,'Total Energy Consumption'!$A$4)+SUMIFS(Transformation!E$18:E$25,Transformation!$A$18:$A$25,'Total Energy Consumption'!$A$4)</f>
        <v>0</v>
      </c>
      <c r="E4" s="260">
        <f>SUMIFS('Final Energy use'!G$50:G$91,'Final Energy use'!$A$50:$A$91,'Total Energy Consumption'!$A$4)+SUMIFS(Transformation!F$18:F$25,Transformation!$A$18:$A$25,'Total Energy Consumption'!$A$4)</f>
        <v>0</v>
      </c>
      <c r="F4" s="260">
        <f>SUMIFS('Final Energy use'!H$50:H$91,'Final Energy use'!$A$50:$A$91,'Total Energy Consumption'!$A$4)+SUMIFS(Transformation!G$18:G$25,Transformation!$A$18:$A$25,'Total Energy Consumption'!$A$4)</f>
        <v>0</v>
      </c>
      <c r="G4" s="260">
        <f>SUMIFS('Final Energy use'!I$50:I$91,'Final Energy use'!$A$50:$A$91,'Total Energy Consumption'!$A$4)+SUMIFS(Transformation!H$18:H$25,Transformation!$A$18:$A$25,'Total Energy Consumption'!$A$4)</f>
        <v>0</v>
      </c>
      <c r="H4" s="260">
        <f>SUMIFS('Final Energy use'!J$50:J$91,'Final Energy use'!$A$50:$A$91,'Total Energy Consumption'!$A$4)+SUMIFS(Transformation!I$18:I$25,Transformation!$A$18:$A$25,'Total Energy Consumption'!$A$4)</f>
        <v>0</v>
      </c>
      <c r="I4" s="260">
        <f>SUMIFS('Final Energy use'!K$50:K$91,'Final Energy use'!$A$50:$A$91,'Total Energy Consumption'!$A$4)+SUMIFS(Transformation!J$18:J$25,Transformation!$A$18:$A$25,'Total Energy Consumption'!$A$4)</f>
        <v>0</v>
      </c>
      <c r="J4" s="260">
        <f>SUMIFS('Final Energy use'!L$50:L$91,'Final Energy use'!$A$50:$A$91,'Total Energy Consumption'!$A$4)+SUMIFS(Transformation!K$18:K$25,Transformation!$A$18:$A$25,'Total Energy Consumption'!$A$4)</f>
        <v>0</v>
      </c>
      <c r="K4" s="260">
        <f>SUMIFS('Final Energy use'!M$50:M$91,'Final Energy use'!$A$50:$A$91,'Total Energy Consumption'!$A$4)+SUMIFS(Transformation!L$18:L$25,Transformation!$A$18:$A$25,'Total Energy Consumption'!$A$4)</f>
        <v>0</v>
      </c>
      <c r="L4" s="260">
        <f>SUMIFS('Final Energy use'!N$50:N$91,'Final Energy use'!$A$50:$A$91,'Total Energy Consumption'!$A$4)+SUMIFS(Transformation!M$18:M$25,Transformation!$A$18:$A$25,'Total Energy Consumption'!$A$4)</f>
        <v>0</v>
      </c>
      <c r="M4" s="260">
        <f>SUMIFS('Final Energy use'!O$50:O$91,'Final Energy use'!$A$50:$A$91,'Total Energy Consumption'!$A$4)+SUMIFS(Transformation!N$18:N$25,Transformation!$A$18:$A$25,'Total Energy Consumption'!$A$4)</f>
        <v>0</v>
      </c>
      <c r="N4" s="260">
        <f>SUMIFS('Final Energy use'!P$50:P$91,'Final Energy use'!$A$50:$A$91,'Total Energy Consumption'!$A$4)+SUMIFS(Transformation!O$18:O$25,Transformation!$A$18:$A$25,'Total Energy Consumption'!$A$4)</f>
        <v>0</v>
      </c>
      <c r="O4" s="260">
        <f>SUMIFS('Final Energy use'!Q$50:Q$91,'Final Energy use'!$A$50:$A$91,'Total Energy Consumption'!$A$4)+SUMIFS(Transformation!P$18:P$25,Transformation!$A$18:$A$25,'Total Energy Consumption'!$A$4)</f>
        <v>0</v>
      </c>
      <c r="P4" s="260">
        <f>SUMIFS('Final Energy use'!R$50:R$91,'Final Energy use'!$A$50:$A$91,'Total Energy Consumption'!$A$4)+SUMIFS(Transformation!Q$18:Q$25,Transformation!$A$18:$A$25,'Total Energy Consumption'!$A$4)</f>
        <v>0</v>
      </c>
      <c r="Q4" s="260">
        <f>SUMIFS('Final Energy use'!S$50:S$91,'Final Energy use'!$A$50:$A$91,'Total Energy Consumption'!$A$4)+SUMIFS(Transformation!R$18:R$25,Transformation!$A$18:$A$25,'Total Energy Consumption'!$A$4)</f>
        <v>0</v>
      </c>
      <c r="R4" s="260">
        <f>SUMIFS('Final Energy use'!T$50:T$91,'Final Energy use'!$A$50:$A$91,'Total Energy Consumption'!$A$4)+SUMIFS(Transformation!S$18:S$25,Transformation!$A$18:$A$25,'Total Energy Consumption'!$A$4)</f>
        <v>0</v>
      </c>
      <c r="S4" s="260">
        <f>SUMIFS('Final Energy use'!U$50:U$91,'Final Energy use'!$A$50:$A$91,'Total Energy Consumption'!$A$4)+SUMIFS(Transformation!T$18:T$25,Transformation!$A$18:$A$25,'Total Energy Consumption'!$A$4)</f>
        <v>0</v>
      </c>
      <c r="T4" s="260">
        <f>SUMIFS('Final Energy use'!V$50:V$91,'Final Energy use'!$A$50:$A$91,'Total Energy Consumption'!$A$4)+SUMIFS(Transformation!U$18:U$25,Transformation!$A$18:$A$25,'Total Energy Consumption'!$A$4)</f>
        <v>0</v>
      </c>
      <c r="U4" s="260">
        <f>SUMIFS('Final Energy use'!W$50:W$91,'Final Energy use'!$A$50:$A$91,'Total Energy Consumption'!$A$4)+SUMIFS(Transformation!V$18:V$25,Transformation!$A$18:$A$25,'Total Energy Consumption'!$A$4)</f>
        <v>0</v>
      </c>
      <c r="V4" s="260">
        <f>SUMIFS('Final Energy use'!X$50:X$91,'Final Energy use'!$A$50:$A$91,'Total Energy Consumption'!$A$4)+SUMIFS(Transformation!W$18:W$25,Transformation!$A$18:$A$25,'Total Energy Consumption'!$A$4)</f>
        <v>0</v>
      </c>
      <c r="W4" s="260">
        <f>SUMIFS('Final Energy use'!Y$50:Y$91,'Final Energy use'!$A$50:$A$91,'Total Energy Consumption'!$A$4)+SUMIFS(Transformation!X$18:X$25,Transformation!$A$18:$A$25,'Total Energy Consumption'!$A$4)</f>
        <v>0</v>
      </c>
      <c r="X4" s="260">
        <f>SUMIFS('Final Energy use'!Z$50:Z$91,'Final Energy use'!$A$50:$A$91,'Total Energy Consumption'!$A$4)+SUMIFS(Transformation!Y$18:Y$25,Transformation!$A$18:$A$25,'Total Energy Consumption'!$A$4)</f>
        <v>0</v>
      </c>
      <c r="Y4" s="260">
        <f>SUMIFS('Final Energy use'!AA$50:AA$91,'Final Energy use'!$A$50:$A$91,'Total Energy Consumption'!$A$4)+SUMIFS(Transformation!Z$18:Z$25,Transformation!$A$18:$A$25,'Total Energy Consumption'!$A$4)</f>
        <v>0</v>
      </c>
      <c r="Z4" s="260">
        <f>SUMIFS('Final Energy use'!AB$50:AB$91,'Final Energy use'!$A$50:$A$91,'Total Energy Consumption'!$A$4)+SUMIFS(Transformation!AA$18:AA$25,Transformation!$A$18:$A$25,'Total Energy Consumption'!$A$4)</f>
        <v>0</v>
      </c>
      <c r="AA4" s="260">
        <f>SUMIFS('Final Energy use'!AC$50:AC$91,'Final Energy use'!$A$50:$A$91,'Total Energy Consumption'!$A$4)+SUMIFS(Transformation!AB$18:AB$25,Transformation!$A$18:$A$25,'Total Energy Consumption'!$A$4)</f>
        <v>0</v>
      </c>
      <c r="AB4" s="260">
        <f>SUMIFS('Final Energy use'!AD$50:AD$91,'Final Energy use'!$A$50:$A$91,'Total Energy Consumption'!$A$4)+SUMIFS(Transformation!AC$18:AC$25,Transformation!$A$18:$A$25,'Total Energy Consumption'!$A$4)</f>
        <v>0</v>
      </c>
      <c r="AC4" s="260">
        <f>SUMIFS('Final Energy use'!AE$50:AE$91,'Final Energy use'!$A$50:$A$91,'Total Energy Consumption'!$A$4)+SUMIFS(Transformation!AD$18:AD$25,Transformation!$A$18:$A$25,'Total Energy Consumption'!$A$4)</f>
        <v>167768344686.24545</v>
      </c>
      <c r="AD4" s="260">
        <f>SUMIFS('Final Energy use'!AF$50:AF$91,'Final Energy use'!$A$50:$A$91,'Total Energy Consumption'!$A$4)+SUMIFS(Transformation!AE$18:AE$25,Transformation!$A$18:$A$25,'Total Energy Consumption'!$A$4)</f>
        <v>1398978073.0565119</v>
      </c>
      <c r="AE4" s="260">
        <f>SUMIFS('Final Energy use'!AG$50:AG$91,'Final Energy use'!$A$50:$A$91,'Total Energy Consumption'!$A$4)+SUMIFS(Transformation!AF$18:AF$25,Transformation!$A$18:$A$25,'Total Energy Consumption'!$A$4)</f>
        <v>0</v>
      </c>
    </row>
    <row r="5" spans="1:43">
      <c r="A5" s="272" t="s">
        <v>618</v>
      </c>
      <c r="B5" s="260">
        <f>SUMIFS('Final Energy use'!D$50:D$91,'Final Energy use'!$A$50:$A$91,'Total Energy Consumption'!$A$5)+SUMIFS(Transformation!C$18:C$25,Transformation!$A$18:$A$25,'Total Energy Consumption'!$A$5)</f>
        <v>0</v>
      </c>
      <c r="C5" s="260">
        <f>SUMIFS('Final Energy use'!E$50:E$91,'Final Energy use'!$A$50:$A$91,'Total Energy Consumption'!$A$5)+SUMIFS(Transformation!D$18:D$25,Transformation!$A$18:$A$25,'Total Energy Consumption'!$A$5)</f>
        <v>0</v>
      </c>
      <c r="D5" s="260">
        <f>SUMIFS('Final Energy use'!F$50:F$91,'Final Energy use'!$A$50:$A$91,'Total Energy Consumption'!$A$5)+SUMIFS(Transformation!E$18:E$25,Transformation!$A$18:$A$25,'Total Energy Consumption'!$A$5)</f>
        <v>0</v>
      </c>
      <c r="E5" s="260">
        <f>SUMIFS('Final Energy use'!G$50:G$91,'Final Energy use'!$A$50:$A$91,'Total Energy Consumption'!$A$5)+SUMIFS(Transformation!F$18:F$25,Transformation!$A$18:$A$25,'Total Energy Consumption'!$A$5)</f>
        <v>0</v>
      </c>
      <c r="F5" s="260">
        <f>SUMIFS('Final Energy use'!H$50:H$91,'Final Energy use'!$A$50:$A$91,'Total Energy Consumption'!$A$5)+SUMIFS(Transformation!G$18:G$25,Transformation!$A$18:$A$25,'Total Energy Consumption'!$A$5)</f>
        <v>0</v>
      </c>
      <c r="G5" s="260">
        <f>SUMIFS('Final Energy use'!I$50:I$91,'Final Energy use'!$A$50:$A$91,'Total Energy Consumption'!$A$5)+SUMIFS(Transformation!H$18:H$25,Transformation!$A$18:$A$25,'Total Energy Consumption'!$A$5)</f>
        <v>0</v>
      </c>
      <c r="H5" s="260">
        <f>SUMIFS('Final Energy use'!J$50:J$91,'Final Energy use'!$A$50:$A$91,'Total Energy Consumption'!$A$5)+SUMIFS(Transformation!I$18:I$25,Transformation!$A$18:$A$25,'Total Energy Consumption'!$A$5)</f>
        <v>0</v>
      </c>
      <c r="I5" s="260">
        <f>SUMIFS('Final Energy use'!K$50:K$91,'Final Energy use'!$A$50:$A$91,'Total Energy Consumption'!$A$5)+SUMIFS(Transformation!J$18:J$25,Transformation!$A$18:$A$25,'Total Energy Consumption'!$A$5)</f>
        <v>0</v>
      </c>
      <c r="J5" s="260">
        <f>SUMIFS('Final Energy use'!L$50:L$91,'Final Energy use'!$A$50:$A$91,'Total Energy Consumption'!$A$5)+SUMIFS(Transformation!K$18:K$25,Transformation!$A$18:$A$25,'Total Energy Consumption'!$A$5)</f>
        <v>0</v>
      </c>
      <c r="K5" s="260">
        <f>SUMIFS('Final Energy use'!M$50:M$91,'Final Energy use'!$A$50:$A$91,'Total Energy Consumption'!$A$5)+SUMIFS(Transformation!L$18:L$25,Transformation!$A$18:$A$25,'Total Energy Consumption'!$A$5)</f>
        <v>0</v>
      </c>
      <c r="L5" s="260">
        <f>SUMIFS('Final Energy use'!N$50:N$91,'Final Energy use'!$A$50:$A$91,'Total Energy Consumption'!$A$5)+SUMIFS(Transformation!M$18:M$25,Transformation!$A$18:$A$25,'Total Energy Consumption'!$A$5)</f>
        <v>0</v>
      </c>
      <c r="M5" s="260">
        <f>SUMIFS('Final Energy use'!O$50:O$91,'Final Energy use'!$A$50:$A$91,'Total Energy Consumption'!$A$5)+SUMIFS(Transformation!N$18:N$25,Transformation!$A$18:$A$25,'Total Energy Consumption'!$A$5)</f>
        <v>0</v>
      </c>
      <c r="N5" s="260">
        <f>SUMIFS('Final Energy use'!P$50:P$91,'Final Energy use'!$A$50:$A$91,'Total Energy Consumption'!$A$5)+SUMIFS(Transformation!O$18:O$25,Transformation!$A$18:$A$25,'Total Energy Consumption'!$A$5)</f>
        <v>0</v>
      </c>
      <c r="O5" s="260">
        <f>SUMIFS('Final Energy use'!Q$50:Q$91,'Final Energy use'!$A$50:$A$91,'Total Energy Consumption'!$A$5)+SUMIFS(Transformation!P$18:P$25,Transformation!$A$18:$A$25,'Total Energy Consumption'!$A$5)</f>
        <v>0</v>
      </c>
      <c r="P5" s="260">
        <f>SUMIFS('Final Energy use'!R$50:R$91,'Final Energy use'!$A$50:$A$91,'Total Energy Consumption'!$A$5)+SUMIFS(Transformation!Q$18:Q$25,Transformation!$A$18:$A$25,'Total Energy Consumption'!$A$5)</f>
        <v>0</v>
      </c>
      <c r="Q5" s="260">
        <f>SUMIFS('Final Energy use'!S$50:S$91,'Final Energy use'!$A$50:$A$91,'Total Energy Consumption'!$A$5)+SUMIFS(Transformation!R$18:R$25,Transformation!$A$18:$A$25,'Total Energy Consumption'!$A$5)</f>
        <v>0</v>
      </c>
      <c r="R5" s="260">
        <f>SUMIFS('Final Energy use'!T$50:T$91,'Final Energy use'!$A$50:$A$91,'Total Energy Consumption'!$A$5)+SUMIFS(Transformation!S$18:S$25,Transformation!$A$18:$A$25,'Total Energy Consumption'!$A$5)</f>
        <v>0</v>
      </c>
      <c r="S5" s="260">
        <f>SUMIFS('Final Energy use'!U$50:U$91,'Final Energy use'!$A$50:$A$91,'Total Energy Consumption'!$A$5)+SUMIFS(Transformation!T$18:T$25,Transformation!$A$18:$A$25,'Total Energy Consumption'!$A$5)</f>
        <v>0</v>
      </c>
      <c r="T5" s="260">
        <f>SUMIFS('Final Energy use'!V$50:V$91,'Final Energy use'!$A$50:$A$91,'Total Energy Consumption'!$A$5)+SUMIFS(Transformation!U$18:U$25,Transformation!$A$18:$A$25,'Total Energy Consumption'!$A$5)</f>
        <v>0</v>
      </c>
      <c r="U5" s="260">
        <f>SUMIFS('Final Energy use'!W$50:W$91,'Final Energy use'!$A$50:$A$91,'Total Energy Consumption'!$A$5)+SUMIFS(Transformation!V$18:V$25,Transformation!$A$18:$A$25,'Total Energy Consumption'!$A$5)</f>
        <v>0</v>
      </c>
      <c r="V5" s="260">
        <f>SUMIFS('Final Energy use'!X$50:X$91,'Final Energy use'!$A$50:$A$91,'Total Energy Consumption'!$A$5)+SUMIFS(Transformation!W$18:W$25,Transformation!$A$18:$A$25,'Total Energy Consumption'!$A$5)</f>
        <v>0</v>
      </c>
      <c r="W5" s="260">
        <f>SUMIFS('Final Energy use'!Y$50:Y$91,'Final Energy use'!$A$50:$A$91,'Total Energy Consumption'!$A$5)+SUMIFS(Transformation!X$18:X$25,Transformation!$A$18:$A$25,'Total Energy Consumption'!$A$5)</f>
        <v>0</v>
      </c>
      <c r="X5" s="260">
        <f>SUMIFS('Final Energy use'!Z$50:Z$91,'Final Energy use'!$A$50:$A$91,'Total Energy Consumption'!$A$5)+SUMIFS(Transformation!Y$18:Y$25,Transformation!$A$18:$A$25,'Total Energy Consumption'!$A$5)</f>
        <v>0</v>
      </c>
      <c r="Y5" s="260">
        <f>SUMIFS('Final Energy use'!AA$50:AA$91,'Final Energy use'!$A$50:$A$91,'Total Energy Consumption'!$A$5)+SUMIFS(Transformation!Z$18:Z$25,Transformation!$A$18:$A$25,'Total Energy Consumption'!$A$5)</f>
        <v>0</v>
      </c>
      <c r="Z5" s="260">
        <f>SUMIFS('Final Energy use'!AB$50:AB$91,'Final Energy use'!$A$50:$A$91,'Total Energy Consumption'!$A$5)+SUMIFS(Transformation!AA$18:AA$25,Transformation!$A$18:$A$25,'Total Energy Consumption'!$A$5)</f>
        <v>0</v>
      </c>
      <c r="AA5" s="260">
        <f>SUMIFS('Final Energy use'!AC$50:AC$91,'Final Energy use'!$A$50:$A$91,'Total Energy Consumption'!$A$5)+SUMIFS(Transformation!AB$18:AB$25,Transformation!$A$18:$A$25,'Total Energy Consumption'!$A$5)</f>
        <v>3625260526672.1353</v>
      </c>
      <c r="AB5" s="260">
        <f>SUMIFS('Final Energy use'!AD$50:AD$91,'Final Energy use'!$A$50:$A$91,'Total Energy Consumption'!$A$5)+SUMIFS(Transformation!AC$18:AC$25,Transformation!$A$18:$A$25,'Total Energy Consumption'!$A$5)</f>
        <v>0</v>
      </c>
      <c r="AC5" s="260">
        <f>SUMIFS('Final Energy use'!AE$50:AE$91,'Final Energy use'!$A$50:$A$91,'Total Energy Consumption'!$A$5)+SUMIFS(Transformation!AD$18:AD$25,Transformation!$A$18:$A$25,'Total Energy Consumption'!$A$5)</f>
        <v>660671979175.06506</v>
      </c>
      <c r="AD5" s="260">
        <f>SUMIFS('Final Energy use'!AF$50:AF$91,'Final Energy use'!$A$50:$A$91,'Total Energy Consumption'!$A$5)+SUMIFS(Transformation!AE$18:AE$25,Transformation!$A$18:$A$25,'Total Energy Consumption'!$A$5)</f>
        <v>1023642492.4803745</v>
      </c>
      <c r="AE5" s="260">
        <f>SUMIFS('Final Energy use'!AG$50:AG$91,'Final Energy use'!$A$50:$A$91,'Total Energy Consumption'!$A$5)+SUMIFS(Transformation!AF$18:AF$25,Transformation!$A$18:$A$25,'Total Energy Consumption'!$A$5)</f>
        <v>0</v>
      </c>
    </row>
    <row r="6" spans="1:43">
      <c r="A6" s="272" t="s">
        <v>619</v>
      </c>
      <c r="B6" s="260">
        <f>SUMIFS('Final Energy use'!D$50:D$91,'Final Energy use'!$A$50:$A$91,'Total Energy Consumption'!$A$6)+SUMIFS(Transformation!C$18:C$25,Transformation!$A$18:$A$25,'Total Energy Consumption'!$A$6)</f>
        <v>15431062051845.234</v>
      </c>
      <c r="C6" s="260">
        <f>SUMIFS('Final Energy use'!E$50:E$91,'Final Energy use'!$A$50:$A$91,'Total Energy Consumption'!$A$6)+SUMIFS(Transformation!D$18:D$25,Transformation!$A$18:$A$25,'Total Energy Consumption'!$A$6)</f>
        <v>0</v>
      </c>
      <c r="D6" s="260">
        <f>SUMIFS('Final Energy use'!F$50:F$91,'Final Energy use'!$A$50:$A$91,'Total Energy Consumption'!$A$6)+SUMIFS(Transformation!E$18:E$25,Transformation!$A$18:$A$25,'Total Energy Consumption'!$A$6)</f>
        <v>0</v>
      </c>
      <c r="E6" s="260">
        <f>SUMIFS('Final Energy use'!G$50:G$91,'Final Energy use'!$A$50:$A$91,'Total Energy Consumption'!$A$6)+SUMIFS(Transformation!F$18:F$25,Transformation!$A$18:$A$25,'Total Energy Consumption'!$A$6)</f>
        <v>0</v>
      </c>
      <c r="F6" s="260">
        <f>SUMIFS('Final Energy use'!H$50:H$91,'Final Energy use'!$A$50:$A$91,'Total Energy Consumption'!$A$6)+SUMIFS(Transformation!G$18:G$25,Transformation!$A$18:$A$25,'Total Energy Consumption'!$A$6)</f>
        <v>0</v>
      </c>
      <c r="G6" s="260">
        <f>SUMIFS('Final Energy use'!I$50:I$91,'Final Energy use'!$A$50:$A$91,'Total Energy Consumption'!$A$6)+SUMIFS(Transformation!H$18:H$25,Transformation!$A$18:$A$25,'Total Energy Consumption'!$A$6)</f>
        <v>0</v>
      </c>
      <c r="H6" s="260">
        <f>SUMIFS('Final Energy use'!J$50:J$91,'Final Energy use'!$A$50:$A$91,'Total Energy Consumption'!$A$6)+SUMIFS(Transformation!I$18:I$25,Transformation!$A$18:$A$25,'Total Energy Consumption'!$A$6)</f>
        <v>0</v>
      </c>
      <c r="I6" s="260">
        <f>SUMIFS('Final Energy use'!K$50:K$91,'Final Energy use'!$A$50:$A$91,'Total Energy Consumption'!$A$6)+SUMIFS(Transformation!J$18:J$25,Transformation!$A$18:$A$25,'Total Energy Consumption'!$A$6)</f>
        <v>0</v>
      </c>
      <c r="J6" s="260">
        <f>SUMIFS('Final Energy use'!L$50:L$91,'Final Energy use'!$A$50:$A$91,'Total Energy Consumption'!$A$6)+SUMIFS(Transformation!K$18:K$25,Transformation!$A$18:$A$25,'Total Energy Consumption'!$A$6)</f>
        <v>0</v>
      </c>
      <c r="K6" s="260">
        <f>SUMIFS('Final Energy use'!M$50:M$91,'Final Energy use'!$A$50:$A$91,'Total Energy Consumption'!$A$6)+SUMIFS(Transformation!L$18:L$25,Transformation!$A$18:$A$25,'Total Energy Consumption'!$A$6)</f>
        <v>0</v>
      </c>
      <c r="L6" s="260">
        <f>SUMIFS('Final Energy use'!N$50:N$91,'Final Energy use'!$A$50:$A$91,'Total Energy Consumption'!$A$6)+SUMIFS(Transformation!M$18:M$25,Transformation!$A$18:$A$25,'Total Energy Consumption'!$A$6)</f>
        <v>0</v>
      </c>
      <c r="M6" s="260">
        <f>SUMIFS('Final Energy use'!O$50:O$91,'Final Energy use'!$A$50:$A$91,'Total Energy Consumption'!$A$6)+SUMIFS(Transformation!N$18:N$25,Transformation!$A$18:$A$25,'Total Energy Consumption'!$A$6)</f>
        <v>0</v>
      </c>
      <c r="N6" s="260">
        <f>SUMIFS('Final Energy use'!P$50:P$91,'Final Energy use'!$A$50:$A$91,'Total Energy Consumption'!$A$6)+SUMIFS(Transformation!O$18:O$25,Transformation!$A$18:$A$25,'Total Energy Consumption'!$A$6)</f>
        <v>0</v>
      </c>
      <c r="O6" s="260">
        <f>SUMIFS('Final Energy use'!Q$50:Q$91,'Final Energy use'!$A$50:$A$91,'Total Energy Consumption'!$A$6)+SUMIFS(Transformation!P$18:P$25,Transformation!$A$18:$A$25,'Total Energy Consumption'!$A$6)</f>
        <v>0</v>
      </c>
      <c r="P6" s="260">
        <f>SUMIFS('Final Energy use'!R$50:R$91,'Final Energy use'!$A$50:$A$91,'Total Energy Consumption'!$A$6)+SUMIFS(Transformation!Q$18:Q$25,Transformation!$A$18:$A$25,'Total Energy Consumption'!$A$6)</f>
        <v>0</v>
      </c>
      <c r="Q6" s="260">
        <f>SUMIFS('Final Energy use'!S$50:S$91,'Final Energy use'!$A$50:$A$91,'Total Energy Consumption'!$A$6)+SUMIFS(Transformation!R$18:R$25,Transformation!$A$18:$A$25,'Total Energy Consumption'!$A$6)</f>
        <v>0</v>
      </c>
      <c r="R6" s="260">
        <f>SUMIFS('Final Energy use'!T$50:T$91,'Final Energy use'!$A$50:$A$91,'Total Energy Consumption'!$A$6)+SUMIFS(Transformation!S$18:S$25,Transformation!$A$18:$A$25,'Total Energy Consumption'!$A$6)</f>
        <v>0</v>
      </c>
      <c r="S6" s="260">
        <f>SUMIFS('Final Energy use'!U$50:U$91,'Final Energy use'!$A$50:$A$91,'Total Energy Consumption'!$A$6)+SUMIFS(Transformation!T$18:T$25,Transformation!$A$18:$A$25,'Total Energy Consumption'!$A$6)</f>
        <v>0</v>
      </c>
      <c r="T6" s="260">
        <f>SUMIFS('Final Energy use'!V$50:V$91,'Final Energy use'!$A$50:$A$91,'Total Energy Consumption'!$A$6)+SUMIFS(Transformation!U$18:U$25,Transformation!$A$18:$A$25,'Total Energy Consumption'!$A$6)</f>
        <v>143798074765.42593</v>
      </c>
      <c r="U6" s="260">
        <f>SUMIFS('Final Energy use'!W$50:W$91,'Final Energy use'!$A$50:$A$91,'Total Energy Consumption'!$A$6)+SUMIFS(Transformation!V$18:V$25,Transformation!$A$18:$A$25,'Total Energy Consumption'!$A$6)</f>
        <v>317491249396.89215</v>
      </c>
      <c r="V6" s="260">
        <f>SUMIFS('Final Energy use'!X$50:X$91,'Final Energy use'!$A$50:$A$91,'Total Energy Consumption'!$A$6)+SUMIFS(Transformation!W$18:W$25,Transformation!$A$18:$A$25,'Total Energy Consumption'!$A$6)</f>
        <v>7748888364535.3945</v>
      </c>
      <c r="W6" s="260">
        <f>SUMIFS('Final Energy use'!Y$50:Y$91,'Final Energy use'!$A$50:$A$91,'Total Energy Consumption'!$A$6)+SUMIFS(Transformation!X$18:X$25,Transformation!$A$18:$A$25,'Total Energy Consumption'!$A$6)</f>
        <v>12111965447.13723</v>
      </c>
      <c r="X6" s="260">
        <f>SUMIFS('Final Energy use'!Z$50:Z$91,'Final Energy use'!$A$50:$A$91,'Total Energy Consumption'!$A$6)+SUMIFS(Transformation!Y$18:Y$25,Transformation!$A$18:$A$25,'Total Energy Consumption'!$A$6)</f>
        <v>0</v>
      </c>
      <c r="Y6" s="260">
        <f>SUMIFS('Final Energy use'!AA$50:AA$91,'Final Energy use'!$A$50:$A$91,'Total Energy Consumption'!$A$6)+SUMIFS(Transformation!Z$18:Z$25,Transformation!$A$18:$A$25,'Total Energy Consumption'!$A$6)</f>
        <v>0</v>
      </c>
      <c r="Z6" s="260">
        <f>SUMIFS('Final Energy use'!AB$50:AB$91,'Final Energy use'!$A$50:$A$91,'Total Energy Consumption'!$A$6)+SUMIFS(Transformation!AA$18:AA$25,Transformation!$A$18:$A$25,'Total Energy Consumption'!$A$6)</f>
        <v>0</v>
      </c>
      <c r="AA6" s="260">
        <f>SUMIFS('Final Energy use'!AC$50:AC$91,'Final Energy use'!$A$50:$A$91,'Total Energy Consumption'!$A$6)+SUMIFS(Transformation!AB$18:AB$25,Transformation!$A$18:$A$25,'Total Energy Consumption'!$A$6)</f>
        <v>1012706861129.5934</v>
      </c>
      <c r="AB6" s="260">
        <f>SUMIFS('Final Energy use'!AD$50:AD$91,'Final Energy use'!$A$50:$A$91,'Total Energy Consumption'!$A$6)+SUMIFS(Transformation!AC$18:AC$25,Transformation!$A$18:$A$25,'Total Energy Consumption'!$A$6)</f>
        <v>0</v>
      </c>
      <c r="AC6" s="260">
        <f>SUMIFS('Final Energy use'!AE$50:AE$91,'Final Energy use'!$A$50:$A$91,'Total Energy Consumption'!$A$6)+SUMIFS(Transformation!AD$18:AD$25,Transformation!$A$18:$A$25,'Total Energy Consumption'!$A$6)</f>
        <v>573087629024.2627</v>
      </c>
      <c r="AD6" s="260">
        <f>SUMIFS('Final Energy use'!AF$50:AF$91,'Final Energy use'!$A$50:$A$91,'Total Energy Consumption'!$A$6)+SUMIFS(Transformation!AE$18:AE$25,Transformation!$A$18:$A$25,'Total Energy Consumption'!$A$6)</f>
        <v>37397072391.949684</v>
      </c>
      <c r="AE6" s="260">
        <f>SUMIFS('Final Energy use'!AG$50:AG$91,'Final Energy use'!$A$50:$A$91,'Total Energy Consumption'!$A$6)+SUMIFS(Transformation!AF$18:AF$25,Transformation!$A$18:$A$25,'Total Energy Consumption'!$A$6)</f>
        <v>0</v>
      </c>
    </row>
    <row r="7" spans="1:43">
      <c r="A7" s="272" t="s">
        <v>620</v>
      </c>
      <c r="B7" s="260">
        <f>SUMIFS('Final Energy use'!D$50:D$91,'Final Energy use'!$A$50:$A$91,'Total Energy Consumption'!$A$7)+SUMIFS(Transformation!C$18:C$25,Transformation!$A$18:$A$25,'Total Energy Consumption'!$A$7)</f>
        <v>0</v>
      </c>
      <c r="C7" s="260">
        <f>SUMIFS('Final Energy use'!E$50:E$91,'Final Energy use'!$A$50:$A$91,'Total Energy Consumption'!$A$7)+SUMIFS(Transformation!D$18:D$25,Transformation!$A$18:$A$25,'Total Energy Consumption'!$A$7)</f>
        <v>0</v>
      </c>
      <c r="D7" s="260">
        <f>SUMIFS('Final Energy use'!F$50:F$91,'Final Energy use'!$A$50:$A$91,'Total Energy Consumption'!$A$7)+SUMIFS(Transformation!E$18:E$25,Transformation!$A$18:$A$25,'Total Energy Consumption'!$A$7)</f>
        <v>0</v>
      </c>
      <c r="E7" s="260">
        <f>SUMIFS('Final Energy use'!G$50:G$91,'Final Energy use'!$A$50:$A$91,'Total Energy Consumption'!$A$7)+SUMIFS(Transformation!F$18:F$25,Transformation!$A$18:$A$25,'Total Energy Consumption'!$A$7)</f>
        <v>0</v>
      </c>
      <c r="F7" s="260">
        <f>SUMIFS('Final Energy use'!H$50:H$91,'Final Energy use'!$A$50:$A$91,'Total Energy Consumption'!$A$7)+SUMIFS(Transformation!G$18:G$25,Transformation!$A$18:$A$25,'Total Energy Consumption'!$A$7)</f>
        <v>0</v>
      </c>
      <c r="G7" s="260">
        <f>SUMIFS('Final Energy use'!I$50:I$91,'Final Energy use'!$A$50:$A$91,'Total Energy Consumption'!$A$7)+SUMIFS(Transformation!H$18:H$25,Transformation!$A$18:$A$25,'Total Energy Consumption'!$A$7)</f>
        <v>0</v>
      </c>
      <c r="H7" s="260">
        <f>SUMIFS('Final Energy use'!J$50:J$91,'Final Energy use'!$A$50:$A$91,'Total Energy Consumption'!$A$7)+SUMIFS(Transformation!I$18:I$25,Transformation!$A$18:$A$25,'Total Energy Consumption'!$A$7)</f>
        <v>0</v>
      </c>
      <c r="I7" s="260">
        <f>SUMIFS('Final Energy use'!K$50:K$91,'Final Energy use'!$A$50:$A$91,'Total Energy Consumption'!$A$7)+SUMIFS(Transformation!J$18:J$25,Transformation!$A$18:$A$25,'Total Energy Consumption'!$A$7)</f>
        <v>0</v>
      </c>
      <c r="J7" s="260">
        <f>SUMIFS('Final Energy use'!L$50:L$91,'Final Energy use'!$A$50:$A$91,'Total Energy Consumption'!$A$7)+SUMIFS(Transformation!K$18:K$25,Transformation!$A$18:$A$25,'Total Energy Consumption'!$A$7)</f>
        <v>0</v>
      </c>
      <c r="K7" s="260">
        <f>SUMIFS('Final Energy use'!M$50:M$91,'Final Energy use'!$A$50:$A$91,'Total Energy Consumption'!$A$7)+SUMIFS(Transformation!L$18:L$25,Transformation!$A$18:$A$25,'Total Energy Consumption'!$A$7)</f>
        <v>0</v>
      </c>
      <c r="L7" s="260">
        <f>SUMIFS('Final Energy use'!N$50:N$91,'Final Energy use'!$A$50:$A$91,'Total Energy Consumption'!$A$7)+SUMIFS(Transformation!M$18:M$25,Transformation!$A$18:$A$25,'Total Energy Consumption'!$A$7)</f>
        <v>0</v>
      </c>
      <c r="M7" s="260">
        <f>SUMIFS('Final Energy use'!O$50:O$91,'Final Energy use'!$A$50:$A$91,'Total Energy Consumption'!$A$7)+SUMIFS(Transformation!N$18:N$25,Transformation!$A$18:$A$25,'Total Energy Consumption'!$A$7)</f>
        <v>0</v>
      </c>
      <c r="N7" s="260">
        <f>SUMIFS('Final Energy use'!P$50:P$91,'Final Energy use'!$A$50:$A$91,'Total Energy Consumption'!$A$7)+SUMIFS(Transformation!O$18:O$25,Transformation!$A$18:$A$25,'Total Energy Consumption'!$A$7)</f>
        <v>0</v>
      </c>
      <c r="O7" s="260">
        <f>SUMIFS('Final Energy use'!Q$50:Q$91,'Final Energy use'!$A$50:$A$91,'Total Energy Consumption'!$A$7)+SUMIFS(Transformation!P$18:P$25,Transformation!$A$18:$A$25,'Total Energy Consumption'!$A$7)</f>
        <v>0</v>
      </c>
      <c r="P7" s="260">
        <f>SUMIFS('Final Energy use'!R$50:R$91,'Final Energy use'!$A$50:$A$91,'Total Energy Consumption'!$A$7)+SUMIFS(Transformation!Q$18:Q$25,Transformation!$A$18:$A$25,'Total Energy Consumption'!$A$7)</f>
        <v>0</v>
      </c>
      <c r="Q7" s="260">
        <f>SUMIFS('Final Energy use'!S$50:S$91,'Final Energy use'!$A$50:$A$91,'Total Energy Consumption'!$A$7)+SUMIFS(Transformation!R$18:R$25,Transformation!$A$18:$A$25,'Total Energy Consumption'!$A$7)</f>
        <v>0</v>
      </c>
      <c r="R7" s="260">
        <f>SUMIFS('Final Energy use'!T$50:T$91,'Final Energy use'!$A$50:$A$91,'Total Energy Consumption'!$A$7)+SUMIFS(Transformation!S$18:S$25,Transformation!$A$18:$A$25,'Total Energy Consumption'!$A$7)</f>
        <v>0</v>
      </c>
      <c r="S7" s="260">
        <f>SUMIFS('Final Energy use'!U$50:U$91,'Final Energy use'!$A$50:$A$91,'Total Energy Consumption'!$A$7)+SUMIFS(Transformation!T$18:T$25,Transformation!$A$18:$A$25,'Total Energy Consumption'!$A$7)</f>
        <v>0</v>
      </c>
      <c r="T7" s="260">
        <f>SUMIFS('Final Energy use'!V$50:V$91,'Final Energy use'!$A$50:$A$91,'Total Energy Consumption'!$A$7)+SUMIFS(Transformation!U$18:U$25,Transformation!$A$18:$A$25,'Total Energy Consumption'!$A$7)</f>
        <v>0</v>
      </c>
      <c r="U7" s="260">
        <f>SUMIFS('Final Energy use'!W$50:W$91,'Final Energy use'!$A$50:$A$91,'Total Energy Consumption'!$A$7)+SUMIFS(Transformation!V$18:V$25,Transformation!$A$18:$A$25,'Total Energy Consumption'!$A$7)</f>
        <v>0</v>
      </c>
      <c r="V7" s="260">
        <f>SUMIFS('Final Energy use'!X$50:X$91,'Final Energy use'!$A$50:$A$91,'Total Energy Consumption'!$A$7)+SUMIFS(Transformation!W$18:W$25,Transformation!$A$18:$A$25,'Total Energy Consumption'!$A$7)</f>
        <v>0</v>
      </c>
      <c r="W7" s="260">
        <f>SUMIFS('Final Energy use'!Y$50:Y$91,'Final Energy use'!$A$50:$A$91,'Total Energy Consumption'!$A$7)+SUMIFS(Transformation!X$18:X$25,Transformation!$A$18:$A$25,'Total Energy Consumption'!$A$7)</f>
        <v>0</v>
      </c>
      <c r="X7" s="260">
        <f>SUMIFS('Final Energy use'!Z$50:Z$91,'Final Energy use'!$A$50:$A$91,'Total Energy Consumption'!$A$7)+SUMIFS(Transformation!Y$18:Y$25,Transformation!$A$18:$A$25,'Total Energy Consumption'!$A$7)</f>
        <v>0</v>
      </c>
      <c r="Y7" s="260">
        <f>SUMIFS('Final Energy use'!AA$50:AA$91,'Final Energy use'!$A$50:$A$91,'Total Energy Consumption'!$A$7)+SUMIFS(Transformation!Z$18:Z$25,Transformation!$A$18:$A$25,'Total Energy Consumption'!$A$7)</f>
        <v>0</v>
      </c>
      <c r="Z7" s="260">
        <f>SUMIFS('Final Energy use'!AB$50:AB$91,'Final Energy use'!$A$50:$A$91,'Total Energy Consumption'!$A$7)+SUMIFS(Transformation!AA$18:AA$25,Transformation!$A$18:$A$25,'Total Energy Consumption'!$A$7)</f>
        <v>0</v>
      </c>
      <c r="AA7" s="260">
        <f>SUMIFS('Final Energy use'!AC$50:AC$91,'Final Energy use'!$A$50:$A$91,'Total Energy Consumption'!$A$7)+SUMIFS(Transformation!AB$18:AB$25,Transformation!$A$18:$A$25,'Total Energy Consumption'!$A$7)</f>
        <v>0</v>
      </c>
      <c r="AB7" s="260">
        <f>SUMIFS('Final Energy use'!AD$50:AD$91,'Final Energy use'!$A$50:$A$91,'Total Energy Consumption'!$A$7)+SUMIFS(Transformation!AC$18:AC$25,Transformation!$A$18:$A$25,'Total Energy Consumption'!$A$7)</f>
        <v>0</v>
      </c>
      <c r="AC7" s="260">
        <f>SUMIFS('Final Energy use'!AE$50:AE$91,'Final Energy use'!$A$50:$A$91,'Total Energy Consumption'!$A$7)+SUMIFS(Transformation!AD$18:AD$25,Transformation!$A$18:$A$25,'Total Energy Consumption'!$A$7)</f>
        <v>0</v>
      </c>
      <c r="AD7" s="260">
        <f>SUMIFS('Final Energy use'!AF$50:AF$91,'Final Energy use'!$A$50:$A$91,'Total Energy Consumption'!$A$7)+SUMIFS(Transformation!AE$18:AE$25,Transformation!$A$18:$A$25,'Total Energy Consumption'!$A$7)</f>
        <v>102261884998.78941</v>
      </c>
      <c r="AE7" s="260">
        <f>SUMIFS('Final Energy use'!AG$50:AG$91,'Final Energy use'!$A$50:$A$91,'Total Energy Consumption'!$A$7)+SUMIFS(Transformation!AF$18:AF$25,Transformation!$A$18:$A$25,'Total Energy Consumption'!$A$7)</f>
        <v>0</v>
      </c>
    </row>
    <row r="8" spans="1:43">
      <c r="A8" s="272" t="s">
        <v>621</v>
      </c>
      <c r="B8" s="260">
        <f>SUMIFS('Final Energy use'!D$50:D$91,'Final Energy use'!$A$50:$A$91,'Total Energy Consumption'!$A$8)+SUMIFS(Transformation!C$18:C$25,Transformation!$A$18:$A$25,'Total Energy Consumption'!$A$8)</f>
        <v>1752796518403.2334</v>
      </c>
      <c r="C8" s="260">
        <f>SUMIFS('Final Energy use'!E$50:E$91,'Final Energy use'!$A$50:$A$91,'Total Energy Consumption'!$A$8)+SUMIFS(Transformation!D$18:D$25,Transformation!$A$18:$A$25,'Total Energy Consumption'!$A$8)</f>
        <v>0</v>
      </c>
      <c r="D8" s="260">
        <f>SUMIFS('Final Energy use'!F$50:F$91,'Final Energy use'!$A$50:$A$91,'Total Energy Consumption'!$A$8)+SUMIFS(Transformation!E$18:E$25,Transformation!$A$18:$A$25,'Total Energy Consumption'!$A$8)</f>
        <v>0</v>
      </c>
      <c r="E8" s="260">
        <f>SUMIFS('Final Energy use'!G$50:G$91,'Final Energy use'!$A$50:$A$91,'Total Energy Consumption'!$A$8)+SUMIFS(Transformation!F$18:F$25,Transformation!$A$18:$A$25,'Total Energy Consumption'!$A$8)</f>
        <v>0</v>
      </c>
      <c r="F8" s="260">
        <f>SUMIFS('Final Energy use'!H$50:H$91,'Final Energy use'!$A$50:$A$91,'Total Energy Consumption'!$A$8)+SUMIFS(Transformation!G$18:G$25,Transformation!$A$18:$A$25,'Total Energy Consumption'!$A$8)</f>
        <v>0</v>
      </c>
      <c r="G8" s="260">
        <f>SUMIFS('Final Energy use'!I$50:I$91,'Final Energy use'!$A$50:$A$91,'Total Energy Consumption'!$A$8)+SUMIFS(Transformation!H$18:H$25,Transformation!$A$18:$A$25,'Total Energy Consumption'!$A$8)</f>
        <v>0</v>
      </c>
      <c r="H8" s="260">
        <f>SUMIFS('Final Energy use'!J$50:J$91,'Final Energy use'!$A$50:$A$91,'Total Energy Consumption'!$A$8)+SUMIFS(Transformation!I$18:I$25,Transformation!$A$18:$A$25,'Total Energy Consumption'!$A$8)</f>
        <v>0</v>
      </c>
      <c r="I8" s="260">
        <f>SUMIFS('Final Energy use'!K$50:K$91,'Final Energy use'!$A$50:$A$91,'Total Energy Consumption'!$A$8)+SUMIFS(Transformation!J$18:J$25,Transformation!$A$18:$A$25,'Total Energy Consumption'!$A$8)</f>
        <v>0</v>
      </c>
      <c r="J8" s="260">
        <f>SUMIFS('Final Energy use'!L$50:L$91,'Final Energy use'!$A$50:$A$91,'Total Energy Consumption'!$A$8)+SUMIFS(Transformation!K$18:K$25,Transformation!$A$18:$A$25,'Total Energy Consumption'!$A$8)</f>
        <v>0</v>
      </c>
      <c r="K8" s="260">
        <f>SUMIFS('Final Energy use'!M$50:M$91,'Final Energy use'!$A$50:$A$91,'Total Energy Consumption'!$A$8)+SUMIFS(Transformation!L$18:L$25,Transformation!$A$18:$A$25,'Total Energy Consumption'!$A$8)</f>
        <v>1058942209928.9196</v>
      </c>
      <c r="L8" s="260">
        <f>SUMIFS('Final Energy use'!N$50:N$91,'Final Energy use'!$A$50:$A$91,'Total Energy Consumption'!$A$8)+SUMIFS(Transformation!M$18:M$25,Transformation!$A$18:$A$25,'Total Energy Consumption'!$A$8)</f>
        <v>0</v>
      </c>
      <c r="M8" s="260">
        <f>SUMIFS('Final Energy use'!O$50:O$91,'Final Energy use'!$A$50:$A$91,'Total Energy Consumption'!$A$8)+SUMIFS(Transformation!N$18:N$25,Transformation!$A$18:$A$25,'Total Energy Consumption'!$A$8)</f>
        <v>0</v>
      </c>
      <c r="N8" s="260">
        <f>SUMIFS('Final Energy use'!P$50:P$91,'Final Energy use'!$A$50:$A$91,'Total Energy Consumption'!$A$8)+SUMIFS(Transformation!O$18:O$25,Transformation!$A$18:$A$25,'Total Energy Consumption'!$A$8)</f>
        <v>200879904893.78085</v>
      </c>
      <c r="O8" s="260">
        <f>SUMIFS('Final Energy use'!Q$50:Q$91,'Final Energy use'!$A$50:$A$91,'Total Energy Consumption'!$A$8)+SUMIFS(Transformation!P$18:P$25,Transformation!$A$18:$A$25,'Total Energy Consumption'!$A$8)</f>
        <v>0</v>
      </c>
      <c r="P8" s="260">
        <f>SUMIFS('Final Energy use'!R$50:R$91,'Final Energy use'!$A$50:$A$91,'Total Energy Consumption'!$A$8)+SUMIFS(Transformation!Q$18:Q$25,Transformation!$A$18:$A$25,'Total Energy Consumption'!$A$8)</f>
        <v>865014914326.10352</v>
      </c>
      <c r="Q8" s="260">
        <f>SUMIFS('Final Energy use'!S$50:S$91,'Final Energy use'!$A$50:$A$91,'Total Energy Consumption'!$A$8)+SUMIFS(Transformation!R$18:R$25,Transformation!$A$18:$A$25,'Total Energy Consumption'!$A$8)</f>
        <v>58541340599.629135</v>
      </c>
      <c r="R8" s="260">
        <f>SUMIFS('Final Energy use'!T$50:T$91,'Final Energy use'!$A$50:$A$91,'Total Energy Consumption'!$A$8)+SUMIFS(Transformation!S$18:S$25,Transformation!$A$18:$A$25,'Total Energy Consumption'!$A$8)</f>
        <v>0</v>
      </c>
      <c r="S8" s="260">
        <f>SUMIFS('Final Energy use'!U$50:U$91,'Final Energy use'!$A$50:$A$91,'Total Energy Consumption'!$A$8)+SUMIFS(Transformation!T$18:T$25,Transformation!$A$18:$A$25,'Total Energy Consumption'!$A$8)</f>
        <v>0</v>
      </c>
      <c r="T8" s="260">
        <f>SUMIFS('Final Energy use'!V$50:V$91,'Final Energy use'!$A$50:$A$91,'Total Energy Consumption'!$A$8)+SUMIFS(Transformation!U$18:U$25,Transformation!$A$18:$A$25,'Total Energy Consumption'!$A$8)</f>
        <v>0</v>
      </c>
      <c r="U8" s="260">
        <f>SUMIFS('Final Energy use'!W$50:W$91,'Final Energy use'!$A$50:$A$91,'Total Energy Consumption'!$A$8)+SUMIFS(Transformation!V$18:V$25,Transformation!$A$18:$A$25,'Total Energy Consumption'!$A$8)</f>
        <v>0</v>
      </c>
      <c r="V8" s="260">
        <f>SUMIFS('Final Energy use'!X$50:X$91,'Final Energy use'!$A$50:$A$91,'Total Energy Consumption'!$A$8)+SUMIFS(Transformation!W$18:W$25,Transformation!$A$18:$A$25,'Total Energy Consumption'!$A$8)</f>
        <v>0</v>
      </c>
      <c r="W8" s="260">
        <f>SUMIFS('Final Energy use'!Y$50:Y$91,'Final Energy use'!$A$50:$A$91,'Total Energy Consumption'!$A$8)+SUMIFS(Transformation!X$18:X$25,Transformation!$A$18:$A$25,'Total Energy Consumption'!$A$8)</f>
        <v>0</v>
      </c>
      <c r="X8" s="260">
        <f>SUMIFS('Final Energy use'!Z$50:Z$91,'Final Energy use'!$A$50:$A$91,'Total Energy Consumption'!$A$8)+SUMIFS(Transformation!Y$18:Y$25,Transformation!$A$18:$A$25,'Total Energy Consumption'!$A$8)</f>
        <v>53567360418.11203</v>
      </c>
      <c r="Y8" s="260">
        <f>SUMIFS('Final Energy use'!AA$50:AA$91,'Final Energy use'!$A$50:$A$91,'Total Energy Consumption'!$A$8)+SUMIFS(Transformation!Z$18:Z$25,Transformation!$A$18:$A$25,'Total Energy Consumption'!$A$8)</f>
        <v>0</v>
      </c>
      <c r="Z8" s="260">
        <f>SUMIFS('Final Energy use'!AB$50:AB$91,'Final Energy use'!$A$50:$A$91,'Total Energy Consumption'!$A$8)+SUMIFS(Transformation!AA$18:AA$25,Transformation!$A$18:$A$25,'Total Energy Consumption'!$A$8)</f>
        <v>4003950490.5058041</v>
      </c>
      <c r="AA8" s="260">
        <f>SUMIFS('Final Energy use'!AC$50:AC$91,'Final Energy use'!$A$50:$A$91,'Total Energy Consumption'!$A$8)+SUMIFS(Transformation!AB$18:AB$25,Transformation!$A$18:$A$25,'Total Energy Consumption'!$A$8)</f>
        <v>3474516336674.7568</v>
      </c>
      <c r="AB8" s="260">
        <f>SUMIFS('Final Energy use'!AD$50:AD$91,'Final Energy use'!$A$50:$A$91,'Total Energy Consumption'!$A$8)+SUMIFS(Transformation!AC$18:AC$25,Transformation!$A$18:$A$25,'Total Energy Consumption'!$A$8)</f>
        <v>418952934486.50604</v>
      </c>
      <c r="AC8" s="260">
        <f>SUMIFS('Final Energy use'!AE$50:AE$91,'Final Energy use'!$A$50:$A$91,'Total Energy Consumption'!$A$8)+SUMIFS(Transformation!AD$18:AD$25,Transformation!$A$18:$A$25,'Total Energy Consumption'!$A$8)</f>
        <v>4906350164756.2783</v>
      </c>
      <c r="AD8" s="260">
        <f>SUMIFS('Final Energy use'!AF$50:AF$91,'Final Energy use'!$A$50:$A$91,'Total Energy Consumption'!$A$8)+SUMIFS(Transformation!AE$18:AE$25,Transformation!$A$18:$A$25,'Total Energy Consumption'!$A$8)</f>
        <v>6174850364556.5303</v>
      </c>
      <c r="AE8" s="260">
        <f>SUMIFS('Final Energy use'!AG$50:AG$91,'Final Energy use'!$A$50:$A$91,'Total Energy Consumption'!$A$8)+SUMIFS(Transformation!AF$18:AF$25,Transformation!$A$18:$A$25,'Total Energy Consumption'!$A$8)</f>
        <v>0</v>
      </c>
    </row>
    <row r="9" spans="1:43">
      <c r="A9" s="272" t="s">
        <v>622</v>
      </c>
      <c r="B9" s="260">
        <f>SUMIFS('Final Energy use'!D$50:D$91,'Final Energy use'!$A$50:$A$91,'Total Energy Consumption'!$A$9)+SUMIFS(Transformation!C$18:C$25,Transformation!$A$18:$A$25,'Total Energy Consumption'!$A$9)</f>
        <v>3696994588585.0713</v>
      </c>
      <c r="C9" s="260">
        <f>SUMIFS('Final Energy use'!E$50:E$91,'Final Energy use'!$A$50:$A$91,'Total Energy Consumption'!$A$9)+SUMIFS(Transformation!D$18:D$25,Transformation!$A$18:$A$25,'Total Energy Consumption'!$A$9)</f>
        <v>0</v>
      </c>
      <c r="D9" s="260">
        <f>SUMIFS('Final Energy use'!F$50:F$91,'Final Energy use'!$A$50:$A$91,'Total Energy Consumption'!$A$9)+SUMIFS(Transformation!E$18:E$25,Transformation!$A$18:$A$25,'Total Energy Consumption'!$A$9)</f>
        <v>0</v>
      </c>
      <c r="E9" s="260">
        <f>SUMIFS('Final Energy use'!G$50:G$91,'Final Energy use'!$A$50:$A$91,'Total Energy Consumption'!$A$9)+SUMIFS(Transformation!F$18:F$25,Transformation!$A$18:$A$25,'Total Energy Consumption'!$A$9)</f>
        <v>0</v>
      </c>
      <c r="F9" s="260">
        <f>SUMIFS('Final Energy use'!H$50:H$91,'Final Energy use'!$A$50:$A$91,'Total Energy Consumption'!$A$9)+SUMIFS(Transformation!G$18:G$25,Transformation!$A$18:$A$25,'Total Energy Consumption'!$A$9)</f>
        <v>0</v>
      </c>
      <c r="G9" s="260">
        <f>SUMIFS('Final Energy use'!I$50:I$91,'Final Energy use'!$A$50:$A$91,'Total Energy Consumption'!$A$9)+SUMIFS(Transformation!H$18:H$25,Transformation!$A$18:$A$25,'Total Energy Consumption'!$A$9)</f>
        <v>0</v>
      </c>
      <c r="H9" s="260">
        <f>SUMIFS('Final Energy use'!J$50:J$91,'Final Energy use'!$A$50:$A$91,'Total Energy Consumption'!$A$9)+SUMIFS(Transformation!I$18:I$25,Transformation!$A$18:$A$25,'Total Energy Consumption'!$A$9)</f>
        <v>0</v>
      </c>
      <c r="I9" s="260">
        <f>SUMIFS('Final Energy use'!K$50:K$91,'Final Energy use'!$A$50:$A$91,'Total Energy Consumption'!$A$9)+SUMIFS(Transformation!J$18:J$25,Transformation!$A$18:$A$25,'Total Energy Consumption'!$A$9)</f>
        <v>0</v>
      </c>
      <c r="J9" s="260">
        <f>SUMIFS('Final Energy use'!L$50:L$91,'Final Energy use'!$A$50:$A$91,'Total Energy Consumption'!$A$9)+SUMIFS(Transformation!K$18:K$25,Transformation!$A$18:$A$25,'Total Energy Consumption'!$A$9)</f>
        <v>0</v>
      </c>
      <c r="K9" s="260">
        <f>SUMIFS('Final Energy use'!M$50:M$91,'Final Energy use'!$A$50:$A$91,'Total Energy Consumption'!$A$9)+SUMIFS(Transformation!L$18:L$25,Transformation!$A$18:$A$25,'Total Energy Consumption'!$A$9)</f>
        <v>192534947259.80386</v>
      </c>
      <c r="L9" s="260">
        <f>SUMIFS('Final Energy use'!N$50:N$91,'Final Energy use'!$A$50:$A$91,'Total Energy Consumption'!$A$9)+SUMIFS(Transformation!M$18:M$25,Transformation!$A$18:$A$25,'Total Energy Consumption'!$A$9)</f>
        <v>0</v>
      </c>
      <c r="M9" s="260">
        <f>SUMIFS('Final Energy use'!O$50:O$91,'Final Energy use'!$A$50:$A$91,'Total Energy Consumption'!$A$9)+SUMIFS(Transformation!N$18:N$25,Transformation!$A$18:$A$25,'Total Energy Consumption'!$A$9)</f>
        <v>0</v>
      </c>
      <c r="N9" s="260">
        <f>SUMIFS('Final Energy use'!P$50:P$91,'Final Energy use'!$A$50:$A$91,'Total Energy Consumption'!$A$9)+SUMIFS(Transformation!O$18:O$25,Transformation!$A$18:$A$25,'Total Energy Consumption'!$A$9)</f>
        <v>876918046363.23743</v>
      </c>
      <c r="O9" s="260">
        <f>SUMIFS('Final Energy use'!Q$50:Q$91,'Final Energy use'!$A$50:$A$91,'Total Energy Consumption'!$A$9)+SUMIFS(Transformation!P$18:P$25,Transformation!$A$18:$A$25,'Total Energy Consumption'!$A$9)</f>
        <v>2081146216.2842584</v>
      </c>
      <c r="P9" s="260">
        <f>SUMIFS('Final Energy use'!R$50:R$91,'Final Energy use'!$A$50:$A$91,'Total Energy Consumption'!$A$9)+SUMIFS(Transformation!Q$18:Q$25,Transformation!$A$18:$A$25,'Total Energy Consumption'!$A$9)</f>
        <v>1008340972255.3796</v>
      </c>
      <c r="Q9" s="260">
        <f>SUMIFS('Final Energy use'!S$50:S$91,'Final Energy use'!$A$50:$A$91,'Total Energy Consumption'!$A$9)+SUMIFS(Transformation!R$18:R$25,Transformation!$A$18:$A$25,'Total Energy Consumption'!$A$9)</f>
        <v>20196762506.872059</v>
      </c>
      <c r="R9" s="260">
        <f>SUMIFS('Final Energy use'!T$50:T$91,'Final Energy use'!$A$50:$A$91,'Total Energy Consumption'!$A$9)+SUMIFS(Transformation!S$18:S$25,Transformation!$A$18:$A$25,'Total Energy Consumption'!$A$9)</f>
        <v>0</v>
      </c>
      <c r="S9" s="260">
        <f>SUMIFS('Final Energy use'!U$50:U$91,'Final Energy use'!$A$50:$A$91,'Total Energy Consumption'!$A$9)+SUMIFS(Transformation!T$18:T$25,Transformation!$A$18:$A$25,'Total Energy Consumption'!$A$9)</f>
        <v>0</v>
      </c>
      <c r="T9" s="260">
        <f>SUMIFS('Final Energy use'!V$50:V$91,'Final Energy use'!$A$50:$A$91,'Total Energy Consumption'!$A$9)+SUMIFS(Transformation!U$18:U$25,Transformation!$A$18:$A$25,'Total Energy Consumption'!$A$9)</f>
        <v>0</v>
      </c>
      <c r="U9" s="260">
        <f>SUMIFS('Final Energy use'!W$50:W$91,'Final Energy use'!$A$50:$A$91,'Total Energy Consumption'!$A$9)+SUMIFS(Transformation!V$18:V$25,Transformation!$A$18:$A$25,'Total Energy Consumption'!$A$9)</f>
        <v>0</v>
      </c>
      <c r="V9" s="260">
        <f>SUMIFS('Final Energy use'!X$50:X$91,'Final Energy use'!$A$50:$A$91,'Total Energy Consumption'!$A$9)+SUMIFS(Transformation!W$18:W$25,Transformation!$A$18:$A$25,'Total Energy Consumption'!$A$9)</f>
        <v>0</v>
      </c>
      <c r="W9" s="260">
        <f>SUMIFS('Final Energy use'!Y$50:Y$91,'Final Energy use'!$A$50:$A$91,'Total Energy Consumption'!$A$9)+SUMIFS(Transformation!X$18:X$25,Transformation!$A$18:$A$25,'Total Energy Consumption'!$A$9)</f>
        <v>0</v>
      </c>
      <c r="X9" s="260">
        <f>SUMIFS('Final Energy use'!Z$50:Z$91,'Final Energy use'!$A$50:$A$91,'Total Energy Consumption'!$A$9)+SUMIFS(Transformation!Y$18:Y$25,Transformation!$A$18:$A$25,'Total Energy Consumption'!$A$9)</f>
        <v>25208169608.523296</v>
      </c>
      <c r="Y9" s="260">
        <f>SUMIFS('Final Energy use'!AA$50:AA$91,'Final Energy use'!$A$50:$A$91,'Total Energy Consumption'!$A$9)+SUMIFS(Transformation!Z$18:Z$25,Transformation!$A$18:$A$25,'Total Energy Consumption'!$A$9)</f>
        <v>0</v>
      </c>
      <c r="Z9" s="260">
        <f>SUMIFS('Final Energy use'!AB$50:AB$91,'Final Energy use'!$A$50:$A$91,'Total Energy Consumption'!$A$9)+SUMIFS(Transformation!AA$18:AA$25,Transformation!$A$18:$A$25,'Total Energy Consumption'!$A$9)</f>
        <v>1715978781.6453474</v>
      </c>
      <c r="AA9" s="260">
        <f>SUMIFS('Final Energy use'!AC$50:AC$91,'Final Energy use'!$A$50:$A$91,'Total Energy Consumption'!$A$9)+SUMIFS(Transformation!AB$18:AB$25,Transformation!$A$18:$A$25,'Total Energy Consumption'!$A$9)</f>
        <v>1126870163245.8672</v>
      </c>
      <c r="AB9" s="260">
        <f>SUMIFS('Final Energy use'!AD$50:AD$91,'Final Energy use'!$A$50:$A$91,'Total Energy Consumption'!$A$9)+SUMIFS(Transformation!AC$18:AC$25,Transformation!$A$18:$A$25,'Total Energy Consumption'!$A$9)</f>
        <v>135876627401.02896</v>
      </c>
      <c r="AC9" s="260">
        <f>SUMIFS('Final Energy use'!AE$50:AE$91,'Final Energy use'!$A$50:$A$91,'Total Energy Consumption'!$A$9)+SUMIFS(Transformation!AD$18:AD$25,Transformation!$A$18:$A$25,'Total Energy Consumption'!$A$9)</f>
        <v>7894676541604.751</v>
      </c>
      <c r="AD9" s="260">
        <f>SUMIFS('Final Energy use'!AF$50:AF$91,'Final Energy use'!$A$50:$A$91,'Total Energy Consumption'!$A$9)+SUMIFS(Transformation!AE$18:AE$25,Transformation!$A$18:$A$25,'Total Energy Consumption'!$A$9)</f>
        <v>5141517389814.0088</v>
      </c>
      <c r="AE9" s="260">
        <f>SUMIFS('Final Energy use'!AG$50:AG$91,'Final Energy use'!$A$50:$A$91,'Total Energy Consumption'!$A$9)+SUMIFS(Transformation!AF$18:AF$25,Transformation!$A$18:$A$25,'Total Energy Consumption'!$A$9)</f>
        <v>0</v>
      </c>
    </row>
    <row r="10" spans="1:43" s="414" customFormat="1">
      <c r="A10" s="413" t="s">
        <v>623</v>
      </c>
      <c r="B10" s="414">
        <f>SUMIFS('Final Energy use'!D$50:D$91,'Final Energy use'!$A$50:$A$91,'Total Energy Consumption'!$A$10)+SUMIFS(Transformation!C$18:C$25,Transformation!$A$18:$A$25,'Total Energy Consumption'!$A$10)</f>
        <v>161218999382.74146</v>
      </c>
      <c r="C10" s="414">
        <f>SUMIFS('Final Energy use'!E$50:E$91,'Final Energy use'!$A$50:$A$91,'Total Energy Consumption'!$A$10)+SUMIFS(Transformation!D$18:D$25,Transformation!$A$18:$A$25,'Total Energy Consumption'!$A$10)</f>
        <v>0</v>
      </c>
      <c r="D10" s="414">
        <f>SUMIFS('Final Energy use'!F$50:F$91,'Final Energy use'!$A$50:$A$91,'Total Energy Consumption'!$A$10)+SUMIFS(Transformation!E$18:E$25,Transformation!$A$18:$A$25,'Total Energy Consumption'!$A$10)</f>
        <v>0</v>
      </c>
      <c r="E10" s="414">
        <f>SUMIFS('Final Energy use'!G$50:G$91,'Final Energy use'!$A$50:$A$91,'Total Energy Consumption'!$A$10)+SUMIFS(Transformation!F$18:F$25,Transformation!$A$18:$A$25,'Total Energy Consumption'!$A$10)</f>
        <v>0</v>
      </c>
      <c r="F10" s="414">
        <f>SUMIFS('Final Energy use'!H$50:H$91,'Final Energy use'!$A$50:$A$91,'Total Energy Consumption'!$A$10)+SUMIFS(Transformation!G$18:G$25,Transformation!$A$18:$A$25,'Total Energy Consumption'!$A$10)</f>
        <v>0</v>
      </c>
      <c r="G10" s="414">
        <f>SUMIFS('Final Energy use'!I$50:I$91,'Final Energy use'!$A$50:$A$91,'Total Energy Consumption'!$A$10)+SUMIFS(Transformation!H$18:H$25,Transformation!$A$18:$A$25,'Total Energy Consumption'!$A$10)</f>
        <v>15274136597.584534</v>
      </c>
      <c r="H10" s="414">
        <f>SUMIFS('Final Energy use'!J$50:J$91,'Final Energy use'!$A$50:$A$91,'Total Energy Consumption'!$A$10)+SUMIFS(Transformation!I$18:I$25,Transformation!$A$18:$A$25,'Total Energy Consumption'!$A$10)</f>
        <v>0</v>
      </c>
      <c r="I10" s="414">
        <f>SUMIFS('Final Energy use'!K$50:K$91,'Final Energy use'!$A$50:$A$91,'Total Energy Consumption'!$A$10)+SUMIFS(Transformation!J$18:J$25,Transformation!$A$18:$A$25,'Total Energy Consumption'!$A$10)</f>
        <v>0</v>
      </c>
      <c r="J10" s="414">
        <f>SUMIFS('Final Energy use'!L$50:L$91,'Final Energy use'!$A$50:$A$91,'Total Energy Consumption'!$A$10)+SUMIFS(Transformation!K$18:K$25,Transformation!$A$18:$A$25,'Total Energy Consumption'!$A$10)</f>
        <v>0</v>
      </c>
      <c r="K10" s="414">
        <f>SUMIFS('Final Energy use'!M$50:M$91,'Final Energy use'!$A$50:$A$91,'Total Energy Consumption'!$A$10)+SUMIFS(Transformation!L$18:L$25,Transformation!$A$18:$A$25,'Total Energy Consumption'!$A$10)</f>
        <v>96267473629.901932</v>
      </c>
      <c r="L10" s="414">
        <f>SUMIFS('Final Energy use'!N$50:N$91,'Final Energy use'!$A$50:$A$91,'Total Energy Consumption'!$A$10)+SUMIFS(Transformation!M$18:M$25,Transformation!$A$18:$A$25,'Total Energy Consumption'!$A$10)</f>
        <v>0</v>
      </c>
      <c r="M10" s="414">
        <f>SUMIFS('Final Energy use'!O$50:O$91,'Final Energy use'!$A$50:$A$91,'Total Energy Consumption'!$A$10)+SUMIFS(Transformation!N$18:N$25,Transformation!$A$18:$A$25,'Total Energy Consumption'!$A$10)</f>
        <v>0</v>
      </c>
      <c r="N10" s="414">
        <f>SUMIFS('Final Energy use'!P$50:P$91,'Final Energy use'!$A$50:$A$91,'Total Energy Consumption'!$A$10)+SUMIFS(Transformation!O$18:O$25,Transformation!$A$18:$A$25,'Total Energy Consumption'!$A$10)</f>
        <v>225989893005.50354</v>
      </c>
      <c r="O10" s="414">
        <f>SUMIFS('Final Energy use'!Q$50:Q$91,'Final Energy use'!$A$50:$A$91,'Total Energy Consumption'!$A$10)+SUMIFS(Transformation!P$18:P$25,Transformation!$A$18:$A$25,'Total Energy Consumption'!$A$10)</f>
        <v>0</v>
      </c>
      <c r="P10" s="414">
        <f>SUMIFS('Final Energy use'!R$50:R$91,'Final Energy use'!$A$50:$A$91,'Total Energy Consumption'!$A$10)+SUMIFS(Transformation!Q$18:Q$25,Transformation!$A$18:$A$25,'Total Energy Consumption'!$A$10)</f>
        <v>257986904272.69745</v>
      </c>
      <c r="Q10" s="414">
        <f>SUMIFS('Final Energy use'!S$50:S$91,'Final Energy use'!$A$50:$A$91,'Total Energy Consumption'!$A$10)+SUMIFS(Transformation!R$18:R$25,Transformation!$A$18:$A$25,'Total Energy Consumption'!$A$10)</f>
        <v>16976988773.892447</v>
      </c>
      <c r="R10" s="414">
        <f>SUMIFS('Final Energy use'!T$50:T$91,'Final Energy use'!$A$50:$A$91,'Total Energy Consumption'!$A$10)+SUMIFS(Transformation!S$18:S$25,Transformation!$A$18:$A$25,'Total Energy Consumption'!$A$10)</f>
        <v>0</v>
      </c>
      <c r="S10" s="414">
        <f>SUMIFS('Final Energy use'!U$50:U$91,'Final Energy use'!$A$50:$A$91,'Total Energy Consumption'!$A$10)+SUMIFS(Transformation!T$18:T$25,Transformation!$A$18:$A$25,'Total Energy Consumption'!$A$10)</f>
        <v>0</v>
      </c>
      <c r="T10" s="414">
        <f>SUMIFS('Final Energy use'!V$50:V$91,'Final Energy use'!$A$50:$A$91,'Total Energy Consumption'!$A$10)+SUMIFS(Transformation!U$18:U$25,Transformation!$A$18:$A$25,'Total Energy Consumption'!$A$10)</f>
        <v>0</v>
      </c>
      <c r="U10" s="414">
        <f>SUMIFS('Final Energy use'!W$50:W$91,'Final Energy use'!$A$50:$A$91,'Total Energy Consumption'!$A$10)+SUMIFS(Transformation!V$18:V$25,Transformation!$A$18:$A$25,'Total Energy Consumption'!$A$10)</f>
        <v>0</v>
      </c>
      <c r="V10" s="414">
        <f>SUMIFS('Final Energy use'!X$50:X$91,'Final Energy use'!$A$50:$A$91,'Total Energy Consumption'!$A$10)+SUMIFS(Transformation!W$18:W$25,Transformation!$A$18:$A$25,'Total Energy Consumption'!$A$10)</f>
        <v>0</v>
      </c>
      <c r="W10" s="414">
        <f>SUMIFS('Final Energy use'!Y$50:Y$91,'Final Energy use'!$A$50:$A$91,'Total Energy Consumption'!$A$10)+SUMIFS(Transformation!X$18:X$25,Transformation!$A$18:$A$25,'Total Energy Consumption'!$A$10)</f>
        <v>0</v>
      </c>
      <c r="X10" s="414">
        <f>SUMIFS('Final Energy use'!Z$50:Z$91,'Final Energy use'!$A$50:$A$91,'Total Energy Consumption'!$A$10)+SUMIFS(Transformation!Y$18:Y$25,Transformation!$A$18:$A$25,'Total Energy Consumption'!$A$10)</f>
        <v>3151021201.0654116</v>
      </c>
      <c r="Y10" s="414">
        <f>SUMIFS('Final Energy use'!AA$50:AA$91,'Final Energy use'!$A$50:$A$91,'Total Energy Consumption'!$A$10)+SUMIFS(Transformation!Z$18:Z$25,Transformation!$A$18:$A$25,'Total Energy Consumption'!$A$10)</f>
        <v>0</v>
      </c>
      <c r="Z10" s="414">
        <f>SUMIFS('Final Energy use'!AB$50:AB$91,'Final Energy use'!$A$50:$A$91,'Total Energy Consumption'!$A$10)+SUMIFS(Transformation!AA$18:AA$25,Transformation!$A$18:$A$25,'Total Energy Consumption'!$A$10)</f>
        <v>0</v>
      </c>
      <c r="AA10" s="414">
        <f>SUMIFS('Final Energy use'!AC$50:AC$91,'Final Energy use'!$A$50:$A$91,'Total Energy Consumption'!$A$10)+SUMIFS(Transformation!AB$18:AB$25,Transformation!$A$18:$A$25,'Total Energy Consumption'!$A$10)</f>
        <v>939058469371.55493</v>
      </c>
      <c r="AB10" s="414">
        <f>SUMIFS('Final Energy use'!AD$50:AD$91,'Final Energy use'!$A$50:$A$91,'Total Energy Consumption'!$A$10)+SUMIFS(Transformation!AC$18:AC$25,Transformation!$A$18:$A$25,'Total Energy Consumption'!$A$10)</f>
        <v>113230522834.1907</v>
      </c>
      <c r="AC10" s="414">
        <f>SUMIFS('Final Energy use'!AE$50:AE$91,'Final Energy use'!$A$50:$A$91,'Total Energy Consumption'!$A$10)+SUMIFS(Transformation!AD$18:AD$25,Transformation!$A$18:$A$25,'Total Energy Consumption'!$A$10)</f>
        <v>174215119774.04718</v>
      </c>
      <c r="AD10" s="414">
        <f>SUMIFS('Final Energy use'!AF$50:AF$91,'Final Energy use'!$A$50:$A$91,'Total Energy Consumption'!$A$10)+SUMIFS(Transformation!AE$18:AE$25,Transformation!$A$18:$A$25,'Total Energy Consumption'!$A$10)</f>
        <v>1748006041575.9036</v>
      </c>
      <c r="AE10" s="414">
        <f>SUMIFS('Final Energy use'!AG$50:AG$91,'Final Energy use'!$A$50:$A$91,'Total Energy Consumption'!$A$10)+SUMIFS(Transformation!AF$18:AF$25,Transformation!$A$18:$A$25,'Total Energy Consumption'!$A$10)</f>
        <v>0</v>
      </c>
    </row>
    <row r="11" spans="1:43">
      <c r="A11" s="272" t="s">
        <v>624</v>
      </c>
      <c r="B11" s="260">
        <f>SUMIFS('Final Energy use'!D$50:D$91,'Final Energy use'!$A$50:$A$91,'Total Energy Consumption'!$A$11)+SUMIFS(Transformation!C$18:C$25,Transformation!$A$18:$A$25,'Total Energy Consumption'!$A$11)</f>
        <v>2716429715627.022</v>
      </c>
      <c r="C11" s="260">
        <f>SUMIFS('Final Energy use'!E$50:E$91,'Final Energy use'!$A$50:$A$91,'Total Energy Consumption'!$A$11)+SUMIFS(Transformation!D$18:D$25,Transformation!$A$18:$A$25,'Total Energy Consumption'!$A$11)</f>
        <v>0</v>
      </c>
      <c r="D11" s="260">
        <f>SUMIFS('Final Energy use'!F$50:F$91,'Final Energy use'!$A$50:$A$91,'Total Energy Consumption'!$A$11)+SUMIFS(Transformation!E$18:E$25,Transformation!$A$18:$A$25,'Total Energy Consumption'!$A$11)</f>
        <v>0</v>
      </c>
      <c r="E11" s="260">
        <f>SUMIFS('Final Energy use'!G$50:G$91,'Final Energy use'!$A$50:$A$91,'Total Energy Consumption'!$A$11)+SUMIFS(Transformation!F$18:F$25,Transformation!$A$18:$A$25,'Total Energy Consumption'!$A$11)</f>
        <v>0</v>
      </c>
      <c r="F11" s="260">
        <f>SUMIFS('Final Energy use'!H$50:H$91,'Final Energy use'!$A$50:$A$91,'Total Energy Consumption'!$A$11)+SUMIFS(Transformation!G$18:G$25,Transformation!$A$18:$A$25,'Total Energy Consumption'!$A$11)</f>
        <v>0</v>
      </c>
      <c r="G11" s="260">
        <f>SUMIFS('Final Energy use'!I$50:I$91,'Final Energy use'!$A$50:$A$91,'Total Energy Consumption'!$A$11)+SUMIFS(Transformation!H$18:H$25,Transformation!$A$18:$A$25,'Total Energy Consumption'!$A$11)</f>
        <v>5091378865.8615026</v>
      </c>
      <c r="H11" s="260">
        <f>SUMIFS('Final Energy use'!J$50:J$91,'Final Energy use'!$A$50:$A$91,'Total Energy Consumption'!$A$11)+SUMIFS(Transformation!I$18:I$25,Transformation!$A$18:$A$25,'Total Energy Consumption'!$A$11)</f>
        <v>0</v>
      </c>
      <c r="I11" s="260">
        <f>SUMIFS('Final Energy use'!K$50:K$91,'Final Energy use'!$A$50:$A$91,'Total Energy Consumption'!$A$11)+SUMIFS(Transformation!J$18:J$25,Transformation!$A$18:$A$25,'Total Energy Consumption'!$A$11)</f>
        <v>0</v>
      </c>
      <c r="J11" s="260">
        <f>SUMIFS('Final Energy use'!L$50:L$91,'Final Energy use'!$A$50:$A$91,'Total Energy Consumption'!$A$11)+SUMIFS(Transformation!K$18:K$25,Transformation!$A$18:$A$25,'Total Energy Consumption'!$A$11)</f>
        <v>0</v>
      </c>
      <c r="K11" s="260">
        <f>SUMIFS('Final Energy use'!M$50:M$91,'Final Energy use'!$A$50:$A$91,'Total Energy Consumption'!$A$11)+SUMIFS(Transformation!L$18:L$25,Transformation!$A$18:$A$25,'Total Energy Consumption'!$A$11)</f>
        <v>192534947259.80386</v>
      </c>
      <c r="L11" s="260">
        <f>SUMIFS('Final Energy use'!N$50:N$91,'Final Energy use'!$A$50:$A$91,'Total Energy Consumption'!$A$11)+SUMIFS(Transformation!M$18:M$25,Transformation!$A$18:$A$25,'Total Energy Consumption'!$A$11)</f>
        <v>0</v>
      </c>
      <c r="M11" s="260">
        <f>SUMIFS('Final Energy use'!O$50:O$91,'Final Energy use'!$A$50:$A$91,'Total Energy Consumption'!$A$11)+SUMIFS(Transformation!N$18:N$25,Transformation!$A$18:$A$25,'Total Energy Consumption'!$A$11)</f>
        <v>0</v>
      </c>
      <c r="N11" s="260">
        <f>SUMIFS('Final Energy use'!P$50:P$91,'Final Energy use'!$A$50:$A$91,'Total Energy Consumption'!$A$11)+SUMIFS(Transformation!O$18:O$25,Transformation!$A$18:$A$25,'Total Energy Consumption'!$A$11)</f>
        <v>681832754110.62305</v>
      </c>
      <c r="O11" s="260">
        <f>SUMIFS('Final Energy use'!Q$50:Q$91,'Final Energy use'!$A$50:$A$91,'Total Energy Consumption'!$A$11)+SUMIFS(Transformation!P$18:P$25,Transformation!$A$18:$A$25,'Total Energy Consumption'!$A$11)</f>
        <v>1040573108.1421325</v>
      </c>
      <c r="P11" s="260">
        <f>SUMIFS('Final Energy use'!R$50:R$91,'Final Energy use'!$A$50:$A$91,'Total Energy Consumption'!$A$11)+SUMIFS(Transformation!Q$18:Q$25,Transformation!$A$18:$A$25,'Total Energy Consumption'!$A$11)</f>
        <v>504170486127.68915</v>
      </c>
      <c r="Q11" s="260">
        <f>SUMIFS('Final Energy use'!S$50:S$91,'Final Energy use'!$A$50:$A$91,'Total Energy Consumption'!$A$11)+SUMIFS(Transformation!R$18:R$25,Transformation!$A$18:$A$25,'Total Energy Consumption'!$A$11)</f>
        <v>272217233788.27545</v>
      </c>
      <c r="R11" s="260">
        <f>SUMIFS('Final Energy use'!T$50:T$91,'Final Energy use'!$A$50:$A$91,'Total Energy Consumption'!$A$11)+SUMIFS(Transformation!S$18:S$25,Transformation!$A$18:$A$25,'Total Energy Consumption'!$A$11)</f>
        <v>0</v>
      </c>
      <c r="S11" s="260">
        <f>SUMIFS('Final Energy use'!U$50:U$91,'Final Energy use'!$A$50:$A$91,'Total Energy Consumption'!$A$11)+SUMIFS(Transformation!T$18:T$25,Transformation!$A$18:$A$25,'Total Energy Consumption'!$A$11)</f>
        <v>0</v>
      </c>
      <c r="T11" s="260">
        <f>SUMIFS('Final Energy use'!V$50:V$91,'Final Energy use'!$A$50:$A$91,'Total Energy Consumption'!$A$11)+SUMIFS(Transformation!U$18:U$25,Transformation!$A$18:$A$25,'Total Energy Consumption'!$A$11)</f>
        <v>0</v>
      </c>
      <c r="U11" s="260">
        <f>SUMIFS('Final Energy use'!W$50:W$91,'Final Energy use'!$A$50:$A$91,'Total Energy Consumption'!$A$11)+SUMIFS(Transformation!V$18:V$25,Transformation!$A$18:$A$25,'Total Energy Consumption'!$A$11)</f>
        <v>0</v>
      </c>
      <c r="V11" s="260">
        <f>SUMIFS('Final Energy use'!X$50:X$91,'Final Energy use'!$A$50:$A$91,'Total Energy Consumption'!$A$11)+SUMIFS(Transformation!W$18:W$25,Transformation!$A$18:$A$25,'Total Energy Consumption'!$A$11)</f>
        <v>0</v>
      </c>
      <c r="W11" s="260">
        <f>SUMIFS('Final Energy use'!Y$50:Y$91,'Final Energy use'!$A$50:$A$91,'Total Energy Consumption'!$A$11)+SUMIFS(Transformation!X$18:X$25,Transformation!$A$18:$A$25,'Total Energy Consumption'!$A$11)</f>
        <v>0</v>
      </c>
      <c r="X11" s="260">
        <f>SUMIFS('Final Energy use'!Z$50:Z$91,'Final Energy use'!$A$50:$A$91,'Total Energy Consumption'!$A$11)+SUMIFS(Transformation!Y$18:Y$25,Transformation!$A$18:$A$25,'Total Energy Consumption'!$A$11)</f>
        <v>40963275613.850365</v>
      </c>
      <c r="Y11" s="260">
        <f>SUMIFS('Final Energy use'!AA$50:AA$91,'Final Energy use'!$A$50:$A$91,'Total Energy Consumption'!$A$11)+SUMIFS(Transformation!Z$18:Z$25,Transformation!$A$18:$A$25,'Total Energy Consumption'!$A$11)</f>
        <v>0</v>
      </c>
      <c r="Z11" s="260">
        <f>SUMIFS('Final Energy use'!AB$50:AB$91,'Final Energy use'!$A$50:$A$91,'Total Energy Consumption'!$A$11)+SUMIFS(Transformation!AA$18:AA$25,Transformation!$A$18:$A$25,'Total Energy Consumption'!$A$11)</f>
        <v>2287971708.8604617</v>
      </c>
      <c r="AA11" s="260">
        <f>SUMIFS('Final Energy use'!AC$50:AC$91,'Final Energy use'!$A$50:$A$91,'Total Energy Consumption'!$A$11)+SUMIFS(Transformation!AB$18:AB$25,Transformation!$A$18:$A$25,'Total Energy Consumption'!$A$11)</f>
        <v>2159834479554.5793</v>
      </c>
      <c r="AB11" s="260">
        <f>SUMIFS('Final Energy use'!AD$50:AD$91,'Final Energy use'!$A$50:$A$91,'Total Energy Consumption'!$A$11)+SUMIFS(Transformation!AC$18:AC$25,Transformation!$A$18:$A$25,'Total Energy Consumption'!$A$11)</f>
        <v>260430202518.63892</v>
      </c>
      <c r="AC11" s="260">
        <f>SUMIFS('Final Energy use'!AE$50:AE$91,'Final Energy use'!$A$50:$A$91,'Total Energy Consumption'!$A$11)+SUMIFS(Transformation!AD$18:AD$25,Transformation!$A$18:$A$25,'Total Energy Consumption'!$A$11)</f>
        <v>5229640121667.6182</v>
      </c>
      <c r="AD11" s="260">
        <f>SUMIFS('Final Energy use'!AF$50:AF$91,'Final Energy use'!$A$50:$A$91,'Total Energy Consumption'!$A$11)+SUMIFS(Transformation!AE$18:AE$25,Transformation!$A$18:$A$25,'Total Energy Consumption'!$A$11)</f>
        <v>3854525805434.8501</v>
      </c>
      <c r="AE11" s="260">
        <f>SUMIFS('Final Energy use'!AG$50:AG$91,'Final Energy use'!$A$50:$A$91,'Total Energy Consumption'!$A$11)+SUMIFS(Transformation!AF$18:AF$25,Transformation!$A$18:$A$25,'Total Energy Consumption'!$A$11)</f>
        <v>4706781579.8643227</v>
      </c>
    </row>
    <row r="12" spans="1:43">
      <c r="A12" s="272" t="s">
        <v>612</v>
      </c>
      <c r="B12" s="260">
        <f>SUMIFS('Final Energy use'!D$50:D$91,'Final Energy use'!$A$50:$A$91,'Total Energy Consumption'!$A$12)+SUMIFS(Transformation!C$18:C$25,Transformation!$A$18:$A$25,'Total Energy Consumption'!$A$12)</f>
        <v>5827512518555.7666</v>
      </c>
      <c r="C12" s="260">
        <f>SUMIFS('Final Energy use'!E$50:E$91,'Final Energy use'!$A$50:$A$91,'Total Energy Consumption'!$A$12)+SUMIFS(Transformation!D$18:D$25,Transformation!$A$18:$A$25,'Total Energy Consumption'!$A$12)</f>
        <v>207347516626726.47</v>
      </c>
      <c r="D12" s="260">
        <f>SUMIFS('Final Energy use'!F$50:F$91,'Final Energy use'!$A$50:$A$91,'Total Energy Consumption'!$A$12)+SUMIFS(Transformation!E$18:E$25,Transformation!$A$18:$A$25,'Total Energy Consumption'!$A$12)</f>
        <v>0</v>
      </c>
      <c r="E12" s="260">
        <f>SUMIFS('Final Energy use'!G$50:G$91,'Final Energy use'!$A$50:$A$91,'Total Energy Consumption'!$A$12)+SUMIFS(Transformation!F$18:F$25,Transformation!$A$18:$A$25,'Total Energy Consumption'!$A$12)</f>
        <v>0</v>
      </c>
      <c r="F12" s="260">
        <f>SUMIFS('Final Energy use'!H$50:H$91,'Final Energy use'!$A$50:$A$91,'Total Energy Consumption'!$A$12)+SUMIFS(Transformation!G$18:G$25,Transformation!$A$18:$A$25,'Total Energy Consumption'!$A$12)</f>
        <v>0</v>
      </c>
      <c r="G12" s="260">
        <f>SUMIFS('Final Energy use'!I$50:I$91,'Final Energy use'!$A$50:$A$91,'Total Energy Consumption'!$A$12)+SUMIFS(Transformation!H$18:H$25,Transformation!$A$18:$A$25,'Total Energy Consumption'!$A$12)</f>
        <v>0</v>
      </c>
      <c r="H12" s="260">
        <f>SUMIFS('Final Energy use'!J$50:J$91,'Final Energy use'!$A$50:$A$91,'Total Energy Consumption'!$A$12)+SUMIFS(Transformation!I$18:I$25,Transformation!$A$18:$A$25,'Total Energy Consumption'!$A$12)</f>
        <v>0</v>
      </c>
      <c r="I12" s="260">
        <f>SUMIFS('Final Energy use'!K$50:K$91,'Final Energy use'!$A$50:$A$91,'Total Energy Consumption'!$A$12)+SUMIFS(Transformation!J$18:J$25,Transformation!$A$18:$A$25,'Total Energy Consumption'!$A$12)</f>
        <v>0</v>
      </c>
      <c r="J12" s="260">
        <f>SUMIFS('Final Energy use'!L$50:L$91,'Final Energy use'!$A$50:$A$91,'Total Energy Consumption'!$A$12)+SUMIFS(Transformation!K$18:K$25,Transformation!$A$18:$A$25,'Total Energy Consumption'!$A$12)</f>
        <v>0</v>
      </c>
      <c r="K12" s="260">
        <f>SUMIFS('Final Energy use'!M$50:M$91,'Final Energy use'!$A$50:$A$91,'Total Energy Consumption'!$A$12)+SUMIFS(Transformation!L$18:L$25,Transformation!$A$18:$A$25,'Total Energy Consumption'!$A$12)</f>
        <v>0</v>
      </c>
      <c r="L12" s="260">
        <f>SUMIFS('Final Energy use'!N$50:N$91,'Final Energy use'!$A$50:$A$91,'Total Energy Consumption'!$A$12)+SUMIFS(Transformation!M$18:M$25,Transformation!$A$18:$A$25,'Total Energy Consumption'!$A$12)</f>
        <v>1043186965460.4199</v>
      </c>
      <c r="M12" s="260">
        <f>SUMIFS('Final Energy use'!O$50:O$91,'Final Energy use'!$A$50:$A$91,'Total Energy Consumption'!$A$12)+SUMIFS(Transformation!N$18:N$25,Transformation!$A$18:$A$25,'Total Energy Consumption'!$A$12)</f>
        <v>1029380117839259.4</v>
      </c>
      <c r="N12" s="260">
        <f>SUMIFS('Final Energy use'!P$50:P$91,'Final Energy use'!$A$50:$A$91,'Total Energy Consumption'!$A$12)+SUMIFS(Transformation!O$18:O$25,Transformation!$A$18:$A$25,'Total Energy Consumption'!$A$12)</f>
        <v>60973530224.801514</v>
      </c>
      <c r="O12" s="260">
        <f>SUMIFS('Final Energy use'!Q$50:Q$91,'Final Energy use'!$A$50:$A$91,'Total Energy Consumption'!$A$12)+SUMIFS(Transformation!P$18:P$25,Transformation!$A$18:$A$25,'Total Energy Consumption'!$A$12)</f>
        <v>0</v>
      </c>
      <c r="P12" s="260">
        <f>SUMIFS('Final Energy use'!R$50:R$91,'Final Energy use'!$A$50:$A$91,'Total Energy Consumption'!$A$12)+SUMIFS(Transformation!Q$18:Q$25,Transformation!$A$18:$A$25,'Total Energy Consumption'!$A$12)</f>
        <v>105538530957.59326</v>
      </c>
      <c r="Q12" s="260">
        <f>SUMIFS('Final Energy use'!S$50:S$91,'Final Energy use'!$A$50:$A$91,'Total Energy Consumption'!$A$12)+SUMIFS(Transformation!R$18:R$25,Transformation!$A$18:$A$25,'Total Energy Consumption'!$A$12)</f>
        <v>655663014715.84705</v>
      </c>
      <c r="R12" s="260">
        <f>SUMIFS('Final Energy use'!T$50:T$91,'Final Energy use'!$A$50:$A$91,'Total Energy Consumption'!$A$12)+SUMIFS(Transformation!S$18:S$25,Transformation!$A$18:$A$25,'Total Energy Consumption'!$A$12)</f>
        <v>51636325056739.383</v>
      </c>
      <c r="S12" s="260">
        <f>SUMIFS('Final Energy use'!U$50:U$91,'Final Energy use'!$A$50:$A$91,'Total Energy Consumption'!$A$12)+SUMIFS(Transformation!T$18:T$25,Transformation!$A$18:$A$25,'Total Energy Consumption'!$A$12)</f>
        <v>459081478956.77747</v>
      </c>
      <c r="T12" s="260">
        <f>SUMIFS('Final Energy use'!V$50:V$91,'Final Energy use'!$A$50:$A$91,'Total Energy Consumption'!$A$12)+SUMIFS(Transformation!U$18:U$25,Transformation!$A$18:$A$25,'Total Energy Consumption'!$A$12)</f>
        <v>0</v>
      </c>
      <c r="U12" s="260">
        <f>SUMIFS('Final Energy use'!W$50:W$91,'Final Energy use'!$A$50:$A$91,'Total Energy Consumption'!$A$12)+SUMIFS(Transformation!V$18:V$25,Transformation!$A$18:$A$25,'Total Energy Consumption'!$A$12)</f>
        <v>0</v>
      </c>
      <c r="V12" s="260">
        <f>SUMIFS('Final Energy use'!X$50:X$91,'Final Energy use'!$A$50:$A$91,'Total Energy Consumption'!$A$12)+SUMIFS(Transformation!W$18:W$25,Transformation!$A$18:$A$25,'Total Energy Consumption'!$A$12)</f>
        <v>0</v>
      </c>
      <c r="W12" s="260">
        <f>SUMIFS('Final Energy use'!Y$50:Y$91,'Final Energy use'!$A$50:$A$91,'Total Energy Consumption'!$A$12)+SUMIFS(Transformation!X$18:X$25,Transformation!$A$18:$A$25,'Total Energy Consumption'!$A$12)</f>
        <v>0</v>
      </c>
      <c r="X12" s="260">
        <f>SUMIFS('Final Energy use'!Z$50:Z$91,'Final Energy use'!$A$50:$A$91,'Total Energy Consumption'!$A$12)+SUMIFS(Transformation!Y$18:Y$25,Transformation!$A$18:$A$25,'Total Energy Consumption'!$A$12)</f>
        <v>14489534339037.75</v>
      </c>
      <c r="Y12" s="260">
        <f>SUMIFS('Final Energy use'!AA$50:AA$91,'Final Energy use'!$A$50:$A$91,'Total Energy Consumption'!$A$12)+SUMIFS(Transformation!Z$18:Z$25,Transformation!$A$18:$A$25,'Total Energy Consumption'!$A$12)</f>
        <v>67659663295072.281</v>
      </c>
      <c r="Z12" s="260">
        <f>SUMIFS('Final Energy use'!AB$50:AB$91,'Final Energy use'!$A$50:$A$91,'Total Energy Consumption'!$A$12)+SUMIFS(Transformation!AA$18:AA$25,Transformation!$A$18:$A$25,'Total Energy Consumption'!$A$12)</f>
        <v>92017105926842.25</v>
      </c>
      <c r="AA12" s="260">
        <f>SUMIFS('Final Energy use'!AC$50:AC$91,'Final Energy use'!$A$50:$A$91,'Total Energy Consumption'!$A$12)+SUMIFS(Transformation!AB$18:AB$25,Transformation!$A$18:$A$25,'Total Energy Consumption'!$A$12)</f>
        <v>1202632606033.5134</v>
      </c>
      <c r="AB12" s="260">
        <f>SUMIFS('Final Energy use'!AD$50:AD$91,'Final Energy use'!$A$50:$A$91,'Total Energy Consumption'!$A$12)+SUMIFS(Transformation!AC$18:AC$25,Transformation!$A$18:$A$25,'Total Energy Consumption'!$A$12)</f>
        <v>56615261417.095528</v>
      </c>
      <c r="AC12" s="260">
        <f>SUMIFS('Final Energy use'!AE$50:AE$91,'Final Energy use'!$A$50:$A$91,'Total Energy Consumption'!$A$12)+SUMIFS(Transformation!AD$18:AD$25,Transformation!$A$18:$A$25,'Total Energy Consumption'!$A$12)</f>
        <v>15086274117630.609</v>
      </c>
      <c r="AD12" s="260">
        <f>SUMIFS('Final Energy use'!AF$50:AF$91,'Final Energy use'!$A$50:$A$91,'Total Energy Consumption'!$A$12)+SUMIFS(Transformation!AE$18:AE$25,Transformation!$A$18:$A$25,'Total Energy Consumption'!$A$12)</f>
        <v>16019936764485.029</v>
      </c>
      <c r="AE12" s="260">
        <f>SUMIFS('Final Energy use'!AG$50:AG$91,'Final Energy use'!$A$50:$A$91,'Total Energy Consumption'!$A$12)+SUMIFS(Transformation!AF$18:AF$25,Transformation!$A$18:$A$25,'Total Energy Consumption'!$A$12)</f>
        <v>0</v>
      </c>
    </row>
    <row r="13" spans="1:43">
      <c r="A13" s="272" t="s">
        <v>625</v>
      </c>
      <c r="B13" s="260">
        <f>SUMIFS('Final Energy use'!D$50:D$91,'Final Energy use'!$A$50:$A$91,'Total Energy Consumption'!$A$13)+SUMIFS(Transformation!C$18:C$25,Transformation!$A$18:$A$25,'Total Energy Consumption'!$A$13)</f>
        <v>23879733826888.441</v>
      </c>
      <c r="C13" s="260">
        <f>SUMIFS('Final Energy use'!E$50:E$91,'Final Energy use'!$A$50:$A$91,'Total Energy Consumption'!$A$13)+SUMIFS(Transformation!D$18:D$25,Transformation!$A$18:$A$25,'Total Energy Consumption'!$A$13)</f>
        <v>0</v>
      </c>
      <c r="D13" s="260">
        <f>SUMIFS('Final Energy use'!F$50:F$91,'Final Energy use'!$A$50:$A$91,'Total Energy Consumption'!$A$13)+SUMIFS(Transformation!E$18:E$25,Transformation!$A$18:$A$25,'Total Energy Consumption'!$A$13)</f>
        <v>0</v>
      </c>
      <c r="E13" s="260">
        <f>SUMIFS('Final Energy use'!G$50:G$91,'Final Energy use'!$A$50:$A$91,'Total Energy Consumption'!$A$13)+SUMIFS(Transformation!F$18:F$25,Transformation!$A$18:$A$25,'Total Energy Consumption'!$A$13)</f>
        <v>0</v>
      </c>
      <c r="F13" s="260">
        <f>SUMIFS('Final Energy use'!H$50:H$91,'Final Energy use'!$A$50:$A$91,'Total Energy Consumption'!$A$13)+SUMIFS(Transformation!G$18:G$25,Transformation!$A$18:$A$25,'Total Energy Consumption'!$A$13)</f>
        <v>0</v>
      </c>
      <c r="G13" s="260">
        <f>SUMIFS('Final Energy use'!I$50:I$91,'Final Energy use'!$A$50:$A$91,'Total Energy Consumption'!$A$13)+SUMIFS(Transformation!H$18:H$25,Transformation!$A$18:$A$25,'Total Energy Consumption'!$A$13)</f>
        <v>25456894329.307568</v>
      </c>
      <c r="H13" s="260">
        <f>SUMIFS('Final Energy use'!J$50:J$91,'Final Energy use'!$A$50:$A$91,'Total Energy Consumption'!$A$13)+SUMIFS(Transformation!I$18:I$25,Transformation!$A$18:$A$25,'Total Energy Consumption'!$A$13)</f>
        <v>0</v>
      </c>
      <c r="I13" s="260">
        <f>SUMIFS('Final Energy use'!K$50:K$91,'Final Energy use'!$A$50:$A$91,'Total Energy Consumption'!$A$13)+SUMIFS(Transformation!J$18:J$25,Transformation!$A$18:$A$25,'Total Energy Consumption'!$A$13)</f>
        <v>0</v>
      </c>
      <c r="J13" s="260">
        <f>SUMIFS('Final Energy use'!L$50:L$91,'Final Energy use'!$A$50:$A$91,'Total Energy Consumption'!$A$13)+SUMIFS(Transformation!K$18:K$25,Transformation!$A$18:$A$25,'Total Energy Consumption'!$A$13)</f>
        <v>0</v>
      </c>
      <c r="K13" s="260">
        <f>SUMIFS('Final Energy use'!M$50:M$91,'Final Energy use'!$A$50:$A$91,'Total Energy Consumption'!$A$13)+SUMIFS(Transformation!L$18:L$25,Transformation!$A$18:$A$25,'Total Energy Consumption'!$A$13)</f>
        <v>673872315409.31421</v>
      </c>
      <c r="L13" s="260">
        <f>SUMIFS('Final Energy use'!N$50:N$91,'Final Energy use'!$A$50:$A$91,'Total Energy Consumption'!$A$13)+SUMIFS(Transformation!M$18:M$25,Transformation!$A$18:$A$25,'Total Energy Consumption'!$A$13)</f>
        <v>18364150909190.16</v>
      </c>
      <c r="M13" s="260">
        <f>SUMIFS('Final Energy use'!O$50:O$91,'Final Energy use'!$A$50:$A$91,'Total Energy Consumption'!$A$13)+SUMIFS(Transformation!N$18:N$25,Transformation!$A$18:$A$25,'Total Energy Consumption'!$A$13)</f>
        <v>0</v>
      </c>
      <c r="N13" s="260">
        <f>SUMIFS('Final Energy use'!P$50:P$91,'Final Energy use'!$A$50:$A$91,'Total Energy Consumption'!$A$13)+SUMIFS(Transformation!O$18:O$25,Transformation!$A$18:$A$25,'Total Energy Consumption'!$A$13)</f>
        <v>423006722805.17407</v>
      </c>
      <c r="O13" s="260">
        <f>SUMIFS('Final Energy use'!Q$50:Q$91,'Final Energy use'!$A$50:$A$91,'Total Energy Consumption'!$A$13)+SUMIFS(Transformation!P$18:P$25,Transformation!$A$18:$A$25,'Total Energy Consumption'!$A$13)</f>
        <v>138396223382.90366</v>
      </c>
      <c r="P13" s="260">
        <f>SUMIFS('Final Energy use'!R$50:R$91,'Final Energy use'!$A$50:$A$91,'Total Energy Consumption'!$A$13)+SUMIFS(Transformation!Q$18:Q$25,Transformation!$A$18:$A$25,'Total Energy Consumption'!$A$13)</f>
        <v>679534133476.44995</v>
      </c>
      <c r="Q13" s="260">
        <f>SUMIFS('Final Energy use'!S$50:S$91,'Final Energy use'!$A$50:$A$91,'Total Energy Consumption'!$A$13)+SUMIFS(Transformation!R$18:R$25,Transformation!$A$18:$A$25,'Total Energy Consumption'!$A$13)</f>
        <v>372030219510.64215</v>
      </c>
      <c r="R13" s="260">
        <f>SUMIFS('Final Energy use'!T$50:T$91,'Final Energy use'!$A$50:$A$91,'Total Energy Consumption'!$A$13)+SUMIFS(Transformation!S$18:S$25,Transformation!$A$18:$A$25,'Total Energy Consumption'!$A$13)</f>
        <v>156305374806827.13</v>
      </c>
      <c r="S13" s="260">
        <f>SUMIFS('Final Energy use'!U$50:U$91,'Final Energy use'!$A$50:$A$91,'Total Energy Consumption'!$A$13)+SUMIFS(Transformation!T$18:T$25,Transformation!$A$18:$A$25,'Total Energy Consumption'!$A$13)</f>
        <v>0</v>
      </c>
      <c r="T13" s="260">
        <f>SUMIFS('Final Energy use'!V$50:V$91,'Final Energy use'!$A$50:$A$91,'Total Energy Consumption'!$A$13)+SUMIFS(Transformation!U$18:U$25,Transformation!$A$18:$A$25,'Total Energy Consumption'!$A$13)</f>
        <v>0</v>
      </c>
      <c r="U13" s="260">
        <f>SUMIFS('Final Energy use'!W$50:W$91,'Final Energy use'!$A$50:$A$91,'Total Energy Consumption'!$A$13)+SUMIFS(Transformation!V$18:V$25,Transformation!$A$18:$A$25,'Total Energy Consumption'!$A$13)</f>
        <v>0</v>
      </c>
      <c r="V13" s="260">
        <f>SUMIFS('Final Energy use'!X$50:X$91,'Final Energy use'!$A$50:$A$91,'Total Energy Consumption'!$A$13)+SUMIFS(Transformation!W$18:W$25,Transformation!$A$18:$A$25,'Total Energy Consumption'!$A$13)</f>
        <v>0</v>
      </c>
      <c r="W13" s="260">
        <f>SUMIFS('Final Energy use'!Y$50:Y$91,'Final Energy use'!$A$50:$A$91,'Total Energy Consumption'!$A$13)+SUMIFS(Transformation!X$18:X$25,Transformation!$A$18:$A$25,'Total Energy Consumption'!$A$13)</f>
        <v>0</v>
      </c>
      <c r="X13" s="260">
        <f>SUMIFS('Final Energy use'!Z$50:Z$91,'Final Energy use'!$A$50:$A$91,'Total Energy Consumption'!$A$13)+SUMIFS(Transformation!Y$18:Y$25,Transformation!$A$18:$A$25,'Total Energy Consumption'!$A$13)</f>
        <v>12660614864912.98</v>
      </c>
      <c r="Y13" s="260">
        <f>SUMIFS('Final Energy use'!AA$50:AA$91,'Final Energy use'!$A$50:$A$91,'Total Energy Consumption'!$A$13)+SUMIFS(Transformation!Z$18:Z$25,Transformation!$A$18:$A$25,'Total Energy Consumption'!$A$13)</f>
        <v>8517004812.4544249</v>
      </c>
      <c r="Z13" s="260">
        <f>SUMIFS('Final Energy use'!AB$50:AB$91,'Final Energy use'!$A$50:$A$91,'Total Energy Consumption'!$A$13)+SUMIFS(Transformation!AA$18:AA$25,Transformation!$A$18:$A$25,'Total Energy Consumption'!$A$13)</f>
        <v>28525884858677.262</v>
      </c>
      <c r="AA13" s="260">
        <f>SUMIFS('Final Energy use'!AC$50:AC$91,'Final Energy use'!$A$50:$A$91,'Total Energy Consumption'!$A$13)+SUMIFS(Transformation!AB$18:AB$25,Transformation!$A$18:$A$25,'Total Energy Consumption'!$A$13)</f>
        <v>38535521094992.461</v>
      </c>
      <c r="AB13" s="260">
        <f>SUMIFS('Final Energy use'!AD$50:AD$91,'Final Energy use'!$A$50:$A$91,'Total Energy Consumption'!$A$13)+SUMIFS(Transformation!AC$18:AC$25,Transformation!$A$18:$A$25,'Total Energy Consumption'!$A$13)</f>
        <v>3963068299196.6831</v>
      </c>
      <c r="AC13" s="260">
        <f>SUMIFS('Final Energy use'!AE$50:AE$91,'Final Energy use'!$A$50:$A$91,'Total Energy Consumption'!$A$13)+SUMIFS(Transformation!AD$18:AD$25,Transformation!$A$18:$A$25,'Total Energy Consumption'!$A$13)</f>
        <v>37251868243684.523</v>
      </c>
      <c r="AD13" s="260">
        <f>SUMIFS('Final Energy use'!AF$50:AF$91,'Final Energy use'!$A$50:$A$91,'Total Energy Consumption'!$A$13)+SUMIFS(Transformation!AE$18:AE$25,Transformation!$A$18:$A$25,'Total Energy Consumption'!$A$13)</f>
        <v>33964526143331.656</v>
      </c>
      <c r="AE13" s="260">
        <f>SUMIFS('Final Energy use'!AG$50:AG$91,'Final Energy use'!$A$50:$A$91,'Total Energy Consumption'!$A$13)+SUMIFS(Transformation!AF$18:AF$25,Transformation!$A$18:$A$25,'Total Energy Consumption'!$A$13)</f>
        <v>3012258743.6691179</v>
      </c>
    </row>
    <row r="14" spans="1:43">
      <c r="A14" s="272" t="s">
        <v>626</v>
      </c>
      <c r="B14" s="260">
        <f>SUMIFS('Final Energy use'!D$50:D$91,'Final Energy use'!$A$50:$A$91,'Total Energy Consumption'!$A$14)+SUMIFS(Transformation!C$18:C$25,Transformation!$A$18:$A$25,'Total Energy Consumption'!$A$14)</f>
        <v>1617343112529.1511</v>
      </c>
      <c r="C14" s="260">
        <f>SUMIFS('Final Energy use'!E$50:E$91,'Final Energy use'!$A$50:$A$91,'Total Energy Consumption'!$A$14)+SUMIFS(Transformation!D$18:D$25,Transformation!$A$18:$A$25,'Total Energy Consumption'!$A$14)</f>
        <v>0</v>
      </c>
      <c r="D14" s="260">
        <f>SUMIFS('Final Energy use'!F$50:F$91,'Final Energy use'!$A$50:$A$91,'Total Energy Consumption'!$A$14)+SUMIFS(Transformation!E$18:E$25,Transformation!$A$18:$A$25,'Total Energy Consumption'!$A$14)</f>
        <v>0</v>
      </c>
      <c r="E14" s="260">
        <f>SUMIFS('Final Energy use'!G$50:G$91,'Final Energy use'!$A$50:$A$91,'Total Energy Consumption'!$A$14)+SUMIFS(Transformation!F$18:F$25,Transformation!$A$18:$A$25,'Total Energy Consumption'!$A$14)</f>
        <v>0</v>
      </c>
      <c r="F14" s="260">
        <f>SUMIFS('Final Energy use'!H$50:H$91,'Final Energy use'!$A$50:$A$91,'Total Energy Consumption'!$A$14)+SUMIFS(Transformation!G$18:G$25,Transformation!$A$18:$A$25,'Total Energy Consumption'!$A$14)</f>
        <v>0</v>
      </c>
      <c r="G14" s="260">
        <f>SUMIFS('Final Energy use'!I$50:I$91,'Final Energy use'!$A$50:$A$91,'Total Energy Consumption'!$A$14)+SUMIFS(Transformation!H$18:H$25,Transformation!$A$18:$A$25,'Total Energy Consumption'!$A$14)</f>
        <v>71279304122.06131</v>
      </c>
      <c r="H14" s="260">
        <f>SUMIFS('Final Energy use'!J$50:J$91,'Final Energy use'!$A$50:$A$91,'Total Energy Consumption'!$A$14)+SUMIFS(Transformation!I$18:I$25,Transformation!$A$18:$A$25,'Total Energy Consumption'!$A$14)</f>
        <v>0</v>
      </c>
      <c r="I14" s="260">
        <f>SUMIFS('Final Energy use'!K$50:K$91,'Final Energy use'!$A$50:$A$91,'Total Energy Consumption'!$A$14)+SUMIFS(Transformation!J$18:J$25,Transformation!$A$18:$A$25,'Total Energy Consumption'!$A$14)</f>
        <v>0</v>
      </c>
      <c r="J14" s="260">
        <f>SUMIFS('Final Energy use'!L$50:L$91,'Final Energy use'!$A$50:$A$91,'Total Energy Consumption'!$A$14)+SUMIFS(Transformation!K$18:K$25,Transformation!$A$18:$A$25,'Total Energy Consumption'!$A$14)</f>
        <v>0</v>
      </c>
      <c r="K14" s="260">
        <f>SUMIFS('Final Energy use'!M$50:M$91,'Final Energy use'!$A$50:$A$91,'Total Energy Consumption'!$A$14)+SUMIFS(Transformation!L$18:L$25,Transformation!$A$18:$A$25,'Total Energy Consumption'!$A$14)</f>
        <v>0</v>
      </c>
      <c r="L14" s="260">
        <f>SUMIFS('Final Energy use'!N$50:N$91,'Final Energy use'!$A$50:$A$91,'Total Energy Consumption'!$A$14)+SUMIFS(Transformation!M$18:M$25,Transformation!$A$18:$A$25,'Total Energy Consumption'!$A$14)</f>
        <v>0</v>
      </c>
      <c r="M14" s="260">
        <f>SUMIFS('Final Energy use'!O$50:O$91,'Final Energy use'!$A$50:$A$91,'Total Energy Consumption'!$A$14)+SUMIFS(Transformation!N$18:N$25,Transformation!$A$18:$A$25,'Total Energy Consumption'!$A$14)</f>
        <v>0</v>
      </c>
      <c r="N14" s="260">
        <f>SUMIFS('Final Energy use'!P$50:P$91,'Final Energy use'!$A$50:$A$91,'Total Energy Consumption'!$A$14)+SUMIFS(Transformation!O$18:O$25,Transformation!$A$18:$A$25,'Total Energy Consumption'!$A$14)</f>
        <v>523446675252.06458</v>
      </c>
      <c r="O14" s="260">
        <f>SUMIFS('Final Energy use'!Q$50:Q$91,'Final Energy use'!$A$50:$A$91,'Total Energy Consumption'!$A$14)+SUMIFS(Transformation!P$18:P$25,Transformation!$A$18:$A$25,'Total Energy Consumption'!$A$14)</f>
        <v>7284011756.9949245</v>
      </c>
      <c r="P14" s="260">
        <f>SUMIFS('Final Energy use'!R$50:R$91,'Final Energy use'!$A$50:$A$91,'Total Energy Consumption'!$A$14)+SUMIFS(Transformation!Q$18:Q$25,Transformation!$A$18:$A$25,'Total Energy Consumption'!$A$14)</f>
        <v>504170486127.69061</v>
      </c>
      <c r="Q14" s="260">
        <f>SUMIFS('Final Energy use'!S$50:S$91,'Final Energy use'!$A$50:$A$91,'Total Energy Consumption'!$A$14)+SUMIFS(Transformation!R$18:R$25,Transformation!$A$18:$A$25,'Total Energy Consumption'!$A$14)</f>
        <v>78445396403.503036</v>
      </c>
      <c r="R14" s="260">
        <f>SUMIFS('Final Energy use'!T$50:T$91,'Final Energy use'!$A$50:$A$91,'Total Energy Consumption'!$A$14)+SUMIFS(Transformation!S$18:S$25,Transformation!$A$18:$A$25,'Total Energy Consumption'!$A$14)</f>
        <v>0</v>
      </c>
      <c r="S14" s="260">
        <f>SUMIFS('Final Energy use'!U$50:U$91,'Final Energy use'!$A$50:$A$91,'Total Energy Consumption'!$A$14)+SUMIFS(Transformation!T$18:T$25,Transformation!$A$18:$A$25,'Total Energy Consumption'!$A$14)</f>
        <v>0</v>
      </c>
      <c r="T14" s="260">
        <f>SUMIFS('Final Energy use'!V$50:V$91,'Final Energy use'!$A$50:$A$91,'Total Energy Consumption'!$A$14)+SUMIFS(Transformation!U$18:U$25,Transformation!$A$18:$A$25,'Total Energy Consumption'!$A$14)</f>
        <v>0</v>
      </c>
      <c r="U14" s="260">
        <f>SUMIFS('Final Energy use'!W$50:W$91,'Final Energy use'!$A$50:$A$91,'Total Energy Consumption'!$A$14)+SUMIFS(Transformation!V$18:V$25,Transformation!$A$18:$A$25,'Total Energy Consumption'!$A$14)</f>
        <v>0</v>
      </c>
      <c r="V14" s="260">
        <f>SUMIFS('Final Energy use'!X$50:X$91,'Final Energy use'!$A$50:$A$91,'Total Energy Consumption'!$A$14)+SUMIFS(Transformation!W$18:W$25,Transformation!$A$18:$A$25,'Total Energy Consumption'!$A$14)</f>
        <v>0</v>
      </c>
      <c r="W14" s="260">
        <f>SUMIFS('Final Energy use'!Y$50:Y$91,'Final Energy use'!$A$50:$A$91,'Total Energy Consumption'!$A$14)+SUMIFS(Transformation!X$18:X$25,Transformation!$A$18:$A$25,'Total Energy Consumption'!$A$14)</f>
        <v>0</v>
      </c>
      <c r="X14" s="260">
        <f>SUMIFS('Final Energy use'!Z$50:Z$91,'Final Energy use'!$A$50:$A$91,'Total Energy Consumption'!$A$14)+SUMIFS(Transformation!Y$18:Y$25,Transformation!$A$18:$A$25,'Total Energy Consumption'!$A$14)</f>
        <v>17330616605.859798</v>
      </c>
      <c r="Y14" s="260">
        <f>SUMIFS('Final Energy use'!AA$50:AA$91,'Final Energy use'!$A$50:$A$91,'Total Energy Consumption'!$A$14)+SUMIFS(Transformation!Z$18:Z$25,Transformation!$A$18:$A$25,'Total Energy Consumption'!$A$14)</f>
        <v>4258502406.2272329</v>
      </c>
      <c r="Z14" s="260">
        <f>SUMIFS('Final Energy use'!AB$50:AB$91,'Final Energy use'!$A$50:$A$91,'Total Energy Consumption'!$A$14)+SUMIFS(Transformation!AA$18:AA$25,Transformation!$A$18:$A$25,'Total Energy Consumption'!$A$14)</f>
        <v>38895519050.627846</v>
      </c>
      <c r="AA14" s="260">
        <f>SUMIFS('Final Energy use'!AC$50:AC$91,'Final Energy use'!$A$50:$A$91,'Total Energy Consumption'!$A$14)+SUMIFS(Transformation!AB$18:AB$25,Transformation!$A$18:$A$25,'Total Energy Consumption'!$A$14)</f>
        <v>1220776010183.0249</v>
      </c>
      <c r="AB14" s="260">
        <f>SUMIFS('Final Energy use'!AD$50:AD$91,'Final Energy use'!$A$50:$A$91,'Total Energy Consumption'!$A$14)+SUMIFS(Transformation!AC$18:AC$25,Transformation!$A$18:$A$25,'Total Energy Consumption'!$A$14)</f>
        <v>147199679684.44827</v>
      </c>
      <c r="AC14" s="260">
        <f>SUMIFS('Final Energy use'!AE$50:AE$91,'Final Energy use'!$A$50:$A$91,'Total Energy Consumption'!$A$14)+SUMIFS(Transformation!AD$18:AD$25,Transformation!$A$18:$A$25,'Total Energy Consumption'!$A$14)</f>
        <v>746484714630.03101</v>
      </c>
      <c r="AD14" s="260">
        <f>SUMIFS('Final Energy use'!AF$50:AF$91,'Final Energy use'!$A$50:$A$91,'Total Energy Consumption'!$A$14)+SUMIFS(Transformation!AE$18:AE$25,Transformation!$A$18:$A$25,'Total Energy Consumption'!$A$14)</f>
        <v>10836825368059.9</v>
      </c>
      <c r="AE14" s="260">
        <f>SUMIFS('Final Energy use'!AG$50:AG$91,'Final Energy use'!$A$50:$A$91,'Total Energy Consumption'!$A$14)+SUMIFS(Transformation!AF$18:AF$25,Transformation!$A$18:$A$25,'Total Energy Consumption'!$A$14)</f>
        <v>818747812.6808573</v>
      </c>
    </row>
    <row r="15" spans="1:43">
      <c r="A15" s="272" t="s">
        <v>627</v>
      </c>
      <c r="B15" s="260">
        <f>SUMIFS('Final Energy use'!D$50:D$91,'Final Energy use'!$A$50:$A$91,'Total Energy Consumption'!$A$15)+SUMIFS(Transformation!C$18:C$25,Transformation!$A$18:$A$25,'Total Energy Consumption'!$A$15)</f>
        <v>1250735524891.6787</v>
      </c>
      <c r="C15" s="260">
        <f>SUMIFS('Final Energy use'!E$50:E$91,'Final Energy use'!$A$50:$A$91,'Total Energy Consumption'!$A$15)+SUMIFS(Transformation!D$18:D$25,Transformation!$A$18:$A$25,'Total Energy Consumption'!$A$15)</f>
        <v>0</v>
      </c>
      <c r="D15" s="260">
        <f>SUMIFS('Final Energy use'!F$50:F$91,'Final Energy use'!$A$50:$A$91,'Total Energy Consumption'!$A$15)+SUMIFS(Transformation!E$18:E$25,Transformation!$A$18:$A$25,'Total Energy Consumption'!$A$15)</f>
        <v>0</v>
      </c>
      <c r="E15" s="260">
        <f>SUMIFS('Final Energy use'!G$50:G$91,'Final Energy use'!$A$50:$A$91,'Total Energy Consumption'!$A$15)+SUMIFS(Transformation!F$18:F$25,Transformation!$A$18:$A$25,'Total Energy Consumption'!$A$15)</f>
        <v>0</v>
      </c>
      <c r="F15" s="260">
        <f>SUMIFS('Final Energy use'!H$50:H$91,'Final Energy use'!$A$50:$A$91,'Total Energy Consumption'!$A$15)+SUMIFS(Transformation!G$18:G$25,Transformation!$A$18:$A$25,'Total Energy Consumption'!$A$15)</f>
        <v>0</v>
      </c>
      <c r="G15" s="260">
        <f>SUMIFS('Final Energy use'!I$50:I$91,'Final Energy use'!$A$50:$A$91,'Total Energy Consumption'!$A$15)+SUMIFS(Transformation!H$18:H$25,Transformation!$A$18:$A$25,'Total Energy Consumption'!$A$15)</f>
        <v>537140470348.38898</v>
      </c>
      <c r="H15" s="260">
        <f>SUMIFS('Final Energy use'!J$50:J$91,'Final Energy use'!$A$50:$A$91,'Total Energy Consumption'!$A$15)+SUMIFS(Transformation!I$18:I$25,Transformation!$A$18:$A$25,'Total Energy Consumption'!$A$15)</f>
        <v>0</v>
      </c>
      <c r="I15" s="260">
        <f>SUMIFS('Final Energy use'!K$50:K$91,'Final Energy use'!$A$50:$A$91,'Total Energy Consumption'!$A$15)+SUMIFS(Transformation!J$18:J$25,Transformation!$A$18:$A$25,'Total Energy Consumption'!$A$15)</f>
        <v>0</v>
      </c>
      <c r="J15" s="260">
        <f>SUMIFS('Final Energy use'!L$50:L$91,'Final Energy use'!$A$50:$A$91,'Total Energy Consumption'!$A$15)+SUMIFS(Transformation!K$18:K$25,Transformation!$A$18:$A$25,'Total Energy Consumption'!$A$15)</f>
        <v>0</v>
      </c>
      <c r="K15" s="260">
        <f>SUMIFS('Final Energy use'!M$50:M$91,'Final Energy use'!$A$50:$A$91,'Total Energy Consumption'!$A$15)+SUMIFS(Transformation!L$18:L$25,Transformation!$A$18:$A$25,'Total Energy Consumption'!$A$15)</f>
        <v>96267473629.901932</v>
      </c>
      <c r="L15" s="260">
        <f>SUMIFS('Final Energy use'!N$50:N$91,'Final Energy use'!$A$50:$A$91,'Total Energy Consumption'!$A$15)+SUMIFS(Transformation!M$18:M$25,Transformation!$A$18:$A$25,'Total Energy Consumption'!$A$15)</f>
        <v>9575843954.120306</v>
      </c>
      <c r="M15" s="260">
        <f>SUMIFS('Final Energy use'!O$50:O$91,'Final Energy use'!$A$50:$A$91,'Total Energy Consumption'!$A$15)+SUMIFS(Transformation!N$18:N$25,Transformation!$A$18:$A$25,'Total Energy Consumption'!$A$15)</f>
        <v>0</v>
      </c>
      <c r="N15" s="260">
        <f>SUMIFS('Final Energy use'!P$50:P$91,'Final Energy use'!$A$50:$A$91,'Total Energy Consumption'!$A$15)+SUMIFS(Transformation!O$18:O$25,Transformation!$A$18:$A$25,'Total Energy Consumption'!$A$15)</f>
        <v>225989893005.50363</v>
      </c>
      <c r="O15" s="260">
        <f>SUMIFS('Final Energy use'!Q$50:Q$91,'Final Energy use'!$A$50:$A$91,'Total Energy Consumption'!$A$15)+SUMIFS(Transformation!P$18:P$25,Transformation!$A$18:$A$25,'Total Energy Consumption'!$A$15)</f>
        <v>1040573108.1421325</v>
      </c>
      <c r="P15" s="260">
        <f>SUMIFS('Final Energy use'!R$50:R$91,'Final Energy use'!$A$50:$A$91,'Total Energy Consumption'!$A$15)+SUMIFS(Transformation!Q$18:Q$25,Transformation!$A$18:$A$25,'Total Energy Consumption'!$A$15)</f>
        <v>2569751909226.0825</v>
      </c>
      <c r="Q15" s="260">
        <f>SUMIFS('Final Energy use'!S$50:S$91,'Final Energy use'!$A$50:$A$91,'Total Energy Consumption'!$A$15)+SUMIFS(Transformation!R$18:R$25,Transformation!$A$18:$A$25,'Total Energy Consumption'!$A$15)</f>
        <v>151036658747.04318</v>
      </c>
      <c r="R15" s="260">
        <f>SUMIFS('Final Energy use'!T$50:T$91,'Final Energy use'!$A$50:$A$91,'Total Energy Consumption'!$A$15)+SUMIFS(Transformation!S$18:S$25,Transformation!$A$18:$A$25,'Total Energy Consumption'!$A$15)</f>
        <v>0</v>
      </c>
      <c r="S15" s="260">
        <f>SUMIFS('Final Energy use'!U$50:U$91,'Final Energy use'!$A$50:$A$91,'Total Energy Consumption'!$A$15)+SUMIFS(Transformation!T$18:T$25,Transformation!$A$18:$A$25,'Total Energy Consumption'!$A$15)</f>
        <v>0</v>
      </c>
      <c r="T15" s="260">
        <f>SUMIFS('Final Energy use'!V$50:V$91,'Final Energy use'!$A$50:$A$91,'Total Energy Consumption'!$A$15)+SUMIFS(Transformation!U$18:U$25,Transformation!$A$18:$A$25,'Total Energy Consumption'!$A$15)</f>
        <v>0</v>
      </c>
      <c r="U15" s="260">
        <f>SUMIFS('Final Energy use'!W$50:W$91,'Final Energy use'!$A$50:$A$91,'Total Energy Consumption'!$A$15)+SUMIFS(Transformation!V$18:V$25,Transformation!$A$18:$A$25,'Total Energy Consumption'!$A$15)</f>
        <v>0</v>
      </c>
      <c r="V15" s="260">
        <f>SUMIFS('Final Energy use'!X$50:X$91,'Final Energy use'!$A$50:$A$91,'Total Energy Consumption'!$A$15)+SUMIFS(Transformation!W$18:W$25,Transformation!$A$18:$A$25,'Total Energy Consumption'!$A$15)</f>
        <v>0</v>
      </c>
      <c r="W15" s="260">
        <f>SUMIFS('Final Energy use'!Y$50:Y$91,'Final Energy use'!$A$50:$A$91,'Total Energy Consumption'!$A$15)+SUMIFS(Transformation!X$18:X$25,Transformation!$A$18:$A$25,'Total Energy Consumption'!$A$15)</f>
        <v>0</v>
      </c>
      <c r="X15" s="260">
        <f>SUMIFS('Final Energy use'!Z$50:Z$91,'Final Energy use'!$A$50:$A$91,'Total Energy Consumption'!$A$15)+SUMIFS(Transformation!Y$18:Y$25,Transformation!$A$18:$A$25,'Total Energy Consumption'!$A$15)</f>
        <v>51991849817.57933</v>
      </c>
      <c r="Y15" s="260">
        <f>SUMIFS('Final Energy use'!AA$50:AA$91,'Final Energy use'!$A$50:$A$91,'Total Energy Consumption'!$A$15)+SUMIFS(Transformation!Z$18:Z$25,Transformation!$A$18:$A$25,'Total Energy Consumption'!$A$15)</f>
        <v>0</v>
      </c>
      <c r="Z15" s="260">
        <f>SUMIFS('Final Energy use'!AB$50:AB$91,'Final Energy use'!$A$50:$A$91,'Total Energy Consumption'!$A$15)+SUMIFS(Transformation!AA$18:AA$25,Transformation!$A$18:$A$25,'Total Energy Consumption'!$A$15)</f>
        <v>89802889572.773056</v>
      </c>
      <c r="AA15" s="260">
        <f>SUMIFS('Final Energy use'!AC$50:AC$91,'Final Energy use'!$A$50:$A$91,'Total Energy Consumption'!$A$15)+SUMIFS(Transformation!AB$18:AB$25,Transformation!$A$18:$A$25,'Total Energy Consumption'!$A$15)</f>
        <v>751246775497.24561</v>
      </c>
      <c r="AB15" s="260">
        <f>SUMIFS('Final Energy use'!AD$50:AD$91,'Final Energy use'!$A$50:$A$91,'Total Energy Consumption'!$A$15)+SUMIFS(Transformation!AC$18:AC$25,Transformation!$A$18:$A$25,'Total Energy Consumption'!$A$15)</f>
        <v>90584418267.352737</v>
      </c>
      <c r="AC15" s="260">
        <f>SUMIFS('Final Energy use'!AE$50:AE$91,'Final Energy use'!$A$50:$A$91,'Total Energy Consumption'!$A$15)+SUMIFS(Transformation!AD$18:AD$25,Transformation!$A$18:$A$25,'Total Energy Consumption'!$A$15)</f>
        <v>598929423520.44153</v>
      </c>
      <c r="AD15" s="260">
        <f>SUMIFS('Final Energy use'!AF$50:AF$91,'Final Energy use'!$A$50:$A$91,'Total Energy Consumption'!$A$15)+SUMIFS(Transformation!AE$18:AE$25,Transformation!$A$18:$A$25,'Total Energy Consumption'!$A$15)</f>
        <v>4155613183889.7441</v>
      </c>
      <c r="AE15" s="260">
        <f>SUMIFS('Final Energy use'!AG$50:AG$91,'Final Energy use'!$A$50:$A$91,'Total Energy Consumption'!$A$15)+SUMIFS(Transformation!AF$18:AF$25,Transformation!$A$18:$A$25,'Total Energy Consumption'!$A$15)</f>
        <v>5464428809.5092936</v>
      </c>
    </row>
    <row r="16" spans="1:43">
      <c r="A16" s="272" t="s">
        <v>628</v>
      </c>
      <c r="B16" s="260">
        <f>SUMIFS('Final Energy use'!D$50:D$91,'Final Energy use'!$A$50:$A$91,'Total Energy Consumption'!$A$16)+SUMIFS(Transformation!C$18:C$25,Transformation!$A$18:$A$25,'Total Energy Consumption'!$A$16)</f>
        <v>13049953951095.07</v>
      </c>
      <c r="C16" s="260">
        <f>SUMIFS('Final Energy use'!E$50:E$91,'Final Energy use'!$A$50:$A$91,'Total Energy Consumption'!$A$16)+SUMIFS(Transformation!D$18:D$25,Transformation!$A$18:$A$25,'Total Energy Consumption'!$A$16)</f>
        <v>0</v>
      </c>
      <c r="D16" s="260">
        <f>SUMIFS('Final Energy use'!F$50:F$91,'Final Energy use'!$A$50:$A$91,'Total Energy Consumption'!$A$16)+SUMIFS(Transformation!E$18:E$25,Transformation!$A$18:$A$25,'Total Energy Consumption'!$A$16)</f>
        <v>0</v>
      </c>
      <c r="E16" s="260">
        <f>SUMIFS('Final Energy use'!G$50:G$91,'Final Energy use'!$A$50:$A$91,'Total Energy Consumption'!$A$16)+SUMIFS(Transformation!F$18:F$25,Transformation!$A$18:$A$25,'Total Energy Consumption'!$A$16)</f>
        <v>0</v>
      </c>
      <c r="F16" s="260">
        <f>SUMIFS('Final Energy use'!H$50:H$91,'Final Energy use'!$A$50:$A$91,'Total Energy Consumption'!$A$16)+SUMIFS(Transformation!G$18:G$25,Transformation!$A$18:$A$25,'Total Energy Consumption'!$A$16)</f>
        <v>0</v>
      </c>
      <c r="G16" s="260">
        <f>SUMIFS('Final Energy use'!I$50:I$91,'Final Energy use'!$A$50:$A$91,'Total Energy Consumption'!$A$16)+SUMIFS(Transformation!H$18:H$25,Transformation!$A$18:$A$25,'Total Energy Consumption'!$A$16)</f>
        <v>165805844145646.16</v>
      </c>
      <c r="H16" s="260">
        <f>SUMIFS('Final Energy use'!J$50:J$91,'Final Energy use'!$A$50:$A$91,'Total Energy Consumption'!$A$16)+SUMIFS(Transformation!I$18:I$25,Transformation!$A$18:$A$25,'Total Energy Consumption'!$A$16)</f>
        <v>0</v>
      </c>
      <c r="I16" s="260">
        <f>SUMIFS('Final Energy use'!K$50:K$91,'Final Energy use'!$A$50:$A$91,'Total Energy Consumption'!$A$16)+SUMIFS(Transformation!J$18:J$25,Transformation!$A$18:$A$25,'Total Energy Consumption'!$A$16)</f>
        <v>0</v>
      </c>
      <c r="J16" s="260">
        <f>SUMIFS('Final Energy use'!L$50:L$91,'Final Energy use'!$A$50:$A$91,'Total Energy Consumption'!$A$16)+SUMIFS(Transformation!K$18:K$25,Transformation!$A$18:$A$25,'Total Energy Consumption'!$A$16)</f>
        <v>0</v>
      </c>
      <c r="K16" s="260">
        <f>SUMIFS('Final Energy use'!M$50:M$91,'Final Energy use'!$A$50:$A$91,'Total Energy Consumption'!$A$16)+SUMIFS(Transformation!L$18:L$25,Transformation!$A$18:$A$25,'Total Energy Consumption'!$A$16)</f>
        <v>2888024208897.0581</v>
      </c>
      <c r="L16" s="260">
        <f>SUMIFS('Final Energy use'!N$50:N$91,'Final Energy use'!$A$50:$A$91,'Total Energy Consumption'!$A$16)+SUMIFS(Transformation!M$18:M$25,Transformation!$A$18:$A$25,'Total Energy Consumption'!$A$16)</f>
        <v>4138458918777.4814</v>
      </c>
      <c r="M16" s="260">
        <f>SUMIFS('Final Energy use'!O$50:O$91,'Final Energy use'!$A$50:$A$91,'Total Energy Consumption'!$A$16)+SUMIFS(Transformation!N$18:N$25,Transformation!$A$18:$A$25,'Total Energy Consumption'!$A$16)</f>
        <v>0</v>
      </c>
      <c r="N16" s="260">
        <f>SUMIFS('Final Energy use'!P$50:P$91,'Final Energy use'!$A$50:$A$91,'Total Energy Consumption'!$A$16)+SUMIFS(Transformation!O$18:O$25,Transformation!$A$18:$A$25,'Total Energy Consumption'!$A$16)</f>
        <v>30904600752.889488</v>
      </c>
      <c r="O16" s="260">
        <f>SUMIFS('Final Energy use'!Q$50:Q$91,'Final Energy use'!$A$50:$A$91,'Total Energy Consumption'!$A$16)+SUMIFS(Transformation!P$18:P$25,Transformation!$A$18:$A$25,'Total Energy Consumption'!$A$16)</f>
        <v>0</v>
      </c>
      <c r="P16" s="260">
        <f>SUMIFS('Final Energy use'!R$50:R$91,'Final Energy use'!$A$50:$A$91,'Total Energy Consumption'!$A$16)+SUMIFS(Transformation!Q$18:Q$25,Transformation!$A$18:$A$25,'Total Energy Consumption'!$A$16)</f>
        <v>257986904272.69711</v>
      </c>
      <c r="Q16" s="260">
        <f>SUMIFS('Final Energy use'!S$50:S$91,'Final Energy use'!$A$50:$A$91,'Total Energy Consumption'!$A$16)+SUMIFS(Transformation!R$18:R$25,Transformation!$A$18:$A$25,'Total Energy Consumption'!$A$16)</f>
        <v>12293681525.922123</v>
      </c>
      <c r="R16" s="260">
        <f>SUMIFS('Final Energy use'!T$50:T$91,'Final Energy use'!$A$50:$A$91,'Total Energy Consumption'!$A$16)+SUMIFS(Transformation!S$18:S$25,Transformation!$A$18:$A$25,'Total Energy Consumption'!$A$16)</f>
        <v>0</v>
      </c>
      <c r="S16" s="260">
        <f>SUMIFS('Final Energy use'!U$50:U$91,'Final Energy use'!$A$50:$A$91,'Total Energy Consumption'!$A$16)+SUMIFS(Transformation!T$18:T$25,Transformation!$A$18:$A$25,'Total Energy Consumption'!$A$16)</f>
        <v>0</v>
      </c>
      <c r="T16" s="260">
        <f>SUMIFS('Final Energy use'!V$50:V$91,'Final Energy use'!$A$50:$A$91,'Total Energy Consumption'!$A$16)+SUMIFS(Transformation!U$18:U$25,Transformation!$A$18:$A$25,'Total Energy Consumption'!$A$16)</f>
        <v>0</v>
      </c>
      <c r="U16" s="260">
        <f>SUMIFS('Final Energy use'!W$50:W$91,'Final Energy use'!$A$50:$A$91,'Total Energy Consumption'!$A$16)+SUMIFS(Transformation!V$18:V$25,Transformation!$A$18:$A$25,'Total Energy Consumption'!$A$16)</f>
        <v>0</v>
      </c>
      <c r="V16" s="260">
        <f>SUMIFS('Final Energy use'!X$50:X$91,'Final Energy use'!$A$50:$A$91,'Total Energy Consumption'!$A$16)+SUMIFS(Transformation!W$18:W$25,Transformation!$A$18:$A$25,'Total Energy Consumption'!$A$16)</f>
        <v>0</v>
      </c>
      <c r="W16" s="260">
        <f>SUMIFS('Final Energy use'!Y$50:Y$91,'Final Energy use'!$A$50:$A$91,'Total Energy Consumption'!$A$16)+SUMIFS(Transformation!X$18:X$25,Transformation!$A$18:$A$25,'Total Energy Consumption'!$A$16)</f>
        <v>0</v>
      </c>
      <c r="X16" s="260">
        <f>SUMIFS('Final Energy use'!Z$50:Z$91,'Final Energy use'!$A$50:$A$91,'Total Energy Consumption'!$A$16)+SUMIFS(Transformation!Y$18:Y$25,Transformation!$A$18:$A$25,'Total Energy Consumption'!$A$16)</f>
        <v>11816329503.995327</v>
      </c>
      <c r="Y16" s="260">
        <f>SUMIFS('Final Energy use'!AA$50:AA$91,'Final Energy use'!$A$50:$A$91,'Total Energy Consumption'!$A$16)+SUMIFS(Transformation!Z$18:Z$25,Transformation!$A$18:$A$25,'Total Energy Consumption'!$A$16)</f>
        <v>0</v>
      </c>
      <c r="Z16" s="260">
        <f>SUMIFS('Final Energy use'!AB$50:AB$91,'Final Energy use'!$A$50:$A$91,'Total Energy Consumption'!$A$16)+SUMIFS(Transformation!AA$18:AA$25,Transformation!$A$18:$A$25,'Total Energy Consumption'!$A$16)</f>
        <v>0</v>
      </c>
      <c r="AA16" s="260">
        <f>SUMIFS('Final Energy use'!AC$50:AC$91,'Final Energy use'!$A$50:$A$91,'Total Energy Consumption'!$A$16)+SUMIFS(Transformation!AB$18:AB$25,Transformation!$A$18:$A$25,'Total Energy Consumption'!$A$16)</f>
        <v>15643747629752.568</v>
      </c>
      <c r="AB16" s="260">
        <f>SUMIFS('Final Energy use'!AD$50:AD$91,'Final Energy use'!$A$50:$A$91,'Total Energy Consumption'!$A$16)+SUMIFS(Transformation!AC$18:AC$25,Transformation!$A$18:$A$25,'Total Energy Consumption'!$A$16)</f>
        <v>1732426999363.1221</v>
      </c>
      <c r="AC16" s="260">
        <f>SUMIFS('Final Energy use'!AE$50:AE$91,'Final Energy use'!$A$50:$A$91,'Total Energy Consumption'!$A$16)+SUMIFS(Transformation!AD$18:AD$25,Transformation!$A$18:$A$25,'Total Energy Consumption'!$A$16)</f>
        <v>4630629845932.8701</v>
      </c>
      <c r="AD16" s="260">
        <f>SUMIFS('Final Energy use'!AF$50:AF$91,'Final Energy use'!$A$50:$A$91,'Total Energy Consumption'!$A$16)+SUMIFS(Transformation!AE$18:AE$25,Transformation!$A$18:$A$25,'Total Energy Consumption'!$A$16)</f>
        <v>48243724727937.391</v>
      </c>
      <c r="AE16" s="260">
        <f>SUMIFS('Final Energy use'!AG$50:AG$91,'Final Energy use'!$A$50:$A$91,'Total Energy Consumption'!$A$16)+SUMIFS(Transformation!AF$18:AF$25,Transformation!$A$18:$A$25,'Total Energy Consumption'!$A$16)</f>
        <v>0</v>
      </c>
    </row>
    <row r="17" spans="1:31">
      <c r="A17" s="272" t="s">
        <v>629</v>
      </c>
      <c r="B17" s="260">
        <f>SUMIFS('Final Energy use'!D$50:D$91,'Final Energy use'!$A$50:$A$91,'Total Energy Consumption'!$A$17)+SUMIFS(Transformation!C$18:C$25,Transformation!$A$18:$A$25,'Total Energy Consumption'!$A$17)</f>
        <v>31004101578207.117</v>
      </c>
      <c r="C17" s="260">
        <f>SUMIFS('Final Energy use'!E$50:E$91,'Final Energy use'!$A$50:$A$91,'Total Energy Consumption'!$A$17)+SUMIFS(Transformation!D$18:D$25,Transformation!$A$18:$A$25,'Total Energy Consumption'!$A$17)</f>
        <v>0</v>
      </c>
      <c r="D17" s="260">
        <f>SUMIFS('Final Energy use'!F$50:F$91,'Final Energy use'!$A$50:$A$91,'Total Energy Consumption'!$A$17)+SUMIFS(Transformation!E$18:E$25,Transformation!$A$18:$A$25,'Total Energy Consumption'!$A$17)</f>
        <v>0</v>
      </c>
      <c r="E17" s="260">
        <f>SUMIFS('Final Energy use'!G$50:G$91,'Final Energy use'!$A$50:$A$91,'Total Energy Consumption'!$A$17)+SUMIFS(Transformation!F$18:F$25,Transformation!$A$18:$A$25,'Total Energy Consumption'!$A$17)</f>
        <v>0</v>
      </c>
      <c r="F17" s="260">
        <f>SUMIFS('Final Energy use'!H$50:H$91,'Final Energy use'!$A$50:$A$91,'Total Energy Consumption'!$A$17)+SUMIFS(Transformation!G$18:G$25,Transformation!$A$18:$A$25,'Total Energy Consumption'!$A$17)</f>
        <v>0</v>
      </c>
      <c r="G17" s="260">
        <f>SUMIFS('Final Energy use'!I$50:I$91,'Final Energy use'!$A$50:$A$91,'Total Energy Consumption'!$A$17)+SUMIFS(Transformation!H$18:H$25,Transformation!$A$18:$A$25,'Total Energy Consumption'!$A$17)</f>
        <v>81462061853.784332</v>
      </c>
      <c r="H17" s="260">
        <f>SUMIFS('Final Energy use'!J$50:J$91,'Final Energy use'!$A$50:$A$91,'Total Energy Consumption'!$A$17)+SUMIFS(Transformation!I$18:I$25,Transformation!$A$18:$A$25,'Total Energy Consumption'!$A$17)</f>
        <v>0</v>
      </c>
      <c r="I17" s="260">
        <f>SUMIFS('Final Energy use'!K$50:K$91,'Final Energy use'!$A$50:$A$91,'Total Energy Consumption'!$A$17)+SUMIFS(Transformation!J$18:J$25,Transformation!$A$18:$A$25,'Total Energy Consumption'!$A$17)</f>
        <v>0</v>
      </c>
      <c r="J17" s="260">
        <f>SUMIFS('Final Energy use'!L$50:L$91,'Final Energy use'!$A$50:$A$91,'Total Energy Consumption'!$A$17)+SUMIFS(Transformation!K$18:K$25,Transformation!$A$18:$A$25,'Total Energy Consumption'!$A$17)</f>
        <v>0</v>
      </c>
      <c r="K17" s="260">
        <f>SUMIFS('Final Energy use'!M$50:M$91,'Final Energy use'!$A$50:$A$91,'Total Energy Consumption'!$A$17)+SUMIFS(Transformation!L$18:L$25,Transformation!$A$18:$A$25,'Total Energy Consumption'!$A$17)</f>
        <v>2214151893487.7432</v>
      </c>
      <c r="L17" s="260">
        <f>SUMIFS('Final Energy use'!N$50:N$91,'Final Energy use'!$A$50:$A$91,'Total Energy Consumption'!$A$17)+SUMIFS(Transformation!M$18:M$25,Transformation!$A$18:$A$25,'Total Energy Consumption'!$A$17)</f>
        <v>0</v>
      </c>
      <c r="M17" s="260">
        <f>SUMIFS('Final Energy use'!O$50:O$91,'Final Energy use'!$A$50:$A$91,'Total Energy Consumption'!$A$17)+SUMIFS(Transformation!N$18:N$25,Transformation!$A$18:$A$25,'Total Energy Consumption'!$A$17)</f>
        <v>0</v>
      </c>
      <c r="N17" s="260">
        <f>SUMIFS('Final Energy use'!P$50:P$91,'Final Energy use'!$A$50:$A$91,'Total Energy Consumption'!$A$17)+SUMIFS(Transformation!O$18:O$25,Transformation!$A$18:$A$25,'Total Energy Consumption'!$A$17)</f>
        <v>52151513770.500839</v>
      </c>
      <c r="O17" s="260">
        <f>SUMIFS('Final Energy use'!Q$50:Q$91,'Final Energy use'!$A$50:$A$91,'Total Energy Consumption'!$A$17)+SUMIFS(Transformation!P$18:P$25,Transformation!$A$18:$A$25,'Total Energy Consumption'!$A$17)</f>
        <v>7284011756.9949303</v>
      </c>
      <c r="P17" s="260">
        <f>SUMIFS('Final Energy use'!R$50:R$91,'Final Energy use'!$A$50:$A$91,'Total Energy Consumption'!$A$17)+SUMIFS(Transformation!Q$18:Q$25,Transformation!$A$18:$A$25,'Total Energy Consumption'!$A$17)</f>
        <v>399626773285.15723</v>
      </c>
      <c r="Q17" s="260">
        <f>SUMIFS('Final Energy use'!S$50:S$91,'Final Energy use'!$A$50:$A$91,'Total Energy Consumption'!$A$17)+SUMIFS(Transformation!R$18:R$25,Transformation!$A$18:$A$25,'Total Energy Consumption'!$A$17)</f>
        <v>138450270518.12283</v>
      </c>
      <c r="R17" s="260">
        <f>SUMIFS('Final Energy use'!T$50:T$91,'Final Energy use'!$A$50:$A$91,'Total Energy Consumption'!$A$17)+SUMIFS(Transformation!S$18:S$25,Transformation!$A$18:$A$25,'Total Energy Consumption'!$A$17)</f>
        <v>0</v>
      </c>
      <c r="S17" s="260">
        <f>SUMIFS('Final Energy use'!U$50:U$91,'Final Energy use'!$A$50:$A$91,'Total Energy Consumption'!$A$17)+SUMIFS(Transformation!T$18:T$25,Transformation!$A$18:$A$25,'Total Energy Consumption'!$A$17)</f>
        <v>0</v>
      </c>
      <c r="T17" s="260">
        <f>SUMIFS('Final Energy use'!V$50:V$91,'Final Energy use'!$A$50:$A$91,'Total Energy Consumption'!$A$17)+SUMIFS(Transformation!U$18:U$25,Transformation!$A$18:$A$25,'Total Energy Consumption'!$A$17)</f>
        <v>0</v>
      </c>
      <c r="U17" s="260">
        <f>SUMIFS('Final Energy use'!W$50:W$91,'Final Energy use'!$A$50:$A$91,'Total Energy Consumption'!$A$17)+SUMIFS(Transformation!V$18:V$25,Transformation!$A$18:$A$25,'Total Energy Consumption'!$A$17)</f>
        <v>0</v>
      </c>
      <c r="V17" s="260">
        <f>SUMIFS('Final Energy use'!X$50:X$91,'Final Energy use'!$A$50:$A$91,'Total Energy Consumption'!$A$17)+SUMIFS(Transformation!W$18:W$25,Transformation!$A$18:$A$25,'Total Energy Consumption'!$A$17)</f>
        <v>0</v>
      </c>
      <c r="W17" s="260">
        <f>SUMIFS('Final Energy use'!Y$50:Y$91,'Final Energy use'!$A$50:$A$91,'Total Energy Consumption'!$A$17)+SUMIFS(Transformation!X$18:X$25,Transformation!$A$18:$A$25,'Total Energy Consumption'!$A$17)</f>
        <v>0</v>
      </c>
      <c r="X17" s="260">
        <f>SUMIFS('Final Energy use'!Z$50:Z$91,'Final Energy use'!$A$50:$A$91,'Total Energy Consumption'!$A$17)+SUMIFS(Transformation!Y$18:Y$25,Transformation!$A$18:$A$25,'Total Energy Consumption'!$A$17)</f>
        <v>24420414308.256947</v>
      </c>
      <c r="Y17" s="260">
        <f>SUMIFS('Final Energy use'!AA$50:AA$91,'Final Energy use'!$A$50:$A$91,'Total Energy Consumption'!$A$17)+SUMIFS(Transformation!Z$18:Z$25,Transformation!$A$18:$A$25,'Total Energy Consumption'!$A$17)</f>
        <v>0</v>
      </c>
      <c r="Z17" s="260">
        <f>SUMIFS('Final Energy use'!AB$50:AB$91,'Final Energy use'!$A$50:$A$91,'Total Energy Consumption'!$A$17)+SUMIFS(Transformation!AA$18:AA$25,Transformation!$A$18:$A$25,'Total Energy Consumption'!$A$17)</f>
        <v>571992927.21511424</v>
      </c>
      <c r="AA17" s="260">
        <f>SUMIFS('Final Energy use'!AC$50:AC$91,'Final Energy use'!$A$50:$A$91,'Total Energy Consumption'!$A$17)+SUMIFS(Transformation!AB$18:AB$25,Transformation!$A$18:$A$25,'Total Energy Consumption'!$A$17)</f>
        <v>29585150818465.855</v>
      </c>
      <c r="AB17" s="260">
        <f>SUMIFS('Final Energy use'!AD$50:AD$91,'Final Energy use'!$A$50:$A$91,'Total Energy Consumption'!$A$17)+SUMIFS(Transformation!AC$18:AC$25,Transformation!$A$18:$A$25,'Total Energy Consumption'!$A$17)</f>
        <v>3498823155576.4956</v>
      </c>
      <c r="AC17" s="260">
        <f>SUMIFS('Final Energy use'!AE$50:AE$91,'Final Energy use'!$A$50:$A$91,'Total Energy Consumption'!$A$17)+SUMIFS(Transformation!AD$18:AD$25,Transformation!$A$18:$A$25,'Total Energy Consumption'!$A$17)</f>
        <v>5197850933407.2959</v>
      </c>
      <c r="AD17" s="260">
        <f>SUMIFS('Final Energy use'!AF$50:AF$91,'Final Energy use'!$A$50:$A$91,'Total Energy Consumption'!$A$17)+SUMIFS(Transformation!AE$18:AE$25,Transformation!$A$18:$A$25,'Total Energy Consumption'!$A$17)</f>
        <v>1804033407330.9958</v>
      </c>
      <c r="AE17" s="260">
        <f>SUMIFS('Final Energy use'!AG$50:AG$91,'Final Energy use'!$A$50:$A$91,'Total Energy Consumption'!$A$17)+SUMIFS(Transformation!AF$18:AF$25,Transformation!$A$18:$A$25,'Total Energy Consumption'!$A$17)</f>
        <v>3596787654.7124286</v>
      </c>
    </row>
    <row r="18" spans="1:31">
      <c r="A18" s="272" t="s">
        <v>630</v>
      </c>
      <c r="B18" s="260">
        <f>SUMIFS('Final Energy use'!D$50:D$91,'Final Energy use'!$A$50:$A$91,'Total Energy Consumption'!$A$18)+SUMIFS(Transformation!C$18:C$25,Transformation!$A$18:$A$25,'Total Energy Consumption'!$A$18)</f>
        <v>332744236168.94617</v>
      </c>
      <c r="C18" s="260">
        <f>SUMIFS('Final Energy use'!E$50:E$91,'Final Energy use'!$A$50:$A$91,'Total Energy Consumption'!$A$18)+SUMIFS(Transformation!D$18:D$25,Transformation!$A$18:$A$25,'Total Energy Consumption'!$A$18)</f>
        <v>0</v>
      </c>
      <c r="D18" s="260">
        <f>SUMIFS('Final Energy use'!F$50:F$91,'Final Energy use'!$A$50:$A$91,'Total Energy Consumption'!$A$18)+SUMIFS(Transformation!E$18:E$25,Transformation!$A$18:$A$25,'Total Energy Consumption'!$A$18)</f>
        <v>0</v>
      </c>
      <c r="E18" s="260">
        <f>SUMIFS('Final Energy use'!G$50:G$91,'Final Energy use'!$A$50:$A$91,'Total Energy Consumption'!$A$18)+SUMIFS(Transformation!F$18:F$25,Transformation!$A$18:$A$25,'Total Energy Consumption'!$A$18)</f>
        <v>0</v>
      </c>
      <c r="F18" s="260">
        <f>SUMIFS('Final Energy use'!H$50:H$91,'Final Energy use'!$A$50:$A$91,'Total Energy Consumption'!$A$18)+SUMIFS(Transformation!G$18:G$25,Transformation!$A$18:$A$25,'Total Energy Consumption'!$A$18)</f>
        <v>0</v>
      </c>
      <c r="G18" s="260">
        <f>SUMIFS('Final Energy use'!I$50:I$91,'Final Energy use'!$A$50:$A$91,'Total Energy Consumption'!$A$18)+SUMIFS(Transformation!H$18:H$25,Transformation!$A$18:$A$25,'Total Energy Consumption'!$A$18)</f>
        <v>269843079890.66006</v>
      </c>
      <c r="H18" s="260">
        <f>SUMIFS('Final Energy use'!J$50:J$91,'Final Energy use'!$A$50:$A$91,'Total Energy Consumption'!$A$18)+SUMIFS(Transformation!I$18:I$25,Transformation!$A$18:$A$25,'Total Energy Consumption'!$A$18)</f>
        <v>0</v>
      </c>
      <c r="I18" s="260">
        <f>SUMIFS('Final Energy use'!K$50:K$91,'Final Energy use'!$A$50:$A$91,'Total Energy Consumption'!$A$18)+SUMIFS(Transformation!J$18:J$25,Transformation!$A$18:$A$25,'Total Energy Consumption'!$A$18)</f>
        <v>0</v>
      </c>
      <c r="J18" s="260">
        <f>SUMIFS('Final Energy use'!L$50:L$91,'Final Energy use'!$A$50:$A$91,'Total Energy Consumption'!$A$18)+SUMIFS(Transformation!K$18:K$25,Transformation!$A$18:$A$25,'Total Energy Consumption'!$A$18)</f>
        <v>0</v>
      </c>
      <c r="K18" s="260">
        <f>SUMIFS('Final Energy use'!M$50:M$91,'Final Energy use'!$A$50:$A$91,'Total Energy Consumption'!$A$18)+SUMIFS(Transformation!L$18:L$25,Transformation!$A$18:$A$25,'Total Energy Consumption'!$A$18)</f>
        <v>577604841779.40991</v>
      </c>
      <c r="L18" s="260">
        <f>SUMIFS('Final Energy use'!N$50:N$91,'Final Energy use'!$A$50:$A$91,'Total Energy Consumption'!$A$18)+SUMIFS(Transformation!M$18:M$25,Transformation!$A$18:$A$25,'Total Energy Consumption'!$A$18)</f>
        <v>0</v>
      </c>
      <c r="M18" s="260">
        <f>SUMIFS('Final Energy use'!O$50:O$91,'Final Energy use'!$A$50:$A$91,'Total Energy Consumption'!$A$18)+SUMIFS(Transformation!N$18:N$25,Transformation!$A$18:$A$25,'Total Energy Consumption'!$A$18)</f>
        <v>0</v>
      </c>
      <c r="N18" s="260">
        <f>SUMIFS('Final Energy use'!P$50:P$91,'Final Energy use'!$A$50:$A$91,'Total Energy Consumption'!$A$18)+SUMIFS(Transformation!O$18:O$25,Transformation!$A$18:$A$25,'Total Energy Consumption'!$A$18)</f>
        <v>789998856745.73376</v>
      </c>
      <c r="O18" s="260">
        <f>SUMIFS('Final Energy use'!Q$50:Q$91,'Final Energy use'!$A$50:$A$91,'Total Energy Consumption'!$A$18)+SUMIFS(Transformation!P$18:P$25,Transformation!$A$18:$A$25,'Total Energy Consumption'!$A$18)</f>
        <v>5202865540.7106543</v>
      </c>
      <c r="P18" s="260">
        <f>SUMIFS('Final Energy use'!R$50:R$91,'Final Energy use'!$A$50:$A$91,'Total Energy Consumption'!$A$18)+SUMIFS(Transformation!Q$18:Q$25,Transformation!$A$18:$A$25,'Total Energy Consumption'!$A$18)</f>
        <v>1274758821112.1506</v>
      </c>
      <c r="Q18" s="260">
        <f>SUMIFS('Final Energy use'!S$50:S$91,'Final Energy use'!$A$50:$A$91,'Total Energy Consumption'!$A$18)+SUMIFS(Transformation!R$18:R$25,Transformation!$A$18:$A$25,'Total Energy Consumption'!$A$18)</f>
        <v>52101793133.669876</v>
      </c>
      <c r="R18" s="260">
        <f>SUMIFS('Final Energy use'!T$50:T$91,'Final Energy use'!$A$50:$A$91,'Total Energy Consumption'!$A$18)+SUMIFS(Transformation!S$18:S$25,Transformation!$A$18:$A$25,'Total Energy Consumption'!$A$18)</f>
        <v>0</v>
      </c>
      <c r="S18" s="260">
        <f>SUMIFS('Final Energy use'!U$50:U$91,'Final Energy use'!$A$50:$A$91,'Total Energy Consumption'!$A$18)+SUMIFS(Transformation!T$18:T$25,Transformation!$A$18:$A$25,'Total Energy Consumption'!$A$18)</f>
        <v>0</v>
      </c>
      <c r="T18" s="260">
        <f>SUMIFS('Final Energy use'!V$50:V$91,'Final Energy use'!$A$50:$A$91,'Total Energy Consumption'!$A$18)+SUMIFS(Transformation!U$18:U$25,Transformation!$A$18:$A$25,'Total Energy Consumption'!$A$18)</f>
        <v>0</v>
      </c>
      <c r="U18" s="260">
        <f>SUMIFS('Final Energy use'!W$50:W$91,'Final Energy use'!$A$50:$A$91,'Total Energy Consumption'!$A$18)+SUMIFS(Transformation!V$18:V$25,Transformation!$A$18:$A$25,'Total Energy Consumption'!$A$18)</f>
        <v>0</v>
      </c>
      <c r="V18" s="260">
        <f>SUMIFS('Final Energy use'!X$50:X$91,'Final Energy use'!$A$50:$A$91,'Total Energy Consumption'!$A$18)+SUMIFS(Transformation!W$18:W$25,Transformation!$A$18:$A$25,'Total Energy Consumption'!$A$18)</f>
        <v>0</v>
      </c>
      <c r="W18" s="260">
        <f>SUMIFS('Final Energy use'!Y$50:Y$91,'Final Energy use'!$A$50:$A$91,'Total Energy Consumption'!$A$18)+SUMIFS(Transformation!X$18:X$25,Transformation!$A$18:$A$25,'Total Energy Consumption'!$A$18)</f>
        <v>0</v>
      </c>
      <c r="X18" s="260">
        <f>SUMIFS('Final Energy use'!Z$50:Z$91,'Final Energy use'!$A$50:$A$91,'Total Energy Consumption'!$A$18)+SUMIFS(Transformation!Y$18:Y$25,Transformation!$A$18:$A$25,'Total Energy Consumption'!$A$18)</f>
        <v>87440838329.565247</v>
      </c>
      <c r="Y18" s="260">
        <f>SUMIFS('Final Energy use'!AA$50:AA$91,'Final Energy use'!$A$50:$A$91,'Total Energy Consumption'!$A$18)+SUMIFS(Transformation!Z$18:Z$25,Transformation!$A$18:$A$25,'Total Energy Consumption'!$A$18)</f>
        <v>4258502406.2272329</v>
      </c>
      <c r="Z18" s="260">
        <f>SUMIFS('Final Energy use'!AB$50:AB$91,'Final Energy use'!$A$50:$A$91,'Total Energy Consumption'!$A$18)+SUMIFS(Transformation!AA$18:AA$25,Transformation!$A$18:$A$25,'Total Energy Consumption'!$A$18)</f>
        <v>13155837325.947643</v>
      </c>
      <c r="AA18" s="260">
        <f>SUMIFS('Final Energy use'!AC$50:AC$91,'Final Energy use'!$A$50:$A$91,'Total Energy Consumption'!$A$18)+SUMIFS(Transformation!AB$18:AB$25,Transformation!$A$18:$A$25,'Total Energy Consumption'!$A$18)</f>
        <v>1126870163245.8669</v>
      </c>
      <c r="AB18" s="260">
        <f>SUMIFS('Final Energy use'!AD$50:AD$91,'Final Energy use'!$A$50:$A$91,'Total Energy Consumption'!$A$18)+SUMIFS(Transformation!AC$18:AC$25,Transformation!$A$18:$A$25,'Total Energy Consumption'!$A$18)</f>
        <v>135876627401.02895</v>
      </c>
      <c r="AC18" s="260">
        <f>SUMIFS('Final Energy use'!AE$50:AE$91,'Final Energy use'!$A$50:$A$91,'Total Energy Consumption'!$A$18)+SUMIFS(Transformation!AD$18:AD$25,Transformation!$A$18:$A$25,'Total Energy Consumption'!$A$18)</f>
        <v>151562231730.37357</v>
      </c>
      <c r="AD18" s="260">
        <f>SUMIFS('Final Energy use'!AF$50:AF$91,'Final Energy use'!$A$50:$A$91,'Total Energy Consumption'!$A$18)+SUMIFS(Transformation!AE$18:AE$25,Transformation!$A$18:$A$25,'Total Energy Consumption'!$A$18)</f>
        <v>13882025297523.35</v>
      </c>
      <c r="AE18" s="260">
        <f>SUMIFS('Final Energy use'!AG$50:AG$91,'Final Energy use'!$A$50:$A$91,'Total Energy Consumption'!$A$18)+SUMIFS(Transformation!AF$18:AF$25,Transformation!$A$18:$A$25,'Total Energy Consumption'!$A$18)</f>
        <v>3806566323.1356268</v>
      </c>
    </row>
    <row r="19" spans="1:31">
      <c r="A19" s="272" t="s">
        <v>631</v>
      </c>
      <c r="B19" s="260">
        <f>SUMIFS('Final Energy use'!D$50:D$91,'Final Energy use'!$A$50:$A$91,'Total Energy Consumption'!$A$19)+SUMIFS(Transformation!C$18:C$25,Transformation!$A$18:$A$25,'Total Energy Consumption'!$A$19)</f>
        <v>813456595059.03979</v>
      </c>
      <c r="C19" s="260">
        <f>SUMIFS('Final Energy use'!E$50:E$91,'Final Energy use'!$A$50:$A$91,'Total Energy Consumption'!$A$19)+SUMIFS(Transformation!D$18:D$25,Transformation!$A$18:$A$25,'Total Energy Consumption'!$A$19)</f>
        <v>0</v>
      </c>
      <c r="D19" s="260">
        <f>SUMIFS('Final Energy use'!F$50:F$91,'Final Energy use'!$A$50:$A$91,'Total Energy Consumption'!$A$19)+SUMIFS(Transformation!E$18:E$25,Transformation!$A$18:$A$25,'Total Energy Consumption'!$A$19)</f>
        <v>0</v>
      </c>
      <c r="E19" s="260">
        <f>SUMIFS('Final Energy use'!G$50:G$91,'Final Energy use'!$A$50:$A$91,'Total Energy Consumption'!$A$19)+SUMIFS(Transformation!F$18:F$25,Transformation!$A$18:$A$25,'Total Energy Consumption'!$A$19)</f>
        <v>0</v>
      </c>
      <c r="F19" s="260">
        <f>SUMIFS('Final Energy use'!H$50:H$91,'Final Energy use'!$A$50:$A$91,'Total Energy Consumption'!$A$19)+SUMIFS(Transformation!G$18:G$25,Transformation!$A$18:$A$25,'Total Energy Consumption'!$A$19)</f>
        <v>0</v>
      </c>
      <c r="G19" s="260">
        <f>SUMIFS('Final Energy use'!I$50:I$91,'Final Energy use'!$A$50:$A$91,'Total Energy Consumption'!$A$19)+SUMIFS(Transformation!H$18:H$25,Transformation!$A$18:$A$25,'Total Energy Consumption'!$A$19)</f>
        <v>720430109519.40479</v>
      </c>
      <c r="H19" s="260">
        <f>SUMIFS('Final Energy use'!J$50:J$91,'Final Energy use'!$A$50:$A$91,'Total Energy Consumption'!$A$19)+SUMIFS(Transformation!I$18:I$25,Transformation!$A$18:$A$25,'Total Energy Consumption'!$A$19)</f>
        <v>0</v>
      </c>
      <c r="I19" s="260">
        <f>SUMIFS('Final Energy use'!K$50:K$91,'Final Energy use'!$A$50:$A$91,'Total Energy Consumption'!$A$19)+SUMIFS(Transformation!J$18:J$25,Transformation!$A$18:$A$25,'Total Energy Consumption'!$A$19)</f>
        <v>0</v>
      </c>
      <c r="J19" s="260">
        <f>SUMIFS('Final Energy use'!L$50:L$91,'Final Energy use'!$A$50:$A$91,'Total Energy Consumption'!$A$19)+SUMIFS(Transformation!K$18:K$25,Transformation!$A$18:$A$25,'Total Energy Consumption'!$A$19)</f>
        <v>0</v>
      </c>
      <c r="K19" s="260">
        <f>SUMIFS('Final Energy use'!M$50:M$91,'Final Energy use'!$A$50:$A$91,'Total Energy Consumption'!$A$19)+SUMIFS(Transformation!L$18:L$25,Transformation!$A$18:$A$25,'Total Energy Consumption'!$A$19)</f>
        <v>32923475981426.43</v>
      </c>
      <c r="L19" s="260">
        <f>SUMIFS('Final Energy use'!N$50:N$91,'Final Energy use'!$A$50:$A$91,'Total Energy Consumption'!$A$19)+SUMIFS(Transformation!M$18:M$25,Transformation!$A$18:$A$25,'Total Energy Consumption'!$A$19)</f>
        <v>0</v>
      </c>
      <c r="M19" s="260">
        <f>SUMIFS('Final Energy use'!O$50:O$91,'Final Energy use'!$A$50:$A$91,'Total Energy Consumption'!$A$19)+SUMIFS(Transformation!N$18:N$25,Transformation!$A$18:$A$25,'Total Energy Consumption'!$A$19)</f>
        <v>0</v>
      </c>
      <c r="N19" s="260">
        <f>SUMIFS('Final Energy use'!P$50:P$91,'Final Energy use'!$A$50:$A$91,'Total Energy Consumption'!$A$19)+SUMIFS(Transformation!O$18:O$25,Transformation!$A$18:$A$25,'Total Energy Consumption'!$A$19)</f>
        <v>687627366751.78821</v>
      </c>
      <c r="O19" s="260">
        <f>SUMIFS('Final Energy use'!Q$50:Q$91,'Final Energy use'!$A$50:$A$91,'Total Energy Consumption'!$A$19)+SUMIFS(Transformation!P$18:P$25,Transformation!$A$18:$A$25,'Total Energy Consumption'!$A$19)</f>
        <v>23933181487.269028</v>
      </c>
      <c r="P19" s="260">
        <f>SUMIFS('Final Energy use'!R$50:R$91,'Final Energy use'!$A$50:$A$91,'Total Energy Consumption'!$A$19)+SUMIFS(Transformation!Q$18:Q$25,Transformation!$A$18:$A$25,'Total Energy Consumption'!$A$19)</f>
        <v>1440005334960.0215</v>
      </c>
      <c r="Q19" s="260">
        <f>SUMIFS('Final Energy use'!S$50:S$91,'Final Energy use'!$A$50:$A$91,'Total Energy Consumption'!$A$19)+SUMIFS(Transformation!R$18:R$25,Transformation!$A$18:$A$25,'Total Energy Consumption'!$A$19)</f>
        <v>100983812534.36029</v>
      </c>
      <c r="R19" s="260">
        <f>SUMIFS('Final Energy use'!T$50:T$91,'Final Energy use'!$A$50:$A$91,'Total Energy Consumption'!$A$19)+SUMIFS(Transformation!S$18:S$25,Transformation!$A$18:$A$25,'Total Energy Consumption'!$A$19)</f>
        <v>0</v>
      </c>
      <c r="S19" s="260">
        <f>SUMIFS('Final Energy use'!U$50:U$91,'Final Energy use'!$A$50:$A$91,'Total Energy Consumption'!$A$19)+SUMIFS(Transformation!T$18:T$25,Transformation!$A$18:$A$25,'Total Energy Consumption'!$A$19)</f>
        <v>0</v>
      </c>
      <c r="T19" s="260">
        <f>SUMIFS('Final Energy use'!V$50:V$91,'Final Energy use'!$A$50:$A$91,'Total Energy Consumption'!$A$19)+SUMIFS(Transformation!U$18:U$25,Transformation!$A$18:$A$25,'Total Energy Consumption'!$A$19)</f>
        <v>0</v>
      </c>
      <c r="U19" s="260">
        <f>SUMIFS('Final Energy use'!W$50:W$91,'Final Energy use'!$A$50:$A$91,'Total Energy Consumption'!$A$19)+SUMIFS(Transformation!V$18:V$25,Transformation!$A$18:$A$25,'Total Energy Consumption'!$A$19)</f>
        <v>0</v>
      </c>
      <c r="V19" s="260">
        <f>SUMIFS('Final Energy use'!X$50:X$91,'Final Energy use'!$A$50:$A$91,'Total Energy Consumption'!$A$19)+SUMIFS(Transformation!W$18:W$25,Transformation!$A$18:$A$25,'Total Energy Consumption'!$A$19)</f>
        <v>0</v>
      </c>
      <c r="W19" s="260">
        <f>SUMIFS('Final Energy use'!Y$50:Y$91,'Final Energy use'!$A$50:$A$91,'Total Energy Consumption'!$A$19)+SUMIFS(Transformation!X$18:X$25,Transformation!$A$18:$A$25,'Total Energy Consumption'!$A$19)</f>
        <v>0</v>
      </c>
      <c r="X19" s="260">
        <f>SUMIFS('Final Energy use'!Z$50:Z$91,'Final Energy use'!$A$50:$A$91,'Total Energy Consumption'!$A$19)+SUMIFS(Transformation!Y$18:Y$25,Transformation!$A$18:$A$25,'Total Energy Consumption'!$A$19)</f>
        <v>37024499112.518639</v>
      </c>
      <c r="Y19" s="260">
        <f>SUMIFS('Final Energy use'!AA$50:AA$91,'Final Energy use'!$A$50:$A$91,'Total Energy Consumption'!$A$19)+SUMIFS(Transformation!Z$18:Z$25,Transformation!$A$18:$A$25,'Total Energy Consumption'!$A$19)</f>
        <v>0</v>
      </c>
      <c r="Z19" s="260">
        <f>SUMIFS('Final Energy use'!AB$50:AB$91,'Final Energy use'!$A$50:$A$91,'Total Energy Consumption'!$A$19)+SUMIFS(Transformation!AA$18:AA$25,Transformation!$A$18:$A$25,'Total Energy Consumption'!$A$19)</f>
        <v>17731780743.668591</v>
      </c>
      <c r="AA19" s="260">
        <f>SUMIFS('Final Energy use'!AC$50:AC$91,'Final Energy use'!$A$50:$A$91,'Total Energy Consumption'!$A$19)+SUMIFS(Transformation!AB$18:AB$25,Transformation!$A$18:$A$25,'Total Energy Consumption'!$A$19)</f>
        <v>2159834479554.5796</v>
      </c>
      <c r="AB19" s="260">
        <f>SUMIFS('Final Energy use'!AD$50:AD$91,'Final Energy use'!$A$50:$A$91,'Total Energy Consumption'!$A$19)+SUMIFS(Transformation!AC$18:AC$25,Transformation!$A$18:$A$25,'Total Energy Consumption'!$A$19)</f>
        <v>260430202518.63898</v>
      </c>
      <c r="AC19" s="260">
        <f>SUMIFS('Final Energy use'!AE$50:AE$91,'Final Energy use'!$A$50:$A$91,'Total Energy Consumption'!$A$19)+SUMIFS(Transformation!AD$18:AD$25,Transformation!$A$18:$A$25,'Total Energy Consumption'!$A$19)</f>
        <v>81732076638.784653</v>
      </c>
      <c r="AD19" s="260">
        <f>SUMIFS('Final Energy use'!AF$50:AF$91,'Final Energy use'!$A$50:$A$91,'Total Energy Consumption'!$A$19)+SUMIFS(Transformation!AE$18:AE$25,Transformation!$A$18:$A$25,'Total Energy Consumption'!$A$19)</f>
        <v>7231795359458.9326</v>
      </c>
      <c r="AE19" s="260">
        <f>SUMIFS('Final Energy use'!AG$50:AG$91,'Final Energy use'!$A$50:$A$91,'Total Energy Consumption'!$A$19)+SUMIFS(Transformation!AF$18:AF$25,Transformation!$A$18:$A$25,'Total Energy Consumption'!$A$19)</f>
        <v>0</v>
      </c>
    </row>
    <row r="20" spans="1:31">
      <c r="A20" s="272" t="s">
        <v>632</v>
      </c>
      <c r="B20" s="260">
        <f>SUMIFS('Final Energy use'!D$50:D$91,'Final Energy use'!$A$50:$A$91,'Total Energy Consumption'!$A$20)+SUMIFS(Transformation!C$18:C$25,Transformation!$A$18:$A$25,'Total Energy Consumption'!$A$20)</f>
        <v>366607587637.4679</v>
      </c>
      <c r="C20" s="260">
        <f>SUMIFS('Final Energy use'!E$50:E$91,'Final Energy use'!$A$50:$A$91,'Total Energy Consumption'!$A$20)+SUMIFS(Transformation!D$18:D$25,Transformation!$A$18:$A$25,'Total Energy Consumption'!$A$20)</f>
        <v>0</v>
      </c>
      <c r="D20" s="260">
        <f>SUMIFS('Final Energy use'!F$50:F$91,'Final Energy use'!$A$50:$A$91,'Total Energy Consumption'!$A$20)+SUMIFS(Transformation!E$18:E$25,Transformation!$A$18:$A$25,'Total Energy Consumption'!$A$20)</f>
        <v>0</v>
      </c>
      <c r="E20" s="260">
        <f>SUMIFS('Final Energy use'!G$50:G$91,'Final Energy use'!$A$50:$A$91,'Total Energy Consumption'!$A$20)+SUMIFS(Transformation!F$18:F$25,Transformation!$A$18:$A$25,'Total Energy Consumption'!$A$20)</f>
        <v>0</v>
      </c>
      <c r="F20" s="260">
        <f>SUMIFS('Final Energy use'!H$50:H$91,'Final Energy use'!$A$50:$A$91,'Total Energy Consumption'!$A$20)+SUMIFS(Transformation!G$18:G$25,Transformation!$A$18:$A$25,'Total Energy Consumption'!$A$20)</f>
        <v>0</v>
      </c>
      <c r="G20" s="260">
        <f>SUMIFS('Final Energy use'!I$50:I$91,'Final Energy use'!$A$50:$A$91,'Total Energy Consumption'!$A$20)+SUMIFS(Transformation!H$18:H$25,Transformation!$A$18:$A$25,'Total Energy Consumption'!$A$20)</f>
        <v>10182757731.723032</v>
      </c>
      <c r="H20" s="260">
        <f>SUMIFS('Final Energy use'!J$50:J$91,'Final Energy use'!$A$50:$A$91,'Total Energy Consumption'!$A$20)+SUMIFS(Transformation!I$18:I$25,Transformation!$A$18:$A$25,'Total Energy Consumption'!$A$20)</f>
        <v>0</v>
      </c>
      <c r="I20" s="260">
        <f>SUMIFS('Final Energy use'!K$50:K$91,'Final Energy use'!$A$50:$A$91,'Total Energy Consumption'!$A$20)+SUMIFS(Transformation!J$18:J$25,Transformation!$A$18:$A$25,'Total Energy Consumption'!$A$20)</f>
        <v>0</v>
      </c>
      <c r="J20" s="260">
        <f>SUMIFS('Final Energy use'!L$50:L$91,'Final Energy use'!$A$50:$A$91,'Total Energy Consumption'!$A$20)+SUMIFS(Transformation!K$18:K$25,Transformation!$A$18:$A$25,'Total Energy Consumption'!$A$20)</f>
        <v>0</v>
      </c>
      <c r="K20" s="260">
        <f>SUMIFS('Final Energy use'!M$50:M$91,'Final Energy use'!$A$50:$A$91,'Total Energy Consumption'!$A$20)+SUMIFS(Transformation!L$18:L$25,Transformation!$A$18:$A$25,'Total Energy Consumption'!$A$20)</f>
        <v>192534947259.80386</v>
      </c>
      <c r="L20" s="260">
        <f>SUMIFS('Final Energy use'!N$50:N$91,'Final Energy use'!$A$50:$A$91,'Total Energy Consumption'!$A$20)+SUMIFS(Transformation!M$18:M$25,Transformation!$A$18:$A$25,'Total Energy Consumption'!$A$20)</f>
        <v>0</v>
      </c>
      <c r="M20" s="260">
        <f>SUMIFS('Final Energy use'!O$50:O$91,'Final Energy use'!$A$50:$A$91,'Total Energy Consumption'!$A$20)+SUMIFS(Transformation!N$18:N$25,Transformation!$A$18:$A$25,'Total Energy Consumption'!$A$20)</f>
        <v>0</v>
      </c>
      <c r="N20" s="260">
        <f>SUMIFS('Final Energy use'!P$50:P$91,'Final Energy use'!$A$50:$A$91,'Total Energy Consumption'!$A$20)+SUMIFS(Transformation!O$18:O$25,Transformation!$A$18:$A$25,'Total Energy Consumption'!$A$20)</f>
        <v>395965197146.396</v>
      </c>
      <c r="O20" s="260">
        <f>SUMIFS('Final Energy use'!Q$50:Q$91,'Final Energy use'!$A$50:$A$91,'Total Energy Consumption'!$A$20)+SUMIFS(Transformation!P$18:P$25,Transformation!$A$18:$A$25,'Total Energy Consumption'!$A$20)</f>
        <v>1040573108.1421325</v>
      </c>
      <c r="P20" s="260">
        <f>SUMIFS('Final Energy use'!R$50:R$91,'Final Energy use'!$A$50:$A$91,'Total Energy Consumption'!$A$20)+SUMIFS(Transformation!Q$18:Q$25,Transformation!$A$18:$A$25,'Total Energy Consumption'!$A$20)</f>
        <v>291710682608.99786</v>
      </c>
      <c r="Q20" s="260">
        <f>SUMIFS('Final Energy use'!S$50:S$91,'Final Energy use'!$A$50:$A$91,'Total Energy Consumption'!$A$20)+SUMIFS(Transformation!R$18:R$25,Transformation!$A$18:$A$25,'Total Energy Consumption'!$A$20)</f>
        <v>8781201089.9443626</v>
      </c>
      <c r="R20" s="260">
        <f>SUMIFS('Final Energy use'!T$50:T$91,'Final Energy use'!$A$50:$A$91,'Total Energy Consumption'!$A$20)+SUMIFS(Transformation!S$18:S$25,Transformation!$A$18:$A$25,'Total Energy Consumption'!$A$20)</f>
        <v>0</v>
      </c>
      <c r="S20" s="260">
        <f>SUMIFS('Final Energy use'!U$50:U$91,'Final Energy use'!$A$50:$A$91,'Total Energy Consumption'!$A$20)+SUMIFS(Transformation!T$18:T$25,Transformation!$A$18:$A$25,'Total Energy Consumption'!$A$20)</f>
        <v>0</v>
      </c>
      <c r="T20" s="260">
        <f>SUMIFS('Final Energy use'!V$50:V$91,'Final Energy use'!$A$50:$A$91,'Total Energy Consumption'!$A$20)+SUMIFS(Transformation!U$18:U$25,Transformation!$A$18:$A$25,'Total Energy Consumption'!$A$20)</f>
        <v>0</v>
      </c>
      <c r="U20" s="260">
        <f>SUMIFS('Final Energy use'!W$50:W$91,'Final Energy use'!$A$50:$A$91,'Total Energy Consumption'!$A$20)+SUMIFS(Transformation!V$18:V$25,Transformation!$A$18:$A$25,'Total Energy Consumption'!$A$20)</f>
        <v>0</v>
      </c>
      <c r="V20" s="260">
        <f>SUMIFS('Final Energy use'!X$50:X$91,'Final Energy use'!$A$50:$A$91,'Total Energy Consumption'!$A$20)+SUMIFS(Transformation!W$18:W$25,Transformation!$A$18:$A$25,'Total Energy Consumption'!$A$20)</f>
        <v>0</v>
      </c>
      <c r="W20" s="260">
        <f>SUMIFS('Final Energy use'!Y$50:Y$91,'Final Energy use'!$A$50:$A$91,'Total Energy Consumption'!$A$20)+SUMIFS(Transformation!X$18:X$25,Transformation!$A$18:$A$25,'Total Energy Consumption'!$A$20)</f>
        <v>0</v>
      </c>
      <c r="X20" s="260">
        <f>SUMIFS('Final Energy use'!Z$50:Z$91,'Final Energy use'!$A$50:$A$91,'Total Energy Consumption'!$A$20)+SUMIFS(Transformation!Y$18:Y$25,Transformation!$A$18:$A$25,'Total Energy Consumption'!$A$20)</f>
        <v>8665308302.9298878</v>
      </c>
      <c r="Y20" s="260">
        <f>SUMIFS('Final Energy use'!AA$50:AA$91,'Final Energy use'!$A$50:$A$91,'Total Energy Consumption'!$A$20)+SUMIFS(Transformation!Z$18:Z$25,Transformation!$A$18:$A$25,'Total Energy Consumption'!$A$20)</f>
        <v>0</v>
      </c>
      <c r="Z20" s="260">
        <f>SUMIFS('Final Energy use'!AB$50:AB$91,'Final Energy use'!$A$50:$A$91,'Total Energy Consumption'!$A$20)+SUMIFS(Transformation!AA$18:AA$25,Transformation!$A$18:$A$25,'Total Energy Consumption'!$A$20)</f>
        <v>9151886835.4418545</v>
      </c>
      <c r="AA20" s="260">
        <f>SUMIFS('Final Energy use'!AC$50:AC$91,'Final Energy use'!$A$50:$A$91,'Total Energy Consumption'!$A$20)+SUMIFS(Transformation!AB$18:AB$25,Transformation!$A$18:$A$25,'Total Energy Consumption'!$A$20)</f>
        <v>5070915734606.4229</v>
      </c>
      <c r="AB20" s="260">
        <f>SUMIFS('Final Energy use'!AD$50:AD$91,'Final Energy use'!$A$50:$A$91,'Total Energy Consumption'!$A$20)+SUMIFS(Transformation!AC$18:AC$25,Transformation!$A$18:$A$25,'Total Energy Consumption'!$A$20)</f>
        <v>611444823304.63281</v>
      </c>
      <c r="AC20" s="260">
        <f>SUMIFS('Final Energy use'!AE$50:AE$91,'Final Energy use'!$A$50:$A$91,'Total Energy Consumption'!$A$20)+SUMIFS(Transformation!AD$18:AD$25,Transformation!$A$18:$A$25,'Total Energy Consumption'!$A$20)</f>
        <v>227170942138.58298</v>
      </c>
      <c r="AD20" s="260">
        <f>SUMIFS('Final Energy use'!AF$50:AF$91,'Final Energy use'!$A$50:$A$91,'Total Energy Consumption'!$A$20)+SUMIFS(Transformation!AE$18:AE$25,Transformation!$A$18:$A$25,'Total Energy Consumption'!$A$20)</f>
        <v>12337758233367.457</v>
      </c>
      <c r="AE20" s="260">
        <f>SUMIFS('Final Energy use'!AG$50:AG$91,'Final Energy use'!$A$50:$A$91,'Total Energy Consumption'!$A$20)+SUMIFS(Transformation!AF$18:AF$25,Transformation!$A$18:$A$25,'Total Energy Consumption'!$A$20)</f>
        <v>0</v>
      </c>
    </row>
    <row r="21" spans="1:31">
      <c r="A21" s="272" t="s">
        <v>633</v>
      </c>
      <c r="B21" s="260">
        <f>SUMIFS('Final Energy use'!D$50:D$91,'Final Energy use'!$A$50:$A$91,'Total Energy Consumption'!$A$21)+SUMIFS(Transformation!C$18:C$25,Transformation!$A$18:$A$25,'Total Energy Consumption'!$A$21)</f>
        <v>151286623246.34512</v>
      </c>
      <c r="C21" s="260">
        <f>SUMIFS('Final Energy use'!E$50:E$91,'Final Energy use'!$A$50:$A$91,'Total Energy Consumption'!$A$21)+SUMIFS(Transformation!D$18:D$25,Transformation!$A$18:$A$25,'Total Energy Consumption'!$A$21)</f>
        <v>0</v>
      </c>
      <c r="D21" s="260">
        <f>SUMIFS('Final Energy use'!F$50:F$91,'Final Energy use'!$A$50:$A$91,'Total Energy Consumption'!$A$21)+SUMIFS(Transformation!E$18:E$25,Transformation!$A$18:$A$25,'Total Energy Consumption'!$A$21)</f>
        <v>0</v>
      </c>
      <c r="E21" s="260">
        <f>SUMIFS('Final Energy use'!G$50:G$91,'Final Energy use'!$A$50:$A$91,'Total Energy Consumption'!$A$21)+SUMIFS(Transformation!F$18:F$25,Transformation!$A$18:$A$25,'Total Energy Consumption'!$A$21)</f>
        <v>0</v>
      </c>
      <c r="F21" s="260">
        <f>SUMIFS('Final Energy use'!H$50:H$91,'Final Energy use'!$A$50:$A$91,'Total Energy Consumption'!$A$21)+SUMIFS(Transformation!G$18:G$25,Transformation!$A$18:$A$25,'Total Energy Consumption'!$A$21)</f>
        <v>0</v>
      </c>
      <c r="G21" s="260">
        <f>SUMIFS('Final Energy use'!I$50:I$91,'Final Energy use'!$A$50:$A$91,'Total Energy Consumption'!$A$21)+SUMIFS(Transformation!H$18:H$25,Transformation!$A$18:$A$25,'Total Energy Consumption'!$A$21)</f>
        <v>6130771532.7264824</v>
      </c>
      <c r="H21" s="260">
        <f>SUMIFS('Final Energy use'!J$50:J$91,'Final Energy use'!$A$50:$A$91,'Total Energy Consumption'!$A$21)+SUMIFS(Transformation!I$18:I$25,Transformation!$A$18:$A$25,'Total Energy Consumption'!$A$21)</f>
        <v>0</v>
      </c>
      <c r="I21" s="260">
        <f>SUMIFS('Final Energy use'!K$50:K$91,'Final Energy use'!$A$50:$A$91,'Total Energy Consumption'!$A$21)+SUMIFS(Transformation!J$18:J$25,Transformation!$A$18:$A$25,'Total Energy Consumption'!$A$21)</f>
        <v>0</v>
      </c>
      <c r="J21" s="260">
        <f>SUMIFS('Final Energy use'!L$50:L$91,'Final Energy use'!$A$50:$A$91,'Total Energy Consumption'!$A$21)+SUMIFS(Transformation!K$18:K$25,Transformation!$A$18:$A$25,'Total Energy Consumption'!$A$21)</f>
        <v>0</v>
      </c>
      <c r="K21" s="260">
        <f>SUMIFS('Final Energy use'!M$50:M$91,'Final Energy use'!$A$50:$A$91,'Total Energy Consumption'!$A$21)+SUMIFS(Transformation!L$18:L$25,Transformation!$A$18:$A$25,'Total Energy Consumption'!$A$21)</f>
        <v>3709447848417.123</v>
      </c>
      <c r="L21" s="260">
        <f>SUMIFS('Final Energy use'!N$50:N$91,'Final Energy use'!$A$50:$A$91,'Total Energy Consumption'!$A$21)+SUMIFS(Transformation!M$18:M$25,Transformation!$A$18:$A$25,'Total Energy Consumption'!$A$21)</f>
        <v>0</v>
      </c>
      <c r="M21" s="260">
        <f>SUMIFS('Final Energy use'!O$50:O$91,'Final Energy use'!$A$50:$A$91,'Total Energy Consumption'!$A$21)+SUMIFS(Transformation!N$18:N$25,Transformation!$A$18:$A$25,'Total Energy Consumption'!$A$21)</f>
        <v>0</v>
      </c>
      <c r="N21" s="260">
        <f>SUMIFS('Final Energy use'!P$50:P$91,'Final Energy use'!$A$50:$A$91,'Total Energy Consumption'!$A$21)+SUMIFS(Transformation!O$18:O$25,Transformation!$A$18:$A$25,'Total Energy Consumption'!$A$21)</f>
        <v>432609264385.02588</v>
      </c>
      <c r="O21" s="260">
        <f>SUMIFS('Final Energy use'!Q$50:Q$91,'Final Energy use'!$A$50:$A$91,'Total Energy Consumption'!$A$21)+SUMIFS(Transformation!P$18:P$25,Transformation!$A$18:$A$25,'Total Energy Consumption'!$A$21)</f>
        <v>15036043061.483723</v>
      </c>
      <c r="P21" s="260">
        <f>SUMIFS('Final Energy use'!R$50:R$91,'Final Energy use'!$A$50:$A$91,'Total Energy Consumption'!$A$21)+SUMIFS(Transformation!Q$18:Q$25,Transformation!$A$18:$A$25,'Total Energy Consumption'!$A$21)</f>
        <v>971894517476.00696</v>
      </c>
      <c r="Q21" s="260">
        <f>SUMIFS('Final Energy use'!S$50:S$91,'Final Energy use'!$A$50:$A$91,'Total Energy Consumption'!$A$21)+SUMIFS(Transformation!R$18:R$25,Transformation!$A$18:$A$25,'Total Energy Consumption'!$A$21)</f>
        <v>78481553726.926376</v>
      </c>
      <c r="R21" s="260">
        <f>SUMIFS('Final Energy use'!T$50:T$91,'Final Energy use'!$A$50:$A$91,'Total Energy Consumption'!$A$21)+SUMIFS(Transformation!S$18:S$25,Transformation!$A$18:$A$25,'Total Energy Consumption'!$A$21)</f>
        <v>0</v>
      </c>
      <c r="S21" s="260">
        <f>SUMIFS('Final Energy use'!U$50:U$91,'Final Energy use'!$A$50:$A$91,'Total Energy Consumption'!$A$21)+SUMIFS(Transformation!T$18:T$25,Transformation!$A$18:$A$25,'Total Energy Consumption'!$A$21)</f>
        <v>0</v>
      </c>
      <c r="T21" s="260">
        <f>SUMIFS('Final Energy use'!V$50:V$91,'Final Energy use'!$A$50:$A$91,'Total Energy Consumption'!$A$21)+SUMIFS(Transformation!U$18:U$25,Transformation!$A$18:$A$25,'Total Energy Consumption'!$A$21)</f>
        <v>0</v>
      </c>
      <c r="U21" s="260">
        <f>SUMIFS('Final Energy use'!W$50:W$91,'Final Energy use'!$A$50:$A$91,'Total Energy Consumption'!$A$21)+SUMIFS(Transformation!V$18:V$25,Transformation!$A$18:$A$25,'Total Energy Consumption'!$A$21)</f>
        <v>0</v>
      </c>
      <c r="V21" s="260">
        <f>SUMIFS('Final Energy use'!X$50:X$91,'Final Energy use'!$A$50:$A$91,'Total Energy Consumption'!$A$21)+SUMIFS(Transformation!W$18:W$25,Transformation!$A$18:$A$25,'Total Energy Consumption'!$A$21)</f>
        <v>0</v>
      </c>
      <c r="W21" s="260">
        <f>SUMIFS('Final Energy use'!Y$50:Y$91,'Final Energy use'!$A$50:$A$91,'Total Energy Consumption'!$A$21)+SUMIFS(Transformation!X$18:X$25,Transformation!$A$18:$A$25,'Total Energy Consumption'!$A$21)</f>
        <v>0</v>
      </c>
      <c r="X21" s="260">
        <f>SUMIFS('Final Energy use'!Z$50:Z$91,'Final Energy use'!$A$50:$A$91,'Total Energy Consumption'!$A$21)+SUMIFS(Transformation!Y$18:Y$25,Transformation!$A$18:$A$25,'Total Energy Consumption'!$A$21)</f>
        <v>102445952827.65273</v>
      </c>
      <c r="Y21" s="260">
        <f>SUMIFS('Final Energy use'!AA$50:AA$91,'Final Energy use'!$A$50:$A$91,'Total Energy Consumption'!$A$21)+SUMIFS(Transformation!Z$18:Z$25,Transformation!$A$18:$A$25,'Total Energy Consumption'!$A$21)</f>
        <v>0</v>
      </c>
      <c r="Z21" s="260">
        <f>SUMIFS('Final Energy use'!AB$50:AB$91,'Final Energy use'!$A$50:$A$91,'Total Energy Consumption'!$A$21)+SUMIFS(Transformation!AA$18:AA$25,Transformation!$A$18:$A$25,'Total Energy Consumption'!$A$21)</f>
        <v>5510111185.957387</v>
      </c>
      <c r="AA21" s="260">
        <f>SUMIFS('Final Energy use'!AC$50:AC$91,'Final Energy use'!$A$50:$A$91,'Total Energy Consumption'!$A$21)+SUMIFS(Transformation!AB$18:AB$25,Transformation!$A$18:$A$25,'Total Energy Consumption'!$A$21)</f>
        <v>563435081622.93347</v>
      </c>
      <c r="AB21" s="260">
        <f>SUMIFS('Final Energy use'!AD$50:AD$91,'Final Energy use'!$A$50:$A$91,'Total Energy Consumption'!$A$21)+SUMIFS(Transformation!AC$18:AC$25,Transformation!$A$18:$A$25,'Total Energy Consumption'!$A$21)</f>
        <v>67938313700.514473</v>
      </c>
      <c r="AC21" s="260">
        <f>SUMIFS('Final Energy use'!AE$50:AE$91,'Final Energy use'!$A$50:$A$91,'Total Energy Consumption'!$A$21)+SUMIFS(Transformation!AD$18:AD$25,Transformation!$A$18:$A$25,'Total Energy Consumption'!$A$21)</f>
        <v>709268915985.95251</v>
      </c>
      <c r="AD21" s="260">
        <f>SUMIFS('Final Energy use'!AF$50:AF$91,'Final Energy use'!$A$50:$A$91,'Total Energy Consumption'!$A$21)+SUMIFS(Transformation!AE$18:AE$25,Transformation!$A$18:$A$25,'Total Energy Consumption'!$A$21)</f>
        <v>8101891478067.251</v>
      </c>
      <c r="AE21" s="260">
        <f>SUMIFS('Final Energy use'!AG$50:AG$91,'Final Energy use'!$A$50:$A$91,'Total Energy Consumption'!$A$21)+SUMIFS(Transformation!AF$18:AF$25,Transformation!$A$18:$A$25,'Total Energy Consumption'!$A$21)</f>
        <v>0</v>
      </c>
    </row>
    <row r="22" spans="1:31">
      <c r="A22" s="272" t="s">
        <v>634</v>
      </c>
      <c r="B22" s="260">
        <f>SUMIFS('Final Energy use'!D$50:D$91,'Final Energy use'!$A$50:$A$91,'Total Energy Consumption'!$A$22)+SUMIFS(Transformation!C$18:C$25,Transformation!$A$18:$A$25,'Total Energy Consumption'!$A$22)</f>
        <v>37170289274.11985</v>
      </c>
      <c r="C22" s="260">
        <f>SUMIFS('Final Energy use'!E$50:E$91,'Final Energy use'!$A$50:$A$91,'Total Energy Consumption'!$A$22)+SUMIFS(Transformation!D$18:D$25,Transformation!$A$18:$A$25,'Total Energy Consumption'!$A$22)</f>
        <v>0</v>
      </c>
      <c r="D22" s="260">
        <f>SUMIFS('Final Energy use'!F$50:F$91,'Final Energy use'!$A$50:$A$91,'Total Energy Consumption'!$A$22)+SUMIFS(Transformation!E$18:E$25,Transformation!$A$18:$A$25,'Total Energy Consumption'!$A$22)</f>
        <v>0</v>
      </c>
      <c r="E22" s="260">
        <f>SUMIFS('Final Energy use'!G$50:G$91,'Final Energy use'!$A$50:$A$91,'Total Energy Consumption'!$A$22)+SUMIFS(Transformation!F$18:F$25,Transformation!$A$18:$A$25,'Total Energy Consumption'!$A$22)</f>
        <v>0</v>
      </c>
      <c r="F22" s="260">
        <f>SUMIFS('Final Energy use'!H$50:H$91,'Final Energy use'!$A$50:$A$91,'Total Energy Consumption'!$A$22)+SUMIFS(Transformation!G$18:G$25,Transformation!$A$18:$A$25,'Total Energy Consumption'!$A$22)</f>
        <v>0</v>
      </c>
      <c r="G22" s="260">
        <f>SUMIFS('Final Energy use'!I$50:I$91,'Final Energy use'!$A$50:$A$91,'Total Energy Consumption'!$A$22)+SUMIFS(Transformation!H$18:H$25,Transformation!$A$18:$A$25,'Total Energy Consumption'!$A$22)</f>
        <v>1506296766.0657854</v>
      </c>
      <c r="H22" s="260">
        <f>SUMIFS('Final Energy use'!J$50:J$91,'Final Energy use'!$A$50:$A$91,'Total Energy Consumption'!$A$22)+SUMIFS(Transformation!I$18:I$25,Transformation!$A$18:$A$25,'Total Energy Consumption'!$A$22)</f>
        <v>0</v>
      </c>
      <c r="I22" s="260">
        <f>SUMIFS('Final Energy use'!K$50:K$91,'Final Energy use'!$A$50:$A$91,'Total Energy Consumption'!$A$22)+SUMIFS(Transformation!J$18:J$25,Transformation!$A$18:$A$25,'Total Energy Consumption'!$A$22)</f>
        <v>0</v>
      </c>
      <c r="J22" s="260">
        <f>SUMIFS('Final Energy use'!L$50:L$91,'Final Energy use'!$A$50:$A$91,'Total Energy Consumption'!$A$22)+SUMIFS(Transformation!K$18:K$25,Transformation!$A$18:$A$25,'Total Energy Consumption'!$A$22)</f>
        <v>0</v>
      </c>
      <c r="K22" s="260">
        <f>SUMIFS('Final Energy use'!M$50:M$91,'Final Energy use'!$A$50:$A$91,'Total Energy Consumption'!$A$22)+SUMIFS(Transformation!L$18:L$25,Transformation!$A$18:$A$25,'Total Energy Consumption'!$A$22)</f>
        <v>911390885818.16809</v>
      </c>
      <c r="L22" s="260">
        <f>SUMIFS('Final Energy use'!N$50:N$91,'Final Energy use'!$A$50:$A$91,'Total Energy Consumption'!$A$22)+SUMIFS(Transformation!M$18:M$25,Transformation!$A$18:$A$25,'Total Energy Consumption'!$A$22)</f>
        <v>0</v>
      </c>
      <c r="M22" s="260">
        <f>SUMIFS('Final Energy use'!O$50:O$91,'Final Energy use'!$A$50:$A$91,'Total Energy Consumption'!$A$22)+SUMIFS(Transformation!N$18:N$25,Transformation!$A$18:$A$25,'Total Energy Consumption'!$A$22)</f>
        <v>0</v>
      </c>
      <c r="N22" s="260">
        <f>SUMIFS('Final Energy use'!P$50:P$91,'Final Energy use'!$A$50:$A$91,'Total Energy Consumption'!$A$22)+SUMIFS(Transformation!O$18:O$25,Transformation!$A$18:$A$25,'Total Energy Consumption'!$A$22)</f>
        <v>106289711243.48291</v>
      </c>
      <c r="O22" s="260">
        <f>SUMIFS('Final Energy use'!Q$50:Q$91,'Final Energy use'!$A$50:$A$91,'Total Energy Consumption'!$A$22)+SUMIFS(Transformation!P$18:P$25,Transformation!$A$18:$A$25,'Total Energy Consumption'!$A$22)</f>
        <v>3694272885.0746212</v>
      </c>
      <c r="P22" s="260">
        <f>SUMIFS('Final Energy use'!R$50:R$91,'Final Energy use'!$A$50:$A$91,'Total Energy Consumption'!$A$22)+SUMIFS(Transformation!Q$18:Q$25,Transformation!$A$18:$A$25,'Total Energy Consumption'!$A$22)</f>
        <v>238789124797.17239</v>
      </c>
      <c r="Q22" s="260">
        <f>SUMIFS('Final Energy use'!S$50:S$91,'Final Energy use'!$A$50:$A$91,'Total Energy Consumption'!$A$22)+SUMIFS(Transformation!R$18:R$25,Transformation!$A$18:$A$25,'Total Energy Consumption'!$A$22)</f>
        <v>19282485074.45425</v>
      </c>
      <c r="R22" s="260">
        <f>SUMIFS('Final Energy use'!T$50:T$91,'Final Energy use'!$A$50:$A$91,'Total Energy Consumption'!$A$22)+SUMIFS(Transformation!S$18:S$25,Transformation!$A$18:$A$25,'Total Energy Consumption'!$A$22)</f>
        <v>0</v>
      </c>
      <c r="S22" s="260">
        <f>SUMIFS('Final Energy use'!U$50:U$91,'Final Energy use'!$A$50:$A$91,'Total Energy Consumption'!$A$22)+SUMIFS(Transformation!T$18:T$25,Transformation!$A$18:$A$25,'Total Energy Consumption'!$A$22)</f>
        <v>0</v>
      </c>
      <c r="T22" s="260">
        <f>SUMIFS('Final Energy use'!V$50:V$91,'Final Energy use'!$A$50:$A$91,'Total Energy Consumption'!$A$22)+SUMIFS(Transformation!U$18:U$25,Transformation!$A$18:$A$25,'Total Energy Consumption'!$A$22)</f>
        <v>0</v>
      </c>
      <c r="U22" s="260">
        <f>SUMIFS('Final Energy use'!W$50:W$91,'Final Energy use'!$A$50:$A$91,'Total Energy Consumption'!$A$22)+SUMIFS(Transformation!V$18:V$25,Transformation!$A$18:$A$25,'Total Energy Consumption'!$A$22)</f>
        <v>0</v>
      </c>
      <c r="V22" s="260">
        <f>SUMIFS('Final Energy use'!X$50:X$91,'Final Energy use'!$A$50:$A$91,'Total Energy Consumption'!$A$22)+SUMIFS(Transformation!W$18:W$25,Transformation!$A$18:$A$25,'Total Energy Consumption'!$A$22)</f>
        <v>0</v>
      </c>
      <c r="W22" s="260">
        <f>SUMIFS('Final Energy use'!Y$50:Y$91,'Final Energy use'!$A$50:$A$91,'Total Energy Consumption'!$A$22)+SUMIFS(Transformation!X$18:X$25,Transformation!$A$18:$A$25,'Total Energy Consumption'!$A$22)</f>
        <v>0</v>
      </c>
      <c r="X22" s="260">
        <f>SUMIFS('Final Energy use'!Z$50:Z$91,'Final Energy use'!$A$50:$A$91,'Total Energy Consumption'!$A$22)+SUMIFS(Transformation!Y$18:Y$25,Transformation!$A$18:$A$25,'Total Energy Consumption'!$A$22)</f>
        <v>25170405815.496872</v>
      </c>
      <c r="Y22" s="260">
        <f>SUMIFS('Final Energy use'!AA$50:AA$91,'Final Energy use'!$A$50:$A$91,'Total Energy Consumption'!$A$22)+SUMIFS(Transformation!Z$18:Z$25,Transformation!$A$18:$A$25,'Total Energy Consumption'!$A$22)</f>
        <v>0</v>
      </c>
      <c r="Z22" s="260">
        <f>SUMIFS('Final Energy use'!AB$50:AB$91,'Final Energy use'!$A$50:$A$91,'Total Energy Consumption'!$A$22)+SUMIFS(Transformation!AA$18:AA$25,Transformation!$A$18:$A$25,'Total Energy Consumption'!$A$22)</f>
        <v>1353803940.6239948</v>
      </c>
      <c r="AA22" s="260">
        <f>SUMIFS('Final Energy use'!AC$50:AC$91,'Final Energy use'!$A$50:$A$91,'Total Energy Consumption'!$A$22)+SUMIFS(Transformation!AB$18:AB$25,Transformation!$A$18:$A$25,'Total Energy Consumption'!$A$22)</f>
        <v>4319668959109.1592</v>
      </c>
      <c r="AB22" s="260">
        <f>SUMIFS('Final Energy use'!AD$50:AD$91,'Final Energy use'!$A$50:$A$91,'Total Energy Consumption'!$A$22)+SUMIFS(Transformation!AC$18:AC$25,Transformation!$A$18:$A$25,'Total Energy Consumption'!$A$22)</f>
        <v>520860405037.27795</v>
      </c>
      <c r="AC22" s="260">
        <f>SUMIFS('Final Energy use'!AE$50:AE$91,'Final Energy use'!$A$50:$A$91,'Total Energy Consumption'!$A$22)+SUMIFS(Transformation!AD$18:AD$25,Transformation!$A$18:$A$25,'Total Energy Consumption'!$A$22)</f>
        <v>158517900167.04639</v>
      </c>
      <c r="AD22" s="260">
        <f>SUMIFS('Final Energy use'!AF$50:AF$91,'Final Energy use'!$A$50:$A$91,'Total Energy Consumption'!$A$22)+SUMIFS(Transformation!AE$18:AE$25,Transformation!$A$18:$A$25,'Total Energy Consumption'!$A$22)</f>
        <v>6307343824499.9072</v>
      </c>
      <c r="AE22" s="260">
        <f>SUMIFS('Final Energy use'!AG$50:AG$91,'Final Energy use'!$A$50:$A$91,'Total Energy Consumption'!$A$22)+SUMIFS(Transformation!AF$18:AF$25,Transformation!$A$18:$A$25,'Total Energy Consumption'!$A$22)</f>
        <v>0</v>
      </c>
    </row>
    <row r="23" spans="1:31">
      <c r="A23" s="272" t="s">
        <v>635</v>
      </c>
      <c r="B23" s="260">
        <f>SUMIFS('Final Energy use'!D$50:D$91,'Final Energy use'!$A$50:$A$91,'Total Energy Consumption'!$A$23)+SUMIFS(Transformation!C$18:C$25,Transformation!$A$18:$A$25,'Total Energy Consumption'!$A$23)</f>
        <v>410041016694.91882</v>
      </c>
      <c r="C23" s="260">
        <f>SUMIFS('Final Energy use'!E$50:E$91,'Final Energy use'!$A$50:$A$91,'Total Energy Consumption'!$A$23)+SUMIFS(Transformation!D$18:D$25,Transformation!$A$18:$A$25,'Total Energy Consumption'!$A$23)</f>
        <v>0</v>
      </c>
      <c r="D23" s="260">
        <f>SUMIFS('Final Energy use'!F$50:F$91,'Final Energy use'!$A$50:$A$91,'Total Energy Consumption'!$A$23)+SUMIFS(Transformation!E$18:E$25,Transformation!$A$18:$A$25,'Total Energy Consumption'!$A$23)</f>
        <v>0</v>
      </c>
      <c r="E23" s="260">
        <f>SUMIFS('Final Energy use'!G$50:G$91,'Final Energy use'!$A$50:$A$91,'Total Energy Consumption'!$A$23)+SUMIFS(Transformation!F$18:F$25,Transformation!$A$18:$A$25,'Total Energy Consumption'!$A$23)</f>
        <v>0</v>
      </c>
      <c r="F23" s="260">
        <f>SUMIFS('Final Energy use'!H$50:H$91,'Final Energy use'!$A$50:$A$91,'Total Energy Consumption'!$A$23)+SUMIFS(Transformation!G$18:G$25,Transformation!$A$18:$A$25,'Total Energy Consumption'!$A$23)</f>
        <v>0</v>
      </c>
      <c r="G23" s="260">
        <f>SUMIFS('Final Energy use'!I$50:I$91,'Final Energy use'!$A$50:$A$91,'Total Energy Consumption'!$A$23)+SUMIFS(Transformation!H$18:H$25,Transformation!$A$18:$A$25,'Total Energy Consumption'!$A$23)</f>
        <v>7637068298.7922668</v>
      </c>
      <c r="H23" s="260">
        <f>SUMIFS('Final Energy use'!J$50:J$91,'Final Energy use'!$A$50:$A$91,'Total Energy Consumption'!$A$23)+SUMIFS(Transformation!I$18:I$25,Transformation!$A$18:$A$25,'Total Energy Consumption'!$A$23)</f>
        <v>0</v>
      </c>
      <c r="I23" s="260">
        <f>SUMIFS('Final Energy use'!K$50:K$91,'Final Energy use'!$A$50:$A$91,'Total Energy Consumption'!$A$23)+SUMIFS(Transformation!J$18:J$25,Transformation!$A$18:$A$25,'Total Energy Consumption'!$A$23)</f>
        <v>0</v>
      </c>
      <c r="J23" s="260">
        <f>SUMIFS('Final Energy use'!L$50:L$91,'Final Energy use'!$A$50:$A$91,'Total Energy Consumption'!$A$23)+SUMIFS(Transformation!K$18:K$25,Transformation!$A$18:$A$25,'Total Energy Consumption'!$A$23)</f>
        <v>0</v>
      </c>
      <c r="K23" s="260">
        <f>SUMIFS('Final Energy use'!M$50:M$91,'Final Energy use'!$A$50:$A$91,'Total Energy Consumption'!$A$23)+SUMIFS(Transformation!L$18:L$25,Transformation!$A$18:$A$25,'Total Energy Consumption'!$A$23)</f>
        <v>288802420889.70575</v>
      </c>
      <c r="L23" s="260">
        <f>SUMIFS('Final Energy use'!N$50:N$91,'Final Energy use'!$A$50:$A$91,'Total Energy Consumption'!$A$23)+SUMIFS(Transformation!M$18:M$25,Transformation!$A$18:$A$25,'Total Energy Consumption'!$A$23)</f>
        <v>0</v>
      </c>
      <c r="M23" s="260">
        <f>SUMIFS('Final Energy use'!O$50:O$91,'Final Energy use'!$A$50:$A$91,'Total Energy Consumption'!$A$23)+SUMIFS(Transformation!N$18:N$25,Transformation!$A$18:$A$25,'Total Energy Consumption'!$A$23)</f>
        <v>0</v>
      </c>
      <c r="N23" s="260">
        <f>SUMIFS('Final Energy use'!P$50:P$91,'Final Energy use'!$A$50:$A$91,'Total Energy Consumption'!$A$23)+SUMIFS(Transformation!O$18:O$25,Transformation!$A$18:$A$25,'Total Energy Consumption'!$A$23)</f>
        <v>444253635822.78534</v>
      </c>
      <c r="O23" s="260">
        <f>SUMIFS('Final Energy use'!Q$50:Q$91,'Final Energy use'!$A$50:$A$91,'Total Energy Consumption'!$A$23)+SUMIFS(Transformation!P$18:P$25,Transformation!$A$18:$A$25,'Total Energy Consumption'!$A$23)</f>
        <v>2081146216.2842584</v>
      </c>
      <c r="P23" s="260">
        <f>SUMIFS('Final Energy use'!R$50:R$91,'Final Energy use'!$A$50:$A$91,'Total Energy Consumption'!$A$23)+SUMIFS(Transformation!Q$18:Q$25,Transformation!$A$18:$A$25,'Total Energy Consumption'!$A$23)</f>
        <v>281593549108.1087</v>
      </c>
      <c r="Q23" s="260">
        <f>SUMIFS('Final Energy use'!S$50:S$91,'Final Energy use'!$A$50:$A$91,'Total Energy Consumption'!$A$23)+SUMIFS(Transformation!R$18:R$25,Transformation!$A$18:$A$25,'Total Energy Consumption'!$A$23)</f>
        <v>36295631171.770096</v>
      </c>
      <c r="R23" s="260">
        <f>SUMIFS('Final Energy use'!T$50:T$91,'Final Energy use'!$A$50:$A$91,'Total Energy Consumption'!$A$23)+SUMIFS(Transformation!S$18:S$25,Transformation!$A$18:$A$25,'Total Energy Consumption'!$A$23)</f>
        <v>0</v>
      </c>
      <c r="S23" s="260">
        <f>SUMIFS('Final Energy use'!U$50:U$91,'Final Energy use'!$A$50:$A$91,'Total Energy Consumption'!$A$23)+SUMIFS(Transformation!T$18:T$25,Transformation!$A$18:$A$25,'Total Energy Consumption'!$A$23)</f>
        <v>0</v>
      </c>
      <c r="T23" s="260">
        <f>SUMIFS('Final Energy use'!V$50:V$91,'Final Energy use'!$A$50:$A$91,'Total Energy Consumption'!$A$23)+SUMIFS(Transformation!U$18:U$25,Transformation!$A$18:$A$25,'Total Energy Consumption'!$A$23)</f>
        <v>0</v>
      </c>
      <c r="U23" s="260">
        <f>SUMIFS('Final Energy use'!W$50:W$91,'Final Energy use'!$A$50:$A$91,'Total Energy Consumption'!$A$23)+SUMIFS(Transformation!V$18:V$25,Transformation!$A$18:$A$25,'Total Energy Consumption'!$A$23)</f>
        <v>0</v>
      </c>
      <c r="V23" s="260">
        <f>SUMIFS('Final Energy use'!X$50:X$91,'Final Energy use'!$A$50:$A$91,'Total Energy Consumption'!$A$23)+SUMIFS(Transformation!W$18:W$25,Transformation!$A$18:$A$25,'Total Energy Consumption'!$A$23)</f>
        <v>0</v>
      </c>
      <c r="W23" s="260">
        <f>SUMIFS('Final Energy use'!Y$50:Y$91,'Final Energy use'!$A$50:$A$91,'Total Energy Consumption'!$A$23)+SUMIFS(Transformation!X$18:X$25,Transformation!$A$18:$A$25,'Total Energy Consumption'!$A$23)</f>
        <v>0</v>
      </c>
      <c r="X23" s="260">
        <f>SUMIFS('Final Energy use'!Z$50:Z$91,'Final Energy use'!$A$50:$A$91,'Total Energy Consumption'!$A$23)+SUMIFS(Transformation!Y$18:Y$25,Transformation!$A$18:$A$25,'Total Energy Consumption'!$A$23)</f>
        <v>38600009713.051361</v>
      </c>
      <c r="Y23" s="260">
        <f>SUMIFS('Final Energy use'!AA$50:AA$91,'Final Energy use'!$A$50:$A$91,'Total Energy Consumption'!$A$23)+SUMIFS(Transformation!Z$18:Z$25,Transformation!$A$18:$A$25,'Total Energy Consumption'!$A$23)</f>
        <v>0</v>
      </c>
      <c r="Z23" s="260">
        <f>SUMIFS('Final Energy use'!AB$50:AB$91,'Final Energy use'!$A$50:$A$91,'Total Energy Consumption'!$A$23)+SUMIFS(Transformation!AA$18:AA$25,Transformation!$A$18:$A$25,'Total Energy Consumption'!$A$23)</f>
        <v>2859964636.0755758</v>
      </c>
      <c r="AA23" s="260">
        <f>SUMIFS('Final Energy use'!AC$50:AC$91,'Final Energy use'!$A$50:$A$91,'Total Energy Consumption'!$A$23)+SUMIFS(Transformation!AB$18:AB$25,Transformation!$A$18:$A$25,'Total Energy Consumption'!$A$23)</f>
        <v>1408587704057.3337</v>
      </c>
      <c r="AB23" s="260">
        <f>SUMIFS('Final Energy use'!AD$50:AD$91,'Final Energy use'!$A$50:$A$91,'Total Energy Consumption'!$A$23)+SUMIFS(Transformation!AC$18:AC$25,Transformation!$A$18:$A$25,'Total Energy Consumption'!$A$23)</f>
        <v>169845784251.28616</v>
      </c>
      <c r="AC23" s="260">
        <f>SUMIFS('Final Energy use'!AE$50:AE$91,'Final Energy use'!$A$50:$A$91,'Total Energy Consumption'!$A$23)+SUMIFS(Transformation!AD$18:AD$25,Transformation!$A$18:$A$25,'Total Energy Consumption'!$A$23)</f>
        <v>336345211515.55719</v>
      </c>
      <c r="AD23" s="260">
        <f>SUMIFS('Final Energy use'!AF$50:AF$91,'Final Energy use'!$A$50:$A$91,'Total Energy Consumption'!$A$23)+SUMIFS(Transformation!AE$18:AE$25,Transformation!$A$18:$A$25,'Total Energy Consumption'!$A$23)</f>
        <v>6304477625520.9629</v>
      </c>
      <c r="AE23" s="260">
        <f>SUMIFS('Final Energy use'!AG$50:AG$91,'Final Energy use'!$A$50:$A$91,'Total Energy Consumption'!$A$23)+SUMIFS(Transformation!AF$18:AF$25,Transformation!$A$18:$A$25,'Total Energy Consumption'!$A$23)</f>
        <v>0</v>
      </c>
    </row>
    <row r="24" spans="1:31">
      <c r="A24" s="272" t="s">
        <v>636</v>
      </c>
      <c r="B24" s="260">
        <f>SUMIFS('Final Energy use'!D$50:D$91,'Final Energy use'!$A$50:$A$91,'Total Energy Consumption'!$A$24)+SUMIFS(Transformation!C$18:C$25,Transformation!$A$18:$A$25,'Total Energy Consumption'!$A$24)</f>
        <v>331271916539.88068</v>
      </c>
      <c r="C24" s="260">
        <f>SUMIFS('Final Energy use'!E$50:E$91,'Final Energy use'!$A$50:$A$91,'Total Energy Consumption'!$A$24)+SUMIFS(Transformation!D$18:D$25,Transformation!$A$18:$A$25,'Total Energy Consumption'!$A$24)</f>
        <v>0</v>
      </c>
      <c r="D24" s="260">
        <f>SUMIFS('Final Energy use'!F$50:F$91,'Final Energy use'!$A$50:$A$91,'Total Energy Consumption'!$A$24)+SUMIFS(Transformation!E$18:E$25,Transformation!$A$18:$A$25,'Total Energy Consumption'!$A$24)</f>
        <v>0</v>
      </c>
      <c r="E24" s="260">
        <f>SUMIFS('Final Energy use'!G$50:G$91,'Final Energy use'!$A$50:$A$91,'Total Energy Consumption'!$A$24)+SUMIFS(Transformation!F$18:F$25,Transformation!$A$18:$A$25,'Total Energy Consumption'!$A$24)</f>
        <v>0</v>
      </c>
      <c r="F24" s="260">
        <f>SUMIFS('Final Energy use'!H$50:H$91,'Final Energy use'!$A$50:$A$91,'Total Energy Consumption'!$A$24)+SUMIFS(Transformation!G$18:G$25,Transformation!$A$18:$A$25,'Total Energy Consumption'!$A$24)</f>
        <v>0</v>
      </c>
      <c r="G24" s="260">
        <f>SUMIFS('Final Energy use'!I$50:I$91,'Final Energy use'!$A$50:$A$91,'Total Energy Consumption'!$A$24)+SUMIFS(Transformation!H$18:H$25,Transformation!$A$18:$A$25,'Total Energy Consumption'!$A$24)</f>
        <v>0</v>
      </c>
      <c r="H24" s="260">
        <f>SUMIFS('Final Energy use'!J$50:J$91,'Final Energy use'!$A$50:$A$91,'Total Energy Consumption'!$A$24)+SUMIFS(Transformation!I$18:I$25,Transformation!$A$18:$A$25,'Total Energy Consumption'!$A$24)</f>
        <v>0</v>
      </c>
      <c r="I24" s="260">
        <f>SUMIFS('Final Energy use'!K$50:K$91,'Final Energy use'!$A$50:$A$91,'Total Energy Consumption'!$A$24)+SUMIFS(Transformation!J$18:J$25,Transformation!$A$18:$A$25,'Total Energy Consumption'!$A$24)</f>
        <v>0</v>
      </c>
      <c r="J24" s="260">
        <f>SUMIFS('Final Energy use'!L$50:L$91,'Final Energy use'!$A$50:$A$91,'Total Energy Consumption'!$A$24)+SUMIFS(Transformation!K$18:K$25,Transformation!$A$18:$A$25,'Total Energy Consumption'!$A$24)</f>
        <v>0</v>
      </c>
      <c r="K24" s="260">
        <f>SUMIFS('Final Energy use'!M$50:M$91,'Final Energy use'!$A$50:$A$91,'Total Energy Consumption'!$A$24)+SUMIFS(Transformation!L$18:L$25,Transformation!$A$18:$A$25,'Total Energy Consumption'!$A$24)</f>
        <v>96267473629.901932</v>
      </c>
      <c r="L24" s="260">
        <f>SUMIFS('Final Energy use'!N$50:N$91,'Final Energy use'!$A$50:$A$91,'Total Energy Consumption'!$A$24)+SUMIFS(Transformation!M$18:M$25,Transformation!$A$18:$A$25,'Total Energy Consumption'!$A$24)</f>
        <v>0</v>
      </c>
      <c r="M24" s="260">
        <f>SUMIFS('Final Energy use'!O$50:O$91,'Final Energy use'!$A$50:$A$91,'Total Energy Consumption'!$A$24)+SUMIFS(Transformation!N$18:N$25,Transformation!$A$18:$A$25,'Total Energy Consumption'!$A$24)</f>
        <v>0</v>
      </c>
      <c r="N24" s="260">
        <f>SUMIFS('Final Energy use'!P$50:P$91,'Final Energy use'!$A$50:$A$91,'Total Energy Consumption'!$A$24)+SUMIFS(Transformation!O$18:O$25,Transformation!$A$18:$A$25,'Total Energy Consumption'!$A$24)</f>
        <v>253031418664.28192</v>
      </c>
      <c r="O24" s="260">
        <f>SUMIFS('Final Energy use'!Q$50:Q$91,'Final Energy use'!$A$50:$A$91,'Total Energy Consumption'!$A$24)+SUMIFS(Transformation!P$18:P$25,Transformation!$A$18:$A$25,'Total Energy Consumption'!$A$24)</f>
        <v>1040573108.1421325</v>
      </c>
      <c r="P24" s="260">
        <f>SUMIFS('Final Energy use'!R$50:R$91,'Final Energy use'!$A$50:$A$91,'Total Energy Consumption'!$A$24)+SUMIFS(Transformation!Q$18:Q$25,Transformation!$A$18:$A$25,'Total Energy Consumption'!$A$24)</f>
        <v>188853158683.28165</v>
      </c>
      <c r="Q24" s="260">
        <f>SUMIFS('Final Energy use'!S$50:S$91,'Final Energy use'!$A$50:$A$91,'Total Energy Consumption'!$A$24)+SUMIFS(Transformation!R$18:R$25,Transformation!$A$18:$A$25,'Total Energy Consumption'!$A$24)</f>
        <v>4390600544.9721918</v>
      </c>
      <c r="R24" s="260">
        <f>SUMIFS('Final Energy use'!T$50:T$91,'Final Energy use'!$A$50:$A$91,'Total Energy Consumption'!$A$24)+SUMIFS(Transformation!S$18:S$25,Transformation!$A$18:$A$25,'Total Energy Consumption'!$A$24)</f>
        <v>0</v>
      </c>
      <c r="S24" s="260">
        <f>SUMIFS('Final Energy use'!U$50:U$91,'Final Energy use'!$A$50:$A$91,'Total Energy Consumption'!$A$24)+SUMIFS(Transformation!T$18:T$25,Transformation!$A$18:$A$25,'Total Energy Consumption'!$A$24)</f>
        <v>0</v>
      </c>
      <c r="T24" s="260">
        <f>SUMIFS('Final Energy use'!V$50:V$91,'Final Energy use'!$A$50:$A$91,'Total Energy Consumption'!$A$24)+SUMIFS(Transformation!U$18:U$25,Transformation!$A$18:$A$25,'Total Energy Consumption'!$A$24)</f>
        <v>0</v>
      </c>
      <c r="U24" s="260">
        <f>SUMIFS('Final Energy use'!W$50:W$91,'Final Energy use'!$A$50:$A$91,'Total Energy Consumption'!$A$24)+SUMIFS(Transformation!V$18:V$25,Transformation!$A$18:$A$25,'Total Energy Consumption'!$A$24)</f>
        <v>0</v>
      </c>
      <c r="V24" s="260">
        <f>SUMIFS('Final Energy use'!X$50:X$91,'Final Energy use'!$A$50:$A$91,'Total Energy Consumption'!$A$24)+SUMIFS(Transformation!W$18:W$25,Transformation!$A$18:$A$25,'Total Energy Consumption'!$A$24)</f>
        <v>0</v>
      </c>
      <c r="W24" s="260">
        <f>SUMIFS('Final Energy use'!Y$50:Y$91,'Final Energy use'!$A$50:$A$91,'Total Energy Consumption'!$A$24)+SUMIFS(Transformation!X$18:X$25,Transformation!$A$18:$A$25,'Total Energy Consumption'!$A$24)</f>
        <v>0</v>
      </c>
      <c r="X24" s="260">
        <f>SUMIFS('Final Energy use'!Z$50:Z$91,'Final Energy use'!$A$50:$A$91,'Total Energy Consumption'!$A$24)+SUMIFS(Transformation!Y$18:Y$25,Transformation!$A$18:$A$25,'Total Energy Consumption'!$A$24)</f>
        <v>11028574203.728964</v>
      </c>
      <c r="Y24" s="260">
        <f>SUMIFS('Final Energy use'!AA$50:AA$91,'Final Energy use'!$A$50:$A$91,'Total Energy Consumption'!$A$24)+SUMIFS(Transformation!Z$18:Z$25,Transformation!$A$18:$A$25,'Total Energy Consumption'!$A$24)</f>
        <v>0</v>
      </c>
      <c r="Z24" s="260">
        <f>SUMIFS('Final Energy use'!AB$50:AB$91,'Final Energy use'!$A$50:$A$91,'Total Energy Consumption'!$A$24)+SUMIFS(Transformation!AA$18:AA$25,Transformation!$A$18:$A$25,'Total Energy Consumption'!$A$24)</f>
        <v>0</v>
      </c>
      <c r="AA24" s="260">
        <f>SUMIFS('Final Energy use'!AC$50:AC$91,'Final Energy use'!$A$50:$A$91,'Total Energy Consumption'!$A$24)+SUMIFS(Transformation!AB$18:AB$25,Transformation!$A$18:$A$25,'Total Energy Consumption'!$A$24)</f>
        <v>2723269561177.5132</v>
      </c>
      <c r="AB24" s="260">
        <f>SUMIFS('Final Energy use'!AD$50:AD$91,'Final Energy use'!$A$50:$A$91,'Total Energy Consumption'!$A$24)+SUMIFS(Transformation!AC$18:AC$25,Transformation!$A$18:$A$25,'Total Energy Consumption'!$A$24)</f>
        <v>328368516219.15344</v>
      </c>
      <c r="AC24" s="260">
        <f>SUMIFS('Final Energy use'!AE$50:AE$91,'Final Energy use'!$A$50:$A$91,'Total Energy Consumption'!$A$24)+SUMIFS(Transformation!AD$18:AD$25,Transformation!$A$18:$A$25,'Total Energy Consumption'!$A$24)</f>
        <v>384357158775.87317</v>
      </c>
      <c r="AD24" s="260">
        <f>SUMIFS('Final Energy use'!AF$50:AF$91,'Final Energy use'!$A$50:$A$91,'Total Energy Consumption'!$A$24)+SUMIFS(Transformation!AE$18:AE$25,Transformation!$A$18:$A$25,'Total Energy Consumption'!$A$24)</f>
        <v>20159785853990.578</v>
      </c>
      <c r="AE24" s="260">
        <f>SUMIFS('Final Energy use'!AG$50:AG$91,'Final Energy use'!$A$50:$A$91,'Total Energy Consumption'!$A$24)+SUMIFS(Transformation!AF$18:AF$25,Transformation!$A$18:$A$25,'Total Energy Consumption'!$A$24)</f>
        <v>40733722.023923233</v>
      </c>
    </row>
    <row r="25" spans="1:31">
      <c r="A25" s="272" t="s">
        <v>637</v>
      </c>
      <c r="B25" s="260">
        <f>SUMIFS('Final Energy use'!D$50:D$91,'Final Energy use'!$A$50:$A$91,'Total Energy Consumption'!$A$25)+SUMIFS(Transformation!C$18:C$25,Transformation!$A$18:$A$25,'Total Energy Consumption'!$A$25)</f>
        <v>2944639258.1322727</v>
      </c>
      <c r="C25" s="260">
        <f>SUMIFS('Final Energy use'!E$50:E$91,'Final Energy use'!$A$50:$A$91,'Total Energy Consumption'!$A$25)+SUMIFS(Transformation!D$18:D$25,Transformation!$A$18:$A$25,'Total Energy Consumption'!$A$25)</f>
        <v>0</v>
      </c>
      <c r="D25" s="260">
        <f>SUMIFS('Final Energy use'!F$50:F$91,'Final Energy use'!$A$50:$A$91,'Total Energy Consumption'!$A$25)+SUMIFS(Transformation!E$18:E$25,Transformation!$A$18:$A$25,'Total Energy Consumption'!$A$25)</f>
        <v>0</v>
      </c>
      <c r="E25" s="260">
        <f>SUMIFS('Final Energy use'!G$50:G$91,'Final Energy use'!$A$50:$A$91,'Total Energy Consumption'!$A$25)+SUMIFS(Transformation!F$18:F$25,Transformation!$A$18:$A$25,'Total Energy Consumption'!$A$25)</f>
        <v>0</v>
      </c>
      <c r="F25" s="260">
        <f>SUMIFS('Final Energy use'!H$50:H$91,'Final Energy use'!$A$50:$A$91,'Total Energy Consumption'!$A$25)+SUMIFS(Transformation!G$18:G$25,Transformation!$A$18:$A$25,'Total Energy Consumption'!$A$25)</f>
        <v>0</v>
      </c>
      <c r="G25" s="260">
        <f>SUMIFS('Final Energy use'!I$50:I$91,'Final Energy use'!$A$50:$A$91,'Total Energy Consumption'!$A$25)+SUMIFS(Transformation!H$18:H$25,Transformation!$A$18:$A$25,'Total Energy Consumption'!$A$25)</f>
        <v>5091378865.8615026</v>
      </c>
      <c r="H25" s="260">
        <f>SUMIFS('Final Energy use'!J$50:J$91,'Final Energy use'!$A$50:$A$91,'Total Energy Consumption'!$A$25)+SUMIFS(Transformation!I$18:I$25,Transformation!$A$18:$A$25,'Total Energy Consumption'!$A$25)</f>
        <v>0</v>
      </c>
      <c r="I25" s="260">
        <f>SUMIFS('Final Energy use'!K$50:K$91,'Final Energy use'!$A$50:$A$91,'Total Energy Consumption'!$A$25)+SUMIFS(Transformation!J$18:J$25,Transformation!$A$18:$A$25,'Total Energy Consumption'!$A$25)</f>
        <v>0</v>
      </c>
      <c r="J25" s="260">
        <f>SUMIFS('Final Energy use'!L$50:L$91,'Final Energy use'!$A$50:$A$91,'Total Energy Consumption'!$A$25)+SUMIFS(Transformation!K$18:K$25,Transformation!$A$18:$A$25,'Total Energy Consumption'!$A$25)</f>
        <v>0</v>
      </c>
      <c r="K25" s="260">
        <f>SUMIFS('Final Energy use'!M$50:M$91,'Final Energy use'!$A$50:$A$91,'Total Energy Consumption'!$A$25)+SUMIFS(Transformation!L$18:L$25,Transformation!$A$18:$A$25,'Total Energy Consumption'!$A$25)</f>
        <v>96267473629.901932</v>
      </c>
      <c r="L25" s="260">
        <f>SUMIFS('Final Energy use'!N$50:N$91,'Final Energy use'!$A$50:$A$91,'Total Energy Consumption'!$A$25)+SUMIFS(Transformation!M$18:M$25,Transformation!$A$18:$A$25,'Total Energy Consumption'!$A$25)</f>
        <v>0</v>
      </c>
      <c r="M25" s="260">
        <f>SUMIFS('Final Energy use'!O$50:O$91,'Final Energy use'!$A$50:$A$91,'Total Energy Consumption'!$A$25)+SUMIFS(Transformation!N$18:N$25,Transformation!$A$18:$A$25,'Total Energy Consumption'!$A$25)</f>
        <v>0</v>
      </c>
      <c r="N25" s="260">
        <f>SUMIFS('Final Energy use'!P$50:P$91,'Final Energy use'!$A$50:$A$91,'Total Energy Consumption'!$A$25)+SUMIFS(Transformation!O$18:O$25,Transformation!$A$18:$A$25,'Total Energy Consumption'!$A$25)</f>
        <v>83056114523.39032</v>
      </c>
      <c r="O25" s="260">
        <f>SUMIFS('Final Energy use'!Q$50:Q$91,'Final Energy use'!$A$50:$A$91,'Total Energy Consumption'!$A$25)+SUMIFS(Transformation!P$18:P$25,Transformation!$A$18:$A$25,'Total Energy Consumption'!$A$25)</f>
        <v>3121719324.4263959</v>
      </c>
      <c r="P25" s="260">
        <f>SUMIFS('Final Energy use'!R$50:R$91,'Final Energy use'!$A$50:$A$91,'Total Energy Consumption'!$A$25)+SUMIFS(Transformation!Q$18:Q$25,Transformation!$A$18:$A$25,'Total Energy Consumption'!$A$25)</f>
        <v>148384624679.72116</v>
      </c>
      <c r="Q25" s="260">
        <f>SUMIFS('Final Energy use'!S$50:S$91,'Final Energy use'!$A$50:$A$91,'Total Energy Consumption'!$A$25)+SUMIFS(Transformation!R$18:R$25,Transformation!$A$18:$A$25,'Total Energy Consumption'!$A$25)</f>
        <v>11122854713.929544</v>
      </c>
      <c r="R25" s="260">
        <f>SUMIFS('Final Energy use'!T$50:T$91,'Final Energy use'!$A$50:$A$91,'Total Energy Consumption'!$A$25)+SUMIFS(Transformation!S$18:S$25,Transformation!$A$18:$A$25,'Total Energy Consumption'!$A$25)</f>
        <v>0</v>
      </c>
      <c r="S25" s="260">
        <f>SUMIFS('Final Energy use'!U$50:U$91,'Final Energy use'!$A$50:$A$91,'Total Energy Consumption'!$A$25)+SUMIFS(Transformation!T$18:T$25,Transformation!$A$18:$A$25,'Total Energy Consumption'!$A$25)</f>
        <v>0</v>
      </c>
      <c r="T25" s="260">
        <f>SUMIFS('Final Energy use'!V$50:V$91,'Final Energy use'!$A$50:$A$91,'Total Energy Consumption'!$A$25)+SUMIFS(Transformation!U$18:U$25,Transformation!$A$18:$A$25,'Total Energy Consumption'!$A$25)</f>
        <v>0</v>
      </c>
      <c r="U25" s="260">
        <f>SUMIFS('Final Energy use'!W$50:W$91,'Final Energy use'!$A$50:$A$91,'Total Energy Consumption'!$A$25)+SUMIFS(Transformation!V$18:V$25,Transformation!$A$18:$A$25,'Total Energy Consumption'!$A$25)</f>
        <v>0</v>
      </c>
      <c r="V25" s="260">
        <f>SUMIFS('Final Energy use'!X$50:X$91,'Final Energy use'!$A$50:$A$91,'Total Energy Consumption'!$A$25)+SUMIFS(Transformation!W$18:W$25,Transformation!$A$18:$A$25,'Total Energy Consumption'!$A$25)</f>
        <v>0</v>
      </c>
      <c r="W25" s="260">
        <f>SUMIFS('Final Energy use'!Y$50:Y$91,'Final Energy use'!$A$50:$A$91,'Total Energy Consumption'!$A$25)+SUMIFS(Transformation!X$18:X$25,Transformation!$A$18:$A$25,'Total Energy Consumption'!$A$25)</f>
        <v>0</v>
      </c>
      <c r="X25" s="260">
        <f>SUMIFS('Final Energy use'!Z$50:Z$91,'Final Energy use'!$A$50:$A$91,'Total Energy Consumption'!$A$25)+SUMIFS(Transformation!Y$18:Y$25,Transformation!$A$18:$A$25,'Total Energy Consumption'!$A$25)</f>
        <v>2363265900.7990584</v>
      </c>
      <c r="Y25" s="260">
        <f>SUMIFS('Final Energy use'!AA$50:AA$91,'Final Energy use'!$A$50:$A$91,'Total Energy Consumption'!$A$25)+SUMIFS(Transformation!Z$18:Z$25,Transformation!$A$18:$A$25,'Total Energy Consumption'!$A$25)</f>
        <v>0</v>
      </c>
      <c r="Z25" s="260">
        <f>SUMIFS('Final Energy use'!AB$50:AB$91,'Final Energy use'!$A$50:$A$91,'Total Energy Consumption'!$A$25)+SUMIFS(Transformation!AA$18:AA$25,Transformation!$A$18:$A$25,'Total Energy Consumption'!$A$25)</f>
        <v>0</v>
      </c>
      <c r="AA25" s="260">
        <f>SUMIFS('Final Energy use'!AC$50:AC$91,'Final Energy use'!$A$50:$A$91,'Total Energy Consumption'!$A$25)+SUMIFS(Transformation!AB$18:AB$25,Transformation!$A$18:$A$25,'Total Energy Consumption'!$A$25)</f>
        <v>281717540811.4671</v>
      </c>
      <c r="AB25" s="260">
        <f>SUMIFS('Final Energy use'!AD$50:AD$91,'Final Energy use'!$A$50:$A$91,'Total Energy Consumption'!$A$25)+SUMIFS(Transformation!AC$18:AC$25,Transformation!$A$18:$A$25,'Total Energy Consumption'!$A$25)</f>
        <v>33969156850.257271</v>
      </c>
      <c r="AC25" s="260">
        <f>SUMIFS('Final Energy use'!AE$50:AE$91,'Final Energy use'!$A$50:$A$91,'Total Energy Consumption'!$A$25)+SUMIFS(Transformation!AD$18:AD$25,Transformation!$A$18:$A$25,'Total Energy Consumption'!$A$25)</f>
        <v>16370195390.78829</v>
      </c>
      <c r="AD25" s="260">
        <f>SUMIFS('Final Energy use'!AF$50:AF$91,'Final Energy use'!$A$50:$A$91,'Total Energy Consumption'!$A$25)+SUMIFS(Transformation!AE$18:AE$25,Transformation!$A$18:$A$25,'Total Energy Consumption'!$A$25)</f>
        <v>12045064723350.902</v>
      </c>
      <c r="AE25" s="260">
        <f>SUMIFS('Final Energy use'!AG$50:AG$91,'Final Energy use'!$A$50:$A$91,'Total Energy Consumption'!$A$25)+SUMIFS(Transformation!AF$18:AF$25,Transformation!$A$18:$A$25,'Total Energy Consumption'!$A$25)</f>
        <v>0</v>
      </c>
    </row>
    <row r="26" spans="1:31">
      <c r="A26" s="272" t="s">
        <v>638</v>
      </c>
      <c r="B26" s="260">
        <f>SUMIFS('Final Energy use'!D$50:D$91,'Final Energy use'!$A$50:$A$91,'Total Energy Consumption'!$A$26)+SUMIFS(Transformation!C$18:C$25,Transformation!$A$18:$A$25,'Total Energy Consumption'!$A$26)</f>
        <v>126619488099.68723</v>
      </c>
      <c r="C26" s="260">
        <f>SUMIFS('Final Energy use'!E$50:E$91,'Final Energy use'!$A$50:$A$91,'Total Energy Consumption'!$A$26)+SUMIFS(Transformation!D$18:D$25,Transformation!$A$18:$A$25,'Total Energy Consumption'!$A$26)</f>
        <v>0</v>
      </c>
      <c r="D26" s="260">
        <f>SUMIFS('Final Energy use'!F$50:F$91,'Final Energy use'!$A$50:$A$91,'Total Energy Consumption'!$A$26)+SUMIFS(Transformation!E$18:E$25,Transformation!$A$18:$A$25,'Total Energy Consumption'!$A$26)</f>
        <v>0</v>
      </c>
      <c r="E26" s="260">
        <f>SUMIFS('Final Energy use'!G$50:G$91,'Final Energy use'!$A$50:$A$91,'Total Energy Consumption'!$A$26)+SUMIFS(Transformation!F$18:F$25,Transformation!$A$18:$A$25,'Total Energy Consumption'!$A$26)</f>
        <v>0</v>
      </c>
      <c r="F26" s="260">
        <f>SUMIFS('Final Energy use'!H$50:H$91,'Final Energy use'!$A$50:$A$91,'Total Energy Consumption'!$A$26)+SUMIFS(Transformation!G$18:G$25,Transformation!$A$18:$A$25,'Total Energy Consumption'!$A$26)</f>
        <v>0</v>
      </c>
      <c r="G26" s="260">
        <f>SUMIFS('Final Energy use'!I$50:I$91,'Final Energy use'!$A$50:$A$91,'Total Energy Consumption'!$A$26)+SUMIFS(Transformation!H$18:H$25,Transformation!$A$18:$A$25,'Total Energy Consumption'!$A$26)</f>
        <v>10182757731.723032</v>
      </c>
      <c r="H26" s="260">
        <f>SUMIFS('Final Energy use'!J$50:J$91,'Final Energy use'!$A$50:$A$91,'Total Energy Consumption'!$A$26)+SUMIFS(Transformation!I$18:I$25,Transformation!$A$18:$A$25,'Total Energy Consumption'!$A$26)</f>
        <v>0</v>
      </c>
      <c r="I26" s="260">
        <f>SUMIFS('Final Energy use'!K$50:K$91,'Final Energy use'!$A$50:$A$91,'Total Energy Consumption'!$A$26)+SUMIFS(Transformation!J$18:J$25,Transformation!$A$18:$A$25,'Total Energy Consumption'!$A$26)</f>
        <v>0</v>
      </c>
      <c r="J26" s="260">
        <f>SUMIFS('Final Energy use'!L$50:L$91,'Final Energy use'!$A$50:$A$91,'Total Energy Consumption'!$A$26)+SUMIFS(Transformation!K$18:K$25,Transformation!$A$18:$A$25,'Total Energy Consumption'!$A$26)</f>
        <v>0</v>
      </c>
      <c r="K26" s="260">
        <f>SUMIFS('Final Energy use'!M$50:M$91,'Final Energy use'!$A$50:$A$91,'Total Energy Consumption'!$A$26)+SUMIFS(Transformation!L$18:L$25,Transformation!$A$18:$A$25,'Total Energy Consumption'!$A$26)</f>
        <v>0</v>
      </c>
      <c r="L26" s="260">
        <f>SUMIFS('Final Energy use'!N$50:N$91,'Final Energy use'!$A$50:$A$91,'Total Energy Consumption'!$A$26)+SUMIFS(Transformation!M$18:M$25,Transformation!$A$18:$A$25,'Total Energy Consumption'!$A$26)</f>
        <v>0</v>
      </c>
      <c r="M26" s="260">
        <f>SUMIFS('Final Energy use'!O$50:O$91,'Final Energy use'!$A$50:$A$91,'Total Energy Consumption'!$A$26)+SUMIFS(Transformation!N$18:N$25,Transformation!$A$18:$A$25,'Total Energy Consumption'!$A$26)</f>
        <v>0</v>
      </c>
      <c r="N26" s="260">
        <f>SUMIFS('Final Energy use'!P$50:P$91,'Final Energy use'!$A$50:$A$91,'Total Energy Consumption'!$A$26)+SUMIFS(Transformation!O$18:O$25,Transformation!$A$18:$A$25,'Total Energy Consumption'!$A$26)</f>
        <v>30904600752.889389</v>
      </c>
      <c r="O26" s="260">
        <f>SUMIFS('Final Energy use'!Q$50:Q$91,'Final Energy use'!$A$50:$A$91,'Total Energy Consumption'!$A$26)+SUMIFS(Transformation!P$18:P$25,Transformation!$A$18:$A$25,'Total Energy Consumption'!$A$26)</f>
        <v>0</v>
      </c>
      <c r="P26" s="260">
        <f>SUMIFS('Final Energy use'!R$50:R$91,'Final Energy use'!$A$50:$A$91,'Total Energy Consumption'!$A$26)+SUMIFS(Transformation!Q$18:Q$25,Transformation!$A$18:$A$25,'Total Energy Consumption'!$A$26)</f>
        <v>38782345086.745453</v>
      </c>
      <c r="Q26" s="260">
        <f>SUMIFS('Final Energy use'!S$50:S$91,'Final Energy use'!$A$50:$A$91,'Total Energy Consumption'!$A$26)+SUMIFS(Transformation!R$18:R$25,Transformation!$A$18:$A$25,'Total Energy Consumption'!$A$26)</f>
        <v>2927067029.981461</v>
      </c>
      <c r="R26" s="260">
        <f>SUMIFS('Final Energy use'!T$50:T$91,'Final Energy use'!$A$50:$A$91,'Total Energy Consumption'!$A$26)+SUMIFS(Transformation!S$18:S$25,Transformation!$A$18:$A$25,'Total Energy Consumption'!$A$26)</f>
        <v>0</v>
      </c>
      <c r="S26" s="260">
        <f>SUMIFS('Final Energy use'!U$50:U$91,'Final Energy use'!$A$50:$A$91,'Total Energy Consumption'!$A$26)+SUMIFS(Transformation!T$18:T$25,Transformation!$A$18:$A$25,'Total Energy Consumption'!$A$26)</f>
        <v>0</v>
      </c>
      <c r="T26" s="260">
        <f>SUMIFS('Final Energy use'!V$50:V$91,'Final Energy use'!$A$50:$A$91,'Total Energy Consumption'!$A$26)+SUMIFS(Transformation!U$18:U$25,Transformation!$A$18:$A$25,'Total Energy Consumption'!$A$26)</f>
        <v>0</v>
      </c>
      <c r="U26" s="260">
        <f>SUMIFS('Final Energy use'!W$50:W$91,'Final Energy use'!$A$50:$A$91,'Total Energy Consumption'!$A$26)+SUMIFS(Transformation!V$18:V$25,Transformation!$A$18:$A$25,'Total Energy Consumption'!$A$26)</f>
        <v>0</v>
      </c>
      <c r="V26" s="260">
        <f>SUMIFS('Final Energy use'!X$50:X$91,'Final Energy use'!$A$50:$A$91,'Total Energy Consumption'!$A$26)+SUMIFS(Transformation!W$18:W$25,Transformation!$A$18:$A$25,'Total Energy Consumption'!$A$26)</f>
        <v>0</v>
      </c>
      <c r="W26" s="260">
        <f>SUMIFS('Final Energy use'!Y$50:Y$91,'Final Energy use'!$A$50:$A$91,'Total Energy Consumption'!$A$26)+SUMIFS(Transformation!X$18:X$25,Transformation!$A$18:$A$25,'Total Energy Consumption'!$A$26)</f>
        <v>0</v>
      </c>
      <c r="X26" s="260">
        <f>SUMIFS('Final Energy use'!Z$50:Z$91,'Final Energy use'!$A$50:$A$91,'Total Energy Consumption'!$A$26)+SUMIFS(Transformation!Y$18:Y$25,Transformation!$A$18:$A$25,'Total Energy Consumption'!$A$26)</f>
        <v>787755300.26635289</v>
      </c>
      <c r="Y26" s="260">
        <f>SUMIFS('Final Energy use'!AA$50:AA$91,'Final Energy use'!$A$50:$A$91,'Total Energy Consumption'!$A$26)+SUMIFS(Transformation!Z$18:Z$25,Transformation!$A$18:$A$25,'Total Energy Consumption'!$A$26)</f>
        <v>0</v>
      </c>
      <c r="Z26" s="260">
        <f>SUMIFS('Final Energy use'!AB$50:AB$91,'Final Energy use'!$A$50:$A$91,'Total Energy Consumption'!$A$26)+SUMIFS(Transformation!AA$18:AA$25,Transformation!$A$18:$A$25,'Total Energy Consumption'!$A$26)</f>
        <v>0</v>
      </c>
      <c r="AA26" s="260">
        <f>SUMIFS('Final Energy use'!AC$50:AC$91,'Final Energy use'!$A$50:$A$91,'Total Energy Consumption'!$A$26)+SUMIFS(Transformation!AB$18:AB$25,Transformation!$A$18:$A$25,'Total Energy Consumption'!$A$26)</f>
        <v>0</v>
      </c>
      <c r="AB26" s="260">
        <f>SUMIFS('Final Energy use'!AD$50:AD$91,'Final Energy use'!$A$50:$A$91,'Total Energy Consumption'!$A$26)+SUMIFS(Transformation!AC$18:AC$25,Transformation!$A$18:$A$25,'Total Energy Consumption'!$A$26)</f>
        <v>0</v>
      </c>
      <c r="AC26" s="260">
        <f>SUMIFS('Final Energy use'!AE$50:AE$91,'Final Energy use'!$A$50:$A$91,'Total Energy Consumption'!$A$26)+SUMIFS(Transformation!AD$18:AD$25,Transformation!$A$18:$A$25,'Total Energy Consumption'!$A$26)</f>
        <v>39729351306.493309</v>
      </c>
      <c r="AD26" s="260">
        <f>SUMIFS('Final Energy use'!AF$50:AF$91,'Final Energy use'!$A$50:$A$91,'Total Energy Consumption'!$A$26)+SUMIFS(Transformation!AE$18:AE$25,Transformation!$A$18:$A$25,'Total Energy Consumption'!$A$26)</f>
        <v>5298987726573.9063</v>
      </c>
      <c r="AE26" s="260">
        <f>SUMIFS('Final Energy use'!AG$50:AG$91,'Final Energy use'!$A$50:$A$91,'Total Energy Consumption'!$A$26)+SUMIFS(Transformation!AF$18:AF$25,Transformation!$A$18:$A$25,'Total Energy Consumption'!$A$26)</f>
        <v>34678654245.067047</v>
      </c>
    </row>
    <row r="27" spans="1:31">
      <c r="A27" s="272" t="s">
        <v>613</v>
      </c>
      <c r="B27" s="260">
        <f>SUMIFS('Final Energy use'!D$50:D$91,'Final Energy use'!$A$50:$A$91,'Total Energy Consumption'!$A$27)+SUMIFS(Transformation!C$18:C$25,Transformation!$A$18:$A$25,'Total Energy Consumption'!$A$27)</f>
        <v>163427478826.34064</v>
      </c>
      <c r="C27" s="260">
        <f>SUMIFS('Final Energy use'!E$50:E$91,'Final Energy use'!$A$50:$A$91,'Total Energy Consumption'!$A$27)+SUMIFS(Transformation!D$18:D$25,Transformation!$A$18:$A$25,'Total Energy Consumption'!$A$27)</f>
        <v>0</v>
      </c>
      <c r="D27" s="260">
        <f>SUMIFS('Final Energy use'!F$50:F$91,'Final Energy use'!$A$50:$A$91,'Total Energy Consumption'!$A$27)+SUMIFS(Transformation!E$18:E$25,Transformation!$A$18:$A$25,'Total Energy Consumption'!$A$27)</f>
        <v>0</v>
      </c>
      <c r="E27" s="260">
        <f>SUMIFS('Final Energy use'!G$50:G$91,'Final Energy use'!$A$50:$A$91,'Total Energy Consumption'!$A$27)+SUMIFS(Transformation!F$18:F$25,Transformation!$A$18:$A$25,'Total Energy Consumption'!$A$27)</f>
        <v>0</v>
      </c>
      <c r="F27" s="260">
        <f>SUMIFS('Final Energy use'!H$50:H$91,'Final Energy use'!$A$50:$A$91,'Total Energy Consumption'!$A$27)+SUMIFS(Transformation!G$18:G$25,Transformation!$A$18:$A$25,'Total Energy Consumption'!$A$27)</f>
        <v>0</v>
      </c>
      <c r="G27" s="260">
        <f>SUMIFS('Final Energy use'!I$50:I$91,'Final Energy use'!$A$50:$A$91,'Total Energy Consumption'!$A$27)+SUMIFS(Transformation!H$18:H$25,Transformation!$A$18:$A$25,'Total Energy Consumption'!$A$27)</f>
        <v>15274136597.584534</v>
      </c>
      <c r="H27" s="260">
        <f>SUMIFS('Final Energy use'!J$50:J$91,'Final Energy use'!$A$50:$A$91,'Total Energy Consumption'!$A$27)+SUMIFS(Transformation!I$18:I$25,Transformation!$A$18:$A$25,'Total Energy Consumption'!$A$27)</f>
        <v>0</v>
      </c>
      <c r="I27" s="260">
        <f>SUMIFS('Final Energy use'!K$50:K$91,'Final Energy use'!$A$50:$A$91,'Total Energy Consumption'!$A$27)+SUMIFS(Transformation!J$18:J$25,Transformation!$A$18:$A$25,'Total Energy Consumption'!$A$27)</f>
        <v>0</v>
      </c>
      <c r="J27" s="260">
        <f>SUMIFS('Final Energy use'!L$50:L$91,'Final Energy use'!$A$50:$A$91,'Total Energy Consumption'!$A$27)+SUMIFS(Transformation!K$18:K$25,Transformation!$A$18:$A$25,'Total Energy Consumption'!$A$27)</f>
        <v>0</v>
      </c>
      <c r="K27" s="260">
        <f>SUMIFS('Final Energy use'!M$50:M$91,'Final Energy use'!$A$50:$A$91,'Total Energy Consumption'!$A$27)+SUMIFS(Transformation!L$18:L$25,Transformation!$A$18:$A$25,'Total Energy Consumption'!$A$27)</f>
        <v>13862516202705.887</v>
      </c>
      <c r="L27" s="260">
        <f>SUMIFS('Final Energy use'!N$50:N$91,'Final Energy use'!$A$50:$A$91,'Total Energy Consumption'!$A$27)+SUMIFS(Transformation!M$18:M$25,Transformation!$A$18:$A$25,'Total Energy Consumption'!$A$27)</f>
        <v>0</v>
      </c>
      <c r="M27" s="260">
        <f>SUMIFS('Final Energy use'!O$50:O$91,'Final Energy use'!$A$50:$A$91,'Total Energy Consumption'!$A$27)+SUMIFS(Transformation!N$18:N$25,Transformation!$A$18:$A$25,'Total Energy Consumption'!$A$27)</f>
        <v>0</v>
      </c>
      <c r="N27" s="260">
        <f>SUMIFS('Final Energy use'!P$50:P$91,'Final Energy use'!$A$50:$A$91,'Total Energy Consumption'!$A$27)+SUMIFS(Transformation!O$18:O$25,Transformation!$A$18:$A$25,'Total Energy Consumption'!$A$27)</f>
        <v>44425363582.278542</v>
      </c>
      <c r="O27" s="260">
        <f>SUMIFS('Final Energy use'!Q$50:Q$91,'Final Energy use'!$A$50:$A$91,'Total Energy Consumption'!$A$27)+SUMIFS(Transformation!P$18:P$25,Transformation!$A$18:$A$25,'Total Energy Consumption'!$A$27)</f>
        <v>0</v>
      </c>
      <c r="P27" s="260">
        <f>SUMIFS('Final Energy use'!R$50:R$91,'Final Energy use'!$A$50:$A$91,'Total Energy Consumption'!$A$27)+SUMIFS(Transformation!Q$18:Q$25,Transformation!$A$18:$A$25,'Total Energy Consumption'!$A$27)</f>
        <v>15175700251.335133</v>
      </c>
      <c r="Q27" s="260">
        <f>SUMIFS('Final Energy use'!S$50:S$91,'Final Energy use'!$A$50:$A$91,'Total Energy Consumption'!$A$27)+SUMIFS(Transformation!R$18:R$25,Transformation!$A$18:$A$25,'Total Energy Consumption'!$A$27)</f>
        <v>0</v>
      </c>
      <c r="R27" s="260">
        <f>SUMIFS('Final Energy use'!T$50:T$91,'Final Energy use'!$A$50:$A$91,'Total Energy Consumption'!$A$27)+SUMIFS(Transformation!S$18:S$25,Transformation!$A$18:$A$25,'Total Energy Consumption'!$A$27)</f>
        <v>0</v>
      </c>
      <c r="S27" s="260">
        <f>SUMIFS('Final Energy use'!U$50:U$91,'Final Energy use'!$A$50:$A$91,'Total Energy Consumption'!$A$27)+SUMIFS(Transformation!T$18:T$25,Transformation!$A$18:$A$25,'Total Energy Consumption'!$A$27)</f>
        <v>0</v>
      </c>
      <c r="T27" s="260">
        <f>SUMIFS('Final Energy use'!V$50:V$91,'Final Energy use'!$A$50:$A$91,'Total Energy Consumption'!$A$27)+SUMIFS(Transformation!U$18:U$25,Transformation!$A$18:$A$25,'Total Energy Consumption'!$A$27)</f>
        <v>0</v>
      </c>
      <c r="U27" s="260">
        <f>SUMIFS('Final Energy use'!W$50:W$91,'Final Energy use'!$A$50:$A$91,'Total Energy Consumption'!$A$27)+SUMIFS(Transformation!V$18:V$25,Transformation!$A$18:$A$25,'Total Energy Consumption'!$A$27)</f>
        <v>0</v>
      </c>
      <c r="V27" s="260">
        <f>SUMIFS('Final Energy use'!X$50:X$91,'Final Energy use'!$A$50:$A$91,'Total Energy Consumption'!$A$27)+SUMIFS(Transformation!W$18:W$25,Transformation!$A$18:$A$25,'Total Energy Consumption'!$A$27)</f>
        <v>0</v>
      </c>
      <c r="W27" s="260">
        <f>SUMIFS('Final Energy use'!Y$50:Y$91,'Final Energy use'!$A$50:$A$91,'Total Energy Consumption'!$A$27)+SUMIFS(Transformation!X$18:X$25,Transformation!$A$18:$A$25,'Total Energy Consumption'!$A$27)</f>
        <v>0</v>
      </c>
      <c r="X27" s="260">
        <f>SUMIFS('Final Energy use'!Z$50:Z$91,'Final Energy use'!$A$50:$A$91,'Total Energy Consumption'!$A$27)+SUMIFS(Transformation!Y$18:Y$25,Transformation!$A$18:$A$25,'Total Energy Consumption'!$A$27)</f>
        <v>787755300.26635289</v>
      </c>
      <c r="Y27" s="260">
        <f>SUMIFS('Final Energy use'!AA$50:AA$91,'Final Energy use'!$A$50:$A$91,'Total Energy Consumption'!$A$27)+SUMIFS(Transformation!Z$18:Z$25,Transformation!$A$18:$A$25,'Total Energy Consumption'!$A$27)</f>
        <v>0</v>
      </c>
      <c r="Z27" s="260">
        <f>SUMIFS('Final Energy use'!AB$50:AB$91,'Final Energy use'!$A$50:$A$91,'Total Energy Consumption'!$A$27)+SUMIFS(Transformation!AA$18:AA$25,Transformation!$A$18:$A$25,'Total Energy Consumption'!$A$27)</f>
        <v>571992927.21511424</v>
      </c>
      <c r="AA27" s="260">
        <f>SUMIFS('Final Energy use'!AC$50:AC$91,'Final Energy use'!$A$50:$A$91,'Total Energy Consumption'!$A$27)+SUMIFS(Transformation!AB$18:AB$25,Transformation!$A$18:$A$25,'Total Energy Consumption'!$A$27)</f>
        <v>93905846937.155807</v>
      </c>
      <c r="AB27" s="260">
        <f>SUMIFS('Final Energy use'!AD$50:AD$91,'Final Energy use'!$A$50:$A$91,'Total Energy Consumption'!$A$27)+SUMIFS(Transformation!AC$18:AC$25,Transformation!$A$18:$A$25,'Total Energy Consumption'!$A$27)</f>
        <v>11323052283.419106</v>
      </c>
      <c r="AC27" s="260">
        <f>SUMIFS('Final Energy use'!AE$50:AE$91,'Final Energy use'!$A$50:$A$91,'Total Energy Consumption'!$A$27)+SUMIFS(Transformation!AD$18:AD$25,Transformation!$A$18:$A$25,'Total Energy Consumption'!$A$27)</f>
        <v>523463393490.42041</v>
      </c>
      <c r="AD27" s="260">
        <f>SUMIFS('Final Energy use'!AF$50:AF$91,'Final Energy use'!$A$50:$A$91,'Total Energy Consumption'!$A$27)+SUMIFS(Transformation!AE$18:AE$25,Transformation!$A$18:$A$25,'Total Energy Consumption'!$A$27)</f>
        <v>525299205724.51221</v>
      </c>
      <c r="AE27" s="260">
        <f>SUMIFS('Final Energy use'!AG$50:AG$91,'Final Energy use'!$A$50:$A$91,'Total Energy Consumption'!$A$27)+SUMIFS(Transformation!AF$18:AF$25,Transformation!$A$18:$A$25,'Total Energy Consumption'!$A$27)</f>
        <v>0</v>
      </c>
    </row>
    <row r="28" spans="1:31">
      <c r="A28" s="271" t="s">
        <v>641</v>
      </c>
      <c r="B28" s="260">
        <f>SUMIFS('Final Energy use'!D$50:D$91,'Final Energy use'!$A$50:$A$91,'Total Energy Consumption'!$A$28)+SUMIFS(Transformation!C$18:C$25,Transformation!$A$18:$A$25,'Total Energy Consumption'!$A$28)</f>
        <v>295272709970.75653</v>
      </c>
      <c r="C28" s="260">
        <f>SUMIFS('Final Energy use'!E$50:E$91,'Final Energy use'!$A$50:$A$91,'Total Energy Consumption'!$A$28)+SUMIFS(Transformation!D$18:D$25,Transformation!$A$18:$A$25,'Total Energy Consumption'!$A$28)</f>
        <v>0</v>
      </c>
      <c r="D28" s="260">
        <f>SUMIFS('Final Energy use'!F$50:F$91,'Final Energy use'!$A$50:$A$91,'Total Energy Consumption'!$A$28)+SUMIFS(Transformation!E$18:E$25,Transformation!$A$18:$A$25,'Total Energy Consumption'!$A$28)</f>
        <v>0</v>
      </c>
      <c r="E28" s="260">
        <f>SUMIFS('Final Energy use'!G$50:G$91,'Final Energy use'!$A$50:$A$91,'Total Energy Consumption'!$A$28)+SUMIFS(Transformation!F$18:F$25,Transformation!$A$18:$A$25,'Total Energy Consumption'!$A$28)</f>
        <v>0</v>
      </c>
      <c r="F28" s="260">
        <f>SUMIFS('Final Energy use'!H$50:H$91,'Final Energy use'!$A$50:$A$91,'Total Energy Consumption'!$A$28)+SUMIFS(Transformation!G$18:G$25,Transformation!$A$18:$A$25,'Total Energy Consumption'!$A$28)</f>
        <v>0</v>
      </c>
      <c r="G28" s="260">
        <f>SUMIFS('Final Energy use'!I$50:I$91,'Final Energy use'!$A$50:$A$91,'Total Energy Consumption'!$A$28)+SUMIFS(Transformation!H$18:H$25,Transformation!$A$18:$A$25,'Total Energy Consumption'!$A$28)</f>
        <v>0</v>
      </c>
      <c r="H28" s="260">
        <f>SUMIFS('Final Energy use'!J$50:J$91,'Final Energy use'!$A$50:$A$91,'Total Energy Consumption'!$A$28)+SUMIFS(Transformation!I$18:I$25,Transformation!$A$18:$A$25,'Total Energy Consumption'!$A$28)</f>
        <v>0</v>
      </c>
      <c r="I28" s="260">
        <f>SUMIFS('Final Energy use'!K$50:K$91,'Final Energy use'!$A$50:$A$91,'Total Energy Consumption'!$A$28)+SUMIFS(Transformation!J$18:J$25,Transformation!$A$18:$A$25,'Total Energy Consumption'!$A$28)</f>
        <v>0</v>
      </c>
      <c r="J28" s="260">
        <f>SUMIFS('Final Energy use'!L$50:L$91,'Final Energy use'!$A$50:$A$91,'Total Energy Consumption'!$A$28)+SUMIFS(Transformation!K$18:K$25,Transformation!$A$18:$A$25,'Total Energy Consumption'!$A$28)</f>
        <v>0</v>
      </c>
      <c r="K28" s="260">
        <f>SUMIFS('Final Energy use'!M$50:M$91,'Final Energy use'!$A$50:$A$91,'Total Energy Consumption'!$A$28)+SUMIFS(Transformation!L$18:L$25,Transformation!$A$18:$A$25,'Total Energy Consumption'!$A$28)</f>
        <v>0</v>
      </c>
      <c r="L28" s="260">
        <f>SUMIFS('Final Energy use'!N$50:N$91,'Final Energy use'!$A$50:$A$91,'Total Energy Consumption'!$A$28)+SUMIFS(Transformation!M$18:M$25,Transformation!$A$18:$A$25,'Total Energy Consumption'!$A$28)</f>
        <v>0</v>
      </c>
      <c r="M28" s="260">
        <f>SUMIFS('Final Energy use'!O$50:O$91,'Final Energy use'!$A$50:$A$91,'Total Energy Consumption'!$A$28)+SUMIFS(Transformation!N$18:N$25,Transformation!$A$18:$A$25,'Total Energy Consumption'!$A$28)</f>
        <v>0</v>
      </c>
      <c r="N28" s="260">
        <f>SUMIFS('Final Energy use'!P$50:P$91,'Final Energy use'!$A$50:$A$91,'Total Energy Consumption'!$A$28)+SUMIFS(Transformation!O$18:O$25,Transformation!$A$18:$A$25,'Total Energy Consumption'!$A$28)</f>
        <v>10630174696439.057</v>
      </c>
      <c r="O28" s="260">
        <f>SUMIFS('Final Energy use'!Q$50:Q$91,'Final Energy use'!$A$50:$A$91,'Total Energy Consumption'!$A$28)+SUMIFS(Transformation!P$18:P$25,Transformation!$A$18:$A$25,'Total Energy Consumption'!$A$28)</f>
        <v>0</v>
      </c>
      <c r="P28" s="260">
        <f>SUMIFS('Final Energy use'!R$50:R$91,'Final Energy use'!$A$50:$A$91,'Total Energy Consumption'!$A$28)+SUMIFS(Transformation!Q$18:Q$25,Transformation!$A$18:$A$25,'Total Energy Consumption'!$A$28)</f>
        <v>10712968417738.264</v>
      </c>
      <c r="Q28" s="260">
        <f>SUMIFS('Final Energy use'!S$50:S$91,'Final Energy use'!$A$50:$A$91,'Total Energy Consumption'!$A$28)+SUMIFS(Transformation!R$18:R$25,Transformation!$A$18:$A$25,'Total Energy Consumption'!$A$28)</f>
        <v>2714923574898.9023</v>
      </c>
      <c r="R28" s="260">
        <f>SUMIFS('Final Energy use'!T$50:T$91,'Final Energy use'!$A$50:$A$91,'Total Energy Consumption'!$A$28)+SUMIFS(Transformation!S$18:S$25,Transformation!$A$18:$A$25,'Total Energy Consumption'!$A$28)</f>
        <v>0</v>
      </c>
      <c r="S28" s="260">
        <f>SUMIFS('Final Energy use'!U$50:U$91,'Final Energy use'!$A$50:$A$91,'Total Energy Consumption'!$A$28)+SUMIFS(Transformation!T$18:T$25,Transformation!$A$18:$A$25,'Total Energy Consumption'!$A$28)</f>
        <v>0</v>
      </c>
      <c r="T28" s="260">
        <f>SUMIFS('Final Energy use'!V$50:V$91,'Final Energy use'!$A$50:$A$91,'Total Energy Consumption'!$A$28)+SUMIFS(Transformation!U$18:U$25,Transformation!$A$18:$A$25,'Total Energy Consumption'!$A$28)</f>
        <v>0</v>
      </c>
      <c r="U28" s="260">
        <f>SUMIFS('Final Energy use'!W$50:W$91,'Final Energy use'!$A$50:$A$91,'Total Energy Consumption'!$A$28)+SUMIFS(Transformation!V$18:V$25,Transformation!$A$18:$A$25,'Total Energy Consumption'!$A$28)</f>
        <v>0</v>
      </c>
      <c r="V28" s="260">
        <f>SUMIFS('Final Energy use'!X$50:X$91,'Final Energy use'!$A$50:$A$91,'Total Energy Consumption'!$A$28)+SUMIFS(Transformation!W$18:W$25,Transformation!$A$18:$A$25,'Total Energy Consumption'!$A$28)</f>
        <v>3368883268122.7256</v>
      </c>
      <c r="W28" s="260">
        <f>SUMIFS('Final Energy use'!Y$50:Y$91,'Final Energy use'!$A$50:$A$91,'Total Energy Consumption'!$A$28)+SUMIFS(Transformation!X$18:X$25,Transformation!$A$18:$A$25,'Total Energy Consumption'!$A$28)</f>
        <v>0</v>
      </c>
      <c r="X28" s="260">
        <f>SUMIFS('Final Energy use'!Z$50:Z$91,'Final Energy use'!$A$50:$A$91,'Total Energy Consumption'!$A$28)+SUMIFS(Transformation!Y$18:Y$25,Transformation!$A$18:$A$25,'Total Energy Consumption'!$A$28)</f>
        <v>1569497008144.166</v>
      </c>
      <c r="Y28" s="260">
        <f>SUMIFS('Final Energy use'!AA$50:AA$91,'Final Energy use'!$A$50:$A$91,'Total Energy Consumption'!$A$28)+SUMIFS(Transformation!Z$18:Z$25,Transformation!$A$18:$A$25,'Total Energy Consumption'!$A$28)</f>
        <v>0</v>
      </c>
      <c r="Z28" s="260">
        <f>SUMIFS('Final Energy use'!AB$50:AB$91,'Final Energy use'!$A$50:$A$91,'Total Energy Consumption'!$A$28)+SUMIFS(Transformation!AA$18:AA$25,Transformation!$A$18:$A$25,'Total Energy Consumption'!$A$28)</f>
        <v>0</v>
      </c>
      <c r="AA28" s="260">
        <f>SUMIFS('Final Energy use'!AC$50:AC$91,'Final Energy use'!$A$50:$A$91,'Total Energy Consumption'!$A$28)+SUMIFS(Transformation!AB$18:AB$25,Transformation!$A$18:$A$25,'Total Energy Consumption'!$A$28)</f>
        <v>371003582416.98767</v>
      </c>
      <c r="AB28" s="260">
        <f>SUMIFS('Final Energy use'!AD$50:AD$91,'Final Energy use'!$A$50:$A$91,'Total Energy Consumption'!$A$28)+SUMIFS(Transformation!AC$18:AC$25,Transformation!$A$18:$A$25,'Total Energy Consumption'!$A$28)</f>
        <v>0</v>
      </c>
      <c r="AC28" s="260">
        <f>SUMIFS('Final Energy use'!AE$50:AE$91,'Final Energy use'!$A$50:$A$91,'Total Energy Consumption'!$A$28)+SUMIFS(Transformation!AD$18:AD$25,Transformation!$A$18:$A$25,'Total Energy Consumption'!$A$28)</f>
        <v>51182124624.018723</v>
      </c>
      <c r="AD28" s="260">
        <f>SUMIFS('Final Energy use'!AF$50:AF$91,'Final Energy use'!$A$50:$A$91,'Total Energy Consumption'!$A$28)+SUMIFS(Transformation!AE$18:AE$25,Transformation!$A$18:$A$25,'Total Energy Consumption'!$A$28)</f>
        <v>16037065715525.867</v>
      </c>
      <c r="AE28" s="260">
        <f>SUMIFS('Final Energy use'!AG$50:AG$91,'Final Energy use'!$A$50:$A$91,'Total Energy Consumption'!$A$28)+SUMIFS(Transformation!AF$18:AF$25,Transformation!$A$18:$A$25,'Total Energy Consumption'!$A$28)</f>
        <v>0</v>
      </c>
    </row>
  </sheetData>
  <mergeCells count="1">
    <mergeCell ref="AG2:AQ2"/>
  </mergeCells>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5B191-483D-40EE-925E-51AE4A45CADE}">
  <dimension ref="A1:M28"/>
  <sheetViews>
    <sheetView zoomScale="85" zoomScaleNormal="85" workbookViewId="0">
      <selection activeCell="B4" sqref="B4:J27"/>
    </sheetView>
  </sheetViews>
  <sheetFormatPr defaultColWidth="8.875" defaultRowHeight="14.25"/>
  <cols>
    <col min="1" max="1" width="38.375" style="2" customWidth="1"/>
    <col min="2" max="2" width="19.125" style="2" customWidth="1"/>
    <col min="3" max="10" width="14.75" style="2" customWidth="1"/>
    <col min="11" max="11" width="23.875" style="2" bestFit="1" customWidth="1"/>
    <col min="12" max="12" width="13.375" style="2" customWidth="1"/>
    <col min="13" max="16384" width="8.875" style="2"/>
  </cols>
  <sheetData>
    <row r="1" spans="1:13">
      <c r="A1" s="261" t="s">
        <v>784</v>
      </c>
    </row>
    <row r="2" spans="1:13" ht="28.5">
      <c r="A2" s="270" t="s">
        <v>616</v>
      </c>
      <c r="B2" s="251" t="s">
        <v>640</v>
      </c>
      <c r="C2" s="251" t="s">
        <v>540</v>
      </c>
      <c r="D2" s="251" t="s">
        <v>532</v>
      </c>
      <c r="E2" s="251" t="s">
        <v>520</v>
      </c>
      <c r="F2" s="251" t="s">
        <v>528</v>
      </c>
      <c r="G2" s="251" t="s">
        <v>547</v>
      </c>
      <c r="H2" s="251" t="s">
        <v>522</v>
      </c>
      <c r="I2" s="251" t="s">
        <v>526</v>
      </c>
      <c r="J2" s="251" t="s">
        <v>555</v>
      </c>
      <c r="K2" s="418" t="s">
        <v>785</v>
      </c>
      <c r="L2" s="418" t="s">
        <v>786</v>
      </c>
    </row>
    <row r="3" spans="1:13">
      <c r="A3" s="292" t="s">
        <v>617</v>
      </c>
      <c r="B3" s="419">
        <f>SUMIFS('Total Energy Consumption'!$B3:$AE3,'Total Energy Consumption'!$B$1:$AE$1,$B$2)</f>
        <v>59450881202.165741</v>
      </c>
      <c r="C3" s="277">
        <f>SUMIFS('Total Energy Consumption'!$B3:$AE3,'Total Energy Consumption'!$B$1:$AE$1,$C$2)</f>
        <v>285363092389.84839</v>
      </c>
      <c r="D3" s="277">
        <f>SUMIFS('Total Energy Consumption'!$B3:$AE3,'Total Energy Consumption'!$B$1:$AE$1,$D$2)</f>
        <v>5525398489568.1113</v>
      </c>
      <c r="E3" s="277">
        <f>SUMIFS('Total Energy Consumption'!$B3:$AE3,'Total Energy Consumption'!$B$1:$AE$1,$E$2)</f>
        <v>0</v>
      </c>
      <c r="F3" s="277">
        <f>SUMIFS('Total Energy Consumption'!$B3:$AE3,'Total Energy Consumption'!$B$1:$AE$1,$F$2)</f>
        <v>475607049617.32593</v>
      </c>
      <c r="G3" s="277">
        <f>SUMIFS('Total Energy Consumption'!$B3:$AE3,'Total Energy Consumption'!$B$1:$AE$1,$G$2)</f>
        <v>404731180818.53204</v>
      </c>
      <c r="H3" s="277">
        <f>SUMIFS('Total Energy Consumption'!$B3:$AE3,'Total Energy Consumption'!$B$1:$AE$1,$H$2)</f>
        <v>370558582277.89557</v>
      </c>
      <c r="I3" s="277">
        <f>SUMIFS('Total Energy Consumption'!$B3:$AE3,'Total Energy Consumption'!$B$1:$AE$1,$I$2)</f>
        <v>0</v>
      </c>
      <c r="J3" s="278">
        <f>SUMIFS('Total Energy Consumption'!$B3:$AE3,'Total Energy Consumption'!$B$1:$AE$1,$J$2)</f>
        <v>0</v>
      </c>
      <c r="K3" s="420">
        <f>SUM(B3:J3)</f>
        <v>7121109275873.8789</v>
      </c>
      <c r="L3" s="155">
        <f>'BIFUbC-coal'!B2+'BIFUbC-LPG-propane-or-butane'!B2+'BIFUbC-petroleum-diesel'!B2+'BIFUbC-crude-oil'!B2+'BIFUbC-heavy-or-residual-oil'!B2+'BIFUbC-natural-gas'!B2+'BIFUbC-electricity'!B2+'BIFUbC-heat'!B2+'BIFUbC-biomass'!B2+'BIFUbC-hydrogen'!B2</f>
        <v>7121109275873.8789</v>
      </c>
      <c r="M3" s="69">
        <f>L3-K3</f>
        <v>0</v>
      </c>
    </row>
    <row r="4" spans="1:13">
      <c r="A4" s="293" t="s">
        <v>611</v>
      </c>
      <c r="B4" s="279">
        <f>SUMIFS('Total Energy Consumption'!$B4:$AE4,'Total Energy Consumption'!$B$1:$AE$1,$B$2)</f>
        <v>0</v>
      </c>
      <c r="C4" s="276">
        <f>SUMIFS('Total Energy Consumption'!$B4:$AE4,'Total Energy Consumption'!$B$1:$AE$1,$C$2)</f>
        <v>0</v>
      </c>
      <c r="D4" s="276">
        <f>SUMIFS('Total Energy Consumption'!$B4:$AE4,'Total Energy Consumption'!$B$1:$AE$1,$D$2)</f>
        <v>0</v>
      </c>
      <c r="E4" s="276">
        <f>SUMIFS('Total Energy Consumption'!$B4:$AE4,'Total Energy Consumption'!$B$1:$AE$1,$E$2)</f>
        <v>0</v>
      </c>
      <c r="F4" s="276">
        <f>SUMIFS('Total Energy Consumption'!$B4:$AE4,'Total Energy Consumption'!$B$1:$AE$1,$F$2)</f>
        <v>0</v>
      </c>
      <c r="G4" s="276">
        <f>SUMIFS('Total Energy Consumption'!$B4:$AE4,'Total Energy Consumption'!$B$1:$AE$1,$G$2)</f>
        <v>0</v>
      </c>
      <c r="H4" s="416">
        <f>SUMIFS('Total Energy Consumption'!$B4:$AE4,'Total Energy Consumption'!$B$1:$AE$1,$H$2)</f>
        <v>1398978073.0565119</v>
      </c>
      <c r="I4" s="276">
        <f>SUMIFS('Total Energy Consumption'!$B4:$AE4,'Total Energy Consumption'!$B$1:$AE$1,$I$2)</f>
        <v>167768344686.24545</v>
      </c>
      <c r="J4" s="280">
        <f>SUMIFS('Total Energy Consumption'!$B4:$AE4,'Total Energy Consumption'!$B$1:$AE$1,$J$2)</f>
        <v>0</v>
      </c>
      <c r="K4" s="69">
        <f t="shared" ref="K4:K28" si="0">SUM(B4:J4)</f>
        <v>169167322759.30197</v>
      </c>
      <c r="L4" s="155">
        <f>'BIFUbC-coal'!B3+'BIFUbC-LPG-propane-or-butane'!B3+'BIFUbC-petroleum-diesel'!B3+'BIFUbC-crude-oil'!B3+'BIFUbC-heavy-or-residual-oil'!B3+'BIFUbC-natural-gas'!B3+'BIFUbC-electricity'!B3+'BIFUbC-heat'!B3+'BIFUbC-biomass'!B3+'BIFUbC-hydrogen'!B3</f>
        <v>169167322759.30197</v>
      </c>
      <c r="M4" s="69">
        <f t="shared" ref="M4:M28" si="1">L4-K4</f>
        <v>0</v>
      </c>
    </row>
    <row r="5" spans="1:13">
      <c r="A5" s="293" t="s">
        <v>618</v>
      </c>
      <c r="B5" s="279">
        <f>SUMIFS('Total Energy Consumption'!$B5:$AE5,'Total Energy Consumption'!$B$1:$AE$1,$B$2)</f>
        <v>0</v>
      </c>
      <c r="C5" s="276">
        <f>SUMIFS('Total Energy Consumption'!$B5:$AE5,'Total Energy Consumption'!$B$1:$AE$1,$C$2)</f>
        <v>0</v>
      </c>
      <c r="D5" s="276">
        <f>SUMIFS('Total Energy Consumption'!$B5:$AE5,'Total Energy Consumption'!$B$1:$AE$1,$D$2)</f>
        <v>0</v>
      </c>
      <c r="E5" s="276">
        <f>SUMIFS('Total Energy Consumption'!$B5:$AE5,'Total Energy Consumption'!$B$1:$AE$1,$E$2)</f>
        <v>0</v>
      </c>
      <c r="F5" s="276">
        <f>SUMIFS('Total Energy Consumption'!$B5:$AE5,'Total Energy Consumption'!$B$1:$AE$1,$F$2)</f>
        <v>0</v>
      </c>
      <c r="G5" s="276">
        <f>SUMIFS('Total Energy Consumption'!$B5:$AE5,'Total Energy Consumption'!$B$1:$AE$1,$G$2)</f>
        <v>3625260526672.1353</v>
      </c>
      <c r="H5" s="276">
        <f>SUMIFS('Total Energy Consumption'!$B5:$AE5,'Total Energy Consumption'!$B$1:$AE$1,$H$2)</f>
        <v>1023642492.4803745</v>
      </c>
      <c r="I5" s="276">
        <f>SUMIFS('Total Energy Consumption'!$B5:$AE5,'Total Energy Consumption'!$B$1:$AE$1,$I$2)</f>
        <v>660671979175.06506</v>
      </c>
      <c r="J5" s="280">
        <f>SUMIFS('Total Energy Consumption'!$B5:$AE5,'Total Energy Consumption'!$B$1:$AE$1,$J$2)</f>
        <v>0</v>
      </c>
      <c r="K5" s="69">
        <f t="shared" si="0"/>
        <v>4286956148339.6807</v>
      </c>
      <c r="L5" s="155">
        <f>'BIFUbC-coal'!B4+'BIFUbC-LPG-propane-or-butane'!B4+'BIFUbC-petroleum-diesel'!B4+'BIFUbC-crude-oil'!B4+'BIFUbC-heavy-or-residual-oil'!B4+'BIFUbC-natural-gas'!B4+'BIFUbC-electricity'!B4+'BIFUbC-heat'!B4+'BIFUbC-biomass'!B4+'BIFUbC-hydrogen'!B4</f>
        <v>4286956148339.6807</v>
      </c>
      <c r="M5" s="69">
        <f t="shared" si="1"/>
        <v>0</v>
      </c>
    </row>
    <row r="6" spans="1:13">
      <c r="A6" s="293" t="s">
        <v>619</v>
      </c>
      <c r="B6" s="279">
        <f>SUMIFS('Total Energy Consumption'!$B6:$AE6,'Total Energy Consumption'!$B$1:$AE$1,$B$2)</f>
        <v>15431062051845.234</v>
      </c>
      <c r="C6" s="276">
        <f>SUMIFS('Total Energy Consumption'!$B6:$AE6,'Total Energy Consumption'!$B$1:$AE$1,$C$2)</f>
        <v>0</v>
      </c>
      <c r="D6" s="276">
        <f>SUMIFS('Total Energy Consumption'!$B6:$AE6,'Total Energy Consumption'!$B$1:$AE$1,$D$2)</f>
        <v>0</v>
      </c>
      <c r="E6" s="276">
        <f>SUMIFS('Total Energy Consumption'!$B6:$AE6,'Total Energy Consumption'!$B$1:$AE$1,$E$2)</f>
        <v>0</v>
      </c>
      <c r="F6" s="276">
        <f>SUMIFS('Total Energy Consumption'!$B6:$AE6,'Total Energy Consumption'!$B$1:$AE$1,$F$2)</f>
        <v>8222289654144.8506</v>
      </c>
      <c r="G6" s="276">
        <f>SUMIFS('Total Energy Consumption'!$B6:$AE6,'Total Energy Consumption'!$B$1:$AE$1,$G$2)</f>
        <v>1012706861129.5934</v>
      </c>
      <c r="H6" s="276">
        <f>SUMIFS('Total Energy Consumption'!$B6:$AE6,'Total Energy Consumption'!$B$1:$AE$1,$H$2)</f>
        <v>37397072391.949684</v>
      </c>
      <c r="I6" s="276">
        <f>SUMIFS('Total Energy Consumption'!$B6:$AE6,'Total Energy Consumption'!$B$1:$AE$1,$I$2)</f>
        <v>573087629024.2627</v>
      </c>
      <c r="J6" s="280">
        <f>SUMIFS('Total Energy Consumption'!$B6:$AE6,'Total Energy Consumption'!$B$1:$AE$1,$J$2)</f>
        <v>0</v>
      </c>
      <c r="K6" s="69">
        <f t="shared" si="0"/>
        <v>25276543268535.891</v>
      </c>
      <c r="L6" s="155">
        <f>'BIFUbC-coal'!B5+'BIFUbC-LPG-propane-or-butane'!B5+'BIFUbC-petroleum-diesel'!B5+'BIFUbC-crude-oil'!B5+'BIFUbC-heavy-or-residual-oil'!B5+'BIFUbC-natural-gas'!B5+'BIFUbC-electricity'!B5+'BIFUbC-heat'!B5+'BIFUbC-biomass'!B5+'BIFUbC-hydrogen'!B5</f>
        <v>25276543268535.891</v>
      </c>
      <c r="M6" s="69">
        <f t="shared" si="1"/>
        <v>0</v>
      </c>
    </row>
    <row r="7" spans="1:13">
      <c r="A7" s="293" t="s">
        <v>620</v>
      </c>
      <c r="B7" s="279">
        <f>SUMIFS('Total Energy Consumption'!$B7:$AE7,'Total Energy Consumption'!$B$1:$AE$1,$B$2)</f>
        <v>0</v>
      </c>
      <c r="C7" s="276">
        <f>SUMIFS('Total Energy Consumption'!$B7:$AE7,'Total Energy Consumption'!$B$1:$AE$1,$C$2)</f>
        <v>0</v>
      </c>
      <c r="D7" s="276">
        <f>SUMIFS('Total Energy Consumption'!$B7:$AE7,'Total Energy Consumption'!$B$1:$AE$1,$D$2)</f>
        <v>0</v>
      </c>
      <c r="E7" s="276">
        <f>SUMIFS('Total Energy Consumption'!$B7:$AE7,'Total Energy Consumption'!$B$1:$AE$1,$E$2)</f>
        <v>0</v>
      </c>
      <c r="F7" s="276">
        <f>SUMIFS('Total Energy Consumption'!$B7:$AE7,'Total Energy Consumption'!$B$1:$AE$1,$F$2)</f>
        <v>0</v>
      </c>
      <c r="G7" s="276">
        <f>SUMIFS('Total Energy Consumption'!$B7:$AE7,'Total Energy Consumption'!$B$1:$AE$1,$G$2)</f>
        <v>0</v>
      </c>
      <c r="H7" s="276">
        <f>SUMIFS('Total Energy Consumption'!$B7:$AE7,'Total Energy Consumption'!$B$1:$AE$1,$H$2)</f>
        <v>102261884998.78941</v>
      </c>
      <c r="I7" s="276">
        <f>SUMIFS('Total Energy Consumption'!$B7:$AE7,'Total Energy Consumption'!$B$1:$AE$1,$I$2)</f>
        <v>0</v>
      </c>
      <c r="J7" s="280">
        <f>SUMIFS('Total Energy Consumption'!$B7:$AE7,'Total Energy Consumption'!$B$1:$AE$1,$J$2)</f>
        <v>0</v>
      </c>
      <c r="K7" s="69">
        <f t="shared" si="0"/>
        <v>102261884998.78941</v>
      </c>
      <c r="L7" s="155">
        <f>'BIFUbC-coal'!B6+'BIFUbC-LPG-propane-or-butane'!B6+'BIFUbC-petroleum-diesel'!B6+'BIFUbC-crude-oil'!B6+'BIFUbC-heavy-or-residual-oil'!B6+'BIFUbC-natural-gas'!B6+'BIFUbC-electricity'!B6+'BIFUbC-heat'!B6+'BIFUbC-biomass'!B6+'BIFUbC-hydrogen'!B6</f>
        <v>102261884998.78941</v>
      </c>
      <c r="M7" s="69">
        <f t="shared" si="1"/>
        <v>0</v>
      </c>
    </row>
    <row r="8" spans="1:13">
      <c r="A8" s="293" t="s">
        <v>621</v>
      </c>
      <c r="B8" s="279">
        <f>SUMIFS('Total Energy Consumption'!$B8:$AE8,'Total Energy Consumption'!$B$1:$AE$1,$B$2)</f>
        <v>1752796518403.2334</v>
      </c>
      <c r="C8" s="276">
        <f>SUMIFS('Total Energy Consumption'!$B8:$AE8,'Total Energy Consumption'!$B$1:$AE$1,$C$2)</f>
        <v>1112509570347.0315</v>
      </c>
      <c r="D8" s="291">
        <f>SUMIFS('Total Energy Consumption'!$B8:$AE8,'Total Energy Consumption'!$B$1:$AE$1,$D$2)</f>
        <v>1065894819219.8844</v>
      </c>
      <c r="E8" s="276">
        <f>SUMIFS('Total Energy Consumption'!$B8:$AE8,'Total Energy Consumption'!$B$1:$AE$1,$E$2)</f>
        <v>0</v>
      </c>
      <c r="F8" s="276">
        <f>SUMIFS('Total Energy Consumption'!$B8:$AE8,'Total Energy Consumption'!$B$1:$AE$1,$F$2)</f>
        <v>62545291090.134941</v>
      </c>
      <c r="G8" s="276">
        <f>SUMIFS('Total Energy Consumption'!$B8:$AE8,'Total Energy Consumption'!$B$1:$AE$1,$G$2)</f>
        <v>3893469271161.2627</v>
      </c>
      <c r="H8" s="276">
        <f>SUMIFS('Total Energy Consumption'!$B8:$AE8,'Total Energy Consumption'!$B$1:$AE$1,$H$2)</f>
        <v>6174850364556.5303</v>
      </c>
      <c r="I8" s="276">
        <f>SUMIFS('Total Energy Consumption'!$B8:$AE8,'Total Energy Consumption'!$B$1:$AE$1,$I$2)</f>
        <v>4906350164756.2783</v>
      </c>
      <c r="J8" s="280">
        <f>SUMIFS('Total Energy Consumption'!$B8:$AE8,'Total Energy Consumption'!$B$1:$AE$1,$J$2)</f>
        <v>0</v>
      </c>
      <c r="K8" s="69">
        <f t="shared" si="0"/>
        <v>18968415999534.355</v>
      </c>
      <c r="L8" s="155">
        <f>'BIFUbC-coal'!B7+'BIFUbC-LPG-propane-or-butane'!B7+'BIFUbC-petroleum-diesel'!B7+'BIFUbC-crude-oil'!B7+'BIFUbC-heavy-or-residual-oil'!B7+'BIFUbC-natural-gas'!B7+'BIFUbC-electricity'!B7+'BIFUbC-heat'!B7+'BIFUbC-biomass'!B7+'BIFUbC-hydrogen'!B7</f>
        <v>18968415999534.355</v>
      </c>
      <c r="M8" s="69">
        <f t="shared" si="1"/>
        <v>0</v>
      </c>
    </row>
    <row r="9" spans="1:13">
      <c r="A9" s="293" t="s">
        <v>622</v>
      </c>
      <c r="B9" s="279">
        <f>SUMIFS('Total Energy Consumption'!$B9:$AE9,'Total Energy Consumption'!$B$1:$AE$1,$B$2)</f>
        <v>3696994588585.0713</v>
      </c>
      <c r="C9" s="276">
        <f>SUMIFS('Total Energy Consumption'!$B9:$AE9,'Total Energy Consumption'!$B$1:$AE$1,$C$2)</f>
        <v>217743116868.32715</v>
      </c>
      <c r="D9" s="276">
        <f>SUMIFS('Total Energy Consumption'!$B9:$AE9,'Total Energy Consumption'!$B$1:$AE$1,$D$2)</f>
        <v>1887340164834.9014</v>
      </c>
      <c r="E9" s="276">
        <f>SUMIFS('Total Energy Consumption'!$B9:$AE9,'Total Energy Consumption'!$B$1:$AE$1,$E$2)</f>
        <v>0</v>
      </c>
      <c r="F9" s="276">
        <f>SUMIFS('Total Energy Consumption'!$B9:$AE9,'Total Energy Consumption'!$B$1:$AE$1,$F$2)</f>
        <v>21912741288.517406</v>
      </c>
      <c r="G9" s="276">
        <f>SUMIFS('Total Energy Consumption'!$B9:$AE9,'Total Energy Consumption'!$B$1:$AE$1,$G$2)</f>
        <v>1262746790646.8962</v>
      </c>
      <c r="H9" s="276">
        <f>SUMIFS('Total Energy Consumption'!$B9:$AE9,'Total Energy Consumption'!$B$1:$AE$1,$H$2)</f>
        <v>5141517389814.0088</v>
      </c>
      <c r="I9" s="276">
        <f>SUMIFS('Total Energy Consumption'!$B9:$AE9,'Total Energy Consumption'!$B$1:$AE$1,$I$2)</f>
        <v>7894676541604.751</v>
      </c>
      <c r="J9" s="280">
        <f>SUMIFS('Total Energy Consumption'!$B9:$AE9,'Total Energy Consumption'!$B$1:$AE$1,$J$2)</f>
        <v>0</v>
      </c>
      <c r="K9" s="69">
        <f t="shared" si="0"/>
        <v>20122931333642.473</v>
      </c>
      <c r="L9" s="155">
        <f>'BIFUbC-coal'!B8+'BIFUbC-LPG-propane-or-butane'!B8+'BIFUbC-petroleum-diesel'!B8+'BIFUbC-crude-oil'!B8+'BIFUbC-heavy-or-residual-oil'!B8+'BIFUbC-natural-gas'!B8+'BIFUbC-electricity'!B8+'BIFUbC-heat'!B8+'BIFUbC-biomass'!B8+'BIFUbC-hydrogen'!B8</f>
        <v>20122931333642.473</v>
      </c>
      <c r="M9" s="69">
        <f t="shared" si="1"/>
        <v>0</v>
      </c>
    </row>
    <row r="10" spans="1:13">
      <c r="A10" s="293" t="s">
        <v>623</v>
      </c>
      <c r="B10" s="279">
        <f>SUMIFS('Total Energy Consumption'!$B10:$AE10,'Total Energy Consumption'!$B$1:$AE$1,$B$2)</f>
        <v>176493135980.32599</v>
      </c>
      <c r="C10" s="276">
        <f>SUMIFS('Total Energy Consumption'!$B10:$AE10,'Total Energy Consumption'!$B$1:$AE$1,$C$2)</f>
        <v>99418494830.967346</v>
      </c>
      <c r="D10" s="276">
        <f>SUMIFS('Total Energy Consumption'!$B10:$AE10,'Total Energy Consumption'!$B$1:$AE$1,$D$2)</f>
        <v>483976797278.20099</v>
      </c>
      <c r="E10" s="276">
        <f>SUMIFS('Total Energy Consumption'!$B10:$AE10,'Total Energy Consumption'!$B$1:$AE$1,$E$2)</f>
        <v>0</v>
      </c>
      <c r="F10" s="276">
        <f>SUMIFS('Total Energy Consumption'!$B10:$AE10,'Total Energy Consumption'!$B$1:$AE$1,$F$2)</f>
        <v>16976988773.892447</v>
      </c>
      <c r="G10" s="276">
        <f>SUMIFS('Total Energy Consumption'!$B10:$AE10,'Total Energy Consumption'!$B$1:$AE$1,$G$2)</f>
        <v>1052288992205.7456</v>
      </c>
      <c r="H10" s="276">
        <f>SUMIFS('Total Energy Consumption'!$B10:$AE10,'Total Energy Consumption'!$B$1:$AE$1,$H$2)</f>
        <v>1748006041575.9036</v>
      </c>
      <c r="I10" s="276">
        <f>SUMIFS('Total Energy Consumption'!$B10:$AE10,'Total Energy Consumption'!$B$1:$AE$1,$I$2)</f>
        <v>174215119774.04718</v>
      </c>
      <c r="J10" s="280">
        <f>SUMIFS('Total Energy Consumption'!$B10:$AE10,'Total Energy Consumption'!$B$1:$AE$1,$J$2)</f>
        <v>0</v>
      </c>
      <c r="K10" s="69">
        <f t="shared" si="0"/>
        <v>3751375570419.0835</v>
      </c>
      <c r="L10" s="155">
        <f>'BIFUbC-coal'!B9+'BIFUbC-LPG-propane-or-butane'!B9+'BIFUbC-petroleum-diesel'!B9+'BIFUbC-crude-oil'!B9+'BIFUbC-heavy-or-residual-oil'!B9+'BIFUbC-natural-gas'!B9+'BIFUbC-electricity'!B9+'BIFUbC-heat'!B9+'BIFUbC-biomass'!B9+'BIFUbC-hydrogen'!B9</f>
        <v>3751375570419.0835</v>
      </c>
      <c r="M10" s="69">
        <f t="shared" si="1"/>
        <v>0</v>
      </c>
    </row>
    <row r="11" spans="1:13">
      <c r="A11" s="293" t="s">
        <v>624</v>
      </c>
      <c r="B11" s="279">
        <f>SUMIFS('Total Energy Consumption'!$B11:$AE11,'Total Energy Consumption'!$B$1:$AE$1,$B$2)</f>
        <v>2721521094492.8833</v>
      </c>
      <c r="C11" s="276">
        <f>SUMIFS('Total Energy Consumption'!$B11:$AE11,'Total Energy Consumption'!$B$1:$AE$1,$C$2)</f>
        <v>233498222873.65424</v>
      </c>
      <c r="D11" s="276">
        <f>SUMIFS('Total Energy Consumption'!$B11:$AE11,'Total Energy Consumption'!$B$1:$AE$1,$D$2)</f>
        <v>1187043813346.4543</v>
      </c>
      <c r="E11" s="276">
        <f>SUMIFS('Total Energy Consumption'!$B11:$AE11,'Total Energy Consumption'!$B$1:$AE$1,$E$2)</f>
        <v>0</v>
      </c>
      <c r="F11" s="276">
        <f>SUMIFS('Total Energy Consumption'!$B11:$AE11,'Total Energy Consumption'!$B$1:$AE$1,$F$2)</f>
        <v>274505205497.13593</v>
      </c>
      <c r="G11" s="276">
        <f>SUMIFS('Total Energy Consumption'!$B11:$AE11,'Total Energy Consumption'!$B$1:$AE$1,$G$2)</f>
        <v>2420264682073.2183</v>
      </c>
      <c r="H11" s="276">
        <f>SUMIFS('Total Energy Consumption'!$B11:$AE11,'Total Energy Consumption'!$B$1:$AE$1,$H$2)</f>
        <v>3854525805434.8501</v>
      </c>
      <c r="I11" s="276">
        <f>SUMIFS('Total Energy Consumption'!$B11:$AE11,'Total Energy Consumption'!$B$1:$AE$1,$I$2)</f>
        <v>5229640121667.6182</v>
      </c>
      <c r="J11" s="280">
        <f>SUMIFS('Total Energy Consumption'!$B11:$AE11,'Total Energy Consumption'!$B$1:$AE$1,$J$2)</f>
        <v>4706781579.8643227</v>
      </c>
      <c r="K11" s="69">
        <f t="shared" si="0"/>
        <v>15925705726965.678</v>
      </c>
      <c r="L11" s="155">
        <f>'BIFUbC-coal'!B10+'BIFUbC-LPG-propane-or-butane'!B10+'BIFUbC-petroleum-diesel'!B10+'BIFUbC-crude-oil'!B10+'BIFUbC-heavy-or-residual-oil'!B10+'BIFUbC-natural-gas'!B10+'BIFUbC-electricity'!B10+'BIFUbC-heat'!B10+'BIFUbC-biomass'!B10+'BIFUbC-hydrogen'!B10</f>
        <v>15925705726965.678</v>
      </c>
      <c r="M11" s="69">
        <f t="shared" si="1"/>
        <v>0</v>
      </c>
    </row>
    <row r="12" spans="1:13">
      <c r="A12" s="293" t="s">
        <v>612</v>
      </c>
      <c r="B12" s="279">
        <f>SUMIFS('Total Energy Consumption'!$B12:$AE12,'Total Energy Consumption'!$B$1:$AE$1,$B$2)</f>
        <v>213175029145282.25</v>
      </c>
      <c r="C12" s="276">
        <f>SUMIFS('Total Energy Consumption'!$B12:$AE12,'Total Energy Consumption'!$B$1:$AE$1,$C$2)</f>
        <v>134244604169806.19</v>
      </c>
      <c r="D12" s="276">
        <f>SUMIFS('Total Energy Consumption'!$B12:$AE12,'Total Energy Consumption'!$B$1:$AE$1,$D$2)</f>
        <v>1209699026642.8147</v>
      </c>
      <c r="E12" s="276">
        <f>SUMIFS('Total Energy Consumption'!$B12:$AE12,'Total Energy Consumption'!$B$1:$AE$1,$E$2)</f>
        <v>1029380117839259.4</v>
      </c>
      <c r="F12" s="276">
        <f>SUMIFS('Total Energy Consumption'!$B12:$AE12,'Total Energy Consumption'!$B$1:$AE$1,$F$2)</f>
        <v>92672768941558.094</v>
      </c>
      <c r="G12" s="276">
        <f>SUMIFS('Total Energy Consumption'!$B12:$AE12,'Total Energy Consumption'!$B$1:$AE$1,$G$2)</f>
        <v>1259247867450.6089</v>
      </c>
      <c r="H12" s="276">
        <f>SUMIFS('Total Energy Consumption'!$B12:$AE12,'Total Energy Consumption'!$B$1:$AE$1,$H$2)</f>
        <v>16019936764485.029</v>
      </c>
      <c r="I12" s="276">
        <f>SUMIFS('Total Energy Consumption'!$B12:$AE12,'Total Energy Consumption'!$B$1:$AE$1,$I$2)</f>
        <v>15086274117630.609</v>
      </c>
      <c r="J12" s="280">
        <f>SUMIFS('Total Energy Consumption'!$B12:$AE12,'Total Energy Consumption'!$B$1:$AE$1,$J$2)</f>
        <v>0</v>
      </c>
      <c r="K12" s="69">
        <f t="shared" si="0"/>
        <v>1503047677872114.5</v>
      </c>
      <c r="L12" s="155">
        <f>'BIFUbC-coal'!B11+'BIFUbC-LPG-propane-or-butane'!B11+'BIFUbC-petroleum-diesel'!B11+'BIFUbC-crude-oil'!B11+'BIFUbC-heavy-or-residual-oil'!B11+'BIFUbC-natural-gas'!B11+'BIFUbC-electricity'!B11+'BIFUbC-heat'!B11+'BIFUbC-biomass'!B11+'BIFUbC-hydrogen'!B11</f>
        <v>1503047677872114.5</v>
      </c>
      <c r="M12" s="69">
        <f t="shared" si="1"/>
        <v>0</v>
      </c>
    </row>
    <row r="13" spans="1:13">
      <c r="A13" s="293" t="s">
        <v>625</v>
      </c>
      <c r="B13" s="279">
        <f>SUMIFS('Total Energy Consumption'!$B13:$AE13,'Total Energy Consumption'!$B$1:$AE$1,$B$2)</f>
        <v>23905190721217.75</v>
      </c>
      <c r="C13" s="276">
        <f>SUMIFS('Total Energy Consumption'!$B13:$AE13,'Total Energy Consumption'!$B$1:$AE$1,$C$2)</f>
        <v>169648378991961.88</v>
      </c>
      <c r="D13" s="276">
        <f>SUMIFS('Total Energy Consumption'!$B13:$AE13,'Total Energy Consumption'!$B$1:$AE$1,$D$2)</f>
        <v>19605087988854.688</v>
      </c>
      <c r="E13" s="276">
        <f>SUMIFS('Total Energy Consumption'!$B13:$AE13,'Total Energy Consumption'!$B$1:$AE$1,$E$2)</f>
        <v>0</v>
      </c>
      <c r="F13" s="276">
        <f>SUMIFS('Total Energy Consumption'!$B13:$AE13,'Total Energy Consumption'!$B$1:$AE$1,$F$2)</f>
        <v>28897915078187.902</v>
      </c>
      <c r="G13" s="276">
        <f>SUMIFS('Total Energy Consumption'!$B13:$AE13,'Total Energy Consumption'!$B$1:$AE$1,$G$2)</f>
        <v>42498589394189.141</v>
      </c>
      <c r="H13" s="276">
        <f>SUMIFS('Total Energy Consumption'!$B13:$AE13,'Total Energy Consumption'!$B$1:$AE$1,$H$2)</f>
        <v>33964526143331.656</v>
      </c>
      <c r="I13" s="276">
        <f>SUMIFS('Total Energy Consumption'!$B13:$AE13,'Total Energy Consumption'!$B$1:$AE$1,$I$2)</f>
        <v>37251868243684.523</v>
      </c>
      <c r="J13" s="280">
        <f>SUMIFS('Total Energy Consumption'!$B13:$AE13,'Total Energy Consumption'!$B$1:$AE$1,$J$2)</f>
        <v>3012258743.6691179</v>
      </c>
      <c r="K13" s="69">
        <f t="shared" si="0"/>
        <v>355774568820171.19</v>
      </c>
      <c r="L13" s="155">
        <f>'BIFUbC-coal'!B12+'BIFUbC-LPG-propane-or-butane'!B12+'BIFUbC-petroleum-diesel'!B12+'BIFUbC-crude-oil'!B12+'BIFUbC-heavy-or-residual-oil'!B12+'BIFUbC-natural-gas'!B12+'BIFUbC-electricity'!B12+'BIFUbC-heat'!B12+'BIFUbC-biomass'!B12+'BIFUbC-hydrogen'!B12</f>
        <v>355774568820171.19</v>
      </c>
      <c r="M13" s="69">
        <f t="shared" si="1"/>
        <v>0</v>
      </c>
    </row>
    <row r="14" spans="1:13">
      <c r="A14" s="293" t="s">
        <v>626</v>
      </c>
      <c r="B14" s="279">
        <f>SUMIFS('Total Energy Consumption'!$B14:$AE14,'Total Energy Consumption'!$B$1:$AE$1,$B$2)</f>
        <v>1688622416651.2124</v>
      </c>
      <c r="C14" s="276">
        <f>SUMIFS('Total Energy Consumption'!$B14:$AE14,'Total Energy Consumption'!$B$1:$AE$1,$C$2)</f>
        <v>21589119012.087032</v>
      </c>
      <c r="D14" s="276">
        <f>SUMIFS('Total Energy Consumption'!$B14:$AE14,'Total Energy Consumption'!$B$1:$AE$1,$D$2)</f>
        <v>1034901173136.7501</v>
      </c>
      <c r="E14" s="276">
        <f>SUMIFS('Total Energy Consumption'!$B14:$AE14,'Total Energy Consumption'!$B$1:$AE$1,$E$2)</f>
        <v>0</v>
      </c>
      <c r="F14" s="276">
        <f>SUMIFS('Total Energy Consumption'!$B14:$AE14,'Total Energy Consumption'!$B$1:$AE$1,$F$2)</f>
        <v>117340915454.13089</v>
      </c>
      <c r="G14" s="276">
        <f>SUMIFS('Total Energy Consumption'!$B14:$AE14,'Total Energy Consumption'!$B$1:$AE$1,$G$2)</f>
        <v>1367975689867.4731</v>
      </c>
      <c r="H14" s="276">
        <f>SUMIFS('Total Energy Consumption'!$B14:$AE14,'Total Energy Consumption'!$B$1:$AE$1,$H$2)</f>
        <v>10836825368059.9</v>
      </c>
      <c r="I14" s="276">
        <f>SUMIFS('Total Energy Consumption'!$B14:$AE14,'Total Energy Consumption'!$B$1:$AE$1,$I$2)</f>
        <v>746484714630.03101</v>
      </c>
      <c r="J14" s="280">
        <f>SUMIFS('Total Energy Consumption'!$B14:$AE14,'Total Energy Consumption'!$B$1:$AE$1,$J$2)</f>
        <v>818747812.6808573</v>
      </c>
      <c r="K14" s="69">
        <f t="shared" si="0"/>
        <v>15814558144624.268</v>
      </c>
      <c r="L14" s="155">
        <f>'BIFUbC-coal'!B13+'BIFUbC-LPG-propane-or-butane'!B13+'BIFUbC-petroleum-diesel'!B13+'BIFUbC-crude-oil'!B13+'BIFUbC-heavy-or-residual-oil'!B13+'BIFUbC-natural-gas'!B13+'BIFUbC-electricity'!B13+'BIFUbC-heat'!B13+'BIFUbC-biomass'!B13+'BIFUbC-hydrogen'!B13</f>
        <v>15814558144624.268</v>
      </c>
      <c r="M14" s="69">
        <f t="shared" si="1"/>
        <v>0</v>
      </c>
    </row>
    <row r="15" spans="1:13">
      <c r="A15" s="293" t="s">
        <v>627</v>
      </c>
      <c r="B15" s="279">
        <f>SUMIFS('Total Energy Consumption'!$B15:$AE15,'Total Energy Consumption'!$B$1:$AE$1,$B$2)</f>
        <v>1787875995240.0676</v>
      </c>
      <c r="C15" s="276">
        <f>SUMIFS('Total Energy Consumption'!$B15:$AE15,'Total Energy Consumption'!$B$1:$AE$1,$C$2)</f>
        <v>148259323447.48126</v>
      </c>
      <c r="D15" s="276">
        <f>SUMIFS('Total Energy Consumption'!$B15:$AE15,'Total Energy Consumption'!$B$1:$AE$1,$D$2)</f>
        <v>2806358219293.8486</v>
      </c>
      <c r="E15" s="276">
        <f>SUMIFS('Total Energy Consumption'!$B15:$AE15,'Total Energy Consumption'!$B$1:$AE$1,$E$2)</f>
        <v>0</v>
      </c>
      <c r="F15" s="276">
        <f>SUMIFS('Total Energy Consumption'!$B15:$AE15,'Total Energy Consumption'!$B$1:$AE$1,$F$2)</f>
        <v>240839548319.81622</v>
      </c>
      <c r="G15" s="276">
        <f>SUMIFS('Total Energy Consumption'!$B15:$AE15,'Total Energy Consumption'!$B$1:$AE$1,$G$2)</f>
        <v>841831193764.59839</v>
      </c>
      <c r="H15" s="276">
        <f>SUMIFS('Total Energy Consumption'!$B15:$AE15,'Total Energy Consumption'!$B$1:$AE$1,$H$2)</f>
        <v>4155613183889.7441</v>
      </c>
      <c r="I15" s="276">
        <f>SUMIFS('Total Energy Consumption'!$B15:$AE15,'Total Energy Consumption'!$B$1:$AE$1,$I$2)</f>
        <v>598929423520.44153</v>
      </c>
      <c r="J15" s="280">
        <f>SUMIFS('Total Energy Consumption'!$B15:$AE15,'Total Energy Consumption'!$B$1:$AE$1,$J$2)</f>
        <v>5464428809.5092936</v>
      </c>
      <c r="K15" s="69">
        <f t="shared" si="0"/>
        <v>10585171316285.508</v>
      </c>
      <c r="L15" s="155">
        <f>'BIFUbC-coal'!B14+'BIFUbC-LPG-propane-or-butane'!B14+'BIFUbC-petroleum-diesel'!B14+'BIFUbC-crude-oil'!B14+'BIFUbC-heavy-or-residual-oil'!B14+'BIFUbC-natural-gas'!B14+'BIFUbC-electricity'!B14+'BIFUbC-heat'!B14+'BIFUbC-biomass'!B14+'BIFUbC-hydrogen'!B14</f>
        <v>10585171316285.508</v>
      </c>
      <c r="M15" s="69">
        <f t="shared" si="1"/>
        <v>0</v>
      </c>
    </row>
    <row r="16" spans="1:13">
      <c r="A16" s="293" t="s">
        <v>628</v>
      </c>
      <c r="B16" s="279">
        <f>SUMIFS('Total Energy Consumption'!$B16:$AE16,'Total Energy Consumption'!$B$1:$AE$1,$B$2)</f>
        <v>178855798096741.22</v>
      </c>
      <c r="C16" s="276">
        <f>SUMIFS('Total Energy Consumption'!$B16:$AE16,'Total Energy Consumption'!$B$1:$AE$1,$C$2)</f>
        <v>2899840538401.0532</v>
      </c>
      <c r="D16" s="276">
        <f>SUMIFS('Total Energy Consumption'!$B16:$AE16,'Total Energy Consumption'!$B$1:$AE$1,$D$2)</f>
        <v>4427350423803.0684</v>
      </c>
      <c r="E16" s="276">
        <f>SUMIFS('Total Energy Consumption'!$B16:$AE16,'Total Energy Consumption'!$B$1:$AE$1,$E$2)</f>
        <v>0</v>
      </c>
      <c r="F16" s="276">
        <f>SUMIFS('Total Energy Consumption'!$B16:$AE16,'Total Energy Consumption'!$B$1:$AE$1,$F$2)</f>
        <v>12293681525.922123</v>
      </c>
      <c r="G16" s="276">
        <f>SUMIFS('Total Energy Consumption'!$B16:$AE16,'Total Energy Consumption'!$B$1:$AE$1,$G$2)</f>
        <v>17376174629115.691</v>
      </c>
      <c r="H16" s="276">
        <f>SUMIFS('Total Energy Consumption'!$B16:$AE16,'Total Energy Consumption'!$B$1:$AE$1,$H$2)</f>
        <v>48243724727937.391</v>
      </c>
      <c r="I16" s="276">
        <f>SUMIFS('Total Energy Consumption'!$B16:$AE16,'Total Energy Consumption'!$B$1:$AE$1,$I$2)</f>
        <v>4630629845932.8701</v>
      </c>
      <c r="J16" s="280">
        <f>SUMIFS('Total Energy Consumption'!$B16:$AE16,'Total Energy Consumption'!$B$1:$AE$1,$J$2)</f>
        <v>0</v>
      </c>
      <c r="K16" s="69">
        <f t="shared" si="0"/>
        <v>256445811943457.25</v>
      </c>
      <c r="L16" s="155">
        <f>'BIFUbC-coal'!B15+'BIFUbC-LPG-propane-or-butane'!B15+'BIFUbC-petroleum-diesel'!B15+'BIFUbC-crude-oil'!B15+'BIFUbC-heavy-or-residual-oil'!B15+'BIFUbC-natural-gas'!B15+'BIFUbC-electricity'!B15+'BIFUbC-heat'!B15+'BIFUbC-biomass'!B15+'BIFUbC-hydrogen'!B15</f>
        <v>256445811943457.25</v>
      </c>
      <c r="M16" s="69">
        <f t="shared" si="1"/>
        <v>0</v>
      </c>
    </row>
    <row r="17" spans="1:13">
      <c r="A17" s="293" t="s">
        <v>629</v>
      </c>
      <c r="B17" s="279">
        <f>SUMIFS('Total Energy Consumption'!$B17:$AE17,'Total Energy Consumption'!$B$1:$AE$1,$B$2)</f>
        <v>31085563640060.902</v>
      </c>
      <c r="C17" s="276">
        <f>SUMIFS('Total Energy Consumption'!$B17:$AE17,'Total Energy Consumption'!$B$1:$AE$1,$C$2)</f>
        <v>2238572307796</v>
      </c>
      <c r="D17" s="276">
        <f>SUMIFS('Total Energy Consumption'!$B17:$AE17,'Total Energy Consumption'!$B$1:$AE$1,$D$2)</f>
        <v>459062298812.65302</v>
      </c>
      <c r="E17" s="276">
        <f>SUMIFS('Total Energy Consumption'!$B17:$AE17,'Total Energy Consumption'!$B$1:$AE$1,$E$2)</f>
        <v>0</v>
      </c>
      <c r="F17" s="276">
        <f>SUMIFS('Total Energy Consumption'!$B17:$AE17,'Total Energy Consumption'!$B$1:$AE$1,$F$2)</f>
        <v>139022263445.33795</v>
      </c>
      <c r="G17" s="276">
        <f>SUMIFS('Total Energy Consumption'!$B17:$AE17,'Total Energy Consumption'!$B$1:$AE$1,$G$2)</f>
        <v>33083973974042.352</v>
      </c>
      <c r="H17" s="276">
        <f>SUMIFS('Total Energy Consumption'!$B17:$AE17,'Total Energy Consumption'!$B$1:$AE$1,$H$2)</f>
        <v>1804033407330.9958</v>
      </c>
      <c r="I17" s="276">
        <f>SUMIFS('Total Energy Consumption'!$B17:$AE17,'Total Energy Consumption'!$B$1:$AE$1,$I$2)</f>
        <v>5197850933407.2959</v>
      </c>
      <c r="J17" s="280">
        <f>SUMIFS('Total Energy Consumption'!$B17:$AE17,'Total Energy Consumption'!$B$1:$AE$1,$J$2)</f>
        <v>3596787654.7124286</v>
      </c>
      <c r="K17" s="69">
        <f t="shared" si="0"/>
        <v>74011675612550.25</v>
      </c>
      <c r="L17" s="155">
        <f>'BIFUbC-coal'!B16+'BIFUbC-LPG-propane-or-butane'!B16+'BIFUbC-petroleum-diesel'!B16+'BIFUbC-crude-oil'!B16+'BIFUbC-heavy-or-residual-oil'!B16+'BIFUbC-natural-gas'!B16+'BIFUbC-electricity'!B16+'BIFUbC-heat'!B16+'BIFUbC-biomass'!B16+'BIFUbC-hydrogen'!B16</f>
        <v>74011675612550.25</v>
      </c>
      <c r="M17" s="69">
        <f t="shared" si="1"/>
        <v>0</v>
      </c>
    </row>
    <row r="18" spans="1:13">
      <c r="A18" s="293" t="s">
        <v>630</v>
      </c>
      <c r="B18" s="279">
        <f>SUMIFS('Total Energy Consumption'!$B18:$AE18,'Total Energy Consumption'!$B$1:$AE$1,$B$2)</f>
        <v>602587316059.6062</v>
      </c>
      <c r="C18" s="276">
        <f>SUMIFS('Total Energy Consumption'!$B18:$AE18,'Total Energy Consumption'!$B$1:$AE$1,$C$2)</f>
        <v>669304182515.20227</v>
      </c>
      <c r="D18" s="276">
        <f>SUMIFS('Total Energy Consumption'!$B18:$AE18,'Total Energy Consumption'!$B$1:$AE$1,$D$2)</f>
        <v>2069960543398.5952</v>
      </c>
      <c r="E18" s="276">
        <f>SUMIFS('Total Energy Consumption'!$B18:$AE18,'Total Energy Consumption'!$B$1:$AE$1,$E$2)</f>
        <v>0</v>
      </c>
      <c r="F18" s="276">
        <f>SUMIFS('Total Energy Consumption'!$B18:$AE18,'Total Energy Consumption'!$B$1:$AE$1,$F$2)</f>
        <v>65257630459.617523</v>
      </c>
      <c r="G18" s="276">
        <f>SUMIFS('Total Energy Consumption'!$B18:$AE18,'Total Energy Consumption'!$B$1:$AE$1,$G$2)</f>
        <v>1262746790646.896</v>
      </c>
      <c r="H18" s="276">
        <f>SUMIFS('Total Energy Consumption'!$B18:$AE18,'Total Energy Consumption'!$B$1:$AE$1,$H$2)</f>
        <v>13882025297523.35</v>
      </c>
      <c r="I18" s="276">
        <f>SUMIFS('Total Energy Consumption'!$B18:$AE18,'Total Energy Consumption'!$B$1:$AE$1,$I$2)</f>
        <v>151562231730.37357</v>
      </c>
      <c r="J18" s="280">
        <f>SUMIFS('Total Energy Consumption'!$B18:$AE18,'Total Energy Consumption'!$B$1:$AE$1,$J$2)</f>
        <v>3806566323.1356268</v>
      </c>
      <c r="K18" s="69">
        <f t="shared" si="0"/>
        <v>18707250558656.777</v>
      </c>
      <c r="L18" s="155">
        <f>'BIFUbC-coal'!B17+'BIFUbC-LPG-propane-or-butane'!B17+'BIFUbC-petroleum-diesel'!B17+'BIFUbC-crude-oil'!B17+'BIFUbC-heavy-or-residual-oil'!B17+'BIFUbC-natural-gas'!B17+'BIFUbC-electricity'!B17+'BIFUbC-heat'!B17+'BIFUbC-biomass'!B17+'BIFUbC-hydrogen'!B17</f>
        <v>18707250558656.777</v>
      </c>
      <c r="M18" s="69">
        <f t="shared" si="1"/>
        <v>0</v>
      </c>
    </row>
    <row r="19" spans="1:13">
      <c r="A19" s="293" t="s">
        <v>631</v>
      </c>
      <c r="B19" s="279">
        <f>SUMIFS('Total Energy Consumption'!$B19:$AE19,'Total Energy Consumption'!$B$1:$AE$1,$B$2)</f>
        <v>1533886704578.4446</v>
      </c>
      <c r="C19" s="276">
        <f>SUMIFS('Total Energy Consumption'!$B19:$AE19,'Total Energy Consumption'!$B$1:$AE$1,$C$2)</f>
        <v>32960500480538.949</v>
      </c>
      <c r="D19" s="276">
        <f>SUMIFS('Total Energy Consumption'!$B19:$AE19,'Total Energy Consumption'!$B$1:$AE$1,$D$2)</f>
        <v>2151565883199.0786</v>
      </c>
      <c r="E19" s="276">
        <f>SUMIFS('Total Energy Consumption'!$B19:$AE19,'Total Energy Consumption'!$B$1:$AE$1,$E$2)</f>
        <v>0</v>
      </c>
      <c r="F19" s="276">
        <f>SUMIFS('Total Energy Consumption'!$B19:$AE19,'Total Energy Consumption'!$B$1:$AE$1,$F$2)</f>
        <v>118715593278.02888</v>
      </c>
      <c r="G19" s="276">
        <f>SUMIFS('Total Energy Consumption'!$B19:$AE19,'Total Energy Consumption'!$B$1:$AE$1,$G$2)</f>
        <v>2420264682073.2188</v>
      </c>
      <c r="H19" s="276">
        <f>SUMIFS('Total Energy Consumption'!$B19:$AE19,'Total Energy Consumption'!$B$1:$AE$1,$H$2)</f>
        <v>7231795359458.9326</v>
      </c>
      <c r="I19" s="276">
        <f>SUMIFS('Total Energy Consumption'!$B19:$AE19,'Total Energy Consumption'!$B$1:$AE$1,$I$2)</f>
        <v>81732076638.784653</v>
      </c>
      <c r="J19" s="280">
        <f>SUMIFS('Total Energy Consumption'!$B19:$AE19,'Total Energy Consumption'!$B$1:$AE$1,$J$2)</f>
        <v>0</v>
      </c>
      <c r="K19" s="69">
        <f t="shared" si="0"/>
        <v>46498460779765.438</v>
      </c>
      <c r="L19" s="155">
        <f>'BIFUbC-coal'!B18+'BIFUbC-LPG-propane-or-butane'!B18+'BIFUbC-petroleum-diesel'!B18+'BIFUbC-crude-oil'!B18+'BIFUbC-heavy-or-residual-oil'!B18+'BIFUbC-natural-gas'!B18+'BIFUbC-electricity'!B18+'BIFUbC-heat'!B18+'BIFUbC-biomass'!B18+'BIFUbC-hydrogen'!B18</f>
        <v>46498460779765.438</v>
      </c>
      <c r="M19" s="69">
        <f t="shared" si="1"/>
        <v>0</v>
      </c>
    </row>
    <row r="20" spans="1:13">
      <c r="A20" s="293" t="s">
        <v>632</v>
      </c>
      <c r="B20" s="279">
        <f>SUMIFS('Total Energy Consumption'!$B20:$AE20,'Total Energy Consumption'!$B$1:$AE$1,$B$2)</f>
        <v>376790345369.19092</v>
      </c>
      <c r="C20" s="276">
        <f>SUMIFS('Total Energy Consumption'!$B20:$AE20,'Total Energy Consumption'!$B$1:$AE$1,$C$2)</f>
        <v>201200255562.73376</v>
      </c>
      <c r="D20" s="276">
        <f>SUMIFS('Total Energy Consumption'!$B20:$AE20,'Total Energy Consumption'!$B$1:$AE$1,$D$2)</f>
        <v>688716452863.53601</v>
      </c>
      <c r="E20" s="276">
        <f>SUMIFS('Total Energy Consumption'!$B20:$AE20,'Total Energy Consumption'!$B$1:$AE$1,$E$2)</f>
        <v>0</v>
      </c>
      <c r="F20" s="276">
        <f>SUMIFS('Total Energy Consumption'!$B20:$AE20,'Total Energy Consumption'!$B$1:$AE$1,$F$2)</f>
        <v>17933087925.386215</v>
      </c>
      <c r="G20" s="276">
        <f>SUMIFS('Total Energy Consumption'!$B20:$AE20,'Total Energy Consumption'!$B$1:$AE$1,$G$2)</f>
        <v>5682360557911.0557</v>
      </c>
      <c r="H20" s="276">
        <f>SUMIFS('Total Energy Consumption'!$B20:$AE20,'Total Energy Consumption'!$B$1:$AE$1,$H$2)</f>
        <v>12337758233367.457</v>
      </c>
      <c r="I20" s="276">
        <f>SUMIFS('Total Energy Consumption'!$B20:$AE20,'Total Energy Consumption'!$B$1:$AE$1,$I$2)</f>
        <v>227170942138.58298</v>
      </c>
      <c r="J20" s="280">
        <f>SUMIFS('Total Energy Consumption'!$B20:$AE20,'Total Energy Consumption'!$B$1:$AE$1,$J$2)</f>
        <v>0</v>
      </c>
      <c r="K20" s="69">
        <f t="shared" si="0"/>
        <v>19531929875137.941</v>
      </c>
      <c r="L20" s="155">
        <f>'BIFUbC-coal'!B19+'BIFUbC-LPG-propane-or-butane'!B19+'BIFUbC-petroleum-diesel'!B19+'BIFUbC-crude-oil'!B19+'BIFUbC-heavy-or-residual-oil'!B19+'BIFUbC-natural-gas'!B19+'BIFUbC-electricity'!B19+'BIFUbC-heat'!B19+'BIFUbC-biomass'!B19+'BIFUbC-hydrogen'!B19</f>
        <v>19531929875137.941</v>
      </c>
      <c r="M20" s="69">
        <f t="shared" si="1"/>
        <v>0</v>
      </c>
    </row>
    <row r="21" spans="1:13">
      <c r="A21" s="293" t="s">
        <v>633</v>
      </c>
      <c r="B21" s="279">
        <f>SUMIFS('Total Energy Consumption'!$B21:$AE21,'Total Energy Consumption'!$B$1:$AE$1,$B$2)</f>
        <v>157417394779.07159</v>
      </c>
      <c r="C21" s="276">
        <f>SUMIFS('Total Energy Consumption'!$B21:$AE21,'Total Energy Consumption'!$B$1:$AE$1,$C$2)</f>
        <v>3811893801244.7759</v>
      </c>
      <c r="D21" s="276">
        <f>SUMIFS('Total Energy Consumption'!$B21:$AE21,'Total Energy Consumption'!$B$1:$AE$1,$D$2)</f>
        <v>1419539824922.5166</v>
      </c>
      <c r="E21" s="276">
        <f>SUMIFS('Total Energy Consumption'!$B21:$AE21,'Total Energy Consumption'!$B$1:$AE$1,$E$2)</f>
        <v>0</v>
      </c>
      <c r="F21" s="276">
        <f>SUMIFS('Total Energy Consumption'!$B21:$AE21,'Total Energy Consumption'!$B$1:$AE$1,$F$2)</f>
        <v>83991664912.883759</v>
      </c>
      <c r="G21" s="276">
        <f>SUMIFS('Total Energy Consumption'!$B21:$AE21,'Total Energy Consumption'!$B$1:$AE$1,$G$2)</f>
        <v>631373395323.448</v>
      </c>
      <c r="H21" s="276">
        <f>SUMIFS('Total Energy Consumption'!$B21:$AE21,'Total Energy Consumption'!$B$1:$AE$1,$H$2)</f>
        <v>8101891478067.251</v>
      </c>
      <c r="I21" s="276">
        <f>SUMIFS('Total Energy Consumption'!$B21:$AE21,'Total Energy Consumption'!$B$1:$AE$1,$I$2)</f>
        <v>709268915985.95251</v>
      </c>
      <c r="J21" s="280">
        <f>SUMIFS('Total Energy Consumption'!$B21:$AE21,'Total Energy Consumption'!$B$1:$AE$1,$J$2)</f>
        <v>0</v>
      </c>
      <c r="K21" s="69">
        <f t="shared" si="0"/>
        <v>14915376475235.9</v>
      </c>
      <c r="L21" s="155">
        <f>'BIFUbC-coal'!B20+'BIFUbC-LPG-propane-or-butane'!B20+'BIFUbC-petroleum-diesel'!B20+'BIFUbC-crude-oil'!B20+'BIFUbC-heavy-or-residual-oil'!B20+'BIFUbC-natural-gas'!B20+'BIFUbC-electricity'!B20+'BIFUbC-heat'!B20+'BIFUbC-biomass'!B20+'BIFUbC-hydrogen'!B20</f>
        <v>14915376475235.9</v>
      </c>
      <c r="M21" s="69">
        <f t="shared" si="1"/>
        <v>0</v>
      </c>
    </row>
    <row r="22" spans="1:13">
      <c r="A22" s="293" t="s">
        <v>634</v>
      </c>
      <c r="B22" s="279">
        <f>SUMIFS('Total Energy Consumption'!$B22:$AE22,'Total Energy Consumption'!$B$1:$AE$1,$B$2)</f>
        <v>38676586040.185638</v>
      </c>
      <c r="C22" s="276">
        <f>SUMIFS('Total Energy Consumption'!$B22:$AE22,'Total Energy Consumption'!$B$1:$AE$1,$C$2)</f>
        <v>936561291633.66492</v>
      </c>
      <c r="D22" s="276">
        <f>SUMIFS('Total Energy Consumption'!$B22:$AE22,'Total Energy Consumption'!$B$1:$AE$1,$D$2)</f>
        <v>348773108925.72992</v>
      </c>
      <c r="E22" s="276">
        <f>SUMIFS('Total Energy Consumption'!$B22:$AE22,'Total Energy Consumption'!$B$1:$AE$1,$E$2)</f>
        <v>0</v>
      </c>
      <c r="F22" s="276">
        <f>SUMIFS('Total Energy Consumption'!$B22:$AE22,'Total Energy Consumption'!$B$1:$AE$1,$F$2)</f>
        <v>20636289015.078247</v>
      </c>
      <c r="G22" s="276">
        <f>SUMIFS('Total Energy Consumption'!$B22:$AE22,'Total Energy Consumption'!$B$1:$AE$1,$G$2)</f>
        <v>4840529364146.4375</v>
      </c>
      <c r="H22" s="276">
        <f>SUMIFS('Total Energy Consumption'!$B22:$AE22,'Total Energy Consumption'!$B$1:$AE$1,$H$2)</f>
        <v>6307343824499.9072</v>
      </c>
      <c r="I22" s="276">
        <f>SUMIFS('Total Energy Consumption'!$B22:$AE22,'Total Energy Consumption'!$B$1:$AE$1,$I$2)</f>
        <v>158517900167.04639</v>
      </c>
      <c r="J22" s="280">
        <f>SUMIFS('Total Energy Consumption'!$B22:$AE22,'Total Energy Consumption'!$B$1:$AE$1,$J$2)</f>
        <v>0</v>
      </c>
      <c r="K22" s="69">
        <f t="shared" si="0"/>
        <v>12651038364428.051</v>
      </c>
      <c r="L22" s="155">
        <f>'BIFUbC-coal'!B21+'BIFUbC-LPG-propane-or-butane'!B21+'BIFUbC-petroleum-diesel'!B21+'BIFUbC-crude-oil'!B21+'BIFUbC-heavy-or-residual-oil'!B21+'BIFUbC-natural-gas'!B21+'BIFUbC-electricity'!B21+'BIFUbC-heat'!B21+'BIFUbC-biomass'!B21+'BIFUbC-hydrogen'!B21</f>
        <v>12651038364428.051</v>
      </c>
      <c r="M22" s="69">
        <f t="shared" si="1"/>
        <v>0</v>
      </c>
    </row>
    <row r="23" spans="1:13">
      <c r="A23" s="293" t="s">
        <v>635</v>
      </c>
      <c r="B23" s="279">
        <f>SUMIFS('Total Energy Consumption'!$B23:$AE23,'Total Energy Consumption'!$B$1:$AE$1,$B$2)</f>
        <v>417678084993.71106</v>
      </c>
      <c r="C23" s="276">
        <f>SUMIFS('Total Energy Consumption'!$B23:$AE23,'Total Energy Consumption'!$B$1:$AE$1,$C$2)</f>
        <v>327402430602.75708</v>
      </c>
      <c r="D23" s="276">
        <f>SUMIFS('Total Energy Consumption'!$B23:$AE23,'Total Energy Consumption'!$B$1:$AE$1,$D$2)</f>
        <v>727928331147.17822</v>
      </c>
      <c r="E23" s="276">
        <f>SUMIFS('Total Energy Consumption'!$B23:$AE23,'Total Energy Consumption'!$B$1:$AE$1,$E$2)</f>
        <v>0</v>
      </c>
      <c r="F23" s="276">
        <f>SUMIFS('Total Energy Consumption'!$B23:$AE23,'Total Energy Consumption'!$B$1:$AE$1,$F$2)</f>
        <v>39155595807.845673</v>
      </c>
      <c r="G23" s="276">
        <f>SUMIFS('Total Energy Consumption'!$B23:$AE23,'Total Energy Consumption'!$B$1:$AE$1,$G$2)</f>
        <v>1578433488308.6199</v>
      </c>
      <c r="H23" s="276">
        <f>SUMIFS('Total Energy Consumption'!$B23:$AE23,'Total Energy Consumption'!$B$1:$AE$1,$H$2)</f>
        <v>6304477625520.9629</v>
      </c>
      <c r="I23" s="276">
        <f>SUMIFS('Total Energy Consumption'!$B23:$AE23,'Total Energy Consumption'!$B$1:$AE$1,$I$2)</f>
        <v>336345211515.55719</v>
      </c>
      <c r="J23" s="280">
        <f>SUMIFS('Total Energy Consumption'!$B23:$AE23,'Total Energy Consumption'!$B$1:$AE$1,$J$2)</f>
        <v>0</v>
      </c>
      <c r="K23" s="69">
        <f t="shared" si="0"/>
        <v>9731420767896.6309</v>
      </c>
      <c r="L23" s="155">
        <f>'BIFUbC-coal'!B22+'BIFUbC-LPG-propane-or-butane'!B22+'BIFUbC-petroleum-diesel'!B22+'BIFUbC-crude-oil'!B22+'BIFUbC-heavy-or-residual-oil'!B22+'BIFUbC-natural-gas'!B22+'BIFUbC-electricity'!B22+'BIFUbC-heat'!B22+'BIFUbC-biomass'!B22+'BIFUbC-hydrogen'!B22</f>
        <v>9731420767896.6309</v>
      </c>
      <c r="M23" s="69">
        <f t="shared" si="1"/>
        <v>0</v>
      </c>
    </row>
    <row r="24" spans="1:13">
      <c r="A24" s="293" t="s">
        <v>636</v>
      </c>
      <c r="B24" s="279">
        <f>SUMIFS('Total Energy Consumption'!$B24:$AE24,'Total Energy Consumption'!$B$1:$AE$1,$B$2)</f>
        <v>331271916539.88068</v>
      </c>
      <c r="C24" s="276">
        <f>SUMIFS('Total Energy Consumption'!$B24:$AE24,'Total Energy Consumption'!$B$1:$AE$1,$C$2)</f>
        <v>107296047833.63089</v>
      </c>
      <c r="D24" s="276">
        <f>SUMIFS('Total Energy Consumption'!$B24:$AE24,'Total Energy Consumption'!$B$1:$AE$1,$D$2)</f>
        <v>442925150455.70569</v>
      </c>
      <c r="E24" s="276">
        <f>SUMIFS('Total Energy Consumption'!$B24:$AE24,'Total Energy Consumption'!$B$1:$AE$1,$E$2)</f>
        <v>0</v>
      </c>
      <c r="F24" s="276">
        <f>SUMIFS('Total Energy Consumption'!$B24:$AE24,'Total Energy Consumption'!$B$1:$AE$1,$F$2)</f>
        <v>4390600544.9721918</v>
      </c>
      <c r="G24" s="276">
        <f>SUMIFS('Total Energy Consumption'!$B24:$AE24,'Total Energy Consumption'!$B$1:$AE$1,$G$2)</f>
        <v>3051638077396.6665</v>
      </c>
      <c r="H24" s="276">
        <f>SUMIFS('Total Energy Consumption'!$B24:$AE24,'Total Energy Consumption'!$B$1:$AE$1,$H$2)</f>
        <v>20159785853990.578</v>
      </c>
      <c r="I24" s="276">
        <f>SUMIFS('Total Energy Consumption'!$B24:$AE24,'Total Energy Consumption'!$B$1:$AE$1,$I$2)</f>
        <v>384357158775.87317</v>
      </c>
      <c r="J24" s="280">
        <f>SUMIFS('Total Energy Consumption'!$B24:$AE24,'Total Energy Consumption'!$B$1:$AE$1,$J$2)</f>
        <v>40733722.023923233</v>
      </c>
      <c r="K24" s="69">
        <f t="shared" si="0"/>
        <v>24481705539259.332</v>
      </c>
      <c r="L24" s="155">
        <f>'BIFUbC-coal'!B23+'BIFUbC-LPG-propane-or-butane'!B23+'BIFUbC-petroleum-diesel'!B23+'BIFUbC-crude-oil'!B23+'BIFUbC-heavy-or-residual-oil'!B23+'BIFUbC-natural-gas'!B23+'BIFUbC-electricity'!B23+'BIFUbC-heat'!B23+'BIFUbC-biomass'!B23+'BIFUbC-hydrogen'!B23</f>
        <v>24481705539259.332</v>
      </c>
      <c r="M24" s="69">
        <f t="shared" si="1"/>
        <v>0</v>
      </c>
    </row>
    <row r="25" spans="1:13">
      <c r="A25" s="293" t="s">
        <v>637</v>
      </c>
      <c r="B25" s="279">
        <f>SUMIFS('Total Energy Consumption'!$B25:$AE25,'Total Energy Consumption'!$B$1:$AE$1,$B$2)</f>
        <v>8036018123.9937754</v>
      </c>
      <c r="C25" s="276">
        <f>SUMIFS('Total Energy Consumption'!$B25:$AE25,'Total Energy Consumption'!$B$1:$AE$1,$C$2)</f>
        <v>98630739530.700989</v>
      </c>
      <c r="D25" s="276">
        <f>SUMIFS('Total Energy Consumption'!$B25:$AE25,'Total Energy Consumption'!$B$1:$AE$1,$D$2)</f>
        <v>234562458527.53787</v>
      </c>
      <c r="E25" s="276">
        <f>SUMIFS('Total Energy Consumption'!$B25:$AE25,'Total Energy Consumption'!$B$1:$AE$1,$E$2)</f>
        <v>0</v>
      </c>
      <c r="F25" s="276">
        <f>SUMIFS('Total Energy Consumption'!$B25:$AE25,'Total Energy Consumption'!$B$1:$AE$1,$F$2)</f>
        <v>11122854713.929544</v>
      </c>
      <c r="G25" s="276">
        <f>SUMIFS('Total Energy Consumption'!$B25:$AE25,'Total Energy Consumption'!$B$1:$AE$1,$G$2)</f>
        <v>315686697661.72437</v>
      </c>
      <c r="H25" s="276">
        <f>SUMIFS('Total Energy Consumption'!$B25:$AE25,'Total Energy Consumption'!$B$1:$AE$1,$H$2)</f>
        <v>12045064723350.902</v>
      </c>
      <c r="I25" s="276">
        <f>SUMIFS('Total Energy Consumption'!$B25:$AE25,'Total Energy Consumption'!$B$1:$AE$1,$I$2)</f>
        <v>16370195390.78829</v>
      </c>
      <c r="J25" s="280">
        <f>SUMIFS('Total Energy Consumption'!$B25:$AE25,'Total Energy Consumption'!$B$1:$AE$1,$J$2)</f>
        <v>0</v>
      </c>
      <c r="K25" s="69">
        <f t="shared" si="0"/>
        <v>12729473687299.578</v>
      </c>
      <c r="L25" s="155">
        <f>'BIFUbC-coal'!B24+'BIFUbC-LPG-propane-or-butane'!B24+'BIFUbC-petroleum-diesel'!B24+'BIFUbC-crude-oil'!B24+'BIFUbC-heavy-or-residual-oil'!B24+'BIFUbC-natural-gas'!B24+'BIFUbC-electricity'!B24+'BIFUbC-heat'!B24+'BIFUbC-biomass'!B24+'BIFUbC-hydrogen'!B24</f>
        <v>12729473687299.578</v>
      </c>
      <c r="M25" s="69">
        <f t="shared" si="1"/>
        <v>0</v>
      </c>
    </row>
    <row r="26" spans="1:13">
      <c r="A26" s="293" t="s">
        <v>638</v>
      </c>
      <c r="B26" s="279">
        <f>SUMIFS('Total Energy Consumption'!$B26:$AE26,'Total Energy Consumption'!$B$1:$AE$1,$B$2)</f>
        <v>136802245831.41026</v>
      </c>
      <c r="C26" s="276">
        <f>SUMIFS('Total Energy Consumption'!$B26:$AE26,'Total Energy Consumption'!$B$1:$AE$1,$C$2)</f>
        <v>787755300.26635289</v>
      </c>
      <c r="D26" s="276">
        <f>SUMIFS('Total Energy Consumption'!$B26:$AE26,'Total Energy Consumption'!$B$1:$AE$1,$D$2)</f>
        <v>69686945839.634842</v>
      </c>
      <c r="E26" s="276">
        <f>SUMIFS('Total Energy Consumption'!$B26:$AE26,'Total Energy Consumption'!$B$1:$AE$1,$E$2)</f>
        <v>0</v>
      </c>
      <c r="F26" s="276">
        <f>SUMIFS('Total Energy Consumption'!$B26:$AE26,'Total Energy Consumption'!$B$1:$AE$1,$F$2)</f>
        <v>2927067029.981461</v>
      </c>
      <c r="G26" s="276">
        <f>SUMIFS('Total Energy Consumption'!$B26:$AE26,'Total Energy Consumption'!$B$1:$AE$1,$G$2)</f>
        <v>0</v>
      </c>
      <c r="H26" s="276">
        <f>SUMIFS('Total Energy Consumption'!$B26:$AE26,'Total Energy Consumption'!$B$1:$AE$1,$H$2)</f>
        <v>5298987726573.9063</v>
      </c>
      <c r="I26" s="276">
        <f>SUMIFS('Total Energy Consumption'!$B26:$AE26,'Total Energy Consumption'!$B$1:$AE$1,$I$2)</f>
        <v>39729351306.493309</v>
      </c>
      <c r="J26" s="280">
        <f>SUMIFS('Total Energy Consumption'!$B26:$AE26,'Total Energy Consumption'!$B$1:$AE$1,$J$2)</f>
        <v>34678654245.067047</v>
      </c>
      <c r="K26" s="69">
        <f t="shared" si="0"/>
        <v>5583599746126.7598</v>
      </c>
      <c r="L26" s="155">
        <f>'BIFUbC-coal'!B25+'BIFUbC-LPG-propane-or-butane'!B25+'BIFUbC-petroleum-diesel'!B25+'BIFUbC-crude-oil'!B25+'BIFUbC-heavy-or-residual-oil'!B25+'BIFUbC-natural-gas'!B25+'BIFUbC-electricity'!B25+'BIFUbC-heat'!B25+'BIFUbC-biomass'!B25+'BIFUbC-hydrogen'!B25</f>
        <v>5583599746126.7598</v>
      </c>
      <c r="M26" s="69">
        <f t="shared" si="1"/>
        <v>0</v>
      </c>
    </row>
    <row r="27" spans="1:13">
      <c r="A27" s="293" t="s">
        <v>613</v>
      </c>
      <c r="B27" s="279">
        <f>SUMIFS('Total Energy Consumption'!$B27:$AE27,'Total Energy Consumption'!$B$1:$AE$1,$B$2)</f>
        <v>178701615423.92517</v>
      </c>
      <c r="C27" s="276">
        <f>SUMIFS('Total Energy Consumption'!$B27:$AE27,'Total Energy Consumption'!$B$1:$AE$1,$C$2)</f>
        <v>13863303958006.152</v>
      </c>
      <c r="D27" s="276">
        <f>SUMIFS('Total Energy Consumption'!$B27:$AE27,'Total Energy Consumption'!$B$1:$AE$1,$D$2)</f>
        <v>59601063833.613678</v>
      </c>
      <c r="E27" s="276">
        <f>SUMIFS('Total Energy Consumption'!$B27:$AE27,'Total Energy Consumption'!$B$1:$AE$1,$E$2)</f>
        <v>0</v>
      </c>
      <c r="F27" s="276">
        <f>SUMIFS('Total Energy Consumption'!$B27:$AE27,'Total Energy Consumption'!$B$1:$AE$1,$F$2)</f>
        <v>571992927.21511424</v>
      </c>
      <c r="G27" s="276">
        <f>SUMIFS('Total Energy Consumption'!$B27:$AE27,'Total Energy Consumption'!$B$1:$AE$1,$G$2)</f>
        <v>105228899220.57492</v>
      </c>
      <c r="H27" s="276">
        <f>SUMIFS('Total Energy Consumption'!$B27:$AE27,'Total Energy Consumption'!$B$1:$AE$1,$H$2)</f>
        <v>525299205724.51221</v>
      </c>
      <c r="I27" s="276">
        <f>SUMIFS('Total Energy Consumption'!$B27:$AE27,'Total Energy Consumption'!$B$1:$AE$1,$I$2)</f>
        <v>523463393490.42041</v>
      </c>
      <c r="J27" s="280">
        <f>SUMIFS('Total Energy Consumption'!$B27:$AE27,'Total Energy Consumption'!$B$1:$AE$1,$J$2)</f>
        <v>0</v>
      </c>
      <c r="K27" s="69">
        <f t="shared" si="0"/>
        <v>15256170128626.412</v>
      </c>
      <c r="L27" s="155">
        <f>'BIFUbC-coal'!B26+'BIFUbC-LPG-propane-or-butane'!B26+'BIFUbC-petroleum-diesel'!B26+'BIFUbC-crude-oil'!B26+'BIFUbC-heavy-or-residual-oil'!B26+'BIFUbC-natural-gas'!B26+'BIFUbC-electricity'!B26+'BIFUbC-heat'!B26+'BIFUbC-biomass'!B26+'BIFUbC-hydrogen'!B26</f>
        <v>15256170128626.412</v>
      </c>
      <c r="M27" s="69">
        <f t="shared" si="1"/>
        <v>0</v>
      </c>
    </row>
    <row r="28" spans="1:13">
      <c r="A28" s="292" t="s">
        <v>641</v>
      </c>
      <c r="B28" s="281">
        <f>SUMIFS('Total Energy Consumption'!$B28:$AE28,'Total Energy Consumption'!$B$1:$AE$1,$B$2)</f>
        <v>295272709970.75653</v>
      </c>
      <c r="C28" s="282">
        <f>SUMIFS('Total Energy Consumption'!$B28:$AE28,'Total Energy Consumption'!$B$1:$AE$1,$C$2)</f>
        <v>1569497008144.166</v>
      </c>
      <c r="D28" s="282">
        <f>SUMIFS('Total Energy Consumption'!$B28:$AE28,'Total Energy Consumption'!$B$1:$AE$1,$D$2)</f>
        <v>21343143114177.32</v>
      </c>
      <c r="E28" s="282">
        <f>SUMIFS('Total Energy Consumption'!$B28:$AE28,'Total Energy Consumption'!$B$1:$AE$1,$E$2)</f>
        <v>0</v>
      </c>
      <c r="F28" s="282">
        <f>SUMIFS('Total Energy Consumption'!$B28:$AE28,'Total Energy Consumption'!$B$1:$AE$1,$F$2)</f>
        <v>6083806843021.6279</v>
      </c>
      <c r="G28" s="282">
        <f>SUMIFS('Total Energy Consumption'!$B28:$AE28,'Total Energy Consumption'!$B$1:$AE$1,$G$2)</f>
        <v>371003582416.98767</v>
      </c>
      <c r="H28" s="282">
        <f>SUMIFS('Total Energy Consumption'!$B28:$AE28,'Total Energy Consumption'!$B$1:$AE$1,$H$2)</f>
        <v>16037065715525.867</v>
      </c>
      <c r="I28" s="282">
        <f>SUMIFS('Total Energy Consumption'!$B28:$AE28,'Total Energy Consumption'!$B$1:$AE$1,$I$2)</f>
        <v>51182124624.018723</v>
      </c>
      <c r="J28" s="283">
        <f>SUMIFS('Total Energy Consumption'!$B28:$AE28,'Total Energy Consumption'!$B$1:$AE$1,$J$2)</f>
        <v>0</v>
      </c>
      <c r="K28" s="69">
        <f t="shared" si="0"/>
        <v>45750971097880.742</v>
      </c>
      <c r="L28" s="155">
        <f>'BIFUbC-coal'!B27+'BIFUbC-LPG-propane-or-butane'!B27+'BIFUbC-petroleum-diesel'!B27+'BIFUbC-crude-oil'!B27+'BIFUbC-heavy-or-residual-oil'!B27+'BIFUbC-natural-gas'!B27+'BIFUbC-electricity'!B27+'BIFUbC-heat'!B27+'BIFUbC-biomass'!B27+'BIFUbC-hydrogen'!B27</f>
        <v>45750971097880.742</v>
      </c>
      <c r="M28" s="69">
        <f t="shared" si="1"/>
        <v>0</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6A440-13B4-4C49-B6B2-4E841C4D73DB}">
  <dimension ref="A1:J28"/>
  <sheetViews>
    <sheetView zoomScale="87" zoomScaleNormal="100" workbookViewId="0">
      <selection activeCell="F27" sqref="F27"/>
    </sheetView>
  </sheetViews>
  <sheetFormatPr defaultColWidth="8.875" defaultRowHeight="14.25"/>
  <cols>
    <col min="1" max="1" width="26.875" style="2" customWidth="1"/>
    <col min="2" max="10" width="13" style="2" customWidth="1"/>
    <col min="11" max="16384" width="8.875" style="2"/>
  </cols>
  <sheetData>
    <row r="1" spans="1:10">
      <c r="A1" s="261" t="s">
        <v>639</v>
      </c>
    </row>
    <row r="2" spans="1:10" ht="28.5">
      <c r="A2" s="270" t="s">
        <v>616</v>
      </c>
      <c r="B2" s="251" t="s">
        <v>640</v>
      </c>
      <c r="C2" s="251" t="s">
        <v>540</v>
      </c>
      <c r="D2" s="251" t="s">
        <v>532</v>
      </c>
      <c r="E2" s="251" t="s">
        <v>520</v>
      </c>
      <c r="F2" s="251" t="s">
        <v>528</v>
      </c>
      <c r="G2" s="251" t="s">
        <v>547</v>
      </c>
      <c r="H2" s="251" t="s">
        <v>522</v>
      </c>
      <c r="I2" s="251" t="s">
        <v>526</v>
      </c>
      <c r="J2" s="251" t="s">
        <v>555</v>
      </c>
    </row>
    <row r="3" spans="1:10">
      <c r="A3" s="292" t="s">
        <v>617</v>
      </c>
      <c r="B3" s="252">
        <f>IF('BIFUbC-2019'!B3&gt;0,'Energy use'!B133/'BIFUbC-2019'!B3,1)</f>
        <v>1</v>
      </c>
      <c r="C3" s="253">
        <f>IF('BIFUbC-2019'!C3&gt;0,'Energy use'!C133/'BIFUbC-2019'!C3,1)</f>
        <v>1</v>
      </c>
      <c r="D3" s="253">
        <f>IF('BIFUbC-2019'!D3&gt;0,'Energy use'!D133/'BIFUbC-2019'!D3,1)</f>
        <v>1</v>
      </c>
      <c r="E3" s="253">
        <f>IF('BIFUbC-2019'!E3&gt;0,'Energy use'!E133/'BIFUbC-2019'!E3,1)</f>
        <v>1</v>
      </c>
      <c r="F3" s="253">
        <f>IF('BIFUbC-2019'!F3&gt;0,'Energy use'!F133/'BIFUbC-2019'!F3,1)</f>
        <v>1</v>
      </c>
      <c r="G3" s="253">
        <f>IF('BIFUbC-2019'!G3&gt;0,'Energy use'!G133/'BIFUbC-2019'!G3,1)</f>
        <v>1</v>
      </c>
      <c r="H3" s="253">
        <f>IF('BIFUbC-2019'!H3&gt;0,'Energy use'!H133/'BIFUbC-2019'!H3,1)</f>
        <v>1</v>
      </c>
      <c r="I3" s="253">
        <f>IF('BIFUbC-2019'!I3&gt;0,'Energy use'!I133/'BIFUbC-2019'!I3,1)</f>
        <v>1</v>
      </c>
      <c r="J3" s="254">
        <f>IF('BIFUbC-2019'!J3&gt;0,'Energy use'!J133/'BIFUbC-2019'!J3,1)</f>
        <v>1</v>
      </c>
    </row>
    <row r="4" spans="1:10">
      <c r="A4" s="293" t="s">
        <v>611</v>
      </c>
      <c r="B4" s="255">
        <f>IF('BIFUbC-2019'!B4&gt;0,'Energy use'!B134/'BIFUbC-2019'!B4,1)</f>
        <v>1</v>
      </c>
      <c r="C4" s="291">
        <f>IF('BIFUbC-2019'!C4&gt;0,'Energy use'!C134/'BIFUbC-2019'!C4,1)</f>
        <v>1</v>
      </c>
      <c r="D4" s="291">
        <f>IF('BIFUbC-2019'!D4&gt;0,'Energy use'!D134/'BIFUbC-2019'!D4,1)</f>
        <v>1</v>
      </c>
      <c r="E4" s="291">
        <f>IF('BIFUbC-2019'!E4&gt;0,'Energy use'!E134/'BIFUbC-2019'!E4,1)</f>
        <v>1</v>
      </c>
      <c r="F4" s="291">
        <f>IF('BIFUbC-2019'!F4&gt;0,'Energy use'!F134/'BIFUbC-2019'!F4,1)</f>
        <v>1</v>
      </c>
      <c r="G4" s="291">
        <f>IF('BIFUbC-2019'!G4&gt;0,'Energy use'!G134/'BIFUbC-2019'!G4,1)</f>
        <v>1</v>
      </c>
      <c r="H4" s="291">
        <f>IF('BIFUbC-2019'!H4&gt;0,'Energy use'!H134/'BIFUbC-2019'!H4,1)</f>
        <v>1</v>
      </c>
      <c r="I4" s="291">
        <f>IF('BIFUbC-2019'!I4&gt;0,'Energy use'!I134/'BIFUbC-2019'!I4,1)</f>
        <v>1</v>
      </c>
      <c r="J4" s="256">
        <f>IF('BIFUbC-2019'!J4&gt;0,'Energy use'!J134/'BIFUbC-2019'!J4,1)</f>
        <v>1</v>
      </c>
    </row>
    <row r="5" spans="1:10">
      <c r="A5" s="293" t="s">
        <v>618</v>
      </c>
      <c r="B5" s="255">
        <f>IF('BIFUbC-2019'!B5&gt;0,'Energy use'!B135/'BIFUbC-2019'!B5,1)</f>
        <v>1</v>
      </c>
      <c r="C5" s="291">
        <f>IF('BIFUbC-2019'!C5&gt;0,'Energy use'!C135/'BIFUbC-2019'!C5,1)</f>
        <v>1</v>
      </c>
      <c r="D5" s="291">
        <f>IF('BIFUbC-2019'!D5&gt;0,'Energy use'!D135/'BIFUbC-2019'!D5,1)</f>
        <v>1</v>
      </c>
      <c r="E5" s="291">
        <f>IF('BIFUbC-2019'!E5&gt;0,'Energy use'!E135/'BIFUbC-2019'!E5,1)</f>
        <v>1</v>
      </c>
      <c r="F5" s="291">
        <f>IF('BIFUbC-2019'!F5&gt;0,'Energy use'!F135/'BIFUbC-2019'!F5,1)</f>
        <v>1</v>
      </c>
      <c r="G5" s="291">
        <f>IF('BIFUbC-2019'!G5&gt;0,'Energy use'!G135/'BIFUbC-2019'!G5,1)</f>
        <v>0</v>
      </c>
      <c r="H5" s="291">
        <f>IF('BIFUbC-2019'!H5&gt;0,'Energy use'!H135/'BIFUbC-2019'!H5,1)</f>
        <v>1</v>
      </c>
      <c r="I5" s="291">
        <f>IF('BIFUbC-2019'!I5&gt;0,'Energy use'!I135/'BIFUbC-2019'!I5,1)</f>
        <v>1</v>
      </c>
      <c r="J5" s="256">
        <f>IF('BIFUbC-2019'!J5&gt;0,'Energy use'!J135/'BIFUbC-2019'!J5,1)</f>
        <v>1</v>
      </c>
    </row>
    <row r="6" spans="1:10">
      <c r="A6" s="293" t="s">
        <v>619</v>
      </c>
      <c r="B6" s="255">
        <f>IF('BIFUbC-2019'!B6&gt;0,'Energy use'!B136/'BIFUbC-2019'!B6,1)</f>
        <v>0</v>
      </c>
      <c r="C6" s="291">
        <f>IF('BIFUbC-2019'!C6&gt;0,'Energy use'!C136/'BIFUbC-2019'!C6,1)</f>
        <v>1</v>
      </c>
      <c r="D6" s="291">
        <f>IF('BIFUbC-2019'!D6&gt;0,'Energy use'!D136/'BIFUbC-2019'!D6,1)</f>
        <v>1</v>
      </c>
      <c r="E6" s="291">
        <f>IF('BIFUbC-2019'!E6&gt;0,'Energy use'!E136/'BIFUbC-2019'!E6,1)</f>
        <v>1</v>
      </c>
      <c r="F6" s="291">
        <f>IF('BIFUbC-2019'!F6&gt;0,'Energy use'!F136/'BIFUbC-2019'!F6,1)</f>
        <v>0</v>
      </c>
      <c r="G6" s="291">
        <f>IF('BIFUbC-2019'!G6&gt;0,'Energy use'!G136/'BIFUbC-2019'!G6,1)</f>
        <v>0</v>
      </c>
      <c r="H6" s="291">
        <f>IF('BIFUbC-2019'!H6&gt;0,'Energy use'!H136/'BIFUbC-2019'!H6,1)</f>
        <v>1</v>
      </c>
      <c r="I6" s="291">
        <f>IF('BIFUbC-2019'!I6&gt;0,'Energy use'!I136/'BIFUbC-2019'!I6,1)</f>
        <v>1</v>
      </c>
      <c r="J6" s="256">
        <f>IF('BIFUbC-2019'!J6&gt;0,'Energy use'!J136/'BIFUbC-2019'!J6,1)</f>
        <v>1</v>
      </c>
    </row>
    <row r="7" spans="1:10">
      <c r="A7" s="293" t="s">
        <v>620</v>
      </c>
      <c r="B7" s="255">
        <f>IF('BIFUbC-2019'!B7&gt;0,'Energy use'!B137/'BIFUbC-2019'!B7,1)</f>
        <v>1</v>
      </c>
      <c r="C7" s="291">
        <f>IF('BIFUbC-2019'!C7&gt;0,'Energy use'!C137/'BIFUbC-2019'!C7,1)</f>
        <v>1</v>
      </c>
      <c r="D7" s="291">
        <f>IF('BIFUbC-2019'!D7&gt;0,'Energy use'!D137/'BIFUbC-2019'!D7,1)</f>
        <v>1</v>
      </c>
      <c r="E7" s="291">
        <f>IF('BIFUbC-2019'!E7&gt;0,'Energy use'!E137/'BIFUbC-2019'!E7,1)</f>
        <v>1</v>
      </c>
      <c r="F7" s="291">
        <f>IF('BIFUbC-2019'!F7&gt;0,'Energy use'!F137/'BIFUbC-2019'!F7,1)</f>
        <v>1</v>
      </c>
      <c r="G7" s="291">
        <f>IF('BIFUbC-2019'!G7&gt;0,'Energy use'!G137/'BIFUbC-2019'!G7,1)</f>
        <v>1</v>
      </c>
      <c r="H7" s="291">
        <f>IF('BIFUbC-2019'!H7&gt;0,'Energy use'!H137/'BIFUbC-2019'!H7,1)</f>
        <v>1</v>
      </c>
      <c r="I7" s="291">
        <f>IF('BIFUbC-2019'!I7&gt;0,'Energy use'!I137/'BIFUbC-2019'!I7,1)</f>
        <v>1</v>
      </c>
      <c r="J7" s="256">
        <f>IF('BIFUbC-2019'!J7&gt;0,'Energy use'!J137/'BIFUbC-2019'!J7,1)</f>
        <v>1</v>
      </c>
    </row>
    <row r="8" spans="1:10">
      <c r="A8" s="293" t="s">
        <v>621</v>
      </c>
      <c r="B8" s="255">
        <f>IF('BIFUbC-2019'!B8&gt;0,'Energy use'!B138/'BIFUbC-2019'!B8,1)</f>
        <v>1</v>
      </c>
      <c r="C8" s="291">
        <f>IF('BIFUbC-2019'!C8&gt;0,'Energy use'!C138/'BIFUbC-2019'!C8,1)</f>
        <v>1</v>
      </c>
      <c r="D8" s="291">
        <f>IF('BIFUbC-2019'!D8&gt;0,'Energy use'!D138/'BIFUbC-2019'!D8,1)</f>
        <v>1</v>
      </c>
      <c r="E8" s="291">
        <f>IF('BIFUbC-2019'!E8&gt;0,'Energy use'!E138/'BIFUbC-2019'!E8,1)</f>
        <v>1</v>
      </c>
      <c r="F8" s="291">
        <f>IF('BIFUbC-2019'!F8&gt;0,'Energy use'!F138/'BIFUbC-2019'!F8,1)</f>
        <v>1</v>
      </c>
      <c r="G8" s="291">
        <f>IF('BIFUbC-2019'!G8&gt;0,'Energy use'!G138/'BIFUbC-2019'!G8,1)</f>
        <v>1</v>
      </c>
      <c r="H8" s="291">
        <f>IF('BIFUbC-2019'!H8&gt;0,'Energy use'!H138/'BIFUbC-2019'!H8,1)</f>
        <v>1</v>
      </c>
      <c r="I8" s="291">
        <f>IF('BIFUbC-2019'!I8&gt;0,'Energy use'!I138/'BIFUbC-2019'!I8,1)</f>
        <v>1</v>
      </c>
      <c r="J8" s="256">
        <f>IF('BIFUbC-2019'!J8&gt;0,'Energy use'!J138/'BIFUbC-2019'!J8,1)</f>
        <v>1</v>
      </c>
    </row>
    <row r="9" spans="1:10">
      <c r="A9" s="293" t="s">
        <v>622</v>
      </c>
      <c r="B9" s="255">
        <f>IF('BIFUbC-2019'!B9&gt;0,'Energy use'!B139/'BIFUbC-2019'!B9,1)</f>
        <v>1</v>
      </c>
      <c r="C9" s="291">
        <f>IF('BIFUbC-2019'!C9&gt;0,'Energy use'!C139/'BIFUbC-2019'!C9,1)</f>
        <v>1</v>
      </c>
      <c r="D9" s="291">
        <f>IF('BIFUbC-2019'!D9&gt;0,'Energy use'!D139/'BIFUbC-2019'!D9,1)</f>
        <v>1</v>
      </c>
      <c r="E9" s="291">
        <f>IF('BIFUbC-2019'!E9&gt;0,'Energy use'!E139/'BIFUbC-2019'!E9,1)</f>
        <v>1</v>
      </c>
      <c r="F9" s="291">
        <f>IF('BIFUbC-2019'!F9&gt;0,'Energy use'!F139/'BIFUbC-2019'!F9,1)</f>
        <v>1</v>
      </c>
      <c r="G9" s="291">
        <f>IF('BIFUbC-2019'!G9&gt;0,'Energy use'!G139/'BIFUbC-2019'!G9,1)</f>
        <v>1</v>
      </c>
      <c r="H9" s="291">
        <f>IF('BIFUbC-2019'!H9&gt;0,'Energy use'!H139/'BIFUbC-2019'!H9,1)</f>
        <v>1</v>
      </c>
      <c r="I9" s="291">
        <f>IF('BIFUbC-2019'!I9&gt;0,'Energy use'!I139/'BIFUbC-2019'!I9,1)</f>
        <v>1</v>
      </c>
      <c r="J9" s="256">
        <f>IF('BIFUbC-2019'!J9&gt;0,'Energy use'!J139/'BIFUbC-2019'!J9,1)</f>
        <v>1</v>
      </c>
    </row>
    <row r="10" spans="1:10">
      <c r="A10" s="293" t="s">
        <v>623</v>
      </c>
      <c r="B10" s="255">
        <f>IF('BIFUbC-2019'!B10&gt;0,'Energy use'!B140/'BIFUbC-2019'!B10,1)</f>
        <v>1</v>
      </c>
      <c r="C10" s="291">
        <f>IF('BIFUbC-2019'!C10&gt;0,'Energy use'!C140/'BIFUbC-2019'!C10,1)</f>
        <v>1</v>
      </c>
      <c r="D10" s="291">
        <f>IF('BIFUbC-2019'!D10&gt;0,'Energy use'!D140/'BIFUbC-2019'!D10,1)</f>
        <v>1</v>
      </c>
      <c r="E10" s="291">
        <f>IF('BIFUbC-2019'!E10&gt;0,'Energy use'!E140/'BIFUbC-2019'!E10,1)</f>
        <v>1</v>
      </c>
      <c r="F10" s="291">
        <f>IF('BIFUbC-2019'!F10&gt;0,'Energy use'!F140/'BIFUbC-2019'!F10,1)</f>
        <v>1</v>
      </c>
      <c r="G10" s="291">
        <f>IF('BIFUbC-2019'!G10&gt;0,'Energy use'!G140/'BIFUbC-2019'!G10,1)</f>
        <v>1</v>
      </c>
      <c r="H10" s="291">
        <f>IF('BIFUbC-2019'!H10&gt;0,'Energy use'!H140/'BIFUbC-2019'!H10,1)</f>
        <v>1</v>
      </c>
      <c r="I10" s="291">
        <f>IF('BIFUbC-2019'!I10&gt;0,'Energy use'!I140/'BIFUbC-2019'!I10,1)</f>
        <v>1</v>
      </c>
      <c r="J10" s="256">
        <f>IF('BIFUbC-2019'!J10&gt;0,'Energy use'!J140/'BIFUbC-2019'!J10,1)</f>
        <v>1</v>
      </c>
    </row>
    <row r="11" spans="1:10">
      <c r="A11" s="293" t="s">
        <v>624</v>
      </c>
      <c r="B11" s="255">
        <f>IF('BIFUbC-2019'!B11&gt;0,'Energy use'!B141/'BIFUbC-2019'!B11,1)</f>
        <v>1</v>
      </c>
      <c r="C11" s="291">
        <f>IF('BIFUbC-2019'!C11&gt;0,'Energy use'!C141/'BIFUbC-2019'!C11,1)</f>
        <v>1</v>
      </c>
      <c r="D11" s="291">
        <f>IF('BIFUbC-2019'!D11&gt;0,'Energy use'!D141/'BIFUbC-2019'!D11,1)</f>
        <v>1</v>
      </c>
      <c r="E11" s="291">
        <f>IF('BIFUbC-2019'!E11&gt;0,'Energy use'!E141/'BIFUbC-2019'!E11,1)</f>
        <v>1</v>
      </c>
      <c r="F11" s="291">
        <f>IF('BIFUbC-2019'!F11&gt;0,'Energy use'!F141/'BIFUbC-2019'!F11,1)</f>
        <v>1</v>
      </c>
      <c r="G11" s="291">
        <f>IF('BIFUbC-2019'!G11&gt;0,'Energy use'!G141/'BIFUbC-2019'!G11,1)</f>
        <v>1</v>
      </c>
      <c r="H11" s="291">
        <f>IF('BIFUbC-2019'!H11&gt;0,'Energy use'!H141/'BIFUbC-2019'!H11,1)</f>
        <v>1</v>
      </c>
      <c r="I11" s="291">
        <f>IF('BIFUbC-2019'!I11&gt;0,'Energy use'!I141/'BIFUbC-2019'!I11,1)</f>
        <v>1</v>
      </c>
      <c r="J11" s="256">
        <f>IF('BIFUbC-2019'!J11&gt;0,'Energy use'!J141/'BIFUbC-2019'!J11,1)</f>
        <v>1</v>
      </c>
    </row>
    <row r="12" spans="1:10">
      <c r="A12" s="293" t="s">
        <v>612</v>
      </c>
      <c r="B12" s="255">
        <f>IF('BIFUbC-2019'!B12&gt;0,'Energy use'!B142/'BIFUbC-2019'!B12,1)</f>
        <v>8.149815526067144E-4</v>
      </c>
      <c r="C12" s="291">
        <f>IF('BIFUbC-2019'!C12&gt;0,'Energy use'!C142/'BIFUbC-2019'!C12,1)</f>
        <v>0.46512176686145906</v>
      </c>
      <c r="D12" s="291">
        <f>IF('BIFUbC-2019'!D12&gt;0,'Energy use'!D142/'BIFUbC-2019'!D12,1)</f>
        <v>0.10740713038345487</v>
      </c>
      <c r="E12" s="291">
        <f>IF('BIFUbC-2019'!E12&gt;0,'Energy use'!E142/'BIFUbC-2019'!E12,1)</f>
        <v>7.123000746952512E-4</v>
      </c>
      <c r="F12" s="291">
        <f>IF('BIFUbC-2019'!F12&gt;0,'Energy use'!F142/'BIFUbC-2019'!F12,1)</f>
        <v>0.239636570406772</v>
      </c>
      <c r="G12" s="291">
        <f>IF('BIFUbC-2019'!G12&gt;0,'Energy use'!G142/'BIFUbC-2019'!G12,1)</f>
        <v>0.41782440908005852</v>
      </c>
      <c r="H12" s="291">
        <f>IF('BIFUbC-2019'!H12&gt;0,'Energy use'!H142/'BIFUbC-2019'!H12,1)</f>
        <v>1</v>
      </c>
      <c r="I12" s="291">
        <f>IF('BIFUbC-2019'!I12&gt;0,'Energy use'!I142/'BIFUbC-2019'!I12,1)</f>
        <v>1</v>
      </c>
      <c r="J12" s="256">
        <f>IF('BIFUbC-2019'!J12&gt;0,'Energy use'!J142/'BIFUbC-2019'!J12,1)</f>
        <v>1</v>
      </c>
    </row>
    <row r="13" spans="1:10">
      <c r="A13" s="293" t="s">
        <v>625</v>
      </c>
      <c r="B13" s="255">
        <f>IF('BIFUbC-2019'!B13&gt;0,'Energy use'!B143/'BIFUbC-2019'!B13,1)</f>
        <v>0.46031041277968776</v>
      </c>
      <c r="C13" s="291">
        <f>IF('BIFUbC-2019'!C13&gt;0,'Energy use'!C143/'BIFUbC-2019'!C13,1)</f>
        <v>1.0068158218296274E-2</v>
      </c>
      <c r="D13" s="291">
        <f>IF('BIFUbC-2019'!D13&gt;0,'Energy use'!D143/'BIFUbC-2019'!D13,1)</f>
        <v>0.76245276404524864</v>
      </c>
      <c r="E13" s="291">
        <f>IF('BIFUbC-2019'!E13&gt;0,'Energy use'!E143/'BIFUbC-2019'!E13,1)</f>
        <v>1</v>
      </c>
      <c r="F13" s="291">
        <f>IF('BIFUbC-2019'!F13&gt;0,'Energy use'!F143/'BIFUbC-2019'!F13,1)</f>
        <v>0.61661744237305927</v>
      </c>
      <c r="G13" s="291">
        <f>IF('BIFUbC-2019'!G13&gt;0,'Energy use'!G143/'BIFUbC-2019'!G13,1)</f>
        <v>0.86661969849373388</v>
      </c>
      <c r="H13" s="291">
        <f>IF('BIFUbC-2019'!H13&gt;0,'Energy use'!H143/'BIFUbC-2019'!H13,1)</f>
        <v>1</v>
      </c>
      <c r="I13" s="291">
        <f>IF('BIFUbC-2019'!I13&gt;0,'Energy use'!I143/'BIFUbC-2019'!I13,1)</f>
        <v>1</v>
      </c>
      <c r="J13" s="256">
        <f>IF('BIFUbC-2019'!J13&gt;0,'Energy use'!J143/'BIFUbC-2019'!J13,1)</f>
        <v>1</v>
      </c>
    </row>
    <row r="14" spans="1:10">
      <c r="A14" s="293" t="s">
        <v>626</v>
      </c>
      <c r="B14" s="255">
        <f>IF('BIFUbC-2019'!B14&gt;0,'Energy use'!B144/'BIFUbC-2019'!B14,1)</f>
        <v>1</v>
      </c>
      <c r="C14" s="291">
        <f>IF('BIFUbC-2019'!C14&gt;0,'Energy use'!C144/'BIFUbC-2019'!C14,1)</f>
        <v>1</v>
      </c>
      <c r="D14" s="291">
        <f>IF('BIFUbC-2019'!D14&gt;0,'Energy use'!D144/'BIFUbC-2019'!D14,1)</f>
        <v>1</v>
      </c>
      <c r="E14" s="291">
        <f>IF('BIFUbC-2019'!E14&gt;0,'Energy use'!E144/'BIFUbC-2019'!E14,1)</f>
        <v>1</v>
      </c>
      <c r="F14" s="291">
        <f>IF('BIFUbC-2019'!F14&gt;0,'Energy use'!F144/'BIFUbC-2019'!F14,1)</f>
        <v>1</v>
      </c>
      <c r="G14" s="291">
        <f>IF('BIFUbC-2019'!G14&gt;0,'Energy use'!G144/'BIFUbC-2019'!G14,1)</f>
        <v>1</v>
      </c>
      <c r="H14" s="291">
        <f>IF('BIFUbC-2019'!H14&gt;0,'Energy use'!H144/'BIFUbC-2019'!H14,1)</f>
        <v>1</v>
      </c>
      <c r="I14" s="291">
        <f>IF('BIFUbC-2019'!I14&gt;0,'Energy use'!I144/'BIFUbC-2019'!I14,1)</f>
        <v>1</v>
      </c>
      <c r="J14" s="256">
        <f>IF('BIFUbC-2019'!J14&gt;0,'Energy use'!J144/'BIFUbC-2019'!J14,1)</f>
        <v>1</v>
      </c>
    </row>
    <row r="15" spans="1:10">
      <c r="A15" s="293" t="s">
        <v>627</v>
      </c>
      <c r="B15" s="255">
        <f>IF('BIFUbC-2019'!B15&gt;0,'Energy use'!B145/'BIFUbC-2019'!B15,1)</f>
        <v>1</v>
      </c>
      <c r="C15" s="291">
        <f>IF('BIFUbC-2019'!C15&gt;0,'Energy use'!C145/'BIFUbC-2019'!C15,1)</f>
        <v>1</v>
      </c>
      <c r="D15" s="291">
        <f>IF('BIFUbC-2019'!D15&gt;0,'Energy use'!D145/'BIFUbC-2019'!D15,1)</f>
        <v>1</v>
      </c>
      <c r="E15" s="291">
        <f>IF('BIFUbC-2019'!E15&gt;0,'Energy use'!E145/'BIFUbC-2019'!E15,1)</f>
        <v>1</v>
      </c>
      <c r="F15" s="291">
        <f>IF('BIFUbC-2019'!F15&gt;0,'Energy use'!F145/'BIFUbC-2019'!F15,1)</f>
        <v>1</v>
      </c>
      <c r="G15" s="291">
        <f>IF('BIFUbC-2019'!G15&gt;0,'Energy use'!G145/'BIFUbC-2019'!G15,1)</f>
        <v>1</v>
      </c>
      <c r="H15" s="291">
        <f>IF('BIFUbC-2019'!H15&gt;0,'Energy use'!H145/'BIFUbC-2019'!H15,1)</f>
        <v>1</v>
      </c>
      <c r="I15" s="291">
        <f>IF('BIFUbC-2019'!I15&gt;0,'Energy use'!I145/'BIFUbC-2019'!I15,1)</f>
        <v>1</v>
      </c>
      <c r="J15" s="256">
        <f>IF('BIFUbC-2019'!J15&gt;0,'Energy use'!J145/'BIFUbC-2019'!J15,1)</f>
        <v>1</v>
      </c>
    </row>
    <row r="16" spans="1:10">
      <c r="A16" s="293" t="s">
        <v>628</v>
      </c>
      <c r="B16" s="255">
        <f>IF('BIFUbC-2019'!B16&gt;0,'Energy use'!B146/'BIFUbC-2019'!B16,1)</f>
        <v>0.9468752830707432</v>
      </c>
      <c r="C16" s="291">
        <f>IF('BIFUbC-2019'!C16&gt;0,'Energy use'!C146/'BIFUbC-2019'!C16,1)</f>
        <v>1</v>
      </c>
      <c r="D16" s="291">
        <f>IF('BIFUbC-2019'!D16&gt;0,'Energy use'!D146/'BIFUbC-2019'!D16,1)</f>
        <v>0.49890973299766911</v>
      </c>
      <c r="E16" s="291">
        <f>IF('BIFUbC-2019'!E16&gt;0,'Energy use'!E146/'BIFUbC-2019'!E16,1)</f>
        <v>1</v>
      </c>
      <c r="F16" s="291">
        <f>IF('BIFUbC-2019'!F16&gt;0,'Energy use'!F146/'BIFUbC-2019'!F16,1)</f>
        <v>1</v>
      </c>
      <c r="G16" s="291">
        <f>IF('BIFUbC-2019'!G16&gt;0,'Energy use'!G146/'BIFUbC-2019'!G16,1)</f>
        <v>0.92655730760040778</v>
      </c>
      <c r="H16" s="291">
        <f>IF('BIFUbC-2019'!H16&gt;0,'Energy use'!H146/'BIFUbC-2019'!H16,1)</f>
        <v>1</v>
      </c>
      <c r="I16" s="291">
        <f>IF('BIFUbC-2019'!I16&gt;0,'Energy use'!I146/'BIFUbC-2019'!I16,1)</f>
        <v>1</v>
      </c>
      <c r="J16" s="256">
        <f>IF('BIFUbC-2019'!J16&gt;0,'Energy use'!J146/'BIFUbC-2019'!J16,1)</f>
        <v>1</v>
      </c>
    </row>
    <row r="17" spans="1:10">
      <c r="A17" s="293" t="s">
        <v>629</v>
      </c>
      <c r="B17" s="255">
        <f>IF('BIFUbC-2019'!B17&gt;0,'Energy use'!B147/'BIFUbC-2019'!B17,1)</f>
        <v>0.92412391480472422</v>
      </c>
      <c r="C17" s="291">
        <f>IF('BIFUbC-2019'!C17&gt;0,'Energy use'!C147/'BIFUbC-2019'!C17,1)</f>
        <v>1</v>
      </c>
      <c r="D17" s="291">
        <f>IF('BIFUbC-2019'!D17&gt;0,'Energy use'!D147/'BIFUbC-2019'!D17,1)</f>
        <v>1</v>
      </c>
      <c r="E17" s="291">
        <f>IF('BIFUbC-2019'!E17&gt;0,'Energy use'!E147/'BIFUbC-2019'!E17,1)</f>
        <v>1</v>
      </c>
      <c r="F17" s="291">
        <f>IF('BIFUbC-2019'!F17&gt;0,'Energy use'!F147/'BIFUbC-2019'!F17,1)</f>
        <v>1</v>
      </c>
      <c r="G17" s="291">
        <f>IF('BIFUbC-2019'!G17&gt;0,'Energy use'!G147/'BIFUbC-2019'!G17,1)</f>
        <v>0.9828241880697095</v>
      </c>
      <c r="H17" s="291">
        <f>IF('BIFUbC-2019'!H17&gt;0,'Energy use'!H147/'BIFUbC-2019'!H17,1)</f>
        <v>1</v>
      </c>
      <c r="I17" s="291">
        <f>IF('BIFUbC-2019'!I17&gt;0,'Energy use'!I147/'BIFUbC-2019'!I17,1)</f>
        <v>1</v>
      </c>
      <c r="J17" s="256">
        <f>IF('BIFUbC-2019'!J17&gt;0,'Energy use'!J147/'BIFUbC-2019'!J17,1)</f>
        <v>1</v>
      </c>
    </row>
    <row r="18" spans="1:10">
      <c r="A18" s="293" t="s">
        <v>630</v>
      </c>
      <c r="B18" s="255">
        <f>IF('BIFUbC-2019'!B18&gt;0,'Energy use'!B148/'BIFUbC-2019'!B18,1)</f>
        <v>1</v>
      </c>
      <c r="C18" s="291">
        <f>IF('BIFUbC-2019'!C18&gt;0,'Energy use'!C148/'BIFUbC-2019'!C18,1)</f>
        <v>1</v>
      </c>
      <c r="D18" s="291">
        <f>IF('BIFUbC-2019'!D18&gt;0,'Energy use'!D148/'BIFUbC-2019'!D18,1)</f>
        <v>1</v>
      </c>
      <c r="E18" s="291">
        <f>IF('BIFUbC-2019'!E18&gt;0,'Energy use'!E148/'BIFUbC-2019'!E18,1)</f>
        <v>1</v>
      </c>
      <c r="F18" s="291">
        <f>IF('BIFUbC-2019'!F18&gt;0,'Energy use'!F148/'BIFUbC-2019'!F18,1)</f>
        <v>1</v>
      </c>
      <c r="G18" s="291">
        <f>IF('BIFUbC-2019'!G18&gt;0,'Energy use'!G148/'BIFUbC-2019'!G18,1)</f>
        <v>1</v>
      </c>
      <c r="H18" s="291">
        <f>IF('BIFUbC-2019'!H18&gt;0,'Energy use'!H148/'BIFUbC-2019'!H18,1)</f>
        <v>1</v>
      </c>
      <c r="I18" s="291">
        <f>IF('BIFUbC-2019'!I18&gt;0,'Energy use'!I148/'BIFUbC-2019'!I18,1)</f>
        <v>1</v>
      </c>
      <c r="J18" s="256">
        <f>IF('BIFUbC-2019'!J18&gt;0,'Energy use'!J148/'BIFUbC-2019'!J18,1)</f>
        <v>1</v>
      </c>
    </row>
    <row r="19" spans="1:10">
      <c r="A19" s="293" t="s">
        <v>631</v>
      </c>
      <c r="B19" s="255">
        <f>IF('BIFUbC-2019'!B19&gt;0,'Energy use'!B149/'BIFUbC-2019'!B19,1)</f>
        <v>1</v>
      </c>
      <c r="C19" s="291">
        <f>IF('BIFUbC-2019'!C19&gt;0,'Energy use'!C149/'BIFUbC-2019'!C19,1)</f>
        <v>1</v>
      </c>
      <c r="D19" s="291">
        <f>IF('BIFUbC-2019'!D19&gt;0,'Energy use'!D149/'BIFUbC-2019'!D19,1)</f>
        <v>1</v>
      </c>
      <c r="E19" s="291">
        <f>IF('BIFUbC-2019'!E19&gt;0,'Energy use'!E149/'BIFUbC-2019'!E19,1)</f>
        <v>1</v>
      </c>
      <c r="F19" s="291">
        <f>IF('BIFUbC-2019'!F19&gt;0,'Energy use'!F149/'BIFUbC-2019'!F19,1)</f>
        <v>1</v>
      </c>
      <c r="G19" s="291">
        <f>IF('BIFUbC-2019'!G19&gt;0,'Energy use'!G149/'BIFUbC-2019'!G19,1)</f>
        <v>1</v>
      </c>
      <c r="H19" s="291">
        <f>IF('BIFUbC-2019'!H19&gt;0,'Energy use'!H149/'BIFUbC-2019'!H19,1)</f>
        <v>1</v>
      </c>
      <c r="I19" s="291">
        <f>IF('BIFUbC-2019'!I19&gt;0,'Energy use'!I149/'BIFUbC-2019'!I19,1)</f>
        <v>1</v>
      </c>
      <c r="J19" s="256">
        <f>IF('BIFUbC-2019'!J19&gt;0,'Energy use'!J149/'BIFUbC-2019'!J19,1)</f>
        <v>1</v>
      </c>
    </row>
    <row r="20" spans="1:10">
      <c r="A20" s="293" t="s">
        <v>632</v>
      </c>
      <c r="B20" s="255">
        <f>IF('BIFUbC-2019'!B20&gt;0,'Energy use'!B150/'BIFUbC-2019'!B20,1)</f>
        <v>1</v>
      </c>
      <c r="C20" s="291">
        <f>IF('BIFUbC-2019'!C20&gt;0,'Energy use'!C150/'BIFUbC-2019'!C20,1)</f>
        <v>1</v>
      </c>
      <c r="D20" s="291">
        <f>IF('BIFUbC-2019'!D20&gt;0,'Energy use'!D150/'BIFUbC-2019'!D20,1)</f>
        <v>1</v>
      </c>
      <c r="E20" s="291">
        <f>IF('BIFUbC-2019'!E20&gt;0,'Energy use'!E150/'BIFUbC-2019'!E20,1)</f>
        <v>1</v>
      </c>
      <c r="F20" s="291">
        <f>IF('BIFUbC-2019'!F20&gt;0,'Energy use'!F150/'BIFUbC-2019'!F20,1)</f>
        <v>1</v>
      </c>
      <c r="G20" s="291">
        <f>IF('BIFUbC-2019'!G20&gt;0,'Energy use'!G150/'BIFUbC-2019'!G20,1)</f>
        <v>1</v>
      </c>
      <c r="H20" s="291">
        <f>IF('BIFUbC-2019'!H20&gt;0,'Energy use'!H150/'BIFUbC-2019'!H20,1)</f>
        <v>1</v>
      </c>
      <c r="I20" s="291">
        <f>IF('BIFUbC-2019'!I20&gt;0,'Energy use'!I150/'BIFUbC-2019'!I20,1)</f>
        <v>1</v>
      </c>
      <c r="J20" s="256">
        <f>IF('BIFUbC-2019'!J20&gt;0,'Energy use'!J150/'BIFUbC-2019'!J20,1)</f>
        <v>1</v>
      </c>
    </row>
    <row r="21" spans="1:10">
      <c r="A21" s="293" t="s">
        <v>633</v>
      </c>
      <c r="B21" s="255">
        <f>IF('BIFUbC-2019'!B21&gt;0,'Energy use'!B151/'BIFUbC-2019'!B21,1)</f>
        <v>1</v>
      </c>
      <c r="C21" s="291">
        <f>IF('BIFUbC-2019'!C21&gt;0,'Energy use'!C151/'BIFUbC-2019'!C21,1)</f>
        <v>1</v>
      </c>
      <c r="D21" s="291">
        <f>IF('BIFUbC-2019'!D21&gt;0,'Energy use'!D151/'BIFUbC-2019'!D21,1)</f>
        <v>1</v>
      </c>
      <c r="E21" s="291">
        <f>IF('BIFUbC-2019'!E21&gt;0,'Energy use'!E151/'BIFUbC-2019'!E21,1)</f>
        <v>1</v>
      </c>
      <c r="F21" s="291">
        <f>IF('BIFUbC-2019'!F21&gt;0,'Energy use'!F151/'BIFUbC-2019'!F21,1)</f>
        <v>1</v>
      </c>
      <c r="G21" s="291">
        <f>IF('BIFUbC-2019'!G21&gt;0,'Energy use'!G151/'BIFUbC-2019'!G21,1)</f>
        <v>1</v>
      </c>
      <c r="H21" s="291">
        <f>IF('BIFUbC-2019'!H21&gt;0,'Energy use'!H151/'BIFUbC-2019'!H21,1)</f>
        <v>1</v>
      </c>
      <c r="I21" s="291">
        <f>IF('BIFUbC-2019'!I21&gt;0,'Energy use'!I151/'BIFUbC-2019'!I21,1)</f>
        <v>1</v>
      </c>
      <c r="J21" s="256">
        <f>IF('BIFUbC-2019'!J21&gt;0,'Energy use'!J151/'BIFUbC-2019'!J21,1)</f>
        <v>1</v>
      </c>
    </row>
    <row r="22" spans="1:10">
      <c r="A22" s="293" t="s">
        <v>634</v>
      </c>
      <c r="B22" s="255">
        <f>IF('BIFUbC-2019'!B22&gt;0,'Energy use'!B152/'BIFUbC-2019'!B22,1)</f>
        <v>1</v>
      </c>
      <c r="C22" s="291">
        <f>IF('BIFUbC-2019'!C22&gt;0,'Energy use'!C152/'BIFUbC-2019'!C22,1)</f>
        <v>1</v>
      </c>
      <c r="D22" s="291">
        <f>IF('BIFUbC-2019'!D22&gt;0,'Energy use'!D152/'BIFUbC-2019'!D22,1)</f>
        <v>1</v>
      </c>
      <c r="E22" s="291">
        <f>IF('BIFUbC-2019'!E22&gt;0,'Energy use'!E152/'BIFUbC-2019'!E22,1)</f>
        <v>1</v>
      </c>
      <c r="F22" s="291">
        <f>IF('BIFUbC-2019'!F22&gt;0,'Energy use'!F152/'BIFUbC-2019'!F22,1)</f>
        <v>1</v>
      </c>
      <c r="G22" s="291">
        <f>IF('BIFUbC-2019'!G22&gt;0,'Energy use'!G152/'BIFUbC-2019'!G22,1)</f>
        <v>1</v>
      </c>
      <c r="H22" s="291">
        <f>IF('BIFUbC-2019'!H22&gt;0,'Energy use'!H152/'BIFUbC-2019'!H22,1)</f>
        <v>1</v>
      </c>
      <c r="I22" s="291">
        <f>IF('BIFUbC-2019'!I22&gt;0,'Energy use'!I152/'BIFUbC-2019'!I22,1)</f>
        <v>1</v>
      </c>
      <c r="J22" s="256">
        <f>IF('BIFUbC-2019'!J22&gt;0,'Energy use'!J152/'BIFUbC-2019'!J22,1)</f>
        <v>1</v>
      </c>
    </row>
    <row r="23" spans="1:10">
      <c r="A23" s="293" t="s">
        <v>635</v>
      </c>
      <c r="B23" s="255">
        <f>IF('BIFUbC-2019'!B23&gt;0,'Energy use'!B153/'BIFUbC-2019'!B23,1)</f>
        <v>1</v>
      </c>
      <c r="C23" s="291">
        <f>IF('BIFUbC-2019'!C23&gt;0,'Energy use'!C153/'BIFUbC-2019'!C23,1)</f>
        <v>1</v>
      </c>
      <c r="D23" s="291">
        <f>IF('BIFUbC-2019'!D23&gt;0,'Energy use'!D153/'BIFUbC-2019'!D23,1)</f>
        <v>1</v>
      </c>
      <c r="E23" s="291">
        <f>IF('BIFUbC-2019'!E23&gt;0,'Energy use'!E153/'BIFUbC-2019'!E23,1)</f>
        <v>1</v>
      </c>
      <c r="F23" s="291">
        <f>IF('BIFUbC-2019'!F23&gt;0,'Energy use'!F153/'BIFUbC-2019'!F23,1)</f>
        <v>1</v>
      </c>
      <c r="G23" s="291">
        <f>IF('BIFUbC-2019'!G23&gt;0,'Energy use'!G153/'BIFUbC-2019'!G23,1)</f>
        <v>1</v>
      </c>
      <c r="H23" s="291">
        <f>IF('BIFUbC-2019'!H23&gt;0,'Energy use'!H153/'BIFUbC-2019'!H23,1)</f>
        <v>1</v>
      </c>
      <c r="I23" s="291">
        <f>IF('BIFUbC-2019'!I23&gt;0,'Energy use'!I153/'BIFUbC-2019'!I23,1)</f>
        <v>1</v>
      </c>
      <c r="J23" s="256">
        <f>IF('BIFUbC-2019'!J23&gt;0,'Energy use'!J153/'BIFUbC-2019'!J23,1)</f>
        <v>1</v>
      </c>
    </row>
    <row r="24" spans="1:10">
      <c r="A24" s="293" t="s">
        <v>636</v>
      </c>
      <c r="B24" s="255">
        <f>IF('BIFUbC-2019'!B24&gt;0,'Energy use'!B154/'BIFUbC-2019'!B24,1)</f>
        <v>1</v>
      </c>
      <c r="C24" s="291">
        <f>IF('BIFUbC-2019'!C24&gt;0,'Energy use'!C154/'BIFUbC-2019'!C24,1)</f>
        <v>1</v>
      </c>
      <c r="D24" s="291">
        <f>IF('BIFUbC-2019'!D24&gt;0,'Energy use'!D154/'BIFUbC-2019'!D24,1)</f>
        <v>1</v>
      </c>
      <c r="E24" s="291">
        <f>IF('BIFUbC-2019'!E24&gt;0,'Energy use'!E154/'BIFUbC-2019'!E24,1)</f>
        <v>1</v>
      </c>
      <c r="F24" s="291">
        <f>IF('BIFUbC-2019'!F24&gt;0,'Energy use'!F154/'BIFUbC-2019'!F24,1)</f>
        <v>1</v>
      </c>
      <c r="G24" s="291">
        <f>IF('BIFUbC-2019'!G24&gt;0,'Energy use'!G154/'BIFUbC-2019'!G24,1)</f>
        <v>1</v>
      </c>
      <c r="H24" s="291">
        <f>IF('BIFUbC-2019'!H24&gt;0,'Energy use'!H154/'BIFUbC-2019'!H24,1)</f>
        <v>1</v>
      </c>
      <c r="I24" s="291">
        <f>IF('BIFUbC-2019'!I24&gt;0,'Energy use'!I154/'BIFUbC-2019'!I24,1)</f>
        <v>1</v>
      </c>
      <c r="J24" s="256">
        <f>IF('BIFUbC-2019'!J24&gt;0,'Energy use'!J154/'BIFUbC-2019'!J24,1)</f>
        <v>1</v>
      </c>
    </row>
    <row r="25" spans="1:10">
      <c r="A25" s="293" t="s">
        <v>637</v>
      </c>
      <c r="B25" s="255">
        <f>IF('BIFUbC-2019'!B25&gt;0,'Energy use'!B155/'BIFUbC-2019'!B25,1)</f>
        <v>1</v>
      </c>
      <c r="C25" s="291">
        <f>IF('BIFUbC-2019'!C25&gt;0,'Energy use'!C155/'BIFUbC-2019'!C25,1)</f>
        <v>1</v>
      </c>
      <c r="D25" s="291">
        <f>IF('BIFUbC-2019'!D25&gt;0,'Energy use'!D155/'BIFUbC-2019'!D25,1)</f>
        <v>1</v>
      </c>
      <c r="E25" s="291">
        <f>IF('BIFUbC-2019'!E25&gt;0,'Energy use'!E155/'BIFUbC-2019'!E25,1)</f>
        <v>1</v>
      </c>
      <c r="F25" s="291">
        <f>IF('BIFUbC-2019'!F25&gt;0,'Energy use'!F155/'BIFUbC-2019'!F25,1)</f>
        <v>1</v>
      </c>
      <c r="G25" s="291">
        <f>IF('BIFUbC-2019'!G25&gt;0,'Energy use'!G155/'BIFUbC-2019'!G25,1)</f>
        <v>1</v>
      </c>
      <c r="H25" s="291">
        <f>IF('BIFUbC-2019'!H25&gt;0,'Energy use'!H155/'BIFUbC-2019'!H25,1)</f>
        <v>1</v>
      </c>
      <c r="I25" s="291">
        <f>IF('BIFUbC-2019'!I25&gt;0,'Energy use'!I155/'BIFUbC-2019'!I25,1)</f>
        <v>1</v>
      </c>
      <c r="J25" s="256">
        <f>IF('BIFUbC-2019'!J25&gt;0,'Energy use'!J155/'BIFUbC-2019'!J25,1)</f>
        <v>1</v>
      </c>
    </row>
    <row r="26" spans="1:10">
      <c r="A26" s="293" t="s">
        <v>638</v>
      </c>
      <c r="B26" s="255">
        <f>IF('BIFUbC-2019'!B26&gt;0,'Energy use'!B156/'BIFUbC-2019'!B26,1)</f>
        <v>1</v>
      </c>
      <c r="C26" s="291">
        <f>IF('BIFUbC-2019'!C26&gt;0,'Energy use'!C156/'BIFUbC-2019'!C26,1)</f>
        <v>1</v>
      </c>
      <c r="D26" s="291">
        <f>IF('BIFUbC-2019'!D26&gt;0,'Energy use'!D156/'BIFUbC-2019'!D26,1)</f>
        <v>1</v>
      </c>
      <c r="E26" s="291">
        <f>IF('BIFUbC-2019'!E26&gt;0,'Energy use'!E156/'BIFUbC-2019'!E26,1)</f>
        <v>1</v>
      </c>
      <c r="F26" s="291">
        <f>IF('BIFUbC-2019'!F26&gt;0,'Energy use'!F156/'BIFUbC-2019'!F26,1)</f>
        <v>1</v>
      </c>
      <c r="G26" s="291">
        <f>IF('BIFUbC-2019'!G26&gt;0,'Energy use'!G156/'BIFUbC-2019'!G26,1)</f>
        <v>1</v>
      </c>
      <c r="H26" s="291">
        <f>IF('BIFUbC-2019'!H26&gt;0,'Energy use'!H156/'BIFUbC-2019'!H26,1)</f>
        <v>1</v>
      </c>
      <c r="I26" s="291">
        <f>IF('BIFUbC-2019'!I26&gt;0,'Energy use'!I156/'BIFUbC-2019'!I26,1)</f>
        <v>1</v>
      </c>
      <c r="J26" s="256">
        <f>IF('BIFUbC-2019'!J26&gt;0,'Energy use'!J156/'BIFUbC-2019'!J26,1)</f>
        <v>1</v>
      </c>
    </row>
    <row r="27" spans="1:10">
      <c r="A27" s="293" t="s">
        <v>613</v>
      </c>
      <c r="B27" s="255">
        <f>IF('BIFUbC-2019'!B27&gt;0,'Energy use'!B157/'BIFUbC-2019'!B27,1)</f>
        <v>1</v>
      </c>
      <c r="C27" s="291">
        <f>IF('BIFUbC-2019'!C27&gt;0,'Energy use'!C157/'BIFUbC-2019'!C27,1)</f>
        <v>1</v>
      </c>
      <c r="D27" s="291">
        <f>IF('BIFUbC-2019'!D27&gt;0,'Energy use'!D157/'BIFUbC-2019'!D27,1)</f>
        <v>1</v>
      </c>
      <c r="E27" s="291">
        <f>IF('BIFUbC-2019'!E27&gt;0,'Energy use'!E157/'BIFUbC-2019'!E27,1)</f>
        <v>1</v>
      </c>
      <c r="F27" s="291">
        <f>IF('BIFUbC-2019'!F27&gt;0,'Energy use'!F157/'BIFUbC-2019'!F27,1)</f>
        <v>1</v>
      </c>
      <c r="G27" s="291">
        <f>IF('BIFUbC-2019'!G27&gt;0,'Energy use'!G157/'BIFUbC-2019'!G27,1)</f>
        <v>1</v>
      </c>
      <c r="H27" s="291">
        <f>IF('BIFUbC-2019'!H27&gt;0,'Energy use'!H157/'BIFUbC-2019'!H27,1)</f>
        <v>1</v>
      </c>
      <c r="I27" s="291">
        <f>IF('BIFUbC-2019'!I27&gt;0,'Energy use'!I157/'BIFUbC-2019'!I27,1)</f>
        <v>1</v>
      </c>
      <c r="J27" s="256">
        <f>IF('BIFUbC-2019'!J27&gt;0,'Energy use'!J157/'BIFUbC-2019'!J27,1)</f>
        <v>1</v>
      </c>
    </row>
    <row r="28" spans="1:10">
      <c r="A28" s="292" t="s">
        <v>641</v>
      </c>
      <c r="B28" s="257">
        <f>IF('BIFUbC-2019'!B28&gt;0,'Energy use'!B158/'BIFUbC-2019'!B28,1)</f>
        <v>1</v>
      </c>
      <c r="C28" s="258">
        <f>IF('BIFUbC-2019'!C28&gt;0,'Energy use'!C158/'BIFUbC-2019'!C28,1)</f>
        <v>1</v>
      </c>
      <c r="D28" s="258">
        <f>IF('BIFUbC-2019'!D28&gt;0,'Energy use'!D158/'BIFUbC-2019'!D28,1)</f>
        <v>1</v>
      </c>
      <c r="E28" s="258">
        <f>IF('BIFUbC-2019'!E28&gt;0,'Energy use'!E158/'BIFUbC-2019'!E28,1)</f>
        <v>1</v>
      </c>
      <c r="F28" s="258">
        <f>IF('BIFUbC-2019'!F28&gt;0,'Energy use'!F158/'BIFUbC-2019'!F28,1)</f>
        <v>0.44625407166123776</v>
      </c>
      <c r="G28" s="258">
        <f>IF('BIFUbC-2019'!G28&gt;0,'Energy use'!G158/'BIFUbC-2019'!G28,1)</f>
        <v>1</v>
      </c>
      <c r="H28" s="258">
        <f>IF('BIFUbC-2019'!H28&gt;0,'Energy use'!H158/'BIFUbC-2019'!H28,1)</f>
        <v>1</v>
      </c>
      <c r="I28" s="258">
        <f>IF('BIFUbC-2019'!I28&gt;0,'Energy use'!I158/'BIFUbC-2019'!I28,1)</f>
        <v>1</v>
      </c>
      <c r="J28" s="259">
        <f>IF('BIFUbC-2019'!J28&gt;0,'Energy use'!J158/'BIFUbC-2019'!J28,1)</f>
        <v>1</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BBEF-E9BC-4EF5-A9EF-1B36455F0A49}">
  <dimension ref="A1:AS162"/>
  <sheetViews>
    <sheetView topLeftCell="A130" zoomScaleNormal="100" workbookViewId="0">
      <selection activeCell="H152" sqref="H152"/>
    </sheetView>
  </sheetViews>
  <sheetFormatPr defaultRowHeight="14.25"/>
  <cols>
    <col min="1" max="1" width="28.25" customWidth="1"/>
    <col min="6" max="6" width="12.75" customWidth="1"/>
    <col min="7" max="7" width="13" bestFit="1" customWidth="1"/>
    <col min="8" max="8" width="15.5" customWidth="1"/>
    <col min="9" max="9" width="14.25" customWidth="1"/>
    <col min="14" max="14" width="10.25" bestFit="1" customWidth="1"/>
    <col min="15" max="15" width="19.25" customWidth="1"/>
    <col min="16" max="16" width="18.5" customWidth="1"/>
    <col min="17" max="17" width="19.375" customWidth="1"/>
    <col min="18" max="18" width="22.5" customWidth="1"/>
    <col min="19" max="19" width="13.5" customWidth="1"/>
    <col min="20" max="20" width="20.25" customWidth="1"/>
    <col min="21" max="21" width="17.125" customWidth="1"/>
  </cols>
  <sheetData>
    <row r="1" spans="1:33" ht="98.25">
      <c r="A1" t="s">
        <v>678</v>
      </c>
      <c r="B1" s="107" t="s">
        <v>505</v>
      </c>
      <c r="C1" s="7" t="s">
        <v>66</v>
      </c>
      <c r="D1" s="7" t="s">
        <v>67</v>
      </c>
      <c r="E1" s="7" t="s">
        <v>68</v>
      </c>
      <c r="F1" s="7" t="s">
        <v>69</v>
      </c>
      <c r="G1" s="7" t="s">
        <v>70</v>
      </c>
      <c r="H1" s="7" t="s">
        <v>71</v>
      </c>
      <c r="I1" s="70" t="s">
        <v>72</v>
      </c>
      <c r="J1" s="70" t="s">
        <v>73</v>
      </c>
      <c r="K1" s="144" t="s">
        <v>74</v>
      </c>
      <c r="L1" s="7" t="s">
        <v>75</v>
      </c>
      <c r="M1" s="7" t="s">
        <v>77</v>
      </c>
      <c r="N1" s="7" t="s">
        <v>78</v>
      </c>
      <c r="O1" s="7" t="s">
        <v>79</v>
      </c>
      <c r="P1" s="7" t="s">
        <v>80</v>
      </c>
      <c r="Q1" s="7" t="s">
        <v>81</v>
      </c>
      <c r="R1" s="70" t="s">
        <v>82</v>
      </c>
      <c r="S1" s="70" t="s">
        <v>83</v>
      </c>
      <c r="T1" s="7" t="s">
        <v>84</v>
      </c>
      <c r="U1" s="8" t="s">
        <v>85</v>
      </c>
      <c r="V1" s="7" t="s">
        <v>86</v>
      </c>
      <c r="W1" s="7" t="s">
        <v>87</v>
      </c>
      <c r="X1" s="7" t="s">
        <v>88</v>
      </c>
      <c r="Y1" s="7" t="s">
        <v>89</v>
      </c>
      <c r="Z1" s="7" t="s">
        <v>90</v>
      </c>
      <c r="AA1" s="7" t="s">
        <v>91</v>
      </c>
      <c r="AB1" s="7" t="s">
        <v>92</v>
      </c>
      <c r="AC1" s="7" t="s">
        <v>93</v>
      </c>
      <c r="AD1" s="107" t="s">
        <v>94</v>
      </c>
      <c r="AE1" s="7" t="s">
        <v>95</v>
      </c>
    </row>
    <row r="2" spans="1:33" s="309" customFormat="1" ht="13.15" customHeight="1">
      <c r="A2" s="313" t="s">
        <v>674</v>
      </c>
      <c r="B2" s="309">
        <v>0.3</v>
      </c>
      <c r="N2" s="309">
        <v>13.5</v>
      </c>
      <c r="P2" s="309">
        <v>11</v>
      </c>
      <c r="Q2" s="309">
        <v>1</v>
      </c>
      <c r="X2" s="309">
        <v>0.8</v>
      </c>
      <c r="AA2" s="309">
        <v>0.12</v>
      </c>
      <c r="AC2" s="309">
        <v>40.39</v>
      </c>
      <c r="AD2" s="309">
        <v>6.23</v>
      </c>
      <c r="AF2" s="309">
        <v>99.940000000000012</v>
      </c>
      <c r="AG2" s="309" t="e">
        <f>GETPIVOTDATA("实物消费量",$A$4,"项目","4.1. 农、林、牧、渔业")/2</f>
        <v>#REF!</v>
      </c>
    </row>
    <row r="3" spans="1:33" s="309" customFormat="1">
      <c r="A3" s="313" t="s">
        <v>675</v>
      </c>
      <c r="B3" s="309">
        <v>422.24</v>
      </c>
      <c r="G3" s="309">
        <v>623.9</v>
      </c>
      <c r="H3" s="309">
        <v>21.83</v>
      </c>
      <c r="I3" s="309">
        <v>126.4</v>
      </c>
      <c r="J3" s="309">
        <v>10.89</v>
      </c>
      <c r="L3" s="309">
        <v>74.209999999999994</v>
      </c>
      <c r="M3" s="309">
        <v>2.66</v>
      </c>
      <c r="N3" s="309">
        <v>11.95</v>
      </c>
      <c r="O3" s="309">
        <v>0.88</v>
      </c>
      <c r="P3" s="309">
        <v>25.65</v>
      </c>
      <c r="Q3" s="309">
        <v>3.2</v>
      </c>
      <c r="R3" s="309">
        <v>494.31</v>
      </c>
      <c r="S3" s="309">
        <v>6.25</v>
      </c>
      <c r="T3" s="309">
        <v>7.59</v>
      </c>
      <c r="U3" s="309">
        <v>1.18</v>
      </c>
      <c r="V3" s="309">
        <v>22.96</v>
      </c>
      <c r="W3" s="309">
        <v>3</v>
      </c>
      <c r="X3" s="309">
        <v>62.5</v>
      </c>
      <c r="Y3" s="309">
        <v>146.41999999999999</v>
      </c>
      <c r="Z3" s="309">
        <v>214.77</v>
      </c>
      <c r="AA3" s="309">
        <v>22.16</v>
      </c>
      <c r="AB3" s="309">
        <v>3.77</v>
      </c>
      <c r="AC3" s="309">
        <v>9449.5400000000009</v>
      </c>
      <c r="AD3" s="309">
        <v>707.17</v>
      </c>
      <c r="AE3" s="309">
        <v>59.44</v>
      </c>
      <c r="AF3" s="309">
        <v>13950.43</v>
      </c>
    </row>
    <row r="4" spans="1:33" s="309" customFormat="1">
      <c r="A4" s="313" t="s">
        <v>676</v>
      </c>
      <c r="B4" s="309">
        <v>182.57</v>
      </c>
      <c r="L4" s="309">
        <v>21.62</v>
      </c>
      <c r="N4" s="309">
        <v>0.03</v>
      </c>
      <c r="O4" s="309">
        <v>0.31</v>
      </c>
      <c r="P4" s="309">
        <v>0.02</v>
      </c>
      <c r="R4" s="309">
        <v>489.64</v>
      </c>
      <c r="S4" s="309">
        <v>0.87</v>
      </c>
      <c r="T4" s="309">
        <v>0.47</v>
      </c>
      <c r="U4" s="309">
        <v>0.77</v>
      </c>
      <c r="V4" s="309">
        <v>15</v>
      </c>
      <c r="W4" s="309">
        <v>0.04</v>
      </c>
      <c r="X4" s="309">
        <v>50.07</v>
      </c>
      <c r="Y4" s="309">
        <v>20.09</v>
      </c>
      <c r="Z4" s="309">
        <v>118.64</v>
      </c>
      <c r="AA4" s="309">
        <v>3.3</v>
      </c>
      <c r="AF4" s="309">
        <v>1781.9599999999998</v>
      </c>
    </row>
    <row r="5" spans="1:33" s="309" customFormat="1">
      <c r="A5" s="313" t="s">
        <v>677</v>
      </c>
      <c r="B5" s="309">
        <v>1.2</v>
      </c>
      <c r="N5" s="309">
        <v>25.04</v>
      </c>
      <c r="P5" s="309">
        <v>28.05</v>
      </c>
      <c r="Q5" s="309">
        <v>10.69</v>
      </c>
      <c r="V5" s="309">
        <v>18</v>
      </c>
      <c r="X5" s="309">
        <v>3.3</v>
      </c>
      <c r="AA5" s="309">
        <v>0.11</v>
      </c>
      <c r="AC5" s="309">
        <v>6.46</v>
      </c>
      <c r="AD5" s="309">
        <v>49.35</v>
      </c>
      <c r="AF5" s="309">
        <v>228.48000000000005</v>
      </c>
    </row>
    <row r="6" spans="1:33">
      <c r="A6" s="1"/>
    </row>
    <row r="7" spans="1:33" ht="98.25">
      <c r="A7" t="s">
        <v>679</v>
      </c>
      <c r="B7" s="107" t="s">
        <v>505</v>
      </c>
      <c r="C7" s="7" t="s">
        <v>66</v>
      </c>
      <c r="D7" s="7" t="s">
        <v>67</v>
      </c>
      <c r="E7" s="7" t="s">
        <v>68</v>
      </c>
      <c r="F7" s="7" t="s">
        <v>69</v>
      </c>
      <c r="G7" s="7" t="s">
        <v>70</v>
      </c>
      <c r="H7" s="7" t="s">
        <v>71</v>
      </c>
      <c r="I7" s="70" t="s">
        <v>72</v>
      </c>
      <c r="J7" s="70" t="s">
        <v>73</v>
      </c>
      <c r="K7" s="144" t="s">
        <v>74</v>
      </c>
      <c r="L7" s="7" t="s">
        <v>75</v>
      </c>
      <c r="M7" s="7" t="s">
        <v>77</v>
      </c>
      <c r="N7" s="7" t="s">
        <v>78</v>
      </c>
      <c r="O7" s="7" t="s">
        <v>79</v>
      </c>
      <c r="P7" s="7" t="s">
        <v>80</v>
      </c>
      <c r="Q7" s="7" t="s">
        <v>81</v>
      </c>
      <c r="R7" s="70" t="s">
        <v>82</v>
      </c>
      <c r="S7" s="70" t="s">
        <v>83</v>
      </c>
      <c r="T7" s="7" t="s">
        <v>84</v>
      </c>
      <c r="U7" s="8" t="s">
        <v>85</v>
      </c>
      <c r="V7" s="7" t="s">
        <v>86</v>
      </c>
      <c r="W7" s="7" t="s">
        <v>87</v>
      </c>
      <c r="X7" s="7" t="s">
        <v>88</v>
      </c>
      <c r="Y7" s="7" t="s">
        <v>89</v>
      </c>
      <c r="Z7" s="7" t="s">
        <v>90</v>
      </c>
      <c r="AA7" s="7" t="s">
        <v>91</v>
      </c>
      <c r="AB7" s="7" t="s">
        <v>92</v>
      </c>
      <c r="AC7" s="7" t="s">
        <v>93</v>
      </c>
      <c r="AD7" s="107" t="s">
        <v>94</v>
      </c>
      <c r="AE7" s="7" t="s">
        <v>95</v>
      </c>
    </row>
    <row r="8" spans="1:33" s="309" customFormat="1" ht="13.15" customHeight="1">
      <c r="A8" s="313" t="s">
        <v>674</v>
      </c>
      <c r="B8" s="309">
        <v>0.3</v>
      </c>
      <c r="N8" s="309">
        <v>14.2</v>
      </c>
      <c r="P8" s="309">
        <v>12</v>
      </c>
      <c r="Q8" s="309">
        <v>1.2</v>
      </c>
      <c r="X8" s="309">
        <v>0.6</v>
      </c>
      <c r="AA8" s="309">
        <v>0.12</v>
      </c>
      <c r="AD8" s="309">
        <v>5.94</v>
      </c>
      <c r="AF8" s="309">
        <v>62.66</v>
      </c>
      <c r="AG8" s="309" t="e">
        <f>GETPIVOTDATA("实物消费量",$A$4,"项目","4.1. 农、林、牧、渔业")/2</f>
        <v>#REF!</v>
      </c>
    </row>
    <row r="9" spans="1:33" s="309" customFormat="1">
      <c r="A9" s="313" t="s">
        <v>675</v>
      </c>
      <c r="B9" s="309">
        <v>510.16</v>
      </c>
      <c r="G9" s="309">
        <v>621.82000000000005</v>
      </c>
      <c r="H9" s="309">
        <v>22.95</v>
      </c>
      <c r="I9" s="309">
        <v>129.01</v>
      </c>
      <c r="J9" s="309">
        <v>11.52</v>
      </c>
      <c r="L9" s="309">
        <v>74.290000000000006</v>
      </c>
      <c r="M9" s="309">
        <v>1.85</v>
      </c>
      <c r="N9" s="309">
        <v>16.53</v>
      </c>
      <c r="O9" s="309">
        <v>0.52</v>
      </c>
      <c r="P9" s="309">
        <v>30.38</v>
      </c>
      <c r="Q9" s="309">
        <v>5.31</v>
      </c>
      <c r="R9" s="309">
        <v>507.23</v>
      </c>
      <c r="S9" s="309">
        <v>6.87</v>
      </c>
      <c r="T9" s="309">
        <v>6.58</v>
      </c>
      <c r="U9" s="309">
        <v>1.1399999999999999</v>
      </c>
      <c r="V9" s="309">
        <v>26.1</v>
      </c>
      <c r="W9" s="309">
        <v>5.09</v>
      </c>
      <c r="X9" s="309">
        <v>58.23</v>
      </c>
      <c r="Y9" s="309">
        <v>155.22999999999999</v>
      </c>
      <c r="Z9" s="309">
        <v>219.53</v>
      </c>
      <c r="AA9" s="309">
        <v>34.92</v>
      </c>
      <c r="AB9" s="309">
        <v>3.75</v>
      </c>
      <c r="AC9" s="309">
        <v>9544.06</v>
      </c>
      <c r="AD9" s="309">
        <v>715.35</v>
      </c>
      <c r="AE9" s="309">
        <v>0.89</v>
      </c>
      <c r="AF9" s="309">
        <v>14260.06</v>
      </c>
    </row>
    <row r="10" spans="1:33" s="309" customFormat="1">
      <c r="A10" s="313" t="s">
        <v>676</v>
      </c>
      <c r="B10" s="309">
        <v>202.82</v>
      </c>
      <c r="L10" s="309">
        <v>24.64</v>
      </c>
      <c r="N10" s="309">
        <v>0.05</v>
      </c>
      <c r="O10" s="309">
        <v>0.26</v>
      </c>
      <c r="P10" s="309">
        <v>0.04</v>
      </c>
      <c r="R10" s="309">
        <v>499.67</v>
      </c>
      <c r="S10" s="309">
        <v>1.17</v>
      </c>
      <c r="T10" s="309">
        <v>0.38</v>
      </c>
      <c r="U10" s="309">
        <v>0.78</v>
      </c>
      <c r="V10" s="309">
        <v>21</v>
      </c>
      <c r="W10" s="309">
        <v>0.04</v>
      </c>
      <c r="X10" s="309">
        <v>48.89</v>
      </c>
      <c r="Y10" s="309">
        <v>18.559999999999999</v>
      </c>
      <c r="Z10" s="309">
        <v>118.64</v>
      </c>
      <c r="AA10" s="309">
        <v>3.82</v>
      </c>
      <c r="AF10" s="309">
        <v>1853.0600000000002</v>
      </c>
    </row>
    <row r="11" spans="1:33" s="309" customFormat="1">
      <c r="A11" s="313" t="s">
        <v>677</v>
      </c>
      <c r="B11" s="309">
        <v>1.49</v>
      </c>
      <c r="N11" s="309">
        <v>26.04</v>
      </c>
      <c r="P11" s="309">
        <v>26.5</v>
      </c>
      <c r="Q11" s="309">
        <v>6.85</v>
      </c>
      <c r="V11" s="309">
        <v>17</v>
      </c>
      <c r="X11" s="309">
        <v>3.3</v>
      </c>
      <c r="AA11" s="309">
        <v>0.11</v>
      </c>
      <c r="AC11" s="309">
        <v>5.4</v>
      </c>
      <c r="AD11" s="309">
        <v>47</v>
      </c>
      <c r="AF11" s="309">
        <v>214.87000000000003</v>
      </c>
    </row>
    <row r="12" spans="1:33">
      <c r="A12" s="1"/>
    </row>
    <row r="13" spans="1:33" ht="98.25">
      <c r="A13" t="s">
        <v>699</v>
      </c>
      <c r="B13" s="107" t="s">
        <v>505</v>
      </c>
      <c r="C13" s="7" t="s">
        <v>66</v>
      </c>
      <c r="D13" s="7" t="s">
        <v>67</v>
      </c>
      <c r="E13" s="7" t="s">
        <v>68</v>
      </c>
      <c r="F13" s="7" t="s">
        <v>69</v>
      </c>
      <c r="G13" s="7" t="s">
        <v>70</v>
      </c>
      <c r="H13" s="7" t="s">
        <v>71</v>
      </c>
      <c r="I13" s="70" t="s">
        <v>72</v>
      </c>
      <c r="J13" s="70" t="s">
        <v>73</v>
      </c>
      <c r="K13" s="144" t="s">
        <v>74</v>
      </c>
      <c r="L13" s="7" t="s">
        <v>75</v>
      </c>
      <c r="M13" s="7" t="s">
        <v>77</v>
      </c>
      <c r="N13" s="7" t="s">
        <v>78</v>
      </c>
      <c r="O13" s="7" t="s">
        <v>79</v>
      </c>
      <c r="P13" s="7" t="s">
        <v>80</v>
      </c>
      <c r="Q13" s="7" t="s">
        <v>81</v>
      </c>
      <c r="R13" s="70" t="s">
        <v>82</v>
      </c>
      <c r="S13" s="70" t="s">
        <v>83</v>
      </c>
      <c r="T13" s="7" t="s">
        <v>84</v>
      </c>
      <c r="U13" s="8" t="s">
        <v>85</v>
      </c>
      <c r="V13" s="7" t="s">
        <v>86</v>
      </c>
      <c r="W13" s="7" t="s">
        <v>87</v>
      </c>
      <c r="X13" s="7" t="s">
        <v>88</v>
      </c>
      <c r="Y13" s="7" t="s">
        <v>89</v>
      </c>
      <c r="Z13" s="7" t="s">
        <v>90</v>
      </c>
      <c r="AA13" s="7" t="s">
        <v>91</v>
      </c>
      <c r="AB13" s="7" t="s">
        <v>92</v>
      </c>
      <c r="AC13" s="7" t="s">
        <v>93</v>
      </c>
      <c r="AD13" s="107" t="s">
        <v>94</v>
      </c>
      <c r="AE13" s="7" t="s">
        <v>95</v>
      </c>
    </row>
    <row r="14" spans="1:33" s="309" customFormat="1" ht="13.15" customHeight="1">
      <c r="A14" s="313" t="s">
        <v>674</v>
      </c>
      <c r="B14" s="309">
        <v>0.34</v>
      </c>
      <c r="N14" s="309">
        <v>14.97</v>
      </c>
      <c r="P14" s="309">
        <v>11.5</v>
      </c>
      <c r="Q14" s="309">
        <v>1.61</v>
      </c>
      <c r="X14" s="309">
        <v>0.54</v>
      </c>
      <c r="AA14" s="309">
        <v>0.1</v>
      </c>
      <c r="AD14" s="309">
        <v>6.37</v>
      </c>
      <c r="AF14" s="309">
        <v>64.39</v>
      </c>
      <c r="AG14" s="309" t="e">
        <f>GETPIVOTDATA("实物消费量",$A$4,"项目","4.1. 农、林、牧、渔业")/2</f>
        <v>#REF!</v>
      </c>
    </row>
    <row r="15" spans="1:33" s="309" customFormat="1">
      <c r="A15" s="313" t="s">
        <v>675</v>
      </c>
      <c r="B15" s="309">
        <v>484.97</v>
      </c>
      <c r="G15" s="309">
        <v>607.79</v>
      </c>
      <c r="H15" s="309">
        <v>22.1</v>
      </c>
      <c r="I15" s="309">
        <v>127.78</v>
      </c>
      <c r="J15" s="309">
        <v>11.82</v>
      </c>
      <c r="L15" s="309">
        <v>78.73</v>
      </c>
      <c r="M15" s="309">
        <v>3.01</v>
      </c>
      <c r="N15" s="309">
        <v>15.06</v>
      </c>
      <c r="O15" s="309">
        <v>0.54</v>
      </c>
      <c r="P15" s="309">
        <v>32.6</v>
      </c>
      <c r="Q15" s="309">
        <v>4.59</v>
      </c>
      <c r="R15" s="309">
        <v>403.06</v>
      </c>
      <c r="S15" s="309">
        <v>6.94</v>
      </c>
      <c r="T15" s="309">
        <v>6.85</v>
      </c>
      <c r="U15" s="309">
        <v>1.2</v>
      </c>
      <c r="V15" s="309">
        <v>35.29</v>
      </c>
      <c r="W15" s="309">
        <v>5.0599999999999996</v>
      </c>
      <c r="X15" s="309">
        <v>67.150000000000006</v>
      </c>
      <c r="Y15" s="309">
        <v>133.96</v>
      </c>
      <c r="Z15" s="309">
        <v>207.63</v>
      </c>
      <c r="AA15" s="309">
        <v>34.11</v>
      </c>
      <c r="AB15" s="309">
        <v>4.2</v>
      </c>
      <c r="AC15" s="309">
        <v>9075.6</v>
      </c>
      <c r="AD15" s="309">
        <v>704.94</v>
      </c>
      <c r="AE15" s="309">
        <v>1.44</v>
      </c>
      <c r="AF15" s="309">
        <v>13484.330000000002</v>
      </c>
    </row>
    <row r="16" spans="1:33" s="309" customFormat="1">
      <c r="A16" s="313" t="s">
        <v>676</v>
      </c>
      <c r="B16" s="309">
        <v>205.33</v>
      </c>
      <c r="L16" s="309">
        <v>23.92</v>
      </c>
      <c r="N16" s="309">
        <v>0.08</v>
      </c>
      <c r="O16" s="309">
        <v>0.22</v>
      </c>
      <c r="P16" s="309">
        <v>0.06</v>
      </c>
      <c r="R16" s="309">
        <v>397.02</v>
      </c>
      <c r="S16" s="309">
        <v>1.1100000000000001</v>
      </c>
      <c r="T16" s="309">
        <v>0.26</v>
      </c>
      <c r="U16" s="309">
        <v>1.05</v>
      </c>
      <c r="V16" s="309">
        <v>21.29</v>
      </c>
      <c r="W16" s="309">
        <v>0.06</v>
      </c>
      <c r="X16" s="309">
        <v>44.57</v>
      </c>
      <c r="Y16" s="309">
        <v>15.05</v>
      </c>
      <c r="Z16" s="309">
        <v>109.32</v>
      </c>
      <c r="AA16" s="309">
        <v>7.33</v>
      </c>
      <c r="AF16" s="309">
        <v>1622.0899999999995</v>
      </c>
    </row>
    <row r="17" spans="1:33" s="309" customFormat="1">
      <c r="A17" s="313" t="s">
        <v>677</v>
      </c>
      <c r="B17" s="309">
        <v>1.35</v>
      </c>
      <c r="N17" s="309">
        <v>26.74</v>
      </c>
      <c r="P17" s="309">
        <v>25.97</v>
      </c>
      <c r="Q17" s="309">
        <v>4.5599999999999996</v>
      </c>
      <c r="V17" s="309">
        <v>16</v>
      </c>
      <c r="X17" s="309">
        <v>3.28</v>
      </c>
      <c r="AA17" s="309">
        <v>0.1</v>
      </c>
      <c r="AC17" s="309">
        <v>3.62</v>
      </c>
      <c r="AD17" s="309">
        <v>43.68</v>
      </c>
      <c r="AF17" s="309">
        <v>203.2</v>
      </c>
    </row>
    <row r="18" spans="1:33">
      <c r="A18" s="1"/>
    </row>
    <row r="19" spans="1:33" ht="98.25">
      <c r="A19" t="s">
        <v>700</v>
      </c>
      <c r="B19" s="107" t="s">
        <v>505</v>
      </c>
      <c r="C19" s="7" t="s">
        <v>66</v>
      </c>
      <c r="D19" s="7" t="s">
        <v>67</v>
      </c>
      <c r="E19" s="7" t="s">
        <v>68</v>
      </c>
      <c r="F19" s="7" t="s">
        <v>69</v>
      </c>
      <c r="G19" s="7" t="s">
        <v>70</v>
      </c>
      <c r="H19" s="7" t="s">
        <v>71</v>
      </c>
      <c r="I19" s="70" t="s">
        <v>72</v>
      </c>
      <c r="J19" s="70" t="s">
        <v>73</v>
      </c>
      <c r="K19" s="144" t="s">
        <v>74</v>
      </c>
      <c r="L19" s="7" t="s">
        <v>75</v>
      </c>
      <c r="M19" s="7" t="s">
        <v>77</v>
      </c>
      <c r="N19" s="7" t="s">
        <v>78</v>
      </c>
      <c r="O19" s="7" t="s">
        <v>79</v>
      </c>
      <c r="P19" s="7" t="s">
        <v>80</v>
      </c>
      <c r="Q19" s="7" t="s">
        <v>81</v>
      </c>
      <c r="R19" s="70" t="s">
        <v>82</v>
      </c>
      <c r="S19" s="70" t="s">
        <v>83</v>
      </c>
      <c r="T19" s="7" t="s">
        <v>84</v>
      </c>
      <c r="U19" s="8" t="s">
        <v>85</v>
      </c>
      <c r="V19" s="7" t="s">
        <v>86</v>
      </c>
      <c r="W19" s="7" t="s">
        <v>87</v>
      </c>
      <c r="X19" s="7" t="s">
        <v>88</v>
      </c>
      <c r="Y19" s="7" t="s">
        <v>89</v>
      </c>
      <c r="Z19" s="7" t="s">
        <v>90</v>
      </c>
      <c r="AA19" s="7" t="s">
        <v>91</v>
      </c>
      <c r="AB19" s="7" t="s">
        <v>92</v>
      </c>
      <c r="AC19" s="7" t="s">
        <v>93</v>
      </c>
      <c r="AD19" s="107" t="s">
        <v>94</v>
      </c>
      <c r="AE19" s="7" t="s">
        <v>95</v>
      </c>
    </row>
    <row r="20" spans="1:33" s="309" customFormat="1" ht="13.15" customHeight="1">
      <c r="A20" s="313" t="s">
        <v>674</v>
      </c>
      <c r="B20" s="309">
        <v>0.34</v>
      </c>
      <c r="N20" s="309">
        <v>14.97</v>
      </c>
      <c r="P20" s="309">
        <v>11.5</v>
      </c>
      <c r="Q20" s="309">
        <v>1.61</v>
      </c>
      <c r="X20" s="309">
        <v>0.54</v>
      </c>
      <c r="AA20" s="309">
        <v>0.1</v>
      </c>
      <c r="AC20" s="309">
        <v>12.43</v>
      </c>
      <c r="AD20" s="309">
        <v>7.09</v>
      </c>
      <c r="AF20" s="309">
        <v>77.540000000000006</v>
      </c>
      <c r="AG20" s="309" t="e">
        <f>GETPIVOTDATA("实物消费量",$A$4,"项目","4.1. 农、林、牧、渔业")/2</f>
        <v>#REF!</v>
      </c>
    </row>
    <row r="21" spans="1:33" s="309" customFormat="1">
      <c r="A21" s="313" t="s">
        <v>675</v>
      </c>
      <c r="B21" s="309">
        <v>468.97</v>
      </c>
      <c r="G21" s="309">
        <v>571.62</v>
      </c>
      <c r="H21" s="309">
        <v>22.87</v>
      </c>
      <c r="I21" s="309">
        <v>129.91</v>
      </c>
      <c r="J21" s="309">
        <v>11.03</v>
      </c>
      <c r="L21" s="309">
        <v>73.680000000000007</v>
      </c>
      <c r="M21" s="309">
        <v>3.28</v>
      </c>
      <c r="N21" s="309">
        <v>25.08</v>
      </c>
      <c r="O21" s="309">
        <v>0.68</v>
      </c>
      <c r="P21" s="309">
        <v>40.58</v>
      </c>
      <c r="Q21" s="309">
        <v>7.9</v>
      </c>
      <c r="R21" s="309">
        <v>491.37</v>
      </c>
      <c r="S21" s="309">
        <v>7.49</v>
      </c>
      <c r="T21" s="309">
        <v>7.23</v>
      </c>
      <c r="U21" s="309">
        <v>1.18</v>
      </c>
      <c r="V21" s="309">
        <v>16.79</v>
      </c>
      <c r="W21" s="309">
        <v>84.5</v>
      </c>
      <c r="X21" s="309">
        <v>63.14</v>
      </c>
      <c r="Y21" s="309">
        <v>133.83000000000001</v>
      </c>
      <c r="Z21" s="309">
        <v>262.98</v>
      </c>
      <c r="AA21" s="309">
        <v>31.53</v>
      </c>
      <c r="AB21" s="309">
        <v>4.57</v>
      </c>
      <c r="AC21" s="309">
        <v>9730.99</v>
      </c>
      <c r="AD21" s="309">
        <v>716.29</v>
      </c>
      <c r="AE21" s="309">
        <v>2.0499999999999998</v>
      </c>
      <c r="AF21" s="309">
        <v>14524.539999999997</v>
      </c>
    </row>
    <row r="22" spans="1:33" s="309" customFormat="1">
      <c r="A22" s="313" t="s">
        <v>676</v>
      </c>
      <c r="B22" s="309">
        <v>202.54</v>
      </c>
      <c r="L22" s="309">
        <v>23.06</v>
      </c>
      <c r="N22" s="309">
        <v>7.0000000000000007E-2</v>
      </c>
      <c r="O22" s="309">
        <v>0.27</v>
      </c>
      <c r="R22" s="309">
        <v>478.63</v>
      </c>
      <c r="S22" s="309">
        <v>1.5</v>
      </c>
      <c r="T22" s="309">
        <v>0.18</v>
      </c>
      <c r="U22" s="309">
        <v>0.87</v>
      </c>
      <c r="V22" s="309">
        <v>16.79</v>
      </c>
      <c r="X22" s="309">
        <v>47.51</v>
      </c>
      <c r="Y22" s="309">
        <v>16.04</v>
      </c>
      <c r="Z22" s="309">
        <v>107.77</v>
      </c>
      <c r="AA22" s="309">
        <v>7.08</v>
      </c>
      <c r="AF22" s="309">
        <v>1774.4799999999996</v>
      </c>
    </row>
    <row r="23" spans="1:33" s="309" customFormat="1">
      <c r="A23" s="313" t="s">
        <v>677</v>
      </c>
      <c r="B23" s="309">
        <v>1.55</v>
      </c>
      <c r="N23" s="309">
        <v>27.09</v>
      </c>
      <c r="P23" s="309">
        <v>26.55</v>
      </c>
      <c r="Q23" s="309">
        <v>4.75</v>
      </c>
      <c r="V23" s="309">
        <v>15</v>
      </c>
      <c r="X23" s="309">
        <v>3.21</v>
      </c>
      <c r="AA23" s="309">
        <v>0.11</v>
      </c>
      <c r="AC23" s="309">
        <v>3.44</v>
      </c>
      <c r="AD23" s="309">
        <v>44.31</v>
      </c>
      <c r="AF23" s="309">
        <v>204.16000000000003</v>
      </c>
    </row>
    <row r="24" spans="1:33">
      <c r="A24" s="1"/>
    </row>
    <row r="25" spans="1:33" ht="98.25">
      <c r="A25" t="s">
        <v>701</v>
      </c>
      <c r="B25" s="107" t="s">
        <v>505</v>
      </c>
      <c r="C25" s="7" t="s">
        <v>66</v>
      </c>
      <c r="D25" s="7" t="s">
        <v>67</v>
      </c>
      <c r="E25" s="7" t="s">
        <v>68</v>
      </c>
      <c r="F25" s="7" t="s">
        <v>69</v>
      </c>
      <c r="G25" s="7" t="s">
        <v>70</v>
      </c>
      <c r="H25" s="7" t="s">
        <v>71</v>
      </c>
      <c r="I25" s="70" t="s">
        <v>72</v>
      </c>
      <c r="J25" s="70" t="s">
        <v>73</v>
      </c>
      <c r="K25" s="144" t="s">
        <v>74</v>
      </c>
      <c r="L25" s="7" t="s">
        <v>75</v>
      </c>
      <c r="M25" s="7" t="s">
        <v>77</v>
      </c>
      <c r="N25" s="7" t="s">
        <v>78</v>
      </c>
      <c r="O25" s="7" t="s">
        <v>79</v>
      </c>
      <c r="P25" s="7" t="s">
        <v>80</v>
      </c>
      <c r="Q25" s="7" t="s">
        <v>81</v>
      </c>
      <c r="R25" s="70" t="s">
        <v>82</v>
      </c>
      <c r="S25" s="70" t="s">
        <v>83</v>
      </c>
      <c r="T25" s="7" t="s">
        <v>84</v>
      </c>
      <c r="U25" s="8" t="s">
        <v>85</v>
      </c>
      <c r="V25" s="7" t="s">
        <v>86</v>
      </c>
      <c r="W25" s="7" t="s">
        <v>87</v>
      </c>
      <c r="X25" s="7" t="s">
        <v>88</v>
      </c>
      <c r="Y25" s="7" t="s">
        <v>89</v>
      </c>
      <c r="Z25" s="7" t="s">
        <v>90</v>
      </c>
      <c r="AA25" s="7" t="s">
        <v>91</v>
      </c>
      <c r="AB25" s="7" t="s">
        <v>92</v>
      </c>
      <c r="AC25" s="7" t="s">
        <v>93</v>
      </c>
      <c r="AD25" s="107" t="s">
        <v>94</v>
      </c>
      <c r="AE25" s="7" t="s">
        <v>95</v>
      </c>
    </row>
    <row r="26" spans="1:33" s="309" customFormat="1" ht="13.15" customHeight="1">
      <c r="A26" s="313" t="s">
        <v>674</v>
      </c>
      <c r="B26" s="309">
        <v>1</v>
      </c>
      <c r="N26" s="309">
        <v>17.579999999999998</v>
      </c>
      <c r="P26" s="309">
        <v>14.1</v>
      </c>
      <c r="X26" s="309">
        <v>0.42</v>
      </c>
      <c r="AA26" s="309">
        <v>0.1</v>
      </c>
      <c r="AC26" s="309">
        <v>12.79</v>
      </c>
      <c r="AD26" s="309">
        <v>7.47</v>
      </c>
      <c r="AF26" s="309">
        <v>86.56</v>
      </c>
      <c r="AG26" s="309" t="e">
        <f>GETPIVOTDATA("实物消费量",$A$4,"项目","4.1. 农、林、牧、渔业")/2</f>
        <v>#REF!</v>
      </c>
    </row>
    <row r="27" spans="1:33" s="309" customFormat="1">
      <c r="A27" s="313" t="s">
        <v>675</v>
      </c>
      <c r="B27" s="309">
        <v>635.79</v>
      </c>
      <c r="E27" s="309">
        <v>10.210000000000001</v>
      </c>
      <c r="G27" s="309">
        <v>596.95000000000005</v>
      </c>
      <c r="H27" s="309">
        <v>22.14</v>
      </c>
      <c r="I27" s="309">
        <v>135.71</v>
      </c>
      <c r="J27" s="309">
        <v>11.77</v>
      </c>
      <c r="L27" s="309">
        <v>78.37</v>
      </c>
      <c r="M27" s="309">
        <v>3.46</v>
      </c>
      <c r="N27" s="309">
        <v>26.85</v>
      </c>
      <c r="O27" s="309">
        <v>0.64</v>
      </c>
      <c r="P27" s="309">
        <v>44.73</v>
      </c>
      <c r="Q27" s="309">
        <v>10.5</v>
      </c>
      <c r="R27" s="309">
        <v>499.05</v>
      </c>
      <c r="S27" s="309">
        <v>6.42</v>
      </c>
      <c r="T27" s="309">
        <v>8.58</v>
      </c>
      <c r="U27" s="309">
        <v>5.17</v>
      </c>
      <c r="V27" s="309">
        <v>16</v>
      </c>
      <c r="W27" s="309">
        <v>68.540000000000006</v>
      </c>
      <c r="X27" s="309">
        <v>63.02</v>
      </c>
      <c r="Y27" s="309">
        <v>142.78</v>
      </c>
      <c r="Z27" s="309">
        <v>271.83</v>
      </c>
      <c r="AA27" s="309">
        <v>30.49</v>
      </c>
      <c r="AB27" s="309">
        <v>2.69</v>
      </c>
      <c r="AC27" s="309">
        <v>9962.5</v>
      </c>
      <c r="AD27" s="309">
        <v>718.45</v>
      </c>
      <c r="AE27" s="309">
        <v>1.51</v>
      </c>
      <c r="AF27" s="309">
        <v>15187.72</v>
      </c>
    </row>
    <row r="28" spans="1:33" s="309" customFormat="1">
      <c r="A28" s="313" t="s">
        <v>676</v>
      </c>
      <c r="B28" s="309">
        <v>200.4</v>
      </c>
      <c r="L28" s="309">
        <v>22.23</v>
      </c>
      <c r="N28" s="309">
        <v>0.3</v>
      </c>
      <c r="O28" s="309">
        <v>0.27</v>
      </c>
      <c r="P28" s="309">
        <v>0.56000000000000005</v>
      </c>
      <c r="Q28" s="309">
        <v>0.1</v>
      </c>
      <c r="R28" s="309">
        <v>499.05</v>
      </c>
      <c r="S28" s="309">
        <v>0.19</v>
      </c>
      <c r="T28" s="309">
        <v>0.16</v>
      </c>
      <c r="U28" s="309">
        <v>0.88</v>
      </c>
      <c r="V28" s="309">
        <v>0.18</v>
      </c>
      <c r="X28" s="309">
        <v>44.15</v>
      </c>
      <c r="Y28" s="309">
        <v>19.14</v>
      </c>
      <c r="Z28" s="309">
        <v>118.81</v>
      </c>
      <c r="AA28" s="309">
        <v>6.05</v>
      </c>
      <c r="AF28" s="309">
        <v>1796.66</v>
      </c>
    </row>
    <row r="29" spans="1:33" s="309" customFormat="1">
      <c r="A29" s="313" t="s">
        <v>677</v>
      </c>
      <c r="B29" s="309">
        <v>6.68</v>
      </c>
      <c r="N29" s="309">
        <v>25.99</v>
      </c>
      <c r="O29" s="309">
        <v>0.67</v>
      </c>
      <c r="P29" s="309">
        <v>21.93</v>
      </c>
      <c r="Q29" s="309">
        <v>5.78</v>
      </c>
      <c r="V29" s="309">
        <v>20</v>
      </c>
      <c r="X29" s="309">
        <v>2.19</v>
      </c>
      <c r="AA29" s="309">
        <v>0.1</v>
      </c>
      <c r="AC29" s="309">
        <v>17.86</v>
      </c>
      <c r="AD29" s="309">
        <v>41.45</v>
      </c>
      <c r="AF29" s="309">
        <v>225.89</v>
      </c>
    </row>
    <row r="31" spans="1:33" ht="98.25">
      <c r="A31" t="s">
        <v>691</v>
      </c>
      <c r="B31" s="107" t="s">
        <v>505</v>
      </c>
      <c r="C31" s="7" t="s">
        <v>66</v>
      </c>
      <c r="D31" s="7" t="s">
        <v>67</v>
      </c>
      <c r="E31" s="7" t="s">
        <v>68</v>
      </c>
      <c r="F31" s="7" t="s">
        <v>69</v>
      </c>
      <c r="G31" s="7" t="s">
        <v>70</v>
      </c>
      <c r="H31" s="7" t="s">
        <v>71</v>
      </c>
      <c r="I31" s="70" t="s">
        <v>72</v>
      </c>
      <c r="J31" s="70" t="s">
        <v>73</v>
      </c>
      <c r="K31" s="144" t="s">
        <v>74</v>
      </c>
      <c r="L31" s="7" t="s">
        <v>75</v>
      </c>
      <c r="M31" s="7" t="s">
        <v>77</v>
      </c>
      <c r="N31" s="7" t="s">
        <v>78</v>
      </c>
      <c r="O31" s="7" t="s">
        <v>79</v>
      </c>
      <c r="P31" s="7" t="s">
        <v>80</v>
      </c>
      <c r="Q31" s="7" t="s">
        <v>81</v>
      </c>
      <c r="R31" s="70" t="s">
        <v>82</v>
      </c>
      <c r="S31" s="70" t="s">
        <v>83</v>
      </c>
      <c r="T31" s="7" t="s">
        <v>84</v>
      </c>
      <c r="U31" s="8" t="s">
        <v>85</v>
      </c>
      <c r="V31" s="7" t="s">
        <v>86</v>
      </c>
      <c r="W31" s="7" t="s">
        <v>87</v>
      </c>
      <c r="X31" s="7" t="s">
        <v>88</v>
      </c>
      <c r="Y31" s="7" t="s">
        <v>89</v>
      </c>
      <c r="Z31" s="7" t="s">
        <v>90</v>
      </c>
      <c r="AA31" s="7" t="s">
        <v>91</v>
      </c>
      <c r="AB31" s="7" t="s">
        <v>92</v>
      </c>
      <c r="AC31" s="7" t="s">
        <v>93</v>
      </c>
      <c r="AD31" s="107" t="s">
        <v>94</v>
      </c>
      <c r="AE31" s="7" t="s">
        <v>95</v>
      </c>
    </row>
    <row r="32" spans="1:33" s="309" customFormat="1" ht="13.15" customHeight="1">
      <c r="A32" s="313" t="s">
        <v>674</v>
      </c>
      <c r="B32" s="309">
        <v>1.1000000000000001</v>
      </c>
      <c r="N32" s="309">
        <v>19.079999999999998</v>
      </c>
      <c r="P32" s="309">
        <v>13.1</v>
      </c>
      <c r="X32" s="309">
        <v>0.42</v>
      </c>
      <c r="AA32" s="309">
        <v>0.01</v>
      </c>
      <c r="AD32" s="309">
        <v>7.35</v>
      </c>
      <c r="AF32" s="309">
        <v>74.760000000000005</v>
      </c>
      <c r="AG32" s="309" t="e">
        <f>GETPIVOTDATA("实物消费量",$A$4,"项目","4.1. 农、林、牧、渔业")/2</f>
        <v>#REF!</v>
      </c>
    </row>
    <row r="33" spans="1:32" s="309" customFormat="1">
      <c r="A33" s="313" t="s">
        <v>675</v>
      </c>
      <c r="B33" s="309">
        <v>709.7</v>
      </c>
      <c r="C33" s="309">
        <v>18.34</v>
      </c>
      <c r="E33" s="309">
        <v>18.690000000000001</v>
      </c>
      <c r="G33" s="309">
        <v>630.75</v>
      </c>
      <c r="H33" s="309">
        <v>22.59</v>
      </c>
      <c r="I33" s="309">
        <v>146.62</v>
      </c>
      <c r="J33" s="309">
        <v>11.04</v>
      </c>
      <c r="K33" s="309">
        <v>0.09</v>
      </c>
      <c r="L33" s="309">
        <v>82.82</v>
      </c>
      <c r="M33" s="309">
        <v>4.28</v>
      </c>
      <c r="N33" s="309">
        <v>43.6</v>
      </c>
      <c r="O33" s="309">
        <v>0.75</v>
      </c>
      <c r="P33" s="309">
        <v>73.38</v>
      </c>
      <c r="Q33" s="309">
        <v>11.86</v>
      </c>
      <c r="R33" s="309">
        <v>488.83</v>
      </c>
      <c r="S33" s="309">
        <v>5.62</v>
      </c>
      <c r="T33" s="309">
        <v>3.63</v>
      </c>
      <c r="U33" s="309">
        <v>1.86</v>
      </c>
      <c r="V33" s="309">
        <v>10.36</v>
      </c>
      <c r="W33" s="309">
        <v>41.12</v>
      </c>
      <c r="X33" s="309">
        <v>86.38</v>
      </c>
      <c r="Y33" s="309">
        <v>144.53</v>
      </c>
      <c r="Z33" s="309">
        <v>213.08</v>
      </c>
      <c r="AA33" s="309">
        <v>31.47</v>
      </c>
      <c r="AB33" s="309">
        <v>1.35</v>
      </c>
      <c r="AC33" s="309">
        <v>10248.84</v>
      </c>
      <c r="AD33" s="309">
        <v>711.54</v>
      </c>
      <c r="AE33" s="309">
        <v>2.98</v>
      </c>
      <c r="AF33" s="309">
        <v>15642.11</v>
      </c>
    </row>
    <row r="34" spans="1:32" s="309" customFormat="1">
      <c r="A34" s="313" t="s">
        <v>676</v>
      </c>
      <c r="B34" s="309">
        <v>204.94</v>
      </c>
      <c r="L34" s="309">
        <v>21.83</v>
      </c>
      <c r="N34" s="309">
        <v>0.14000000000000001</v>
      </c>
      <c r="P34" s="309">
        <v>0.32</v>
      </c>
      <c r="R34" s="309">
        <v>487.26</v>
      </c>
      <c r="S34" s="309">
        <v>0.14000000000000001</v>
      </c>
      <c r="U34" s="309">
        <v>0.87</v>
      </c>
      <c r="V34" s="309">
        <v>0.21</v>
      </c>
      <c r="X34" s="309">
        <v>46.39</v>
      </c>
      <c r="Y34" s="309">
        <v>19.43</v>
      </c>
      <c r="Z34" s="309">
        <v>131.33000000000001</v>
      </c>
      <c r="AF34" s="309">
        <v>1803.89</v>
      </c>
    </row>
    <row r="35" spans="1:32" s="309" customFormat="1">
      <c r="A35" s="313" t="s">
        <v>677</v>
      </c>
      <c r="B35" s="309">
        <v>10.68</v>
      </c>
      <c r="K35" s="309">
        <v>0.01</v>
      </c>
      <c r="N35" s="309">
        <v>25.99</v>
      </c>
      <c r="O35" s="309">
        <v>0.67</v>
      </c>
      <c r="P35" s="309">
        <v>21.93</v>
      </c>
      <c r="Q35" s="309">
        <v>4.8600000000000003</v>
      </c>
      <c r="V35" s="309">
        <v>16.72</v>
      </c>
      <c r="X35" s="309">
        <v>2.19</v>
      </c>
      <c r="AA35" s="309">
        <v>0.09</v>
      </c>
      <c r="AC35" s="309">
        <v>17.86</v>
      </c>
      <c r="AD35" s="309">
        <v>36.04</v>
      </c>
      <c r="AF35" s="309">
        <v>220.08</v>
      </c>
    </row>
    <row r="37" spans="1:32" ht="98.25">
      <c r="A37" t="s">
        <v>694</v>
      </c>
      <c r="B37" s="107" t="s">
        <v>505</v>
      </c>
      <c r="C37" s="7" t="s">
        <v>66</v>
      </c>
      <c r="D37" s="7" t="s">
        <v>67</v>
      </c>
      <c r="E37" s="7" t="s">
        <v>68</v>
      </c>
      <c r="F37" s="7" t="s">
        <v>69</v>
      </c>
      <c r="G37" s="7" t="s">
        <v>70</v>
      </c>
      <c r="H37" s="7" t="s">
        <v>71</v>
      </c>
      <c r="I37" s="70" t="s">
        <v>72</v>
      </c>
      <c r="J37" s="70" t="s">
        <v>73</v>
      </c>
      <c r="K37" s="144" t="s">
        <v>74</v>
      </c>
      <c r="L37" s="7" t="s">
        <v>75</v>
      </c>
      <c r="M37" s="7" t="s">
        <v>77</v>
      </c>
      <c r="N37" s="7" t="s">
        <v>78</v>
      </c>
      <c r="O37" s="7" t="s">
        <v>79</v>
      </c>
      <c r="P37" s="7" t="s">
        <v>80</v>
      </c>
      <c r="Q37" s="7" t="s">
        <v>81</v>
      </c>
      <c r="R37" s="70" t="s">
        <v>82</v>
      </c>
      <c r="S37" s="70" t="s">
        <v>83</v>
      </c>
      <c r="T37" s="7" t="s">
        <v>84</v>
      </c>
      <c r="U37" s="8" t="s">
        <v>85</v>
      </c>
      <c r="V37" s="7" t="s">
        <v>86</v>
      </c>
      <c r="W37" s="7" t="s">
        <v>87</v>
      </c>
      <c r="X37" s="7" t="s">
        <v>88</v>
      </c>
      <c r="Y37" s="7" t="s">
        <v>89</v>
      </c>
      <c r="Z37" s="7" t="s">
        <v>90</v>
      </c>
      <c r="AA37" s="7" t="s">
        <v>91</v>
      </c>
      <c r="AB37" s="7" t="s">
        <v>92</v>
      </c>
      <c r="AC37" s="7" t="s">
        <v>93</v>
      </c>
      <c r="AD37" s="107" t="s">
        <v>94</v>
      </c>
      <c r="AE37" s="7" t="s">
        <v>95</v>
      </c>
    </row>
    <row r="38" spans="1:32">
      <c r="A38" s="1" t="s">
        <v>674</v>
      </c>
      <c r="B38">
        <f>B2*VLOOKUP(B37,'Heat value'!$A$1:$I$33,5,FALSE)/277710000000</f>
        <v>0.21407540672703806</v>
      </c>
      <c r="C38">
        <f>C2*VLOOKUP(C37,'Heat value'!$A$1:$I$33,5,FALSE)/277710000000</f>
        <v>0</v>
      </c>
      <c r="D38">
        <f>D2*VLOOKUP(D37,'Heat value'!$A$1:$I$33,5,FALSE)/277710000000</f>
        <v>0</v>
      </c>
      <c r="E38">
        <f>E2*VLOOKUP(E37,'Heat value'!$A$1:$I$33,5,FALSE)/277710000000</f>
        <v>0</v>
      </c>
      <c r="F38">
        <f>F2*VLOOKUP(F37,'Heat value'!$A$1:$I$33,5,FALSE)/277710000000</f>
        <v>0</v>
      </c>
      <c r="G38">
        <f>G2*VLOOKUP(G37,'Heat value'!$A$1:$I$33,5,FALSE)/277710000000</f>
        <v>0</v>
      </c>
      <c r="H38">
        <f>H2*VLOOKUP(H37,'Heat value'!$A$1:$I$33,5,FALSE)/277710000000</f>
        <v>0</v>
      </c>
      <c r="I38">
        <f>I2*VLOOKUP(I37,'Heat value'!$A$1:$I$33,5,FALSE)/277710000000</f>
        <v>0</v>
      </c>
      <c r="J38">
        <f>J2*VLOOKUP(J37,'Heat value'!$A$1:$I$33,5,FALSE)/277710000000</f>
        <v>0</v>
      </c>
      <c r="K38">
        <f>K2*VLOOKUP(K37,'Heat value'!$A$1:$I$33,5,FALSE)/277710000000</f>
        <v>0</v>
      </c>
      <c r="L38">
        <f>L2*VLOOKUP(L37,'Heat value'!$A$1:$I$33,5,FALSE)/277710000000</f>
        <v>0</v>
      </c>
      <c r="M38">
        <f>M2*VLOOKUP(M37,'Heat value'!$A$1:$I$33,5,FALSE)/277710000000</f>
        <v>0</v>
      </c>
      <c r="N38" s="260">
        <f>0.2*N2*VLOOKUP(N37,'Heat value'!$A$1:$I$33,5,FALSE)/277710000000</f>
        <v>3.9689138085709676</v>
      </c>
      <c r="O38">
        <f>O2*VLOOKUP(O37,'Heat value'!$A$1:$I$33,5,FALSE)/277710000000</f>
        <v>0</v>
      </c>
      <c r="P38" s="260">
        <f>0.9*P2*VLOOKUP(P37,'Heat value'!$A$1:$I$33,5,FALSE)/277710000000</f>
        <v>14.411448257834977</v>
      </c>
      <c r="Q38">
        <f>Q2*VLOOKUP(Q37,'Heat value'!$A$1:$I$33,5,FALSE)/277710000000</f>
        <v>1.4271693781802539</v>
      </c>
      <c r="R38">
        <f>R2*VLOOKUP(R37,'Heat value'!$A$1:$I$33,5,FALSE)/277710000000</f>
        <v>0</v>
      </c>
      <c r="S38">
        <f>S2*VLOOKUP(S37,'Heat value'!$A$1:$I$33,5,FALSE)/277710000000</f>
        <v>0</v>
      </c>
      <c r="T38">
        <f>T2*VLOOKUP(T37,'Heat value'!$A$1:$I$33,5,FALSE)/277710000000</f>
        <v>0</v>
      </c>
      <c r="U38">
        <f>U2*VLOOKUP(U37,'Heat value'!$A$1:$I$33,5,FALSE)/277710000000</f>
        <v>0</v>
      </c>
      <c r="V38">
        <f>V2*VLOOKUP(V37,'Heat value'!$A$1:$I$33,5,FALSE)/277710000000</f>
        <v>0</v>
      </c>
      <c r="W38">
        <f>W2*VLOOKUP(W37,'Heat value'!$A$1:$I$33,5,FALSE)/277710000000</f>
        <v>0</v>
      </c>
      <c r="X38">
        <f>X2*VLOOKUP(X37,'Heat value'!$A$1:$I$33,5,FALSE)/277710000000</f>
        <v>1.3700771422939921</v>
      </c>
      <c r="Y38">
        <f>Y2*VLOOKUP(Y37,'Heat value'!$A$1:$I$33,5,FALSE)/277710000000</f>
        <v>0</v>
      </c>
      <c r="Z38">
        <f>Z2*VLOOKUP(Z37,'Heat value'!$A$1:$I$33,5,FALSE)/277710000000</f>
        <v>0</v>
      </c>
      <c r="AA38">
        <f>AA2*VLOOKUP(AA37,'Heat value'!$A$1:$I$33,5,FALSE)/277710000000</f>
        <v>1.4573878535829896</v>
      </c>
      <c r="AB38">
        <f>AB2*VLOOKUP(AB37,'Heat value'!$A$1:$I$33,5,FALSE)/277710000000</f>
        <v>0</v>
      </c>
      <c r="AC38">
        <f>AC2*VLOOKUP(AC37,'Heat value'!$A$1:$I$33,5,FALSE)/277710000000</f>
        <v>1.3785003631313482</v>
      </c>
      <c r="AD38">
        <f>AD2*VLOOKUP(AD37,'Heat value'!$A$1:$I$33,5,FALSE)/277710000000</f>
        <v>7.6546190008194799</v>
      </c>
      <c r="AE38">
        <f>AE2*VLOOKUP(AE37,'Heat value'!$A$1:$I$33,5,FALSE)/277710000000</f>
        <v>0</v>
      </c>
    </row>
    <row r="39" spans="1:32">
      <c r="A39" s="1" t="s">
        <v>675</v>
      </c>
      <c r="B39">
        <f>B3*VLOOKUP(B37,'Heat value'!$A$1:$I$33,5,FALSE)/277710000000</f>
        <v>301.30399912141519</v>
      </c>
      <c r="C39">
        <f>C3*VLOOKUP(C37,'Heat value'!$A$1:$I$33,5,FALSE)/277710000000</f>
        <v>0</v>
      </c>
      <c r="D39">
        <f>D3*VLOOKUP(D37,'Heat value'!$A$1:$I$33,5,FALSE)/277710000000</f>
        <v>0</v>
      </c>
      <c r="E39">
        <f>E3*VLOOKUP(E37,'Heat value'!$A$1:$I$33,5,FALSE)/277710000000</f>
        <v>0</v>
      </c>
      <c r="F39">
        <f>F3*VLOOKUP(F37,'Heat value'!$A$1:$I$33,5,FALSE)/277710000000</f>
        <v>0</v>
      </c>
      <c r="G39">
        <f>G3*VLOOKUP(G37,'Heat value'!$A$1:$I$33,5,FALSE)/277710000000</f>
        <v>605.48201825740841</v>
      </c>
      <c r="H39">
        <f>H3*VLOOKUP(H37,'Heat value'!$A$1:$I$33,5,FALSE)/277710000000</f>
        <v>129.29265315831262</v>
      </c>
      <c r="I39">
        <f>I3*VLOOKUP(I37,'Heat value'!$A$1:$I$33,5,FALSE)/277710000000</f>
        <v>162.33580686332172</v>
      </c>
      <c r="J39">
        <f>J3*VLOOKUP(J37,'Heat value'!$A$1:$I$33,5,FALSE)/277710000000</f>
        <v>29.529412934762451</v>
      </c>
      <c r="K39">
        <f>K3*VLOOKUP(K37,'Heat value'!$A$1:$I$33,5,FALSE)/277710000000</f>
        <v>0</v>
      </c>
      <c r="L39">
        <f>L3*VLOOKUP(L37,'Heat value'!$A$1:$I$33,5,FALSE)/277710000000</f>
        <v>84.728698197466841</v>
      </c>
      <c r="M39">
        <f>M3*VLOOKUP(M37,'Heat value'!$A$1:$I$33,5,FALSE)/277710000000</f>
        <v>3.7962705459594752</v>
      </c>
      <c r="N39">
        <f>N3*VLOOKUP(N37,'Heat value'!$A$1:$I$33,5,FALSE)/277710000000</f>
        <v>17.566118523119648</v>
      </c>
      <c r="O39">
        <f>O3*VLOOKUP(O37,'Heat value'!$A$1:$I$33,5,FALSE)/277710000000</f>
        <v>1.2935719079786854</v>
      </c>
      <c r="P39">
        <f>P3*VLOOKUP(P37,'Heat value'!$A$1:$I$33,5,FALSE)/277710000000</f>
        <v>37.338752304390624</v>
      </c>
      <c r="Q39">
        <f>Q3*VLOOKUP(Q37,'Heat value'!$A$1:$I$33,5,FALSE)/277710000000</f>
        <v>4.5669420101768123</v>
      </c>
      <c r="R39">
        <f>R3*VLOOKUP(R37,'Heat value'!$A$1:$I$33,5,FALSE)/277710000000</f>
        <v>740.74067422945404</v>
      </c>
      <c r="S39">
        <f>S3*VLOOKUP(S37,'Heat value'!$A$1:$I$33,5,FALSE)/277710000000</f>
        <v>8.8306446572343944</v>
      </c>
      <c r="T39">
        <f>T3*VLOOKUP(T37,'Heat value'!$A$1:$I$33,5,FALSE)/277710000000</f>
        <v>10.34236194392089</v>
      </c>
      <c r="U39">
        <f>U3*VLOOKUP(U37,'Heat value'!$A$1:$I$33,5,FALSE)/277710000000</f>
        <v>1.7295281939023861</v>
      </c>
      <c r="V39">
        <f>V3*VLOOKUP(V37,'Heat value'!$A$1:$I$33,5,FALSE)/277710000000</f>
        <v>30.507068327483221</v>
      </c>
      <c r="W39">
        <f>W3*VLOOKUP(W37,'Heat value'!$A$1:$I$33,5,FALSE)/277710000000</f>
        <v>3.2710288017546802</v>
      </c>
      <c r="X39">
        <f>X3*VLOOKUP(X37,'Heat value'!$A$1:$I$33,5,FALSE)/277710000000</f>
        <v>107.03727674171812</v>
      </c>
      <c r="Y39">
        <f>Y3*VLOOKUP(Y37,'Heat value'!$A$1:$I$33,5,FALSE)/277710000000</f>
        <v>229.86475329931892</v>
      </c>
      <c r="Z39">
        <f>Z3*VLOOKUP(Z37,'Heat value'!$A$1:$I$33,5,FALSE)/277710000000</f>
        <v>300.38524961918074</v>
      </c>
      <c r="AA39">
        <f>AA3*VLOOKUP(AA37,'Heat value'!$A$1:$I$33,5,FALSE)/277710000000</f>
        <v>269.13095696165874</v>
      </c>
      <c r="AB39">
        <f>AB3*VLOOKUP(AB37,'Heat value'!$A$1:$I$33,5,FALSE)/277710000000</f>
        <v>6.6179682976829071</v>
      </c>
      <c r="AC39">
        <f>AC3*VLOOKUP(AC37,'Heat value'!$A$1:$I$33,5,FALSE)/277710000000</f>
        <v>322.51038181292893</v>
      </c>
      <c r="AD39">
        <f>AD3*VLOOKUP(AD37,'Heat value'!$A$1:$I$33,5,FALSE)/277710000000</f>
        <v>868.87912019414296</v>
      </c>
      <c r="AE39">
        <f>AE3*VLOOKUP(AE37,'Heat value'!$A$1:$I$33,5,FALSE)/277710000000</f>
        <v>59.381257752926444</v>
      </c>
    </row>
    <row r="40" spans="1:32">
      <c r="A40" s="1" t="s">
        <v>676</v>
      </c>
      <c r="B40">
        <f>B4*VLOOKUP(B37,'Heat value'!$A$1:$I$33,5,FALSE)/277710000000</f>
        <v>130.27915668718447</v>
      </c>
      <c r="C40">
        <f>C4*VLOOKUP(C37,'Heat value'!$A$1:$I$33,5,FALSE)/277710000000</f>
        <v>0</v>
      </c>
      <c r="D40">
        <f>D4*VLOOKUP(D37,'Heat value'!$A$1:$I$33,5,FALSE)/277710000000</f>
        <v>0</v>
      </c>
      <c r="E40">
        <f>E4*VLOOKUP(E37,'Heat value'!$A$1:$I$33,5,FALSE)/277710000000</f>
        <v>0</v>
      </c>
      <c r="F40">
        <f>F4*VLOOKUP(F37,'Heat value'!$A$1:$I$33,5,FALSE)/277710000000</f>
        <v>0</v>
      </c>
      <c r="G40">
        <f>G4*VLOOKUP(G37,'Heat value'!$A$1:$I$33,5,FALSE)/277710000000</f>
        <v>0</v>
      </c>
      <c r="H40">
        <f>H4*VLOOKUP(H37,'Heat value'!$A$1:$I$33,5,FALSE)/277710000000</f>
        <v>0</v>
      </c>
      <c r="I40">
        <f>I4*VLOOKUP(I37,'Heat value'!$A$1:$I$33,5,FALSE)/277710000000</f>
        <v>0</v>
      </c>
      <c r="J40">
        <f>J4*VLOOKUP(J37,'Heat value'!$A$1:$I$33,5,FALSE)/277710000000</f>
        <v>0</v>
      </c>
      <c r="K40">
        <f>K4*VLOOKUP(K37,'Heat value'!$A$1:$I$33,5,FALSE)/277710000000</f>
        <v>0</v>
      </c>
      <c r="L40">
        <f>L4*VLOOKUP(L37,'Heat value'!$A$1:$I$33,5,FALSE)/277710000000</f>
        <v>24.684469142019047</v>
      </c>
      <c r="M40">
        <f>M4*VLOOKUP(M37,'Heat value'!$A$1:$I$33,5,FALSE)/277710000000</f>
        <v>0</v>
      </c>
      <c r="N40">
        <f>N4*VLOOKUP(N37,'Heat value'!$A$1:$I$33,5,FALSE)/277710000000</f>
        <v>4.4099042317455185E-2</v>
      </c>
      <c r="O40">
        <f>O4*VLOOKUP(O37,'Heat value'!$A$1:$I$33,5,FALSE)/277710000000</f>
        <v>0.45569010394703691</v>
      </c>
      <c r="P40">
        <f>P4*VLOOKUP(P37,'Heat value'!$A$1:$I$33,5,FALSE)/277710000000</f>
        <v>2.9114036884515106E-2</v>
      </c>
      <c r="Q40">
        <f>Q4*VLOOKUP(Q37,'Heat value'!$A$1:$I$33,5,FALSE)/277710000000</f>
        <v>0</v>
      </c>
      <c r="R40">
        <f>R4*VLOOKUP(R37,'Heat value'!$A$1:$I$33,5,FALSE)/277710000000</f>
        <v>733.74251730636615</v>
      </c>
      <c r="S40">
        <f>S4*VLOOKUP(S37,'Heat value'!$A$1:$I$33,5,FALSE)/277710000000</f>
        <v>1.2292257362870276</v>
      </c>
      <c r="T40">
        <f>T4*VLOOKUP(T37,'Heat value'!$A$1:$I$33,5,FALSE)/277710000000</f>
        <v>0.64043611510445553</v>
      </c>
      <c r="U40">
        <f>U4*VLOOKUP(U37,'Heat value'!$A$1:$I$33,5,FALSE)/277710000000</f>
        <v>1.128590431614269</v>
      </c>
      <c r="V40">
        <f>V4*VLOOKUP(V37,'Heat value'!$A$1:$I$33,5,FALSE)/277710000000</f>
        <v>19.930575997920222</v>
      </c>
      <c r="W40">
        <f>W4*VLOOKUP(W37,'Heat value'!$A$1:$I$33,5,FALSE)/277710000000</f>
        <v>4.3613717356729066E-2</v>
      </c>
      <c r="X40">
        <f>X4*VLOOKUP(X37,'Heat value'!$A$1:$I$33,5,FALSE)/277710000000</f>
        <v>85.74970314332522</v>
      </c>
      <c r="Y40">
        <f>Y4*VLOOKUP(Y37,'Heat value'!$A$1:$I$33,5,FALSE)/277710000000</f>
        <v>31.539290355028808</v>
      </c>
      <c r="Z40">
        <f>Z4*VLOOKUP(Z37,'Heat value'!$A$1:$I$33,5,FALSE)/277710000000</f>
        <v>165.93428325566703</v>
      </c>
      <c r="AA40">
        <f>AA4*VLOOKUP(AA37,'Heat value'!$A$1:$I$33,5,FALSE)/277710000000</f>
        <v>40.078165973532215</v>
      </c>
      <c r="AB40">
        <f>AB4*VLOOKUP(AB37,'Heat value'!$A$1:$I$33,5,FALSE)/277710000000</f>
        <v>0</v>
      </c>
      <c r="AC40">
        <f>AC4*VLOOKUP(AC37,'Heat value'!$A$1:$I$33,5,FALSE)/277710000000</f>
        <v>0</v>
      </c>
      <c r="AD40">
        <f>AD4*VLOOKUP(AD37,'Heat value'!$A$1:$I$33,5,FALSE)/277710000000</f>
        <v>0</v>
      </c>
      <c r="AE40">
        <f>AE4*VLOOKUP(AE37,'Heat value'!$A$1:$I$33,5,FALSE)/277710000000</f>
        <v>0</v>
      </c>
    </row>
    <row r="41" spans="1:32">
      <c r="A41" s="1" t="s">
        <v>677</v>
      </c>
      <c r="B41">
        <f>B5*VLOOKUP(B37,'Heat value'!$A$1:$I$33,5,FALSE)/277710000000</f>
        <v>0.85630162690815226</v>
      </c>
      <c r="C41">
        <f>C5*VLOOKUP(C37,'Heat value'!$A$1:$I$33,5,FALSE)/277710000000</f>
        <v>0</v>
      </c>
      <c r="D41">
        <f>D5*VLOOKUP(D37,'Heat value'!$A$1:$I$33,5,FALSE)/277710000000</f>
        <v>0</v>
      </c>
      <c r="E41">
        <f>E5*VLOOKUP(E37,'Heat value'!$A$1:$I$33,5,FALSE)/277710000000</f>
        <v>0</v>
      </c>
      <c r="F41">
        <f>F5*VLOOKUP(F37,'Heat value'!$A$1:$I$33,5,FALSE)/277710000000</f>
        <v>0</v>
      </c>
      <c r="G41">
        <f>G5*VLOOKUP(G37,'Heat value'!$A$1:$I$33,5,FALSE)/277710000000</f>
        <v>0</v>
      </c>
      <c r="H41">
        <f>H5*VLOOKUP(H37,'Heat value'!$A$1:$I$33,5,FALSE)/277710000000</f>
        <v>0</v>
      </c>
      <c r="I41">
        <f>I5*VLOOKUP(I37,'Heat value'!$A$1:$I$33,5,FALSE)/277710000000</f>
        <v>0</v>
      </c>
      <c r="J41">
        <f>J5*VLOOKUP(J37,'Heat value'!$A$1:$I$33,5,FALSE)/277710000000</f>
        <v>0</v>
      </c>
      <c r="K41">
        <f>K5*VLOOKUP(K37,'Heat value'!$A$1:$I$33,5,FALSE)/277710000000</f>
        <v>0</v>
      </c>
      <c r="L41">
        <f>L5*VLOOKUP(L37,'Heat value'!$A$1:$I$33,5,FALSE)/277710000000</f>
        <v>0</v>
      </c>
      <c r="M41">
        <f>M5*VLOOKUP(M37,'Heat value'!$A$1:$I$33,5,FALSE)/277710000000</f>
        <v>0</v>
      </c>
      <c r="N41" s="260">
        <f>0.21*N5*VLOOKUP(N37,'Heat value'!$A$1:$I$33,5,FALSE)/277710000000</f>
        <v>7.7296801374035455</v>
      </c>
      <c r="O41">
        <f>O5*VLOOKUP(O37,'Heat value'!$A$1:$I$33,5,FALSE)/277710000000</f>
        <v>0</v>
      </c>
      <c r="P41" s="101">
        <f>0.74*P5*VLOOKUP(P37,'Heat value'!$A$1:$I$33,5,FALSE)/277710000000</f>
        <v>30.216003180594004</v>
      </c>
      <c r="Q41">
        <f>Q5*VLOOKUP(Q37,'Heat value'!$A$1:$I$33,5,FALSE)/277710000000</f>
        <v>15.256440652746914</v>
      </c>
      <c r="R41">
        <f>R5*VLOOKUP(R37,'Heat value'!$A$1:$I$33,5,FALSE)/277710000000</f>
        <v>0</v>
      </c>
      <c r="S41">
        <f>S5*VLOOKUP(S37,'Heat value'!$A$1:$I$33,5,FALSE)/277710000000</f>
        <v>0</v>
      </c>
      <c r="T41">
        <f>T5*VLOOKUP(T37,'Heat value'!$A$1:$I$33,5,FALSE)/277710000000</f>
        <v>0</v>
      </c>
      <c r="U41">
        <f>U5*VLOOKUP(U37,'Heat value'!$A$1:$I$33,5,FALSE)/277710000000</f>
        <v>0</v>
      </c>
      <c r="V41">
        <f>V5*VLOOKUP(V37,'Heat value'!$A$1:$I$33,5,FALSE)/277710000000</f>
        <v>23.916691197504267</v>
      </c>
      <c r="W41">
        <f>W5*VLOOKUP(W37,'Heat value'!$A$1:$I$33,5,FALSE)/277710000000</f>
        <v>0</v>
      </c>
      <c r="X41">
        <f>X5*VLOOKUP(X37,'Heat value'!$A$1:$I$33,5,FALSE)/277710000000</f>
        <v>5.6515682119627169</v>
      </c>
      <c r="Y41">
        <f>Y5*VLOOKUP(Y37,'Heat value'!$A$1:$I$33,5,FALSE)/277710000000</f>
        <v>0</v>
      </c>
      <c r="Z41">
        <f>Z5*VLOOKUP(Z37,'Heat value'!$A$1:$I$33,5,FALSE)/277710000000</f>
        <v>0</v>
      </c>
      <c r="AA41">
        <f>AA5*VLOOKUP(AA37,'Heat value'!$A$1:$I$33,5,FALSE)/277710000000</f>
        <v>1.3359388657844069</v>
      </c>
      <c r="AB41">
        <f>AB5*VLOOKUP(AB37,'Heat value'!$A$1:$I$33,5,FALSE)/277710000000</f>
        <v>0</v>
      </c>
      <c r="AC41">
        <f>AC5*VLOOKUP(AC37,'Heat value'!$A$1:$I$33,5,FALSE)/277710000000</f>
        <v>0.22047814671523913</v>
      </c>
      <c r="AD41">
        <f>AD5*VLOOKUP(AD37,'Heat value'!$A$1:$I$33,5,FALSE)/277710000000</f>
        <v>60.634903321098122</v>
      </c>
      <c r="AE41">
        <f>AE5*VLOOKUP(AE37,'Heat value'!$A$1:$I$33,5,FALSE)/277710000000</f>
        <v>0</v>
      </c>
    </row>
    <row r="43" spans="1:32" ht="98.25">
      <c r="A43" t="s">
        <v>702</v>
      </c>
      <c r="B43" s="107" t="s">
        <v>505</v>
      </c>
      <c r="C43" s="7" t="s">
        <v>66</v>
      </c>
      <c r="D43" s="7" t="s">
        <v>67</v>
      </c>
      <c r="E43" s="7" t="s">
        <v>68</v>
      </c>
      <c r="F43" s="7" t="s">
        <v>69</v>
      </c>
      <c r="G43" s="7" t="s">
        <v>70</v>
      </c>
      <c r="H43" s="7" t="s">
        <v>71</v>
      </c>
      <c r="I43" s="70" t="s">
        <v>72</v>
      </c>
      <c r="J43" s="70" t="s">
        <v>73</v>
      </c>
      <c r="K43" s="144" t="s">
        <v>74</v>
      </c>
      <c r="L43" s="7" t="s">
        <v>75</v>
      </c>
      <c r="M43" s="7" t="s">
        <v>77</v>
      </c>
      <c r="N43" s="7" t="s">
        <v>78</v>
      </c>
      <c r="O43" s="7" t="s">
        <v>79</v>
      </c>
      <c r="P43" s="7" t="s">
        <v>80</v>
      </c>
      <c r="Q43" s="7" t="s">
        <v>81</v>
      </c>
      <c r="R43" s="70" t="s">
        <v>82</v>
      </c>
      <c r="S43" s="70" t="s">
        <v>83</v>
      </c>
      <c r="T43" s="7" t="s">
        <v>84</v>
      </c>
      <c r="U43" s="8" t="s">
        <v>85</v>
      </c>
      <c r="V43" s="7" t="s">
        <v>86</v>
      </c>
      <c r="W43" s="7" t="s">
        <v>87</v>
      </c>
      <c r="X43" s="7" t="s">
        <v>88</v>
      </c>
      <c r="Y43" s="7" t="s">
        <v>89</v>
      </c>
      <c r="Z43" s="7" t="s">
        <v>90</v>
      </c>
      <c r="AA43" s="7" t="s">
        <v>91</v>
      </c>
      <c r="AB43" s="7" t="s">
        <v>92</v>
      </c>
      <c r="AC43" s="7" t="s">
        <v>93</v>
      </c>
      <c r="AD43" s="107" t="s">
        <v>94</v>
      </c>
      <c r="AE43" s="7" t="s">
        <v>95</v>
      </c>
    </row>
    <row r="44" spans="1:32">
      <c r="A44" s="1" t="s">
        <v>674</v>
      </c>
      <c r="B44">
        <f>B8*VLOOKUP(B43,'Heat value'!$A$1:$I$33,5,FALSE)/277710000000</f>
        <v>0.21407540672703806</v>
      </c>
      <c r="C44">
        <f>C8*VLOOKUP(C43,'Heat value'!$A$1:$I$33,5,FALSE)/277710000000</f>
        <v>0</v>
      </c>
      <c r="D44">
        <f>D8*VLOOKUP(D43,'Heat value'!$A$1:$I$33,5,FALSE)/277710000000</f>
        <v>0</v>
      </c>
      <c r="E44">
        <f>E8*VLOOKUP(E43,'Heat value'!$A$1:$I$33,5,FALSE)/277710000000</f>
        <v>0</v>
      </c>
      <c r="F44">
        <f>F8*VLOOKUP(F43,'Heat value'!$A$1:$I$33,5,FALSE)/277710000000</f>
        <v>0</v>
      </c>
      <c r="G44">
        <f>G8*VLOOKUP(G43,'Heat value'!$A$1:$I$33,5,FALSE)/277710000000</f>
        <v>0</v>
      </c>
      <c r="H44">
        <f>H8*VLOOKUP(H43,'Heat value'!$A$1:$I$33,5,FALSE)/277710000000</f>
        <v>0</v>
      </c>
      <c r="I44">
        <f>I8*VLOOKUP(I43,'Heat value'!$A$1:$I$33,5,FALSE)/277710000000</f>
        <v>0</v>
      </c>
      <c r="J44">
        <f>J8*VLOOKUP(J43,'Heat value'!$A$1:$I$33,5,FALSE)/277710000000</f>
        <v>0</v>
      </c>
      <c r="K44">
        <f>K8*VLOOKUP(K43,'Heat value'!$A$1:$I$33,5,FALSE)/277710000000</f>
        <v>0</v>
      </c>
      <c r="L44">
        <f>L8*VLOOKUP(L43,'Heat value'!$A$1:$I$33,5,FALSE)/277710000000</f>
        <v>0</v>
      </c>
      <c r="M44">
        <f>M8*VLOOKUP(M43,'Heat value'!$A$1:$I$33,5,FALSE)/277710000000</f>
        <v>0</v>
      </c>
      <c r="N44" s="260">
        <f>0.2*N8*VLOOKUP(N43,'Heat value'!$A$1:$I$33,5,FALSE)/277710000000</f>
        <v>4.1747093393857577</v>
      </c>
      <c r="O44">
        <f>O8*VLOOKUP(O43,'Heat value'!$A$1:$I$33,5,FALSE)/277710000000</f>
        <v>0</v>
      </c>
      <c r="P44" s="260">
        <f>0.9*P8*VLOOKUP(P43,'Heat value'!$A$1:$I$33,5,FALSE)/277710000000</f>
        <v>15.721579917638158</v>
      </c>
      <c r="Q44">
        <f>Q8*VLOOKUP(Q43,'Heat value'!$A$1:$I$33,5,FALSE)/277710000000</f>
        <v>1.7126032538163045</v>
      </c>
      <c r="R44">
        <f>R8*VLOOKUP(R43,'Heat value'!$A$1:$I$33,5,FALSE)/277710000000</f>
        <v>0</v>
      </c>
      <c r="S44">
        <f>S8*VLOOKUP(S43,'Heat value'!$A$1:$I$33,5,FALSE)/277710000000</f>
        <v>0</v>
      </c>
      <c r="T44">
        <f>T8*VLOOKUP(T43,'Heat value'!$A$1:$I$33,5,FALSE)/277710000000</f>
        <v>0</v>
      </c>
      <c r="U44">
        <f>U8*VLOOKUP(U43,'Heat value'!$A$1:$I$33,5,FALSE)/277710000000</f>
        <v>0</v>
      </c>
      <c r="V44">
        <f>V8*VLOOKUP(V43,'Heat value'!$A$1:$I$33,5,FALSE)/277710000000</f>
        <v>0</v>
      </c>
      <c r="W44">
        <f>W8*VLOOKUP(W43,'Heat value'!$A$1:$I$33,5,FALSE)/277710000000</f>
        <v>0</v>
      </c>
      <c r="X44">
        <f>X8*VLOOKUP(X43,'Heat value'!$A$1:$I$33,5,FALSE)/277710000000</f>
        <v>1.0275578567204939</v>
      </c>
      <c r="Y44">
        <f>Y8*VLOOKUP(Y43,'Heat value'!$A$1:$I$33,5,FALSE)/277710000000</f>
        <v>0</v>
      </c>
      <c r="Z44">
        <f>Z8*VLOOKUP(Z43,'Heat value'!$A$1:$I$33,5,FALSE)/277710000000</f>
        <v>0</v>
      </c>
      <c r="AA44">
        <f>AA8*VLOOKUP(AA43,'Heat value'!$A$1:$I$33,5,FALSE)/277710000000</f>
        <v>1.4573878535829896</v>
      </c>
      <c r="AB44">
        <f>AB8*VLOOKUP(AB43,'Heat value'!$A$1:$I$33,5,FALSE)/277710000000</f>
        <v>0</v>
      </c>
      <c r="AC44">
        <f>AC8*VLOOKUP(AC43,'Heat value'!$A$1:$I$33,5,FALSE)/277710000000</f>
        <v>0</v>
      </c>
      <c r="AD44">
        <f>AD8*VLOOKUP(AD43,'Heat value'!$A$1:$I$33,5,FALSE)/277710000000</f>
        <v>7.2983044726914468</v>
      </c>
      <c r="AE44">
        <f>AE8*VLOOKUP(AE43,'Heat value'!$A$1:$I$33,5,FALSE)/277710000000</f>
        <v>0</v>
      </c>
    </row>
    <row r="45" spans="1:32">
      <c r="A45" s="1" t="s">
        <v>675</v>
      </c>
      <c r="B45">
        <f>B9*VLOOKUP(B43,'Heat value'!$A$1:$I$33,5,FALSE)/277710000000</f>
        <v>364.04236498621918</v>
      </c>
      <c r="C45">
        <f>C9*VLOOKUP(C43,'Heat value'!$A$1:$I$33,5,FALSE)/277710000000</f>
        <v>0</v>
      </c>
      <c r="D45">
        <f>D9*VLOOKUP(D43,'Heat value'!$A$1:$I$33,5,FALSE)/277710000000</f>
        <v>0</v>
      </c>
      <c r="E45">
        <f>E9*VLOOKUP(E43,'Heat value'!$A$1:$I$33,5,FALSE)/277710000000</f>
        <v>0</v>
      </c>
      <c r="F45">
        <f>F9*VLOOKUP(F43,'Heat value'!$A$1:$I$33,5,FALSE)/277710000000</f>
        <v>0</v>
      </c>
      <c r="G45">
        <f>G9*VLOOKUP(G43,'Heat value'!$A$1:$I$33,5,FALSE)/277710000000</f>
        <v>603.46342137012607</v>
      </c>
      <c r="H45">
        <f>H9*VLOOKUP(H43,'Heat value'!$A$1:$I$33,5,FALSE)/277710000000</f>
        <v>135.92608291265574</v>
      </c>
      <c r="I45">
        <f>I9*VLOOKUP(I43,'Heat value'!$A$1:$I$33,5,FALSE)/277710000000</f>
        <v>165.68783578668618</v>
      </c>
      <c r="J45">
        <f>J9*VLOOKUP(J43,'Heat value'!$A$1:$I$33,5,FALSE)/277710000000</f>
        <v>31.237726079748704</v>
      </c>
      <c r="K45">
        <f>K9*VLOOKUP(K43,'Heat value'!$A$1:$I$33,5,FALSE)/277710000000</f>
        <v>0</v>
      </c>
      <c r="L45">
        <f>L9*VLOOKUP(L43,'Heat value'!$A$1:$I$33,5,FALSE)/277710000000</f>
        <v>84.820037583746299</v>
      </c>
      <c r="M45">
        <f>M9*VLOOKUP(M43,'Heat value'!$A$1:$I$33,5,FALSE)/277710000000</f>
        <v>2.6402633496334698</v>
      </c>
      <c r="N45">
        <f>N9*VLOOKUP(N43,'Heat value'!$A$1:$I$33,5,FALSE)/277710000000</f>
        <v>24.298572316917809</v>
      </c>
      <c r="O45">
        <f>O9*VLOOKUP(O43,'Heat value'!$A$1:$I$33,5,FALSE)/277710000000</f>
        <v>0.76438340016922324</v>
      </c>
      <c r="P45">
        <f>P9*VLOOKUP(P43,'Heat value'!$A$1:$I$33,5,FALSE)/277710000000</f>
        <v>44.224222027578449</v>
      </c>
      <c r="Q45">
        <f>Q9*VLOOKUP(Q43,'Heat value'!$A$1:$I$33,5,FALSE)/277710000000</f>
        <v>7.5782693981371478</v>
      </c>
      <c r="R45">
        <f>R9*VLOOKUP(R43,'Heat value'!$A$1:$I$33,5,FALSE)/277710000000</f>
        <v>760.10174220510601</v>
      </c>
      <c r="S45">
        <f>S9*VLOOKUP(S43,'Heat value'!$A$1:$I$33,5,FALSE)/277710000000</f>
        <v>9.7066446072320467</v>
      </c>
      <c r="T45">
        <f>T9*VLOOKUP(T43,'Heat value'!$A$1:$I$33,5,FALSE)/277710000000</f>
        <v>8.9661056114623783</v>
      </c>
      <c r="U45">
        <f>U9*VLOOKUP(U43,'Heat value'!$A$1:$I$33,5,FALSE)/277710000000</f>
        <v>1.6709001195328137</v>
      </c>
      <c r="V45">
        <f>V9*VLOOKUP(V43,'Heat value'!$A$1:$I$33,5,FALSE)/277710000000</f>
        <v>34.679202236381187</v>
      </c>
      <c r="W45">
        <f>W9*VLOOKUP(W43,'Heat value'!$A$1:$I$33,5,FALSE)/277710000000</f>
        <v>5.549845533643774</v>
      </c>
      <c r="X45">
        <f>X9*VLOOKUP(X43,'Heat value'!$A$1:$I$33,5,FALSE)/277710000000</f>
        <v>99.724489994723939</v>
      </c>
      <c r="Y45">
        <f>Y9*VLOOKUP(Y43,'Heat value'!$A$1:$I$33,5,FALSE)/277710000000</f>
        <v>243.69557201648189</v>
      </c>
      <c r="Z45">
        <f>Z9*VLOOKUP(Z43,'Heat value'!$A$1:$I$33,5,FALSE)/277710000000</f>
        <v>307.04276132094219</v>
      </c>
      <c r="AA45">
        <f>AA9*VLOOKUP(AA43,'Heat value'!$A$1:$I$33,5,FALSE)/277710000000</f>
        <v>424.09986539264997</v>
      </c>
      <c r="AB45">
        <f>AB9*VLOOKUP(AB43,'Heat value'!$A$1:$I$33,5,FALSE)/277710000000</f>
        <v>6.5828597125493102</v>
      </c>
      <c r="AC45">
        <f>AC9*VLOOKUP(AC43,'Heat value'!$A$1:$I$33,5,FALSE)/277710000000</f>
        <v>325.73632522276239</v>
      </c>
      <c r="AD45">
        <f>AD9*VLOOKUP(AD43,'Heat value'!$A$1:$I$33,5,FALSE)/277710000000</f>
        <v>878.92964722892691</v>
      </c>
      <c r="AE45">
        <f>AE9*VLOOKUP(AE43,'Heat value'!$A$1:$I$33,5,FALSE)/277710000000</f>
        <v>0.88912044751185304</v>
      </c>
    </row>
    <row r="46" spans="1:32">
      <c r="A46" s="1" t="s">
        <v>676</v>
      </c>
      <c r="B46">
        <f>B10*VLOOKUP(B43,'Heat value'!$A$1:$I$33,5,FALSE)/277710000000</f>
        <v>144.72924664125955</v>
      </c>
      <c r="C46">
        <f>C10*VLOOKUP(C43,'Heat value'!$A$1:$I$33,5,FALSE)/277710000000</f>
        <v>0</v>
      </c>
      <c r="D46">
        <f>D10*VLOOKUP(D43,'Heat value'!$A$1:$I$33,5,FALSE)/277710000000</f>
        <v>0</v>
      </c>
      <c r="E46">
        <f>E10*VLOOKUP(E43,'Heat value'!$A$1:$I$33,5,FALSE)/277710000000</f>
        <v>0</v>
      </c>
      <c r="F46">
        <f>F10*VLOOKUP(F43,'Heat value'!$A$1:$I$33,5,FALSE)/277710000000</f>
        <v>0</v>
      </c>
      <c r="G46">
        <f>G10*VLOOKUP(G43,'Heat value'!$A$1:$I$33,5,FALSE)/277710000000</f>
        <v>0</v>
      </c>
      <c r="H46">
        <f>H10*VLOOKUP(H43,'Heat value'!$A$1:$I$33,5,FALSE)/277710000000</f>
        <v>0</v>
      </c>
      <c r="I46">
        <f>I10*VLOOKUP(I43,'Heat value'!$A$1:$I$33,5,FALSE)/277710000000</f>
        <v>0</v>
      </c>
      <c r="J46">
        <f>J10*VLOOKUP(J43,'Heat value'!$A$1:$I$33,5,FALSE)/277710000000</f>
        <v>0</v>
      </c>
      <c r="K46">
        <f>K10*VLOOKUP(K43,'Heat value'!$A$1:$I$33,5,FALSE)/277710000000</f>
        <v>0</v>
      </c>
      <c r="L46">
        <f>L10*VLOOKUP(L43,'Heat value'!$A$1:$I$33,5,FALSE)/277710000000</f>
        <v>28.132530974067961</v>
      </c>
      <c r="M46">
        <f>M10*VLOOKUP(M43,'Heat value'!$A$1:$I$33,5,FALSE)/277710000000</f>
        <v>0</v>
      </c>
      <c r="N46">
        <f>N10*VLOOKUP(N43,'Heat value'!$A$1:$I$33,5,FALSE)/277710000000</f>
        <v>7.3498403862425316E-2</v>
      </c>
      <c r="O46">
        <f>O10*VLOOKUP(O43,'Heat value'!$A$1:$I$33,5,FALSE)/277710000000</f>
        <v>0.38219170008461162</v>
      </c>
      <c r="P46">
        <f>P10*VLOOKUP(P43,'Heat value'!$A$1:$I$33,5,FALSE)/277710000000</f>
        <v>5.8228073769030213E-2</v>
      </c>
      <c r="Q46">
        <f>Q10*VLOOKUP(Q43,'Heat value'!$A$1:$I$33,5,FALSE)/277710000000</f>
        <v>0</v>
      </c>
      <c r="R46">
        <f>R10*VLOOKUP(R43,'Heat value'!$A$1:$I$33,5,FALSE)/277710000000</f>
        <v>748.77282007693816</v>
      </c>
      <c r="S46">
        <f>S10*VLOOKUP(S43,'Heat value'!$A$1:$I$33,5,FALSE)/277710000000</f>
        <v>1.6530966798342785</v>
      </c>
      <c r="T46">
        <f>T10*VLOOKUP(T43,'Heat value'!$A$1:$I$33,5,FALSE)/277710000000</f>
        <v>0.51779941221211312</v>
      </c>
      <c r="U46">
        <f>U10*VLOOKUP(U43,'Heat value'!$A$1:$I$33,5,FALSE)/277710000000</f>
        <v>1.1432474502066621</v>
      </c>
      <c r="V46">
        <f>V10*VLOOKUP(V43,'Heat value'!$A$1:$I$33,5,FALSE)/277710000000</f>
        <v>27.902806397088309</v>
      </c>
      <c r="W46">
        <f>W10*VLOOKUP(W43,'Heat value'!$A$1:$I$33,5,FALSE)/277710000000</f>
        <v>4.3613717356729066E-2</v>
      </c>
      <c r="X46">
        <f>X10*VLOOKUP(X43,'Heat value'!$A$1:$I$33,5,FALSE)/277710000000</f>
        <v>83.72883935844159</v>
      </c>
      <c r="Y46">
        <f>Y10*VLOOKUP(Y43,'Heat value'!$A$1:$I$33,5,FALSE)/277710000000</f>
        <v>29.137343404148066</v>
      </c>
      <c r="Z46">
        <f>Z10*VLOOKUP(Z43,'Heat value'!$A$1:$I$33,5,FALSE)/277710000000</f>
        <v>165.93428325566703</v>
      </c>
      <c r="AA46">
        <f>AA10*VLOOKUP(AA43,'Heat value'!$A$1:$I$33,5,FALSE)/277710000000</f>
        <v>46.393513339058501</v>
      </c>
      <c r="AB46">
        <f>AB10*VLOOKUP(AB43,'Heat value'!$A$1:$I$33,5,FALSE)/277710000000</f>
        <v>0</v>
      </c>
      <c r="AC46">
        <f>AC10*VLOOKUP(AC43,'Heat value'!$A$1:$I$33,5,FALSE)/277710000000</f>
        <v>0</v>
      </c>
      <c r="AD46">
        <f>AD10*VLOOKUP(AD43,'Heat value'!$A$1:$I$33,5,FALSE)/277710000000</f>
        <v>0</v>
      </c>
      <c r="AE46">
        <f>AE10*VLOOKUP(AE43,'Heat value'!$A$1:$I$33,5,FALSE)/277710000000</f>
        <v>0</v>
      </c>
    </row>
    <row r="47" spans="1:32">
      <c r="A47" s="1" t="s">
        <v>677</v>
      </c>
      <c r="B47">
        <f>B11*VLOOKUP(B43,'Heat value'!$A$1:$I$33,5,FALSE)/277710000000</f>
        <v>1.063241186744289</v>
      </c>
      <c r="C47">
        <f>C11*VLOOKUP(C43,'Heat value'!$A$1:$I$33,5,FALSE)/277710000000</f>
        <v>0</v>
      </c>
      <c r="D47">
        <f>D11*VLOOKUP(D43,'Heat value'!$A$1:$I$33,5,FALSE)/277710000000</f>
        <v>0</v>
      </c>
      <c r="E47">
        <f>E11*VLOOKUP(E43,'Heat value'!$A$1:$I$33,5,FALSE)/277710000000</f>
        <v>0</v>
      </c>
      <c r="F47">
        <f>F11*VLOOKUP(F43,'Heat value'!$A$1:$I$33,5,FALSE)/277710000000</f>
        <v>0</v>
      </c>
      <c r="G47">
        <f>G11*VLOOKUP(G43,'Heat value'!$A$1:$I$33,5,FALSE)/277710000000</f>
        <v>0</v>
      </c>
      <c r="H47">
        <f>H11*VLOOKUP(H43,'Heat value'!$A$1:$I$33,5,FALSE)/277710000000</f>
        <v>0</v>
      </c>
      <c r="I47">
        <f>I11*VLOOKUP(I43,'Heat value'!$A$1:$I$33,5,FALSE)/277710000000</f>
        <v>0</v>
      </c>
      <c r="J47">
        <f>J11*VLOOKUP(J43,'Heat value'!$A$1:$I$33,5,FALSE)/277710000000</f>
        <v>0</v>
      </c>
      <c r="K47">
        <f>K11*VLOOKUP(K43,'Heat value'!$A$1:$I$33,5,FALSE)/277710000000</f>
        <v>0</v>
      </c>
      <c r="L47">
        <f>L11*VLOOKUP(L43,'Heat value'!$A$1:$I$33,5,FALSE)/277710000000</f>
        <v>0</v>
      </c>
      <c r="M47">
        <f>M11*VLOOKUP(M43,'Heat value'!$A$1:$I$33,5,FALSE)/277710000000</f>
        <v>0</v>
      </c>
      <c r="N47" s="260">
        <f>0.21*N11*VLOOKUP(N43,'Heat value'!$A$1:$I$33,5,FALSE)/277710000000</f>
        <v>8.0383734336257326</v>
      </c>
      <c r="O47">
        <f>O11*VLOOKUP(O43,'Heat value'!$A$1:$I$33,5,FALSE)/277710000000</f>
        <v>0</v>
      </c>
      <c r="P47" s="101">
        <f>0.74*P11*VLOOKUP(P43,'Heat value'!$A$1:$I$33,5,FALSE)/277710000000</f>
        <v>28.546313165267062</v>
      </c>
      <c r="Q47">
        <f>Q11*VLOOKUP(Q43,'Heat value'!$A$1:$I$33,5,FALSE)/277710000000</f>
        <v>9.7761102405347398</v>
      </c>
      <c r="R47">
        <f>R11*VLOOKUP(R43,'Heat value'!$A$1:$I$33,5,FALSE)/277710000000</f>
        <v>0</v>
      </c>
      <c r="S47">
        <f>S11*VLOOKUP(S43,'Heat value'!$A$1:$I$33,5,FALSE)/277710000000</f>
        <v>0</v>
      </c>
      <c r="T47">
        <f>T11*VLOOKUP(T43,'Heat value'!$A$1:$I$33,5,FALSE)/277710000000</f>
        <v>0</v>
      </c>
      <c r="U47">
        <f>U11*VLOOKUP(U43,'Heat value'!$A$1:$I$33,5,FALSE)/277710000000</f>
        <v>0</v>
      </c>
      <c r="V47">
        <f>V11*VLOOKUP(V43,'Heat value'!$A$1:$I$33,5,FALSE)/277710000000</f>
        <v>22.587986130976251</v>
      </c>
      <c r="W47">
        <f>W11*VLOOKUP(W43,'Heat value'!$A$1:$I$33,5,FALSE)/277710000000</f>
        <v>0</v>
      </c>
      <c r="X47">
        <f>X11*VLOOKUP(X43,'Heat value'!$A$1:$I$33,5,FALSE)/277710000000</f>
        <v>5.6515682119627169</v>
      </c>
      <c r="Y47">
        <f>Y11*VLOOKUP(Y43,'Heat value'!$A$1:$I$33,5,FALSE)/277710000000</f>
        <v>0</v>
      </c>
      <c r="Z47">
        <f>Z11*VLOOKUP(Z43,'Heat value'!$A$1:$I$33,5,FALSE)/277710000000</f>
        <v>0</v>
      </c>
      <c r="AA47">
        <f>AA11*VLOOKUP(AA43,'Heat value'!$A$1:$I$33,5,FALSE)/277710000000</f>
        <v>1.3359388657844069</v>
      </c>
      <c r="AB47">
        <f>AB11*VLOOKUP(AB43,'Heat value'!$A$1:$I$33,5,FALSE)/277710000000</f>
        <v>0</v>
      </c>
      <c r="AC47">
        <f>AC11*VLOOKUP(AC43,'Heat value'!$A$1:$I$33,5,FALSE)/277710000000</f>
        <v>0.18430061799725872</v>
      </c>
      <c r="AD47">
        <f>AD11*VLOOKUP(AD43,'Heat value'!$A$1:$I$33,5,FALSE)/277710000000</f>
        <v>57.747526972474404</v>
      </c>
      <c r="AE47">
        <f>AE11*VLOOKUP(AE43,'Heat value'!$A$1:$I$33,5,FALSE)/277710000000</f>
        <v>0</v>
      </c>
    </row>
    <row r="49" spans="1:31" ht="98.25">
      <c r="A49" t="s">
        <v>703</v>
      </c>
      <c r="B49" s="107" t="s">
        <v>505</v>
      </c>
      <c r="C49" s="7" t="s">
        <v>66</v>
      </c>
      <c r="D49" s="7" t="s">
        <v>67</v>
      </c>
      <c r="E49" s="7" t="s">
        <v>68</v>
      </c>
      <c r="F49" s="7" t="s">
        <v>69</v>
      </c>
      <c r="G49" s="7" t="s">
        <v>70</v>
      </c>
      <c r="H49" s="7" t="s">
        <v>71</v>
      </c>
      <c r="I49" s="70" t="s">
        <v>72</v>
      </c>
      <c r="J49" s="70" t="s">
        <v>73</v>
      </c>
      <c r="K49" s="144" t="s">
        <v>74</v>
      </c>
      <c r="L49" s="7" t="s">
        <v>75</v>
      </c>
      <c r="M49" s="7" t="s">
        <v>77</v>
      </c>
      <c r="N49" s="7" t="s">
        <v>78</v>
      </c>
      <c r="O49" s="7" t="s">
        <v>79</v>
      </c>
      <c r="P49" s="7" t="s">
        <v>80</v>
      </c>
      <c r="Q49" s="7" t="s">
        <v>81</v>
      </c>
      <c r="R49" s="70" t="s">
        <v>82</v>
      </c>
      <c r="S49" s="70" t="s">
        <v>83</v>
      </c>
      <c r="T49" s="7" t="s">
        <v>84</v>
      </c>
      <c r="U49" s="8" t="s">
        <v>85</v>
      </c>
      <c r="V49" s="7" t="s">
        <v>86</v>
      </c>
      <c r="W49" s="7" t="s">
        <v>87</v>
      </c>
      <c r="X49" s="7" t="s">
        <v>88</v>
      </c>
      <c r="Y49" s="7" t="s">
        <v>89</v>
      </c>
      <c r="Z49" s="7" t="s">
        <v>90</v>
      </c>
      <c r="AA49" s="7" t="s">
        <v>91</v>
      </c>
      <c r="AB49" s="7" t="s">
        <v>92</v>
      </c>
      <c r="AC49" s="7" t="s">
        <v>93</v>
      </c>
      <c r="AD49" s="107" t="s">
        <v>94</v>
      </c>
      <c r="AE49" s="7" t="s">
        <v>95</v>
      </c>
    </row>
    <row r="50" spans="1:31">
      <c r="A50" s="1" t="s">
        <v>674</v>
      </c>
      <c r="B50">
        <f>B14*VLOOKUP(B49,'Heat value'!$A$1:$I$33,5,FALSE)/277710000000</f>
        <v>0.24261879429064317</v>
      </c>
      <c r="C50">
        <f>C14*VLOOKUP(C49,'Heat value'!$A$1:$I$33,5,FALSE)/277710000000</f>
        <v>0</v>
      </c>
      <c r="D50">
        <f>D14*VLOOKUP(D49,'Heat value'!$A$1:$I$33,5,FALSE)/277710000000</f>
        <v>0</v>
      </c>
      <c r="E50">
        <f>E14*VLOOKUP(E49,'Heat value'!$A$1:$I$33,5,FALSE)/277710000000</f>
        <v>0</v>
      </c>
      <c r="F50">
        <f>F14*VLOOKUP(F49,'Heat value'!$A$1:$I$33,5,FALSE)/277710000000</f>
        <v>0</v>
      </c>
      <c r="G50">
        <f>G14*VLOOKUP(G49,'Heat value'!$A$1:$I$33,5,FALSE)/277710000000</f>
        <v>0</v>
      </c>
      <c r="H50">
        <f>H14*VLOOKUP(H49,'Heat value'!$A$1:$I$33,5,FALSE)/277710000000</f>
        <v>0</v>
      </c>
      <c r="I50">
        <f>I14*VLOOKUP(I49,'Heat value'!$A$1:$I$33,5,FALSE)/277710000000</f>
        <v>0</v>
      </c>
      <c r="J50">
        <f>J14*VLOOKUP(J49,'Heat value'!$A$1:$I$33,5,FALSE)/277710000000</f>
        <v>0</v>
      </c>
      <c r="K50">
        <f>K14*VLOOKUP(K49,'Heat value'!$A$1:$I$33,5,FALSE)/277710000000</f>
        <v>0</v>
      </c>
      <c r="L50">
        <f>L14*VLOOKUP(L49,'Heat value'!$A$1:$I$33,5,FALSE)/277710000000</f>
        <v>0</v>
      </c>
      <c r="M50">
        <f>M14*VLOOKUP(M49,'Heat value'!$A$1:$I$33,5,FALSE)/277710000000</f>
        <v>0</v>
      </c>
      <c r="N50" s="260">
        <f>0.2*N14*VLOOKUP(N49,'Heat value'!$A$1:$I$33,5,FALSE)/277710000000</f>
        <v>4.4010844232820281</v>
      </c>
      <c r="O50">
        <f>O14*VLOOKUP(O49,'Heat value'!$A$1:$I$33,5,FALSE)/277710000000</f>
        <v>0</v>
      </c>
      <c r="P50" s="260">
        <f>0.9*P14*VLOOKUP(P49,'Heat value'!$A$1:$I$33,5,FALSE)/277710000000</f>
        <v>15.066514087736568</v>
      </c>
      <c r="Q50">
        <f>Q14*VLOOKUP(Q49,'Heat value'!$A$1:$I$33,5,FALSE)/277710000000</f>
        <v>2.2977426988702088</v>
      </c>
      <c r="R50">
        <f>R14*VLOOKUP(R49,'Heat value'!$A$1:$I$33,5,FALSE)/277710000000</f>
        <v>0</v>
      </c>
      <c r="S50">
        <f>S14*VLOOKUP(S49,'Heat value'!$A$1:$I$33,5,FALSE)/277710000000</f>
        <v>0</v>
      </c>
      <c r="T50">
        <f>T14*VLOOKUP(T49,'Heat value'!$A$1:$I$33,5,FALSE)/277710000000</f>
        <v>0</v>
      </c>
      <c r="U50">
        <f>U14*VLOOKUP(U49,'Heat value'!$A$1:$I$33,5,FALSE)/277710000000</f>
        <v>0</v>
      </c>
      <c r="V50">
        <f>V14*VLOOKUP(V49,'Heat value'!$A$1:$I$33,5,FALSE)/277710000000</f>
        <v>0</v>
      </c>
      <c r="W50">
        <f>W14*VLOOKUP(W49,'Heat value'!$A$1:$I$33,5,FALSE)/277710000000</f>
        <v>0</v>
      </c>
      <c r="X50">
        <f>X14*VLOOKUP(X49,'Heat value'!$A$1:$I$33,5,FALSE)/277710000000</f>
        <v>0.92480207104844458</v>
      </c>
      <c r="Y50">
        <f>Y14*VLOOKUP(Y49,'Heat value'!$A$1:$I$33,5,FALSE)/277710000000</f>
        <v>0</v>
      </c>
      <c r="Z50">
        <f>Z14*VLOOKUP(Z49,'Heat value'!$A$1:$I$33,5,FALSE)/277710000000</f>
        <v>0</v>
      </c>
      <c r="AA50">
        <f>AA14*VLOOKUP(AA49,'Heat value'!$A$1:$I$33,5,FALSE)/277710000000</f>
        <v>1.2144898779858246</v>
      </c>
      <c r="AB50">
        <f>AB14*VLOOKUP(AB49,'Heat value'!$A$1:$I$33,5,FALSE)/277710000000</f>
        <v>0</v>
      </c>
      <c r="AC50">
        <f>AC14*VLOOKUP(AC49,'Heat value'!$A$1:$I$33,5,FALSE)/277710000000</f>
        <v>0</v>
      </c>
      <c r="AD50">
        <f>AD14*VLOOKUP(AD49,'Heat value'!$A$1:$I$33,5,FALSE)/277710000000</f>
        <v>7.8266329109502539</v>
      </c>
      <c r="AE50">
        <f>AE14*VLOOKUP(AE49,'Heat value'!$A$1:$I$33,5,FALSE)/277710000000</f>
        <v>0</v>
      </c>
    </row>
    <row r="51" spans="1:31">
      <c r="A51" s="1" t="s">
        <v>675</v>
      </c>
      <c r="B51">
        <f>B15*VLOOKUP(B49,'Heat value'!$A$1:$I$33,5,FALSE)/277710000000</f>
        <v>346.06716666803891</v>
      </c>
      <c r="C51">
        <f>C15*VLOOKUP(C49,'Heat value'!$A$1:$I$33,5,FALSE)/277710000000</f>
        <v>0</v>
      </c>
      <c r="D51">
        <f>D15*VLOOKUP(D49,'Heat value'!$A$1:$I$33,5,FALSE)/277710000000</f>
        <v>0</v>
      </c>
      <c r="E51">
        <f>E15*VLOOKUP(E49,'Heat value'!$A$1:$I$33,5,FALSE)/277710000000</f>
        <v>0</v>
      </c>
      <c r="F51">
        <f>F15*VLOOKUP(F49,'Heat value'!$A$1:$I$33,5,FALSE)/277710000000</f>
        <v>0</v>
      </c>
      <c r="G51">
        <f>G15*VLOOKUP(G49,'Heat value'!$A$1:$I$33,5,FALSE)/277710000000</f>
        <v>589.84759717369809</v>
      </c>
      <c r="H51">
        <f>H15*VLOOKUP(H49,'Heat value'!$A$1:$I$33,5,FALSE)/277710000000</f>
        <v>130.89178354552035</v>
      </c>
      <c r="I51">
        <f>I15*VLOOKUP(I49,'Heat value'!$A$1:$I$33,5,FALSE)/277710000000</f>
        <v>164.10814399521558</v>
      </c>
      <c r="J51">
        <f>J15*VLOOKUP(J49,'Heat value'!$A$1:$I$33,5,FALSE)/277710000000</f>
        <v>32.051208529742169</v>
      </c>
      <c r="K51">
        <f>K15*VLOOKUP(K49,'Heat value'!$A$1:$I$33,5,FALSE)/277710000000</f>
        <v>0</v>
      </c>
      <c r="L51">
        <f>L15*VLOOKUP(L49,'Heat value'!$A$1:$I$33,5,FALSE)/277710000000</f>
        <v>89.889373522255283</v>
      </c>
      <c r="M51">
        <f>M15*VLOOKUP(M49,'Heat value'!$A$1:$I$33,5,FALSE)/277710000000</f>
        <v>4.2957798283225639</v>
      </c>
      <c r="N51">
        <f>N15*VLOOKUP(N49,'Heat value'!$A$1:$I$33,5,FALSE)/277710000000</f>
        <v>22.137719243362504</v>
      </c>
      <c r="O51">
        <f>O15*VLOOKUP(O49,'Heat value'!$A$1:$I$33,5,FALSE)/277710000000</f>
        <v>0.79378276171419337</v>
      </c>
      <c r="P51">
        <f>P15*VLOOKUP(P49,'Heat value'!$A$1:$I$33,5,FALSE)/277710000000</f>
        <v>47.455880121759627</v>
      </c>
      <c r="Q51">
        <f>Q15*VLOOKUP(Q49,'Heat value'!$A$1:$I$33,5,FALSE)/277710000000</f>
        <v>6.5507074458473653</v>
      </c>
      <c r="R51">
        <f>R15*VLOOKUP(R49,'Heat value'!$A$1:$I$33,5,FALSE)/277710000000</f>
        <v>603.99938531472901</v>
      </c>
      <c r="S51">
        <f>S15*VLOOKUP(S49,'Heat value'!$A$1:$I$33,5,FALSE)/277710000000</f>
        <v>9.8055478273930721</v>
      </c>
      <c r="T51">
        <f>T15*VLOOKUP(T49,'Heat value'!$A$1:$I$33,5,FALSE)/277710000000</f>
        <v>9.3340157201394067</v>
      </c>
      <c r="U51">
        <f>U15*VLOOKUP(U49,'Heat value'!$A$1:$I$33,5,FALSE)/277710000000</f>
        <v>1.7588422310871723</v>
      </c>
      <c r="V51">
        <f>V15*VLOOKUP(V49,'Heat value'!$A$1:$I$33,5,FALSE)/277710000000</f>
        <v>46.890001797773643</v>
      </c>
      <c r="W51">
        <f>W15*VLOOKUP(W49,'Heat value'!$A$1:$I$33,5,FALSE)/277710000000</f>
        <v>5.5171352456262266</v>
      </c>
      <c r="X51">
        <f>X15*VLOOKUP(X49,'Heat value'!$A$1:$I$33,5,FALSE)/277710000000</f>
        <v>115.00085013130196</v>
      </c>
      <c r="Y51">
        <f>Y15*VLOOKUP(Y49,'Heat value'!$A$1:$I$33,5,FALSE)/277710000000</f>
        <v>210.30379969933594</v>
      </c>
      <c r="Z51">
        <f>Z15*VLOOKUP(Z49,'Heat value'!$A$1:$I$33,5,FALSE)/277710000000</f>
        <v>290.39898206653862</v>
      </c>
      <c r="AA51">
        <f>AA15*VLOOKUP(AA49,'Heat value'!$A$1:$I$33,5,FALSE)/277710000000</f>
        <v>414.26249738096482</v>
      </c>
      <c r="AB51">
        <f>AB15*VLOOKUP(AB49,'Heat value'!$A$1:$I$33,5,FALSE)/277710000000</f>
        <v>7.3728028780552277</v>
      </c>
      <c r="AC51">
        <f>AC15*VLOOKUP(AC49,'Heat value'!$A$1:$I$33,5,FALSE)/277710000000</f>
        <v>309.74790531405949</v>
      </c>
      <c r="AD51">
        <f>AD15*VLOOKUP(AD49,'Heat value'!$A$1:$I$33,5,FALSE)/277710000000</f>
        <v>866.13918433991716</v>
      </c>
      <c r="AE51">
        <f>AE15*VLOOKUP(AE49,'Heat value'!$A$1:$I$33,5,FALSE)/277710000000</f>
        <v>1.4385769038394025</v>
      </c>
    </row>
    <row r="52" spans="1:31">
      <c r="A52" s="1" t="s">
        <v>676</v>
      </c>
      <c r="B52">
        <f>B16*VLOOKUP(B49,'Heat value'!$A$1:$I$33,5,FALSE)/277710000000</f>
        <v>146.52034421087578</v>
      </c>
      <c r="C52">
        <f>C16*VLOOKUP(C49,'Heat value'!$A$1:$I$33,5,FALSE)/277710000000</f>
        <v>0</v>
      </c>
      <c r="D52">
        <f>D16*VLOOKUP(D49,'Heat value'!$A$1:$I$33,5,FALSE)/277710000000</f>
        <v>0</v>
      </c>
      <c r="E52">
        <f>E16*VLOOKUP(E49,'Heat value'!$A$1:$I$33,5,FALSE)/277710000000</f>
        <v>0</v>
      </c>
      <c r="F52">
        <f>F16*VLOOKUP(F49,'Heat value'!$A$1:$I$33,5,FALSE)/277710000000</f>
        <v>0</v>
      </c>
      <c r="G52">
        <f>G16*VLOOKUP(G49,'Heat value'!$A$1:$I$33,5,FALSE)/277710000000</f>
        <v>0</v>
      </c>
      <c r="H52">
        <f>H16*VLOOKUP(H49,'Heat value'!$A$1:$I$33,5,FALSE)/277710000000</f>
        <v>0</v>
      </c>
      <c r="I52">
        <f>I16*VLOOKUP(I49,'Heat value'!$A$1:$I$33,5,FALSE)/277710000000</f>
        <v>0</v>
      </c>
      <c r="J52">
        <f>J16*VLOOKUP(J49,'Heat value'!$A$1:$I$33,5,FALSE)/277710000000</f>
        <v>0</v>
      </c>
      <c r="K52">
        <f>K16*VLOOKUP(K49,'Heat value'!$A$1:$I$33,5,FALSE)/277710000000</f>
        <v>0</v>
      </c>
      <c r="L52">
        <f>L16*VLOOKUP(L49,'Heat value'!$A$1:$I$33,5,FALSE)/277710000000</f>
        <v>27.310476497552983</v>
      </c>
      <c r="M52">
        <f>M16*VLOOKUP(M49,'Heat value'!$A$1:$I$33,5,FALSE)/277710000000</f>
        <v>0</v>
      </c>
      <c r="N52">
        <f>N16*VLOOKUP(N49,'Heat value'!$A$1:$I$33,5,FALSE)/277710000000</f>
        <v>0.11759744617988051</v>
      </c>
      <c r="O52">
        <f>O16*VLOOKUP(O49,'Heat value'!$A$1:$I$33,5,FALSE)/277710000000</f>
        <v>0.32339297699467134</v>
      </c>
      <c r="P52">
        <f>P16*VLOOKUP(P49,'Heat value'!$A$1:$I$33,5,FALSE)/277710000000</f>
        <v>8.7342110653545316E-2</v>
      </c>
      <c r="Q52">
        <f>Q16*VLOOKUP(Q49,'Heat value'!$A$1:$I$33,5,FALSE)/277710000000</f>
        <v>0</v>
      </c>
      <c r="R52">
        <f>R16*VLOOKUP(R49,'Heat value'!$A$1:$I$33,5,FALSE)/277710000000</f>
        <v>594.94823588957911</v>
      </c>
      <c r="S52">
        <f>S16*VLOOKUP(S49,'Heat value'!$A$1:$I$33,5,FALSE)/277710000000</f>
        <v>1.5683224911248286</v>
      </c>
      <c r="T52">
        <f>T16*VLOOKUP(T49,'Heat value'!$A$1:$I$33,5,FALSE)/277710000000</f>
        <v>0.35428380835565632</v>
      </c>
      <c r="U52">
        <f>U16*VLOOKUP(U49,'Heat value'!$A$1:$I$33,5,FALSE)/277710000000</f>
        <v>1.538986952201276</v>
      </c>
      <c r="V52">
        <f>V16*VLOOKUP(V49,'Heat value'!$A$1:$I$33,5,FALSE)/277710000000</f>
        <v>28.288130866381433</v>
      </c>
      <c r="W52">
        <f>W16*VLOOKUP(W49,'Heat value'!$A$1:$I$33,5,FALSE)/277710000000</f>
        <v>6.5420576035093589E-2</v>
      </c>
      <c r="X52">
        <f>X16*VLOOKUP(X49,'Heat value'!$A$1:$I$33,5,FALSE)/277710000000</f>
        <v>76.330422790054016</v>
      </c>
      <c r="Y52">
        <f>Y16*VLOOKUP(Y49,'Heat value'!$A$1:$I$33,5,FALSE)/277710000000</f>
        <v>23.626994516833424</v>
      </c>
      <c r="Z52">
        <f>Z16*VLOOKUP(Z49,'Heat value'!$A$1:$I$33,5,FALSE)/277710000000</f>
        <v>152.89898723457111</v>
      </c>
      <c r="AA52">
        <f>AA16*VLOOKUP(AA49,'Heat value'!$A$1:$I$33,5,FALSE)/277710000000</f>
        <v>89.022108056360949</v>
      </c>
      <c r="AB52">
        <f>AB16*VLOOKUP(AB49,'Heat value'!$A$1:$I$33,5,FALSE)/277710000000</f>
        <v>0</v>
      </c>
      <c r="AC52">
        <f>AC16*VLOOKUP(AC49,'Heat value'!$A$1:$I$33,5,FALSE)/277710000000</f>
        <v>0</v>
      </c>
      <c r="AD52">
        <f>AD16*VLOOKUP(AD49,'Heat value'!$A$1:$I$33,5,FALSE)/277710000000</f>
        <v>0</v>
      </c>
      <c r="AE52">
        <f>AE16*VLOOKUP(AE49,'Heat value'!$A$1:$I$33,5,FALSE)/277710000000</f>
        <v>0</v>
      </c>
    </row>
    <row r="53" spans="1:31">
      <c r="A53" s="1" t="s">
        <v>677</v>
      </c>
      <c r="B53">
        <f>B17*VLOOKUP(B49,'Heat value'!$A$1:$I$33,5,FALSE)/277710000000</f>
        <v>0.9633393302716714</v>
      </c>
      <c r="C53">
        <f>C17*VLOOKUP(C49,'Heat value'!$A$1:$I$33,5,FALSE)/277710000000</f>
        <v>0</v>
      </c>
      <c r="D53">
        <f>D17*VLOOKUP(D49,'Heat value'!$A$1:$I$33,5,FALSE)/277710000000</f>
        <v>0</v>
      </c>
      <c r="E53">
        <f>E17*VLOOKUP(E49,'Heat value'!$A$1:$I$33,5,FALSE)/277710000000</f>
        <v>0</v>
      </c>
      <c r="F53">
        <f>F17*VLOOKUP(F49,'Heat value'!$A$1:$I$33,5,FALSE)/277710000000</f>
        <v>0</v>
      </c>
      <c r="G53">
        <f>G17*VLOOKUP(G49,'Heat value'!$A$1:$I$33,5,FALSE)/277710000000</f>
        <v>0</v>
      </c>
      <c r="H53">
        <f>H17*VLOOKUP(H49,'Heat value'!$A$1:$I$33,5,FALSE)/277710000000</f>
        <v>0</v>
      </c>
      <c r="I53">
        <f>I17*VLOOKUP(I49,'Heat value'!$A$1:$I$33,5,FALSE)/277710000000</f>
        <v>0</v>
      </c>
      <c r="J53">
        <f>J17*VLOOKUP(J49,'Heat value'!$A$1:$I$33,5,FALSE)/277710000000</f>
        <v>0</v>
      </c>
      <c r="K53">
        <f>K17*VLOOKUP(K49,'Heat value'!$A$1:$I$33,5,FALSE)/277710000000</f>
        <v>0</v>
      </c>
      <c r="L53">
        <f>L17*VLOOKUP(L49,'Heat value'!$A$1:$I$33,5,FALSE)/277710000000</f>
        <v>0</v>
      </c>
      <c r="M53">
        <f>M17*VLOOKUP(M49,'Heat value'!$A$1:$I$33,5,FALSE)/277710000000</f>
        <v>0</v>
      </c>
      <c r="N53" s="260">
        <f>0.21*N17*VLOOKUP(N49,'Heat value'!$A$1:$I$33,5,FALSE)/277710000000</f>
        <v>8.2544587409812618</v>
      </c>
      <c r="O53">
        <f>O17*VLOOKUP(O49,'Heat value'!$A$1:$I$33,5,FALSE)/277710000000</f>
        <v>0</v>
      </c>
      <c r="P53" s="101">
        <f>0.74*P17*VLOOKUP(P49,'Heat value'!$A$1:$I$33,5,FALSE)/277710000000</f>
        <v>27.975386901961723</v>
      </c>
      <c r="Q53">
        <f>Q17*VLOOKUP(Q49,'Heat value'!$A$1:$I$33,5,FALSE)/277710000000</f>
        <v>6.5078923645019566</v>
      </c>
      <c r="R53">
        <f>R17*VLOOKUP(R49,'Heat value'!$A$1:$I$33,5,FALSE)/277710000000</f>
        <v>0</v>
      </c>
      <c r="S53">
        <f>S17*VLOOKUP(S49,'Heat value'!$A$1:$I$33,5,FALSE)/277710000000</f>
        <v>0</v>
      </c>
      <c r="T53">
        <f>T17*VLOOKUP(T49,'Heat value'!$A$1:$I$33,5,FALSE)/277710000000</f>
        <v>0</v>
      </c>
      <c r="U53">
        <f>U17*VLOOKUP(U49,'Heat value'!$A$1:$I$33,5,FALSE)/277710000000</f>
        <v>0</v>
      </c>
      <c r="V53">
        <f>V17*VLOOKUP(V49,'Heat value'!$A$1:$I$33,5,FALSE)/277710000000</f>
        <v>21.259281064448238</v>
      </c>
      <c r="W53">
        <f>W17*VLOOKUP(W49,'Heat value'!$A$1:$I$33,5,FALSE)/277710000000</f>
        <v>0</v>
      </c>
      <c r="X53">
        <f>X17*VLOOKUP(X49,'Heat value'!$A$1:$I$33,5,FALSE)/277710000000</f>
        <v>5.6173162834053665</v>
      </c>
      <c r="Y53">
        <f>Y17*VLOOKUP(Y49,'Heat value'!$A$1:$I$33,5,FALSE)/277710000000</f>
        <v>0</v>
      </c>
      <c r="Z53">
        <f>Z17*VLOOKUP(Z49,'Heat value'!$A$1:$I$33,5,FALSE)/277710000000</f>
        <v>0</v>
      </c>
      <c r="AA53">
        <f>AA17*VLOOKUP(AA49,'Heat value'!$A$1:$I$33,5,FALSE)/277710000000</f>
        <v>1.2144898779858246</v>
      </c>
      <c r="AB53">
        <f>AB17*VLOOKUP(AB49,'Heat value'!$A$1:$I$33,5,FALSE)/277710000000</f>
        <v>0</v>
      </c>
      <c r="AC53">
        <f>AC17*VLOOKUP(AC49,'Heat value'!$A$1:$I$33,5,FALSE)/277710000000</f>
        <v>0.12354967354631048</v>
      </c>
      <c r="AD53">
        <f>AD17*VLOOKUP(AD49,'Heat value'!$A$1:$I$33,5,FALSE)/277710000000</f>
        <v>53.668339960801745</v>
      </c>
      <c r="AE53">
        <f>AE17*VLOOKUP(AE49,'Heat value'!$A$1:$I$33,5,FALSE)/277710000000</f>
        <v>0</v>
      </c>
    </row>
    <row r="55" spans="1:31" ht="98.25">
      <c r="A55" t="s">
        <v>704</v>
      </c>
      <c r="B55" s="107" t="s">
        <v>505</v>
      </c>
      <c r="C55" s="7" t="s">
        <v>66</v>
      </c>
      <c r="D55" s="7" t="s">
        <v>67</v>
      </c>
      <c r="E55" s="7" t="s">
        <v>68</v>
      </c>
      <c r="F55" s="7" t="s">
        <v>69</v>
      </c>
      <c r="G55" s="7" t="s">
        <v>70</v>
      </c>
      <c r="H55" s="7" t="s">
        <v>71</v>
      </c>
      <c r="I55" s="70" t="s">
        <v>72</v>
      </c>
      <c r="J55" s="70" t="s">
        <v>73</v>
      </c>
      <c r="K55" s="144" t="s">
        <v>74</v>
      </c>
      <c r="L55" s="7" t="s">
        <v>75</v>
      </c>
      <c r="M55" s="7" t="s">
        <v>77</v>
      </c>
      <c r="N55" s="7" t="s">
        <v>78</v>
      </c>
      <c r="O55" s="7" t="s">
        <v>79</v>
      </c>
      <c r="P55" s="7" t="s">
        <v>80</v>
      </c>
      <c r="Q55" s="7" t="s">
        <v>81</v>
      </c>
      <c r="R55" s="70" t="s">
        <v>82</v>
      </c>
      <c r="S55" s="70" t="s">
        <v>83</v>
      </c>
      <c r="T55" s="7" t="s">
        <v>84</v>
      </c>
      <c r="U55" s="8" t="s">
        <v>85</v>
      </c>
      <c r="V55" s="7" t="s">
        <v>86</v>
      </c>
      <c r="W55" s="7" t="s">
        <v>87</v>
      </c>
      <c r="X55" s="7" t="s">
        <v>88</v>
      </c>
      <c r="Y55" s="7" t="s">
        <v>89</v>
      </c>
      <c r="Z55" s="7" t="s">
        <v>90</v>
      </c>
      <c r="AA55" s="7" t="s">
        <v>91</v>
      </c>
      <c r="AB55" s="7" t="s">
        <v>92</v>
      </c>
      <c r="AC55" s="7" t="s">
        <v>93</v>
      </c>
      <c r="AD55" s="107" t="s">
        <v>94</v>
      </c>
      <c r="AE55" s="7" t="s">
        <v>95</v>
      </c>
    </row>
    <row r="56" spans="1:31">
      <c r="A56" s="1" t="s">
        <v>674</v>
      </c>
      <c r="B56">
        <f>B20*VLOOKUP(B55,'Heat value'!$A$1:$I$33,5,FALSE)/277710000000</f>
        <v>0.24261879429064317</v>
      </c>
      <c r="C56">
        <f>C20*VLOOKUP(C55,'Heat value'!$A$1:$I$33,5,FALSE)/277710000000</f>
        <v>0</v>
      </c>
      <c r="D56">
        <f>D20*VLOOKUP(D55,'Heat value'!$A$1:$I$33,5,FALSE)/277710000000</f>
        <v>0</v>
      </c>
      <c r="E56">
        <f>E20*VLOOKUP(E55,'Heat value'!$A$1:$I$33,5,FALSE)/277710000000</f>
        <v>0</v>
      </c>
      <c r="F56">
        <f>F20*VLOOKUP(F55,'Heat value'!$A$1:$I$33,5,FALSE)/277710000000</f>
        <v>0</v>
      </c>
      <c r="G56">
        <f>G20*VLOOKUP(G55,'Heat value'!$A$1:$I$33,5,FALSE)/277710000000</f>
        <v>0</v>
      </c>
      <c r="H56">
        <f>H20*VLOOKUP(H55,'Heat value'!$A$1:$I$33,5,FALSE)/277710000000</f>
        <v>0</v>
      </c>
      <c r="I56">
        <f>I20*VLOOKUP(I55,'Heat value'!$A$1:$I$33,5,FALSE)/277710000000</f>
        <v>0</v>
      </c>
      <c r="J56">
        <f>J20*VLOOKUP(J55,'Heat value'!$A$1:$I$33,5,FALSE)/277710000000</f>
        <v>0</v>
      </c>
      <c r="K56">
        <f>K20*VLOOKUP(K55,'Heat value'!$A$1:$I$33,5,FALSE)/277710000000</f>
        <v>0</v>
      </c>
      <c r="L56">
        <f>L20*VLOOKUP(L55,'Heat value'!$A$1:$I$33,5,FALSE)/277710000000</f>
        <v>0</v>
      </c>
      <c r="M56">
        <f>M20*VLOOKUP(M55,'Heat value'!$A$1:$I$33,5,FALSE)/277710000000</f>
        <v>0</v>
      </c>
      <c r="N56" s="260">
        <f>0.2*N20*VLOOKUP(N55,'Heat value'!$A$1:$I$33,5,FALSE)/277710000000</f>
        <v>4.4010844232820281</v>
      </c>
      <c r="O56">
        <f>O20*VLOOKUP(O55,'Heat value'!$A$1:$I$33,5,FALSE)/277710000000</f>
        <v>0</v>
      </c>
      <c r="P56" s="260">
        <f>0.9*P20*VLOOKUP(P55,'Heat value'!$A$1:$I$33,5,FALSE)/277710000000</f>
        <v>15.066514087736568</v>
      </c>
      <c r="Q56">
        <f>Q20*VLOOKUP(Q55,'Heat value'!$A$1:$I$33,5,FALSE)/277710000000</f>
        <v>2.2977426988702088</v>
      </c>
      <c r="R56">
        <f>R20*VLOOKUP(R55,'Heat value'!$A$1:$I$33,5,FALSE)/277710000000</f>
        <v>0</v>
      </c>
      <c r="S56">
        <f>S20*VLOOKUP(S55,'Heat value'!$A$1:$I$33,5,FALSE)/277710000000</f>
        <v>0</v>
      </c>
      <c r="T56">
        <f>T20*VLOOKUP(T55,'Heat value'!$A$1:$I$33,5,FALSE)/277710000000</f>
        <v>0</v>
      </c>
      <c r="U56">
        <f>U20*VLOOKUP(U55,'Heat value'!$A$1:$I$33,5,FALSE)/277710000000</f>
        <v>0</v>
      </c>
      <c r="V56">
        <f>V20*VLOOKUP(V55,'Heat value'!$A$1:$I$33,5,FALSE)/277710000000</f>
        <v>0</v>
      </c>
      <c r="W56">
        <f>W20*VLOOKUP(W55,'Heat value'!$A$1:$I$33,5,FALSE)/277710000000</f>
        <v>0</v>
      </c>
      <c r="X56">
        <f>X20*VLOOKUP(X55,'Heat value'!$A$1:$I$33,5,FALSE)/277710000000</f>
        <v>0.92480207104844458</v>
      </c>
      <c r="Y56">
        <f>Y20*VLOOKUP(Y55,'Heat value'!$A$1:$I$33,5,FALSE)/277710000000</f>
        <v>0</v>
      </c>
      <c r="Z56">
        <f>Z20*VLOOKUP(Z55,'Heat value'!$A$1:$I$33,5,FALSE)/277710000000</f>
        <v>0</v>
      </c>
      <c r="AA56">
        <f>AA20*VLOOKUP(AA55,'Heat value'!$A$1:$I$33,5,FALSE)/277710000000</f>
        <v>1.2144898779858246</v>
      </c>
      <c r="AB56">
        <f>AB20*VLOOKUP(AB55,'Heat value'!$A$1:$I$33,5,FALSE)/277710000000</f>
        <v>0</v>
      </c>
      <c r="AC56">
        <f>AC20*VLOOKUP(AC55,'Heat value'!$A$1:$I$33,5,FALSE)/277710000000</f>
        <v>0.4242327188344307</v>
      </c>
      <c r="AD56">
        <f>AD20*VLOOKUP(AD55,'Heat value'!$A$1:$I$33,5,FALSE)/277710000000</f>
        <v>8.7112758773370942</v>
      </c>
      <c r="AE56">
        <f>AE20*VLOOKUP(AE55,'Heat value'!$A$1:$I$33,5,FALSE)/277710000000</f>
        <v>0</v>
      </c>
    </row>
    <row r="57" spans="1:31">
      <c r="A57" s="1" t="s">
        <v>675</v>
      </c>
      <c r="B57">
        <f>B21*VLOOKUP(B55,'Heat value'!$A$1:$I$33,5,FALSE)/277710000000</f>
        <v>334.64981164259683</v>
      </c>
      <c r="C57">
        <f>C21*VLOOKUP(C55,'Heat value'!$A$1:$I$33,5,FALSE)/277710000000</f>
        <v>0</v>
      </c>
      <c r="D57">
        <f>D21*VLOOKUP(D55,'Heat value'!$A$1:$I$33,5,FALSE)/277710000000</f>
        <v>0</v>
      </c>
      <c r="E57">
        <f>E21*VLOOKUP(E55,'Heat value'!$A$1:$I$33,5,FALSE)/277710000000</f>
        <v>0</v>
      </c>
      <c r="F57">
        <f>F21*VLOOKUP(F55,'Heat value'!$A$1:$I$33,5,FALSE)/277710000000</f>
        <v>0</v>
      </c>
      <c r="G57">
        <f>G21*VLOOKUP(G55,'Heat value'!$A$1:$I$33,5,FALSE)/277710000000</f>
        <v>554.74536187898661</v>
      </c>
      <c r="H57">
        <f>H21*VLOOKUP(H55,'Heat value'!$A$1:$I$33,5,FALSE)/277710000000</f>
        <v>135.45226650163124</v>
      </c>
      <c r="I57">
        <f>I21*VLOOKUP(I55,'Heat value'!$A$1:$I$33,5,FALSE)/277710000000</f>
        <v>166.84370782922565</v>
      </c>
      <c r="J57">
        <f>J21*VLOOKUP(J55,'Heat value'!$A$1:$I$33,5,FALSE)/277710000000</f>
        <v>29.909038078092724</v>
      </c>
      <c r="K57">
        <f>K21*VLOOKUP(K55,'Heat value'!$A$1:$I$33,5,FALSE)/277710000000</f>
        <v>0</v>
      </c>
      <c r="L57">
        <f>L21*VLOOKUP(L55,'Heat value'!$A$1:$I$33,5,FALSE)/277710000000</f>
        <v>84.123574763365568</v>
      </c>
      <c r="M57">
        <f>M21*VLOOKUP(M55,'Heat value'!$A$1:$I$33,5,FALSE)/277710000000</f>
        <v>4.6811155604312322</v>
      </c>
      <c r="N57">
        <f>N21*VLOOKUP(N55,'Heat value'!$A$1:$I$33,5,FALSE)/277710000000</f>
        <v>36.866799377392539</v>
      </c>
      <c r="O57">
        <f>O21*VLOOKUP(O55,'Heat value'!$A$1:$I$33,5,FALSE)/277710000000</f>
        <v>0.99957829252898434</v>
      </c>
      <c r="P57">
        <f>P21*VLOOKUP(P55,'Heat value'!$A$1:$I$33,5,FALSE)/277710000000</f>
        <v>59.072380838681148</v>
      </c>
      <c r="Q57">
        <f>Q21*VLOOKUP(Q55,'Heat value'!$A$1:$I$33,5,FALSE)/277710000000</f>
        <v>11.274638087624005</v>
      </c>
      <c r="R57">
        <f>R21*VLOOKUP(R55,'Heat value'!$A$1:$I$33,5,FALSE)/277710000000</f>
        <v>736.334982290722</v>
      </c>
      <c r="S57">
        <f>S21*VLOOKUP(S55,'Heat value'!$A$1:$I$33,5,FALSE)/277710000000</f>
        <v>10.582644557229699</v>
      </c>
      <c r="T57">
        <f>T21*VLOOKUP(T55,'Heat value'!$A$1:$I$33,5,FALSE)/277710000000</f>
        <v>9.8518151323515202</v>
      </c>
      <c r="U57">
        <f>U21*VLOOKUP(U55,'Heat value'!$A$1:$I$33,5,FALSE)/277710000000</f>
        <v>1.7295281939023861</v>
      </c>
      <c r="V57">
        <f>V21*VLOOKUP(V55,'Heat value'!$A$1:$I$33,5,FALSE)/277710000000</f>
        <v>22.308958067005367</v>
      </c>
      <c r="W57">
        <f>W21*VLOOKUP(W55,'Heat value'!$A$1:$I$33,5,FALSE)/277710000000</f>
        <v>92.133977916090146</v>
      </c>
      <c r="X57">
        <f>X21*VLOOKUP(X55,'Heat value'!$A$1:$I$33,5,FALSE)/277710000000</f>
        <v>108.13333845555331</v>
      </c>
      <c r="Y57">
        <f>Y21*VLOOKUP(Y55,'Heat value'!$A$1:$I$33,5,FALSE)/277710000000</f>
        <v>210.09971270350948</v>
      </c>
      <c r="Z57">
        <f>Z21*VLOOKUP(Z55,'Heat value'!$A$1:$I$33,5,FALSE)/277710000000</f>
        <v>367.81353515319717</v>
      </c>
      <c r="AA57">
        <f>AA21*VLOOKUP(AA55,'Heat value'!$A$1:$I$33,5,FALSE)/277710000000</f>
        <v>382.92865852893055</v>
      </c>
      <c r="AB57">
        <f>AB21*VLOOKUP(AB55,'Heat value'!$A$1:$I$33,5,FALSE)/277710000000</f>
        <v>8.0223117030267606</v>
      </c>
      <c r="AC57">
        <f>AC21*VLOOKUP(AC55,'Heat value'!$A$1:$I$33,5,FALSE)/277710000000</f>
        <v>332.1161982824342</v>
      </c>
      <c r="AD57">
        <f>AD21*VLOOKUP(AD55,'Heat value'!$A$1:$I$33,5,FALSE)/277710000000</f>
        <v>880.08459776837628</v>
      </c>
      <c r="AE57">
        <f>AE21*VLOOKUP(AE55,'Heat value'!$A$1:$I$33,5,FALSE)/277710000000</f>
        <v>2.0479740644935935</v>
      </c>
    </row>
    <row r="58" spans="1:31">
      <c r="A58" s="1" t="s">
        <v>676</v>
      </c>
      <c r="B58">
        <f>B22*VLOOKUP(B55,'Heat value'!$A$1:$I$33,5,FALSE)/277710000000</f>
        <v>144.5294429283143</v>
      </c>
      <c r="C58">
        <f>C22*VLOOKUP(C55,'Heat value'!$A$1:$I$33,5,FALSE)/277710000000</f>
        <v>0</v>
      </c>
      <c r="D58">
        <f>D22*VLOOKUP(D55,'Heat value'!$A$1:$I$33,5,FALSE)/277710000000</f>
        <v>0</v>
      </c>
      <c r="E58">
        <f>E22*VLOOKUP(E55,'Heat value'!$A$1:$I$33,5,FALSE)/277710000000</f>
        <v>0</v>
      </c>
      <c r="F58">
        <f>F22*VLOOKUP(F55,'Heat value'!$A$1:$I$33,5,FALSE)/277710000000</f>
        <v>0</v>
      </c>
      <c r="G58">
        <f>G22*VLOOKUP(G55,'Heat value'!$A$1:$I$33,5,FALSE)/277710000000</f>
        <v>0</v>
      </c>
      <c r="H58">
        <f>H22*VLOOKUP(H55,'Heat value'!$A$1:$I$33,5,FALSE)/277710000000</f>
        <v>0</v>
      </c>
      <c r="I58">
        <f>I22*VLOOKUP(I55,'Heat value'!$A$1:$I$33,5,FALSE)/277710000000</f>
        <v>0</v>
      </c>
      <c r="J58">
        <f>J22*VLOOKUP(J55,'Heat value'!$A$1:$I$33,5,FALSE)/277710000000</f>
        <v>0</v>
      </c>
      <c r="K58">
        <f>K22*VLOOKUP(K55,'Heat value'!$A$1:$I$33,5,FALSE)/277710000000</f>
        <v>0</v>
      </c>
      <c r="L58">
        <f>L22*VLOOKUP(L55,'Heat value'!$A$1:$I$33,5,FALSE)/277710000000</f>
        <v>26.328578095048989</v>
      </c>
      <c r="M58">
        <f>M22*VLOOKUP(M55,'Heat value'!$A$1:$I$33,5,FALSE)/277710000000</f>
        <v>0</v>
      </c>
      <c r="N58">
        <f>N22*VLOOKUP(N55,'Heat value'!$A$1:$I$33,5,FALSE)/277710000000</f>
        <v>0.10289776540739544</v>
      </c>
      <c r="O58">
        <f>O22*VLOOKUP(O55,'Heat value'!$A$1:$I$33,5,FALSE)/277710000000</f>
        <v>0.39689138085709669</v>
      </c>
      <c r="P58">
        <f>P22*VLOOKUP(P55,'Heat value'!$A$1:$I$33,5,FALSE)/277710000000</f>
        <v>0</v>
      </c>
      <c r="Q58">
        <f>Q22*VLOOKUP(Q55,'Heat value'!$A$1:$I$33,5,FALSE)/277710000000</f>
        <v>0</v>
      </c>
      <c r="R58">
        <f>R22*VLOOKUP(R55,'Heat value'!$A$1:$I$33,5,FALSE)/277710000000</f>
        <v>717.24365055621695</v>
      </c>
      <c r="S58">
        <f>S22*VLOOKUP(S55,'Heat value'!$A$1:$I$33,5,FALSE)/277710000000</f>
        <v>2.1193547177362548</v>
      </c>
      <c r="T58">
        <f>T22*VLOOKUP(T55,'Heat value'!$A$1:$I$33,5,FALSE)/277710000000</f>
        <v>0.24527340578468512</v>
      </c>
      <c r="U58">
        <f>U22*VLOOKUP(U55,'Heat value'!$A$1:$I$33,5,FALSE)/277710000000</f>
        <v>1.2751606175382</v>
      </c>
      <c r="V58">
        <f>V22*VLOOKUP(V55,'Heat value'!$A$1:$I$33,5,FALSE)/277710000000</f>
        <v>22.308958067005367</v>
      </c>
      <c r="W58">
        <f>W22*VLOOKUP(W55,'Heat value'!$A$1:$I$33,5,FALSE)/277710000000</f>
        <v>0</v>
      </c>
      <c r="X58">
        <f>X22*VLOOKUP(X55,'Heat value'!$A$1:$I$33,5,FALSE)/277710000000</f>
        <v>81.365456287984443</v>
      </c>
      <c r="Y58">
        <f>Y22*VLOOKUP(Y55,'Heat value'!$A$1:$I$33,5,FALSE)/277710000000</f>
        <v>25.181195485050377</v>
      </c>
      <c r="Z58">
        <f>Z22*VLOOKUP(Z55,'Heat value'!$A$1:$I$33,5,FALSE)/277710000000</f>
        <v>150.73110002076226</v>
      </c>
      <c r="AA58">
        <f>AA22*VLOOKUP(AA55,'Heat value'!$A$1:$I$33,5,FALSE)/277710000000</f>
        <v>85.98588336139639</v>
      </c>
      <c r="AB58">
        <f>AB22*VLOOKUP(AB55,'Heat value'!$A$1:$I$33,5,FALSE)/277710000000</f>
        <v>0</v>
      </c>
      <c r="AC58">
        <f>AC22*VLOOKUP(AC55,'Heat value'!$A$1:$I$33,5,FALSE)/277710000000</f>
        <v>0</v>
      </c>
      <c r="AD58">
        <f>AD22*VLOOKUP(AD55,'Heat value'!$A$1:$I$33,5,FALSE)/277710000000</f>
        <v>0</v>
      </c>
      <c r="AE58">
        <f>AE22*VLOOKUP(AE55,'Heat value'!$A$1:$I$33,5,FALSE)/277710000000</f>
        <v>0</v>
      </c>
    </row>
    <row r="59" spans="1:31">
      <c r="A59" s="1" t="s">
        <v>677</v>
      </c>
      <c r="B59">
        <f>B23*VLOOKUP(B55,'Heat value'!$A$1:$I$33,5,FALSE)/277710000000</f>
        <v>1.1060562680896968</v>
      </c>
      <c r="C59">
        <f>C23*VLOOKUP(C55,'Heat value'!$A$1:$I$33,5,FALSE)/277710000000</f>
        <v>0</v>
      </c>
      <c r="D59">
        <f>D23*VLOOKUP(D55,'Heat value'!$A$1:$I$33,5,FALSE)/277710000000</f>
        <v>0</v>
      </c>
      <c r="E59">
        <f>E23*VLOOKUP(E55,'Heat value'!$A$1:$I$33,5,FALSE)/277710000000</f>
        <v>0</v>
      </c>
      <c r="F59">
        <f>F23*VLOOKUP(F55,'Heat value'!$A$1:$I$33,5,FALSE)/277710000000</f>
        <v>0</v>
      </c>
      <c r="G59">
        <f>G23*VLOOKUP(G55,'Heat value'!$A$1:$I$33,5,FALSE)/277710000000</f>
        <v>0</v>
      </c>
      <c r="H59">
        <f>H23*VLOOKUP(H55,'Heat value'!$A$1:$I$33,5,FALSE)/277710000000</f>
        <v>0</v>
      </c>
      <c r="I59">
        <f>I23*VLOOKUP(I55,'Heat value'!$A$1:$I$33,5,FALSE)/277710000000</f>
        <v>0</v>
      </c>
      <c r="J59">
        <f>J23*VLOOKUP(J55,'Heat value'!$A$1:$I$33,5,FALSE)/277710000000</f>
        <v>0</v>
      </c>
      <c r="K59">
        <f>K23*VLOOKUP(K55,'Heat value'!$A$1:$I$33,5,FALSE)/277710000000</f>
        <v>0</v>
      </c>
      <c r="L59">
        <f>L23*VLOOKUP(L55,'Heat value'!$A$1:$I$33,5,FALSE)/277710000000</f>
        <v>0</v>
      </c>
      <c r="M59">
        <f>M23*VLOOKUP(M55,'Heat value'!$A$1:$I$33,5,FALSE)/277710000000</f>
        <v>0</v>
      </c>
      <c r="N59" s="260">
        <f>0.21*N23*VLOOKUP(N55,'Heat value'!$A$1:$I$33,5,FALSE)/277710000000</f>
        <v>8.3625013946590272</v>
      </c>
      <c r="O59">
        <f>O23*VLOOKUP(O55,'Heat value'!$A$1:$I$33,5,FALSE)/277710000000</f>
        <v>0</v>
      </c>
      <c r="P59" s="101">
        <f>0.74*P23*VLOOKUP(P55,'Heat value'!$A$1:$I$33,5,FALSE)/277710000000</f>
        <v>28.600174133503419</v>
      </c>
      <c r="Q59">
        <f>Q23*VLOOKUP(Q55,'Heat value'!$A$1:$I$33,5,FALSE)/277710000000</f>
        <v>6.7790545463562051</v>
      </c>
      <c r="R59">
        <f>R23*VLOOKUP(R55,'Heat value'!$A$1:$I$33,5,FALSE)/277710000000</f>
        <v>0</v>
      </c>
      <c r="S59">
        <f>S23*VLOOKUP(S55,'Heat value'!$A$1:$I$33,5,FALSE)/277710000000</f>
        <v>0</v>
      </c>
      <c r="T59">
        <f>T23*VLOOKUP(T55,'Heat value'!$A$1:$I$33,5,FALSE)/277710000000</f>
        <v>0</v>
      </c>
      <c r="U59">
        <f>U23*VLOOKUP(U55,'Heat value'!$A$1:$I$33,5,FALSE)/277710000000</f>
        <v>0</v>
      </c>
      <c r="V59">
        <f>V23*VLOOKUP(V55,'Heat value'!$A$1:$I$33,5,FALSE)/277710000000</f>
        <v>19.930575997920222</v>
      </c>
      <c r="W59">
        <f>W23*VLOOKUP(W55,'Heat value'!$A$1:$I$33,5,FALSE)/277710000000</f>
        <v>0</v>
      </c>
      <c r="X59">
        <f>X23*VLOOKUP(X55,'Heat value'!$A$1:$I$33,5,FALSE)/277710000000</f>
        <v>5.4974345334546424</v>
      </c>
      <c r="Y59">
        <f>Y23*VLOOKUP(Y55,'Heat value'!$A$1:$I$33,5,FALSE)/277710000000</f>
        <v>0</v>
      </c>
      <c r="Z59">
        <f>Z23*VLOOKUP(Z55,'Heat value'!$A$1:$I$33,5,FALSE)/277710000000</f>
        <v>0</v>
      </c>
      <c r="AA59">
        <f>AA23*VLOOKUP(AA55,'Heat value'!$A$1:$I$33,5,FALSE)/277710000000</f>
        <v>1.3359388657844069</v>
      </c>
      <c r="AB59">
        <f>AB23*VLOOKUP(AB55,'Heat value'!$A$1:$I$33,5,FALSE)/277710000000</f>
        <v>0</v>
      </c>
      <c r="AC59">
        <f>AC23*VLOOKUP(AC55,'Heat value'!$A$1:$I$33,5,FALSE)/277710000000</f>
        <v>0.11740631961306852</v>
      </c>
      <c r="AD59">
        <f>AD23*VLOOKUP(AD55,'Heat value'!$A$1:$I$33,5,FALSE)/277710000000</f>
        <v>54.442402556390228</v>
      </c>
      <c r="AE59">
        <f>AE23*VLOOKUP(AE55,'Heat value'!$A$1:$I$33,5,FALSE)/277710000000</f>
        <v>0</v>
      </c>
    </row>
    <row r="61" spans="1:31" ht="98.25">
      <c r="A61" t="s">
        <v>705</v>
      </c>
      <c r="B61" s="107" t="s">
        <v>505</v>
      </c>
      <c r="C61" s="7" t="s">
        <v>66</v>
      </c>
      <c r="D61" s="7" t="s">
        <v>67</v>
      </c>
      <c r="E61" s="7" t="s">
        <v>68</v>
      </c>
      <c r="F61" s="7" t="s">
        <v>69</v>
      </c>
      <c r="G61" s="7" t="s">
        <v>70</v>
      </c>
      <c r="H61" s="7" t="s">
        <v>71</v>
      </c>
      <c r="I61" s="70" t="s">
        <v>72</v>
      </c>
      <c r="J61" s="70" t="s">
        <v>73</v>
      </c>
      <c r="K61" s="144" t="s">
        <v>74</v>
      </c>
      <c r="L61" s="7" t="s">
        <v>75</v>
      </c>
      <c r="M61" s="7" t="s">
        <v>77</v>
      </c>
      <c r="N61" s="7" t="s">
        <v>78</v>
      </c>
      <c r="O61" s="7" t="s">
        <v>79</v>
      </c>
      <c r="P61" s="7" t="s">
        <v>80</v>
      </c>
      <c r="Q61" s="7" t="s">
        <v>81</v>
      </c>
      <c r="R61" s="70" t="s">
        <v>82</v>
      </c>
      <c r="S61" s="70" t="s">
        <v>83</v>
      </c>
      <c r="T61" s="7" t="s">
        <v>84</v>
      </c>
      <c r="U61" s="8" t="s">
        <v>85</v>
      </c>
      <c r="V61" s="7" t="s">
        <v>86</v>
      </c>
      <c r="W61" s="7" t="s">
        <v>87</v>
      </c>
      <c r="X61" s="7" t="s">
        <v>88</v>
      </c>
      <c r="Y61" s="7" t="s">
        <v>89</v>
      </c>
      <c r="Z61" s="7" t="s">
        <v>90</v>
      </c>
      <c r="AA61" s="7" t="s">
        <v>91</v>
      </c>
      <c r="AB61" s="7" t="s">
        <v>92</v>
      </c>
      <c r="AC61" s="7" t="s">
        <v>93</v>
      </c>
      <c r="AD61" s="107" t="s">
        <v>94</v>
      </c>
      <c r="AE61" s="7" t="s">
        <v>95</v>
      </c>
    </row>
    <row r="62" spans="1:31">
      <c r="A62" s="1" t="s">
        <v>674</v>
      </c>
      <c r="B62">
        <f>B26*VLOOKUP(B61,'Heat value'!$A$1:$I$33,5,FALSE)/277710000000</f>
        <v>0.71358468909012696</v>
      </c>
      <c r="C62">
        <f>C26*VLOOKUP(C61,'Heat value'!$A$1:$I$33,5,FALSE)/277710000000</f>
        <v>0</v>
      </c>
      <c r="D62">
        <f>D26*VLOOKUP(D61,'Heat value'!$A$1:$I$33,5,FALSE)/277710000000</f>
        <v>0</v>
      </c>
      <c r="E62">
        <f>E26*VLOOKUP(E61,'Heat value'!$A$1:$I$33,5,FALSE)/277710000000</f>
        <v>0</v>
      </c>
      <c r="F62">
        <f>F26*VLOOKUP(F61,'Heat value'!$A$1:$I$33,5,FALSE)/277710000000</f>
        <v>0</v>
      </c>
      <c r="G62">
        <f>G26*VLOOKUP(G61,'Heat value'!$A$1:$I$33,5,FALSE)/277710000000</f>
        <v>0</v>
      </c>
      <c r="H62">
        <f>H26*VLOOKUP(H61,'Heat value'!$A$1:$I$33,5,FALSE)/277710000000</f>
        <v>0</v>
      </c>
      <c r="I62">
        <f>I26*VLOOKUP(I61,'Heat value'!$A$1:$I$33,5,FALSE)/277710000000</f>
        <v>0</v>
      </c>
      <c r="J62">
        <f>J26*VLOOKUP(J61,'Heat value'!$A$1:$I$33,5,FALSE)/277710000000</f>
        <v>0</v>
      </c>
      <c r="K62">
        <f>K26*VLOOKUP(K61,'Heat value'!$A$1:$I$33,5,FALSE)/277710000000</f>
        <v>0</v>
      </c>
      <c r="L62">
        <f>L26*VLOOKUP(L61,'Heat value'!$A$1:$I$33,5,FALSE)/277710000000</f>
        <v>0</v>
      </c>
      <c r="M62">
        <f>M26*VLOOKUP(M61,'Heat value'!$A$1:$I$33,5,FALSE)/277710000000</f>
        <v>0</v>
      </c>
      <c r="N62" s="260">
        <f>0.2*N26*VLOOKUP(N61,'Heat value'!$A$1:$I$33,5,FALSE)/277710000000</f>
        <v>5.1684077596057483</v>
      </c>
      <c r="O62">
        <f>O26*VLOOKUP(O61,'Heat value'!$A$1:$I$33,5,FALSE)/277710000000</f>
        <v>0</v>
      </c>
      <c r="P62" s="260">
        <f>0.9*P26*VLOOKUP(P61,'Heat value'!$A$1:$I$33,5,FALSE)/277710000000</f>
        <v>18.472856403224831</v>
      </c>
      <c r="Q62">
        <f>Q26*VLOOKUP(Q61,'Heat value'!$A$1:$I$33,5,FALSE)/277710000000</f>
        <v>0</v>
      </c>
      <c r="R62">
        <f>R26*VLOOKUP(R61,'Heat value'!$A$1:$I$33,5,FALSE)/277710000000</f>
        <v>0</v>
      </c>
      <c r="S62">
        <f>S26*VLOOKUP(S61,'Heat value'!$A$1:$I$33,5,FALSE)/277710000000</f>
        <v>0</v>
      </c>
      <c r="T62">
        <f>T26*VLOOKUP(T61,'Heat value'!$A$1:$I$33,5,FALSE)/277710000000</f>
        <v>0</v>
      </c>
      <c r="U62">
        <f>U26*VLOOKUP(U61,'Heat value'!$A$1:$I$33,5,FALSE)/277710000000</f>
        <v>0</v>
      </c>
      <c r="V62">
        <f>V26*VLOOKUP(V61,'Heat value'!$A$1:$I$33,5,FALSE)/277710000000</f>
        <v>0</v>
      </c>
      <c r="W62">
        <f>W26*VLOOKUP(W61,'Heat value'!$A$1:$I$33,5,FALSE)/277710000000</f>
        <v>0</v>
      </c>
      <c r="X62">
        <f>X26*VLOOKUP(X61,'Heat value'!$A$1:$I$33,5,FALSE)/277710000000</f>
        <v>0.71929049970434578</v>
      </c>
      <c r="Y62">
        <f>Y26*VLOOKUP(Y61,'Heat value'!$A$1:$I$33,5,FALSE)/277710000000</f>
        <v>0</v>
      </c>
      <c r="Z62">
        <f>Z26*VLOOKUP(Z61,'Heat value'!$A$1:$I$33,5,FALSE)/277710000000</f>
        <v>0</v>
      </c>
      <c r="AA62">
        <f>AA26*VLOOKUP(AA61,'Heat value'!$A$1:$I$33,5,FALSE)/277710000000</f>
        <v>1.2144898779858246</v>
      </c>
      <c r="AB62">
        <f>AB26*VLOOKUP(AB61,'Heat value'!$A$1:$I$33,5,FALSE)/277710000000</f>
        <v>0</v>
      </c>
      <c r="AC62">
        <f>AC26*VLOOKUP(AC61,'Heat value'!$A$1:$I$33,5,FALSE)/277710000000</f>
        <v>0.43651942670091465</v>
      </c>
      <c r="AD62">
        <f>AD26*VLOOKUP(AD61,'Heat value'!$A$1:$I$33,5,FALSE)/277710000000</f>
        <v>9.1781707762634852</v>
      </c>
      <c r="AE62">
        <f>AE26*VLOOKUP(AE61,'Heat value'!$A$1:$I$33,5,FALSE)/277710000000</f>
        <v>0</v>
      </c>
    </row>
    <row r="63" spans="1:31">
      <c r="A63" s="1" t="s">
        <v>675</v>
      </c>
      <c r="B63">
        <f>B27*VLOOKUP(B61,'Heat value'!$A$1:$I$33,5,FALSE)/277710000000</f>
        <v>453.69000947661181</v>
      </c>
      <c r="C63">
        <f>C27*VLOOKUP(C61,'Heat value'!$A$1:$I$33,5,FALSE)/277710000000</f>
        <v>0</v>
      </c>
      <c r="D63">
        <f>D27*VLOOKUP(D61,'Heat value'!$A$1:$I$33,5,FALSE)/277710000000</f>
        <v>0</v>
      </c>
      <c r="E63">
        <f>E27*VLOOKUP(E61,'Heat value'!$A$1:$I$33,5,FALSE)/277710000000</f>
        <v>5.3917941018134963</v>
      </c>
      <c r="F63">
        <f>F27*VLOOKUP(F61,'Heat value'!$A$1:$I$33,5,FALSE)/277710000000</f>
        <v>0</v>
      </c>
      <c r="G63">
        <f>G27*VLOOKUP(G61,'Heat value'!$A$1:$I$33,5,FALSE)/277710000000</f>
        <v>579.32760185728466</v>
      </c>
      <c r="H63">
        <f>H27*VLOOKUP(H61,'Heat value'!$A$1:$I$33,5,FALSE)/277710000000</f>
        <v>131.12869175103262</v>
      </c>
      <c r="I63">
        <f>I27*VLOOKUP(I61,'Heat value'!$A$1:$I$33,5,FALSE)/277710000000</f>
        <v>174.29266099225785</v>
      </c>
      <c r="J63">
        <f>J27*VLOOKUP(J61,'Heat value'!$A$1:$I$33,5,FALSE)/277710000000</f>
        <v>31.915628121409917</v>
      </c>
      <c r="K63">
        <f>K27*VLOOKUP(K61,'Heat value'!$A$1:$I$33,5,FALSE)/277710000000</f>
        <v>0</v>
      </c>
      <c r="L63">
        <f>L27*VLOOKUP(L61,'Heat value'!$A$1:$I$33,5,FALSE)/277710000000</f>
        <v>89.478346283997809</v>
      </c>
      <c r="M63">
        <f>M27*VLOOKUP(M61,'Heat value'!$A$1:$I$33,5,FALSE)/277710000000</f>
        <v>4.9380060485036781</v>
      </c>
      <c r="N63">
        <f>N27*VLOOKUP(N61,'Heat value'!$A$1:$I$33,5,FALSE)/277710000000</f>
        <v>39.468642874122395</v>
      </c>
      <c r="O63">
        <f>O27*VLOOKUP(O61,'Heat value'!$A$1:$I$33,5,FALSE)/277710000000</f>
        <v>0.94077956943904406</v>
      </c>
      <c r="P63">
        <f>P27*VLOOKUP(P61,'Heat value'!$A$1:$I$33,5,FALSE)/277710000000</f>
        <v>65.113543492218042</v>
      </c>
      <c r="Q63">
        <f>Q27*VLOOKUP(Q61,'Heat value'!$A$1:$I$33,5,FALSE)/277710000000</f>
        <v>14.985278470892665</v>
      </c>
      <c r="R63">
        <f>R27*VLOOKUP(R61,'Heat value'!$A$1:$I$33,5,FALSE)/277710000000</f>
        <v>747.84372857965445</v>
      </c>
      <c r="S63">
        <f>S27*VLOOKUP(S61,'Heat value'!$A$1:$I$33,5,FALSE)/277710000000</f>
        <v>9.0708381919111698</v>
      </c>
      <c r="T63">
        <f>T27*VLOOKUP(T61,'Heat value'!$A$1:$I$33,5,FALSE)/277710000000</f>
        <v>11.691365675736657</v>
      </c>
      <c r="U63">
        <f>U27*VLOOKUP(U61,'Heat value'!$A$1:$I$33,5,FALSE)/277710000000</f>
        <v>7.5776786122672339</v>
      </c>
      <c r="V63">
        <f>V27*VLOOKUP(V61,'Heat value'!$A$1:$I$33,5,FALSE)/277710000000</f>
        <v>21.259281064448238</v>
      </c>
      <c r="W63">
        <f>W27*VLOOKUP(W61,'Heat value'!$A$1:$I$33,5,FALSE)/277710000000</f>
        <v>74.732104690755264</v>
      </c>
      <c r="X63">
        <f>X27*VLOOKUP(X61,'Heat value'!$A$1:$I$33,5,FALSE)/277710000000</f>
        <v>107.92782688420922</v>
      </c>
      <c r="Y63">
        <f>Y27*VLOOKUP(Y61,'Heat value'!$A$1:$I$33,5,FALSE)/277710000000</f>
        <v>224.15031741617784</v>
      </c>
      <c r="Z63">
        <f>Z27*VLOOKUP(Z61,'Heat value'!$A$1:$I$33,5,FALSE)/277710000000</f>
        <v>380.1914718255897</v>
      </c>
      <c r="AA63">
        <f>AA27*VLOOKUP(AA61,'Heat value'!$A$1:$I$33,5,FALSE)/277710000000</f>
        <v>370.29796379787791</v>
      </c>
      <c r="AB63">
        <f>AB27*VLOOKUP(AB61,'Heat value'!$A$1:$I$33,5,FALSE)/277710000000</f>
        <v>4.7221047004687051</v>
      </c>
      <c r="AC63">
        <f>AC27*VLOOKUP(AC61,'Heat value'!$A$1:$I$33,5,FALSE)/277710000000</f>
        <v>340.01757533290555</v>
      </c>
      <c r="AD63">
        <f>AD27*VLOOKUP(AD61,'Heat value'!$A$1:$I$33,5,FALSE)/277710000000</f>
        <v>882.73852666753692</v>
      </c>
      <c r="AE63">
        <f>AE27*VLOOKUP(AE61,'Heat value'!$A$1:$I$33,5,FALSE)/277710000000</f>
        <v>1.508507725553818</v>
      </c>
    </row>
    <row r="64" spans="1:31">
      <c r="A64" s="1" t="s">
        <v>676</v>
      </c>
      <c r="B64">
        <f>B28*VLOOKUP(B61,'Heat value'!$A$1:$I$33,5,FALSE)/277710000000</f>
        <v>143.00237169366144</v>
      </c>
      <c r="C64">
        <f>C28*VLOOKUP(C61,'Heat value'!$A$1:$I$33,5,FALSE)/277710000000</f>
        <v>0</v>
      </c>
      <c r="D64">
        <f>D28*VLOOKUP(D61,'Heat value'!$A$1:$I$33,5,FALSE)/277710000000</f>
        <v>0</v>
      </c>
      <c r="E64">
        <f>E28*VLOOKUP(E61,'Heat value'!$A$1:$I$33,5,FALSE)/277710000000</f>
        <v>0</v>
      </c>
      <c r="F64">
        <f>F28*VLOOKUP(F61,'Heat value'!$A$1:$I$33,5,FALSE)/277710000000</f>
        <v>0</v>
      </c>
      <c r="G64">
        <f>G28*VLOOKUP(G61,'Heat value'!$A$1:$I$33,5,FALSE)/277710000000</f>
        <v>0</v>
      </c>
      <c r="H64">
        <f>H28*VLOOKUP(H61,'Heat value'!$A$1:$I$33,5,FALSE)/277710000000</f>
        <v>0</v>
      </c>
      <c r="I64">
        <f>I28*VLOOKUP(I61,'Heat value'!$A$1:$I$33,5,FALSE)/277710000000</f>
        <v>0</v>
      </c>
      <c r="J64">
        <f>J28*VLOOKUP(J61,'Heat value'!$A$1:$I$33,5,FALSE)/277710000000</f>
        <v>0</v>
      </c>
      <c r="K64">
        <f>K28*VLOOKUP(K61,'Heat value'!$A$1:$I$33,5,FALSE)/277710000000</f>
        <v>0</v>
      </c>
      <c r="L64">
        <f>L28*VLOOKUP(L61,'Heat value'!$A$1:$I$33,5,FALSE)/277710000000</f>
        <v>25.380931962399785</v>
      </c>
      <c r="M64">
        <f>M28*VLOOKUP(M61,'Heat value'!$A$1:$I$33,5,FALSE)/277710000000</f>
        <v>0</v>
      </c>
      <c r="N64">
        <f>N28*VLOOKUP(N61,'Heat value'!$A$1:$I$33,5,FALSE)/277710000000</f>
        <v>0.44099042317455184</v>
      </c>
      <c r="O64">
        <f>O28*VLOOKUP(O61,'Heat value'!$A$1:$I$33,5,FALSE)/277710000000</f>
        <v>0.39689138085709669</v>
      </c>
      <c r="P64">
        <f>P28*VLOOKUP(P61,'Heat value'!$A$1:$I$33,5,FALSE)/277710000000</f>
        <v>0.81519303276642308</v>
      </c>
      <c r="Q64">
        <f>Q28*VLOOKUP(Q61,'Heat value'!$A$1:$I$33,5,FALSE)/277710000000</f>
        <v>0.14271693781802539</v>
      </c>
      <c r="R64">
        <f>R28*VLOOKUP(R61,'Heat value'!$A$1:$I$33,5,FALSE)/277710000000</f>
        <v>747.84372857965445</v>
      </c>
      <c r="S64">
        <f>S28*VLOOKUP(S61,'Heat value'!$A$1:$I$33,5,FALSE)/277710000000</f>
        <v>0.26845159757992559</v>
      </c>
      <c r="T64">
        <f>T28*VLOOKUP(T61,'Heat value'!$A$1:$I$33,5,FALSE)/277710000000</f>
        <v>0.21802080514194236</v>
      </c>
      <c r="U64">
        <f>U28*VLOOKUP(U61,'Heat value'!$A$1:$I$33,5,FALSE)/277710000000</f>
        <v>1.2898176361305931</v>
      </c>
      <c r="V64">
        <f>V28*VLOOKUP(V61,'Heat value'!$A$1:$I$33,5,FALSE)/277710000000</f>
        <v>0.23916691197504267</v>
      </c>
      <c r="W64">
        <f>W28*VLOOKUP(W61,'Heat value'!$A$1:$I$33,5,FALSE)/277710000000</f>
        <v>0</v>
      </c>
      <c r="X64">
        <f>X28*VLOOKUP(X61,'Heat value'!$A$1:$I$33,5,FALSE)/277710000000</f>
        <v>75.611132290349673</v>
      </c>
      <c r="Y64">
        <f>Y28*VLOOKUP(Y61,'Heat value'!$A$1:$I$33,5,FALSE)/277710000000</f>
        <v>30.047885385527692</v>
      </c>
      <c r="Z64">
        <f>Z28*VLOOKUP(Z61,'Heat value'!$A$1:$I$33,5,FALSE)/277710000000</f>
        <v>166.17205153072993</v>
      </c>
      <c r="AA64">
        <f>AA28*VLOOKUP(AA61,'Heat value'!$A$1:$I$33,5,FALSE)/277710000000</f>
        <v>73.476637618142391</v>
      </c>
      <c r="AB64">
        <f>AB28*VLOOKUP(AB61,'Heat value'!$A$1:$I$33,5,FALSE)/277710000000</f>
        <v>0</v>
      </c>
      <c r="AC64">
        <f>AC28*VLOOKUP(AC61,'Heat value'!$A$1:$I$33,5,FALSE)/277710000000</f>
        <v>0</v>
      </c>
      <c r="AD64">
        <f>AD28*VLOOKUP(AD61,'Heat value'!$A$1:$I$33,5,FALSE)/277710000000</f>
        <v>0</v>
      </c>
      <c r="AE64">
        <f>AE28*VLOOKUP(AE61,'Heat value'!$A$1:$I$33,5,FALSE)/277710000000</f>
        <v>0</v>
      </c>
    </row>
    <row r="65" spans="1:31">
      <c r="A65" s="1" t="s">
        <v>677</v>
      </c>
      <c r="B65">
        <f>B29*VLOOKUP(B61,'Heat value'!$A$1:$I$33,5,FALSE)/277710000000</f>
        <v>4.7667457231220478</v>
      </c>
      <c r="C65">
        <f>C29*VLOOKUP(C61,'Heat value'!$A$1:$I$33,5,FALSE)/277710000000</f>
        <v>0</v>
      </c>
      <c r="D65">
        <f>D29*VLOOKUP(D61,'Heat value'!$A$1:$I$33,5,FALSE)/277710000000</f>
        <v>0</v>
      </c>
      <c r="E65">
        <f>E29*VLOOKUP(E61,'Heat value'!$A$1:$I$33,5,FALSE)/277710000000</f>
        <v>0</v>
      </c>
      <c r="F65">
        <f>F29*VLOOKUP(F61,'Heat value'!$A$1:$I$33,5,FALSE)/277710000000</f>
        <v>0</v>
      </c>
      <c r="G65">
        <f>G29*VLOOKUP(G61,'Heat value'!$A$1:$I$33,5,FALSE)/277710000000</f>
        <v>0</v>
      </c>
      <c r="H65">
        <f>H29*VLOOKUP(H61,'Heat value'!$A$1:$I$33,5,FALSE)/277710000000</f>
        <v>0</v>
      </c>
      <c r="I65">
        <f>I29*VLOOKUP(I61,'Heat value'!$A$1:$I$33,5,FALSE)/277710000000</f>
        <v>0</v>
      </c>
      <c r="J65">
        <f>J29*VLOOKUP(J61,'Heat value'!$A$1:$I$33,5,FALSE)/277710000000</f>
        <v>0</v>
      </c>
      <c r="K65">
        <f>K29*VLOOKUP(K61,'Heat value'!$A$1:$I$33,5,FALSE)/277710000000</f>
        <v>0</v>
      </c>
      <c r="L65">
        <f>L29*VLOOKUP(L61,'Heat value'!$A$1:$I$33,5,FALSE)/277710000000</f>
        <v>0</v>
      </c>
      <c r="M65">
        <f>M29*VLOOKUP(M61,'Heat value'!$A$1:$I$33,5,FALSE)/277710000000</f>
        <v>0</v>
      </c>
      <c r="N65" s="260">
        <f>0.21*N29*VLOOKUP(N61,'Heat value'!$A$1:$I$33,5,FALSE)/277710000000</f>
        <v>8.0229387688146225</v>
      </c>
      <c r="O65">
        <f>O29*VLOOKUP(O61,'Heat value'!$A$1:$I$33,5,FALSE)/277710000000</f>
        <v>0.98487861175649927</v>
      </c>
      <c r="P65" s="101">
        <f>0.74*P29*VLOOKUP(P61,'Heat value'!$A$1:$I$33,5,FALSE)/277710000000</f>
        <v>23.623420668464405</v>
      </c>
      <c r="Q65">
        <f>Q29*VLOOKUP(Q61,'Heat value'!$A$1:$I$33,5,FALSE)/277710000000</f>
        <v>8.249039005881869</v>
      </c>
      <c r="R65">
        <f>R29*VLOOKUP(R61,'Heat value'!$A$1:$I$33,5,FALSE)/277710000000</f>
        <v>0</v>
      </c>
      <c r="S65">
        <f>S29*VLOOKUP(S61,'Heat value'!$A$1:$I$33,5,FALSE)/277710000000</f>
        <v>0</v>
      </c>
      <c r="T65">
        <f>T29*VLOOKUP(T61,'Heat value'!$A$1:$I$33,5,FALSE)/277710000000</f>
        <v>0</v>
      </c>
      <c r="U65">
        <f>U29*VLOOKUP(U61,'Heat value'!$A$1:$I$33,5,FALSE)/277710000000</f>
        <v>0</v>
      </c>
      <c r="V65">
        <f>V29*VLOOKUP(V61,'Heat value'!$A$1:$I$33,5,FALSE)/277710000000</f>
        <v>26.5741013305603</v>
      </c>
      <c r="W65">
        <f>W29*VLOOKUP(W61,'Heat value'!$A$1:$I$33,5,FALSE)/277710000000</f>
        <v>0</v>
      </c>
      <c r="X65">
        <f>X29*VLOOKUP(X61,'Heat value'!$A$1:$I$33,5,FALSE)/277710000000</f>
        <v>3.7505861770298026</v>
      </c>
      <c r="Y65">
        <f>Y29*VLOOKUP(Y61,'Heat value'!$A$1:$I$33,5,FALSE)/277710000000</f>
        <v>0</v>
      </c>
      <c r="Z65">
        <f>Z29*VLOOKUP(Z61,'Heat value'!$A$1:$I$33,5,FALSE)/277710000000</f>
        <v>0</v>
      </c>
      <c r="AA65">
        <f>AA29*VLOOKUP(AA61,'Heat value'!$A$1:$I$33,5,FALSE)/277710000000</f>
        <v>1.2144898779858246</v>
      </c>
      <c r="AB65">
        <f>AB29*VLOOKUP(AB61,'Heat value'!$A$1:$I$33,5,FALSE)/277710000000</f>
        <v>0</v>
      </c>
      <c r="AC65">
        <f>AC29*VLOOKUP(AC61,'Heat value'!$A$1:$I$33,5,FALSE)/277710000000</f>
        <v>0.60955722915389643</v>
      </c>
      <c r="AD65">
        <f>AD29*VLOOKUP(AD61,'Heat value'!$A$1:$I$33,5,FALSE)/277710000000</f>
        <v>50.928404106575833</v>
      </c>
      <c r="AE65">
        <f>AE29*VLOOKUP(AE61,'Heat value'!$A$1:$I$33,5,FALSE)/277710000000</f>
        <v>0</v>
      </c>
    </row>
    <row r="67" spans="1:31" ht="98.25">
      <c r="A67" t="s">
        <v>695</v>
      </c>
      <c r="B67" s="107" t="s">
        <v>505</v>
      </c>
      <c r="C67" s="7" t="s">
        <v>66</v>
      </c>
      <c r="D67" s="7" t="s">
        <v>67</v>
      </c>
      <c r="E67" s="7" t="s">
        <v>68</v>
      </c>
      <c r="F67" s="7" t="s">
        <v>69</v>
      </c>
      <c r="G67" s="7" t="s">
        <v>70</v>
      </c>
      <c r="H67" s="7" t="s">
        <v>71</v>
      </c>
      <c r="I67" s="70" t="s">
        <v>72</v>
      </c>
      <c r="J67" s="70" t="s">
        <v>73</v>
      </c>
      <c r="K67" s="144" t="s">
        <v>74</v>
      </c>
      <c r="L67" s="7" t="s">
        <v>75</v>
      </c>
      <c r="M67" s="7" t="s">
        <v>77</v>
      </c>
      <c r="N67" s="7" t="s">
        <v>78</v>
      </c>
      <c r="O67" s="7" t="s">
        <v>79</v>
      </c>
      <c r="P67" s="7" t="s">
        <v>80</v>
      </c>
      <c r="Q67" s="7" t="s">
        <v>81</v>
      </c>
      <c r="R67" s="70" t="s">
        <v>82</v>
      </c>
      <c r="S67" s="70" t="s">
        <v>83</v>
      </c>
      <c r="T67" s="7" t="s">
        <v>84</v>
      </c>
      <c r="U67" s="8" t="s">
        <v>85</v>
      </c>
      <c r="V67" s="7" t="s">
        <v>86</v>
      </c>
      <c r="W67" s="7" t="s">
        <v>87</v>
      </c>
      <c r="X67" s="7" t="s">
        <v>88</v>
      </c>
      <c r="Y67" s="7" t="s">
        <v>89</v>
      </c>
      <c r="Z67" s="7" t="s">
        <v>90</v>
      </c>
      <c r="AA67" s="7" t="s">
        <v>91</v>
      </c>
      <c r="AB67" s="7" t="s">
        <v>92</v>
      </c>
      <c r="AC67" s="7" t="s">
        <v>93</v>
      </c>
      <c r="AD67" s="107" t="s">
        <v>94</v>
      </c>
      <c r="AE67" s="7" t="s">
        <v>95</v>
      </c>
    </row>
    <row r="68" spans="1:31">
      <c r="A68" s="1" t="s">
        <v>674</v>
      </c>
      <c r="B68">
        <f>B32*VLOOKUP(B67,'Heat value'!$A$1:$I$33,5,FALSE)/277710000000</f>
        <v>0.78494315799913961</v>
      </c>
      <c r="C68">
        <f>C32*VLOOKUP(C67,'Heat value'!$A$1:$I$33,5,FALSE)/277710000000</f>
        <v>0</v>
      </c>
      <c r="D68">
        <f>D32*VLOOKUP(D67,'Heat value'!$A$1:$I$33,5,FALSE)/277710000000</f>
        <v>0</v>
      </c>
      <c r="E68">
        <f>E32*VLOOKUP(E67,'Heat value'!$A$1:$I$33,5,FALSE)/277710000000</f>
        <v>0</v>
      </c>
      <c r="F68">
        <f>F32*VLOOKUP(F67,'Heat value'!$A$1:$I$33,5,FALSE)/277710000000</f>
        <v>0</v>
      </c>
      <c r="G68">
        <f>G32*VLOOKUP(G67,'Heat value'!$A$1:$I$33,5,FALSE)/277710000000</f>
        <v>0</v>
      </c>
      <c r="H68">
        <f>H32*VLOOKUP(H67,'Heat value'!$A$1:$I$33,5,FALSE)/277710000000</f>
        <v>0</v>
      </c>
      <c r="I68">
        <f>I32*VLOOKUP(I67,'Heat value'!$A$1:$I$33,5,FALSE)/277710000000</f>
        <v>0</v>
      </c>
      <c r="J68">
        <f>J32*VLOOKUP(J67,'Heat value'!$A$1:$I$33,5,FALSE)/277710000000</f>
        <v>0</v>
      </c>
      <c r="K68">
        <f>K32*VLOOKUP(K67,'Heat value'!$A$1:$I$33,5,FALSE)/277710000000</f>
        <v>0</v>
      </c>
      <c r="L68">
        <f>L32*VLOOKUP(L67,'Heat value'!$A$1:$I$33,5,FALSE)/277710000000</f>
        <v>0</v>
      </c>
      <c r="M68">
        <f>M32*VLOOKUP(M67,'Heat value'!$A$1:$I$33,5,FALSE)/277710000000</f>
        <v>0</v>
      </c>
      <c r="N68" s="260">
        <f>0.2*N32*VLOOKUP(N67,'Heat value'!$A$1:$I$33,5,FALSE)/277710000000</f>
        <v>5.6093981827802999</v>
      </c>
      <c r="O68">
        <f>O32*VLOOKUP(O67,'Heat value'!$A$1:$I$33,5,FALSE)/277710000000</f>
        <v>0</v>
      </c>
      <c r="P68" s="260">
        <f>0.9*P32*VLOOKUP(P67,'Heat value'!$A$1:$I$33,5,FALSE)/277710000000</f>
        <v>17.162724743421656</v>
      </c>
      <c r="Q68">
        <f>Q32*VLOOKUP(Q67,'Heat value'!$A$1:$I$33,5,FALSE)/277710000000</f>
        <v>0</v>
      </c>
      <c r="R68">
        <f>R32*VLOOKUP(R67,'Heat value'!$A$1:$I$33,5,FALSE)/277710000000</f>
        <v>0</v>
      </c>
      <c r="S68">
        <f>S32*VLOOKUP(S67,'Heat value'!$A$1:$I$33,5,FALSE)/277710000000</f>
        <v>0</v>
      </c>
      <c r="T68">
        <f>T32*VLOOKUP(T67,'Heat value'!$A$1:$I$33,5,FALSE)/277710000000</f>
        <v>0</v>
      </c>
      <c r="U68">
        <f>U32*VLOOKUP(U67,'Heat value'!$A$1:$I$33,5,FALSE)/277710000000</f>
        <v>0</v>
      </c>
      <c r="V68">
        <f>V32*VLOOKUP(V67,'Heat value'!$A$1:$I$33,5,FALSE)/277710000000</f>
        <v>0</v>
      </c>
      <c r="W68">
        <f>W32*VLOOKUP(W67,'Heat value'!$A$1:$I$33,5,FALSE)/277710000000</f>
        <v>0</v>
      </c>
      <c r="X68">
        <f>X32*VLOOKUP(X67,'Heat value'!$A$1:$I$33,5,FALSE)/277710000000</f>
        <v>0.71929049970434578</v>
      </c>
      <c r="Y68">
        <f>Y32*VLOOKUP(Y67,'Heat value'!$A$1:$I$33,5,FALSE)/277710000000</f>
        <v>0</v>
      </c>
      <c r="Z68">
        <f>Z32*VLOOKUP(Z67,'Heat value'!$A$1:$I$33,5,FALSE)/277710000000</f>
        <v>0</v>
      </c>
      <c r="AA68">
        <f>AA32*VLOOKUP(AA67,'Heat value'!$A$1:$I$33,5,FALSE)/277710000000</f>
        <v>0.12144898779858247</v>
      </c>
      <c r="AB68">
        <f>AB32*VLOOKUP(AB67,'Heat value'!$A$1:$I$33,5,FALSE)/277710000000</f>
        <v>0</v>
      </c>
      <c r="AC68">
        <f>AC32*VLOOKUP(AC67,'Heat value'!$A$1:$I$33,5,FALSE)/277710000000</f>
        <v>0</v>
      </c>
      <c r="AD68">
        <f>AD32*VLOOKUP(AD67,'Heat value'!$A$1:$I$33,5,FALSE)/277710000000</f>
        <v>9.0307302818656776</v>
      </c>
      <c r="AE68">
        <f>AE32*VLOOKUP(AE67,'Heat value'!$A$1:$I$33,5,FALSE)/277710000000</f>
        <v>0</v>
      </c>
    </row>
    <row r="69" spans="1:31">
      <c r="A69" s="1" t="s">
        <v>675</v>
      </c>
      <c r="B69">
        <f>B33*VLOOKUP(B67,'Heat value'!$A$1:$I$33,5,FALSE)/277710000000</f>
        <v>506.43105384726312</v>
      </c>
      <c r="C69">
        <f>C33*VLOOKUP(C67,'Heat value'!$A$1:$I$33,5,FALSE)/277710000000</f>
        <v>16.489750354209786</v>
      </c>
      <c r="D69">
        <f>D33*VLOOKUP(D67,'Heat value'!$A$1:$I$33,5,FALSE)/277710000000</f>
        <v>0</v>
      </c>
      <c r="E69">
        <f>E33*VLOOKUP(E67,'Heat value'!$A$1:$I$33,5,FALSE)/277710000000</f>
        <v>9.8699933166399845</v>
      </c>
      <c r="F69">
        <f>F33*VLOOKUP(F67,'Heat value'!$A$1:$I$33,5,FALSE)/277710000000</f>
        <v>0</v>
      </c>
      <c r="G69">
        <f>G33*VLOOKUP(G67,'Heat value'!$A$1:$I$33,5,FALSE)/277710000000</f>
        <v>612.12980127562162</v>
      </c>
      <c r="H69">
        <f>H33*VLOOKUP(H67,'Heat value'!$A$1:$I$33,5,FALSE)/277710000000</f>
        <v>133.79390906304545</v>
      </c>
      <c r="I69">
        <f>I33*VLOOKUP(I67,'Heat value'!$A$1:$I$33,5,FALSE)/277710000000</f>
        <v>188.30439875237525</v>
      </c>
      <c r="J69">
        <f>J33*VLOOKUP(J67,'Heat value'!$A$1:$I$33,5,FALSE)/277710000000</f>
        <v>29.936154159759177</v>
      </c>
      <c r="K69">
        <f>K33*VLOOKUP(K67,'Heat value'!$A$1:$I$33,5,FALSE)/277710000000</f>
        <v>0.16055655504527858</v>
      </c>
      <c r="L69">
        <f>L33*VLOOKUP(L67,'Heat value'!$A$1:$I$33,5,FALSE)/277710000000</f>
        <v>94.559099645791733</v>
      </c>
      <c r="M69">
        <f>M33*VLOOKUP(M67,'Heat value'!$A$1:$I$33,5,FALSE)/277710000000</f>
        <v>6.1082849386114866</v>
      </c>
      <c r="N69">
        <f>N33*VLOOKUP(N67,'Heat value'!$A$1:$I$33,5,FALSE)/277710000000</f>
        <v>64.090608168034876</v>
      </c>
      <c r="O69">
        <f>O33*VLOOKUP(O67,'Heat value'!$A$1:$I$33,5,FALSE)/277710000000</f>
        <v>1.1024760579363797</v>
      </c>
      <c r="P69">
        <f>P33*VLOOKUP(P67,'Heat value'!$A$1:$I$33,5,FALSE)/277710000000</f>
        <v>106.81940132928592</v>
      </c>
      <c r="Q69">
        <f>Q33*VLOOKUP(Q67,'Heat value'!$A$1:$I$33,5,FALSE)/277710000000</f>
        <v>16.926228825217812</v>
      </c>
      <c r="R69">
        <f>R33*VLOOKUP(R67,'Heat value'!$A$1:$I$33,5,FALSE)/277710000000</f>
        <v>732.52870422120532</v>
      </c>
      <c r="S69">
        <f>S33*VLOOKUP(S67,'Heat value'!$A$1:$I$33,5,FALSE)/277710000000</f>
        <v>7.9405156757851669</v>
      </c>
      <c r="T69">
        <f>T33*VLOOKUP(T67,'Heat value'!$A$1:$I$33,5,FALSE)/277710000000</f>
        <v>4.9463470166578167</v>
      </c>
      <c r="U69">
        <f>U33*VLOOKUP(U67,'Heat value'!$A$1:$I$33,5,FALSE)/277710000000</f>
        <v>2.7262054581851176</v>
      </c>
      <c r="V69">
        <f>V33*VLOOKUP(V67,'Heat value'!$A$1:$I$33,5,FALSE)/277710000000</f>
        <v>13.765384489230232</v>
      </c>
      <c r="W69">
        <f>W33*VLOOKUP(W67,'Heat value'!$A$1:$I$33,5,FALSE)/277710000000</f>
        <v>44.834901442717474</v>
      </c>
      <c r="X69">
        <f>X33*VLOOKUP(X67,'Heat value'!$A$1:$I$33,5,FALSE)/277710000000</f>
        <v>147.93407943919377</v>
      </c>
      <c r="Y69">
        <f>Y33*VLOOKUP(Y67,'Heat value'!$A$1:$I$33,5,FALSE)/277710000000</f>
        <v>226.89764235999567</v>
      </c>
      <c r="Z69">
        <f>Z33*VLOOKUP(Z67,'Heat value'!$A$1:$I$33,5,FALSE)/277710000000</f>
        <v>298.02155323767306</v>
      </c>
      <c r="AA69">
        <f>AA33*VLOOKUP(AA67,'Heat value'!$A$1:$I$33,5,FALSE)/277710000000</f>
        <v>382.199964602139</v>
      </c>
      <c r="AB69">
        <f>AB33*VLOOKUP(AB67,'Heat value'!$A$1:$I$33,5,FALSE)/277710000000</f>
        <v>2.3698294965177515</v>
      </c>
      <c r="AC69">
        <f>AC33*VLOOKUP(AC67,'Heat value'!$A$1:$I$33,5,FALSE)/277710000000</f>
        <v>349.79028625093059</v>
      </c>
      <c r="AD69">
        <f>AD33*VLOOKUP(AD67,'Heat value'!$A$1:$I$33,5,FALSE)/277710000000</f>
        <v>874.24841153179648</v>
      </c>
      <c r="AE69">
        <f>AE33*VLOOKUP(AE67,'Heat value'!$A$1:$I$33,5,FALSE)/277710000000</f>
        <v>2.9770549815565417</v>
      </c>
    </row>
    <row r="70" spans="1:31">
      <c r="A70" s="1" t="s">
        <v>676</v>
      </c>
      <c r="B70">
        <f>B34*VLOOKUP(B67,'Heat value'!$A$1:$I$33,5,FALSE)/277710000000</f>
        <v>146.24204618213062</v>
      </c>
      <c r="C70">
        <f>C34*VLOOKUP(C67,'Heat value'!$A$1:$I$33,5,FALSE)/277710000000</f>
        <v>0</v>
      </c>
      <c r="D70">
        <f>D34*VLOOKUP(D67,'Heat value'!$A$1:$I$33,5,FALSE)/277710000000</f>
        <v>0</v>
      </c>
      <c r="E70">
        <f>E34*VLOOKUP(E67,'Heat value'!$A$1:$I$33,5,FALSE)/277710000000</f>
        <v>0</v>
      </c>
      <c r="F70">
        <f>F34*VLOOKUP(F67,'Heat value'!$A$1:$I$33,5,FALSE)/277710000000</f>
        <v>0</v>
      </c>
      <c r="G70">
        <f>G34*VLOOKUP(G67,'Heat value'!$A$1:$I$33,5,FALSE)/277710000000</f>
        <v>0</v>
      </c>
      <c r="H70">
        <f>H34*VLOOKUP(H67,'Heat value'!$A$1:$I$33,5,FALSE)/277710000000</f>
        <v>0</v>
      </c>
      <c r="I70">
        <f>I34*VLOOKUP(I67,'Heat value'!$A$1:$I$33,5,FALSE)/277710000000</f>
        <v>0</v>
      </c>
      <c r="J70">
        <f>J34*VLOOKUP(J67,'Heat value'!$A$1:$I$33,5,FALSE)/277710000000</f>
        <v>0</v>
      </c>
      <c r="K70">
        <f>K34*VLOOKUP(K67,'Heat value'!$A$1:$I$33,5,FALSE)/277710000000</f>
        <v>0</v>
      </c>
      <c r="L70">
        <f>L34*VLOOKUP(L67,'Heat value'!$A$1:$I$33,5,FALSE)/277710000000</f>
        <v>24.924235031002578</v>
      </c>
      <c r="M70">
        <f>M34*VLOOKUP(M67,'Heat value'!$A$1:$I$33,5,FALSE)/277710000000</f>
        <v>0</v>
      </c>
      <c r="N70">
        <f>N34*VLOOKUP(N67,'Heat value'!$A$1:$I$33,5,FALSE)/277710000000</f>
        <v>0.20579553081479088</v>
      </c>
      <c r="O70">
        <f>O34*VLOOKUP(O67,'Heat value'!$A$1:$I$33,5,FALSE)/277710000000</f>
        <v>0</v>
      </c>
      <c r="P70">
        <f>P34*VLOOKUP(P67,'Heat value'!$A$1:$I$33,5,FALSE)/277710000000</f>
        <v>0.4658245901522417</v>
      </c>
      <c r="Q70">
        <f>Q34*VLOOKUP(Q67,'Heat value'!$A$1:$I$33,5,FALSE)/277710000000</f>
        <v>0</v>
      </c>
      <c r="R70">
        <f>R34*VLOOKUP(R67,'Heat value'!$A$1:$I$33,5,FALSE)/277710000000</f>
        <v>730.17600478453551</v>
      </c>
      <c r="S70">
        <f>S34*VLOOKUP(S67,'Heat value'!$A$1:$I$33,5,FALSE)/277710000000</f>
        <v>0.19780644032205044</v>
      </c>
      <c r="T70">
        <f>T34*VLOOKUP(T67,'Heat value'!$A$1:$I$33,5,FALSE)/277710000000</f>
        <v>0</v>
      </c>
      <c r="U70">
        <f>U34*VLOOKUP(U67,'Heat value'!$A$1:$I$33,5,FALSE)/277710000000</f>
        <v>1.2751606175382</v>
      </c>
      <c r="V70">
        <f>V34*VLOOKUP(V67,'Heat value'!$A$1:$I$33,5,FALSE)/277710000000</f>
        <v>0.27902806397088309</v>
      </c>
      <c r="W70">
        <f>W34*VLOOKUP(W67,'Heat value'!$A$1:$I$33,5,FALSE)/277710000000</f>
        <v>0</v>
      </c>
      <c r="X70">
        <f>X34*VLOOKUP(X67,'Heat value'!$A$1:$I$33,5,FALSE)/277710000000</f>
        <v>79.447348288772858</v>
      </c>
      <c r="Y70">
        <f>Y34*VLOOKUP(Y67,'Heat value'!$A$1:$I$33,5,FALSE)/277710000000</f>
        <v>30.503156376217504</v>
      </c>
      <c r="Z70">
        <f>Z34*VLOOKUP(Z67,'Heat value'!$A$1:$I$33,5,FALSE)/277710000000</f>
        <v>183.68298567065702</v>
      </c>
      <c r="AA70">
        <f>AA34*VLOOKUP(AA67,'Heat value'!$A$1:$I$33,5,FALSE)/277710000000</f>
        <v>0</v>
      </c>
      <c r="AB70">
        <f>AB34*VLOOKUP(AB67,'Heat value'!$A$1:$I$33,5,FALSE)/277710000000</f>
        <v>0</v>
      </c>
      <c r="AC70">
        <f>AC34*VLOOKUP(AC67,'Heat value'!$A$1:$I$33,5,FALSE)/277710000000</f>
        <v>0</v>
      </c>
      <c r="AD70">
        <f>AD34*VLOOKUP(AD67,'Heat value'!$A$1:$I$33,5,FALSE)/277710000000</f>
        <v>0</v>
      </c>
      <c r="AE70">
        <f>AE34*VLOOKUP(AE67,'Heat value'!$A$1:$I$33,5,FALSE)/277710000000</f>
        <v>0</v>
      </c>
    </row>
    <row r="71" spans="1:31">
      <c r="A71" s="1" t="s">
        <v>677</v>
      </c>
      <c r="B71">
        <f>B35*VLOOKUP(B67,'Heat value'!$A$1:$I$33,5,FALSE)/277710000000</f>
        <v>7.6210844794825547</v>
      </c>
      <c r="C71">
        <f>C35*VLOOKUP(C67,'Heat value'!$A$1:$I$33,5,FALSE)/277710000000</f>
        <v>0</v>
      </c>
      <c r="D71">
        <f>D35*VLOOKUP(D67,'Heat value'!$A$1:$I$33,5,FALSE)/277710000000</f>
        <v>0</v>
      </c>
      <c r="E71">
        <f>E35*VLOOKUP(E67,'Heat value'!$A$1:$I$33,5,FALSE)/277710000000</f>
        <v>0</v>
      </c>
      <c r="F71">
        <f>F35*VLOOKUP(F67,'Heat value'!$A$1:$I$33,5,FALSE)/277710000000</f>
        <v>0</v>
      </c>
      <c r="G71">
        <f>G35*VLOOKUP(G67,'Heat value'!$A$1:$I$33,5,FALSE)/277710000000</f>
        <v>0</v>
      </c>
      <c r="H71">
        <f>H35*VLOOKUP(H67,'Heat value'!$A$1:$I$33,5,FALSE)/277710000000</f>
        <v>0</v>
      </c>
      <c r="I71">
        <f>I35*VLOOKUP(I67,'Heat value'!$A$1:$I$33,5,FALSE)/277710000000</f>
        <v>0</v>
      </c>
      <c r="J71">
        <f>J35*VLOOKUP(J67,'Heat value'!$A$1:$I$33,5,FALSE)/277710000000</f>
        <v>0</v>
      </c>
      <c r="K71">
        <f>K35*VLOOKUP(K67,'Heat value'!$A$1:$I$33,5,FALSE)/277710000000</f>
        <v>1.7839617227253173E-2</v>
      </c>
      <c r="L71">
        <f>L35*VLOOKUP(L67,'Heat value'!$A$1:$I$33,5,FALSE)/277710000000</f>
        <v>0</v>
      </c>
      <c r="M71">
        <f>M35*VLOOKUP(M67,'Heat value'!$A$1:$I$33,5,FALSE)/277710000000</f>
        <v>0</v>
      </c>
      <c r="N71" s="260">
        <f>0.21*N35*VLOOKUP(N67,'Heat value'!$A$1:$I$33,5,FALSE)/277710000000</f>
        <v>8.0229387688146225</v>
      </c>
      <c r="O71">
        <f>O35*VLOOKUP(O67,'Heat value'!$A$1:$I$33,5,FALSE)/277710000000</f>
        <v>0.98487861175649927</v>
      </c>
      <c r="P71" s="101">
        <f>0.74*P35*VLOOKUP(P67,'Heat value'!$A$1:$I$33,5,FALSE)/277710000000</f>
        <v>23.623420668464405</v>
      </c>
      <c r="Q71">
        <f>Q35*VLOOKUP(Q67,'Heat value'!$A$1:$I$33,5,FALSE)/277710000000</f>
        <v>6.9360431779560336</v>
      </c>
      <c r="R71">
        <f>R35*VLOOKUP(R67,'Heat value'!$A$1:$I$33,5,FALSE)/277710000000</f>
        <v>0</v>
      </c>
      <c r="S71">
        <f>S35*VLOOKUP(S67,'Heat value'!$A$1:$I$33,5,FALSE)/277710000000</f>
        <v>0</v>
      </c>
      <c r="T71">
        <f>T35*VLOOKUP(T67,'Heat value'!$A$1:$I$33,5,FALSE)/277710000000</f>
        <v>0</v>
      </c>
      <c r="U71">
        <f>U35*VLOOKUP(U67,'Heat value'!$A$1:$I$33,5,FALSE)/277710000000</f>
        <v>0</v>
      </c>
      <c r="V71">
        <f>V35*VLOOKUP(V67,'Heat value'!$A$1:$I$33,5,FALSE)/277710000000</f>
        <v>22.215948712348407</v>
      </c>
      <c r="W71">
        <f>W35*VLOOKUP(W67,'Heat value'!$A$1:$I$33,5,FALSE)/277710000000</f>
        <v>0</v>
      </c>
      <c r="X71">
        <f>X35*VLOOKUP(X67,'Heat value'!$A$1:$I$33,5,FALSE)/277710000000</f>
        <v>3.7505861770298026</v>
      </c>
      <c r="Y71">
        <f>Y35*VLOOKUP(Y67,'Heat value'!$A$1:$I$33,5,FALSE)/277710000000</f>
        <v>0</v>
      </c>
      <c r="Z71">
        <f>Z35*VLOOKUP(Z67,'Heat value'!$A$1:$I$33,5,FALSE)/277710000000</f>
        <v>0</v>
      </c>
      <c r="AA71">
        <f>AA35*VLOOKUP(AA67,'Heat value'!$A$1:$I$33,5,FALSE)/277710000000</f>
        <v>1.0930408901872419</v>
      </c>
      <c r="AB71">
        <f>AB35*VLOOKUP(AB67,'Heat value'!$A$1:$I$33,5,FALSE)/277710000000</f>
        <v>0</v>
      </c>
      <c r="AC71">
        <f>AC35*VLOOKUP(AC67,'Heat value'!$A$1:$I$33,5,FALSE)/277710000000</f>
        <v>0.60955722915389643</v>
      </c>
      <c r="AD71">
        <f>AD35*VLOOKUP(AD67,'Heat value'!$A$1:$I$33,5,FALSE)/277710000000</f>
        <v>44.281295150808035</v>
      </c>
      <c r="AE71">
        <f>AE35*VLOOKUP(AE67,'Heat value'!$A$1:$I$33,5,FALSE)/277710000000</f>
        <v>0</v>
      </c>
    </row>
    <row r="73" spans="1:31">
      <c r="J73" s="545" t="s">
        <v>708</v>
      </c>
      <c r="K73" s="545"/>
      <c r="L73" s="545"/>
      <c r="M73" s="545"/>
      <c r="N73" s="545"/>
      <c r="O73" s="545"/>
      <c r="P73" s="545"/>
      <c r="Q73" s="545"/>
    </row>
    <row r="74" spans="1:31">
      <c r="J74" s="545"/>
      <c r="K74" s="545"/>
      <c r="L74" s="545"/>
      <c r="M74" s="545"/>
      <c r="N74" s="545"/>
      <c r="O74" s="545"/>
      <c r="P74" s="545"/>
      <c r="Q74" s="545"/>
    </row>
    <row r="76" spans="1:31">
      <c r="A76" s="309" t="s">
        <v>680</v>
      </c>
      <c r="B76">
        <v>2015</v>
      </c>
      <c r="C76">
        <v>2016</v>
      </c>
      <c r="D76">
        <v>2017</v>
      </c>
      <c r="E76">
        <v>2018</v>
      </c>
      <c r="F76">
        <v>2019</v>
      </c>
      <c r="G76">
        <v>2020</v>
      </c>
      <c r="H76" t="s">
        <v>709</v>
      </c>
      <c r="J76" s="309" t="s">
        <v>359</v>
      </c>
      <c r="K76" s="309">
        <v>2005</v>
      </c>
      <c r="L76" s="314">
        <v>2010</v>
      </c>
      <c r="M76" s="314">
        <v>2015</v>
      </c>
      <c r="N76">
        <v>2016</v>
      </c>
      <c r="O76" s="314">
        <v>2020</v>
      </c>
      <c r="P76" s="291" t="s">
        <v>726</v>
      </c>
      <c r="Q76">
        <v>2030</v>
      </c>
      <c r="R76">
        <v>2040</v>
      </c>
      <c r="S76">
        <v>2050</v>
      </c>
      <c r="T76" s="291">
        <v>2060</v>
      </c>
    </row>
    <row r="77" spans="1:31">
      <c r="A77" t="s">
        <v>682</v>
      </c>
      <c r="B77">
        <f>SUM(B68:AE68)</f>
        <v>33.428535853569706</v>
      </c>
      <c r="C77">
        <f>SUM(B62:AE62)</f>
        <v>35.903319432575273</v>
      </c>
      <c r="D77">
        <f>SUM(B56:AE56)</f>
        <v>33.282760549385245</v>
      </c>
      <c r="E77">
        <f>SUM(B50:AE50)</f>
        <v>31.973884864163971</v>
      </c>
      <c r="F77">
        <f>SUM(B44:AE44)</f>
        <v>31.606218100562188</v>
      </c>
      <c r="G77">
        <f>SUM(B38:AE38)</f>
        <v>31.882191211141048</v>
      </c>
      <c r="J77" t="s">
        <v>687</v>
      </c>
      <c r="K77">
        <v>59.623492655855756</v>
      </c>
      <c r="L77">
        <v>31.242382127694711</v>
      </c>
      <c r="M77">
        <v>33.428535853569706</v>
      </c>
      <c r="N77">
        <f>SUM(M62:AP62)</f>
        <v>35.189734743485147</v>
      </c>
      <c r="O77">
        <v>31.882191211141048</v>
      </c>
      <c r="P77" s="291"/>
    </row>
    <row r="78" spans="1:31">
      <c r="A78" t="s">
        <v>683</v>
      </c>
      <c r="B78" s="310">
        <v>129.69999999999999</v>
      </c>
      <c r="C78" s="319">
        <v>118.3</v>
      </c>
      <c r="D78" s="320">
        <v>115.1</v>
      </c>
      <c r="E78" s="320">
        <v>112.4</v>
      </c>
      <c r="F78" s="320">
        <v>113.3</v>
      </c>
      <c r="G78" s="310">
        <v>110.2</v>
      </c>
      <c r="H78" s="323"/>
      <c r="J78" t="s">
        <v>688</v>
      </c>
      <c r="K78" s="310">
        <v>90.3</v>
      </c>
      <c r="L78" s="310">
        <v>117.8</v>
      </c>
      <c r="M78" s="310">
        <v>129.69999999999999</v>
      </c>
      <c r="N78" s="319">
        <v>118.3</v>
      </c>
      <c r="O78" s="310">
        <v>110.2</v>
      </c>
      <c r="P78" s="291"/>
    </row>
    <row r="79" spans="1:31">
      <c r="A79" t="s">
        <v>684</v>
      </c>
      <c r="B79" s="307">
        <f t="shared" ref="B79:G79" si="0">B77/B78</f>
        <v>0.25773736201672864</v>
      </c>
      <c r="C79" s="307">
        <f t="shared" si="0"/>
        <v>0.30349382445118572</v>
      </c>
      <c r="D79" s="307">
        <f t="shared" si="0"/>
        <v>0.28916386228831664</v>
      </c>
      <c r="E79" s="307">
        <f t="shared" si="0"/>
        <v>0.2844651678306403</v>
      </c>
      <c r="F79" s="367">
        <f t="shared" si="0"/>
        <v>0.27896044219384103</v>
      </c>
      <c r="G79" s="368">
        <f t="shared" si="0"/>
        <v>0.28931207995590785</v>
      </c>
      <c r="H79" s="321">
        <f>G79-B79</f>
        <v>3.1574717939179209E-2</v>
      </c>
      <c r="J79" t="s">
        <v>689</v>
      </c>
      <c r="K79" s="307">
        <v>0.66028231069607701</v>
      </c>
      <c r="L79" s="307">
        <v>0.26521546797703488</v>
      </c>
      <c r="M79" s="307">
        <v>0.25773736201672864</v>
      </c>
      <c r="N79" s="307">
        <f t="shared" ref="N79" si="1">N77/N78</f>
        <v>0.29746183215118466</v>
      </c>
      <c r="O79" s="322">
        <v>0.28931207995590785</v>
      </c>
      <c r="P79" s="318" t="s">
        <v>684</v>
      </c>
      <c r="Q79" s="326">
        <f>O79*(P80^10)</f>
        <v>0.28115453769033305</v>
      </c>
      <c r="R79" s="326">
        <f>Q79*($P$80^10)</f>
        <v>0.27322700827394442</v>
      </c>
      <c r="S79" s="326">
        <f t="shared" ref="S79:T79" si="2">R79*($P$80^10)</f>
        <v>0.26552300618584995</v>
      </c>
      <c r="T79" s="326">
        <f t="shared" si="2"/>
        <v>0.25803622877312088</v>
      </c>
      <c r="U79" s="547" t="s">
        <v>727</v>
      </c>
      <c r="V79" s="547"/>
      <c r="W79" s="547"/>
      <c r="X79" s="547"/>
      <c r="Y79" s="547"/>
      <c r="Z79" s="547"/>
    </row>
    <row r="80" spans="1:31" ht="13.9" customHeight="1">
      <c r="A80" s="546" t="s">
        <v>724</v>
      </c>
      <c r="B80" s="546"/>
      <c r="C80" s="311">
        <f>1-C79/B79</f>
        <v>-0.17753135236748174</v>
      </c>
      <c r="D80" s="311">
        <f>1-D79/C79</f>
        <v>4.7216651570364698E-2</v>
      </c>
      <c r="E80" s="311">
        <f>1-E79/D79</f>
        <v>1.6249245049132055E-2</v>
      </c>
      <c r="F80" s="311">
        <f>1-F79/E79</f>
        <v>1.9351141226811142E-2</v>
      </c>
      <c r="G80" s="311">
        <f>1-G79/F79</f>
        <v>-3.7107905625105797E-2</v>
      </c>
      <c r="H80" s="325"/>
      <c r="I80" s="311"/>
      <c r="J80" t="s">
        <v>725</v>
      </c>
      <c r="K80" s="307"/>
      <c r="L80" s="364">
        <f>(L79/K79)^(1/5)</f>
        <v>0.83324715099718594</v>
      </c>
      <c r="M80" s="364">
        <f>(M79/L79)^(1/5)</f>
        <v>0.99429603124287858</v>
      </c>
      <c r="N80" s="364">
        <f>(N79/L79)^(1/6)</f>
        <v>1.019307922709165</v>
      </c>
      <c r="O80" s="364">
        <f>(O79/N79)^(1/4)</f>
        <v>0.99307907206482327</v>
      </c>
      <c r="P80" s="364">
        <f>1-P81</f>
        <v>0.99714393707371984</v>
      </c>
      <c r="S80" s="311"/>
      <c r="T80" s="311"/>
      <c r="U80" s="548" t="s">
        <v>728</v>
      </c>
      <c r="V80" s="548"/>
      <c r="W80" s="548"/>
      <c r="X80" s="548"/>
      <c r="Y80" s="548"/>
      <c r="Z80" s="548"/>
      <c r="AA80" s="548"/>
    </row>
    <row r="81" spans="1:31">
      <c r="A81" s="311"/>
      <c r="B81" s="311"/>
      <c r="C81" s="311"/>
      <c r="D81" s="311"/>
      <c r="E81" s="311"/>
      <c r="F81" s="321"/>
      <c r="G81" s="321"/>
      <c r="H81" s="325"/>
      <c r="I81" s="311"/>
      <c r="J81" s="546" t="s">
        <v>724</v>
      </c>
      <c r="K81" s="546"/>
      <c r="L81" s="307">
        <f>1-L80</f>
        <v>0.16675284900281406</v>
      </c>
      <c r="M81" s="307">
        <f t="shared" ref="M81" si="3">1-M80</f>
        <v>5.7039687571214248E-3</v>
      </c>
      <c r="N81" s="307">
        <f t="shared" ref="N81" si="4">1-N80</f>
        <v>-1.9307922709165037E-2</v>
      </c>
      <c r="O81" s="307">
        <f>1-O80</f>
        <v>6.920927935176735E-3</v>
      </c>
      <c r="P81" s="325">
        <f>1-(M79/L79)^(1/10)</f>
        <v>2.8560629262801562E-3</v>
      </c>
      <c r="Q81" s="370"/>
      <c r="S81" s="311"/>
      <c r="T81" s="311"/>
      <c r="U81" s="548"/>
      <c r="V81" s="548"/>
      <c r="W81" s="548"/>
      <c r="X81" s="548"/>
      <c r="Y81" s="548"/>
      <c r="Z81" s="548"/>
      <c r="AA81" s="548"/>
    </row>
    <row r="82" spans="1:31">
      <c r="A82" s="309" t="s">
        <v>685</v>
      </c>
      <c r="B82">
        <v>2015</v>
      </c>
      <c r="C82">
        <v>2016</v>
      </c>
      <c r="D82">
        <v>2017</v>
      </c>
      <c r="E82">
        <v>2018</v>
      </c>
      <c r="F82">
        <v>2019</v>
      </c>
      <c r="G82">
        <v>2020</v>
      </c>
      <c r="H82" t="s">
        <v>706</v>
      </c>
      <c r="J82" s="309" t="s">
        <v>253</v>
      </c>
      <c r="K82" s="309">
        <v>2005</v>
      </c>
      <c r="L82" s="314">
        <v>2010</v>
      </c>
      <c r="M82" s="314">
        <v>2015</v>
      </c>
      <c r="N82">
        <v>2016</v>
      </c>
      <c r="O82" s="314">
        <v>2020</v>
      </c>
      <c r="P82" s="318"/>
      <c r="U82" s="548"/>
      <c r="V82" s="548"/>
      <c r="W82" s="548"/>
      <c r="X82" s="548"/>
      <c r="Y82" s="548"/>
      <c r="Z82" s="548"/>
      <c r="AA82" s="548"/>
    </row>
    <row r="83" spans="1:31">
      <c r="A83" t="s">
        <v>682</v>
      </c>
      <c r="B83" cm="1">
        <f t="array" ref="B83">SUM(B69:AE69-B70:AE70)</f>
        <v>3680.5032049163078</v>
      </c>
      <c r="C83" cm="1">
        <f t="array" ref="C83">SUM(B63:AE63-B64:AE64)</f>
        <v>3509.0542864187682</v>
      </c>
      <c r="D83" cm="1">
        <f t="array" ref="D83">SUM(B57:AE57-B58:AE58)</f>
        <v>3324.9926629782763</v>
      </c>
      <c r="E83" cm="1">
        <f t="array" ref="E83">SUM(B51:AE51-B52:AE52)</f>
        <v>3183.057623262484</v>
      </c>
      <c r="F83" cm="1">
        <f t="array" ref="F83">SUM(B45:AE45-B46:AE46)</f>
        <v>3293.4552019775297</v>
      </c>
      <c r="G83" cm="1">
        <f t="array" ref="G83">SUM(B39:AE39-B40:AE40)</f>
        <v>3100.9535836130658</v>
      </c>
      <c r="J83" t="s">
        <v>687</v>
      </c>
      <c r="K83">
        <v>2948.1191497177319</v>
      </c>
      <c r="L83">
        <v>3460.9307574476088</v>
      </c>
      <c r="M83">
        <v>3680.5032049163078</v>
      </c>
      <c r="N83">
        <v>3509.0542864187682</v>
      </c>
      <c r="O83">
        <v>3100.9535836130658</v>
      </c>
      <c r="P83" s="318"/>
      <c r="U83" s="548"/>
      <c r="V83" s="548"/>
      <c r="W83" s="548"/>
      <c r="X83" s="548"/>
      <c r="Y83" s="548"/>
      <c r="Z83" s="548"/>
      <c r="AA83" s="548"/>
    </row>
    <row r="84" spans="1:31">
      <c r="A84" t="s">
        <v>683</v>
      </c>
      <c r="B84" s="310">
        <v>7888.6</v>
      </c>
      <c r="C84" s="319">
        <v>8045.5</v>
      </c>
      <c r="D84" s="320">
        <v>8977.4</v>
      </c>
      <c r="E84" s="320">
        <v>9763.5</v>
      </c>
      <c r="F84" s="320">
        <v>9565.1</v>
      </c>
      <c r="G84" s="310">
        <v>10053.651825955179</v>
      </c>
      <c r="J84" t="s">
        <v>688</v>
      </c>
      <c r="K84" s="310">
        <v>4038.7</v>
      </c>
      <c r="L84" s="310">
        <v>6943.9</v>
      </c>
      <c r="M84" s="310">
        <v>7888.6</v>
      </c>
      <c r="N84" s="319">
        <v>8045.5</v>
      </c>
      <c r="O84" s="310">
        <v>10053.651825955179</v>
      </c>
      <c r="P84" s="318"/>
      <c r="U84" s="548"/>
      <c r="V84" s="548"/>
      <c r="W84" s="548"/>
      <c r="X84" s="548"/>
      <c r="Y84" s="548"/>
      <c r="Z84" s="548"/>
      <c r="AA84" s="548"/>
    </row>
    <row r="85" spans="1:31">
      <c r="A85" t="s">
        <v>684</v>
      </c>
      <c r="B85" s="307">
        <f t="shared" ref="B85:G85" si="5">B83/B84</f>
        <v>0.46655974506456249</v>
      </c>
      <c r="C85" s="307">
        <f t="shared" si="5"/>
        <v>0.43615117598890912</v>
      </c>
      <c r="D85" s="307">
        <f t="shared" si="5"/>
        <v>0.37037367867960391</v>
      </c>
      <c r="E85" s="307">
        <f t="shared" si="5"/>
        <v>0.32601604171275506</v>
      </c>
      <c r="F85" s="365">
        <f t="shared" si="5"/>
        <v>0.34431999686124865</v>
      </c>
      <c r="G85" s="365">
        <f t="shared" si="5"/>
        <v>0.30844051865884564</v>
      </c>
      <c r="H85" s="315">
        <f>G85-B85</f>
        <v>-0.15811922640571685</v>
      </c>
      <c r="I85" s="372">
        <f>1-I86</f>
        <v>0.97267158146140698</v>
      </c>
      <c r="J85" t="s">
        <v>689</v>
      </c>
      <c r="K85" s="307">
        <v>0.72996735328638718</v>
      </c>
      <c r="L85" s="307">
        <v>0.49841310465986105</v>
      </c>
      <c r="M85" s="307">
        <v>0.46655974506456249</v>
      </c>
      <c r="N85" s="307">
        <v>0.43615117598890912</v>
      </c>
      <c r="O85" s="307">
        <v>0.30844051865884564</v>
      </c>
      <c r="P85" s="318"/>
      <c r="Q85" s="326">
        <f>O85*(P86^10)</f>
        <v>0.26351423746438685</v>
      </c>
      <c r="R85" s="326">
        <f>Q85*($P$86^10)</f>
        <v>0.22513174873513275</v>
      </c>
      <c r="S85" s="326">
        <f t="shared" ref="S85:T85" si="6">R85*($P$86^10)</f>
        <v>0.19233990837170148</v>
      </c>
      <c r="T85" s="326">
        <f t="shared" si="6"/>
        <v>0.16432440364490158</v>
      </c>
      <c r="U85" s="548"/>
      <c r="V85" s="548"/>
      <c r="W85" s="548"/>
      <c r="X85" s="548"/>
      <c r="Y85" s="548"/>
      <c r="Z85" s="548"/>
      <c r="AA85" s="548"/>
    </row>
    <row r="86" spans="1:31">
      <c r="A86" s="546" t="s">
        <v>724</v>
      </c>
      <c r="B86" s="546"/>
      <c r="C86" s="311">
        <f>1-C85/B85</f>
        <v>6.5176152459199943E-2</v>
      </c>
      <c r="D86" s="311">
        <f>1-D85/C85</f>
        <v>0.15081352735130049</v>
      </c>
      <c r="E86" s="311">
        <f>1-E85/D85</f>
        <v>0.11976455002144182</v>
      </c>
      <c r="F86" s="311">
        <f>1-F85/E85</f>
        <v>-5.6144338948267869E-2</v>
      </c>
      <c r="G86" s="311">
        <f>1-G85/F85</f>
        <v>0.10420387584070945</v>
      </c>
      <c r="H86" s="325"/>
      <c r="I86" s="307">
        <f>1-(G85/E85)^(1/2)</f>
        <v>2.7328418538593025E-2</v>
      </c>
      <c r="J86" t="s">
        <v>725</v>
      </c>
      <c r="K86" s="307"/>
      <c r="L86" s="364">
        <f>(L85/K85)^(1/5)</f>
        <v>0.92652512984719271</v>
      </c>
      <c r="M86" s="364">
        <f>(M85/L85)^(1/5)</f>
        <v>0.98687821568606116</v>
      </c>
      <c r="N86" s="364">
        <f>(N85/L85)^(1/6)</f>
        <v>0.97800542958872128</v>
      </c>
      <c r="O86" s="364">
        <f>(O85/N85)^(1/4)</f>
        <v>0.91703010703723919</v>
      </c>
      <c r="P86" s="364">
        <f>1-P87</f>
        <v>0.98438109839995303</v>
      </c>
      <c r="S86" s="311"/>
      <c r="T86" s="311"/>
      <c r="U86" s="548"/>
      <c r="V86" s="548"/>
      <c r="W86" s="548"/>
      <c r="X86" s="548"/>
      <c r="Y86" s="548"/>
      <c r="Z86" s="548"/>
      <c r="AA86" s="548"/>
    </row>
    <row r="87" spans="1:31">
      <c r="A87" s="311"/>
      <c r="B87" s="311"/>
      <c r="C87" s="311"/>
      <c r="D87" s="311"/>
      <c r="E87" s="311"/>
      <c r="F87" s="321"/>
      <c r="G87" s="321"/>
      <c r="H87" s="325"/>
      <c r="I87" s="311"/>
      <c r="J87" s="546" t="s">
        <v>724</v>
      </c>
      <c r="K87" s="546"/>
      <c r="L87" s="307">
        <f>1-L86</f>
        <v>7.3474870152807292E-2</v>
      </c>
      <c r="M87" s="307">
        <f t="shared" ref="M87:N87" si="7">1-M86</f>
        <v>1.3121784313938845E-2</v>
      </c>
      <c r="N87" s="307">
        <f t="shared" si="7"/>
        <v>2.1994570411278724E-2</v>
      </c>
      <c r="O87" s="307">
        <f>1-O86</f>
        <v>8.2969892962760805E-2</v>
      </c>
      <c r="P87" s="325">
        <f>(1-(O85/L85)^(1/10))/3</f>
        <v>1.5618901600047011E-2</v>
      </c>
      <c r="Q87" s="371"/>
      <c r="R87" s="316"/>
      <c r="S87" s="311"/>
      <c r="T87" s="311"/>
      <c r="U87" s="548"/>
      <c r="V87" s="548"/>
      <c r="W87" s="548"/>
      <c r="X87" s="548"/>
      <c r="Y87" s="548"/>
      <c r="Z87" s="548"/>
      <c r="AA87" s="548"/>
    </row>
    <row r="88" spans="1:31">
      <c r="L88" s="316"/>
      <c r="M88" s="317"/>
      <c r="P88" s="318"/>
      <c r="Q88" s="369"/>
      <c r="R88" s="316"/>
      <c r="U88" s="548"/>
      <c r="V88" s="548"/>
      <c r="W88" s="548"/>
      <c r="X88" s="548"/>
      <c r="Y88" s="548"/>
      <c r="Z88" s="548"/>
      <c r="AA88" s="548"/>
    </row>
    <row r="89" spans="1:31">
      <c r="A89" s="309" t="s">
        <v>686</v>
      </c>
      <c r="B89">
        <v>2015</v>
      </c>
      <c r="C89">
        <v>2016</v>
      </c>
      <c r="D89">
        <v>2017</v>
      </c>
      <c r="E89">
        <v>2018</v>
      </c>
      <c r="F89">
        <v>2019</v>
      </c>
      <c r="G89">
        <v>2020</v>
      </c>
      <c r="H89" t="s">
        <v>706</v>
      </c>
      <c r="J89" s="309" t="s">
        <v>690</v>
      </c>
      <c r="K89" s="309">
        <v>2005</v>
      </c>
      <c r="L89" s="314">
        <v>2010</v>
      </c>
      <c r="M89" s="314">
        <v>2015</v>
      </c>
      <c r="N89">
        <v>2016</v>
      </c>
      <c r="O89" s="314">
        <v>2020</v>
      </c>
      <c r="P89" s="318"/>
      <c r="Q89" s="101"/>
      <c r="U89" s="548"/>
      <c r="V89" s="548"/>
      <c r="W89" s="548"/>
      <c r="X89" s="548"/>
      <c r="Y89" s="548"/>
      <c r="Z89" s="548"/>
      <c r="AA89" s="548"/>
    </row>
    <row r="90" spans="1:31">
      <c r="A90" t="s">
        <v>682</v>
      </c>
      <c r="B90">
        <f>SUM(B71:AE71)</f>
        <v>119.15663348322875</v>
      </c>
      <c r="C90">
        <f>SUM(B65:AE65)</f>
        <v>128.72416149934509</v>
      </c>
      <c r="D90">
        <f>SUM(B59:AE59)</f>
        <v>126.17154461577093</v>
      </c>
      <c r="E90">
        <f>SUM(B53:AE53)</f>
        <v>125.58405419790409</v>
      </c>
      <c r="F90">
        <f>SUM(B47:AE47)</f>
        <v>134.93135882536686</v>
      </c>
      <c r="G90">
        <f>SUM(B41:AE41)</f>
        <v>145.81800534071738</v>
      </c>
      <c r="J90" t="s">
        <v>687</v>
      </c>
      <c r="K90">
        <v>112.53098006137978</v>
      </c>
      <c r="L90">
        <v>126.66243507973337</v>
      </c>
      <c r="M90">
        <v>119.15663348322875</v>
      </c>
      <c r="N90">
        <f>SUM(M65:AP65)</f>
        <v>123.95741577622306</v>
      </c>
      <c r="O90">
        <v>145.81800534071738</v>
      </c>
      <c r="P90" s="318"/>
      <c r="U90" s="548"/>
      <c r="V90" s="548"/>
      <c r="W90" s="548"/>
      <c r="X90" s="548"/>
      <c r="Y90" s="548"/>
      <c r="Z90" s="548"/>
      <c r="AA90" s="548"/>
    </row>
    <row r="91" spans="1:31">
      <c r="A91" t="s">
        <v>683</v>
      </c>
      <c r="B91" s="310">
        <v>589.29999999999995</v>
      </c>
      <c r="C91" s="319">
        <v>595.6</v>
      </c>
      <c r="D91" s="320">
        <v>634.4</v>
      </c>
      <c r="E91" s="320">
        <v>685.7</v>
      </c>
      <c r="F91" s="320">
        <v>716.2</v>
      </c>
      <c r="G91" s="310">
        <v>719.6</v>
      </c>
      <c r="J91" t="s">
        <v>688</v>
      </c>
      <c r="K91" s="310">
        <v>308.5</v>
      </c>
      <c r="L91" s="310">
        <v>546.5</v>
      </c>
      <c r="M91" s="310">
        <v>589.29999999999995</v>
      </c>
      <c r="N91" s="319">
        <v>595.6</v>
      </c>
      <c r="O91" s="310">
        <v>719.6</v>
      </c>
      <c r="P91" s="318"/>
    </row>
    <row r="92" spans="1:31">
      <c r="A92" t="s">
        <v>684</v>
      </c>
      <c r="B92" s="307">
        <f t="shared" ref="B92:G92" si="8">B90/B91</f>
        <v>0.20220029438864542</v>
      </c>
      <c r="C92" s="307">
        <f t="shared" si="8"/>
        <v>0.21612518720507906</v>
      </c>
      <c r="D92" s="307">
        <f t="shared" si="8"/>
        <v>0.19888326704881926</v>
      </c>
      <c r="E92" s="307">
        <f t="shared" si="8"/>
        <v>0.18314722793919219</v>
      </c>
      <c r="F92" s="322">
        <f t="shared" si="8"/>
        <v>0.18839899305412852</v>
      </c>
      <c r="G92" s="322">
        <f t="shared" si="8"/>
        <v>0.20263758385313699</v>
      </c>
      <c r="H92" s="324">
        <f>G92-B92</f>
        <v>4.372894644915637E-4</v>
      </c>
      <c r="J92" t="s">
        <v>689</v>
      </c>
      <c r="K92" s="307">
        <v>0.36476816875649848</v>
      </c>
      <c r="L92" s="307">
        <v>0.23177023802329999</v>
      </c>
      <c r="M92" s="307">
        <v>0.20220029438864542</v>
      </c>
      <c r="N92" s="307">
        <f t="shared" ref="N92" si="9">N90/N91</f>
        <v>0.20812192037646585</v>
      </c>
      <c r="O92" s="307">
        <v>0.20263758385313699</v>
      </c>
      <c r="P92" s="318"/>
      <c r="Q92" s="326">
        <f>O92*($P$93^10)</f>
        <v>0.18531706772351747</v>
      </c>
      <c r="R92" s="326">
        <f>Q92*($P$93^10)</f>
        <v>0.16947702857793975</v>
      </c>
      <c r="S92" s="326">
        <f t="shared" ref="S92:T92" si="10">R92*($P$93^10)</f>
        <v>0.15499092214463533</v>
      </c>
      <c r="T92" s="326">
        <f t="shared" si="10"/>
        <v>0.14174302056633589</v>
      </c>
    </row>
    <row r="93" spans="1:31">
      <c r="A93" s="546" t="s">
        <v>724</v>
      </c>
      <c r="B93" s="546"/>
      <c r="C93" s="311">
        <f>1-C92/B92</f>
        <v>-6.8866827610393422E-2</v>
      </c>
      <c r="D93" s="311">
        <f>1-D92/C92</f>
        <v>7.9777467768710864E-2</v>
      </c>
      <c r="E93" s="311">
        <f>1-E92/D92</f>
        <v>7.9121986193863125E-2</v>
      </c>
      <c r="F93" s="311">
        <f>1-F92/E92</f>
        <v>-2.86751002132557E-2</v>
      </c>
      <c r="G93" s="311">
        <f>1-G92/F92</f>
        <v>-7.5576788220506064E-2</v>
      </c>
      <c r="H93" s="325"/>
      <c r="I93" s="311"/>
      <c r="J93" t="s">
        <v>725</v>
      </c>
      <c r="K93" s="307"/>
      <c r="L93" s="364">
        <f>(L92/K92)^(1/5)</f>
        <v>0.91328883156409979</v>
      </c>
      <c r="M93" s="364">
        <f>(M92/L92)^(1/5)</f>
        <v>0.97307165803637941</v>
      </c>
      <c r="N93" s="364">
        <f>(N92/L92)^(1/6)</f>
        <v>0.98222283450057435</v>
      </c>
      <c r="O93" s="364">
        <f>(O92/N92)^(1/4)</f>
        <v>0.99334599127293322</v>
      </c>
      <c r="P93" s="364">
        <f>1-P94</f>
        <v>0.99110471477974327</v>
      </c>
      <c r="S93" s="311"/>
      <c r="T93" s="311"/>
    </row>
    <row r="94" spans="1:31">
      <c r="A94" s="311"/>
      <c r="B94" s="311"/>
      <c r="C94" s="311"/>
      <c r="D94" s="311"/>
      <c r="E94" s="311"/>
      <c r="F94" s="321"/>
      <c r="G94" s="321"/>
      <c r="H94" s="325"/>
      <c r="I94" s="311"/>
      <c r="J94" s="546" t="s">
        <v>724</v>
      </c>
      <c r="K94" s="546"/>
      <c r="L94" s="307">
        <f>1-L93</f>
        <v>8.671116843590021E-2</v>
      </c>
      <c r="M94" s="307">
        <f t="shared" ref="M94" si="11">1-M93</f>
        <v>2.6928341963620595E-2</v>
      </c>
      <c r="N94" s="307">
        <f t="shared" ref="N94" si="12">1-N93</f>
        <v>1.7777165499425651E-2</v>
      </c>
      <c r="O94" s="307">
        <f>1-O93</f>
        <v>6.6540087270667847E-3</v>
      </c>
      <c r="P94" s="325">
        <f>(1-(O92/L92)^(1/10))/1.5</f>
        <v>8.8952852202566959E-3</v>
      </c>
      <c r="Q94" s="370"/>
      <c r="S94" s="311"/>
      <c r="T94" s="311"/>
    </row>
    <row r="95" spans="1:31">
      <c r="A95" s="311"/>
      <c r="B95" s="311"/>
      <c r="C95" s="311"/>
      <c r="D95" s="311"/>
      <c r="E95" s="311"/>
      <c r="F95" s="321"/>
      <c r="G95" s="321"/>
      <c r="H95" s="325"/>
      <c r="I95" s="311"/>
      <c r="J95" s="1"/>
      <c r="K95" s="1"/>
      <c r="L95" s="307"/>
      <c r="M95" s="307"/>
      <c r="N95" s="307"/>
      <c r="O95" s="307"/>
      <c r="P95" s="307"/>
      <c r="Q95" s="370"/>
      <c r="S95" s="311"/>
      <c r="T95" s="311"/>
    </row>
    <row r="96" spans="1:31" ht="98.25">
      <c r="A96" t="s">
        <v>678</v>
      </c>
      <c r="B96" s="107" t="s">
        <v>505</v>
      </c>
      <c r="C96" s="7" t="s">
        <v>66</v>
      </c>
      <c r="D96" s="7" t="s">
        <v>67</v>
      </c>
      <c r="E96" s="7" t="s">
        <v>68</v>
      </c>
      <c r="F96" s="7" t="s">
        <v>69</v>
      </c>
      <c r="G96" s="7" t="s">
        <v>70</v>
      </c>
      <c r="H96" s="7" t="s">
        <v>71</v>
      </c>
      <c r="I96" s="70" t="s">
        <v>72</v>
      </c>
      <c r="J96" s="70" t="s">
        <v>73</v>
      </c>
      <c r="K96" s="144" t="s">
        <v>74</v>
      </c>
      <c r="L96" s="7" t="s">
        <v>75</v>
      </c>
      <c r="M96" s="7" t="s">
        <v>77</v>
      </c>
      <c r="N96" s="7" t="s">
        <v>78</v>
      </c>
      <c r="O96" s="7" t="s">
        <v>79</v>
      </c>
      <c r="P96" s="7" t="s">
        <v>80</v>
      </c>
      <c r="Q96" s="7" t="s">
        <v>81</v>
      </c>
      <c r="R96" s="70" t="s">
        <v>82</v>
      </c>
      <c r="S96" s="70" t="s">
        <v>83</v>
      </c>
      <c r="T96" s="7" t="s">
        <v>84</v>
      </c>
      <c r="U96" s="8" t="s">
        <v>85</v>
      </c>
      <c r="V96" s="7" t="s">
        <v>86</v>
      </c>
      <c r="W96" s="7" t="s">
        <v>87</v>
      </c>
      <c r="X96" s="7" t="s">
        <v>88</v>
      </c>
      <c r="Y96" s="7" t="s">
        <v>89</v>
      </c>
      <c r="Z96" s="7" t="s">
        <v>90</v>
      </c>
      <c r="AA96" s="7" t="s">
        <v>91</v>
      </c>
      <c r="AB96" s="7" t="s">
        <v>92</v>
      </c>
      <c r="AC96" s="7" t="s">
        <v>93</v>
      </c>
      <c r="AD96" s="107" t="s">
        <v>94</v>
      </c>
      <c r="AE96" s="7" t="s">
        <v>95</v>
      </c>
    </row>
    <row r="97" spans="1:33" ht="13.15" customHeight="1">
      <c r="A97" s="1" t="s">
        <v>674</v>
      </c>
      <c r="B97">
        <v>0.3</v>
      </c>
      <c r="N97">
        <v>13.5</v>
      </c>
      <c r="P97">
        <v>11</v>
      </c>
      <c r="Q97">
        <v>1</v>
      </c>
      <c r="X97">
        <v>0.8</v>
      </c>
      <c r="AA97">
        <v>0.12</v>
      </c>
      <c r="AC97">
        <v>40.39</v>
      </c>
      <c r="AD97">
        <v>6.23</v>
      </c>
      <c r="AF97">
        <v>99.940000000000012</v>
      </c>
      <c r="AG97" t="e">
        <f>GETPIVOTDATA("实物消费量",$A$99,"项目","4.1. 农、林、牧、渔业")/2</f>
        <v>#REF!</v>
      </c>
    </row>
    <row r="98" spans="1:33">
      <c r="A98" s="1" t="s">
        <v>675</v>
      </c>
      <c r="B98">
        <v>422.24</v>
      </c>
      <c r="G98">
        <v>623.9</v>
      </c>
      <c r="H98">
        <v>21.83</v>
      </c>
      <c r="I98">
        <v>126.4</v>
      </c>
      <c r="J98">
        <v>10.89</v>
      </c>
      <c r="L98">
        <v>74.209999999999994</v>
      </c>
      <c r="M98">
        <v>2.66</v>
      </c>
      <c r="N98">
        <v>11.95</v>
      </c>
      <c r="O98">
        <v>0.88</v>
      </c>
      <c r="P98">
        <v>25.65</v>
      </c>
      <c r="Q98">
        <v>3.2</v>
      </c>
      <c r="R98">
        <v>494.31</v>
      </c>
      <c r="S98">
        <v>6.25</v>
      </c>
      <c r="T98">
        <v>7.59</v>
      </c>
      <c r="U98">
        <v>1.18</v>
      </c>
      <c r="V98">
        <v>22.96</v>
      </c>
      <c r="W98">
        <v>3</v>
      </c>
      <c r="X98">
        <v>62.5</v>
      </c>
      <c r="Y98">
        <v>146.41999999999999</v>
      </c>
      <c r="Z98">
        <v>214.77</v>
      </c>
      <c r="AA98">
        <v>22.16</v>
      </c>
      <c r="AB98">
        <v>3.77</v>
      </c>
      <c r="AC98">
        <v>9449.5400000000009</v>
      </c>
      <c r="AD98">
        <v>707.17</v>
      </c>
      <c r="AE98">
        <v>59.44</v>
      </c>
      <c r="AF98">
        <v>13950.43</v>
      </c>
    </row>
    <row r="99" spans="1:33">
      <c r="A99" s="1" t="s">
        <v>676</v>
      </c>
      <c r="B99">
        <v>182.57</v>
      </c>
      <c r="L99">
        <v>21.62</v>
      </c>
      <c r="N99">
        <v>0.03</v>
      </c>
      <c r="O99">
        <v>0.31</v>
      </c>
      <c r="P99">
        <v>0.02</v>
      </c>
      <c r="R99">
        <v>489.64</v>
      </c>
      <c r="S99">
        <v>0.87</v>
      </c>
      <c r="T99">
        <v>0.47</v>
      </c>
      <c r="U99">
        <v>0.77</v>
      </c>
      <c r="V99">
        <v>15</v>
      </c>
      <c r="W99">
        <v>0.04</v>
      </c>
      <c r="X99">
        <v>50.07</v>
      </c>
      <c r="Y99">
        <v>20.09</v>
      </c>
      <c r="Z99">
        <v>118.64</v>
      </c>
      <c r="AA99">
        <v>3.3</v>
      </c>
      <c r="AF99">
        <v>1781.9599999999998</v>
      </c>
    </row>
    <row r="100" spans="1:33">
      <c r="A100" s="1" t="s">
        <v>677</v>
      </c>
      <c r="B100">
        <v>1.2</v>
      </c>
      <c r="N100">
        <v>25.04</v>
      </c>
      <c r="P100">
        <v>28.05</v>
      </c>
      <c r="Q100">
        <v>10.69</v>
      </c>
      <c r="V100">
        <v>18</v>
      </c>
      <c r="X100">
        <v>3.3</v>
      </c>
      <c r="AA100">
        <v>0.11</v>
      </c>
      <c r="AC100">
        <v>6.46</v>
      </c>
      <c r="AD100">
        <v>49.35</v>
      </c>
      <c r="AF100">
        <v>228.48000000000005</v>
      </c>
    </row>
    <row r="102" spans="1:33" ht="98.25">
      <c r="A102" t="s">
        <v>691</v>
      </c>
      <c r="B102" s="107" t="s">
        <v>505</v>
      </c>
      <c r="C102" s="7" t="s">
        <v>66</v>
      </c>
      <c r="D102" s="7" t="s">
        <v>67</v>
      </c>
      <c r="E102" s="7" t="s">
        <v>68</v>
      </c>
      <c r="F102" s="7" t="s">
        <v>69</v>
      </c>
      <c r="G102" s="7" t="s">
        <v>70</v>
      </c>
      <c r="H102" s="7" t="s">
        <v>71</v>
      </c>
      <c r="I102" s="70" t="s">
        <v>72</v>
      </c>
      <c r="J102" s="70" t="s">
        <v>73</v>
      </c>
      <c r="K102" s="144" t="s">
        <v>74</v>
      </c>
      <c r="L102" s="7" t="s">
        <v>75</v>
      </c>
      <c r="M102" s="7" t="s">
        <v>77</v>
      </c>
      <c r="N102" s="7" t="s">
        <v>78</v>
      </c>
      <c r="O102" s="7" t="s">
        <v>79</v>
      </c>
      <c r="P102" s="7" t="s">
        <v>80</v>
      </c>
      <c r="Q102" s="7" t="s">
        <v>81</v>
      </c>
      <c r="R102" s="70" t="s">
        <v>82</v>
      </c>
      <c r="S102" s="70" t="s">
        <v>83</v>
      </c>
      <c r="T102" s="7" t="s">
        <v>84</v>
      </c>
      <c r="U102" s="8" t="s">
        <v>85</v>
      </c>
      <c r="V102" s="7" t="s">
        <v>86</v>
      </c>
      <c r="W102" s="7" t="s">
        <v>87</v>
      </c>
      <c r="X102" s="7" t="s">
        <v>88</v>
      </c>
      <c r="Y102" s="7" t="s">
        <v>89</v>
      </c>
      <c r="Z102" s="7" t="s">
        <v>90</v>
      </c>
      <c r="AA102" s="7" t="s">
        <v>91</v>
      </c>
      <c r="AB102" s="7" t="s">
        <v>92</v>
      </c>
      <c r="AC102" s="7" t="s">
        <v>93</v>
      </c>
      <c r="AD102" s="107" t="s">
        <v>94</v>
      </c>
      <c r="AE102" s="7" t="s">
        <v>95</v>
      </c>
    </row>
    <row r="103" spans="1:33" ht="13.15" customHeight="1">
      <c r="A103" s="1" t="s">
        <v>674</v>
      </c>
      <c r="B103">
        <v>1.1000000000000001</v>
      </c>
      <c r="N103">
        <v>19.079999999999998</v>
      </c>
      <c r="P103">
        <v>13.1</v>
      </c>
      <c r="X103">
        <v>0.42</v>
      </c>
      <c r="AA103">
        <v>0.01</v>
      </c>
      <c r="AD103">
        <v>7.35</v>
      </c>
      <c r="AF103">
        <v>74.760000000000005</v>
      </c>
      <c r="AG103" t="e">
        <f>GETPIVOTDATA("实物消费量",$A$99,"项目","4.1. 农、林、牧、渔业")/2</f>
        <v>#REF!</v>
      </c>
    </row>
    <row r="104" spans="1:33">
      <c r="A104" s="1" t="s">
        <v>675</v>
      </c>
      <c r="B104">
        <v>709.7</v>
      </c>
      <c r="C104">
        <v>18.34</v>
      </c>
      <c r="E104">
        <v>18.690000000000001</v>
      </c>
      <c r="G104">
        <v>630.75</v>
      </c>
      <c r="H104">
        <v>22.59</v>
      </c>
      <c r="I104">
        <v>146.62</v>
      </c>
      <c r="J104">
        <v>11.04</v>
      </c>
      <c r="K104">
        <v>0.09</v>
      </c>
      <c r="L104">
        <v>82.82</v>
      </c>
      <c r="M104">
        <v>4.28</v>
      </c>
      <c r="N104">
        <v>43.6</v>
      </c>
      <c r="O104">
        <v>0.75</v>
      </c>
      <c r="P104">
        <v>73.38</v>
      </c>
      <c r="Q104">
        <v>11.86</v>
      </c>
      <c r="R104">
        <v>488.83</v>
      </c>
      <c r="S104">
        <v>5.62</v>
      </c>
      <c r="T104">
        <v>3.63</v>
      </c>
      <c r="U104">
        <v>1.86</v>
      </c>
      <c r="V104">
        <v>10.36</v>
      </c>
      <c r="W104">
        <v>41.12</v>
      </c>
      <c r="X104">
        <v>86.38</v>
      </c>
      <c r="Y104">
        <v>144.53</v>
      </c>
      <c r="Z104">
        <v>213.08</v>
      </c>
      <c r="AA104">
        <v>31.47</v>
      </c>
      <c r="AB104">
        <v>1.35</v>
      </c>
      <c r="AC104">
        <v>10248.84</v>
      </c>
      <c r="AD104">
        <v>711.54</v>
      </c>
      <c r="AE104">
        <v>2.98</v>
      </c>
      <c r="AF104">
        <v>15642.11</v>
      </c>
    </row>
    <row r="105" spans="1:33">
      <c r="A105" s="1" t="s">
        <v>676</v>
      </c>
      <c r="B105">
        <v>204.94</v>
      </c>
      <c r="L105">
        <v>21.83</v>
      </c>
      <c r="N105">
        <v>0.14000000000000001</v>
      </c>
      <c r="P105">
        <v>0.32</v>
      </c>
      <c r="R105">
        <v>487.26</v>
      </c>
      <c r="S105">
        <v>0.14000000000000001</v>
      </c>
      <c r="U105">
        <v>0.87</v>
      </c>
      <c r="V105">
        <v>0.21</v>
      </c>
      <c r="X105">
        <v>46.39</v>
      </c>
      <c r="Y105">
        <v>19.43</v>
      </c>
      <c r="Z105">
        <v>131.33000000000001</v>
      </c>
      <c r="AF105">
        <v>1803.89</v>
      </c>
    </row>
    <row r="106" spans="1:33">
      <c r="A106" s="1" t="s">
        <v>677</v>
      </c>
      <c r="B106">
        <v>10.68</v>
      </c>
      <c r="K106">
        <v>0.01</v>
      </c>
      <c r="N106">
        <v>25.99</v>
      </c>
      <c r="O106">
        <v>0.67</v>
      </c>
      <c r="P106">
        <v>21.93</v>
      </c>
      <c r="Q106">
        <v>4.8600000000000003</v>
      </c>
      <c r="V106">
        <v>16.72</v>
      </c>
      <c r="X106">
        <v>2.19</v>
      </c>
      <c r="AA106">
        <v>0.09</v>
      </c>
      <c r="AC106">
        <v>17.86</v>
      </c>
      <c r="AD106">
        <v>36.04</v>
      </c>
      <c r="AF106">
        <v>220.08</v>
      </c>
    </row>
    <row r="108" spans="1:33" ht="98.25">
      <c r="A108" t="s">
        <v>692</v>
      </c>
      <c r="B108" s="107" t="s">
        <v>505</v>
      </c>
      <c r="C108" s="7" t="s">
        <v>66</v>
      </c>
      <c r="D108" s="7" t="s">
        <v>67</v>
      </c>
      <c r="E108" s="7" t="s">
        <v>68</v>
      </c>
      <c r="F108" s="7" t="s">
        <v>69</v>
      </c>
      <c r="G108" s="7" t="s">
        <v>70</v>
      </c>
      <c r="H108" s="7" t="s">
        <v>71</v>
      </c>
      <c r="I108" s="70" t="s">
        <v>72</v>
      </c>
      <c r="J108" s="70" t="s">
        <v>73</v>
      </c>
      <c r="K108" s="144" t="s">
        <v>74</v>
      </c>
      <c r="L108" s="7" t="s">
        <v>75</v>
      </c>
      <c r="M108" s="7" t="s">
        <v>77</v>
      </c>
      <c r="N108" s="7" t="s">
        <v>78</v>
      </c>
      <c r="O108" s="7" t="s">
        <v>79</v>
      </c>
      <c r="P108" s="7" t="s">
        <v>80</v>
      </c>
      <c r="Q108" s="7" t="s">
        <v>81</v>
      </c>
      <c r="R108" s="70" t="s">
        <v>82</v>
      </c>
      <c r="S108" s="70" t="s">
        <v>83</v>
      </c>
      <c r="T108" s="7" t="s">
        <v>84</v>
      </c>
      <c r="U108" s="8" t="s">
        <v>85</v>
      </c>
      <c r="V108" s="7" t="s">
        <v>86</v>
      </c>
      <c r="W108" s="7" t="s">
        <v>87</v>
      </c>
      <c r="X108" s="7" t="s">
        <v>88</v>
      </c>
      <c r="Y108" s="7" t="s">
        <v>89</v>
      </c>
      <c r="Z108" s="7" t="s">
        <v>90</v>
      </c>
      <c r="AA108" s="7" t="s">
        <v>91</v>
      </c>
      <c r="AB108" s="7" t="s">
        <v>92</v>
      </c>
      <c r="AC108" s="7" t="s">
        <v>93</v>
      </c>
      <c r="AD108" s="107" t="s">
        <v>94</v>
      </c>
      <c r="AE108" s="7" t="s">
        <v>95</v>
      </c>
    </row>
    <row r="109" spans="1:33" ht="13.15" customHeight="1">
      <c r="A109" s="1" t="s">
        <v>674</v>
      </c>
      <c r="B109">
        <v>2.2200000000000002</v>
      </c>
      <c r="N109">
        <v>16.34</v>
      </c>
      <c r="O109">
        <v>7.0000000000000001E-3</v>
      </c>
      <c r="P109">
        <v>13.24</v>
      </c>
      <c r="X109">
        <v>0.02</v>
      </c>
      <c r="AD109">
        <v>6.0746000000000002</v>
      </c>
      <c r="AF109">
        <v>69.7286</v>
      </c>
      <c r="AG109" t="e">
        <f>GETPIVOTDATA("实物消费量",$A$99,"项目","4.1. 农、林、牧、渔业")/2</f>
        <v>#REF!</v>
      </c>
    </row>
    <row r="110" spans="1:33">
      <c r="A110" s="1" t="s">
        <v>675</v>
      </c>
      <c r="B110">
        <v>854.7119874</v>
      </c>
      <c r="C110">
        <v>109.0179377</v>
      </c>
      <c r="D110">
        <v>9.817800063</v>
      </c>
      <c r="E110">
        <v>10.67</v>
      </c>
      <c r="G110">
        <v>705.21252230000005</v>
      </c>
      <c r="H110">
        <v>22.689390110000001</v>
      </c>
      <c r="K110">
        <v>2.0950343390000001</v>
      </c>
      <c r="L110">
        <v>110.1870435</v>
      </c>
      <c r="M110">
        <v>4.7699999999999996</v>
      </c>
      <c r="N110">
        <v>32.880000000000003</v>
      </c>
      <c r="O110">
        <v>4.28</v>
      </c>
      <c r="P110">
        <v>73.62</v>
      </c>
      <c r="Q110">
        <v>63.12</v>
      </c>
      <c r="R110">
        <v>552.28</v>
      </c>
      <c r="S110">
        <v>2.12</v>
      </c>
      <c r="T110">
        <v>4.5</v>
      </c>
      <c r="U110">
        <v>1.0900000000000001</v>
      </c>
      <c r="V110">
        <v>11.05</v>
      </c>
      <c r="W110">
        <v>71.599999999999994</v>
      </c>
      <c r="X110">
        <v>66.36</v>
      </c>
      <c r="Y110">
        <v>133.31133299999999</v>
      </c>
      <c r="Z110">
        <v>178.21577189999999</v>
      </c>
      <c r="AA110">
        <v>18.100000000000001</v>
      </c>
      <c r="AB110">
        <v>0.52</v>
      </c>
      <c r="AC110">
        <v>6942.52</v>
      </c>
      <c r="AD110">
        <v>718.63400000000001</v>
      </c>
      <c r="AE110">
        <v>3.78</v>
      </c>
      <c r="AF110">
        <v>12890.567650512003</v>
      </c>
    </row>
    <row r="111" spans="1:33">
      <c r="A111" s="1" t="s">
        <v>676</v>
      </c>
      <c r="B111">
        <v>142.86000000000001</v>
      </c>
      <c r="C111">
        <v>0.50495900000000005</v>
      </c>
      <c r="D111">
        <v>0.52342500000000003</v>
      </c>
      <c r="G111">
        <v>0.33106799999999997</v>
      </c>
      <c r="L111">
        <v>108.237454</v>
      </c>
      <c r="N111">
        <v>0.48</v>
      </c>
      <c r="O111">
        <v>3.49</v>
      </c>
      <c r="P111">
        <v>3.93</v>
      </c>
      <c r="Q111">
        <v>0.49</v>
      </c>
      <c r="R111">
        <v>550.65</v>
      </c>
      <c r="S111">
        <v>0.43</v>
      </c>
      <c r="W111">
        <v>7.0000000000000007E-2</v>
      </c>
      <c r="X111">
        <v>39</v>
      </c>
      <c r="Y111">
        <v>14.57</v>
      </c>
      <c r="Z111">
        <v>111.48</v>
      </c>
      <c r="AF111">
        <v>1845.5252899999998</v>
      </c>
    </row>
    <row r="112" spans="1:33">
      <c r="A112" s="1" t="s">
        <v>677</v>
      </c>
      <c r="B112">
        <v>10.53</v>
      </c>
      <c r="K112">
        <v>0.01</v>
      </c>
      <c r="N112">
        <v>25.54</v>
      </c>
      <c r="P112">
        <v>39.6</v>
      </c>
      <c r="Q112">
        <v>9.6199999999999992</v>
      </c>
      <c r="S112">
        <v>1.0900000000000001</v>
      </c>
      <c r="V112">
        <v>16.12</v>
      </c>
      <c r="Z112">
        <v>9.6000000000000002E-2</v>
      </c>
      <c r="AA112">
        <v>0.01</v>
      </c>
      <c r="AC112">
        <v>2.71</v>
      </c>
      <c r="AD112">
        <v>25.68</v>
      </c>
      <c r="AF112">
        <v>233.602</v>
      </c>
    </row>
    <row r="114" spans="1:45" ht="98.25">
      <c r="A114" t="s">
        <v>693</v>
      </c>
      <c r="B114" s="107" t="s">
        <v>505</v>
      </c>
      <c r="C114" s="7" t="s">
        <v>66</v>
      </c>
      <c r="D114" s="7" t="s">
        <v>67</v>
      </c>
      <c r="E114" s="7" t="s">
        <v>68</v>
      </c>
      <c r="F114" s="7" t="s">
        <v>69</v>
      </c>
      <c r="G114" s="7" t="s">
        <v>70</v>
      </c>
      <c r="H114" s="7" t="s">
        <v>71</v>
      </c>
      <c r="I114" s="70" t="s">
        <v>72</v>
      </c>
      <c r="J114" s="70" t="s">
        <v>73</v>
      </c>
      <c r="K114" s="144" t="s">
        <v>74</v>
      </c>
      <c r="L114" s="7" t="s">
        <v>75</v>
      </c>
      <c r="M114" s="7" t="s">
        <v>77</v>
      </c>
      <c r="N114" s="7" t="s">
        <v>78</v>
      </c>
      <c r="O114" s="7" t="s">
        <v>79</v>
      </c>
      <c r="P114" s="7" t="s">
        <v>80</v>
      </c>
      <c r="Q114" s="7" t="s">
        <v>81</v>
      </c>
      <c r="R114" s="70" t="s">
        <v>82</v>
      </c>
      <c r="S114" s="70" t="s">
        <v>83</v>
      </c>
      <c r="T114" s="7" t="s">
        <v>84</v>
      </c>
      <c r="U114" s="8" t="s">
        <v>85</v>
      </c>
      <c r="V114" s="7" t="s">
        <v>86</v>
      </c>
      <c r="W114" s="7" t="s">
        <v>87</v>
      </c>
      <c r="X114" s="7" t="s">
        <v>88</v>
      </c>
      <c r="Y114" s="7" t="s">
        <v>89</v>
      </c>
      <c r="Z114" s="7" t="s">
        <v>90</v>
      </c>
      <c r="AA114" s="7" t="s">
        <v>91</v>
      </c>
      <c r="AB114" s="7" t="s">
        <v>92</v>
      </c>
      <c r="AC114" s="7" t="s">
        <v>93</v>
      </c>
      <c r="AD114" s="107" t="s">
        <v>94</v>
      </c>
      <c r="AE114" s="7" t="s">
        <v>95</v>
      </c>
    </row>
    <row r="115" spans="1:45" ht="13.15" customHeight="1">
      <c r="A115" s="1" t="s">
        <v>674</v>
      </c>
      <c r="B115">
        <v>11.69</v>
      </c>
      <c r="N115">
        <v>18.43</v>
      </c>
      <c r="P115">
        <v>27.79</v>
      </c>
      <c r="Z115">
        <v>1.7</v>
      </c>
      <c r="AD115">
        <v>5.76</v>
      </c>
      <c r="AF115">
        <v>124.97999999999999</v>
      </c>
      <c r="AG115" t="e">
        <f>GETPIVOTDATA("实物消费量",$A$99,"项目","4.1. 农、林、牧、渔业")/2</f>
        <v>#REF!</v>
      </c>
    </row>
    <row r="116" spans="1:45">
      <c r="A116" s="1" t="s">
        <v>675</v>
      </c>
      <c r="B116">
        <v>843.48</v>
      </c>
      <c r="C116">
        <v>29.09</v>
      </c>
      <c r="D116">
        <v>1.53</v>
      </c>
      <c r="E116">
        <v>4.45</v>
      </c>
      <c r="G116">
        <v>603.16</v>
      </c>
      <c r="H116">
        <v>21.34</v>
      </c>
      <c r="K116">
        <v>11.75</v>
      </c>
      <c r="L116">
        <v>40.200000000000003</v>
      </c>
      <c r="N116">
        <v>34.07</v>
      </c>
      <c r="O116">
        <v>2.46</v>
      </c>
      <c r="P116">
        <v>64.8</v>
      </c>
      <c r="Q116">
        <v>130.41999999999999</v>
      </c>
      <c r="X116">
        <v>39.99</v>
      </c>
      <c r="Y116">
        <v>122.44</v>
      </c>
      <c r="Z116">
        <v>392.67</v>
      </c>
      <c r="AA116">
        <v>7.04</v>
      </c>
      <c r="AC116">
        <v>5495.31</v>
      </c>
      <c r="AD116">
        <v>568.29</v>
      </c>
      <c r="AE116">
        <v>1.04</v>
      </c>
      <c r="AF116">
        <v>10078.93</v>
      </c>
    </row>
    <row r="117" spans="1:45">
      <c r="A117" s="1" t="s">
        <v>676</v>
      </c>
      <c r="B117">
        <v>13.16</v>
      </c>
      <c r="G117">
        <v>0.28000000000000003</v>
      </c>
      <c r="L117">
        <v>37.17</v>
      </c>
      <c r="N117">
        <v>0.75</v>
      </c>
      <c r="Q117">
        <v>1.47</v>
      </c>
      <c r="X117">
        <v>12.48</v>
      </c>
      <c r="Z117">
        <v>358.24</v>
      </c>
      <c r="AF117">
        <v>809.65000000000009</v>
      </c>
    </row>
    <row r="118" spans="1:45">
      <c r="A118" s="1" t="s">
        <v>677</v>
      </c>
      <c r="B118">
        <v>6.78</v>
      </c>
      <c r="E118">
        <v>3.3</v>
      </c>
      <c r="N118">
        <v>19.96</v>
      </c>
      <c r="O118">
        <v>0.01</v>
      </c>
      <c r="P118">
        <v>45.82</v>
      </c>
      <c r="Q118">
        <v>8.83</v>
      </c>
      <c r="Z118">
        <v>17.77</v>
      </c>
      <c r="AC118">
        <v>20.81</v>
      </c>
      <c r="AD118">
        <v>9.9700000000000006</v>
      </c>
      <c r="AF118">
        <v>235.72</v>
      </c>
    </row>
    <row r="119" spans="1:45">
      <c r="A119" s="1"/>
    </row>
    <row r="120" spans="1:45">
      <c r="A120" s="1"/>
    </row>
    <row r="121" spans="1:45" ht="98.25">
      <c r="A121" t="s">
        <v>694</v>
      </c>
      <c r="B121" s="107" t="s">
        <v>505</v>
      </c>
      <c r="C121" s="7" t="s">
        <v>66</v>
      </c>
      <c r="D121" s="7" t="s">
        <v>67</v>
      </c>
      <c r="E121" s="7" t="s">
        <v>68</v>
      </c>
      <c r="F121" s="7" t="s">
        <v>69</v>
      </c>
      <c r="G121" s="7" t="s">
        <v>70</v>
      </c>
      <c r="H121" s="7" t="s">
        <v>71</v>
      </c>
      <c r="I121" s="70" t="s">
        <v>72</v>
      </c>
      <c r="J121" s="70" t="s">
        <v>73</v>
      </c>
      <c r="K121" s="144" t="s">
        <v>74</v>
      </c>
      <c r="L121" s="7" t="s">
        <v>75</v>
      </c>
      <c r="M121" s="7" t="s">
        <v>77</v>
      </c>
      <c r="N121" s="7" t="s">
        <v>78</v>
      </c>
      <c r="O121" s="7" t="s">
        <v>79</v>
      </c>
      <c r="P121" s="7" t="s">
        <v>80</v>
      </c>
      <c r="Q121" s="7" t="s">
        <v>81</v>
      </c>
      <c r="R121" s="70" t="s">
        <v>82</v>
      </c>
      <c r="S121" s="70" t="s">
        <v>83</v>
      </c>
      <c r="T121" s="7" t="s">
        <v>84</v>
      </c>
      <c r="U121" s="8" t="s">
        <v>85</v>
      </c>
      <c r="V121" s="7" t="s">
        <v>86</v>
      </c>
      <c r="W121" s="7" t="s">
        <v>87</v>
      </c>
      <c r="X121" s="7" t="s">
        <v>88</v>
      </c>
      <c r="Y121" s="7" t="s">
        <v>89</v>
      </c>
      <c r="Z121" s="7" t="s">
        <v>90</v>
      </c>
      <c r="AA121" s="7" t="s">
        <v>91</v>
      </c>
      <c r="AB121" s="7" t="s">
        <v>92</v>
      </c>
      <c r="AC121" s="7" t="s">
        <v>93</v>
      </c>
      <c r="AD121" s="107" t="s">
        <v>94</v>
      </c>
      <c r="AE121" s="7" t="s">
        <v>95</v>
      </c>
    </row>
    <row r="122" spans="1:45">
      <c r="A122" s="1" t="s">
        <v>674</v>
      </c>
      <c r="B122" s="474">
        <f>B97*VLOOKUP(B$121,'Heat value'!$A$1:$I$33,5,FALSE)/277710000000</f>
        <v>0.21407540672703806</v>
      </c>
      <c r="C122" s="474">
        <f>C97*VLOOKUP(C$121,'Heat value'!$A$1:$I$33,5,FALSE)/277710000000</f>
        <v>0</v>
      </c>
      <c r="D122" s="474">
        <f>D97*VLOOKUP(D$121,'Heat value'!$A$1:$I$33,5,FALSE)/277710000000</f>
        <v>0</v>
      </c>
      <c r="E122" s="474">
        <f>E97*VLOOKUP(E$121,'Heat value'!$A$1:$I$33,5,FALSE)/277710000000</f>
        <v>0</v>
      </c>
      <c r="F122" s="474">
        <f>F97*VLOOKUP(F$121,'Heat value'!$A$1:$I$33,5,FALSE)/277710000000</f>
        <v>0</v>
      </c>
      <c r="G122" s="474">
        <f>G97*VLOOKUP(G$121,'Heat value'!$A$1:$I$33,5,FALSE)/277710000000</f>
        <v>0</v>
      </c>
      <c r="H122" s="474">
        <f>H97*VLOOKUP(H$121,'Heat value'!$A$1:$I$33,5,FALSE)/277710000000</f>
        <v>0</v>
      </c>
      <c r="I122" s="474">
        <f>I97*VLOOKUP(I$121,'Heat value'!$A$1:$I$33,5,FALSE)/277710000000</f>
        <v>0</v>
      </c>
      <c r="J122" s="474">
        <f>J97*VLOOKUP(J$121,'Heat value'!$A$1:$I$33,5,FALSE)/277710000000</f>
        <v>0</v>
      </c>
      <c r="K122" s="474">
        <f>K97*VLOOKUP(K$121,'Heat value'!$A$1:$I$33,5,FALSE)/277710000000</f>
        <v>0</v>
      </c>
      <c r="L122" s="474">
        <f>L97*VLOOKUP(L$121,'Heat value'!$A$1:$I$33,5,FALSE)/277710000000</f>
        <v>0</v>
      </c>
      <c r="M122" s="474">
        <f>M97*VLOOKUP(M$121,'Heat value'!$A$1:$I$33,5,FALSE)/277710000000</f>
        <v>0</v>
      </c>
      <c r="N122" s="429">
        <f>0.2*N97*VLOOKUP(N$121,'Heat value'!$A$1:$I$33,5,FALSE)/277710000000</f>
        <v>3.9689138085709676</v>
      </c>
      <c r="O122" s="474">
        <f>O97*VLOOKUP(O$121,'Heat value'!$A$1:$I$33,5,FALSE)/277710000000</f>
        <v>0</v>
      </c>
      <c r="P122" s="429">
        <f>0.9*P97*VLOOKUP(P$121,'Heat value'!$A$1:$I$33,5,FALSE)/277710000000</f>
        <v>14.411448257834977</v>
      </c>
      <c r="Q122" s="474">
        <f>Q97*VLOOKUP(Q$121,'Heat value'!$A$1:$I$33,5,FALSE)/277710000000</f>
        <v>1.4271693781802539</v>
      </c>
      <c r="R122" s="474">
        <f>R97*VLOOKUP(R$121,'Heat value'!$A$1:$I$33,5,FALSE)/277710000000</f>
        <v>0</v>
      </c>
      <c r="S122" s="474">
        <f>S97*VLOOKUP(S$121,'Heat value'!$A$1:$I$33,5,FALSE)/277710000000</f>
        <v>0</v>
      </c>
      <c r="T122" s="474">
        <f>T97*VLOOKUP(T$121,'Heat value'!$A$1:$I$33,5,FALSE)/277710000000</f>
        <v>0</v>
      </c>
      <c r="U122" s="474">
        <f>U97*VLOOKUP(U$121,'Heat value'!$A$1:$I$33,5,FALSE)/277710000000</f>
        <v>0</v>
      </c>
      <c r="V122" s="474">
        <f>V97*VLOOKUP(V$121,'Heat value'!$A$1:$I$33,5,FALSE)/277710000000</f>
        <v>0</v>
      </c>
      <c r="W122" s="474">
        <f>W97*VLOOKUP(W$121,'Heat value'!$A$1:$I$33,5,FALSE)/277710000000</f>
        <v>0</v>
      </c>
      <c r="X122" s="474">
        <f>X97*VLOOKUP(X$121,'Heat value'!$A$1:$I$33,5,FALSE)/277710000000</f>
        <v>1.3700771422939921</v>
      </c>
      <c r="Y122" s="474">
        <f>Y97*VLOOKUP(Y$121,'Heat value'!$A$1:$I$33,5,FALSE)/277710000000</f>
        <v>0</v>
      </c>
      <c r="Z122" s="474">
        <f>Z97*VLOOKUP(Z$121,'Heat value'!$A$1:$I$33,5,FALSE)/277710000000</f>
        <v>0</v>
      </c>
      <c r="AA122" s="474">
        <f>AA97*VLOOKUP(AA$121,'Heat value'!$A$1:$I$33,5,FALSE)/277710000000</f>
        <v>1.4573878535829896</v>
      </c>
      <c r="AB122" s="474">
        <f>AB97*VLOOKUP(AB$121,'Heat value'!$A$1:$I$33,5,FALSE)/277710000000</f>
        <v>0</v>
      </c>
      <c r="AC122" s="474">
        <f>AC97*VLOOKUP(AC$121,'Heat value'!$A$1:$I$33,5,FALSE)/277710000000</f>
        <v>1.3785003631313482</v>
      </c>
      <c r="AD122" s="474">
        <f>AD97*VLOOKUP(AD$121,'Heat value'!$A$1:$I$33,5,FALSE)/277710000000</f>
        <v>7.6546190008194799</v>
      </c>
      <c r="AE122" s="474">
        <f>AE97*VLOOKUP(AE$121,'Heat value'!$A$1:$I$33,5,FALSE)/277710000000</f>
        <v>0</v>
      </c>
    </row>
    <row r="123" spans="1:45">
      <c r="A123" s="1" t="s">
        <v>675</v>
      </c>
      <c r="B123" s="474">
        <f>B98*VLOOKUP(B$121,'Heat value'!$A$1:$I$33,5,FALSE)/277710000000</f>
        <v>301.30399912141519</v>
      </c>
      <c r="C123" s="474">
        <f>C98*VLOOKUP(C$121,'Heat value'!$A$1:$I$33,5,FALSE)/277710000000</f>
        <v>0</v>
      </c>
      <c r="D123" s="474">
        <f>D98*VLOOKUP(D$121,'Heat value'!$A$1:$I$33,5,FALSE)/277710000000</f>
        <v>0</v>
      </c>
      <c r="E123" s="474">
        <f>E98*VLOOKUP(E$121,'Heat value'!$A$1:$I$33,5,FALSE)/277710000000</f>
        <v>0</v>
      </c>
      <c r="F123" s="474">
        <f>F98*VLOOKUP(F$121,'Heat value'!$A$1:$I$33,5,FALSE)/277710000000</f>
        <v>0</v>
      </c>
      <c r="G123" s="474">
        <f>G98*VLOOKUP(G$121,'Heat value'!$A$1:$I$33,5,FALSE)/277710000000</f>
        <v>605.48201825740841</v>
      </c>
      <c r="H123" s="474">
        <f>H98*VLOOKUP(H$121,'Heat value'!$A$1:$I$33,5,FALSE)/277710000000</f>
        <v>129.29265315831262</v>
      </c>
      <c r="I123" s="474">
        <f>I98*VLOOKUP(I$121,'Heat value'!$A$1:$I$33,5,FALSE)/277710000000</f>
        <v>162.33580686332172</v>
      </c>
      <c r="J123" s="474">
        <f>J98*VLOOKUP(J$121,'Heat value'!$A$1:$I$33,5,FALSE)/277710000000</f>
        <v>29.529412934762451</v>
      </c>
      <c r="K123" s="474">
        <f>K98*VLOOKUP(K$121,'Heat value'!$A$1:$I$33,5,FALSE)/277710000000</f>
        <v>0</v>
      </c>
      <c r="L123" s="474">
        <f>L98*VLOOKUP(L$121,'Heat value'!$A$1:$I$33,5,FALSE)/277710000000</f>
        <v>84.728698197466841</v>
      </c>
      <c r="M123" s="474">
        <f>M98*VLOOKUP(M$121,'Heat value'!$A$1:$I$33,5,FALSE)/277710000000</f>
        <v>3.7962705459594752</v>
      </c>
      <c r="N123" s="474">
        <f>N98*VLOOKUP(N$121,'Heat value'!$A$1:$I$33,5,FALSE)/277710000000</f>
        <v>17.566118523119648</v>
      </c>
      <c r="O123" s="474">
        <f>O98*VLOOKUP(O$121,'Heat value'!$A$1:$I$33,5,FALSE)/277710000000</f>
        <v>1.2935719079786854</v>
      </c>
      <c r="P123" s="474">
        <f>P98*VLOOKUP(P$121,'Heat value'!$A$1:$I$33,5,FALSE)/277710000000</f>
        <v>37.338752304390624</v>
      </c>
      <c r="Q123" s="474">
        <f>Q98*VLOOKUP(Q$121,'Heat value'!$A$1:$I$33,5,FALSE)/277710000000</f>
        <v>4.5669420101768123</v>
      </c>
      <c r="R123" s="474">
        <f>R98*VLOOKUP(R$121,'Heat value'!$A$1:$I$33,5,FALSE)/277710000000</f>
        <v>740.74067422945404</v>
      </c>
      <c r="S123" s="474">
        <f>S98*VLOOKUP(S$121,'Heat value'!$A$1:$I$33,5,FALSE)/277710000000</f>
        <v>8.8306446572343944</v>
      </c>
      <c r="T123" s="474">
        <f>T98*VLOOKUP(T$121,'Heat value'!$A$1:$I$33,5,FALSE)/277710000000</f>
        <v>10.34236194392089</v>
      </c>
      <c r="U123" s="474">
        <f>U98*VLOOKUP(U$121,'Heat value'!$A$1:$I$33,5,FALSE)/277710000000</f>
        <v>1.7295281939023861</v>
      </c>
      <c r="V123" s="474">
        <f>V98*VLOOKUP(V$121,'Heat value'!$A$1:$I$33,5,FALSE)/277710000000</f>
        <v>30.507068327483221</v>
      </c>
      <c r="W123" s="474">
        <f>W98*VLOOKUP(W$121,'Heat value'!$A$1:$I$33,5,FALSE)/277710000000</f>
        <v>3.2710288017546802</v>
      </c>
      <c r="X123" s="474">
        <f>X98*VLOOKUP(X$121,'Heat value'!$A$1:$I$33,5,FALSE)/277710000000</f>
        <v>107.03727674171812</v>
      </c>
      <c r="Y123" s="474">
        <f>Y98*VLOOKUP(Y$121,'Heat value'!$A$1:$I$33,5,FALSE)/277710000000</f>
        <v>229.86475329931892</v>
      </c>
      <c r="Z123" s="474">
        <f>Z98*VLOOKUP(Z$121,'Heat value'!$A$1:$I$33,5,FALSE)/277710000000</f>
        <v>300.38524961918074</v>
      </c>
      <c r="AA123" s="474">
        <f>AA98*VLOOKUP(AA$121,'Heat value'!$A$1:$I$33,5,FALSE)/277710000000</f>
        <v>269.13095696165874</v>
      </c>
      <c r="AB123" s="474">
        <f>AB98*VLOOKUP(AB$121,'Heat value'!$A$1:$I$33,5,FALSE)/277710000000</f>
        <v>6.6179682976829071</v>
      </c>
      <c r="AC123" s="474">
        <f>AC98*VLOOKUP(AC$121,'Heat value'!$A$1:$I$33,5,FALSE)/277710000000</f>
        <v>322.51038181292893</v>
      </c>
      <c r="AD123" s="474">
        <f>AD98*VLOOKUP(AD$121,'Heat value'!$A$1:$I$33,5,FALSE)/277710000000</f>
        <v>868.87912019414296</v>
      </c>
      <c r="AE123" s="474">
        <f>AE98*VLOOKUP(AE$121,'Heat value'!$A$1:$I$33,5,FALSE)/277710000000</f>
        <v>59.381257752926444</v>
      </c>
      <c r="AJ123" s="530" t="s">
        <v>487</v>
      </c>
      <c r="AK123" s="530"/>
      <c r="AL123" s="530"/>
      <c r="AM123" s="530"/>
      <c r="AN123" s="530"/>
      <c r="AO123" s="530"/>
      <c r="AP123" s="530"/>
      <c r="AQ123" s="530"/>
      <c r="AR123" s="530"/>
      <c r="AS123" s="530"/>
    </row>
    <row r="124" spans="1:45">
      <c r="A124" s="1" t="s">
        <v>676</v>
      </c>
      <c r="B124" s="474">
        <f>B99*VLOOKUP(B$121,'Heat value'!$A$1:$I$33,5,FALSE)/277710000000</f>
        <v>130.27915668718447</v>
      </c>
      <c r="C124" s="474">
        <f>C99*VLOOKUP(C$121,'Heat value'!$A$1:$I$33,5,FALSE)/277710000000</f>
        <v>0</v>
      </c>
      <c r="D124" s="474">
        <f>D99*VLOOKUP(D$121,'Heat value'!$A$1:$I$33,5,FALSE)/277710000000</f>
        <v>0</v>
      </c>
      <c r="E124" s="474">
        <f>E99*VLOOKUP(E$121,'Heat value'!$A$1:$I$33,5,FALSE)/277710000000</f>
        <v>0</v>
      </c>
      <c r="F124" s="474">
        <f>F99*VLOOKUP(F$121,'Heat value'!$A$1:$I$33,5,FALSE)/277710000000</f>
        <v>0</v>
      </c>
      <c r="G124" s="474">
        <f>G99*VLOOKUP(G$121,'Heat value'!$A$1:$I$33,5,FALSE)/277710000000</f>
        <v>0</v>
      </c>
      <c r="H124" s="474">
        <f>H99*VLOOKUP(H$121,'Heat value'!$A$1:$I$33,5,FALSE)/277710000000</f>
        <v>0</v>
      </c>
      <c r="I124" s="474">
        <f>I99*VLOOKUP(I$121,'Heat value'!$A$1:$I$33,5,FALSE)/277710000000</f>
        <v>0</v>
      </c>
      <c r="J124" s="474">
        <f>J99*VLOOKUP(J$121,'Heat value'!$A$1:$I$33,5,FALSE)/277710000000</f>
        <v>0</v>
      </c>
      <c r="K124" s="474">
        <f>K99*VLOOKUP(K$121,'Heat value'!$A$1:$I$33,5,FALSE)/277710000000</f>
        <v>0</v>
      </c>
      <c r="L124" s="474">
        <f>L99*VLOOKUP(L$121,'Heat value'!$A$1:$I$33,5,FALSE)/277710000000</f>
        <v>24.684469142019047</v>
      </c>
      <c r="M124" s="474">
        <f>M99*VLOOKUP(M$121,'Heat value'!$A$1:$I$33,5,FALSE)/277710000000</f>
        <v>0</v>
      </c>
      <c r="N124" s="474">
        <f>N99*VLOOKUP(N$121,'Heat value'!$A$1:$I$33,5,FALSE)/277710000000</f>
        <v>4.4099042317455185E-2</v>
      </c>
      <c r="O124" s="474">
        <f>O99*VLOOKUP(O$121,'Heat value'!$A$1:$I$33,5,FALSE)/277710000000</f>
        <v>0.45569010394703691</v>
      </c>
      <c r="P124" s="474">
        <f>P99*VLOOKUP(P$121,'Heat value'!$A$1:$I$33,5,FALSE)/277710000000</f>
        <v>2.9114036884515106E-2</v>
      </c>
      <c r="Q124" s="474">
        <f>Q99*VLOOKUP(Q$121,'Heat value'!$A$1:$I$33,5,FALSE)/277710000000</f>
        <v>0</v>
      </c>
      <c r="R124" s="474">
        <f>R99*VLOOKUP(R$121,'Heat value'!$A$1:$I$33,5,FALSE)/277710000000</f>
        <v>733.74251730636615</v>
      </c>
      <c r="S124" s="474">
        <f>S99*VLOOKUP(S$121,'Heat value'!$A$1:$I$33,5,FALSE)/277710000000</f>
        <v>1.2292257362870276</v>
      </c>
      <c r="T124" s="474">
        <f>T99*VLOOKUP(T$121,'Heat value'!$A$1:$I$33,5,FALSE)/277710000000</f>
        <v>0.64043611510445553</v>
      </c>
      <c r="U124" s="474">
        <f>U99*VLOOKUP(U$121,'Heat value'!$A$1:$I$33,5,FALSE)/277710000000</f>
        <v>1.128590431614269</v>
      </c>
      <c r="V124" s="474">
        <f>V99*VLOOKUP(V$121,'Heat value'!$A$1:$I$33,5,FALSE)/277710000000</f>
        <v>19.930575997920222</v>
      </c>
      <c r="W124" s="474">
        <f>W99*VLOOKUP(W$121,'Heat value'!$A$1:$I$33,5,FALSE)/277710000000</f>
        <v>4.3613717356729066E-2</v>
      </c>
      <c r="X124" s="474">
        <f>X99*VLOOKUP(X$121,'Heat value'!$A$1:$I$33,5,FALSE)/277710000000</f>
        <v>85.74970314332522</v>
      </c>
      <c r="Y124" s="474">
        <f>Y99*VLOOKUP(Y$121,'Heat value'!$A$1:$I$33,5,FALSE)/277710000000</f>
        <v>31.539290355028808</v>
      </c>
      <c r="Z124" s="474">
        <f>Z99*VLOOKUP(Z$121,'Heat value'!$A$1:$I$33,5,FALSE)/277710000000</f>
        <v>165.93428325566703</v>
      </c>
      <c r="AA124" s="474">
        <f>AA99*VLOOKUP(AA$121,'Heat value'!$A$1:$I$33,5,FALSE)/277710000000</f>
        <v>40.078165973532215</v>
      </c>
      <c r="AB124" s="474">
        <f>AB99*VLOOKUP(AB$121,'Heat value'!$A$1:$I$33,5,FALSE)/277710000000</f>
        <v>0</v>
      </c>
      <c r="AC124" s="474">
        <f>AC99*VLOOKUP(AC$121,'Heat value'!$A$1:$I$33,5,FALSE)/277710000000</f>
        <v>0</v>
      </c>
      <c r="AD124" s="474">
        <f>AD99*VLOOKUP(AD$121,'Heat value'!$A$1:$I$33,5,FALSE)/277710000000</f>
        <v>0</v>
      </c>
      <c r="AE124" s="474">
        <f>AE99*VLOOKUP(AE$121,'Heat value'!$A$1:$I$33,5,FALSE)/277710000000</f>
        <v>0</v>
      </c>
      <c r="AJ124" s="530"/>
      <c r="AK124" s="530"/>
      <c r="AL124" s="530"/>
      <c r="AM124" s="530"/>
      <c r="AN124" s="530"/>
      <c r="AO124" s="530"/>
      <c r="AP124" s="530"/>
      <c r="AQ124" s="530"/>
      <c r="AR124" s="530"/>
      <c r="AS124" s="530"/>
    </row>
    <row r="125" spans="1:45">
      <c r="A125" s="1" t="s">
        <v>677</v>
      </c>
      <c r="B125" s="474">
        <f>B100*VLOOKUP(B$121,'Heat value'!$A$1:$I$33,5,FALSE)/277710000000</f>
        <v>0.85630162690815226</v>
      </c>
      <c r="C125" s="474">
        <f>C100*VLOOKUP(C$121,'Heat value'!$A$1:$I$33,5,FALSE)/277710000000</f>
        <v>0</v>
      </c>
      <c r="D125" s="474">
        <f>D100*VLOOKUP(D$121,'Heat value'!$A$1:$I$33,5,FALSE)/277710000000</f>
        <v>0</v>
      </c>
      <c r="E125" s="474">
        <f>E100*VLOOKUP(E$121,'Heat value'!$A$1:$I$33,5,FALSE)/277710000000</f>
        <v>0</v>
      </c>
      <c r="F125" s="474">
        <f>F100*VLOOKUP(F$121,'Heat value'!$A$1:$I$33,5,FALSE)/277710000000</f>
        <v>0</v>
      </c>
      <c r="G125" s="474">
        <f>G100*VLOOKUP(G$121,'Heat value'!$A$1:$I$33,5,FALSE)/277710000000</f>
        <v>0</v>
      </c>
      <c r="H125" s="474">
        <f>H100*VLOOKUP(H$121,'Heat value'!$A$1:$I$33,5,FALSE)/277710000000</f>
        <v>0</v>
      </c>
      <c r="I125" s="474">
        <f>I100*VLOOKUP(I$121,'Heat value'!$A$1:$I$33,5,FALSE)/277710000000</f>
        <v>0</v>
      </c>
      <c r="J125" s="474">
        <f>J100*VLOOKUP(J$121,'Heat value'!$A$1:$I$33,5,FALSE)/277710000000</f>
        <v>0</v>
      </c>
      <c r="K125" s="474">
        <f>K100*VLOOKUP(K$121,'Heat value'!$A$1:$I$33,5,FALSE)/277710000000</f>
        <v>0</v>
      </c>
      <c r="L125" s="474">
        <f>L100*VLOOKUP(L$121,'Heat value'!$A$1:$I$33,5,FALSE)/277710000000</f>
        <v>0</v>
      </c>
      <c r="M125" s="474">
        <f>M100*VLOOKUP(M$121,'Heat value'!$A$1:$I$33,5,FALSE)/277710000000</f>
        <v>0</v>
      </c>
      <c r="N125" s="429">
        <f>0.21*N100*VLOOKUP(N$121,'Heat value'!$A$1:$I$33,5,FALSE)/277710000000</f>
        <v>7.7296801374035455</v>
      </c>
      <c r="O125" s="474">
        <f>O100*VLOOKUP(O$121,'Heat value'!$A$1:$I$33,5,FALSE)/277710000000</f>
        <v>0</v>
      </c>
      <c r="P125" s="429">
        <f>0.74*P100*VLOOKUP(P$121,'Heat value'!$A$1:$I$33,5,FALSE)/277710000000</f>
        <v>30.216003180594004</v>
      </c>
      <c r="Q125" s="474">
        <f>Q100*VLOOKUP(Q$121,'Heat value'!$A$1:$I$33,5,FALSE)/277710000000</f>
        <v>15.256440652746914</v>
      </c>
      <c r="R125" s="474">
        <f>R100*VLOOKUP(R$121,'Heat value'!$A$1:$I$33,5,FALSE)/277710000000</f>
        <v>0</v>
      </c>
      <c r="S125" s="474">
        <f>S100*VLOOKUP(S$121,'Heat value'!$A$1:$I$33,5,FALSE)/277710000000</f>
        <v>0</v>
      </c>
      <c r="T125" s="474">
        <f>T100*VLOOKUP(T$121,'Heat value'!$A$1:$I$33,5,FALSE)/277710000000</f>
        <v>0</v>
      </c>
      <c r="U125" s="474">
        <f>U100*VLOOKUP(U$121,'Heat value'!$A$1:$I$33,5,FALSE)/277710000000</f>
        <v>0</v>
      </c>
      <c r="V125" s="474">
        <f>V100*VLOOKUP(V$121,'Heat value'!$A$1:$I$33,5,FALSE)/277710000000</f>
        <v>23.916691197504267</v>
      </c>
      <c r="W125" s="474">
        <f>W100*VLOOKUP(W$121,'Heat value'!$A$1:$I$33,5,FALSE)/277710000000</f>
        <v>0</v>
      </c>
      <c r="X125" s="474">
        <f>X100*VLOOKUP(X$121,'Heat value'!$A$1:$I$33,5,FALSE)/277710000000</f>
        <v>5.6515682119627169</v>
      </c>
      <c r="Y125" s="474">
        <f>Y100*VLOOKUP(Y$121,'Heat value'!$A$1:$I$33,5,FALSE)/277710000000</f>
        <v>0</v>
      </c>
      <c r="Z125" s="474">
        <f>Z100*VLOOKUP(Z$121,'Heat value'!$A$1:$I$33,5,FALSE)/277710000000</f>
        <v>0</v>
      </c>
      <c r="AA125" s="474">
        <f>AA100*VLOOKUP(AA$121,'Heat value'!$A$1:$I$33,5,FALSE)/277710000000</f>
        <v>1.3359388657844069</v>
      </c>
      <c r="AB125" s="474">
        <f>AB100*VLOOKUP(AB$121,'Heat value'!$A$1:$I$33,5,FALSE)/277710000000</f>
        <v>0</v>
      </c>
      <c r="AC125" s="474">
        <f>AC100*VLOOKUP(AC$121,'Heat value'!$A$1:$I$33,5,FALSE)/277710000000</f>
        <v>0.22047814671523913</v>
      </c>
      <c r="AD125" s="474">
        <f>AD100*VLOOKUP(AD$121,'Heat value'!$A$1:$I$33,5,FALSE)/277710000000</f>
        <v>60.634903321098122</v>
      </c>
      <c r="AE125" s="474">
        <f>AE100*VLOOKUP(AE$121,'Heat value'!$A$1:$I$33,5,FALSE)/277710000000</f>
        <v>0</v>
      </c>
    </row>
    <row r="127" spans="1:45" ht="98.25">
      <c r="A127" t="s">
        <v>695</v>
      </c>
      <c r="B127" s="107" t="s">
        <v>505</v>
      </c>
      <c r="C127" s="7" t="s">
        <v>66</v>
      </c>
      <c r="D127" s="7" t="s">
        <v>67</v>
      </c>
      <c r="E127" s="7" t="s">
        <v>68</v>
      </c>
      <c r="F127" s="7" t="s">
        <v>69</v>
      </c>
      <c r="G127" s="7" t="s">
        <v>70</v>
      </c>
      <c r="H127" s="7" t="s">
        <v>71</v>
      </c>
      <c r="I127" s="70" t="s">
        <v>72</v>
      </c>
      <c r="J127" s="70" t="s">
        <v>73</v>
      </c>
      <c r="K127" s="144" t="s">
        <v>74</v>
      </c>
      <c r="L127" s="7" t="s">
        <v>75</v>
      </c>
      <c r="M127" s="7" t="s">
        <v>77</v>
      </c>
      <c r="N127" s="7" t="s">
        <v>78</v>
      </c>
      <c r="O127" s="7" t="s">
        <v>79</v>
      </c>
      <c r="P127" s="7" t="s">
        <v>80</v>
      </c>
      <c r="Q127" s="7" t="s">
        <v>81</v>
      </c>
      <c r="R127" s="70" t="s">
        <v>82</v>
      </c>
      <c r="S127" s="70" t="s">
        <v>83</v>
      </c>
      <c r="T127" s="7" t="s">
        <v>84</v>
      </c>
      <c r="U127" s="8" t="s">
        <v>85</v>
      </c>
      <c r="V127" s="7" t="s">
        <v>86</v>
      </c>
      <c r="W127" s="7" t="s">
        <v>87</v>
      </c>
      <c r="X127" s="7" t="s">
        <v>88</v>
      </c>
      <c r="Y127" s="7" t="s">
        <v>89</v>
      </c>
      <c r="Z127" s="7" t="s">
        <v>90</v>
      </c>
      <c r="AA127" s="7" t="s">
        <v>91</v>
      </c>
      <c r="AB127" s="7" t="s">
        <v>92</v>
      </c>
      <c r="AC127" s="7" t="s">
        <v>93</v>
      </c>
      <c r="AD127" s="107" t="s">
        <v>94</v>
      </c>
      <c r="AE127" s="7" t="s">
        <v>95</v>
      </c>
    </row>
    <row r="128" spans="1:45">
      <c r="A128" s="1" t="s">
        <v>674</v>
      </c>
      <c r="B128">
        <f>B103*VLOOKUP(B$127,'Heat value'!$A$1:$I$33,5,FALSE)/277710000000</f>
        <v>0.78494315799913961</v>
      </c>
      <c r="C128">
        <f>C103*VLOOKUP(C$127,'Heat value'!$A$1:$I$33,5,FALSE)/277710000000</f>
        <v>0</v>
      </c>
      <c r="D128">
        <f>D103*VLOOKUP(D$127,'Heat value'!$A$1:$I$33,5,FALSE)/277710000000</f>
        <v>0</v>
      </c>
      <c r="E128">
        <f>E103*VLOOKUP(E$127,'Heat value'!$A$1:$I$33,5,FALSE)/277710000000</f>
        <v>0</v>
      </c>
      <c r="F128">
        <f>F103*VLOOKUP(F$127,'Heat value'!$A$1:$I$33,5,FALSE)/277710000000</f>
        <v>0</v>
      </c>
      <c r="G128">
        <f>G103*VLOOKUP(G$127,'Heat value'!$A$1:$I$33,5,FALSE)/277710000000</f>
        <v>0</v>
      </c>
      <c r="H128">
        <f>H103*VLOOKUP(H$127,'Heat value'!$A$1:$I$33,5,FALSE)/277710000000</f>
        <v>0</v>
      </c>
      <c r="I128">
        <f>I103*VLOOKUP(I$127,'Heat value'!$A$1:$I$33,5,FALSE)/277710000000</f>
        <v>0</v>
      </c>
      <c r="J128">
        <f>J103*VLOOKUP(J$127,'Heat value'!$A$1:$I$33,5,FALSE)/277710000000</f>
        <v>0</v>
      </c>
      <c r="K128">
        <f>K103*VLOOKUP(K$127,'Heat value'!$A$1:$I$33,5,FALSE)/277710000000</f>
        <v>0</v>
      </c>
      <c r="L128">
        <f>L103*VLOOKUP(L$127,'Heat value'!$A$1:$I$33,5,FALSE)/277710000000</f>
        <v>0</v>
      </c>
      <c r="M128" s="260">
        <f>M103*VLOOKUP(M$127,'Heat value'!$A$1:$I$33,5,FALSE)/277710000000</f>
        <v>0</v>
      </c>
      <c r="N128" s="101">
        <f>0.2*N103*VLOOKUP(N$127,'Heat value'!$A$1:$I$33,5,FALSE)/277710000000</f>
        <v>5.6093981827802999</v>
      </c>
      <c r="O128" s="101">
        <f>O103*VLOOKUP(O$127,'Heat value'!$A$1:$I$33,5,FALSE)/277710000000</f>
        <v>0</v>
      </c>
      <c r="P128" s="101">
        <f>0.9*P103*VLOOKUP(P$127,'Heat value'!$A$1:$I$33,5,FALSE)/277710000000</f>
        <v>17.162724743421656</v>
      </c>
      <c r="Q128">
        <f>Q103*VLOOKUP(Q$127,'Heat value'!$A$1:$I$33,5,FALSE)/277710000000</f>
        <v>0</v>
      </c>
      <c r="R128">
        <f>R103*VLOOKUP(R$127,'Heat value'!$A$1:$I$33,5,FALSE)/277710000000</f>
        <v>0</v>
      </c>
      <c r="S128">
        <f>S103*VLOOKUP(S$127,'Heat value'!$A$1:$I$33,5,FALSE)/277710000000</f>
        <v>0</v>
      </c>
      <c r="T128">
        <f>T103*VLOOKUP(T$127,'Heat value'!$A$1:$I$33,5,FALSE)/277710000000</f>
        <v>0</v>
      </c>
      <c r="U128">
        <f>U103*VLOOKUP(U$127,'Heat value'!$A$1:$I$33,5,FALSE)/277710000000</f>
        <v>0</v>
      </c>
      <c r="V128">
        <f>V103*VLOOKUP(V$127,'Heat value'!$A$1:$I$33,5,FALSE)/277710000000</f>
        <v>0</v>
      </c>
      <c r="W128">
        <f>W103*VLOOKUP(W$127,'Heat value'!$A$1:$I$33,5,FALSE)/277710000000</f>
        <v>0</v>
      </c>
      <c r="X128">
        <f>X103*VLOOKUP(X$127,'Heat value'!$A$1:$I$33,5,FALSE)/277710000000</f>
        <v>0.71929049970434578</v>
      </c>
      <c r="Y128">
        <f>Y103*VLOOKUP(Y$127,'Heat value'!$A$1:$I$33,5,FALSE)/277710000000</f>
        <v>0</v>
      </c>
      <c r="Z128">
        <f>Z103*VLOOKUP(Z$127,'Heat value'!$A$1:$I$33,5,FALSE)/277710000000</f>
        <v>0</v>
      </c>
      <c r="AA128">
        <f>AA103*VLOOKUP(AA$127,'Heat value'!$A$1:$I$33,5,FALSE)/277710000000</f>
        <v>0.12144898779858247</v>
      </c>
      <c r="AB128">
        <f>AB103*VLOOKUP(AB$127,'Heat value'!$A$1:$I$33,5,FALSE)/277710000000</f>
        <v>0</v>
      </c>
      <c r="AC128">
        <f>AC103*VLOOKUP(AC$127,'Heat value'!$A$1:$I$33,5,FALSE)/277710000000</f>
        <v>0</v>
      </c>
      <c r="AD128">
        <f>AD103*VLOOKUP(AD$127,'Heat value'!$A$1:$I$33,5,FALSE)/277710000000</f>
        <v>9.0307302818656776</v>
      </c>
      <c r="AE128">
        <f>AE103*VLOOKUP(AE$127,'Heat value'!$A$1:$I$33,5,FALSE)/277710000000</f>
        <v>0</v>
      </c>
    </row>
    <row r="129" spans="1:31">
      <c r="A129" s="1" t="s">
        <v>675</v>
      </c>
      <c r="B129">
        <f>B104*VLOOKUP(B$127,'Heat value'!$A$1:$I$33,5,FALSE)/277710000000</f>
        <v>506.43105384726312</v>
      </c>
      <c r="C129">
        <f>C104*VLOOKUP(C$127,'Heat value'!$A$1:$I$33,5,FALSE)/277710000000</f>
        <v>16.489750354209786</v>
      </c>
      <c r="D129">
        <f>D104*VLOOKUP(D$127,'Heat value'!$A$1:$I$33,5,FALSE)/277710000000</f>
        <v>0</v>
      </c>
      <c r="E129">
        <f>E104*VLOOKUP(E$127,'Heat value'!$A$1:$I$33,5,FALSE)/277710000000</f>
        <v>9.8699933166399845</v>
      </c>
      <c r="F129">
        <f>F104*VLOOKUP(F$127,'Heat value'!$A$1:$I$33,5,FALSE)/277710000000</f>
        <v>0</v>
      </c>
      <c r="G129">
        <f>G104*VLOOKUP(G$127,'Heat value'!$A$1:$I$33,5,FALSE)/277710000000</f>
        <v>612.12980127562162</v>
      </c>
      <c r="H129">
        <f>H104*VLOOKUP(H$127,'Heat value'!$A$1:$I$33,5,FALSE)/277710000000</f>
        <v>133.79390906304545</v>
      </c>
      <c r="I129">
        <f>I104*VLOOKUP(I$127,'Heat value'!$A$1:$I$33,5,FALSE)/277710000000</f>
        <v>188.30439875237525</v>
      </c>
      <c r="J129">
        <f>J104*VLOOKUP(J$127,'Heat value'!$A$1:$I$33,5,FALSE)/277710000000</f>
        <v>29.936154159759177</v>
      </c>
      <c r="K129">
        <f>K104*VLOOKUP(K$127,'Heat value'!$A$1:$I$33,5,FALSE)/277710000000</f>
        <v>0.16055655504527858</v>
      </c>
      <c r="L129">
        <f>L104*VLOOKUP(L$127,'Heat value'!$A$1:$I$33,5,FALSE)/277710000000</f>
        <v>94.559099645791733</v>
      </c>
      <c r="M129">
        <f>M104*VLOOKUP(M$127,'Heat value'!$A$1:$I$33,5,FALSE)/277710000000</f>
        <v>6.1082849386114866</v>
      </c>
      <c r="N129">
        <f>N104*VLOOKUP(N$127,'Heat value'!$A$1:$I$33,5,FALSE)/277710000000</f>
        <v>64.090608168034876</v>
      </c>
      <c r="O129" s="101">
        <f>O104*VLOOKUP(O$127,'Heat value'!$A$1:$I$33,5,FALSE)/277710000000</f>
        <v>1.1024760579363797</v>
      </c>
      <c r="P129" s="101">
        <f>P104*VLOOKUP(P$127,'Heat value'!$A$1:$I$33,5,FALSE)/277710000000</f>
        <v>106.81940132928592</v>
      </c>
      <c r="Q129" s="101">
        <f>Q104*VLOOKUP(Q$127,'Heat value'!$A$1:$I$33,5,FALSE)/277710000000</f>
        <v>16.926228825217812</v>
      </c>
      <c r="R129" s="101">
        <f>R104*VLOOKUP(R$127,'Heat value'!$A$1:$I$33,5,FALSE)/277710000000</f>
        <v>732.52870422120532</v>
      </c>
      <c r="S129" s="101">
        <f>S104*VLOOKUP(S$127,'Heat value'!$A$1:$I$33,5,FALSE)/277710000000</f>
        <v>7.9405156757851669</v>
      </c>
      <c r="T129" s="101">
        <f>T104*VLOOKUP(T$127,'Heat value'!$A$1:$I$33,5,FALSE)/277710000000</f>
        <v>4.9463470166578167</v>
      </c>
      <c r="U129" s="101">
        <f>U104*VLOOKUP(U$127,'Heat value'!$A$1:$I$33,5,FALSE)/277710000000</f>
        <v>2.7262054581851176</v>
      </c>
      <c r="V129" s="101">
        <f>V104*VLOOKUP(V$127,'Heat value'!$A$1:$I$33,5,FALSE)/277710000000</f>
        <v>13.765384489230232</v>
      </c>
      <c r="W129" s="101">
        <f>W104*VLOOKUP(W$127,'Heat value'!$A$1:$I$33,5,FALSE)/277710000000</f>
        <v>44.834901442717474</v>
      </c>
      <c r="X129" s="101">
        <f>X104*VLOOKUP(X$127,'Heat value'!$A$1:$I$33,5,FALSE)/277710000000</f>
        <v>147.93407943919377</v>
      </c>
      <c r="Y129" s="101">
        <f>Y104*VLOOKUP(Y$127,'Heat value'!$A$1:$I$33,5,FALSE)/277710000000</f>
        <v>226.89764235999567</v>
      </c>
      <c r="Z129" s="101">
        <f>Z104*VLOOKUP(Z$127,'Heat value'!$A$1:$I$33,5,FALSE)/277710000000</f>
        <v>298.02155323767306</v>
      </c>
      <c r="AA129" s="101">
        <f>AA104*VLOOKUP(AA$127,'Heat value'!$A$1:$I$33,5,FALSE)/277710000000</f>
        <v>382.199964602139</v>
      </c>
      <c r="AB129" s="101">
        <f>AB104*VLOOKUP(AB$127,'Heat value'!$A$1:$I$33,5,FALSE)/277710000000</f>
        <v>2.3698294965177515</v>
      </c>
      <c r="AC129" s="101">
        <f>AC104*VLOOKUP(AC$127,'Heat value'!$A$1:$I$33,5,FALSE)/277710000000</f>
        <v>349.79028625093059</v>
      </c>
      <c r="AD129" s="101">
        <f>AD104*VLOOKUP(AD$127,'Heat value'!$A$1:$I$33,5,FALSE)/277710000000</f>
        <v>874.24841153179648</v>
      </c>
      <c r="AE129" s="101">
        <f>AE104*VLOOKUP(AE$127,'Heat value'!$A$1:$I$33,5,FALSE)/277710000000</f>
        <v>2.9770549815565417</v>
      </c>
    </row>
    <row r="130" spans="1:31">
      <c r="A130" s="1" t="s">
        <v>676</v>
      </c>
      <c r="B130">
        <f>B105*VLOOKUP(B$127,'Heat value'!$A$1:$I$33,5,FALSE)/277710000000</f>
        <v>146.24204618213062</v>
      </c>
      <c r="C130">
        <f>C105*VLOOKUP(C$127,'Heat value'!$A$1:$I$33,5,FALSE)/277710000000</f>
        <v>0</v>
      </c>
      <c r="D130">
        <f>D105*VLOOKUP(D$127,'Heat value'!$A$1:$I$33,5,FALSE)/277710000000</f>
        <v>0</v>
      </c>
      <c r="E130">
        <f>E105*VLOOKUP(E$127,'Heat value'!$A$1:$I$33,5,FALSE)/277710000000</f>
        <v>0</v>
      </c>
      <c r="F130">
        <f>F105*VLOOKUP(F$127,'Heat value'!$A$1:$I$33,5,FALSE)/277710000000</f>
        <v>0</v>
      </c>
      <c r="G130">
        <f>G105*VLOOKUP(G$127,'Heat value'!$A$1:$I$33,5,FALSE)/277710000000</f>
        <v>0</v>
      </c>
      <c r="H130">
        <f>H105*VLOOKUP(H$127,'Heat value'!$A$1:$I$33,5,FALSE)/277710000000</f>
        <v>0</v>
      </c>
      <c r="I130">
        <f>I105*VLOOKUP(I$127,'Heat value'!$A$1:$I$33,5,FALSE)/277710000000</f>
        <v>0</v>
      </c>
      <c r="J130">
        <f>J105*VLOOKUP(J$127,'Heat value'!$A$1:$I$33,5,FALSE)/277710000000</f>
        <v>0</v>
      </c>
      <c r="K130">
        <f>K105*VLOOKUP(K$127,'Heat value'!$A$1:$I$33,5,FALSE)/277710000000</f>
        <v>0</v>
      </c>
      <c r="L130">
        <f>L105*VLOOKUP(L$127,'Heat value'!$A$1:$I$33,5,FALSE)/277710000000</f>
        <v>24.924235031002578</v>
      </c>
      <c r="M130">
        <f>M105*VLOOKUP(M$127,'Heat value'!$A$1:$I$33,5,FALSE)/277710000000</f>
        <v>0</v>
      </c>
      <c r="N130">
        <f>N105*VLOOKUP(N$127,'Heat value'!$A$1:$I$33,5,FALSE)/277710000000</f>
        <v>0.20579553081479088</v>
      </c>
      <c r="O130" s="101">
        <f>O105*VLOOKUP(O$127,'Heat value'!$A$1:$I$33,5,FALSE)/277710000000</f>
        <v>0</v>
      </c>
      <c r="P130" s="101">
        <f>P105*VLOOKUP(P$127,'Heat value'!$A$1:$I$33,5,FALSE)/277710000000</f>
        <v>0.4658245901522417</v>
      </c>
      <c r="Q130" s="101">
        <f>Q105*VLOOKUP(Q$127,'Heat value'!$A$1:$I$33,5,FALSE)/277710000000</f>
        <v>0</v>
      </c>
      <c r="R130" s="101">
        <f>R105*VLOOKUP(R$127,'Heat value'!$A$1:$I$33,5,FALSE)/277710000000</f>
        <v>730.17600478453551</v>
      </c>
      <c r="S130" s="101">
        <f>S105*VLOOKUP(S$127,'Heat value'!$A$1:$I$33,5,FALSE)/277710000000</f>
        <v>0.19780644032205044</v>
      </c>
      <c r="T130" s="101">
        <f>T105*VLOOKUP(T$127,'Heat value'!$A$1:$I$33,5,FALSE)/277710000000</f>
        <v>0</v>
      </c>
      <c r="U130" s="101">
        <f>U105*VLOOKUP(U$127,'Heat value'!$A$1:$I$33,5,FALSE)/277710000000</f>
        <v>1.2751606175382</v>
      </c>
      <c r="V130" s="101">
        <f>V105*VLOOKUP(V$127,'Heat value'!$A$1:$I$33,5,FALSE)/277710000000</f>
        <v>0.27902806397088309</v>
      </c>
      <c r="W130" s="101">
        <f>W105*VLOOKUP(W$127,'Heat value'!$A$1:$I$33,5,FALSE)/277710000000</f>
        <v>0</v>
      </c>
      <c r="X130" s="101">
        <f>X105*VLOOKUP(X$127,'Heat value'!$A$1:$I$33,5,FALSE)/277710000000</f>
        <v>79.447348288772858</v>
      </c>
      <c r="Y130" s="101">
        <f>Y105*VLOOKUP(Y$127,'Heat value'!$A$1:$I$33,5,FALSE)/277710000000</f>
        <v>30.503156376217504</v>
      </c>
      <c r="Z130" s="101">
        <f>Z105*VLOOKUP(Z$127,'Heat value'!$A$1:$I$33,5,FALSE)/277710000000</f>
        <v>183.68298567065702</v>
      </c>
      <c r="AA130" s="101">
        <f>AA105*VLOOKUP(AA$127,'Heat value'!$A$1:$I$33,5,FALSE)/277710000000</f>
        <v>0</v>
      </c>
      <c r="AB130" s="101">
        <f>AB105*VLOOKUP(AB$127,'Heat value'!$A$1:$I$33,5,FALSE)/277710000000</f>
        <v>0</v>
      </c>
      <c r="AC130" s="101">
        <f>AC105*VLOOKUP(AC$127,'Heat value'!$A$1:$I$33,5,FALSE)/277710000000</f>
        <v>0</v>
      </c>
      <c r="AD130" s="101">
        <f>AD105*VLOOKUP(AD$127,'Heat value'!$A$1:$I$33,5,FALSE)/277710000000</f>
        <v>0</v>
      </c>
      <c r="AE130" s="101">
        <f>AE105*VLOOKUP(AE$127,'Heat value'!$A$1:$I$33,5,FALSE)/277710000000</f>
        <v>0</v>
      </c>
    </row>
    <row r="131" spans="1:31">
      <c r="A131" s="1" t="s">
        <v>677</v>
      </c>
      <c r="B131">
        <f>B106*VLOOKUP(B$127,'Heat value'!$A$1:$I$33,5,FALSE)/277710000000</f>
        <v>7.6210844794825547</v>
      </c>
      <c r="C131">
        <f>C106*VLOOKUP(C$127,'Heat value'!$A$1:$I$33,5,FALSE)/277710000000</f>
        <v>0</v>
      </c>
      <c r="D131">
        <f>D106*VLOOKUP(D$127,'Heat value'!$A$1:$I$33,5,FALSE)/277710000000</f>
        <v>0</v>
      </c>
      <c r="E131">
        <f>E106*VLOOKUP(E$127,'Heat value'!$A$1:$I$33,5,FALSE)/277710000000</f>
        <v>0</v>
      </c>
      <c r="F131">
        <f>F106*VLOOKUP(F$127,'Heat value'!$A$1:$I$33,5,FALSE)/277710000000</f>
        <v>0</v>
      </c>
      <c r="G131">
        <f>G106*VLOOKUP(G$127,'Heat value'!$A$1:$I$33,5,FALSE)/277710000000</f>
        <v>0</v>
      </c>
      <c r="H131">
        <f>H106*VLOOKUP(H$127,'Heat value'!$A$1:$I$33,5,FALSE)/277710000000</f>
        <v>0</v>
      </c>
      <c r="I131">
        <f>I106*VLOOKUP(I$127,'Heat value'!$A$1:$I$33,5,FALSE)/277710000000</f>
        <v>0</v>
      </c>
      <c r="J131">
        <f>J106*VLOOKUP(J$127,'Heat value'!$A$1:$I$33,5,FALSE)/277710000000</f>
        <v>0</v>
      </c>
      <c r="K131">
        <f>K106*VLOOKUP(K$127,'Heat value'!$A$1:$I$33,5,FALSE)/277710000000</f>
        <v>1.7839617227253173E-2</v>
      </c>
      <c r="L131">
        <f>L106*VLOOKUP(L$127,'Heat value'!$A$1:$I$33,5,FALSE)/277710000000</f>
        <v>0</v>
      </c>
      <c r="M131">
        <f>M106*VLOOKUP(M$127,'Heat value'!$A$1:$I$33,5,FALSE)/277710000000</f>
        <v>0</v>
      </c>
      <c r="N131" s="260">
        <f>0.21*N106*VLOOKUP(N$127,'Heat value'!$A$1:$I$33,5,FALSE)/277710000000</f>
        <v>8.0229387688146225</v>
      </c>
      <c r="O131" s="101">
        <f>O106*VLOOKUP(O$127,'Heat value'!$A$1:$I$33,5,FALSE)/277710000000</f>
        <v>0.98487861175649927</v>
      </c>
      <c r="P131" s="101">
        <f>0.74*P106*VLOOKUP(P$127,'Heat value'!$A$1:$I$33,5,FALSE)/277710000000</f>
        <v>23.623420668464405</v>
      </c>
      <c r="Q131" s="101">
        <f>Q106*VLOOKUP(Q$127,'Heat value'!$A$1:$I$33,5,FALSE)/277710000000</f>
        <v>6.9360431779560336</v>
      </c>
      <c r="R131" s="101">
        <f>R106*VLOOKUP(R$127,'Heat value'!$A$1:$I$33,5,FALSE)/277710000000</f>
        <v>0</v>
      </c>
      <c r="S131" s="101">
        <f>S106*VLOOKUP(S$127,'Heat value'!$A$1:$I$33,5,FALSE)/277710000000</f>
        <v>0</v>
      </c>
      <c r="T131" s="101">
        <f>T106*VLOOKUP(T$127,'Heat value'!$A$1:$I$33,5,FALSE)/277710000000</f>
        <v>0</v>
      </c>
      <c r="U131" s="101">
        <f>U106*VLOOKUP(U$127,'Heat value'!$A$1:$I$33,5,FALSE)/277710000000</f>
        <v>0</v>
      </c>
      <c r="V131" s="101">
        <f>V106*VLOOKUP(V$127,'Heat value'!$A$1:$I$33,5,FALSE)/277710000000</f>
        <v>22.215948712348407</v>
      </c>
      <c r="W131" s="101">
        <f>W106*VLOOKUP(W$127,'Heat value'!$A$1:$I$33,5,FALSE)/277710000000</f>
        <v>0</v>
      </c>
      <c r="X131" s="101">
        <f>X106*VLOOKUP(X$127,'Heat value'!$A$1:$I$33,5,FALSE)/277710000000</f>
        <v>3.7505861770298026</v>
      </c>
      <c r="Y131" s="101">
        <f>Y106*VLOOKUP(Y$127,'Heat value'!$A$1:$I$33,5,FALSE)/277710000000</f>
        <v>0</v>
      </c>
      <c r="Z131" s="101">
        <f>Z106*VLOOKUP(Z$127,'Heat value'!$A$1:$I$33,5,FALSE)/277710000000</f>
        <v>0</v>
      </c>
      <c r="AA131" s="101">
        <f>AA106*VLOOKUP(AA$127,'Heat value'!$A$1:$I$33,5,FALSE)/277710000000</f>
        <v>1.0930408901872419</v>
      </c>
      <c r="AB131" s="101">
        <f>AB106*VLOOKUP(AB$127,'Heat value'!$A$1:$I$33,5,FALSE)/277710000000</f>
        <v>0</v>
      </c>
      <c r="AC131" s="101">
        <f>AC106*VLOOKUP(AC$127,'Heat value'!$A$1:$I$33,5,FALSE)/277710000000</f>
        <v>0.60955722915389643</v>
      </c>
      <c r="AD131" s="101">
        <f>AD106*VLOOKUP(AD$127,'Heat value'!$A$1:$I$33,5,FALSE)/277710000000</f>
        <v>44.281295150808035</v>
      </c>
      <c r="AE131" s="101">
        <f>AE106*VLOOKUP(AE$127,'Heat value'!$A$1:$I$33,5,FALSE)/277710000000</f>
        <v>0</v>
      </c>
    </row>
    <row r="133" spans="1:31" ht="98.25">
      <c r="A133" t="s">
        <v>696</v>
      </c>
      <c r="B133" s="107" t="s">
        <v>505</v>
      </c>
      <c r="C133" s="7" t="s">
        <v>66</v>
      </c>
      <c r="D133" s="7" t="s">
        <v>67</v>
      </c>
      <c r="E133" s="7" t="s">
        <v>68</v>
      </c>
      <c r="F133" s="7" t="s">
        <v>69</v>
      </c>
      <c r="G133" s="7" t="s">
        <v>70</v>
      </c>
      <c r="H133" s="7" t="s">
        <v>71</v>
      </c>
      <c r="I133" s="70" t="s">
        <v>72</v>
      </c>
      <c r="J133" s="70" t="s">
        <v>73</v>
      </c>
      <c r="K133" s="144" t="s">
        <v>74</v>
      </c>
      <c r="L133" s="7" t="s">
        <v>75</v>
      </c>
      <c r="M133" s="7" t="s">
        <v>77</v>
      </c>
      <c r="N133" s="7" t="s">
        <v>78</v>
      </c>
      <c r="O133" s="7" t="s">
        <v>79</v>
      </c>
      <c r="P133" s="7" t="s">
        <v>80</v>
      </c>
      <c r="Q133" s="7" t="s">
        <v>81</v>
      </c>
      <c r="R133" s="70" t="s">
        <v>82</v>
      </c>
      <c r="S133" s="70" t="s">
        <v>83</v>
      </c>
      <c r="T133" s="7" t="s">
        <v>84</v>
      </c>
      <c r="U133" s="8" t="s">
        <v>85</v>
      </c>
      <c r="V133" s="7" t="s">
        <v>86</v>
      </c>
      <c r="W133" s="7" t="s">
        <v>87</v>
      </c>
      <c r="X133" s="7" t="s">
        <v>88</v>
      </c>
      <c r="Y133" s="7" t="s">
        <v>89</v>
      </c>
      <c r="Z133" s="7" t="s">
        <v>90</v>
      </c>
      <c r="AA133" s="7" t="s">
        <v>91</v>
      </c>
      <c r="AB133" s="7" t="s">
        <v>92</v>
      </c>
      <c r="AC133" s="7" t="s">
        <v>93</v>
      </c>
      <c r="AD133" s="107" t="s">
        <v>94</v>
      </c>
      <c r="AE133" s="7" t="s">
        <v>95</v>
      </c>
    </row>
    <row r="134" spans="1:31">
      <c r="A134" s="1" t="s">
        <v>674</v>
      </c>
      <c r="B134">
        <f>B109*VLOOKUP(B$133,'Heat value'!$A$1:$I$33,5,FALSE)/277710000000</f>
        <v>1.5841580097800818</v>
      </c>
      <c r="C134">
        <f>C109*VLOOKUP(C$133,'Heat value'!$A$1:$I$33,5,FALSE)/277710000000</f>
        <v>0</v>
      </c>
      <c r="D134">
        <f>D109*VLOOKUP(D$133,'Heat value'!$A$1:$I$33,5,FALSE)/277710000000</f>
        <v>0</v>
      </c>
      <c r="E134">
        <f>E109*VLOOKUP(E$133,'Heat value'!$A$1:$I$33,5,FALSE)/277710000000</f>
        <v>0</v>
      </c>
      <c r="F134">
        <f>F109*VLOOKUP(F$133,'Heat value'!$A$1:$I$33,5,FALSE)/277710000000</f>
        <v>0</v>
      </c>
      <c r="G134">
        <f>G109*VLOOKUP(G$133,'Heat value'!$A$1:$I$33,5,FALSE)/277710000000</f>
        <v>0</v>
      </c>
      <c r="H134">
        <f>H109*VLOOKUP(H$133,'Heat value'!$A$1:$I$33,5,FALSE)/277710000000</f>
        <v>0</v>
      </c>
      <c r="I134">
        <f>I109*VLOOKUP(I$133,'Heat value'!$A$1:$I$33,5,FALSE)/277710000000</f>
        <v>0</v>
      </c>
      <c r="J134">
        <f>J109*VLOOKUP(J$133,'Heat value'!$A$1:$I$33,5,FALSE)/277710000000</f>
        <v>0</v>
      </c>
      <c r="K134">
        <f>K109*VLOOKUP(K$133,'Heat value'!$A$1:$I$33,5,FALSE)/277710000000</f>
        <v>0</v>
      </c>
      <c r="L134">
        <f>L109*VLOOKUP(L$133,'Heat value'!$A$1:$I$33,5,FALSE)/277710000000</f>
        <v>0</v>
      </c>
      <c r="M134">
        <f>M109*VLOOKUP(M$133,'Heat value'!$A$1:$I$33,5,FALSE)/277710000000</f>
        <v>0</v>
      </c>
      <c r="N134" s="260">
        <f>0.2*N109*VLOOKUP(N$133,'Heat value'!$A$1:$I$33,5,FALSE)/277710000000</f>
        <v>4.8038556764481184</v>
      </c>
      <c r="O134">
        <f>O109*VLOOKUP(O$133,'Heat value'!$A$1:$I$33,5,FALSE)/277710000000</f>
        <v>1.0289776540739544E-2</v>
      </c>
      <c r="P134" s="260">
        <f>0.9*P109*VLOOKUP(P$133,'Heat value'!$A$1:$I$33,5,FALSE)/277710000000</f>
        <v>17.346143175794101</v>
      </c>
      <c r="Q134">
        <f>Q109*VLOOKUP(Q$133,'Heat value'!$A$1:$I$33,5,FALSE)/277710000000</f>
        <v>0</v>
      </c>
      <c r="R134">
        <f>R109*VLOOKUP(R$133,'Heat value'!$A$1:$I$33,5,FALSE)/277710000000</f>
        <v>0</v>
      </c>
      <c r="S134">
        <f>S109*VLOOKUP(S$133,'Heat value'!$A$1:$I$33,5,FALSE)/277710000000</f>
        <v>0</v>
      </c>
      <c r="T134">
        <f>T109*VLOOKUP(T$133,'Heat value'!$A$1:$I$33,5,FALSE)/277710000000</f>
        <v>0</v>
      </c>
      <c r="U134">
        <f>U109*VLOOKUP(U$133,'Heat value'!$A$1:$I$33,5,FALSE)/277710000000</f>
        <v>0</v>
      </c>
      <c r="V134">
        <f>V109*VLOOKUP(V$133,'Heat value'!$A$1:$I$33,5,FALSE)/277710000000</f>
        <v>0</v>
      </c>
      <c r="W134">
        <f>W109*VLOOKUP(W$133,'Heat value'!$A$1:$I$33,5,FALSE)/277710000000</f>
        <v>0</v>
      </c>
      <c r="X134">
        <f>X109*VLOOKUP(X$133,'Heat value'!$A$1:$I$33,5,FALSE)/277710000000</f>
        <v>3.4251928557349799E-2</v>
      </c>
      <c r="Y134">
        <f>Y109*VLOOKUP(Y$133,'Heat value'!$A$1:$I$33,5,FALSE)/277710000000</f>
        <v>0</v>
      </c>
      <c r="Z134">
        <f>Z109*VLOOKUP(Z$133,'Heat value'!$A$1:$I$33,5,FALSE)/277710000000</f>
        <v>0</v>
      </c>
      <c r="AA134">
        <f>AA109*VLOOKUP(AA$133,'Heat value'!$A$1:$I$33,5,FALSE)/277710000000</f>
        <v>0</v>
      </c>
      <c r="AB134">
        <f>AB109*VLOOKUP(AB$133,'Heat value'!$A$1:$I$33,5,FALSE)/277710000000</f>
        <v>0</v>
      </c>
      <c r="AC134">
        <f>AC109*VLOOKUP(AC$133,'Heat value'!$A$1:$I$33,5,FALSE)/277710000000</f>
        <v>0</v>
      </c>
      <c r="AD134">
        <f>AD109*VLOOKUP(AD$133,'Heat value'!$A$1:$I$33,5,FALSE)/277710000000</f>
        <v>7.463683560574319</v>
      </c>
      <c r="AE134">
        <f>AE109*VLOOKUP(AE$133,'Heat value'!$A$1:$I$33,5,FALSE)/277710000000</f>
        <v>0</v>
      </c>
    </row>
    <row r="135" spans="1:31">
      <c r="A135" s="1" t="s">
        <v>675</v>
      </c>
      <c r="B135">
        <f>B110*VLOOKUP(B$133,'Heat value'!$A$1:$I$33,5,FALSE)/277710000000</f>
        <v>609.90938779043347</v>
      </c>
      <c r="C135">
        <f>C110*VLOOKUP(C$133,'Heat value'!$A$1:$I$33,5,FALSE)/277710000000</f>
        <v>98.019551625070633</v>
      </c>
      <c r="D135">
        <f>D110*VLOOKUP(D$133,'Heat value'!$A$1:$I$33,5,FALSE)/277710000000</f>
        <v>2.8022657064012502</v>
      </c>
      <c r="E135">
        <f>E110*VLOOKUP(E$133,'Heat value'!$A$1:$I$33,5,FALSE)/277710000000</f>
        <v>5.6347152856366298</v>
      </c>
      <c r="F135">
        <f>F110*VLOOKUP(F$133,'Heat value'!$A$1:$I$33,5,FALSE)/277710000000</f>
        <v>0</v>
      </c>
      <c r="G135">
        <f>G110*VLOOKUP(G$133,'Heat value'!$A$1:$I$33,5,FALSE)/277710000000</f>
        <v>684.39413576310562</v>
      </c>
      <c r="H135">
        <f>H110*VLOOKUP(H$133,'Heat value'!$A$1:$I$33,5,FALSE)/277710000000</f>
        <v>134.38256737818961</v>
      </c>
      <c r="I135">
        <f>I110*VLOOKUP(I$133,'Heat value'!$A$1:$I$33,5,FALSE)/277710000000</f>
        <v>0</v>
      </c>
      <c r="J135">
        <f>J110*VLOOKUP(J$133,'Heat value'!$A$1:$I$33,5,FALSE)/277710000000</f>
        <v>0</v>
      </c>
      <c r="K135">
        <f>K110*VLOOKUP(K$133,'Heat value'!$A$1:$I$33,5,FALSE)/277710000000</f>
        <v>3.7374610685711374</v>
      </c>
      <c r="L135">
        <f>L110*VLOOKUP(L$133,'Heat value'!$A$1:$I$33,5,FALSE)/277710000000</f>
        <v>125.80521161545144</v>
      </c>
      <c r="M135">
        <f>M110*VLOOKUP(M$133,'Heat value'!$A$1:$I$33,5,FALSE)/277710000000</f>
        <v>6.8075979339198103</v>
      </c>
      <c r="N135">
        <f>N110*VLOOKUP(N$133,'Heat value'!$A$1:$I$33,5,FALSE)/277710000000</f>
        <v>48.332550379930893</v>
      </c>
      <c r="O135">
        <f>O110*VLOOKUP(O$133,'Heat value'!$A$1:$I$33,5,FALSE)/277710000000</f>
        <v>6.2914633706236076</v>
      </c>
      <c r="P135">
        <f>P110*VLOOKUP(P$133,'Heat value'!$A$1:$I$33,5,FALSE)/277710000000</f>
        <v>107.1687697719001</v>
      </c>
      <c r="Q135">
        <f>Q110*VLOOKUP(Q$133,'Heat value'!$A$1:$I$33,5,FALSE)/277710000000</f>
        <v>90.082931150737622</v>
      </c>
      <c r="R135">
        <f>R110*VLOOKUP(R$133,'Heat value'!$A$1:$I$33,5,FALSE)/277710000000</f>
        <v>827.61072922547146</v>
      </c>
      <c r="S135">
        <f>S110*VLOOKUP(S$133,'Heat value'!$A$1:$I$33,5,FALSE)/277710000000</f>
        <v>2.9953546677339067</v>
      </c>
      <c r="T135">
        <f>T110*VLOOKUP(T$133,'Heat value'!$A$1:$I$33,5,FALSE)/277710000000</f>
        <v>6.1318351446171286</v>
      </c>
      <c r="U135">
        <f>U110*VLOOKUP(U$133,'Heat value'!$A$1:$I$33,5,FALSE)/277710000000</f>
        <v>1.5976150265708484</v>
      </c>
      <c r="V135">
        <f>V110*VLOOKUP(V$133,'Heat value'!$A$1:$I$33,5,FALSE)/277710000000</f>
        <v>14.682190985134564</v>
      </c>
      <c r="W135">
        <f>W110*VLOOKUP(W$133,'Heat value'!$A$1:$I$33,5,FALSE)/277710000000</f>
        <v>78.068554068545012</v>
      </c>
      <c r="X135">
        <f>X110*VLOOKUP(X$133,'Heat value'!$A$1:$I$33,5,FALSE)/277710000000</f>
        <v>113.64789895328663</v>
      </c>
      <c r="Y135">
        <f>Y110*VLOOKUP(Y$133,'Heat value'!$A$1:$I$33,5,FALSE)/277710000000</f>
        <v>209.28545739686078</v>
      </c>
      <c r="Z135">
        <f>Z110*VLOOKUP(Z$133,'Heat value'!$A$1:$I$33,5,FALSE)/277710000000</f>
        <v>249.25915690392736</v>
      </c>
      <c r="AA135">
        <f>AA110*VLOOKUP(AA$133,'Heat value'!$A$1:$I$33,5,FALSE)/277710000000</f>
        <v>219.82266791543427</v>
      </c>
      <c r="AB135">
        <f>AB110*VLOOKUP(AB$133,'Heat value'!$A$1:$I$33,5,FALSE)/277710000000</f>
        <v>0.91282321347350437</v>
      </c>
      <c r="AC135">
        <f>AC110*VLOOKUP(AC$133,'Heat value'!$A$1:$I$33,5,FALSE)/277710000000</f>
        <v>236.94643082561643</v>
      </c>
      <c r="AD135">
        <f>AD110*VLOOKUP(AD$133,'Heat value'!$A$1:$I$33,5,FALSE)/277710000000</f>
        <v>882.9646020922803</v>
      </c>
      <c r="AE135">
        <f>AE110*VLOOKUP(AE$133,'Heat value'!$A$1:$I$33,5,FALSE)/277710000000</f>
        <v>3.7762643725784315</v>
      </c>
    </row>
    <row r="136" spans="1:31">
      <c r="A136" s="1" t="s">
        <v>676</v>
      </c>
      <c r="B136">
        <f>B111*VLOOKUP(B$133,'Heat value'!$A$1:$I$33,5,FALSE)/277710000000</f>
        <v>101.94270868341553</v>
      </c>
      <c r="C136">
        <f>C111*VLOOKUP(C$133,'Heat value'!$A$1:$I$33,5,FALSE)/277710000000</f>
        <v>0.45401569515329443</v>
      </c>
      <c r="D136">
        <f>D111*VLOOKUP(D$133,'Heat value'!$A$1:$I$33,5,FALSE)/277710000000</f>
        <v>0.14939965348254153</v>
      </c>
      <c r="E136">
        <f>E111*VLOOKUP(E$133,'Heat value'!$A$1:$I$33,5,FALSE)/277710000000</f>
        <v>0</v>
      </c>
      <c r="F136">
        <f>F111*VLOOKUP(F$133,'Heat value'!$A$1:$I$33,5,FALSE)/277710000000</f>
        <v>0</v>
      </c>
      <c r="G136">
        <f>G111*VLOOKUP(G$133,'Heat value'!$A$1:$I$33,5,FALSE)/277710000000</f>
        <v>0.3212946318647919</v>
      </c>
      <c r="H136">
        <f>H111*VLOOKUP(H$133,'Heat value'!$A$1:$I$33,5,FALSE)/277710000000</f>
        <v>0</v>
      </c>
      <c r="I136">
        <f>I111*VLOOKUP(I$133,'Heat value'!$A$1:$I$33,5,FALSE)/277710000000</f>
        <v>0</v>
      </c>
      <c r="J136">
        <f>J111*VLOOKUP(J$133,'Heat value'!$A$1:$I$33,5,FALSE)/277710000000</f>
        <v>0</v>
      </c>
      <c r="K136">
        <f>K111*VLOOKUP(K$133,'Heat value'!$A$1:$I$33,5,FALSE)/277710000000</f>
        <v>0</v>
      </c>
      <c r="L136">
        <f>L111*VLOOKUP(L$133,'Heat value'!$A$1:$I$33,5,FALSE)/277710000000</f>
        <v>123.5792827601159</v>
      </c>
      <c r="M136">
        <f>M111*VLOOKUP(M$133,'Heat value'!$A$1:$I$33,5,FALSE)/277710000000</f>
        <v>0</v>
      </c>
      <c r="N136">
        <f>N111*VLOOKUP(N$133,'Heat value'!$A$1:$I$33,5,FALSE)/277710000000</f>
        <v>0.70558467707928296</v>
      </c>
      <c r="O136">
        <f>O111*VLOOKUP(O$133,'Heat value'!$A$1:$I$33,5,FALSE)/277710000000</f>
        <v>5.1301885895972879</v>
      </c>
      <c r="P136">
        <f>P111*VLOOKUP(P$133,'Heat value'!$A$1:$I$33,5,FALSE)/277710000000</f>
        <v>5.7209082478072188</v>
      </c>
      <c r="Q136">
        <f>Q111*VLOOKUP(Q$133,'Heat value'!$A$1:$I$33,5,FALSE)/277710000000</f>
        <v>0.69931299530832436</v>
      </c>
      <c r="R136">
        <f>R111*VLOOKUP(R$133,'Heat value'!$A$1:$I$33,5,FALSE)/277710000000</f>
        <v>825.16811770841957</v>
      </c>
      <c r="S136">
        <f>S111*VLOOKUP(S$133,'Heat value'!$A$1:$I$33,5,FALSE)/277710000000</f>
        <v>0.60754835241772631</v>
      </c>
      <c r="T136">
        <f>T111*VLOOKUP(T$133,'Heat value'!$A$1:$I$33,5,FALSE)/277710000000</f>
        <v>0</v>
      </c>
      <c r="U136">
        <f>U111*VLOOKUP(U$133,'Heat value'!$A$1:$I$33,5,FALSE)/277710000000</f>
        <v>0</v>
      </c>
      <c r="V136">
        <f>V111*VLOOKUP(V$133,'Heat value'!$A$1:$I$33,5,FALSE)/277710000000</f>
        <v>0</v>
      </c>
      <c r="W136">
        <f>W111*VLOOKUP(W$133,'Heat value'!$A$1:$I$33,5,FALSE)/277710000000</f>
        <v>7.6324005374275875E-2</v>
      </c>
      <c r="X136">
        <f>X111*VLOOKUP(X$133,'Heat value'!$A$1:$I$33,5,FALSE)/277710000000</f>
        <v>66.791260686832103</v>
      </c>
      <c r="Y136">
        <f>Y111*VLOOKUP(Y$133,'Heat value'!$A$1:$I$33,5,FALSE)/277710000000</f>
        <v>22.873442532243388</v>
      </c>
      <c r="Z136">
        <f>Z111*VLOOKUP(Z$133,'Heat value'!$A$1:$I$33,5,FALSE)/277710000000</f>
        <v>155.9200429647822</v>
      </c>
      <c r="AA136">
        <f>AA111*VLOOKUP(AA$133,'Heat value'!$A$1:$I$33,5,FALSE)/277710000000</f>
        <v>0</v>
      </c>
      <c r="AB136">
        <f>AB111*VLOOKUP(AB$133,'Heat value'!$A$1:$I$33,5,FALSE)/277710000000</f>
        <v>0</v>
      </c>
      <c r="AC136">
        <f>AC111*VLOOKUP(AC$133,'Heat value'!$A$1:$I$33,5,FALSE)/277710000000</f>
        <v>0</v>
      </c>
      <c r="AD136">
        <f>AD111*VLOOKUP(AD$133,'Heat value'!$A$1:$I$33,5,FALSE)/277710000000</f>
        <v>0</v>
      </c>
      <c r="AE136">
        <f>AE111*VLOOKUP(AE$133,'Heat value'!$A$1:$I$33,5,FALSE)/277710000000</f>
        <v>0</v>
      </c>
    </row>
    <row r="137" spans="1:31">
      <c r="A137" s="1" t="s">
        <v>677</v>
      </c>
      <c r="B137">
        <f>B112*VLOOKUP(B$133,'Heat value'!$A$1:$I$33,5,FALSE)/277710000000</f>
        <v>7.5140467761190362</v>
      </c>
      <c r="C137">
        <f>C112*VLOOKUP(C$133,'Heat value'!$A$1:$I$33,5,FALSE)/277710000000</f>
        <v>0</v>
      </c>
      <c r="D137">
        <f>D112*VLOOKUP(D$133,'Heat value'!$A$1:$I$33,5,FALSE)/277710000000</f>
        <v>0</v>
      </c>
      <c r="E137">
        <f>E112*VLOOKUP(E$133,'Heat value'!$A$1:$I$33,5,FALSE)/277710000000</f>
        <v>0</v>
      </c>
      <c r="F137">
        <f>F112*VLOOKUP(F$133,'Heat value'!$A$1:$I$33,5,FALSE)/277710000000</f>
        <v>0</v>
      </c>
      <c r="G137">
        <f>G112*VLOOKUP(G$133,'Heat value'!$A$1:$I$33,5,FALSE)/277710000000</f>
        <v>0</v>
      </c>
      <c r="H137">
        <f>H112*VLOOKUP(H$133,'Heat value'!$A$1:$I$33,5,FALSE)/277710000000</f>
        <v>0</v>
      </c>
      <c r="I137">
        <f>I112*VLOOKUP(I$133,'Heat value'!$A$1:$I$33,5,FALSE)/277710000000</f>
        <v>0</v>
      </c>
      <c r="J137">
        <f>J112*VLOOKUP(J$133,'Heat value'!$A$1:$I$33,5,FALSE)/277710000000</f>
        <v>0</v>
      </c>
      <c r="K137">
        <f>K112*VLOOKUP(K$133,'Heat value'!$A$1:$I$33,5,FALSE)/277710000000</f>
        <v>1.7839617227253173E-2</v>
      </c>
      <c r="L137">
        <f>L112*VLOOKUP(L$133,'Heat value'!$A$1:$I$33,5,FALSE)/277710000000</f>
        <v>0</v>
      </c>
      <c r="M137">
        <f>M112*VLOOKUP(M$133,'Heat value'!$A$1:$I$33,5,FALSE)/277710000000</f>
        <v>0</v>
      </c>
      <c r="N137" s="260">
        <f>0.21*N112*VLOOKUP(N$133,'Heat value'!$A$1:$I$33,5,FALSE)/277710000000</f>
        <v>7.8840267855146378</v>
      </c>
      <c r="O137">
        <f>O112*VLOOKUP(O$133,'Heat value'!$A$1:$I$33,5,FALSE)/277710000000</f>
        <v>0</v>
      </c>
      <c r="P137" s="260">
        <f>0.74*P112*VLOOKUP(P$133,'Heat value'!$A$1:$I$33,5,FALSE)/277710000000</f>
        <v>42.657886843191541</v>
      </c>
      <c r="Q137">
        <f>Q112*VLOOKUP(Q$133,'Heat value'!$A$1:$I$33,5,FALSE)/277710000000</f>
        <v>13.729369418094041</v>
      </c>
      <c r="R137">
        <f>R112*VLOOKUP(R$133,'Heat value'!$A$1:$I$33,5,FALSE)/277710000000</f>
        <v>0</v>
      </c>
      <c r="S137">
        <f>S112*VLOOKUP(S$133,'Heat value'!$A$1:$I$33,5,FALSE)/277710000000</f>
        <v>1.5400644282216784</v>
      </c>
      <c r="T137">
        <f>T112*VLOOKUP(T$133,'Heat value'!$A$1:$I$33,5,FALSE)/277710000000</f>
        <v>0</v>
      </c>
      <c r="U137">
        <f>U112*VLOOKUP(U$133,'Heat value'!$A$1:$I$33,5,FALSE)/277710000000</f>
        <v>0</v>
      </c>
      <c r="V137">
        <f>V112*VLOOKUP(V$133,'Heat value'!$A$1:$I$33,5,FALSE)/277710000000</f>
        <v>21.418725672431599</v>
      </c>
      <c r="W137">
        <f>W112*VLOOKUP(W$133,'Heat value'!$A$1:$I$33,5,FALSE)/277710000000</f>
        <v>0</v>
      </c>
      <c r="X137">
        <f>X112*VLOOKUP(X$133,'Heat value'!$A$1:$I$33,5,FALSE)/277710000000</f>
        <v>0</v>
      </c>
      <c r="Y137">
        <f>Y112*VLOOKUP(Y$133,'Heat value'!$A$1:$I$33,5,FALSE)/277710000000</f>
        <v>0</v>
      </c>
      <c r="Z137">
        <f>Z112*VLOOKUP(Z$133,'Heat value'!$A$1:$I$33,5,FALSE)/277710000000</f>
        <v>0.13426914356493624</v>
      </c>
      <c r="AA137">
        <f>AA112*VLOOKUP(AA$133,'Heat value'!$A$1:$I$33,5,FALSE)/277710000000</f>
        <v>0.12144898779858247</v>
      </c>
      <c r="AB137">
        <f>AB112*VLOOKUP(AB$133,'Heat value'!$A$1:$I$33,5,FALSE)/277710000000</f>
        <v>0</v>
      </c>
      <c r="AC137">
        <f>AC112*VLOOKUP(AC$133,'Heat value'!$A$1:$I$33,5,FALSE)/277710000000</f>
        <v>9.2491606439365034E-2</v>
      </c>
      <c r="AD137">
        <f>AD112*VLOOKUP(AD$133,'Heat value'!$A$1:$I$33,5,FALSE)/277710000000</f>
        <v>31.552265801130694</v>
      </c>
      <c r="AE137">
        <f>AE112*VLOOKUP(AE$133,'Heat value'!$A$1:$I$33,5,FALSE)/277710000000</f>
        <v>0</v>
      </c>
    </row>
    <row r="138" spans="1:31">
      <c r="A138" s="1"/>
      <c r="N138" s="260"/>
      <c r="P138" s="260"/>
    </row>
    <row r="139" spans="1:31" ht="98.25">
      <c r="A139" t="s">
        <v>697</v>
      </c>
      <c r="B139" s="107" t="s">
        <v>505</v>
      </c>
      <c r="C139" s="7" t="s">
        <v>66</v>
      </c>
      <c r="D139" s="7" t="s">
        <v>67</v>
      </c>
      <c r="E139" s="7" t="s">
        <v>68</v>
      </c>
      <c r="F139" s="7" t="s">
        <v>69</v>
      </c>
      <c r="G139" s="7" t="s">
        <v>70</v>
      </c>
      <c r="H139" s="7" t="s">
        <v>71</v>
      </c>
      <c r="I139" s="70" t="s">
        <v>72</v>
      </c>
      <c r="J139" s="70" t="s">
        <v>73</v>
      </c>
      <c r="K139" s="144" t="s">
        <v>74</v>
      </c>
      <c r="L139" s="7" t="s">
        <v>75</v>
      </c>
      <c r="M139" s="7" t="s">
        <v>77</v>
      </c>
      <c r="N139" s="7" t="s">
        <v>78</v>
      </c>
      <c r="O139" s="7" t="s">
        <v>79</v>
      </c>
      <c r="P139" s="7" t="s">
        <v>80</v>
      </c>
      <c r="Q139" s="7" t="s">
        <v>81</v>
      </c>
      <c r="R139" s="70" t="s">
        <v>82</v>
      </c>
      <c r="S139" s="70" t="s">
        <v>83</v>
      </c>
      <c r="T139" s="7" t="s">
        <v>84</v>
      </c>
      <c r="U139" s="8" t="s">
        <v>85</v>
      </c>
      <c r="V139" s="7" t="s">
        <v>86</v>
      </c>
      <c r="W139" s="7" t="s">
        <v>87</v>
      </c>
      <c r="X139" s="7" t="s">
        <v>88</v>
      </c>
      <c r="Y139" s="7" t="s">
        <v>89</v>
      </c>
      <c r="Z139" s="7" t="s">
        <v>90</v>
      </c>
      <c r="AA139" s="7" t="s">
        <v>91</v>
      </c>
      <c r="AB139" s="7" t="s">
        <v>92</v>
      </c>
      <c r="AC139" s="7" t="s">
        <v>93</v>
      </c>
      <c r="AD139" s="107" t="s">
        <v>94</v>
      </c>
      <c r="AE139" s="7" t="s">
        <v>95</v>
      </c>
    </row>
    <row r="140" spans="1:31">
      <c r="A140" s="1" t="s">
        <v>674</v>
      </c>
      <c r="B140">
        <f>B115*VLOOKUP(B$139,'Heat value'!$A$1:$I$33,5,FALSE)/277710000000</f>
        <v>8.3418050154635832</v>
      </c>
      <c r="C140">
        <f>C115*VLOOKUP(C$139,'Heat value'!$A$1:$I$33,5,FALSE)/277710000000</f>
        <v>0</v>
      </c>
      <c r="D140">
        <f>D115*VLOOKUP(D$139,'Heat value'!$A$1:$I$33,5,FALSE)/277710000000</f>
        <v>0</v>
      </c>
      <c r="E140">
        <f>E115*VLOOKUP(E$139,'Heat value'!$A$1:$I$33,5,FALSE)/277710000000</f>
        <v>0</v>
      </c>
      <c r="F140">
        <f>F115*VLOOKUP(F$139,'Heat value'!$A$1:$I$33,5,FALSE)/277710000000</f>
        <v>0</v>
      </c>
      <c r="G140">
        <f>G115*VLOOKUP(G$139,'Heat value'!$A$1:$I$33,5,FALSE)/277710000000</f>
        <v>0</v>
      </c>
      <c r="H140">
        <f>H115*VLOOKUP(H$139,'Heat value'!$A$1:$I$33,5,FALSE)/277710000000</f>
        <v>0</v>
      </c>
      <c r="I140">
        <f>I115*VLOOKUP(I$139,'Heat value'!$A$1:$I$33,5,FALSE)/277710000000</f>
        <v>0</v>
      </c>
      <c r="J140">
        <f>J115*VLOOKUP(J$139,'Heat value'!$A$1:$I$33,5,FALSE)/277710000000</f>
        <v>0</v>
      </c>
      <c r="K140">
        <f>K115*VLOOKUP(K$139,'Heat value'!$A$1:$I$33,5,FALSE)/277710000000</f>
        <v>0</v>
      </c>
      <c r="L140">
        <f>L115*VLOOKUP(L$139,'Heat value'!$A$1:$I$33,5,FALSE)/277710000000</f>
        <v>0</v>
      </c>
      <c r="M140">
        <f>M115*VLOOKUP(M$139,'Heat value'!$A$1:$I$33,5,FALSE)/277710000000</f>
        <v>0</v>
      </c>
      <c r="N140" s="260">
        <f>0.2*N115*VLOOKUP(N$139,'Heat value'!$A$1:$I$33,5,FALSE)/277710000000</f>
        <v>5.4183023327379933</v>
      </c>
      <c r="O140">
        <f>O115*VLOOKUP(O$139,'Heat value'!$A$1:$I$33,5,FALSE)/277710000000</f>
        <v>0</v>
      </c>
      <c r="P140" s="260">
        <f>0.9*P115*VLOOKUP(P$139,'Heat value'!$A$1:$I$33,5,FALSE)/277710000000</f>
        <v>36.408558825930363</v>
      </c>
      <c r="Q140">
        <f>Q115*VLOOKUP(Q$139,'Heat value'!$A$1:$I$33,5,FALSE)/277710000000</f>
        <v>0</v>
      </c>
      <c r="R140">
        <f>R115*VLOOKUP(R$139,'Heat value'!$A$1:$I$33,5,FALSE)/277710000000</f>
        <v>0</v>
      </c>
      <c r="S140">
        <f>S115*VLOOKUP(S$139,'Heat value'!$A$1:$I$33,5,FALSE)/277710000000</f>
        <v>0</v>
      </c>
      <c r="T140">
        <f>T115*VLOOKUP(T$139,'Heat value'!$A$1:$I$33,5,FALSE)/277710000000</f>
        <v>0</v>
      </c>
      <c r="U140">
        <f>U115*VLOOKUP(U$139,'Heat value'!$A$1:$I$33,5,FALSE)/277710000000</f>
        <v>0</v>
      </c>
      <c r="V140">
        <f>V115*VLOOKUP(V$139,'Heat value'!$A$1:$I$33,5,FALSE)/277710000000</f>
        <v>0</v>
      </c>
      <c r="W140">
        <f>W115*VLOOKUP(W$139,'Heat value'!$A$1:$I$33,5,FALSE)/277710000000</f>
        <v>0</v>
      </c>
      <c r="X140">
        <f>X115*VLOOKUP(X$139,'Heat value'!$A$1:$I$33,5,FALSE)/277710000000</f>
        <v>0</v>
      </c>
      <c r="Y140">
        <f>Y115*VLOOKUP(Y$139,'Heat value'!$A$1:$I$33,5,FALSE)/277710000000</f>
        <v>0</v>
      </c>
      <c r="Z140">
        <f>Z115*VLOOKUP(Z$139,'Heat value'!$A$1:$I$33,5,FALSE)/277710000000</f>
        <v>2.377682750629079</v>
      </c>
      <c r="AA140">
        <f>AA115*VLOOKUP(AA$139,'Heat value'!$A$1:$I$33,5,FALSE)/277710000000</f>
        <v>0</v>
      </c>
      <c r="AB140">
        <f>AB115*VLOOKUP(AB$139,'Heat value'!$A$1:$I$33,5,FALSE)/277710000000</f>
        <v>0</v>
      </c>
      <c r="AC140">
        <f>AC115*VLOOKUP(AC$139,'Heat value'!$A$1:$I$33,5,FALSE)/277710000000</f>
        <v>0</v>
      </c>
      <c r="AD140">
        <f>AD115*VLOOKUP(AD$139,'Heat value'!$A$1:$I$33,5,FALSE)/277710000000</f>
        <v>7.0771437310947354</v>
      </c>
      <c r="AE140">
        <f>AE115*VLOOKUP(AE$139,'Heat value'!$A$1:$I$33,5,FALSE)/277710000000</f>
        <v>0</v>
      </c>
    </row>
    <row r="141" spans="1:31">
      <c r="A141" s="1" t="s">
        <v>675</v>
      </c>
      <c r="B141">
        <f>B116*VLOOKUP(B$139,'Heat value'!$A$1:$I$33,5,FALSE)/277710000000</f>
        <v>601.89441355374026</v>
      </c>
      <c r="C141">
        <f>C116*VLOOKUP(C$139,'Heat value'!$A$1:$I$33,5,FALSE)/277710000000</f>
        <v>26.155225616355651</v>
      </c>
      <c r="D141">
        <f>D116*VLOOKUP(D$139,'Heat value'!$A$1:$I$33,5,FALSE)/277710000000</f>
        <v>0.43670338602147113</v>
      </c>
      <c r="E141">
        <f>E116*VLOOKUP(E$139,'Heat value'!$A$1:$I$33,5,FALSE)/277710000000</f>
        <v>2.3499984087238053</v>
      </c>
      <c r="F141">
        <f>F116*VLOOKUP(F$139,'Heat value'!$A$1:$I$33,5,FALSE)/277710000000</f>
        <v>0</v>
      </c>
      <c r="G141">
        <f>G116*VLOOKUP(G$139,'Heat value'!$A$1:$I$33,5,FALSE)/277710000000</f>
        <v>585.35427814094953</v>
      </c>
      <c r="H141">
        <f>H116*VLOOKUP(H$139,'Heat value'!$A$1:$I$33,5,FALSE)/277710000000</f>
        <v>126.39052764078752</v>
      </c>
      <c r="I141">
        <f>I116*VLOOKUP(I$139,'Heat value'!$A$1:$I$33,5,FALSE)/277710000000</f>
        <v>0</v>
      </c>
      <c r="J141">
        <f>J116*VLOOKUP(J$139,'Heat value'!$A$1:$I$33,5,FALSE)/277710000000</f>
        <v>0</v>
      </c>
      <c r="K141">
        <f>K116*VLOOKUP(K$139,'Heat value'!$A$1:$I$33,5,FALSE)/277710000000</f>
        <v>20.961550242022479</v>
      </c>
      <c r="L141">
        <f>L116*VLOOKUP(L$139,'Heat value'!$A$1:$I$33,5,FALSE)/277710000000</f>
        <v>45.898041605419316</v>
      </c>
      <c r="M141">
        <f>M116*VLOOKUP(M$139,'Heat value'!$A$1:$I$33,5,FALSE)/277710000000</f>
        <v>0</v>
      </c>
      <c r="N141">
        <f>N116*VLOOKUP(N$139,'Heat value'!$A$1:$I$33,5,FALSE)/277710000000</f>
        <v>50.081812391856609</v>
      </c>
      <c r="O141">
        <f>O116*VLOOKUP(O$139,'Heat value'!$A$1:$I$33,5,FALSE)/277710000000</f>
        <v>3.6161214700313256</v>
      </c>
      <c r="P141">
        <f>P116*VLOOKUP(P$139,'Heat value'!$A$1:$I$33,5,FALSE)/277710000000</f>
        <v>94.329479505828942</v>
      </c>
      <c r="Q141">
        <f>Q116*VLOOKUP(Q$139,'Heat value'!$A$1:$I$33,5,FALSE)/277710000000</f>
        <v>186.13143030226868</v>
      </c>
      <c r="R141">
        <f>R116*VLOOKUP(R$139,'Heat value'!$A$1:$I$33,5,FALSE)/277710000000</f>
        <v>0</v>
      </c>
      <c r="S141">
        <f>S116*VLOOKUP(S$139,'Heat value'!$A$1:$I$33,5,FALSE)/277710000000</f>
        <v>0</v>
      </c>
      <c r="T141">
        <f>T116*VLOOKUP(T$139,'Heat value'!$A$1:$I$33,5,FALSE)/277710000000</f>
        <v>0</v>
      </c>
      <c r="U141">
        <f>U116*VLOOKUP(U$139,'Heat value'!$A$1:$I$33,5,FALSE)/277710000000</f>
        <v>0</v>
      </c>
      <c r="V141">
        <f>V116*VLOOKUP(V$139,'Heat value'!$A$1:$I$33,5,FALSE)/277710000000</f>
        <v>0</v>
      </c>
      <c r="W141">
        <f>W116*VLOOKUP(W$139,'Heat value'!$A$1:$I$33,5,FALSE)/277710000000</f>
        <v>0</v>
      </c>
      <c r="X141">
        <f>X116*VLOOKUP(X$139,'Heat value'!$A$1:$I$33,5,FALSE)/277710000000</f>
        <v>68.486731150420923</v>
      </c>
      <c r="Y141">
        <f>Y116*VLOOKUP(Y$139,'Heat value'!$A$1:$I$33,5,FALSE)/277710000000</f>
        <v>192.21855206917505</v>
      </c>
      <c r="Z141">
        <f>Z116*VLOOKUP(Z$139,'Heat value'!$A$1:$I$33,5,FALSE)/277710000000</f>
        <v>549.20275628795321</v>
      </c>
      <c r="AA141">
        <f>AA116*VLOOKUP(AA$139,'Heat value'!$A$1:$I$33,5,FALSE)/277710000000</f>
        <v>85.500087410202042</v>
      </c>
      <c r="AB141">
        <f>AB116*VLOOKUP(AB$139,'Heat value'!$A$1:$I$33,5,FALSE)/277710000000</f>
        <v>0</v>
      </c>
      <c r="AC141">
        <f>AC116*VLOOKUP(AC$139,'Heat value'!$A$1:$I$33,5,FALSE)/277710000000</f>
        <v>187.55352390491035</v>
      </c>
      <c r="AD141">
        <f>AD116*VLOOKUP(AD$139,'Heat value'!$A$1:$I$33,5,FALSE)/277710000000</f>
        <v>698.24132134441436</v>
      </c>
      <c r="AE141">
        <f>AE116*VLOOKUP(AE$139,'Heat value'!$A$1:$I$33,5,FALSE)/277710000000</f>
        <v>1.0389722083284576</v>
      </c>
    </row>
    <row r="142" spans="1:31">
      <c r="A142" s="1" t="s">
        <v>676</v>
      </c>
      <c r="B142">
        <f>B117*VLOOKUP(B$139,'Heat value'!$A$1:$I$33,5,FALSE)/277710000000</f>
        <v>9.3907745084260696</v>
      </c>
      <c r="C142">
        <f>C117*VLOOKUP(C$139,'Heat value'!$A$1:$I$33,5,FALSE)/277710000000</f>
        <v>0</v>
      </c>
      <c r="D142">
        <f>D117*VLOOKUP(D$139,'Heat value'!$A$1:$I$33,5,FALSE)/277710000000</f>
        <v>0</v>
      </c>
      <c r="E142">
        <f>E117*VLOOKUP(E$139,'Heat value'!$A$1:$I$33,5,FALSE)/277710000000</f>
        <v>0</v>
      </c>
      <c r="F142">
        <f>F117*VLOOKUP(F$139,'Heat value'!$A$1:$I$33,5,FALSE)/277710000000</f>
        <v>0</v>
      </c>
      <c r="G142">
        <f>G117*VLOOKUP(G$139,'Heat value'!$A$1:$I$33,5,FALSE)/277710000000</f>
        <v>0.27173419636492124</v>
      </c>
      <c r="H142">
        <f>H117*VLOOKUP(H$139,'Heat value'!$A$1:$I$33,5,FALSE)/277710000000</f>
        <v>0</v>
      </c>
      <c r="I142">
        <f>I117*VLOOKUP(I$139,'Heat value'!$A$1:$I$33,5,FALSE)/277710000000</f>
        <v>0</v>
      </c>
      <c r="J142">
        <f>J117*VLOOKUP(J$139,'Heat value'!$A$1:$I$33,5,FALSE)/277710000000</f>
        <v>0</v>
      </c>
      <c r="K142">
        <f>K117*VLOOKUP(K$139,'Heat value'!$A$1:$I$33,5,FALSE)/277710000000</f>
        <v>0</v>
      </c>
      <c r="L142">
        <f>L117*VLOOKUP(L$139,'Heat value'!$A$1:$I$33,5,FALSE)/277710000000</f>
        <v>42.438562350085469</v>
      </c>
      <c r="M142">
        <f>M117*VLOOKUP(M$139,'Heat value'!$A$1:$I$33,5,FALSE)/277710000000</f>
        <v>0</v>
      </c>
      <c r="N142">
        <f>N117*VLOOKUP(N$139,'Heat value'!$A$1:$I$33,5,FALSE)/277710000000</f>
        <v>1.1024760579363797</v>
      </c>
      <c r="O142">
        <f>O117*VLOOKUP(O$139,'Heat value'!$A$1:$I$33,5,FALSE)/277710000000</f>
        <v>0</v>
      </c>
      <c r="P142">
        <f>P117*VLOOKUP(P$139,'Heat value'!$A$1:$I$33,5,FALSE)/277710000000</f>
        <v>0</v>
      </c>
      <c r="Q142">
        <f>Q117*VLOOKUP(Q$139,'Heat value'!$A$1:$I$33,5,FALSE)/277710000000</f>
        <v>2.0979389859249729</v>
      </c>
      <c r="R142">
        <f>R117*VLOOKUP(R$139,'Heat value'!$A$1:$I$33,5,FALSE)/277710000000</f>
        <v>0</v>
      </c>
      <c r="S142">
        <f>S117*VLOOKUP(S$139,'Heat value'!$A$1:$I$33,5,FALSE)/277710000000</f>
        <v>0</v>
      </c>
      <c r="T142">
        <f>T117*VLOOKUP(T$139,'Heat value'!$A$1:$I$33,5,FALSE)/277710000000</f>
        <v>0</v>
      </c>
      <c r="U142">
        <f>U117*VLOOKUP(U$139,'Heat value'!$A$1:$I$33,5,FALSE)/277710000000</f>
        <v>0</v>
      </c>
      <c r="V142">
        <f>V117*VLOOKUP(V$139,'Heat value'!$A$1:$I$33,5,FALSE)/277710000000</f>
        <v>0</v>
      </c>
      <c r="W142">
        <f>W117*VLOOKUP(W$139,'Heat value'!$A$1:$I$33,5,FALSE)/277710000000</f>
        <v>0</v>
      </c>
      <c r="X142">
        <f>X117*VLOOKUP(X$139,'Heat value'!$A$1:$I$33,5,FALSE)/277710000000</f>
        <v>21.373203419786275</v>
      </c>
      <c r="Y142">
        <f>Y117*VLOOKUP(Y$139,'Heat value'!$A$1:$I$33,5,FALSE)/277710000000</f>
        <v>0</v>
      </c>
      <c r="Z142">
        <f>Z117*VLOOKUP(Z$139,'Heat value'!$A$1:$I$33,5,FALSE)/277710000000</f>
        <v>501.0476874031537</v>
      </c>
      <c r="AA142">
        <f>AA117*VLOOKUP(AA$139,'Heat value'!$A$1:$I$33,5,FALSE)/277710000000</f>
        <v>0</v>
      </c>
      <c r="AB142">
        <f>AB117*VLOOKUP(AB$139,'Heat value'!$A$1:$I$33,5,FALSE)/277710000000</f>
        <v>0</v>
      </c>
      <c r="AC142">
        <f>AC117*VLOOKUP(AC$139,'Heat value'!$A$1:$I$33,5,FALSE)/277710000000</f>
        <v>0</v>
      </c>
      <c r="AD142">
        <f>AD117*VLOOKUP(AD$139,'Heat value'!$A$1:$I$33,5,FALSE)/277710000000</f>
        <v>0</v>
      </c>
      <c r="AE142">
        <f>AE117*VLOOKUP(AE$139,'Heat value'!$A$1:$I$33,5,FALSE)/277710000000</f>
        <v>0</v>
      </c>
    </row>
    <row r="143" spans="1:31" ht="13.15" customHeight="1">
      <c r="A143" s="1" t="s">
        <v>677</v>
      </c>
      <c r="B143">
        <f>B118*VLOOKUP(B$139,'Heat value'!$A$1:$I$33,5,FALSE)/277710000000</f>
        <v>4.8381041920310608</v>
      </c>
      <c r="C143">
        <f>C118*VLOOKUP(C$139,'Heat value'!$A$1:$I$33,5,FALSE)/277710000000</f>
        <v>0</v>
      </c>
      <c r="D143">
        <f>D118*VLOOKUP(D$139,'Heat value'!$A$1:$I$33,5,FALSE)/277710000000</f>
        <v>0</v>
      </c>
      <c r="E143">
        <f>E118*VLOOKUP(E$139,'Heat value'!$A$1:$I$33,5,FALSE)/277710000000</f>
        <v>1.7426954491659681</v>
      </c>
      <c r="F143">
        <f>F118*VLOOKUP(F$139,'Heat value'!$A$1:$I$33,5,FALSE)/277710000000</f>
        <v>0</v>
      </c>
      <c r="G143">
        <f>G118*VLOOKUP(G$139,'Heat value'!$A$1:$I$33,5,FALSE)/277710000000</f>
        <v>0</v>
      </c>
      <c r="H143">
        <f>H118*VLOOKUP(H$139,'Heat value'!$A$1:$I$33,5,FALSE)/277710000000</f>
        <v>0</v>
      </c>
      <c r="I143">
        <f>I118*VLOOKUP(I$139,'Heat value'!$A$1:$I$33,5,FALSE)/277710000000</f>
        <v>0</v>
      </c>
      <c r="J143">
        <f>J118*VLOOKUP(J$139,'Heat value'!$A$1:$I$33,5,FALSE)/277710000000</f>
        <v>0</v>
      </c>
      <c r="K143">
        <f>K118*VLOOKUP(K$139,'Heat value'!$A$1:$I$33,5,FALSE)/277710000000</f>
        <v>0</v>
      </c>
      <c r="L143">
        <f>L118*VLOOKUP(L$139,'Heat value'!$A$1:$I$33,5,FALSE)/277710000000</f>
        <v>0</v>
      </c>
      <c r="M143">
        <f>M118*VLOOKUP(M$139,'Heat value'!$A$1:$I$33,5,FALSE)/277710000000</f>
        <v>0</v>
      </c>
      <c r="N143" s="260">
        <f>0.21*N118*VLOOKUP(N$139,'Heat value'!$A$1:$I$33,5,FALSE)/277710000000</f>
        <v>6.1615181925948388</v>
      </c>
      <c r="O143">
        <f>O118*VLOOKUP(O$139,'Heat value'!$A$1:$I$33,5,FALSE)/277710000000</f>
        <v>1.4699680772485063E-2</v>
      </c>
      <c r="P143" s="260">
        <f>0.74*P118*VLOOKUP(P$139,'Heat value'!$A$1:$I$33,5,FALSE)/277710000000</f>
        <v>49.358191291793837</v>
      </c>
      <c r="Q143">
        <f>Q118*VLOOKUP(Q$139,'Heat value'!$A$1:$I$33,5,FALSE)/277710000000</f>
        <v>12.601905609331642</v>
      </c>
      <c r="R143">
        <f>R118*VLOOKUP(R$139,'Heat value'!$A$1:$I$33,5,FALSE)/277710000000</f>
        <v>0</v>
      </c>
      <c r="S143">
        <f>S118*VLOOKUP(S$139,'Heat value'!$A$1:$I$33,5,FALSE)/277710000000</f>
        <v>0</v>
      </c>
      <c r="T143">
        <f>T118*VLOOKUP(T$139,'Heat value'!$A$1:$I$33,5,FALSE)/277710000000</f>
        <v>0</v>
      </c>
      <c r="U143">
        <f>U118*VLOOKUP(U$139,'Heat value'!$A$1:$I$33,5,FALSE)/277710000000</f>
        <v>0</v>
      </c>
      <c r="V143">
        <f>V118*VLOOKUP(V$139,'Heat value'!$A$1:$I$33,5,FALSE)/277710000000</f>
        <v>0</v>
      </c>
      <c r="W143">
        <f>W118*VLOOKUP(W$139,'Heat value'!$A$1:$I$33,5,FALSE)/277710000000</f>
        <v>0</v>
      </c>
      <c r="X143">
        <f>X118*VLOOKUP(X$139,'Heat value'!$A$1:$I$33,5,FALSE)/277710000000</f>
        <v>0</v>
      </c>
      <c r="Y143">
        <f>Y118*VLOOKUP(Y$139,'Heat value'!$A$1:$I$33,5,FALSE)/277710000000</f>
        <v>0</v>
      </c>
      <c r="Z143">
        <f>Z118*VLOOKUP(Z$139,'Heat value'!$A$1:$I$33,5,FALSE)/277710000000</f>
        <v>24.85377792863455</v>
      </c>
      <c r="AA143">
        <f>AA118*VLOOKUP(AA$139,'Heat value'!$A$1:$I$33,5,FALSE)/277710000000</f>
        <v>0</v>
      </c>
      <c r="AB143">
        <f>AB118*VLOOKUP(AB$139,'Heat value'!$A$1:$I$33,5,FALSE)/277710000000</f>
        <v>0</v>
      </c>
      <c r="AC143">
        <f>AC118*VLOOKUP(AC$139,'Heat value'!$A$1:$I$33,5,FALSE)/277710000000</f>
        <v>0.71023997417091733</v>
      </c>
      <c r="AD143">
        <f>AD118*VLOOKUP(AD$139,'Heat value'!$A$1:$I$33,5,FALSE)/277710000000</f>
        <v>12.249847742884466</v>
      </c>
      <c r="AE143">
        <f>AE118*VLOOKUP(AE$139,'Heat value'!$A$1:$I$33,5,FALSE)/277710000000</f>
        <v>0</v>
      </c>
    </row>
    <row r="146" spans="1:8">
      <c r="A146" s="309" t="s">
        <v>680</v>
      </c>
      <c r="B146" s="309">
        <v>2005</v>
      </c>
      <c r="C146" s="314">
        <v>2010</v>
      </c>
      <c r="D146" s="314">
        <v>2015</v>
      </c>
      <c r="E146" s="314">
        <v>2020</v>
      </c>
      <c r="F146" s="291" t="s">
        <v>681</v>
      </c>
      <c r="G146" t="s">
        <v>707</v>
      </c>
    </row>
    <row r="147" spans="1:8">
      <c r="A147" t="s">
        <v>682</v>
      </c>
      <c r="B147">
        <f>SUM(B140:AE140)</f>
        <v>59.623492655855756</v>
      </c>
      <c r="C147">
        <f>SUM(B134:AE134)</f>
        <v>31.242382127694711</v>
      </c>
      <c r="D147">
        <f>SUM(B128:AE128)</f>
        <v>33.428535853569706</v>
      </c>
      <c r="E147">
        <f>SUM(B122:AE122)</f>
        <v>31.882191211141048</v>
      </c>
      <c r="F147" s="291"/>
    </row>
    <row r="148" spans="1:8">
      <c r="A148" t="s">
        <v>683</v>
      </c>
      <c r="B148" s="310">
        <v>90.3</v>
      </c>
      <c r="C148" s="310">
        <v>117.8</v>
      </c>
      <c r="D148" s="310">
        <v>129.69999999999999</v>
      </c>
      <c r="E148" s="303">
        <v>110.2</v>
      </c>
      <c r="F148" s="291"/>
    </row>
    <row r="149" spans="1:8">
      <c r="A149" t="s">
        <v>684</v>
      </c>
      <c r="B149" s="307">
        <f>B147/B148</f>
        <v>0.66028231069607701</v>
      </c>
      <c r="C149" s="307">
        <f>C147/C148</f>
        <v>0.26521546797703488</v>
      </c>
      <c r="D149" s="307">
        <f>D147/D148</f>
        <v>0.25773736201672864</v>
      </c>
      <c r="E149" s="307">
        <f>E147/E148</f>
        <v>0.28931207995590785</v>
      </c>
      <c r="F149" s="318">
        <f>(E149-C149)/10</f>
        <v>2.4096611978872973E-3</v>
      </c>
      <c r="G149" s="307"/>
    </row>
    <row r="150" spans="1:8">
      <c r="A150" t="s">
        <v>698</v>
      </c>
      <c r="B150" s="307"/>
      <c r="C150" s="307">
        <f>C149/B149-1</f>
        <v>-0.59833019349338357</v>
      </c>
      <c r="D150" s="307">
        <f>D149/C149-1</f>
        <v>-2.8196341704148864E-2</v>
      </c>
      <c r="E150" s="307">
        <f>E149/D149-1</f>
        <v>0.12250733728364072</v>
      </c>
      <c r="F150" s="318"/>
      <c r="G150" s="307"/>
    </row>
    <row r="151" spans="1:8">
      <c r="F151" s="318"/>
    </row>
    <row r="152" spans="1:8">
      <c r="A152" s="309" t="s">
        <v>685</v>
      </c>
      <c r="B152" s="309">
        <v>2005</v>
      </c>
      <c r="C152" s="314">
        <v>2010</v>
      </c>
      <c r="D152" s="314">
        <v>2015</v>
      </c>
      <c r="E152" s="314">
        <v>2020</v>
      </c>
      <c r="F152" s="318"/>
    </row>
    <row r="153" spans="1:8">
      <c r="A153" t="s">
        <v>682</v>
      </c>
      <c r="B153" cm="1">
        <f t="array" ref="B153">SUM(B141:AE141-B142:AE142)</f>
        <v>2948.1191497177319</v>
      </c>
      <c r="C153" cm="1">
        <f t="array" ref="C153">SUM(B135:AE135-B136:AE136)</f>
        <v>3460.9307574476088</v>
      </c>
      <c r="D153" cm="1">
        <f t="array" ref="D153">SUM(B129:AE129-B130:AE130)</f>
        <v>3680.5032049163078</v>
      </c>
      <c r="E153" cm="1">
        <f t="array" ref="E153">SUM(B123:AE123-B124:AE124)</f>
        <v>3100.9535836130658</v>
      </c>
      <c r="F153" s="318"/>
    </row>
    <row r="154" spans="1:8">
      <c r="A154" t="s">
        <v>683</v>
      </c>
      <c r="B154" s="310">
        <v>4038.7</v>
      </c>
      <c r="C154" s="310">
        <v>6943.9</v>
      </c>
      <c r="D154" s="310">
        <v>7888.6</v>
      </c>
      <c r="E154" s="303">
        <v>10053.651825955179</v>
      </c>
      <c r="F154" s="318"/>
    </row>
    <row r="155" spans="1:8">
      <c r="A155" t="s">
        <v>684</v>
      </c>
      <c r="B155" s="307">
        <f>B153/B154</f>
        <v>0.72996735328638718</v>
      </c>
      <c r="C155" s="307">
        <f>C153/C154</f>
        <v>0.49841310465986105</v>
      </c>
      <c r="D155" s="307">
        <f>D153/D154</f>
        <v>0.46655974506456249</v>
      </c>
      <c r="E155" s="307">
        <f>E153/E154</f>
        <v>0.30844051865884564</v>
      </c>
      <c r="F155" s="318">
        <f>(E155-C155)/10</f>
        <v>-1.8997258600101541E-2</v>
      </c>
      <c r="G155" s="307"/>
      <c r="H155" s="307"/>
    </row>
    <row r="156" spans="1:8">
      <c r="A156" t="s">
        <v>698</v>
      </c>
      <c r="B156" s="307"/>
      <c r="C156" s="307">
        <f>C155/B155-1</f>
        <v>-0.31721178705327757</v>
      </c>
      <c r="D156" s="307">
        <f>D155/C155-1</f>
        <v>-6.3909554739811081E-2</v>
      </c>
      <c r="E156" s="307">
        <f>E155/D155-1</f>
        <v>-0.33890456276684633</v>
      </c>
      <c r="F156" s="318"/>
      <c r="G156" s="307"/>
      <c r="H156" s="307"/>
    </row>
    <row r="157" spans="1:8">
      <c r="C157" s="316"/>
      <c r="D157" s="317"/>
      <c r="F157" s="318"/>
    </row>
    <row r="158" spans="1:8">
      <c r="A158" s="309" t="s">
        <v>686</v>
      </c>
      <c r="B158" s="309">
        <v>2005</v>
      </c>
      <c r="C158" s="314">
        <v>2010</v>
      </c>
      <c r="D158" s="314">
        <v>2015</v>
      </c>
      <c r="E158" s="314">
        <v>2020</v>
      </c>
      <c r="F158" s="318"/>
    </row>
    <row r="159" spans="1:8">
      <c r="A159" t="s">
        <v>682</v>
      </c>
      <c r="B159">
        <f>SUM(B143:AE143)</f>
        <v>112.53098006137978</v>
      </c>
      <c r="C159">
        <f>SUM(B137:AE137)</f>
        <v>126.66243507973337</v>
      </c>
      <c r="D159">
        <f>SUM(B131:AE131)</f>
        <v>119.15663348322875</v>
      </c>
      <c r="E159">
        <f>SUM(B125:AE125)</f>
        <v>145.81800534071738</v>
      </c>
      <c r="F159" s="318"/>
    </row>
    <row r="160" spans="1:8">
      <c r="A160" t="s">
        <v>683</v>
      </c>
      <c r="B160" s="310">
        <v>308.5</v>
      </c>
      <c r="C160" s="310">
        <v>546.5</v>
      </c>
      <c r="D160" s="310">
        <v>589.29999999999995</v>
      </c>
      <c r="E160" s="303">
        <v>719.6</v>
      </c>
      <c r="F160" s="318"/>
    </row>
    <row r="161" spans="1:7">
      <c r="A161" t="s">
        <v>684</v>
      </c>
      <c r="B161" s="307">
        <f>B159/B160</f>
        <v>0.36476816875649848</v>
      </c>
      <c r="C161" s="312">
        <f>C159/C160</f>
        <v>0.23177023802329985</v>
      </c>
      <c r="D161" s="307">
        <f>D159/D160</f>
        <v>0.20220029438864542</v>
      </c>
      <c r="E161" s="307">
        <f>E159/E160</f>
        <v>0.20263758385313699</v>
      </c>
      <c r="F161" s="318">
        <f>(E161-C161)/10</f>
        <v>-2.9132654170162865E-3</v>
      </c>
      <c r="G161" s="311"/>
    </row>
    <row r="162" spans="1:7">
      <c r="A162" t="s">
        <v>698</v>
      </c>
      <c r="C162" s="307">
        <f>C161/B161-1</f>
        <v>-0.36460947562006596</v>
      </c>
      <c r="D162" s="307">
        <f>D161/C161-1</f>
        <v>-0.12758300585462468</v>
      </c>
      <c r="E162" s="307">
        <f>E161/D161-1</f>
        <v>2.1626549348690016E-3</v>
      </c>
      <c r="F162" s="291"/>
    </row>
  </sheetData>
  <mergeCells count="10">
    <mergeCell ref="J73:Q74"/>
    <mergeCell ref="AJ123:AS124"/>
    <mergeCell ref="J87:K87"/>
    <mergeCell ref="A86:B86"/>
    <mergeCell ref="A80:B80"/>
    <mergeCell ref="J81:K81"/>
    <mergeCell ref="A93:B93"/>
    <mergeCell ref="J94:K94"/>
    <mergeCell ref="U79:Z79"/>
    <mergeCell ref="U80:AA90"/>
  </mergeCells>
  <phoneticPr fontId="2"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CE50F-6463-4EEC-BFCF-A3DACF31FD63}">
  <dimension ref="A1:AX204"/>
  <sheetViews>
    <sheetView topLeftCell="C28" zoomScale="85" zoomScaleNormal="85" workbookViewId="0">
      <selection activeCell="H50" sqref="H50"/>
    </sheetView>
  </sheetViews>
  <sheetFormatPr defaultRowHeight="14.25"/>
  <cols>
    <col min="1" max="1" width="47" customWidth="1"/>
    <col min="2" max="2" width="40.375" customWidth="1"/>
    <col min="3" max="3" width="33.625" style="1" customWidth="1"/>
    <col min="4" max="4" width="26.625" customWidth="1"/>
    <col min="5" max="5" width="14.875" style="430" customWidth="1"/>
    <col min="6" max="6" width="15.75" customWidth="1"/>
    <col min="7" max="7" width="16.375" customWidth="1"/>
    <col min="8" max="14" width="13.625" bestFit="1" customWidth="1"/>
    <col min="15" max="15" width="12.625" bestFit="1" customWidth="1"/>
    <col min="16" max="16" width="13.625" bestFit="1" customWidth="1"/>
    <col min="17" max="17" width="12.625" bestFit="1" customWidth="1"/>
    <col min="18" max="18" width="13.625" bestFit="1" customWidth="1"/>
    <col min="19" max="19" width="12.625" bestFit="1" customWidth="1"/>
    <col min="20" max="29" width="13.625" bestFit="1" customWidth="1"/>
    <col min="30" max="36" width="10.75" customWidth="1"/>
    <col min="37" max="44" width="12.75" customWidth="1"/>
    <col min="45" max="47" width="10.75" bestFit="1" customWidth="1"/>
  </cols>
  <sheetData>
    <row r="1" spans="1:47">
      <c r="A1" s="549" t="s">
        <v>743</v>
      </c>
      <c r="B1" s="549"/>
    </row>
    <row r="2" spans="1:47">
      <c r="A2" s="30" t="s">
        <v>250</v>
      </c>
      <c r="B2" s="431" t="s">
        <v>251</v>
      </c>
      <c r="C2" s="432" t="s">
        <v>251</v>
      </c>
      <c r="D2" t="s">
        <v>672</v>
      </c>
      <c r="E2" s="430" t="s">
        <v>673</v>
      </c>
      <c r="F2" s="332">
        <v>2019</v>
      </c>
      <c r="G2" s="333">
        <v>2020</v>
      </c>
      <c r="H2" s="332">
        <v>2021</v>
      </c>
      <c r="I2" s="332">
        <v>2022</v>
      </c>
      <c r="J2" s="332">
        <v>2023</v>
      </c>
      <c r="K2" s="332">
        <v>2024</v>
      </c>
      <c r="L2" s="332">
        <v>2025</v>
      </c>
      <c r="M2" s="332">
        <v>2026</v>
      </c>
      <c r="N2" s="332">
        <v>2027</v>
      </c>
      <c r="O2" s="332">
        <v>2028</v>
      </c>
      <c r="P2" s="332">
        <v>2029</v>
      </c>
      <c r="Q2" s="332">
        <v>2030</v>
      </c>
      <c r="R2" s="332">
        <v>2031</v>
      </c>
      <c r="S2" s="332">
        <v>2032</v>
      </c>
      <c r="T2" s="332">
        <v>2033</v>
      </c>
      <c r="U2" s="332">
        <v>2034</v>
      </c>
      <c r="V2" s="332">
        <v>2035</v>
      </c>
      <c r="W2" s="332">
        <v>2036</v>
      </c>
      <c r="X2" s="332">
        <v>2037</v>
      </c>
      <c r="Y2" s="332">
        <v>2038</v>
      </c>
      <c r="Z2" s="332">
        <v>2039</v>
      </c>
      <c r="AA2" s="332">
        <v>2040</v>
      </c>
      <c r="AB2" s="332">
        <v>2041</v>
      </c>
      <c r="AC2" s="332">
        <v>2042</v>
      </c>
      <c r="AD2" s="332">
        <v>2043</v>
      </c>
      <c r="AE2" s="332">
        <v>2044</v>
      </c>
      <c r="AF2" s="332">
        <v>2045</v>
      </c>
      <c r="AG2" s="332">
        <v>2046</v>
      </c>
      <c r="AH2" s="332">
        <v>2047</v>
      </c>
      <c r="AI2" s="332">
        <v>2048</v>
      </c>
      <c r="AJ2" s="332">
        <v>2049</v>
      </c>
      <c r="AK2" s="332">
        <v>2050</v>
      </c>
      <c r="AL2" s="332">
        <v>2051</v>
      </c>
      <c r="AM2" s="332">
        <v>2052</v>
      </c>
      <c r="AN2" s="332">
        <v>2053</v>
      </c>
      <c r="AO2" s="332">
        <v>2054</v>
      </c>
      <c r="AP2" s="332">
        <v>2055</v>
      </c>
      <c r="AQ2" s="332">
        <v>2056</v>
      </c>
      <c r="AR2" s="332">
        <v>2057</v>
      </c>
      <c r="AS2" s="332">
        <v>2058</v>
      </c>
      <c r="AT2" s="332">
        <v>2059</v>
      </c>
      <c r="AU2" s="333">
        <v>2060</v>
      </c>
    </row>
    <row r="3" spans="1:47">
      <c r="A3" s="32" t="str">
        <f>VLOOKUP($B3,'Sector matching'!$B$1:$C$43,2,0)</f>
        <v>agriculture and forestry 01T03</v>
      </c>
      <c r="B3" s="433" t="s">
        <v>512</v>
      </c>
      <c r="C3" s="434" t="s">
        <v>671</v>
      </c>
      <c r="E3" s="430">
        <v>1</v>
      </c>
      <c r="F3">
        <f>VLOOKUP($C$3,'Vaue Added-2012 dollars'!$A$1:$BI$54,MATCH('Energy use Prediction'!F$2,'Vaue Added-2012 dollars'!$A$1:$BI$1,0),FALSE)*$E$3</f>
        <v>15.683533008970901</v>
      </c>
      <c r="G3">
        <f>VLOOKUP($C$3,'Vaue Added-2012 dollars'!$A$1:$BI$54,MATCH('Energy use Prediction'!G$2,'Vaue Added-2012 dollars'!$A$1:$BI$1,0),FALSE)*$E$3</f>
        <v>15.179657187404102</v>
      </c>
      <c r="H3">
        <f>VLOOKUP($C$3,'Vaue Added-2012 dollars'!$A$1:$BI$54,MATCH('Energy use Prediction'!H$2,'Vaue Added-2012 dollars'!$A$1:$BI$1,0),FALSE)*$E$3</f>
        <v>14.576272701526561</v>
      </c>
      <c r="I3">
        <f>VLOOKUP($C$3,'Vaue Added-2012 dollars'!$A$1:$BI$54,MATCH('Energy use Prediction'!I$2,'Vaue Added-2012 dollars'!$A$1:$BI$1,0),FALSE)*$E$3</f>
        <v>14.396598068105529</v>
      </c>
      <c r="J3">
        <f>VLOOKUP($C$3,'Vaue Added-2012 dollars'!$A$1:$BI$54,MATCH('Energy use Prediction'!J$2,'Vaue Added-2012 dollars'!$A$1:$BI$1,0),FALSE)*$E$3</f>
        <v>14.21567001883596</v>
      </c>
      <c r="K3">
        <f>VLOOKUP($C$3,'Vaue Added-2012 dollars'!$A$1:$BI$54,MATCH('Energy use Prediction'!K$2,'Vaue Added-2012 dollars'!$A$1:$BI$1,0),FALSE)*$E$3</f>
        <v>14.028883415710881</v>
      </c>
      <c r="L3">
        <f>VLOOKUP($C$3,'Vaue Added-2012 dollars'!$A$1:$BI$54,MATCH('Energy use Prediction'!L$2,'Vaue Added-2012 dollars'!$A$1:$BI$1,0),FALSE)*$E$3</f>
        <v>13.837427927723699</v>
      </c>
      <c r="M3">
        <f>VLOOKUP($C$3,'Vaue Added-2012 dollars'!$A$1:$BI$54,MATCH('Energy use Prediction'!M$2,'Vaue Added-2012 dollars'!$A$1:$BI$1,0),FALSE)*$E$3</f>
        <v>13.646244101413947</v>
      </c>
      <c r="N3">
        <f>VLOOKUP($C$3,'Vaue Added-2012 dollars'!$A$1:$BI$54,MATCH('Energy use Prediction'!N$2,'Vaue Added-2012 dollars'!$A$1:$BI$1,0),FALSE)*$E$3</f>
        <v>13.451804291946306</v>
      </c>
      <c r="O3">
        <f>VLOOKUP($C$3,'Vaue Added-2012 dollars'!$A$1:$BI$54,MATCH('Energy use Prediction'!O$2,'Vaue Added-2012 dollars'!$A$1:$BI$1,0),FALSE)*$E$3</f>
        <v>13.258371019224585</v>
      </c>
      <c r="P3">
        <f>VLOOKUP($C$3,'Vaue Added-2012 dollars'!$A$1:$BI$54,MATCH('Energy use Prediction'!P$2,'Vaue Added-2012 dollars'!$A$1:$BI$1,0),FALSE)*$E$3</f>
        <v>13.062836829978339</v>
      </c>
      <c r="Q3">
        <f>VLOOKUP($C$3,'Vaue Added-2012 dollars'!$A$1:$BI$54,MATCH('Energy use Prediction'!Q$2,'Vaue Added-2012 dollars'!$A$1:$BI$1,0),FALSE)*$E$3</f>
        <v>12.865899325532316</v>
      </c>
      <c r="R3">
        <f>VLOOKUP($C$3,'Vaue Added-2012 dollars'!$A$1:$BI$54,MATCH('Energy use Prediction'!R$2,'Vaue Added-2012 dollars'!$A$1:$BI$1,0),FALSE)*$E$3</f>
        <v>12.670847741014052</v>
      </c>
      <c r="S3">
        <f>VLOOKUP($C$3,'Vaue Added-2012 dollars'!$A$1:$BI$54,MATCH('Energy use Prediction'!S$2,'Vaue Added-2012 dollars'!$A$1:$BI$1,0),FALSE)*$E$3</f>
        <v>12.475214559111016</v>
      </c>
      <c r="T3">
        <f>VLOOKUP($C$3,'Vaue Added-2012 dollars'!$A$1:$BI$54,MATCH('Energy use Prediction'!T$2,'Vaue Added-2012 dollars'!$A$1:$BI$1,0),FALSE)*$E$3</f>
        <v>12.279499159766312</v>
      </c>
      <c r="U3">
        <f>VLOOKUP($C$3,'Vaue Added-2012 dollars'!$A$1:$BI$54,MATCH('Energy use Prediction'!U$2,'Vaue Added-2012 dollars'!$A$1:$BI$1,0),FALSE)*$E$3</f>
        <v>12.086275593002286</v>
      </c>
      <c r="V3">
        <f>VLOOKUP($C$3,'Vaue Added-2012 dollars'!$A$1:$BI$54,MATCH('Energy use Prediction'!V$2,'Vaue Added-2012 dollars'!$A$1:$BI$1,0),FALSE)*$E$3</f>
        <v>11.893541783089615</v>
      </c>
      <c r="W3">
        <f>VLOOKUP($C$3,'Vaue Added-2012 dollars'!$A$1:$BI$54,MATCH('Energy use Prediction'!W$2,'Vaue Added-2012 dollars'!$A$1:$BI$1,0),FALSE)*$E$3</f>
        <v>11.703556456059898</v>
      </c>
      <c r="X3">
        <f>VLOOKUP($C$3,'Vaue Added-2012 dollars'!$A$1:$BI$54,MATCH('Energy use Prediction'!X$2,'Vaue Added-2012 dollars'!$A$1:$BI$1,0),FALSE)*$E$3</f>
        <v>11.51450870252558</v>
      </c>
      <c r="Y3">
        <f>VLOOKUP($C$3,'Vaue Added-2012 dollars'!$A$1:$BI$54,MATCH('Energy use Prediction'!Y$2,'Vaue Added-2012 dollars'!$A$1:$BI$1,0),FALSE)*$E$3</f>
        <v>11.326678891796428</v>
      </c>
      <c r="Z3">
        <f>VLOOKUP($C$3,'Vaue Added-2012 dollars'!$A$1:$BI$54,MATCH('Energy use Prediction'!Z$2,'Vaue Added-2012 dollars'!$A$1:$BI$1,0),FALSE)*$E$3</f>
        <v>11.141857179540613</v>
      </c>
      <c r="AA3">
        <f>VLOOKUP($C$3,'Vaue Added-2012 dollars'!$A$1:$BI$54,MATCH('Energy use Prediction'!AA$2,'Vaue Added-2012 dollars'!$A$1:$BI$1,0),FALSE)*$E$3</f>
        <v>10.958529176304401</v>
      </c>
      <c r="AB3">
        <f>VLOOKUP($C$3,'Vaue Added-2012 dollars'!$A$1:$BI$54,MATCH('Energy use Prediction'!AB$2,'Vaue Added-2012 dollars'!$A$1:$BI$1,0),FALSE)*$E$3</f>
        <v>10.776875048238891</v>
      </c>
      <c r="AC3">
        <f>VLOOKUP($C$3,'Vaue Added-2012 dollars'!$A$1:$BI$54,MATCH('Energy use Prediction'!AC$2,'Vaue Added-2012 dollars'!$A$1:$BI$1,0),FALSE)*$E$3</f>
        <v>10.598319273915298</v>
      </c>
      <c r="AD3">
        <f>VLOOKUP($C$3,'Vaue Added-2012 dollars'!$A$1:$BI$54,MATCH('Energy use Prediction'!AD$2,'Vaue Added-2012 dollars'!$A$1:$BI$1,0),FALSE)*$E$3</f>
        <v>10.421572599356747</v>
      </c>
      <c r="AE3">
        <f>VLOOKUP($C$3,'Vaue Added-2012 dollars'!$A$1:$BI$54,MATCH('Energy use Prediction'!AE$2,'Vaue Added-2012 dollars'!$A$1:$BI$1,0),FALSE)*$E$3</f>
        <v>10.247889198160514</v>
      </c>
      <c r="AF3">
        <f>VLOOKUP($C$3,'Vaue Added-2012 dollars'!$A$1:$BI$54,MATCH('Energy use Prediction'!AF$2,'Vaue Added-2012 dollars'!$A$1:$BI$1,0),FALSE)*$E$3</f>
        <v>10.076075883453687</v>
      </c>
      <c r="AG3">
        <f>VLOOKUP($C$3,'Vaue Added-2012 dollars'!$A$1:$BI$54,MATCH('Energy use Prediction'!AG$2,'Vaue Added-2012 dollars'!$A$1:$BI$1,0),FALSE)*$E$3</f>
        <v>9.9061915872040771</v>
      </c>
      <c r="AH3">
        <f>VLOOKUP($C$3,'Vaue Added-2012 dollars'!$A$1:$BI$54,MATCH('Energy use Prediction'!AH$2,'Vaue Added-2012 dollars'!$A$1:$BI$1,0),FALSE)*$E$3</f>
        <v>9.7392349759093513</v>
      </c>
      <c r="AI3">
        <f>VLOOKUP($C$3,'Vaue Added-2012 dollars'!$A$1:$BI$54,MATCH('Energy use Prediction'!AI$2,'Vaue Added-2012 dollars'!$A$1:$BI$1,0),FALSE)*$E$3</f>
        <v>9.574166443184156</v>
      </c>
      <c r="AJ3">
        <f>VLOOKUP($C$3,'Vaue Added-2012 dollars'!$A$1:$BI$54,MATCH('Energy use Prediction'!AJ$2,'Vaue Added-2012 dollars'!$A$1:$BI$1,0),FALSE)*$E$3</f>
        <v>9.4118636815887662</v>
      </c>
      <c r="AK3">
        <f>VLOOKUP($C$3,'Vaue Added-2012 dollars'!$A$1:$BI$54,MATCH('Energy use Prediction'!AK$2,'Vaue Added-2012 dollars'!$A$1:$BI$1,0),FALSE)*$E$3</f>
        <v>9.2513549329393516</v>
      </c>
      <c r="AL3">
        <f>VLOOKUP($C$3,'Vaue Added-2012 dollars'!$A$1:$BI$54,MATCH('Energy use Prediction'!AL$2,'Vaue Added-2012 dollars'!$A$1:$BI$1,0),FALSE)*$E$3</f>
        <v>9.0926139478387284</v>
      </c>
      <c r="AM3">
        <f>VLOOKUP($C$3,'Vaue Added-2012 dollars'!$A$1:$BI$54,MATCH('Energy use Prediction'!AM$2,'Vaue Added-2012 dollars'!$A$1:$BI$1,0),FALSE)*$E$3</f>
        <v>8.9363364076491809</v>
      </c>
      <c r="AN3">
        <f>VLOOKUP($C$3,'Vaue Added-2012 dollars'!$A$1:$BI$54,MATCH('Energy use Prediction'!AN$2,'Vaue Added-2012 dollars'!$A$1:$BI$1,0),FALSE)*$E$3</f>
        <v>8.7816610189078119</v>
      </c>
      <c r="AO3">
        <f>VLOOKUP($C$3,'Vaue Added-2012 dollars'!$A$1:$BI$54,MATCH('Energy use Prediction'!AO$2,'Vaue Added-2012 dollars'!$A$1:$BI$1,0),FALSE)*$E$3</f>
        <v>8.6291954617861908</v>
      </c>
      <c r="AP3">
        <f>VLOOKUP($C$3,'Vaue Added-2012 dollars'!$A$1:$BI$54,MATCH('Energy use Prediction'!AP$2,'Vaue Added-2012 dollars'!$A$1:$BI$1,0),FALSE)*$E$3</f>
        <v>8.4781283918455213</v>
      </c>
      <c r="AQ3">
        <f>VLOOKUP($C$3,'Vaue Added-2012 dollars'!$A$1:$BI$54,MATCH('Energy use Prediction'!AQ$2,'Vaue Added-2012 dollars'!$A$1:$BI$1,0),FALSE)*$E$3</f>
        <v>8.328373349848583</v>
      </c>
      <c r="AR3">
        <f>VLOOKUP($C$3,'Vaue Added-2012 dollars'!$A$1:$BI$54,MATCH('Energy use Prediction'!AR$2,'Vaue Added-2012 dollars'!$A$1:$BI$1,0),FALSE)*$E$3</f>
        <v>8.1804034448474532</v>
      </c>
      <c r="AS3">
        <f>VLOOKUP($C$3,'Vaue Added-2012 dollars'!$A$1:$BI$54,MATCH('Energy use Prediction'!AS$2,'Vaue Added-2012 dollars'!$A$1:$BI$1,0),FALSE)*$E$3</f>
        <v>8.0334866642884908</v>
      </c>
      <c r="AT3">
        <f>VLOOKUP($C$3,'Vaue Added-2012 dollars'!$A$1:$BI$54,MATCH('Energy use Prediction'!AT$2,'Vaue Added-2012 dollars'!$A$1:$BI$1,0),FALSE)*$E$3</f>
        <v>7.8880267706617113</v>
      </c>
      <c r="AU3">
        <f>VLOOKUP($C$3,'Vaue Added-2012 dollars'!$A$1:$BI$54,MATCH('Energy use Prediction'!AU$2,'Vaue Added-2012 dollars'!$A$1:$BI$1,0),FALSE)*$E$3</f>
        <v>7.7433246686418942</v>
      </c>
    </row>
    <row r="4" spans="1:47">
      <c r="A4" s="32" t="s">
        <v>790</v>
      </c>
      <c r="B4" s="435" t="s">
        <v>510</v>
      </c>
      <c r="C4" s="436" t="s">
        <v>115</v>
      </c>
      <c r="E4" s="430">
        <v>1</v>
      </c>
      <c r="F4">
        <f>SUM(F5:F43)</f>
        <v>1314.0402164775003</v>
      </c>
      <c r="G4">
        <f>SUM(G5:G43)</f>
        <v>1331.5196205687291</v>
      </c>
      <c r="H4">
        <f t="shared" ref="H4:AU4" si="0">SUM(H5:H43)</f>
        <v>1433.4765308214337</v>
      </c>
      <c r="I4">
        <f t="shared" si="0"/>
        <v>1438.5729116524931</v>
      </c>
      <c r="J4">
        <f t="shared" si="0"/>
        <v>1442.8176516393348</v>
      </c>
      <c r="K4">
        <f t="shared" si="0"/>
        <v>1446.3067148346629</v>
      </c>
      <c r="L4">
        <f t="shared" si="0"/>
        <v>1449.1503288750027</v>
      </c>
      <c r="M4">
        <f t="shared" si="0"/>
        <v>1451.4433530262118</v>
      </c>
      <c r="N4">
        <f t="shared" si="0"/>
        <v>1453.2672505688167</v>
      </c>
      <c r="O4">
        <f t="shared" si="0"/>
        <v>1454.6918561596963</v>
      </c>
      <c r="P4">
        <f t="shared" si="0"/>
        <v>1455.7769446147995</v>
      </c>
      <c r="Q4">
        <f t="shared" si="0"/>
        <v>1456.5736129746767</v>
      </c>
      <c r="R4">
        <f t="shared" si="0"/>
        <v>1457.1254906859226</v>
      </c>
      <c r="S4">
        <f t="shared" si="0"/>
        <v>1457.4697940252261</v>
      </c>
      <c r="T4">
        <f t="shared" si="0"/>
        <v>1457.6382410694064</v>
      </c>
      <c r="U4">
        <f t="shared" si="0"/>
        <v>1457.6578429778817</v>
      </c>
      <c r="V4">
        <f t="shared" si="0"/>
        <v>1457.55158638847</v>
      </c>
      <c r="W4">
        <f t="shared" si="0"/>
        <v>1457.3390205309881</v>
      </c>
      <c r="X4">
        <f t="shared" si="0"/>
        <v>1457.0367613697388</v>
      </c>
      <c r="Y4">
        <f t="shared" si="0"/>
        <v>1456.6589237839792</v>
      </c>
      <c r="Z4">
        <f t="shared" si="0"/>
        <v>1456.2174915403796</v>
      </c>
      <c r="AA4">
        <f t="shared" si="0"/>
        <v>1455.7226336364274</v>
      </c>
      <c r="AB4">
        <f t="shared" si="0"/>
        <v>1455.1829745159216</v>
      </c>
      <c r="AC4">
        <f t="shared" si="0"/>
        <v>1454.6058246841549</v>
      </c>
      <c r="AD4">
        <f t="shared" si="0"/>
        <v>1453.9973773810123</v>
      </c>
      <c r="AE4">
        <f t="shared" si="0"/>
        <v>1453.3628762009889</v>
      </c>
      <c r="AF4">
        <f t="shared" si="0"/>
        <v>1452.706757873189</v>
      </c>
      <c r="AG4">
        <f t="shared" si="0"/>
        <v>1452.0327738239364</v>
      </c>
      <c r="AH4">
        <f t="shared" si="0"/>
        <v>1451.3440936311415</v>
      </c>
      <c r="AI4">
        <f t="shared" si="0"/>
        <v>1450.6433930347669</v>
      </c>
      <c r="AJ4">
        <f t="shared" si="0"/>
        <v>1449.9329287836129</v>
      </c>
      <c r="AK4">
        <f t="shared" si="0"/>
        <v>1449.2146022677184</v>
      </c>
      <c r="AL4">
        <f t="shared" si="0"/>
        <v>1448.4900136012982</v>
      </c>
      <c r="AM4">
        <f>SUM(AM5:AM43)</f>
        <v>1447.7605075770575</v>
      </c>
      <c r="AN4">
        <f>SUM(AN5:AN43)</f>
        <v>1447.0272127036988</v>
      </c>
      <c r="AO4">
        <f t="shared" si="0"/>
        <v>1446.2910743594841</v>
      </c>
      <c r="AP4">
        <f t="shared" si="0"/>
        <v>1445.5528829418683</v>
      </c>
      <c r="AQ4">
        <f t="shared" si="0"/>
        <v>1444.8132977625655</v>
      </c>
      <c r="AR4">
        <f t="shared" si="0"/>
        <v>1444.0728673260173</v>
      </c>
      <c r="AS4">
        <f t="shared" si="0"/>
        <v>1443.3320465341803</v>
      </c>
      <c r="AT4">
        <f t="shared" si="0"/>
        <v>1442.5912112795422</v>
      </c>
      <c r="AU4">
        <f t="shared" si="0"/>
        <v>1441.8506708192679</v>
      </c>
    </row>
    <row r="5" spans="1:47">
      <c r="A5" s="32" t="str">
        <f>VLOOKUP($B5,'Sector matching'!$B$1:$C$43,2,0)</f>
        <v>coal mining 05</v>
      </c>
      <c r="B5" s="437" t="s">
        <v>117</v>
      </c>
      <c r="C5" s="438" t="s">
        <v>646</v>
      </c>
      <c r="E5" s="430">
        <v>1</v>
      </c>
      <c r="F5">
        <f>VLOOKUP($C$5,'Vaue Added-2012 dollars'!$A$1:$BI$54,MATCH('Energy use Prediction'!F$2,'Vaue Added-2012 dollars'!$A$1:$BI$1,0),FALSE)*$E$5</f>
        <v>0.1</v>
      </c>
      <c r="G5">
        <f>VLOOKUP($C$5,'Vaue Added-2012 dollars'!$A$1:$BI$54,MATCH('Energy use Prediction'!G$2,'Vaue Added-2012 dollars'!$A$1:$BI$1,0),FALSE)*$E$5</f>
        <v>0.1</v>
      </c>
      <c r="H5">
        <f>VLOOKUP($C$5,'Vaue Added-2012 dollars'!$A$1:$BI$54,MATCH('Energy use Prediction'!H$2,'Vaue Added-2012 dollars'!$A$1:$BI$1,0),FALSE)*$E$5</f>
        <v>0.1</v>
      </c>
      <c r="I5">
        <f>VLOOKUP($C$5,'Vaue Added-2012 dollars'!$A$1:$BI$54,MATCH('Energy use Prediction'!I$2,'Vaue Added-2012 dollars'!$A$1:$BI$1,0),FALSE)*$E$5</f>
        <v>0.1</v>
      </c>
      <c r="J5">
        <f>VLOOKUP($C$5,'Vaue Added-2012 dollars'!$A$1:$BI$54,MATCH('Energy use Prediction'!J$2,'Vaue Added-2012 dollars'!$A$1:$BI$1,0),FALSE)*$E$5</f>
        <v>0.1</v>
      </c>
      <c r="K5">
        <f>VLOOKUP($C$5,'Vaue Added-2012 dollars'!$A$1:$BI$54,MATCH('Energy use Prediction'!K$2,'Vaue Added-2012 dollars'!$A$1:$BI$1,0),FALSE)*$E$5</f>
        <v>0.1</v>
      </c>
      <c r="L5">
        <f>VLOOKUP($C$5,'Vaue Added-2012 dollars'!$A$1:$BI$54,MATCH('Energy use Prediction'!L$2,'Vaue Added-2012 dollars'!$A$1:$BI$1,0),FALSE)*$E$5</f>
        <v>0.1</v>
      </c>
      <c r="M5">
        <f>VLOOKUP($C$5,'Vaue Added-2012 dollars'!$A$1:$BI$54,MATCH('Energy use Prediction'!M$2,'Vaue Added-2012 dollars'!$A$1:$BI$1,0),FALSE)*$E$5</f>
        <v>0.1</v>
      </c>
      <c r="N5">
        <f>VLOOKUP($C$5,'Vaue Added-2012 dollars'!$A$1:$BI$54,MATCH('Energy use Prediction'!N$2,'Vaue Added-2012 dollars'!$A$1:$BI$1,0),FALSE)*$E$5</f>
        <v>0.1</v>
      </c>
      <c r="O5">
        <f>VLOOKUP($C$5,'Vaue Added-2012 dollars'!$A$1:$BI$54,MATCH('Energy use Prediction'!O$2,'Vaue Added-2012 dollars'!$A$1:$BI$1,0),FALSE)*$E$5</f>
        <v>0.1</v>
      </c>
      <c r="P5">
        <f>VLOOKUP($C$5,'Vaue Added-2012 dollars'!$A$1:$BI$54,MATCH('Energy use Prediction'!P$2,'Vaue Added-2012 dollars'!$A$1:$BI$1,0),FALSE)*$E$5</f>
        <v>0.1</v>
      </c>
      <c r="Q5">
        <f>VLOOKUP($C$5,'Vaue Added-2012 dollars'!$A$1:$BI$54,MATCH('Energy use Prediction'!Q$2,'Vaue Added-2012 dollars'!$A$1:$BI$1,0),FALSE)*$E$5</f>
        <v>0.1</v>
      </c>
      <c r="R5">
        <f>VLOOKUP($C$5,'Vaue Added-2012 dollars'!$A$1:$BI$54,MATCH('Energy use Prediction'!R$2,'Vaue Added-2012 dollars'!$A$1:$BI$1,0),FALSE)*$E$5</f>
        <v>0.1</v>
      </c>
      <c r="S5">
        <f>VLOOKUP($C$5,'Vaue Added-2012 dollars'!$A$1:$BI$54,MATCH('Energy use Prediction'!S$2,'Vaue Added-2012 dollars'!$A$1:$BI$1,0),FALSE)*$E$5</f>
        <v>0.1</v>
      </c>
      <c r="T5">
        <f>VLOOKUP($C$5,'Vaue Added-2012 dollars'!$A$1:$BI$54,MATCH('Energy use Prediction'!T$2,'Vaue Added-2012 dollars'!$A$1:$BI$1,0),FALSE)*$E$5</f>
        <v>0.1</v>
      </c>
      <c r="U5">
        <f>VLOOKUP($C$5,'Vaue Added-2012 dollars'!$A$1:$BI$54,MATCH('Energy use Prediction'!U$2,'Vaue Added-2012 dollars'!$A$1:$BI$1,0),FALSE)*$E$5</f>
        <v>0.1</v>
      </c>
      <c r="V5">
        <f>VLOOKUP($C$5,'Vaue Added-2012 dollars'!$A$1:$BI$54,MATCH('Energy use Prediction'!V$2,'Vaue Added-2012 dollars'!$A$1:$BI$1,0),FALSE)*$E$5</f>
        <v>0.1</v>
      </c>
      <c r="W5">
        <f>VLOOKUP($C$5,'Vaue Added-2012 dollars'!$A$1:$BI$54,MATCH('Energy use Prediction'!W$2,'Vaue Added-2012 dollars'!$A$1:$BI$1,0),FALSE)*$E$5</f>
        <v>0.1</v>
      </c>
      <c r="X5">
        <f>VLOOKUP($C$5,'Vaue Added-2012 dollars'!$A$1:$BI$54,MATCH('Energy use Prediction'!X$2,'Vaue Added-2012 dollars'!$A$1:$BI$1,0),FALSE)*$E$5</f>
        <v>0.1</v>
      </c>
      <c r="Y5">
        <f>VLOOKUP($C$5,'Vaue Added-2012 dollars'!$A$1:$BI$54,MATCH('Energy use Prediction'!Y$2,'Vaue Added-2012 dollars'!$A$1:$BI$1,0),FALSE)*$E$5</f>
        <v>0.1</v>
      </c>
      <c r="Z5">
        <f>VLOOKUP($C$5,'Vaue Added-2012 dollars'!$A$1:$BI$54,MATCH('Energy use Prediction'!Z$2,'Vaue Added-2012 dollars'!$A$1:$BI$1,0),FALSE)*$E$5</f>
        <v>0.1</v>
      </c>
      <c r="AA5">
        <f>VLOOKUP($C$5,'Vaue Added-2012 dollars'!$A$1:$BI$54,MATCH('Energy use Prediction'!AA$2,'Vaue Added-2012 dollars'!$A$1:$BI$1,0),FALSE)*$E$5</f>
        <v>0.1</v>
      </c>
      <c r="AB5">
        <f>VLOOKUP($C$5,'Vaue Added-2012 dollars'!$A$1:$BI$54,MATCH('Energy use Prediction'!AB$2,'Vaue Added-2012 dollars'!$A$1:$BI$1,0),FALSE)*$E$5</f>
        <v>0.1</v>
      </c>
      <c r="AC5">
        <f>VLOOKUP($C$5,'Vaue Added-2012 dollars'!$A$1:$BI$54,MATCH('Energy use Prediction'!AC$2,'Vaue Added-2012 dollars'!$A$1:$BI$1,0),FALSE)*$E$5</f>
        <v>0.1</v>
      </c>
      <c r="AD5">
        <f>VLOOKUP($C$5,'Vaue Added-2012 dollars'!$A$1:$BI$54,MATCH('Energy use Prediction'!AD$2,'Vaue Added-2012 dollars'!$A$1:$BI$1,0),FALSE)*$E$5</f>
        <v>0.1</v>
      </c>
      <c r="AE5">
        <f>VLOOKUP($C$5,'Vaue Added-2012 dollars'!$A$1:$BI$54,MATCH('Energy use Prediction'!AE$2,'Vaue Added-2012 dollars'!$A$1:$BI$1,0),FALSE)*$E$5</f>
        <v>0.1</v>
      </c>
      <c r="AF5">
        <f>VLOOKUP($C$5,'Vaue Added-2012 dollars'!$A$1:$BI$54,MATCH('Energy use Prediction'!AF$2,'Vaue Added-2012 dollars'!$A$1:$BI$1,0),FALSE)*$E$5</f>
        <v>0.1</v>
      </c>
      <c r="AG5">
        <f>VLOOKUP($C$5,'Vaue Added-2012 dollars'!$A$1:$BI$54,MATCH('Energy use Prediction'!AG$2,'Vaue Added-2012 dollars'!$A$1:$BI$1,0),FALSE)*$E$5</f>
        <v>0.1</v>
      </c>
      <c r="AH5">
        <f>VLOOKUP($C$5,'Vaue Added-2012 dollars'!$A$1:$BI$54,MATCH('Energy use Prediction'!AH$2,'Vaue Added-2012 dollars'!$A$1:$BI$1,0),FALSE)*$E$5</f>
        <v>0.1</v>
      </c>
      <c r="AI5">
        <f>VLOOKUP($C$5,'Vaue Added-2012 dollars'!$A$1:$BI$54,MATCH('Energy use Prediction'!AI$2,'Vaue Added-2012 dollars'!$A$1:$BI$1,0),FALSE)*$E$5</f>
        <v>0.1</v>
      </c>
      <c r="AJ5">
        <f>VLOOKUP($C$5,'Vaue Added-2012 dollars'!$A$1:$BI$54,MATCH('Energy use Prediction'!AJ$2,'Vaue Added-2012 dollars'!$A$1:$BI$1,0),FALSE)*$E$5</f>
        <v>0.1</v>
      </c>
      <c r="AK5">
        <f>VLOOKUP($C$5,'Vaue Added-2012 dollars'!$A$1:$BI$54,MATCH('Energy use Prediction'!AK$2,'Vaue Added-2012 dollars'!$A$1:$BI$1,0),FALSE)*$E$5</f>
        <v>0.1</v>
      </c>
      <c r="AL5">
        <f>VLOOKUP($C$5,'Vaue Added-2012 dollars'!$A$1:$BI$54,MATCH('Energy use Prediction'!AL$2,'Vaue Added-2012 dollars'!$A$1:$BI$1,0),FALSE)*$E$5</f>
        <v>0.1</v>
      </c>
      <c r="AM5">
        <f>VLOOKUP($C$5,'Vaue Added-2012 dollars'!$A$1:$BI$54,MATCH('Energy use Prediction'!AM$2,'Vaue Added-2012 dollars'!$A$1:$BI$1,0),FALSE)*$E$5</f>
        <v>0.1</v>
      </c>
      <c r="AN5">
        <f>VLOOKUP($C$5,'Vaue Added-2012 dollars'!$A$1:$BI$54,MATCH('Energy use Prediction'!AN$2,'Vaue Added-2012 dollars'!$A$1:$BI$1,0),FALSE)*$E$5</f>
        <v>0.1</v>
      </c>
      <c r="AO5">
        <f>VLOOKUP($C$5,'Vaue Added-2012 dollars'!$A$1:$BI$54,MATCH('Energy use Prediction'!AO$2,'Vaue Added-2012 dollars'!$A$1:$BI$1,0),FALSE)*$E$5</f>
        <v>0.1</v>
      </c>
      <c r="AP5">
        <f>VLOOKUP($C$5,'Vaue Added-2012 dollars'!$A$1:$BI$54,MATCH('Energy use Prediction'!AP$2,'Vaue Added-2012 dollars'!$A$1:$BI$1,0),FALSE)*$E$5</f>
        <v>0.1</v>
      </c>
      <c r="AQ5">
        <f>VLOOKUP($C$5,'Vaue Added-2012 dollars'!$A$1:$BI$54,MATCH('Energy use Prediction'!AQ$2,'Vaue Added-2012 dollars'!$A$1:$BI$1,0),FALSE)*$E$5</f>
        <v>0.1</v>
      </c>
      <c r="AR5">
        <f>VLOOKUP($C$5,'Vaue Added-2012 dollars'!$A$1:$BI$54,MATCH('Energy use Prediction'!AR$2,'Vaue Added-2012 dollars'!$A$1:$BI$1,0),FALSE)*$E$5</f>
        <v>0.1</v>
      </c>
      <c r="AS5">
        <f>VLOOKUP($C$5,'Vaue Added-2012 dollars'!$A$1:$BI$54,MATCH('Energy use Prediction'!AS$2,'Vaue Added-2012 dollars'!$A$1:$BI$1,0),FALSE)*$E$5</f>
        <v>0.1</v>
      </c>
      <c r="AT5">
        <f>VLOOKUP($C$5,'Vaue Added-2012 dollars'!$A$1:$BI$54,MATCH('Energy use Prediction'!AT$2,'Vaue Added-2012 dollars'!$A$1:$BI$1,0),FALSE)*$E$5</f>
        <v>0.1</v>
      </c>
      <c r="AU5">
        <f>VLOOKUP($C$5,'Vaue Added-2012 dollars'!$A$1:$BI$54,MATCH('Energy use Prediction'!AU$2,'Vaue Added-2012 dollars'!$A$1:$BI$1,0),FALSE)*$E$5</f>
        <v>0.1</v>
      </c>
    </row>
    <row r="6" spans="1:47">
      <c r="A6" s="32" t="str">
        <f>VLOOKUP($B6,'Sector matching'!$B$1:$C$43,2,0)</f>
        <v>oil and gas extraction 06</v>
      </c>
      <c r="B6" s="437" t="s">
        <v>119</v>
      </c>
      <c r="C6" s="439" t="s">
        <v>647</v>
      </c>
      <c r="E6" s="430">
        <v>1</v>
      </c>
      <c r="F6">
        <f>VLOOKUP($C$6,'Vaue Added-2012 dollars'!$A$1:$BI$54,MATCH('Energy use Prediction'!F$2,'Vaue Added-2012 dollars'!$A$1:$BI$1,0),FALSE)*$E$6</f>
        <v>1.5113843502954085</v>
      </c>
      <c r="G6">
        <f>VLOOKUP($C$6,'Vaue Added-2012 dollars'!$A$1:$BI$54,MATCH('Energy use Prediction'!G$2,'Vaue Added-2012 dollars'!$A$1:$BI$1,0),FALSE)*$E$6</f>
        <v>1.4821967147614421</v>
      </c>
      <c r="H6">
        <f>VLOOKUP($C$6,'Vaue Added-2012 dollars'!$A$1:$BI$54,MATCH('Energy use Prediction'!H$2,'Vaue Added-2012 dollars'!$A$1:$BI$1,0),FALSE)*$E$6</f>
        <v>1.2668833175627952</v>
      </c>
      <c r="I6">
        <f>VLOOKUP($C$6,'Vaue Added-2012 dollars'!$A$1:$BI$54,MATCH('Energy use Prediction'!I$2,'Vaue Added-2012 dollars'!$A$1:$BI$1,0),FALSE)*$E$6</f>
        <v>1.3146212504470169</v>
      </c>
      <c r="J6">
        <f>VLOOKUP($C$6,'Vaue Added-2012 dollars'!$A$1:$BI$54,MATCH('Energy use Prediction'!J$2,'Vaue Added-2012 dollars'!$A$1:$BI$1,0),FALSE)*$E$6</f>
        <v>1.3584070283323746</v>
      </c>
      <c r="K6">
        <f>VLOOKUP($C$6,'Vaue Added-2012 dollars'!$A$1:$BI$54,MATCH('Energy use Prediction'!K$2,'Vaue Added-2012 dollars'!$A$1:$BI$1,0),FALSE)*$E$6</f>
        <v>1.3992645386870739</v>
      </c>
      <c r="L6">
        <f>VLOOKUP($C$6,'Vaue Added-2012 dollars'!$A$1:$BI$54,MATCH('Energy use Prediction'!L$2,'Vaue Added-2012 dollars'!$A$1:$BI$1,0),FALSE)*$E$6</f>
        <v>1.4374412340102147</v>
      </c>
      <c r="M6">
        <f>VLOOKUP($C$6,'Vaue Added-2012 dollars'!$A$1:$BI$54,MATCH('Energy use Prediction'!M$2,'Vaue Added-2012 dollars'!$A$1:$BI$1,0),FALSE)*$E$6</f>
        <v>1.4731635376789167</v>
      </c>
      <c r="N6">
        <f>VLOOKUP($C$6,'Vaue Added-2012 dollars'!$A$1:$BI$54,MATCH('Energy use Prediction'!N$2,'Vaue Added-2012 dollars'!$A$1:$BI$1,0),FALSE)*$E$6</f>
        <v>1.5066379222131101</v>
      </c>
      <c r="O6">
        <f>VLOOKUP($C$6,'Vaue Added-2012 dollars'!$A$1:$BI$54,MATCH('Energy use Prediction'!O$2,'Vaue Added-2012 dollars'!$A$1:$BI$1,0),FALSE)*$E$6</f>
        <v>1.5380521807715795</v>
      </c>
      <c r="P6">
        <f>VLOOKUP($C$6,'Vaue Added-2012 dollars'!$A$1:$BI$54,MATCH('Energy use Prediction'!P$2,'Vaue Added-2012 dollars'!$A$1:$BI$1,0),FALSE)*$E$6</f>
        <v>1.5675767936726621</v>
      </c>
      <c r="Q6">
        <f>VLOOKUP($C$6,'Vaue Added-2012 dollars'!$A$1:$BI$54,MATCH('Energy use Prediction'!Q$2,'Vaue Added-2012 dollars'!$A$1:$BI$1,0),FALSE)*$E$6</f>
        <v>1.595366320407849</v>
      </c>
      <c r="R6">
        <f>VLOOKUP($C$6,'Vaue Added-2012 dollars'!$A$1:$BI$54,MATCH('Energy use Prediction'!R$2,'Vaue Added-2012 dollars'!$A$1:$BI$1,0),FALSE)*$E$6</f>
        <v>1.6215607692970877</v>
      </c>
      <c r="S6">
        <f>VLOOKUP($C$6,'Vaue Added-2012 dollars'!$A$1:$BI$54,MATCH('Energy use Prediction'!S$2,'Vaue Added-2012 dollars'!$A$1:$BI$1,0),FALSE)*$E$6</f>
        <v>1.6462869131144848</v>
      </c>
      <c r="T6">
        <f>VLOOKUP($C$6,'Vaue Added-2012 dollars'!$A$1:$BI$54,MATCH('Energy use Prediction'!T$2,'Vaue Added-2012 dollars'!$A$1:$BI$1,0),FALSE)*$E$6</f>
        <v>1.6696595309262927</v>
      </c>
      <c r="U6">
        <f>VLOOKUP($C$6,'Vaue Added-2012 dollars'!$A$1:$BI$54,MATCH('Energy use Prediction'!U$2,'Vaue Added-2012 dollars'!$A$1:$BI$1,0),FALSE)*$E$6</f>
        <v>1.6917825650182596</v>
      </c>
      <c r="V6">
        <f>VLOOKUP($C$6,'Vaue Added-2012 dollars'!$A$1:$BI$54,MATCH('Energy use Prediction'!V$2,'Vaue Added-2012 dollars'!$A$1:$BI$1,0),FALSE)*$E$6</f>
        <v>1.712750187942073</v>
      </c>
      <c r="W6">
        <f>VLOOKUP($C$6,'Vaue Added-2012 dollars'!$A$1:$BI$54,MATCH('Energy use Prediction'!W$2,'Vaue Added-2012 dollars'!$A$1:$BI$1,0),FALSE)*$E$6</f>
        <v>1.7326477789911059</v>
      </c>
      <c r="X6">
        <f>VLOOKUP($C$6,'Vaue Added-2012 dollars'!$A$1:$BI$54,MATCH('Energy use Prediction'!X$2,'Vaue Added-2012 dollars'!$A$1:$BI$1,0),FALSE)*$E$6</f>
        <v>1.7515528123089601</v>
      </c>
      <c r="Y6">
        <f>VLOOKUP($C$6,'Vaue Added-2012 dollars'!$A$1:$BI$54,MATCH('Energy use Prediction'!Y$2,'Vaue Added-2012 dollars'!$A$1:$BI$1,0),FALSE)*$E$6</f>
        <v>1.7695356607049506</v>
      </c>
      <c r="Z6">
        <f>VLOOKUP($C$6,'Vaue Added-2012 dollars'!$A$1:$BI$54,MATCH('Energy use Prediction'!Z$2,'Vaue Added-2012 dollars'!$A$1:$BI$1,0),FALSE)*$E$6</f>
        <v>1.7866603203779408</v>
      </c>
      <c r="AA6">
        <f>VLOOKUP($C$6,'Vaue Added-2012 dollars'!$A$1:$BI$54,MATCH('Energy use Prediction'!AA$2,'Vaue Added-2012 dollars'!$A$1:$BI$1,0),FALSE)*$E$6</f>
        <v>1.8029850623477495</v>
      </c>
      <c r="AB6">
        <f>VLOOKUP($C$6,'Vaue Added-2012 dollars'!$A$1:$BI$54,MATCH('Energy use Prediction'!AB$2,'Vaue Added-2012 dollars'!$A$1:$BI$1,0),FALSE)*$E$6</f>
        <v>1.8185630166172593</v>
      </c>
      <c r="AC6">
        <f>VLOOKUP($C$6,'Vaue Added-2012 dollars'!$A$1:$BI$54,MATCH('Energy use Prediction'!AC$2,'Vaue Added-2012 dollars'!$A$1:$BI$1,0),FALSE)*$E$6</f>
        <v>1.8334426950549969</v>
      </c>
      <c r="AD6">
        <f>VLOOKUP($C$6,'Vaue Added-2012 dollars'!$A$1:$BI$54,MATCH('Energy use Prediction'!AD$2,'Vaue Added-2012 dollars'!$A$1:$BI$1,0),FALSE)*$E$6</f>
        <v>1.8476684587883117</v>
      </c>
      <c r="AE6">
        <f>VLOOKUP($C$6,'Vaue Added-2012 dollars'!$A$1:$BI$54,MATCH('Energy use Prediction'!AE$2,'Vaue Added-2012 dollars'!$A$1:$BI$1,0),FALSE)*$E$6</f>
        <v>1.8612809355870434</v>
      </c>
      <c r="AF6">
        <f>VLOOKUP($C$6,'Vaue Added-2012 dollars'!$A$1:$BI$54,MATCH('Energy use Prediction'!AF$2,'Vaue Added-2012 dollars'!$A$1:$BI$1,0),FALSE)*$E$6</f>
        <v>1.8743173923486527</v>
      </c>
      <c r="AG6">
        <f>VLOOKUP($C$6,'Vaue Added-2012 dollars'!$A$1:$BI$54,MATCH('Energy use Prediction'!AG$2,'Vaue Added-2012 dollars'!$A$1:$BI$1,0),FALSE)*$E$6</f>
        <v>1.8868120673959339</v>
      </c>
      <c r="AH6">
        <f>VLOOKUP($C$6,'Vaue Added-2012 dollars'!$A$1:$BI$54,MATCH('Energy use Prediction'!AH$2,'Vaue Added-2012 dollars'!$A$1:$BI$1,0),FALSE)*$E$6</f>
        <v>1.8987964668905462</v>
      </c>
      <c r="AI6">
        <f>VLOOKUP($C$6,'Vaue Added-2012 dollars'!$A$1:$BI$54,MATCH('Energy use Prediction'!AI$2,'Vaue Added-2012 dollars'!$A$1:$BI$1,0),FALSE)*$E$6</f>
        <v>1.9102996292664338</v>
      </c>
      <c r="AJ6">
        <f>VLOOKUP($C$6,'Vaue Added-2012 dollars'!$A$1:$BI$54,MATCH('Energy use Prediction'!AJ$2,'Vaue Added-2012 dollars'!$A$1:$BI$1,0),FALSE)*$E$6</f>
        <v>1.9213483612047215</v>
      </c>
      <c r="AK6">
        <f>VLOOKUP($C$6,'Vaue Added-2012 dollars'!$A$1:$BI$54,MATCH('Energy use Prediction'!AK$2,'Vaue Added-2012 dollars'!$A$1:$BI$1,0),FALSE)*$E$6</f>
        <v>1.9319674483109381</v>
      </c>
      <c r="AL6">
        <f>VLOOKUP($C$6,'Vaue Added-2012 dollars'!$A$1:$BI$54,MATCH('Energy use Prediction'!AL$2,'Vaue Added-2012 dollars'!$A$1:$BI$1,0),FALSE)*$E$6</f>
        <v>1.9421798433235764</v>
      </c>
      <c r="AM6">
        <f>VLOOKUP($C$6,'Vaue Added-2012 dollars'!$A$1:$BI$54,MATCH('Energy use Prediction'!AM$2,'Vaue Added-2012 dollars'!$A$1:$BI$1,0),FALSE)*$E$6</f>
        <v>1.9520068343762043</v>
      </c>
      <c r="AN6">
        <f>VLOOKUP($C$6,'Vaue Added-2012 dollars'!$A$1:$BI$54,MATCH('Energy use Prediction'!AN$2,'Vaue Added-2012 dollars'!$A$1:$BI$1,0),FALSE)*$E$6</f>
        <v>1.9614681955579758</v>
      </c>
      <c r="AO6">
        <f>VLOOKUP($C$6,'Vaue Added-2012 dollars'!$A$1:$BI$54,MATCH('Energy use Prediction'!AO$2,'Vaue Added-2012 dollars'!$A$1:$BI$1,0),FALSE)*$E$6</f>
        <v>1.9705823217657119</v>
      </c>
      <c r="AP6">
        <f>VLOOKUP($C$6,'Vaue Added-2012 dollars'!$A$1:$BI$54,MATCH('Energy use Prediction'!AP$2,'Vaue Added-2012 dollars'!$A$1:$BI$1,0),FALSE)*$E$6</f>
        <v>1.9793663496150202</v>
      </c>
      <c r="AQ6">
        <f>VLOOKUP($C$6,'Vaue Added-2012 dollars'!$A$1:$BI$54,MATCH('Energy use Prediction'!AQ$2,'Vaue Added-2012 dollars'!$A$1:$BI$1,0),FALSE)*$E$6</f>
        <v>1.9878362659758517</v>
      </c>
      <c r="AR6">
        <f>VLOOKUP($C$6,'Vaue Added-2012 dollars'!$A$1:$BI$54,MATCH('Energy use Prediction'!AR$2,'Vaue Added-2012 dollars'!$A$1:$BI$1,0),FALSE)*$E$6</f>
        <v>1.9960070055177668</v>
      </c>
      <c r="AS6">
        <f>VLOOKUP($C$6,'Vaue Added-2012 dollars'!$A$1:$BI$54,MATCH('Energy use Prediction'!AS$2,'Vaue Added-2012 dollars'!$A$1:$BI$1,0),FALSE)*$E$6</f>
        <v>2.0038925384896897</v>
      </c>
      <c r="AT6">
        <f>VLOOKUP($C$6,'Vaue Added-2012 dollars'!$A$1:$BI$54,MATCH('Energy use Prediction'!AT$2,'Vaue Added-2012 dollars'!$A$1:$BI$1,0),FALSE)*$E$6</f>
        <v>2.0115059498166898</v>
      </c>
      <c r="AU6">
        <f>VLOOKUP($C$6,'Vaue Added-2012 dollars'!$A$1:$BI$54,MATCH('Energy use Prediction'!AU$2,'Vaue Added-2012 dollars'!$A$1:$BI$1,0),FALSE)*$E$6</f>
        <v>2.0188595104707394</v>
      </c>
    </row>
    <row r="7" spans="1:47">
      <c r="A7" s="32" t="str">
        <f>VLOOKUP($B7,'Sector matching'!$B$1:$C$43,2,0)</f>
        <v>other mining and quarrying 07T08</v>
      </c>
      <c r="B7" s="440" t="s">
        <v>121</v>
      </c>
      <c r="C7" s="348" t="s">
        <v>648</v>
      </c>
      <c r="E7" s="430">
        <v>1</v>
      </c>
      <c r="F7">
        <f>VLOOKUP($C$7,'Vaue Added-2012 dollars'!$A$1:$BI$54,MATCH('Energy use Prediction'!F$2,'Vaue Added-2012 dollars'!$A$1:$BI$1,0),FALSE)*$E$7</f>
        <v>0.1</v>
      </c>
      <c r="G7">
        <f>VLOOKUP($C$7,'Vaue Added-2012 dollars'!$A$1:$BI$54,MATCH('Energy use Prediction'!G$2,'Vaue Added-2012 dollars'!$A$1:$BI$1,0),FALSE)*$E$7</f>
        <v>0.1</v>
      </c>
      <c r="H7">
        <f>VLOOKUP($C$7,'Vaue Added-2012 dollars'!$A$1:$BI$54,MATCH('Energy use Prediction'!H$2,'Vaue Added-2012 dollars'!$A$1:$BI$1,0),FALSE)*$E$7</f>
        <v>0.1</v>
      </c>
      <c r="I7">
        <f>VLOOKUP($C$7,'Vaue Added-2012 dollars'!$A$1:$BI$54,MATCH('Energy use Prediction'!I$2,'Vaue Added-2012 dollars'!$A$1:$BI$1,0),FALSE)*$E$7</f>
        <v>0.1</v>
      </c>
      <c r="J7">
        <f>VLOOKUP($C$7,'Vaue Added-2012 dollars'!$A$1:$BI$54,MATCH('Energy use Prediction'!J$2,'Vaue Added-2012 dollars'!$A$1:$BI$1,0),FALSE)*$E$7</f>
        <v>0.1</v>
      </c>
      <c r="K7">
        <f>VLOOKUP($C$7,'Vaue Added-2012 dollars'!$A$1:$BI$54,MATCH('Energy use Prediction'!K$2,'Vaue Added-2012 dollars'!$A$1:$BI$1,0),FALSE)*$E$7</f>
        <v>0.1</v>
      </c>
      <c r="L7">
        <f>VLOOKUP($C$7,'Vaue Added-2012 dollars'!$A$1:$BI$54,MATCH('Energy use Prediction'!L$2,'Vaue Added-2012 dollars'!$A$1:$BI$1,0),FALSE)*$E$7</f>
        <v>0.1</v>
      </c>
      <c r="M7">
        <f>VLOOKUP($C$7,'Vaue Added-2012 dollars'!$A$1:$BI$54,MATCH('Energy use Prediction'!M$2,'Vaue Added-2012 dollars'!$A$1:$BI$1,0),FALSE)*$E$7</f>
        <v>0.1</v>
      </c>
      <c r="N7">
        <f>VLOOKUP($C$7,'Vaue Added-2012 dollars'!$A$1:$BI$54,MATCH('Energy use Prediction'!N$2,'Vaue Added-2012 dollars'!$A$1:$BI$1,0),FALSE)*$E$7</f>
        <v>0.1</v>
      </c>
      <c r="O7">
        <f>VLOOKUP($C$7,'Vaue Added-2012 dollars'!$A$1:$BI$54,MATCH('Energy use Prediction'!O$2,'Vaue Added-2012 dollars'!$A$1:$BI$1,0),FALSE)*$E$7</f>
        <v>0.1</v>
      </c>
      <c r="P7">
        <f>VLOOKUP($C$7,'Vaue Added-2012 dollars'!$A$1:$BI$54,MATCH('Energy use Prediction'!P$2,'Vaue Added-2012 dollars'!$A$1:$BI$1,0),FALSE)*$E$7</f>
        <v>0.1</v>
      </c>
      <c r="Q7">
        <f>VLOOKUP($C$7,'Vaue Added-2012 dollars'!$A$1:$BI$54,MATCH('Energy use Prediction'!Q$2,'Vaue Added-2012 dollars'!$A$1:$BI$1,0),FALSE)*$E$7</f>
        <v>0.1</v>
      </c>
      <c r="R7">
        <f>VLOOKUP($C$7,'Vaue Added-2012 dollars'!$A$1:$BI$54,MATCH('Energy use Prediction'!R$2,'Vaue Added-2012 dollars'!$A$1:$BI$1,0),FALSE)*$E$7</f>
        <v>0.1</v>
      </c>
      <c r="S7">
        <f>VLOOKUP($C$7,'Vaue Added-2012 dollars'!$A$1:$BI$54,MATCH('Energy use Prediction'!S$2,'Vaue Added-2012 dollars'!$A$1:$BI$1,0),FALSE)*$E$7</f>
        <v>0.1</v>
      </c>
      <c r="T7">
        <f>VLOOKUP($C$7,'Vaue Added-2012 dollars'!$A$1:$BI$54,MATCH('Energy use Prediction'!T$2,'Vaue Added-2012 dollars'!$A$1:$BI$1,0),FALSE)*$E$7</f>
        <v>0.1</v>
      </c>
      <c r="U7">
        <f>VLOOKUP($C$7,'Vaue Added-2012 dollars'!$A$1:$BI$54,MATCH('Energy use Prediction'!U$2,'Vaue Added-2012 dollars'!$A$1:$BI$1,0),FALSE)*$E$7</f>
        <v>0.1</v>
      </c>
      <c r="V7">
        <f>VLOOKUP($C$7,'Vaue Added-2012 dollars'!$A$1:$BI$54,MATCH('Energy use Prediction'!V$2,'Vaue Added-2012 dollars'!$A$1:$BI$1,0),FALSE)*$E$7</f>
        <v>0.1</v>
      </c>
      <c r="W7">
        <f>VLOOKUP($C$7,'Vaue Added-2012 dollars'!$A$1:$BI$54,MATCH('Energy use Prediction'!W$2,'Vaue Added-2012 dollars'!$A$1:$BI$1,0),FALSE)*$E$7</f>
        <v>0.1</v>
      </c>
      <c r="X7">
        <f>VLOOKUP($C$7,'Vaue Added-2012 dollars'!$A$1:$BI$54,MATCH('Energy use Prediction'!X$2,'Vaue Added-2012 dollars'!$A$1:$BI$1,0),FALSE)*$E$7</f>
        <v>0.1</v>
      </c>
      <c r="Y7">
        <f>VLOOKUP($C$7,'Vaue Added-2012 dollars'!$A$1:$BI$54,MATCH('Energy use Prediction'!Y$2,'Vaue Added-2012 dollars'!$A$1:$BI$1,0),FALSE)*$E$7</f>
        <v>0.1</v>
      </c>
      <c r="Z7">
        <f>VLOOKUP($C$7,'Vaue Added-2012 dollars'!$A$1:$BI$54,MATCH('Energy use Prediction'!Z$2,'Vaue Added-2012 dollars'!$A$1:$BI$1,0),FALSE)*$E$7</f>
        <v>0.1</v>
      </c>
      <c r="AA7">
        <f>VLOOKUP($C$7,'Vaue Added-2012 dollars'!$A$1:$BI$54,MATCH('Energy use Prediction'!AA$2,'Vaue Added-2012 dollars'!$A$1:$BI$1,0),FALSE)*$E$7</f>
        <v>0.1</v>
      </c>
      <c r="AB7">
        <f>VLOOKUP($C$7,'Vaue Added-2012 dollars'!$A$1:$BI$54,MATCH('Energy use Prediction'!AB$2,'Vaue Added-2012 dollars'!$A$1:$BI$1,0),FALSE)*$E$7</f>
        <v>0.1</v>
      </c>
      <c r="AC7">
        <f>VLOOKUP($C$7,'Vaue Added-2012 dollars'!$A$1:$BI$54,MATCH('Energy use Prediction'!AC$2,'Vaue Added-2012 dollars'!$A$1:$BI$1,0),FALSE)*$E$7</f>
        <v>0.1</v>
      </c>
      <c r="AD7">
        <f>VLOOKUP($C$7,'Vaue Added-2012 dollars'!$A$1:$BI$54,MATCH('Energy use Prediction'!AD$2,'Vaue Added-2012 dollars'!$A$1:$BI$1,0),FALSE)*$E$7</f>
        <v>0.1</v>
      </c>
      <c r="AE7">
        <f>VLOOKUP($C$7,'Vaue Added-2012 dollars'!$A$1:$BI$54,MATCH('Energy use Prediction'!AE$2,'Vaue Added-2012 dollars'!$A$1:$BI$1,0),FALSE)*$E$7</f>
        <v>0.1</v>
      </c>
      <c r="AF7">
        <f>VLOOKUP($C$7,'Vaue Added-2012 dollars'!$A$1:$BI$54,MATCH('Energy use Prediction'!AF$2,'Vaue Added-2012 dollars'!$A$1:$BI$1,0),FALSE)*$E$7</f>
        <v>0.1</v>
      </c>
      <c r="AG7">
        <f>VLOOKUP($C$7,'Vaue Added-2012 dollars'!$A$1:$BI$54,MATCH('Energy use Prediction'!AG$2,'Vaue Added-2012 dollars'!$A$1:$BI$1,0),FALSE)*$E$7</f>
        <v>0.1</v>
      </c>
      <c r="AH7">
        <f>VLOOKUP($C$7,'Vaue Added-2012 dollars'!$A$1:$BI$54,MATCH('Energy use Prediction'!AH$2,'Vaue Added-2012 dollars'!$A$1:$BI$1,0),FALSE)*$E$7</f>
        <v>0.1</v>
      </c>
      <c r="AI7">
        <f>VLOOKUP($C$7,'Vaue Added-2012 dollars'!$A$1:$BI$54,MATCH('Energy use Prediction'!AI$2,'Vaue Added-2012 dollars'!$A$1:$BI$1,0),FALSE)*$E$7</f>
        <v>0.1</v>
      </c>
      <c r="AJ7">
        <f>VLOOKUP($C$7,'Vaue Added-2012 dollars'!$A$1:$BI$54,MATCH('Energy use Prediction'!AJ$2,'Vaue Added-2012 dollars'!$A$1:$BI$1,0),FALSE)*$E$7</f>
        <v>0.1</v>
      </c>
      <c r="AK7">
        <f>VLOOKUP($C$7,'Vaue Added-2012 dollars'!$A$1:$BI$54,MATCH('Energy use Prediction'!AK$2,'Vaue Added-2012 dollars'!$A$1:$BI$1,0),FALSE)*$E$7</f>
        <v>0.1</v>
      </c>
      <c r="AL7">
        <f>VLOOKUP($C$7,'Vaue Added-2012 dollars'!$A$1:$BI$54,MATCH('Energy use Prediction'!AL$2,'Vaue Added-2012 dollars'!$A$1:$BI$1,0),FALSE)*$E$7</f>
        <v>0.1</v>
      </c>
      <c r="AM7">
        <f>VLOOKUP($C$7,'Vaue Added-2012 dollars'!$A$1:$BI$54,MATCH('Energy use Prediction'!AM$2,'Vaue Added-2012 dollars'!$A$1:$BI$1,0),FALSE)*$E$7</f>
        <v>0.1</v>
      </c>
      <c r="AN7">
        <f>VLOOKUP($C$7,'Vaue Added-2012 dollars'!$A$1:$BI$54,MATCH('Energy use Prediction'!AN$2,'Vaue Added-2012 dollars'!$A$1:$BI$1,0),FALSE)*$E$7</f>
        <v>0.1</v>
      </c>
      <c r="AO7">
        <f>VLOOKUP($C$7,'Vaue Added-2012 dollars'!$A$1:$BI$54,MATCH('Energy use Prediction'!AO$2,'Vaue Added-2012 dollars'!$A$1:$BI$1,0),FALSE)*$E$7</f>
        <v>0.1</v>
      </c>
      <c r="AP7">
        <f>VLOOKUP($C$7,'Vaue Added-2012 dollars'!$A$1:$BI$54,MATCH('Energy use Prediction'!AP$2,'Vaue Added-2012 dollars'!$A$1:$BI$1,0),FALSE)*$E$7</f>
        <v>0.1</v>
      </c>
      <c r="AQ7">
        <f>VLOOKUP($C$7,'Vaue Added-2012 dollars'!$A$1:$BI$54,MATCH('Energy use Prediction'!AQ$2,'Vaue Added-2012 dollars'!$A$1:$BI$1,0),FALSE)*$E$7</f>
        <v>0.1</v>
      </c>
      <c r="AR7">
        <f>VLOOKUP($C$7,'Vaue Added-2012 dollars'!$A$1:$BI$54,MATCH('Energy use Prediction'!AR$2,'Vaue Added-2012 dollars'!$A$1:$BI$1,0),FALSE)*$E$7</f>
        <v>0.1</v>
      </c>
      <c r="AS7">
        <f>VLOOKUP($C$7,'Vaue Added-2012 dollars'!$A$1:$BI$54,MATCH('Energy use Prediction'!AS$2,'Vaue Added-2012 dollars'!$A$1:$BI$1,0),FALSE)*$E$7</f>
        <v>0.1</v>
      </c>
      <c r="AT7">
        <f>VLOOKUP($C$7,'Vaue Added-2012 dollars'!$A$1:$BI$54,MATCH('Energy use Prediction'!AT$2,'Vaue Added-2012 dollars'!$A$1:$BI$1,0),FALSE)*$E$7</f>
        <v>0.1</v>
      </c>
      <c r="AU7">
        <f>VLOOKUP($C$7,'Vaue Added-2012 dollars'!$A$1:$BI$54,MATCH('Energy use Prediction'!AU$2,'Vaue Added-2012 dollars'!$A$1:$BI$1,0),FALSE)*$E$7</f>
        <v>0.1</v>
      </c>
    </row>
    <row r="8" spans="1:47">
      <c r="A8" s="32" t="str">
        <f>VLOOKUP($B8,'Sector matching'!$B$1:$C$43,2,0)</f>
        <v>other mining and quarrying 07T08</v>
      </c>
      <c r="B8" s="440" t="s">
        <v>123</v>
      </c>
      <c r="C8" s="348" t="s">
        <v>648</v>
      </c>
      <c r="E8" s="430">
        <v>1</v>
      </c>
      <c r="F8">
        <f>VLOOKUP($C$8,'Vaue Added-2012 dollars'!$A$1:$BI$54,MATCH('Energy use Prediction'!F$2,'Vaue Added-2012 dollars'!$A$1:$BI$1,0),FALSE)*$E$8</f>
        <v>0.1</v>
      </c>
      <c r="G8">
        <f>VLOOKUP($C$8,'Vaue Added-2012 dollars'!$A$1:$BI$54,MATCH('Energy use Prediction'!G$2,'Vaue Added-2012 dollars'!$A$1:$BI$1,0),FALSE)*$E$8</f>
        <v>0.1</v>
      </c>
      <c r="H8">
        <f>VLOOKUP($C$8,'Vaue Added-2012 dollars'!$A$1:$BI$54,MATCH('Energy use Prediction'!H$2,'Vaue Added-2012 dollars'!$A$1:$BI$1,0),FALSE)*$E$8</f>
        <v>0.1</v>
      </c>
      <c r="I8">
        <f>VLOOKUP($C$8,'Vaue Added-2012 dollars'!$A$1:$BI$54,MATCH('Energy use Prediction'!I$2,'Vaue Added-2012 dollars'!$A$1:$BI$1,0),FALSE)*$E$8</f>
        <v>0.1</v>
      </c>
      <c r="J8">
        <f>VLOOKUP($C$8,'Vaue Added-2012 dollars'!$A$1:$BI$54,MATCH('Energy use Prediction'!J$2,'Vaue Added-2012 dollars'!$A$1:$BI$1,0),FALSE)*$E$8</f>
        <v>0.1</v>
      </c>
      <c r="K8">
        <f>VLOOKUP($C$8,'Vaue Added-2012 dollars'!$A$1:$BI$54,MATCH('Energy use Prediction'!K$2,'Vaue Added-2012 dollars'!$A$1:$BI$1,0),FALSE)*$E$8</f>
        <v>0.1</v>
      </c>
      <c r="L8">
        <f>VLOOKUP($C$8,'Vaue Added-2012 dollars'!$A$1:$BI$54,MATCH('Energy use Prediction'!L$2,'Vaue Added-2012 dollars'!$A$1:$BI$1,0),FALSE)*$E$8</f>
        <v>0.1</v>
      </c>
      <c r="M8">
        <f>VLOOKUP($C$8,'Vaue Added-2012 dollars'!$A$1:$BI$54,MATCH('Energy use Prediction'!M$2,'Vaue Added-2012 dollars'!$A$1:$BI$1,0),FALSE)*$E$8</f>
        <v>0.1</v>
      </c>
      <c r="N8">
        <f>VLOOKUP($C$8,'Vaue Added-2012 dollars'!$A$1:$BI$54,MATCH('Energy use Prediction'!N$2,'Vaue Added-2012 dollars'!$A$1:$BI$1,0),FALSE)*$E$8</f>
        <v>0.1</v>
      </c>
      <c r="O8">
        <f>VLOOKUP($C$8,'Vaue Added-2012 dollars'!$A$1:$BI$54,MATCH('Energy use Prediction'!O$2,'Vaue Added-2012 dollars'!$A$1:$BI$1,0),FALSE)*$E$8</f>
        <v>0.1</v>
      </c>
      <c r="P8">
        <f>VLOOKUP($C$8,'Vaue Added-2012 dollars'!$A$1:$BI$54,MATCH('Energy use Prediction'!P$2,'Vaue Added-2012 dollars'!$A$1:$BI$1,0),FALSE)*$E$8</f>
        <v>0.1</v>
      </c>
      <c r="Q8">
        <f>VLOOKUP($C$8,'Vaue Added-2012 dollars'!$A$1:$BI$54,MATCH('Energy use Prediction'!Q$2,'Vaue Added-2012 dollars'!$A$1:$BI$1,0),FALSE)*$E$8</f>
        <v>0.1</v>
      </c>
      <c r="R8">
        <f>VLOOKUP($C$8,'Vaue Added-2012 dollars'!$A$1:$BI$54,MATCH('Energy use Prediction'!R$2,'Vaue Added-2012 dollars'!$A$1:$BI$1,0),FALSE)*$E$8</f>
        <v>0.1</v>
      </c>
      <c r="S8">
        <f>VLOOKUP($C$8,'Vaue Added-2012 dollars'!$A$1:$BI$54,MATCH('Energy use Prediction'!S$2,'Vaue Added-2012 dollars'!$A$1:$BI$1,0),FALSE)*$E$8</f>
        <v>0.1</v>
      </c>
      <c r="T8">
        <f>VLOOKUP($C$8,'Vaue Added-2012 dollars'!$A$1:$BI$54,MATCH('Energy use Prediction'!T$2,'Vaue Added-2012 dollars'!$A$1:$BI$1,0),FALSE)*$E$8</f>
        <v>0.1</v>
      </c>
      <c r="U8">
        <f>VLOOKUP($C$8,'Vaue Added-2012 dollars'!$A$1:$BI$54,MATCH('Energy use Prediction'!U$2,'Vaue Added-2012 dollars'!$A$1:$BI$1,0),FALSE)*$E$8</f>
        <v>0.1</v>
      </c>
      <c r="V8">
        <f>VLOOKUP($C$8,'Vaue Added-2012 dollars'!$A$1:$BI$54,MATCH('Energy use Prediction'!V$2,'Vaue Added-2012 dollars'!$A$1:$BI$1,0),FALSE)*$E$8</f>
        <v>0.1</v>
      </c>
      <c r="W8">
        <f>VLOOKUP($C$8,'Vaue Added-2012 dollars'!$A$1:$BI$54,MATCH('Energy use Prediction'!W$2,'Vaue Added-2012 dollars'!$A$1:$BI$1,0),FALSE)*$E$8</f>
        <v>0.1</v>
      </c>
      <c r="X8">
        <f>VLOOKUP($C$8,'Vaue Added-2012 dollars'!$A$1:$BI$54,MATCH('Energy use Prediction'!X$2,'Vaue Added-2012 dollars'!$A$1:$BI$1,0),FALSE)*$E$8</f>
        <v>0.1</v>
      </c>
      <c r="Y8">
        <f>VLOOKUP($C$8,'Vaue Added-2012 dollars'!$A$1:$BI$54,MATCH('Energy use Prediction'!Y$2,'Vaue Added-2012 dollars'!$A$1:$BI$1,0),FALSE)*$E$8</f>
        <v>0.1</v>
      </c>
      <c r="Z8">
        <f>VLOOKUP($C$8,'Vaue Added-2012 dollars'!$A$1:$BI$54,MATCH('Energy use Prediction'!Z$2,'Vaue Added-2012 dollars'!$A$1:$BI$1,0),FALSE)*$E$8</f>
        <v>0.1</v>
      </c>
      <c r="AA8">
        <f>VLOOKUP($C$8,'Vaue Added-2012 dollars'!$A$1:$BI$54,MATCH('Energy use Prediction'!AA$2,'Vaue Added-2012 dollars'!$A$1:$BI$1,0),FALSE)*$E$8</f>
        <v>0.1</v>
      </c>
      <c r="AB8">
        <f>VLOOKUP($C$8,'Vaue Added-2012 dollars'!$A$1:$BI$54,MATCH('Energy use Prediction'!AB$2,'Vaue Added-2012 dollars'!$A$1:$BI$1,0),FALSE)*$E$8</f>
        <v>0.1</v>
      </c>
      <c r="AC8">
        <f>VLOOKUP($C$8,'Vaue Added-2012 dollars'!$A$1:$BI$54,MATCH('Energy use Prediction'!AC$2,'Vaue Added-2012 dollars'!$A$1:$BI$1,0),FALSE)*$E$8</f>
        <v>0.1</v>
      </c>
      <c r="AD8">
        <f>VLOOKUP($C$8,'Vaue Added-2012 dollars'!$A$1:$BI$54,MATCH('Energy use Prediction'!AD$2,'Vaue Added-2012 dollars'!$A$1:$BI$1,0),FALSE)*$E$8</f>
        <v>0.1</v>
      </c>
      <c r="AE8">
        <f>VLOOKUP($C$8,'Vaue Added-2012 dollars'!$A$1:$BI$54,MATCH('Energy use Prediction'!AE$2,'Vaue Added-2012 dollars'!$A$1:$BI$1,0),FALSE)*$E$8</f>
        <v>0.1</v>
      </c>
      <c r="AF8">
        <f>VLOOKUP($C$8,'Vaue Added-2012 dollars'!$A$1:$BI$54,MATCH('Energy use Prediction'!AF$2,'Vaue Added-2012 dollars'!$A$1:$BI$1,0),FALSE)*$E$8</f>
        <v>0.1</v>
      </c>
      <c r="AG8">
        <f>VLOOKUP($C$8,'Vaue Added-2012 dollars'!$A$1:$BI$54,MATCH('Energy use Prediction'!AG$2,'Vaue Added-2012 dollars'!$A$1:$BI$1,0),FALSE)*$E$8</f>
        <v>0.1</v>
      </c>
      <c r="AH8">
        <f>VLOOKUP($C$8,'Vaue Added-2012 dollars'!$A$1:$BI$54,MATCH('Energy use Prediction'!AH$2,'Vaue Added-2012 dollars'!$A$1:$BI$1,0),FALSE)*$E$8</f>
        <v>0.1</v>
      </c>
      <c r="AI8">
        <f>VLOOKUP($C$8,'Vaue Added-2012 dollars'!$A$1:$BI$54,MATCH('Energy use Prediction'!AI$2,'Vaue Added-2012 dollars'!$A$1:$BI$1,0),FALSE)*$E$8</f>
        <v>0.1</v>
      </c>
      <c r="AJ8">
        <f>VLOOKUP($C$8,'Vaue Added-2012 dollars'!$A$1:$BI$54,MATCH('Energy use Prediction'!AJ$2,'Vaue Added-2012 dollars'!$A$1:$BI$1,0),FALSE)*$E$8</f>
        <v>0.1</v>
      </c>
      <c r="AK8">
        <f>VLOOKUP($C$8,'Vaue Added-2012 dollars'!$A$1:$BI$54,MATCH('Energy use Prediction'!AK$2,'Vaue Added-2012 dollars'!$A$1:$BI$1,0),FALSE)*$E$8</f>
        <v>0.1</v>
      </c>
      <c r="AL8">
        <f>VLOOKUP($C$8,'Vaue Added-2012 dollars'!$A$1:$BI$54,MATCH('Energy use Prediction'!AL$2,'Vaue Added-2012 dollars'!$A$1:$BI$1,0),FALSE)*$E$8</f>
        <v>0.1</v>
      </c>
      <c r="AM8">
        <f>VLOOKUP($C$8,'Vaue Added-2012 dollars'!$A$1:$BI$54,MATCH('Energy use Prediction'!AM$2,'Vaue Added-2012 dollars'!$A$1:$BI$1,0),FALSE)*$E$8</f>
        <v>0.1</v>
      </c>
      <c r="AN8">
        <f>VLOOKUP($C$8,'Vaue Added-2012 dollars'!$A$1:$BI$54,MATCH('Energy use Prediction'!AN$2,'Vaue Added-2012 dollars'!$A$1:$BI$1,0),FALSE)*$E$8</f>
        <v>0.1</v>
      </c>
      <c r="AO8">
        <f>VLOOKUP($C$8,'Vaue Added-2012 dollars'!$A$1:$BI$54,MATCH('Energy use Prediction'!AO$2,'Vaue Added-2012 dollars'!$A$1:$BI$1,0),FALSE)*$E$8</f>
        <v>0.1</v>
      </c>
      <c r="AP8">
        <f>VLOOKUP($C$8,'Vaue Added-2012 dollars'!$A$1:$BI$54,MATCH('Energy use Prediction'!AP$2,'Vaue Added-2012 dollars'!$A$1:$BI$1,0),FALSE)*$E$8</f>
        <v>0.1</v>
      </c>
      <c r="AQ8">
        <f>VLOOKUP($C$8,'Vaue Added-2012 dollars'!$A$1:$BI$54,MATCH('Energy use Prediction'!AQ$2,'Vaue Added-2012 dollars'!$A$1:$BI$1,0),FALSE)*$E$8</f>
        <v>0.1</v>
      </c>
      <c r="AR8">
        <f>VLOOKUP($C$8,'Vaue Added-2012 dollars'!$A$1:$BI$54,MATCH('Energy use Prediction'!AR$2,'Vaue Added-2012 dollars'!$A$1:$BI$1,0),FALSE)*$E$8</f>
        <v>0.1</v>
      </c>
      <c r="AS8">
        <f>VLOOKUP($C$8,'Vaue Added-2012 dollars'!$A$1:$BI$54,MATCH('Energy use Prediction'!AS$2,'Vaue Added-2012 dollars'!$A$1:$BI$1,0),FALSE)*$E$8</f>
        <v>0.1</v>
      </c>
      <c r="AT8">
        <f>VLOOKUP($C$8,'Vaue Added-2012 dollars'!$A$1:$BI$54,MATCH('Energy use Prediction'!AT$2,'Vaue Added-2012 dollars'!$A$1:$BI$1,0),FALSE)*$E$8</f>
        <v>0.1</v>
      </c>
      <c r="AU8">
        <f>VLOOKUP($C$8,'Vaue Added-2012 dollars'!$A$1:$BI$54,MATCH('Energy use Prediction'!AU$2,'Vaue Added-2012 dollars'!$A$1:$BI$1,0),FALSE)*$E$8</f>
        <v>0.1</v>
      </c>
    </row>
    <row r="9" spans="1:47">
      <c r="A9" s="32" t="str">
        <f>VLOOKUP($B9,'Sector matching'!$B$1:$C$43,2,0)</f>
        <v>other mining and quarrying 07T08</v>
      </c>
      <c r="B9" s="441" t="s">
        <v>125</v>
      </c>
      <c r="C9" s="348" t="s">
        <v>649</v>
      </c>
      <c r="E9" s="430">
        <v>1</v>
      </c>
      <c r="F9">
        <f>VLOOKUP($C$9,'Vaue Added-2012 dollars'!$A$1:$BI$54,MATCH('Energy use Prediction'!F$2,'Vaue Added-2012 dollars'!$A$1:$BI$1,0),FALSE)*$E$9</f>
        <v>0.1</v>
      </c>
      <c r="G9">
        <f>VLOOKUP($C$9,'Vaue Added-2012 dollars'!$A$1:$BI$54,MATCH('Energy use Prediction'!G$2,'Vaue Added-2012 dollars'!$A$1:$BI$1,0),FALSE)*$E$9</f>
        <v>0.1</v>
      </c>
      <c r="H9">
        <f>VLOOKUP($C$9,'Vaue Added-2012 dollars'!$A$1:$BI$54,MATCH('Energy use Prediction'!H$2,'Vaue Added-2012 dollars'!$A$1:$BI$1,0),FALSE)*$E$9</f>
        <v>0.1</v>
      </c>
      <c r="I9">
        <f>VLOOKUP($C$9,'Vaue Added-2012 dollars'!$A$1:$BI$54,MATCH('Energy use Prediction'!I$2,'Vaue Added-2012 dollars'!$A$1:$BI$1,0),FALSE)*$E$9</f>
        <v>0.1</v>
      </c>
      <c r="J9">
        <f>VLOOKUP($C$9,'Vaue Added-2012 dollars'!$A$1:$BI$54,MATCH('Energy use Prediction'!J$2,'Vaue Added-2012 dollars'!$A$1:$BI$1,0),FALSE)*$E$9</f>
        <v>0.1</v>
      </c>
      <c r="K9">
        <f>VLOOKUP($C$9,'Vaue Added-2012 dollars'!$A$1:$BI$54,MATCH('Energy use Prediction'!K$2,'Vaue Added-2012 dollars'!$A$1:$BI$1,0),FALSE)*$E$9</f>
        <v>0.1</v>
      </c>
      <c r="L9">
        <f>VLOOKUP($C$9,'Vaue Added-2012 dollars'!$A$1:$BI$54,MATCH('Energy use Prediction'!L$2,'Vaue Added-2012 dollars'!$A$1:$BI$1,0),FALSE)*$E$9</f>
        <v>0.1</v>
      </c>
      <c r="M9">
        <f>VLOOKUP($C$9,'Vaue Added-2012 dollars'!$A$1:$BI$54,MATCH('Energy use Prediction'!M$2,'Vaue Added-2012 dollars'!$A$1:$BI$1,0),FALSE)*$E$9</f>
        <v>0.1</v>
      </c>
      <c r="N9">
        <f>VLOOKUP($C$9,'Vaue Added-2012 dollars'!$A$1:$BI$54,MATCH('Energy use Prediction'!N$2,'Vaue Added-2012 dollars'!$A$1:$BI$1,0),FALSE)*$E$9</f>
        <v>0.1</v>
      </c>
      <c r="O9">
        <f>VLOOKUP($C$9,'Vaue Added-2012 dollars'!$A$1:$BI$54,MATCH('Energy use Prediction'!O$2,'Vaue Added-2012 dollars'!$A$1:$BI$1,0),FALSE)*$E$9</f>
        <v>0.1</v>
      </c>
      <c r="P9">
        <f>VLOOKUP($C$9,'Vaue Added-2012 dollars'!$A$1:$BI$54,MATCH('Energy use Prediction'!P$2,'Vaue Added-2012 dollars'!$A$1:$BI$1,0),FALSE)*$E$9</f>
        <v>0.1</v>
      </c>
      <c r="Q9">
        <f>VLOOKUP($C$9,'Vaue Added-2012 dollars'!$A$1:$BI$54,MATCH('Energy use Prediction'!Q$2,'Vaue Added-2012 dollars'!$A$1:$BI$1,0),FALSE)*$E$9</f>
        <v>0.1</v>
      </c>
      <c r="R9">
        <f>VLOOKUP($C$9,'Vaue Added-2012 dollars'!$A$1:$BI$54,MATCH('Energy use Prediction'!R$2,'Vaue Added-2012 dollars'!$A$1:$BI$1,0),FALSE)*$E$9</f>
        <v>0.1</v>
      </c>
      <c r="S9">
        <f>VLOOKUP($C$9,'Vaue Added-2012 dollars'!$A$1:$BI$54,MATCH('Energy use Prediction'!S$2,'Vaue Added-2012 dollars'!$A$1:$BI$1,0),FALSE)*$E$9</f>
        <v>0.1</v>
      </c>
      <c r="T9">
        <f>VLOOKUP($C$9,'Vaue Added-2012 dollars'!$A$1:$BI$54,MATCH('Energy use Prediction'!T$2,'Vaue Added-2012 dollars'!$A$1:$BI$1,0),FALSE)*$E$9</f>
        <v>0.1</v>
      </c>
      <c r="U9">
        <f>VLOOKUP($C$9,'Vaue Added-2012 dollars'!$A$1:$BI$54,MATCH('Energy use Prediction'!U$2,'Vaue Added-2012 dollars'!$A$1:$BI$1,0),FALSE)*$E$9</f>
        <v>0.1</v>
      </c>
      <c r="V9">
        <f>VLOOKUP($C$9,'Vaue Added-2012 dollars'!$A$1:$BI$54,MATCH('Energy use Prediction'!V$2,'Vaue Added-2012 dollars'!$A$1:$BI$1,0),FALSE)*$E$9</f>
        <v>0.1</v>
      </c>
      <c r="W9">
        <f>VLOOKUP($C$9,'Vaue Added-2012 dollars'!$A$1:$BI$54,MATCH('Energy use Prediction'!W$2,'Vaue Added-2012 dollars'!$A$1:$BI$1,0),FALSE)*$E$9</f>
        <v>0.1</v>
      </c>
      <c r="X9">
        <f>VLOOKUP($C$9,'Vaue Added-2012 dollars'!$A$1:$BI$54,MATCH('Energy use Prediction'!X$2,'Vaue Added-2012 dollars'!$A$1:$BI$1,0),FALSE)*$E$9</f>
        <v>0.1</v>
      </c>
      <c r="Y9">
        <f>VLOOKUP($C$9,'Vaue Added-2012 dollars'!$A$1:$BI$54,MATCH('Energy use Prediction'!Y$2,'Vaue Added-2012 dollars'!$A$1:$BI$1,0),FALSE)*$E$9</f>
        <v>0.1</v>
      </c>
      <c r="Z9">
        <f>VLOOKUP($C$9,'Vaue Added-2012 dollars'!$A$1:$BI$54,MATCH('Energy use Prediction'!Z$2,'Vaue Added-2012 dollars'!$A$1:$BI$1,0),FALSE)*$E$9</f>
        <v>0.1</v>
      </c>
      <c r="AA9">
        <f>VLOOKUP($C$9,'Vaue Added-2012 dollars'!$A$1:$BI$54,MATCH('Energy use Prediction'!AA$2,'Vaue Added-2012 dollars'!$A$1:$BI$1,0),FALSE)*$E$9</f>
        <v>0.1</v>
      </c>
      <c r="AB9">
        <f>VLOOKUP($C$9,'Vaue Added-2012 dollars'!$A$1:$BI$54,MATCH('Energy use Prediction'!AB$2,'Vaue Added-2012 dollars'!$A$1:$BI$1,0),FALSE)*$E$9</f>
        <v>0.1</v>
      </c>
      <c r="AC9">
        <f>VLOOKUP($C$9,'Vaue Added-2012 dollars'!$A$1:$BI$54,MATCH('Energy use Prediction'!AC$2,'Vaue Added-2012 dollars'!$A$1:$BI$1,0),FALSE)*$E$9</f>
        <v>0.1</v>
      </c>
      <c r="AD9">
        <f>VLOOKUP($C$9,'Vaue Added-2012 dollars'!$A$1:$BI$54,MATCH('Energy use Prediction'!AD$2,'Vaue Added-2012 dollars'!$A$1:$BI$1,0),FALSE)*$E$9</f>
        <v>0.1</v>
      </c>
      <c r="AE9">
        <f>VLOOKUP($C$9,'Vaue Added-2012 dollars'!$A$1:$BI$54,MATCH('Energy use Prediction'!AE$2,'Vaue Added-2012 dollars'!$A$1:$BI$1,0),FALSE)*$E$9</f>
        <v>0.1</v>
      </c>
      <c r="AF9">
        <f>VLOOKUP($C$9,'Vaue Added-2012 dollars'!$A$1:$BI$54,MATCH('Energy use Prediction'!AF$2,'Vaue Added-2012 dollars'!$A$1:$BI$1,0),FALSE)*$E$9</f>
        <v>0.1</v>
      </c>
      <c r="AG9">
        <f>VLOOKUP($C$9,'Vaue Added-2012 dollars'!$A$1:$BI$54,MATCH('Energy use Prediction'!AG$2,'Vaue Added-2012 dollars'!$A$1:$BI$1,0),FALSE)*$E$9</f>
        <v>0.1</v>
      </c>
      <c r="AH9">
        <f>VLOOKUP($C$9,'Vaue Added-2012 dollars'!$A$1:$BI$54,MATCH('Energy use Prediction'!AH$2,'Vaue Added-2012 dollars'!$A$1:$BI$1,0),FALSE)*$E$9</f>
        <v>0.1</v>
      </c>
      <c r="AI9">
        <f>VLOOKUP($C$9,'Vaue Added-2012 dollars'!$A$1:$BI$54,MATCH('Energy use Prediction'!AI$2,'Vaue Added-2012 dollars'!$A$1:$BI$1,0),FALSE)*$E$9</f>
        <v>0.1</v>
      </c>
      <c r="AJ9">
        <f>VLOOKUP($C$9,'Vaue Added-2012 dollars'!$A$1:$BI$54,MATCH('Energy use Prediction'!AJ$2,'Vaue Added-2012 dollars'!$A$1:$BI$1,0),FALSE)*$E$9</f>
        <v>0.1</v>
      </c>
      <c r="AK9">
        <f>VLOOKUP($C$9,'Vaue Added-2012 dollars'!$A$1:$BI$54,MATCH('Energy use Prediction'!AK$2,'Vaue Added-2012 dollars'!$A$1:$BI$1,0),FALSE)*$E$9</f>
        <v>0.1</v>
      </c>
      <c r="AL9">
        <f>VLOOKUP($C$9,'Vaue Added-2012 dollars'!$A$1:$BI$54,MATCH('Energy use Prediction'!AL$2,'Vaue Added-2012 dollars'!$A$1:$BI$1,0),FALSE)*$E$9</f>
        <v>0.1</v>
      </c>
      <c r="AM9">
        <f>VLOOKUP($C$9,'Vaue Added-2012 dollars'!$A$1:$BI$54,MATCH('Energy use Prediction'!AM$2,'Vaue Added-2012 dollars'!$A$1:$BI$1,0),FALSE)*$E$9</f>
        <v>0.1</v>
      </c>
      <c r="AN9">
        <f>VLOOKUP($C$9,'Vaue Added-2012 dollars'!$A$1:$BI$54,MATCH('Energy use Prediction'!AN$2,'Vaue Added-2012 dollars'!$A$1:$BI$1,0),FALSE)*$E$9</f>
        <v>0.1</v>
      </c>
      <c r="AO9">
        <f>VLOOKUP($C$9,'Vaue Added-2012 dollars'!$A$1:$BI$54,MATCH('Energy use Prediction'!AO$2,'Vaue Added-2012 dollars'!$A$1:$BI$1,0),FALSE)*$E$9</f>
        <v>0.1</v>
      </c>
      <c r="AP9">
        <f>VLOOKUP($C$9,'Vaue Added-2012 dollars'!$A$1:$BI$54,MATCH('Energy use Prediction'!AP$2,'Vaue Added-2012 dollars'!$A$1:$BI$1,0),FALSE)*$E$9</f>
        <v>0.1</v>
      </c>
      <c r="AQ9">
        <f>VLOOKUP($C$9,'Vaue Added-2012 dollars'!$A$1:$BI$54,MATCH('Energy use Prediction'!AQ$2,'Vaue Added-2012 dollars'!$A$1:$BI$1,0),FALSE)*$E$9</f>
        <v>0.1</v>
      </c>
      <c r="AR9">
        <f>VLOOKUP($C$9,'Vaue Added-2012 dollars'!$A$1:$BI$54,MATCH('Energy use Prediction'!AR$2,'Vaue Added-2012 dollars'!$A$1:$BI$1,0),FALSE)*$E$9</f>
        <v>0.1</v>
      </c>
      <c r="AS9">
        <f>VLOOKUP($C$9,'Vaue Added-2012 dollars'!$A$1:$BI$54,MATCH('Energy use Prediction'!AS$2,'Vaue Added-2012 dollars'!$A$1:$BI$1,0),FALSE)*$E$9</f>
        <v>0.1</v>
      </c>
      <c r="AT9">
        <f>VLOOKUP($C$9,'Vaue Added-2012 dollars'!$A$1:$BI$54,MATCH('Energy use Prediction'!AT$2,'Vaue Added-2012 dollars'!$A$1:$BI$1,0),FALSE)*$E$9</f>
        <v>0.1</v>
      </c>
      <c r="AU9">
        <f>VLOOKUP($C$9,'Vaue Added-2012 dollars'!$A$1:$BI$54,MATCH('Energy use Prediction'!AU$2,'Vaue Added-2012 dollars'!$A$1:$BI$1,0),FALSE)*$E$9</f>
        <v>0.1</v>
      </c>
    </row>
    <row r="10" spans="1:47">
      <c r="A10" s="32" t="str">
        <f>VLOOKUP($B10,'Sector matching'!$B$1:$C$43,2,0)</f>
        <v>Mining Support Service Activities 09</v>
      </c>
      <c r="B10" s="441" t="s">
        <v>127</v>
      </c>
      <c r="C10" s="348" t="s">
        <v>649</v>
      </c>
      <c r="E10" s="430">
        <v>1</v>
      </c>
      <c r="F10">
        <f>VLOOKUP($C$10,'Vaue Added-2012 dollars'!$A$1:$BI$54,MATCH('Energy use Prediction'!F$2,'Vaue Added-2012 dollars'!$A$1:$BI$1,0),FALSE)*$E$10</f>
        <v>0.1</v>
      </c>
      <c r="G10">
        <f>VLOOKUP($C$10,'Vaue Added-2012 dollars'!$A$1:$BI$54,MATCH('Energy use Prediction'!G$2,'Vaue Added-2012 dollars'!$A$1:$BI$1,0),FALSE)*$E$10</f>
        <v>0.1</v>
      </c>
      <c r="H10">
        <f>VLOOKUP($C$10,'Vaue Added-2012 dollars'!$A$1:$BI$54,MATCH('Energy use Prediction'!H$2,'Vaue Added-2012 dollars'!$A$1:$BI$1,0),FALSE)*$E$10</f>
        <v>0.1</v>
      </c>
      <c r="I10">
        <f>VLOOKUP($C$10,'Vaue Added-2012 dollars'!$A$1:$BI$54,MATCH('Energy use Prediction'!I$2,'Vaue Added-2012 dollars'!$A$1:$BI$1,0),FALSE)*$E$10</f>
        <v>0.1</v>
      </c>
      <c r="J10">
        <f>VLOOKUP($C$10,'Vaue Added-2012 dollars'!$A$1:$BI$54,MATCH('Energy use Prediction'!J$2,'Vaue Added-2012 dollars'!$A$1:$BI$1,0),FALSE)*$E$10</f>
        <v>0.1</v>
      </c>
      <c r="K10">
        <f>VLOOKUP($C$10,'Vaue Added-2012 dollars'!$A$1:$BI$54,MATCH('Energy use Prediction'!K$2,'Vaue Added-2012 dollars'!$A$1:$BI$1,0),FALSE)*$E$10</f>
        <v>0.1</v>
      </c>
      <c r="L10">
        <f>VLOOKUP($C$10,'Vaue Added-2012 dollars'!$A$1:$BI$54,MATCH('Energy use Prediction'!L$2,'Vaue Added-2012 dollars'!$A$1:$BI$1,0),FALSE)*$E$10</f>
        <v>0.1</v>
      </c>
      <c r="M10">
        <f>VLOOKUP($C$10,'Vaue Added-2012 dollars'!$A$1:$BI$54,MATCH('Energy use Prediction'!M$2,'Vaue Added-2012 dollars'!$A$1:$BI$1,0),FALSE)*$E$10</f>
        <v>0.1</v>
      </c>
      <c r="N10">
        <f>VLOOKUP($C$10,'Vaue Added-2012 dollars'!$A$1:$BI$54,MATCH('Energy use Prediction'!N$2,'Vaue Added-2012 dollars'!$A$1:$BI$1,0),FALSE)*$E$10</f>
        <v>0.1</v>
      </c>
      <c r="O10">
        <f>VLOOKUP($C$10,'Vaue Added-2012 dollars'!$A$1:$BI$54,MATCH('Energy use Prediction'!O$2,'Vaue Added-2012 dollars'!$A$1:$BI$1,0),FALSE)*$E$10</f>
        <v>0.1</v>
      </c>
      <c r="P10">
        <f>VLOOKUP($C$10,'Vaue Added-2012 dollars'!$A$1:$BI$54,MATCH('Energy use Prediction'!P$2,'Vaue Added-2012 dollars'!$A$1:$BI$1,0),FALSE)*$E$10</f>
        <v>0.1</v>
      </c>
      <c r="Q10">
        <f>VLOOKUP($C$10,'Vaue Added-2012 dollars'!$A$1:$BI$54,MATCH('Energy use Prediction'!Q$2,'Vaue Added-2012 dollars'!$A$1:$BI$1,0),FALSE)*$E$10</f>
        <v>0.1</v>
      </c>
      <c r="R10">
        <f>VLOOKUP($C$10,'Vaue Added-2012 dollars'!$A$1:$BI$54,MATCH('Energy use Prediction'!R$2,'Vaue Added-2012 dollars'!$A$1:$BI$1,0),FALSE)*$E$10</f>
        <v>0.1</v>
      </c>
      <c r="S10">
        <f>VLOOKUP($C$10,'Vaue Added-2012 dollars'!$A$1:$BI$54,MATCH('Energy use Prediction'!S$2,'Vaue Added-2012 dollars'!$A$1:$BI$1,0),FALSE)*$E$10</f>
        <v>0.1</v>
      </c>
      <c r="T10">
        <f>VLOOKUP($C$10,'Vaue Added-2012 dollars'!$A$1:$BI$54,MATCH('Energy use Prediction'!T$2,'Vaue Added-2012 dollars'!$A$1:$BI$1,0),FALSE)*$E$10</f>
        <v>0.1</v>
      </c>
      <c r="U10">
        <f>VLOOKUP($C$10,'Vaue Added-2012 dollars'!$A$1:$BI$54,MATCH('Energy use Prediction'!U$2,'Vaue Added-2012 dollars'!$A$1:$BI$1,0),FALSE)*$E$10</f>
        <v>0.1</v>
      </c>
      <c r="V10">
        <f>VLOOKUP($C$10,'Vaue Added-2012 dollars'!$A$1:$BI$54,MATCH('Energy use Prediction'!V$2,'Vaue Added-2012 dollars'!$A$1:$BI$1,0),FALSE)*$E$10</f>
        <v>0.1</v>
      </c>
      <c r="W10">
        <f>VLOOKUP($C$10,'Vaue Added-2012 dollars'!$A$1:$BI$54,MATCH('Energy use Prediction'!W$2,'Vaue Added-2012 dollars'!$A$1:$BI$1,0),FALSE)*$E$10</f>
        <v>0.1</v>
      </c>
      <c r="X10">
        <f>VLOOKUP($C$10,'Vaue Added-2012 dollars'!$A$1:$BI$54,MATCH('Energy use Prediction'!X$2,'Vaue Added-2012 dollars'!$A$1:$BI$1,0),FALSE)*$E$10</f>
        <v>0.1</v>
      </c>
      <c r="Y10">
        <f>VLOOKUP($C$10,'Vaue Added-2012 dollars'!$A$1:$BI$54,MATCH('Energy use Prediction'!Y$2,'Vaue Added-2012 dollars'!$A$1:$BI$1,0),FALSE)*$E$10</f>
        <v>0.1</v>
      </c>
      <c r="Z10">
        <f>VLOOKUP($C$10,'Vaue Added-2012 dollars'!$A$1:$BI$54,MATCH('Energy use Prediction'!Z$2,'Vaue Added-2012 dollars'!$A$1:$BI$1,0),FALSE)*$E$10</f>
        <v>0.1</v>
      </c>
      <c r="AA10">
        <f>VLOOKUP($C$10,'Vaue Added-2012 dollars'!$A$1:$BI$54,MATCH('Energy use Prediction'!AA$2,'Vaue Added-2012 dollars'!$A$1:$BI$1,0),FALSE)*$E$10</f>
        <v>0.1</v>
      </c>
      <c r="AB10">
        <f>VLOOKUP($C$10,'Vaue Added-2012 dollars'!$A$1:$BI$54,MATCH('Energy use Prediction'!AB$2,'Vaue Added-2012 dollars'!$A$1:$BI$1,0),FALSE)*$E$10</f>
        <v>0.1</v>
      </c>
      <c r="AC10">
        <f>VLOOKUP($C$10,'Vaue Added-2012 dollars'!$A$1:$BI$54,MATCH('Energy use Prediction'!AC$2,'Vaue Added-2012 dollars'!$A$1:$BI$1,0),FALSE)*$E$10</f>
        <v>0.1</v>
      </c>
      <c r="AD10">
        <f>VLOOKUP($C$10,'Vaue Added-2012 dollars'!$A$1:$BI$54,MATCH('Energy use Prediction'!AD$2,'Vaue Added-2012 dollars'!$A$1:$BI$1,0),FALSE)*$E$10</f>
        <v>0.1</v>
      </c>
      <c r="AE10">
        <f>VLOOKUP($C$10,'Vaue Added-2012 dollars'!$A$1:$BI$54,MATCH('Energy use Prediction'!AE$2,'Vaue Added-2012 dollars'!$A$1:$BI$1,0),FALSE)*$E$10</f>
        <v>0.1</v>
      </c>
      <c r="AF10">
        <f>VLOOKUP($C$10,'Vaue Added-2012 dollars'!$A$1:$BI$54,MATCH('Energy use Prediction'!AF$2,'Vaue Added-2012 dollars'!$A$1:$BI$1,0),FALSE)*$E$10</f>
        <v>0.1</v>
      </c>
      <c r="AG10">
        <f>VLOOKUP($C$10,'Vaue Added-2012 dollars'!$A$1:$BI$54,MATCH('Energy use Prediction'!AG$2,'Vaue Added-2012 dollars'!$A$1:$BI$1,0),FALSE)*$E$10</f>
        <v>0.1</v>
      </c>
      <c r="AH10">
        <f>VLOOKUP($C$10,'Vaue Added-2012 dollars'!$A$1:$BI$54,MATCH('Energy use Prediction'!AH$2,'Vaue Added-2012 dollars'!$A$1:$BI$1,0),FALSE)*$E$10</f>
        <v>0.1</v>
      </c>
      <c r="AI10">
        <f>VLOOKUP($C$10,'Vaue Added-2012 dollars'!$A$1:$BI$54,MATCH('Energy use Prediction'!AI$2,'Vaue Added-2012 dollars'!$A$1:$BI$1,0),FALSE)*$E$10</f>
        <v>0.1</v>
      </c>
      <c r="AJ10">
        <f>VLOOKUP($C$10,'Vaue Added-2012 dollars'!$A$1:$BI$54,MATCH('Energy use Prediction'!AJ$2,'Vaue Added-2012 dollars'!$A$1:$BI$1,0),FALSE)*$E$10</f>
        <v>0.1</v>
      </c>
      <c r="AK10">
        <f>VLOOKUP($C$10,'Vaue Added-2012 dollars'!$A$1:$BI$54,MATCH('Energy use Prediction'!AK$2,'Vaue Added-2012 dollars'!$A$1:$BI$1,0),FALSE)*$E$10</f>
        <v>0.1</v>
      </c>
      <c r="AL10">
        <f>VLOOKUP($C$10,'Vaue Added-2012 dollars'!$A$1:$BI$54,MATCH('Energy use Prediction'!AL$2,'Vaue Added-2012 dollars'!$A$1:$BI$1,0),FALSE)*$E$10</f>
        <v>0.1</v>
      </c>
      <c r="AM10">
        <f>VLOOKUP($C$10,'Vaue Added-2012 dollars'!$A$1:$BI$54,MATCH('Energy use Prediction'!AM$2,'Vaue Added-2012 dollars'!$A$1:$BI$1,0),FALSE)*$E$10</f>
        <v>0.1</v>
      </c>
      <c r="AN10">
        <f>VLOOKUP($C$10,'Vaue Added-2012 dollars'!$A$1:$BI$54,MATCH('Energy use Prediction'!AN$2,'Vaue Added-2012 dollars'!$A$1:$BI$1,0),FALSE)*$E$10</f>
        <v>0.1</v>
      </c>
      <c r="AO10">
        <f>VLOOKUP($C$10,'Vaue Added-2012 dollars'!$A$1:$BI$54,MATCH('Energy use Prediction'!AO$2,'Vaue Added-2012 dollars'!$A$1:$BI$1,0),FALSE)*$E$10</f>
        <v>0.1</v>
      </c>
      <c r="AP10">
        <f>VLOOKUP($C$10,'Vaue Added-2012 dollars'!$A$1:$BI$54,MATCH('Energy use Prediction'!AP$2,'Vaue Added-2012 dollars'!$A$1:$BI$1,0),FALSE)*$E$10</f>
        <v>0.1</v>
      </c>
      <c r="AQ10">
        <f>VLOOKUP($C$10,'Vaue Added-2012 dollars'!$A$1:$BI$54,MATCH('Energy use Prediction'!AQ$2,'Vaue Added-2012 dollars'!$A$1:$BI$1,0),FALSE)*$E$10</f>
        <v>0.1</v>
      </c>
      <c r="AR10">
        <f>VLOOKUP($C$10,'Vaue Added-2012 dollars'!$A$1:$BI$54,MATCH('Energy use Prediction'!AR$2,'Vaue Added-2012 dollars'!$A$1:$BI$1,0),FALSE)*$E$10</f>
        <v>0.1</v>
      </c>
      <c r="AS10">
        <f>VLOOKUP($C$10,'Vaue Added-2012 dollars'!$A$1:$BI$54,MATCH('Energy use Prediction'!AS$2,'Vaue Added-2012 dollars'!$A$1:$BI$1,0),FALSE)*$E$10</f>
        <v>0.1</v>
      </c>
      <c r="AT10">
        <f>VLOOKUP($C$10,'Vaue Added-2012 dollars'!$A$1:$BI$54,MATCH('Energy use Prediction'!AT$2,'Vaue Added-2012 dollars'!$A$1:$BI$1,0),FALSE)*$E$10</f>
        <v>0.1</v>
      </c>
      <c r="AU10">
        <f>VLOOKUP($C$10,'Vaue Added-2012 dollars'!$A$1:$BI$54,MATCH('Energy use Prediction'!AU$2,'Vaue Added-2012 dollars'!$A$1:$BI$1,0),FALSE)*$E$10</f>
        <v>0.1</v>
      </c>
    </row>
    <row r="11" spans="1:47">
      <c r="A11" s="32" t="str">
        <f>VLOOKUP($B11,'Sector matching'!$B$1:$C$43,2,0)</f>
        <v>food beverage and tobacco 10T12</v>
      </c>
      <c r="B11" s="442" t="s">
        <v>129</v>
      </c>
      <c r="C11" s="348" t="s">
        <v>650</v>
      </c>
      <c r="D11">
        <v>314.67</v>
      </c>
      <c r="E11" s="430">
        <f>D11/SUM($D$11:$D$14)</f>
        <v>0.14950114025085517</v>
      </c>
      <c r="F11">
        <f>VLOOKUP($C$11,'Vaue Added-2012 dollars'!$A$1:$BI$54,MATCH('Energy use Prediction'!F$2,'Vaue Added-2012 dollars'!$A$1:$BI$1,0),FALSE)*$E$11</f>
        <v>17.001315808381456</v>
      </c>
      <c r="G11">
        <f>VLOOKUP($C$11,'Vaue Added-2012 dollars'!$A$1:$BI$54,MATCH('Energy use Prediction'!G$2,'Vaue Added-2012 dollars'!$A$1:$BI$1,0),FALSE)*$E$11</f>
        <v>21.739368140845105</v>
      </c>
      <c r="H11">
        <f>VLOOKUP($C$11,'Vaue Added-2012 dollars'!$A$1:$BI$54,MATCH('Energy use Prediction'!H$2,'Vaue Added-2012 dollars'!$A$1:$BI$1,0),FALSE)*$E$11</f>
        <v>18.936544443803786</v>
      </c>
      <c r="I11">
        <f>VLOOKUP($C$11,'Vaue Added-2012 dollars'!$A$1:$BI$54,MATCH('Energy use Prediction'!I$2,'Vaue Added-2012 dollars'!$A$1:$BI$1,0),FALSE)*$E$11</f>
        <v>18.669562121879753</v>
      </c>
      <c r="J11">
        <f>VLOOKUP($C$11,'Vaue Added-2012 dollars'!$A$1:$BI$54,MATCH('Energy use Prediction'!J$2,'Vaue Added-2012 dollars'!$A$1:$BI$1,0),FALSE)*$E$11</f>
        <v>18.398970120802112</v>
      </c>
      <c r="K11">
        <f>VLOOKUP($C$11,'Vaue Added-2012 dollars'!$A$1:$BI$54,MATCH('Energy use Prediction'!K$2,'Vaue Added-2012 dollars'!$A$1:$BI$1,0),FALSE)*$E$11</f>
        <v>18.136528132933563</v>
      </c>
      <c r="L11">
        <f>VLOOKUP($C$11,'Vaue Added-2012 dollars'!$A$1:$BI$54,MATCH('Energy use Prediction'!L$2,'Vaue Added-2012 dollars'!$A$1:$BI$1,0),FALSE)*$E$11</f>
        <v>17.882524992815679</v>
      </c>
      <c r="M11">
        <f>VLOOKUP($C$11,'Vaue Added-2012 dollars'!$A$1:$BI$54,MATCH('Energy use Prediction'!M$2,'Vaue Added-2012 dollars'!$A$1:$BI$1,0),FALSE)*$E$11</f>
        <v>17.637098478225834</v>
      </c>
      <c r="N11">
        <f>VLOOKUP($C$11,'Vaue Added-2012 dollars'!$A$1:$BI$54,MATCH('Energy use Prediction'!N$2,'Vaue Added-2012 dollars'!$A$1:$BI$1,0),FALSE)*$E$11</f>
        <v>17.400268024329009</v>
      </c>
      <c r="O11">
        <f>VLOOKUP($C$11,'Vaue Added-2012 dollars'!$A$1:$BI$54,MATCH('Energy use Prediction'!O$2,'Vaue Added-2012 dollars'!$A$1:$BI$1,0),FALSE)*$E$11</f>
        <v>17.17196152649981</v>
      </c>
      <c r="P11">
        <f>VLOOKUP($C$11,'Vaue Added-2012 dollars'!$A$1:$BI$54,MATCH('Energy use Prediction'!P$2,'Vaue Added-2012 dollars'!$A$1:$BI$1,0),FALSE)*$E$11</f>
        <v>16.952037175293363</v>
      </c>
      <c r="Q11">
        <f>VLOOKUP($C$11,'Vaue Added-2012 dollars'!$A$1:$BI$54,MATCH('Energy use Prediction'!Q$2,'Vaue Added-2012 dollars'!$A$1:$BI$1,0),FALSE)*$E$11</f>
        <v>16.740301145438135</v>
      </c>
      <c r="R11">
        <f>VLOOKUP($C$11,'Vaue Added-2012 dollars'!$A$1:$BI$54,MATCH('Energy use Prediction'!R$2,'Vaue Added-2012 dollars'!$A$1:$BI$1,0),FALSE)*$E$11</f>
        <v>16.536521845071501</v>
      </c>
      <c r="S11">
        <f>VLOOKUP($C$11,'Vaue Added-2012 dollars'!$A$1:$BI$54,MATCH('Energy use Prediction'!S$2,'Vaue Added-2012 dollars'!$A$1:$BI$1,0),FALSE)*$E$11</f>
        <v>16.340441325648246</v>
      </c>
      <c r="T11">
        <f>VLOOKUP($C$11,'Vaue Added-2012 dollars'!$A$1:$BI$54,MATCH('Energy use Prediction'!T$2,'Vaue Added-2012 dollars'!$A$1:$BI$1,0),FALSE)*$E$11</f>
        <v>16.151784358716693</v>
      </c>
      <c r="U11">
        <f>VLOOKUP($C$11,'Vaue Added-2012 dollars'!$A$1:$BI$54,MATCH('Energy use Prediction'!U$2,'Vaue Added-2012 dollars'!$A$1:$BI$1,0),FALSE)*$E$11</f>
        <v>15.970265603409333</v>
      </c>
      <c r="V11">
        <f>VLOOKUP($C$11,'Vaue Added-2012 dollars'!$A$1:$BI$54,MATCH('Energy use Prediction'!V$2,'Vaue Added-2012 dollars'!$A$1:$BI$1,0),FALSE)*$E$11</f>
        <v>15.79559521755918</v>
      </c>
      <c r="W11">
        <f>VLOOKUP($C$11,'Vaue Added-2012 dollars'!$A$1:$BI$54,MATCH('Energy use Prediction'!W$2,'Vaue Added-2012 dollars'!$A$1:$BI$1,0),FALSE)*$E$11</f>
        <v>15.62748320491643</v>
      </c>
      <c r="X11">
        <f>VLOOKUP($C$11,'Vaue Added-2012 dollars'!$A$1:$BI$54,MATCH('Energy use Prediction'!X$2,'Vaue Added-2012 dollars'!$A$1:$BI$1,0),FALSE)*$E$11</f>
        <v>15.465642739885114</v>
      </c>
      <c r="Y11">
        <f>VLOOKUP($C$11,'Vaue Added-2012 dollars'!$A$1:$BI$54,MATCH('Energy use Prediction'!Y$2,'Vaue Added-2012 dollars'!$A$1:$BI$1,0),FALSE)*$E$11</f>
        <v>15.30979266837045</v>
      </c>
      <c r="Z11">
        <f>VLOOKUP($C$11,'Vaue Added-2012 dollars'!$A$1:$BI$54,MATCH('Energy use Prediction'!Z$2,'Vaue Added-2012 dollars'!$A$1:$BI$1,0),FALSE)*$E$11</f>
        <v>15.15965934758823</v>
      </c>
      <c r="AA11">
        <f>VLOOKUP($C$11,'Vaue Added-2012 dollars'!$A$1:$BI$54,MATCH('Energy use Prediction'!AA$2,'Vaue Added-2012 dollars'!$A$1:$BI$1,0),FALSE)*$E$11</f>
        <v>15.014977958009524</v>
      </c>
      <c r="AB11">
        <f>VLOOKUP($C$11,'Vaue Added-2012 dollars'!$A$1:$BI$54,MATCH('Energy use Prediction'!AB$2,'Vaue Added-2012 dollars'!$A$1:$BI$1,0),FALSE)*$E$11</f>
        <v>14.875493396047723</v>
      </c>
      <c r="AC11">
        <f>VLOOKUP($C$11,'Vaue Added-2012 dollars'!$A$1:$BI$54,MATCH('Energy use Prediction'!AC$2,'Vaue Added-2012 dollars'!$A$1:$BI$1,0),FALSE)*$E$11</f>
        <v>14.740960835836294</v>
      </c>
      <c r="AD11">
        <f>VLOOKUP($C$11,'Vaue Added-2012 dollars'!$A$1:$BI$54,MATCH('Energy use Prediction'!AD$2,'Vaue Added-2012 dollars'!$A$1:$BI$1,0),FALSE)*$E$11</f>
        <v>14.611146031776707</v>
      </c>
      <c r="AE11">
        <f>VLOOKUP($C$11,'Vaue Added-2012 dollars'!$A$1:$BI$54,MATCH('Energy use Prediction'!AE$2,'Vaue Added-2012 dollars'!$A$1:$BI$1,0),FALSE)*$E$11</f>
        <v>14.485825419852498</v>
      </c>
      <c r="AF11">
        <f>VLOOKUP($C$11,'Vaue Added-2012 dollars'!$A$1:$BI$54,MATCH('Energy use Prediction'!AF$2,'Vaue Added-2012 dollars'!$A$1:$BI$1,0),FALSE)*$E$11</f>
        <v>14.364786064501425</v>
      </c>
      <c r="AG11">
        <f>VLOOKUP($C$11,'Vaue Added-2012 dollars'!$A$1:$BI$54,MATCH('Energy use Prediction'!AG$2,'Vaue Added-2012 dollars'!$A$1:$BI$1,0),FALSE)*$E$11</f>
        <v>14.247825488675842</v>
      </c>
      <c r="AH11">
        <f>VLOOKUP($C$11,'Vaue Added-2012 dollars'!$A$1:$BI$54,MATCH('Energy use Prediction'!AH$2,'Vaue Added-2012 dollars'!$A$1:$BI$1,0),FALSE)*$E$11</f>
        <v>14.13475141724569</v>
      </c>
      <c r="AI11">
        <f>VLOOKUP($C$11,'Vaue Added-2012 dollars'!$A$1:$BI$54,MATCH('Energy use Prediction'!AI$2,'Vaue Added-2012 dollars'!$A$1:$BI$1,0),FALSE)*$E$11</f>
        <v>14.025381457809255</v>
      </c>
      <c r="AJ11">
        <f>VLOOKUP($C$11,'Vaue Added-2012 dollars'!$A$1:$BI$54,MATCH('Energy use Prediction'!AJ$2,'Vaue Added-2012 dollars'!$A$1:$BI$1,0),FALSE)*$E$11</f>
        <v>13.919542738025783</v>
      </c>
      <c r="AK11">
        <f>VLOOKUP($C$11,'Vaue Added-2012 dollars'!$A$1:$BI$54,MATCH('Energy use Prediction'!AK$2,'Vaue Added-2012 dollars'!$A$1:$BI$1,0),FALSE)*$E$11</f>
        <v>13.81707151456401</v>
      </c>
      <c r="AL11">
        <f>VLOOKUP($C$11,'Vaue Added-2012 dollars'!$A$1:$BI$54,MATCH('Energy use Prediction'!AL$2,'Vaue Added-2012 dollars'!$A$1:$BI$1,0),FALSE)*$E$11</f>
        <v>13.717812765507693</v>
      </c>
      <c r="AM11">
        <f>VLOOKUP($C$11,'Vaue Added-2012 dollars'!$A$1:$BI$54,MATCH('Energy use Prediction'!AM$2,'Vaue Added-2012 dollars'!$A$1:$BI$1,0),FALSE)*$E$11</f>
        <v>13.621619775426366</v>
      </c>
      <c r="AN11">
        <f>VLOOKUP($C$11,'Vaue Added-2012 dollars'!$A$1:$BI$54,MATCH('Energy use Prediction'!AN$2,'Vaue Added-2012 dollars'!$A$1:$BI$1,0),FALSE)*$E$11</f>
        <v>13.528353720199915</v>
      </c>
      <c r="AO11">
        <f>VLOOKUP($C$11,'Vaue Added-2012 dollars'!$A$1:$BI$54,MATCH('Energy use Prediction'!AO$2,'Vaue Added-2012 dollars'!$A$1:$BI$1,0),FALSE)*$E$11</f>
        <v>13.437883256979964</v>
      </c>
      <c r="AP11">
        <f>VLOOKUP($C$11,'Vaue Added-2012 dollars'!$A$1:$BI$54,MATCH('Energy use Prediction'!AP$2,'Vaue Added-2012 dollars'!$A$1:$BI$1,0),FALSE)*$E$11</f>
        <v>13.350084123303944</v>
      </c>
      <c r="AQ11">
        <f>VLOOKUP($C$11,'Vaue Added-2012 dollars'!$A$1:$BI$54,MATCH('Energy use Prediction'!AQ$2,'Vaue Added-2012 dollars'!$A$1:$BI$1,0),FALSE)*$E$11</f>
        <v>13.26483874828746</v>
      </c>
      <c r="AR11">
        <f>VLOOKUP($C$11,'Vaue Added-2012 dollars'!$A$1:$BI$54,MATCH('Energy use Prediction'!AR$2,'Vaue Added-2012 dollars'!$A$1:$BI$1,0),FALSE)*$E$11</f>
        <v>13.182035877953487</v>
      </c>
      <c r="AS11">
        <f>VLOOKUP($C$11,'Vaue Added-2012 dollars'!$A$1:$BI$54,MATCH('Energy use Prediction'!AS$2,'Vaue Added-2012 dollars'!$A$1:$BI$1,0),FALSE)*$E$11</f>
        <v>13.101570216071089</v>
      </c>
      <c r="AT11">
        <f>VLOOKUP($C$11,'Vaue Added-2012 dollars'!$A$1:$BI$54,MATCH('Energy use Prediction'!AT$2,'Vaue Added-2012 dollars'!$A$1:$BI$1,0),FALSE)*$E$11</f>
        <v>13.023342081337711</v>
      </c>
      <c r="AU11">
        <f>VLOOKUP($C$11,'Vaue Added-2012 dollars'!$A$1:$BI$54,MATCH('Energy use Prediction'!AU$2,'Vaue Added-2012 dollars'!$A$1:$BI$1,0),FALSE)*$E$11</f>
        <v>12.947257081320505</v>
      </c>
    </row>
    <row r="12" spans="1:47">
      <c r="A12" s="32" t="str">
        <f>VLOOKUP($B12,'Sector matching'!$B$1:$C$43,2,0)</f>
        <v>food beverage and tobacco 10T12</v>
      </c>
      <c r="B12" s="442" t="s">
        <v>131</v>
      </c>
      <c r="C12" s="348" t="s">
        <v>650</v>
      </c>
      <c r="D12">
        <v>710.12</v>
      </c>
      <c r="E12" s="430">
        <f>D12/SUM($D$11:$D$14)</f>
        <v>0.33738122386925123</v>
      </c>
      <c r="F12">
        <f>VLOOKUP($C$12,'Vaue Added-2012 dollars'!$A$1:$BI$54,MATCH('Energy use Prediction'!F$2,'Vaue Added-2012 dollars'!$A$1:$BI$1,0),FALSE)*$E$12</f>
        <v>38.367096901032326</v>
      </c>
      <c r="G12">
        <f>VLOOKUP($C$12,'Vaue Added-2012 dollars'!$A$1:$BI$54,MATCH('Energy use Prediction'!G$2,'Vaue Added-2012 dollars'!$A$1:$BI$1,0),FALSE)*$E$12</f>
        <v>49.059523005615176</v>
      </c>
      <c r="H12">
        <f>VLOOKUP($C$12,'Vaue Added-2012 dollars'!$A$1:$BI$54,MATCH('Energy use Prediction'!H$2,'Vaue Added-2012 dollars'!$A$1:$BI$1,0),FALSE)*$E$12</f>
        <v>42.734353260348769</v>
      </c>
      <c r="I12">
        <f>VLOOKUP($C$12,'Vaue Added-2012 dollars'!$A$1:$BI$54,MATCH('Energy use Prediction'!I$2,'Vaue Added-2012 dollars'!$A$1:$BI$1,0),FALSE)*$E$12</f>
        <v>42.131850681632343</v>
      </c>
      <c r="J12">
        <f>VLOOKUP($C$12,'Vaue Added-2012 dollars'!$A$1:$BI$54,MATCH('Energy use Prediction'!J$2,'Vaue Added-2012 dollars'!$A$1:$BI$1,0),FALSE)*$E$12</f>
        <v>41.521202091664271</v>
      </c>
      <c r="K12">
        <f>VLOOKUP($C$12,'Vaue Added-2012 dollars'!$A$1:$BI$54,MATCH('Energy use Prediction'!K$2,'Vaue Added-2012 dollars'!$A$1:$BI$1,0),FALSE)*$E$12</f>
        <v>40.928945745570857</v>
      </c>
      <c r="L12">
        <f>VLOOKUP($C$12,'Vaue Added-2012 dollars'!$A$1:$BI$54,MATCH('Energy use Prediction'!L$2,'Vaue Added-2012 dollars'!$A$1:$BI$1,0),FALSE)*$E$12</f>
        <v>40.355733460127347</v>
      </c>
      <c r="M12">
        <f>VLOOKUP($C$12,'Vaue Added-2012 dollars'!$A$1:$BI$54,MATCH('Energy use Prediction'!M$2,'Vaue Added-2012 dollars'!$A$1:$BI$1,0),FALSE)*$E$12</f>
        <v>39.801876160287698</v>
      </c>
      <c r="N12">
        <f>VLOOKUP($C$12,'Vaue Added-2012 dollars'!$A$1:$BI$54,MATCH('Energy use Prediction'!N$2,'Vaue Added-2012 dollars'!$A$1:$BI$1,0),FALSE)*$E$12</f>
        <v>39.267417705648825</v>
      </c>
      <c r="O12">
        <f>VLOOKUP($C$12,'Vaue Added-2012 dollars'!$A$1:$BI$54,MATCH('Energy use Prediction'!O$2,'Vaue Added-2012 dollars'!$A$1:$BI$1,0),FALSE)*$E$12</f>
        <v>38.752195376737681</v>
      </c>
      <c r="P12">
        <f>VLOOKUP($C$12,'Vaue Added-2012 dollars'!$A$1:$BI$54,MATCH('Energy use Prediction'!P$2,'Vaue Added-2012 dollars'!$A$1:$BI$1,0),FALSE)*$E$12</f>
        <v>38.255889150282272</v>
      </c>
      <c r="Q12">
        <f>VLOOKUP($C$12,'Vaue Added-2012 dollars'!$A$1:$BI$54,MATCH('Energy use Prediction'!Q$2,'Vaue Added-2012 dollars'!$A$1:$BI$1,0),FALSE)*$E$12</f>
        <v>37.778061618198528</v>
      </c>
      <c r="R12">
        <f>VLOOKUP($C$12,'Vaue Added-2012 dollars'!$A$1:$BI$54,MATCH('Energy use Prediction'!R$2,'Vaue Added-2012 dollars'!$A$1:$BI$1,0),FALSE)*$E$12</f>
        <v>37.318190144030815</v>
      </c>
      <c r="S12">
        <f>VLOOKUP($C$12,'Vaue Added-2012 dollars'!$A$1:$BI$54,MATCH('Energy use Prediction'!S$2,'Vaue Added-2012 dollars'!$A$1:$BI$1,0),FALSE)*$E$12</f>
        <v>36.875692611845217</v>
      </c>
      <c r="T12">
        <f>VLOOKUP($C$12,'Vaue Added-2012 dollars'!$A$1:$BI$54,MATCH('Energy use Prediction'!T$2,'Vaue Added-2012 dollars'!$A$1:$BI$1,0),FALSE)*$E$12</f>
        <v>36.44994790991165</v>
      </c>
      <c r="U12">
        <f>VLOOKUP($C$12,'Vaue Added-2012 dollars'!$A$1:$BI$54,MATCH('Energy use Prediction'!U$2,'Vaue Added-2012 dollars'!$A$1:$BI$1,0),FALSE)*$E$12</f>
        <v>36.040312105675902</v>
      </c>
      <c r="V12">
        <f>VLOOKUP($C$12,'Vaue Added-2012 dollars'!$A$1:$BI$54,MATCH('Energy use Prediction'!V$2,'Vaue Added-2012 dollars'!$A$1:$BI$1,0),FALSE)*$E$12</f>
        <v>35.64613110844099</v>
      </c>
      <c r="W12">
        <f>VLOOKUP($C$12,'Vaue Added-2012 dollars'!$A$1:$BI$54,MATCH('Energy use Prediction'!W$2,'Vaue Added-2012 dollars'!$A$1:$BI$1,0),FALSE)*$E$12</f>
        <v>35.266750479789167</v>
      </c>
      <c r="X12">
        <f>VLOOKUP($C$12,'Vaue Added-2012 dollars'!$A$1:$BI$54,MATCH('Energy use Prediction'!X$2,'Vaue Added-2012 dollars'!$A$1:$BI$1,0),FALSE)*$E$12</f>
        <v>34.901522936559623</v>
      </c>
      <c r="Y12">
        <f>VLOOKUP($C$12,'Vaue Added-2012 dollars'!$A$1:$BI$54,MATCH('Energy use Prediction'!Y$2,'Vaue Added-2012 dollars'!$A$1:$BI$1,0),FALSE)*$E$12</f>
        <v>34.549813994544209</v>
      </c>
      <c r="Z12">
        <f>VLOOKUP($C$12,'Vaue Added-2012 dollars'!$A$1:$BI$54,MATCH('Energy use Prediction'!Z$2,'Vaue Added-2012 dollars'!$A$1:$BI$1,0),FALSE)*$E$12</f>
        <v>34.211006120409806</v>
      </c>
      <c r="AA12">
        <f>VLOOKUP($C$12,'Vaue Added-2012 dollars'!$A$1:$BI$54,MATCH('Energy use Prediction'!AA$2,'Vaue Added-2012 dollars'!$A$1:$BI$1,0),FALSE)*$E$12</f>
        <v>33.884501692381619</v>
      </c>
      <c r="AB12">
        <f>VLOOKUP($C$12,'Vaue Added-2012 dollars'!$A$1:$BI$54,MATCH('Energy use Prediction'!AB$2,'Vaue Added-2012 dollars'!$A$1:$BI$1,0),FALSE)*$E$12</f>
        <v>33.569725014781866</v>
      </c>
      <c r="AC12">
        <f>VLOOKUP($C$12,'Vaue Added-2012 dollars'!$A$1:$BI$54,MATCH('Energy use Prediction'!AC$2,'Vaue Added-2012 dollars'!$A$1:$BI$1,0),FALSE)*$E$12</f>
        <v>33.266123585801218</v>
      </c>
      <c r="AD12">
        <f>VLOOKUP($C$12,'Vaue Added-2012 dollars'!$A$1:$BI$54,MATCH('Energy use Prediction'!AD$2,'Vaue Added-2012 dollars'!$A$1:$BI$1,0),FALSE)*$E$12</f>
        <v>32.973168780262739</v>
      </c>
      <c r="AE12">
        <f>VLOOKUP($C$12,'Vaue Added-2012 dollars'!$A$1:$BI$54,MATCH('Energy use Prediction'!AE$2,'Vaue Added-2012 dollars'!$A$1:$BI$1,0),FALSE)*$E$12</f>
        <v>32.690356078258674</v>
      </c>
      <c r="AF12">
        <f>VLOOKUP($C$12,'Vaue Added-2012 dollars'!$A$1:$BI$54,MATCH('Energy use Prediction'!AF$2,'Vaue Added-2012 dollars'!$A$1:$BI$1,0),FALSE)*$E$12</f>
        <v>32.417204945256152</v>
      </c>
      <c r="AG12">
        <f>VLOOKUP($C$12,'Vaue Added-2012 dollars'!$A$1:$BI$54,MATCH('Energy use Prediction'!AG$2,'Vaue Added-2012 dollars'!$A$1:$BI$1,0),FALSE)*$E$12</f>
        <v>32.153258448592148</v>
      </c>
      <c r="AH12">
        <f>VLOOKUP($C$12,'Vaue Added-2012 dollars'!$A$1:$BI$54,MATCH('Energy use Prediction'!AH$2,'Vaue Added-2012 dollars'!$A$1:$BI$1,0),FALSE)*$E$12</f>
        <v>31.898082678407572</v>
      </c>
      <c r="AI12">
        <f>VLOOKUP($C$12,'Vaue Added-2012 dollars'!$A$1:$BI$54,MATCH('Energy use Prediction'!AI$2,'Vaue Added-2012 dollars'!$A$1:$BI$1,0),FALSE)*$E$12</f>
        <v>31.65126602732866</v>
      </c>
      <c r="AJ12">
        <f>VLOOKUP($C$12,'Vaue Added-2012 dollars'!$A$1:$BI$54,MATCH('Energy use Prediction'!AJ$2,'Vaue Added-2012 dollars'!$A$1:$BI$1,0),FALSE)*$E$12</f>
        <v>31.412418372030604</v>
      </c>
      <c r="AK12">
        <f>VLOOKUP($C$12,'Vaue Added-2012 dollars'!$A$1:$BI$54,MATCH('Energy use Prediction'!AK$2,'Vaue Added-2012 dollars'!$A$1:$BI$1,0),FALSE)*$E$12</f>
        <v>31.181170190746482</v>
      </c>
      <c r="AL12">
        <f>VLOOKUP($C$12,'Vaue Added-2012 dollars'!$A$1:$BI$54,MATCH('Energy use Prediction'!AL$2,'Vaue Added-2012 dollars'!$A$1:$BI$1,0),FALSE)*$E$12</f>
        <v>30.957171643443367</v>
      </c>
      <c r="AM12">
        <f>VLOOKUP($C$12,'Vaue Added-2012 dollars'!$A$1:$BI$54,MATCH('Energy use Prediction'!AM$2,'Vaue Added-2012 dollars'!$A$1:$BI$1,0),FALSE)*$E$12</f>
        <v>30.740091635445932</v>
      </c>
      <c r="AN12">
        <f>VLOOKUP($C$12,'Vaue Added-2012 dollars'!$A$1:$BI$54,MATCH('Energy use Prediction'!AN$2,'Vaue Added-2012 dollars'!$A$1:$BI$1,0),FALSE)*$E$12</f>
        <v>30.529616880504545</v>
      </c>
      <c r="AO12">
        <f>VLOOKUP($C$12,'Vaue Added-2012 dollars'!$A$1:$BI$54,MATCH('Energy use Prediction'!AO$2,'Vaue Added-2012 dollars'!$A$1:$BI$1,0),FALSE)*$E$12</f>
        <v>30.325450975455595</v>
      </c>
      <c r="AP12">
        <f>VLOOKUP($C$12,'Vaue Added-2012 dollars'!$A$1:$BI$54,MATCH('Energy use Prediction'!AP$2,'Vaue Added-2012 dollars'!$A$1:$BI$1,0),FALSE)*$E$12</f>
        <v>30.127313495536907</v>
      </c>
      <c r="AQ12">
        <f>VLOOKUP($C$12,'Vaue Added-2012 dollars'!$A$1:$BI$54,MATCH('Energy use Prediction'!AQ$2,'Vaue Added-2012 dollars'!$A$1:$BI$1,0),FALSE)*$E$12</f>
        <v>29.934939116960283</v>
      </c>
      <c r="AR12">
        <f>VLOOKUP($C$12,'Vaue Added-2012 dollars'!$A$1:$BI$54,MATCH('Energy use Prediction'!AR$2,'Vaue Added-2012 dollars'!$A$1:$BI$1,0),FALSE)*$E$12</f>
        <v>29.748076771386945</v>
      </c>
      <c r="AS12">
        <f>VLOOKUP($C$12,'Vaue Added-2012 dollars'!$A$1:$BI$54,MATCH('Energy use Prediction'!AS$2,'Vaue Added-2012 dollars'!$A$1:$BI$1,0),FALSE)*$E$12</f>
        <v>29.566488835403447</v>
      </c>
      <c r="AT12">
        <f>VLOOKUP($C$12,'Vaue Added-2012 dollars'!$A$1:$BI$54,MATCH('Energy use Prediction'!AT$2,'Vaue Added-2012 dollars'!$A$1:$BI$1,0),FALSE)*$E$12</f>
        <v>29.389950356880338</v>
      </c>
      <c r="AU12">
        <f>VLOOKUP($C$12,'Vaue Added-2012 dollars'!$A$1:$BI$54,MATCH('Energy use Prediction'!AU$2,'Vaue Added-2012 dollars'!$A$1:$BI$1,0),FALSE)*$E$12</f>
        <v>29.218248319151233</v>
      </c>
    </row>
    <row r="13" spans="1:47">
      <c r="A13" s="32" t="str">
        <f>VLOOKUP($B13,'Sector matching'!$B$1:$C$43,2,0)</f>
        <v>food beverage and tobacco 10T12</v>
      </c>
      <c r="B13" s="442" t="s">
        <v>133</v>
      </c>
      <c r="C13" s="348" t="s">
        <v>650</v>
      </c>
      <c r="D13">
        <v>102.06</v>
      </c>
      <c r="E13" s="430">
        <f>D13/SUM($D$11:$D$14)</f>
        <v>4.848916761687571E-2</v>
      </c>
      <c r="F13">
        <f>VLOOKUP($C$13,'Vaue Added-2012 dollars'!$A$1:$BI$54,MATCH('Energy use Prediction'!F$2,'Vaue Added-2012 dollars'!$A$1:$BI$1,0),FALSE)*$E$13</f>
        <v>5.5142031061220056</v>
      </c>
      <c r="G13">
        <f>VLOOKUP($C$13,'Vaue Added-2012 dollars'!$A$1:$BI$54,MATCH('Energy use Prediction'!G$2,'Vaue Added-2012 dollars'!$A$1:$BI$1,0),FALSE)*$E$13</f>
        <v>7.0509419787544143</v>
      </c>
      <c r="H13">
        <f>VLOOKUP($C$13,'Vaue Added-2012 dollars'!$A$1:$BI$54,MATCH('Energy use Prediction'!H$2,'Vaue Added-2012 dollars'!$A$1:$BI$1,0),FALSE)*$E$13</f>
        <v>6.1418747447631317</v>
      </c>
      <c r="I13">
        <f>VLOOKUP($C$13,'Vaue Added-2012 dollars'!$A$1:$BI$54,MATCH('Energy use Prediction'!I$2,'Vaue Added-2012 dollars'!$A$1:$BI$1,0),FALSE)*$E$13</f>
        <v>6.0552817559953205</v>
      </c>
      <c r="J13">
        <f>VLOOKUP($C$13,'Vaue Added-2012 dollars'!$A$1:$BI$54,MATCH('Energy use Prediction'!J$2,'Vaue Added-2012 dollars'!$A$1:$BI$1,0),FALSE)*$E$13</f>
        <v>5.9675180046685847</v>
      </c>
      <c r="K13">
        <f>VLOOKUP($C$13,'Vaue Added-2012 dollars'!$A$1:$BI$54,MATCH('Energy use Prediction'!K$2,'Vaue Added-2012 dollars'!$A$1:$BI$1,0),FALSE)*$E$13</f>
        <v>5.882397626870052</v>
      </c>
      <c r="L13">
        <f>VLOOKUP($C$13,'Vaue Added-2012 dollars'!$A$1:$BI$54,MATCH('Energy use Prediction'!L$2,'Vaue Added-2012 dollars'!$A$1:$BI$1,0),FALSE)*$E$13</f>
        <v>5.8000143031327047</v>
      </c>
      <c r="M13">
        <f>VLOOKUP($C$13,'Vaue Added-2012 dollars'!$A$1:$BI$54,MATCH('Energy use Prediction'!M$2,'Vaue Added-2012 dollars'!$A$1:$BI$1,0),FALSE)*$E$13</f>
        <v>5.7204127202711685</v>
      </c>
      <c r="N13">
        <f>VLOOKUP($C$13,'Vaue Added-2012 dollars'!$A$1:$BI$54,MATCH('Energy use Prediction'!N$2,'Vaue Added-2012 dollars'!$A$1:$BI$1,0),FALSE)*$E$13</f>
        <v>5.6435991818826663</v>
      </c>
      <c r="O13">
        <f>VLOOKUP($C$13,'Vaue Added-2012 dollars'!$A$1:$BI$54,MATCH('Energy use Prediction'!O$2,'Vaue Added-2012 dollars'!$A$1:$BI$1,0),FALSE)*$E$13</f>
        <v>5.5695503015685341</v>
      </c>
      <c r="P13">
        <f>VLOOKUP($C$13,'Vaue Added-2012 dollars'!$A$1:$BI$54,MATCH('Energy use Prediction'!P$2,'Vaue Added-2012 dollars'!$A$1:$BI$1,0),FALSE)*$E$13</f>
        <v>5.4982200848839753</v>
      </c>
      <c r="Q13">
        <f>VLOOKUP($C$13,'Vaue Added-2012 dollars'!$A$1:$BI$54,MATCH('Energy use Prediction'!Q$2,'Vaue Added-2012 dollars'!$A$1:$BI$1,0),FALSE)*$E$13</f>
        <v>5.4295456665821851</v>
      </c>
      <c r="R13">
        <f>VLOOKUP($C$13,'Vaue Added-2012 dollars'!$A$1:$BI$54,MATCH('Energy use Prediction'!R$2,'Vaue Added-2012 dollars'!$A$1:$BI$1,0),FALSE)*$E$13</f>
        <v>5.3634519322083376</v>
      </c>
      <c r="S13">
        <f>VLOOKUP($C$13,'Vaue Added-2012 dollars'!$A$1:$BI$54,MATCH('Energy use Prediction'!S$2,'Vaue Added-2012 dollars'!$A$1:$BI$1,0),FALSE)*$E$13</f>
        <v>5.2998552187868562</v>
      </c>
      <c r="T13">
        <f>VLOOKUP($C$13,'Vaue Added-2012 dollars'!$A$1:$BI$54,MATCH('Energy use Prediction'!T$2,'Vaue Added-2012 dollars'!$A$1:$BI$1,0),FALSE)*$E$13</f>
        <v>5.2386662587810271</v>
      </c>
      <c r="U13">
        <f>VLOOKUP($C$13,'Vaue Added-2012 dollars'!$A$1:$BI$54,MATCH('Energy use Prediction'!U$2,'Vaue Added-2012 dollars'!$A$1:$BI$1,0),FALSE)*$E$13</f>
        <v>5.1797925047953619</v>
      </c>
      <c r="V13">
        <f>VLOOKUP($C$13,'Vaue Added-2012 dollars'!$A$1:$BI$54,MATCH('Energy use Prediction'!V$2,'Vaue Added-2012 dollars'!$A$1:$BI$1,0),FALSE)*$E$13</f>
        <v>5.1231399494838721</v>
      </c>
      <c r="W13">
        <f>VLOOKUP($C$13,'Vaue Added-2012 dollars'!$A$1:$BI$54,MATCH('Energy use Prediction'!W$2,'Vaue Added-2012 dollars'!$A$1:$BI$1,0),FALSE)*$E$13</f>
        <v>5.0686145355253789</v>
      </c>
      <c r="X13">
        <f>VLOOKUP($C$13,'Vaue Added-2012 dollars'!$A$1:$BI$54,MATCH('Energy use Prediction'!X$2,'Vaue Added-2012 dollars'!$A$1:$BI$1,0),FALSE)*$E$13</f>
        <v>5.0161232339678863</v>
      </c>
      <c r="Y13">
        <f>VLOOKUP($C$13,'Vaue Added-2012 dollars'!$A$1:$BI$54,MATCH('Energy use Prediction'!Y$2,'Vaue Added-2012 dollars'!$A$1:$BI$1,0),FALSE)*$E$13</f>
        <v>4.9655748553528722</v>
      </c>
      <c r="Z13">
        <f>VLOOKUP($C$13,'Vaue Added-2012 dollars'!$A$1:$BI$54,MATCH('Energy use Prediction'!Z$2,'Vaue Added-2012 dollars'!$A$1:$BI$1,0),FALSE)*$E$13</f>
        <v>4.9168806464386652</v>
      </c>
      <c r="AA13">
        <f>VLOOKUP($C$13,'Vaue Added-2012 dollars'!$A$1:$BI$54,MATCH('Energy use Prediction'!AA$2,'Vaue Added-2012 dollars'!$A$1:$BI$1,0),FALSE)*$E$13</f>
        <v>4.8699547157163128</v>
      </c>
      <c r="AB13">
        <f>VLOOKUP($C$13,'Vaue Added-2012 dollars'!$A$1:$BI$54,MATCH('Energy use Prediction'!AB$2,'Vaue Added-2012 dollars'!$A$1:$BI$1,0),FALSE)*$E$13</f>
        <v>4.8247143229434988</v>
      </c>
      <c r="AC13">
        <f>VLOOKUP($C$13,'Vaue Added-2012 dollars'!$A$1:$BI$54,MATCH('Energy use Prediction'!AC$2,'Vaue Added-2012 dollars'!$A$1:$BI$1,0),FALSE)*$E$13</f>
        <v>4.7810800613514228</v>
      </c>
      <c r="AD13">
        <f>VLOOKUP($C$13,'Vaue Added-2012 dollars'!$A$1:$BI$54,MATCH('Energy use Prediction'!AD$2,'Vaue Added-2012 dollars'!$A$1:$BI$1,0),FALSE)*$E$13</f>
        <v>4.7389759557731299</v>
      </c>
      <c r="AE13">
        <f>VLOOKUP($C$13,'Vaue Added-2012 dollars'!$A$1:$BI$54,MATCH('Energy use Prediction'!AE$2,'Vaue Added-2012 dollars'!$A$1:$BI$1,0),FALSE)*$E$13</f>
        <v>4.6983294955036898</v>
      </c>
      <c r="AF13">
        <f>VLOOKUP($C$13,'Vaue Added-2012 dollars'!$A$1:$BI$54,MATCH('Energy use Prediction'!AF$2,'Vaue Added-2012 dollars'!$A$1:$BI$1,0),FALSE)*$E$13</f>
        <v>4.6590716170687241</v>
      </c>
      <c r="AG13">
        <f>VLOOKUP($C$13,'Vaue Added-2012 dollars'!$A$1:$BI$54,MATCH('Energy use Prediction'!AG$2,'Vaue Added-2012 dollars'!$A$1:$BI$1,0),FALSE)*$E$13</f>
        <v>4.6211366491062273</v>
      </c>
      <c r="AH13">
        <f>VLOOKUP($C$13,'Vaue Added-2012 dollars'!$A$1:$BI$54,MATCH('Energy use Prediction'!AH$2,'Vaue Added-2012 dollars'!$A$1:$BI$1,0),FALSE)*$E$13</f>
        <v>4.584462229141943</v>
      </c>
      <c r="AI13">
        <f>VLOOKUP($C$13,'Vaue Added-2012 dollars'!$A$1:$BI$54,MATCH('Energy use Prediction'!AI$2,'Vaue Added-2012 dollars'!$A$1:$BI$1,0),FALSE)*$E$13</f>
        <v>4.5489892000635992</v>
      </c>
      <c r="AJ13">
        <f>VLOOKUP($C$13,'Vaue Added-2012 dollars'!$A$1:$BI$54,MATCH('Energy use Prediction'!AJ$2,'Vaue Added-2012 dollars'!$A$1:$BI$1,0),FALSE)*$E$13</f>
        <v>4.5146614924934427</v>
      </c>
      <c r="AK13">
        <f>VLOOKUP($C$13,'Vaue Added-2012 dollars'!$A$1:$BI$54,MATCH('Energy use Prediction'!AK$2,'Vaue Added-2012 dollars'!$A$1:$BI$1,0),FALSE)*$E$13</f>
        <v>4.481425997954692</v>
      </c>
      <c r="AL13">
        <f>VLOOKUP($C$13,'Vaue Added-2012 dollars'!$A$1:$BI$54,MATCH('Energy use Prediction'!AL$2,'Vaue Added-2012 dollars'!$A$1:$BI$1,0),FALSE)*$E$13</f>
        <v>4.4492324366724354</v>
      </c>
      <c r="AM13">
        <f>VLOOKUP($C$13,'Vaue Added-2012 dollars'!$A$1:$BI$54,MATCH('Energy use Prediction'!AM$2,'Vaue Added-2012 dollars'!$A$1:$BI$1,0),FALSE)*$E$13</f>
        <v>4.4180332229955663</v>
      </c>
      <c r="AN13">
        <f>VLOOKUP($C$13,'Vaue Added-2012 dollars'!$A$1:$BI$54,MATCH('Energy use Prediction'!AN$2,'Vaue Added-2012 dollars'!$A$1:$BI$1,0),FALSE)*$E$13</f>
        <v>4.3877833307388805</v>
      </c>
      <c r="AO13">
        <f>VLOOKUP($C$13,'Vaue Added-2012 dollars'!$A$1:$BI$54,MATCH('Energy use Prediction'!AO$2,'Vaue Added-2012 dollars'!$A$1:$BI$1,0),FALSE)*$E$13</f>
        <v>4.3584401601912326</v>
      </c>
      <c r="AP13">
        <f>VLOOKUP($C$13,'Vaue Added-2012 dollars'!$A$1:$BI$54,MATCH('Energy use Prediction'!AP$2,'Vaue Added-2012 dollars'!$A$1:$BI$1,0),FALSE)*$E$13</f>
        <v>4.3299634080922891</v>
      </c>
      <c r="AQ13">
        <f>VLOOKUP($C$13,'Vaue Added-2012 dollars'!$A$1:$BI$54,MATCH('Energy use Prediction'!AQ$2,'Vaue Added-2012 dollars'!$A$1:$BI$1,0),FALSE)*$E$13</f>
        <v>4.3023149415267365</v>
      </c>
      <c r="AR13">
        <f>VLOOKUP($C$13,'Vaue Added-2012 dollars'!$A$1:$BI$54,MATCH('Energy use Prediction'!AR$2,'Vaue Added-2012 dollars'!$A$1:$BI$1,0),FALSE)*$E$13</f>
        <v>4.2754586764036384</v>
      </c>
      <c r="AS13">
        <f>VLOOKUP($C$13,'Vaue Added-2012 dollars'!$A$1:$BI$54,MATCH('Energy use Prediction'!AS$2,'Vaue Added-2012 dollars'!$A$1:$BI$1,0),FALSE)*$E$13</f>
        <v>4.2493604609661402</v>
      </c>
      <c r="AT13">
        <f>VLOOKUP($C$13,'Vaue Added-2012 dollars'!$A$1:$BI$54,MATCH('Energy use Prediction'!AT$2,'Vaue Added-2012 dollars'!$A$1:$BI$1,0),FALSE)*$E$13</f>
        <v>4.2239879646020491</v>
      </c>
      <c r="AU13">
        <f>VLOOKUP($C$13,'Vaue Added-2012 dollars'!$A$1:$BI$54,MATCH('Energy use Prediction'!AU$2,'Vaue Added-2012 dollars'!$A$1:$BI$1,0),FALSE)*$E$13</f>
        <v>4.1993105720900337</v>
      </c>
    </row>
    <row r="14" spans="1:47">
      <c r="A14" s="32" t="str">
        <f>VLOOKUP($B14,'Sector matching'!$B$1:$C$43,2,0)</f>
        <v>food beverage and tobacco 10T12</v>
      </c>
      <c r="B14" s="442" t="s">
        <v>135</v>
      </c>
      <c r="C14" s="348" t="s">
        <v>650</v>
      </c>
      <c r="D14">
        <v>977.95</v>
      </c>
      <c r="E14" s="430">
        <f>D14/SUM($D$11:$D$14)</f>
        <v>0.46462846826301785</v>
      </c>
      <c r="F14">
        <f>VLOOKUP($C$14,'Vaue Added-2012 dollars'!$A$1:$BI$54,MATCH('Energy use Prediction'!F$2,'Vaue Added-2012 dollars'!$A$1:$BI$1,0),FALSE)*$E$14</f>
        <v>52.837692804546499</v>
      </c>
      <c r="G14">
        <f>VLOOKUP($C$14,'Vaue Added-2012 dollars'!$A$1:$BI$54,MATCH('Energy use Prediction'!G$2,'Vaue Added-2012 dollars'!$A$1:$BI$1,0),FALSE)*$E$14</f>
        <v>67.562891515999212</v>
      </c>
      <c r="H14">
        <f>VLOOKUP($C$14,'Vaue Added-2012 dollars'!$A$1:$BI$54,MATCH('Energy use Prediction'!H$2,'Vaue Added-2012 dollars'!$A$1:$BI$1,0),FALSE)*$E$14</f>
        <v>58.852110588292227</v>
      </c>
      <c r="I14">
        <f>VLOOKUP($C$14,'Vaue Added-2012 dollars'!$A$1:$BI$54,MATCH('Energy use Prediction'!I$2,'Vaue Added-2012 dollars'!$A$1:$BI$1,0),FALSE)*$E$14</f>
        <v>58.022367169073327</v>
      </c>
      <c r="J14">
        <f>VLOOKUP($C$14,'Vaue Added-2012 dollars'!$A$1:$BI$54,MATCH('Energy use Prediction'!J$2,'Vaue Added-2012 dollars'!$A$1:$BI$1,0),FALSE)*$E$14</f>
        <v>57.181405375912625</v>
      </c>
      <c r="K14">
        <f>VLOOKUP($C$14,'Vaue Added-2012 dollars'!$A$1:$BI$54,MATCH('Energy use Prediction'!K$2,'Vaue Added-2012 dollars'!$A$1:$BI$1,0),FALSE)*$E$14</f>
        <v>56.365772674873284</v>
      </c>
      <c r="L14">
        <f>VLOOKUP($C$14,'Vaue Added-2012 dollars'!$A$1:$BI$54,MATCH('Energy use Prediction'!L$2,'Vaue Added-2012 dollars'!$A$1:$BI$1,0),FALSE)*$E$14</f>
        <v>55.576366722992638</v>
      </c>
      <c r="M14">
        <f>VLOOKUP($C$14,'Vaue Added-2012 dollars'!$A$1:$BI$54,MATCH('Energy use Prediction'!M$2,'Vaue Added-2012 dollars'!$A$1:$BI$1,0),FALSE)*$E$14</f>
        <v>54.81361571417979</v>
      </c>
      <c r="N14">
        <f>VLOOKUP($C$14,'Vaue Added-2012 dollars'!$A$1:$BI$54,MATCH('Energy use Prediction'!N$2,'Vaue Added-2012 dollars'!$A$1:$BI$1,0),FALSE)*$E$14</f>
        <v>54.07758005018767</v>
      </c>
      <c r="O14">
        <f>VLOOKUP($C$14,'Vaue Added-2012 dollars'!$A$1:$BI$54,MATCH('Energy use Prediction'!O$2,'Vaue Added-2012 dollars'!$A$1:$BI$1,0),FALSE)*$E$14</f>
        <v>53.368035640005374</v>
      </c>
      <c r="P14">
        <f>VLOOKUP($C$14,'Vaue Added-2012 dollars'!$A$1:$BI$54,MATCH('Energy use Prediction'!P$2,'Vaue Added-2012 dollars'!$A$1:$BI$1,0),FALSE)*$E$14</f>
        <v>52.684541759869525</v>
      </c>
      <c r="Q14">
        <f>VLOOKUP($C$14,'Vaue Added-2012 dollars'!$A$1:$BI$54,MATCH('Energy use Prediction'!Q$2,'Vaue Added-2012 dollars'!$A$1:$BI$1,0),FALSE)*$E$14</f>
        <v>52.026496028160373</v>
      </c>
      <c r="R14">
        <f>VLOOKUP($C$14,'Vaue Added-2012 dollars'!$A$1:$BI$54,MATCH('Energy use Prediction'!R$2,'Vaue Added-2012 dollars'!$A$1:$BI$1,0),FALSE)*$E$14</f>
        <v>51.393178690017088</v>
      </c>
      <c r="S14">
        <f>VLOOKUP($C$14,'Vaue Added-2012 dollars'!$A$1:$BI$54,MATCH('Energy use Prediction'!S$2,'Vaue Added-2012 dollars'!$A$1:$BI$1,0),FALSE)*$E$14</f>
        <v>50.783788077724928</v>
      </c>
      <c r="T14">
        <f>VLOOKUP($C$14,'Vaue Added-2012 dollars'!$A$1:$BI$54,MATCH('Energy use Prediction'!T$2,'Vaue Added-2012 dollars'!$A$1:$BI$1,0),FALSE)*$E$14</f>
        <v>50.197468820055903</v>
      </c>
      <c r="U14">
        <f>VLOOKUP($C$14,'Vaue Added-2012 dollars'!$A$1:$BI$54,MATCH('Energy use Prediction'!U$2,'Vaue Added-2012 dollars'!$A$1:$BI$1,0),FALSE)*$E$14</f>
        <v>49.633334117819167</v>
      </c>
      <c r="V14">
        <f>VLOOKUP($C$14,'Vaue Added-2012 dollars'!$A$1:$BI$54,MATCH('Energy use Prediction'!V$2,'Vaue Added-2012 dollars'!$A$1:$BI$1,0),FALSE)*$E$14</f>
        <v>49.090483182419682</v>
      </c>
      <c r="W14">
        <f>VLOOKUP($C$14,'Vaue Added-2012 dollars'!$A$1:$BI$54,MATCH('Energy use Prediction'!W$2,'Vaue Added-2012 dollars'!$A$1:$BI$1,0),FALSE)*$E$14</f>
        <v>48.568014746394709</v>
      </c>
      <c r="X14">
        <f>VLOOKUP($C$14,'Vaue Added-2012 dollars'!$A$1:$BI$54,MATCH('Energy use Prediction'!X$2,'Vaue Added-2012 dollars'!$A$1:$BI$1,0),FALSE)*$E$14</f>
        <v>48.065037396226671</v>
      </c>
      <c r="Y14">
        <f>VLOOKUP($C$14,'Vaue Added-2012 dollars'!$A$1:$BI$54,MATCH('Energy use Prediction'!Y$2,'Vaue Added-2012 dollars'!$A$1:$BI$1,0),FALSE)*$E$14</f>
        <v>47.580677344624156</v>
      </c>
      <c r="Z14">
        <f>VLOOKUP($C$14,'Vaue Added-2012 dollars'!$A$1:$BI$54,MATCH('Energy use Prediction'!Z$2,'Vaue Added-2012 dollars'!$A$1:$BI$1,0),FALSE)*$E$14</f>
        <v>47.114084148390091</v>
      </c>
      <c r="AA14">
        <f>VLOOKUP($C$14,'Vaue Added-2012 dollars'!$A$1:$BI$54,MATCH('Energy use Prediction'!AA$2,'Vaue Added-2012 dollars'!$A$1:$BI$1,0),FALSE)*$E$14</f>
        <v>46.664434785761003</v>
      </c>
      <c r="AB14">
        <f>VLOOKUP($C$14,'Vaue Added-2012 dollars'!$A$1:$BI$54,MATCH('Energy use Prediction'!AB$2,'Vaue Added-2012 dollars'!$A$1:$BI$1,0),FALSE)*$E$14</f>
        <v>46.230936430752443</v>
      </c>
      <c r="AC14">
        <f>VLOOKUP($C$14,'Vaue Added-2012 dollars'!$A$1:$BI$54,MATCH('Energy use Prediction'!AC$2,'Vaue Added-2012 dollars'!$A$1:$BI$1,0),FALSE)*$E$14</f>
        <v>45.812828199085082</v>
      </c>
      <c r="AD14">
        <f>VLOOKUP($C$14,'Vaue Added-2012 dollars'!$A$1:$BI$54,MATCH('Energy use Prediction'!AD$2,'Vaue Added-2012 dollars'!$A$1:$BI$1,0),FALSE)*$E$14</f>
        <v>45.40938208846103</v>
      </c>
      <c r="AE14">
        <f>VLOOKUP($C$14,'Vaue Added-2012 dollars'!$A$1:$BI$54,MATCH('Energy use Prediction'!AE$2,'Vaue Added-2012 dollars'!$A$1:$BI$1,0),FALSE)*$E$14</f>
        <v>45.0199032934336</v>
      </c>
      <c r="AF14">
        <f>VLOOKUP($C$14,'Vaue Added-2012 dollars'!$A$1:$BI$54,MATCH('Energy use Prediction'!AF$2,'Vaue Added-2012 dollars'!$A$1:$BI$1,0),FALSE)*$E$14</f>
        <v>44.643730040293541</v>
      </c>
      <c r="AG14">
        <f>VLOOKUP($C$14,'Vaue Added-2012 dollars'!$A$1:$BI$54,MATCH('Energy use Prediction'!AG$2,'Vaue Added-2012 dollars'!$A$1:$BI$1,0),FALSE)*$E$14</f>
        <v>44.280233058920587</v>
      </c>
      <c r="AH14">
        <f>VLOOKUP($C$14,'Vaue Added-2012 dollars'!$A$1:$BI$54,MATCH('Energy use Prediction'!AH$2,'Vaue Added-2012 dollars'!$A$1:$BI$1,0),FALSE)*$E$14</f>
        <v>43.928814785316121</v>
      </c>
      <c r="AI14">
        <f>VLOOKUP($C$14,'Vaue Added-2012 dollars'!$A$1:$BI$54,MATCH('Energy use Prediction'!AI$2,'Vaue Added-2012 dollars'!$A$1:$BI$1,0),FALSE)*$E$14</f>
        <v>43.588908369608042</v>
      </c>
      <c r="AJ14">
        <f>VLOOKUP($C$14,'Vaue Added-2012 dollars'!$A$1:$BI$54,MATCH('Energy use Prediction'!AJ$2,'Vaue Added-2012 dollars'!$A$1:$BI$1,0),FALSE)*$E$14</f>
        <v>43.259976548931625</v>
      </c>
      <c r="AK14">
        <f>VLOOKUP($C$14,'Vaue Added-2012 dollars'!$A$1:$BI$54,MATCH('Energy use Prediction'!AK$2,'Vaue Added-2012 dollars'!$A$1:$BI$1,0),FALSE)*$E$14</f>
        <v>42.941510432096713</v>
      </c>
      <c r="AL14">
        <f>VLOOKUP($C$14,'Vaue Added-2012 dollars'!$A$1:$BI$54,MATCH('Energy use Prediction'!AL$2,'Vaue Added-2012 dollars'!$A$1:$BI$1,0),FALSE)*$E$14</f>
        <v>42.633028232841546</v>
      </c>
      <c r="AM14">
        <f>VLOOKUP($C$14,'Vaue Added-2012 dollars'!$A$1:$BI$54,MATCH('Energy use Prediction'!AM$2,'Vaue Added-2012 dollars'!$A$1:$BI$1,0),FALSE)*$E$14</f>
        <v>42.334073980291144</v>
      </c>
      <c r="AN14">
        <f>VLOOKUP($C$14,'Vaue Added-2012 dollars'!$A$1:$BI$54,MATCH('Energy use Prediction'!AN$2,'Vaue Added-2012 dollars'!$A$1:$BI$1,0),FALSE)*$E$14</f>
        <v>42.044216228650676</v>
      </c>
      <c r="AO14">
        <f>VLOOKUP($C$14,'Vaue Added-2012 dollars'!$A$1:$BI$54,MATCH('Energy use Prediction'!AO$2,'Vaue Added-2012 dollars'!$A$1:$BI$1,0),FALSE)*$E$14</f>
        <v>41.763046782863178</v>
      </c>
      <c r="AP14">
        <f>VLOOKUP($C$14,'Vaue Added-2012 dollars'!$A$1:$BI$54,MATCH('Energy use Prediction'!AP$2,'Vaue Added-2012 dollars'!$A$1:$BI$1,0),FALSE)*$E$14</f>
        <v>41.49017945271266</v>
      </c>
      <c r="AQ14">
        <f>VLOOKUP($C$14,'Vaue Added-2012 dollars'!$A$1:$BI$54,MATCH('Energy use Prediction'!AQ$2,'Vaue Added-2012 dollars'!$A$1:$BI$1,0),FALSE)*$E$14</f>
        <v>41.225248844464744</v>
      </c>
      <c r="AR14">
        <f>VLOOKUP($C$14,'Vaue Added-2012 dollars'!$A$1:$BI$54,MATCH('Energy use Prediction'!AR$2,'Vaue Added-2012 dollars'!$A$1:$BI$1,0),FALSE)*$E$14</f>
        <v>40.967909196442662</v>
      </c>
      <c r="AS14">
        <f>VLOOKUP($C$14,'Vaue Added-2012 dollars'!$A$1:$BI$54,MATCH('Energy use Prediction'!AS$2,'Vaue Added-2012 dollars'!$A$1:$BI$1,0),FALSE)*$E$14</f>
        <v>40.717833262804596</v>
      </c>
      <c r="AT14">
        <f>VLOOKUP($C$14,'Vaue Added-2012 dollars'!$A$1:$BI$54,MATCH('Energy use Prediction'!AT$2,'Vaue Added-2012 dollars'!$A$1:$BI$1,0),FALSE)*$E$14</f>
        <v>40.474711248114581</v>
      </c>
      <c r="AU14">
        <f>VLOOKUP($C$14,'Vaue Added-2012 dollars'!$A$1:$BI$54,MATCH('Energy use Prediction'!AU$2,'Vaue Added-2012 dollars'!$A$1:$BI$1,0),FALSE)*$E$14</f>
        <v>40.238249793998122</v>
      </c>
    </row>
    <row r="15" spans="1:47">
      <c r="A15" s="32" t="str">
        <f>VLOOKUP($B15,'Sector matching'!$B$1:$C$43,2,0)</f>
        <v>textiles apparel and leather 13T15</v>
      </c>
      <c r="B15" s="443" t="s">
        <v>137</v>
      </c>
      <c r="C15" s="439" t="s">
        <v>651</v>
      </c>
      <c r="E15" s="430">
        <v>1</v>
      </c>
      <c r="F15">
        <f>VLOOKUP($C$15,'Vaue Added-2012 dollars'!$A$1:$BI$54,MATCH('Energy use Prediction'!F$2,'Vaue Added-2012 dollars'!$A$1:$BI$1,0),FALSE)*$E$15</f>
        <v>8.7378187219743033</v>
      </c>
      <c r="G15">
        <f>VLOOKUP($C$15,'Vaue Added-2012 dollars'!$A$1:$BI$54,MATCH('Energy use Prediction'!G$2,'Vaue Added-2012 dollars'!$A$1:$BI$1,0),FALSE)*$E$15</f>
        <v>9.8971794208842869</v>
      </c>
      <c r="H15">
        <f>VLOOKUP($C$15,'Vaue Added-2012 dollars'!$A$1:$BI$54,MATCH('Energy use Prediction'!H$2,'Vaue Added-2012 dollars'!$A$1:$BI$1,0),FALSE)*$E$15</f>
        <v>10.181799865694872</v>
      </c>
      <c r="I15">
        <f>VLOOKUP($C$15,'Vaue Added-2012 dollars'!$A$1:$BI$54,MATCH('Energy use Prediction'!I$2,'Vaue Added-2012 dollars'!$A$1:$BI$1,0),FALSE)*$E$15</f>
        <v>9.0754189674620349</v>
      </c>
      <c r="J15">
        <f>VLOOKUP($C$15,'Vaue Added-2012 dollars'!$A$1:$BI$54,MATCH('Energy use Prediction'!J$2,'Vaue Added-2012 dollars'!$A$1:$BI$1,0),FALSE)*$E$15</f>
        <v>8.8349437612696828</v>
      </c>
      <c r="K15">
        <f>VLOOKUP($C$15,'Vaue Added-2012 dollars'!$A$1:$BI$54,MATCH('Energy use Prediction'!K$2,'Vaue Added-2012 dollars'!$A$1:$BI$1,0),FALSE)*$E$15</f>
        <v>8.6045016519196817</v>
      </c>
      <c r="L15">
        <f>VLOOKUP($C$15,'Vaue Added-2012 dollars'!$A$1:$BI$54,MATCH('Energy use Prediction'!L$2,'Vaue Added-2012 dollars'!$A$1:$BI$1,0),FALSE)*$E$15</f>
        <v>8.3838393202816732</v>
      </c>
      <c r="M15">
        <f>VLOOKUP($C$15,'Vaue Added-2012 dollars'!$A$1:$BI$54,MATCH('Energy use Prediction'!M$2,'Vaue Added-2012 dollars'!$A$1:$BI$1,0),FALSE)*$E$15</f>
        <v>8.1726480336150349</v>
      </c>
      <c r="N15">
        <f>VLOOKUP($C$15,'Vaue Added-2012 dollars'!$A$1:$BI$54,MATCH('Energy use Prediction'!N$2,'Vaue Added-2012 dollars'!$A$1:$BI$1,0),FALSE)*$E$15</f>
        <v>7.9705816723612921</v>
      </c>
      <c r="O15">
        <f>VLOOKUP($C$15,'Vaue Added-2012 dollars'!$A$1:$BI$54,MATCH('Energy use Prediction'!O$2,'Vaue Added-2012 dollars'!$A$1:$BI$1,0),FALSE)*$E$15</f>
        <v>7.7772708268039636</v>
      </c>
      <c r="P15">
        <f>VLOOKUP($C$15,'Vaue Added-2012 dollars'!$A$1:$BI$54,MATCH('Energy use Prediction'!P$2,'Vaue Added-2012 dollars'!$A$1:$BI$1,0),FALSE)*$E$15</f>
        <v>7.5923337076509565</v>
      </c>
      <c r="Q15">
        <f>VLOOKUP($C$15,'Vaue Added-2012 dollars'!$A$1:$BI$54,MATCH('Energy use Prediction'!Q$2,'Vaue Added-2012 dollars'!$A$1:$BI$1,0),FALSE)*$E$15</f>
        <v>7.4153844909245343</v>
      </c>
      <c r="R15">
        <f>VLOOKUP($C$15,'Vaue Added-2012 dollars'!$A$1:$BI$54,MATCH('Energy use Prediction'!R$2,'Vaue Added-2012 dollars'!$A$1:$BI$1,0),FALSE)*$E$15</f>
        <v>7.2460396096230379</v>
      </c>
      <c r="S15">
        <f>VLOOKUP($C$15,'Vaue Added-2012 dollars'!$A$1:$BI$54,MATCH('Energy use Prediction'!S$2,'Vaue Added-2012 dollars'!$A$1:$BI$1,0),FALSE)*$E$15</f>
        <v>7.083922412228107</v>
      </c>
      <c r="T15">
        <f>VLOOKUP($C$15,'Vaue Added-2012 dollars'!$A$1:$BI$54,MATCH('Energy use Prediction'!T$2,'Vaue Added-2012 dollars'!$A$1:$BI$1,0),FALSE)*$E$15</f>
        <v>6.9286665301678783</v>
      </c>
      <c r="U15">
        <f>VLOOKUP($C$15,'Vaue Added-2012 dollars'!$A$1:$BI$54,MATCH('Energy use Prediction'!U$2,'Vaue Added-2012 dollars'!$A$1:$BI$1,0),FALSE)*$E$15</f>
        <v>6.7799182312923669</v>
      </c>
      <c r="V15">
        <f>VLOOKUP($C$15,'Vaue Added-2012 dollars'!$A$1:$BI$54,MATCH('Energy use Prediction'!V$2,'Vaue Added-2012 dollars'!$A$1:$BI$1,0),FALSE)*$E$15</f>
        <v>6.6373379826121033</v>
      </c>
      <c r="W15">
        <f>VLOOKUP($C$15,'Vaue Added-2012 dollars'!$A$1:$BI$54,MATCH('Energy use Prediction'!W$2,'Vaue Added-2012 dollars'!$A$1:$BI$1,0),FALSE)*$E$15</f>
        <v>6.5006014013717666</v>
      </c>
      <c r="X15">
        <f>VLOOKUP($C$15,'Vaue Added-2012 dollars'!$A$1:$BI$54,MATCH('Energy use Prediction'!X$2,'Vaue Added-2012 dollars'!$A$1:$BI$1,0),FALSE)*$E$15</f>
        <v>6.3693997374656126</v>
      </c>
      <c r="Y15">
        <f>VLOOKUP($C$15,'Vaue Added-2012 dollars'!$A$1:$BI$54,MATCH('Energy use Prediction'!Y$2,'Vaue Added-2012 dollars'!$A$1:$BI$1,0),FALSE)*$E$15</f>
        <v>6.2434400009108986</v>
      </c>
      <c r="Z15">
        <f>VLOOKUP($C$15,'Vaue Added-2012 dollars'!$A$1:$BI$54,MATCH('Energy use Prediction'!Z$2,'Vaue Added-2012 dollars'!$A$1:$BI$1,0),FALSE)*$E$15</f>
        <v>6.1224448244044654</v>
      </c>
      <c r="AA15">
        <f>VLOOKUP($C$15,'Vaue Added-2012 dollars'!$A$1:$BI$54,MATCH('Energy use Prediction'!AA$2,'Vaue Added-2012 dollars'!$A$1:$BI$1,0),FALSE)*$E$15</f>
        <v>6.0061521319018656</v>
      </c>
      <c r="AB15">
        <f>VLOOKUP($C$15,'Vaue Added-2012 dollars'!$A$1:$BI$54,MATCH('Energy use Prediction'!AB$2,'Vaue Added-2012 dollars'!$A$1:$BI$1,0),FALSE)*$E$15</f>
        <v>5.8943146688314405</v>
      </c>
      <c r="AC15">
        <f>VLOOKUP($C$15,'Vaue Added-2012 dollars'!$A$1:$BI$54,MATCH('Energy use Prediction'!AC$2,'Vaue Added-2012 dollars'!$A$1:$BI$1,0),FALSE)*$E$15</f>
        <v>5.7866994372890277</v>
      </c>
      <c r="AD15">
        <f>VLOOKUP($C$15,'Vaue Added-2012 dollars'!$A$1:$BI$54,MATCH('Energy use Prediction'!AD$2,'Vaue Added-2012 dollars'!$A$1:$BI$1,0),FALSE)*$E$15</f>
        <v>5.683087069771366</v>
      </c>
      <c r="AE15">
        <f>VLOOKUP($C$15,'Vaue Added-2012 dollars'!$A$1:$BI$54,MATCH('Energy use Prediction'!AE$2,'Vaue Added-2012 dollars'!$A$1:$BI$1,0),FALSE)*$E$15</f>
        <v>5.5832711672190749</v>
      </c>
      <c r="AF15">
        <f>VLOOKUP($C$15,'Vaue Added-2012 dollars'!$A$1:$BI$54,MATCH('Energy use Prediction'!AF$2,'Vaue Added-2012 dollars'!$A$1:$BI$1,0),FALSE)*$E$15</f>
        <v>5.4870576209670929</v>
      </c>
      <c r="AG15">
        <f>VLOOKUP($C$15,'Vaue Added-2012 dollars'!$A$1:$BI$54,MATCH('Energy use Prediction'!AG$2,'Vaue Added-2012 dollars'!$A$1:$BI$1,0),FALSE)*$E$15</f>
        <v>5.3942639333218017</v>
      </c>
      <c r="AH15">
        <f>VLOOKUP($C$15,'Vaue Added-2012 dollars'!$A$1:$BI$54,MATCH('Energy use Prediction'!AH$2,'Vaue Added-2012 dollars'!$A$1:$BI$1,0),FALSE)*$E$15</f>
        <v>5.3047185476429197</v>
      </c>
      <c r="AI15">
        <f>VLOOKUP($C$15,'Vaue Added-2012 dollars'!$A$1:$BI$54,MATCH('Energy use Prediction'!AI$2,'Vaue Added-2012 dollars'!$A$1:$BI$1,0),FALSE)*$E$15</f>
        <v>5.2182601957988588</v>
      </c>
      <c r="AJ15">
        <f>VLOOKUP($C$15,'Vaue Added-2012 dollars'!$A$1:$BI$54,MATCH('Energy use Prediction'!AJ$2,'Vaue Added-2012 dollars'!$A$1:$BI$1,0),FALSE)*$E$15</f>
        <v>5.1347372685155257</v>
      </c>
      <c r="AK15">
        <f>VLOOKUP($C$15,'Vaue Added-2012 dollars'!$A$1:$BI$54,MATCH('Energy use Prediction'!AK$2,'Vaue Added-2012 dollars'!$A$1:$BI$1,0),FALSE)*$E$15</f>
        <v>5.0540072123178383</v>
      </c>
      <c r="AL15">
        <f>VLOOKUP($C$15,'Vaue Added-2012 dollars'!$A$1:$BI$54,MATCH('Energy use Prediction'!AL$2,'Vaue Added-2012 dollars'!$A$1:$BI$1,0),FALSE)*$E$15</f>
        <v>4.9759359553620222</v>
      </c>
      <c r="AM15">
        <f>VLOOKUP($C$15,'Vaue Added-2012 dollars'!$A$1:$BI$54,MATCH('Energy use Prediction'!AM$2,'Vaue Added-2012 dollars'!$A$1:$BI$1,0),FALSE)*$E$15</f>
        <v>4.9003973633858928</v>
      </c>
      <c r="AN15">
        <f>VLOOKUP($C$15,'Vaue Added-2012 dollars'!$A$1:$BI$54,MATCH('Energy use Prediction'!AN$2,'Vaue Added-2012 dollars'!$A$1:$BI$1,0),FALSE)*$E$15</f>
        <v>4.8272727261971093</v>
      </c>
      <c r="AO15">
        <f>VLOOKUP($C$15,'Vaue Added-2012 dollars'!$A$1:$BI$54,MATCH('Energy use Prediction'!AO$2,'Vaue Added-2012 dollars'!$A$1:$BI$1,0),FALSE)*$E$15</f>
        <v>4.7564502745172836</v>
      </c>
      <c r="AP15">
        <f>VLOOKUP($C$15,'Vaue Added-2012 dollars'!$A$1:$BI$54,MATCH('Energy use Prediction'!AP$2,'Vaue Added-2012 dollars'!$A$1:$BI$1,0),FALSE)*$E$15</f>
        <v>4.6878247265607165</v>
      </c>
      <c r="AQ15">
        <f>VLOOKUP($C$15,'Vaue Added-2012 dollars'!$A$1:$BI$54,MATCH('Energy use Prediction'!AQ$2,'Vaue Added-2012 dollars'!$A$1:$BI$1,0),FALSE)*$E$15</f>
        <v>4.6212968634129439</v>
      </c>
      <c r="AR15">
        <f>VLOOKUP($C$15,'Vaue Added-2012 dollars'!$A$1:$BI$54,MATCH('Energy use Prediction'!AR$2,'Vaue Added-2012 dollars'!$A$1:$BI$1,0),FALSE)*$E$15</f>
        <v>4.5567731320598872</v>
      </c>
      <c r="AS15">
        <f>VLOOKUP($C$15,'Vaue Added-2012 dollars'!$A$1:$BI$54,MATCH('Energy use Prediction'!AS$2,'Vaue Added-2012 dollars'!$A$1:$BI$1,0),FALSE)*$E$15</f>
        <v>4.4941652747789957</v>
      </c>
      <c r="AT15">
        <f>VLOOKUP($C$15,'Vaue Added-2012 dollars'!$A$1:$BI$54,MATCH('Energy use Prediction'!AT$2,'Vaue Added-2012 dollars'!$A$1:$BI$1,0),FALSE)*$E$15</f>
        <v>4.4333899835228152</v>
      </c>
      <c r="AU15">
        <f>VLOOKUP($C$15,'Vaue Added-2012 dollars'!$A$1:$BI$54,MATCH('Energy use Prediction'!AU$2,'Vaue Added-2012 dollars'!$A$1:$BI$1,0),FALSE)*$E$15</f>
        <v>4.3743685778889763</v>
      </c>
    </row>
    <row r="16" spans="1:47">
      <c r="A16" s="32" t="str">
        <f>VLOOKUP($B16,'Sector matching'!$B$1:$C$43,2,0)</f>
        <v>textiles apparel and leather 13T15</v>
      </c>
      <c r="B16" s="443" t="s">
        <v>139</v>
      </c>
      <c r="C16" s="348" t="s">
        <v>652</v>
      </c>
      <c r="D16">
        <v>288.95999999999998</v>
      </c>
      <c r="E16" s="430">
        <f>D16/SUM($D$16:$D$17)</f>
        <v>0.64070953436807088</v>
      </c>
      <c r="F16">
        <f>VLOOKUP($C$16,'Vaue Added-2012 dollars'!$A$1:$BI$54,MATCH('Energy use Prediction'!F$2,'Vaue Added-2012 dollars'!$A$1:$BI$1,0),FALSE)*$E$16</f>
        <v>10.453861586904523</v>
      </c>
      <c r="G16">
        <f>VLOOKUP($C$16,'Vaue Added-2012 dollars'!$A$1:$BI$54,MATCH('Energy use Prediction'!G$2,'Vaue Added-2012 dollars'!$A$1:$BI$1,0),FALSE)*$E$16</f>
        <v>9.3022298176110763</v>
      </c>
      <c r="H16">
        <f>VLOOKUP($C$16,'Vaue Added-2012 dollars'!$A$1:$BI$54,MATCH('Energy use Prediction'!H$2,'Vaue Added-2012 dollars'!$A$1:$BI$1,0),FALSE)*$E$16</f>
        <v>9.5697408604877943</v>
      </c>
      <c r="I16">
        <f>VLOOKUP($C$16,'Vaue Added-2012 dollars'!$A$1:$BI$54,MATCH('Energy use Prediction'!I$2,'Vaue Added-2012 dollars'!$A$1:$BI$1,0),FALSE)*$E$16</f>
        <v>9.3009361068141558</v>
      </c>
      <c r="J16">
        <f>VLOOKUP($C$16,'Vaue Added-2012 dollars'!$A$1:$BI$54,MATCH('Energy use Prediction'!J$2,'Vaue Added-2012 dollars'!$A$1:$BI$1,0),FALSE)*$E$16</f>
        <v>9.0378803232327112</v>
      </c>
      <c r="K16">
        <f>VLOOKUP($C$16,'Vaue Added-2012 dollars'!$A$1:$BI$54,MATCH('Energy use Prediction'!K$2,'Vaue Added-2012 dollars'!$A$1:$BI$1,0),FALSE)*$E$16</f>
        <v>8.7860323725542209</v>
      </c>
      <c r="L16">
        <f>VLOOKUP($C$16,'Vaue Added-2012 dollars'!$A$1:$BI$54,MATCH('Energy use Prediction'!L$2,'Vaue Added-2012 dollars'!$A$1:$BI$1,0),FALSE)*$E$16</f>
        <v>8.5450726274033642</v>
      </c>
      <c r="M16">
        <f>VLOOKUP($C$16,'Vaue Added-2012 dollars'!$A$1:$BI$54,MATCH('Energy use Prediction'!M$2,'Vaue Added-2012 dollars'!$A$1:$BI$1,0),FALSE)*$E$16</f>
        <v>8.3146274159415228</v>
      </c>
      <c r="N16">
        <f>VLOOKUP($C$16,'Vaue Added-2012 dollars'!$A$1:$BI$54,MATCH('Energy use Prediction'!N$2,'Vaue Added-2012 dollars'!$A$1:$BI$1,0),FALSE)*$E$16</f>
        <v>8.0942878203912514</v>
      </c>
      <c r="O16">
        <f>VLOOKUP($C$16,'Vaue Added-2012 dollars'!$A$1:$BI$54,MATCH('Energy use Prediction'!O$2,'Vaue Added-2012 dollars'!$A$1:$BI$1,0),FALSE)*$E$16</f>
        <v>7.883624286716457</v>
      </c>
      <c r="P16">
        <f>VLOOKUP($C$16,'Vaue Added-2012 dollars'!$A$1:$BI$54,MATCH('Energy use Prediction'!P$2,'Vaue Added-2012 dollars'!$A$1:$BI$1,0),FALSE)*$E$16</f>
        <v>7.6821978515082474</v>
      </c>
      <c r="Q16">
        <f>VLOOKUP($C$16,'Vaue Added-2012 dollars'!$A$1:$BI$54,MATCH('Energy use Prediction'!Q$2,'Vaue Added-2012 dollars'!$A$1:$BI$1,0),FALSE)*$E$16</f>
        <v>7.4895686555433016</v>
      </c>
      <c r="R16">
        <f>VLOOKUP($C$16,'Vaue Added-2012 dollars'!$A$1:$BI$54,MATCH('Energy use Prediction'!R$2,'Vaue Added-2012 dollars'!$A$1:$BI$1,0),FALSE)*$E$16</f>
        <v>7.3053022949981434</v>
      </c>
      <c r="S16">
        <f>VLOOKUP($C$16,'Vaue Added-2012 dollars'!$A$1:$BI$54,MATCH('Energy use Prediction'!S$2,'Vaue Added-2012 dollars'!$A$1:$BI$1,0),FALSE)*$E$16</f>
        <v>7.1289744603724818</v>
      </c>
      <c r="T16">
        <f>VLOOKUP($C$16,'Vaue Added-2012 dollars'!$A$1:$BI$54,MATCH('Energy use Prediction'!T$2,'Vaue Added-2012 dollars'!$A$1:$BI$1,0),FALSE)*$E$16</f>
        <v>6.9601742283730879</v>
      </c>
      <c r="U16">
        <f>VLOOKUP($C$16,'Vaue Added-2012 dollars'!$A$1:$BI$54,MATCH('Energy use Prediction'!U$2,'Vaue Added-2012 dollars'!$A$1:$BI$1,0),FALSE)*$E$16</f>
        <v>6.7985063015243483</v>
      </c>
      <c r="V16">
        <f>VLOOKUP($C$16,'Vaue Added-2012 dollars'!$A$1:$BI$54,MATCH('Energy use Prediction'!V$2,'Vaue Added-2012 dollars'!$A$1:$BI$1,0),FALSE)*$E$16</f>
        <v>6.6435924321843771</v>
      </c>
      <c r="W16">
        <f>VLOOKUP($C$16,'Vaue Added-2012 dollars'!$A$1:$BI$54,MATCH('Energy use Prediction'!W$2,'Vaue Added-2012 dollars'!$A$1:$BI$1,0),FALSE)*$E$16</f>
        <v>6.4950722201122488</v>
      </c>
      <c r="X16">
        <f>VLOOKUP($C$16,'Vaue Added-2012 dollars'!$A$1:$BI$54,MATCH('Energy use Prediction'!X$2,'Vaue Added-2012 dollars'!$A$1:$BI$1,0),FALSE)*$E$16</f>
        <v>6.3526034340566779</v>
      </c>
      <c r="Y16">
        <f>VLOOKUP($C$16,'Vaue Added-2012 dollars'!$A$1:$BI$54,MATCH('Energy use Prediction'!Y$2,'Vaue Added-2012 dollars'!$A$1:$BI$1,0),FALSE)*$E$16</f>
        <v>6.2158619765267122</v>
      </c>
      <c r="Z16">
        <f>VLOOKUP($C$16,'Vaue Added-2012 dollars'!$A$1:$BI$54,MATCH('Energy use Prediction'!Z$2,'Vaue Added-2012 dollars'!$A$1:$BI$1,0),FALSE)*$E$16</f>
        <v>6.0845415856621807</v>
      </c>
      <c r="AA16">
        <f>VLOOKUP($C$16,'Vaue Added-2012 dollars'!$A$1:$BI$54,MATCH('Energy use Prediction'!AA$2,'Vaue Added-2012 dollars'!$A$1:$BI$1,0),FALSE)*$E$16</f>
        <v>5.9583533478517419</v>
      </c>
      <c r="AB16">
        <f>VLOOKUP($C$16,'Vaue Added-2012 dollars'!$A$1:$BI$54,MATCH('Energy use Prediction'!AB$2,'Vaue Added-2012 dollars'!$A$1:$BI$1,0),FALSE)*$E$16</f>
        <v>5.8370250785221112</v>
      </c>
      <c r="AC16">
        <f>VLOOKUP($C$16,'Vaue Added-2012 dollars'!$A$1:$BI$54,MATCH('Energy use Prediction'!AC$2,'Vaue Added-2012 dollars'!$A$1:$BI$1,0),FALSE)*$E$16</f>
        <v>5.720300615582242</v>
      </c>
      <c r="AD16">
        <f>VLOOKUP($C$16,'Vaue Added-2012 dollars'!$A$1:$BI$54,MATCH('Energy use Prediction'!AD$2,'Vaue Added-2012 dollars'!$A$1:$BI$1,0),FALSE)*$E$16</f>
        <v>5.6079390597183219</v>
      </c>
      <c r="AE16">
        <f>VLOOKUP($C$16,'Vaue Added-2012 dollars'!$A$1:$BI$54,MATCH('Energy use Prediction'!AE$2,'Vaue Added-2012 dollars'!$A$1:$BI$1,0),FALSE)*$E$16</f>
        <v>5.4997139875817611</v>
      </c>
      <c r="AF16">
        <f>VLOOKUP($C$16,'Vaue Added-2012 dollars'!$A$1:$BI$54,MATCH('Energy use Prediction'!AF$2,'Vaue Added-2012 dollars'!$A$1:$BI$1,0),FALSE)*$E$16</f>
        <v>5.3954126574752861</v>
      </c>
      <c r="AG16">
        <f>VLOOKUP($C$16,'Vaue Added-2012 dollars'!$A$1:$BI$54,MATCH('Energy use Prediction'!AG$2,'Vaue Added-2012 dollars'!$A$1:$BI$1,0),FALSE)*$E$16</f>
        <v>5.2948352220773645</v>
      </c>
      <c r="AH16">
        <f>VLOOKUP($C$16,'Vaue Added-2012 dollars'!$A$1:$BI$54,MATCH('Energy use Prediction'!AH$2,'Vaue Added-2012 dollars'!$A$1:$BI$1,0),FALSE)*$E$16</f>
        <v>5.1977939587773454</v>
      </c>
      <c r="AI16">
        <f>VLOOKUP($C$16,'Vaue Added-2012 dollars'!$A$1:$BI$54,MATCH('Energy use Prediction'!AI$2,'Vaue Added-2012 dollars'!$A$1:$BI$1,0),FALSE)*$E$16</f>
        <v>5.1041125251016242</v>
      </c>
      <c r="AJ16">
        <f>VLOOKUP($C$16,'Vaue Added-2012 dollars'!$A$1:$BI$54,MATCH('Energy use Prediction'!AJ$2,'Vaue Added-2012 dollars'!$A$1:$BI$1,0),FALSE)*$E$16</f>
        <v>5.0136252443132268</v>
      </c>
      <c r="AK16">
        <f>VLOOKUP($C$16,'Vaue Added-2012 dollars'!$A$1:$BI$54,MATCH('Energy use Prediction'!AK$2,'Vaue Added-2012 dollars'!$A$1:$BI$1,0),FALSE)*$E$16</f>
        <v>4.926176424421449</v>
      </c>
      <c r="AL16">
        <f>VLOOKUP($C$16,'Vaue Added-2012 dollars'!$A$1:$BI$54,MATCH('Energy use Prediction'!AL$2,'Vaue Added-2012 dollars'!$A$1:$BI$1,0),FALSE)*$E$16</f>
        <v>4.8416197124296128</v>
      </c>
      <c r="AM16">
        <f>VLOOKUP($C$16,'Vaue Added-2012 dollars'!$A$1:$BI$54,MATCH('Energy use Prediction'!AM$2,'Vaue Added-2012 dollars'!$A$1:$BI$1,0),FALSE)*$E$16</f>
        <v>4.7598174845834551</v>
      </c>
      <c r="AN16">
        <f>VLOOKUP($C$16,'Vaue Added-2012 dollars'!$A$1:$BI$54,MATCH('Energy use Prediction'!AN$2,'Vaue Added-2012 dollars'!$A$1:$BI$1,0),FALSE)*$E$16</f>
        <v>4.6806402725892742</v>
      </c>
      <c r="AO16">
        <f>VLOOKUP($C$16,'Vaue Added-2012 dollars'!$A$1:$BI$54,MATCH('Energy use Prediction'!AO$2,'Vaue Added-2012 dollars'!$A$1:$BI$1,0),FALSE)*$E$16</f>
        <v>4.6039662251887261</v>
      </c>
      <c r="AP16">
        <f>VLOOKUP($C$16,'Vaue Added-2012 dollars'!$A$1:$BI$54,MATCH('Energy use Prediction'!AP$2,'Vaue Added-2012 dollars'!$A$1:$BI$1,0),FALSE)*$E$16</f>
        <v>4.5296806040611859</v>
      </c>
      <c r="AQ16">
        <f>VLOOKUP($C$16,'Vaue Added-2012 dollars'!$A$1:$BI$54,MATCH('Energy use Prediction'!AQ$2,'Vaue Added-2012 dollars'!$A$1:$BI$1,0),FALSE)*$E$16</f>
        <v>4.4576753127365123</v>
      </c>
      <c r="AR16">
        <f>VLOOKUP($C$16,'Vaue Added-2012 dollars'!$A$1:$BI$54,MATCH('Energy use Prediction'!AR$2,'Vaue Added-2012 dollars'!$A$1:$BI$1,0),FALSE)*$E$16</f>
        <v>4.3878484570126304</v>
      </c>
      <c r="AS16">
        <f>VLOOKUP($C$16,'Vaue Added-2012 dollars'!$A$1:$BI$54,MATCH('Energy use Prediction'!AS$2,'Vaue Added-2012 dollars'!$A$1:$BI$1,0),FALSE)*$E$16</f>
        <v>4.3201039352592998</v>
      </c>
      <c r="AT16">
        <f>VLOOKUP($C$16,'Vaue Added-2012 dollars'!$A$1:$BI$54,MATCH('Energy use Prediction'!AT$2,'Vaue Added-2012 dollars'!$A$1:$BI$1,0),FALSE)*$E$16</f>
        <v>4.2543510569338103</v>
      </c>
      <c r="AU16">
        <f>VLOOKUP($C$16,'Vaue Added-2012 dollars'!$A$1:$BI$54,MATCH('Energy use Prediction'!AU$2,'Vaue Added-2012 dollars'!$A$1:$BI$1,0),FALSE)*$E$16</f>
        <v>4.1905041876226097</v>
      </c>
    </row>
    <row r="17" spans="1:47">
      <c r="A17" s="32" t="str">
        <f>VLOOKUP($B17,'Sector matching'!$B$1:$C$43,2,0)</f>
        <v>textiles apparel and leather 13T15</v>
      </c>
      <c r="B17" s="443" t="s">
        <v>141</v>
      </c>
      <c r="C17" s="348" t="s">
        <v>652</v>
      </c>
      <c r="D17">
        <v>162.04</v>
      </c>
      <c r="E17" s="430">
        <f>D17/SUM($D$16:$D$17)</f>
        <v>0.35929046563192901</v>
      </c>
      <c r="F17">
        <f>VLOOKUP($C$17,'Vaue Added-2012 dollars'!$A$1:$BI$54,MATCH('Energy use Prediction'!F$2,'Vaue Added-2012 dollars'!$A$1:$BI$1,0),FALSE)*$E$17</f>
        <v>5.8622083732766095</v>
      </c>
      <c r="G17">
        <f>VLOOKUP($C$17,'Vaue Added-2012 dollars'!$A$1:$BI$54,MATCH('Energy use Prediction'!G$2,'Vaue Added-2012 dollars'!$A$1:$BI$1,0),FALSE)*$E$17</f>
        <v>5.2164082213652367</v>
      </c>
      <c r="H17">
        <f>VLOOKUP($C$17,'Vaue Added-2012 dollars'!$A$1:$BI$54,MATCH('Energy use Prediction'!H$2,'Vaue Added-2012 dollars'!$A$1:$BI$1,0),FALSE)*$E$17</f>
        <v>5.3664202970426436</v>
      </c>
      <c r="I17">
        <f>VLOOKUP($C$17,'Vaue Added-2012 dollars'!$A$1:$BI$54,MATCH('Energy use Prediction'!I$2,'Vaue Added-2012 dollars'!$A$1:$BI$1,0),FALSE)*$E$17</f>
        <v>5.2156827476057783</v>
      </c>
      <c r="J17">
        <f>VLOOKUP($C$17,'Vaue Added-2012 dollars'!$A$1:$BI$54,MATCH('Energy use Prediction'!J$2,'Vaue Added-2012 dollars'!$A$1:$BI$1,0),FALSE)*$E$17</f>
        <v>5.0681690461538915</v>
      </c>
      <c r="K17">
        <f>VLOOKUP($C$17,'Vaue Added-2012 dollars'!$A$1:$BI$54,MATCH('Energy use Prediction'!K$2,'Vaue Added-2012 dollars'!$A$1:$BI$1,0),FALSE)*$E$17</f>
        <v>4.9269403573113442</v>
      </c>
      <c r="L17">
        <f>VLOOKUP($C$17,'Vaue Added-2012 dollars'!$A$1:$BI$54,MATCH('Energy use Prediction'!L$2,'Vaue Added-2012 dollars'!$A$1:$BI$1,0),FALSE)*$E$17</f>
        <v>4.7918174437446046</v>
      </c>
      <c r="M17">
        <f>VLOOKUP($C$17,'Vaue Added-2012 dollars'!$A$1:$BI$54,MATCH('Energy use Prediction'!M$2,'Vaue Added-2012 dollars'!$A$1:$BI$1,0),FALSE)*$E$17</f>
        <v>4.6625907616250153</v>
      </c>
      <c r="N17">
        <f>VLOOKUP($C$17,'Vaue Added-2012 dollars'!$A$1:$BI$54,MATCH('Energy use Prediction'!N$2,'Vaue Added-2012 dollars'!$A$1:$BI$1,0),FALSE)*$E$17</f>
        <v>4.5390310022708977</v>
      </c>
      <c r="O17">
        <f>VLOOKUP($C$17,'Vaue Added-2012 dollars'!$A$1:$BI$54,MATCH('Energy use Prediction'!O$2,'Vaue Added-2012 dollars'!$A$1:$BI$1,0),FALSE)*$E$17</f>
        <v>4.4208972848128969</v>
      </c>
      <c r="P17">
        <f>VLOOKUP($C$17,'Vaue Added-2012 dollars'!$A$1:$BI$54,MATCH('Energy use Prediction'!P$2,'Vaue Added-2012 dollars'!$A$1:$BI$1,0),FALSE)*$E$17</f>
        <v>4.3079434518909068</v>
      </c>
      <c r="Q17">
        <f>VLOOKUP($C$17,'Vaue Added-2012 dollars'!$A$1:$BI$54,MATCH('Energy use Prediction'!Q$2,'Vaue Added-2012 dollars'!$A$1:$BI$1,0),FALSE)*$E$17</f>
        <v>4.1999228437992686</v>
      </c>
      <c r="R17">
        <f>VLOOKUP($C$17,'Vaue Added-2012 dollars'!$A$1:$BI$54,MATCH('Energy use Prediction'!R$2,'Vaue Added-2012 dollars'!$A$1:$BI$1,0),FALSE)*$E$17</f>
        <v>4.096591860055022</v>
      </c>
      <c r="S17">
        <f>VLOOKUP($C$17,'Vaue Added-2012 dollars'!$A$1:$BI$54,MATCH('Energy use Prediction'!S$2,'Vaue Added-2012 dollars'!$A$1:$BI$1,0),FALSE)*$E$17</f>
        <v>3.9977125607653554</v>
      </c>
      <c r="T17">
        <f>VLOOKUP($C$17,'Vaue Added-2012 dollars'!$A$1:$BI$54,MATCH('Energy use Prediction'!T$2,'Vaue Added-2012 dollars'!$A$1:$BI$1,0),FALSE)*$E$17</f>
        <v>3.9030545126161931</v>
      </c>
      <c r="U17">
        <f>VLOOKUP($C$17,'Vaue Added-2012 dollars'!$A$1:$BI$54,MATCH('Energy use Prediction'!U$2,'Vaue Added-2012 dollars'!$A$1:$BI$1,0),FALSE)*$E$17</f>
        <v>3.8123960447778424</v>
      </c>
      <c r="V17">
        <f>VLOOKUP($C$17,'Vaue Added-2012 dollars'!$A$1:$BI$54,MATCH('Energy use Prediction'!V$2,'Vaue Added-2012 dollars'!$A$1:$BI$1,0),FALSE)*$E$17</f>
        <v>3.7255250474500157</v>
      </c>
      <c r="W17">
        <f>VLOOKUP($C$17,'Vaue Added-2012 dollars'!$A$1:$BI$54,MATCH('Energy use Prediction'!W$2,'Vaue Added-2012 dollars'!$A$1:$BI$1,0),FALSE)*$E$17</f>
        <v>3.6422394191133334</v>
      </c>
      <c r="X17">
        <f>VLOOKUP($C$17,'Vaue Added-2012 dollars'!$A$1:$BI$54,MATCH('Energy use Prediction'!X$2,'Vaue Added-2012 dollars'!$A$1:$BI$1,0),FALSE)*$E$17</f>
        <v>3.5623472468665009</v>
      </c>
      <c r="Y17">
        <f>VLOOKUP($C$17,'Vaue Added-2012 dollars'!$A$1:$BI$54,MATCH('Energy use Prediction'!Y$2,'Vaue Added-2012 dollars'!$A$1:$BI$1,0),FALSE)*$E$17</f>
        <v>3.4856667866707793</v>
      </c>
      <c r="Z17">
        <f>VLOOKUP($C$17,'Vaue Added-2012 dollars'!$A$1:$BI$54,MATCH('Energy use Prediction'!Z$2,'Vaue Added-2012 dollars'!$A$1:$BI$1,0),FALSE)*$E$17</f>
        <v>3.4120262961679813</v>
      </c>
      <c r="AA17">
        <f>VLOOKUP($C$17,'Vaue Added-2012 dollars'!$A$1:$BI$54,MATCH('Energy use Prediction'!AA$2,'Vaue Added-2012 dollars'!$A$1:$BI$1,0),FALSE)*$E$17</f>
        <v>3.3412637613714575</v>
      </c>
      <c r="AB17">
        <f>VLOOKUP($C$17,'Vaue Added-2012 dollars'!$A$1:$BI$54,MATCH('Energy use Prediction'!AB$2,'Vaue Added-2012 dollars'!$A$1:$BI$1,0),FALSE)*$E$17</f>
        <v>3.2732265494314885</v>
      </c>
      <c r="AC17">
        <f>VLOOKUP($C$17,'Vaue Added-2012 dollars'!$A$1:$BI$54,MATCH('Energy use Prediction'!AC$2,'Vaue Added-2012 dollars'!$A$1:$BI$1,0),FALSE)*$E$17</f>
        <v>3.2077710124202188</v>
      </c>
      <c r="AD17">
        <f>VLOOKUP($C$17,'Vaue Added-2012 dollars'!$A$1:$BI$54,MATCH('Energy use Prediction'!AD$2,'Vaue Added-2012 dollars'!$A$1:$BI$1,0),FALSE)*$E$17</f>
        <v>3.144762061312143</v>
      </c>
      <c r="AE17">
        <f>VLOOKUP($C$17,'Vaue Added-2012 dollars'!$A$1:$BI$54,MATCH('Energy use Prediction'!AE$2,'Vaue Added-2012 dollars'!$A$1:$BI$1,0),FALSE)*$E$17</f>
        <v>3.0840727247638036</v>
      </c>
      <c r="AF17">
        <f>VLOOKUP($C$17,'Vaue Added-2012 dollars'!$A$1:$BI$54,MATCH('Energy use Prediction'!AF$2,'Vaue Added-2012 dollars'!$A$1:$BI$1,0),FALSE)*$E$17</f>
        <v>3.0255837036866531</v>
      </c>
      <c r="AG17">
        <f>VLOOKUP($C$17,'Vaue Added-2012 dollars'!$A$1:$BI$54,MATCH('Energy use Prediction'!AG$2,'Vaue Added-2012 dollars'!$A$1:$BI$1,0),FALSE)*$E$17</f>
        <v>2.9691829297668058</v>
      </c>
      <c r="AH17">
        <f>VLOOKUP($C$17,'Vaue Added-2012 dollars'!$A$1:$BI$54,MATCH('Energy use Prediction'!AH$2,'Vaue Added-2012 dollars'!$A$1:$BI$1,0),FALSE)*$E$17</f>
        <v>2.9147651338603304</v>
      </c>
      <c r="AI17">
        <f>VLOOKUP($C$17,'Vaue Added-2012 dollars'!$A$1:$BI$54,MATCH('Energy use Prediction'!AI$2,'Vaue Added-2012 dollars'!$A$1:$BI$1,0),FALSE)*$E$17</f>
        <v>2.8622314284588426</v>
      </c>
      <c r="AJ17">
        <f>VLOOKUP($C$17,'Vaue Added-2012 dollars'!$A$1:$BI$54,MATCH('Energy use Prediction'!AJ$2,'Vaue Added-2012 dollars'!$A$1:$BI$1,0),FALSE)*$E$17</f>
        <v>2.811488907075427</v>
      </c>
      <c r="AK17">
        <f>VLOOKUP($C$17,'Vaue Added-2012 dollars'!$A$1:$BI$54,MATCH('Energy use Prediction'!AK$2,'Vaue Added-2012 dollars'!$A$1:$BI$1,0),FALSE)*$E$17</f>
        <v>2.762450262365904</v>
      </c>
      <c r="AL17">
        <f>VLOOKUP($C$17,'Vaue Added-2012 dollars'!$A$1:$BI$54,MATCH('Energy use Prediction'!AL$2,'Vaue Added-2012 dollars'!$A$1:$BI$1,0),FALSE)*$E$17</f>
        <v>2.7150334240105707</v>
      </c>
      <c r="AM17">
        <f>VLOOKUP($C$17,'Vaue Added-2012 dollars'!$A$1:$BI$54,MATCH('Energy use Prediction'!AM$2,'Vaue Added-2012 dollars'!$A$1:$BI$1,0),FALSE)*$E$17</f>
        <v>2.6691612167839947</v>
      </c>
      <c r="AN17">
        <f>VLOOKUP($C$17,'Vaue Added-2012 dollars'!$A$1:$BI$54,MATCH('Energy use Prediction'!AN$2,'Vaue Added-2012 dollars'!$A$1:$BI$1,0),FALSE)*$E$17</f>
        <v>2.6247610387955636</v>
      </c>
      <c r="AO17">
        <f>VLOOKUP($C$17,'Vaue Added-2012 dollars'!$A$1:$BI$54,MATCH('Energy use Prediction'!AO$2,'Vaue Added-2012 dollars'!$A$1:$BI$1,0),FALSE)*$E$17</f>
        <v>2.5817645595569672</v>
      </c>
      <c r="AP17">
        <f>VLOOKUP($C$17,'Vaue Added-2012 dollars'!$A$1:$BI$54,MATCH('Energy use Prediction'!AP$2,'Vaue Added-2012 dollars'!$A$1:$BI$1,0),FALSE)*$E$17</f>
        <v>2.5401074372995383</v>
      </c>
      <c r="AQ17">
        <f>VLOOKUP($C$17,'Vaue Added-2012 dollars'!$A$1:$BI$54,MATCH('Energy use Prediction'!AQ$2,'Vaue Added-2012 dollars'!$A$1:$BI$1,0),FALSE)*$E$17</f>
        <v>2.4997290548028253</v>
      </c>
      <c r="AR17">
        <f>VLOOKUP($C$17,'Vaue Added-2012 dollars'!$A$1:$BI$54,MATCH('Energy use Prediction'!AR$2,'Vaue Added-2012 dollars'!$A$1:$BI$1,0),FALSE)*$E$17</f>
        <v>2.4605722728901114</v>
      </c>
      <c r="AS17">
        <f>VLOOKUP($C$17,'Vaue Added-2012 dollars'!$A$1:$BI$54,MATCH('Energy use Prediction'!AS$2,'Vaue Added-2012 dollars'!$A$1:$BI$1,0),FALSE)*$E$17</f>
        <v>2.4225832006831984</v>
      </c>
      <c r="AT17">
        <f>VLOOKUP($C$17,'Vaue Added-2012 dollars'!$A$1:$BI$54,MATCH('Energy use Prediction'!AT$2,'Vaue Added-2012 dollars'!$A$1:$BI$1,0),FALSE)*$E$17</f>
        <v>2.3857109816775837</v>
      </c>
      <c r="AU17">
        <f>VLOOKUP($C$17,'Vaue Added-2012 dollars'!$A$1:$BI$54,MATCH('Energy use Prediction'!AU$2,'Vaue Added-2012 dollars'!$A$1:$BI$1,0),FALSE)*$E$17</f>
        <v>2.3499075946925791</v>
      </c>
    </row>
    <row r="18" spans="1:47">
      <c r="A18" s="32" t="str">
        <f>VLOOKUP($B18,'Sector matching'!$B$1:$C$43,2,0)</f>
        <v>wood products 16</v>
      </c>
      <c r="B18" s="440" t="s">
        <v>143</v>
      </c>
      <c r="C18" s="348" t="s">
        <v>653</v>
      </c>
      <c r="D18">
        <v>43.42</v>
      </c>
      <c r="E18" s="430">
        <f>D18/SUM($D$18:$D$19)</f>
        <v>0.12633110270584813</v>
      </c>
      <c r="F18">
        <f>VLOOKUP($C$18,'Vaue Added-2012 dollars'!$A$1:$BI$54,MATCH('Energy use Prediction'!F$2,'Vaue Added-2012 dollars'!$A$1:$BI$1,0),FALSE)*$E$18</f>
        <v>1.813777234585235</v>
      </c>
      <c r="G18">
        <f>VLOOKUP($C$18,'Vaue Added-2012 dollars'!$A$1:$BI$54,MATCH('Energy use Prediction'!G$2,'Vaue Added-2012 dollars'!$A$1:$BI$1,0),FALSE)*$E$18</f>
        <v>1.4593532767103061</v>
      </c>
      <c r="H18">
        <f>VLOOKUP($C$18,'Vaue Added-2012 dollars'!$A$1:$BI$54,MATCH('Energy use Prediction'!H$2,'Vaue Added-2012 dollars'!$A$1:$BI$1,0),FALSE)*$E$18</f>
        <v>1.978351432631422</v>
      </c>
      <c r="I18">
        <f>VLOOKUP($C$18,'Vaue Added-2012 dollars'!$A$1:$BI$54,MATCH('Energy use Prediction'!I$2,'Vaue Added-2012 dollars'!$A$1:$BI$1,0),FALSE)*$E$18</f>
        <v>1.9578045274105074</v>
      </c>
      <c r="J18">
        <f>VLOOKUP($C$18,'Vaue Added-2012 dollars'!$A$1:$BI$54,MATCH('Energy use Prediction'!J$2,'Vaue Added-2012 dollars'!$A$1:$BI$1,0),FALSE)*$E$18</f>
        <v>1.9364650106224663</v>
      </c>
      <c r="K18">
        <f>VLOOKUP($C$18,'Vaue Added-2012 dollars'!$A$1:$BI$54,MATCH('Energy use Prediction'!K$2,'Vaue Added-2012 dollars'!$A$1:$BI$1,0),FALSE)*$E$18</f>
        <v>1.9155880030666093</v>
      </c>
      <c r="L18">
        <f>VLOOKUP($C$18,'Vaue Added-2012 dollars'!$A$1:$BI$54,MATCH('Energy use Prediction'!L$2,'Vaue Added-2012 dollars'!$A$1:$BI$1,0),FALSE)*$E$18</f>
        <v>1.8952292246456097</v>
      </c>
      <c r="M18">
        <f>VLOOKUP($C$18,'Vaue Added-2012 dollars'!$A$1:$BI$54,MATCH('Energy use Prediction'!M$2,'Vaue Added-2012 dollars'!$A$1:$BI$1,0),FALSE)*$E$18</f>
        <v>1.8754273908408619</v>
      </c>
      <c r="N18">
        <f>VLOOKUP($C$18,'Vaue Added-2012 dollars'!$A$1:$BI$54,MATCH('Energy use Prediction'!N$2,'Vaue Added-2012 dollars'!$A$1:$BI$1,0),FALSE)*$E$18</f>
        <v>1.8562075061155265</v>
      </c>
      <c r="O18">
        <f>VLOOKUP($C$18,'Vaue Added-2012 dollars'!$A$1:$BI$54,MATCH('Energy use Prediction'!O$2,'Vaue Added-2012 dollars'!$A$1:$BI$1,0),FALSE)*$E$18</f>
        <v>1.8375836056652106</v>
      </c>
      <c r="P18">
        <f>VLOOKUP($C$18,'Vaue Added-2012 dollars'!$A$1:$BI$54,MATCH('Energy use Prediction'!P$2,'Vaue Added-2012 dollars'!$A$1:$BI$1,0),FALSE)*$E$18</f>
        <v>1.8195610260198112</v>
      </c>
      <c r="Q18">
        <f>VLOOKUP($C$18,'Vaue Added-2012 dollars'!$A$1:$BI$54,MATCH('Energy use Prediction'!Q$2,'Vaue Added-2012 dollars'!$A$1:$BI$1,0),FALSE)*$E$18</f>
        <v>1.8021382764169918</v>
      </c>
      <c r="R18">
        <f>VLOOKUP($C$18,'Vaue Added-2012 dollars'!$A$1:$BI$54,MATCH('Energy use Prediction'!R$2,'Vaue Added-2012 dollars'!$A$1:$BI$1,0),FALSE)*$E$18</f>
        <v>1.7853085740794674</v>
      </c>
      <c r="S18">
        <f>VLOOKUP($C$18,'Vaue Added-2012 dollars'!$A$1:$BI$54,MATCH('Energy use Prediction'!S$2,'Vaue Added-2012 dollars'!$A$1:$BI$1,0),FALSE)*$E$18</f>
        <v>1.7690610980805561</v>
      </c>
      <c r="T18">
        <f>VLOOKUP($C$18,'Vaue Added-2012 dollars'!$A$1:$BI$54,MATCH('Energy use Prediction'!T$2,'Vaue Added-2012 dollars'!$A$1:$BI$1,0),FALSE)*$E$18</f>
        <v>1.7533820086766878</v>
      </c>
      <c r="U18">
        <f>VLOOKUP($C$18,'Vaue Added-2012 dollars'!$A$1:$BI$54,MATCH('Energy use Prediction'!U$2,'Vaue Added-2012 dollars'!$A$1:$BI$1,0),FALSE)*$E$18</f>
        <v>1.7382552719670423</v>
      </c>
      <c r="V18">
        <f>VLOOKUP($C$18,'Vaue Added-2012 dollars'!$A$1:$BI$54,MATCH('Energy use Prediction'!V$2,'Vaue Added-2012 dollars'!$A$1:$BI$1,0),FALSE)*$E$18</f>
        <v>1.7236633235493524</v>
      </c>
      <c r="W18">
        <f>VLOOKUP($C$18,'Vaue Added-2012 dollars'!$A$1:$BI$54,MATCH('Energy use Prediction'!W$2,'Vaue Added-2012 dollars'!$A$1:$BI$1,0),FALSE)*$E$18</f>
        <v>1.7095875994593319</v>
      </c>
      <c r="X18">
        <f>VLOOKUP($C$18,'Vaue Added-2012 dollars'!$A$1:$BI$54,MATCH('Energy use Prediction'!X$2,'Vaue Added-2012 dollars'!$A$1:$BI$1,0),FALSE)*$E$18</f>
        <v>1.6960089580537623</v>
      </c>
      <c r="Y18">
        <f>VLOOKUP($C$18,'Vaue Added-2012 dollars'!$A$1:$BI$54,MATCH('Energy use Prediction'!Y$2,'Vaue Added-2012 dollars'!$A$1:$BI$1,0),FALSE)*$E$18</f>
        <v>1.6829080125528018</v>
      </c>
      <c r="Z18">
        <f>VLOOKUP($C$18,'Vaue Added-2012 dollars'!$A$1:$BI$54,MATCH('Energy use Prediction'!Z$2,'Vaue Added-2012 dollars'!$A$1:$BI$1,0),FALSE)*$E$18</f>
        <v>1.6702653906178611</v>
      </c>
      <c r="AA18">
        <f>VLOOKUP($C$18,'Vaue Added-2012 dollars'!$A$1:$BI$54,MATCH('Energy use Prediction'!AA$2,'Vaue Added-2012 dollars'!$A$1:$BI$1,0),FALSE)*$E$18</f>
        <v>1.6580619345293577</v>
      </c>
      <c r="AB18">
        <f>VLOOKUP($C$18,'Vaue Added-2012 dollars'!$A$1:$BI$54,MATCH('Energy use Prediction'!AB$2,'Vaue Added-2012 dollars'!$A$1:$BI$1,0),FALSE)*$E$18</f>
        <v>1.6462788531719306</v>
      </c>
      <c r="AC18">
        <f>VLOOKUP($C$18,'Vaue Added-2012 dollars'!$A$1:$BI$54,MATCH('Energy use Prediction'!AC$2,'Vaue Added-2012 dollars'!$A$1:$BI$1,0),FALSE)*$E$18</f>
        <v>1.6348978350659056</v>
      </c>
      <c r="AD18">
        <f>VLOOKUP($C$18,'Vaue Added-2012 dollars'!$A$1:$BI$54,MATCH('Energy use Prediction'!AD$2,'Vaue Added-2012 dollars'!$A$1:$BI$1,0),FALSE)*$E$18</f>
        <v>1.6239011300447552</v>
      </c>
      <c r="AE18">
        <f>VLOOKUP($C$18,'Vaue Added-2012 dollars'!$A$1:$BI$54,MATCH('Energy use Prediction'!AE$2,'Vaue Added-2012 dollars'!$A$1:$BI$1,0),FALSE)*$E$18</f>
        <v>1.6132716058170036</v>
      </c>
      <c r="AF18">
        <f>VLOOKUP($C$18,'Vaue Added-2012 dollars'!$A$1:$BI$54,MATCH('Energy use Prediction'!AF$2,'Vaue Added-2012 dollars'!$A$1:$BI$1,0),FALSE)*$E$18</f>
        <v>1.6029927845224927</v>
      </c>
      <c r="AG18">
        <f>VLOOKUP($C$18,'Vaue Added-2012 dollars'!$A$1:$BI$54,MATCH('Energy use Prediction'!AG$2,'Vaue Added-2012 dollars'!$A$1:$BI$1,0),FALSE)*$E$18</f>
        <v>1.5930488634602795</v>
      </c>
      <c r="AH18">
        <f>VLOOKUP($C$18,'Vaue Added-2012 dollars'!$A$1:$BI$54,MATCH('Energy use Prediction'!AH$2,'Vaue Added-2012 dollars'!$A$1:$BI$1,0),FALSE)*$E$18</f>
        <v>1.5834247233940848</v>
      </c>
      <c r="AI18">
        <f>VLOOKUP($C$18,'Vaue Added-2012 dollars'!$A$1:$BI$54,MATCH('Energy use Prediction'!AI$2,'Vaue Added-2012 dollars'!$A$1:$BI$1,0),FALSE)*$E$18</f>
        <v>1.5741059272067159</v>
      </c>
      <c r="AJ18">
        <f>VLOOKUP($C$18,'Vaue Added-2012 dollars'!$A$1:$BI$54,MATCH('Energy use Prediction'!AJ$2,'Vaue Added-2012 dollars'!$A$1:$BI$1,0),FALSE)*$E$18</f>
        <v>1.5650787111510955</v>
      </c>
      <c r="AK18">
        <f>VLOOKUP($C$18,'Vaue Added-2012 dollars'!$A$1:$BI$54,MATCH('Energy use Prediction'!AK$2,'Vaue Added-2012 dollars'!$A$1:$BI$1,0),FALSE)*$E$18</f>
        <v>1.5563299705160083</v>
      </c>
      <c r="AL18">
        <f>VLOOKUP($C$18,'Vaue Added-2012 dollars'!$A$1:$BI$54,MATCH('Energy use Prediction'!AL$2,'Vaue Added-2012 dollars'!$A$1:$BI$1,0),FALSE)*$E$18</f>
        <v>1.547847241171546</v>
      </c>
      <c r="AM18">
        <f>VLOOKUP($C$18,'Vaue Added-2012 dollars'!$A$1:$BI$54,MATCH('Energy use Prediction'!AM$2,'Vaue Added-2012 dollars'!$A$1:$BI$1,0),FALSE)*$E$18</f>
        <v>1.539618678169649</v>
      </c>
      <c r="AN18">
        <f>VLOOKUP($C$18,'Vaue Added-2012 dollars'!$A$1:$BI$54,MATCH('Energy use Prediction'!AN$2,'Vaue Added-2012 dollars'!$A$1:$BI$1,0),FALSE)*$E$18</f>
        <v>1.5316330323387888</v>
      </c>
      <c r="AO18">
        <f>VLOOKUP($C$18,'Vaue Added-2012 dollars'!$A$1:$BI$54,MATCH('Energy use Prediction'!AO$2,'Vaue Added-2012 dollars'!$A$1:$BI$1,0),FALSE)*$E$18</f>
        <v>1.5238796256177092</v>
      </c>
      <c r="AP18">
        <f>VLOOKUP($C$18,'Vaue Added-2012 dollars'!$A$1:$BI$54,MATCH('Energy use Prediction'!AP$2,'Vaue Added-2012 dollars'!$A$1:$BI$1,0),FALSE)*$E$18</f>
        <v>1.5163483257159587</v>
      </c>
      <c r="AQ18">
        <f>VLOOKUP($C$18,'Vaue Added-2012 dollars'!$A$1:$BI$54,MATCH('Energy use Prediction'!AQ$2,'Vaue Added-2012 dollars'!$A$1:$BI$1,0),FALSE)*$E$18</f>
        <v>1.5090295205598996</v>
      </c>
      <c r="AR18">
        <f>VLOOKUP($C$18,'Vaue Added-2012 dollars'!$A$1:$BI$54,MATCH('Energy use Prediction'!AR$2,'Vaue Added-2012 dollars'!$A$1:$BI$1,0),FALSE)*$E$18</f>
        <v>1.5019140928792185</v>
      </c>
      <c r="AS18">
        <f>VLOOKUP($C$18,'Vaue Added-2012 dollars'!$A$1:$BI$54,MATCH('Energy use Prediction'!AS$2,'Vaue Added-2012 dollars'!$A$1:$BI$1,0),FALSE)*$E$18</f>
        <v>1.4949933952039691</v>
      </c>
      <c r="AT18">
        <f>VLOOKUP($C$18,'Vaue Added-2012 dollars'!$A$1:$BI$54,MATCH('Energy use Prediction'!AT$2,'Vaue Added-2012 dollars'!$A$1:$BI$1,0),FALSE)*$E$18</f>
        <v>1.48825922547447</v>
      </c>
      <c r="AU18">
        <f>VLOOKUP($C$18,'Vaue Added-2012 dollars'!$A$1:$BI$54,MATCH('Energy use Prediction'!AU$2,'Vaue Added-2012 dollars'!$A$1:$BI$1,0),FALSE)*$E$18</f>
        <v>1.4817038034113568</v>
      </c>
    </row>
    <row r="19" spans="1:47">
      <c r="A19" s="32" t="str">
        <f>VLOOKUP($B19,'Sector matching'!$B$1:$C$43,2,0)</f>
        <v>wood products 16</v>
      </c>
      <c r="B19" s="440" t="s">
        <v>145</v>
      </c>
      <c r="C19" s="348" t="s">
        <v>653</v>
      </c>
      <c r="D19">
        <v>300.27999999999997</v>
      </c>
      <c r="E19" s="430">
        <f>D19/SUM($D$18:$D$19)</f>
        <v>0.87366889729415187</v>
      </c>
      <c r="F19">
        <f>VLOOKUP($C$19,'Vaue Added-2012 dollars'!$A$1:$BI$54,MATCH('Energy use Prediction'!F$2,'Vaue Added-2012 dollars'!$A$1:$BI$1,0),FALSE)*$E$19</f>
        <v>12.543552003713826</v>
      </c>
      <c r="G19">
        <f>VLOOKUP($C$19,'Vaue Added-2012 dollars'!$A$1:$BI$54,MATCH('Energy use Prediction'!G$2,'Vaue Added-2012 dollars'!$A$1:$BI$1,0),FALSE)*$E$19</f>
        <v>10.092459740455336</v>
      </c>
      <c r="H19">
        <f>VLOOKUP($C$19,'Vaue Added-2012 dollars'!$A$1:$BI$54,MATCH('Energy use Prediction'!H$2,'Vaue Added-2012 dollars'!$A$1:$BI$1,0),FALSE)*$E$19</f>
        <v>13.681698944969217</v>
      </c>
      <c r="I19">
        <f>VLOOKUP($C$19,'Vaue Added-2012 dollars'!$A$1:$BI$54,MATCH('Energy use Prediction'!I$2,'Vaue Added-2012 dollars'!$A$1:$BI$1,0),FALSE)*$E$19</f>
        <v>13.539602567729782</v>
      </c>
      <c r="J19">
        <f>VLOOKUP($C$19,'Vaue Added-2012 dollars'!$A$1:$BI$54,MATCH('Energy use Prediction'!J$2,'Vaue Added-2012 dollars'!$A$1:$BI$1,0),FALSE)*$E$19</f>
        <v>13.392024721089685</v>
      </c>
      <c r="K19">
        <f>VLOOKUP($C$19,'Vaue Added-2012 dollars'!$A$1:$BI$54,MATCH('Energy use Prediction'!K$2,'Vaue Added-2012 dollars'!$A$1:$BI$1,0),FALSE)*$E$19</f>
        <v>13.247645452806111</v>
      </c>
      <c r="L19">
        <f>VLOOKUP($C$19,'Vaue Added-2012 dollars'!$A$1:$BI$54,MATCH('Energy use Prediction'!L$2,'Vaue Added-2012 dollars'!$A$1:$BI$1,0),FALSE)*$E$19</f>
        <v>13.106850105402664</v>
      </c>
      <c r="M19">
        <f>VLOOKUP($C$19,'Vaue Added-2012 dollars'!$A$1:$BI$54,MATCH('Energy use Prediction'!M$2,'Vaue Added-2012 dollars'!$A$1:$BI$1,0),FALSE)*$E$19</f>
        <v>12.969906423806862</v>
      </c>
      <c r="N19">
        <f>VLOOKUP($C$19,'Vaue Added-2012 dollars'!$A$1:$BI$54,MATCH('Energy use Prediction'!N$2,'Vaue Added-2012 dollars'!$A$1:$BI$1,0),FALSE)*$E$19</f>
        <v>12.836987331560808</v>
      </c>
      <c r="O19">
        <f>VLOOKUP($C$19,'Vaue Added-2012 dollars'!$A$1:$BI$54,MATCH('Energy use Prediction'!O$2,'Vaue Added-2012 dollars'!$A$1:$BI$1,0),FALSE)*$E$19</f>
        <v>12.70818989196567</v>
      </c>
      <c r="P19">
        <f>VLOOKUP($C$19,'Vaue Added-2012 dollars'!$A$1:$BI$54,MATCH('Energy use Prediction'!P$2,'Vaue Added-2012 dollars'!$A$1:$BI$1,0),FALSE)*$E$19</f>
        <v>12.583551010898869</v>
      </c>
      <c r="Q19">
        <f>VLOOKUP($C$19,'Vaue Added-2012 dollars'!$A$1:$BI$54,MATCH('Energy use Prediction'!Q$2,'Vaue Added-2012 dollars'!$A$1:$BI$1,0),FALSE)*$E$19</f>
        <v>12.463060378684805</v>
      </c>
      <c r="R19">
        <f>VLOOKUP($C$19,'Vaue Added-2012 dollars'!$A$1:$BI$54,MATCH('Energy use Prediction'!R$2,'Vaue Added-2012 dollars'!$A$1:$BI$1,0),FALSE)*$E$19</f>
        <v>12.346671087622811</v>
      </c>
      <c r="S19">
        <f>VLOOKUP($C$19,'Vaue Added-2012 dollars'!$A$1:$BI$54,MATCH('Energy use Prediction'!S$2,'Vaue Added-2012 dollars'!$A$1:$BI$1,0),FALSE)*$E$19</f>
        <v>12.23430830335397</v>
      </c>
      <c r="T19">
        <f>VLOOKUP($C$19,'Vaue Added-2012 dollars'!$A$1:$BI$54,MATCH('Energy use Prediction'!T$2,'Vaue Added-2012 dollars'!$A$1:$BI$1,0),FALSE)*$E$19</f>
        <v>12.12587631426614</v>
      </c>
      <c r="U19">
        <f>VLOOKUP($C$19,'Vaue Added-2012 dollars'!$A$1:$BI$54,MATCH('Energy use Prediction'!U$2,'Vaue Added-2012 dollars'!$A$1:$BI$1,0),FALSE)*$E$19</f>
        <v>12.021264234598421</v>
      </c>
      <c r="V19">
        <f>VLOOKUP($C$19,'Vaue Added-2012 dollars'!$A$1:$BI$54,MATCH('Energy use Prediction'!V$2,'Vaue Added-2012 dollars'!$A$1:$BI$1,0),FALSE)*$E$19</f>
        <v>11.920350594090269</v>
      </c>
      <c r="W19">
        <f>VLOOKUP($C$19,'Vaue Added-2012 dollars'!$A$1:$BI$54,MATCH('Energy use Prediction'!W$2,'Vaue Added-2012 dollars'!$A$1:$BI$1,0),FALSE)*$E$19</f>
        <v>11.823007009803044</v>
      </c>
      <c r="X19">
        <f>VLOOKUP($C$19,'Vaue Added-2012 dollars'!$A$1:$BI$54,MATCH('Energy use Prediction'!X$2,'Vaue Added-2012 dollars'!$A$1:$BI$1,0),FALSE)*$E$19</f>
        <v>11.729101103739838</v>
      </c>
      <c r="Y19">
        <f>VLOOKUP($C$19,'Vaue Added-2012 dollars'!$A$1:$BI$54,MATCH('Energy use Prediction'!Y$2,'Vaue Added-2012 dollars'!$A$1:$BI$1,0),FALSE)*$E$19</f>
        <v>11.63849880261067</v>
      </c>
      <c r="Z19">
        <f>VLOOKUP($C$19,'Vaue Added-2012 dollars'!$A$1:$BI$54,MATCH('Energy use Prediction'!Z$2,'Vaue Added-2012 dollars'!$A$1:$BI$1,0),FALSE)*$E$19</f>
        <v>11.551066132997036</v>
      </c>
      <c r="AA19">
        <f>VLOOKUP($C$19,'Vaue Added-2012 dollars'!$A$1:$BI$54,MATCH('Energy use Prediction'!AA$2,'Vaue Added-2012 dollars'!$A$1:$BI$1,0),FALSE)*$E$19</f>
        <v>11.466670605722605</v>
      </c>
      <c r="AB19">
        <f>VLOOKUP($C$19,'Vaue Added-2012 dollars'!$A$1:$BI$54,MATCH('Energy use Prediction'!AB$2,'Vaue Added-2012 dollars'!$A$1:$BI$1,0),FALSE)*$E$19</f>
        <v>11.385182266938445</v>
      </c>
      <c r="AC19">
        <f>VLOOKUP($C$19,'Vaue Added-2012 dollars'!$A$1:$BI$54,MATCH('Energy use Prediction'!AC$2,'Vaue Added-2012 dollars'!$A$1:$BI$1,0),FALSE)*$E$19</f>
        <v>11.306474479815526</v>
      </c>
      <c r="AD19">
        <f>VLOOKUP($C$19,'Vaue Added-2012 dollars'!$A$1:$BI$54,MATCH('Energy use Prediction'!AD$2,'Vaue Added-2012 dollars'!$A$1:$BI$1,0),FALSE)*$E$19</f>
        <v>11.230424489402097</v>
      </c>
      <c r="AE19">
        <f>VLOOKUP($C$19,'Vaue Added-2012 dollars'!$A$1:$BI$54,MATCH('Energy use Prediction'!AE$2,'Vaue Added-2012 dollars'!$A$1:$BI$1,0),FALSE)*$E$19</f>
        <v>11.156913813789263</v>
      </c>
      <c r="AF19">
        <f>VLOOKUP($C$19,'Vaue Added-2012 dollars'!$A$1:$BI$54,MATCH('Energy use Prediction'!AF$2,'Vaue Added-2012 dollars'!$A$1:$BI$1,0),FALSE)*$E$19</f>
        <v>11.085828496923401</v>
      </c>
      <c r="AG19">
        <f>VLOOKUP($C$19,'Vaue Added-2012 dollars'!$A$1:$BI$54,MATCH('Energy use Prediction'!AG$2,'Vaue Added-2012 dollars'!$A$1:$BI$1,0),FALSE)*$E$19</f>
        <v>11.017059251954231</v>
      </c>
      <c r="AH19">
        <f>VLOOKUP($C$19,'Vaue Added-2012 dollars'!$A$1:$BI$54,MATCH('Energy use Prediction'!AH$2,'Vaue Added-2012 dollars'!$A$1:$BI$1,0),FALSE)*$E$19</f>
        <v>10.950501518672864</v>
      </c>
      <c r="AI19">
        <f>VLOOKUP($C$19,'Vaue Added-2012 dollars'!$A$1:$BI$54,MATCH('Energy use Prediction'!AI$2,'Vaue Added-2012 dollars'!$A$1:$BI$1,0),FALSE)*$E$19</f>
        <v>10.886055454206186</v>
      </c>
      <c r="AJ19">
        <f>VLOOKUP($C$19,'Vaue Added-2012 dollars'!$A$1:$BI$54,MATCH('Energy use Prediction'!AJ$2,'Vaue Added-2012 dollars'!$A$1:$BI$1,0),FALSE)*$E$19</f>
        <v>10.823625872511537</v>
      </c>
      <c r="AK19">
        <f>VLOOKUP($C$19,'Vaue Added-2012 dollars'!$A$1:$BI$54,MATCH('Energy use Prediction'!AK$2,'Vaue Added-2012 dollars'!$A$1:$BI$1,0),FALSE)*$E$19</f>
        <v>10.763122145245207</v>
      </c>
      <c r="AL19">
        <f>VLOOKUP($C$19,'Vaue Added-2012 dollars'!$A$1:$BI$54,MATCH('Energy use Prediction'!AL$2,'Vaue Added-2012 dollars'!$A$1:$BI$1,0),FALSE)*$E$19</f>
        <v>10.704458074136154</v>
      </c>
      <c r="AM19">
        <f>VLOOKUP($C$19,'Vaue Added-2012 dollars'!$A$1:$BI$54,MATCH('Energy use Prediction'!AM$2,'Vaue Added-2012 dollars'!$A$1:$BI$1,0),FALSE)*$E$19</f>
        <v>10.647551742993601</v>
      </c>
      <c r="AN19">
        <f>VLOOKUP($C$19,'Vaue Added-2012 dollars'!$A$1:$BI$54,MATCH('Energy use Prediction'!AN$2,'Vaue Added-2012 dollars'!$A$1:$BI$1,0),FALSE)*$E$19</f>
        <v>10.592325355842734</v>
      </c>
      <c r="AO19">
        <f>VLOOKUP($C$19,'Vaue Added-2012 dollars'!$A$1:$BI$54,MATCH('Energy use Prediction'!AO$2,'Vaue Added-2012 dollars'!$A$1:$BI$1,0),FALSE)*$E$19</f>
        <v>10.538705066340066</v>
      </c>
      <c r="AP19">
        <f>VLOOKUP($C$19,'Vaue Added-2012 dollars'!$A$1:$BI$54,MATCH('Energy use Prediction'!AP$2,'Vaue Added-2012 dollars'!$A$1:$BI$1,0),FALSE)*$E$19</f>
        <v>10.486620802533119</v>
      </c>
      <c r="AQ19">
        <f>VLOOKUP($C$19,'Vaue Added-2012 dollars'!$A$1:$BI$54,MATCH('Energy use Prediction'!AQ$2,'Vaue Added-2012 dollars'!$A$1:$BI$1,0),FALSE)*$E$19</f>
        <v>10.436006090136496</v>
      </c>
      <c r="AR19">
        <f>VLOOKUP($C$19,'Vaue Added-2012 dollars'!$A$1:$BI$54,MATCH('Energy use Prediction'!AR$2,'Vaue Added-2012 dollars'!$A$1:$BI$1,0),FALSE)*$E$19</f>
        <v>10.386797876779633</v>
      </c>
      <c r="AS19">
        <f>VLOOKUP($C$19,'Vaue Added-2012 dollars'!$A$1:$BI$54,MATCH('Energy use Prediction'!AS$2,'Vaue Added-2012 dollars'!$A$1:$BI$1,0),FALSE)*$E$19</f>
        <v>10.338936359093685</v>
      </c>
      <c r="AT19">
        <f>VLOOKUP($C$19,'Vaue Added-2012 dollars'!$A$1:$BI$54,MATCH('Energy use Prediction'!AT$2,'Vaue Added-2012 dollars'!$A$1:$BI$1,0),FALSE)*$E$19</f>
        <v>10.292364814036706</v>
      </c>
      <c r="AU19">
        <f>VLOOKUP($C$19,'Vaue Added-2012 dollars'!$A$1:$BI$54,MATCH('Energy use Prediction'!AU$2,'Vaue Added-2012 dollars'!$A$1:$BI$1,0),FALSE)*$E$19</f>
        <v>10.247029435475868</v>
      </c>
    </row>
    <row r="20" spans="1:47">
      <c r="A20" s="32" t="str">
        <f>VLOOKUP($B20,'Sector matching'!$B$1:$C$43,2,0)</f>
        <v>pulp paper and printing 17T18</v>
      </c>
      <c r="B20" s="444" t="s">
        <v>255</v>
      </c>
      <c r="C20" s="348" t="s">
        <v>654</v>
      </c>
      <c r="D20">
        <v>241.66</v>
      </c>
      <c r="E20" s="430">
        <f>D20/SUM($D$20:$D$22)</f>
        <v>0.26652402642520762</v>
      </c>
      <c r="F20">
        <f>VLOOKUP($C$20,'Vaue Added-2012 dollars'!$A$1:$BI$54,MATCH('Energy use Prediction'!F$2,'Vaue Added-2012 dollars'!$A$1:$BI$1,0),FALSE)*$E$20</f>
        <v>11.626539546958577</v>
      </c>
      <c r="G20">
        <f>VLOOKUP($C$20,'Vaue Added-2012 dollars'!$A$1:$BI$54,MATCH('Energy use Prediction'!G$2,'Vaue Added-2012 dollars'!$A$1:$BI$1,0),FALSE)*$E$20</f>
        <v>11.179439332637077</v>
      </c>
      <c r="H20">
        <f>VLOOKUP($C$20,'Vaue Added-2012 dollars'!$A$1:$BI$54,MATCH('Energy use Prediction'!H$2,'Vaue Added-2012 dollars'!$A$1:$BI$1,0),FALSE)*$E$20</f>
        <v>12.131421468527469</v>
      </c>
      <c r="I20">
        <f>VLOOKUP($C$20,'Vaue Added-2012 dollars'!$A$1:$BI$54,MATCH('Energy use Prediction'!I$2,'Vaue Added-2012 dollars'!$A$1:$BI$1,0),FALSE)*$E$20</f>
        <v>12.322789027721305</v>
      </c>
      <c r="J20">
        <f>VLOOKUP($C$20,'Vaue Added-2012 dollars'!$A$1:$BI$54,MATCH('Energy use Prediction'!J$2,'Vaue Added-2012 dollars'!$A$1:$BI$1,0),FALSE)*$E$20</f>
        <v>12.491344448613022</v>
      </c>
      <c r="K20">
        <f>VLOOKUP($C$20,'Vaue Added-2012 dollars'!$A$1:$BI$54,MATCH('Energy use Prediction'!K$2,'Vaue Added-2012 dollars'!$A$1:$BI$1,0),FALSE)*$E$20</f>
        <v>12.645931528151104</v>
      </c>
      <c r="L20">
        <f>VLOOKUP($C$20,'Vaue Added-2012 dollars'!$A$1:$BI$54,MATCH('Energy use Prediction'!L$2,'Vaue Added-2012 dollars'!$A$1:$BI$1,0),FALSE)*$E$20</f>
        <v>12.787995608820157</v>
      </c>
      <c r="M20">
        <f>VLOOKUP($C$20,'Vaue Added-2012 dollars'!$A$1:$BI$54,MATCH('Energy use Prediction'!M$2,'Vaue Added-2012 dollars'!$A$1:$BI$1,0),FALSE)*$E$20</f>
        <v>12.91882491529897</v>
      </c>
      <c r="N20">
        <f>VLOOKUP($C$20,'Vaue Added-2012 dollars'!$A$1:$BI$54,MATCH('Energy use Prediction'!N$2,'Vaue Added-2012 dollars'!$A$1:$BI$1,0),FALSE)*$E$20</f>
        <v>13.039565378085872</v>
      </c>
      <c r="O20">
        <f>VLOOKUP($C$20,'Vaue Added-2012 dollars'!$A$1:$BI$54,MATCH('Energy use Prediction'!O$2,'Vaue Added-2012 dollars'!$A$1:$BI$1,0),FALSE)*$E$20</f>
        <v>13.151234922449593</v>
      </c>
      <c r="P20">
        <f>VLOOKUP($C$20,'Vaue Added-2012 dollars'!$A$1:$BI$54,MATCH('Energy use Prediction'!P$2,'Vaue Added-2012 dollars'!$A$1:$BI$1,0),FALSE)*$E$20</f>
        <v>13.254736935878912</v>
      </c>
      <c r="Q20">
        <f>VLOOKUP($C$20,'Vaue Added-2012 dollars'!$A$1:$BI$54,MATCH('Energy use Prediction'!Q$2,'Vaue Added-2012 dollars'!$A$1:$BI$1,0),FALSE)*$E$20</f>
        <v>13.350872752658633</v>
      </c>
      <c r="R20">
        <f>VLOOKUP($C$20,'Vaue Added-2012 dollars'!$A$1:$BI$54,MATCH('Energy use Prediction'!R$2,'Vaue Added-2012 dollars'!$A$1:$BI$1,0),FALSE)*$E$20</f>
        <v>13.440353082625437</v>
      </c>
      <c r="S20">
        <f>VLOOKUP($C$20,'Vaue Added-2012 dollars'!$A$1:$BI$54,MATCH('Energy use Prediction'!S$2,'Vaue Added-2012 dollars'!$A$1:$BI$1,0),FALSE)*$E$20</f>
        <v>13.523808371878268</v>
      </c>
      <c r="T20">
        <f>VLOOKUP($C$20,'Vaue Added-2012 dollars'!$A$1:$BI$54,MATCH('Energy use Prediction'!T$2,'Vaue Added-2012 dollars'!$A$1:$BI$1,0),FALSE)*$E$20</f>
        <v>13.601798123478266</v>
      </c>
      <c r="U20">
        <f>VLOOKUP($C$20,'Vaue Added-2012 dollars'!$A$1:$BI$54,MATCH('Energy use Prediction'!U$2,'Vaue Added-2012 dollars'!$A$1:$BI$1,0),FALSE)*$E$20</f>
        <v>13.67481923157664</v>
      </c>
      <c r="V20">
        <f>VLOOKUP($C$20,'Vaue Added-2012 dollars'!$A$1:$BI$54,MATCH('Energy use Prediction'!V$2,'Vaue Added-2012 dollars'!$A$1:$BI$1,0),FALSE)*$E$20</f>
        <v>13.743313397156092</v>
      </c>
      <c r="W20">
        <f>VLOOKUP($C$20,'Vaue Added-2012 dollars'!$A$1:$BI$54,MATCH('Energy use Prediction'!W$2,'Vaue Added-2012 dollars'!$A$1:$BI$1,0),FALSE)*$E$20</f>
        <v>13.807673700851037</v>
      </c>
      <c r="X20">
        <f>VLOOKUP($C$20,'Vaue Added-2012 dollars'!$A$1:$BI$54,MATCH('Energy use Prediction'!X$2,'Vaue Added-2012 dollars'!$A$1:$BI$1,0),FALSE)*$E$20</f>
        <v>13.868250410450168</v>
      </c>
      <c r="Y20">
        <f>VLOOKUP($C$20,'Vaue Added-2012 dollars'!$A$1:$BI$54,MATCH('Energy use Prediction'!Y$2,'Vaue Added-2012 dollars'!$A$1:$BI$1,0),FALSE)*$E$20</f>
        <v>13.925356099417089</v>
      </c>
      <c r="Z20">
        <f>VLOOKUP($C$20,'Vaue Added-2012 dollars'!$A$1:$BI$54,MATCH('Energy use Prediction'!Z$2,'Vaue Added-2012 dollars'!$A$1:$BI$1,0),FALSE)*$E$20</f>
        <v>13.979270149301298</v>
      </c>
      <c r="AA20">
        <f>VLOOKUP($C$20,'Vaue Added-2012 dollars'!$A$1:$BI$54,MATCH('Energy use Prediction'!AA$2,'Vaue Added-2012 dollars'!$A$1:$BI$1,0),FALSE)*$E$20</f>
        <v>14.030242704173807</v>
      </c>
      <c r="AB20">
        <f>VLOOKUP($C$20,'Vaue Added-2012 dollars'!$A$1:$BI$54,MATCH('Energy use Prediction'!AB$2,'Vaue Added-2012 dollars'!$A$1:$BI$1,0),FALSE)*$E$20</f>
        <v>14.078498139794224</v>
      </c>
      <c r="AC20">
        <f>VLOOKUP($C$20,'Vaue Added-2012 dollars'!$A$1:$BI$54,MATCH('Energy use Prediction'!AC$2,'Vaue Added-2012 dollars'!$A$1:$BI$1,0),FALSE)*$E$20</f>
        <v>14.124238104553847</v>
      </c>
      <c r="AD20">
        <f>VLOOKUP($C$20,'Vaue Added-2012 dollars'!$A$1:$BI$54,MATCH('Energy use Prediction'!AD$2,'Vaue Added-2012 dollars'!$A$1:$BI$1,0),FALSE)*$E$20</f>
        <v>14.167644183601833</v>
      </c>
      <c r="AE20">
        <f>VLOOKUP($C$20,'Vaue Added-2012 dollars'!$A$1:$BI$54,MATCH('Energy use Prediction'!AE$2,'Vaue Added-2012 dollars'!$A$1:$BI$1,0),FALSE)*$E$20</f>
        <v>14.208880232152655</v>
      </c>
      <c r="AF20">
        <f>VLOOKUP($C$20,'Vaue Added-2012 dollars'!$A$1:$BI$54,MATCH('Energy use Prediction'!AF$2,'Vaue Added-2012 dollars'!$A$1:$BI$1,0),FALSE)*$E$20</f>
        <v>14.248094418889762</v>
      </c>
      <c r="AG20">
        <f>VLOOKUP($C$20,'Vaue Added-2012 dollars'!$A$1:$BI$54,MATCH('Energy use Prediction'!AG$2,'Vaue Added-2012 dollars'!$A$1:$BI$1,0),FALSE)*$E$20</f>
        <v>14.285421015693609</v>
      </c>
      <c r="AH20">
        <f>VLOOKUP($C$20,'Vaue Added-2012 dollars'!$A$1:$BI$54,MATCH('Energy use Prediction'!AH$2,'Vaue Added-2012 dollars'!$A$1:$BI$1,0),FALSE)*$E$20</f>
        <v>14.320981965638714</v>
      </c>
      <c r="AI20">
        <f>VLOOKUP($C$20,'Vaue Added-2012 dollars'!$A$1:$BI$54,MATCH('Energy use Prediction'!AI$2,'Vaue Added-2012 dollars'!$A$1:$BI$1,0),FALSE)*$E$20</f>
        <v>14.354888257352181</v>
      </c>
      <c r="AJ20">
        <f>VLOOKUP($C$20,'Vaue Added-2012 dollars'!$A$1:$BI$54,MATCH('Energy use Prediction'!AJ$2,'Vaue Added-2012 dollars'!$A$1:$BI$1,0),FALSE)*$E$20</f>
        <v>14.387241130365098</v>
      </c>
      <c r="AK20">
        <f>VLOOKUP($C$20,'Vaue Added-2012 dollars'!$A$1:$BI$54,MATCH('Energy use Prediction'!AK$2,'Vaue Added-2012 dollars'!$A$1:$BI$1,0),FALSE)*$E$20</f>
        <v>14.418133133016926</v>
      </c>
      <c r="AL20">
        <f>VLOOKUP($C$20,'Vaue Added-2012 dollars'!$A$1:$BI$54,MATCH('Energy use Prediction'!AL$2,'Vaue Added-2012 dollars'!$A$1:$BI$1,0),FALSE)*$E$20</f>
        <v>14.447649051745225</v>
      </c>
      <c r="AM20">
        <f>VLOOKUP($C$20,'Vaue Added-2012 dollars'!$A$1:$BI$54,MATCH('Energy use Prediction'!AM$2,'Vaue Added-2012 dollars'!$A$1:$BI$1,0),FALSE)*$E$20</f>
        <v>14.475866728193386</v>
      </c>
      <c r="AN20">
        <f>VLOOKUP($C$20,'Vaue Added-2012 dollars'!$A$1:$BI$54,MATCH('Energy use Prediction'!AN$2,'Vaue Added-2012 dollars'!$A$1:$BI$1,0),FALSE)*$E$20</f>
        <v>14.502857778458241</v>
      </c>
      <c r="AO20">
        <f>VLOOKUP($C$20,'Vaue Added-2012 dollars'!$A$1:$BI$54,MATCH('Energy use Prediction'!AO$2,'Vaue Added-2012 dollars'!$A$1:$BI$1,0),FALSE)*$E$20</f>
        <v>14.528688226948464</v>
      </c>
      <c r="AP20">
        <f>VLOOKUP($C$20,'Vaue Added-2012 dollars'!$A$1:$BI$54,MATCH('Energy use Prediction'!AP$2,'Vaue Added-2012 dollars'!$A$1:$BI$1,0),FALSE)*$E$20</f>
        <v>14.553419065706963</v>
      </c>
      <c r="AQ20">
        <f>VLOOKUP($C$20,'Vaue Added-2012 dollars'!$A$1:$BI$54,MATCH('Energy use Prediction'!AQ$2,'Vaue Added-2012 dollars'!$A$1:$BI$1,0),FALSE)*$E$20</f>
        <v>14.577106748637432</v>
      </c>
      <c r="AR20">
        <f>VLOOKUP($C$20,'Vaue Added-2012 dollars'!$A$1:$BI$54,MATCH('Energy use Prediction'!AR$2,'Vaue Added-2012 dollars'!$A$1:$BI$1,0),FALSE)*$E$20</f>
        <v>14.599803628846024</v>
      </c>
      <c r="AS20">
        <f>VLOOKUP($C$20,'Vaue Added-2012 dollars'!$A$1:$BI$54,MATCH('Energy use Prediction'!AS$2,'Vaue Added-2012 dollars'!$A$1:$BI$1,0),FALSE)*$E$20</f>
        <v>14.621558346237151</v>
      </c>
      <c r="AT20">
        <f>VLOOKUP($C$20,'Vaue Added-2012 dollars'!$A$1:$BI$54,MATCH('Energy use Prediction'!AT$2,'Vaue Added-2012 dollars'!$A$1:$BI$1,0),FALSE)*$E$20</f>
        <v>14.642416171570025</v>
      </c>
      <c r="AU20">
        <f>VLOOKUP($C$20,'Vaue Added-2012 dollars'!$A$1:$BI$54,MATCH('Energy use Prediction'!AU$2,'Vaue Added-2012 dollars'!$A$1:$BI$1,0),FALSE)*$E$20</f>
        <v>14.662419312374295</v>
      </c>
    </row>
    <row r="21" spans="1:47">
      <c r="A21" s="32" t="str">
        <f>VLOOKUP($B21,'Sector matching'!$B$1:$C$43,2,0)</f>
        <v>pulp paper and printing 17T18</v>
      </c>
      <c r="B21" s="444" t="s">
        <v>148</v>
      </c>
      <c r="C21" s="348" t="s">
        <v>654</v>
      </c>
      <c r="D21">
        <v>208.08</v>
      </c>
      <c r="E21" s="430">
        <f>D21/SUM($D$20:$D$22)</f>
        <v>0.22948903177421667</v>
      </c>
      <c r="F21">
        <f>VLOOKUP($C$21,'Vaue Added-2012 dollars'!$A$1:$BI$54,MATCH('Energy use Prediction'!F$2,'Vaue Added-2012 dollars'!$A$1:$BI$1,0),FALSE)*$E$21</f>
        <v>10.010967263639579</v>
      </c>
      <c r="G21">
        <f>VLOOKUP($C$21,'Vaue Added-2012 dollars'!$A$1:$BI$54,MATCH('Energy use Prediction'!G$2,'Vaue Added-2012 dollars'!$A$1:$BI$1,0),FALSE)*$E$21</f>
        <v>9.6259941088104082</v>
      </c>
      <c r="H21">
        <f>VLOOKUP($C$21,'Vaue Added-2012 dollars'!$A$1:$BI$54,MATCH('Energy use Prediction'!H$2,'Vaue Added-2012 dollars'!$A$1:$BI$1,0),FALSE)*$E$21</f>
        <v>10.445693036378366</v>
      </c>
      <c r="I21">
        <f>VLOOKUP($C$21,'Vaue Added-2012 dollars'!$A$1:$BI$54,MATCH('Energy use Prediction'!I$2,'Vaue Added-2012 dollars'!$A$1:$BI$1,0),FALSE)*$E$21</f>
        <v>10.610469009717162</v>
      </c>
      <c r="J21">
        <f>VLOOKUP($C$21,'Vaue Added-2012 dollars'!$A$1:$BI$54,MATCH('Energy use Prediction'!J$2,'Vaue Added-2012 dollars'!$A$1:$BI$1,0),FALSE)*$E$21</f>
        <v>10.755602718146974</v>
      </c>
      <c r="K21">
        <f>VLOOKUP($C$21,'Vaue Added-2012 dollars'!$A$1:$BI$54,MATCH('Energy use Prediction'!K$2,'Vaue Added-2012 dollars'!$A$1:$BI$1,0),FALSE)*$E$21</f>
        <v>10.888709063881825</v>
      </c>
      <c r="L21">
        <f>VLOOKUP($C$21,'Vaue Added-2012 dollars'!$A$1:$BI$54,MATCH('Energy use Prediction'!L$2,'Vaue Added-2012 dollars'!$A$1:$BI$1,0),FALSE)*$E$21</f>
        <v>11.011032551035747</v>
      </c>
      <c r="M21">
        <f>VLOOKUP($C$21,'Vaue Added-2012 dollars'!$A$1:$BI$54,MATCH('Energy use Prediction'!M$2,'Vaue Added-2012 dollars'!$A$1:$BI$1,0),FALSE)*$E$21</f>
        <v>11.123682398309235</v>
      </c>
      <c r="N21">
        <f>VLOOKUP($C$21,'Vaue Added-2012 dollars'!$A$1:$BI$54,MATCH('Energy use Prediction'!N$2,'Vaue Added-2012 dollars'!$A$1:$BI$1,0),FALSE)*$E$21</f>
        <v>11.22764530278949</v>
      </c>
      <c r="O21">
        <f>VLOOKUP($C$21,'Vaue Added-2012 dollars'!$A$1:$BI$54,MATCH('Energy use Prediction'!O$2,'Vaue Added-2012 dollars'!$A$1:$BI$1,0),FALSE)*$E$21</f>
        <v>11.32379774337214</v>
      </c>
      <c r="P21">
        <f>VLOOKUP($C$21,'Vaue Added-2012 dollars'!$A$1:$BI$54,MATCH('Energy use Prediction'!P$2,'Vaue Added-2012 dollars'!$A$1:$BI$1,0),FALSE)*$E$21</f>
        <v>11.412917576833916</v>
      </c>
      <c r="Q21">
        <f>VLOOKUP($C$21,'Vaue Added-2012 dollars'!$A$1:$BI$54,MATCH('Energy use Prediction'!Q$2,'Vaue Added-2012 dollars'!$A$1:$BI$1,0),FALSE)*$E$21</f>
        <v>11.495694787607418</v>
      </c>
      <c r="R21">
        <f>VLOOKUP($C$21,'Vaue Added-2012 dollars'!$A$1:$BI$54,MATCH('Energy use Prediction'!R$2,'Vaue Added-2012 dollars'!$A$1:$BI$1,0),FALSE)*$E$21</f>
        <v>11.572741328447824</v>
      </c>
      <c r="S21">
        <f>VLOOKUP($C$21,'Vaue Added-2012 dollars'!$A$1:$BI$54,MATCH('Energy use Prediction'!S$2,'Vaue Added-2012 dollars'!$A$1:$BI$1,0),FALSE)*$E$21</f>
        <v>11.644600041464992</v>
      </c>
      <c r="T21">
        <f>VLOOKUP($C$21,'Vaue Added-2012 dollars'!$A$1:$BI$54,MATCH('Energy use Prediction'!T$2,'Vaue Added-2012 dollars'!$A$1:$BI$1,0),FALSE)*$E$21</f>
        <v>11.71175268366034</v>
      </c>
      <c r="U21">
        <f>VLOOKUP($C$21,'Vaue Added-2012 dollars'!$A$1:$BI$54,MATCH('Energy use Prediction'!U$2,'Vaue Added-2012 dollars'!$A$1:$BI$1,0),FALSE)*$E$21</f>
        <v>11.774627102981325</v>
      </c>
      <c r="V21">
        <f>VLOOKUP($C$21,'Vaue Added-2012 dollars'!$A$1:$BI$54,MATCH('Energy use Prediction'!V$2,'Vaue Added-2012 dollars'!$A$1:$BI$1,0),FALSE)*$E$21</f>
        <v>11.833603623604402</v>
      </c>
      <c r="W21">
        <f>VLOOKUP($C$21,'Vaue Added-2012 dollars'!$A$1:$BI$54,MATCH('Energy use Prediction'!W$2,'Vaue Added-2012 dollars'!$A$1:$BI$1,0),FALSE)*$E$21</f>
        <v>11.889020705425324</v>
      </c>
      <c r="X21">
        <f>VLOOKUP($C$21,'Vaue Added-2012 dollars'!$A$1:$BI$54,MATCH('Energy use Prediction'!X$2,'Vaue Added-2012 dollars'!$A$1:$BI$1,0),FALSE)*$E$21</f>
        <v>11.941179944576971</v>
      </c>
      <c r="Y21">
        <f>VLOOKUP($C$21,'Vaue Added-2012 dollars'!$A$1:$BI$54,MATCH('Energy use Prediction'!Y$2,'Vaue Added-2012 dollars'!$A$1:$BI$1,0),FALSE)*$E$21</f>
        <v>11.990350480703087</v>
      </c>
      <c r="Z21">
        <f>VLOOKUP($C$21,'Vaue Added-2012 dollars'!$A$1:$BI$54,MATCH('Energy use Prediction'!Z$2,'Vaue Added-2012 dollars'!$A$1:$BI$1,0),FALSE)*$E$21</f>
        <v>12.036772873734231</v>
      </c>
      <c r="AA21">
        <f>VLOOKUP($C$21,'Vaue Added-2012 dollars'!$A$1:$BI$54,MATCH('Energy use Prediction'!AA$2,'Vaue Added-2012 dollars'!$A$1:$BI$1,0),FALSE)*$E$21</f>
        <v>12.080662508832598</v>
      </c>
      <c r="AB21">
        <f>VLOOKUP($C$21,'Vaue Added-2012 dollars'!$A$1:$BI$54,MATCH('Energy use Prediction'!AB$2,'Vaue Added-2012 dollars'!$A$1:$BI$1,0),FALSE)*$E$21</f>
        <v>12.122212583499056</v>
      </c>
      <c r="AC21">
        <f>VLOOKUP($C$21,'Vaue Added-2012 dollars'!$A$1:$BI$54,MATCH('Energy use Prediction'!AC$2,'Vaue Added-2012 dollars'!$A$1:$BI$1,0),FALSE)*$E$21</f>
        <v>12.161596725960292</v>
      </c>
      <c r="AD21">
        <f>VLOOKUP($C$21,'Vaue Added-2012 dollars'!$A$1:$BI$54,MATCH('Energy use Prediction'!AD$2,'Vaue Added-2012 dollars'!$A$1:$BI$1,0),FALSE)*$E$21</f>
        <v>12.19897128909985</v>
      </c>
      <c r="AE21">
        <f>VLOOKUP($C$21,'Vaue Added-2012 dollars'!$A$1:$BI$54,MATCH('Energy use Prediction'!AE$2,'Vaue Added-2012 dollars'!$A$1:$BI$1,0),FALSE)*$E$21</f>
        <v>12.234477359539536</v>
      </c>
      <c r="AF21">
        <f>VLOOKUP($C$21,'Vaue Added-2012 dollars'!$A$1:$BI$54,MATCH('Energy use Prediction'!AF$2,'Vaue Added-2012 dollars'!$A$1:$BI$1,0),FALSE)*$E$21</f>
        <v>12.268242517100809</v>
      </c>
      <c r="AG21">
        <f>VLOOKUP($C$21,'Vaue Added-2012 dollars'!$A$1:$BI$54,MATCH('Energy use Prediction'!AG$2,'Vaue Added-2012 dollars'!$A$1:$BI$1,0),FALSE)*$E$21</f>
        <v>12.300382375840131</v>
      </c>
      <c r="AH21">
        <f>VLOOKUP($C$21,'Vaue Added-2012 dollars'!$A$1:$BI$54,MATCH('Energy use Prediction'!AH$2,'Vaue Added-2012 dollars'!$A$1:$BI$1,0),FALSE)*$E$21</f>
        <v>12.33100193416413</v>
      </c>
      <c r="AI21">
        <f>VLOOKUP($C$21,'Vaue Added-2012 dollars'!$A$1:$BI$54,MATCH('Energy use Prediction'!AI$2,'Vaue Added-2012 dollars'!$A$1:$BI$1,0),FALSE)*$E$21</f>
        <v>12.360196758213366</v>
      </c>
      <c r="AJ21">
        <f>VLOOKUP($C$21,'Vaue Added-2012 dollars'!$A$1:$BI$54,MATCH('Energy use Prediction'!AJ$2,'Vaue Added-2012 dollars'!$A$1:$BI$1,0),FALSE)*$E$21</f>
        <v>12.388054019723453</v>
      </c>
      <c r="AK21">
        <f>VLOOKUP($C$21,'Vaue Added-2012 dollars'!$A$1:$BI$54,MATCH('Energy use Prediction'!AK$2,'Vaue Added-2012 dollars'!$A$1:$BI$1,0),FALSE)*$E$21</f>
        <v>12.414653406927759</v>
      </c>
      <c r="AL21">
        <f>VLOOKUP($C$21,'Vaue Added-2012 dollars'!$A$1:$BI$54,MATCH('Energy use Prediction'!AL$2,'Vaue Added-2012 dollars'!$A$1:$BI$1,0),FALSE)*$E$21</f>
        <v>12.44006792471715</v>
      </c>
      <c r="AM21">
        <f>VLOOKUP($C$21,'Vaue Added-2012 dollars'!$A$1:$BI$54,MATCH('Energy use Prediction'!AM$2,'Vaue Added-2012 dollars'!$A$1:$BI$1,0),FALSE)*$E$21</f>
        <v>12.464364598206075</v>
      </c>
      <c r="AN21">
        <f>VLOOKUP($C$21,'Vaue Added-2012 dollars'!$A$1:$BI$54,MATCH('Energy use Prediction'!AN$2,'Vaue Added-2012 dollars'!$A$1:$BI$1,0),FALSE)*$E$21</f>
        <v>12.487605092036707</v>
      </c>
      <c r="AO21">
        <f>VLOOKUP($C$21,'Vaue Added-2012 dollars'!$A$1:$BI$54,MATCH('Energy use Prediction'!AO$2,'Vaue Added-2012 dollars'!$A$1:$BI$1,0),FALSE)*$E$21</f>
        <v>12.509846256159218</v>
      </c>
      <c r="AP21">
        <f>VLOOKUP($C$21,'Vaue Added-2012 dollars'!$A$1:$BI$54,MATCH('Energy use Prediction'!AP$2,'Vaue Added-2012 dollars'!$A$1:$BI$1,0),FALSE)*$E$21</f>
        <v>12.531140607433191</v>
      </c>
      <c r="AQ21">
        <f>VLOOKUP($C$21,'Vaue Added-2012 dollars'!$A$1:$BI$54,MATCH('Energy use Prediction'!AQ$2,'Vaue Added-2012 dollars'!$A$1:$BI$1,0),FALSE)*$E$21</f>
        <v>12.551536755178667</v>
      </c>
      <c r="AR21">
        <f>VLOOKUP($C$21,'Vaue Added-2012 dollars'!$A$1:$BI$54,MATCH('Energy use Prediction'!AR$2,'Vaue Added-2012 dollars'!$A$1:$BI$1,0),FALSE)*$E$21</f>
        <v>12.571079777746755</v>
      </c>
      <c r="AS21">
        <f>VLOOKUP($C$21,'Vaue Added-2012 dollars'!$A$1:$BI$54,MATCH('Energy use Prediction'!AS$2,'Vaue Added-2012 dollars'!$A$1:$BI$1,0),FALSE)*$E$21</f>
        <v>12.589811556256834</v>
      </c>
      <c r="AT21">
        <f>VLOOKUP($C$21,'Vaue Added-2012 dollars'!$A$1:$BI$54,MATCH('Energy use Prediction'!AT$2,'Vaue Added-2012 dollars'!$A$1:$BI$1,0),FALSE)*$E$21</f>
        <v>12.607771070844537</v>
      </c>
      <c r="AU21">
        <f>VLOOKUP($C$21,'Vaue Added-2012 dollars'!$A$1:$BI$54,MATCH('Energy use Prediction'!AU$2,'Vaue Added-2012 dollars'!$A$1:$BI$1,0),FALSE)*$E$21</f>
        <v>12.624994664068707</v>
      </c>
    </row>
    <row r="22" spans="1:47">
      <c r="A22" s="32" t="str">
        <f>VLOOKUP($B22,'Sector matching'!$B$1:$C$43,2,0)</f>
        <v>pulp paper and printing 17T18</v>
      </c>
      <c r="B22" s="444" t="s">
        <v>150</v>
      </c>
      <c r="C22" s="348" t="s">
        <v>654</v>
      </c>
      <c r="D22">
        <v>456.97</v>
      </c>
      <c r="E22" s="430">
        <f>D22/SUM($D$20:$D$22)</f>
        <v>0.50398694180057568</v>
      </c>
      <c r="F22">
        <f>VLOOKUP($C$22,'Vaue Added-2012 dollars'!$A$1:$BI$54,MATCH('Energy use Prediction'!F$2,'Vaue Added-2012 dollars'!$A$1:$BI$1,0),FALSE)*$E$22</f>
        <v>21.985350396315734</v>
      </c>
      <c r="G22">
        <f>VLOOKUP($C$22,'Vaue Added-2012 dollars'!$A$1:$BI$54,MATCH('Energy use Prediction'!G$2,'Vaue Added-2012 dollars'!$A$1:$BI$1,0),FALSE)*$E$22</f>
        <v>21.139900653129043</v>
      </c>
      <c r="H22">
        <f>VLOOKUP($C$22,'Vaue Added-2012 dollars'!$A$1:$BI$54,MATCH('Energy use Prediction'!H$2,'Vaue Added-2012 dollars'!$A$1:$BI$1,0),FALSE)*$E$22</f>
        <v>22.940063181631206</v>
      </c>
      <c r="I22">
        <f>VLOOKUP($C$22,'Vaue Added-2012 dollars'!$A$1:$BI$54,MATCH('Energy use Prediction'!I$2,'Vaue Added-2012 dollars'!$A$1:$BI$1,0),FALSE)*$E$22</f>
        <v>23.301932061565029</v>
      </c>
      <c r="J22">
        <f>VLOOKUP($C$22,'Vaue Added-2012 dollars'!$A$1:$BI$54,MATCH('Energy use Prediction'!J$2,'Vaue Added-2012 dollars'!$A$1:$BI$1,0),FALSE)*$E$22</f>
        <v>23.620664043212333</v>
      </c>
      <c r="K22">
        <f>VLOOKUP($C$22,'Vaue Added-2012 dollars'!$A$1:$BI$54,MATCH('Energy use Prediction'!K$2,'Vaue Added-2012 dollars'!$A$1:$BI$1,0),FALSE)*$E$22</f>
        <v>23.912982415042663</v>
      </c>
      <c r="L22">
        <f>VLOOKUP($C$22,'Vaue Added-2012 dollars'!$A$1:$BI$54,MATCH('Energy use Prediction'!L$2,'Vaue Added-2012 dollars'!$A$1:$BI$1,0),FALSE)*$E$22</f>
        <v>24.181620265507522</v>
      </c>
      <c r="M22">
        <f>VLOOKUP($C$22,'Vaue Added-2012 dollars'!$A$1:$BI$54,MATCH('Energy use Prediction'!M$2,'Vaue Added-2012 dollars'!$A$1:$BI$1,0),FALSE)*$E$22</f>
        <v>24.429013579178061</v>
      </c>
      <c r="N22">
        <f>VLOOKUP($C$22,'Vaue Added-2012 dollars'!$A$1:$BI$54,MATCH('Energy use Prediction'!N$2,'Vaue Added-2012 dollars'!$A$1:$BI$1,0),FALSE)*$E$22</f>
        <v>24.657329267664903</v>
      </c>
      <c r="O22">
        <f>VLOOKUP($C$22,'Vaue Added-2012 dollars'!$A$1:$BI$54,MATCH('Energy use Prediction'!O$2,'Vaue Added-2012 dollars'!$A$1:$BI$1,0),FALSE)*$E$22</f>
        <v>24.868492189488496</v>
      </c>
      <c r="P22">
        <f>VLOOKUP($C$22,'Vaue Added-2012 dollars'!$A$1:$BI$54,MATCH('Energy use Prediction'!P$2,'Vaue Added-2012 dollars'!$A$1:$BI$1,0),FALSE)*$E$22</f>
        <v>25.0642106165215</v>
      </c>
      <c r="Q22">
        <f>VLOOKUP($C$22,'Vaue Added-2012 dollars'!$A$1:$BI$54,MATCH('Energy use Prediction'!Q$2,'Vaue Added-2012 dollars'!$A$1:$BI$1,0),FALSE)*$E$22</f>
        <v>25.245999841853909</v>
      </c>
      <c r="R22">
        <f>VLOOKUP($C$22,'Vaue Added-2012 dollars'!$A$1:$BI$54,MATCH('Energy use Prediction'!R$2,'Vaue Added-2012 dollars'!$A$1:$BI$1,0),FALSE)*$E$22</f>
        <v>25.415203791141877</v>
      </c>
      <c r="S22">
        <f>VLOOKUP($C$22,'Vaue Added-2012 dollars'!$A$1:$BI$54,MATCH('Energy use Prediction'!S$2,'Vaue Added-2012 dollars'!$A$1:$BI$1,0),FALSE)*$E$22</f>
        <v>25.573014614322648</v>
      </c>
      <c r="T22">
        <f>VLOOKUP($C$22,'Vaue Added-2012 dollars'!$A$1:$BI$54,MATCH('Energy use Prediction'!T$2,'Vaue Added-2012 dollars'!$A$1:$BI$1,0),FALSE)*$E$22</f>
        <v>25.720490310708694</v>
      </c>
      <c r="U22">
        <f>VLOOKUP($C$22,'Vaue Added-2012 dollars'!$A$1:$BI$54,MATCH('Energy use Prediction'!U$2,'Vaue Added-2012 dollars'!$A$1:$BI$1,0),FALSE)*$E$22</f>
        <v>25.858570488511035</v>
      </c>
      <c r="V22">
        <f>VLOOKUP($C$22,'Vaue Added-2012 dollars'!$A$1:$BI$54,MATCH('Energy use Prediction'!V$2,'Vaue Added-2012 dollars'!$A$1:$BI$1,0),FALSE)*$E$22</f>
        <v>25.988090387728292</v>
      </c>
      <c r="W22">
        <f>VLOOKUP($C$22,'Vaue Added-2012 dollars'!$A$1:$BI$54,MATCH('Energy use Prediction'!W$2,'Vaue Added-2012 dollars'!$A$1:$BI$1,0),FALSE)*$E$22</f>
        <v>26.109793309103278</v>
      </c>
      <c r="X22">
        <f>VLOOKUP($C$22,'Vaue Added-2012 dollars'!$A$1:$BI$54,MATCH('Energy use Prediction'!X$2,'Vaue Added-2012 dollars'!$A$1:$BI$1,0),FALSE)*$E$22</f>
        <v>26.224341595892628</v>
      </c>
      <c r="Y22">
        <f>VLOOKUP($C$22,'Vaue Added-2012 dollars'!$A$1:$BI$54,MATCH('Energy use Prediction'!Y$2,'Vaue Added-2012 dollars'!$A$1:$BI$1,0),FALSE)*$E$22</f>
        <v>26.332326312797431</v>
      </c>
      <c r="Z22">
        <f>VLOOKUP($C$22,'Vaue Added-2012 dollars'!$A$1:$BI$54,MATCH('Energy use Prediction'!Z$2,'Vaue Added-2012 dollars'!$A$1:$BI$1,0),FALSE)*$E$22</f>
        <v>26.43427575985357</v>
      </c>
      <c r="AA22">
        <f>VLOOKUP($C$22,'Vaue Added-2012 dollars'!$A$1:$BI$54,MATCH('Energy use Prediction'!AA$2,'Vaue Added-2012 dollars'!$A$1:$BI$1,0),FALSE)*$E$22</f>
        <v>26.530662950121261</v>
      </c>
      <c r="AB22">
        <f>VLOOKUP($C$22,'Vaue Added-2012 dollars'!$A$1:$BI$54,MATCH('Energy use Prediction'!AB$2,'Vaue Added-2012 dollars'!$A$1:$BI$1,0),FALSE)*$E$22</f>
        <v>26.621912169749923</v>
      </c>
      <c r="AC22">
        <f>VLOOKUP($C$22,'Vaue Added-2012 dollars'!$A$1:$BI$54,MATCH('Energy use Prediction'!AC$2,'Vaue Added-2012 dollars'!$A$1:$BI$1,0),FALSE)*$E$22</f>
        <v>26.708404728287555</v>
      </c>
      <c r="AD22">
        <f>VLOOKUP($C$22,'Vaue Added-2012 dollars'!$A$1:$BI$54,MATCH('Energy use Prediction'!AD$2,'Vaue Added-2012 dollars'!$A$1:$BI$1,0),FALSE)*$E$22</f>
        <v>26.790483996443474</v>
      </c>
      <c r="AE22">
        <f>VLOOKUP($C$22,'Vaue Added-2012 dollars'!$A$1:$BI$54,MATCH('Energy use Prediction'!AE$2,'Vaue Added-2012 dollars'!$A$1:$BI$1,0),FALSE)*$E$22</f>
        <v>26.868459818285189</v>
      </c>
      <c r="AF22">
        <f>VLOOKUP($C$22,'Vaue Added-2012 dollars'!$A$1:$BI$54,MATCH('Energy use Prediction'!AF$2,'Vaue Added-2012 dollars'!$A$1:$BI$1,0),FALSE)*$E$22</f>
        <v>26.942612375238163</v>
      </c>
      <c r="AG22">
        <f>VLOOKUP($C$22,'Vaue Added-2012 dollars'!$A$1:$BI$54,MATCH('Energy use Prediction'!AG$2,'Vaue Added-2012 dollars'!$A$1:$BI$1,0),FALSE)*$E$22</f>
        <v>27.013195570394391</v>
      </c>
      <c r="AH22">
        <f>VLOOKUP($C$22,'Vaue Added-2012 dollars'!$A$1:$BI$54,MATCH('Energy use Prediction'!AH$2,'Vaue Added-2012 dollars'!$A$1:$BI$1,0),FALSE)*$E$22</f>
        <v>27.080439993536054</v>
      </c>
      <c r="AI22">
        <f>VLOOKUP($C$22,'Vaue Added-2012 dollars'!$A$1:$BI$54,MATCH('Energy use Prediction'!AI$2,'Vaue Added-2012 dollars'!$A$1:$BI$1,0),FALSE)*$E$22</f>
        <v>27.144555519995968</v>
      </c>
      <c r="AJ22">
        <f>VLOOKUP($C$22,'Vaue Added-2012 dollars'!$A$1:$BI$54,MATCH('Energy use Prediction'!AJ$2,'Vaue Added-2012 dollars'!$A$1:$BI$1,0),FALSE)*$E$22</f>
        <v>27.205733589931882</v>
      </c>
      <c r="AK22">
        <f>VLOOKUP($C$22,'Vaue Added-2012 dollars'!$A$1:$BI$54,MATCH('Energy use Prediction'!AK$2,'Vaue Added-2012 dollars'!$A$1:$BI$1,0),FALSE)*$E$22</f>
        <v>27.264149208784012</v>
      </c>
      <c r="AL22">
        <f>VLOOKUP($C$22,'Vaue Added-2012 dollars'!$A$1:$BI$54,MATCH('Energy use Prediction'!AL$2,'Vaue Added-2012 dollars'!$A$1:$BI$1,0),FALSE)*$E$22</f>
        <v>27.319962704527086</v>
      </c>
      <c r="AM22">
        <f>VLOOKUP($C$22,'Vaue Added-2012 dollars'!$A$1:$BI$54,MATCH('Energy use Prediction'!AM$2,'Vaue Added-2012 dollars'!$A$1:$BI$1,0),FALSE)*$E$22</f>
        <v>27.373321272790413</v>
      </c>
      <c r="AN22">
        <f>VLOOKUP($C$22,'Vaue Added-2012 dollars'!$A$1:$BI$54,MATCH('Energy use Prediction'!AN$2,'Vaue Added-2012 dollars'!$A$1:$BI$1,0),FALSE)*$E$22</f>
        <v>27.424360336928171</v>
      </c>
      <c r="AO22">
        <f>VLOOKUP($C$22,'Vaue Added-2012 dollars'!$A$1:$BI$54,MATCH('Energy use Prediction'!AO$2,'Vaue Added-2012 dollars'!$A$1:$BI$1,0),FALSE)*$E$22</f>
        <v>27.473204746621864</v>
      </c>
      <c r="AP22">
        <f>VLOOKUP($C$22,'Vaue Added-2012 dollars'!$A$1:$BI$54,MATCH('Energy use Prediction'!AP$2,'Vaue Added-2012 dollars'!$A$1:$BI$1,0),FALSE)*$E$22</f>
        <v>27.519969835537992</v>
      </c>
      <c r="AQ22">
        <f>VLOOKUP($C$22,'Vaue Added-2012 dollars'!$A$1:$BI$54,MATCH('Energy use Prediction'!AQ$2,'Vaue Added-2012 dollars'!$A$1:$BI$1,0),FALSE)*$E$22</f>
        <v>27.564762355891943</v>
      </c>
      <c r="AR22">
        <f>VLOOKUP($C$22,'Vaue Added-2012 dollars'!$A$1:$BI$54,MATCH('Energy use Prediction'!AR$2,'Vaue Added-2012 dollars'!$A$1:$BI$1,0),FALSE)*$E$22</f>
        <v>27.607681305444704</v>
      </c>
      <c r="AS22">
        <f>VLOOKUP($C$22,'Vaue Added-2012 dollars'!$A$1:$BI$54,MATCH('Energy use Prediction'!AS$2,'Vaue Added-2012 dollars'!$A$1:$BI$1,0),FALSE)*$E$22</f>
        <v>27.648818660431974</v>
      </c>
      <c r="AT22">
        <f>VLOOKUP($C$22,'Vaue Added-2012 dollars'!$A$1:$BI$54,MATCH('Energy use Prediction'!AT$2,'Vaue Added-2012 dollars'!$A$1:$BI$1,0),FALSE)*$E$22</f>
        <v>27.688260026162187</v>
      </c>
      <c r="AU22">
        <f>VLOOKUP($C$22,'Vaue Added-2012 dollars'!$A$1:$BI$54,MATCH('Energy use Prediction'!AU$2,'Vaue Added-2012 dollars'!$A$1:$BI$1,0),FALSE)*$E$22</f>
        <v>27.726085215491523</v>
      </c>
    </row>
    <row r="23" spans="1:47">
      <c r="A23" s="32" t="str">
        <f>VLOOKUP($B23,'Sector matching'!$B$1:$C$43,2,0)</f>
        <v>refined petroleum and coke 19</v>
      </c>
      <c r="B23" s="437" t="s">
        <v>152</v>
      </c>
      <c r="C23" s="439" t="s">
        <v>655</v>
      </c>
      <c r="E23" s="430">
        <v>1</v>
      </c>
      <c r="F23">
        <f>VLOOKUP($C$23,'Vaue Added-2012 dollars'!$A$1:$BI$54,MATCH('Energy use Prediction'!$F$2,'Vaue Added-2012 dollars'!$A$1:$BI$1,0),FALSE)*$E$23</f>
        <v>39.684213005867804</v>
      </c>
      <c r="G23">
        <f>VLOOKUP($C$23,'Vaue Added-2012 dollars'!$A$1:$BI$54,MATCH('Energy use Prediction'!$F$2,'Vaue Added-2012 dollars'!$A$1:$BI$1,0),FALSE)*$E$23</f>
        <v>39.684213005867804</v>
      </c>
      <c r="H23">
        <f>VLOOKUP($C$23,'Vaue Added-2012 dollars'!$A$1:$BI$54,MATCH('Energy use Prediction'!$F$2,'Vaue Added-2012 dollars'!$A$1:$BI$1,0),FALSE)*$E$23</f>
        <v>39.684213005867804</v>
      </c>
      <c r="I23">
        <f>VLOOKUP($C$23,'Vaue Added-2012 dollars'!$A$1:$BI$54,MATCH('Energy use Prediction'!$F$2,'Vaue Added-2012 dollars'!$A$1:$BI$1,0),FALSE)*$E$23</f>
        <v>39.684213005867804</v>
      </c>
      <c r="J23">
        <f>VLOOKUP($C$23,'Vaue Added-2012 dollars'!$A$1:$BI$54,MATCH('Energy use Prediction'!$F$2,'Vaue Added-2012 dollars'!$A$1:$BI$1,0),FALSE)*$E$23</f>
        <v>39.684213005867804</v>
      </c>
      <c r="K23">
        <f>VLOOKUP($C$23,'Vaue Added-2012 dollars'!$A$1:$BI$54,MATCH('Energy use Prediction'!$F$2,'Vaue Added-2012 dollars'!$A$1:$BI$1,0),FALSE)*$E$23</f>
        <v>39.684213005867804</v>
      </c>
      <c r="L23">
        <f>VLOOKUP($C$23,'Vaue Added-2012 dollars'!$A$1:$BI$54,MATCH('Energy use Prediction'!$F$2,'Vaue Added-2012 dollars'!$A$1:$BI$1,0),FALSE)*$E$23</f>
        <v>39.684213005867804</v>
      </c>
      <c r="M23">
        <f>VLOOKUP($C$23,'Vaue Added-2012 dollars'!$A$1:$BI$54,MATCH('Energy use Prediction'!$F$2,'Vaue Added-2012 dollars'!$A$1:$BI$1,0),FALSE)*$E$23</f>
        <v>39.684213005867804</v>
      </c>
      <c r="N23">
        <f>VLOOKUP($C$23,'Vaue Added-2012 dollars'!$A$1:$BI$54,MATCH('Energy use Prediction'!$F$2,'Vaue Added-2012 dollars'!$A$1:$BI$1,0),FALSE)*$E$23</f>
        <v>39.684213005867804</v>
      </c>
      <c r="O23">
        <f>VLOOKUP($C$23,'Vaue Added-2012 dollars'!$A$1:$BI$54,MATCH('Energy use Prediction'!$F$2,'Vaue Added-2012 dollars'!$A$1:$BI$1,0),FALSE)*$E$23</f>
        <v>39.684213005867804</v>
      </c>
      <c r="P23">
        <f>VLOOKUP($C$23,'Vaue Added-2012 dollars'!$A$1:$BI$54,MATCH('Energy use Prediction'!$F$2,'Vaue Added-2012 dollars'!$A$1:$BI$1,0),FALSE)*$E$23</f>
        <v>39.684213005867804</v>
      </c>
      <c r="Q23">
        <f>VLOOKUP($C$23,'Vaue Added-2012 dollars'!$A$1:$BI$54,MATCH('Energy use Prediction'!$F$2,'Vaue Added-2012 dollars'!$A$1:$BI$1,0),FALSE)*$E$23</f>
        <v>39.684213005867804</v>
      </c>
      <c r="R23">
        <f>VLOOKUP($C$23,'Vaue Added-2012 dollars'!$A$1:$BI$54,MATCH('Energy use Prediction'!$F$2,'Vaue Added-2012 dollars'!$A$1:$BI$1,0),FALSE)*$E$23</f>
        <v>39.684213005867804</v>
      </c>
      <c r="S23">
        <f>VLOOKUP($C$23,'Vaue Added-2012 dollars'!$A$1:$BI$54,MATCH('Energy use Prediction'!$F$2,'Vaue Added-2012 dollars'!$A$1:$BI$1,0),FALSE)*$E$23</f>
        <v>39.684213005867804</v>
      </c>
      <c r="T23">
        <f>VLOOKUP($C$23,'Vaue Added-2012 dollars'!$A$1:$BI$54,MATCH('Energy use Prediction'!$F$2,'Vaue Added-2012 dollars'!$A$1:$BI$1,0),FALSE)*$E$23</f>
        <v>39.684213005867804</v>
      </c>
      <c r="U23">
        <f>VLOOKUP($C$23,'Vaue Added-2012 dollars'!$A$1:$BI$54,MATCH('Energy use Prediction'!$F$2,'Vaue Added-2012 dollars'!$A$1:$BI$1,0),FALSE)*$E$23</f>
        <v>39.684213005867804</v>
      </c>
      <c r="V23">
        <f>VLOOKUP($C$23,'Vaue Added-2012 dollars'!$A$1:$BI$54,MATCH('Energy use Prediction'!$F$2,'Vaue Added-2012 dollars'!$A$1:$BI$1,0),FALSE)*$E$23</f>
        <v>39.684213005867804</v>
      </c>
      <c r="W23">
        <f>VLOOKUP($C$23,'Vaue Added-2012 dollars'!$A$1:$BI$54,MATCH('Energy use Prediction'!$F$2,'Vaue Added-2012 dollars'!$A$1:$BI$1,0),FALSE)*$E$23</f>
        <v>39.684213005867804</v>
      </c>
      <c r="X23">
        <f>VLOOKUP($C$23,'Vaue Added-2012 dollars'!$A$1:$BI$54,MATCH('Energy use Prediction'!$F$2,'Vaue Added-2012 dollars'!$A$1:$BI$1,0),FALSE)*$E$23</f>
        <v>39.684213005867804</v>
      </c>
      <c r="Y23">
        <f>VLOOKUP($C$23,'Vaue Added-2012 dollars'!$A$1:$BI$54,MATCH('Energy use Prediction'!$F$2,'Vaue Added-2012 dollars'!$A$1:$BI$1,0),FALSE)*$E$23</f>
        <v>39.684213005867804</v>
      </c>
      <c r="Z23">
        <f>VLOOKUP($C$23,'Vaue Added-2012 dollars'!$A$1:$BI$54,MATCH('Energy use Prediction'!$F$2,'Vaue Added-2012 dollars'!$A$1:$BI$1,0),FALSE)*$E$23</f>
        <v>39.684213005867804</v>
      </c>
      <c r="AA23">
        <f>VLOOKUP($C$23,'Vaue Added-2012 dollars'!$A$1:$BI$54,MATCH('Energy use Prediction'!$F$2,'Vaue Added-2012 dollars'!$A$1:$BI$1,0),FALSE)*$E$23</f>
        <v>39.684213005867804</v>
      </c>
      <c r="AB23">
        <f>VLOOKUP($C$23,'Vaue Added-2012 dollars'!$A$1:$BI$54,MATCH('Energy use Prediction'!$F$2,'Vaue Added-2012 dollars'!$A$1:$BI$1,0),FALSE)*$E$23</f>
        <v>39.684213005867804</v>
      </c>
      <c r="AC23">
        <f>VLOOKUP($C$23,'Vaue Added-2012 dollars'!$A$1:$BI$54,MATCH('Energy use Prediction'!$F$2,'Vaue Added-2012 dollars'!$A$1:$BI$1,0),FALSE)*$E$23</f>
        <v>39.684213005867804</v>
      </c>
      <c r="AD23">
        <f>VLOOKUP($C$23,'Vaue Added-2012 dollars'!$A$1:$BI$54,MATCH('Energy use Prediction'!$F$2,'Vaue Added-2012 dollars'!$A$1:$BI$1,0),FALSE)*$E$23</f>
        <v>39.684213005867804</v>
      </c>
      <c r="AE23">
        <f>VLOOKUP($C$23,'Vaue Added-2012 dollars'!$A$1:$BI$54,MATCH('Energy use Prediction'!$F$2,'Vaue Added-2012 dollars'!$A$1:$BI$1,0),FALSE)*$E$23</f>
        <v>39.684213005867804</v>
      </c>
      <c r="AF23">
        <f>VLOOKUP($C$23,'Vaue Added-2012 dollars'!$A$1:$BI$54,MATCH('Energy use Prediction'!$F$2,'Vaue Added-2012 dollars'!$A$1:$BI$1,0),FALSE)*$E$23</f>
        <v>39.684213005867804</v>
      </c>
      <c r="AG23">
        <f>VLOOKUP($C$23,'Vaue Added-2012 dollars'!$A$1:$BI$54,MATCH('Energy use Prediction'!$F$2,'Vaue Added-2012 dollars'!$A$1:$BI$1,0),FALSE)*$E$23</f>
        <v>39.684213005867804</v>
      </c>
      <c r="AH23">
        <f>VLOOKUP($C$23,'Vaue Added-2012 dollars'!$A$1:$BI$54,MATCH('Energy use Prediction'!$F$2,'Vaue Added-2012 dollars'!$A$1:$BI$1,0),FALSE)*$E$23</f>
        <v>39.684213005867804</v>
      </c>
      <c r="AI23">
        <f>VLOOKUP($C$23,'Vaue Added-2012 dollars'!$A$1:$BI$54,MATCH('Energy use Prediction'!$F$2,'Vaue Added-2012 dollars'!$A$1:$BI$1,0),FALSE)*$E$23</f>
        <v>39.684213005867804</v>
      </c>
      <c r="AJ23">
        <f>VLOOKUP($C$23,'Vaue Added-2012 dollars'!$A$1:$BI$54,MATCH('Energy use Prediction'!$F$2,'Vaue Added-2012 dollars'!$A$1:$BI$1,0),FALSE)*$E$23</f>
        <v>39.684213005867804</v>
      </c>
      <c r="AK23">
        <f>VLOOKUP($C$23,'Vaue Added-2012 dollars'!$A$1:$BI$54,MATCH('Energy use Prediction'!$F$2,'Vaue Added-2012 dollars'!$A$1:$BI$1,0),FALSE)*$E$23</f>
        <v>39.684213005867804</v>
      </c>
      <c r="AL23">
        <f>VLOOKUP($C$23,'Vaue Added-2012 dollars'!$A$1:$BI$54,MATCH('Energy use Prediction'!$F$2,'Vaue Added-2012 dollars'!$A$1:$BI$1,0),FALSE)*$E$23</f>
        <v>39.684213005867804</v>
      </c>
      <c r="AM23">
        <f>VLOOKUP($C$23,'Vaue Added-2012 dollars'!$A$1:$BI$54,MATCH('Energy use Prediction'!$F$2,'Vaue Added-2012 dollars'!$A$1:$BI$1,0),FALSE)*$E$23</f>
        <v>39.684213005867804</v>
      </c>
      <c r="AN23">
        <f>VLOOKUP($C$23,'Vaue Added-2012 dollars'!$A$1:$BI$54,MATCH('Energy use Prediction'!$F$2,'Vaue Added-2012 dollars'!$A$1:$BI$1,0),FALSE)*$E$23</f>
        <v>39.684213005867804</v>
      </c>
      <c r="AO23">
        <f>VLOOKUP($C$23,'Vaue Added-2012 dollars'!$A$1:$BI$54,MATCH('Energy use Prediction'!$F$2,'Vaue Added-2012 dollars'!$A$1:$BI$1,0),FALSE)*$E$23</f>
        <v>39.684213005867804</v>
      </c>
      <c r="AP23">
        <f>VLOOKUP($C$23,'Vaue Added-2012 dollars'!$A$1:$BI$54,MATCH('Energy use Prediction'!$F$2,'Vaue Added-2012 dollars'!$A$1:$BI$1,0),FALSE)*$E$23</f>
        <v>39.684213005867804</v>
      </c>
      <c r="AQ23">
        <f>VLOOKUP($C$23,'Vaue Added-2012 dollars'!$A$1:$BI$54,MATCH('Energy use Prediction'!$F$2,'Vaue Added-2012 dollars'!$A$1:$BI$1,0),FALSE)*$E$23</f>
        <v>39.684213005867804</v>
      </c>
      <c r="AR23">
        <f>VLOOKUP($C$23,'Vaue Added-2012 dollars'!$A$1:$BI$54,MATCH('Energy use Prediction'!$F$2,'Vaue Added-2012 dollars'!$A$1:$BI$1,0),FALSE)*$E$23</f>
        <v>39.684213005867804</v>
      </c>
      <c r="AS23">
        <f>VLOOKUP($C$23,'Vaue Added-2012 dollars'!$A$1:$BI$54,MATCH('Energy use Prediction'!$F$2,'Vaue Added-2012 dollars'!$A$1:$BI$1,0),FALSE)*$E$23</f>
        <v>39.684213005867804</v>
      </c>
      <c r="AT23">
        <f>VLOOKUP($C$23,'Vaue Added-2012 dollars'!$A$1:$BI$54,MATCH('Energy use Prediction'!$F$2,'Vaue Added-2012 dollars'!$A$1:$BI$1,0),FALSE)*$E$23</f>
        <v>39.684213005867804</v>
      </c>
      <c r="AU23">
        <f>VLOOKUP($C$23,'Vaue Added-2012 dollars'!$A$1:$BI$54,MATCH('Energy use Prediction'!$F$2,'Vaue Added-2012 dollars'!$A$1:$BI$1,0),FALSE)*$E$23</f>
        <v>39.684213005867804</v>
      </c>
    </row>
    <row r="24" spans="1:47">
      <c r="A24" s="32" t="str">
        <f>VLOOKUP($B24,'Sector matching'!$B$1:$C$43,2,0)</f>
        <v>chemicals 20</v>
      </c>
      <c r="B24" s="440" t="s">
        <v>256</v>
      </c>
      <c r="C24" s="348" t="s">
        <v>656</v>
      </c>
      <c r="D24">
        <v>2985.73</v>
      </c>
      <c r="E24" s="430">
        <f>D24/SUM($D$24:$D$27)</f>
        <v>0.61551417397990849</v>
      </c>
      <c r="F24">
        <f>VLOOKUP($C$24,'Vaue Added-2012 dollars'!$A$1:$BI$54,MATCH('Energy use Prediction'!F$2,'Vaue Added-2012 dollars'!$A$1:$BI$1,0),FALSE)*$E$24</f>
        <v>102.82831820803223</v>
      </c>
      <c r="G24">
        <f>VLOOKUP($C$24,'Vaue Added-2012 dollars'!$A$1:$BI$54,MATCH('Energy use Prediction'!G$2,'Vaue Added-2012 dollars'!$A$1:$BI$1,0),FALSE)*$E$24</f>
        <v>105.04959764529815</v>
      </c>
      <c r="H24">
        <f>VLOOKUP($C$24,'Vaue Added-2012 dollars'!$A$1:$BI$54,MATCH('Energy use Prediction'!H$2,'Vaue Added-2012 dollars'!$A$1:$BI$1,0),FALSE)*$E$24</f>
        <v>115.26876548684345</v>
      </c>
      <c r="I24">
        <f>VLOOKUP($C$24,'Vaue Added-2012 dollars'!$A$1:$BI$54,MATCH('Energy use Prediction'!I$2,'Vaue Added-2012 dollars'!$A$1:$BI$1,0),FALSE)*$E$24</f>
        <v>116.13617292121</v>
      </c>
      <c r="J24">
        <f>VLOOKUP($C$24,'Vaue Added-2012 dollars'!$A$1:$BI$54,MATCH('Energy use Prediction'!J$2,'Vaue Added-2012 dollars'!$A$1:$BI$1,0),FALSE)*$E$24</f>
        <v>116.84061524683395</v>
      </c>
      <c r="K24">
        <f>VLOOKUP($C$24,'Vaue Added-2012 dollars'!$A$1:$BI$54,MATCH('Energy use Prediction'!K$2,'Vaue Added-2012 dollars'!$A$1:$BI$1,0),FALSE)*$E$24</f>
        <v>117.46268572458699</v>
      </c>
      <c r="L24">
        <f>VLOOKUP($C$24,'Vaue Added-2012 dollars'!$A$1:$BI$54,MATCH('Energy use Prediction'!L$2,'Vaue Added-2012 dollars'!$A$1:$BI$1,0),FALSE)*$E$24</f>
        <v>118.01281065281277</v>
      </c>
      <c r="M24">
        <f>VLOOKUP($C$24,'Vaue Added-2012 dollars'!$A$1:$BI$54,MATCH('Energy use Prediction'!M$2,'Vaue Added-2012 dollars'!$A$1:$BI$1,0),FALSE)*$E$24</f>
        <v>118.50008178667265</v>
      </c>
      <c r="N24">
        <f>VLOOKUP($C$24,'Vaue Added-2012 dollars'!$A$1:$BI$54,MATCH('Energy use Prediction'!N$2,'Vaue Added-2012 dollars'!$A$1:$BI$1,0),FALSE)*$E$24</f>
        <v>118.93241328271347</v>
      </c>
      <c r="O24">
        <f>VLOOKUP($C$24,'Vaue Added-2012 dollars'!$A$1:$BI$54,MATCH('Energy use Prediction'!O$2,'Vaue Added-2012 dollars'!$A$1:$BI$1,0),FALSE)*$E$24</f>
        <v>119.31668502944484</v>
      </c>
      <c r="P24">
        <f>VLOOKUP($C$24,'Vaue Added-2012 dollars'!$A$1:$BI$54,MATCH('Energy use Prediction'!P$2,'Vaue Added-2012 dollars'!$A$1:$BI$1,0),FALSE)*$E$24</f>
        <v>119.65887197713255</v>
      </c>
      <c r="Q24">
        <f>VLOOKUP($C$24,'Vaue Added-2012 dollars'!$A$1:$BI$54,MATCH('Energy use Prediction'!Q$2,'Vaue Added-2012 dollars'!$A$1:$BI$1,0),FALSE)*$E$24</f>
        <v>119.96415973842227</v>
      </c>
      <c r="R24">
        <f>VLOOKUP($C$24,'Vaue Added-2012 dollars'!$A$1:$BI$54,MATCH('Energy use Prediction'!R$2,'Vaue Added-2012 dollars'!$A$1:$BI$1,0),FALSE)*$E$24</f>
        <v>120.23704714523384</v>
      </c>
      <c r="S24">
        <f>VLOOKUP($C$24,'Vaue Added-2012 dollars'!$A$1:$BI$54,MATCH('Energy use Prediction'!S$2,'Vaue Added-2012 dollars'!$A$1:$BI$1,0),FALSE)*$E$24</f>
        <v>120.48143668707459</v>
      </c>
      <c r="T24">
        <f>VLOOKUP($C$24,'Vaue Added-2012 dollars'!$A$1:$BI$54,MATCH('Energy use Prediction'!T$2,'Vaue Added-2012 dollars'!$A$1:$BI$1,0),FALSE)*$E$24</f>
        <v>120.7007138745406</v>
      </c>
      <c r="U24">
        <f>VLOOKUP($C$24,'Vaue Added-2012 dollars'!$A$1:$BI$54,MATCH('Energy use Prediction'!U$2,'Vaue Added-2012 dollars'!$A$1:$BI$1,0),FALSE)*$E$24</f>
        <v>120.89781660794624</v>
      </c>
      <c r="V24">
        <f>VLOOKUP($C$24,'Vaue Added-2012 dollars'!$A$1:$BI$54,MATCH('Energy use Prediction'!V$2,'Vaue Added-2012 dollars'!$A$1:$BI$1,0),FALSE)*$E$24</f>
        <v>121.0752956133005</v>
      </c>
      <c r="W24">
        <f>VLOOKUP($C$24,'Vaue Added-2012 dollars'!$A$1:$BI$54,MATCH('Energy use Prediction'!W$2,'Vaue Added-2012 dollars'!$A$1:$BI$1,0),FALSE)*$E$24</f>
        <v>121.23536695630433</v>
      </c>
      <c r="X24">
        <f>VLOOKUP($C$24,'Vaue Added-2012 dollars'!$A$1:$BI$54,MATCH('Energy use Prediction'!X$2,'Vaue Added-2012 dollars'!$A$1:$BI$1,0),FALSE)*$E$24</f>
        <v>121.37995757392029</v>
      </c>
      <c r="Y24">
        <f>VLOOKUP($C$24,'Vaue Added-2012 dollars'!$A$1:$BI$54,MATCH('Energy use Prediction'!Y$2,'Vaue Added-2012 dollars'!$A$1:$BI$1,0),FALSE)*$E$24</f>
        <v>121.5107446823165</v>
      </c>
      <c r="Z24">
        <f>VLOOKUP($C$24,'Vaue Added-2012 dollars'!$A$1:$BI$54,MATCH('Energy use Prediction'!Z$2,'Vaue Added-2012 dollars'!$A$1:$BI$1,0),FALSE)*$E$24</f>
        <v>121.6291898362029</v>
      </c>
      <c r="AA24">
        <f>VLOOKUP($C$24,'Vaue Added-2012 dollars'!$A$1:$BI$54,MATCH('Energy use Prediction'!AA$2,'Vaue Added-2012 dollars'!$A$1:$BI$1,0),FALSE)*$E$24</f>
        <v>121.73656833195882</v>
      </c>
      <c r="AB24">
        <f>VLOOKUP($C$24,'Vaue Added-2012 dollars'!$A$1:$BI$54,MATCH('Energy use Prediction'!AB$2,'Vaue Added-2012 dollars'!$A$1:$BI$1,0),FALSE)*$E$24</f>
        <v>121.83399456845451</v>
      </c>
      <c r="AC24">
        <f>VLOOKUP($C$24,'Vaue Added-2012 dollars'!$A$1:$BI$54,MATCH('Energy use Prediction'!AC$2,'Vaue Added-2012 dollars'!$A$1:$BI$1,0),FALSE)*$E$24</f>
        <v>121.92244390637663</v>
      </c>
      <c r="AD24">
        <f>VLOOKUP($C$24,'Vaue Added-2012 dollars'!$A$1:$BI$54,MATCH('Energy use Prediction'!AD$2,'Vaue Added-2012 dollars'!$A$1:$BI$1,0),FALSE)*$E$24</f>
        <v>122.00277150013297</v>
      </c>
      <c r="AE24">
        <f>VLOOKUP($C$24,'Vaue Added-2012 dollars'!$A$1:$BI$54,MATCH('Energy use Prediction'!AE$2,'Vaue Added-2012 dollars'!$A$1:$BI$1,0),FALSE)*$E$24</f>
        <v>122.07572851619065</v>
      </c>
      <c r="AF24">
        <f>VLOOKUP($C$24,'Vaue Added-2012 dollars'!$A$1:$BI$54,MATCH('Energy use Prediction'!AF$2,'Vaue Added-2012 dollars'!$A$1:$BI$1,0),FALSE)*$E$24</f>
        <v>122.14197609791383</v>
      </c>
      <c r="AG24">
        <f>VLOOKUP($C$24,'Vaue Added-2012 dollars'!$A$1:$BI$54,MATCH('Energy use Prediction'!AG$2,'Vaue Added-2012 dollars'!$A$1:$BI$1,0),FALSE)*$E$24</f>
        <v>122.20209738929253</v>
      </c>
      <c r="AH24">
        <f>VLOOKUP($C$24,'Vaue Added-2012 dollars'!$A$1:$BI$54,MATCH('Energy use Prediction'!AH$2,'Vaue Added-2012 dollars'!$A$1:$BI$1,0),FALSE)*$E$24</f>
        <v>122.25660788800825</v>
      </c>
      <c r="AI24">
        <f>VLOOKUP($C$24,'Vaue Added-2012 dollars'!$A$1:$BI$54,MATCH('Energy use Prediction'!AI$2,'Vaue Added-2012 dollars'!$A$1:$BI$1,0),FALSE)*$E$24</f>
        <v>122.30596436146038</v>
      </c>
      <c r="AJ24">
        <f>VLOOKUP($C$24,'Vaue Added-2012 dollars'!$A$1:$BI$54,MATCH('Energy use Prediction'!AJ$2,'Vaue Added-2012 dollars'!$A$1:$BI$1,0),FALSE)*$E$24</f>
        <v>122.3505725273188</v>
      </c>
      <c r="AK24">
        <f>VLOOKUP($C$24,'Vaue Added-2012 dollars'!$A$1:$BI$54,MATCH('Energy use Prediction'!AK$2,'Vaue Added-2012 dollars'!$A$1:$BI$1,0),FALSE)*$E$24</f>
        <v>122.39079367225183</v>
      </c>
      <c r="AL24">
        <f>VLOOKUP($C$24,'Vaue Added-2012 dollars'!$A$1:$BI$54,MATCH('Energy use Prediction'!AL$2,'Vaue Added-2012 dollars'!$A$1:$BI$1,0),FALSE)*$E$24</f>
        <v>122.42695035825594</v>
      </c>
      <c r="AM24">
        <f>VLOOKUP($C$24,'Vaue Added-2012 dollars'!$A$1:$BI$54,MATCH('Energy use Prediction'!AM$2,'Vaue Added-2012 dollars'!$A$1:$BI$1,0),FALSE)*$E$24</f>
        <v>122.45933134508907</v>
      </c>
      <c r="AN24">
        <f>VLOOKUP($C$24,'Vaue Added-2012 dollars'!$A$1:$BI$54,MATCH('Energy use Prediction'!AN$2,'Vaue Added-2012 dollars'!$A$1:$BI$1,0),FALSE)*$E$24</f>
        <v>122.48819583924006</v>
      </c>
      <c r="AO24">
        <f>VLOOKUP($C$24,'Vaue Added-2012 dollars'!$A$1:$BI$54,MATCH('Energy use Prediction'!AO$2,'Vaue Added-2012 dollars'!$A$1:$BI$1,0),FALSE)*$E$24</f>
        <v>122.51377716422466</v>
      </c>
      <c r="AP24">
        <f>VLOOKUP($C$24,'Vaue Added-2012 dollars'!$A$1:$BI$54,MATCH('Energy use Prediction'!AP$2,'Vaue Added-2012 dollars'!$A$1:$BI$1,0),FALSE)*$E$24</f>
        <v>122.5362859336325</v>
      </c>
      <c r="AQ24">
        <f>VLOOKUP($C$24,'Vaue Added-2012 dollars'!$A$1:$BI$54,MATCH('Energy use Prediction'!AQ$2,'Vaue Added-2012 dollars'!$A$1:$BI$1,0),FALSE)*$E$24</f>
        <v>122.55591279676156</v>
      </c>
      <c r="AR24">
        <f>VLOOKUP($C$24,'Vaue Added-2012 dollars'!$A$1:$BI$54,MATCH('Energy use Prediction'!AR$2,'Vaue Added-2012 dollars'!$A$1:$BI$1,0),FALSE)*$E$24</f>
        <v>122.57283081676688</v>
      </c>
      <c r="AS24">
        <f>VLOOKUP($C$24,'Vaue Added-2012 dollars'!$A$1:$BI$54,MATCH('Energy use Prediction'!AS$2,'Vaue Added-2012 dollars'!$A$1:$BI$1,0),FALSE)*$E$24</f>
        <v>122.5871975327414</v>
      </c>
      <c r="AT24">
        <f>VLOOKUP($C$24,'Vaue Added-2012 dollars'!$A$1:$BI$54,MATCH('Energy use Prediction'!AT$2,'Vaue Added-2012 dollars'!$A$1:$BI$1,0),FALSE)*$E$24</f>
        <v>122.59915674981393</v>
      </c>
      <c r="AU24">
        <f>VLOOKUP($C$24,'Vaue Added-2012 dollars'!$A$1:$BI$54,MATCH('Energy use Prediction'!AU$2,'Vaue Added-2012 dollars'!$A$1:$BI$1,0),FALSE)*$E$24</f>
        <v>122.60884009509154</v>
      </c>
    </row>
    <row r="25" spans="1:47">
      <c r="A25" s="32">
        <f>VLOOKUP($B25,'Sector matching'!$B$1:$C$43,2,0)</f>
        <v>0</v>
      </c>
      <c r="B25" s="437" t="s">
        <v>155</v>
      </c>
      <c r="C25" s="348" t="s">
        <v>656</v>
      </c>
      <c r="D25">
        <v>952.01</v>
      </c>
      <c r="E25" s="430">
        <f>D25/SUM($D$24:$D$27)</f>
        <v>0.19625875372877408</v>
      </c>
      <c r="F25">
        <f>VLOOKUP($C$25,'Vaue Added-2012 dollars'!$A$1:$BI$54,MATCH('Energy use Prediction'!F$2,'Vaue Added-2012 dollars'!$A$1:$BI$1,0),FALSE)*$E$25</f>
        <v>32.787153298264997</v>
      </c>
      <c r="G25">
        <f>VLOOKUP($C$25,'Vaue Added-2012 dollars'!$A$1:$BI$54,MATCH('Energy use Prediction'!G$2,'Vaue Added-2012 dollars'!$A$1:$BI$1,0),FALSE)*$E$25</f>
        <v>33.495415678678341</v>
      </c>
      <c r="H25">
        <f>VLOOKUP($C$25,'Vaue Added-2012 dollars'!$A$1:$BI$54,MATCH('Energy use Prediction'!H$2,'Vaue Added-2012 dollars'!$A$1:$BI$1,0),FALSE)*$E$25</f>
        <v>36.753831535714824</v>
      </c>
      <c r="I25">
        <f>VLOOKUP($C$25,'Vaue Added-2012 dollars'!$A$1:$BI$54,MATCH('Energy use Prediction'!I$2,'Vaue Added-2012 dollars'!$A$1:$BI$1,0),FALSE)*$E$25</f>
        <v>37.030407298289234</v>
      </c>
      <c r="J25">
        <f>VLOOKUP($C$25,'Vaue Added-2012 dollars'!$A$1:$BI$54,MATCH('Energy use Prediction'!J$2,'Vaue Added-2012 dollars'!$A$1:$BI$1,0),FALSE)*$E$25</f>
        <v>37.255021090700893</v>
      </c>
      <c r="K25">
        <f>VLOOKUP($C$25,'Vaue Added-2012 dollars'!$A$1:$BI$54,MATCH('Energy use Prediction'!K$2,'Vaue Added-2012 dollars'!$A$1:$BI$1,0),FALSE)*$E$25</f>
        <v>37.453370343823472</v>
      </c>
      <c r="L25">
        <f>VLOOKUP($C$25,'Vaue Added-2012 dollars'!$A$1:$BI$54,MATCH('Energy use Prediction'!L$2,'Vaue Added-2012 dollars'!$A$1:$BI$1,0),FALSE)*$E$25</f>
        <v>37.628779517767605</v>
      </c>
      <c r="M25">
        <f>VLOOKUP($C$25,'Vaue Added-2012 dollars'!$A$1:$BI$54,MATCH('Energy use Prediction'!M$2,'Vaue Added-2012 dollars'!$A$1:$BI$1,0),FALSE)*$E$25</f>
        <v>37.784147549085219</v>
      </c>
      <c r="N25">
        <f>VLOOKUP($C$25,'Vaue Added-2012 dollars'!$A$1:$BI$54,MATCH('Energy use Prediction'!N$2,'Vaue Added-2012 dollars'!$A$1:$BI$1,0),FALSE)*$E$25</f>
        <v>37.921997893070049</v>
      </c>
      <c r="O25">
        <f>VLOOKUP($C$25,'Vaue Added-2012 dollars'!$A$1:$BI$54,MATCH('Energy use Prediction'!O$2,'Vaue Added-2012 dollars'!$A$1:$BI$1,0),FALSE)*$E$25</f>
        <v>38.044524225191751</v>
      </c>
      <c r="P25">
        <f>VLOOKUP($C$25,'Vaue Added-2012 dollars'!$A$1:$BI$54,MATCH('Energy use Prediction'!P$2,'Vaue Added-2012 dollars'!$A$1:$BI$1,0),FALSE)*$E$25</f>
        <v>38.153631678333255</v>
      </c>
      <c r="Q25">
        <f>VLOOKUP($C$25,'Vaue Added-2012 dollars'!$A$1:$BI$54,MATCH('Energy use Prediction'!Q$2,'Vaue Added-2012 dollars'!$A$1:$BI$1,0),FALSE)*$E$25</f>
        <v>38.250973702436383</v>
      </c>
      <c r="R25">
        <f>VLOOKUP($C$25,'Vaue Added-2012 dollars'!$A$1:$BI$54,MATCH('Energy use Prediction'!R$2,'Vaue Added-2012 dollars'!$A$1:$BI$1,0),FALSE)*$E$25</f>
        <v>38.337984765110733</v>
      </c>
      <c r="S25">
        <f>VLOOKUP($C$25,'Vaue Added-2012 dollars'!$A$1:$BI$54,MATCH('Energy use Prediction'!S$2,'Vaue Added-2012 dollars'!$A$1:$BI$1,0),FALSE)*$E$25</f>
        <v>38.415909188192458</v>
      </c>
      <c r="T25">
        <f>VLOOKUP($C$25,'Vaue Added-2012 dollars'!$A$1:$BI$54,MATCH('Energy use Prediction'!T$2,'Vaue Added-2012 dollars'!$A$1:$BI$1,0),FALSE)*$E$25</f>
        <v>38.485826453062195</v>
      </c>
      <c r="U25">
        <f>VLOOKUP($C$25,'Vaue Added-2012 dollars'!$A$1:$BI$54,MATCH('Energy use Prediction'!U$2,'Vaue Added-2012 dollars'!$A$1:$BI$1,0),FALSE)*$E$25</f>
        <v>38.548673319064648</v>
      </c>
      <c r="V25">
        <f>VLOOKUP($C$25,'Vaue Added-2012 dollars'!$A$1:$BI$54,MATCH('Energy use Prediction'!V$2,'Vaue Added-2012 dollars'!$A$1:$BI$1,0),FALSE)*$E$25</f>
        <v>38.605263093721874</v>
      </c>
      <c r="W25">
        <f>VLOOKUP($C$25,'Vaue Added-2012 dollars'!$A$1:$BI$54,MATCH('Energy use Prediction'!W$2,'Vaue Added-2012 dollars'!$A$1:$BI$1,0),FALSE)*$E$25</f>
        <v>38.656302376997012</v>
      </c>
      <c r="X25">
        <f>VLOOKUP($C$25,'Vaue Added-2012 dollars'!$A$1:$BI$54,MATCH('Energy use Prediction'!X$2,'Vaue Added-2012 dollars'!$A$1:$BI$1,0),FALSE)*$E$25</f>
        <v>38.702405579187619</v>
      </c>
      <c r="Y25">
        <f>VLOOKUP($C$25,'Vaue Added-2012 dollars'!$A$1:$BI$54,MATCH('Energy use Prediction'!Y$2,'Vaue Added-2012 dollars'!$A$1:$BI$1,0),FALSE)*$E$25</f>
        <v>38.744107486280448</v>
      </c>
      <c r="Z25">
        <f>VLOOKUP($C$25,'Vaue Added-2012 dollars'!$A$1:$BI$54,MATCH('Energy use Prediction'!Z$2,'Vaue Added-2012 dollars'!$A$1:$BI$1,0),FALSE)*$E$25</f>
        <v>38.781874119884755</v>
      </c>
      <c r="AA25">
        <f>VLOOKUP($C$25,'Vaue Added-2012 dollars'!$A$1:$BI$54,MATCH('Energy use Prediction'!AA$2,'Vaue Added-2012 dollars'!$A$1:$BI$1,0),FALSE)*$E$25</f>
        <v>38.816112112517914</v>
      </c>
      <c r="AB25">
        <f>VLOOKUP($C$25,'Vaue Added-2012 dollars'!$A$1:$BI$54,MATCH('Energy use Prediction'!AB$2,'Vaue Added-2012 dollars'!$A$1:$BI$1,0),FALSE)*$E$25</f>
        <v>38.84717679398819</v>
      </c>
      <c r="AC25">
        <f>VLOOKUP($C$25,'Vaue Added-2012 dollars'!$A$1:$BI$54,MATCH('Energy use Prediction'!AC$2,'Vaue Added-2012 dollars'!$A$1:$BI$1,0),FALSE)*$E$25</f>
        <v>38.875379161313852</v>
      </c>
      <c r="AD25">
        <f>VLOOKUP($C$25,'Vaue Added-2012 dollars'!$A$1:$BI$54,MATCH('Energy use Prediction'!AD$2,'Vaue Added-2012 dollars'!$A$1:$BI$1,0),FALSE)*$E$25</f>
        <v>38.900991883338939</v>
      </c>
      <c r="AE25">
        <f>VLOOKUP($C$25,'Vaue Added-2012 dollars'!$A$1:$BI$54,MATCH('Energy use Prediction'!AE$2,'Vaue Added-2012 dollars'!$A$1:$BI$1,0),FALSE)*$E$25</f>
        <v>38.924254472004719</v>
      </c>
      <c r="AF25">
        <f>VLOOKUP($C$25,'Vaue Added-2012 dollars'!$A$1:$BI$54,MATCH('Energy use Prediction'!AF$2,'Vaue Added-2012 dollars'!$A$1:$BI$1,0),FALSE)*$E$25</f>
        <v>38.945377735084868</v>
      </c>
      <c r="AG25">
        <f>VLOOKUP($C$25,'Vaue Added-2012 dollars'!$A$1:$BI$54,MATCH('Energy use Prediction'!AG$2,'Vaue Added-2012 dollars'!$A$1:$BI$1,0),FALSE)*$E$25</f>
        <v>38.964547609991655</v>
      </c>
      <c r="AH25">
        <f>VLOOKUP($C$25,'Vaue Added-2012 dollars'!$A$1:$BI$54,MATCH('Energy use Prediction'!AH$2,'Vaue Added-2012 dollars'!$A$1:$BI$1,0),FALSE)*$E$25</f>
        <v>38.981928464885549</v>
      </c>
      <c r="AI25">
        <f>VLOOKUP($C$25,'Vaue Added-2012 dollars'!$A$1:$BI$54,MATCH('Energy use Prediction'!AI$2,'Vaue Added-2012 dollars'!$A$1:$BI$1,0),FALSE)*$E$25</f>
        <v>38.997665941580081</v>
      </c>
      <c r="AJ25">
        <f>VLOOKUP($C$25,'Vaue Added-2012 dollars'!$A$1:$BI$54,MATCH('Energy use Prediction'!AJ$2,'Vaue Added-2012 dollars'!$A$1:$BI$1,0),FALSE)*$E$25</f>
        <v>39.011889404511713</v>
      </c>
      <c r="AK25">
        <f>VLOOKUP($C$25,'Vaue Added-2012 dollars'!$A$1:$BI$54,MATCH('Energy use Prediction'!AK$2,'Vaue Added-2012 dollars'!$A$1:$BI$1,0),FALSE)*$E$25</f>
        <v>39.02471405114342</v>
      </c>
      <c r="AL25">
        <f>VLOOKUP($C$25,'Vaue Added-2012 dollars'!$A$1:$BI$54,MATCH('Energy use Prediction'!AL$2,'Vaue Added-2012 dollars'!$A$1:$BI$1,0),FALSE)*$E$25</f>
        <v>39.03624273144699</v>
      </c>
      <c r="AM25">
        <f>VLOOKUP($C$25,'Vaue Added-2012 dollars'!$A$1:$BI$54,MATCH('Energy use Prediction'!AM$2,'Vaue Added-2012 dollars'!$A$1:$BI$1,0),FALSE)*$E$25</f>
        <v>39.04656751743736</v>
      </c>
      <c r="AN25">
        <f>VLOOKUP($C$25,'Vaue Added-2012 dollars'!$A$1:$BI$54,MATCH('Energy use Prediction'!AN$2,'Vaue Added-2012 dollars'!$A$1:$BI$1,0),FALSE)*$E$25</f>
        <v>39.055771057970723</v>
      </c>
      <c r="AO25">
        <f>VLOOKUP($C$25,'Vaue Added-2012 dollars'!$A$1:$BI$54,MATCH('Energy use Prediction'!AO$2,'Vaue Added-2012 dollars'!$A$1:$BI$1,0),FALSE)*$E$25</f>
        <v>39.063927749030725</v>
      </c>
      <c r="AP25">
        <f>VLOOKUP($C$25,'Vaue Added-2012 dollars'!$A$1:$BI$54,MATCH('Energy use Prediction'!AP$2,'Vaue Added-2012 dollars'!$A$1:$BI$1,0),FALSE)*$E$25</f>
        <v>39.071104745465085</v>
      </c>
      <c r="AQ25">
        <f>VLOOKUP($C$25,'Vaue Added-2012 dollars'!$A$1:$BI$54,MATCH('Energy use Prediction'!AQ$2,'Vaue Added-2012 dollars'!$A$1:$BI$1,0),FALSE)*$E$25</f>
        <v>39.077362836440322</v>
      </c>
      <c r="AR25">
        <f>VLOOKUP($C$25,'Vaue Added-2012 dollars'!$A$1:$BI$54,MATCH('Energy use Prediction'!AR$2,'Vaue Added-2012 dollars'!$A$1:$BI$1,0),FALSE)*$E$25</f>
        <v>39.082757203722451</v>
      </c>
      <c r="AS25">
        <f>VLOOKUP($C$25,'Vaue Added-2012 dollars'!$A$1:$BI$54,MATCH('Energy use Prediction'!AS$2,'Vaue Added-2012 dollars'!$A$1:$BI$1,0),FALSE)*$E$25</f>
        <v>39.087338079178338</v>
      </c>
      <c r="AT25">
        <f>VLOOKUP($C$25,'Vaue Added-2012 dollars'!$A$1:$BI$54,MATCH('Energy use Prediction'!AT$2,'Vaue Added-2012 dollars'!$A$1:$BI$1,0),FALSE)*$E$25</f>
        <v>39.091151315554434</v>
      </c>
      <c r="AU25">
        <f>VLOOKUP($C$25,'Vaue Added-2012 dollars'!$A$1:$BI$54,MATCH('Energy use Prediction'!AU$2,'Vaue Added-2012 dollars'!$A$1:$BI$1,0),FALSE)*$E$25</f>
        <v>39.094238882594233</v>
      </c>
    </row>
    <row r="26" spans="1:47">
      <c r="A26" s="32" t="str">
        <f>VLOOKUP($B26,'Sector matching'!$B$1:$C$43,2,0)</f>
        <v>chemicals 20</v>
      </c>
      <c r="B26" s="440" t="s">
        <v>157</v>
      </c>
      <c r="C26" s="348" t="s">
        <v>656</v>
      </c>
      <c r="D26">
        <v>23.02</v>
      </c>
      <c r="E26" s="430">
        <f>D26/SUM($D$24:$D$27)</f>
        <v>4.7456187548832254E-3</v>
      </c>
      <c r="F26">
        <f>VLOOKUP($C$26,'Vaue Added-2012 dollars'!$A$1:$BI$54,MATCH('Energy use Prediction'!F$2,'Vaue Added-2012 dollars'!$A$1:$BI$1,0),FALSE)*$E$26</f>
        <v>0.79280708073030781</v>
      </c>
      <c r="G26">
        <f>VLOOKUP($C$26,'Vaue Added-2012 dollars'!$A$1:$BI$54,MATCH('Energy use Prediction'!G$2,'Vaue Added-2012 dollars'!$A$1:$BI$1,0),FALSE)*$E$26</f>
        <v>0.8099331613356745</v>
      </c>
      <c r="H26">
        <f>VLOOKUP($C$26,'Vaue Added-2012 dollars'!$A$1:$BI$54,MATCH('Energy use Prediction'!H$2,'Vaue Added-2012 dollars'!$A$1:$BI$1,0),FALSE)*$E$26</f>
        <v>0.88872301966592293</v>
      </c>
      <c r="I26">
        <f>VLOOKUP($C$26,'Vaue Added-2012 dollars'!$A$1:$BI$54,MATCH('Energy use Prediction'!I$2,'Vaue Added-2012 dollars'!$A$1:$BI$1,0),FALSE)*$E$26</f>
        <v>0.89541073728912324</v>
      </c>
      <c r="J26">
        <f>VLOOKUP($C$26,'Vaue Added-2012 dollars'!$A$1:$BI$54,MATCH('Energy use Prediction'!J$2,'Vaue Added-2012 dollars'!$A$1:$BI$1,0),FALSE)*$E$26</f>
        <v>0.90084199273950327</v>
      </c>
      <c r="K26">
        <f>VLOOKUP($C$26,'Vaue Added-2012 dollars'!$A$1:$BI$54,MATCH('Energy use Prediction'!K$2,'Vaue Added-2012 dollars'!$A$1:$BI$1,0),FALSE)*$E$26</f>
        <v>0.90563816064412805</v>
      </c>
      <c r="L26">
        <f>VLOOKUP($C$26,'Vaue Added-2012 dollars'!$A$1:$BI$54,MATCH('Energy use Prediction'!L$2,'Vaue Added-2012 dollars'!$A$1:$BI$1,0),FALSE)*$E$26</f>
        <v>0.90987962783900411</v>
      </c>
      <c r="M26">
        <f>VLOOKUP($C$26,'Vaue Added-2012 dollars'!$A$1:$BI$54,MATCH('Energy use Prediction'!M$2,'Vaue Added-2012 dollars'!$A$1:$BI$1,0),FALSE)*$E$26</f>
        <v>0.91363649182250373</v>
      </c>
      <c r="N26">
        <f>VLOOKUP($C$26,'Vaue Added-2012 dollars'!$A$1:$BI$54,MATCH('Energy use Prediction'!N$2,'Vaue Added-2012 dollars'!$A$1:$BI$1,0),FALSE)*$E$26</f>
        <v>0.91696977079912245</v>
      </c>
      <c r="O26">
        <f>VLOOKUP($C$26,'Vaue Added-2012 dollars'!$A$1:$BI$54,MATCH('Energy use Prediction'!O$2,'Vaue Added-2012 dollars'!$A$1:$BI$1,0),FALSE)*$E$26</f>
        <v>0.91993250875927157</v>
      </c>
      <c r="P26">
        <f>VLOOKUP($C$26,'Vaue Added-2012 dollars'!$A$1:$BI$54,MATCH('Energy use Prediction'!P$2,'Vaue Added-2012 dollars'!$A$1:$BI$1,0),FALSE)*$E$26</f>
        <v>0.92257077261292586</v>
      </c>
      <c r="Q26">
        <f>VLOOKUP($C$26,'Vaue Added-2012 dollars'!$A$1:$BI$54,MATCH('Energy use Prediction'!Q$2,'Vaue Added-2012 dollars'!$A$1:$BI$1,0),FALSE)*$E$26</f>
        <v>0.92492454347127184</v>
      </c>
      <c r="R26">
        <f>VLOOKUP($C$26,'Vaue Added-2012 dollars'!$A$1:$BI$54,MATCH('Energy use Prediction'!R$2,'Vaue Added-2012 dollars'!$A$1:$BI$1,0),FALSE)*$E$26</f>
        <v>0.92702850736110876</v>
      </c>
      <c r="S26">
        <f>VLOOKUP($C$26,'Vaue Added-2012 dollars'!$A$1:$BI$54,MATCH('Energy use Prediction'!S$2,'Vaue Added-2012 dollars'!$A$1:$BI$1,0),FALSE)*$E$26</f>
        <v>0.92891275250490057</v>
      </c>
      <c r="T26">
        <f>VLOOKUP($C$26,'Vaue Added-2012 dollars'!$A$1:$BI$54,MATCH('Energy use Prediction'!T$2,'Vaue Added-2012 dollars'!$A$1:$BI$1,0),FALSE)*$E$26</f>
        <v>0.93060338121394914</v>
      </c>
      <c r="U26">
        <f>VLOOKUP($C$26,'Vaue Added-2012 dollars'!$A$1:$BI$54,MATCH('Energy use Prediction'!U$2,'Vaue Added-2012 dollars'!$A$1:$BI$1,0),FALSE)*$E$26</f>
        <v>0.93212304472103047</v>
      </c>
      <c r="V26">
        <f>VLOOKUP($C$26,'Vaue Added-2012 dollars'!$A$1:$BI$54,MATCH('Energy use Prediction'!V$2,'Vaue Added-2012 dollars'!$A$1:$BI$1,0),FALSE)*$E$26</f>
        <v>0.93349140914221229</v>
      </c>
      <c r="W26">
        <f>VLOOKUP($C$26,'Vaue Added-2012 dollars'!$A$1:$BI$54,MATCH('Energy use Prediction'!W$2,'Vaue Added-2012 dollars'!$A$1:$BI$1,0),FALSE)*$E$26</f>
        <v>0.93472556036015508</v>
      </c>
      <c r="X26">
        <f>VLOOKUP($C$26,'Vaue Added-2012 dollars'!$A$1:$BI$54,MATCH('Energy use Prediction'!X$2,'Vaue Added-2012 dollars'!$A$1:$BI$1,0),FALSE)*$E$26</f>
        <v>0.9358403550728448</v>
      </c>
      <c r="Y26">
        <f>VLOOKUP($C$26,'Vaue Added-2012 dollars'!$A$1:$BI$54,MATCH('Energy use Prediction'!Y$2,'Vaue Added-2012 dollars'!$A$1:$BI$1,0),FALSE)*$E$26</f>
        <v>0.93684872462912783</v>
      </c>
      <c r="Z26">
        <f>VLOOKUP($C$26,'Vaue Added-2012 dollars'!$A$1:$BI$54,MATCH('Energy use Prediction'!Z$2,'Vaue Added-2012 dollars'!$A$1:$BI$1,0),FALSE)*$E$26</f>
        <v>0.93776193762644</v>
      </c>
      <c r="AA26">
        <f>VLOOKUP($C$26,'Vaue Added-2012 dollars'!$A$1:$BI$54,MATCH('Energy use Prediction'!AA$2,'Vaue Added-2012 dollars'!$A$1:$BI$1,0),FALSE)*$E$26</f>
        <v>0.93858982660913481</v>
      </c>
      <c r="AB26">
        <f>VLOOKUP($C$26,'Vaue Added-2012 dollars'!$A$1:$BI$54,MATCH('Energy use Prediction'!AB$2,'Vaue Added-2012 dollars'!$A$1:$BI$1,0),FALSE)*$E$26</f>
        <v>0.93934098360060103</v>
      </c>
      <c r="AC26">
        <f>VLOOKUP($C$26,'Vaue Added-2012 dollars'!$A$1:$BI$54,MATCH('Energy use Prediction'!AC$2,'Vaue Added-2012 dollars'!$A$1:$BI$1,0),FALSE)*$E$26</f>
        <v>0.94002292863882198</v>
      </c>
      <c r="AD26">
        <f>VLOOKUP($C$26,'Vaue Added-2012 dollars'!$A$1:$BI$54,MATCH('Energy use Prediction'!AD$2,'Vaue Added-2012 dollars'!$A$1:$BI$1,0),FALSE)*$E$26</f>
        <v>0.94064225497049658</v>
      </c>
      <c r="AE26">
        <f>VLOOKUP($C$26,'Vaue Added-2012 dollars'!$A$1:$BI$54,MATCH('Energy use Prediction'!AE$2,'Vaue Added-2012 dollars'!$A$1:$BI$1,0),FALSE)*$E$26</f>
        <v>0.94120475409454596</v>
      </c>
      <c r="AF26">
        <f>VLOOKUP($C$26,'Vaue Added-2012 dollars'!$A$1:$BI$54,MATCH('Energy use Prediction'!AF$2,'Vaue Added-2012 dollars'!$A$1:$BI$1,0),FALSE)*$E$26</f>
        <v>0.94171552343111276</v>
      </c>
      <c r="AG26">
        <f>VLOOKUP($C$26,'Vaue Added-2012 dollars'!$A$1:$BI$54,MATCH('Energy use Prediction'!AG$2,'Vaue Added-2012 dollars'!$A$1:$BI$1,0),FALSE)*$E$26</f>
        <v>0.94217905902459831</v>
      </c>
      <c r="AH26">
        <f>VLOOKUP($C$26,'Vaue Added-2012 dollars'!$A$1:$BI$54,MATCH('Energy use Prediction'!AH$2,'Vaue Added-2012 dollars'!$A$1:$BI$1,0),FALSE)*$E$26</f>
        <v>0.94259933536587359</v>
      </c>
      <c r="AI26">
        <f>VLOOKUP($C$26,'Vaue Added-2012 dollars'!$A$1:$BI$54,MATCH('Energy use Prediction'!AI$2,'Vaue Added-2012 dollars'!$A$1:$BI$1,0),FALSE)*$E$26</f>
        <v>0.94297987413490769</v>
      </c>
      <c r="AJ26">
        <f>VLOOKUP($C$26,'Vaue Added-2012 dollars'!$A$1:$BI$54,MATCH('Energy use Prediction'!AJ$2,'Vaue Added-2012 dollars'!$A$1:$BI$1,0),FALSE)*$E$26</f>
        <v>0.94332380341788391</v>
      </c>
      <c r="AK26">
        <f>VLOOKUP($C$26,'Vaue Added-2012 dollars'!$A$1:$BI$54,MATCH('Energy use Prediction'!AK$2,'Vaue Added-2012 dollars'!$A$1:$BI$1,0),FALSE)*$E$26</f>
        <v>0.94363390873764097</v>
      </c>
      <c r="AL26">
        <f>VLOOKUP($C$26,'Vaue Added-2012 dollars'!$A$1:$BI$54,MATCH('Energy use Prediction'!AL$2,'Vaue Added-2012 dollars'!$A$1:$BI$1,0),FALSE)*$E$26</f>
        <v>0.94391267704951609</v>
      </c>
      <c r="AM26">
        <f>VLOOKUP($C$26,'Vaue Added-2012 dollars'!$A$1:$BI$54,MATCH('Energy use Prediction'!AM$2,'Vaue Added-2012 dollars'!$A$1:$BI$1,0),FALSE)*$E$26</f>
        <v>0.94416233469334143</v>
      </c>
      <c r="AN26">
        <f>VLOOKUP($C$26,'Vaue Added-2012 dollars'!$A$1:$BI$54,MATCH('Energy use Prediction'!AN$2,'Vaue Added-2012 dollars'!$A$1:$BI$1,0),FALSE)*$E$26</f>
        <v>0.94438488015303002</v>
      </c>
      <c r="AO26">
        <f>VLOOKUP($C$26,'Vaue Added-2012 dollars'!$A$1:$BI$54,MATCH('Energy use Prediction'!AO$2,'Vaue Added-2012 dollars'!$A$1:$BI$1,0),FALSE)*$E$26</f>
        <v>0.94458211235458378</v>
      </c>
      <c r="AP26">
        <f>VLOOKUP($C$26,'Vaue Added-2012 dollars'!$A$1:$BI$54,MATCH('Energy use Prediction'!AP$2,'Vaue Added-2012 dollars'!$A$1:$BI$1,0),FALSE)*$E$26</f>
        <v>0.9447556551303099</v>
      </c>
      <c r="AQ26">
        <f>VLOOKUP($C$26,'Vaue Added-2012 dollars'!$A$1:$BI$54,MATCH('Energy use Prediction'!AQ$2,'Vaue Added-2012 dollars'!$A$1:$BI$1,0),FALSE)*$E$26</f>
        <v>0.94490697838768101</v>
      </c>
      <c r="AR26">
        <f>VLOOKUP($C$26,'Vaue Added-2012 dollars'!$A$1:$BI$54,MATCH('Energy use Prediction'!AR$2,'Vaue Added-2012 dollars'!$A$1:$BI$1,0),FALSE)*$E$26</f>
        <v>0.9450374164448806</v>
      </c>
      <c r="AS26">
        <f>VLOOKUP($C$26,'Vaue Added-2012 dollars'!$A$1:$BI$54,MATCH('Energy use Prediction'!AS$2,'Vaue Added-2012 dollars'!$A$1:$BI$1,0),FALSE)*$E$26</f>
        <v>0.9451481839294601</v>
      </c>
      <c r="AT26">
        <f>VLOOKUP($C$26,'Vaue Added-2012 dollars'!$A$1:$BI$54,MATCH('Energy use Prediction'!AT$2,'Vaue Added-2012 dollars'!$A$1:$BI$1,0),FALSE)*$E$26</f>
        <v>0.94524038958000767</v>
      </c>
      <c r="AU26">
        <f>VLOOKUP($C$26,'Vaue Added-2012 dollars'!$A$1:$BI$54,MATCH('Energy use Prediction'!AU$2,'Vaue Added-2012 dollars'!$A$1:$BI$1,0),FALSE)*$E$26</f>
        <v>0.9453150482424757</v>
      </c>
    </row>
    <row r="27" spans="1:47">
      <c r="A27" s="32" t="str">
        <f>VLOOKUP($B27,'Sector matching'!$B$1:$C$43,2,0)</f>
        <v>rubber and plastic products 22</v>
      </c>
      <c r="B27" s="445" t="s">
        <v>257</v>
      </c>
      <c r="C27" s="348" t="s">
        <v>656</v>
      </c>
      <c r="D27">
        <v>890.03</v>
      </c>
      <c r="E27" s="430">
        <f>D27/SUM($D$24:$D$27)</f>
        <v>0.18348145353643427</v>
      </c>
      <c r="F27">
        <f>VLOOKUP($C$27,'Vaue Added-2012 dollars'!$A$1:$BI$54,MATCH('Energy use Prediction'!F$2,'Vaue Added-2012 dollars'!$A$1:$BI$1,0),FALSE)*$E$27</f>
        <v>30.65256672729782</v>
      </c>
      <c r="G27">
        <f>VLOOKUP($C$27,'Vaue Added-2012 dollars'!$A$1:$BI$54,MATCH('Energy use Prediction'!G$2,'Vaue Added-2012 dollars'!$A$1:$BI$1,0),FALSE)*$E$27</f>
        <v>31.31471814003433</v>
      </c>
      <c r="H27">
        <f>VLOOKUP($C$27,'Vaue Added-2012 dollars'!$A$1:$BI$54,MATCH('Energy use Prediction'!H$2,'Vaue Added-2012 dollars'!$A$1:$BI$1,0),FALSE)*$E$27</f>
        <v>34.360996924120826</v>
      </c>
      <c r="I27">
        <f>VLOOKUP($C$27,'Vaue Added-2012 dollars'!$A$1:$BI$54,MATCH('Energy use Prediction'!I$2,'Vaue Added-2012 dollars'!$A$1:$BI$1,0),FALSE)*$E$27</f>
        <v>34.619566399193673</v>
      </c>
      <c r="J27">
        <f>VLOOKUP($C$27,'Vaue Added-2012 dollars'!$A$1:$BI$54,MATCH('Energy use Prediction'!J$2,'Vaue Added-2012 dollars'!$A$1:$BI$1,0),FALSE)*$E$27</f>
        <v>34.829556854819295</v>
      </c>
      <c r="K27">
        <f>VLOOKUP($C$27,'Vaue Added-2012 dollars'!$A$1:$BI$54,MATCH('Energy use Prediction'!K$2,'Vaue Added-2012 dollars'!$A$1:$BI$1,0),FALSE)*$E$27</f>
        <v>35.014992707128293</v>
      </c>
      <c r="L27">
        <f>VLOOKUP($C$27,'Vaue Added-2012 dollars'!$A$1:$BI$54,MATCH('Energy use Prediction'!L$2,'Vaue Added-2012 dollars'!$A$1:$BI$1,0),FALSE)*$E$27</f>
        <v>35.178981979389611</v>
      </c>
      <c r="M27">
        <f>VLOOKUP($C$27,'Vaue Added-2012 dollars'!$A$1:$BI$54,MATCH('Energy use Prediction'!M$2,'Vaue Added-2012 dollars'!$A$1:$BI$1,0),FALSE)*$E$27</f>
        <v>35.324234874751653</v>
      </c>
      <c r="N27">
        <f>VLOOKUP($C$27,'Vaue Added-2012 dollars'!$A$1:$BI$54,MATCH('Energy use Prediction'!N$2,'Vaue Added-2012 dollars'!$A$1:$BI$1,0),FALSE)*$E$27</f>
        <v>35.453110560570934</v>
      </c>
      <c r="O27">
        <f>VLOOKUP($C$27,'Vaue Added-2012 dollars'!$A$1:$BI$54,MATCH('Energy use Prediction'!O$2,'Vaue Added-2012 dollars'!$A$1:$BI$1,0),FALSE)*$E$27</f>
        <v>35.56765989448369</v>
      </c>
      <c r="P27">
        <f>VLOOKUP($C$27,'Vaue Added-2012 dollars'!$A$1:$BI$54,MATCH('Energy use Prediction'!P$2,'Vaue Added-2012 dollars'!$A$1:$BI$1,0),FALSE)*$E$27</f>
        <v>35.669663976919303</v>
      </c>
      <c r="Q27">
        <f>VLOOKUP($C$27,'Vaue Added-2012 dollars'!$A$1:$BI$54,MATCH('Energy use Prediction'!Q$2,'Vaue Added-2012 dollars'!$A$1:$BI$1,0),FALSE)*$E$27</f>
        <v>35.760668611022417</v>
      </c>
      <c r="R27">
        <f>VLOOKUP($C$27,'Vaue Added-2012 dollars'!$A$1:$BI$54,MATCH('Energy use Prediction'!R$2,'Vaue Added-2012 dollars'!$A$1:$BI$1,0),FALSE)*$E$27</f>
        <v>35.842014874309626</v>
      </c>
      <c r="S27">
        <f>VLOOKUP($C$27,'Vaue Added-2012 dollars'!$A$1:$BI$54,MATCH('Energy use Prediction'!S$2,'Vaue Added-2012 dollars'!$A$1:$BI$1,0),FALSE)*$E$27</f>
        <v>35.914866077842603</v>
      </c>
      <c r="T27">
        <f>VLOOKUP($C$27,'Vaue Added-2012 dollars'!$A$1:$BI$54,MATCH('Energy use Prediction'!T$2,'Vaue Added-2012 dollars'!$A$1:$BI$1,0),FALSE)*$E$27</f>
        <v>35.980231424059561</v>
      </c>
      <c r="U27">
        <f>VLOOKUP($C$27,'Vaue Added-2012 dollars'!$A$1:$BI$54,MATCH('Energy use Prediction'!U$2,'Vaue Added-2012 dollars'!$A$1:$BI$1,0),FALSE)*$E$27</f>
        <v>36.038986685189343</v>
      </c>
      <c r="V27">
        <f>VLOOKUP($C$27,'Vaue Added-2012 dollars'!$A$1:$BI$54,MATCH('Energy use Prediction'!V$2,'Vaue Added-2012 dollars'!$A$1:$BI$1,0),FALSE)*$E$27</f>
        <v>36.091892218889797</v>
      </c>
      <c r="W27">
        <f>VLOOKUP($C$27,'Vaue Added-2012 dollars'!$A$1:$BI$54,MATCH('Energy use Prediction'!W$2,'Vaue Added-2012 dollars'!$A$1:$BI$1,0),FALSE)*$E$27</f>
        <v>36.139608622387001</v>
      </c>
      <c r="X27">
        <f>VLOOKUP($C$27,'Vaue Added-2012 dollars'!$A$1:$BI$54,MATCH('Energy use Prediction'!X$2,'Vaue Added-2012 dollars'!$A$1:$BI$1,0),FALSE)*$E$27</f>
        <v>36.182710305190447</v>
      </c>
      <c r="Y27">
        <f>VLOOKUP($C$27,'Vaue Added-2012 dollars'!$A$1:$BI$54,MATCH('Energy use Prediction'!Y$2,'Vaue Added-2012 dollars'!$A$1:$BI$1,0),FALSE)*$E$27</f>
        <v>36.221697236388472</v>
      </c>
      <c r="Z27">
        <f>VLOOKUP($C$27,'Vaue Added-2012 dollars'!$A$1:$BI$54,MATCH('Energy use Prediction'!Z$2,'Vaue Added-2012 dollars'!$A$1:$BI$1,0),FALSE)*$E$27</f>
        <v>36.257005097552579</v>
      </c>
      <c r="AA27">
        <f>VLOOKUP($C$27,'Vaue Added-2012 dollars'!$A$1:$BI$54,MATCH('Energy use Prediction'!AA$2,'Vaue Added-2012 dollars'!$A$1:$BI$1,0),FALSE)*$E$27</f>
        <v>36.289014047651094</v>
      </c>
      <c r="AB27">
        <f>VLOOKUP($C$27,'Vaue Added-2012 dollars'!$A$1:$BI$54,MATCH('Energy use Prediction'!AB$2,'Vaue Added-2012 dollars'!$A$1:$BI$1,0),FALSE)*$E$27</f>
        <v>36.318056282973195</v>
      </c>
      <c r="AC27">
        <f>VLOOKUP($C$27,'Vaue Added-2012 dollars'!$A$1:$BI$54,MATCH('Energy use Prediction'!AC$2,'Vaue Added-2012 dollars'!$A$1:$BI$1,0),FALSE)*$E$27</f>
        <v>36.344422553275876</v>
      </c>
      <c r="AD27">
        <f>VLOOKUP($C$27,'Vaue Added-2012 dollars'!$A$1:$BI$54,MATCH('Energy use Prediction'!AD$2,'Vaue Added-2012 dollars'!$A$1:$BI$1,0),FALSE)*$E$27</f>
        <v>36.368367775473111</v>
      </c>
      <c r="AE27">
        <f>VLOOKUP($C$27,'Vaue Added-2012 dollars'!$A$1:$BI$54,MATCH('Energy use Prediction'!AE$2,'Vaue Added-2012 dollars'!$A$1:$BI$1,0),FALSE)*$E$27</f>
        <v>36.390115868234957</v>
      </c>
      <c r="AF27">
        <f>VLOOKUP($C$27,'Vaue Added-2012 dollars'!$A$1:$BI$54,MATCH('Energy use Prediction'!AF$2,'Vaue Added-2012 dollars'!$A$1:$BI$1,0),FALSE)*$E$27</f>
        <v>36.409863914830289</v>
      </c>
      <c r="AG27">
        <f>VLOOKUP($C$27,'Vaue Added-2012 dollars'!$A$1:$BI$54,MATCH('Energy use Prediction'!AG$2,'Vaue Added-2012 dollars'!$A$1:$BI$1,0),FALSE)*$E$27</f>
        <v>36.427785747335498</v>
      </c>
      <c r="AH27">
        <f>VLOOKUP($C$27,'Vaue Added-2012 dollars'!$A$1:$BI$54,MATCH('Energy use Prediction'!AH$2,'Vaue Added-2012 dollars'!$A$1:$BI$1,0),FALSE)*$E$27</f>
        <v>36.444035032827472</v>
      </c>
      <c r="AI27">
        <f>VLOOKUP($C$27,'Vaue Added-2012 dollars'!$A$1:$BI$54,MATCH('Energy use Prediction'!AI$2,'Vaue Added-2012 dollars'!$A$1:$BI$1,0),FALSE)*$E$27</f>
        <v>36.45874793120295</v>
      </c>
      <c r="AJ27">
        <f>VLOOKUP($C$27,'Vaue Added-2012 dollars'!$A$1:$BI$54,MATCH('Energy use Prediction'!AJ$2,'Vaue Added-2012 dollars'!$A$1:$BI$1,0),FALSE)*$E$27</f>
        <v>36.47204538470978</v>
      </c>
      <c r="AK27">
        <f>VLOOKUP($C$27,'Vaue Added-2012 dollars'!$A$1:$BI$54,MATCH('Energy use Prediction'!AK$2,'Vaue Added-2012 dollars'!$A$1:$BI$1,0),FALSE)*$E$27</f>
        <v>36.484035090954066</v>
      </c>
      <c r="AL27">
        <f>VLOOKUP($C$27,'Vaue Added-2012 dollars'!$A$1:$BI$54,MATCH('Energy use Prediction'!AL$2,'Vaue Added-2012 dollars'!$A$1:$BI$1,0),FALSE)*$E$27</f>
        <v>36.494813203926185</v>
      </c>
      <c r="AM27">
        <f>VLOOKUP($C$27,'Vaue Added-2012 dollars'!$A$1:$BI$54,MATCH('Energy use Prediction'!AM$2,'Vaue Added-2012 dollars'!$A$1:$BI$1,0),FALSE)*$E$27</f>
        <v>36.504465801351635</v>
      </c>
      <c r="AN27">
        <f>VLOOKUP($C$27,'Vaue Added-2012 dollars'!$A$1:$BI$54,MATCH('Energy use Prediction'!AN$2,'Vaue Added-2012 dollars'!$A$1:$BI$1,0),FALSE)*$E$27</f>
        <v>36.513070151285895</v>
      </c>
      <c r="AO27">
        <f>VLOOKUP($C$27,'Vaue Added-2012 dollars'!$A$1:$BI$54,MATCH('Energy use Prediction'!AO$2,'Vaue Added-2012 dollars'!$A$1:$BI$1,0),FALSE)*$E$27</f>
        <v>36.520695806209829</v>
      </c>
      <c r="AP27">
        <f>VLOOKUP($C$27,'Vaue Added-2012 dollars'!$A$1:$BI$54,MATCH('Energy use Prediction'!AP$2,'Vaue Added-2012 dollars'!$A$1:$BI$1,0),FALSE)*$E$27</f>
        <v>36.527405548897903</v>
      </c>
      <c r="AQ27">
        <f>VLOOKUP($C$27,'Vaue Added-2012 dollars'!$A$1:$BI$54,MATCH('Energy use Prediction'!AQ$2,'Vaue Added-2012 dollars'!$A$1:$BI$1,0),FALSE)*$E$27</f>
        <v>36.533256210876964</v>
      </c>
      <c r="AR27">
        <f>VLOOKUP($C$27,'Vaue Added-2012 dollars'!$A$1:$BI$54,MATCH('Energy use Prediction'!AR$2,'Vaue Added-2012 dollars'!$A$1:$BI$1,0),FALSE)*$E$27</f>
        <v>36.538299381339577</v>
      </c>
      <c r="AS27">
        <f>VLOOKUP($C$27,'Vaue Added-2012 dollars'!$A$1:$BI$54,MATCH('Energy use Prediction'!AS$2,'Vaue Added-2012 dollars'!$A$1:$BI$1,0),FALSE)*$E$27</f>
        <v>36.542582021839152</v>
      </c>
      <c r="AT27">
        <f>VLOOKUP($C$27,'Vaue Added-2012 dollars'!$A$1:$BI$54,MATCH('Energy use Prediction'!AT$2,'Vaue Added-2012 dollars'!$A$1:$BI$1,0),FALSE)*$E$27</f>
        <v>36.546146999908522</v>
      </c>
      <c r="AU27">
        <f>VLOOKUP($C$27,'Vaue Added-2012 dollars'!$A$1:$BI$54,MATCH('Energy use Prediction'!AU$2,'Vaue Added-2012 dollars'!$A$1:$BI$1,0),FALSE)*$E$27</f>
        <v>36.549033552877958</v>
      </c>
    </row>
    <row r="28" spans="1:47">
      <c r="A28" s="32" t="str">
        <f>VLOOKUP($B28,'Sector matching'!$B$1:$C$43,2,0)</f>
        <v>cement and other nonmetallic minerals 239</v>
      </c>
      <c r="B28" s="437" t="s">
        <v>161</v>
      </c>
      <c r="C28" s="439" t="s">
        <v>657</v>
      </c>
      <c r="E28" s="430">
        <v>1</v>
      </c>
      <c r="F28">
        <f>VLOOKUP($C$28,'Vaue Added-2012 dollars'!$A$1:$BI$54,MATCH('Energy use Prediction'!F$2,'Vaue Added-2012 dollars'!$A$1:$BI$1,0),FALSE)*$E$28</f>
        <v>25.152674544321531</v>
      </c>
      <c r="G28">
        <f>VLOOKUP($C$28,'Vaue Added-2012 dollars'!$A$1:$BI$54,MATCH('Energy use Prediction'!G$2,'Vaue Added-2012 dollars'!$A$1:$BI$1,0),FALSE)*$E$28</f>
        <v>25.225545653892837</v>
      </c>
      <c r="H28">
        <f>VLOOKUP($C$28,'Vaue Added-2012 dollars'!$A$1:$BI$54,MATCH('Energy use Prediction'!H$2,'Vaue Added-2012 dollars'!$A$1:$BI$1,0),FALSE)*$E$28</f>
        <v>25.786954030457604</v>
      </c>
      <c r="I28">
        <f>VLOOKUP($C$28,'Vaue Added-2012 dollars'!$A$1:$BI$54,MATCH('Energy use Prediction'!I$2,'Vaue Added-2012 dollars'!$A$1:$BI$1,0),FALSE)*$E$28</f>
        <v>25.145451253544607</v>
      </c>
      <c r="J28">
        <f>VLOOKUP($C$28,'Vaue Added-2012 dollars'!$A$1:$BI$54,MATCH('Energy use Prediction'!J$2,'Vaue Added-2012 dollars'!$A$1:$BI$1,0),FALSE)*$E$28</f>
        <v>24.514754659254013</v>
      </c>
      <c r="K28">
        <f>VLOOKUP($C$28,'Vaue Added-2012 dollars'!$A$1:$BI$54,MATCH('Energy use Prediction'!K$2,'Vaue Added-2012 dollars'!$A$1:$BI$1,0),FALSE)*$E$28</f>
        <v>23.909873315669156</v>
      </c>
      <c r="L28">
        <f>VLOOKUP($C$28,'Vaue Added-2012 dollars'!$A$1:$BI$54,MATCH('Energy use Prediction'!L$2,'Vaue Added-2012 dollars'!$A$1:$BI$1,0),FALSE)*$E$28</f>
        <v>23.330233986235164</v>
      </c>
      <c r="M28">
        <f>VLOOKUP($C$28,'Vaue Added-2012 dollars'!$A$1:$BI$54,MATCH('Energy use Prediction'!M$2,'Vaue Added-2012 dollars'!$A$1:$BI$1,0),FALSE)*$E$28</f>
        <v>22.775104012372225</v>
      </c>
      <c r="N28">
        <f>VLOOKUP($C$28,'Vaue Added-2012 dollars'!$A$1:$BI$54,MATCH('Energy use Prediction'!N$2,'Vaue Added-2012 dollars'!$A$1:$BI$1,0),FALSE)*$E$28</f>
        <v>22.243640566653877</v>
      </c>
      <c r="O28">
        <f>VLOOKUP($C$28,'Vaue Added-2012 dollars'!$A$1:$BI$54,MATCH('Energy use Prediction'!O$2,'Vaue Added-2012 dollars'!$A$1:$BI$1,0),FALSE)*$E$28</f>
        <v>21.734929361900903</v>
      </c>
      <c r="P28">
        <f>VLOOKUP($C$28,'Vaue Added-2012 dollars'!$A$1:$BI$54,MATCH('Energy use Prediction'!P$2,'Vaue Added-2012 dollars'!$A$1:$BI$1,0),FALSE)*$E$28</f>
        <v>21.24801478450529</v>
      </c>
      <c r="Q28">
        <f>VLOOKUP($C$28,'Vaue Added-2012 dollars'!$A$1:$BI$54,MATCH('Energy use Prediction'!Q$2,'Vaue Added-2012 dollars'!$A$1:$BI$1,0),FALSE)*$E$28</f>
        <v>20.781923098734598</v>
      </c>
      <c r="R28">
        <f>VLOOKUP($C$28,'Vaue Added-2012 dollars'!$A$1:$BI$54,MATCH('Energy use Prediction'!R$2,'Vaue Added-2012 dollars'!$A$1:$BI$1,0),FALSE)*$E$28</f>
        <v>20.33568008664129</v>
      </c>
      <c r="S28">
        <f>VLOOKUP($C$28,'Vaue Added-2012 dollars'!$A$1:$BI$54,MATCH('Energy use Prediction'!S$2,'Vaue Added-2012 dollars'!$A$1:$BI$1,0),FALSE)*$E$28</f>
        <v>19.908324245598155</v>
      </c>
      <c r="T28">
        <f>VLOOKUP($C$28,'Vaue Added-2012 dollars'!$A$1:$BI$54,MATCH('Energy use Prediction'!T$2,'Vaue Added-2012 dollars'!$A$1:$BI$1,0),FALSE)*$E$28</f>
        <v>19.498916459971156</v>
      </c>
      <c r="U28">
        <f>VLOOKUP($C$28,'Vaue Added-2012 dollars'!$A$1:$BI$54,MATCH('Energy use Prediction'!U$2,'Vaue Added-2012 dollars'!$A$1:$BI$1,0),FALSE)*$E$28</f>
        <v>19.106546891371224</v>
      </c>
      <c r="V28">
        <f>VLOOKUP($C$28,'Vaue Added-2012 dollars'!$A$1:$BI$54,MATCH('Energy use Prediction'!V$2,'Vaue Added-2012 dollars'!$A$1:$BI$1,0),FALSE)*$E$28</f>
        <v>18.730339689160019</v>
      </c>
      <c r="W28">
        <f>VLOOKUP($C$28,'Vaue Added-2012 dollars'!$A$1:$BI$54,MATCH('Energy use Prediction'!W$2,'Vaue Added-2012 dollars'!$A$1:$BI$1,0),FALSE)*$E$28</f>
        <v>18.369456005311878</v>
      </c>
      <c r="X28">
        <f>VLOOKUP($C$28,'Vaue Added-2012 dollars'!$A$1:$BI$54,MATCH('Energy use Prediction'!X$2,'Vaue Added-2012 dollars'!$A$1:$BI$1,0),FALSE)*$E$28</f>
        <v>18.023095701483197</v>
      </c>
      <c r="Y28">
        <f>VLOOKUP($C$28,'Vaue Added-2012 dollars'!$A$1:$BI$54,MATCH('Energy use Prediction'!Y$2,'Vaue Added-2012 dollars'!$A$1:$BI$1,0),FALSE)*$E$28</f>
        <v>17.690498057752166</v>
      </c>
      <c r="Z28">
        <f>VLOOKUP($C$28,'Vaue Added-2012 dollars'!$A$1:$BI$54,MATCH('Energy use Prediction'!Z$2,'Vaue Added-2012 dollars'!$A$1:$BI$1,0),FALSE)*$E$28</f>
        <v>17.370941728914008</v>
      </c>
      <c r="AA28">
        <f>VLOOKUP($C$28,'Vaue Added-2012 dollars'!$A$1:$BI$54,MATCH('Energy use Prediction'!AA$2,'Vaue Added-2012 dollars'!$A$1:$BI$1,0),FALSE)*$E$28</f>
        <v>17.063744142859246</v>
      </c>
      <c r="AB28">
        <f>VLOOKUP($C$28,'Vaue Added-2012 dollars'!$A$1:$BI$54,MATCH('Energy use Prediction'!AB$2,'Vaue Added-2012 dollars'!$A$1:$BI$1,0),FALSE)*$E$28</f>
        <v>16.768260494199748</v>
      </c>
      <c r="AC28">
        <f>VLOOKUP($C$28,'Vaue Added-2012 dollars'!$A$1:$BI$54,MATCH('Energy use Prediction'!AC$2,'Vaue Added-2012 dollars'!$A$1:$BI$1,0),FALSE)*$E$28</f>
        <v>16.483882453111832</v>
      </c>
      <c r="AD28">
        <f>VLOOKUP($C$28,'Vaue Added-2012 dollars'!$A$1:$BI$54,MATCH('Energy use Prediction'!AD$2,'Vaue Added-2012 dollars'!$A$1:$BI$1,0),FALSE)*$E$28</f>
        <v>16.210036682796432</v>
      </c>
      <c r="AE28">
        <f>VLOOKUP($C$28,'Vaue Added-2012 dollars'!$A$1:$BI$54,MATCH('Energy use Prediction'!AE$2,'Vaue Added-2012 dollars'!$A$1:$BI$1,0),FALSE)*$E$28</f>
        <v>15.946183237750926</v>
      </c>
      <c r="AF28">
        <f>VLOOKUP($C$28,'Vaue Added-2012 dollars'!$A$1:$BI$54,MATCH('Energy use Prediction'!AF$2,'Vaue Added-2012 dollars'!$A$1:$BI$1,0),FALSE)*$E$28</f>
        <v>15.691813898182042</v>
      </c>
      <c r="AG28">
        <f>VLOOKUP($C$28,'Vaue Added-2012 dollars'!$A$1:$BI$54,MATCH('Energy use Prediction'!AG$2,'Vaue Added-2012 dollars'!$A$1:$BI$1,0),FALSE)*$E$28</f>
        <v>15.446450482509677</v>
      </c>
      <c r="AH28">
        <f>VLOOKUP($C$28,'Vaue Added-2012 dollars'!$A$1:$BI$54,MATCH('Energy use Prediction'!AH$2,'Vaue Added-2012 dollars'!$A$1:$BI$1,0),FALSE)*$E$28</f>
        <v>15.209643169337056</v>
      </c>
      <c r="AI28">
        <f>VLOOKUP($C$28,'Vaue Added-2012 dollars'!$A$1:$BI$54,MATCH('Energy use Prediction'!AI$2,'Vaue Added-2012 dollars'!$A$1:$BI$1,0),FALSE)*$E$28</f>
        <v>14.98096885194048</v>
      </c>
      <c r="AJ28">
        <f>VLOOKUP($C$28,'Vaue Added-2012 dollars'!$A$1:$BI$54,MATCH('Energy use Prediction'!AJ$2,'Vaue Added-2012 dollars'!$A$1:$BI$1,0),FALSE)*$E$28</f>
        <v>14.760029541804959</v>
      </c>
      <c r="AK28">
        <f>VLOOKUP($C$28,'Vaue Added-2012 dollars'!$A$1:$BI$54,MATCH('Energy use Prediction'!AK$2,'Vaue Added-2012 dollars'!$A$1:$BI$1,0),FALSE)*$E$28</f>
        <v>14.546450832644343</v>
      </c>
      <c r="AL28">
        <f>VLOOKUP($C$28,'Vaue Added-2012 dollars'!$A$1:$BI$54,MATCH('Energy use Prediction'!AL$2,'Vaue Added-2012 dollars'!$A$1:$BI$1,0),FALSE)*$E$28</f>
        <v>14.339880432402868</v>
      </c>
      <c r="AM28">
        <f>VLOOKUP($C$28,'Vaue Added-2012 dollars'!$A$1:$BI$54,MATCH('Energy use Prediction'!AM$2,'Vaue Added-2012 dollars'!$A$1:$BI$1,0),FALSE)*$E$28</f>
        <v>14.139986767699899</v>
      </c>
      <c r="AN28">
        <f>VLOOKUP($C$28,'Vaue Added-2012 dollars'!$A$1:$BI$54,MATCH('Energy use Prediction'!AN$2,'Vaue Added-2012 dollars'!$A$1:$BI$1,0),FALSE)*$E$28</f>
        <v>13.94645766287033</v>
      </c>
      <c r="AO28">
        <f>VLOOKUP($C$28,'Vaue Added-2012 dollars'!$A$1:$BI$54,MATCH('Energy use Prediction'!AO$2,'Vaue Added-2012 dollars'!$A$1:$BI$1,0),FALSE)*$E$28</f>
        <v>13.758999094010253</v>
      </c>
      <c r="AP28">
        <f>VLOOKUP($C$28,'Vaue Added-2012 dollars'!$A$1:$BI$54,MATCH('Energy use Prediction'!AP$2,'Vaue Added-2012 dollars'!$A$1:$BI$1,0),FALSE)*$E$28</f>
        <v>13.577334017147562</v>
      </c>
      <c r="AQ28">
        <f>VLOOKUP($C$28,'Vaue Added-2012 dollars'!$A$1:$BI$54,MATCH('Energy use Prediction'!AQ$2,'Vaue Added-2012 dollars'!$A$1:$BI$1,0),FALSE)*$E$28</f>
        <v>13.401201268717546</v>
      </c>
      <c r="AR28">
        <f>VLOOKUP($C$28,'Vaue Added-2012 dollars'!$A$1:$BI$54,MATCH('Energy use Prediction'!AR$2,'Vaue Added-2012 dollars'!$A$1:$BI$1,0),FALSE)*$E$28</f>
        <v>13.230354535861503</v>
      </c>
      <c r="AS28">
        <f>VLOOKUP($C$28,'Vaue Added-2012 dollars'!$A$1:$BI$54,MATCH('Energy use Prediction'!AS$2,'Vaue Added-2012 dollars'!$A$1:$BI$1,0),FALSE)*$E$28</f>
        <v>13.064561393617408</v>
      </c>
      <c r="AT28">
        <f>VLOOKUP($C$28,'Vaue Added-2012 dollars'!$A$1:$BI$54,MATCH('Energy use Prediction'!AT$2,'Vaue Added-2012 dollars'!$A$1:$BI$1,0),FALSE)*$E$28</f>
        <v>12.903602405787527</v>
      </c>
      <c r="AU28">
        <f>VLOOKUP($C$28,'Vaue Added-2012 dollars'!$A$1:$BI$54,MATCH('Energy use Prediction'!AU$2,'Vaue Added-2012 dollars'!$A$1:$BI$1,0),FALSE)*$E$28</f>
        <v>12.74727028611291</v>
      </c>
    </row>
    <row r="29" spans="1:47">
      <c r="A29" s="32" t="str">
        <f>VLOOKUP($B29,'Sector matching'!$B$1:$C$43,2,0)</f>
        <v>iron and steel 241</v>
      </c>
      <c r="B29" s="441" t="s">
        <v>163</v>
      </c>
      <c r="C29" s="341" t="s">
        <v>658</v>
      </c>
      <c r="D29">
        <v>1132.78</v>
      </c>
      <c r="E29" s="430">
        <f>D29/(D29+D30)</f>
        <v>0.77449217494752531</v>
      </c>
      <c r="F29">
        <f>VLOOKUP($C$29,'Vaue Added-2012 dollars'!$A$1:$BI$54,MATCH('Energy use Prediction'!F$2,'Vaue Added-2012 dollars'!$A$1:$BI$1,0),FALSE)*$E$29</f>
        <v>45.014596908572472</v>
      </c>
      <c r="G29">
        <f>VLOOKUP($C$29,'Vaue Added-2012 dollars'!$A$1:$BI$54,MATCH('Energy use Prediction'!G$2,'Vaue Added-2012 dollars'!$A$1:$BI$1,0),FALSE)*$E$29</f>
        <v>45.586908663612682</v>
      </c>
      <c r="H29">
        <f>VLOOKUP($C$29,'Vaue Added-2012 dollars'!$A$1:$BI$54,MATCH('Energy use Prediction'!H$2,'Vaue Added-2012 dollars'!$A$1:$BI$1,0),FALSE)*$E$29</f>
        <v>45.493533886056134</v>
      </c>
      <c r="I29">
        <f>VLOOKUP($C$29,'Vaue Added-2012 dollars'!$A$1:$BI$54,MATCH('Energy use Prediction'!I$2,'Vaue Added-2012 dollars'!$A$1:$BI$1,0),FALSE)*$E$29</f>
        <v>45.0512248000406</v>
      </c>
      <c r="J29">
        <f>VLOOKUP($C$29,'Vaue Added-2012 dollars'!$A$1:$BI$54,MATCH('Energy use Prediction'!J$2,'Vaue Added-2012 dollars'!$A$1:$BI$1,0),FALSE)*$E$29</f>
        <v>44.588981874612209</v>
      </c>
      <c r="K29">
        <f>VLOOKUP($C$29,'Vaue Added-2012 dollars'!$A$1:$BI$54,MATCH('Energy use Prediction'!K$2,'Vaue Added-2012 dollars'!$A$1:$BI$1,0),FALSE)*$E$29</f>
        <v>44.13577657050206</v>
      </c>
      <c r="L29">
        <f>VLOOKUP($C$29,'Vaue Added-2012 dollars'!$A$1:$BI$54,MATCH('Energy use Prediction'!L$2,'Vaue Added-2012 dollars'!$A$1:$BI$1,0),FALSE)*$E$29</f>
        <v>43.692995162115892</v>
      </c>
      <c r="M29">
        <f>VLOOKUP($C$29,'Vaue Added-2012 dollars'!$A$1:$BI$54,MATCH('Energy use Prediction'!M$2,'Vaue Added-2012 dollars'!$A$1:$BI$1,0),FALSE)*$E$29</f>
        <v>43.261627870115902</v>
      </c>
      <c r="N29">
        <f>VLOOKUP($C$29,'Vaue Added-2012 dollars'!$A$1:$BI$54,MATCH('Energy use Prediction'!N$2,'Vaue Added-2012 dollars'!$A$1:$BI$1,0),FALSE)*$E$29</f>
        <v>42.842344084604193</v>
      </c>
      <c r="O29">
        <f>VLOOKUP($C$29,'Vaue Added-2012 dollars'!$A$1:$BI$54,MATCH('Energy use Prediction'!O$2,'Vaue Added-2012 dollars'!$A$1:$BI$1,0),FALSE)*$E$29</f>
        <v>42.435555173538958</v>
      </c>
      <c r="P29">
        <f>VLOOKUP($C$29,'Vaue Added-2012 dollars'!$A$1:$BI$54,MATCH('Energy use Prediction'!P$2,'Vaue Added-2012 dollars'!$A$1:$BI$1,0),FALSE)*$E$29</f>
        <v>42.041466653392028</v>
      </c>
      <c r="Q29">
        <f>VLOOKUP($C$29,'Vaue Added-2012 dollars'!$A$1:$BI$54,MATCH('Energy use Prediction'!Q$2,'Vaue Added-2012 dollars'!$A$1:$BI$1,0),FALSE)*$E$29</f>
        <v>41.660121318621904</v>
      </c>
      <c r="R29">
        <f>VLOOKUP($C$29,'Vaue Added-2012 dollars'!$A$1:$BI$54,MATCH('Energy use Prediction'!R$2,'Vaue Added-2012 dollars'!$A$1:$BI$1,0),FALSE)*$E$29</f>
        <v>41.291434737975685</v>
      </c>
      <c r="S29">
        <f>VLOOKUP($C$29,'Vaue Added-2012 dollars'!$A$1:$BI$54,MATCH('Energy use Prediction'!S$2,'Vaue Added-2012 dollars'!$A$1:$BI$1,0),FALSE)*$E$29</f>
        <v>40.935224342073404</v>
      </c>
      <c r="T29">
        <f>VLOOKUP($C$29,'Vaue Added-2012 dollars'!$A$1:$BI$54,MATCH('Energy use Prediction'!T$2,'Vaue Added-2012 dollars'!$A$1:$BI$1,0),FALSE)*$E$29</f>
        <v>40.591233155611008</v>
      </c>
      <c r="U29">
        <f>VLOOKUP($C$29,'Vaue Added-2012 dollars'!$A$1:$BI$54,MATCH('Energy use Prediction'!U$2,'Vaue Added-2012 dollars'!$A$1:$BI$1,0),FALSE)*$E$29</f>
        <v>40.259149072632532</v>
      </c>
      <c r="V29">
        <f>VLOOKUP($C$29,'Vaue Added-2012 dollars'!$A$1:$BI$54,MATCH('Energy use Prediction'!V$2,'Vaue Added-2012 dollars'!$A$1:$BI$1,0),FALSE)*$E$29</f>
        <v>39.938620435960154</v>
      </c>
      <c r="W29">
        <f>VLOOKUP($C$29,'Vaue Added-2012 dollars'!$A$1:$BI$54,MATCH('Energy use Prediction'!W$2,'Vaue Added-2012 dollars'!$A$1:$BI$1,0),FALSE)*$E$29</f>
        <v>39.629268561957318</v>
      </c>
      <c r="X29">
        <f>VLOOKUP($C$29,'Vaue Added-2012 dollars'!$A$1:$BI$54,MATCH('Energy use Prediction'!X$2,'Vaue Added-2012 dollars'!$A$1:$BI$1,0),FALSE)*$E$29</f>
        <v>39.330697748279164</v>
      </c>
      <c r="Y29">
        <f>VLOOKUP($C$29,'Vaue Added-2012 dollars'!$A$1:$BI$54,MATCH('Energy use Prediction'!Y$2,'Vaue Added-2012 dollars'!$A$1:$BI$1,0),FALSE)*$E$29</f>
        <v>39.042503213754152</v>
      </c>
      <c r="Z29">
        <f>VLOOKUP($C$29,'Vaue Added-2012 dollars'!$A$1:$BI$54,MATCH('Energy use Prediction'!Z$2,'Vaue Added-2012 dollars'!$A$1:$BI$1,0),FALSE)*$E$29</f>
        <v>38.764277344351683</v>
      </c>
      <c r="AA29">
        <f>VLOOKUP($C$29,'Vaue Added-2012 dollars'!$A$1:$BI$54,MATCH('Energy use Prediction'!AA$2,'Vaue Added-2012 dollars'!$A$1:$BI$1,0),FALSE)*$E$29</f>
        <v>38.495614555736488</v>
      </c>
      <c r="AB29">
        <f>VLOOKUP($C$29,'Vaue Added-2012 dollars'!$A$1:$BI$54,MATCH('Energy use Prediction'!AB$2,'Vaue Added-2012 dollars'!$A$1:$BI$1,0),FALSE)*$E$29</f>
        <v>38.23611502955395</v>
      </c>
      <c r="AC29">
        <f>VLOOKUP($C$29,'Vaue Added-2012 dollars'!$A$1:$BI$54,MATCH('Energy use Prediction'!AC$2,'Vaue Added-2012 dollars'!$A$1:$BI$1,0),FALSE)*$E$29</f>
        <v>37.985387535941669</v>
      </c>
      <c r="AD29">
        <f>VLOOKUP($C$29,'Vaue Added-2012 dollars'!$A$1:$BI$54,MATCH('Energy use Prediction'!AD$2,'Vaue Added-2012 dollars'!$A$1:$BI$1,0),FALSE)*$E$29</f>
        <v>37.743051517483956</v>
      </c>
      <c r="AE29">
        <f>VLOOKUP($C$29,'Vaue Added-2012 dollars'!$A$1:$BI$54,MATCH('Energy use Prediction'!AE$2,'Vaue Added-2012 dollars'!$A$1:$BI$1,0),FALSE)*$E$29</f>
        <v>37.508738578802109</v>
      </c>
      <c r="AF29">
        <f>VLOOKUP($C$29,'Vaue Added-2012 dollars'!$A$1:$BI$54,MATCH('Energy use Prediction'!AF$2,'Vaue Added-2012 dollars'!$A$1:$BI$1,0),FALSE)*$E$29</f>
        <v>37.282093500198243</v>
      </c>
      <c r="AG29">
        <f>VLOOKUP($C$29,'Vaue Added-2012 dollars'!$A$1:$BI$54,MATCH('Energy use Prediction'!AG$2,'Vaue Added-2012 dollars'!$A$1:$BI$1,0),FALSE)*$E$29</f>
        <v>37.062774872421549</v>
      </c>
      <c r="AH29">
        <f>VLOOKUP($C$29,'Vaue Added-2012 dollars'!$A$1:$BI$54,MATCH('Energy use Prediction'!AH$2,'Vaue Added-2012 dollars'!$A$1:$BI$1,0),FALSE)*$E$29</f>
        <v>36.850455431929767</v>
      </c>
      <c r="AI29">
        <f>VLOOKUP($C$29,'Vaue Added-2012 dollars'!$A$1:$BI$54,MATCH('Energy use Prediction'!AI$2,'Vaue Added-2012 dollars'!$A$1:$BI$1,0),FALSE)*$E$29</f>
        <v>36.644822161431506</v>
      </c>
      <c r="AJ29">
        <f>VLOOKUP($C$29,'Vaue Added-2012 dollars'!$A$1:$BI$54,MATCH('Energy use Prediction'!AJ$2,'Vaue Added-2012 dollars'!$A$1:$BI$1,0),FALSE)*$E$29</f>
        <v>36.445576208427269</v>
      </c>
      <c r="AK29">
        <f>VLOOKUP($C$29,'Vaue Added-2012 dollars'!$A$1:$BI$54,MATCH('Energy use Prediction'!AK$2,'Vaue Added-2012 dollars'!$A$1:$BI$1,0),FALSE)*$E$29</f>
        <v>36.252432664549218</v>
      </c>
      <c r="AL29">
        <f>VLOOKUP($C$29,'Vaue Added-2012 dollars'!$A$1:$BI$54,MATCH('Energy use Prediction'!AL$2,'Vaue Added-2012 dollars'!$A$1:$BI$1,0),FALSE)*$E$29</f>
        <v>36.065120240321846</v>
      </c>
      <c r="AM29">
        <f>VLOOKUP($C$29,'Vaue Added-2012 dollars'!$A$1:$BI$54,MATCH('Energy use Prediction'!AM$2,'Vaue Added-2012 dollars'!$A$1:$BI$1,0),FALSE)*$E$29</f>
        <v>35.883380863253578</v>
      </c>
      <c r="AN29">
        <f>VLOOKUP($C$29,'Vaue Added-2012 dollars'!$A$1:$BI$54,MATCH('Energy use Prediction'!AN$2,'Vaue Added-2012 dollars'!$A$1:$BI$1,0),FALSE)*$E$29</f>
        <v>35.706969221662661</v>
      </c>
      <c r="AO29">
        <f>VLOOKUP($C$29,'Vaue Added-2012 dollars'!$A$1:$BI$54,MATCH('Energy use Prediction'!AO$2,'Vaue Added-2012 dollars'!$A$1:$BI$1,0),FALSE)*$E$29</f>
        <v>35.53565227212524</v>
      </c>
      <c r="AP29">
        <f>VLOOKUP($C$29,'Vaue Added-2012 dollars'!$A$1:$BI$54,MATCH('Energy use Prediction'!AP$2,'Vaue Added-2012 dollars'!$A$1:$BI$1,0),FALSE)*$E$29</f>
        <v>35.369208724743807</v>
      </c>
      <c r="AQ29">
        <f>VLOOKUP($C$29,'Vaue Added-2012 dollars'!$A$1:$BI$54,MATCH('Energy use Prediction'!AQ$2,'Vaue Added-2012 dollars'!$A$1:$BI$1,0),FALSE)*$E$29</f>
        <v>35.207428517419117</v>
      </c>
      <c r="AR29">
        <f>VLOOKUP($C$29,'Vaue Added-2012 dollars'!$A$1:$BI$54,MATCH('Energy use Prediction'!AR$2,'Vaue Added-2012 dollars'!$A$1:$BI$1,0),FALSE)*$E$29</f>
        <v>35.050112287859925</v>
      </c>
      <c r="AS29">
        <f>VLOOKUP($C$29,'Vaue Added-2012 dollars'!$A$1:$BI$54,MATCH('Energy use Prediction'!AS$2,'Vaue Added-2012 dollars'!$A$1:$BI$1,0),FALSE)*$E$29</f>
        <v>34.897070850064289</v>
      </c>
      <c r="AT29">
        <f>VLOOKUP($C$29,'Vaue Added-2012 dollars'!$A$1:$BI$54,MATCH('Energy use Prediction'!AT$2,'Vaue Added-2012 dollars'!$A$1:$BI$1,0),FALSE)*$E$29</f>
        <v>34.748124680394994</v>
      </c>
      <c r="AU29">
        <f>VLOOKUP($C$29,'Vaue Added-2012 dollars'!$A$1:$BI$54,MATCH('Energy use Prediction'!AU$2,'Vaue Added-2012 dollars'!$A$1:$BI$1,0),FALSE)*$E$29</f>
        <v>34.603103417064958</v>
      </c>
    </row>
    <row r="30" spans="1:47">
      <c r="A30" s="32" t="str">
        <f>VLOOKUP($B30,'Sector matching'!$B$1:$C$43,2,0)</f>
        <v>other metals 242</v>
      </c>
      <c r="B30" s="441" t="s">
        <v>258</v>
      </c>
      <c r="C30" s="341" t="s">
        <v>658</v>
      </c>
      <c r="D30">
        <v>329.83</v>
      </c>
      <c r="E30" s="430">
        <f>D30/(D30+D29)</f>
        <v>0.22550782505247469</v>
      </c>
      <c r="F30">
        <f>VLOOKUP($C$30,'Vaue Added-2012 dollars'!$A$1:$BI$54,MATCH('Energy use Prediction'!F$2,'Vaue Added-2012 dollars'!$A$1:$BI$1,0),FALSE)*$E$30</f>
        <v>13.106838484396315</v>
      </c>
      <c r="G30">
        <f>VLOOKUP($C$30,'Vaue Added-2012 dollars'!$A$1:$BI$54,MATCH('Energy use Prediction'!G$2,'Vaue Added-2012 dollars'!$A$1:$BI$1,0),FALSE)*$E$30</f>
        <v>13.273477713694955</v>
      </c>
      <c r="H30">
        <f>VLOOKUP($C$30,'Vaue Added-2012 dollars'!$A$1:$BI$54,MATCH('Energy use Prediction'!H$2,'Vaue Added-2012 dollars'!$A$1:$BI$1,0),FALSE)*$E$30</f>
        <v>13.246289907694253</v>
      </c>
      <c r="I30">
        <f>VLOOKUP($C$30,'Vaue Added-2012 dollars'!$A$1:$BI$54,MATCH('Energy use Prediction'!I$2,'Vaue Added-2012 dollars'!$A$1:$BI$1,0),FALSE)*$E$30</f>
        <v>13.117503377352524</v>
      </c>
      <c r="J30">
        <f>VLOOKUP($C$30,'Vaue Added-2012 dollars'!$A$1:$BI$54,MATCH('Energy use Prediction'!J$2,'Vaue Added-2012 dollars'!$A$1:$BI$1,0),FALSE)*$E$30</f>
        <v>12.98291273831048</v>
      </c>
      <c r="K30">
        <f>VLOOKUP($C$30,'Vaue Added-2012 dollars'!$A$1:$BI$54,MATCH('Energy use Prediction'!K$2,'Vaue Added-2012 dollars'!$A$1:$BI$1,0),FALSE)*$E$30</f>
        <v>12.850953571080611</v>
      </c>
      <c r="L30">
        <f>VLOOKUP($C$30,'Vaue Added-2012 dollars'!$A$1:$BI$54,MATCH('Energy use Prediction'!L$2,'Vaue Added-2012 dollars'!$A$1:$BI$1,0),FALSE)*$E$30</f>
        <v>12.722029515281594</v>
      </c>
      <c r="M30">
        <f>VLOOKUP($C$30,'Vaue Added-2012 dollars'!$A$1:$BI$54,MATCH('Energy use Prediction'!M$2,'Vaue Added-2012 dollars'!$A$1:$BI$1,0),FALSE)*$E$30</f>
        <v>12.596428892106436</v>
      </c>
      <c r="N30">
        <f>VLOOKUP($C$30,'Vaue Added-2012 dollars'!$A$1:$BI$54,MATCH('Energy use Prediction'!N$2,'Vaue Added-2012 dollars'!$A$1:$BI$1,0),FALSE)*$E$30</f>
        <v>12.47434660695369</v>
      </c>
      <c r="O30">
        <f>VLOOKUP($C$30,'Vaue Added-2012 dollars'!$A$1:$BI$54,MATCH('Energy use Prediction'!O$2,'Vaue Added-2012 dollars'!$A$1:$BI$1,0),FALSE)*$E$30</f>
        <v>12.35590243726792</v>
      </c>
      <c r="P30">
        <f>VLOOKUP($C$30,'Vaue Added-2012 dollars'!$A$1:$BI$54,MATCH('Energy use Prediction'!P$2,'Vaue Added-2012 dollars'!$A$1:$BI$1,0),FALSE)*$E$30</f>
        <v>12.241156222998546</v>
      </c>
      <c r="Q30">
        <f>VLOOKUP($C$30,'Vaue Added-2012 dollars'!$A$1:$BI$54,MATCH('Energy use Prediction'!Q$2,'Vaue Added-2012 dollars'!$A$1:$BI$1,0),FALSE)*$E$30</f>
        <v>12.130120424549395</v>
      </c>
      <c r="R30">
        <f>VLOOKUP($C$30,'Vaue Added-2012 dollars'!$A$1:$BI$54,MATCH('Energy use Prediction'!R$2,'Vaue Added-2012 dollars'!$A$1:$BI$1,0),FALSE)*$E$30</f>
        <v>12.022770458188281</v>
      </c>
      <c r="S30">
        <f>VLOOKUP($C$30,'Vaue Added-2012 dollars'!$A$1:$BI$54,MATCH('Energy use Prediction'!S$2,'Vaue Added-2012 dollars'!$A$1:$BI$1,0),FALSE)*$E$30</f>
        <v>11.91905316543907</v>
      </c>
      <c r="T30">
        <f>VLOOKUP($C$30,'Vaue Added-2012 dollars'!$A$1:$BI$54,MATCH('Energy use Prediction'!T$2,'Vaue Added-2012 dollars'!$A$1:$BI$1,0),FALSE)*$E$30</f>
        <v>11.818893723154698</v>
      </c>
      <c r="U30">
        <f>VLOOKUP($C$30,'Vaue Added-2012 dollars'!$A$1:$BI$54,MATCH('Energy use Prediction'!U$2,'Vaue Added-2012 dollars'!$A$1:$BI$1,0),FALSE)*$E$30</f>
        <v>11.722201255871738</v>
      </c>
      <c r="V30">
        <f>VLOOKUP($C$30,'Vaue Added-2012 dollars'!$A$1:$BI$54,MATCH('Energy use Prediction'!V$2,'Vaue Added-2012 dollars'!$A$1:$BI$1,0),FALSE)*$E$30</f>
        <v>11.628873372051711</v>
      </c>
      <c r="W30">
        <f>VLOOKUP($C$30,'Vaue Added-2012 dollars'!$A$1:$BI$54,MATCH('Energy use Prediction'!W$2,'Vaue Added-2012 dollars'!$A$1:$BI$1,0),FALSE)*$E$30</f>
        <v>11.538799810899187</v>
      </c>
      <c r="X30">
        <f>VLOOKUP($C$30,'Vaue Added-2012 dollars'!$A$1:$BI$54,MATCH('Energy use Prediction'!X$2,'Vaue Added-2012 dollars'!$A$1:$BI$1,0),FALSE)*$E$30</f>
        <v>11.451865356304769</v>
      </c>
      <c r="Y30">
        <f>VLOOKUP($C$30,'Vaue Added-2012 dollars'!$A$1:$BI$54,MATCH('Energy use Prediction'!Y$2,'Vaue Added-2012 dollars'!$A$1:$BI$1,0),FALSE)*$E$30</f>
        <v>11.367952148689534</v>
      </c>
      <c r="Z30">
        <f>VLOOKUP($C$30,'Vaue Added-2012 dollars'!$A$1:$BI$54,MATCH('Energy use Prediction'!Z$2,'Vaue Added-2012 dollars'!$A$1:$BI$1,0),FALSE)*$E$30</f>
        <v>11.286941503634877</v>
      </c>
      <c r="AA30">
        <f>VLOOKUP($C$30,'Vaue Added-2012 dollars'!$A$1:$BI$54,MATCH('Energy use Prediction'!AA$2,'Vaue Added-2012 dollars'!$A$1:$BI$1,0),FALSE)*$E$30</f>
        <v>11.208715327705791</v>
      </c>
      <c r="AB30">
        <f>VLOOKUP($C$30,'Vaue Added-2012 dollars'!$A$1:$BI$54,MATCH('Energy use Prediction'!AB$2,'Vaue Added-2012 dollars'!$A$1:$BI$1,0),FALSE)*$E$30</f>
        <v>11.133157206339959</v>
      </c>
      <c r="AC30">
        <f>VLOOKUP($C$30,'Vaue Added-2012 dollars'!$A$1:$BI$54,MATCH('Energy use Prediction'!AC$2,'Vaue Added-2012 dollars'!$A$1:$BI$1,0),FALSE)*$E$30</f>
        <v>11.060153225674572</v>
      </c>
      <c r="AD30">
        <f>VLOOKUP($C$30,'Vaue Added-2012 dollars'!$A$1:$BI$54,MATCH('Energy use Prediction'!AD$2,'Vaue Added-2012 dollars'!$A$1:$BI$1,0),FALSE)*$E$30</f>
        <v>10.989592579328495</v>
      </c>
      <c r="AE30">
        <f>VLOOKUP($C$30,'Vaue Added-2012 dollars'!$A$1:$BI$54,MATCH('Energy use Prediction'!AE$2,'Vaue Added-2012 dollars'!$A$1:$BI$1,0),FALSE)*$E$30</f>
        <v>10.921368002124243</v>
      </c>
      <c r="AF30">
        <f>VLOOKUP($C$30,'Vaue Added-2012 dollars'!$A$1:$BI$54,MATCH('Energy use Prediction'!AF$2,'Vaue Added-2012 dollars'!$A$1:$BI$1,0),FALSE)*$E$30</f>
        <v>10.855376065229246</v>
      </c>
      <c r="AG30">
        <f>VLOOKUP($C$30,'Vaue Added-2012 dollars'!$A$1:$BI$54,MATCH('Energy use Prediction'!AG$2,'Vaue Added-2012 dollars'!$A$1:$BI$1,0),FALSE)*$E$30</f>
        <v>10.79151736097989</v>
      </c>
      <c r="AH30">
        <f>VLOOKUP($C$30,'Vaue Added-2012 dollars'!$A$1:$BI$54,MATCH('Energy use Prediction'!AH$2,'Vaue Added-2012 dollars'!$A$1:$BI$1,0),FALSE)*$E$30</f>
        <v>10.729696600499123</v>
      </c>
      <c r="AI30">
        <f>VLOOKUP($C$30,'Vaue Added-2012 dollars'!$A$1:$BI$54,MATCH('Energy use Prediction'!AI$2,'Vaue Added-2012 dollars'!$A$1:$BI$1,0),FALSE)*$E$30</f>
        <v>10.669822642971234</v>
      </c>
      <c r="AJ30">
        <f>VLOOKUP($C$30,'Vaue Added-2012 dollars'!$A$1:$BI$54,MATCH('Energy use Prediction'!AJ$2,'Vaue Added-2012 dollars'!$A$1:$BI$1,0),FALSE)*$E$30</f>
        <v>10.611808471923556</v>
      </c>
      <c r="AK30">
        <f>VLOOKUP($C$30,'Vaue Added-2012 dollars'!$A$1:$BI$54,MATCH('Energy use Prediction'!AK$2,'Vaue Added-2012 dollars'!$A$1:$BI$1,0),FALSE)*$E$30</f>
        <v>10.555571130977127</v>
      </c>
      <c r="AL30">
        <f>VLOOKUP($C$30,'Vaue Added-2012 dollars'!$A$1:$BI$54,MATCH('Energy use Prediction'!AL$2,'Vaue Added-2012 dollars'!$A$1:$BI$1,0),FALSE)*$E$30</f>
        <v>10.501031629147191</v>
      </c>
      <c r="AM30">
        <f>VLOOKUP($C$30,'Vaue Added-2012 dollars'!$A$1:$BI$54,MATCH('Energy use Prediction'!AM$2,'Vaue Added-2012 dollars'!$A$1:$BI$1,0),FALSE)*$E$30</f>
        <v>10.448114823820095</v>
      </c>
      <c r="AN30">
        <f>VLOOKUP($C$30,'Vaue Added-2012 dollars'!$A$1:$BI$54,MATCH('Energy use Prediction'!AN$2,'Vaue Added-2012 dollars'!$A$1:$BI$1,0),FALSE)*$E$30</f>
        <v>10.396749287929691</v>
      </c>
      <c r="AO30">
        <f>VLOOKUP($C$30,'Vaue Added-2012 dollars'!$A$1:$BI$54,MATCH('Energy use Prediction'!AO$2,'Vaue Added-2012 dollars'!$A$1:$BI$1,0),FALSE)*$E$30</f>
        <v>10.346867166541665</v>
      </c>
      <c r="AP30">
        <f>VLOOKUP($C$30,'Vaue Added-2012 dollars'!$A$1:$BI$54,MATCH('Energy use Prediction'!AP$2,'Vaue Added-2012 dollars'!$A$1:$BI$1,0),FALSE)*$E$30</f>
        <v>10.298404026979865</v>
      </c>
      <c r="AQ30">
        <f>VLOOKUP($C$30,'Vaue Added-2012 dollars'!$A$1:$BI$54,MATCH('Energy use Prediction'!AQ$2,'Vaue Added-2012 dollars'!$A$1:$BI$1,0),FALSE)*$E$30</f>
        <v>10.251298705750761</v>
      </c>
      <c r="AR30">
        <f>VLOOKUP($C$30,'Vaue Added-2012 dollars'!$A$1:$BI$54,MATCH('Energy use Prediction'!AR$2,'Vaue Added-2012 dollars'!$A$1:$BI$1,0),FALSE)*$E$30</f>
        <v>10.205493154809265</v>
      </c>
      <c r="AS30">
        <f>VLOOKUP($C$30,'Vaue Added-2012 dollars'!$A$1:$BI$54,MATCH('Energy use Prediction'!AS$2,'Vaue Added-2012 dollars'!$A$1:$BI$1,0),FALSE)*$E$30</f>
        <v>10.160932289126489</v>
      </c>
      <c r="AT30">
        <f>VLOOKUP($C$30,'Vaue Added-2012 dollars'!$A$1:$BI$54,MATCH('Energy use Prediction'!AT$2,'Vaue Added-2012 dollars'!$A$1:$BI$1,0),FALSE)*$E$30</f>
        <v>10.117563837051044</v>
      </c>
      <c r="AU30">
        <f>VLOOKUP($C$30,'Vaue Added-2012 dollars'!$A$1:$BI$54,MATCH('Energy use Prediction'!AU$2,'Vaue Added-2012 dollars'!$A$1:$BI$1,0),FALSE)*$E$30</f>
        <v>10.075338194574883</v>
      </c>
    </row>
    <row r="31" spans="1:47">
      <c r="A31" s="32" t="str">
        <f>VLOOKUP($B31,'Sector matching'!$B$1:$C$43,2,0)</f>
        <v>metal products except machinery and vehicles 25</v>
      </c>
      <c r="B31" s="437" t="s">
        <v>166</v>
      </c>
      <c r="C31" s="439" t="s">
        <v>659</v>
      </c>
      <c r="E31" s="430">
        <v>1</v>
      </c>
      <c r="F31">
        <f>VLOOKUP($C$31,'Vaue Added-2012 dollars'!$A$1:$BI$54,MATCH('Energy use Prediction'!F$2,'Vaue Added-2012 dollars'!$A$1:$BI$1,0),FALSE)*$E$31</f>
        <v>41.187713995107778</v>
      </c>
      <c r="G31">
        <f>VLOOKUP($C$31,'Vaue Added-2012 dollars'!$A$1:$BI$54,MATCH('Energy use Prediction'!G$2,'Vaue Added-2012 dollars'!$A$1:$BI$1,0),FALSE)*$E$31</f>
        <v>42.119353316963497</v>
      </c>
      <c r="H31">
        <f>VLOOKUP($C$31,'Vaue Added-2012 dollars'!$A$1:$BI$54,MATCH('Energy use Prediction'!H$2,'Vaue Added-2012 dollars'!$A$1:$BI$1,0),FALSE)*$E$31</f>
        <v>42.495494473489828</v>
      </c>
      <c r="I31">
        <f>VLOOKUP($C$31,'Vaue Added-2012 dollars'!$A$1:$BI$54,MATCH('Energy use Prediction'!I$2,'Vaue Added-2012 dollars'!$A$1:$BI$1,0),FALSE)*$E$31</f>
        <v>42.525787562462142</v>
      </c>
      <c r="J31">
        <f>VLOOKUP($C$31,'Vaue Added-2012 dollars'!$A$1:$BI$54,MATCH('Energy use Prediction'!J$2,'Vaue Added-2012 dollars'!$A$1:$BI$1,0),FALSE)*$E$31</f>
        <v>42.51237629526404</v>
      </c>
      <c r="K31">
        <f>VLOOKUP($C$31,'Vaue Added-2012 dollars'!$A$1:$BI$54,MATCH('Energy use Prediction'!K$2,'Vaue Added-2012 dollars'!$A$1:$BI$1,0),FALSE)*$E$31</f>
        <v>42.483926018468793</v>
      </c>
      <c r="L31">
        <f>VLOOKUP($C$31,'Vaue Added-2012 dollars'!$A$1:$BI$54,MATCH('Energy use Prediction'!L$2,'Vaue Added-2012 dollars'!$A$1:$BI$1,0),FALSE)*$E$31</f>
        <v>42.44327380821904</v>
      </c>
      <c r="M31">
        <f>VLOOKUP($C$31,'Vaue Added-2012 dollars'!$A$1:$BI$54,MATCH('Energy use Prediction'!M$2,'Vaue Added-2012 dollars'!$A$1:$BI$1,0),FALSE)*$E$31</f>
        <v>42.392812945914734</v>
      </c>
      <c r="N31">
        <f>VLOOKUP($C$31,'Vaue Added-2012 dollars'!$A$1:$BI$54,MATCH('Energy use Prediction'!N$2,'Vaue Added-2012 dollars'!$A$1:$BI$1,0),FALSE)*$E$31</f>
        <v>42.334555678103484</v>
      </c>
      <c r="O31">
        <f>VLOOKUP($C$31,'Vaue Added-2012 dollars'!$A$1:$BI$54,MATCH('Energy use Prediction'!O$2,'Vaue Added-2012 dollars'!$A$1:$BI$1,0),FALSE)*$E$31</f>
        <v>42.270188359405296</v>
      </c>
      <c r="P31">
        <f>VLOOKUP($C$31,'Vaue Added-2012 dollars'!$A$1:$BI$54,MATCH('Energy use Prediction'!P$2,'Vaue Added-2012 dollars'!$A$1:$BI$1,0),FALSE)*$E$31</f>
        <v>42.201119547832391</v>
      </c>
      <c r="Q31">
        <f>VLOOKUP($C$31,'Vaue Added-2012 dollars'!$A$1:$BI$54,MATCH('Energy use Prediction'!Q$2,'Vaue Added-2012 dollars'!$A$1:$BI$1,0),FALSE)*$E$31</f>
        <v>42.128521702105978</v>
      </c>
      <c r="R31">
        <f>VLOOKUP($C$31,'Vaue Added-2012 dollars'!$A$1:$BI$54,MATCH('Energy use Prediction'!R$2,'Vaue Added-2012 dollars'!$A$1:$BI$1,0),FALSE)*$E$31</f>
        <v>42.053367153349249</v>
      </c>
      <c r="S31">
        <f>VLOOKUP($C$31,'Vaue Added-2012 dollars'!$A$1:$BI$54,MATCH('Energy use Prediction'!S$2,'Vaue Added-2012 dollars'!$A$1:$BI$1,0),FALSE)*$E$31</f>
        <v>41.976459009251265</v>
      </c>
      <c r="T31">
        <f>VLOOKUP($C$31,'Vaue Added-2012 dollars'!$A$1:$BI$54,MATCH('Energy use Prediction'!T$2,'Vaue Added-2012 dollars'!$A$1:$BI$1,0),FALSE)*$E$31</f>
        <v>41.898457612138067</v>
      </c>
      <c r="U31">
        <f>VLOOKUP($C$31,'Vaue Added-2012 dollars'!$A$1:$BI$54,MATCH('Energy use Prediction'!U$2,'Vaue Added-2012 dollars'!$A$1:$BI$1,0),FALSE)*$E$31</f>
        <v>41.819903123318745</v>
      </c>
      <c r="V31">
        <f>VLOOKUP($C$31,'Vaue Added-2012 dollars'!$A$1:$BI$54,MATCH('Energy use Prediction'!V$2,'Vaue Added-2012 dollars'!$A$1:$BI$1,0),FALSE)*$E$31</f>
        <v>41.741234751422176</v>
      </c>
      <c r="W31">
        <f>VLOOKUP($C$31,'Vaue Added-2012 dollars'!$A$1:$BI$54,MATCH('Energy use Prediction'!W$2,'Vaue Added-2012 dollars'!$A$1:$BI$1,0),FALSE)*$E$31</f>
        <v>41.662807086721848</v>
      </c>
      <c r="X31">
        <f>VLOOKUP($C$31,'Vaue Added-2012 dollars'!$A$1:$BI$54,MATCH('Energy use Prediction'!X$2,'Vaue Added-2012 dollars'!$A$1:$BI$1,0),FALSE)*$E$31</f>
        <v>41.584903949374208</v>
      </c>
      <c r="Y31">
        <f>VLOOKUP($C$31,'Vaue Added-2012 dollars'!$A$1:$BI$54,MATCH('Energy use Prediction'!Y$2,'Vaue Added-2012 dollars'!$A$1:$BI$1,0),FALSE)*$E$31</f>
        <v>41.50775010884955</v>
      </c>
      <c r="Z31">
        <f>VLOOKUP($C$31,'Vaue Added-2012 dollars'!$A$1:$BI$54,MATCH('Energy use Prediction'!Z$2,'Vaue Added-2012 dollars'!$A$1:$BI$1,0),FALSE)*$E$31</f>
        <v>41.431521185372596</v>
      </c>
      <c r="AA31">
        <f>VLOOKUP($C$31,'Vaue Added-2012 dollars'!$A$1:$BI$54,MATCH('Energy use Prediction'!AA$2,'Vaue Added-2012 dollars'!$A$1:$BI$1,0),FALSE)*$E$31</f>
        <v>41.356352002393059</v>
      </c>
      <c r="AB31">
        <f>VLOOKUP($C$31,'Vaue Added-2012 dollars'!$A$1:$BI$54,MATCH('Energy use Prediction'!AB$2,'Vaue Added-2012 dollars'!$A$1:$BI$1,0),FALSE)*$E$31</f>
        <v>41.282343621871682</v>
      </c>
      <c r="AC31">
        <f>VLOOKUP($C$31,'Vaue Added-2012 dollars'!$A$1:$BI$54,MATCH('Energy use Prediction'!AC$2,'Vaue Added-2012 dollars'!$A$1:$BI$1,0),FALSE)*$E$31</f>
        <v>41.209569261422168</v>
      </c>
      <c r="AD31">
        <f>VLOOKUP($C$31,'Vaue Added-2012 dollars'!$A$1:$BI$54,MATCH('Energy use Prediction'!AD$2,'Vaue Added-2012 dollars'!$A$1:$BI$1,0),FALSE)*$E$31</f>
        <v>41.138079263689683</v>
      </c>
      <c r="AE31">
        <f>VLOOKUP($C$31,'Vaue Added-2012 dollars'!$A$1:$BI$54,MATCH('Energy use Prediction'!AE$2,'Vaue Added-2012 dollars'!$A$1:$BI$1,0),FALSE)*$E$31</f>
        <v>41.067905263481819</v>
      </c>
      <c r="AF31">
        <f>VLOOKUP($C$31,'Vaue Added-2012 dollars'!$A$1:$BI$54,MATCH('Energy use Prediction'!AF$2,'Vaue Added-2012 dollars'!$A$1:$BI$1,0),FALSE)*$E$31</f>
        <v>40.99906367664844</v>
      </c>
      <c r="AG31">
        <f>VLOOKUP($C$31,'Vaue Added-2012 dollars'!$A$1:$BI$54,MATCH('Energy use Prediction'!AG$2,'Vaue Added-2012 dollars'!$A$1:$BI$1,0),FALSE)*$E$31</f>
        <v>40.931558616213017</v>
      </c>
      <c r="AH31">
        <f>VLOOKUP($C$31,'Vaue Added-2012 dollars'!$A$1:$BI$54,MATCH('Energy use Prediction'!AH$2,'Vaue Added-2012 dollars'!$A$1:$BI$1,0),FALSE)*$E$31</f>
        <v>40.865384325349325</v>
      </c>
      <c r="AI31">
        <f>VLOOKUP($C$31,'Vaue Added-2012 dollars'!$A$1:$BI$54,MATCH('Energy use Prediction'!AI$2,'Vaue Added-2012 dollars'!$A$1:$BI$1,0),FALSE)*$E$31</f>
        <v>40.800527203232527</v>
      </c>
      <c r="AJ31">
        <f>VLOOKUP($C$31,'Vaue Added-2012 dollars'!$A$1:$BI$54,MATCH('Energy use Prediction'!AJ$2,'Vaue Added-2012 dollars'!$A$1:$BI$1,0),FALSE)*$E$31</f>
        <v>40.736967488158157</v>
      </c>
      <c r="AK31">
        <f>VLOOKUP($C$31,'Vaue Added-2012 dollars'!$A$1:$BI$54,MATCH('Energy use Prediction'!AK$2,'Vaue Added-2012 dollars'!$A$1:$BI$1,0),FALSE)*$E$31</f>
        <v>40.674680652465078</v>
      </c>
      <c r="AL31">
        <f>VLOOKUP($C$31,'Vaue Added-2012 dollars'!$A$1:$BI$54,MATCH('Energy use Prediction'!AL$2,'Vaue Added-2012 dollars'!$A$1:$BI$1,0),FALSE)*$E$31</f>
        <v>40.613638555359927</v>
      </c>
      <c r="AM31">
        <f>VLOOKUP($C$31,'Vaue Added-2012 dollars'!$A$1:$BI$54,MATCH('Energy use Prediction'!AM$2,'Vaue Added-2012 dollars'!$A$1:$BI$1,0),FALSE)*$E$31</f>
        <v>40.553810392604817</v>
      </c>
      <c r="AN31">
        <f>VLOOKUP($C$31,'Vaue Added-2012 dollars'!$A$1:$BI$54,MATCH('Energy use Prediction'!AN$2,'Vaue Added-2012 dollars'!$A$1:$BI$1,0),FALSE)*$E$31</f>
        <v>40.495163475962762</v>
      </c>
      <c r="AO31">
        <f>VLOOKUP($C$31,'Vaue Added-2012 dollars'!$A$1:$BI$54,MATCH('Energy use Prediction'!AO$2,'Vaue Added-2012 dollars'!$A$1:$BI$1,0),FALSE)*$E$31</f>
        <v>40.437663870150878</v>
      </c>
      <c r="AP31">
        <f>VLOOKUP($C$31,'Vaue Added-2012 dollars'!$A$1:$BI$54,MATCH('Energy use Prediction'!AP$2,'Vaue Added-2012 dollars'!$A$1:$BI$1,0),FALSE)*$E$31</f>
        <v>40.381276910695249</v>
      </c>
      <c r="AQ31">
        <f>VLOOKUP($C$31,'Vaue Added-2012 dollars'!$A$1:$BI$54,MATCH('Energy use Prediction'!AQ$2,'Vaue Added-2012 dollars'!$A$1:$BI$1,0),FALSE)*$E$31</f>
        <v>40.325967622392284</v>
      </c>
      <c r="AR31">
        <f>VLOOKUP($C$31,'Vaue Added-2012 dollars'!$A$1:$BI$54,MATCH('Energy use Prediction'!AR$2,'Vaue Added-2012 dollars'!$A$1:$BI$1,0),FALSE)*$E$31</f>
        <v>40.271701054967103</v>
      </c>
      <c r="AS31">
        <f>VLOOKUP($C$31,'Vaue Added-2012 dollars'!$A$1:$BI$54,MATCH('Energy use Prediction'!AS$2,'Vaue Added-2012 dollars'!$A$1:$BI$1,0),FALSE)*$E$31</f>
        <v>40.218442549881914</v>
      </c>
      <c r="AT31">
        <f>VLOOKUP($C$31,'Vaue Added-2012 dollars'!$A$1:$BI$54,MATCH('Energy use Prediction'!AT$2,'Vaue Added-2012 dollars'!$A$1:$BI$1,0),FALSE)*$E$31</f>
        <v>40.16615795001664</v>
      </c>
      <c r="AU31">
        <f>VLOOKUP($C$31,'Vaue Added-2012 dollars'!$A$1:$BI$54,MATCH('Energy use Prediction'!AU$2,'Vaue Added-2012 dollars'!$A$1:$BI$1,0),FALSE)*$E$31</f>
        <v>40.11481376206865</v>
      </c>
    </row>
    <row r="32" spans="1:47">
      <c r="A32" s="32" t="str">
        <f>VLOOKUP($B32,'Sector matching'!$B$1:$C$43,2,0)</f>
        <v>other manufacturing 31T33</v>
      </c>
      <c r="B32" s="437" t="s">
        <v>168</v>
      </c>
      <c r="C32" s="439" t="s">
        <v>660</v>
      </c>
      <c r="E32" s="430">
        <v>1</v>
      </c>
      <c r="F32">
        <f>VLOOKUP($C$32,'Vaue Added-2012 dollars'!$A$1:$BI$54,MATCH('Energy use Prediction'!F$2,'Vaue Added-2012 dollars'!$A$1:$BI$1,0),FALSE)*$E$32</f>
        <v>138.69333847785231</v>
      </c>
      <c r="G32">
        <f>VLOOKUP($C$32,'Vaue Added-2012 dollars'!$A$1:$BI$54,MATCH('Energy use Prediction'!G$2,'Vaue Added-2012 dollars'!$A$1:$BI$1,0),FALSE)*$E$32</f>
        <v>137.26600812531143</v>
      </c>
      <c r="H32">
        <f>VLOOKUP($C$32,'Vaue Added-2012 dollars'!$A$1:$BI$54,MATCH('Energy use Prediction'!H$2,'Vaue Added-2012 dollars'!$A$1:$BI$1,0),FALSE)*$E$32</f>
        <v>152.29859122121368</v>
      </c>
      <c r="I32">
        <f>VLOOKUP($C$32,'Vaue Added-2012 dollars'!$A$1:$BI$54,MATCH('Energy use Prediction'!I$2,'Vaue Added-2012 dollars'!$A$1:$BI$1,0),FALSE)*$E$32</f>
        <v>157.56984380801899</v>
      </c>
      <c r="J32">
        <f>VLOOKUP($C$32,'Vaue Added-2012 dollars'!$A$1:$BI$54,MATCH('Energy use Prediction'!J$2,'Vaue Added-2012 dollars'!$A$1:$BI$1,0),FALSE)*$E$32</f>
        <v>162.39243577981227</v>
      </c>
      <c r="K32">
        <f>VLOOKUP($C$32,'Vaue Added-2012 dollars'!$A$1:$BI$54,MATCH('Energy use Prediction'!K$2,'Vaue Added-2012 dollars'!$A$1:$BI$1,0),FALSE)*$E$32</f>
        <v>166.88776364068443</v>
      </c>
      <c r="L32">
        <f>VLOOKUP($C$32,'Vaue Added-2012 dollars'!$A$1:$BI$54,MATCH('Energy use Prediction'!L$2,'Vaue Added-2012 dollars'!$A$1:$BI$1,0),FALSE)*$E$32</f>
        <v>171.083948906659</v>
      </c>
      <c r="M32">
        <f>VLOOKUP($C$32,'Vaue Added-2012 dollars'!$A$1:$BI$54,MATCH('Energy use Prediction'!M$2,'Vaue Added-2012 dollars'!$A$1:$BI$1,0),FALSE)*$E$32</f>
        <v>175.00666293124218</v>
      </c>
      <c r="N32">
        <f>VLOOKUP($C$32,'Vaue Added-2012 dollars'!$A$1:$BI$54,MATCH('Energy use Prediction'!N$2,'Vaue Added-2012 dollars'!$A$1:$BI$1,0),FALSE)*$E$32</f>
        <v>178.67926444349948</v>
      </c>
      <c r="O32">
        <f>VLOOKUP($C$32,'Vaue Added-2012 dollars'!$A$1:$BI$54,MATCH('Energy use Prediction'!O$2,'Vaue Added-2012 dollars'!$A$1:$BI$1,0),FALSE)*$E$32</f>
        <v>182.12295611930426</v>
      </c>
      <c r="P32">
        <f>VLOOKUP($C$32,'Vaue Added-2012 dollars'!$A$1:$BI$54,MATCH('Energy use Prediction'!P$2,'Vaue Added-2012 dollars'!$A$1:$BI$1,0),FALSE)*$E$32</f>
        <v>185.3569495298099</v>
      </c>
      <c r="Q32">
        <f>VLOOKUP($C$32,'Vaue Added-2012 dollars'!$A$1:$BI$54,MATCH('Energy use Prediction'!Q$2,'Vaue Added-2012 dollars'!$A$1:$BI$1,0),FALSE)*$E$32</f>
        <v>188.39863099581351</v>
      </c>
      <c r="R32">
        <f>VLOOKUP($C$32,'Vaue Added-2012 dollars'!$A$1:$BI$54,MATCH('Energy use Prediction'!R$2,'Vaue Added-2012 dollars'!$A$1:$BI$1,0),FALSE)*$E$32</f>
        <v>191.26372327340479</v>
      </c>
      <c r="S32">
        <f>VLOOKUP($C$32,'Vaue Added-2012 dollars'!$A$1:$BI$54,MATCH('Energy use Prediction'!S$2,'Vaue Added-2012 dollars'!$A$1:$BI$1,0),FALSE)*$E$32</f>
        <v>193.96643977566848</v>
      </c>
      <c r="T32">
        <f>VLOOKUP($C$32,'Vaue Added-2012 dollars'!$A$1:$BI$54,MATCH('Energy use Prediction'!T$2,'Vaue Added-2012 dollars'!$A$1:$BI$1,0),FALSE)*$E$32</f>
        <v>196.51962933725568</v>
      </c>
      <c r="U32">
        <f>VLOOKUP($C$32,'Vaue Added-2012 dollars'!$A$1:$BI$54,MATCH('Energy use Prediction'!U$2,'Vaue Added-2012 dollars'!$A$1:$BI$1,0),FALSE)*$E$32</f>
        <v>198.93491046628003</v>
      </c>
      <c r="V32">
        <f>VLOOKUP($C$32,'Vaue Added-2012 dollars'!$A$1:$BI$54,MATCH('Energy use Prediction'!V$2,'Vaue Added-2012 dollars'!$A$1:$BI$1,0),FALSE)*$E$32</f>
        <v>201.22279468959073</v>
      </c>
      <c r="W32">
        <f>VLOOKUP($C$32,'Vaue Added-2012 dollars'!$A$1:$BI$54,MATCH('Energy use Prediction'!W$2,'Vaue Added-2012 dollars'!$A$1:$BI$1,0),FALSE)*$E$32</f>
        <v>203.39279905293989</v>
      </c>
      <c r="X32">
        <f>VLOOKUP($C$32,'Vaue Added-2012 dollars'!$A$1:$BI$54,MATCH('Energy use Prediction'!X$2,'Vaue Added-2012 dollars'!$A$1:$BI$1,0),FALSE)*$E$32</f>
        <v>205.45354814039501</v>
      </c>
      <c r="Y32">
        <f>VLOOKUP($C$32,'Vaue Added-2012 dollars'!$A$1:$BI$54,MATCH('Energy use Prediction'!Y$2,'Vaue Added-2012 dollars'!$A$1:$BI$1,0),FALSE)*$E$32</f>
        <v>207.41286616831917</v>
      </c>
      <c r="Z32">
        <f>VLOOKUP($C$32,'Vaue Added-2012 dollars'!$A$1:$BI$54,MATCH('Energy use Prediction'!Z$2,'Vaue Added-2012 dollars'!$A$1:$BI$1,0),FALSE)*$E$32</f>
        <v>209.27785981992247</v>
      </c>
      <c r="AA32">
        <f>VLOOKUP($C$32,'Vaue Added-2012 dollars'!$A$1:$BI$54,MATCH('Energy use Prediction'!AA$2,'Vaue Added-2012 dollars'!$A$1:$BI$1,0),FALSE)*$E$32</f>
        <v>211.05499253960963</v>
      </c>
      <c r="AB32">
        <f>VLOOKUP($C$32,'Vaue Added-2012 dollars'!$A$1:$BI$54,MATCH('Energy use Prediction'!AB$2,'Vaue Added-2012 dollars'!$A$1:$BI$1,0),FALSE)*$E$32</f>
        <v>212.75015102008049</v>
      </c>
      <c r="AC32">
        <f>VLOOKUP($C$32,'Vaue Added-2012 dollars'!$A$1:$BI$54,MATCH('Energy use Prediction'!AC$2,'Vaue Added-2012 dollars'!$A$1:$BI$1,0),FALSE)*$E$32</f>
        <v>214.36870460171903</v>
      </c>
      <c r="AD32">
        <f>VLOOKUP($C$32,'Vaue Added-2012 dollars'!$A$1:$BI$54,MATCH('Energy use Prediction'!AD$2,'Vaue Added-2012 dollars'!$A$1:$BI$1,0),FALSE)*$E$32</f>
        <v>215.91555827316736</v>
      </c>
      <c r="AE32">
        <f>VLOOKUP($C$32,'Vaue Added-2012 dollars'!$A$1:$BI$54,MATCH('Energy use Prediction'!AE$2,'Vaue Added-2012 dollars'!$A$1:$BI$1,0),FALSE)*$E$32</f>
        <v>217.3951999205259</v>
      </c>
      <c r="AF32">
        <f>VLOOKUP($C$32,'Vaue Added-2012 dollars'!$A$1:$BI$54,MATCH('Energy use Prediction'!AF$2,'Vaue Added-2012 dollars'!$A$1:$BI$1,0),FALSE)*$E$32</f>
        <v>218.81174242544478</v>
      </c>
      <c r="AG32">
        <f>VLOOKUP($C$32,'Vaue Added-2012 dollars'!$A$1:$BI$54,MATCH('Energy use Prediction'!AG$2,'Vaue Added-2012 dollars'!$A$1:$BI$1,0),FALSE)*$E$32</f>
        <v>220.16896116277906</v>
      </c>
      <c r="AH32">
        <f>VLOOKUP($C$32,'Vaue Added-2012 dollars'!$A$1:$BI$54,MATCH('Energy use Prediction'!AH$2,'Vaue Added-2012 dollars'!$A$1:$BI$1,0),FALSE)*$E$32</f>
        <v>221.47032739890517</v>
      </c>
      <c r="AI32">
        <f>VLOOKUP($C$32,'Vaue Added-2012 dollars'!$A$1:$BI$54,MATCH('Energy use Prediction'!AI$2,'Vaue Added-2012 dollars'!$A$1:$BI$1,0),FALSE)*$E$32</f>
        <v>222.71903804365922</v>
      </c>
      <c r="AJ32">
        <f>VLOOKUP($C$32,'Vaue Added-2012 dollars'!$A$1:$BI$54,MATCH('Energy use Prediction'!AJ$2,'Vaue Added-2012 dollars'!$A$1:$BI$1,0),FALSE)*$E$32</f>
        <v>223.91804216315853</v>
      </c>
      <c r="AK32">
        <f>VLOOKUP($C$32,'Vaue Added-2012 dollars'!$A$1:$BI$54,MATCH('Energy use Prediction'!AK$2,'Vaue Added-2012 dollars'!$A$1:$BI$1,0),FALSE)*$E$32</f>
        <v>225.07006461832316</v>
      </c>
      <c r="AL32">
        <f>VLOOKUP($C$32,'Vaue Added-2012 dollars'!$A$1:$BI$54,MATCH('Energy use Prediction'!AL$2,'Vaue Added-2012 dollars'!$A$1:$BI$1,0),FALSE)*$E$32</f>
        <v>226.17762715453705</v>
      </c>
      <c r="AM32">
        <f>VLOOKUP($C$32,'Vaue Added-2012 dollars'!$A$1:$BI$54,MATCH('Energy use Prediction'!AM$2,'Vaue Added-2012 dollars'!$A$1:$BI$1,0),FALSE)*$E$32</f>
        <v>227.2430672321419</v>
      </c>
      <c r="AN32">
        <f>VLOOKUP($C$32,'Vaue Added-2012 dollars'!$A$1:$BI$54,MATCH('Energy use Prediction'!AN$2,'Vaue Added-2012 dollars'!$A$1:$BI$1,0),FALSE)*$E$32</f>
        <v>228.26855485496415</v>
      </c>
      <c r="AO32">
        <f>VLOOKUP($C$32,'Vaue Added-2012 dollars'!$A$1:$BI$54,MATCH('Energy use Prediction'!AO$2,'Vaue Added-2012 dollars'!$A$1:$BI$1,0),FALSE)*$E$32</f>
        <v>229.25610762486414</v>
      </c>
      <c r="AP32">
        <f>VLOOKUP($C$32,'Vaue Added-2012 dollars'!$A$1:$BI$54,MATCH('Energy use Prediction'!AP$2,'Vaue Added-2012 dollars'!$A$1:$BI$1,0),FALSE)*$E$32</f>
        <v>230.20760422411789</v>
      </c>
      <c r="AQ32">
        <f>VLOOKUP($C$32,'Vaue Added-2012 dollars'!$A$1:$BI$54,MATCH('Energy use Prediction'!AQ$2,'Vaue Added-2012 dollars'!$A$1:$BI$1,0),FALSE)*$E$32</f>
        <v>231.12479650403569</v>
      </c>
      <c r="AR32">
        <f>VLOOKUP($C$32,'Vaue Added-2012 dollars'!$A$1:$BI$54,MATCH('Energy use Prediction'!AR$2,'Vaue Added-2012 dollars'!$A$1:$BI$1,0),FALSE)*$E$32</f>
        <v>232.00932033744209</v>
      </c>
      <c r="AS32">
        <f>VLOOKUP($C$32,'Vaue Added-2012 dollars'!$A$1:$BI$54,MATCH('Energy use Prediction'!AS$2,'Vaue Added-2012 dollars'!$A$1:$BI$1,0),FALSE)*$E$32</f>
        <v>232.86270537419551</v>
      </c>
      <c r="AT32">
        <f>VLOOKUP($C$32,'Vaue Added-2012 dollars'!$A$1:$BI$54,MATCH('Energy use Prediction'!AT$2,'Vaue Added-2012 dollars'!$A$1:$BI$1,0),FALSE)*$E$32</f>
        <v>233.68638382257984</v>
      </c>
      <c r="AU32">
        <f>VLOOKUP($C$32,'Vaue Added-2012 dollars'!$A$1:$BI$54,MATCH('Energy use Prediction'!AU$2,'Vaue Added-2012 dollars'!$A$1:$BI$1,0),FALSE)*$E$32</f>
        <v>234.4816983649705</v>
      </c>
    </row>
    <row r="33" spans="1:48">
      <c r="A33" s="32" t="str">
        <f>VLOOKUP($B33,'Sector matching'!$B$1:$C$43,2,0)</f>
        <v>glass and glass products 231</v>
      </c>
      <c r="B33" s="437" t="s">
        <v>170</v>
      </c>
      <c r="C33" s="439" t="s">
        <v>661</v>
      </c>
      <c r="E33" s="430">
        <v>1</v>
      </c>
      <c r="F33">
        <f>VLOOKUP($C$33,'Vaue Added-2012 dollars'!$A$1:$BI$54,MATCH('Energy use Prediction'!F$2,'Vaue Added-2012 dollars'!$A$1:$BI$1,0),FALSE)*$E$33</f>
        <v>56.685186389571953</v>
      </c>
      <c r="G33">
        <f>VLOOKUP($C$33,'Vaue Added-2012 dollars'!$A$1:$BI$54,MATCH('Energy use Prediction'!G$2,'Vaue Added-2012 dollars'!$A$1:$BI$1,0),FALSE)*$E$33</f>
        <v>56.621754520543789</v>
      </c>
      <c r="H33">
        <f>VLOOKUP($C$33,'Vaue Added-2012 dollars'!$A$1:$BI$54,MATCH('Energy use Prediction'!H$2,'Vaue Added-2012 dollars'!$A$1:$BI$1,0),FALSE)*$E$33</f>
        <v>61.797522799567695</v>
      </c>
      <c r="I33">
        <f>VLOOKUP($C$33,'Vaue Added-2012 dollars'!$A$1:$BI$54,MATCH('Energy use Prediction'!I$2,'Vaue Added-2012 dollars'!$A$1:$BI$1,0),FALSE)*$E$33</f>
        <v>62.300420107813522</v>
      </c>
      <c r="J33">
        <f>VLOOKUP($C$33,'Vaue Added-2012 dollars'!$A$1:$BI$54,MATCH('Energy use Prediction'!J$2,'Vaue Added-2012 dollars'!$A$1:$BI$1,0),FALSE)*$E$33</f>
        <v>62.713807197353837</v>
      </c>
      <c r="K33">
        <f>VLOOKUP($C$33,'Vaue Added-2012 dollars'!$A$1:$BI$54,MATCH('Energy use Prediction'!K$2,'Vaue Added-2012 dollars'!$A$1:$BI$1,0),FALSE)*$E$33</f>
        <v>63.081028356736624</v>
      </c>
      <c r="L33">
        <f>VLOOKUP($C$33,'Vaue Added-2012 dollars'!$A$1:$BI$54,MATCH('Energy use Prediction'!L$2,'Vaue Added-2012 dollars'!$A$1:$BI$1,0),FALSE)*$E$33</f>
        <v>63.407804981400758</v>
      </c>
      <c r="M33">
        <f>VLOOKUP($C$33,'Vaue Added-2012 dollars'!$A$1:$BI$54,MATCH('Energy use Prediction'!M$2,'Vaue Added-2012 dollars'!$A$1:$BI$1,0),FALSE)*$E$33</f>
        <v>63.699136690618424</v>
      </c>
      <c r="N33">
        <f>VLOOKUP($C$33,'Vaue Added-2012 dollars'!$A$1:$BI$54,MATCH('Energy use Prediction'!N$2,'Vaue Added-2012 dollars'!$A$1:$BI$1,0),FALSE)*$E$33</f>
        <v>63.959384827185929</v>
      </c>
      <c r="O33">
        <f>VLOOKUP($C$33,'Vaue Added-2012 dollars'!$A$1:$BI$54,MATCH('Energy use Prediction'!O$2,'Vaue Added-2012 dollars'!$A$1:$BI$1,0),FALSE)*$E$33</f>
        <v>64.192348998245734</v>
      </c>
      <c r="P33">
        <f>VLOOKUP($C$33,'Vaue Added-2012 dollars'!$A$1:$BI$54,MATCH('Energy use Prediction'!P$2,'Vaue Added-2012 dollars'!$A$1:$BI$1,0),FALSE)*$E$33</f>
        <v>64.401336356744693</v>
      </c>
      <c r="Q33">
        <f>VLOOKUP($C$33,'Vaue Added-2012 dollars'!$A$1:$BI$54,MATCH('Energy use Prediction'!Q$2,'Vaue Added-2012 dollars'!$A$1:$BI$1,0),FALSE)*$E$33</f>
        <v>64.589223697280488</v>
      </c>
      <c r="R33">
        <f>VLOOKUP($C$33,'Vaue Added-2012 dollars'!$A$1:$BI$54,MATCH('Energy use Prediction'!R$2,'Vaue Added-2012 dollars'!$A$1:$BI$1,0),FALSE)*$E$33</f>
        <v>64.758512678905049</v>
      </c>
      <c r="S33">
        <f>VLOOKUP($C$33,'Vaue Added-2012 dollars'!$A$1:$BI$54,MATCH('Energy use Prediction'!S$2,'Vaue Added-2012 dollars'!$A$1:$BI$1,0),FALSE)*$E$33</f>
        <v>64.911378629423524</v>
      </c>
      <c r="T33">
        <f>VLOOKUP($C$33,'Vaue Added-2012 dollars'!$A$1:$BI$54,MATCH('Energy use Prediction'!T$2,'Vaue Added-2012 dollars'!$A$1:$BI$1,0),FALSE)*$E$33</f>
        <v>65.049713459794177</v>
      </c>
      <c r="U33">
        <f>VLOOKUP($C$33,'Vaue Added-2012 dollars'!$A$1:$BI$54,MATCH('Energy use Prediction'!U$2,'Vaue Added-2012 dollars'!$A$1:$BI$1,0),FALSE)*$E$33</f>
        <v>65.175163244838501</v>
      </c>
      <c r="V33">
        <f>VLOOKUP($C$33,'Vaue Added-2012 dollars'!$A$1:$BI$54,MATCH('Energy use Prediction'!V$2,'Vaue Added-2012 dollars'!$A$1:$BI$1,0),FALSE)*$E$33</f>
        <v>65.289161023226001</v>
      </c>
      <c r="W33">
        <f>VLOOKUP($C$33,'Vaue Added-2012 dollars'!$A$1:$BI$54,MATCH('Energy use Prediction'!W$2,'Vaue Added-2012 dollars'!$A$1:$BI$1,0),FALSE)*$E$33</f>
        <v>65.392955346875752</v>
      </c>
      <c r="X33">
        <f>VLOOKUP($C$33,'Vaue Added-2012 dollars'!$A$1:$BI$54,MATCH('Energy use Prediction'!X$2,'Vaue Added-2012 dollars'!$A$1:$BI$1,0),FALSE)*$E$33</f>
        <v>65.487635075440636</v>
      </c>
      <c r="Y33">
        <f>VLOOKUP($C$33,'Vaue Added-2012 dollars'!$A$1:$BI$54,MATCH('Energy use Prediction'!Y$2,'Vaue Added-2012 dollars'!$A$1:$BI$1,0),FALSE)*$E$33</f>
        <v>65.574150870981896</v>
      </c>
      <c r="Z33">
        <f>VLOOKUP($C$33,'Vaue Added-2012 dollars'!$A$1:$BI$54,MATCH('Energy use Prediction'!Z$2,'Vaue Added-2012 dollars'!$A$1:$BI$1,0),FALSE)*$E$33</f>
        <v>65.653333805023749</v>
      </c>
      <c r="AA33">
        <f>VLOOKUP($C$33,'Vaue Added-2012 dollars'!$A$1:$BI$54,MATCH('Energy use Prediction'!AA$2,'Vaue Added-2012 dollars'!$A$1:$BI$1,0),FALSE)*$E$33</f>
        <v>65.725911447428189</v>
      </c>
      <c r="AB33">
        <f>VLOOKUP($C$33,'Vaue Added-2012 dollars'!$A$1:$BI$54,MATCH('Energy use Prediction'!AB$2,'Vaue Added-2012 dollars'!$A$1:$BI$1,0),FALSE)*$E$33</f>
        <v>65.792521765475399</v>
      </c>
      <c r="AC33">
        <f>VLOOKUP($C$33,'Vaue Added-2012 dollars'!$A$1:$BI$54,MATCH('Energy use Prediction'!AC$2,'Vaue Added-2012 dollars'!$A$1:$BI$1,0),FALSE)*$E$33</f>
        <v>65.853725123140734</v>
      </c>
      <c r="AD33">
        <f>VLOOKUP($C$33,'Vaue Added-2012 dollars'!$A$1:$BI$54,MATCH('Energy use Prediction'!AD$2,'Vaue Added-2012 dollars'!$A$1:$BI$1,0),FALSE)*$E$33</f>
        <v>65.910014635305004</v>
      </c>
      <c r="AE33">
        <f>VLOOKUP($C$33,'Vaue Added-2012 dollars'!$A$1:$BI$54,MATCH('Energy use Prediction'!AE$2,'Vaue Added-2012 dollars'!$A$1:$BI$1,0),FALSE)*$E$33</f>
        <v>65.961825099688554</v>
      </c>
      <c r="AF33">
        <f>VLOOKUP($C$33,'Vaue Added-2012 dollars'!$A$1:$BI$54,MATCH('Energy use Prediction'!AF$2,'Vaue Added-2012 dollars'!$A$1:$BI$1,0),FALSE)*$E$33</f>
        <v>66.009540700693094</v>
      </c>
      <c r="AG33">
        <f>VLOOKUP($C$33,'Vaue Added-2012 dollars'!$A$1:$BI$54,MATCH('Energy use Prediction'!AG$2,'Vaue Added-2012 dollars'!$A$1:$BI$1,0),FALSE)*$E$33</f>
        <v>66.053501653902003</v>
      </c>
      <c r="AH33">
        <f>VLOOKUP($C$33,'Vaue Added-2012 dollars'!$A$1:$BI$54,MATCH('Energy use Prediction'!AH$2,'Vaue Added-2012 dollars'!$A$1:$BI$1,0),FALSE)*$E$33</f>
        <v>66.094009937533954</v>
      </c>
      <c r="AI33">
        <f>VLOOKUP($C$33,'Vaue Added-2012 dollars'!$A$1:$BI$54,MATCH('Energy use Prediction'!AI$2,'Vaue Added-2012 dollars'!$A$1:$BI$1,0),FALSE)*$E$33</f>
        <v>66.131334237440697</v>
      </c>
      <c r="AJ33">
        <f>VLOOKUP($C$33,'Vaue Added-2012 dollars'!$A$1:$BI$54,MATCH('Energy use Prediction'!AJ$2,'Vaue Added-2012 dollars'!$A$1:$BI$1,0),FALSE)*$E$33</f>
        <v>66.165714214997863</v>
      </c>
      <c r="AK33">
        <f>VLOOKUP($C$33,'Vaue Added-2012 dollars'!$A$1:$BI$54,MATCH('Energy use Prediction'!AK$2,'Vaue Added-2012 dollars'!$A$1:$BI$1,0),FALSE)*$E$33</f>
        <v>66.197364192221585</v>
      </c>
      <c r="AL33">
        <f>VLOOKUP($C$33,'Vaue Added-2012 dollars'!$A$1:$BI$54,MATCH('Energy use Prediction'!AL$2,'Vaue Added-2012 dollars'!$A$1:$BI$1,0),FALSE)*$E$33</f>
        <v>66.226476335408464</v>
      </c>
      <c r="AM33">
        <f>VLOOKUP($C$33,'Vaue Added-2012 dollars'!$A$1:$BI$54,MATCH('Energy use Prediction'!AM$2,'Vaue Added-2012 dollars'!$A$1:$BI$1,0),FALSE)*$E$33</f>
        <v>66.253223407285375</v>
      </c>
      <c r="AN33">
        <f>VLOOKUP($C$33,'Vaue Added-2012 dollars'!$A$1:$BI$54,MATCH('Energy use Prediction'!AN$2,'Vaue Added-2012 dollars'!$A$1:$BI$1,0),FALSE)*$E$33</f>
        <v>66.277761147888981</v>
      </c>
      <c r="AO33">
        <f>VLOOKUP($C$33,'Vaue Added-2012 dollars'!$A$1:$BI$54,MATCH('Energy use Prediction'!AO$2,'Vaue Added-2012 dollars'!$A$1:$BI$1,0),FALSE)*$E$33</f>
        <v>66.300230335951298</v>
      </c>
      <c r="AP33">
        <f>VLOOKUP($C$33,'Vaue Added-2012 dollars'!$A$1:$BI$54,MATCH('Energy use Prediction'!AP$2,'Vaue Added-2012 dollars'!$A$1:$BI$1,0),FALSE)*$E$33</f>
        <v>66.320758575296125</v>
      </c>
      <c r="AQ33">
        <f>VLOOKUP($C$33,'Vaue Added-2012 dollars'!$A$1:$BI$54,MATCH('Energy use Prediction'!AQ$2,'Vaue Added-2012 dollars'!$A$1:$BI$1,0),FALSE)*$E$33</f>
        <v>66.339461844482869</v>
      </c>
      <c r="AR33">
        <f>VLOOKUP($C$33,'Vaue Added-2012 dollars'!$A$1:$BI$54,MATCH('Energy use Prediction'!AR$2,'Vaue Added-2012 dollars'!$A$1:$BI$1,0),FALSE)*$E$33</f>
        <v>66.356445842548226</v>
      </c>
      <c r="AS33">
        <f>VLOOKUP($C$33,'Vaue Added-2012 dollars'!$A$1:$BI$54,MATCH('Energy use Prediction'!AS$2,'Vaue Added-2012 dollars'!$A$1:$BI$1,0),FALSE)*$E$33</f>
        <v>66.37180715905977</v>
      </c>
      <c r="AT33">
        <f>VLOOKUP($C$33,'Vaue Added-2012 dollars'!$A$1:$BI$54,MATCH('Energy use Prediction'!AT$2,'Vaue Added-2012 dollars'!$A$1:$BI$1,0),FALSE)*$E$33</f>
        <v>66.385634292711927</v>
      </c>
      <c r="AU33">
        <f>VLOOKUP($C$33,'Vaue Added-2012 dollars'!$A$1:$BI$54,MATCH('Energy use Prediction'!AU$2,'Vaue Added-2012 dollars'!$A$1:$BI$1,0),FALSE)*$E$33</f>
        <v>66.398008539283438</v>
      </c>
    </row>
    <row r="34" spans="1:48">
      <c r="A34" s="32" t="str">
        <f>VLOOKUP($B34,'Sector matching'!$B$1:$C$43,2,0)</f>
        <v>road vehicles 29</v>
      </c>
      <c r="B34" s="441" t="s">
        <v>259</v>
      </c>
      <c r="C34" s="341" t="s">
        <v>662</v>
      </c>
      <c r="D34">
        <v>6557.25</v>
      </c>
      <c r="E34" s="430">
        <f>D34/(D34+D35)</f>
        <v>0.89457097836986099</v>
      </c>
      <c r="F34">
        <f>VLOOKUP($C$34,'Vaue Added-2012 dollars'!$A$1:$BI$54,MATCH('Energy use Prediction'!F$2,'Vaue Added-2012 dollars'!$A$1:$BI$1,0),FALSE)*$E$34</f>
        <v>245.40665669459369</v>
      </c>
      <c r="G34">
        <f>VLOOKUP($C$34,'Vaue Added-2012 dollars'!$A$1:$BI$54,MATCH('Energy use Prediction'!G$2,'Vaue Added-2012 dollars'!$A$1:$BI$1,0),FALSE)*$E$34</f>
        <v>231.76142100767802</v>
      </c>
      <c r="H34">
        <f>VLOOKUP($C$34,'Vaue Added-2012 dollars'!$A$1:$BI$54,MATCH('Energy use Prediction'!H$2,'Vaue Added-2012 dollars'!$A$1:$BI$1,0),FALSE)*$E$34</f>
        <v>273.65930605058492</v>
      </c>
      <c r="I34">
        <f>VLOOKUP($C$34,'Vaue Added-2012 dollars'!$A$1:$BI$54,MATCH('Energy use Prediction'!I$2,'Vaue Added-2012 dollars'!$A$1:$BI$1,0),FALSE)*$E$34</f>
        <v>274.56789806598732</v>
      </c>
      <c r="J34">
        <f>VLOOKUP($C$34,'Vaue Added-2012 dollars'!$A$1:$BI$54,MATCH('Energy use Prediction'!J$2,'Vaue Added-2012 dollars'!$A$1:$BI$1,0),FALSE)*$E$34</f>
        <v>275.15468586824045</v>
      </c>
      <c r="K34">
        <f>VLOOKUP($C$34,'Vaue Added-2012 dollars'!$A$1:$BI$54,MATCH('Energy use Prediction'!K$2,'Vaue Added-2012 dollars'!$A$1:$BI$1,0),FALSE)*$E$34</f>
        <v>275.60684580772761</v>
      </c>
      <c r="L34">
        <f>VLOOKUP($C$34,'Vaue Added-2012 dollars'!$A$1:$BI$54,MATCH('Energy use Prediction'!L$2,'Vaue Added-2012 dollars'!$A$1:$BI$1,0),FALSE)*$E$34</f>
        <v>275.94512919153851</v>
      </c>
      <c r="M34">
        <f>VLOOKUP($C$34,'Vaue Added-2012 dollars'!$A$1:$BI$54,MATCH('Energy use Prediction'!M$2,'Vaue Added-2012 dollars'!$A$1:$BI$1,0),FALSE)*$E$34</f>
        <v>276.1873106010504</v>
      </c>
      <c r="N34">
        <f>VLOOKUP($C$34,'Vaue Added-2012 dollars'!$A$1:$BI$54,MATCH('Energy use Prediction'!N$2,'Vaue Added-2012 dollars'!$A$1:$BI$1,0),FALSE)*$E$34</f>
        <v>276.34857997113153</v>
      </c>
      <c r="O34">
        <f>VLOOKUP($C$34,'Vaue Added-2012 dollars'!$A$1:$BI$54,MATCH('Energy use Prediction'!O$2,'Vaue Added-2012 dollars'!$A$1:$BI$1,0),FALSE)*$E$34</f>
        <v>276.44189202156605</v>
      </c>
      <c r="P34">
        <f>VLOOKUP($C$34,'Vaue Added-2012 dollars'!$A$1:$BI$54,MATCH('Energy use Prediction'!P$2,'Vaue Added-2012 dollars'!$A$1:$BI$1,0),FALSE)*$E$34</f>
        <v>276.4782749522609</v>
      </c>
      <c r="Q34">
        <f>VLOOKUP($C$34,'Vaue Added-2012 dollars'!$A$1:$BI$54,MATCH('Energy use Prediction'!Q$2,'Vaue Added-2012 dollars'!$A$1:$BI$1,0),FALSE)*$E$34</f>
        <v>276.46710123138365</v>
      </c>
      <c r="R34">
        <f>VLOOKUP($C$34,'Vaue Added-2012 dollars'!$A$1:$BI$54,MATCH('Energy use Prediction'!R$2,'Vaue Added-2012 dollars'!$A$1:$BI$1,0),FALSE)*$E$34</f>
        <v>276.41632377182168</v>
      </c>
      <c r="S34">
        <f>VLOOKUP($C$34,'Vaue Added-2012 dollars'!$A$1:$BI$54,MATCH('Energy use Prediction'!S$2,'Vaue Added-2012 dollars'!$A$1:$BI$1,0),FALSE)*$E$34</f>
        <v>276.33268095261508</v>
      </c>
      <c r="T34">
        <f>VLOOKUP($C$34,'Vaue Added-2012 dollars'!$A$1:$BI$54,MATCH('Energy use Prediction'!T$2,'Vaue Added-2012 dollars'!$A$1:$BI$1,0),FALSE)*$E$34</f>
        <v>276.22187390397033</v>
      </c>
      <c r="U34">
        <f>VLOOKUP($C$34,'Vaue Added-2012 dollars'!$A$1:$BI$54,MATCH('Energy use Prediction'!U$2,'Vaue Added-2012 dollars'!$A$1:$BI$1,0),FALSE)*$E$34</f>
        <v>276.08871931230163</v>
      </c>
      <c r="V34">
        <f>VLOOKUP($C$34,'Vaue Added-2012 dollars'!$A$1:$BI$54,MATCH('Energy use Prediction'!V$2,'Vaue Added-2012 dollars'!$A$1:$BI$1,0),FALSE)*$E$34</f>
        <v>275.93728076844587</v>
      </c>
      <c r="W34">
        <f>VLOOKUP($C$34,'Vaue Added-2012 dollars'!$A$1:$BI$54,MATCH('Energy use Prediction'!W$2,'Vaue Added-2012 dollars'!$A$1:$BI$1,0),FALSE)*$E$34</f>
        <v>275.77098141378616</v>
      </c>
      <c r="X34">
        <f>VLOOKUP($C$34,'Vaue Added-2012 dollars'!$A$1:$BI$54,MATCH('Energy use Prediction'!X$2,'Vaue Added-2012 dollars'!$A$1:$BI$1,0),FALSE)*$E$34</f>
        <v>275.5927003595919</v>
      </c>
      <c r="Y34">
        <f>VLOOKUP($C$34,'Vaue Added-2012 dollars'!$A$1:$BI$54,MATCH('Energy use Prediction'!Y$2,'Vaue Added-2012 dollars'!$A$1:$BI$1,0),FALSE)*$E$34</f>
        <v>275.40485508004241</v>
      </c>
      <c r="Z34">
        <f>VLOOKUP($C$34,'Vaue Added-2012 dollars'!$A$1:$BI$54,MATCH('Energy use Prediction'!Z$2,'Vaue Added-2012 dollars'!$A$1:$BI$1,0),FALSE)*$E$34</f>
        <v>275.20947171871353</v>
      </c>
      <c r="AA34">
        <f>VLOOKUP($C$34,'Vaue Added-2012 dollars'!$A$1:$BI$54,MATCH('Energy use Prediction'!AA$2,'Vaue Added-2012 dollars'!$A$1:$BI$1,0),FALSE)*$E$34</f>
        <v>275.00824500700031</v>
      </c>
      <c r="AB34">
        <f>VLOOKUP($C$34,'Vaue Added-2012 dollars'!$A$1:$BI$54,MATCH('Energy use Prediction'!AB$2,'Vaue Added-2012 dollars'!$A$1:$BI$1,0),FALSE)*$E$34</f>
        <v>274.80258927367328</v>
      </c>
      <c r="AC34">
        <f>VLOOKUP($C$34,'Vaue Added-2012 dollars'!$A$1:$BI$54,MATCH('Energy use Prediction'!AC$2,'Vaue Added-2012 dollars'!$A$1:$BI$1,0),FALSE)*$E$34</f>
        <v>274.59368182814399</v>
      </c>
      <c r="AD34">
        <f>VLOOKUP($C$34,'Vaue Added-2012 dollars'!$A$1:$BI$54,MATCH('Energy use Prediction'!AD$2,'Vaue Added-2012 dollars'!$A$1:$BI$1,0),FALSE)*$E$34</f>
        <v>274.38249982548945</v>
      </c>
      <c r="AE34">
        <f>VLOOKUP($C$34,'Vaue Added-2012 dollars'!$A$1:$BI$54,MATCH('Energy use Prediction'!AE$2,'Vaue Added-2012 dollars'!$A$1:$BI$1,0),FALSE)*$E$34</f>
        <v>274.16985156770278</v>
      </c>
      <c r="AF34">
        <f>VLOOKUP($C$34,'Vaue Added-2012 dollars'!$A$1:$BI$54,MATCH('Energy use Prediction'!AF$2,'Vaue Added-2012 dollars'!$A$1:$BI$1,0),FALSE)*$E$34</f>
        <v>273.95640306124608</v>
      </c>
      <c r="AG34">
        <f>VLOOKUP($C$34,'Vaue Added-2012 dollars'!$A$1:$BI$54,MATCH('Energy use Prediction'!AG$2,'Vaue Added-2012 dollars'!$A$1:$BI$1,0),FALSE)*$E$34</f>
        <v>273.74270053411499</v>
      </c>
      <c r="AH34">
        <f>VLOOKUP($C$34,'Vaue Added-2012 dollars'!$A$1:$BI$54,MATCH('Energy use Prediction'!AH$2,'Vaue Added-2012 dollars'!$A$1:$BI$1,0),FALSE)*$E$34</f>
        <v>273.5291895143198</v>
      </c>
      <c r="AI34">
        <f>VLOOKUP($C$34,'Vaue Added-2012 dollars'!$A$1:$BI$54,MATCH('Energy use Prediction'!AI$2,'Vaue Added-2012 dollars'!$A$1:$BI$1,0),FALSE)*$E$34</f>
        <v>273.31623098423302</v>
      </c>
      <c r="AJ34">
        <f>VLOOKUP($C$34,'Vaue Added-2012 dollars'!$A$1:$BI$54,MATCH('Energy use Prediction'!AJ$2,'Vaue Added-2012 dollars'!$A$1:$BI$1,0),FALSE)*$E$34</f>
        <v>273.10411505000809</v>
      </c>
      <c r="AK34">
        <f>VLOOKUP($C$34,'Vaue Added-2012 dollars'!$A$1:$BI$54,MATCH('Energy use Prediction'!AK$2,'Vaue Added-2012 dollars'!$A$1:$BI$1,0),FALSE)*$E$34</f>
        <v>272.89307250053042</v>
      </c>
      <c r="AL34">
        <f>VLOOKUP($C$34,'Vaue Added-2012 dollars'!$A$1:$BI$54,MATCH('Energy use Prediction'!AL$2,'Vaue Added-2012 dollars'!$A$1:$BI$1,0),FALSE)*$E$34</f>
        <v>272.68328457499882</v>
      </c>
      <c r="AM34">
        <f>VLOOKUP($C$34,'Vaue Added-2012 dollars'!$A$1:$BI$54,MATCH('Energy use Prediction'!AM$2,'Vaue Added-2012 dollars'!$A$1:$BI$1,0),FALSE)*$E$34</f>
        <v>272.47489121075188</v>
      </c>
      <c r="AN34">
        <f>VLOOKUP($C$34,'Vaue Added-2012 dollars'!$A$1:$BI$54,MATCH('Energy use Prediction'!AN$2,'Vaue Added-2012 dollars'!$A$1:$BI$1,0),FALSE)*$E$34</f>
        <v>272.26799800240462</v>
      </c>
      <c r="AO34">
        <f>VLOOKUP($C$34,'Vaue Added-2012 dollars'!$A$1:$BI$54,MATCH('Energy use Prediction'!AO$2,'Vaue Added-2012 dollars'!$A$1:$BI$1,0),FALSE)*$E$34</f>
        <v>272.06268206879156</v>
      </c>
      <c r="AP34">
        <f>VLOOKUP($C$34,'Vaue Added-2012 dollars'!$A$1:$BI$54,MATCH('Energy use Prediction'!AP$2,'Vaue Added-2012 dollars'!$A$1:$BI$1,0),FALSE)*$E$34</f>
        <v>271.85899699464738</v>
      </c>
      <c r="AQ34">
        <f>VLOOKUP($C$34,'Vaue Added-2012 dollars'!$A$1:$BI$54,MATCH('Energy use Prediction'!AQ$2,'Vaue Added-2012 dollars'!$A$1:$BI$1,0),FALSE)*$E$34</f>
        <v>271.65697698883065</v>
      </c>
      <c r="AR34">
        <f>VLOOKUP($C$34,'Vaue Added-2012 dollars'!$A$1:$BI$54,MATCH('Energy use Prediction'!AR$2,'Vaue Added-2012 dollars'!$A$1:$BI$1,0),FALSE)*$E$34</f>
        <v>271.45664037950206</v>
      </c>
      <c r="AS34">
        <f>VLOOKUP($C$34,'Vaue Added-2012 dollars'!$A$1:$BI$54,MATCH('Energy use Prediction'!AS$2,'Vaue Added-2012 dollars'!$A$1:$BI$1,0),FALSE)*$E$34</f>
        <v>271.25799254839876</v>
      </c>
      <c r="AT34">
        <f>VLOOKUP($C$34,'Vaue Added-2012 dollars'!$A$1:$BI$54,MATCH('Energy use Prediction'!AT$2,'Vaue Added-2012 dollars'!$A$1:$BI$1,0),FALSE)*$E$34</f>
        <v>271.06102839090602</v>
      </c>
      <c r="AU34">
        <f>VLOOKUP($C$34,'Vaue Added-2012 dollars'!$A$1:$BI$54,MATCH('Energy use Prediction'!AU$2,'Vaue Added-2012 dollars'!$A$1:$BI$1,0),FALSE)*$E$34</f>
        <v>270.86573437541836</v>
      </c>
    </row>
    <row r="35" spans="1:48">
      <c r="A35" s="32" t="str">
        <f>VLOOKUP($B35,'Sector matching'!$B$1:$C$43,2,0)</f>
        <v>nonroad vehicles 30</v>
      </c>
      <c r="B35" s="441" t="s">
        <v>260</v>
      </c>
      <c r="C35" s="341" t="s">
        <v>662</v>
      </c>
      <c r="D35">
        <v>772.8</v>
      </c>
      <c r="E35" s="430">
        <f>D35/(D35+D34)</f>
        <v>0.10542902163013894</v>
      </c>
      <c r="F35">
        <f>VLOOKUP($C$35,'Vaue Added-2012 dollars'!$A$1:$BI$54,MATCH('Energy use Prediction'!F$2,'Vaue Added-2012 dollars'!$A$1:$BI$1,0),FALSE)*$E$35</f>
        <v>28.922225672893667</v>
      </c>
      <c r="G35">
        <f>VLOOKUP($C$35,'Vaue Added-2012 dollars'!$A$1:$BI$54,MATCH('Energy use Prediction'!G$2,'Vaue Added-2012 dollars'!$A$1:$BI$1,0),FALSE)*$E$35</f>
        <v>27.314076198823223</v>
      </c>
      <c r="H35">
        <f>VLOOKUP($C$35,'Vaue Added-2012 dollars'!$A$1:$BI$54,MATCH('Energy use Prediction'!H$2,'Vaue Added-2012 dollars'!$A$1:$BI$1,0),FALSE)*$E$35</f>
        <v>32.251921417650998</v>
      </c>
      <c r="I35">
        <f>VLOOKUP($C$35,'Vaue Added-2012 dollars'!$A$1:$BI$54,MATCH('Energy use Prediction'!I$2,'Vaue Added-2012 dollars'!$A$1:$BI$1,0),FALSE)*$E$35</f>
        <v>32.359002878553511</v>
      </c>
      <c r="J35">
        <f>VLOOKUP($C$35,'Vaue Added-2012 dollars'!$A$1:$BI$54,MATCH('Energy use Prediction'!J$2,'Vaue Added-2012 dollars'!$A$1:$BI$1,0),FALSE)*$E$35</f>
        <v>32.428158334511608</v>
      </c>
      <c r="K35">
        <f>VLOOKUP($C$35,'Vaue Added-2012 dollars'!$A$1:$BI$54,MATCH('Energy use Prediction'!K$2,'Vaue Added-2012 dollars'!$A$1:$BI$1,0),FALSE)*$E$35</f>
        <v>32.481447320174141</v>
      </c>
      <c r="L35">
        <f>VLOOKUP($C$35,'Vaue Added-2012 dollars'!$A$1:$BI$54,MATCH('Energy use Prediction'!L$2,'Vaue Added-2012 dollars'!$A$1:$BI$1,0),FALSE)*$E$35</f>
        <v>32.52131546596835</v>
      </c>
      <c r="M35">
        <f>VLOOKUP($C$35,'Vaue Added-2012 dollars'!$A$1:$BI$54,MATCH('Energy use Prediction'!M$2,'Vaue Added-2012 dollars'!$A$1:$BI$1,0),FALSE)*$E$35</f>
        <v>32.549857582445654</v>
      </c>
      <c r="N35">
        <f>VLOOKUP($C$35,'Vaue Added-2012 dollars'!$A$1:$BI$54,MATCH('Energy use Prediction'!N$2,'Vaue Added-2012 dollars'!$A$1:$BI$1,0),FALSE)*$E$35</f>
        <v>32.568863868495242</v>
      </c>
      <c r="O35">
        <f>VLOOKUP($C$35,'Vaue Added-2012 dollars'!$A$1:$BI$54,MATCH('Energy use Prediction'!O$2,'Vaue Added-2012 dollars'!$A$1:$BI$1,0),FALSE)*$E$35</f>
        <v>32.579861093334287</v>
      </c>
      <c r="P35">
        <f>VLOOKUP($C$35,'Vaue Added-2012 dollars'!$A$1:$BI$54,MATCH('Energy use Prediction'!P$2,'Vaue Added-2012 dollars'!$A$1:$BI$1,0),FALSE)*$E$35</f>
        <v>32.584148977560289</v>
      </c>
      <c r="Q35">
        <f>VLOOKUP($C$35,'Vaue Added-2012 dollars'!$A$1:$BI$54,MATCH('Energy use Prediction'!Q$2,'Vaue Added-2012 dollars'!$A$1:$BI$1,0),FALSE)*$E$35</f>
        <v>32.58283210669309</v>
      </c>
      <c r="R35">
        <f>VLOOKUP($C$35,'Vaue Added-2012 dollars'!$A$1:$BI$54,MATCH('Energy use Prediction'!R$2,'Vaue Added-2012 dollars'!$A$1:$BI$1,0),FALSE)*$E$35</f>
        <v>32.576847765582187</v>
      </c>
      <c r="S35">
        <f>VLOOKUP($C$35,'Vaue Added-2012 dollars'!$A$1:$BI$54,MATCH('Energy use Prediction'!S$2,'Vaue Added-2012 dollars'!$A$1:$BI$1,0),FALSE)*$E$35</f>
        <v>32.566990101060796</v>
      </c>
      <c r="T35">
        <f>VLOOKUP($C$35,'Vaue Added-2012 dollars'!$A$1:$BI$54,MATCH('Energy use Prediction'!T$2,'Vaue Added-2012 dollars'!$A$1:$BI$1,0),FALSE)*$E$35</f>
        <v>32.553931015744141</v>
      </c>
      <c r="U35">
        <f>VLOOKUP($C$35,'Vaue Added-2012 dollars'!$A$1:$BI$54,MATCH('Energy use Prediction'!U$2,'Vaue Added-2012 dollars'!$A$1:$BI$1,0),FALSE)*$E$35</f>
        <v>32.538238176758043</v>
      </c>
      <c r="V35">
        <f>VLOOKUP($C$35,'Vaue Added-2012 dollars'!$A$1:$BI$54,MATCH('Energy use Prediction'!V$2,'Vaue Added-2012 dollars'!$A$1:$BI$1,0),FALSE)*$E$35</f>
        <v>32.52039049568873</v>
      </c>
      <c r="W35">
        <f>VLOOKUP($C$35,'Vaue Added-2012 dollars'!$A$1:$BI$54,MATCH('Energy use Prediction'!W$2,'Vaue Added-2012 dollars'!$A$1:$BI$1,0),FALSE)*$E$35</f>
        <v>32.50079140441099</v>
      </c>
      <c r="X35">
        <f>VLOOKUP($C$35,'Vaue Added-2012 dollars'!$A$1:$BI$54,MATCH('Energy use Prediction'!X$2,'Vaue Added-2012 dollars'!$A$1:$BI$1,0),FALSE)*$E$35</f>
        <v>32.479780218520361</v>
      </c>
      <c r="Y35">
        <f>VLOOKUP($C$35,'Vaue Added-2012 dollars'!$A$1:$BI$54,MATCH('Energy use Prediction'!Y$2,'Vaue Added-2012 dollars'!$A$1:$BI$1,0),FALSE)*$E$35</f>
        <v>32.457641847703961</v>
      </c>
      <c r="Z35">
        <f>VLOOKUP($C$35,'Vaue Added-2012 dollars'!$A$1:$BI$54,MATCH('Energy use Prediction'!Z$2,'Vaue Added-2012 dollars'!$A$1:$BI$1,0),FALSE)*$E$35</f>
        <v>32.434615081661029</v>
      </c>
      <c r="AA35">
        <f>VLOOKUP($C$35,'Vaue Added-2012 dollars'!$A$1:$BI$54,MATCH('Energy use Prediction'!AA$2,'Vaue Added-2012 dollars'!$A$1:$BI$1,0),FALSE)*$E$35</f>
        <v>32.410899651745751</v>
      </c>
      <c r="AB35">
        <f>VLOOKUP($C$35,'Vaue Added-2012 dollars'!$A$1:$BI$54,MATCH('Energy use Prediction'!AB$2,'Vaue Added-2012 dollars'!$A$1:$BI$1,0),FALSE)*$E$35</f>
        <v>32.386662242661892</v>
      </c>
      <c r="AC35">
        <f>VLOOKUP($C$35,'Vaue Added-2012 dollars'!$A$1:$BI$54,MATCH('Energy use Prediction'!AC$2,'Vaue Added-2012 dollars'!$A$1:$BI$1,0),FALSE)*$E$35</f>
        <v>32.362041605366528</v>
      </c>
      <c r="AD35">
        <f>VLOOKUP($C$35,'Vaue Added-2012 dollars'!$A$1:$BI$54,MATCH('Energy use Prediction'!AD$2,'Vaue Added-2012 dollars'!$A$1:$BI$1,0),FALSE)*$E$35</f>
        <v>32.337152901771049</v>
      </c>
      <c r="AE35">
        <f>VLOOKUP($C$35,'Vaue Added-2012 dollars'!$A$1:$BI$54,MATCH('Energy use Prediction'!AE$2,'Vaue Added-2012 dollars'!$A$1:$BI$1,0),FALSE)*$E$35</f>
        <v>32.312091393727663</v>
      </c>
      <c r="AF35">
        <f>VLOOKUP($C$35,'Vaue Added-2012 dollars'!$A$1:$BI$54,MATCH('Energy use Prediction'!AF$2,'Vaue Added-2012 dollars'!$A$1:$BI$1,0),FALSE)*$E$35</f>
        <v>32.286935572950696</v>
      </c>
      <c r="AG35">
        <f>VLOOKUP($C$35,'Vaue Added-2012 dollars'!$A$1:$BI$54,MATCH('Energy use Prediction'!AG$2,'Vaue Added-2012 dollars'!$A$1:$BI$1,0),FALSE)*$E$35</f>
        <v>32.26174981474918</v>
      </c>
      <c r="AH35">
        <f>VLOOKUP($C$35,'Vaue Added-2012 dollars'!$A$1:$BI$54,MATCH('Energy use Prediction'!AH$2,'Vaue Added-2012 dollars'!$A$1:$BI$1,0),FALSE)*$E$35</f>
        <v>32.236586626507503</v>
      </c>
      <c r="AI35">
        <f>VLOOKUP($C$35,'Vaue Added-2012 dollars'!$A$1:$BI$54,MATCH('Energy use Prediction'!AI$2,'Vaue Added-2012 dollars'!$A$1:$BI$1,0),FALSE)*$E$35</f>
        <v>32.21148855154452</v>
      </c>
      <c r="AJ35">
        <f>VLOOKUP($C$35,'Vaue Added-2012 dollars'!$A$1:$BI$54,MATCH('Energy use Prediction'!AJ$2,'Vaue Added-2012 dollars'!$A$1:$BI$1,0),FALSE)*$E$35</f>
        <v>32.186489780113043</v>
      </c>
      <c r="AK35">
        <f>VLOOKUP($C$35,'Vaue Added-2012 dollars'!$A$1:$BI$54,MATCH('Energy use Prediction'!AK$2,'Vaue Added-2012 dollars'!$A$1:$BI$1,0),FALSE)*$E$35</f>
        <v>32.1616175116718</v>
      </c>
      <c r="AL35">
        <f>VLOOKUP($C$35,'Vaue Added-2012 dollars'!$A$1:$BI$54,MATCH('Energy use Prediction'!AL$2,'Vaue Added-2012 dollars'!$A$1:$BI$1,0),FALSE)*$E$35</f>
        <v>32.136893106036688</v>
      </c>
      <c r="AM35">
        <f>VLOOKUP($C$35,'Vaue Added-2012 dollars'!$A$1:$BI$54,MATCH('Energy use Prediction'!AM$2,'Vaue Added-2012 dollars'!$A$1:$BI$1,0),FALSE)*$E$35</f>
        <v>32.112333055422475</v>
      </c>
      <c r="AN35">
        <f>VLOOKUP($C$35,'Vaue Added-2012 dollars'!$A$1:$BI$54,MATCH('Energy use Prediction'!AN$2,'Vaue Added-2012 dollars'!$A$1:$BI$1,0),FALSE)*$E$35</f>
        <v>32.087949804606851</v>
      </c>
      <c r="AO35">
        <f>VLOOKUP($C$35,'Vaue Added-2012 dollars'!$A$1:$BI$54,MATCH('Energy use Prediction'!AO$2,'Vaue Added-2012 dollars'!$A$1:$BI$1,0),FALSE)*$E$35</f>
        <v>32.063752442374792</v>
      </c>
      <c r="AP35">
        <f>VLOOKUP($C$35,'Vaue Added-2012 dollars'!$A$1:$BI$54,MATCH('Energy use Prediction'!AP$2,'Vaue Added-2012 dollars'!$A$1:$BI$1,0),FALSE)*$E$35</f>
        <v>32.03974728391681</v>
      </c>
      <c r="AQ35">
        <f>VLOOKUP($C$35,'Vaue Added-2012 dollars'!$A$1:$BI$54,MATCH('Energy use Prediction'!AQ$2,'Vaue Added-2012 dollars'!$A$1:$BI$1,0),FALSE)*$E$35</f>
        <v>32.015938360893408</v>
      </c>
      <c r="AR35">
        <f>VLOOKUP($C$35,'Vaue Added-2012 dollars'!$A$1:$BI$54,MATCH('Energy use Prediction'!AR$2,'Vaue Added-2012 dollars'!$A$1:$BI$1,0),FALSE)*$E$35</f>
        <v>31.992327833356846</v>
      </c>
      <c r="AS35">
        <f>VLOOKUP($C$35,'Vaue Added-2012 dollars'!$A$1:$BI$54,MATCH('Energy use Prediction'!AS$2,'Vaue Added-2012 dollars'!$A$1:$BI$1,0),FALSE)*$E$35</f>
        <v>31.968916335567894</v>
      </c>
      <c r="AT35">
        <f>VLOOKUP($C$35,'Vaue Added-2012 dollars'!$A$1:$BI$54,MATCH('Energy use Prediction'!AT$2,'Vaue Added-2012 dollars'!$A$1:$BI$1,0),FALSE)*$E$35</f>
        <v>31.945703265925829</v>
      </c>
      <c r="AU35">
        <f>VLOOKUP($C$35,'Vaue Added-2012 dollars'!$A$1:$BI$54,MATCH('Energy use Prediction'!AU$2,'Vaue Added-2012 dollars'!$A$1:$BI$1,0),FALSE)*$E$35</f>
        <v>31.922687029673</v>
      </c>
    </row>
    <row r="36" spans="1:48">
      <c r="A36" s="32" t="str">
        <f>VLOOKUP($B36,'Sector matching'!$B$1:$C$43,2,0)</f>
        <v>appliances and electrical equipment 27</v>
      </c>
      <c r="B36" s="437" t="s">
        <v>173</v>
      </c>
      <c r="C36" s="439" t="s">
        <v>663</v>
      </c>
      <c r="E36" s="430">
        <v>1</v>
      </c>
      <c r="F36">
        <f>VLOOKUP($C$36,'Vaue Added-2012 dollars'!$A$1:$BI$54,MATCH('Energy use Prediction'!F$2,'Vaue Added-2012 dollars'!$A$1:$BI$1,0),FALSE)*$E$36</f>
        <v>75.185702683421951</v>
      </c>
      <c r="G36">
        <f>VLOOKUP($C$36,'Vaue Added-2012 dollars'!$A$1:$BI$54,MATCH('Energy use Prediction'!G$2,'Vaue Added-2012 dollars'!$A$1:$BI$1,0),FALSE)*$E$36</f>
        <v>80.912064090150096</v>
      </c>
      <c r="H36">
        <f>VLOOKUP($C$36,'Vaue Added-2012 dollars'!$A$1:$BI$54,MATCH('Energy use Prediction'!H$2,'Vaue Added-2012 dollars'!$A$1:$BI$1,0),FALSE)*$E$36</f>
        <v>85.590384044329682</v>
      </c>
      <c r="I36">
        <f>VLOOKUP($C$36,'Vaue Added-2012 dollars'!$A$1:$BI$54,MATCH('Energy use Prediction'!I$2,'Vaue Added-2012 dollars'!$A$1:$BI$1,0),FALSE)*$E$36</f>
        <v>85.135260828520714</v>
      </c>
      <c r="J36">
        <f>VLOOKUP($C$36,'Vaue Added-2012 dollars'!$A$1:$BI$54,MATCH('Energy use Prediction'!J$2,'Vaue Added-2012 dollars'!$A$1:$BI$1,0),FALSE)*$E$36</f>
        <v>84.621307953837473</v>
      </c>
      <c r="K36">
        <f>VLOOKUP($C$36,'Vaue Added-2012 dollars'!$A$1:$BI$54,MATCH('Energy use Prediction'!K$2,'Vaue Added-2012 dollars'!$A$1:$BI$1,0),FALSE)*$E$36</f>
        <v>84.104394567349644</v>
      </c>
      <c r="L36">
        <f>VLOOKUP($C$36,'Vaue Added-2012 dollars'!$A$1:$BI$54,MATCH('Energy use Prediction'!L$2,'Vaue Added-2012 dollars'!$A$1:$BI$1,0),FALSE)*$E$36</f>
        <v>83.588439918156183</v>
      </c>
      <c r="M36">
        <f>VLOOKUP($C$36,'Vaue Added-2012 dollars'!$A$1:$BI$54,MATCH('Energy use Prediction'!M$2,'Vaue Added-2012 dollars'!$A$1:$BI$1,0),FALSE)*$E$36</f>
        <v>83.076555349937237</v>
      </c>
      <c r="N36">
        <f>VLOOKUP($C$36,'Vaue Added-2012 dollars'!$A$1:$BI$54,MATCH('Energy use Prediction'!N$2,'Vaue Added-2012 dollars'!$A$1:$BI$1,0),FALSE)*$E$36</f>
        <v>82.571179442268971</v>
      </c>
      <c r="O36">
        <f>VLOOKUP($C$36,'Vaue Added-2012 dollars'!$A$1:$BI$54,MATCH('Energy use Prediction'!O$2,'Vaue Added-2012 dollars'!$A$1:$BI$1,0),FALSE)*$E$36</f>
        <v>82.07419317864408</v>
      </c>
      <c r="P36">
        <f>VLOOKUP($C$36,'Vaue Added-2012 dollars'!$A$1:$BI$54,MATCH('Energy use Prediction'!P$2,'Vaue Added-2012 dollars'!$A$1:$BI$1,0),FALSE)*$E$36</f>
        <v>81.587017557205627</v>
      </c>
      <c r="Q36">
        <f>VLOOKUP($C$36,'Vaue Added-2012 dollars'!$A$1:$BI$54,MATCH('Energy use Prediction'!Q$2,'Vaue Added-2012 dollars'!$A$1:$BI$1,0),FALSE)*$E$36</f>
        <v>81.110695932319274</v>
      </c>
      <c r="R36">
        <f>VLOOKUP($C$36,'Vaue Added-2012 dollars'!$A$1:$BI$54,MATCH('Energy use Prediction'!R$2,'Vaue Added-2012 dollars'!$A$1:$BI$1,0),FALSE)*$E$36</f>
        <v>80.645963189402394</v>
      </c>
      <c r="S36">
        <f>VLOOKUP($C$36,'Vaue Added-2012 dollars'!$A$1:$BI$54,MATCH('Energy use Prediction'!S$2,'Vaue Added-2012 dollars'!$A$1:$BI$1,0),FALSE)*$E$36</f>
        <v>80.193303643772126</v>
      </c>
      <c r="T36">
        <f>VLOOKUP($C$36,'Vaue Added-2012 dollars'!$A$1:$BI$54,MATCH('Energy use Prediction'!T$2,'Vaue Added-2012 dollars'!$A$1:$BI$1,0),FALSE)*$E$36</f>
        <v>79.752999337039896</v>
      </c>
      <c r="U36">
        <f>VLOOKUP($C$36,'Vaue Added-2012 dollars'!$A$1:$BI$54,MATCH('Energy use Prediction'!U$2,'Vaue Added-2012 dollars'!$A$1:$BI$1,0),FALSE)*$E$36</f>
        <v>79.325170194470843</v>
      </c>
      <c r="V36">
        <f>VLOOKUP($C$36,'Vaue Added-2012 dollars'!$A$1:$BI$54,MATCH('Energy use Prediction'!V$2,'Vaue Added-2012 dollars'!$A$1:$BI$1,0),FALSE)*$E$36</f>
        <v>78.909807310940792</v>
      </c>
      <c r="W36">
        <f>VLOOKUP($C$36,'Vaue Added-2012 dollars'!$A$1:$BI$54,MATCH('Energy use Prediction'!W$2,'Vaue Added-2012 dollars'!$A$1:$BI$1,0),FALSE)*$E$36</f>
        <v>78.506800455352732</v>
      </c>
      <c r="X36">
        <f>VLOOKUP($C$36,'Vaue Added-2012 dollars'!$A$1:$BI$54,MATCH('Energy use Prediction'!X$2,'Vaue Added-2012 dollars'!$A$1:$BI$1,0),FALSE)*$E$36</f>
        <v>78.115960724885497</v>
      </c>
      <c r="Y36">
        <f>VLOOKUP($C$36,'Vaue Added-2012 dollars'!$A$1:$BI$54,MATCH('Energy use Prediction'!Y$2,'Vaue Added-2012 dollars'!$A$1:$BI$1,0),FALSE)*$E$36</f>
        <v>77.737039141128861</v>
      </c>
      <c r="Z36">
        <f>VLOOKUP($C$36,'Vaue Added-2012 dollars'!$A$1:$BI$54,MATCH('Energy use Prediction'!Z$2,'Vaue Added-2012 dollars'!$A$1:$BI$1,0),FALSE)*$E$36</f>
        <v>77.369741858940642</v>
      </c>
      <c r="AA36">
        <f>VLOOKUP($C$36,'Vaue Added-2012 dollars'!$A$1:$BI$54,MATCH('Energy use Prediction'!AA$2,'Vaue Added-2012 dollars'!$A$1:$BI$1,0),FALSE)*$E$36</f>
        <v>77.013742554312287</v>
      </c>
      <c r="AB36">
        <f>VLOOKUP($C$36,'Vaue Added-2012 dollars'!$A$1:$BI$54,MATCH('Energy use Prediction'!AB$2,'Vaue Added-2012 dollars'!$A$1:$BI$1,0),FALSE)*$E$36</f>
        <v>76.668692467882096</v>
      </c>
      <c r="AC36">
        <f>VLOOKUP($C$36,'Vaue Added-2012 dollars'!$A$1:$BI$54,MATCH('Energy use Prediction'!AC$2,'Vaue Added-2012 dollars'!$A$1:$BI$1,0),FALSE)*$E$36</f>
        <v>76.334228504343344</v>
      </c>
      <c r="AD36">
        <f>VLOOKUP($C$36,'Vaue Added-2012 dollars'!$A$1:$BI$54,MATCH('Energy use Prediction'!AD$2,'Vaue Added-2012 dollars'!$A$1:$BI$1,0),FALSE)*$E$36</f>
        <v>76.009979723103825</v>
      </c>
      <c r="AE36">
        <f>VLOOKUP($C$36,'Vaue Added-2012 dollars'!$A$1:$BI$54,MATCH('Energy use Prediction'!AE$2,'Vaue Added-2012 dollars'!$A$1:$BI$1,0),FALSE)*$E$36</f>
        <v>75.695572500672199</v>
      </c>
      <c r="AF36">
        <f>VLOOKUP($C$36,'Vaue Added-2012 dollars'!$A$1:$BI$54,MATCH('Energy use Prediction'!AF$2,'Vaue Added-2012 dollars'!$A$1:$BI$1,0),FALSE)*$E$36</f>
        <v>75.39063459895489</v>
      </c>
      <c r="AG36">
        <f>VLOOKUP($C$36,'Vaue Added-2012 dollars'!$A$1:$BI$54,MATCH('Energy use Prediction'!AG$2,'Vaue Added-2012 dollars'!$A$1:$BI$1,0),FALSE)*$E$36</f>
        <v>75.094798334672873</v>
      </c>
      <c r="AH36">
        <f>VLOOKUP($C$36,'Vaue Added-2012 dollars'!$A$1:$BI$54,MATCH('Energy use Prediction'!AH$2,'Vaue Added-2012 dollars'!$A$1:$BI$1,0),FALSE)*$E$36</f>
        <v>74.807703012387023</v>
      </c>
      <c r="AI36">
        <f>VLOOKUP($C$36,'Vaue Added-2012 dollars'!$A$1:$BI$54,MATCH('Energy use Prediction'!AI$2,'Vaue Added-2012 dollars'!$A$1:$BI$1,0),FALSE)*$E$36</f>
        <v>74.528996756188022</v>
      </c>
      <c r="AJ36">
        <f>VLOOKUP($C$36,'Vaue Added-2012 dollars'!$A$1:$BI$54,MATCH('Energy use Prediction'!AJ$2,'Vaue Added-2012 dollars'!$A$1:$BI$1,0),FALSE)*$E$36</f>
        <v>74.25833785213355</v>
      </c>
      <c r="AK36">
        <f>VLOOKUP($C$36,'Vaue Added-2012 dollars'!$A$1:$BI$54,MATCH('Energy use Prediction'!AK$2,'Vaue Added-2012 dollars'!$A$1:$BI$1,0),FALSE)*$E$36</f>
        <v>73.995395694309849</v>
      </c>
      <c r="AL36">
        <f>VLOOKUP($C$36,'Vaue Added-2012 dollars'!$A$1:$BI$54,MATCH('Energy use Prediction'!AL$2,'Vaue Added-2012 dollars'!$A$1:$BI$1,0),FALSE)*$E$36</f>
        <v>73.739851411367539</v>
      </c>
      <c r="AM36">
        <f>VLOOKUP($C$36,'Vaue Added-2012 dollars'!$A$1:$BI$54,MATCH('Energy use Prediction'!AM$2,'Vaue Added-2012 dollars'!$A$1:$BI$1,0),FALSE)*$E$36</f>
        <v>73.491398236994883</v>
      </c>
      <c r="AN36">
        <f>VLOOKUP($C$36,'Vaue Added-2012 dollars'!$A$1:$BI$54,MATCH('Energy use Prediction'!AN$2,'Vaue Added-2012 dollars'!$A$1:$BI$1,0),FALSE)*$E$36</f>
        <v>73.249741676652761</v>
      </c>
      <c r="AO36">
        <f>VLOOKUP($C$36,'Vaue Added-2012 dollars'!$A$1:$BI$54,MATCH('Energy use Prediction'!AO$2,'Vaue Added-2012 dollars'!$A$1:$BI$1,0),FALSE)*$E$36</f>
        <v>73.014599513611273</v>
      </c>
      <c r="AP36">
        <f>VLOOKUP($C$36,'Vaue Added-2012 dollars'!$A$1:$BI$54,MATCH('Energy use Prediction'!AP$2,'Vaue Added-2012 dollars'!$A$1:$BI$1,0),FALSE)*$E$36</f>
        <v>72.785701689614569</v>
      </c>
      <c r="AQ36">
        <f>VLOOKUP($C$36,'Vaue Added-2012 dollars'!$A$1:$BI$54,MATCH('Energy use Prediction'!AQ$2,'Vaue Added-2012 dollars'!$A$1:$BI$1,0),FALSE)*$E$36</f>
        <v>72.56279008908767</v>
      </c>
      <c r="AR36">
        <f>VLOOKUP($C$36,'Vaue Added-2012 dollars'!$A$1:$BI$54,MATCH('Energy use Prediction'!AR$2,'Vaue Added-2012 dollars'!$A$1:$BI$1,0),FALSE)*$E$36</f>
        <v>72.345618250483056</v>
      </c>
      <c r="AS36">
        <f>VLOOKUP($C$36,'Vaue Added-2012 dollars'!$A$1:$BI$54,MATCH('Energy use Prediction'!AS$2,'Vaue Added-2012 dollars'!$A$1:$BI$1,0),FALSE)*$E$36</f>
        <v>72.133951023951781</v>
      </c>
      <c r="AT36">
        <f>VLOOKUP($C$36,'Vaue Added-2012 dollars'!$A$1:$BI$54,MATCH('Energy use Prediction'!AT$2,'Vaue Added-2012 dollars'!$A$1:$BI$1,0),FALSE)*$E$36</f>
        <v>71.927564190876112</v>
      </c>
      <c r="AU36">
        <f>VLOOKUP($C$36,'Vaue Added-2012 dollars'!$A$1:$BI$54,MATCH('Energy use Prediction'!AU$2,'Vaue Added-2012 dollars'!$A$1:$BI$1,0),FALSE)*$E$36</f>
        <v>71.726244057782878</v>
      </c>
    </row>
    <row r="37" spans="1:48">
      <c r="A37" s="32" t="str">
        <f>VLOOKUP($B37,'Sector matching'!$B$1:$C$43,2,0)</f>
        <v>computers and electronics 26</v>
      </c>
      <c r="B37" s="444" t="s">
        <v>175</v>
      </c>
      <c r="C37" s="439" t="s">
        <v>664</v>
      </c>
      <c r="E37" s="430">
        <v>1</v>
      </c>
      <c r="F37">
        <f>VLOOKUP($C$37,'Vaue Added-2012 dollars'!$A$1:$BI$54,MATCH('Energy use Prediction'!F$2,'Vaue Added-2012 dollars'!$A$1:$BI$1,0),FALSE)*$E$37</f>
        <v>144.14602605828668</v>
      </c>
      <c r="G37">
        <f>VLOOKUP($C$37,'Vaue Added-2012 dollars'!$A$1:$BI$54,MATCH('Energy use Prediction'!G$2,'Vaue Added-2012 dollars'!$A$1:$BI$1,0),FALSE)*$E$37</f>
        <v>139.86318966437969</v>
      </c>
      <c r="H37">
        <f>VLOOKUP($C$37,'Vaue Added-2012 dollars'!$A$1:$BI$54,MATCH('Energy use Prediction'!H$2,'Vaue Added-2012 dollars'!$A$1:$BI$1,0),FALSE)*$E$37</f>
        <v>156.96424835866998</v>
      </c>
      <c r="I37">
        <f>VLOOKUP($C$37,'Vaue Added-2012 dollars'!$A$1:$BI$54,MATCH('Energy use Prediction'!I$2,'Vaue Added-2012 dollars'!$A$1:$BI$1,0),FALSE)*$E$37</f>
        <v>157.98801439955602</v>
      </c>
      <c r="J37">
        <f>VLOOKUP($C$37,'Vaue Added-2012 dollars'!$A$1:$BI$54,MATCH('Energy use Prediction'!J$2,'Vaue Added-2012 dollars'!$A$1:$BI$1,0),FALSE)*$E$37</f>
        <v>158.79877053433344</v>
      </c>
      <c r="K37">
        <f>VLOOKUP($C$37,'Vaue Added-2012 dollars'!$A$1:$BI$54,MATCH('Energy use Prediction'!K$2,'Vaue Added-2012 dollars'!$A$1:$BI$1,0),FALSE)*$E$37</f>
        <v>159.50569351923221</v>
      </c>
      <c r="L37">
        <f>VLOOKUP($C$37,'Vaue Added-2012 dollars'!$A$1:$BI$54,MATCH('Energy use Prediction'!L$2,'Vaue Added-2012 dollars'!$A$1:$BI$1,0),FALSE)*$E$37</f>
        <v>160.12243370793692</v>
      </c>
      <c r="M37">
        <f>VLOOKUP($C$37,'Vaue Added-2012 dollars'!$A$1:$BI$54,MATCH('Energy use Prediction'!M$2,'Vaue Added-2012 dollars'!$A$1:$BI$1,0),FALSE)*$E$37</f>
        <v>160.66085038442677</v>
      </c>
      <c r="N37">
        <f>VLOOKUP($C$37,'Vaue Added-2012 dollars'!$A$1:$BI$54,MATCH('Energy use Prediction'!N$2,'Vaue Added-2012 dollars'!$A$1:$BI$1,0),FALSE)*$E$37</f>
        <v>161.13122814242536</v>
      </c>
      <c r="O37">
        <f>VLOOKUP($C$37,'Vaue Added-2012 dollars'!$A$1:$BI$54,MATCH('Energy use Prediction'!O$2,'Vaue Added-2012 dollars'!$A$1:$BI$1,0),FALSE)*$E$37</f>
        <v>161.54247331379412</v>
      </c>
      <c r="P37">
        <f>VLOOKUP($C$37,'Vaue Added-2012 dollars'!$A$1:$BI$54,MATCH('Energy use Prediction'!P$2,'Vaue Added-2012 dollars'!$A$1:$BI$1,0),FALSE)*$E$37</f>
        <v>161.90229030620949</v>
      </c>
      <c r="Q37">
        <f>VLOOKUP($C$37,'Vaue Added-2012 dollars'!$A$1:$BI$54,MATCH('Energy use Prediction'!Q$2,'Vaue Added-2012 dollars'!$A$1:$BI$1,0),FALSE)*$E$37</f>
        <v>162.21733851881103</v>
      </c>
      <c r="R37">
        <f>VLOOKUP($C$37,'Vaue Added-2012 dollars'!$A$1:$BI$54,MATCH('Energy use Prediction'!R$2,'Vaue Added-2012 dollars'!$A$1:$BI$1,0),FALSE)*$E$37</f>
        <v>162.49337099733012</v>
      </c>
      <c r="S37">
        <f>VLOOKUP($C$37,'Vaue Added-2012 dollars'!$A$1:$BI$54,MATCH('Energy use Prediction'!S$2,'Vaue Added-2012 dollars'!$A$1:$BI$1,0),FALSE)*$E$37</f>
        <v>162.73535626094903</v>
      </c>
      <c r="T37">
        <f>VLOOKUP($C$37,'Vaue Added-2012 dollars'!$A$1:$BI$54,MATCH('Energy use Prediction'!T$2,'Vaue Added-2012 dollars'!$A$1:$BI$1,0),FALSE)*$E$37</f>
        <v>162.94758485080342</v>
      </c>
      <c r="U37">
        <f>VLOOKUP($C$37,'Vaue Added-2012 dollars'!$A$1:$BI$54,MATCH('Energy use Prediction'!U$2,'Vaue Added-2012 dollars'!$A$1:$BI$1,0),FALSE)*$E$37</f>
        <v>163.1337621654757</v>
      </c>
      <c r="V37">
        <f>VLOOKUP($C$37,'Vaue Added-2012 dollars'!$A$1:$BI$54,MATCH('Energy use Prediction'!V$2,'Vaue Added-2012 dollars'!$A$1:$BI$1,0),FALSE)*$E$37</f>
        <v>163.29708909854807</v>
      </c>
      <c r="W37">
        <f>VLOOKUP($C$37,'Vaue Added-2012 dollars'!$A$1:$BI$54,MATCH('Energy use Prediction'!W$2,'Vaue Added-2012 dollars'!$A$1:$BI$1,0),FALSE)*$E$37</f>
        <v>163.44033190298407</v>
      </c>
      <c r="X37">
        <f>VLOOKUP($C$37,'Vaue Added-2012 dollars'!$A$1:$BI$54,MATCH('Energy use Prediction'!X$2,'Vaue Added-2012 dollars'!$A$1:$BI$1,0),FALSE)*$E$37</f>
        <v>163.56588259528226</v>
      </c>
      <c r="Y37">
        <f>VLOOKUP($C$37,'Vaue Added-2012 dollars'!$A$1:$BI$54,MATCH('Energy use Prediction'!Y$2,'Vaue Added-2012 dollars'!$A$1:$BI$1,0),FALSE)*$E$37</f>
        <v>163.67581109097765</v>
      </c>
      <c r="Z37">
        <f>VLOOKUP($C$37,'Vaue Added-2012 dollars'!$A$1:$BI$54,MATCH('Energy use Prediction'!Z$2,'Vaue Added-2012 dollars'!$A$1:$BI$1,0),FALSE)*$E$37</f>
        <v>163.77191014042194</v>
      </c>
      <c r="AA37">
        <f>VLOOKUP($C$37,'Vaue Added-2012 dollars'!$A$1:$BI$54,MATCH('Energy use Prediction'!AA$2,'Vaue Added-2012 dollars'!$A$1:$BI$1,0),FALSE)*$E$37</f>
        <v>163.85573401526929</v>
      </c>
      <c r="AB37">
        <f>VLOOKUP($C$37,'Vaue Added-2012 dollars'!$A$1:$BI$54,MATCH('Energy use Prediction'!AB$2,'Vaue Added-2012 dollars'!$A$1:$BI$1,0),FALSE)*$E$37</f>
        <v>163.92863178451958</v>
      </c>
      <c r="AC37">
        <f>VLOOKUP($C$37,'Vaue Added-2012 dollars'!$A$1:$BI$54,MATCH('Energy use Prediction'!AC$2,'Vaue Added-2012 dollars'!$A$1:$BI$1,0),FALSE)*$E$37</f>
        <v>163.99177591644752</v>
      </c>
      <c r="AD37">
        <f>VLOOKUP($C$37,'Vaue Added-2012 dollars'!$A$1:$BI$54,MATCH('Energy use Prediction'!AD$2,'Vaue Added-2012 dollars'!$A$1:$BI$1,0),FALSE)*$E$37</f>
        <v>164.04618684953019</v>
      </c>
      <c r="AE37">
        <f>VLOOKUP($C$37,'Vaue Added-2012 dollars'!$A$1:$BI$54,MATCH('Energy use Prediction'!AE$2,'Vaue Added-2012 dollars'!$A$1:$BI$1,0),FALSE)*$E$37</f>
        <v>164.09275409210946</v>
      </c>
      <c r="AF37">
        <f>VLOOKUP($C$37,'Vaue Added-2012 dollars'!$A$1:$BI$54,MATCH('Energy use Prediction'!AF$2,'Vaue Added-2012 dollars'!$A$1:$BI$1,0),FALSE)*$E$37</f>
        <v>164.13225433635711</v>
      </c>
      <c r="AG37">
        <f>VLOOKUP($C$37,'Vaue Added-2012 dollars'!$A$1:$BI$54,MATCH('Energy use Prediction'!AG$2,'Vaue Added-2012 dollars'!$A$1:$BI$1,0),FALSE)*$E$37</f>
        <v>164.16536700666407</v>
      </c>
      <c r="AH37">
        <f>VLOOKUP($C$37,'Vaue Added-2012 dollars'!$A$1:$BI$54,MATCH('Energy use Prediction'!AH$2,'Vaue Added-2012 dollars'!$A$1:$BI$1,0),FALSE)*$E$37</f>
        <v>164.19268760522942</v>
      </c>
      <c r="AI37">
        <f>VLOOKUP($C$37,'Vaue Added-2012 dollars'!$A$1:$BI$54,MATCH('Energy use Prediction'!AI$2,'Vaue Added-2012 dollars'!$A$1:$BI$1,0),FALSE)*$E$37</f>
        <v>164.21473916748076</v>
      </c>
      <c r="AJ37">
        <f>VLOOKUP($C$37,'Vaue Added-2012 dollars'!$A$1:$BI$54,MATCH('Energy use Prediction'!AJ$2,'Vaue Added-2012 dollars'!$A$1:$BI$1,0),FALSE)*$E$37</f>
        <v>164.2319820964594</v>
      </c>
      <c r="AK37">
        <f>VLOOKUP($C$37,'Vaue Added-2012 dollars'!$A$1:$BI$54,MATCH('Energy use Prediction'!AK$2,'Vaue Added-2012 dollars'!$A$1:$BI$1,0),FALSE)*$E$37</f>
        <v>164.24482260739444</v>
      </c>
      <c r="AL37">
        <f>VLOOKUP($C$37,'Vaue Added-2012 dollars'!$A$1:$BI$54,MATCH('Energy use Prediction'!AL$2,'Vaue Added-2012 dollars'!$A$1:$BI$1,0),FALSE)*$E$37</f>
        <v>164.25361998112248</v>
      </c>
      <c r="AM37">
        <f>VLOOKUP($C$37,'Vaue Added-2012 dollars'!$A$1:$BI$54,MATCH('Energy use Prediction'!AM$2,'Vaue Added-2012 dollars'!$A$1:$BI$1,0),FALSE)*$E$37</f>
        <v>164.25869279674848</v>
      </c>
      <c r="AN37">
        <f>VLOOKUP($C$37,'Vaue Added-2012 dollars'!$A$1:$BI$54,MATCH('Energy use Prediction'!AN$2,'Vaue Added-2012 dollars'!$A$1:$BI$1,0),FALSE)*$E$37</f>
        <v>164.26032428964157</v>
      </c>
      <c r="AO37">
        <f>VLOOKUP($C$37,'Vaue Added-2012 dollars'!$A$1:$BI$54,MATCH('Energy use Prediction'!AO$2,'Vaue Added-2012 dollars'!$A$1:$BI$1,0),FALSE)*$E$37</f>
        <v>164.25876695998633</v>
      </c>
      <c r="AP37">
        <f>VLOOKUP($C$37,'Vaue Added-2012 dollars'!$A$1:$BI$54,MATCH('Energy use Prediction'!AP$2,'Vaue Added-2012 dollars'!$A$1:$BI$1,0),FALSE)*$E$37</f>
        <v>164.25424653910474</v>
      </c>
      <c r="AQ37">
        <f>VLOOKUP($C$37,'Vaue Added-2012 dollars'!$A$1:$BI$54,MATCH('Energy use Prediction'!AQ$2,'Vaue Added-2012 dollars'!$A$1:$BI$1,0),FALSE)*$E$37</f>
        <v>164.24696540542453</v>
      </c>
      <c r="AR37">
        <f>VLOOKUP($C$37,'Vaue Added-2012 dollars'!$A$1:$BI$54,MATCH('Energy use Prediction'!AR$2,'Vaue Added-2012 dollars'!$A$1:$BI$1,0),FALSE)*$E$37</f>
        <v>164.23710552865685</v>
      </c>
      <c r="AS37">
        <f>VLOOKUP($C$37,'Vaue Added-2012 dollars'!$A$1:$BI$54,MATCH('Energy use Prediction'!AS$2,'Vaue Added-2012 dollars'!$A$1:$BI$1,0),FALSE)*$E$37</f>
        <v>164.22483100949745</v>
      </c>
      <c r="AT37">
        <f>VLOOKUP($C$37,'Vaue Added-2012 dollars'!$A$1:$BI$54,MATCH('Energy use Prediction'!AT$2,'Vaue Added-2012 dollars'!$A$1:$BI$1,0),FALSE)*$E$37</f>
        <v>164.21029027242793</v>
      </c>
      <c r="AU37">
        <f>VLOOKUP($C$37,'Vaue Added-2012 dollars'!$A$1:$BI$54,MATCH('Energy use Prediction'!AU$2,'Vaue Added-2012 dollars'!$A$1:$BI$1,0),FALSE)*$E$37</f>
        <v>164.19361796088728</v>
      </c>
    </row>
    <row r="38" spans="1:48">
      <c r="A38" s="32" t="str">
        <f>VLOOKUP($B38,'Sector matching'!$B$1:$C$43,2,0)</f>
        <v>computers and electronics 26</v>
      </c>
      <c r="B38" s="444" t="s">
        <v>177</v>
      </c>
      <c r="C38" s="439" t="s">
        <v>665</v>
      </c>
      <c r="E38" s="430">
        <v>1</v>
      </c>
      <c r="F38">
        <f>VLOOKUP($C$38,'Vaue Added-2012 dollars'!$A$1:$BI$54,MATCH('Energy use Prediction'!F$2,'Vaue Added-2012 dollars'!$A$1:$BI$1,0),FALSE)*$E$38</f>
        <v>18.111642100840037</v>
      </c>
      <c r="G38">
        <f>VLOOKUP($C$38,'Vaue Added-2012 dollars'!$A$1:$BI$54,MATCH('Energy use Prediction'!G$2,'Vaue Added-2012 dollars'!$A$1:$BI$1,0),FALSE)*$E$38</f>
        <v>20.542700232162975</v>
      </c>
      <c r="H38">
        <f>VLOOKUP($C$38,'Vaue Added-2012 dollars'!$A$1:$BI$54,MATCH('Energy use Prediction'!H$2,'Vaue Added-2012 dollars'!$A$1:$BI$1,0),FALSE)*$E$38</f>
        <v>22.379776248977471</v>
      </c>
      <c r="I38">
        <f>VLOOKUP($C$38,'Vaue Added-2012 dollars'!$A$1:$BI$54,MATCH('Energy use Prediction'!I$2,'Vaue Added-2012 dollars'!$A$1:$BI$1,0),FALSE)*$E$38</f>
        <v>23.09064983898903</v>
      </c>
      <c r="J38">
        <f>VLOOKUP($C$38,'Vaue Added-2012 dollars'!$A$1:$BI$54,MATCH('Energy use Prediction'!J$2,'Vaue Added-2012 dollars'!$A$1:$BI$1,0),FALSE)*$E$38</f>
        <v>23.739198557744583</v>
      </c>
      <c r="K38">
        <f>VLOOKUP($C$38,'Vaue Added-2012 dollars'!$A$1:$BI$54,MATCH('Energy use Prediction'!K$2,'Vaue Added-2012 dollars'!$A$1:$BI$1,0),FALSE)*$E$38</f>
        <v>24.343030870982226</v>
      </c>
      <c r="L38">
        <f>VLOOKUP($C$38,'Vaue Added-2012 dollars'!$A$1:$BI$54,MATCH('Energy use Prediction'!L$2,'Vaue Added-2012 dollars'!$A$1:$BI$1,0),FALSE)*$E$38</f>
        <v>24.906057551149004</v>
      </c>
      <c r="M38">
        <f>VLOOKUP($C$38,'Vaue Added-2012 dollars'!$A$1:$BI$54,MATCH('Energy use Prediction'!M$2,'Vaue Added-2012 dollars'!$A$1:$BI$1,0),FALSE)*$E$38</f>
        <v>25.431839937556671</v>
      </c>
      <c r="N38">
        <f>VLOOKUP($C$38,'Vaue Added-2012 dollars'!$A$1:$BI$54,MATCH('Energy use Prediction'!N$2,'Vaue Added-2012 dollars'!$A$1:$BI$1,0),FALSE)*$E$38</f>
        <v>25.923611225696408</v>
      </c>
      <c r="O38">
        <f>VLOOKUP($C$38,'Vaue Added-2012 dollars'!$A$1:$BI$54,MATCH('Energy use Prediction'!O$2,'Vaue Added-2012 dollars'!$A$1:$BI$1,0),FALSE)*$E$38</f>
        <v>26.384299981571033</v>
      </c>
      <c r="P38">
        <f>VLOOKUP($C$38,'Vaue Added-2012 dollars'!$A$1:$BI$54,MATCH('Energy use Prediction'!P$2,'Vaue Added-2012 dollars'!$A$1:$BI$1,0),FALSE)*$E$38</f>
        <v>26.816554471898062</v>
      </c>
      <c r="Q38">
        <f>VLOOKUP($C$38,'Vaue Added-2012 dollars'!$A$1:$BI$54,MATCH('Energy use Prediction'!Q$2,'Vaue Added-2012 dollars'!$A$1:$BI$1,0),FALSE)*$E$38</f>
        <v>27.222766833248997</v>
      </c>
      <c r="R38">
        <f>VLOOKUP($C$38,'Vaue Added-2012 dollars'!$A$1:$BI$54,MATCH('Energy use Prediction'!R$2,'Vaue Added-2012 dollars'!$A$1:$BI$1,0),FALSE)*$E$38</f>
        <v>27.605096426793022</v>
      </c>
      <c r="S38">
        <f>VLOOKUP($C$38,'Vaue Added-2012 dollars'!$A$1:$BI$54,MATCH('Energy use Prediction'!S$2,'Vaue Added-2012 dollars'!$A$1:$BI$1,0),FALSE)*$E$38</f>
        <v>27.965491964206798</v>
      </c>
      <c r="T38">
        <f>VLOOKUP($C$38,'Vaue Added-2012 dollars'!$A$1:$BI$54,MATCH('Energy use Prediction'!T$2,'Vaue Added-2012 dollars'!$A$1:$BI$1,0),FALSE)*$E$38</f>
        <v>28.305712163952911</v>
      </c>
      <c r="U38">
        <f>VLOOKUP($C$38,'Vaue Added-2012 dollars'!$A$1:$BI$54,MATCH('Energy use Prediction'!U$2,'Vaue Added-2012 dollars'!$A$1:$BI$1,0),FALSE)*$E$38</f>
        <v>28.627344821150423</v>
      </c>
      <c r="V38">
        <f>VLOOKUP($C$38,'Vaue Added-2012 dollars'!$A$1:$BI$54,MATCH('Energy use Prediction'!V$2,'Vaue Added-2012 dollars'!$A$1:$BI$1,0),FALSE)*$E$38</f>
        <v>28.931824260922465</v>
      </c>
      <c r="W38">
        <f>VLOOKUP($C$38,'Vaue Added-2012 dollars'!$A$1:$BI$54,MATCH('Energy use Prediction'!W$2,'Vaue Added-2012 dollars'!$A$1:$BI$1,0),FALSE)*$E$38</f>
        <v>29.220447203937081</v>
      </c>
      <c r="X38">
        <f>VLOOKUP($C$38,'Vaue Added-2012 dollars'!$A$1:$BI$54,MATCH('Energy use Prediction'!X$2,'Vaue Added-2012 dollars'!$A$1:$BI$1,0),FALSE)*$E$38</f>
        <v>29.494387111213701</v>
      </c>
      <c r="Y38">
        <f>VLOOKUP($C$38,'Vaue Added-2012 dollars'!$A$1:$BI$54,MATCH('Energy use Prediction'!Y$2,'Vaue Added-2012 dollars'!$A$1:$BI$1,0),FALSE)*$E$38</f>
        <v>29.754707098773046</v>
      </c>
      <c r="Z38">
        <f>VLOOKUP($C$38,'Vaue Added-2012 dollars'!$A$1:$BI$54,MATCH('Energy use Prediction'!Z$2,'Vaue Added-2012 dollars'!$A$1:$BI$1,0),FALSE)*$E$38</f>
        <v>30.002371525499008</v>
      </c>
      <c r="AA38">
        <f>VLOOKUP($C$38,'Vaue Added-2012 dollars'!$A$1:$BI$54,MATCH('Energy use Prediction'!AA$2,'Vaue Added-2012 dollars'!$A$1:$BI$1,0),FALSE)*$E$38</f>
        <v>30.238256362941502</v>
      </c>
      <c r="AB38">
        <f>VLOOKUP($C$38,'Vaue Added-2012 dollars'!$A$1:$BI$54,MATCH('Energy use Prediction'!AB$2,'Vaue Added-2012 dollars'!$A$1:$BI$1,0),FALSE)*$E$38</f>
        <v>30.463158455967204</v>
      </c>
      <c r="AC38">
        <f>VLOOKUP($C$38,'Vaue Added-2012 dollars'!$A$1:$BI$54,MATCH('Energy use Prediction'!AC$2,'Vaue Added-2012 dollars'!$A$1:$BI$1,0),FALSE)*$E$38</f>
        <v>30.677803779909478</v>
      </c>
      <c r="AD38">
        <f>VLOOKUP($C$38,'Vaue Added-2012 dollars'!$A$1:$BI$54,MATCH('Energy use Prediction'!AD$2,'Vaue Added-2012 dollars'!$A$1:$BI$1,0),FALSE)*$E$38</f>
        <v>30.882854794491827</v>
      </c>
      <c r="AE38">
        <f>VLOOKUP($C$38,'Vaue Added-2012 dollars'!$A$1:$BI$54,MATCH('Energy use Prediction'!AE$2,'Vaue Added-2012 dollars'!$A$1:$BI$1,0),FALSE)*$E$38</f>
        <v>31.078916988103067</v>
      </c>
      <c r="AF38">
        <f>VLOOKUP($C$38,'Vaue Added-2012 dollars'!$A$1:$BI$54,MATCH('Energy use Prediction'!AF$2,'Vaue Added-2012 dollars'!$A$1:$BI$1,0),FALSE)*$E$38</f>
        <v>31.266544698706774</v>
      </c>
      <c r="AG38">
        <f>VLOOKUP($C$38,'Vaue Added-2012 dollars'!$A$1:$BI$54,MATCH('Energy use Prediction'!AG$2,'Vaue Added-2012 dollars'!$A$1:$BI$1,0),FALSE)*$E$38</f>
        <v>31.446246290182888</v>
      </c>
      <c r="AH38">
        <f>VLOOKUP($C$38,'Vaue Added-2012 dollars'!$A$1:$BI$54,MATCH('Energy use Prediction'!AH$2,'Vaue Added-2012 dollars'!$A$1:$BI$1,0),FALSE)*$E$38</f>
        <v>31.618488755504739</v>
      </c>
      <c r="AI38">
        <f>VLOOKUP($C$38,'Vaue Added-2012 dollars'!$A$1:$BI$54,MATCH('Energy use Prediction'!AI$2,'Vaue Added-2012 dollars'!$A$1:$BI$1,0),FALSE)*$E$38</f>
        <v>31.78370181108901</v>
      </c>
      <c r="AJ38">
        <f>VLOOKUP($C$38,'Vaue Added-2012 dollars'!$A$1:$BI$54,MATCH('Energy use Prediction'!AJ$2,'Vaue Added-2012 dollars'!$A$1:$BI$1,0),FALSE)*$E$38</f>
        <v>31.942281539989647</v>
      </c>
      <c r="AK38">
        <f>VLOOKUP($C$38,'Vaue Added-2012 dollars'!$A$1:$BI$54,MATCH('Energy use Prediction'!AK$2,'Vaue Added-2012 dollars'!$A$1:$BI$1,0),FALSE)*$E$38</f>
        <v>32.094593635446522</v>
      </c>
      <c r="AL38">
        <f>VLOOKUP($C$38,'Vaue Added-2012 dollars'!$A$1:$BI$54,MATCH('Energy use Prediction'!AL$2,'Vaue Added-2012 dollars'!$A$1:$BI$1,0),FALSE)*$E$38</f>
        <v>32.240976290641036</v>
      </c>
      <c r="AM38">
        <f>VLOOKUP($C$38,'Vaue Added-2012 dollars'!$A$1:$BI$54,MATCH('Energy use Prediction'!AM$2,'Vaue Added-2012 dollars'!$A$1:$BI$1,0),FALSE)*$E$38</f>
        <v>32.381742775368082</v>
      </c>
      <c r="AN38">
        <f>VLOOKUP($C$38,'Vaue Added-2012 dollars'!$A$1:$BI$54,MATCH('Energy use Prediction'!AN$2,'Vaue Added-2012 dollars'!$A$1:$BI$1,0),FALSE)*$E$38</f>
        <v>32.51718373570975</v>
      </c>
      <c r="AO38">
        <f>VLOOKUP($C$38,'Vaue Added-2012 dollars'!$A$1:$BI$54,MATCH('Energy use Prediction'!AO$2,'Vaue Added-2012 dollars'!$A$1:$BI$1,0),FALSE)*$E$38</f>
        <v>32.647569248615483</v>
      </c>
      <c r="AP38">
        <f>VLOOKUP($C$38,'Vaue Added-2012 dollars'!$A$1:$BI$54,MATCH('Energy use Prediction'!AP$2,'Vaue Added-2012 dollars'!$A$1:$BI$1,0),FALSE)*$E$38</f>
        <v>32.773150659598976</v>
      </c>
      <c r="AQ38">
        <f>VLOOKUP($C$38,'Vaue Added-2012 dollars'!$A$1:$BI$54,MATCH('Energy use Prediction'!AQ$2,'Vaue Added-2012 dollars'!$A$1:$BI$1,0),FALSE)*$E$38</f>
        <v>32.894162228425763</v>
      </c>
      <c r="AR38">
        <f>VLOOKUP($C$38,'Vaue Added-2012 dollars'!$A$1:$BI$54,MATCH('Energy use Prediction'!AR$2,'Vaue Added-2012 dollars'!$A$1:$BI$1,0),FALSE)*$E$38</f>
        <v>33.010822604753329</v>
      </c>
      <c r="AS38">
        <f>VLOOKUP($C$38,'Vaue Added-2012 dollars'!$A$1:$BI$54,MATCH('Energy use Prediction'!AS$2,'Vaue Added-2012 dollars'!$A$1:$BI$1,0),FALSE)*$E$38</f>
        <v>33.123336153069694</v>
      </c>
      <c r="AT38">
        <f>VLOOKUP($C$38,'Vaue Added-2012 dollars'!$A$1:$BI$54,MATCH('Energy use Prediction'!AT$2,'Vaue Added-2012 dollars'!$A$1:$BI$1,0),FALSE)*$E$38</f>
        <v>33.23189414397995</v>
      </c>
      <c r="AU38">
        <f>VLOOKUP($C$38,'Vaue Added-2012 dollars'!$A$1:$BI$54,MATCH('Energy use Prediction'!AU$2,'Vaue Added-2012 dollars'!$A$1:$BI$1,0),FALSE)*$E$38</f>
        <v>33.336675826873517</v>
      </c>
    </row>
    <row r="39" spans="1:48">
      <c r="A39" s="32" t="str">
        <f>VLOOKUP($B39,'Sector matching'!$B$1:$C$43,2,0)</f>
        <v>other machinery 28</v>
      </c>
      <c r="B39" s="441" t="s">
        <v>179</v>
      </c>
      <c r="C39" s="341" t="s">
        <v>666</v>
      </c>
      <c r="D39">
        <v>52.59</v>
      </c>
      <c r="E39" s="430">
        <f>D39/(D39+D40)</f>
        <v>0.52987405541561716</v>
      </c>
      <c r="F39">
        <f>VLOOKUP($C$39,'Vaue Added-2012 dollars'!$A$1:$BI$54,MATCH('Energy use Prediction'!F$2,'Vaue Added-2012 dollars'!$A$1:$BI$1,0),FALSE)*$E$39</f>
        <v>2.539034623296208</v>
      </c>
      <c r="G39">
        <f>VLOOKUP($C$39,'Vaue Added-2012 dollars'!$A$1:$BI$54,MATCH('Energy use Prediction'!G$2,'Vaue Added-2012 dollars'!$A$1:$BI$1,0),FALSE)*$E$39</f>
        <v>2.6433600709624669</v>
      </c>
      <c r="H39">
        <f>VLOOKUP($C$39,'Vaue Added-2012 dollars'!$A$1:$BI$54,MATCH('Energy use Prediction'!H$2,'Vaue Added-2012 dollars'!$A$1:$BI$1,0),FALSE)*$E$39</f>
        <v>2.7332461393965439</v>
      </c>
      <c r="I39">
        <f>VLOOKUP($C$39,'Vaue Added-2012 dollars'!$A$1:$BI$54,MATCH('Energy use Prediction'!I$2,'Vaue Added-2012 dollars'!$A$1:$BI$1,0),FALSE)*$E$39</f>
        <v>2.7386661469281424</v>
      </c>
      <c r="J39">
        <f>VLOOKUP($C$39,'Vaue Added-2012 dollars'!$A$1:$BI$54,MATCH('Energy use Prediction'!J$2,'Vaue Added-2012 dollars'!$A$1:$BI$1,0),FALSE)*$E$39</f>
        <v>2.7410787834708525</v>
      </c>
      <c r="K39">
        <f>VLOOKUP($C$39,'Vaue Added-2012 dollars'!$A$1:$BI$54,MATCH('Energy use Prediction'!K$2,'Vaue Added-2012 dollars'!$A$1:$BI$1,0),FALSE)*$E$39</f>
        <v>2.742340310970758</v>
      </c>
      <c r="L39">
        <f>VLOOKUP($C$39,'Vaue Added-2012 dollars'!$A$1:$BI$54,MATCH('Energy use Prediction'!L$2,'Vaue Added-2012 dollars'!$A$1:$BI$1,0),FALSE)*$E$39</f>
        <v>2.7426452787504045</v>
      </c>
      <c r="M39">
        <f>VLOOKUP($C$39,'Vaue Added-2012 dollars'!$A$1:$BI$54,MATCH('Energy use Prediction'!M$2,'Vaue Added-2012 dollars'!$A$1:$BI$1,0),FALSE)*$E$39</f>
        <v>2.742159113855053</v>
      </c>
      <c r="N39">
        <f>VLOOKUP($C$39,'Vaue Added-2012 dollars'!$A$1:$BI$54,MATCH('Energy use Prediction'!N$2,'Vaue Added-2012 dollars'!$A$1:$BI$1,0),FALSE)*$E$39</f>
        <v>2.7410220989120857</v>
      </c>
      <c r="O39">
        <f>VLOOKUP($C$39,'Vaue Added-2012 dollars'!$A$1:$BI$54,MATCH('Energy use Prediction'!O$2,'Vaue Added-2012 dollars'!$A$1:$BI$1,0),FALSE)*$E$39</f>
        <v>2.7393528912346992</v>
      </c>
      <c r="P39">
        <f>VLOOKUP($C$39,'Vaue Added-2012 dollars'!$A$1:$BI$54,MATCH('Energy use Prediction'!P$2,'Vaue Added-2012 dollars'!$A$1:$BI$1,0),FALSE)*$E$39</f>
        <v>2.7372516112511955</v>
      </c>
      <c r="Q39">
        <f>VLOOKUP($C$39,'Vaue Added-2012 dollars'!$A$1:$BI$54,MATCH('Energy use Prediction'!Q$2,'Vaue Added-2012 dollars'!$A$1:$BI$1,0),FALSE)*$E$39</f>
        <v>2.7348025354526753</v>
      </c>
      <c r="R39">
        <f>VLOOKUP($C$39,'Vaue Added-2012 dollars'!$A$1:$BI$54,MATCH('Energy use Prediction'!R$2,'Vaue Added-2012 dollars'!$A$1:$BI$1,0),FALSE)*$E$39</f>
        <v>2.7320764320722462</v>
      </c>
      <c r="S39">
        <f>VLOOKUP($C$39,'Vaue Added-2012 dollars'!$A$1:$BI$54,MATCH('Energy use Prediction'!S$2,'Vaue Added-2012 dollars'!$A$1:$BI$1,0),FALSE)*$E$39</f>
        <v>2.7291325780218236</v>
      </c>
      <c r="T39">
        <f>VLOOKUP($C$39,'Vaue Added-2012 dollars'!$A$1:$BI$54,MATCH('Energy use Prediction'!T$2,'Vaue Added-2012 dollars'!$A$1:$BI$1,0),FALSE)*$E$39</f>
        <v>2.7260204942188881</v>
      </c>
      <c r="U39">
        <f>VLOOKUP($C$39,'Vaue Added-2012 dollars'!$A$1:$BI$54,MATCH('Energy use Prediction'!U$2,'Vaue Added-2012 dollars'!$A$1:$BI$1,0),FALSE)*$E$39</f>
        <v>2.7227814340264795</v>
      </c>
      <c r="V39">
        <f>VLOOKUP($C$39,'Vaue Added-2012 dollars'!$A$1:$BI$54,MATCH('Energy use Prediction'!V$2,'Vaue Added-2012 dollars'!$A$1:$BI$1,0),FALSE)*$E$39</f>
        <v>2.7194496565944881</v>
      </c>
      <c r="W39">
        <f>VLOOKUP($C$39,'Vaue Added-2012 dollars'!$A$1:$BI$54,MATCH('Energy use Prediction'!W$2,'Vaue Added-2012 dollars'!$A$1:$BI$1,0),FALSE)*$E$39</f>
        <v>2.7160535137433195</v>
      </c>
      <c r="X39">
        <f>VLOOKUP($C$39,'Vaue Added-2012 dollars'!$A$1:$BI$54,MATCH('Energy use Prediction'!X$2,'Vaue Added-2012 dollars'!$A$1:$BI$1,0),FALSE)*$E$39</f>
        <v>2.7126163758905708</v>
      </c>
      <c r="Y39">
        <f>VLOOKUP($C$39,'Vaue Added-2012 dollars'!$A$1:$BI$54,MATCH('Energy use Prediction'!Y$2,'Vaue Added-2012 dollars'!$A$1:$BI$1,0),FALSE)*$E$39</f>
        <v>2.7091574195115045</v>
      </c>
      <c r="Z39">
        <f>VLOOKUP($C$39,'Vaue Added-2012 dollars'!$A$1:$BI$54,MATCH('Energy use Prediction'!Z$2,'Vaue Added-2012 dollars'!$A$1:$BI$1,0),FALSE)*$E$39</f>
        <v>2.7056922958242953</v>
      </c>
      <c r="AA39">
        <f>VLOOKUP($C$39,'Vaue Added-2012 dollars'!$A$1:$BI$54,MATCH('Energy use Prediction'!AA$2,'Vaue Added-2012 dollars'!$A$1:$BI$1,0),FALSE)*$E$39</f>
        <v>2.7022336978378871</v>
      </c>
      <c r="AB39">
        <f>VLOOKUP($C$39,'Vaue Added-2012 dollars'!$A$1:$BI$54,MATCH('Energy use Prediction'!AB$2,'Vaue Added-2012 dollars'!$A$1:$BI$1,0),FALSE)*$E$39</f>
        <v>2.6987918406050748</v>
      </c>
      <c r="AC39">
        <f>VLOOKUP($C$39,'Vaue Added-2012 dollars'!$A$1:$BI$54,MATCH('Energy use Prediction'!AC$2,'Vaue Added-2012 dollars'!$A$1:$BI$1,0),FALSE)*$E$39</f>
        <v>2.6953748674865232</v>
      </c>
      <c r="AD39">
        <f>VLOOKUP($C$39,'Vaue Added-2012 dollars'!$A$1:$BI$54,MATCH('Energy use Prediction'!AD$2,'Vaue Added-2012 dollars'!$A$1:$BI$1,0),FALSE)*$E$39</f>
        <v>2.6919891934378244</v>
      </c>
      <c r="AE39">
        <f>VLOOKUP($C$39,'Vaue Added-2012 dollars'!$A$1:$BI$54,MATCH('Energy use Prediction'!AE$2,'Vaue Added-2012 dollars'!$A$1:$BI$1,0),FALSE)*$E$39</f>
        <v>2.6886397947625915</v>
      </c>
      <c r="AF39">
        <f>VLOOKUP($C$39,'Vaue Added-2012 dollars'!$A$1:$BI$54,MATCH('Energy use Prediction'!AF$2,'Vaue Added-2012 dollars'!$A$1:$BI$1,0),FALSE)*$E$39</f>
        <v>2.6853304534125217</v>
      </c>
      <c r="AG39">
        <f>VLOOKUP($C$39,'Vaue Added-2012 dollars'!$A$1:$BI$54,MATCH('Energy use Prediction'!AG$2,'Vaue Added-2012 dollars'!$A$1:$BI$1,0),FALSE)*$E$39</f>
        <v>2.6820639627357794</v>
      </c>
      <c r="AH39">
        <f>VLOOKUP($C$39,'Vaue Added-2012 dollars'!$A$1:$BI$54,MATCH('Energy use Prediction'!AH$2,'Vaue Added-2012 dollars'!$A$1:$BI$1,0),FALSE)*$E$39</f>
        <v>2.6788423005575579</v>
      </c>
      <c r="AI39">
        <f>VLOOKUP($C$39,'Vaue Added-2012 dollars'!$A$1:$BI$54,MATCH('Energy use Prediction'!AI$2,'Vaue Added-2012 dollars'!$A$1:$BI$1,0),FALSE)*$E$39</f>
        <v>2.6756667746036942</v>
      </c>
      <c r="AJ39">
        <f>VLOOKUP($C$39,'Vaue Added-2012 dollars'!$A$1:$BI$54,MATCH('Energy use Prediction'!AJ$2,'Vaue Added-2012 dollars'!$A$1:$BI$1,0),FALSE)*$E$39</f>
        <v>2.6725381445288638</v>
      </c>
      <c r="AK39">
        <f>VLOOKUP($C$39,'Vaue Added-2012 dollars'!$A$1:$BI$54,MATCH('Energy use Prediction'!AK$2,'Vaue Added-2012 dollars'!$A$1:$BI$1,0),FALSE)*$E$39</f>
        <v>2.6694567241694442</v>
      </c>
      <c r="AL39">
        <f>VLOOKUP($C$39,'Vaue Added-2012 dollars'!$A$1:$BI$54,MATCH('Energy use Prediction'!AL$2,'Vaue Added-2012 dollars'!$A$1:$BI$1,0),FALSE)*$E$39</f>
        <v>2.6664224670947609</v>
      </c>
      <c r="AM39">
        <f>VLOOKUP($C$39,'Vaue Added-2012 dollars'!$A$1:$BI$54,MATCH('Energy use Prediction'!AM$2,'Vaue Added-2012 dollars'!$A$1:$BI$1,0),FALSE)*$E$39</f>
        <v>2.6634350380633944</v>
      </c>
      <c r="AN39">
        <f>VLOOKUP($C$39,'Vaue Added-2012 dollars'!$A$1:$BI$54,MATCH('Energy use Prediction'!AN$2,'Vaue Added-2012 dollars'!$A$1:$BI$1,0),FALSE)*$E$39</f>
        <v>2.660493872593678</v>
      </c>
      <c r="AO39">
        <f>VLOOKUP($C$39,'Vaue Added-2012 dollars'!$A$1:$BI$54,MATCH('Energy use Prediction'!AO$2,'Vaue Added-2012 dollars'!$A$1:$BI$1,0),FALSE)*$E$39</f>
        <v>2.6575982265197657</v>
      </c>
      <c r="AP39">
        <f>VLOOKUP($C$39,'Vaue Added-2012 dollars'!$A$1:$BI$54,MATCH('Energy use Prediction'!AP$2,'Vaue Added-2012 dollars'!$A$1:$BI$1,0),FALSE)*$E$39</f>
        <v>2.6547472171174502</v>
      </c>
      <c r="AQ39">
        <f>VLOOKUP($C$39,'Vaue Added-2012 dollars'!$A$1:$BI$54,MATCH('Energy use Prediction'!AQ$2,'Vaue Added-2012 dollars'!$A$1:$BI$1,0),FALSE)*$E$39</f>
        <v>2.6519398571393511</v>
      </c>
      <c r="AR39">
        <f>VLOOKUP($C$39,'Vaue Added-2012 dollars'!$A$1:$BI$54,MATCH('Energy use Prediction'!AR$2,'Vaue Added-2012 dollars'!$A$1:$BI$1,0),FALSE)*$E$39</f>
        <v>2.6491750828926874</v>
      </c>
      <c r="AS39">
        <f>VLOOKUP($C$39,'Vaue Added-2012 dollars'!$A$1:$BI$54,MATCH('Energy use Prediction'!AS$2,'Vaue Added-2012 dollars'!$A$1:$BI$1,0),FALSE)*$E$39</f>
        <v>2.6464517773170635</v>
      </c>
      <c r="AT39">
        <f>VLOOKUP($C$39,'Vaue Added-2012 dollars'!$A$1:$BI$54,MATCH('Energy use Prediction'!AT$2,'Vaue Added-2012 dollars'!$A$1:$BI$1,0),FALSE)*$E$39</f>
        <v>2.6437687888703874</v>
      </c>
      <c r="AU39">
        <f>VLOOKUP($C$39,'Vaue Added-2012 dollars'!$A$1:$BI$54,MATCH('Energy use Prediction'!AU$2,'Vaue Added-2012 dollars'!$A$1:$BI$1,0),FALSE)*$E$39</f>
        <v>2.6411249469056002</v>
      </c>
    </row>
    <row r="40" spans="1:48">
      <c r="A40" s="32" t="str">
        <f>VLOOKUP($B40,'Sector matching'!$B$1:$C$43,2,0)</f>
        <v>water and waste 36T39</v>
      </c>
      <c r="B40" s="441" t="s">
        <v>181</v>
      </c>
      <c r="C40" s="341" t="s">
        <v>666</v>
      </c>
      <c r="D40">
        <v>46.66</v>
      </c>
      <c r="E40" s="430">
        <f>D40/(D40+D39)</f>
        <v>0.47012594458438284</v>
      </c>
      <c r="F40">
        <f>VLOOKUP($C$40,'Vaue Added-2012 dollars'!$A$1:$BI$54,MATCH('Energy use Prediction'!F$2,'Vaue Added-2012 dollars'!$A$1:$BI$1,0),FALSE)*$E$40</f>
        <v>2.2527354159155935</v>
      </c>
      <c r="G40">
        <f>VLOOKUP($C$40,'Vaue Added-2012 dollars'!$A$1:$BI$54,MATCH('Energy use Prediction'!G$2,'Vaue Added-2012 dollars'!$A$1:$BI$1,0),FALSE)*$E$40</f>
        <v>2.3452972221165376</v>
      </c>
      <c r="H40">
        <f>VLOOKUP($C$40,'Vaue Added-2012 dollars'!$A$1:$BI$54,MATCH('Energy use Prediction'!H$2,'Vaue Added-2012 dollars'!$A$1:$BI$1,0),FALSE)*$E$40</f>
        <v>2.4250478201985683</v>
      </c>
      <c r="I40">
        <f>VLOOKUP($C$40,'Vaue Added-2012 dollars'!$A$1:$BI$54,MATCH('Energy use Prediction'!I$2,'Vaue Added-2012 dollars'!$A$1:$BI$1,0),FALSE)*$E$40</f>
        <v>2.4298566726690836</v>
      </c>
      <c r="J40">
        <f>VLOOKUP($C$40,'Vaue Added-2012 dollars'!$A$1:$BI$54,MATCH('Energy use Prediction'!J$2,'Vaue Added-2012 dollars'!$A$1:$BI$1,0),FALSE)*$E$40</f>
        <v>2.4319972625356527</v>
      </c>
      <c r="K40">
        <f>VLOOKUP($C$40,'Vaue Added-2012 dollars'!$A$1:$BI$54,MATCH('Energy use Prediction'!K$2,'Vaue Added-2012 dollars'!$A$1:$BI$1,0),FALSE)*$E$40</f>
        <v>2.4331165413556866</v>
      </c>
      <c r="L40">
        <f>VLOOKUP($C$40,'Vaue Added-2012 dollars'!$A$1:$BI$54,MATCH('Energy use Prediction'!L$2,'Vaue Added-2012 dollars'!$A$1:$BI$1,0),FALSE)*$E$40</f>
        <v>2.4333871212491704</v>
      </c>
      <c r="M40">
        <f>VLOOKUP($C$40,'Vaue Added-2012 dollars'!$A$1:$BI$54,MATCH('Energy use Prediction'!M$2,'Vaue Added-2012 dollars'!$A$1:$BI$1,0),FALSE)*$E$40</f>
        <v>2.432955775859988</v>
      </c>
      <c r="N40">
        <f>VLOOKUP($C$40,'Vaue Added-2012 dollars'!$A$1:$BI$54,MATCH('Energy use Prediction'!N$2,'Vaue Added-2012 dollars'!$A$1:$BI$1,0),FALSE)*$E$40</f>
        <v>2.4319469696755638</v>
      </c>
      <c r="O40">
        <f>VLOOKUP($C$40,'Vaue Added-2012 dollars'!$A$1:$BI$54,MATCH('Energy use Prediction'!O$2,'Vaue Added-2012 dollars'!$A$1:$BI$1,0),FALSE)*$E$40</f>
        <v>2.4304659803196622</v>
      </c>
      <c r="P40">
        <f>VLOOKUP($C$40,'Vaue Added-2012 dollars'!$A$1:$BI$54,MATCH('Energy use Prediction'!P$2,'Vaue Added-2012 dollars'!$A$1:$BI$1,0),FALSE)*$E$40</f>
        <v>2.4286016387332334</v>
      </c>
      <c r="Q40">
        <f>VLOOKUP($C$40,'Vaue Added-2012 dollars'!$A$1:$BI$54,MATCH('Energy use Prediction'!Q$2,'Vaue Added-2012 dollars'!$A$1:$BI$1,0),FALSE)*$E$40</f>
        <v>2.4264287184678039</v>
      </c>
      <c r="R40">
        <f>VLOOKUP($C$40,'Vaue Added-2012 dollars'!$A$1:$BI$54,MATCH('Energy use Prediction'!R$2,'Vaue Added-2012 dollars'!$A$1:$BI$1,0),FALSE)*$E$40</f>
        <v>2.4240100079956455</v>
      </c>
      <c r="S40">
        <f>VLOOKUP($C$40,'Vaue Added-2012 dollars'!$A$1:$BI$54,MATCH('Energy use Prediction'!S$2,'Vaue Added-2012 dollars'!$A$1:$BI$1,0),FALSE)*$E$40</f>
        <v>2.42139810021864</v>
      </c>
      <c r="T40">
        <f>VLOOKUP($C$40,'Vaue Added-2012 dollars'!$A$1:$BI$54,MATCH('Energy use Prediction'!T$2,'Vaue Added-2012 dollars'!$A$1:$BI$1,0),FALSE)*$E$40</f>
        <v>2.4186369321211885</v>
      </c>
      <c r="U40">
        <f>VLOOKUP($C$40,'Vaue Added-2012 dollars'!$A$1:$BI$54,MATCH('Energy use Prediction'!U$2,'Vaue Added-2012 dollars'!$A$1:$BI$1,0),FALSE)*$E$40</f>
        <v>2.4157631053750808</v>
      </c>
      <c r="V40">
        <f>VLOOKUP($C$40,'Vaue Added-2012 dollars'!$A$1:$BI$54,MATCH('Energy use Prediction'!V$2,'Vaue Added-2012 dollars'!$A$1:$BI$1,0),FALSE)*$E$40</f>
        <v>2.4128070160999959</v>
      </c>
      <c r="W40">
        <f>VLOOKUP($C$40,'Vaue Added-2012 dollars'!$A$1:$BI$54,MATCH('Energy use Prediction'!W$2,'Vaue Added-2012 dollars'!$A$1:$BI$1,0),FALSE)*$E$40</f>
        <v>2.4097938191911634</v>
      </c>
      <c r="X40">
        <f>VLOOKUP($C$40,'Vaue Added-2012 dollars'!$A$1:$BI$54,MATCH('Energy use Prediction'!X$2,'Vaue Added-2012 dollars'!$A$1:$BI$1,0),FALSE)*$E$40</f>
        <v>2.4067442498393996</v>
      </c>
      <c r="Y40">
        <f>VLOOKUP($C$40,'Vaue Added-2012 dollars'!$A$1:$BI$54,MATCH('Energy use Prediction'!Y$2,'Vaue Added-2012 dollars'!$A$1:$BI$1,0),FALSE)*$E$40</f>
        <v>2.4036753221982656</v>
      </c>
      <c r="Z40">
        <f>VLOOKUP($C$40,'Vaue Added-2012 dollars'!$A$1:$BI$54,MATCH('Energy use Prediction'!Z$2,'Vaue Added-2012 dollars'!$A$1:$BI$1,0),FALSE)*$E$40</f>
        <v>2.4006009226689788</v>
      </c>
      <c r="AA40">
        <f>VLOOKUP($C$40,'Vaue Added-2012 dollars'!$A$1:$BI$54,MATCH('Energy use Prediction'!AA$2,'Vaue Added-2012 dollars'!$A$1:$BI$1,0),FALSE)*$E$40</f>
        <v>2.3975323130084765</v>
      </c>
      <c r="AB40">
        <f>VLOOKUP($C$40,'Vaue Added-2012 dollars'!$A$1:$BI$54,MATCH('Energy use Prediction'!AB$2,'Vaue Added-2012 dollars'!$A$1:$BI$1,0),FALSE)*$E$40</f>
        <v>2.3944785564296018</v>
      </c>
      <c r="AC40">
        <f>VLOOKUP($C$40,'Vaue Added-2012 dollars'!$A$1:$BI$54,MATCH('Energy use Prediction'!AC$2,'Vaue Added-2012 dollars'!$A$1:$BI$1,0),FALSE)*$E$40</f>
        <v>2.3914468780551652</v>
      </c>
      <c r="AD40">
        <f>VLOOKUP($C$40,'Vaue Added-2012 dollars'!$A$1:$BI$54,MATCH('Energy use Prediction'!AD$2,'Vaue Added-2012 dollars'!$A$1:$BI$1,0),FALSE)*$E$40</f>
        <v>2.3884429694962703</v>
      </c>
      <c r="AE40">
        <f>VLOOKUP($C$40,'Vaue Added-2012 dollars'!$A$1:$BI$54,MATCH('Energy use Prediction'!AE$2,'Vaue Added-2012 dollars'!$A$1:$BI$1,0),FALSE)*$E$40</f>
        <v>2.3854712459331151</v>
      </c>
      <c r="AF40">
        <f>VLOOKUP($C$40,'Vaue Added-2012 dollars'!$A$1:$BI$54,MATCH('Energy use Prediction'!AF$2,'Vaue Added-2012 dollars'!$A$1:$BI$1,0),FALSE)*$E$40</f>
        <v>2.3825350628680027</v>
      </c>
      <c r="AG40">
        <f>VLOOKUP($C$40,'Vaue Added-2012 dollars'!$A$1:$BI$54,MATCH('Energy use Prediction'!AG$2,'Vaue Added-2012 dollars'!$A$1:$BI$1,0),FALSE)*$E$40</f>
        <v>2.3796368986737297</v>
      </c>
      <c r="AH40">
        <f>VLOOKUP($C$40,'Vaue Added-2012 dollars'!$A$1:$BI$54,MATCH('Energy use Prediction'!AH$2,'Vaue Added-2012 dollars'!$A$1:$BI$1,0),FALSE)*$E$40</f>
        <v>2.3767785081577415</v>
      </c>
      <c r="AI40">
        <f>VLOOKUP($C$40,'Vaue Added-2012 dollars'!$A$1:$BI$54,MATCH('Energy use Prediction'!AI$2,'Vaue Added-2012 dollars'!$A$1:$BI$1,0),FALSE)*$E$40</f>
        <v>2.3739610515879135</v>
      </c>
      <c r="AJ40">
        <f>VLOOKUP($C$40,'Vaue Added-2012 dollars'!$A$1:$BI$54,MATCH('Energy use Prediction'!AJ$2,'Vaue Added-2012 dollars'!$A$1:$BI$1,0),FALSE)*$E$40</f>
        <v>2.3711852029609579</v>
      </c>
      <c r="AK40">
        <f>VLOOKUP($C$40,'Vaue Added-2012 dollars'!$A$1:$BI$54,MATCH('Energy use Prediction'!AK$2,'Vaue Added-2012 dollars'!$A$1:$BI$1,0),FALSE)*$E$40</f>
        <v>2.3684512407253515</v>
      </c>
      <c r="AL40">
        <f>VLOOKUP($C$40,'Vaue Added-2012 dollars'!$A$1:$BI$54,MATCH('Energy use Prediction'!AL$2,'Vaue Added-2012 dollars'!$A$1:$BI$1,0),FALSE)*$E$40</f>
        <v>2.3657591236859012</v>
      </c>
      <c r="AM40">
        <f>VLOOKUP($C$40,'Vaue Added-2012 dollars'!$A$1:$BI$54,MATCH('Energy use Prediction'!AM$2,'Vaue Added-2012 dollars'!$A$1:$BI$1,0),FALSE)*$E$40</f>
        <v>2.3631085544026997</v>
      </c>
      <c r="AN40">
        <f>VLOOKUP($C$40,'Vaue Added-2012 dollars'!$A$1:$BI$54,MATCH('Energy use Prediction'!AN$2,'Vaue Added-2012 dollars'!$A$1:$BI$1,0),FALSE)*$E$40</f>
        <v>2.3604990320445145</v>
      </c>
      <c r="AO40">
        <f>VLOOKUP($C$40,'Vaue Added-2012 dollars'!$A$1:$BI$54,MATCH('Energy use Prediction'!AO$2,'Vaue Added-2012 dollars'!$A$1:$BI$1,0),FALSE)*$E$40</f>
        <v>2.3579298963569544</v>
      </c>
      <c r="AP40">
        <f>VLOOKUP($C$40,'Vaue Added-2012 dollars'!$A$1:$BI$54,MATCH('Energy use Prediction'!AP$2,'Vaue Added-2012 dollars'!$A$1:$BI$1,0),FALSE)*$E$40</f>
        <v>2.3554003641509831</v>
      </c>
      <c r="AQ40">
        <f>VLOOKUP($C$40,'Vaue Added-2012 dollars'!$A$1:$BI$54,MATCH('Energy use Prediction'!AQ$2,'Vaue Added-2012 dollars'!$A$1:$BI$1,0),FALSE)*$E$40</f>
        <v>2.3529095595003255</v>
      </c>
      <c r="AR40">
        <f>VLOOKUP($C$40,'Vaue Added-2012 dollars'!$A$1:$BI$54,MATCH('Energy use Prediction'!AR$2,'Vaue Added-2012 dollars'!$A$1:$BI$1,0),FALSE)*$E$40</f>
        <v>2.3504565386532188</v>
      </c>
      <c r="AS40">
        <f>VLOOKUP($C$40,'Vaue Added-2012 dollars'!$A$1:$BI$54,MATCH('Energy use Prediction'!AS$2,'Vaue Added-2012 dollars'!$A$1:$BI$1,0),FALSE)*$E$40</f>
        <v>2.3480403105079701</v>
      </c>
      <c r="AT40">
        <f>VLOOKUP($C$40,'Vaue Added-2012 dollars'!$A$1:$BI$54,MATCH('Energy use Prediction'!AT$2,'Vaue Added-2012 dollars'!$A$1:$BI$1,0),FALSE)*$E$40</f>
        <v>2.3456598533693143</v>
      </c>
      <c r="AU40">
        <f>VLOOKUP($C$40,'Vaue Added-2012 dollars'!$A$1:$BI$54,MATCH('Energy use Prediction'!AU$2,'Vaue Added-2012 dollars'!$A$1:$BI$1,0),FALSE)*$E$40</f>
        <v>2.343314128591278</v>
      </c>
    </row>
    <row r="41" spans="1:48">
      <c r="A41" s="32">
        <f>VLOOKUP($B41,'Sector matching'!$B$1:$C$43,2,0)</f>
        <v>0</v>
      </c>
      <c r="B41" s="437" t="s">
        <v>183</v>
      </c>
      <c r="C41" s="439" t="s">
        <v>667</v>
      </c>
      <c r="E41" s="430">
        <v>1</v>
      </c>
      <c r="F41">
        <f>VLOOKUP($C$41,'Vaue Added-2012 dollars'!$A$1:$BI$54,MATCH('Energy use Prediction'!F$2,'Vaue Added-2012 dollars'!$A$1:$BI$1,0),FALSE)*$E$41</f>
        <v>47.523341975544781</v>
      </c>
      <c r="G41">
        <f>VLOOKUP($C$41,'Vaue Added-2012 dollars'!$A$1:$BI$54,MATCH('Energy use Prediction'!G$2,'Vaue Added-2012 dollars'!$A$1:$BI$1,0),FALSE)*$E$41</f>
        <v>46.317586473554229</v>
      </c>
      <c r="H41">
        <f>VLOOKUP($C$41,'Vaue Added-2012 dollars'!$A$1:$BI$54,MATCH('Energy use Prediction'!H$2,'Vaue Added-2012 dollars'!$A$1:$BI$1,0),FALSE)*$E$41</f>
        <v>47.649575265920475</v>
      </c>
      <c r="I41">
        <f>VLOOKUP($C$41,'Vaue Added-2012 dollars'!$A$1:$BI$54,MATCH('Energy use Prediction'!I$2,'Vaue Added-2012 dollars'!$A$1:$BI$1,0),FALSE)*$E$41</f>
        <v>46.311144839356501</v>
      </c>
      <c r="J41">
        <f>VLOOKUP($C$41,'Vaue Added-2012 dollars'!$A$1:$BI$54,MATCH('Energy use Prediction'!J$2,'Vaue Added-2012 dollars'!$A$1:$BI$1,0),FALSE)*$E$41</f>
        <v>45.00133963756123</v>
      </c>
      <c r="K41">
        <f>VLOOKUP($C$41,'Vaue Added-2012 dollars'!$A$1:$BI$54,MATCH('Energy use Prediction'!K$2,'Vaue Added-2012 dollars'!$A$1:$BI$1,0),FALSE)*$E$41</f>
        <v>43.747340385505112</v>
      </c>
      <c r="L41">
        <f>VLOOKUP($C$41,'Vaue Added-2012 dollars'!$A$1:$BI$54,MATCH('Energy use Prediction'!L$2,'Vaue Added-2012 dollars'!$A$1:$BI$1,0),FALSE)*$E$41</f>
        <v>42.547555597180391</v>
      </c>
      <c r="M41">
        <f>VLOOKUP($C$41,'Vaue Added-2012 dollars'!$A$1:$BI$54,MATCH('Energy use Prediction'!M$2,'Vaue Added-2012 dollars'!$A$1:$BI$1,0),FALSE)*$E$41</f>
        <v>41.400124688830566</v>
      </c>
      <c r="N41">
        <f>VLOOKUP($C$41,'Vaue Added-2012 dollars'!$A$1:$BI$54,MATCH('Energy use Prediction'!N$2,'Vaue Added-2012 dollars'!$A$1:$BI$1,0),FALSE)*$E$41</f>
        <v>40.303011580409368</v>
      </c>
      <c r="O41">
        <f>VLOOKUP($C$41,'Vaue Added-2012 dollars'!$A$1:$BI$54,MATCH('Energy use Prediction'!O$2,'Vaue Added-2012 dollars'!$A$1:$BI$1,0),FALSE)*$E$41</f>
        <v>39.254077439980591</v>
      </c>
      <c r="P41">
        <f>VLOOKUP($C$41,'Vaue Added-2012 dollars'!$A$1:$BI$54,MATCH('Energy use Prediction'!P$2,'Vaue Added-2012 dollars'!$A$1:$BI$1,0),FALSE)*$E$41</f>
        <v>38.251136584536113</v>
      </c>
      <c r="Q41">
        <f>VLOOKUP($C$41,'Vaue Added-2012 dollars'!$A$1:$BI$54,MATCH('Energy use Prediction'!Q$2,'Vaue Added-2012 dollars'!$A$1:$BI$1,0),FALSE)*$E$41</f>
        <v>37.291998870635929</v>
      </c>
      <c r="R41">
        <f>VLOOKUP($C$41,'Vaue Added-2012 dollars'!$A$1:$BI$54,MATCH('Energy use Prediction'!R$2,'Vaue Added-2012 dollars'!$A$1:$BI$1,0),FALSE)*$E$41</f>
        <v>36.374501318322253</v>
      </c>
      <c r="S41">
        <f>VLOOKUP($C$41,'Vaue Added-2012 dollars'!$A$1:$BI$54,MATCH('Energy use Prediction'!S$2,'Vaue Added-2012 dollars'!$A$1:$BI$1,0),FALSE)*$E$41</f>
        <v>35.496531209208555</v>
      </c>
      <c r="T41">
        <f>VLOOKUP($C$41,'Vaue Added-2012 dollars'!$A$1:$BI$54,MATCH('Energy use Prediction'!T$2,'Vaue Added-2012 dollars'!$A$1:$BI$1,0),FALSE)*$E$41</f>
        <v>34.656042477400831</v>
      </c>
      <c r="U41">
        <f>VLOOKUP($C$41,'Vaue Added-2012 dollars'!$A$1:$BI$54,MATCH('Energy use Prediction'!U$2,'Vaue Added-2012 dollars'!$A$1:$BI$1,0),FALSE)*$E$41</f>
        <v>33.851066860948066</v>
      </c>
      <c r="V41">
        <f>VLOOKUP($C$41,'Vaue Added-2012 dollars'!$A$1:$BI$54,MATCH('Energy use Prediction'!V$2,'Vaue Added-2012 dollars'!$A$1:$BI$1,0),FALSE)*$E$41</f>
        <v>33.079720992291634</v>
      </c>
      <c r="W41">
        <f>VLOOKUP($C$41,'Vaue Added-2012 dollars'!$A$1:$BI$54,MATCH('Energy use Prediction'!W$2,'Vaue Added-2012 dollars'!$A$1:$BI$1,0),FALSE)*$E$41</f>
        <v>32.340210369505492</v>
      </c>
      <c r="X41">
        <f>VLOOKUP($C$41,'Vaue Added-2012 dollars'!$A$1:$BI$54,MATCH('Energy use Prediction'!X$2,'Vaue Added-2012 dollars'!$A$1:$BI$1,0),FALSE)*$E$41</f>
        <v>31.630830957547914</v>
      </c>
      <c r="Y41">
        <f>VLOOKUP($C$41,'Vaue Added-2012 dollars'!$A$1:$BI$54,MATCH('Energy use Prediction'!Y$2,'Vaue Added-2012 dollars'!$A$1:$BI$1,0),FALSE)*$E$41</f>
        <v>30.949969012848015</v>
      </c>
      <c r="Z41">
        <f>VLOOKUP($C$41,'Vaue Added-2012 dollars'!$A$1:$BI$54,MATCH('Energy use Prediction'!Z$2,'Vaue Added-2012 dollars'!$A$1:$BI$1,0),FALSE)*$E$41</f>
        <v>30.296099598861545</v>
      </c>
      <c r="AA41">
        <f>VLOOKUP($C$41,'Vaue Added-2012 dollars'!$A$1:$BI$54,MATCH('Energy use Prediction'!AA$2,'Vaue Added-2012 dollars'!$A$1:$BI$1,0),FALSE)*$E$41</f>
        <v>29.66778415930262</v>
      </c>
      <c r="AB41">
        <f>VLOOKUP($C$41,'Vaue Added-2012 dollars'!$A$1:$BI$54,MATCH('Energy use Prediction'!AB$2,'Vaue Added-2012 dollars'!$A$1:$BI$1,0),FALSE)*$E$41</f>
        <v>29.063667434974573</v>
      </c>
      <c r="AC41">
        <f>VLOOKUP($C$41,'Vaue Added-2012 dollars'!$A$1:$BI$54,MATCH('Energy use Prediction'!AC$2,'Vaue Added-2012 dollars'!$A$1:$BI$1,0),FALSE)*$E$41</f>
        <v>28.482473945692995</v>
      </c>
      <c r="AD41">
        <f>VLOOKUP($C$41,'Vaue Added-2012 dollars'!$A$1:$BI$54,MATCH('Energy use Prediction'!AD$2,'Vaue Added-2012 dollars'!$A$1:$BI$1,0),FALSE)*$E$41</f>
        <v>27.92300420756877</v>
      </c>
      <c r="AE41">
        <f>VLOOKUP($C$41,'Vaue Added-2012 dollars'!$A$1:$BI$54,MATCH('Energy use Prediction'!AE$2,'Vaue Added-2012 dollars'!$A$1:$BI$1,0),FALSE)*$E$41</f>
        <v>27.384130815320205</v>
      </c>
      <c r="AF41">
        <f>VLOOKUP($C$41,'Vaue Added-2012 dollars'!$A$1:$BI$54,MATCH('Energy use Prediction'!AF$2,'Vaue Added-2012 dollars'!$A$1:$BI$1,0),FALSE)*$E$41</f>
        <v>26.86479448723172</v>
      </c>
      <c r="AG41">
        <f>VLOOKUP($C$41,'Vaue Added-2012 dollars'!$A$1:$BI$54,MATCH('Energy use Prediction'!AG$2,'Vaue Added-2012 dollars'!$A$1:$BI$1,0),FALSE)*$E$41</f>
        <v>26.364000145157735</v>
      </c>
      <c r="AH41">
        <f>VLOOKUP($C$41,'Vaue Added-2012 dollars'!$A$1:$BI$54,MATCH('Energy use Prediction'!AH$2,'Vaue Added-2012 dollars'!$A$1:$BI$1,0),FALSE)*$E$41</f>
        <v>25.880813082213738</v>
      </c>
      <c r="AI41">
        <f>VLOOKUP($C$41,'Vaue Added-2012 dollars'!$A$1:$BI$54,MATCH('Energy use Prediction'!AI$2,'Vaue Added-2012 dollars'!$A$1:$BI$1,0),FALSE)*$E$41</f>
        <v>25.414355255400327</v>
      </c>
      <c r="AJ41">
        <f>VLOOKUP($C$41,'Vaue Added-2012 dollars'!$A$1:$BI$54,MATCH('Energy use Prediction'!AJ$2,'Vaue Added-2012 dollars'!$A$1:$BI$1,0),FALSE)*$E$41</f>
        <v>24.963801728466532</v>
      </c>
      <c r="AK41">
        <f>VLOOKUP($C$41,'Vaue Added-2012 dollars'!$A$1:$BI$54,MATCH('Energy use Prediction'!AK$2,'Vaue Added-2012 dollars'!$A$1:$BI$1,0),FALSE)*$E$41</f>
        <v>24.528377281128176</v>
      </c>
      <c r="AL41">
        <f>VLOOKUP($C$41,'Vaue Added-2012 dollars'!$A$1:$BI$54,MATCH('Energy use Prediction'!AL$2,'Vaue Added-2012 dollars'!$A$1:$BI$1,0),FALSE)*$E$41</f>
        <v>24.107353193743602</v>
      </c>
      <c r="AM41">
        <f>VLOOKUP($C$41,'Vaue Added-2012 dollars'!$A$1:$BI$54,MATCH('Energy use Prediction'!AM$2,'Vaue Added-2012 dollars'!$A$1:$BI$1,0),FALSE)*$E$41</f>
        <v>23.700044211243444</v>
      </c>
      <c r="AN41">
        <f>VLOOKUP($C$41,'Vaue Added-2012 dollars'!$A$1:$BI$54,MATCH('Energy use Prediction'!AN$2,'Vaue Added-2012 dollars'!$A$1:$BI$1,0),FALSE)*$E$41</f>
        <v>23.305805686160731</v>
      </c>
      <c r="AO41">
        <f>VLOOKUP($C$41,'Vaue Added-2012 dollars'!$A$1:$BI$54,MATCH('Energy use Prediction'!AO$2,'Vaue Added-2012 dollars'!$A$1:$BI$1,0),FALSE)*$E$41</f>
        <v>22.924030897708526</v>
      </c>
      <c r="AP41">
        <f>VLOOKUP($C$41,'Vaue Added-2012 dollars'!$A$1:$BI$54,MATCH('Energy use Prediction'!AP$2,'Vaue Added-2012 dollars'!$A$1:$BI$1,0),FALSE)*$E$41</f>
        <v>22.554148541781085</v>
      </c>
      <c r="AQ41">
        <f>VLOOKUP($C$41,'Vaue Added-2012 dollars'!$A$1:$BI$54,MATCH('Energy use Prediction'!AQ$2,'Vaue Added-2012 dollars'!$A$1:$BI$1,0),FALSE)*$E$41</f>
        <v>22.19562038532014</v>
      </c>
      <c r="AR41">
        <f>VLOOKUP($C$41,'Vaue Added-2012 dollars'!$A$1:$BI$54,MATCH('Energy use Prediction'!AR$2,'Vaue Added-2012 dollars'!$A$1:$BI$1,0),FALSE)*$E$41</f>
        <v>21.847939077549803</v>
      </c>
      <c r="AS41">
        <f>VLOOKUP($C$41,'Vaue Added-2012 dollars'!$A$1:$BI$54,MATCH('Energy use Prediction'!AS$2,'Vaue Added-2012 dollars'!$A$1:$BI$1,0),FALSE)*$E$41</f>
        <v>21.510626110020333</v>
      </c>
      <c r="AT41">
        <f>VLOOKUP($C$41,'Vaue Added-2012 dollars'!$A$1:$BI$54,MATCH('Energy use Prediction'!AT$2,'Vaue Added-2012 dollars'!$A$1:$BI$1,0),FALSE)*$E$41</f>
        <v>21.183229917124716</v>
      </c>
      <c r="AU41">
        <f>VLOOKUP($C$41,'Vaue Added-2012 dollars'!$A$1:$BI$54,MATCH('Energy use Prediction'!AU$2,'Vaue Added-2012 dollars'!$A$1:$BI$1,0),FALSE)*$E$41</f>
        <v>20.865324108692789</v>
      </c>
    </row>
    <row r="42" spans="1:48">
      <c r="A42" s="32" t="str">
        <f>VLOOKUP($B42,'Sector matching'!$B$1:$C$43,2,0)</f>
        <v>energy pipelines and gas processing 352T353</v>
      </c>
      <c r="B42" s="437" t="s">
        <v>185</v>
      </c>
      <c r="C42" s="439" t="s">
        <v>668</v>
      </c>
      <c r="E42" s="430">
        <v>1</v>
      </c>
      <c r="F42">
        <f>VLOOKUP($C$42,'Vaue Added-2012 dollars'!$A$1:$BI$54,MATCH('Energy use Prediction'!F$2,'Vaue Added-2012 dollars'!$A$1:$BI$1,0),FALSE)*$E$42</f>
        <v>17.567330388075849</v>
      </c>
      <c r="G42">
        <f>VLOOKUP($C$42,'Vaue Added-2012 dollars'!$A$1:$BI$54,MATCH('Energy use Prediction'!G$2,'Vaue Added-2012 dollars'!$A$1:$BI$1,0),FALSE)*$E$42</f>
        <v>16.978057864694325</v>
      </c>
      <c r="H42">
        <f>VLOOKUP($C$42,'Vaue Added-2012 dollars'!$A$1:$BI$54,MATCH('Energy use Prediction'!H$2,'Vaue Added-2012 dollars'!$A$1:$BI$1,0),FALSE)*$E$42</f>
        <v>19.566927862897757</v>
      </c>
      <c r="I42">
        <f>VLOOKUP($C$42,'Vaue Added-2012 dollars'!$A$1:$BI$54,MATCH('Energy use Prediction'!I$2,'Vaue Added-2012 dollars'!$A$1:$BI$1,0),FALSE)*$E$42</f>
        <v>20.473611716811998</v>
      </c>
      <c r="J42">
        <f>VLOOKUP($C$42,'Vaue Added-2012 dollars'!$A$1:$BI$54,MATCH('Energy use Prediction'!J$2,'Vaue Added-2012 dollars'!$A$1:$BI$1,0),FALSE)*$E$42</f>
        <v>21.309674047982419</v>
      </c>
      <c r="K42">
        <f>VLOOKUP($C$42,'Vaue Added-2012 dollars'!$A$1:$BI$54,MATCH('Energy use Prediction'!K$2,'Vaue Added-2012 dollars'!$A$1:$BI$1,0),FALSE)*$E$42</f>
        <v>22.091541030350211</v>
      </c>
      <c r="L42">
        <f>VLOOKUP($C$42,'Vaue Added-2012 dollars'!$A$1:$BI$54,MATCH('Energy use Prediction'!L$2,'Vaue Added-2012 dollars'!$A$1:$BI$1,0),FALSE)*$E$42</f>
        <v>22.823623569539933</v>
      </c>
      <c r="M42">
        <f>VLOOKUP($C$42,'Vaue Added-2012 dollars'!$A$1:$BI$54,MATCH('Energy use Prediction'!M$2,'Vaue Added-2012 dollars'!$A$1:$BI$1,0),FALSE)*$E$42</f>
        <v>23.509979574622665</v>
      </c>
      <c r="N42">
        <f>VLOOKUP($C$42,'Vaue Added-2012 dollars'!$A$1:$BI$54,MATCH('Energy use Prediction'!N$2,'Vaue Added-2012 dollars'!$A$1:$BI$1,0),FALSE)*$E$42</f>
        <v>24.154327744937582</v>
      </c>
      <c r="O42">
        <f>VLOOKUP($C$42,'Vaue Added-2012 dollars'!$A$1:$BI$54,MATCH('Energy use Prediction'!O$2,'Vaue Added-2012 dollars'!$A$1:$BI$1,0),FALSE)*$E$42</f>
        <v>24.760065861383612</v>
      </c>
      <c r="P42">
        <f>VLOOKUP($C$42,'Vaue Added-2012 dollars'!$A$1:$BI$54,MATCH('Energy use Prediction'!P$2,'Vaue Added-2012 dollars'!$A$1:$BI$1,0),FALSE)*$E$42</f>
        <v>25.330291648831551</v>
      </c>
      <c r="Q42">
        <f>VLOOKUP($C$42,'Vaue Added-2012 dollars'!$A$1:$BI$54,MATCH('Energy use Prediction'!Q$2,'Vaue Added-2012 dollars'!$A$1:$BI$1,0),FALSE)*$E$42</f>
        <v>25.867824814261319</v>
      </c>
      <c r="R42">
        <f>VLOOKUP($C$42,'Vaue Added-2012 dollars'!$A$1:$BI$54,MATCH('Energy use Prediction'!R$2,'Vaue Added-2012 dollars'!$A$1:$BI$1,0),FALSE)*$E$42</f>
        <v>26.375229276015471</v>
      </c>
      <c r="S42">
        <f>VLOOKUP($C$42,'Vaue Added-2012 dollars'!$A$1:$BI$54,MATCH('Energy use Prediction'!S$2,'Vaue Added-2012 dollars'!$A$1:$BI$1,0),FALSE)*$E$42</f>
        <v>26.854834909529803</v>
      </c>
      <c r="T42">
        <f>VLOOKUP($C$42,'Vaue Added-2012 dollars'!$A$1:$BI$54,MATCH('Energy use Prediction'!T$2,'Vaue Added-2012 dollars'!$A$1:$BI$1,0),FALSE)*$E$42</f>
        <v>27.308758365908901</v>
      </c>
      <c r="U42">
        <f>VLOOKUP($C$42,'Vaue Added-2012 dollars'!$A$1:$BI$54,MATCH('Energy use Prediction'!U$2,'Vaue Added-2012 dollars'!$A$1:$BI$1,0),FALSE)*$E$42</f>
        <v>27.738922689639917</v>
      </c>
      <c r="V42">
        <f>VLOOKUP($C$42,'Vaue Added-2012 dollars'!$A$1:$BI$54,MATCH('Energy use Prediction'!V$2,'Vaue Added-2012 dollars'!$A$1:$BI$1,0),FALSE)*$E$42</f>
        <v>28.147075584868961</v>
      </c>
      <c r="W42">
        <f>VLOOKUP($C$42,'Vaue Added-2012 dollars'!$A$1:$BI$54,MATCH('Energy use Prediction'!W$2,'Vaue Added-2012 dollars'!$A$1:$BI$1,0),FALSE)*$E$42</f>
        <v>28.534806267296297</v>
      </c>
      <c r="X42">
        <f>VLOOKUP($C$42,'Vaue Added-2012 dollars'!$A$1:$BI$54,MATCH('Energy use Prediction'!X$2,'Vaue Added-2012 dollars'!$A$1:$BI$1,0),FALSE)*$E$42</f>
        <v>28.903560899703788</v>
      </c>
      <c r="Y42">
        <f>VLOOKUP($C$42,'Vaue Added-2012 dollars'!$A$1:$BI$54,MATCH('Energy use Prediction'!Y$2,'Vaue Added-2012 dollars'!$A$1:$BI$1,0),FALSE)*$E$42</f>
        <v>29.254656650256745</v>
      </c>
      <c r="Z42">
        <f>VLOOKUP($C$42,'Vaue Added-2012 dollars'!$A$1:$BI$54,MATCH('Energy use Prediction'!Z$2,'Vaue Added-2012 dollars'!$A$1:$BI$1,0),FALSE)*$E$42</f>
        <v>29.589294439215113</v>
      </c>
      <c r="AA42">
        <f>VLOOKUP($C$42,'Vaue Added-2012 dollars'!$A$1:$BI$54,MATCH('Energy use Prediction'!AA$2,'Vaue Added-2012 dollars'!$A$1:$BI$1,0),FALSE)*$E$42</f>
        <v>29.908570455593836</v>
      </c>
      <c r="AB42">
        <f>VLOOKUP($C$42,'Vaue Added-2012 dollars'!$A$1:$BI$54,MATCH('Energy use Prediction'!AB$2,'Vaue Added-2012 dollars'!$A$1:$BI$1,0),FALSE)*$E$42</f>
        <v>30.213486533583811</v>
      </c>
      <c r="AC42">
        <f>VLOOKUP($C$42,'Vaue Added-2012 dollars'!$A$1:$BI$54,MATCH('Energy use Prediction'!AC$2,'Vaue Added-2012 dollars'!$A$1:$BI$1,0),FALSE)*$E$42</f>
        <v>30.504959481459963</v>
      </c>
      <c r="AD42">
        <f>VLOOKUP($C$42,'Vaue Added-2012 dollars'!$A$1:$BI$54,MATCH('Energy use Prediction'!AD$2,'Vaue Added-2012 dollars'!$A$1:$BI$1,0),FALSE)*$E$42</f>
        <v>30.783829454961239</v>
      </c>
      <c r="AE42">
        <f>VLOOKUP($C$42,'Vaue Added-2012 dollars'!$A$1:$BI$54,MATCH('Energy use Prediction'!AE$2,'Vaue Added-2012 dollars'!$A$1:$BI$1,0),FALSE)*$E$42</f>
        <v>31.050867463917552</v>
      </c>
      <c r="AF42">
        <f>VLOOKUP($C$42,'Vaue Added-2012 dollars'!$A$1:$BI$54,MATCH('Energy use Prediction'!AF$2,'Vaue Added-2012 dollars'!$A$1:$BI$1,0),FALSE)*$E$42</f>
        <v>31.306782096176523</v>
      </c>
      <c r="AG42">
        <f>VLOOKUP($C$42,'Vaue Added-2012 dollars'!$A$1:$BI$54,MATCH('Energy use Prediction'!AG$2,'Vaue Added-2012 dollars'!$A$1:$BI$1,0),FALSE)*$E$42</f>
        <v>31.552225537247882</v>
      </c>
      <c r="AH42">
        <f>VLOOKUP($C$42,'Vaue Added-2012 dollars'!$A$1:$BI$54,MATCH('Energy use Prediction'!AH$2,'Vaue Added-2012 dollars'!$A$1:$BI$1,0),FALSE)*$E$42</f>
        <v>31.787798958041279</v>
      </c>
      <c r="AI42">
        <f>VLOOKUP($C$42,'Vaue Added-2012 dollars'!$A$1:$BI$54,MATCH('Energy use Prediction'!AI$2,'Vaue Added-2012 dollars'!$A$1:$BI$1,0),FALSE)*$E$42</f>
        <v>32.014057336914028</v>
      </c>
      <c r="AJ42">
        <f>VLOOKUP($C$42,'Vaue Added-2012 dollars'!$A$1:$BI$54,MATCH('Energy use Prediction'!AJ$2,'Vaue Added-2012 dollars'!$A$1:$BI$1,0),FALSE)*$E$42</f>
        <v>32.231513776207343</v>
      </c>
      <c r="AK42">
        <f>VLOOKUP($C$42,'Vaue Added-2012 dollars'!$A$1:$BI$54,MATCH('Energy use Prediction'!AK$2,'Vaue Added-2012 dollars'!$A$1:$BI$1,0),FALSE)*$E$42</f>
        <v>32.440643367651077</v>
      </c>
      <c r="AL42">
        <f>VLOOKUP($C$42,'Vaue Added-2012 dollars'!$A$1:$BI$54,MATCH('Energy use Prediction'!AL$2,'Vaue Added-2012 dollars'!$A$1:$BI$1,0),FALSE)*$E$42</f>
        <v>32.641886655582667</v>
      </c>
      <c r="AM42">
        <f>VLOOKUP($C$42,'Vaue Added-2012 dollars'!$A$1:$BI$54,MATCH('Energy use Prediction'!AM$2,'Vaue Added-2012 dollars'!$A$1:$BI$1,0),FALSE)*$E$42</f>
        <v>32.835652741864905</v>
      </c>
      <c r="AN42">
        <f>VLOOKUP($C$42,'Vaue Added-2012 dollars'!$A$1:$BI$54,MATCH('Energy use Prediction'!AN$2,'Vaue Added-2012 dollars'!$A$1:$BI$1,0),FALSE)*$E$42</f>
        <v>33.0223220717373</v>
      </c>
      <c r="AO42">
        <f>VLOOKUP($C$42,'Vaue Added-2012 dollars'!$A$1:$BI$54,MATCH('Energy use Prediction'!AO$2,'Vaue Added-2012 dollars'!$A$1:$BI$1,0),FALSE)*$E$42</f>
        <v>33.202248935607706</v>
      </c>
      <c r="AP42">
        <f>VLOOKUP($C$42,'Vaue Added-2012 dollars'!$A$1:$BI$54,MATCH('Energy use Prediction'!AP$2,'Vaue Added-2012 dollars'!$A$1:$BI$1,0),FALSE)*$E$42</f>
        <v>33.37576371795052</v>
      </c>
      <c r="AQ42">
        <f>VLOOKUP($C$42,'Vaue Added-2012 dollars'!$A$1:$BI$54,MATCH('Energy use Prediction'!AQ$2,'Vaue Added-2012 dollars'!$A$1:$BI$1,0),FALSE)*$E$42</f>
        <v>33.543174921028069</v>
      </c>
      <c r="AR42">
        <f>VLOOKUP($C$42,'Vaue Added-2012 dollars'!$A$1:$BI$54,MATCH('Energy use Prediction'!AR$2,'Vaue Added-2012 dollars'!$A$1:$BI$1,0),FALSE)*$E$42</f>
        <v>33.704770988045951</v>
      </c>
      <c r="AS42">
        <f>VLOOKUP($C$42,'Vaue Added-2012 dollars'!$A$1:$BI$54,MATCH('Energy use Prediction'!AS$2,'Vaue Added-2012 dollars'!$A$1:$BI$1,0),FALSE)*$E$42</f>
        <v>33.860821947587624</v>
      </c>
      <c r="AT42">
        <f>VLOOKUP($C$42,'Vaue Added-2012 dollars'!$A$1:$BI$54,MATCH('Energy use Prediction'!AT$2,'Vaue Added-2012 dollars'!$A$1:$BI$1,0),FALSE)*$E$42</f>
        <v>34.011580898702228</v>
      </c>
      <c r="AU42">
        <f>VLOOKUP($C$42,'Vaue Added-2012 dollars'!$A$1:$BI$54,MATCH('Energy use Prediction'!AU$2,'Vaue Added-2012 dollars'!$A$1:$BI$1,0),FALSE)*$E$42</f>
        <v>34.157285353818864</v>
      </c>
    </row>
    <row r="43" spans="1:48" s="448" customFormat="1">
      <c r="A43" s="32" t="str">
        <f>VLOOKUP($B43,'Sector matching'!$B$1:$C$43,2,0)</f>
        <v>water and waste 36T39</v>
      </c>
      <c r="B43" s="446" t="s">
        <v>187</v>
      </c>
      <c r="C43" s="447" t="s">
        <v>669</v>
      </c>
      <c r="E43" s="449">
        <v>1</v>
      </c>
      <c r="F43" s="448">
        <f>VLOOKUP($C$43,'Vaue Added-2012 dollars'!$A$1:$BI$54,MATCH('Energy use Prediction'!F$2,'Vaue Added-2012 dollars'!$A$1:$BI$1,0),FALSE)*$E$43</f>
        <v>7.0343456468702419</v>
      </c>
      <c r="G43" s="448">
        <f>VLOOKUP($C$43,'Vaue Added-2012 dollars'!$A$1:$BI$54,MATCH('Energy use Prediction'!G$2,'Vaue Added-2012 dollars'!$A$1:$BI$1,0),FALSE)*$E$43</f>
        <v>7.0870561913955417</v>
      </c>
      <c r="H43" s="448">
        <f>VLOOKUP($C$43,'Vaue Added-2012 dollars'!$A$1:$BI$54,MATCH('Energy use Prediction'!H$2,'Vaue Added-2012 dollars'!$A$1:$BI$1,0),FALSE)*$E$43</f>
        <v>7.4542258799817684</v>
      </c>
      <c r="I43" s="448">
        <f>VLOOKUP($C$43,'Vaue Added-2012 dollars'!$A$1:$BI$54,MATCH('Energy use Prediction'!I$2,'Vaue Added-2012 dollars'!$A$1:$BI$1,0),FALSE)*$E$43</f>
        <v>7.3844869989849258</v>
      </c>
      <c r="J43" s="448">
        <f>VLOOKUP($C$43,'Vaue Added-2012 dollars'!$A$1:$BI$54,MATCH('Energy use Prediction'!J$2,'Vaue Added-2012 dollars'!$A$1:$BI$1,0),FALSE)*$E$43</f>
        <v>7.3113272298281133</v>
      </c>
      <c r="K43" s="448">
        <f>VLOOKUP($C$43,'Vaue Added-2012 dollars'!$A$1:$BI$54,MATCH('Energy use Prediction'!K$2,'Vaue Added-2012 dollars'!$A$1:$BI$1,0),FALSE)*$E$43</f>
        <v>7.2395035021546654</v>
      </c>
      <c r="L43" s="448">
        <f>VLOOKUP($C$43,'Vaue Added-2012 dollars'!$A$1:$BI$54,MATCH('Energy use Prediction'!L$2,'Vaue Added-2012 dollars'!$A$1:$BI$1,0),FALSE)*$E$43</f>
        <v>7.1692524700256035</v>
      </c>
      <c r="M43" s="448">
        <f>VLOOKUP($C$43,'Vaue Added-2012 dollars'!$A$1:$BI$54,MATCH('Energy use Prediction'!M$2,'Vaue Added-2012 dollars'!$A$1:$BI$1,0),FALSE)*$E$43</f>
        <v>7.1007454377981558</v>
      </c>
      <c r="N43" s="448">
        <f>VLOOKUP($C$43,'Vaue Added-2012 dollars'!$A$1:$BI$54,MATCH('Energy use Prediction'!N$2,'Vaue Added-2012 dollars'!$A$1:$BI$1,0),FALSE)*$E$43</f>
        <v>7.0341006393410126</v>
      </c>
      <c r="O43" s="448">
        <f>VLOOKUP($C$43,'Vaue Added-2012 dollars'!$A$1:$BI$54,MATCH('Energy use Prediction'!O$2,'Vaue Added-2012 dollars'!$A$1:$BI$1,0),FALSE)*$E$43</f>
        <v>6.9693935076004996</v>
      </c>
      <c r="P43" s="448">
        <f>VLOOKUP($C$43,'Vaue Added-2012 dollars'!$A$1:$BI$54,MATCH('Energy use Prediction'!P$2,'Vaue Added-2012 dollars'!$A$1:$BI$1,0),FALSE)*$E$43</f>
        <v>6.9066652189594144</v>
      </c>
      <c r="Q43" s="448">
        <f>VLOOKUP($C$43,'Vaue Added-2012 dollars'!$A$1:$BI$54,MATCH('Energy use Prediction'!Q$2,'Vaue Added-2012 dollars'!$A$1:$BI$1,0),FALSE)*$E$43</f>
        <v>6.8459297688012626</v>
      </c>
      <c r="R43" s="448">
        <f>VLOOKUP($C$43,'Vaue Added-2012 dollars'!$A$1:$BI$54,MATCH('Energy use Prediction'!R$2,'Vaue Added-2012 dollars'!$A$1:$BI$1,0),FALSE)*$E$43</f>
        <v>6.7871798050215535</v>
      </c>
      <c r="S43" s="448">
        <f>VLOOKUP($C$43,'Vaue Added-2012 dollars'!$A$1:$BI$54,MATCH('Energy use Prediction'!S$2,'Vaue Added-2012 dollars'!$A$1:$BI$1,0),FALSE)*$E$43</f>
        <v>6.7303914171210453</v>
      </c>
      <c r="T43" s="448">
        <f>VLOOKUP($C$43,'Vaue Added-2012 dollars'!$A$1:$BI$54,MATCH('Energy use Prediction'!T$2,'Vaue Added-2012 dollars'!$A$1:$BI$1,0),FALSE)*$E$43</f>
        <v>6.6755280512380866</v>
      </c>
      <c r="U43" s="448">
        <f>VLOOKUP($C$43,'Vaue Added-2012 dollars'!$A$1:$BI$54,MATCH('Energy use Prediction'!U$2,'Vaue Added-2012 dollars'!$A$1:$BI$1,0),FALSE)*$E$43</f>
        <v>6.6225436966865328</v>
      </c>
      <c r="V43" s="448">
        <f>VLOOKUP($C$43,'Vaue Added-2012 dollars'!$A$1:$BI$54,MATCH('Energy use Prediction'!V$2,'Vaue Added-2012 dollars'!$A$1:$BI$1,0),FALSE)*$E$43</f>
        <v>6.5713854675153005</v>
      </c>
      <c r="W43" s="448">
        <f>VLOOKUP($C$43,'Vaue Added-2012 dollars'!$A$1:$BI$54,MATCH('Energy use Prediction'!W$2,'Vaue Added-2012 dollars'!$A$1:$BI$1,0),FALSE)*$E$43</f>
        <v>6.5219956833021682</v>
      </c>
      <c r="X43" s="448">
        <f>VLOOKUP($C$43,'Vaue Added-2012 dollars'!$A$1:$BI$54,MATCH('Energy use Prediction'!X$2,'Vaue Added-2012 dollars'!$A$1:$BI$1,0),FALSE)*$E$43</f>
        <v>6.4743135366970268</v>
      </c>
      <c r="Y43" s="448">
        <f>VLOOKUP($C$43,'Vaue Added-2012 dollars'!$A$1:$BI$54,MATCH('Energy use Prediction'!Y$2,'Vaue Added-2012 dollars'!$A$1:$BI$1,0),FALSE)*$E$43</f>
        <v>6.4282764209237024</v>
      </c>
      <c r="Z43" s="448">
        <f>VLOOKUP($C$43,'Vaue Added-2012 dollars'!$A$1:$BI$54,MATCH('Energy use Prediction'!Z$2,'Vaue Added-2012 dollars'!$A$1:$BI$1,0),FALSE)*$E$43</f>
        <v>6.3838209782764288</v>
      </c>
      <c r="AA43" s="448">
        <f>VLOOKUP($C$43,'Vaue Added-2012 dollars'!$A$1:$BI$54,MATCH('Energy use Prediction'!AA$2,'Vaue Added-2012 dollars'!$A$1:$BI$1,0),FALSE)*$E$43</f>
        <v>6.3408839203572223</v>
      </c>
      <c r="AB43" s="448">
        <f>VLOOKUP($C$43,'Vaue Added-2012 dollars'!$A$1:$BI$54,MATCH('Energy use Prediction'!AB$2,'Vaue Added-2012 dollars'!$A$1:$BI$1,0),FALSE)*$E$43</f>
        <v>6.2994026621374202</v>
      </c>
      <c r="AC43" s="448">
        <f>VLOOKUP($C$43,'Vaue Added-2012 dollars'!$A$1:$BI$54,MATCH('Energy use Prediction'!AC$2,'Vaue Added-2012 dollars'!$A$1:$BI$1,0),FALSE)*$E$43</f>
        <v>6.2593158046621777</v>
      </c>
      <c r="AD43" s="448">
        <f>VLOOKUP($C$43,'Vaue Added-2012 dollars'!$A$1:$BI$54,MATCH('Energy use Prediction'!AD$2,'Vaue Added-2012 dollars'!$A$1:$BI$1,0),FALSE)*$E$43</f>
        <v>6.2205634951516604</v>
      </c>
      <c r="AE43" s="448">
        <f>VLOOKUP($C$43,'Vaue Added-2012 dollars'!$A$1:$BI$54,MATCH('Energy use Prediction'!AE$2,'Vaue Added-2012 dollars'!$A$1:$BI$1,0),FALSE)*$E$43</f>
        <v>6.183087688189965</v>
      </c>
      <c r="AF43" s="448">
        <f>VLOOKUP($C$43,'Vaue Added-2012 dollars'!$A$1:$BI$54,MATCH('Energy use Prediction'!AF$2,'Vaue Added-2012 dollars'!$A$1:$BI$1,0),FALSE)*$E$43</f>
        <v>6.1468323274886849</v>
      </c>
      <c r="AG43" s="448">
        <f>VLOOKUP($C$43,'Vaue Added-2012 dollars'!$A$1:$BI$54,MATCH('Energy use Prediction'!AG$2,'Vaue Added-2012 dollars'!$A$1:$BI$1,0),FALSE)*$E$43</f>
        <v>6.1117434642205897</v>
      </c>
      <c r="AH43" s="448">
        <f>VLOOKUP($C$43,'Vaue Added-2012 dollars'!$A$1:$BI$54,MATCH('Energy use Prediction'!AH$2,'Vaue Added-2012 dollars'!$A$1:$BI$1,0),FALSE)*$E$43</f>
        <v>6.0777693250248959</v>
      </c>
      <c r="AI43" s="448">
        <f>VLOOKUP($C$43,'Vaue Added-2012 dollars'!$A$1:$BI$54,MATCH('Energy use Prediction'!AI$2,'Vaue Added-2012 dollars'!$A$1:$BI$1,0),FALSE)*$E$43</f>
        <v>6.0448603403941297</v>
      </c>
      <c r="AJ43" s="448">
        <f>VLOOKUP($C$43,'Vaue Added-2012 dollars'!$A$1:$BI$54,MATCH('Energy use Prediction'!AJ$2,'Vaue Added-2012 dollars'!$A$1:$BI$1,0),FALSE)*$E$43</f>
        <v>6.0129691421756863</v>
      </c>
      <c r="AK43" s="448">
        <f>VLOOKUP($C$43,'Vaue Added-2012 dollars'!$A$1:$BI$54,MATCH('Energy use Prediction'!AK$2,'Vaue Added-2012 dollars'!$A$1:$BI$1,0),FALSE)*$E$43</f>
        <v>5.9820505372882549</v>
      </c>
      <c r="AL43" s="448">
        <f>VLOOKUP($C$43,'Vaue Added-2012 dollars'!$A$1:$BI$54,MATCH('Energy use Prediction'!AL$2,'Vaue Added-2012 dollars'!$A$1:$BI$1,0),FALSE)*$E$43</f>
        <v>5.9520614634129707</v>
      </c>
      <c r="AM43" s="448">
        <f>VLOOKUP($C$43,'Vaue Added-2012 dollars'!$A$1:$BI$54,MATCH('Energy use Prediction'!AM$2,'Vaue Added-2012 dollars'!$A$1:$BI$1,0),FALSE)*$E$43</f>
        <v>5.9229609313109615</v>
      </c>
      <c r="AN43" s="448">
        <f>VLOOKUP($C$43,'Vaue Added-2012 dollars'!$A$1:$BI$54,MATCH('Energy use Prediction'!AN$2,'Vaue Added-2012 dollars'!$A$1:$BI$1,0),FALSE)*$E$43</f>
        <v>5.8947099575122301</v>
      </c>
      <c r="AO43" s="448">
        <f>VLOOKUP($C$43,'Vaue Added-2012 dollars'!$A$1:$BI$54,MATCH('Energy use Prediction'!AO$2,'Vaue Added-2012 dollars'!$A$1:$BI$1,0),FALSE)*$E$43</f>
        <v>5.8672714903746455</v>
      </c>
      <c r="AP43" s="448">
        <f>VLOOKUP($C$43,'Vaue Added-2012 dollars'!$A$1:$BI$54,MATCH('Energy use Prediction'!AP$2,'Vaue Added-2012 dollars'!$A$1:$BI$1,0),FALSE)*$E$43</f>
        <v>5.8406103319020568</v>
      </c>
      <c r="AQ43" s="448">
        <f>VLOOKUP($C$43,'Vaue Added-2012 dollars'!$A$1:$BI$54,MATCH('Energy use Prediction'!AQ$2,'Vaue Added-2012 dollars'!$A$1:$BI$1,0),FALSE)*$E$43</f>
        <v>5.8146930572112243</v>
      </c>
      <c r="AR43" s="448">
        <f>VLOOKUP($C$43,'Vaue Added-2012 dollars'!$A$1:$BI$54,MATCH('Energy use Prediction'!AR$2,'Vaue Added-2012 dollars'!$A$1:$BI$1,0),FALSE)*$E$43</f>
        <v>5.7894879331303795</v>
      </c>
      <c r="AS43" s="448">
        <f>VLOOKUP($C$43,'Vaue Added-2012 dollars'!$A$1:$BI$54,MATCH('Energy use Prediction'!AS$2,'Vaue Added-2012 dollars'!$A$1:$BI$1,0),FALSE)*$E$43</f>
        <v>5.7649648370802788</v>
      </c>
      <c r="AT43" s="448">
        <f>VLOOKUP($C$43,'Vaue Added-2012 dollars'!$A$1:$BI$54,MATCH('Energy use Prediction'!AT$2,'Vaue Added-2012 dollars'!$A$1:$BI$1,0),FALSE)*$E$43</f>
        <v>5.7410951771194911</v>
      </c>
      <c r="AU43" s="448">
        <f>VLOOKUP($C$43,'Vaue Added-2012 dollars'!$A$1:$BI$54,MATCH('Energy use Prediction'!AU$2,'Vaue Added-2012 dollars'!$A$1:$BI$1,0),FALSE)*$E$43</f>
        <v>5.7178518138183927</v>
      </c>
    </row>
    <row r="44" spans="1:48">
      <c r="A44" s="32" t="str">
        <f>VLOOKUP($B44,'Sector matching'!$B$1:$C$43,2,0)</f>
        <v>construction 41T43</v>
      </c>
      <c r="B44" s="450" t="s">
        <v>262</v>
      </c>
      <c r="C44" s="451" t="s">
        <v>670</v>
      </c>
      <c r="E44" s="430">
        <v>1</v>
      </c>
      <c r="F44">
        <f>VLOOKUP($C$44,'Vaue Added-2012 dollars'!$A$1:$BI$54,MATCH('Energy use Prediction'!F$2,'Vaue Added-2012 dollars'!$A$1:$BI$1,0),FALSE)*$E$44</f>
        <v>99.139861791923749</v>
      </c>
      <c r="G44">
        <f>VLOOKUP($C$44,'Vaue Added-2012 dollars'!$A$1:$BI$54,MATCH('Energy use Prediction'!G$2,'Vaue Added-2012 dollars'!$A$1:$BI$1,0),FALSE)*$E$44</f>
        <v>99.12233495513604</v>
      </c>
      <c r="H44">
        <f>VLOOKUP($C$44,'Vaue Added-2012 dollars'!$A$1:$BI$54,MATCH('Energy use Prediction'!H$2,'Vaue Added-2012 dollars'!$A$1:$BI$1,0),FALSE)*$E$44</f>
        <v>107.57073708104397</v>
      </c>
      <c r="I44">
        <f>VLOOKUP($C$44,'Vaue Added-2012 dollars'!$A$1:$BI$54,MATCH('Energy use Prediction'!I$2,'Vaue Added-2012 dollars'!$A$1:$BI$1,0),FALSE)*$E$44</f>
        <v>108.3438729545278</v>
      </c>
      <c r="J44">
        <f>VLOOKUP($C$44,'Vaue Added-2012 dollars'!$A$1:$BI$54,MATCH('Energy use Prediction'!J$2,'Vaue Added-2012 dollars'!$A$1:$BI$1,0),FALSE)*$E$44</f>
        <v>109.04381459506628</v>
      </c>
      <c r="K44">
        <f>VLOOKUP($C$44,'Vaue Added-2012 dollars'!$A$1:$BI$54,MATCH('Energy use Prediction'!K$2,'Vaue Added-2012 dollars'!$A$1:$BI$1,0),FALSE)*$E$44</f>
        <v>109.56006070848058</v>
      </c>
      <c r="L44">
        <f>VLOOKUP($C$44,'Vaue Added-2012 dollars'!$A$1:$BI$54,MATCH('Energy use Prediction'!L$2,'Vaue Added-2012 dollars'!$A$1:$BI$1,0),FALSE)*$E$44</f>
        <v>109.91090446869977</v>
      </c>
      <c r="M44">
        <f>VLOOKUP($C$44,'Vaue Added-2012 dollars'!$A$1:$BI$54,MATCH('Energy use Prediction'!M$2,'Vaue Added-2012 dollars'!$A$1:$BI$1,0),FALSE)*$E$44</f>
        <v>110.20676312486086</v>
      </c>
      <c r="N44">
        <f>VLOOKUP($C$44,'Vaue Added-2012 dollars'!$A$1:$BI$54,MATCH('Energy use Prediction'!N$2,'Vaue Added-2012 dollars'!$A$1:$BI$1,0),FALSE)*$E$44</f>
        <v>110.35971376747536</v>
      </c>
      <c r="O44">
        <f>VLOOKUP($C$44,'Vaue Added-2012 dollars'!$A$1:$BI$54,MATCH('Energy use Prediction'!O$2,'Vaue Added-2012 dollars'!$A$1:$BI$1,0),FALSE)*$E$44</f>
        <v>110.46921222842519</v>
      </c>
      <c r="P44">
        <f>VLOOKUP($C$44,'Vaue Added-2012 dollars'!$A$1:$BI$54,MATCH('Energy use Prediction'!P$2,'Vaue Added-2012 dollars'!$A$1:$BI$1,0),FALSE)*$E$44</f>
        <v>110.45607614384505</v>
      </c>
      <c r="Q44">
        <f>VLOOKUP($C$44,'Vaue Added-2012 dollars'!$A$1:$BI$54,MATCH('Energy use Prediction'!Q$2,'Vaue Added-2012 dollars'!$A$1:$BI$1,0),FALSE)*$E$44</f>
        <v>110.3335660019478</v>
      </c>
      <c r="R44">
        <f>VLOOKUP($C$44,'Vaue Added-2012 dollars'!$A$1:$BI$54,MATCH('Energy use Prediction'!R$2,'Vaue Added-2012 dollars'!$A$1:$BI$1,0),FALSE)*$E$44</f>
        <v>110.18316561163607</v>
      </c>
      <c r="S44">
        <f>VLOOKUP($C$44,'Vaue Added-2012 dollars'!$A$1:$BI$54,MATCH('Energy use Prediction'!S$2,'Vaue Added-2012 dollars'!$A$1:$BI$1,0),FALSE)*$E$44</f>
        <v>109.94012558384881</v>
      </c>
      <c r="T44">
        <f>VLOOKUP($C$44,'Vaue Added-2012 dollars'!$A$1:$BI$54,MATCH('Energy use Prediction'!T$2,'Vaue Added-2012 dollars'!$A$1:$BI$1,0),FALSE)*$E$44</f>
        <v>109.61512033604913</v>
      </c>
      <c r="U44">
        <f>VLOOKUP($C$44,'Vaue Added-2012 dollars'!$A$1:$BI$54,MATCH('Energy use Prediction'!U$2,'Vaue Added-2012 dollars'!$A$1:$BI$1,0),FALSE)*$E$44</f>
        <v>109.2754914391212</v>
      </c>
      <c r="V44">
        <f>VLOOKUP($C$44,'Vaue Added-2012 dollars'!$A$1:$BI$54,MATCH('Energy use Prediction'!V$2,'Vaue Added-2012 dollars'!$A$1:$BI$1,0),FALSE)*$E$44</f>
        <v>108.86733228076515</v>
      </c>
      <c r="W44">
        <f>VLOOKUP($C$44,'Vaue Added-2012 dollars'!$A$1:$BI$54,MATCH('Energy use Prediction'!W$2,'Vaue Added-2012 dollars'!$A$1:$BI$1,0),FALSE)*$E$44</f>
        <v>108.45172318118028</v>
      </c>
      <c r="X44">
        <f>VLOOKUP($C$44,'Vaue Added-2012 dollars'!$A$1:$BI$54,MATCH('Energy use Prediction'!X$2,'Vaue Added-2012 dollars'!$A$1:$BI$1,0),FALSE)*$E$44</f>
        <v>107.97906364032454</v>
      </c>
      <c r="Y44">
        <f>VLOOKUP($C$44,'Vaue Added-2012 dollars'!$A$1:$BI$54,MATCH('Energy use Prediction'!Y$2,'Vaue Added-2012 dollars'!$A$1:$BI$1,0),FALSE)*$E$44</f>
        <v>107.4565222262848</v>
      </c>
      <c r="Z44">
        <f>VLOOKUP($C$44,'Vaue Added-2012 dollars'!$A$1:$BI$54,MATCH('Energy use Prediction'!Z$2,'Vaue Added-2012 dollars'!$A$1:$BI$1,0),FALSE)*$E$44</f>
        <v>106.93491041378651</v>
      </c>
      <c r="AA44">
        <f>VLOOKUP($C$44,'Vaue Added-2012 dollars'!$A$1:$BI$54,MATCH('Energy use Prediction'!AA$2,'Vaue Added-2012 dollars'!$A$1:$BI$1,0),FALSE)*$E$44</f>
        <v>106.37175337681501</v>
      </c>
      <c r="AB44">
        <f>VLOOKUP($C$44,'Vaue Added-2012 dollars'!$A$1:$BI$54,MATCH('Energy use Prediction'!AB$2,'Vaue Added-2012 dollars'!$A$1:$BI$1,0),FALSE)*$E$44</f>
        <v>105.77224051961835</v>
      </c>
      <c r="AC44">
        <f>VLOOKUP($C$44,'Vaue Added-2012 dollars'!$A$1:$BI$54,MATCH('Energy use Prediction'!AC$2,'Vaue Added-2012 dollars'!$A$1:$BI$1,0),FALSE)*$E$44</f>
        <v>105.17868772024721</v>
      </c>
      <c r="AD44">
        <f>VLOOKUP($C$44,'Vaue Added-2012 dollars'!$A$1:$BI$54,MATCH('Energy use Prediction'!AD$2,'Vaue Added-2012 dollars'!$A$1:$BI$1,0),FALSE)*$E$44</f>
        <v>104.55405218372881</v>
      </c>
      <c r="AE44">
        <f>VLOOKUP($C$44,'Vaue Added-2012 dollars'!$A$1:$BI$54,MATCH('Energy use Prediction'!AE$2,'Vaue Added-2012 dollars'!$A$1:$BI$1,0),FALSE)*$E$44</f>
        <v>103.93662833393668</v>
      </c>
      <c r="AF44">
        <f>VLOOKUP($C$44,'Vaue Added-2012 dollars'!$A$1:$BI$54,MATCH('Energy use Prediction'!AF$2,'Vaue Added-2012 dollars'!$A$1:$BI$1,0),FALSE)*$E$44</f>
        <v>103.29149986784664</v>
      </c>
      <c r="AG44">
        <f>VLOOKUP($C$44,'Vaue Added-2012 dollars'!$A$1:$BI$54,MATCH('Energy use Prediction'!AG$2,'Vaue Added-2012 dollars'!$A$1:$BI$1,0),FALSE)*$E$44</f>
        <v>102.62094381312059</v>
      </c>
      <c r="AH44">
        <f>VLOOKUP($C$44,'Vaue Added-2012 dollars'!$A$1:$BI$54,MATCH('Energy use Prediction'!AH$2,'Vaue Added-2012 dollars'!$A$1:$BI$1,0),FALSE)*$E$44</f>
        <v>101.95672282826098</v>
      </c>
      <c r="AI44">
        <f>VLOOKUP($C$44,'Vaue Added-2012 dollars'!$A$1:$BI$54,MATCH('Energy use Prediction'!AI$2,'Vaue Added-2012 dollars'!$A$1:$BI$1,0),FALSE)*$E$44</f>
        <v>101.26755930374735</v>
      </c>
      <c r="AJ44">
        <f>VLOOKUP($C$44,'Vaue Added-2012 dollars'!$A$1:$BI$54,MATCH('Energy use Prediction'!AJ$2,'Vaue Added-2012 dollars'!$A$1:$BI$1,0),FALSE)*$E$44</f>
        <v>100.58203458572345</v>
      </c>
      <c r="AK44">
        <f>VLOOKUP($C$44,'Vaue Added-2012 dollars'!$A$1:$BI$54,MATCH('Energy use Prediction'!AK$2,'Vaue Added-2012 dollars'!$A$1:$BI$1,0),FALSE)*$E$44</f>
        <v>99.870280676270028</v>
      </c>
      <c r="AL44">
        <f>VLOOKUP($C$44,'Vaue Added-2012 dollars'!$A$1:$BI$54,MATCH('Energy use Prediction'!AL$2,'Vaue Added-2012 dollars'!$A$1:$BI$1,0),FALSE)*$E$44</f>
        <v>99.131984032050767</v>
      </c>
      <c r="AM44">
        <f>VLOOKUP($C$44,'Vaue Added-2012 dollars'!$A$1:$BI$54,MATCH('Energy use Prediction'!AM$2,'Vaue Added-2012 dollars'!$A$1:$BI$1,0),FALSE)*$E$44</f>
        <v>98.390581304987649</v>
      </c>
      <c r="AN44">
        <f>VLOOKUP($C$44,'Vaue Added-2012 dollars'!$A$1:$BI$54,MATCH('Energy use Prediction'!AN$2,'Vaue Added-2012 dollars'!$A$1:$BI$1,0),FALSE)*$E$44</f>
        <v>97.618718016925513</v>
      </c>
      <c r="AO44">
        <f>VLOOKUP($C$44,'Vaue Added-2012 dollars'!$A$1:$BI$54,MATCH('Energy use Prediction'!AO$2,'Vaue Added-2012 dollars'!$A$1:$BI$1,0),FALSE)*$E$44</f>
        <v>96.83723382160413</v>
      </c>
      <c r="AP44">
        <f>VLOOKUP($C$44,'Vaue Added-2012 dollars'!$A$1:$BI$54,MATCH('Energy use Prediction'!AP$2,'Vaue Added-2012 dollars'!$A$1:$BI$1,0),FALSE)*$E$44</f>
        <v>96.019728959631522</v>
      </c>
      <c r="AQ44">
        <f>VLOOKUP($C$44,'Vaue Added-2012 dollars'!$A$1:$BI$54,MATCH('Energy use Prediction'!AQ$2,'Vaue Added-2012 dollars'!$A$1:$BI$1,0),FALSE)*$E$44</f>
        <v>95.163586924585175</v>
      </c>
      <c r="AR44">
        <f>VLOOKUP($C$44,'Vaue Added-2012 dollars'!$A$1:$BI$54,MATCH('Energy use Prediction'!AR$2,'Vaue Added-2012 dollars'!$A$1:$BI$1,0),FALSE)*$E$44</f>
        <v>94.28542581363223</v>
      </c>
      <c r="AS44">
        <f>VLOOKUP($C$44,'Vaue Added-2012 dollars'!$A$1:$BI$54,MATCH('Energy use Prediction'!AS$2,'Vaue Added-2012 dollars'!$A$1:$BI$1,0),FALSE)*$E$44</f>
        <v>93.36056646801535</v>
      </c>
      <c r="AT44">
        <f>VLOOKUP($C$44,'Vaue Added-2012 dollars'!$A$1:$BI$54,MATCH('Energy use Prediction'!AT$2,'Vaue Added-2012 dollars'!$A$1:$BI$1,0),FALSE)*$E$44</f>
        <v>92.403344030434454</v>
      </c>
      <c r="AU44">
        <f>VLOOKUP($C$44,'Vaue Added-2012 dollars'!$A$1:$BI$54,MATCH('Energy use Prediction'!AU$2,'Vaue Added-2012 dollars'!$A$1:$BI$1,0),FALSE)*$E$44</f>
        <v>91.389628325026464</v>
      </c>
    </row>
    <row r="45" spans="1:48">
      <c r="A45" s="452"/>
      <c r="B45" s="48"/>
      <c r="C45" s="1" t="s">
        <v>737</v>
      </c>
      <c r="G45">
        <f>G5*C57+G6*C58+C59*G7+G8*C60+C61*G9+G10*C62+C63*G11+G12*C64+C65*G13+G14*C66+C67*G15+G16*C68+C69*G17+G18*C70+C71*G19+G20*C72+C73*G21+G22*C74+C75*G23+G24*C76+C77*G25+G26*C78+C79*G27+G28*C80+C81*G29+G30*C82+C83*G31+G32*C84+C85*G33+G34*C86+C87*G35+C88*G36+G37*C89+C90*G38+G39*C91+C92*G40+G41*C93+C94*G42+G43*C95</f>
        <v>3269.9070471917194</v>
      </c>
      <c r="H45">
        <f>H5*D57+H6*D58+D59*H7+H8*D60+D61*H9+H10*D62+D63*H11+H12*D64+D65*H13+H14*D66+D67*H15+H16*D68+D69*H17+H18*D70+D71*H19+H20*D72+D73*H21+H22*D74+D75*H23+H24*D76+D77*H25+H26*D78+D79*H27+H28*D80+D81*H29+H30*D82+D83*H31+H32*D84+D85*H33+H34*D86+D87*H35+D88*H36+H37*D89+D90*H38+H39*D91+D92*H40+H41*D93+D94*H42+H43*D95</f>
        <v>3356.9529931948373</v>
      </c>
      <c r="I45">
        <f t="shared" ref="I45:AU45" si="1">I5*E57+I6*E58+E59*I7+I8*E60+E61*I9+I10*E62+E63*I11+I12*E64+E65*I13+I14*E66+E67*I15+I16*E68+E69*I17+I18*E70+E71*I19+I20*E72+E73*I21+I22*E74+E75*I23+I24*E76+E77*I25+I26*E78+E79*I27+I28*E80+E81*I29+I30*E82+E83*I31+I32*E84+E85*I33+I34*E86+E87*I35+E88*I36+I37*E89+E90*I38+I39*E91+E92*I40+I41*E93+E94*I42+I43*E95</f>
        <v>3529.9550427797381</v>
      </c>
      <c r="J45">
        <f t="shared" si="1"/>
        <v>3606.7117447511405</v>
      </c>
      <c r="K45">
        <f t="shared" si="1"/>
        <v>3678.6003041506178</v>
      </c>
      <c r="L45">
        <f t="shared" si="1"/>
        <v>3745.8547084291804</v>
      </c>
      <c r="M45">
        <f t="shared" si="1"/>
        <v>3809.9001021858458</v>
      </c>
      <c r="N45">
        <f t="shared" si="1"/>
        <v>3869.5806254318545</v>
      </c>
      <c r="O45">
        <f t="shared" si="1"/>
        <v>3928.7303852997097</v>
      </c>
      <c r="P45">
        <f t="shared" si="1"/>
        <v>3987.4324556904139</v>
      </c>
      <c r="Q45">
        <f t="shared" si="1"/>
        <v>4045.7512633244919</v>
      </c>
      <c r="R45">
        <f t="shared" si="1"/>
        <v>4097.6627727529894</v>
      </c>
      <c r="S45">
        <f t="shared" si="1"/>
        <v>4149.1093920254361</v>
      </c>
      <c r="T45">
        <f t="shared" si="1"/>
        <v>4200.112255822768</v>
      </c>
      <c r="U45">
        <f t="shared" si="1"/>
        <v>4250.6805406765561</v>
      </c>
      <c r="V45">
        <f t="shared" si="1"/>
        <v>4300.7702630234971</v>
      </c>
      <c r="W45">
        <f t="shared" si="1"/>
        <v>4346.068390909687</v>
      </c>
      <c r="X45">
        <f t="shared" si="1"/>
        <v>4395.0631534146878</v>
      </c>
      <c r="Y45">
        <f t="shared" si="1"/>
        <v>4443.4291467968524</v>
      </c>
      <c r="Z45">
        <f t="shared" si="1"/>
        <v>4491.0838476792151</v>
      </c>
      <c r="AA45">
        <f t="shared" si="1"/>
        <v>4537.9368457164974</v>
      </c>
      <c r="AB45">
        <f t="shared" si="1"/>
        <v>4581.1232414986607</v>
      </c>
      <c r="AC45">
        <f t="shared" si="1"/>
        <v>4615.879677519225</v>
      </c>
      <c r="AD45">
        <f t="shared" si="1"/>
        <v>4646.4893977442871</v>
      </c>
      <c r="AE45">
        <f t="shared" si="1"/>
        <v>4672.7879985224281</v>
      </c>
      <c r="AF45">
        <f t="shared" si="1"/>
        <v>4694.5714322584918</v>
      </c>
      <c r="AG45">
        <f t="shared" si="1"/>
        <v>4711.6902712298261</v>
      </c>
      <c r="AH45">
        <f t="shared" si="1"/>
        <v>4724.0053017914142</v>
      </c>
      <c r="AI45">
        <f t="shared" si="1"/>
        <v>4731.3889145375779</v>
      </c>
      <c r="AJ45">
        <f t="shared" si="1"/>
        <v>4733.6791515163868</v>
      </c>
      <c r="AK45">
        <f t="shared" si="1"/>
        <v>4730.7755559209963</v>
      </c>
      <c r="AL45">
        <f t="shared" si="1"/>
        <v>4722.5461354734862</v>
      </c>
      <c r="AM45">
        <f t="shared" si="1"/>
        <v>4704.2030307800351</v>
      </c>
      <c r="AN45">
        <f t="shared" si="1"/>
        <v>4680.4077929051773</v>
      </c>
      <c r="AO45">
        <f t="shared" si="1"/>
        <v>4651.1007633947047</v>
      </c>
      <c r="AP45">
        <f t="shared" si="1"/>
        <v>4616.2439518595829</v>
      </c>
      <c r="AQ45">
        <f t="shared" si="1"/>
        <v>4575.8222004495601</v>
      </c>
      <c r="AR45">
        <f t="shared" si="1"/>
        <v>4529.7984690172207</v>
      </c>
      <c r="AS45">
        <f t="shared" si="1"/>
        <v>4478.2076096279525</v>
      </c>
      <c r="AT45">
        <f t="shared" si="1"/>
        <v>4421.065451231636</v>
      </c>
      <c r="AU45">
        <f t="shared" si="1"/>
        <v>4358.4605869858951</v>
      </c>
    </row>
    <row r="46" spans="1:48">
      <c r="A46" s="452"/>
      <c r="B46" s="48"/>
    </row>
    <row r="47" spans="1:48">
      <c r="A47" s="291" t="s">
        <v>732</v>
      </c>
      <c r="B47" s="48" t="s">
        <v>723</v>
      </c>
      <c r="C47" s="453" t="s">
        <v>729</v>
      </c>
      <c r="D47" s="453" t="s">
        <v>730</v>
      </c>
      <c r="E47" s="453" t="s">
        <v>733</v>
      </c>
      <c r="F47" s="453" t="s">
        <v>734</v>
      </c>
      <c r="G47" s="453" t="s">
        <v>736</v>
      </c>
      <c r="H47" s="453"/>
      <c r="I47" s="453"/>
      <c r="J47" s="453"/>
      <c r="K47" s="453"/>
      <c r="L47" s="453"/>
      <c r="M47" s="453"/>
      <c r="N47" s="453"/>
      <c r="O47" s="453"/>
      <c r="P47" s="453"/>
      <c r="Q47" s="453"/>
      <c r="R47" s="453"/>
      <c r="S47" s="453"/>
      <c r="T47" s="453"/>
      <c r="U47" s="453"/>
      <c r="V47" s="453"/>
      <c r="W47" s="453"/>
      <c r="X47" s="453"/>
      <c r="Y47" s="453"/>
      <c r="Z47" s="453"/>
      <c r="AA47" s="453"/>
      <c r="AB47" s="453"/>
      <c r="AC47" s="453"/>
      <c r="AD47" s="453"/>
      <c r="AE47" s="453"/>
      <c r="AF47" s="453"/>
      <c r="AG47" s="453"/>
      <c r="AH47" s="453"/>
      <c r="AI47" s="453"/>
      <c r="AJ47" s="453"/>
      <c r="AK47" s="453"/>
      <c r="AL47" s="453"/>
      <c r="AM47" s="453"/>
      <c r="AN47" s="453"/>
      <c r="AO47" s="453"/>
      <c r="AP47" s="453"/>
      <c r="AQ47" s="453"/>
      <c r="AR47" s="453"/>
    </row>
    <row r="48" spans="1:48">
      <c r="A48" s="454">
        <f>-'Energy Intensity 2005-2020'!P81</f>
        <v>-2.8560629262801562E-3</v>
      </c>
      <c r="B48" s="1" t="s">
        <v>720</v>
      </c>
      <c r="C48" s="455">
        <f>'Energy Intensity 2005-2020'!F79</f>
        <v>0.27896044219384103</v>
      </c>
      <c r="D48" s="455">
        <f>'Energy Intensity 2005-2020'!G79</f>
        <v>0.28931207995590785</v>
      </c>
      <c r="E48" s="430">
        <f>D48/C48-1</f>
        <v>3.7107905625105797E-2</v>
      </c>
      <c r="F48" s="430"/>
      <c r="G48" s="430"/>
      <c r="H48" s="430"/>
      <c r="I48" s="503">
        <v>2021</v>
      </c>
      <c r="J48" s="503">
        <v>2022</v>
      </c>
      <c r="K48" s="503">
        <v>2023</v>
      </c>
      <c r="L48" s="503">
        <v>2024</v>
      </c>
      <c r="M48" s="503">
        <v>2025</v>
      </c>
      <c r="N48" s="503">
        <v>2026</v>
      </c>
      <c r="O48" s="503">
        <v>2027</v>
      </c>
      <c r="P48" s="503">
        <v>2028</v>
      </c>
      <c r="Q48" s="503">
        <v>2029</v>
      </c>
      <c r="R48" s="503">
        <v>2030</v>
      </c>
      <c r="S48" s="503">
        <v>2031</v>
      </c>
      <c r="T48" s="503">
        <v>2032</v>
      </c>
      <c r="U48" s="503">
        <v>2033</v>
      </c>
      <c r="V48" s="503">
        <v>2034</v>
      </c>
      <c r="W48" s="503">
        <v>2035</v>
      </c>
      <c r="X48" s="503">
        <v>2036</v>
      </c>
      <c r="Y48" s="503">
        <v>2037</v>
      </c>
      <c r="Z48" s="503">
        <v>2038</v>
      </c>
      <c r="AA48" s="503">
        <v>2039</v>
      </c>
      <c r="AB48" s="503">
        <v>2040</v>
      </c>
      <c r="AC48" s="503">
        <v>2041</v>
      </c>
      <c r="AD48" s="503">
        <v>2042</v>
      </c>
      <c r="AE48" s="503">
        <v>2043</v>
      </c>
      <c r="AF48" s="503">
        <v>2044</v>
      </c>
      <c r="AG48" s="503">
        <v>2045</v>
      </c>
      <c r="AH48" s="503">
        <v>2046</v>
      </c>
      <c r="AI48" s="503">
        <v>2047</v>
      </c>
      <c r="AJ48" s="503">
        <v>2048</v>
      </c>
      <c r="AK48" s="503">
        <v>2049</v>
      </c>
      <c r="AL48" s="503">
        <v>2050</v>
      </c>
      <c r="AM48" s="503">
        <v>2051</v>
      </c>
      <c r="AN48" s="503">
        <v>2052</v>
      </c>
      <c r="AO48" s="503">
        <v>2053</v>
      </c>
      <c r="AP48" s="503">
        <v>2054</v>
      </c>
      <c r="AQ48" s="503">
        <v>2055</v>
      </c>
      <c r="AR48" s="503">
        <v>2056</v>
      </c>
      <c r="AS48" s="503">
        <v>2057</v>
      </c>
      <c r="AT48" s="503">
        <v>2058</v>
      </c>
      <c r="AU48" s="503">
        <v>2059</v>
      </c>
      <c r="AV48" s="503">
        <v>2060</v>
      </c>
    </row>
    <row r="49" spans="1:50">
      <c r="A49" s="291">
        <f>-'Energy Intensity 2005-2020'!P87</f>
        <v>-1.5618901600047011E-2</v>
      </c>
      <c r="B49" s="1" t="s">
        <v>721</v>
      </c>
      <c r="C49" s="455">
        <f>'Energy Intensity 2005-2020'!F85</f>
        <v>0.34431999686124865</v>
      </c>
      <c r="D49" s="455">
        <f>'Energy Intensity 2005-2020'!G85</f>
        <v>0.30844051865884564</v>
      </c>
      <c r="E49" s="511">
        <f>(D49-C49)/C49+9%</f>
        <v>-1.4203875840709396E-2</v>
      </c>
      <c r="F49" s="430">
        <f>'Energy Intensity 2005-2020'!G83</f>
        <v>3100.9535836130658</v>
      </c>
      <c r="G49" s="142">
        <v>277710000000</v>
      </c>
      <c r="H49" s="430"/>
      <c r="I49" s="504">
        <v>1.7899999999999999E-2</v>
      </c>
      <c r="J49" s="504">
        <v>1.7479999999999999E-2</v>
      </c>
      <c r="K49" s="504">
        <v>1.719E-2</v>
      </c>
      <c r="L49" s="504">
        <v>1.6029999999999999E-2</v>
      </c>
      <c r="M49" s="504">
        <v>1.5259999999999999E-2</v>
      </c>
      <c r="N49" s="504">
        <v>1.418E-2</v>
      </c>
      <c r="O49" s="504">
        <v>1.41E-2</v>
      </c>
      <c r="P49" s="504">
        <v>1.401E-2</v>
      </c>
      <c r="Q49" s="504">
        <v>1.391E-2</v>
      </c>
      <c r="R49" s="504">
        <v>1.2300000000000002E-2</v>
      </c>
      <c r="S49" s="504">
        <v>1.218E-2</v>
      </c>
      <c r="T49" s="504">
        <v>1.2050000000000002E-2</v>
      </c>
      <c r="U49" s="504">
        <v>1.191E-2</v>
      </c>
      <c r="V49" s="504">
        <v>1.175E-2</v>
      </c>
      <c r="W49" s="504">
        <v>1.0579999999999999E-2</v>
      </c>
      <c r="X49" s="504">
        <v>1.1390000000000001E-2</v>
      </c>
      <c r="Y49" s="504">
        <v>1.1180000000000002E-2</v>
      </c>
      <c r="Z49" s="504">
        <v>1.0950000000000001E-2</v>
      </c>
      <c r="AA49" s="504">
        <v>1.0700000000000001E-2</v>
      </c>
      <c r="AB49" s="504">
        <v>9.8200000000000023E-3</v>
      </c>
      <c r="AC49" s="504">
        <v>7.92E-3</v>
      </c>
      <c r="AD49" s="504">
        <v>6.9900000000000006E-3</v>
      </c>
      <c r="AE49" s="504">
        <v>6.0400000000000011E-3</v>
      </c>
      <c r="AF49" s="504">
        <v>5.0600000000000011E-3</v>
      </c>
      <c r="AG49" s="504">
        <v>4.060000000000002E-3</v>
      </c>
      <c r="AH49" s="504">
        <v>3.0400000000000019E-3</v>
      </c>
      <c r="AI49" s="504">
        <v>2E-3</v>
      </c>
      <c r="AJ49" s="504">
        <v>9.3000000000000114E-4</v>
      </c>
      <c r="AK49" s="504">
        <v>-1.5999999999999782E-4</v>
      </c>
      <c r="AL49" s="504">
        <v>-1.2799999999999977E-3</v>
      </c>
      <c r="AM49" s="504">
        <v>-3.4199999999999986E-3</v>
      </c>
      <c r="AN49" s="504">
        <v>-4.5899999999999995E-3</v>
      </c>
      <c r="AO49" s="504">
        <v>-5.7899999999999991E-3</v>
      </c>
      <c r="AP49" s="504">
        <v>-7.0199999999999993E-3</v>
      </c>
      <c r="AQ49" s="504">
        <v>-8.2799999999999992E-3</v>
      </c>
      <c r="AR49" s="504">
        <v>-9.5799999999999982E-3</v>
      </c>
      <c r="AS49" s="504">
        <v>-1.091E-2</v>
      </c>
      <c r="AT49" s="504">
        <v>-1.2279999999999999E-2</v>
      </c>
      <c r="AU49" s="504">
        <v>-1.3680000000000001E-2</v>
      </c>
      <c r="AV49" s="504">
        <v>-1.5119999999999998E-2</v>
      </c>
      <c r="AW49" s="311"/>
      <c r="AX49" s="311"/>
    </row>
    <row r="50" spans="1:50">
      <c r="A50" s="454">
        <f>-'Energy Intensity 2005-2020'!P94</f>
        <v>-8.8952852202566959E-3</v>
      </c>
      <c r="B50" s="1" t="s">
        <v>722</v>
      </c>
      <c r="C50" s="455">
        <f>'Energy Intensity 2005-2020'!F92</f>
        <v>0.18839899305412852</v>
      </c>
      <c r="D50" s="455">
        <f>'Energy Intensity 2005-2020'!G92</f>
        <v>0.20263758385313699</v>
      </c>
      <c r="E50" s="430">
        <f t="shared" ref="E50" si="2">D50/C50-1</f>
        <v>7.5576788220506064E-2</v>
      </c>
      <c r="F50" s="430"/>
      <c r="G50" s="430"/>
      <c r="H50" s="430"/>
      <c r="I50" s="311"/>
      <c r="J50" s="311"/>
      <c r="K50" s="311"/>
      <c r="L50" s="311">
        <f>L49-0.1%</f>
        <v>1.5029999999999998E-2</v>
      </c>
      <c r="M50" s="311">
        <f t="shared" ref="M50:P50" si="3">M49-0.05%</f>
        <v>1.4759999999999999E-2</v>
      </c>
      <c r="N50" s="311">
        <f t="shared" si="3"/>
        <v>1.3679999999999999E-2</v>
      </c>
      <c r="O50" s="311">
        <f t="shared" si="3"/>
        <v>1.3599999999999999E-2</v>
      </c>
      <c r="P50" s="311">
        <f t="shared" si="3"/>
        <v>1.3509999999999999E-2</v>
      </c>
      <c r="Q50" s="311">
        <f>Q49-0.05%</f>
        <v>1.341E-2</v>
      </c>
      <c r="R50" s="311">
        <f t="shared" ref="R50" si="4">R49-0.2%</f>
        <v>1.0300000000000002E-2</v>
      </c>
      <c r="S50" s="311">
        <f t="shared" ref="S50:V50" si="5">S49-0.1%</f>
        <v>1.1179999999999999E-2</v>
      </c>
      <c r="T50" s="311">
        <f t="shared" si="5"/>
        <v>1.1050000000000001E-2</v>
      </c>
      <c r="U50" s="311">
        <f t="shared" si="5"/>
        <v>1.091E-2</v>
      </c>
      <c r="V50" s="311">
        <f t="shared" si="5"/>
        <v>1.0749999999999999E-2</v>
      </c>
      <c r="W50" s="311">
        <f>W49-0.1%</f>
        <v>9.5799999999999982E-3</v>
      </c>
      <c r="X50" s="311">
        <f t="shared" ref="X50:AV50" si="6">X49-0.1%</f>
        <v>1.039E-2</v>
      </c>
      <c r="Y50" s="311">
        <f t="shared" si="6"/>
        <v>1.0180000000000002E-2</v>
      </c>
      <c r="Z50" s="311">
        <f t="shared" si="6"/>
        <v>9.9500000000000005E-3</v>
      </c>
      <c r="AA50" s="311">
        <f t="shared" si="6"/>
        <v>9.7000000000000003E-3</v>
      </c>
      <c r="AB50" s="311">
        <f t="shared" si="6"/>
        <v>8.8200000000000014E-3</v>
      </c>
      <c r="AC50" s="311">
        <f t="shared" si="6"/>
        <v>6.9199999999999999E-3</v>
      </c>
      <c r="AD50" s="311">
        <f t="shared" si="6"/>
        <v>5.9900000000000005E-3</v>
      </c>
      <c r="AE50" s="311">
        <f t="shared" si="6"/>
        <v>5.0400000000000011E-3</v>
      </c>
      <c r="AF50" s="311">
        <f t="shared" si="6"/>
        <v>4.0600000000000011E-3</v>
      </c>
      <c r="AG50" s="311">
        <f t="shared" si="6"/>
        <v>3.060000000000002E-3</v>
      </c>
      <c r="AH50" s="311">
        <f t="shared" si="6"/>
        <v>2.0400000000000019E-3</v>
      </c>
      <c r="AI50" s="311">
        <f t="shared" si="6"/>
        <v>1E-3</v>
      </c>
      <c r="AJ50" s="311">
        <f t="shared" si="6"/>
        <v>-6.9999999999998883E-5</v>
      </c>
      <c r="AK50" s="311">
        <f t="shared" si="6"/>
        <v>-1.1599999999999978E-3</v>
      </c>
      <c r="AL50" s="311">
        <f t="shared" si="6"/>
        <v>-2.2799999999999977E-3</v>
      </c>
      <c r="AM50" s="311">
        <f t="shared" si="6"/>
        <v>-4.4199999999999986E-3</v>
      </c>
      <c r="AN50" s="311">
        <f t="shared" si="6"/>
        <v>-5.5899999999999995E-3</v>
      </c>
      <c r="AO50" s="311">
        <f t="shared" si="6"/>
        <v>-6.7899999999999992E-3</v>
      </c>
      <c r="AP50" s="311">
        <f t="shared" si="6"/>
        <v>-8.0199999999999994E-3</v>
      </c>
      <c r="AQ50" s="311">
        <f t="shared" si="6"/>
        <v>-9.2800000000000001E-3</v>
      </c>
      <c r="AR50" s="311">
        <f t="shared" si="6"/>
        <v>-1.0579999999999999E-2</v>
      </c>
      <c r="AS50" s="311">
        <f t="shared" si="6"/>
        <v>-1.191E-2</v>
      </c>
      <c r="AT50" s="311">
        <f t="shared" si="6"/>
        <v>-1.328E-2</v>
      </c>
      <c r="AU50" s="311">
        <f t="shared" si="6"/>
        <v>-1.4680000000000002E-2</v>
      </c>
      <c r="AV50" s="311">
        <f t="shared" si="6"/>
        <v>-1.6119999999999999E-2</v>
      </c>
    </row>
    <row r="51" spans="1:50">
      <c r="A51" s="456"/>
      <c r="B51" s="457"/>
      <c r="C51" s="332">
        <v>2019</v>
      </c>
      <c r="D51" s="333">
        <v>2020</v>
      </c>
      <c r="E51" s="332">
        <v>2021</v>
      </c>
      <c r="F51" s="332">
        <v>2022</v>
      </c>
      <c r="G51" s="332">
        <v>2023</v>
      </c>
      <c r="H51" s="332">
        <v>2024</v>
      </c>
      <c r="I51" s="332">
        <v>2025</v>
      </c>
      <c r="J51" s="332">
        <v>2026</v>
      </c>
      <c r="K51" s="332">
        <v>2027</v>
      </c>
      <c r="L51" s="332">
        <v>2028</v>
      </c>
      <c r="M51" s="332">
        <v>2029</v>
      </c>
      <c r="N51" s="332">
        <v>2030</v>
      </c>
      <c r="O51" s="332">
        <v>2031</v>
      </c>
      <c r="P51" s="332">
        <v>2032</v>
      </c>
      <c r="Q51" s="332">
        <v>2033</v>
      </c>
      <c r="R51" s="332">
        <v>2034</v>
      </c>
      <c r="S51" s="332">
        <v>2035</v>
      </c>
      <c r="T51" s="332">
        <v>2036</v>
      </c>
      <c r="U51" s="332">
        <v>2037</v>
      </c>
      <c r="V51" s="332">
        <v>2038</v>
      </c>
      <c r="W51" s="332">
        <v>2039</v>
      </c>
      <c r="X51" s="332">
        <v>2040</v>
      </c>
      <c r="Y51" s="332">
        <v>2041</v>
      </c>
      <c r="Z51" s="332">
        <v>2042</v>
      </c>
      <c r="AA51" s="332">
        <v>2043</v>
      </c>
      <c r="AB51" s="332">
        <v>2044</v>
      </c>
      <c r="AC51" s="332">
        <v>2045</v>
      </c>
      <c r="AD51" s="332">
        <v>2046</v>
      </c>
      <c r="AE51" s="332">
        <v>2047</v>
      </c>
      <c r="AF51" s="332">
        <v>2048</v>
      </c>
      <c r="AG51" s="332">
        <v>2049</v>
      </c>
      <c r="AH51" s="332">
        <v>2050</v>
      </c>
      <c r="AI51" s="332">
        <v>2051</v>
      </c>
      <c r="AJ51" s="332">
        <v>2052</v>
      </c>
      <c r="AK51" s="332">
        <v>2053</v>
      </c>
      <c r="AL51" s="332">
        <v>2054</v>
      </c>
      <c r="AM51" s="332">
        <v>2055</v>
      </c>
      <c r="AN51" s="332">
        <v>2056</v>
      </c>
      <c r="AO51" s="332">
        <v>2057</v>
      </c>
      <c r="AP51" s="332">
        <v>2058</v>
      </c>
      <c r="AQ51" s="332">
        <v>2059</v>
      </c>
      <c r="AR51" s="333">
        <v>2060</v>
      </c>
    </row>
    <row r="52" spans="1:50">
      <c r="A52" s="430"/>
      <c r="B52" s="1"/>
      <c r="C52" s="455" t="s">
        <v>738</v>
      </c>
      <c r="D52" s="430">
        <f>G4*C56</f>
        <v>3273.9777848340318</v>
      </c>
      <c r="E52" s="430">
        <f>H4*D56</f>
        <v>3474.6082874335611</v>
      </c>
      <c r="F52" s="430">
        <f t="shared" ref="F52:AR52" si="7">I4*E56</f>
        <v>3549.378030451468</v>
      </c>
      <c r="G52" s="430">
        <f t="shared" si="7"/>
        <v>3622.0772354820147</v>
      </c>
      <c r="H52" s="430">
        <f t="shared" si="7"/>
        <v>3693.2503220463755</v>
      </c>
      <c r="I52" s="430">
        <f t="shared" si="7"/>
        <v>3759.8309016918292</v>
      </c>
      <c r="J52" s="430">
        <f t="shared" si="7"/>
        <v>3823.2459746492564</v>
      </c>
      <c r="K52" s="430">
        <f t="shared" si="7"/>
        <v>3882.3320552396935</v>
      </c>
      <c r="L52" s="430">
        <f t="shared" si="7"/>
        <v>3940.9323623283503</v>
      </c>
      <c r="M52" s="430">
        <f t="shared" si="7"/>
        <v>3999.1256419992869</v>
      </c>
      <c r="N52" s="430">
        <f t="shared" si="7"/>
        <v>4056.9724279986835</v>
      </c>
      <c r="O52" s="430">
        <f t="shared" si="7"/>
        <v>4108.4292322759493</v>
      </c>
      <c r="P52" s="430">
        <f t="shared" si="7"/>
        <v>4159.4525027723048</v>
      </c>
      <c r="Q52" s="430">
        <f t="shared" si="7"/>
        <v>4210.0604268560837</v>
      </c>
      <c r="R52" s="430">
        <f t="shared" si="7"/>
        <v>4260.2595365397292</v>
      </c>
      <c r="S52" s="430">
        <f t="shared" si="7"/>
        <v>4310.0033836574794</v>
      </c>
      <c r="T52" s="430">
        <f t="shared" si="7"/>
        <v>4354.9680086401349</v>
      </c>
      <c r="U52" s="430">
        <f t="shared" si="7"/>
        <v>4403.6575649109764</v>
      </c>
      <c r="V52" s="430">
        <f t="shared" si="7"/>
        <v>4451.7357365617363</v>
      </c>
      <c r="W52" s="430">
        <f t="shared" si="7"/>
        <v>4499.1183972016743</v>
      </c>
      <c r="X52" s="430">
        <f t="shared" si="7"/>
        <v>4545.7136955374126</v>
      </c>
      <c r="Y52" s="430">
        <f t="shared" si="7"/>
        <v>4588.650888610201</v>
      </c>
      <c r="Z52" s="430">
        <f t="shared" si="7"/>
        <v>4623.1586543044923</v>
      </c>
      <c r="AA52" s="430">
        <f t="shared" si="7"/>
        <v>4653.5271941106766</v>
      </c>
      <c r="AB52" s="430">
        <f t="shared" si="7"/>
        <v>4679.5915080112245</v>
      </c>
      <c r="AC52" s="430">
        <f t="shared" si="7"/>
        <v>4701.1469572725973</v>
      </c>
      <c r="AD52" s="430">
        <f t="shared" si="7"/>
        <v>4718.0436591004482</v>
      </c>
      <c r="AE52" s="430">
        <f t="shared" si="7"/>
        <v>4730.1420026683309</v>
      </c>
      <c r="AF52" s="430">
        <f t="shared" si="7"/>
        <v>4737.3140338992744</v>
      </c>
      <c r="AG52" s="430">
        <f t="shared" si="7"/>
        <v>4739.3974406316629</v>
      </c>
      <c r="AH52" s="430">
        <f t="shared" si="7"/>
        <v>4736.2915180073296</v>
      </c>
      <c r="AI52" s="430">
        <f t="shared" si="7"/>
        <v>4727.8640111554587</v>
      </c>
      <c r="AJ52" s="430">
        <f t="shared" si="7"/>
        <v>4709.3217556731315</v>
      </c>
      <c r="AK52" s="430">
        <f t="shared" si="7"/>
        <v>4685.3316322190331</v>
      </c>
      <c r="AL52" s="430">
        <f t="shared" si="7"/>
        <v>4655.8338193109948</v>
      </c>
      <c r="AM52" s="430">
        <f t="shared" si="7"/>
        <v>4620.7901959727751</v>
      </c>
      <c r="AN52" s="430">
        <f t="shared" si="7"/>
        <v>4580.185502943059</v>
      </c>
      <c r="AO52" s="430">
        <f t="shared" si="7"/>
        <v>4533.9825825388089</v>
      </c>
      <c r="AP52" s="430">
        <f t="shared" si="7"/>
        <v>4482.2162399920662</v>
      </c>
      <c r="AQ52" s="430">
        <f t="shared" si="7"/>
        <v>4424.9022389083211</v>
      </c>
      <c r="AR52" s="430">
        <f t="shared" si="7"/>
        <v>4362.1291687206885</v>
      </c>
    </row>
    <row r="53" spans="1:50">
      <c r="A53" t="s">
        <v>719</v>
      </c>
      <c r="B53" t="s">
        <v>731</v>
      </c>
      <c r="D53" s="501">
        <f>D52*(1+E49)/G45-1</f>
        <v>-1.2976649093176085E-2</v>
      </c>
      <c r="E53" s="430">
        <f>E52*(1+I49)/H45-1</f>
        <v>5.3575603515561676E-2</v>
      </c>
      <c r="F53" s="430">
        <f t="shared" ref="F53:AR53" si="8">F52*(1+J49)/I45-1</f>
        <v>2.3078513651513699E-2</v>
      </c>
      <c r="G53" s="430">
        <f t="shared" si="8"/>
        <v>2.1523482857143783E-2</v>
      </c>
      <c r="H53" s="430">
        <f t="shared" si="8"/>
        <v>2.00763373163515E-2</v>
      </c>
      <c r="I53" s="430">
        <f t="shared" si="8"/>
        <v>1.9048046007205555E-2</v>
      </c>
      <c r="J53" s="430">
        <f t="shared" si="8"/>
        <v>1.7732617279171414E-2</v>
      </c>
      <c r="K53" s="430">
        <f t="shared" si="8"/>
        <v>1.7441763932541487E-2</v>
      </c>
      <c r="L53" s="430">
        <f t="shared" si="8"/>
        <v>1.7159344829848378E-2</v>
      </c>
      <c r="M53" s="430">
        <f t="shared" si="8"/>
        <v>1.6883301406901641E-2</v>
      </c>
      <c r="N53" s="430">
        <f t="shared" si="8"/>
        <v>1.5107682494635233E-2</v>
      </c>
      <c r="O53" s="430">
        <f t="shared" si="8"/>
        <v>1.4839466043036209E-2</v>
      </c>
      <c r="P53" s="430">
        <f t="shared" si="8"/>
        <v>1.4572889671573108E-2</v>
      </c>
      <c r="Q53" s="430">
        <f t="shared" si="8"/>
        <v>1.4306758261964925E-2</v>
      </c>
      <c r="R53" s="430">
        <f t="shared" si="8"/>
        <v>1.4029999395819726E-2</v>
      </c>
      <c r="S53" s="430">
        <f t="shared" si="8"/>
        <v>1.2749566491498721E-2</v>
      </c>
      <c r="T53" s="430">
        <f t="shared" si="8"/>
        <v>1.3461063675671792E-2</v>
      </c>
      <c r="U53" s="430">
        <f t="shared" si="8"/>
        <v>1.3157331545296413E-2</v>
      </c>
      <c r="V53" s="430">
        <f t="shared" si="8"/>
        <v>1.2839879785494723E-2</v>
      </c>
      <c r="W53" s="430">
        <f t="shared" si="8"/>
        <v>1.250814241678988E-2</v>
      </c>
      <c r="X53" s="430">
        <f t="shared" si="8"/>
        <v>1.155057024660211E-2</v>
      </c>
      <c r="Y53" s="430">
        <f t="shared" si="8"/>
        <v>9.5762021313754442E-3</v>
      </c>
      <c r="Z53" s="430">
        <f t="shared" si="8"/>
        <v>8.5779653164910208E-3</v>
      </c>
      <c r="AA53" s="430">
        <f t="shared" si="8"/>
        <v>7.5637965806787388E-3</v>
      </c>
      <c r="AB53" s="430">
        <f t="shared" si="8"/>
        <v>6.5233523388974479E-3</v>
      </c>
      <c r="AC53" s="430">
        <f t="shared" si="8"/>
        <v>5.4663523669691294E-3</v>
      </c>
      <c r="AD53" s="430">
        <f t="shared" si="8"/>
        <v>4.3925299421017083E-3</v>
      </c>
      <c r="AE53" s="430">
        <f t="shared" si="8"/>
        <v>3.3016442374309563E-3</v>
      </c>
      <c r="AF53" s="430">
        <f t="shared" si="8"/>
        <v>2.1834648556326997E-3</v>
      </c>
      <c r="AG53" s="430">
        <f t="shared" si="8"/>
        <v>1.047807712778015E-3</v>
      </c>
      <c r="AH53" s="430">
        <f t="shared" si="8"/>
        <v>-1.1551828030231803E-4</v>
      </c>
      <c r="AI53" s="430">
        <f t="shared" si="8"/>
        <v>-2.2977899897406173E-3</v>
      </c>
      <c r="AJ53" s="430">
        <f t="shared" si="8"/>
        <v>-3.5068771176544056E-3</v>
      </c>
      <c r="AK53" s="430">
        <f t="shared" si="8"/>
        <v>-4.7440803919588381E-3</v>
      </c>
      <c r="AL53" s="430">
        <f t="shared" si="8"/>
        <v>-6.0095231037035068E-3</v>
      </c>
      <c r="AM53" s="430">
        <f t="shared" si="8"/>
        <v>-7.3033182520350071E-3</v>
      </c>
      <c r="AN53" s="430">
        <f t="shared" si="8"/>
        <v>-8.635579114243952E-3</v>
      </c>
      <c r="AO53" s="430">
        <f t="shared" si="8"/>
        <v>-9.9963909572635679E-3</v>
      </c>
      <c r="AP53" s="430">
        <f t="shared" si="8"/>
        <v>-1.1395850641955474E-2</v>
      </c>
      <c r="AQ53" s="430">
        <f t="shared" si="8"/>
        <v>-1.2824029767708134E-2</v>
      </c>
      <c r="AR53" s="430">
        <f t="shared" si="8"/>
        <v>-1.4291011712311508E-2</v>
      </c>
    </row>
    <row r="54" spans="1:50">
      <c r="A54" s="30" t="s">
        <v>250</v>
      </c>
      <c r="B54" s="431" t="s">
        <v>735</v>
      </c>
      <c r="C54" s="332">
        <v>2019</v>
      </c>
      <c r="D54" s="333">
        <v>2020</v>
      </c>
      <c r="E54" s="332">
        <v>2021</v>
      </c>
      <c r="F54" s="332">
        <v>2022</v>
      </c>
      <c r="G54" s="332">
        <v>2023</v>
      </c>
      <c r="H54" s="332">
        <v>2024</v>
      </c>
      <c r="I54" s="332">
        <v>2025</v>
      </c>
      <c r="J54" s="332">
        <v>2026</v>
      </c>
      <c r="K54" s="332">
        <v>2027</v>
      </c>
      <c r="L54" s="332">
        <v>2028</v>
      </c>
      <c r="M54" s="332">
        <v>2029</v>
      </c>
      <c r="N54" s="332">
        <v>2030</v>
      </c>
      <c r="O54" s="332">
        <v>2031</v>
      </c>
      <c r="P54" s="332">
        <v>2032</v>
      </c>
      <c r="Q54" s="332">
        <v>2033</v>
      </c>
      <c r="R54" s="332">
        <v>2034</v>
      </c>
      <c r="S54" s="332">
        <v>2035</v>
      </c>
      <c r="T54" s="332">
        <v>2036</v>
      </c>
      <c r="U54" s="332">
        <v>2037</v>
      </c>
      <c r="V54" s="332">
        <v>2038</v>
      </c>
      <c r="W54" s="332">
        <v>2039</v>
      </c>
      <c r="X54" s="332">
        <v>2040</v>
      </c>
      <c r="Y54" s="332">
        <v>2041</v>
      </c>
      <c r="Z54" s="332">
        <v>2042</v>
      </c>
      <c r="AA54" s="332">
        <v>2043</v>
      </c>
      <c r="AB54" s="332">
        <v>2044</v>
      </c>
      <c r="AC54" s="332">
        <v>2045</v>
      </c>
      <c r="AD54" s="332">
        <v>2046</v>
      </c>
      <c r="AE54" s="332">
        <v>2047</v>
      </c>
      <c r="AF54" s="332">
        <v>2048</v>
      </c>
      <c r="AG54" s="332">
        <v>2049</v>
      </c>
      <c r="AH54" s="332">
        <v>2050</v>
      </c>
      <c r="AI54" s="332">
        <v>2051</v>
      </c>
      <c r="AJ54" s="332">
        <v>2052</v>
      </c>
      <c r="AK54" s="332">
        <v>2053</v>
      </c>
      <c r="AL54" s="332">
        <v>2054</v>
      </c>
      <c r="AM54" s="332">
        <v>2055</v>
      </c>
      <c r="AN54" s="332">
        <v>2056</v>
      </c>
      <c r="AO54" s="332">
        <v>2057</v>
      </c>
      <c r="AP54" s="332">
        <v>2058</v>
      </c>
      <c r="AQ54" s="332">
        <v>2059</v>
      </c>
      <c r="AR54" s="333">
        <v>2060</v>
      </c>
    </row>
    <row r="55" spans="1:50">
      <c r="A55" s="32" t="str">
        <f>VLOOKUP($B55,'Sector matching'!$B$1:$C$43,2,0)</f>
        <v>agriculture and forestry 01T03</v>
      </c>
      <c r="B55" s="433" t="s">
        <v>512</v>
      </c>
      <c r="C55" s="291">
        <f>IF(VLOOKUP($B55,$B$2:$F$44,5,0)=0,0,SUM('Energy use'!D50:AG50)/VLOOKUP($B55,$B$2:$F$44,5,0))/$G$49</f>
        <v>1.6349791904351947</v>
      </c>
      <c r="D55" s="291">
        <f>C55*(1+E48)</f>
        <v>1.6956498439328758</v>
      </c>
      <c r="E55" s="430">
        <f>D55*(1+$A$48)</f>
        <v>1.6908069612776664</v>
      </c>
      <c r="F55" s="430">
        <f t="shared" ref="F55:AR55" si="9">E55*(1+$A$48)</f>
        <v>1.6859779102000649</v>
      </c>
      <c r="G55" s="430">
        <f t="shared" si="9"/>
        <v>1.6811626511962152</v>
      </c>
      <c r="H55" s="430">
        <f t="shared" si="9"/>
        <v>1.6763611448750868</v>
      </c>
      <c r="I55" s="430">
        <f t="shared" si="9"/>
        <v>1.6715733519581526</v>
      </c>
      <c r="J55" s="430">
        <f t="shared" si="9"/>
        <v>1.6667992332790671</v>
      </c>
      <c r="K55" s="430">
        <f t="shared" si="9"/>
        <v>1.6620387497833466</v>
      </c>
      <c r="L55" s="430">
        <f t="shared" si="9"/>
        <v>1.6572918625280495</v>
      </c>
      <c r="M55" s="430">
        <f t="shared" si="9"/>
        <v>1.6525585326814574</v>
      </c>
      <c r="N55" s="430">
        <f t="shared" si="9"/>
        <v>1.6478387215227579</v>
      </c>
      <c r="O55" s="430">
        <f t="shared" si="9"/>
        <v>1.6431323904417279</v>
      </c>
      <c r="P55" s="430">
        <f t="shared" si="9"/>
        <v>1.6384395009384172</v>
      </c>
      <c r="Q55" s="430">
        <f t="shared" si="9"/>
        <v>1.6337600146228339</v>
      </c>
      <c r="R55" s="430">
        <f t="shared" si="9"/>
        <v>1.6290938932146308</v>
      </c>
      <c r="S55" s="430">
        <f t="shared" si="9"/>
        <v>1.6244410985427911</v>
      </c>
      <c r="T55" s="430">
        <f t="shared" si="9"/>
        <v>1.6198015925453171</v>
      </c>
      <c r="U55" s="430">
        <f t="shared" si="9"/>
        <v>1.6151753372689188</v>
      </c>
      <c r="V55" s="430">
        <f t="shared" si="9"/>
        <v>1.6105622948687031</v>
      </c>
      <c r="W55" s="430">
        <f t="shared" si="9"/>
        <v>1.6059624276078639</v>
      </c>
      <c r="X55" s="430">
        <f t="shared" si="9"/>
        <v>1.6013756978573741</v>
      </c>
      <c r="Y55" s="430">
        <f t="shared" si="9"/>
        <v>1.5968020680956776</v>
      </c>
      <c r="Z55" s="430">
        <f t="shared" si="9"/>
        <v>1.5922415009083821</v>
      </c>
      <c r="AA55" s="430">
        <f t="shared" si="9"/>
        <v>1.5876939589879531</v>
      </c>
      <c r="AB55" s="430">
        <f t="shared" si="9"/>
        <v>1.5831594051334086</v>
      </c>
      <c r="AC55" s="430">
        <f t="shared" si="9"/>
        <v>1.5786378022500154</v>
      </c>
      <c r="AD55" s="430">
        <f t="shared" si="9"/>
        <v>1.5741291133489848</v>
      </c>
      <c r="AE55" s="430">
        <f t="shared" si="9"/>
        <v>1.5696333015471704</v>
      </c>
      <c r="AF55" s="430">
        <f t="shared" si="9"/>
        <v>1.5651503300667668</v>
      </c>
      <c r="AG55" s="430">
        <f t="shared" si="9"/>
        <v>1.5606801622350079</v>
      </c>
      <c r="AH55" s="430">
        <f t="shared" si="9"/>
        <v>1.5562227614838677</v>
      </c>
      <c r="AI55" s="430">
        <f t="shared" si="9"/>
        <v>1.5517780913497603</v>
      </c>
      <c r="AJ55" s="430">
        <f t="shared" si="9"/>
        <v>1.5473461154732424</v>
      </c>
      <c r="AK55" s="430">
        <f t="shared" si="9"/>
        <v>1.5429267975987158</v>
      </c>
      <c r="AL55" s="430">
        <f t="shared" si="9"/>
        <v>1.5385201015741299</v>
      </c>
      <c r="AM55" s="430">
        <f t="shared" si="9"/>
        <v>1.5341259913506873</v>
      </c>
      <c r="AN55" s="430">
        <f t="shared" si="9"/>
        <v>1.5297444309825479</v>
      </c>
      <c r="AO55" s="430">
        <f t="shared" si="9"/>
        <v>1.525375384626535</v>
      </c>
      <c r="AP55" s="430">
        <f t="shared" si="9"/>
        <v>1.5210188165418428</v>
      </c>
      <c r="AQ55" s="430">
        <f t="shared" si="9"/>
        <v>1.5166746910897431</v>
      </c>
      <c r="AR55" s="430">
        <f t="shared" si="9"/>
        <v>1.5123429727332942</v>
      </c>
    </row>
    <row r="56" spans="1:50">
      <c r="A56" s="32" t="s">
        <v>790</v>
      </c>
      <c r="B56" s="435" t="s">
        <v>510</v>
      </c>
      <c r="C56" s="291">
        <f>IF(VLOOKUP($B56,$B$2:$F$44,5,0)=0,0,SUM('Energy use'!D51:AG51)/VLOOKUP($B56,$B$2:$F$44,5,0))/$G$49</f>
        <v>2.4588280444832082</v>
      </c>
      <c r="D56" s="512">
        <f>C56*(1+E49)</f>
        <v>2.4239031562257147</v>
      </c>
      <c r="E56" s="430">
        <f>D56*(1+I49)</f>
        <v>2.4672910227221552</v>
      </c>
      <c r="F56" s="430">
        <f t="shared" ref="F56:AR56" si="10">E56*(1+J49)</f>
        <v>2.5104192697993382</v>
      </c>
      <c r="G56" s="430">
        <f t="shared" si="10"/>
        <v>2.5535733770471887</v>
      </c>
      <c r="H56" s="430">
        <f t="shared" si="10"/>
        <v>2.5945071582812549</v>
      </c>
      <c r="I56" s="430">
        <f t="shared" si="10"/>
        <v>2.6340993375166271</v>
      </c>
      <c r="J56" s="430">
        <f t="shared" si="10"/>
        <v>2.6714508661226128</v>
      </c>
      <c r="K56" s="430">
        <f t="shared" si="10"/>
        <v>2.7091183233349416</v>
      </c>
      <c r="L56" s="430">
        <f t="shared" si="10"/>
        <v>2.7470730710448645</v>
      </c>
      <c r="M56" s="430">
        <f t="shared" si="10"/>
        <v>2.7852848574630991</v>
      </c>
      <c r="N56" s="430">
        <f t="shared" si="10"/>
        <v>2.8195438612098953</v>
      </c>
      <c r="O56" s="430">
        <f t="shared" si="10"/>
        <v>2.8538859054394319</v>
      </c>
      <c r="P56" s="430">
        <f t="shared" si="10"/>
        <v>2.8882752305999766</v>
      </c>
      <c r="Q56" s="430">
        <f t="shared" si="10"/>
        <v>2.9226745885964225</v>
      </c>
      <c r="R56" s="430">
        <f t="shared" si="10"/>
        <v>2.9570160150124303</v>
      </c>
      <c r="S56" s="430">
        <f t="shared" si="10"/>
        <v>2.9883012444512618</v>
      </c>
      <c r="T56" s="430">
        <f t="shared" si="10"/>
        <v>3.0223379956255618</v>
      </c>
      <c r="U56" s="430">
        <f t="shared" si="10"/>
        <v>3.0561277344166555</v>
      </c>
      <c r="V56" s="430">
        <f t="shared" si="10"/>
        <v>3.0895923331085178</v>
      </c>
      <c r="W56" s="430">
        <f t="shared" si="10"/>
        <v>3.1226509710727788</v>
      </c>
      <c r="X56" s="430">
        <f t="shared" si="10"/>
        <v>3.1533154036087132</v>
      </c>
      <c r="Y56" s="430">
        <f t="shared" si="10"/>
        <v>3.178289661605294</v>
      </c>
      <c r="Z56" s="430">
        <f t="shared" si="10"/>
        <v>3.2005059063399153</v>
      </c>
      <c r="AA56" s="430">
        <f t="shared" si="10"/>
        <v>3.2198369620142087</v>
      </c>
      <c r="AB56" s="430">
        <f t="shared" si="10"/>
        <v>3.2361293370420006</v>
      </c>
      <c r="AC56" s="430">
        <f t="shared" si="10"/>
        <v>3.2492680221503911</v>
      </c>
      <c r="AD56" s="430">
        <f t="shared" si="10"/>
        <v>3.259145796937728</v>
      </c>
      <c r="AE56" s="430">
        <f t="shared" si="10"/>
        <v>3.2656640885316035</v>
      </c>
      <c r="AF56" s="430">
        <f t="shared" si="10"/>
        <v>3.2687011561339383</v>
      </c>
      <c r="AG56" s="430">
        <f t="shared" si="10"/>
        <v>3.2681781639489569</v>
      </c>
      <c r="AH56" s="430">
        <f t="shared" si="10"/>
        <v>3.2639948958991023</v>
      </c>
      <c r="AI56" s="430">
        <f t="shared" si="10"/>
        <v>3.2528320333551273</v>
      </c>
      <c r="AJ56" s="430">
        <f t="shared" si="10"/>
        <v>3.2379015343220274</v>
      </c>
      <c r="AK56" s="430">
        <f t="shared" si="10"/>
        <v>3.2191540844383031</v>
      </c>
      <c r="AL56" s="430">
        <f t="shared" si="10"/>
        <v>3.1965556227655463</v>
      </c>
      <c r="AM56" s="430">
        <f t="shared" si="10"/>
        <v>3.1700881422090479</v>
      </c>
      <c r="AN56" s="430">
        <f t="shared" si="10"/>
        <v>3.1397186978066851</v>
      </c>
      <c r="AO56" s="430">
        <f t="shared" si="10"/>
        <v>3.1054643668136142</v>
      </c>
      <c r="AP56" s="430">
        <f t="shared" si="10"/>
        <v>3.067329264389143</v>
      </c>
      <c r="AQ56" s="430">
        <f t="shared" si="10"/>
        <v>3.0253682000522994</v>
      </c>
      <c r="AR56" s="430">
        <f t="shared" si="10"/>
        <v>2.9796246328675084</v>
      </c>
    </row>
    <row r="57" spans="1:50">
      <c r="A57" s="32" t="str">
        <f>VLOOKUP($B57,'Sector matching'!$B$1:$C$43,2,0)</f>
        <v>coal mining 05</v>
      </c>
      <c r="B57" s="437" t="s">
        <v>117</v>
      </c>
      <c r="C57" s="291">
        <f>IF(VLOOKUP($B57,$B$2:$F$44,5,0)=0,0,SUM('Energy use'!D52:AG52)/VLOOKUP($B57,$B$2:$F$44,5,0))/$G$49</f>
        <v>6.0915099477621242</v>
      </c>
      <c r="D57" s="291">
        <f>C57*(1+$D$53)</f>
        <v>6.0124625607224234</v>
      </c>
      <c r="E57" s="454">
        <f>D57*(1+$E$53)</f>
        <v>6.3345838710278466</v>
      </c>
      <c r="F57" s="454">
        <f>E57*(1+$F$53)</f>
        <v>6.4807766513720209</v>
      </c>
      <c r="G57" s="454">
        <f>F57*(1+$G$53)</f>
        <v>6.6202655365288043</v>
      </c>
      <c r="H57" s="454">
        <f>G57*(1+$H$53)</f>
        <v>6.7531762205639732</v>
      </c>
      <c r="I57" s="454">
        <f>H57*(1+$I$53)</f>
        <v>6.8818110319080423</v>
      </c>
      <c r="J57" s="454">
        <f>I57*(1+$J$53)</f>
        <v>7.0038435531244474</v>
      </c>
      <c r="K57" s="454">
        <f>J57*(1+$K$53)</f>
        <v>7.1260029389984965</v>
      </c>
      <c r="L57" s="454">
        <f>K57*(1+$L$53)</f>
        <v>7.2482804806872849</v>
      </c>
      <c r="M57" s="454">
        <f>L57*(1+$M$53)</f>
        <v>7.3706553847244907</v>
      </c>
      <c r="N57" s="454">
        <f>M57*(1+$N$53)</f>
        <v>7.4820089060542818</v>
      </c>
      <c r="O57" s="454">
        <f>N57*(1+$O$53)</f>
        <v>7.5930379231493692</v>
      </c>
      <c r="P57" s="454">
        <f>O57*(1+$P$53)</f>
        <v>7.7036904270754958</v>
      </c>
      <c r="Q57" s="454">
        <f>P57*(1+$Q$53)</f>
        <v>7.8139052637406783</v>
      </c>
      <c r="R57" s="454">
        <f>Q57*(1+$R$53)</f>
        <v>7.9235343498699526</v>
      </c>
      <c r="S57" s="454">
        <f>R57*(1+$S$53)</f>
        <v>8.0245559779112945</v>
      </c>
      <c r="T57" s="454">
        <f>S57*(1+$T$53)</f>
        <v>8.1325750368989507</v>
      </c>
      <c r="U57" s="454">
        <f>T57*(1+$U$53)</f>
        <v>8.2395780229764313</v>
      </c>
      <c r="V57" s="454">
        <f>U57*(1+$V$53)</f>
        <v>8.3453732142746535</v>
      </c>
      <c r="W57" s="454">
        <f>V57*(1+$W$53)</f>
        <v>8.4497583309600639</v>
      </c>
      <c r="X57" s="454">
        <f>W57*(1+$X$53)</f>
        <v>8.5473578581286294</v>
      </c>
      <c r="Y57" s="454">
        <f>X57*(1+$Y$53)</f>
        <v>8.62920908466727</v>
      </c>
      <c r="Z57" s="454">
        <f>Y57*(1+$Z$53)</f>
        <v>8.7032301409042958</v>
      </c>
      <c r="AA57" s="454">
        <f>Z57*(1+$AA$53)</f>
        <v>8.7690596032849282</v>
      </c>
      <c r="AB57" s="454">
        <f>AA57*(1+$AB$53)</f>
        <v>8.8262632687579483</v>
      </c>
      <c r="AC57" s="454">
        <f>AB57*(1+$AC$53)</f>
        <v>8.8745107338686164</v>
      </c>
      <c r="AD57" s="454">
        <f>AC57*(1+$AD$53)</f>
        <v>8.9134922879886371</v>
      </c>
      <c r="AE57" s="454">
        <f>AD57*(1+$AE$53)</f>
        <v>8.9429214684366602</v>
      </c>
      <c r="AF57" s="454">
        <f>AE57*(1+$AF$53)</f>
        <v>8.9624480231696744</v>
      </c>
      <c r="AG57" s="454">
        <f>AF57*(1+$AG$53)</f>
        <v>8.9718389453337242</v>
      </c>
      <c r="AH57" s="454">
        <f>AG57*(1+$AH$53)</f>
        <v>8.9708025339276105</v>
      </c>
      <c r="AI57" s="454">
        <f>AH57*(1+$AI$53)</f>
        <v>8.9501895136652116</v>
      </c>
      <c r="AJ57" s="454">
        <f>AI57*(1+$AJ$53)</f>
        <v>8.9188022988610687</v>
      </c>
      <c r="AK57" s="454">
        <f>AJ57*(1+$AK$53)</f>
        <v>8.8764907837552851</v>
      </c>
      <c r="AL57" s="454">
        <f>AK57*(1+$AL$53)</f>
        <v>8.8231473073104958</v>
      </c>
      <c r="AM57" s="454">
        <f>AL57*(1+$AM$53)</f>
        <v>8.7587090545406223</v>
      </c>
      <c r="AN57" s="454">
        <f>AM57*(1+$AN$53)</f>
        <v>8.6830725295614926</v>
      </c>
      <c r="AO57" s="454">
        <f>AN57*(1+$AO$53)</f>
        <v>8.596273141845721</v>
      </c>
      <c r="AP57" s="454">
        <f>AO57*(1+$AP$53)</f>
        <v>8.4983112970437933</v>
      </c>
      <c r="AQ57" s="454">
        <f>AP57*(1+$AQ$53)</f>
        <v>8.3893286999952537</v>
      </c>
      <c r="AR57" s="454">
        <f>AQ57*(1+$AR$53)</f>
        <v>8.2694367052851909</v>
      </c>
    </row>
    <row r="58" spans="1:50">
      <c r="A58" s="32" t="str">
        <f>VLOOKUP($B58,'Sector matching'!$B$1:$C$43,2,0)</f>
        <v>oil and gas extraction 06</v>
      </c>
      <c r="B58" s="437" t="s">
        <v>119</v>
      </c>
      <c r="C58" s="291">
        <f>IF(VLOOKUP($B58,$B$2:$F$44,5,0)=0,0,SUM('Energy use'!D53:AG53)/VLOOKUP($B58,$B$2:$F$44,5,0))/$G$49</f>
        <v>1.5764921826979998</v>
      </c>
      <c r="D58" s="291">
        <f t="shared" ref="D58:D95" si="11">C58*(1+$D$53)</f>
        <v>1.5560345968449927</v>
      </c>
      <c r="E58" s="454">
        <f t="shared" ref="E58:E95" si="12">D58*(1+$E$53)</f>
        <v>1.6394000894620568</v>
      </c>
      <c r="F58" s="454">
        <f t="shared" ref="F58:F95" si="13">E58*(1+$F$53)</f>
        <v>1.6772350068069997</v>
      </c>
      <c r="G58" s="454">
        <f t="shared" ref="G58:G95" si="14">F58*(1+$G$53)</f>
        <v>1.7133349457234115</v>
      </c>
      <c r="H58" s="454">
        <f t="shared" ref="H58:H95" si="15">G58*(1+$H$53)</f>
        <v>1.7477324360296476</v>
      </c>
      <c r="I58" s="454">
        <f t="shared" ref="I58:I95" si="16">H58*(1+$I$53)</f>
        <v>1.7810233238794257</v>
      </c>
      <c r="J58" s="454">
        <f t="shared" ref="J58:J95" si="17">I58*(1+$J$53)</f>
        <v>1.8126055288470573</v>
      </c>
      <c r="K58" s="454">
        <f t="shared" ref="K58:K95" si="18">J58*(1+$K$53)</f>
        <v>1.8442205665840272</v>
      </c>
      <c r="L58" s="454">
        <f t="shared" ref="L58:L95" si="19">K58*(1+$L$53)</f>
        <v>1.875866183228341</v>
      </c>
      <c r="M58" s="454">
        <f t="shared" ref="M58:M95" si="20">L58*(1+$M$53)</f>
        <v>1.9075369973987992</v>
      </c>
      <c r="N58" s="454">
        <f t="shared" ref="N58:N95" si="21">M58*(1+$N$53)</f>
        <v>1.9363554607022702</v>
      </c>
      <c r="O58" s="454">
        <f t="shared" ref="O58:O95" si="22">N58*(1+$O$53)</f>
        <v>1.9650899418086092</v>
      </c>
      <c r="P58" s="454">
        <f t="shared" ref="P58:P95" si="23">O58*(1+$P$53)</f>
        <v>1.993726980725304</v>
      </c>
      <c r="Q58" s="454">
        <f t="shared" ref="Q58:Q95" si="24">P58*(1+$Q$53)</f>
        <v>2.0222507506788983</v>
      </c>
      <c r="R58" s="454">
        <f t="shared" ref="R58:R95" si="25">Q58*(1+$R$53)</f>
        <v>2.050622927489119</v>
      </c>
      <c r="S58" s="454">
        <f t="shared" ref="S58:S95" si="26">R58*(1+$S$53)</f>
        <v>2.0767674808521335</v>
      </c>
      <c r="T58" s="454">
        <f t="shared" ref="T58:T95" si="27">S58*(1+$T$53)</f>
        <v>2.1047229801514487</v>
      </c>
      <c r="U58" s="454">
        <f t="shared" ref="U58:U95" si="28">T58*(1+$U$53)</f>
        <v>2.1324155182123055</v>
      </c>
      <c r="V58" s="454">
        <f t="shared" ref="V58:V95" si="29">U58*(1+$V$53)</f>
        <v>2.159795477118875</v>
      </c>
      <c r="W58" s="454">
        <f t="shared" ref="W58:W95" si="30">V58*(1+$W$53)</f>
        <v>2.1868105065378165</v>
      </c>
      <c r="X58" s="454">
        <f t="shared" ref="X58:X95" si="31">W58*(1+$X$53)</f>
        <v>2.212069414909589</v>
      </c>
      <c r="Y58" s="454">
        <f t="shared" ref="Y58:Y95" si="32">X58*(1+$Y$53)</f>
        <v>2.2332526387553968</v>
      </c>
      <c r="Z58" s="454">
        <f t="shared" ref="Z58:Z95" si="33">Y58*(1+$Z$53)</f>
        <v>2.2524094024336025</v>
      </c>
      <c r="AA58" s="454">
        <f t="shared" ref="AA58:AA95" si="34">Z58*(1+$AA$53)</f>
        <v>2.2694461689700183</v>
      </c>
      <c r="AB58" s="454">
        <f t="shared" ref="AB58:AB95" si="35">AA58*(1+$AB$53)</f>
        <v>2.2842505659443706</v>
      </c>
      <c r="AC58" s="454">
        <f t="shared" ref="AC58:AC95" si="36">AB58*(1+$AC$53)</f>
        <v>2.2967370844322712</v>
      </c>
      <c r="AD58" s="454">
        <f t="shared" ref="AD58:AD95" si="37">AC58*(1+$AD$53)</f>
        <v>2.3068255708447754</v>
      </c>
      <c r="AE58" s="454">
        <f t="shared" ref="AE58:AE95" si="38">AD58*(1+$AE$53)</f>
        <v>2.3144418881975133</v>
      </c>
      <c r="AF58" s="454">
        <f t="shared" ref="AF58:AF95" si="39">AE58*(1+$AF$53)</f>
        <v>2.3194953907207969</v>
      </c>
      <c r="AG58" s="454">
        <f t="shared" ref="AG58:AG95" si="40">AF58*(1+$AG$53)</f>
        <v>2.3219257758809473</v>
      </c>
      <c r="AH58" s="454">
        <f t="shared" ref="AH58:AH95" si="41">AG58*(1+$AH$53)</f>
        <v>2.3216575510083279</v>
      </c>
      <c r="AI58" s="454">
        <f t="shared" ref="AI58:AI95" si="42">AH58*(1+$AI$53)</f>
        <v>2.3163228695280154</v>
      </c>
      <c r="AJ58" s="454">
        <f>AI58*(1+$AJ$53)</f>
        <v>2.3081998098597678</v>
      </c>
      <c r="AK58" s="454">
        <f>AJ58*(1+$AK$53)</f>
        <v>2.2972495244010891</v>
      </c>
      <c r="AL58" s="454">
        <f>AK58*(1+$AL$53)</f>
        <v>2.2834441503092289</v>
      </c>
      <c r="AM58" s="454">
        <f>AL58*(1+$AM$53)</f>
        <v>2.2667674309687729</v>
      </c>
      <c r="AN58" s="454">
        <f>AM58*(1+$AN$53)</f>
        <v>2.2471925814850504</v>
      </c>
      <c r="AO58" s="454">
        <f>AN58*(1+$AO$53)</f>
        <v>2.2247287658842634</v>
      </c>
      <c r="AP58" s="454">
        <f>AO58*(1+$AP$53)</f>
        <v>2.1993760891493843</v>
      </c>
      <c r="AQ58" s="454">
        <f>AP58*(1+$AQ$53)</f>
        <v>2.1711712247117472</v>
      </c>
      <c r="AR58" s="454">
        <f>AQ58*(1+$AR$53)</f>
        <v>2.1401429913099577</v>
      </c>
    </row>
    <row r="59" spans="1:50">
      <c r="A59" s="32" t="str">
        <f>VLOOKUP($B59,'Sector matching'!$B$1:$C$43,2,0)</f>
        <v>other mining and quarrying 07T08</v>
      </c>
      <c r="B59" s="440" t="s">
        <v>121</v>
      </c>
      <c r="C59" s="291">
        <f>IF(VLOOKUP($B59,$B$2:$F$44,5,0)=0,0,SUM('Energy use'!D54:AG54)/VLOOKUP($B59,$B$2:$F$44,5,0))/$G$49</f>
        <v>1.3884761875823841</v>
      </c>
      <c r="D59" s="291">
        <f t="shared" si="11"/>
        <v>1.3704584193218965</v>
      </c>
      <c r="E59" s="454">
        <f t="shared" si="12"/>
        <v>1.4438815562300498</v>
      </c>
      <c r="F59" s="454">
        <f t="shared" si="13"/>
        <v>1.4772041964366738</v>
      </c>
      <c r="G59" s="454">
        <f t="shared" si="14"/>
        <v>1.5089987756351795</v>
      </c>
      <c r="H59" s="454">
        <f t="shared" si="15"/>
        <v>1.5392939440647928</v>
      </c>
      <c r="I59" s="454">
        <f t="shared" si="16"/>
        <v>1.5686144859299518</v>
      </c>
      <c r="J59" s="454">
        <f t="shared" si="17"/>
        <v>1.5964301262675118</v>
      </c>
      <c r="K59" s="454">
        <f t="shared" si="18"/>
        <v>1.6242746836646671</v>
      </c>
      <c r="L59" s="454">
        <f t="shared" si="19"/>
        <v>1.652146173060062</v>
      </c>
      <c r="M59" s="454">
        <f t="shared" si="20"/>
        <v>1.6800398548680942</v>
      </c>
      <c r="N59" s="454">
        <f t="shared" si="21"/>
        <v>1.7054213635737743</v>
      </c>
      <c r="O59" s="454">
        <f t="shared" si="22"/>
        <v>1.7307289059875959</v>
      </c>
      <c r="P59" s="454">
        <f t="shared" si="23"/>
        <v>1.7559506273859555</v>
      </c>
      <c r="Q59" s="454">
        <f t="shared" si="24"/>
        <v>1.7810725885319121</v>
      </c>
      <c r="R59" s="454">
        <f t="shared" si="25"/>
        <v>1.8060610358729259</v>
      </c>
      <c r="S59" s="454">
        <f t="shared" si="26"/>
        <v>1.8290875311374928</v>
      </c>
      <c r="T59" s="454">
        <f t="shared" si="27"/>
        <v>1.8537089948625118</v>
      </c>
      <c r="U59" s="454">
        <f t="shared" si="28"/>
        <v>1.878098858696416</v>
      </c>
      <c r="V59" s="454">
        <f t="shared" si="29"/>
        <v>1.9022134222673528</v>
      </c>
      <c r="W59" s="454">
        <f t="shared" si="30"/>
        <v>1.9260065786602021</v>
      </c>
      <c r="X59" s="454">
        <f t="shared" si="31"/>
        <v>1.9482530529424344</v>
      </c>
      <c r="Y59" s="454">
        <f t="shared" si="32"/>
        <v>1.9669099179804805</v>
      </c>
      <c r="Z59" s="454">
        <f t="shared" si="33"/>
        <v>1.9837820030375792</v>
      </c>
      <c r="AA59" s="454">
        <f t="shared" si="34"/>
        <v>1.9987869265689668</v>
      </c>
      <c r="AB59" s="454">
        <f t="shared" si="35"/>
        <v>2.0118257179413583</v>
      </c>
      <c r="AC59" s="454">
        <f t="shared" si="36"/>
        <v>2.0228230662165565</v>
      </c>
      <c r="AD59" s="454">
        <f t="shared" si="37"/>
        <v>2.0317083771024866</v>
      </c>
      <c r="AE59" s="454">
        <f t="shared" si="38"/>
        <v>2.0384163553578873</v>
      </c>
      <c r="AF59" s="454">
        <f t="shared" si="39"/>
        <v>2.0428671658309581</v>
      </c>
      <c r="AG59" s="454">
        <f t="shared" si="40"/>
        <v>2.0450076978034968</v>
      </c>
      <c r="AH59" s="454">
        <f t="shared" si="41"/>
        <v>2.0447714620310413</v>
      </c>
      <c r="AI59" s="454">
        <f t="shared" si="42"/>
        <v>2.0400730066342789</v>
      </c>
      <c r="AJ59" s="454">
        <f t="shared" ref="AJ59:AJ95" si="43">AI59*(1+$AJ$53)</f>
        <v>2.0329187212889686</v>
      </c>
      <c r="AK59" s="454">
        <f t="shared" ref="AK59:AK96" si="44">AJ59*(1+$AK$53)</f>
        <v>2.0232743914448554</v>
      </c>
      <c r="AL59" s="454">
        <f t="shared" ref="AL59:AL95" si="45">AK59*(1+$AL$53)</f>
        <v>2.0111154772443358</v>
      </c>
      <c r="AM59" s="454">
        <f t="shared" ref="AM59:AM95" si="46">AL59*(1+$AM$53)</f>
        <v>1.9964276608724272</v>
      </c>
      <c r="AN59" s="454">
        <f t="shared" ref="AN59:AN95" si="47">AM59*(1+$AN$53)</f>
        <v>1.9791873518610983</v>
      </c>
      <c r="AO59" s="454">
        <f t="shared" ref="AO59:AO95" si="48">AN59*(1+$AO$53)</f>
        <v>1.9594026213142235</v>
      </c>
      <c r="AP59" s="454">
        <f t="shared" ref="AP59:AP95" si="49">AO59*(1+$AP$53)</f>
        <v>1.9370735616942705</v>
      </c>
      <c r="AQ59" s="454">
        <f t="shared" ref="AQ59:AQ95" si="50">AP59*(1+$AQ$53)</f>
        <v>1.9122324726768627</v>
      </c>
      <c r="AR59" s="454">
        <f t="shared" ref="AR59:AR95" si="51">AQ59*(1+$AR$53)</f>
        <v>1.8849047360131752</v>
      </c>
    </row>
    <row r="60" spans="1:50">
      <c r="A60" s="32" t="str">
        <f>VLOOKUP($B60,'Sector matching'!$B$1:$C$43,2,0)</f>
        <v>other mining and quarrying 07T08</v>
      </c>
      <c r="B60" s="440" t="s">
        <v>123</v>
      </c>
      <c r="C60" s="291">
        <f>IF(VLOOKUP($B60,$B$2:$F$44,5,0)=0,0,SUM('Energy use'!D55:AG55)/VLOOKUP($B60,$B$2:$F$44,5,0))/$G$49</f>
        <v>0.29688032166602685</v>
      </c>
      <c r="D60" s="291">
        <f t="shared" si="11"/>
        <v>0.2930278099090976</v>
      </c>
      <c r="E60" s="454">
        <f t="shared" si="12"/>
        <v>0.30872695167182079</v>
      </c>
      <c r="F60" s="454">
        <f t="shared" si="13"/>
        <v>0.31585191084056913</v>
      </c>
      <c r="G60" s="454">
        <f t="shared" si="14"/>
        <v>0.32265014402894221</v>
      </c>
      <c r="H60" s="454">
        <f t="shared" si="15"/>
        <v>0.32912777715563662</v>
      </c>
      <c r="I60" s="454">
        <f t="shared" si="16"/>
        <v>0.33539701819714651</v>
      </c>
      <c r="J60" s="454">
        <f t="shared" si="17"/>
        <v>0.34134448515741178</v>
      </c>
      <c r="K60" s="454">
        <f t="shared" si="18"/>
        <v>0.34729813508720225</v>
      </c>
      <c r="L60" s="454">
        <f t="shared" si="19"/>
        <v>0.35325754354592681</v>
      </c>
      <c r="M60" s="454">
        <f t="shared" si="20"/>
        <v>0.35922169712787438</v>
      </c>
      <c r="N60" s="454">
        <f t="shared" si="21"/>
        <v>0.36464870447326631</v>
      </c>
      <c r="O60" s="454">
        <f t="shared" si="22"/>
        <v>0.37005989654093446</v>
      </c>
      <c r="P60" s="454">
        <f t="shared" si="23"/>
        <v>0.37545273858509925</v>
      </c>
      <c r="Q60" s="454">
        <f t="shared" si="24"/>
        <v>0.38082425015482896</v>
      </c>
      <c r="R60" s="454">
        <f t="shared" si="25"/>
        <v>0.38616721415441468</v>
      </c>
      <c r="S60" s="454">
        <f t="shared" si="26"/>
        <v>0.39109067872811321</v>
      </c>
      <c r="T60" s="454">
        <f t="shared" si="27"/>
        <v>0.39635517525743402</v>
      </c>
      <c r="U60" s="454">
        <f t="shared" si="28"/>
        <v>0.40157015170799015</v>
      </c>
      <c r="V60" s="454">
        <f t="shared" si="29"/>
        <v>0.40672626418136365</v>
      </c>
      <c r="W60" s="454">
        <f t="shared" si="30"/>
        <v>0.41181365421839305</v>
      </c>
      <c r="X60" s="454">
        <f t="shared" si="31"/>
        <v>0.41657033675995253</v>
      </c>
      <c r="Y60" s="454">
        <f t="shared" si="32"/>
        <v>0.42055949850670099</v>
      </c>
      <c r="Z60" s="454">
        <f t="shared" si="33"/>
        <v>0.42416704329841232</v>
      </c>
      <c r="AA60" s="454">
        <f t="shared" si="34"/>
        <v>0.42737535653014946</v>
      </c>
      <c r="AB60" s="454">
        <f t="shared" si="35"/>
        <v>0.43016327656175757</v>
      </c>
      <c r="AC60" s="454">
        <f t="shared" si="36"/>
        <v>0.43251470060677411</v>
      </c>
      <c r="AD60" s="454">
        <f t="shared" si="37"/>
        <v>0.43441453437958849</v>
      </c>
      <c r="AE60" s="454">
        <f t="shared" si="38"/>
        <v>0.43584881662367914</v>
      </c>
      <c r="AF60" s="454">
        <f t="shared" si="39"/>
        <v>0.43680047719714604</v>
      </c>
      <c r="AG60" s="454">
        <f t="shared" si="40"/>
        <v>0.4372581601060983</v>
      </c>
      <c r="AH60" s="454">
        <f t="shared" si="41"/>
        <v>0.4372076487953947</v>
      </c>
      <c r="AI60" s="454">
        <f t="shared" si="42"/>
        <v>0.43620303743655459</v>
      </c>
      <c r="AJ60" s="454">
        <f t="shared" si="43"/>
        <v>0.43467332698591699</v>
      </c>
      <c r="AK60" s="454">
        <f t="shared" si="44"/>
        <v>0.43261120177845558</v>
      </c>
      <c r="AL60" s="454">
        <f t="shared" si="45"/>
        <v>0.430011414766447</v>
      </c>
      <c r="AM60" s="454">
        <f t="shared" si="46"/>
        <v>0.42687090455239979</v>
      </c>
      <c r="AN60" s="454">
        <f t="shared" si="47"/>
        <v>0.42318462708456867</v>
      </c>
      <c r="AO60" s="454">
        <f t="shared" si="48"/>
        <v>0.41895430810512752</v>
      </c>
      <c r="AP60" s="454">
        <f t="shared" si="49"/>
        <v>0.41417996738415769</v>
      </c>
      <c r="AQ60" s="454">
        <f t="shared" si="50"/>
        <v>0.40886851115323486</v>
      </c>
      <c r="AR60" s="454">
        <f t="shared" si="51"/>
        <v>0.40302536647154863</v>
      </c>
    </row>
    <row r="61" spans="1:50">
      <c r="A61" s="32" t="str">
        <f>VLOOKUP($B61,'Sector matching'!$B$1:$C$43,2,0)</f>
        <v>other mining and quarrying 07T08</v>
      </c>
      <c r="B61" s="441" t="s">
        <v>125</v>
      </c>
      <c r="C61" s="291">
        <f>IF(VLOOKUP($B61,$B$2:$F$44,5,0)=0,0,SUM('Energy use'!D56:AG56)/VLOOKUP($B61,$B$2:$F$44,5,0))/$G$49</f>
        <v>20.297456548121232</v>
      </c>
      <c r="D61" s="291">
        <f t="shared" si="11"/>
        <v>20.034063577012272</v>
      </c>
      <c r="E61" s="454">
        <f t="shared" si="12"/>
        <v>21.107400624019839</v>
      </c>
      <c r="F61" s="454">
        <f t="shared" si="13"/>
        <v>21.594528057469248</v>
      </c>
      <c r="G61" s="454">
        <f t="shared" si="14"/>
        <v>22.059317511922298</v>
      </c>
      <c r="H61" s="454">
        <f t="shared" si="15"/>
        <v>22.50218781126015</v>
      </c>
      <c r="I61" s="454">
        <f t="shared" si="16"/>
        <v>22.930810519951812</v>
      </c>
      <c r="J61" s="454">
        <f t="shared" si="17"/>
        <v>23.337433806803315</v>
      </c>
      <c r="K61" s="454">
        <f t="shared" si="18"/>
        <v>23.744479818052891</v>
      </c>
      <c r="L61" s="454">
        <f t="shared" si="19"/>
        <v>24.151919535056237</v>
      </c>
      <c r="M61" s="454">
        <f t="shared" si="20"/>
        <v>24.559683672121828</v>
      </c>
      <c r="N61" s="454">
        <f t="shared" si="21"/>
        <v>24.930723575208923</v>
      </c>
      <c r="O61" s="454">
        <f t="shared" si="22"/>
        <v>25.300682201131558</v>
      </c>
      <c r="P61" s="454">
        <f t="shared" si="23"/>
        <v>25.669386251464182</v>
      </c>
      <c r="Q61" s="454">
        <f t="shared" si="24"/>
        <v>26.036631955296887</v>
      </c>
      <c r="R61" s="454">
        <f t="shared" si="25"/>
        <v>26.401925885898883</v>
      </c>
      <c r="S61" s="454">
        <f t="shared" si="26"/>
        <v>26.738538995484774</v>
      </c>
      <c r="T61" s="454">
        <f t="shared" si="27"/>
        <v>27.098468171497426</v>
      </c>
      <c r="U61" s="454">
        <f t="shared" si="28"/>
        <v>27.455011701599481</v>
      </c>
      <c r="V61" s="454">
        <f t="shared" si="29"/>
        <v>27.807530751357369</v>
      </c>
      <c r="W61" s="454">
        <f t="shared" si="30"/>
        <v>28.155351306254612</v>
      </c>
      <c r="X61" s="454">
        <f t="shared" si="31"/>
        <v>28.480561669335266</v>
      </c>
      <c r="Y61" s="454">
        <f t="shared" si="32"/>
        <v>28.753297284695925</v>
      </c>
      <c r="Z61" s="454">
        <f t="shared" si="33"/>
        <v>28.999942071538804</v>
      </c>
      <c r="AA61" s="454">
        <f t="shared" si="34"/>
        <v>29.219291734219389</v>
      </c>
      <c r="AB61" s="454">
        <f t="shared" si="35"/>
        <v>29.409899469294736</v>
      </c>
      <c r="AC61" s="454">
        <f t="shared" si="36"/>
        <v>29.570664342871041</v>
      </c>
      <c r="AD61" s="454">
        <f t="shared" si="37"/>
        <v>29.700554371404941</v>
      </c>
      <c r="AE61" s="454">
        <f t="shared" si="38"/>
        <v>29.798615035593794</v>
      </c>
      <c r="AF61" s="454">
        <f t="shared" si="39"/>
        <v>29.863679264270541</v>
      </c>
      <c r="AG61" s="454">
        <f t="shared" si="40"/>
        <v>29.894970657735573</v>
      </c>
      <c r="AH61" s="454">
        <f t="shared" si="41"/>
        <v>29.891517242135503</v>
      </c>
      <c r="AI61" s="454">
        <f t="shared" si="42"/>
        <v>29.822832813038364</v>
      </c>
      <c r="AJ61" s="454">
        <f t="shared" si="43"/>
        <v>29.718247803062688</v>
      </c>
      <c r="AK61" s="454">
        <f t="shared" si="44"/>
        <v>29.577262046376806</v>
      </c>
      <c r="AL61" s="454">
        <f t="shared" si="45"/>
        <v>29.399516806764812</v>
      </c>
      <c r="AM61" s="454">
        <f t="shared" si="46"/>
        <v>29.184802779068956</v>
      </c>
      <c r="AN61" s="454">
        <f t="shared" si="47"/>
        <v>28.932775105736699</v>
      </c>
      <c r="AO61" s="454">
        <f t="shared" si="48"/>
        <v>28.643551774301173</v>
      </c>
      <c r="AP61" s="454">
        <f t="shared" si="49"/>
        <v>28.31713413642612</v>
      </c>
      <c r="AQ61" s="454">
        <f t="shared" si="50"/>
        <v>27.953994365324405</v>
      </c>
      <c r="AR61" s="454">
        <f t="shared" si="51"/>
        <v>27.554503504443666</v>
      </c>
    </row>
    <row r="62" spans="1:50">
      <c r="A62" s="32" t="str">
        <f>VLOOKUP($B62,'Sector matching'!$B$1:$C$43,2,0)</f>
        <v>Mining Support Service Activities 09</v>
      </c>
      <c r="B62" s="441" t="s">
        <v>127</v>
      </c>
      <c r="C62" s="291">
        <f>IF(VLOOKUP($B62,$B$2:$F$44,5,0)=0,0,SUM('Energy use'!D57:AG57)/VLOOKUP($B62,$B$2:$F$44,5,0))/$G$49</f>
        <v>3.6823263475852293</v>
      </c>
      <c r="D62" s="291">
        <f t="shared" si="11"/>
        <v>3.6345420907260588</v>
      </c>
      <c r="E62" s="454">
        <f t="shared" si="12"/>
        <v>3.8292648767394186</v>
      </c>
      <c r="F62" s="454">
        <f t="shared" si="13"/>
        <v>3.9176386184725112</v>
      </c>
      <c r="G62" s="454">
        <f t="shared" si="14"/>
        <v>4.0019598461176891</v>
      </c>
      <c r="H62" s="454">
        <f t="shared" si="15"/>
        <v>4.0823045419148416</v>
      </c>
      <c r="I62" s="454">
        <f t="shared" si="16"/>
        <v>4.16006446664466</v>
      </c>
      <c r="J62" s="454">
        <f t="shared" si="17"/>
        <v>4.2338332976883502</v>
      </c>
      <c r="K62" s="454">
        <f t="shared" si="18"/>
        <v>4.3076788185963641</v>
      </c>
      <c r="L62" s="454">
        <f t="shared" si="19"/>
        <v>4.3815957648608927</v>
      </c>
      <c r="M62" s="454">
        <f t="shared" si="20"/>
        <v>4.4555715668022433</v>
      </c>
      <c r="N62" s="454">
        <f t="shared" si="21"/>
        <v>4.5228849273656158</v>
      </c>
      <c r="O62" s="454">
        <f t="shared" si="22"/>
        <v>4.5900021246618179</v>
      </c>
      <c r="P62" s="454">
        <f t="shared" si="23"/>
        <v>4.6568917192168007</v>
      </c>
      <c r="Q62" s="454">
        <f t="shared" si="24"/>
        <v>4.7235167432957814</v>
      </c>
      <c r="R62" s="454">
        <f t="shared" si="25"/>
        <v>4.7897876803503658</v>
      </c>
      <c r="S62" s="454">
        <f t="shared" si="26"/>
        <v>4.8508553968611539</v>
      </c>
      <c r="T62" s="454">
        <f t="shared" si="27"/>
        <v>4.916153070239778</v>
      </c>
      <c r="U62" s="454">
        <f t="shared" si="28"/>
        <v>4.9808365261123493</v>
      </c>
      <c r="V62" s="454">
        <f t="shared" si="29"/>
        <v>5.0447898683388326</v>
      </c>
      <c r="W62" s="454">
        <f t="shared" si="30"/>
        <v>5.1078908184747931</v>
      </c>
      <c r="X62" s="454">
        <f t="shared" si="31"/>
        <v>5.1668898701855603</v>
      </c>
      <c r="Y62" s="454">
        <f t="shared" si="32"/>
        <v>5.2163690519730137</v>
      </c>
      <c r="Z62" s="454">
        <f t="shared" si="33"/>
        <v>5.2611148847788556</v>
      </c>
      <c r="AA62" s="454">
        <f t="shared" si="34"/>
        <v>5.300908887554904</v>
      </c>
      <c r="AB62" s="454">
        <f t="shared" si="35"/>
        <v>5.3354885839448176</v>
      </c>
      <c r="AC62" s="454">
        <f t="shared" si="36"/>
        <v>5.3646542445946013</v>
      </c>
      <c r="AD62" s="454">
        <f t="shared" si="37"/>
        <v>5.3882186489930062</v>
      </c>
      <c r="AE62" s="454">
        <f t="shared" si="38"/>
        <v>5.4060086300454717</v>
      </c>
      <c r="AF62" s="454">
        <f t="shared" si="39"/>
        <v>5.417812459898423</v>
      </c>
      <c r="AG62" s="454">
        <f t="shared" si="40"/>
        <v>5.4234892855802892</v>
      </c>
      <c r="AH62" s="454">
        <f t="shared" si="41"/>
        <v>5.4228627734247805</v>
      </c>
      <c r="AI62" s="454">
        <f t="shared" si="42"/>
        <v>5.4104021736282677</v>
      </c>
      <c r="AJ62" s="454">
        <f t="shared" si="43"/>
        <v>5.391428558048263</v>
      </c>
      <c r="AK62" s="454">
        <f t="shared" si="44"/>
        <v>5.365851187541379</v>
      </c>
      <c r="AL62" s="454">
        <f t="shared" si="45"/>
        <v>5.333604980858814</v>
      </c>
      <c r="AM62" s="454">
        <f t="shared" si="46"/>
        <v>5.294651966252963</v>
      </c>
      <c r="AN62" s="454">
        <f t="shared" si="47"/>
        <v>5.2489295803159983</v>
      </c>
      <c r="AO62" s="454">
        <f t="shared" si="48"/>
        <v>5.1964592281240138</v>
      </c>
      <c r="AP62" s="454">
        <f t="shared" si="49"/>
        <v>5.1372411548933012</v>
      </c>
      <c r="AQ62" s="454">
        <f t="shared" si="50"/>
        <v>5.0713610213990545</v>
      </c>
      <c r="AR62" s="454">
        <f t="shared" si="51"/>
        <v>4.9988861416448804</v>
      </c>
    </row>
    <row r="63" spans="1:50">
      <c r="A63" s="32" t="str">
        <f>VLOOKUP($B63,'Sector matching'!$B$1:$C$43,2,0)</f>
        <v>food beverage and tobacco 10T12</v>
      </c>
      <c r="B63" s="442" t="s">
        <v>129</v>
      </c>
      <c r="C63" s="291">
        <f>IF(VLOOKUP($B63,$B$2:$F$44,5,0)=0,0,SUM('Energy use'!D58:AG58)/VLOOKUP($B63,$B$2:$F$44,5,0))/$G$49</f>
        <v>0.93634727194473333</v>
      </c>
      <c r="D63" s="291">
        <f t="shared" si="11"/>
        <v>0.92419662196735375</v>
      </c>
      <c r="E63" s="454">
        <f t="shared" si="12"/>
        <v>0.97371101375629809</v>
      </c>
      <c r="F63" s="454">
        <f t="shared" si="13"/>
        <v>0.99618281667990205</v>
      </c>
      <c r="G63" s="454">
        <f t="shared" si="14"/>
        <v>1.0176241404572932</v>
      </c>
      <c r="H63" s="454">
        <f t="shared" si="15"/>
        <v>1.0380543059623761</v>
      </c>
      <c r="I63" s="454">
        <f t="shared" si="16"/>
        <v>1.0578272121403254</v>
      </c>
      <c r="J63" s="454">
        <f t="shared" si="17"/>
        <v>1.0765852572407026</v>
      </c>
      <c r="K63" s="454">
        <f t="shared" si="18"/>
        <v>1.0953628031507494</v>
      </c>
      <c r="L63" s="454">
        <f t="shared" si="19"/>
        <v>1.1141585112038024</v>
      </c>
      <c r="M63" s="454">
        <f t="shared" si="20"/>
        <v>1.1329691851635211</v>
      </c>
      <c r="N63" s="454">
        <f t="shared" si="21"/>
        <v>1.1500857238891771</v>
      </c>
      <c r="O63" s="454">
        <f t="shared" si="22"/>
        <v>1.1671523819354113</v>
      </c>
      <c r="P63" s="454">
        <f t="shared" si="23"/>
        <v>1.1841611648272699</v>
      </c>
      <c r="Q63" s="454">
        <f t="shared" si="24"/>
        <v>1.2011026723556604</v>
      </c>
      <c r="R63" s="454">
        <f t="shared" si="25"/>
        <v>1.2179541421231277</v>
      </c>
      <c r="S63" s="454">
        <f t="shared" si="26"/>
        <v>1.2334825294417229</v>
      </c>
      <c r="T63" s="454">
        <f t="shared" si="27"/>
        <v>1.2500865163133665</v>
      </c>
      <c r="U63" s="454">
        <f t="shared" si="28"/>
        <v>1.2665343190688061</v>
      </c>
      <c r="V63" s="454">
        <f t="shared" si="29"/>
        <v>1.2827964674698529</v>
      </c>
      <c r="W63" s="454">
        <f t="shared" si="30"/>
        <v>1.2988418683767207</v>
      </c>
      <c r="X63" s="454">
        <f t="shared" si="31"/>
        <v>1.313844232616634</v>
      </c>
      <c r="Y63" s="454">
        <f t="shared" si="32"/>
        <v>1.3264258705573126</v>
      </c>
      <c r="Z63" s="454">
        <f t="shared" si="33"/>
        <v>1.3378039056698496</v>
      </c>
      <c r="AA63" s="454">
        <f t="shared" si="34"/>
        <v>1.347922782277174</v>
      </c>
      <c r="AB63" s="454">
        <f t="shared" si="35"/>
        <v>1.3567157575115949</v>
      </c>
      <c r="AC63" s="454">
        <f t="shared" si="36"/>
        <v>1.3641320439039728</v>
      </c>
      <c r="AD63" s="454">
        <f t="shared" si="37"/>
        <v>1.3701240347518013</v>
      </c>
      <c r="AE63" s="454">
        <f t="shared" si="38"/>
        <v>1.3746476968757053</v>
      </c>
      <c r="AF63" s="454">
        <f t="shared" si="39"/>
        <v>1.3776491918107099</v>
      </c>
      <c r="AG63" s="454">
        <f t="shared" si="40"/>
        <v>1.3790927032593916</v>
      </c>
      <c r="AH63" s="454">
        <f t="shared" si="41"/>
        <v>1.3789333928419336</v>
      </c>
      <c r="AI63" s="454">
        <f t="shared" si="42"/>
        <v>1.3757648934953424</v>
      </c>
      <c r="AJ63" s="454">
        <f>AI63*(1+$AJ$53)</f>
        <v>1.3709402550710712</v>
      </c>
      <c r="AK63" s="454">
        <f t="shared" si="44"/>
        <v>1.3644364042884414</v>
      </c>
      <c r="AL63" s="454">
        <f t="shared" si="45"/>
        <v>1.3562367921933358</v>
      </c>
      <c r="AM63" s="454">
        <f t="shared" si="46"/>
        <v>1.3463317632748288</v>
      </c>
      <c r="AN63" s="454">
        <f t="shared" si="47"/>
        <v>1.3347054088190495</v>
      </c>
      <c r="AO63" s="454">
        <f t="shared" si="48"/>
        <v>1.3213631717397201</v>
      </c>
      <c r="AP63" s="454">
        <f t="shared" si="49"/>
        <v>1.3063051143907936</v>
      </c>
      <c r="AQ63" s="454">
        <f t="shared" si="50"/>
        <v>1.2895530187181365</v>
      </c>
      <c r="AR63" s="454">
        <f t="shared" si="51"/>
        <v>1.2711240014239891</v>
      </c>
    </row>
    <row r="64" spans="1:50">
      <c r="A64" s="32" t="str">
        <f>VLOOKUP($B64,'Sector matching'!$B$1:$C$43,2,0)</f>
        <v>food beverage and tobacco 10T12</v>
      </c>
      <c r="B64" s="442" t="s">
        <v>131</v>
      </c>
      <c r="C64" s="291">
        <f>IF(VLOOKUP($B64,$B$2:$F$44,5,0)=0,0,SUM('Energy use'!D59:AG59)/VLOOKUP($B64,$B$2:$F$44,5,0))/$G$49</f>
        <v>0.83939815041657617</v>
      </c>
      <c r="D64" s="291">
        <f t="shared" si="11"/>
        <v>0.82850557516915924</v>
      </c>
      <c r="E64" s="454">
        <f t="shared" si="12"/>
        <v>0.87289326137485446</v>
      </c>
      <c r="F64" s="454">
        <f t="shared" si="13"/>
        <v>0.89303834042380836</v>
      </c>
      <c r="G64" s="454">
        <f t="shared" si="14"/>
        <v>0.91225963583469238</v>
      </c>
      <c r="H64" s="454">
        <f t="shared" si="15"/>
        <v>0.93057446800380161</v>
      </c>
      <c r="I64" s="454">
        <f t="shared" si="16"/>
        <v>0.94830009328346887</v>
      </c>
      <c r="J64" s="454">
        <f t="shared" si="17"/>
        <v>0.96511593590346723</v>
      </c>
      <c r="K64" s="454">
        <f t="shared" si="18"/>
        <v>0.98194926022502937</v>
      </c>
      <c r="L64" s="454">
        <f t="shared" si="19"/>
        <v>0.99879886618664515</v>
      </c>
      <c r="M64" s="454">
        <f t="shared" si="20"/>
        <v>1.0156618884893458</v>
      </c>
      <c r="N64" s="454">
        <f t="shared" si="21"/>
        <v>1.0310061858225446</v>
      </c>
      <c r="O64" s="454">
        <f t="shared" si="22"/>
        <v>1.0463057671072185</v>
      </c>
      <c r="P64" s="454">
        <f t="shared" si="23"/>
        <v>1.0615534656140027</v>
      </c>
      <c r="Q64" s="454">
        <f t="shared" si="24"/>
        <v>1.0767408544286934</v>
      </c>
      <c r="R64" s="454">
        <f t="shared" si="25"/>
        <v>1.0918475279657824</v>
      </c>
      <c r="S64" s="454">
        <f t="shared" si="26"/>
        <v>1.1057681106221606</v>
      </c>
      <c r="T64" s="454">
        <f t="shared" si="27"/>
        <v>1.1206529255697728</v>
      </c>
      <c r="U64" s="454">
        <f t="shared" si="28"/>
        <v>1.1353977276587006</v>
      </c>
      <c r="V64" s="454">
        <f t="shared" si="29"/>
        <v>1.1499760979905622</v>
      </c>
      <c r="W64" s="454">
        <f t="shared" si="30"/>
        <v>1.1643601628001325</v>
      </c>
      <c r="X64" s="454">
        <f t="shared" si="31"/>
        <v>1.1778091866529006</v>
      </c>
      <c r="Y64" s="454">
        <f t="shared" si="32"/>
        <v>1.1890881254964796</v>
      </c>
      <c r="Z64" s="454">
        <f t="shared" si="33"/>
        <v>1.1992880821952396</v>
      </c>
      <c r="AA64" s="454">
        <f t="shared" si="34"/>
        <v>1.2083592532905967</v>
      </c>
      <c r="AB64" s="454">
        <f t="shared" si="35"/>
        <v>1.2162418064517784</v>
      </c>
      <c r="AC64" s="454">
        <f t="shared" si="36"/>
        <v>1.2228902127292829</v>
      </c>
      <c r="AD64" s="454">
        <f t="shared" si="37"/>
        <v>1.2282617946045995</v>
      </c>
      <c r="AE64" s="454">
        <f t="shared" si="38"/>
        <v>1.2323170780808124</v>
      </c>
      <c r="AF64" s="454">
        <f t="shared" si="39"/>
        <v>1.2350077991117978</v>
      </c>
      <c r="AG64" s="454">
        <f t="shared" si="40"/>
        <v>1.2363018498090481</v>
      </c>
      <c r="AH64" s="454">
        <f t="shared" si="41"/>
        <v>1.2361590343454236</v>
      </c>
      <c r="AI64" s="454">
        <f t="shared" si="42"/>
        <v>1.2333186004905772</v>
      </c>
      <c r="AJ64" s="454">
        <f t="shared" si="43"/>
        <v>1.2289935037117392</v>
      </c>
      <c r="AK64" s="454">
        <f t="shared" si="44"/>
        <v>1.2231630597289356</v>
      </c>
      <c r="AL64" s="454">
        <f t="shared" si="45"/>
        <v>1.2158124330618978</v>
      </c>
      <c r="AM64" s="454">
        <f t="shared" si="46"/>
        <v>1.2069329679284657</v>
      </c>
      <c r="AN64" s="454">
        <f t="shared" si="47"/>
        <v>1.1965104027983302</v>
      </c>
      <c r="AO64" s="454">
        <f t="shared" si="48"/>
        <v>1.1845496170275251</v>
      </c>
      <c r="AP64" s="454">
        <f t="shared" si="49"/>
        <v>1.171050666513894</v>
      </c>
      <c r="AQ64" s="454">
        <f t="shared" si="50"/>
        <v>1.1560330779070254</v>
      </c>
      <c r="AR64" s="454">
        <f t="shared" si="51"/>
        <v>1.1395121956508365</v>
      </c>
    </row>
    <row r="65" spans="1:44">
      <c r="A65" s="32" t="str">
        <f>VLOOKUP($B65,'Sector matching'!$B$1:$C$43,2,0)</f>
        <v>food beverage and tobacco 10T12</v>
      </c>
      <c r="B65" s="442" t="s">
        <v>133</v>
      </c>
      <c r="C65" s="291">
        <f>IF(VLOOKUP($B65,$B$2:$F$44,5,0)=0,0,SUM('Energy use'!D60:AG60)/VLOOKUP($B65,$B$2:$F$44,5,0))/$G$49</f>
        <v>2.5339605331846755</v>
      </c>
      <c r="D65" s="291">
        <f t="shared" si="11"/>
        <v>2.5010782165295806</v>
      </c>
      <c r="E65" s="454">
        <f t="shared" si="12"/>
        <v>2.6350749914197777</v>
      </c>
      <c r="F65" s="454">
        <f t="shared" si="13"/>
        <v>2.6958886055820215</v>
      </c>
      <c r="G65" s="454">
        <f t="shared" si="14"/>
        <v>2.7539135177690355</v>
      </c>
      <c r="H65" s="454">
        <f t="shared" si="15"/>
        <v>2.8092020144918268</v>
      </c>
      <c r="I65" s="454">
        <f t="shared" si="16"/>
        <v>2.8627118237074018</v>
      </c>
      <c r="J65" s="454">
        <f t="shared" si="17"/>
        <v>2.9134751968577639</v>
      </c>
      <c r="K65" s="454">
        <f t="shared" si="18"/>
        <v>2.964291343464672</v>
      </c>
      <c r="L65" s="454">
        <f t="shared" si="19"/>
        <v>3.0151566408033168</v>
      </c>
      <c r="M65" s="454">
        <f t="shared" si="20"/>
        <v>3.0660624391590203</v>
      </c>
      <c r="N65" s="454">
        <f t="shared" si="21"/>
        <v>3.1123835369985615</v>
      </c>
      <c r="O65" s="454">
        <f t="shared" si="22"/>
        <v>3.1585696468087567</v>
      </c>
      <c r="P65" s="454">
        <f t="shared" si="23"/>
        <v>3.2045991337916804</v>
      </c>
      <c r="Q65" s="454">
        <f t="shared" si="24"/>
        <v>3.25044655892534</v>
      </c>
      <c r="R65" s="454">
        <f t="shared" si="25"/>
        <v>3.2960503221832069</v>
      </c>
      <c r="S65" s="454">
        <f t="shared" si="26"/>
        <v>3.3380735349252073</v>
      </c>
      <c r="T65" s="454">
        <f t="shared" si="27"/>
        <v>3.3830075553329104</v>
      </c>
      <c r="U65" s="454">
        <f t="shared" si="28"/>
        <v>3.4275189073586683</v>
      </c>
      <c r="V65" s="454">
        <f t="shared" si="29"/>
        <v>3.4715278380916637</v>
      </c>
      <c r="W65" s="454">
        <f t="shared" si="30"/>
        <v>3.5149502026943646</v>
      </c>
      <c r="X65" s="454">
        <f t="shared" si="31"/>
        <v>3.5555498819238944</v>
      </c>
      <c r="Y65" s="454">
        <f t="shared" si="32"/>
        <v>3.5895985462813855</v>
      </c>
      <c r="Z65" s="454">
        <f t="shared" si="33"/>
        <v>3.6203899981115137</v>
      </c>
      <c r="AA65" s="454">
        <f t="shared" si="34"/>
        <v>3.6477738915999529</v>
      </c>
      <c r="AB65" s="454">
        <f t="shared" si="35"/>
        <v>3.6715696059474907</v>
      </c>
      <c r="AC65" s="454">
        <f t="shared" si="36"/>
        <v>3.6916396991534537</v>
      </c>
      <c r="AD65" s="454">
        <f t="shared" si="37"/>
        <v>3.7078553370674365</v>
      </c>
      <c r="AE65" s="454">
        <f t="shared" si="38"/>
        <v>3.7200973562742927</v>
      </c>
      <c r="AF65" s="454">
        <f t="shared" si="39"/>
        <v>3.7282200581112499</v>
      </c>
      <c r="AG65" s="454">
        <f t="shared" si="40"/>
        <v>3.7321265158430728</v>
      </c>
      <c r="AH65" s="454">
        <f t="shared" si="41"/>
        <v>3.7316953870060918</v>
      </c>
      <c r="AI65" s="454">
        <f t="shared" si="42"/>
        <v>3.7231207347010682</v>
      </c>
      <c r="AJ65" s="454">
        <f t="shared" si="43"/>
        <v>3.7100642077902806</v>
      </c>
      <c r="AK65" s="454">
        <f t="shared" si="44"/>
        <v>3.6924633649291945</v>
      </c>
      <c r="AL65" s="454">
        <f t="shared" si="45"/>
        <v>3.6702734210280736</v>
      </c>
      <c r="AM65" s="454">
        <f t="shared" si="46"/>
        <v>3.6434682461623202</v>
      </c>
      <c r="AN65" s="454">
        <f t="shared" si="47"/>
        <v>3.6120047878723498</v>
      </c>
      <c r="AO65" s="454">
        <f t="shared" si="48"/>
        <v>3.57589777587327</v>
      </c>
      <c r="AP65" s="454">
        <f t="shared" si="49"/>
        <v>3.5351473789085173</v>
      </c>
      <c r="AQ65" s="454">
        <f t="shared" si="50"/>
        <v>3.4898125436881591</v>
      </c>
      <c r="AR65" s="454">
        <f t="shared" si="51"/>
        <v>3.4399395917525402</v>
      </c>
    </row>
    <row r="66" spans="1:44">
      <c r="A66" s="32" t="str">
        <f>VLOOKUP($B66,'Sector matching'!$B$1:$C$43,2,0)</f>
        <v>food beverage and tobacco 10T12</v>
      </c>
      <c r="B66" s="442" t="s">
        <v>135</v>
      </c>
      <c r="C66" s="291">
        <f>IF(VLOOKUP($B66,$B$2:$F$44,5,0)=0,0,SUM('Energy use'!D61:AG61)/VLOOKUP($B66,$B$2:$F$44,5,0))/$G$49</f>
        <v>0.11744995469943155</v>
      </c>
      <c r="D66" s="291">
        <f t="shared" si="11"/>
        <v>0.11592584785128759</v>
      </c>
      <c r="E66" s="454">
        <f t="shared" si="12"/>
        <v>0.12213664511297351</v>
      </c>
      <c r="F66" s="454">
        <f t="shared" si="13"/>
        <v>0.12495537734456336</v>
      </c>
      <c r="G66" s="454">
        <f t="shared" si="14"/>
        <v>0.12764485226674699</v>
      </c>
      <c r="H66" s="454">
        <f t="shared" si="15"/>
        <v>0.13020749337755005</v>
      </c>
      <c r="I66" s="454">
        <f t="shared" si="16"/>
        <v>0.13268769170188854</v>
      </c>
      <c r="J66" s="454">
        <f t="shared" si="17"/>
        <v>0.13504059175649483</v>
      </c>
      <c r="K66" s="454">
        <f t="shared" si="18"/>
        <v>0.13739593787922233</v>
      </c>
      <c r="L66" s="454">
        <f t="shared" si="19"/>
        <v>0.13975356215551232</v>
      </c>
      <c r="M66" s="454">
        <f t="shared" si="20"/>
        <v>0.142113063668072</v>
      </c>
      <c r="N66" s="454">
        <f t="shared" si="21"/>
        <v>0.14426006271230912</v>
      </c>
      <c r="O66" s="454">
        <f t="shared" si="22"/>
        <v>0.1464008050142947</v>
      </c>
      <c r="P66" s="454">
        <f t="shared" si="23"/>
        <v>0.14853428779359751</v>
      </c>
      <c r="Q66" s="454">
        <f t="shared" si="24"/>
        <v>0.15065933194267364</v>
      </c>
      <c r="R66" s="454">
        <f t="shared" si="25"/>
        <v>0.15277308227880396</v>
      </c>
      <c r="S66" s="454">
        <f t="shared" si="26"/>
        <v>0.15472087284942876</v>
      </c>
      <c r="T66" s="454">
        <f t="shared" si="27"/>
        <v>0.15680358037081044</v>
      </c>
      <c r="U66" s="454">
        <f t="shared" si="28"/>
        <v>0.15886669706523873</v>
      </c>
      <c r="V66" s="454">
        <f t="shared" si="29"/>
        <v>0.16090652635747502</v>
      </c>
      <c r="W66" s="454">
        <f t="shared" si="30"/>
        <v>0.16291916810494528</v>
      </c>
      <c r="X66" s="454">
        <f t="shared" si="31"/>
        <v>0.16480097740065944</v>
      </c>
      <c r="Y66" s="454">
        <f t="shared" si="32"/>
        <v>0.16637914487169639</v>
      </c>
      <c r="Z66" s="454">
        <f t="shared" si="33"/>
        <v>0.16780633940579323</v>
      </c>
      <c r="AA66" s="454">
        <f t="shared" si="34"/>
        <v>0.16907559242200698</v>
      </c>
      <c r="AB66" s="454">
        <f t="shared" si="35"/>
        <v>0.17017853208328354</v>
      </c>
      <c r="AC66" s="454">
        <f t="shared" si="36"/>
        <v>0.17110878790494433</v>
      </c>
      <c r="AD66" s="454">
        <f t="shared" si="37"/>
        <v>0.17186038837917353</v>
      </c>
      <c r="AE66" s="454">
        <f t="shared" si="38"/>
        <v>0.17242781024010828</v>
      </c>
      <c r="AF66" s="454">
        <f t="shared" si="39"/>
        <v>0.17280430030390126</v>
      </c>
      <c r="AG66" s="454">
        <f t="shared" si="40"/>
        <v>0.1729853659825609</v>
      </c>
      <c r="AH66" s="454">
        <f t="shared" si="41"/>
        <v>0.17296538301056513</v>
      </c>
      <c r="AI66" s="454">
        <f t="shared" si="42"/>
        <v>0.17256794488491181</v>
      </c>
      <c r="AJ66" s="454">
        <f t="shared" si="43"/>
        <v>0.17196277030775428</v>
      </c>
      <c r="AK66" s="454">
        <f t="shared" si="44"/>
        <v>0.17114696510099034</v>
      </c>
      <c r="AL66" s="454">
        <f t="shared" si="45"/>
        <v>0.17011845346008719</v>
      </c>
      <c r="AM66" s="454">
        <f t="shared" si="46"/>
        <v>0.16887602425392417</v>
      </c>
      <c r="AN66" s="454">
        <f t="shared" si="47"/>
        <v>0.16741768198598042</v>
      </c>
      <c r="AO66" s="454">
        <f t="shared" si="48"/>
        <v>0.16574410938368975</v>
      </c>
      <c r="AP66" s="454">
        <f t="shared" si="49"/>
        <v>0.1638553142683693</v>
      </c>
      <c r="AQ66" s="454">
        <f t="shared" si="50"/>
        <v>0.16175402884059456</v>
      </c>
      <c r="AR66" s="454">
        <f t="shared" si="51"/>
        <v>0.15944240011992006</v>
      </c>
    </row>
    <row r="67" spans="1:44">
      <c r="A67" s="32" t="str">
        <f>VLOOKUP($B67,'Sector matching'!$B$1:$C$43,2,0)</f>
        <v>textiles apparel and leather 13T15</v>
      </c>
      <c r="B67" s="443" t="s">
        <v>137</v>
      </c>
      <c r="C67" s="291">
        <f>IF(VLOOKUP($B67,$B$2:$F$44,5,0)=0,0,SUM('Energy use'!D62:AG62)/VLOOKUP($B67,$B$2:$F$44,5,0))/$G$49</f>
        <v>5.8115020094963032</v>
      </c>
      <c r="D67" s="291">
        <f t="shared" si="11"/>
        <v>5.736088187214782</v>
      </c>
      <c r="E67" s="454">
        <f t="shared" si="12"/>
        <v>6.0434025736632977</v>
      </c>
      <c r="F67" s="454">
        <f t="shared" si="13"/>
        <v>6.1828753224611788</v>
      </c>
      <c r="G67" s="454">
        <f t="shared" si="14"/>
        <v>6.3159523334720289</v>
      </c>
      <c r="H67" s="454">
        <f t="shared" si="15"/>
        <v>6.4427535229928106</v>
      </c>
      <c r="I67" s="454">
        <f t="shared" si="16"/>
        <v>6.5654753885118629</v>
      </c>
      <c r="J67" s="454">
        <f t="shared" si="17"/>
        <v>6.681898450832163</v>
      </c>
      <c r="K67" s="454">
        <f t="shared" si="18"/>
        <v>6.798442546232792</v>
      </c>
      <c r="L67" s="454">
        <f t="shared" si="19"/>
        <v>6.915099366189513</v>
      </c>
      <c r="M67" s="454">
        <f t="shared" si="20"/>
        <v>7.0318490730475647</v>
      </c>
      <c r="N67" s="454">
        <f t="shared" si="21"/>
        <v>7.1380840161933623</v>
      </c>
      <c r="O67" s="454">
        <f t="shared" si="22"/>
        <v>7.2440093715640028</v>
      </c>
      <c r="P67" s="454">
        <f t="shared" si="23"/>
        <v>7.3495755209156464</v>
      </c>
      <c r="Q67" s="454">
        <f t="shared" si="24"/>
        <v>7.4547241212214415</v>
      </c>
      <c r="R67" s="454">
        <f t="shared" si="25"/>
        <v>7.5593138961381809</v>
      </c>
      <c r="S67" s="454">
        <f t="shared" si="26"/>
        <v>7.6556918712871047</v>
      </c>
      <c r="T67" s="454">
        <f t="shared" si="27"/>
        <v>7.7587456270478237</v>
      </c>
      <c r="U67" s="454">
        <f t="shared" si="28"/>
        <v>7.8608300156385109</v>
      </c>
      <c r="V67" s="454">
        <f t="shared" si="29"/>
        <v>7.9617621280535182</v>
      </c>
      <c r="W67" s="454">
        <f t="shared" si="30"/>
        <v>8.0613489826398155</v>
      </c>
      <c r="X67" s="454">
        <f t="shared" si="31"/>
        <v>8.1544621603461707</v>
      </c>
      <c r="Y67" s="454">
        <f t="shared" si="32"/>
        <v>8.2325509382662982</v>
      </c>
      <c r="Z67" s="454">
        <f t="shared" si="33"/>
        <v>8.3031694746809919</v>
      </c>
      <c r="AA67" s="454">
        <f t="shared" si="34"/>
        <v>8.3659729595623809</v>
      </c>
      <c r="AB67" s="454">
        <f t="shared" si="35"/>
        <v>8.4205471488352952</v>
      </c>
      <c r="AC67" s="454">
        <f t="shared" si="36"/>
        <v>8.4665768266735064</v>
      </c>
      <c r="AD67" s="454">
        <f t="shared" si="37"/>
        <v>8.5037665188917746</v>
      </c>
      <c r="AE67" s="454">
        <f t="shared" si="38"/>
        <v>8.5318429306153316</v>
      </c>
      <c r="AF67" s="454">
        <f t="shared" si="39"/>
        <v>8.5504719098081079</v>
      </c>
      <c r="AG67" s="454">
        <f t="shared" si="40"/>
        <v>8.559431160223097</v>
      </c>
      <c r="AH67" s="454">
        <f t="shared" si="41"/>
        <v>8.5584423894551023</v>
      </c>
      <c r="AI67" s="454">
        <f t="shared" si="42"/>
        <v>8.5387768862048414</v>
      </c>
      <c r="AJ67" s="454">
        <f t="shared" si="43"/>
        <v>8.5088324449298529</v>
      </c>
      <c r="AK67" s="454">
        <f t="shared" si="44"/>
        <v>8.4684658597693971</v>
      </c>
      <c r="AL67" s="454">
        <f t="shared" si="45"/>
        <v>8.4175744185321886</v>
      </c>
      <c r="AM67" s="454">
        <f t="shared" si="46"/>
        <v>8.3560981936434597</v>
      </c>
      <c r="AN67" s="454">
        <f t="shared" si="47"/>
        <v>8.2839384466058608</v>
      </c>
      <c r="AO67" s="454">
        <f t="shared" si="48"/>
        <v>8.2011289592276828</v>
      </c>
      <c r="AP67" s="454">
        <f t="shared" si="49"/>
        <v>8.1076701185129085</v>
      </c>
      <c r="AQ67" s="454">
        <f t="shared" si="50"/>
        <v>8.0036971155663412</v>
      </c>
      <c r="AR67" s="454">
        <f t="shared" si="51"/>
        <v>7.8893161863459884</v>
      </c>
    </row>
    <row r="68" spans="1:44">
      <c r="A68" s="32" t="str">
        <f>VLOOKUP($B68,'Sector matching'!$B$1:$C$43,2,0)</f>
        <v>textiles apparel and leather 13T15</v>
      </c>
      <c r="B68" s="443" t="s">
        <v>139</v>
      </c>
      <c r="C68" s="291">
        <f>IF(VLOOKUP($B68,$B$2:$F$44,5,0)=0,0,SUM('Energy use'!D63:AG63)/VLOOKUP($B68,$B$2:$F$44,5,0))/$G$49</f>
        <v>1.367842287887993</v>
      </c>
      <c r="D68" s="291">
        <f t="shared" si="11"/>
        <v>1.3500922785032634</v>
      </c>
      <c r="E68" s="454">
        <f t="shared" si="12"/>
        <v>1.4224242871257755</v>
      </c>
      <c r="F68" s="454">
        <f t="shared" si="13"/>
        <v>1.4552517254544524</v>
      </c>
      <c r="G68" s="454">
        <f t="shared" si="14"/>
        <v>1.4865738110201001</v>
      </c>
      <c r="H68" s="454">
        <f t="shared" si="15"/>
        <v>1.5164187682957939</v>
      </c>
      <c r="I68" s="454">
        <f t="shared" si="16"/>
        <v>1.5453035827604822</v>
      </c>
      <c r="J68" s="454">
        <f t="shared" si="17"/>
        <v>1.5727058597737062</v>
      </c>
      <c r="K68" s="454">
        <f t="shared" si="18"/>
        <v>1.600136624115204</v>
      </c>
      <c r="L68" s="454">
        <f t="shared" si="19"/>
        <v>1.6275939202232663</v>
      </c>
      <c r="M68" s="454">
        <f t="shared" si="20"/>
        <v>1.6550730789464363</v>
      </c>
      <c r="N68" s="454">
        <f t="shared" si="21"/>
        <v>1.6800773975285774</v>
      </c>
      <c r="O68" s="454">
        <f t="shared" si="22"/>
        <v>1.7050088490188755</v>
      </c>
      <c r="P68" s="454">
        <f t="shared" si="23"/>
        <v>1.7298557548646833</v>
      </c>
      <c r="Q68" s="454">
        <f t="shared" si="24"/>
        <v>1.7546043829776012</v>
      </c>
      <c r="R68" s="454">
        <f t="shared" si="25"/>
        <v>1.7792214814106797</v>
      </c>
      <c r="S68" s="454">
        <f t="shared" si="26"/>
        <v>1.801905783991028</v>
      </c>
      <c r="T68" s="454">
        <f t="shared" si="27"/>
        <v>1.8261613524868925</v>
      </c>
      <c r="U68" s="454">
        <f t="shared" si="28"/>
        <v>1.8501887628567695</v>
      </c>
      <c r="V68" s="454">
        <f t="shared" si="29"/>
        <v>1.8739449641523236</v>
      </c>
      <c r="W68" s="454">
        <f t="shared" si="30"/>
        <v>1.897384534645167</v>
      </c>
      <c r="X68" s="454">
        <f t="shared" si="31"/>
        <v>1.9193004079974025</v>
      </c>
      <c r="Y68" s="454">
        <f t="shared" si="32"/>
        <v>1.9376800166552171</v>
      </c>
      <c r="Z68" s="454">
        <f t="shared" si="33"/>
        <v>1.9543013686325432</v>
      </c>
      <c r="AA68" s="454">
        <f t="shared" si="34"/>
        <v>1.9690833066422218</v>
      </c>
      <c r="AB68" s="454">
        <f t="shared" si="35"/>
        <v>1.9819283308360902</v>
      </c>
      <c r="AC68" s="454">
        <f t="shared" si="36"/>
        <v>1.9927622494585193</v>
      </c>
      <c r="AD68" s="454">
        <f t="shared" si="37"/>
        <v>2.001515517306756</v>
      </c>
      <c r="AE68" s="454">
        <f t="shared" si="38"/>
        <v>2.0081238094806007</v>
      </c>
      <c r="AF68" s="454">
        <f t="shared" si="39"/>
        <v>2.0125084772443609</v>
      </c>
      <c r="AG68" s="454">
        <f t="shared" si="40"/>
        <v>2.0146171991488488</v>
      </c>
      <c r="AH68" s="454">
        <f t="shared" si="41"/>
        <v>2.0143844740345358</v>
      </c>
      <c r="AI68" s="454">
        <f t="shared" si="42"/>
        <v>2.0097558415546102</v>
      </c>
      <c r="AJ68" s="454">
        <f t="shared" si="43"/>
        <v>2.0027078747817901</v>
      </c>
      <c r="AK68" s="454">
        <f t="shared" si="44"/>
        <v>1.9932068676222163</v>
      </c>
      <c r="AL68" s="454">
        <f t="shared" si="45"/>
        <v>1.9812286449007801</v>
      </c>
      <c r="AM68" s="454">
        <f t="shared" si="46"/>
        <v>1.9667591015770216</v>
      </c>
      <c r="AN68" s="454">
        <f t="shared" si="47"/>
        <v>1.9497749977566938</v>
      </c>
      <c r="AO68" s="454">
        <f t="shared" si="48"/>
        <v>1.9302842846004202</v>
      </c>
      <c r="AP68" s="454">
        <f t="shared" si="49"/>
        <v>1.9082870531965999</v>
      </c>
      <c r="AQ68" s="454">
        <f t="shared" si="50"/>
        <v>1.8838151232210747</v>
      </c>
      <c r="AR68" s="454">
        <f t="shared" si="51"/>
        <v>1.8568934992312929</v>
      </c>
    </row>
    <row r="69" spans="1:44">
      <c r="A69" s="32" t="str">
        <f>VLOOKUP($B69,'Sector matching'!$B$1:$C$43,2,0)</f>
        <v>textiles apparel and leather 13T15</v>
      </c>
      <c r="B69" s="443" t="s">
        <v>141</v>
      </c>
      <c r="C69" s="291">
        <f>IF(VLOOKUP($B69,$B$2:$F$44,5,0)=0,0,SUM('Energy use'!D64:AG64)/VLOOKUP($B69,$B$2:$F$44,5,0))/$G$49</f>
        <v>1.2591070832576434</v>
      </c>
      <c r="D69" s="291">
        <f t="shared" si="11"/>
        <v>1.2427680924674764</v>
      </c>
      <c r="E69" s="454">
        <f t="shared" si="12"/>
        <v>1.3093501430513048</v>
      </c>
      <c r="F69" s="454">
        <f t="shared" si="13"/>
        <v>1.3395679982023259</v>
      </c>
      <c r="G69" s="454">
        <f t="shared" si="14"/>
        <v>1.368400167047612</v>
      </c>
      <c r="H69" s="454">
        <f t="shared" si="15"/>
        <v>1.3958726303850115</v>
      </c>
      <c r="I69" s="454">
        <f t="shared" si="16"/>
        <v>1.4224612764687843</v>
      </c>
      <c r="J69" s="454">
        <f t="shared" si="17"/>
        <v>1.447685237878847</v>
      </c>
      <c r="K69" s="454">
        <f t="shared" si="18"/>
        <v>1.4729354220465549</v>
      </c>
      <c r="L69" s="454">
        <f t="shared" si="19"/>
        <v>1.49821002886555</v>
      </c>
      <c r="M69" s="454">
        <f t="shared" si="20"/>
        <v>1.5235047603537299</v>
      </c>
      <c r="N69" s="454">
        <f t="shared" si="21"/>
        <v>1.5465213865522194</v>
      </c>
      <c r="O69" s="454">
        <f t="shared" si="22"/>
        <v>1.5694709381527903</v>
      </c>
      <c r="P69" s="454">
        <f t="shared" si="23"/>
        <v>1.5923426649772312</v>
      </c>
      <c r="Q69" s="454">
        <f t="shared" si="24"/>
        <v>1.6151239265552735</v>
      </c>
      <c r="R69" s="454">
        <f t="shared" si="25"/>
        <v>1.6377841142690179</v>
      </c>
      <c r="S69" s="454">
        <f t="shared" si="26"/>
        <v>1.6586651517326112</v>
      </c>
      <c r="T69" s="454">
        <f t="shared" si="27"/>
        <v>1.6809925489567017</v>
      </c>
      <c r="U69" s="454">
        <f t="shared" si="28"/>
        <v>1.703109925248498</v>
      </c>
      <c r="V69" s="454">
        <f t="shared" si="29"/>
        <v>1.7249776519501716</v>
      </c>
      <c r="W69" s="454">
        <f t="shared" si="30"/>
        <v>1.7465539180865441</v>
      </c>
      <c r="X69" s="454">
        <f t="shared" si="31"/>
        <v>1.7667276118068809</v>
      </c>
      <c r="Y69" s="454">
        <f t="shared" si="32"/>
        <v>1.7836461525286258</v>
      </c>
      <c r="Z69" s="454">
        <f t="shared" si="33"/>
        <v>1.7989462073619089</v>
      </c>
      <c r="AA69" s="454">
        <f t="shared" si="34"/>
        <v>1.8125530705339779</v>
      </c>
      <c r="AB69" s="454">
        <f t="shared" si="35"/>
        <v>1.8243769928460214</v>
      </c>
      <c r="AC69" s="454">
        <f t="shared" si="36"/>
        <v>1.8343496803391093</v>
      </c>
      <c r="AD69" s="454">
        <f t="shared" si="37"/>
        <v>1.8424071162342834</v>
      </c>
      <c r="AE69" s="454">
        <f t="shared" si="38"/>
        <v>1.8484900890726002</v>
      </c>
      <c r="AF69" s="454">
        <f t="shared" si="39"/>
        <v>1.8525262022180755</v>
      </c>
      <c r="AG69" s="454">
        <f t="shared" si="40"/>
        <v>1.854467293460883</v>
      </c>
      <c r="AH69" s="454">
        <f t="shared" si="41"/>
        <v>1.8542530685882654</v>
      </c>
      <c r="AI69" s="454">
        <f t="shared" si="42"/>
        <v>1.8499923844488175</v>
      </c>
      <c r="AJ69" s="454">
        <f t="shared" si="43"/>
        <v>1.8435046884879591</v>
      </c>
      <c r="AK69" s="454">
        <f t="shared" si="44"/>
        <v>1.8347589540428193</v>
      </c>
      <c r="AL69" s="454">
        <f t="shared" si="45"/>
        <v>1.8237329277187722</v>
      </c>
      <c r="AM69" s="454">
        <f t="shared" si="46"/>
        <v>1.8104136257409265</v>
      </c>
      <c r="AN69" s="454">
        <f t="shared" si="47"/>
        <v>1.7947796556463353</v>
      </c>
      <c r="AO69" s="454">
        <f t="shared" si="48"/>
        <v>1.7768383365263516</v>
      </c>
      <c r="AP69" s="454">
        <f t="shared" si="49"/>
        <v>1.7565897522283966</v>
      </c>
      <c r="AQ69" s="454">
        <f t="shared" si="50"/>
        <v>1.7340631929561687</v>
      </c>
      <c r="AR69" s="454">
        <f t="shared" si="51"/>
        <v>1.7092816755557438</v>
      </c>
    </row>
    <row r="70" spans="1:44">
      <c r="A70" s="32" t="str">
        <f>VLOOKUP($B70,'Sector matching'!$B$1:$C$43,2,0)</f>
        <v>wood products 16</v>
      </c>
      <c r="B70" s="440" t="s">
        <v>143</v>
      </c>
      <c r="C70" s="291">
        <f>IF(VLOOKUP($B70,$B$2:$F$44,5,0)=0,0,SUM('Energy use'!D65:AG65)/VLOOKUP($B70,$B$2:$F$44,5,0))/$G$49</f>
        <v>3.3622875582164986</v>
      </c>
      <c r="D70" s="291">
        <f t="shared" si="11"/>
        <v>3.318656332423171</v>
      </c>
      <c r="E70" s="454">
        <f t="shared" si="12"/>
        <v>3.496455348293483</v>
      </c>
      <c r="F70" s="454">
        <f t="shared" si="13"/>
        <v>3.5771483407809823</v>
      </c>
      <c r="G70" s="454">
        <f t="shared" si="14"/>
        <v>3.6541410317712422</v>
      </c>
      <c r="H70" s="454">
        <f t="shared" si="15"/>
        <v>3.7275027997266021</v>
      </c>
      <c r="I70" s="454">
        <f t="shared" si="16"/>
        <v>3.798504444547782</v>
      </c>
      <c r="J70" s="454">
        <f t="shared" si="17"/>
        <v>3.8658618700961793</v>
      </c>
      <c r="K70" s="454">
        <f t="shared" si="18"/>
        <v>3.9332893202302102</v>
      </c>
      <c r="L70" s="454">
        <f t="shared" si="19"/>
        <v>4.0007819879916005</v>
      </c>
      <c r="M70" s="454">
        <f t="shared" si="20"/>
        <v>4.068328396158166</v>
      </c>
      <c r="N70" s="454">
        <f t="shared" si="21"/>
        <v>4.1297914098512321</v>
      </c>
      <c r="O70" s="454">
        <f t="shared" si="22"/>
        <v>4.1910753092425423</v>
      </c>
      <c r="P70" s="454">
        <f t="shared" si="23"/>
        <v>4.2521513873293877</v>
      </c>
      <c r="Q70" s="454">
        <f t="shared" si="24"/>
        <v>4.3129858893211876</v>
      </c>
      <c r="R70" s="454">
        <f t="shared" si="25"/>
        <v>4.3734970787425427</v>
      </c>
      <c r="S70" s="454">
        <f t="shared" si="26"/>
        <v>4.4292572705483462</v>
      </c>
      <c r="T70" s="454">
        <f t="shared" si="27"/>
        <v>4.4888797847031299</v>
      </c>
      <c r="U70" s="454">
        <f t="shared" si="28"/>
        <v>4.5479414642974474</v>
      </c>
      <c r="V70" s="454">
        <f t="shared" si="29"/>
        <v>4.6063364859704938</v>
      </c>
      <c r="W70" s="454">
        <f t="shared" si="30"/>
        <v>4.6639531987566683</v>
      </c>
      <c r="X70" s="454">
        <f t="shared" si="31"/>
        <v>4.7178245178057718</v>
      </c>
      <c r="Y70" s="454">
        <f t="shared" si="32"/>
        <v>4.7630033590086391</v>
      </c>
      <c r="Z70" s="454">
        <f t="shared" si="33"/>
        <v>4.8038602366245451</v>
      </c>
      <c r="AA70" s="454">
        <f t="shared" si="34"/>
        <v>4.8401956582563841</v>
      </c>
      <c r="AB70" s="454">
        <f t="shared" si="35"/>
        <v>4.871769959924392</v>
      </c>
      <c r="AC70" s="454">
        <f t="shared" si="36"/>
        <v>4.8984007711761537</v>
      </c>
      <c r="AD70" s="454">
        <f t="shared" si="37"/>
        <v>4.9199171432319586</v>
      </c>
      <c r="AE70" s="454">
        <f t="shared" si="38"/>
        <v>4.9361609593165481</v>
      </c>
      <c r="AF70" s="454">
        <f t="shared" si="39"/>
        <v>4.9469388932929617</v>
      </c>
      <c r="AG70" s="454">
        <f t="shared" si="40"/>
        <v>4.9521223340199958</v>
      </c>
      <c r="AH70" s="454">
        <f t="shared" si="41"/>
        <v>4.9515502733641235</v>
      </c>
      <c r="AI70" s="454">
        <f t="shared" si="42"/>
        <v>4.9401726507122898</v>
      </c>
      <c r="AJ70" s="454">
        <f t="shared" si="43"/>
        <v>4.9228480722862447</v>
      </c>
      <c r="AK70" s="454">
        <f t="shared" si="44"/>
        <v>4.899493685273919</v>
      </c>
      <c r="AL70" s="454">
        <f t="shared" si="45"/>
        <v>4.8700500647758158</v>
      </c>
      <c r="AM70" s="454">
        <f t="shared" si="46"/>
        <v>4.8344825392494144</v>
      </c>
      <c r="AN70" s="454">
        <f t="shared" si="47"/>
        <v>4.7927339828052951</v>
      </c>
      <c r="AO70" s="454">
        <f t="shared" si="48"/>
        <v>4.7448239401590104</v>
      </c>
      <c r="AP70" s="454">
        <f t="shared" si="49"/>
        <v>4.6907526352145839</v>
      </c>
      <c r="AQ70" s="454">
        <f t="shared" si="50"/>
        <v>4.6305982837876369</v>
      </c>
      <c r="AR70" s="454">
        <f t="shared" si="51"/>
        <v>4.5644223494790186</v>
      </c>
    </row>
    <row r="71" spans="1:44">
      <c r="A71" s="32" t="str">
        <f>VLOOKUP($B71,'Sector matching'!$B$1:$C$43,2,0)</f>
        <v>wood products 16</v>
      </c>
      <c r="B71" s="440" t="s">
        <v>145</v>
      </c>
      <c r="C71" s="291">
        <f>IF(VLOOKUP($B71,$B$2:$F$44,5,0)=0,0,SUM('Energy use'!D66:AG66)/VLOOKUP($B71,$B$2:$F$44,5,0))/$G$49</f>
        <v>0.59072640944293098</v>
      </c>
      <c r="D71" s="291">
        <f t="shared" si="11"/>
        <v>0.58306076011751817</v>
      </c>
      <c r="E71" s="454">
        <f t="shared" si="12"/>
        <v>0.61429859222705629</v>
      </c>
      <c r="F71" s="454">
        <f t="shared" si="13"/>
        <v>0.6284756906738741</v>
      </c>
      <c r="G71" s="454">
        <f t="shared" si="14"/>
        <v>0.64200267642822484</v>
      </c>
      <c r="H71" s="454">
        <f t="shared" si="15"/>
        <v>0.65489173871819839</v>
      </c>
      <c r="I71" s="454">
        <f t="shared" si="16"/>
        <v>0.66736614668704153</v>
      </c>
      <c r="J71" s="454">
        <f t="shared" si="17"/>
        <v>0.67920029515131819</v>
      </c>
      <c r="K71" s="454">
        <f t="shared" si="18"/>
        <v>0.69104674636225993</v>
      </c>
      <c r="L71" s="454">
        <f t="shared" si="19"/>
        <v>0.70290465577663475</v>
      </c>
      <c r="M71" s="454">
        <f t="shared" si="20"/>
        <v>0.71477200694042609</v>
      </c>
      <c r="N71" s="454">
        <f t="shared" si="21"/>
        <v>0.72557055547733529</v>
      </c>
      <c r="O71" s="454">
        <f t="shared" si="22"/>
        <v>0.7363376350971681</v>
      </c>
      <c r="P71" s="454">
        <f t="shared" si="23"/>
        <v>0.74706820221446624</v>
      </c>
      <c r="Q71" s="454">
        <f t="shared" si="24"/>
        <v>0.75775632638874935</v>
      </c>
      <c r="R71" s="454">
        <f t="shared" si="25"/>
        <v>0.76838764719016206</v>
      </c>
      <c r="S71" s="454">
        <f t="shared" si="26"/>
        <v>0.77818425658925927</v>
      </c>
      <c r="T71" s="454">
        <f t="shared" si="27"/>
        <v>0.78865944441861258</v>
      </c>
      <c r="U71" s="454">
        <f t="shared" si="28"/>
        <v>0.79903609820515753</v>
      </c>
      <c r="V71" s="454">
        <f t="shared" si="29"/>
        <v>0.80929562565038249</v>
      </c>
      <c r="W71" s="454">
        <f t="shared" si="30"/>
        <v>0.81941841059330256</v>
      </c>
      <c r="X71" s="454">
        <f t="shared" si="31"/>
        <v>0.82888316050621957</v>
      </c>
      <c r="Y71" s="454">
        <f t="shared" si="32"/>
        <v>0.83682071319452045</v>
      </c>
      <c r="Z71" s="454">
        <f t="shared" si="33"/>
        <v>0.84399893224842437</v>
      </c>
      <c r="AA71" s="454">
        <f t="shared" si="34"/>
        <v>0.85038276848626149</v>
      </c>
      <c r="AB71" s="454">
        <f t="shared" si="35"/>
        <v>0.8559301149080244</v>
      </c>
      <c r="AC71" s="454">
        <f t="shared" si="36"/>
        <v>0.860608930517612</v>
      </c>
      <c r="AD71" s="454">
        <f t="shared" si="37"/>
        <v>0.86438918101335072</v>
      </c>
      <c r="AE71" s="454">
        <f t="shared" si="38"/>
        <v>0.8672430865717411</v>
      </c>
      <c r="AF71" s="454">
        <f t="shared" si="39"/>
        <v>0.86913668137256095</v>
      </c>
      <c r="AG71" s="454">
        <f t="shared" si="40"/>
        <v>0.87004736949076145</v>
      </c>
      <c r="AH71" s="454">
        <f t="shared" si="41"/>
        <v>0.86994686311485636</v>
      </c>
      <c r="AI71" s="454">
        <f t="shared" si="42"/>
        <v>0.86794790792118481</v>
      </c>
      <c r="AJ71" s="454">
        <f t="shared" si="43"/>
        <v>0.86490412126357996</v>
      </c>
      <c r="AK71" s="454">
        <f t="shared" si="44"/>
        <v>0.86080094658096906</v>
      </c>
      <c r="AL71" s="454">
        <f t="shared" si="45"/>
        <v>0.85562794340480086</v>
      </c>
      <c r="AM71" s="454">
        <f t="shared" si="46"/>
        <v>0.84937902022878142</v>
      </c>
      <c r="AN71" s="454">
        <f t="shared" si="47"/>
        <v>0.8420441405016168</v>
      </c>
      <c r="AO71" s="454">
        <f t="shared" si="48"/>
        <v>0.83362673806988963</v>
      </c>
      <c r="AP71" s="454">
        <f t="shared" si="49"/>
        <v>0.82412685227170468</v>
      </c>
      <c r="AQ71" s="454">
        <f t="shared" si="50"/>
        <v>0.81355822498580477</v>
      </c>
      <c r="AR71" s="454">
        <f t="shared" si="51"/>
        <v>0.80193165486388529</v>
      </c>
    </row>
    <row r="72" spans="1:44">
      <c r="A72" s="32" t="str">
        <f>VLOOKUP($B72,'Sector matching'!$B$1:$C$43,2,0)</f>
        <v>pulp paper and printing 17T18</v>
      </c>
      <c r="B72" s="444" t="s">
        <v>255</v>
      </c>
      <c r="C72" s="291">
        <f>IF(VLOOKUP($B72,$B$2:$F$44,5,0)=0,0,SUM('Energy use'!D67:AG67)/VLOOKUP($B72,$B$2:$F$44,5,0))/$G$49</f>
        <v>2.7334418889154577</v>
      </c>
      <c r="D72" s="291">
        <f t="shared" si="11"/>
        <v>2.6979709727064134</v>
      </c>
      <c r="E72" s="454">
        <f t="shared" si="12"/>
        <v>2.8425163958366264</v>
      </c>
      <c r="F72" s="454">
        <f t="shared" si="13"/>
        <v>2.9081174492825936</v>
      </c>
      <c r="G72" s="454">
        <f t="shared" si="14"/>
        <v>2.9707102653487882</v>
      </c>
      <c r="H72" s="454">
        <f t="shared" si="15"/>
        <v>3.0303512467050786</v>
      </c>
      <c r="I72" s="454">
        <f t="shared" si="16"/>
        <v>3.0880735166703097</v>
      </c>
      <c r="J72" s="454">
        <f t="shared" si="17"/>
        <v>3.1428331424713694</v>
      </c>
      <c r="K72" s="454">
        <f t="shared" si="18"/>
        <v>3.1976496962217227</v>
      </c>
      <c r="L72" s="454">
        <f t="shared" si="19"/>
        <v>3.2525192700042513</v>
      </c>
      <c r="M72" s="454">
        <f t="shared" si="20"/>
        <v>3.3074325331714887</v>
      </c>
      <c r="N72" s="454">
        <f t="shared" si="21"/>
        <v>3.3574001737550705</v>
      </c>
      <c r="O72" s="454">
        <f t="shared" si="22"/>
        <v>3.4072221996263927</v>
      </c>
      <c r="P72" s="454">
        <f t="shared" si="23"/>
        <v>3.4568752728280829</v>
      </c>
      <c r="Q72" s="454">
        <f t="shared" si="24"/>
        <v>3.5063319516981983</v>
      </c>
      <c r="R72" s="454">
        <f t="shared" si="25"/>
        <v>3.5555257868620673</v>
      </c>
      <c r="S72" s="454">
        <f t="shared" si="26"/>
        <v>3.6008571992939036</v>
      </c>
      <c r="T72" s="454">
        <f t="shared" si="27"/>
        <v>3.6493285673406</v>
      </c>
      <c r="U72" s="454">
        <f t="shared" si="28"/>
        <v>3.6973439932188219</v>
      </c>
      <c r="V72" s="454">
        <f t="shared" si="29"/>
        <v>3.7448174456173726</v>
      </c>
      <c r="W72" s="454">
        <f t="shared" si="30"/>
        <v>3.7916581555520339</v>
      </c>
      <c r="X72" s="454">
        <f t="shared" si="31"/>
        <v>3.8354539694288396</v>
      </c>
      <c r="Y72" s="454">
        <f t="shared" si="32"/>
        <v>3.8721830519056764</v>
      </c>
      <c r="Z72" s="454">
        <f t="shared" si="33"/>
        <v>3.9053985038240278</v>
      </c>
      <c r="AA72" s="454">
        <f t="shared" si="34"/>
        <v>3.9349381436734396</v>
      </c>
      <c r="AB72" s="454">
        <f t="shared" si="35"/>
        <v>3.9606071316163884</v>
      </c>
      <c r="AC72" s="454">
        <f t="shared" si="36"/>
        <v>3.9822572057849346</v>
      </c>
      <c r="AD72" s="454">
        <f t="shared" si="37"/>
        <v>3.9997493897984953</v>
      </c>
      <c r="AE72" s="454">
        <f t="shared" si="38"/>
        <v>4.0129551393224911</v>
      </c>
      <c r="AF72" s="454">
        <f t="shared" si="39"/>
        <v>4.0217172858364325</v>
      </c>
      <c r="AG72" s="454">
        <f t="shared" si="40"/>
        <v>4.0259312722271448</v>
      </c>
      <c r="AH72" s="454">
        <f t="shared" si="41"/>
        <v>4.0254662035699615</v>
      </c>
      <c r="AI72" s="454">
        <f t="shared" si="42"/>
        <v>4.0162165276233592</v>
      </c>
      <c r="AJ72" s="454">
        <f t="shared" si="43"/>
        <v>4.0021321497830913</v>
      </c>
      <c r="AK72" s="454">
        <f t="shared" si="44"/>
        <v>3.9831457131252774</v>
      </c>
      <c r="AL72" s="454">
        <f t="shared" si="45"/>
        <v>3.9592089069368335</v>
      </c>
      <c r="AM72" s="454">
        <f t="shared" si="46"/>
        <v>3.9302935442631823</v>
      </c>
      <c r="AN72" s="454">
        <f t="shared" si="47"/>
        <v>3.8963531834194955</v>
      </c>
      <c r="AO72" s="454">
        <f t="shared" si="48"/>
        <v>3.8574037136904558</v>
      </c>
      <c r="AP72" s="454">
        <f t="shared" si="49"/>
        <v>3.8134453171035148</v>
      </c>
      <c r="AQ72" s="454">
        <f t="shared" si="50"/>
        <v>3.764541580839452</v>
      </c>
      <c r="AR72" s="454">
        <f t="shared" si="51"/>
        <v>3.7107424730161918</v>
      </c>
    </row>
    <row r="73" spans="1:44">
      <c r="A73" s="32" t="str">
        <f>VLOOKUP($B73,'Sector matching'!$B$1:$C$43,2,0)</f>
        <v>pulp paper and printing 17T18</v>
      </c>
      <c r="B73" s="444" t="s">
        <v>148</v>
      </c>
      <c r="C73" s="291">
        <f>IF(VLOOKUP($B73,$B$2:$F$44,5,0)=0,0,SUM('Energy use'!D68:AG68)/VLOOKUP($B73,$B$2:$F$44,5,0))/$G$49</f>
        <v>1.9350805973050882</v>
      </c>
      <c r="D73" s="291">
        <f t="shared" si="11"/>
        <v>1.9099697354268466</v>
      </c>
      <c r="E73" s="454">
        <f t="shared" si="12"/>
        <v>2.0122975166987973</v>
      </c>
      <c r="F73" s="454">
        <f t="shared" si="13"/>
        <v>2.0587383524088376</v>
      </c>
      <c r="G73" s="454">
        <f t="shared" si="14"/>
        <v>2.1030495720442537</v>
      </c>
      <c r="H73" s="454">
        <f t="shared" si="15"/>
        <v>2.145271104645623</v>
      </c>
      <c r="I73" s="454">
        <f t="shared" si="16"/>
        <v>2.1861343273448415</v>
      </c>
      <c r="J73" s="454">
        <f t="shared" si="17"/>
        <v>2.2249002106925064</v>
      </c>
      <c r="K73" s="454">
        <f t="shared" si="18"/>
        <v>2.2637063949408671</v>
      </c>
      <c r="L73" s="454">
        <f t="shared" si="19"/>
        <v>2.3025501135651902</v>
      </c>
      <c r="M73" s="454">
        <f t="shared" si="20"/>
        <v>2.3414247611370071</v>
      </c>
      <c r="N73" s="454">
        <f t="shared" si="21"/>
        <v>2.3767982630133422</v>
      </c>
      <c r="O73" s="454">
        <f t="shared" si="22"/>
        <v>2.4120686801284763</v>
      </c>
      <c r="P73" s="454">
        <f t="shared" si="23"/>
        <v>2.4472194908842457</v>
      </c>
      <c r="Q73" s="454">
        <f t="shared" si="24"/>
        <v>2.4822312685542953</v>
      </c>
      <c r="R73" s="454">
        <f t="shared" si="25"/>
        <v>2.517056971752397</v>
      </c>
      <c r="S73" s="454">
        <f t="shared" si="26"/>
        <v>2.5491483569766444</v>
      </c>
      <c r="T73" s="454">
        <f t="shared" si="27"/>
        <v>2.5834626053286414</v>
      </c>
      <c r="U73" s="454">
        <f t="shared" si="28"/>
        <v>2.6174540793618255</v>
      </c>
      <c r="V73" s="454">
        <f t="shared" si="29"/>
        <v>2.651061875084884</v>
      </c>
      <c r="W73" s="454">
        <f t="shared" si="30"/>
        <v>2.6842217345741677</v>
      </c>
      <c r="X73" s="454">
        <f t="shared" si="31"/>
        <v>2.7152260262768229</v>
      </c>
      <c r="Y73" s="454">
        <f t="shared" si="32"/>
        <v>2.7412275795368211</v>
      </c>
      <c r="Z73" s="454">
        <f t="shared" si="33"/>
        <v>2.7647417346386964</v>
      </c>
      <c r="AA73" s="454">
        <f t="shared" si="34"/>
        <v>2.7856536787176163</v>
      </c>
      <c r="AB73" s="454">
        <f t="shared" si="35"/>
        <v>2.803825479158037</v>
      </c>
      <c r="AC73" s="454">
        <f t="shared" si="36"/>
        <v>2.8191521772026009</v>
      </c>
      <c r="AD73" s="454">
        <f t="shared" si="37"/>
        <v>2.8315353875523046</v>
      </c>
      <c r="AE73" s="454">
        <f t="shared" si="38"/>
        <v>2.8408841100476985</v>
      </c>
      <c r="AF73" s="454">
        <f t="shared" si="39"/>
        <v>2.8470870806609132</v>
      </c>
      <c r="AG73" s="454">
        <f t="shared" si="40"/>
        <v>2.8500702804629805</v>
      </c>
      <c r="AH73" s="454">
        <f t="shared" si="41"/>
        <v>2.8497410452454406</v>
      </c>
      <c r="AI73" s="454">
        <f t="shared" si="42"/>
        <v>2.8431929387983228</v>
      </c>
      <c r="AJ73" s="454">
        <f t="shared" si="43"/>
        <v>2.8332222105401743</v>
      </c>
      <c r="AK73" s="454">
        <f t="shared" si="44"/>
        <v>2.8197811766050882</v>
      </c>
      <c r="AL73" s="454">
        <f t="shared" si="45"/>
        <v>2.8028356364768916</v>
      </c>
      <c r="AM73" s="454">
        <f t="shared" si="46"/>
        <v>2.7823656358155557</v>
      </c>
      <c r="AN73" s="454">
        <f t="shared" si="47"/>
        <v>2.7583382972427168</v>
      </c>
      <c r="AO73" s="454">
        <f t="shared" si="48"/>
        <v>2.730764869231086</v>
      </c>
      <c r="AP73" s="454">
        <f t="shared" si="49"/>
        <v>2.6996454806430292</v>
      </c>
      <c r="AQ73" s="454">
        <f t="shared" si="50"/>
        <v>2.6650251466370043</v>
      </c>
      <c r="AR73" s="454">
        <f t="shared" si="51"/>
        <v>2.6269392410528103</v>
      </c>
    </row>
    <row r="74" spans="1:44">
      <c r="A74" s="32" t="str">
        <f>VLOOKUP($B74,'Sector matching'!$B$1:$C$43,2,0)</f>
        <v>pulp paper and printing 17T18</v>
      </c>
      <c r="B74" s="444" t="s">
        <v>150</v>
      </c>
      <c r="C74" s="291">
        <f>IF(VLOOKUP($B74,$B$2:$F$44,5,0)=0,0,SUM('Energy use'!D69:AG69)/VLOOKUP($B74,$B$2:$F$44,5,0))/$G$49</f>
        <v>0.28173462449314024</v>
      </c>
      <c r="D74" s="291">
        <f t="shared" si="11"/>
        <v>0.27807865313369501</v>
      </c>
      <c r="E74" s="454">
        <f t="shared" si="12"/>
        <v>0.29297688480012724</v>
      </c>
      <c r="F74" s="454">
        <f t="shared" si="13"/>
        <v>0.29973835583556491</v>
      </c>
      <c r="G74" s="454">
        <f t="shared" si="14"/>
        <v>0.30618976919902013</v>
      </c>
      <c r="H74" s="454">
        <f t="shared" si="15"/>
        <v>0.31233693828827547</v>
      </c>
      <c r="I74" s="454">
        <f t="shared" si="16"/>
        <v>0.31828634665854028</v>
      </c>
      <c r="J74" s="454">
        <f t="shared" si="17"/>
        <v>0.32393039662902184</v>
      </c>
      <c r="K74" s="454">
        <f t="shared" si="18"/>
        <v>0.32958031413759975</v>
      </c>
      <c r="L74" s="454">
        <f t="shared" si="19"/>
        <v>0.33523569639701656</v>
      </c>
      <c r="M74" s="454">
        <f t="shared" si="20"/>
        <v>0.34089558170163997</v>
      </c>
      <c r="N74" s="454">
        <f t="shared" si="21"/>
        <v>0.34604572391381233</v>
      </c>
      <c r="O74" s="454">
        <f t="shared" si="22"/>
        <v>0.35118085768316926</v>
      </c>
      <c r="P74" s="454">
        <f t="shared" si="23"/>
        <v>0.35629857757695449</v>
      </c>
      <c r="Q74" s="454">
        <f t="shared" si="24"/>
        <v>0.36139605519542994</v>
      </c>
      <c r="R74" s="454">
        <f t="shared" si="25"/>
        <v>0.36646644163147346</v>
      </c>
      <c r="S74" s="454">
        <f t="shared" si="26"/>
        <v>0.37113872989595686</v>
      </c>
      <c r="T74" s="454">
        <f t="shared" si="27"/>
        <v>0.37613465197159429</v>
      </c>
      <c r="U74" s="454">
        <f t="shared" si="28"/>
        <v>0.38108358029325923</v>
      </c>
      <c r="V74" s="454">
        <f t="shared" si="29"/>
        <v>0.3859766476524506</v>
      </c>
      <c r="W74" s="454">
        <f t="shared" si="30"/>
        <v>0.39080449853084259</v>
      </c>
      <c r="X74" s="454">
        <f t="shared" si="31"/>
        <v>0.39531851334381118</v>
      </c>
      <c r="Y74" s="454">
        <f t="shared" si="32"/>
        <v>0.39910416333386634</v>
      </c>
      <c r="Z74" s="454">
        <f t="shared" si="33"/>
        <v>0.4025276650046114</v>
      </c>
      <c r="AA74" s="454">
        <f t="shared" si="34"/>
        <v>0.40557230238080189</v>
      </c>
      <c r="AB74" s="454">
        <f t="shared" si="35"/>
        <v>0.4082179934081297</v>
      </c>
      <c r="AC74" s="454">
        <f t="shared" si="36"/>
        <v>0.41044945680263561</v>
      </c>
      <c r="AD74" s="454">
        <f t="shared" si="37"/>
        <v>0.41225236833136059</v>
      </c>
      <c r="AE74" s="454">
        <f t="shared" si="38"/>
        <v>0.41361347898762907</v>
      </c>
      <c r="AF74" s="454">
        <f t="shared" si="39"/>
        <v>0.41451658948281456</v>
      </c>
      <c r="AG74" s="454">
        <f t="shared" si="40"/>
        <v>0.41495092316234911</v>
      </c>
      <c r="AH74" s="454">
        <f t="shared" si="41"/>
        <v>0.41490298874529552</v>
      </c>
      <c r="AI74" s="454">
        <f t="shared" si="42"/>
        <v>0.41394962881104314</v>
      </c>
      <c r="AJ74" s="454">
        <f t="shared" si="43"/>
        <v>0.41249795832990416</v>
      </c>
      <c r="AK74" s="454">
        <f t="shared" si="44"/>
        <v>0.41054103485406823</v>
      </c>
      <c r="AL74" s="454">
        <f t="shared" si="45"/>
        <v>0.40807387902009434</v>
      </c>
      <c r="AM74" s="454">
        <f t="shared" si="46"/>
        <v>0.40509358561126818</v>
      </c>
      <c r="AN74" s="454">
        <f t="shared" si="47"/>
        <v>0.40159536790404932</v>
      </c>
      <c r="AO74" s="454">
        <f t="shared" si="48"/>
        <v>0.39758086359985434</v>
      </c>
      <c r="AP74" s="454">
        <f t="shared" si="49"/>
        <v>0.39305009146017073</v>
      </c>
      <c r="AQ74" s="454">
        <f t="shared" si="50"/>
        <v>0.38800960538708507</v>
      </c>
      <c r="AR74" s="454">
        <f t="shared" si="51"/>
        <v>0.38246455557200887</v>
      </c>
    </row>
    <row r="75" spans="1:44">
      <c r="A75" s="32" t="str">
        <f>VLOOKUP($B75,'Sector matching'!$B$1:$C$43,2,0)</f>
        <v>refined petroleum and coke 19</v>
      </c>
      <c r="B75" s="437" t="s">
        <v>152</v>
      </c>
      <c r="C75" s="291">
        <f>IF(VLOOKUP($B75,$B$2:$F$44,5,0)=0,0,SUM('Energy use'!D70:AG70)/VLOOKUP($B75,$B$2:$F$44,5,0))/$G$49</f>
        <v>10.645157675248454</v>
      </c>
      <c r="D75" s="291">
        <f t="shared" si="11"/>
        <v>10.507019199555225</v>
      </c>
      <c r="E75" s="454">
        <f t="shared" si="12"/>
        <v>11.06993909432099</v>
      </c>
      <c r="F75" s="454">
        <f t="shared" si="13"/>
        <v>11.325416834830701</v>
      </c>
      <c r="G75" s="454">
        <f t="shared" si="14"/>
        <v>11.569179249925188</v>
      </c>
      <c r="H75" s="454">
        <f t="shared" si="15"/>
        <v>11.801445995020021</v>
      </c>
      <c r="I75" s="454">
        <f t="shared" si="16"/>
        <v>12.026240481284715</v>
      </c>
      <c r="J75" s="454">
        <f t="shared" si="17"/>
        <v>12.239497201046614</v>
      </c>
      <c r="K75" s="454">
        <f t="shared" si="18"/>
        <v>12.452975621880272</v>
      </c>
      <c r="L75" s="454">
        <f t="shared" si="19"/>
        <v>12.66666052473381</v>
      </c>
      <c r="M75" s="454">
        <f t="shared" si="20"/>
        <v>12.880515572191793</v>
      </c>
      <c r="N75" s="454">
        <f t="shared" si="21"/>
        <v>13.075110311823671</v>
      </c>
      <c r="O75" s="454">
        <f t="shared" si="22"/>
        <v>13.269137967304932</v>
      </c>
      <c r="P75" s="454">
        <f t="shared" si="23"/>
        <v>13.462507650939349</v>
      </c>
      <c r="Q75" s="454">
        <f t="shared" si="24"/>
        <v>13.655112493501191</v>
      </c>
      <c r="R75" s="454">
        <f t="shared" si="25"/>
        <v>13.846693713534863</v>
      </c>
      <c r="S75" s="454">
        <f t="shared" si="26"/>
        <v>14.023233055722994</v>
      </c>
      <c r="T75" s="454">
        <f t="shared" si="27"/>
        <v>14.212000688824867</v>
      </c>
      <c r="U75" s="454">
        <f t="shared" si="28"/>
        <v>14.398992693809717</v>
      </c>
      <c r="V75" s="454">
        <f t="shared" si="29"/>
        <v>14.583874029030451</v>
      </c>
      <c r="W75" s="454">
        <f t="shared" si="30"/>
        <v>14.766291202374086</v>
      </c>
      <c r="X75" s="454">
        <f t="shared" si="31"/>
        <v>14.936850286188891</v>
      </c>
      <c r="Y75" s="454">
        <f t="shared" si="32"/>
        <v>15.07988858373553</v>
      </c>
      <c r="Z75" s="454">
        <f t="shared" si="33"/>
        <v>15.209243344983362</v>
      </c>
      <c r="AA75" s="454">
        <f t="shared" si="34"/>
        <v>15.324282967790857</v>
      </c>
      <c r="AB75" s="454">
        <f t="shared" si="35"/>
        <v>15.424248664930722</v>
      </c>
      <c r="AC75" s="454">
        <f t="shared" si="36"/>
        <v>15.508563043128987</v>
      </c>
      <c r="AD75" s="454">
        <f t="shared" si="37"/>
        <v>15.576684870654903</v>
      </c>
      <c r="AE75" s="454">
        <f t="shared" si="38"/>
        <v>15.628113542496379</v>
      </c>
      <c r="AF75" s="454">
        <f t="shared" si="39"/>
        <v>15.662236979176258</v>
      </c>
      <c r="AG75" s="454">
        <f t="shared" si="40"/>
        <v>15.678647991882396</v>
      </c>
      <c r="AH75" s="454">
        <f t="shared" si="41"/>
        <v>15.676836821428909</v>
      </c>
      <c r="AI75" s="454">
        <f t="shared" si="42"/>
        <v>15.640814742709832</v>
      </c>
      <c r="AJ75" s="454">
        <f t="shared" si="43"/>
        <v>15.585964327387151</v>
      </c>
      <c r="AK75" s="454">
        <f t="shared" si="44"/>
        <v>15.512023259631823</v>
      </c>
      <c r="AL75" s="454">
        <f t="shared" si="45"/>
        <v>15.41880339746788</v>
      </c>
      <c r="AM75" s="454">
        <f t="shared" si="46"/>
        <v>15.306194969190614</v>
      </c>
      <c r="AN75" s="454">
        <f t="shared" si="47"/>
        <v>15.174017111596125</v>
      </c>
      <c r="AO75" s="454">
        <f t="shared" si="48"/>
        <v>15.022331704156404</v>
      </c>
      <c r="AP75" s="454">
        <f t="shared" si="49"/>
        <v>14.851139455761924</v>
      </c>
      <c r="AQ75" s="454">
        <f t="shared" si="50"/>
        <v>14.660688001296849</v>
      </c>
      <c r="AR75" s="454">
        <f t="shared" si="51"/>
        <v>14.451171937359771</v>
      </c>
    </row>
    <row r="76" spans="1:44">
      <c r="A76" s="32" t="str">
        <f>VLOOKUP($B76,'Sector matching'!$B$1:$C$43,2,0)</f>
        <v>chemicals 20</v>
      </c>
      <c r="B76" s="440" t="s">
        <v>256</v>
      </c>
      <c r="C76" s="291">
        <f>IF(VLOOKUP($B76,$B$2:$F$44,5,0)=0,0,SUM('Energy use'!D71:AG71)/VLOOKUP($B76,$B$2:$F$44,5,0))/$G$49</f>
        <v>5.1389250399333841</v>
      </c>
      <c r="D76" s="291">
        <f t="shared" si="11"/>
        <v>5.0722390129740331</v>
      </c>
      <c r="E76" s="454">
        <f t="shared" si="12"/>
        <v>5.3439872792692942</v>
      </c>
      <c r="F76" s="454">
        <f t="shared" si="13"/>
        <v>5.4673185626474261</v>
      </c>
      <c r="G76" s="454">
        <f t="shared" si="14"/>
        <v>5.5849943000051123</v>
      </c>
      <c r="H76" s="454">
        <f t="shared" si="15"/>
        <v>5.6971205294819152</v>
      </c>
      <c r="I76" s="454">
        <f t="shared" si="16"/>
        <v>5.8056395434360821</v>
      </c>
      <c r="J76" s="454">
        <f t="shared" si="17"/>
        <v>5.9085887275206579</v>
      </c>
      <c r="K76" s="454">
        <f t="shared" si="18"/>
        <v>6.0116449372805487</v>
      </c>
      <c r="L76" s="454">
        <f t="shared" si="19"/>
        <v>6.1148008257539574</v>
      </c>
      <c r="M76" s="454">
        <f t="shared" si="20"/>
        <v>6.2180388511383322</v>
      </c>
      <c r="N76" s="454">
        <f t="shared" si="21"/>
        <v>6.3119790078406366</v>
      </c>
      <c r="O76" s="454">
        <f t="shared" si="22"/>
        <v>6.4056454059918453</v>
      </c>
      <c r="P76" s="454">
        <f t="shared" si="23"/>
        <v>6.4989941697685838</v>
      </c>
      <c r="Q76" s="454">
        <f t="shared" si="24"/>
        <v>6.5919737083013823</v>
      </c>
      <c r="R76" s="454">
        <f t="shared" si="25"/>
        <v>6.6844590954461101</v>
      </c>
      <c r="S76" s="454">
        <f t="shared" si="26"/>
        <v>6.769683051143204</v>
      </c>
      <c r="T76" s="454">
        <f t="shared" si="27"/>
        <v>6.8608101857587585</v>
      </c>
      <c r="U76" s="454">
        <f t="shared" si="28"/>
        <v>6.9510801400421327</v>
      </c>
      <c r="V76" s="454">
        <f t="shared" si="29"/>
        <v>7.0403311734196139</v>
      </c>
      <c r="W76" s="454">
        <f t="shared" si="30"/>
        <v>7.128392638398112</v>
      </c>
      <c r="X76" s="454">
        <f t="shared" si="31"/>
        <v>7.2107296383132908</v>
      </c>
      <c r="Y76" s="454">
        <f t="shared" si="32"/>
        <v>7.2797810428444789</v>
      </c>
      <c r="Z76" s="454">
        <f t="shared" si="33"/>
        <v>7.3422267521416478</v>
      </c>
      <c r="AA76" s="454">
        <f t="shared" si="34"/>
        <v>7.3977618617440646</v>
      </c>
      <c r="AB76" s="454">
        <f t="shared" si="35"/>
        <v>7.4460200688874787</v>
      </c>
      <c r="AC76" s="454">
        <f t="shared" si="36"/>
        <v>7.4867226383155412</v>
      </c>
      <c r="AD76" s="454">
        <f t="shared" si="37"/>
        <v>7.5196082916725526</v>
      </c>
      <c r="AE76" s="454">
        <f t="shared" si="38"/>
        <v>7.5444353630564915</v>
      </c>
      <c r="AF76" s="454">
        <f t="shared" si="39"/>
        <v>7.5609083725273178</v>
      </c>
      <c r="AG76" s="454">
        <f t="shared" si="40"/>
        <v>7.5688307506356596</v>
      </c>
      <c r="AH76" s="454">
        <f t="shared" si="41"/>
        <v>7.5679564123234471</v>
      </c>
      <c r="AI76" s="454">
        <f t="shared" si="42"/>
        <v>7.550566837836417</v>
      </c>
      <c r="AJ76" s="454">
        <f t="shared" si="43"/>
        <v>7.5240879277674884</v>
      </c>
      <c r="AK76" s="454">
        <f t="shared" si="44"/>
        <v>7.4883930497619922</v>
      </c>
      <c r="AL76" s="454">
        <f t="shared" si="45"/>
        <v>7.4433913787198351</v>
      </c>
      <c r="AM76" s="454">
        <f t="shared" si="46"/>
        <v>7.389029922606591</v>
      </c>
      <c r="AN76" s="454">
        <f t="shared" si="47"/>
        <v>7.3252213701324056</v>
      </c>
      <c r="AO76" s="454">
        <f t="shared" si="48"/>
        <v>7.2519955934680604</v>
      </c>
      <c r="AP76" s="454">
        <f t="shared" si="49"/>
        <v>7.1693529348287788</v>
      </c>
      <c r="AQ76" s="454">
        <f t="shared" si="50"/>
        <v>7.0774129393773286</v>
      </c>
      <c r="AR76" s="454">
        <f t="shared" si="51"/>
        <v>6.9762695481678225</v>
      </c>
    </row>
    <row r="77" spans="1:44">
      <c r="A77" s="32">
        <f>VLOOKUP($B77,'Sector matching'!$B$1:$C$43,2,0)</f>
        <v>0</v>
      </c>
      <c r="B77" s="437" t="s">
        <v>155</v>
      </c>
      <c r="C77" s="291">
        <f>IF(VLOOKUP($B77,$B$2:$F$44,5,0)=0,0,SUM('Energy use'!D72:AG72)/VLOOKUP($B77,$B$2:$F$44,5,0))/$G$49</f>
        <v>1.2337189818262542</v>
      </c>
      <c r="D77" s="291">
        <f t="shared" si="11"/>
        <v>1.2177094435195044</v>
      </c>
      <c r="E77" s="454">
        <f t="shared" si="12"/>
        <v>1.2829489618626606</v>
      </c>
      <c r="F77" s="454">
        <f t="shared" si="13"/>
        <v>1.3125575169932033</v>
      </c>
      <c r="G77" s="454">
        <f t="shared" si="14"/>
        <v>1.3408083262092219</v>
      </c>
      <c r="H77" s="454">
        <f t="shared" si="15"/>
        <v>1.3677268464427708</v>
      </c>
      <c r="I77" s="454">
        <f t="shared" si="16"/>
        <v>1.3937793703391028</v>
      </c>
      <c r="J77" s="454">
        <f t="shared" si="17"/>
        <v>1.4184947264849306</v>
      </c>
      <c r="K77" s="454">
        <f t="shared" si="18"/>
        <v>1.4432357766438357</v>
      </c>
      <c r="L77" s="454">
        <f t="shared" si="19"/>
        <v>1.4680007570060414</v>
      </c>
      <c r="M77" s="454">
        <f t="shared" si="20"/>
        <v>1.4927854562521341</v>
      </c>
      <c r="N77" s="454">
        <f t="shared" si="21"/>
        <v>1.5153379849578006</v>
      </c>
      <c r="O77" s="454">
        <f t="shared" si="22"/>
        <v>1.5378247915293048</v>
      </c>
      <c r="P77" s="454">
        <f t="shared" si="23"/>
        <v>1.5602353425504714</v>
      </c>
      <c r="Q77" s="454">
        <f t="shared" si="24"/>
        <v>1.5825572524281151</v>
      </c>
      <c r="R77" s="454">
        <f t="shared" si="25"/>
        <v>1.6047605297235317</v>
      </c>
      <c r="S77" s="454">
        <f t="shared" si="26"/>
        <v>1.6252205308001746</v>
      </c>
      <c r="T77" s="454">
        <f t="shared" si="27"/>
        <v>1.6470977278522849</v>
      </c>
      <c r="U77" s="454">
        <f t="shared" si="28"/>
        <v>1.6687691387451418</v>
      </c>
      <c r="V77" s="454">
        <f t="shared" si="29"/>
        <v>1.690195933876373</v>
      </c>
      <c r="W77" s="454">
        <f t="shared" si="30"/>
        <v>1.7113371453295778</v>
      </c>
      <c r="X77" s="454">
        <f t="shared" si="31"/>
        <v>1.7311040652423266</v>
      </c>
      <c r="Y77" s="454">
        <f t="shared" si="32"/>
        <v>1.7476814676815329</v>
      </c>
      <c r="Z77" s="454">
        <f t="shared" si="33"/>
        <v>1.7626730186955792</v>
      </c>
      <c r="AA77" s="454">
        <f t="shared" si="34"/>
        <v>1.7760055188472434</v>
      </c>
      <c r="AB77" s="454">
        <f t="shared" si="35"/>
        <v>1.7875910286025103</v>
      </c>
      <c r="AC77" s="454">
        <f t="shared" si="36"/>
        <v>1.7973626310528843</v>
      </c>
      <c r="AD77" s="454">
        <f t="shared" si="37"/>
        <v>1.8052576002265988</v>
      </c>
      <c r="AE77" s="454">
        <f t="shared" si="38"/>
        <v>1.8112179185794652</v>
      </c>
      <c r="AF77" s="454">
        <f t="shared" si="39"/>
        <v>1.8151726492505758</v>
      </c>
      <c r="AG77" s="454">
        <f t="shared" si="40"/>
        <v>1.8170746011524843</v>
      </c>
      <c r="AH77" s="454">
        <f t="shared" si="41"/>
        <v>1.8168646958193782</v>
      </c>
      <c r="AI77" s="454">
        <f t="shared" si="42"/>
        <v>1.8126899223086113</v>
      </c>
      <c r="AJ77" s="454">
        <f t="shared" si="43"/>
        <v>1.8063330414986645</v>
      </c>
      <c r="AK77" s="454">
        <f t="shared" si="44"/>
        <v>1.7977636523351432</v>
      </c>
      <c r="AL77" s="454">
        <f t="shared" si="45"/>
        <v>1.7869599501314368</v>
      </c>
      <c r="AM77" s="454">
        <f t="shared" si="46"/>
        <v>1.7739092129119864</v>
      </c>
      <c r="AN77" s="454">
        <f t="shared" si="47"/>
        <v>1.7585904795623988</v>
      </c>
      <c r="AO77" s="454">
        <f t="shared" si="48"/>
        <v>1.7410109215949714</v>
      </c>
      <c r="AP77" s="454">
        <f t="shared" si="49"/>
        <v>1.7211706211664619</v>
      </c>
      <c r="AQ77" s="454">
        <f t="shared" si="50"/>
        <v>1.6990982778853185</v>
      </c>
      <c r="AR77" s="454">
        <f t="shared" si="51"/>
        <v>1.6748164444956912</v>
      </c>
    </row>
    <row r="78" spans="1:44">
      <c r="A78" s="32" t="str">
        <f>VLOOKUP($B78,'Sector matching'!$B$1:$C$43,2,0)</f>
        <v>chemicals 20</v>
      </c>
      <c r="B78" s="440" t="s">
        <v>157</v>
      </c>
      <c r="C78" s="291">
        <f>IF(VLOOKUP($B78,$B$2:$F$44,5,0)=0,0,SUM('Energy use'!D73:AG73)/VLOOKUP($B78,$B$2:$F$44,5,0))/$G$49</f>
        <v>30.78896674112908</v>
      </c>
      <c r="D78" s="291">
        <f t="shared" si="11"/>
        <v>30.389429123787981</v>
      </c>
      <c r="E78" s="454">
        <f t="shared" si="12"/>
        <v>32.017561129588309</v>
      </c>
      <c r="F78" s="454">
        <f t="shared" si="13"/>
        <v>32.756478851205685</v>
      </c>
      <c r="G78" s="454">
        <f t="shared" si="14"/>
        <v>33.461512362220006</v>
      </c>
      <c r="H78" s="454">
        <f t="shared" si="15"/>
        <v>34.133296971519201</v>
      </c>
      <c r="I78" s="454">
        <f t="shared" si="16"/>
        <v>34.783469582610309</v>
      </c>
      <c r="J78" s="454">
        <f t="shared" si="17"/>
        <v>35.400271536360435</v>
      </c>
      <c r="K78" s="454">
        <f t="shared" si="18"/>
        <v>36.017714715645504</v>
      </c>
      <c r="L78" s="454">
        <f t="shared" si="19"/>
        <v>36.635755102434366</v>
      </c>
      <c r="M78" s="454">
        <f t="shared" si="20"/>
        <v>37.254287598098202</v>
      </c>
      <c r="N78" s="454">
        <f t="shared" si="21"/>
        <v>37.817113546694095</v>
      </c>
      <c r="O78" s="454">
        <f t="shared" si="22"/>
        <v>38.378299319015909</v>
      </c>
      <c r="P78" s="454">
        <f t="shared" si="23"/>
        <v>38.937582040774537</v>
      </c>
      <c r="Q78" s="454">
        <f t="shared" si="24"/>
        <v>39.494652614337326</v>
      </c>
      <c r="R78" s="454">
        <f t="shared" si="25"/>
        <v>40.048762566654588</v>
      </c>
      <c r="S78" s="454">
        <f t="shared" si="26"/>
        <v>40.559366927900399</v>
      </c>
      <c r="T78" s="454">
        <f t="shared" si="27"/>
        <v>41.1053391487618</v>
      </c>
      <c r="U78" s="454">
        <f t="shared" si="28"/>
        <v>41.646175724223909</v>
      </c>
      <c r="V78" s="454">
        <f t="shared" si="29"/>
        <v>42.180907614048536</v>
      </c>
      <c r="W78" s="454">
        <f t="shared" si="30"/>
        <v>42.708512413754512</v>
      </c>
      <c r="X78" s="454">
        <f t="shared" si="31"/>
        <v>43.201820086517465</v>
      </c>
      <c r="Y78" s="454">
        <f t="shared" si="32"/>
        <v>43.615529448109271</v>
      </c>
      <c r="Z78" s="454">
        <f t="shared" si="33"/>
        <v>43.989661946975545</v>
      </c>
      <c r="AA78" s="454">
        <f t="shared" si="34"/>
        <v>44.32239080159529</v>
      </c>
      <c r="AB78" s="454">
        <f t="shared" si="35"/>
        <v>44.611521373296405</v>
      </c>
      <c r="AC78" s="454">
        <f t="shared" si="36"/>
        <v>44.855383668749418</v>
      </c>
      <c r="AD78" s="454">
        <f t="shared" si="37"/>
        <v>45.052412284578857</v>
      </c>
      <c r="AE78" s="454">
        <f t="shared" si="38"/>
        <v>45.201159321980597</v>
      </c>
      <c r="AF78" s="454">
        <f t="shared" si="39"/>
        <v>45.299854464793995</v>
      </c>
      <c r="AG78" s="454">
        <f t="shared" si="40"/>
        <v>45.34732000168993</v>
      </c>
      <c r="AH78" s="454">
        <f t="shared" si="41"/>
        <v>45.342081557267015</v>
      </c>
      <c r="AI78" s="454">
        <f t="shared" si="42"/>
        <v>45.237894976150727</v>
      </c>
      <c r="AJ78" s="454">
        <f t="shared" si="43"/>
        <v>45.079251237408009</v>
      </c>
      <c r="AK78" s="454">
        <f t="shared" si="44"/>
        <v>44.865391645528433</v>
      </c>
      <c r="AL78" s="454">
        <f t="shared" si="45"/>
        <v>44.595772037877921</v>
      </c>
      <c r="AM78" s="454">
        <f t="shared" si="46"/>
        <v>44.270074921990094</v>
      </c>
      <c r="AN78" s="454">
        <f t="shared" si="47"/>
        <v>43.887777187607739</v>
      </c>
      <c r="AO78" s="454">
        <f t="shared" si="48"/>
        <v>43.449057808595136</v>
      </c>
      <c r="AP78" s="454">
        <f t="shared" si="49"/>
        <v>42.953918835274699</v>
      </c>
      <c r="AQ78" s="454">
        <f t="shared" si="50"/>
        <v>42.403076501491419</v>
      </c>
      <c r="AR78" s="454">
        <f t="shared" si="51"/>
        <v>41.797093638570566</v>
      </c>
    </row>
    <row r="79" spans="1:44">
      <c r="A79" s="32" t="str">
        <f>VLOOKUP($B79,'Sector matching'!$B$1:$C$43,2,0)</f>
        <v>rubber and plastic products 22</v>
      </c>
      <c r="B79" s="445" t="s">
        <v>257</v>
      </c>
      <c r="C79" s="291">
        <f>IF(VLOOKUP($B79,$B$2:$F$44,5,0)=0,0,SUM('Energy use'!D74:AG74)/VLOOKUP($B79,$B$2:$F$44,5,0))/$G$49</f>
        <v>1.8577988827331353</v>
      </c>
      <c r="D79" s="291">
        <f t="shared" si="11"/>
        <v>1.8336908785462129</v>
      </c>
      <c r="E79" s="454">
        <f t="shared" si="12"/>
        <v>1.9319319740253067</v>
      </c>
      <c r="F79" s="454">
        <f t="shared" si="13"/>
        <v>1.9765180924616454</v>
      </c>
      <c r="G79" s="454">
        <f t="shared" si="14"/>
        <v>2.0190596457415784</v>
      </c>
      <c r="H79" s="454">
        <f t="shared" si="15"/>
        <v>2.0595949682513193</v>
      </c>
      <c r="I79" s="454">
        <f t="shared" si="16"/>
        <v>2.0988262279627796</v>
      </c>
      <c r="J79" s="454">
        <f t="shared" si="17"/>
        <v>2.1360439101987305</v>
      </c>
      <c r="K79" s="454">
        <f t="shared" si="18"/>
        <v>2.1733002838299598</v>
      </c>
      <c r="L79" s="454">
        <f t="shared" si="19"/>
        <v>2.2105926928190054</v>
      </c>
      <c r="M79" s="454">
        <f t="shared" si="20"/>
        <v>2.2479147955397631</v>
      </c>
      <c r="N79" s="454">
        <f t="shared" si="21"/>
        <v>2.2818755785457707</v>
      </c>
      <c r="O79" s="454">
        <f t="shared" si="22"/>
        <v>2.3157373937080341</v>
      </c>
      <c r="P79" s="454">
        <f t="shared" si="23"/>
        <v>2.3494843792548776</v>
      </c>
      <c r="Q79" s="454">
        <f t="shared" si="24"/>
        <v>2.3830978843091399</v>
      </c>
      <c r="R79" s="454">
        <f t="shared" si="25"/>
        <v>2.4165327461861765</v>
      </c>
      <c r="S79" s="454">
        <f t="shared" si="26"/>
        <v>2.4473424911125612</v>
      </c>
      <c r="T79" s="454">
        <f t="shared" si="27"/>
        <v>2.4802863242216047</v>
      </c>
      <c r="U79" s="454">
        <f t="shared" si="28"/>
        <v>2.5129202737166527</v>
      </c>
      <c r="V79" s="454">
        <f t="shared" si="29"/>
        <v>2.545185867941707</v>
      </c>
      <c r="W79" s="454">
        <f t="shared" si="30"/>
        <v>2.577021415255123</v>
      </c>
      <c r="X79" s="454">
        <f t="shared" si="31"/>
        <v>2.6067874821390253</v>
      </c>
      <c r="Y79" s="454">
        <f t="shared" si="32"/>
        <v>2.6317506059815279</v>
      </c>
      <c r="Z79" s="454">
        <f t="shared" si="33"/>
        <v>2.6543256714012915</v>
      </c>
      <c r="AA79" s="454">
        <f t="shared" si="34"/>
        <v>2.6744024508386444</v>
      </c>
      <c r="AB79" s="454">
        <f t="shared" si="35"/>
        <v>2.6918485203214755</v>
      </c>
      <c r="AC79" s="454">
        <f t="shared" si="36"/>
        <v>2.7065631128520571</v>
      </c>
      <c r="AD79" s="454">
        <f t="shared" si="37"/>
        <v>2.7184517723654475</v>
      </c>
      <c r="AE79" s="454">
        <f t="shared" si="38"/>
        <v>2.727427132994412</v>
      </c>
      <c r="AF79" s="454">
        <f t="shared" si="39"/>
        <v>2.7333823742856045</v>
      </c>
      <c r="AG79" s="454">
        <f t="shared" si="40"/>
        <v>2.7362464334193524</v>
      </c>
      <c r="AH79" s="454">
        <f t="shared" si="41"/>
        <v>2.7359303469368803</v>
      </c>
      <c r="AI79" s="454">
        <f t="shared" si="42"/>
        <v>2.7296437535730611</v>
      </c>
      <c r="AJ79" s="454">
        <f t="shared" si="43"/>
        <v>2.7200712283543074</v>
      </c>
      <c r="AK79" s="454">
        <f t="shared" si="44"/>
        <v>2.7071669917751402</v>
      </c>
      <c r="AL79" s="454">
        <f t="shared" si="45"/>
        <v>2.690898209192484</v>
      </c>
      <c r="AM79" s="454">
        <f t="shared" si="46"/>
        <v>2.6712457231869204</v>
      </c>
      <c r="AN79" s="454">
        <f t="shared" si="47"/>
        <v>2.6481779694107539</v>
      </c>
      <c r="AO79" s="454">
        <f t="shared" si="48"/>
        <v>2.6217057471041114</v>
      </c>
      <c r="AP79" s="454">
        <f t="shared" si="49"/>
        <v>2.5918291799829567</v>
      </c>
      <c r="AQ79" s="454">
        <f t="shared" si="50"/>
        <v>2.5585914854260405</v>
      </c>
      <c r="AR79" s="454">
        <f t="shared" si="51"/>
        <v>2.5220266245407963</v>
      </c>
    </row>
    <row r="80" spans="1:44">
      <c r="A80" s="32" t="str">
        <f>VLOOKUP($B80,'Sector matching'!$B$1:$C$43,2,0)</f>
        <v>cement and other nonmetallic minerals 239</v>
      </c>
      <c r="B80" s="437" t="s">
        <v>161</v>
      </c>
      <c r="C80" s="291">
        <f>IF(VLOOKUP($B80,$B$2:$F$44,5,0)=0,0,SUM('Energy use'!D75:AG75)/VLOOKUP($B80,$B$2:$F$44,5,0))/$G$49</f>
        <v>1.5153822689995537</v>
      </c>
      <c r="D80" s="291">
        <f t="shared" si="11"/>
        <v>1.4957176850527256</v>
      </c>
      <c r="E80" s="454">
        <f t="shared" si="12"/>
        <v>1.5758516627183241</v>
      </c>
      <c r="F80" s="454">
        <f t="shared" si="13"/>
        <v>1.6122199768291294</v>
      </c>
      <c r="G80" s="454">
        <f t="shared" si="14"/>
        <v>1.646920565862356</v>
      </c>
      <c r="H80" s="454">
        <f t="shared" si="15"/>
        <v>1.6799846986758451</v>
      </c>
      <c r="I80" s="454">
        <f t="shared" si="16"/>
        <v>1.7119851245076239</v>
      </c>
      <c r="J80" s="454">
        <f t="shared" si="17"/>
        <v>1.7423431015081521</v>
      </c>
      <c r="K80" s="454">
        <f t="shared" si="18"/>
        <v>1.7727326385741495</v>
      </c>
      <c r="L80" s="454">
        <f t="shared" si="19"/>
        <v>1.8031515692105704</v>
      </c>
      <c r="M80" s="454">
        <f t="shared" si="20"/>
        <v>1.83359472063588</v>
      </c>
      <c r="N80" s="454">
        <f t="shared" si="21"/>
        <v>1.8612960874990863</v>
      </c>
      <c r="O80" s="454">
        <f t="shared" si="22"/>
        <v>1.8889167275855652</v>
      </c>
      <c r="P80" s="454">
        <f t="shared" si="23"/>
        <v>1.9164437026554586</v>
      </c>
      <c r="Q80" s="454">
        <f t="shared" si="24"/>
        <v>1.9438617994320153</v>
      </c>
      <c r="R80" s="454">
        <f t="shared" si="25"/>
        <v>1.9711341793036035</v>
      </c>
      <c r="S80" s="454">
        <f t="shared" si="26"/>
        <v>1.9962652855863006</v>
      </c>
      <c r="T80" s="454">
        <f t="shared" si="27"/>
        <v>2.0231371397091107</v>
      </c>
      <c r="U80" s="454">
        <f t="shared" si="28"/>
        <v>2.0497562258178661</v>
      </c>
      <c r="V80" s="454">
        <f t="shared" si="29"/>
        <v>2.076074849346937</v>
      </c>
      <c r="W80" s="454">
        <f t="shared" si="30"/>
        <v>2.1020426892304842</v>
      </c>
      <c r="X80" s="454">
        <f t="shared" si="31"/>
        <v>2.1263224809737973</v>
      </c>
      <c r="Y80" s="454">
        <f t="shared" si="32"/>
        <v>2.1466845748480901</v>
      </c>
      <c r="Z80" s="454">
        <f t="shared" si="33"/>
        <v>2.165098760676583</v>
      </c>
      <c r="AA80" s="454">
        <f t="shared" si="34"/>
        <v>2.1814751272794202</v>
      </c>
      <c r="AB80" s="454">
        <f t="shared" si="35"/>
        <v>2.1957056581532051</v>
      </c>
      <c r="AC80" s="454">
        <f t="shared" si="36"/>
        <v>2.2077081589748184</v>
      </c>
      <c r="AD80" s="454">
        <f t="shared" si="37"/>
        <v>2.2174055831665376</v>
      </c>
      <c r="AE80" s="454">
        <f t="shared" si="38"/>
        <v>2.2247266675322468</v>
      </c>
      <c r="AF80" s="454">
        <f t="shared" si="39"/>
        <v>2.2295842800241923</v>
      </c>
      <c r="AG80" s="454">
        <f t="shared" si="40"/>
        <v>2.2319204556290901</v>
      </c>
      <c r="AH80" s="454">
        <f t="shared" si="41"/>
        <v>2.2316626280162843</v>
      </c>
      <c r="AI80" s="454">
        <f t="shared" si="42"/>
        <v>2.2265347359691501</v>
      </c>
      <c r="AJ80" s="454">
        <f t="shared" si="43"/>
        <v>2.2187265522519173</v>
      </c>
      <c r="AK80" s="454">
        <f t="shared" si="44"/>
        <v>2.2082007351202604</v>
      </c>
      <c r="AL80" s="454">
        <f t="shared" si="45"/>
        <v>2.1949305017849401</v>
      </c>
      <c r="AM80" s="454">
        <f t="shared" si="46"/>
        <v>2.178900225789306</v>
      </c>
      <c r="AN80" s="454">
        <f t="shared" si="47"/>
        <v>2.1600841605074583</v>
      </c>
      <c r="AO80" s="454">
        <f t="shared" si="48"/>
        <v>2.1384911147384331</v>
      </c>
      <c r="AP80" s="454">
        <f t="shared" si="49"/>
        <v>2.1141211893957252</v>
      </c>
      <c r="AQ80" s="454">
        <f t="shared" si="50"/>
        <v>2.0870096363303721</v>
      </c>
      <c r="AR80" s="454">
        <f t="shared" si="51"/>
        <v>2.0571841571738676</v>
      </c>
    </row>
    <row r="81" spans="1:44">
      <c r="A81" s="32" t="str">
        <f>VLOOKUP($B81,'Sector matching'!$B$1:$C$43,2,0)</f>
        <v>iron and steel 241</v>
      </c>
      <c r="B81" s="441" t="s">
        <v>163</v>
      </c>
      <c r="C81" s="291">
        <f>IF(VLOOKUP($B81,$B$2:$F$44,5,0)=0,0,SUM('Energy use'!D76:AG76)/VLOOKUP($B81,$B$2:$F$44,5,0))/$G$49</f>
        <v>19.474395715794049</v>
      </c>
      <c r="D81" s="291">
        <f t="shared" si="11"/>
        <v>19.221683316288537</v>
      </c>
      <c r="E81" s="454">
        <f t="shared" si="12"/>
        <v>20.2514966005437</v>
      </c>
      <c r="F81" s="454">
        <f t="shared" si="13"/>
        <v>20.718871041302929</v>
      </c>
      <c r="G81" s="454">
        <f t="shared" si="14"/>
        <v>21.164813306979784</v>
      </c>
      <c r="H81" s="454">
        <f t="shared" si="15"/>
        <v>21.589725238168317</v>
      </c>
      <c r="I81" s="454">
        <f t="shared" si="16"/>
        <v>22.000967317787875</v>
      </c>
      <c r="J81" s="454">
        <f t="shared" si="17"/>
        <v>22.391102051005767</v>
      </c>
      <c r="K81" s="454">
        <f t="shared" si="18"/>
        <v>22.781642367168853</v>
      </c>
      <c r="L81" s="454">
        <f t="shared" si="19"/>
        <v>23.172560424337387</v>
      </c>
      <c r="M81" s="454">
        <f t="shared" si="20"/>
        <v>23.563789746351116</v>
      </c>
      <c r="N81" s="454">
        <f t="shared" si="21"/>
        <v>23.919784000209329</v>
      </c>
      <c r="O81" s="454">
        <f t="shared" si="22"/>
        <v>24.274740822637195</v>
      </c>
      <c r="P81" s="454">
        <f t="shared" si="23"/>
        <v>24.62849394245152</v>
      </c>
      <c r="Q81" s="454">
        <f t="shared" si="24"/>
        <v>24.980847851642441</v>
      </c>
      <c r="R81" s="454">
        <f t="shared" si="25"/>
        <v>25.331329131908049</v>
      </c>
      <c r="S81" s="454">
        <f t="shared" si="26"/>
        <v>25.654292596993351</v>
      </c>
      <c r="T81" s="454">
        <f t="shared" si="27"/>
        <v>25.999626663195794</v>
      </c>
      <c r="U81" s="454">
        <f t="shared" si="28"/>
        <v>26.34171237125739</v>
      </c>
      <c r="V81" s="454">
        <f t="shared" si="29"/>
        <v>26.679936791448416</v>
      </c>
      <c r="W81" s="454">
        <f t="shared" si="30"/>
        <v>27.013653240506805</v>
      </c>
      <c r="X81" s="454">
        <f t="shared" si="31"/>
        <v>27.32567633987863</v>
      </c>
      <c r="Y81" s="454">
        <f t="shared" si="32"/>
        <v>27.587352539885853</v>
      </c>
      <c r="Z81" s="454">
        <f t="shared" si="33"/>
        <v>27.823995893146805</v>
      </c>
      <c r="AA81" s="454">
        <f t="shared" si="34"/>
        <v>28.034450938144207</v>
      </c>
      <c r="AB81" s="454">
        <f t="shared" si="35"/>
        <v>28.217329539241256</v>
      </c>
      <c r="AC81" s="454">
        <f t="shared" si="36"/>
        <v>28.371575405357635</v>
      </c>
      <c r="AD81" s="454">
        <f t="shared" si="37"/>
        <v>28.496198399830266</v>
      </c>
      <c r="AE81" s="454">
        <f t="shared" si="38"/>
        <v>28.590282709065754</v>
      </c>
      <c r="AF81" s="454">
        <f t="shared" si="39"/>
        <v>28.652708586573603</v>
      </c>
      <c r="AG81" s="454">
        <f t="shared" si="40"/>
        <v>28.682731115622595</v>
      </c>
      <c r="AH81" s="454">
        <f t="shared" si="41"/>
        <v>28.679417735849743</v>
      </c>
      <c r="AI81" s="454">
        <f t="shared" si="42"/>
        <v>28.613518456864718</v>
      </c>
      <c r="AJ81" s="454">
        <f t="shared" si="43"/>
        <v>28.513174363732755</v>
      </c>
      <c r="AK81" s="454">
        <f t="shared" si="44"/>
        <v>28.377905572321268</v>
      </c>
      <c r="AL81" s="454">
        <f t="shared" si="45"/>
        <v>28.207367893149687</v>
      </c>
      <c r="AM81" s="454">
        <f t="shared" si="46"/>
        <v>28.001360508373782</v>
      </c>
      <c r="AN81" s="454">
        <f t="shared" si="47"/>
        <v>27.759552544397256</v>
      </c>
      <c r="AO81" s="454">
        <f t="shared" si="48"/>
        <v>27.482057204364761</v>
      </c>
      <c r="AP81" s="454">
        <f t="shared" si="49"/>
        <v>27.168875785130144</v>
      </c>
      <c r="AQ81" s="454">
        <f t="shared" si="50"/>
        <v>26.82046131330647</v>
      </c>
      <c r="AR81" s="454">
        <f t="shared" si="51"/>
        <v>26.437169786548409</v>
      </c>
    </row>
    <row r="82" spans="1:44">
      <c r="A82" s="32" t="str">
        <f>VLOOKUP($B82,'Sector matching'!$B$1:$C$43,2,0)</f>
        <v>other metals 242</v>
      </c>
      <c r="B82" s="441" t="s">
        <v>258</v>
      </c>
      <c r="C82" s="291">
        <f>IF(VLOOKUP($B82,$B$2:$F$44,5,0)=0,0,SUM('Energy use'!D77:AG77)/VLOOKUP($B82,$B$2:$F$44,5,0))/$G$49</f>
        <v>19.529321785460912</v>
      </c>
      <c r="D82" s="291">
        <f t="shared" si="11"/>
        <v>19.275896629623265</v>
      </c>
      <c r="E82" s="454">
        <f t="shared" si="12"/>
        <v>20.308614424858913</v>
      </c>
      <c r="F82" s="454">
        <f t="shared" si="13"/>
        <v>20.777307060106349</v>
      </c>
      <c r="G82" s="454">
        <f t="shared" si="14"/>
        <v>21.224507072432161</v>
      </c>
      <c r="H82" s="454">
        <f t="shared" si="15"/>
        <v>21.650617435791595</v>
      </c>
      <c r="I82" s="454">
        <f t="shared" si="16"/>
        <v>22.06301939279296</v>
      </c>
      <c r="J82" s="454">
        <f t="shared" si="17"/>
        <v>22.454254471708293</v>
      </c>
      <c r="K82" s="454">
        <f t="shared" si="18"/>
        <v>22.845896277485043</v>
      </c>
      <c r="L82" s="454">
        <f t="shared" si="19"/>
        <v>23.23791688965736</v>
      </c>
      <c r="M82" s="454">
        <f t="shared" si="20"/>
        <v>23.630249644573976</v>
      </c>
      <c r="N82" s="454">
        <f t="shared" si="21"/>
        <v>23.987247953473165</v>
      </c>
      <c r="O82" s="454">
        <f t="shared" si="22"/>
        <v>24.343205904944622</v>
      </c>
      <c r="P82" s="454">
        <f t="shared" si="23"/>
        <v>24.697956758849767</v>
      </c>
      <c r="Q82" s="454">
        <f t="shared" si="24"/>
        <v>25.051304455763091</v>
      </c>
      <c r="R82" s="454">
        <f t="shared" si="25"/>
        <v>25.402774242141945</v>
      </c>
      <c r="S82" s="454">
        <f t="shared" si="26"/>
        <v>25.726648601410666</v>
      </c>
      <c r="T82" s="454">
        <f t="shared" si="27"/>
        <v>26.072956656395888</v>
      </c>
      <c r="U82" s="454">
        <f t="shared" si="28"/>
        <v>26.41600719149023</v>
      </c>
      <c r="V82" s="454">
        <f t="shared" si="29"/>
        <v>26.75518554824173</v>
      </c>
      <c r="W82" s="454">
        <f t="shared" si="30"/>
        <v>27.089843219466776</v>
      </c>
      <c r="X82" s="454">
        <f t="shared" si="31"/>
        <v>27.402746356542664</v>
      </c>
      <c r="Y82" s="454">
        <f t="shared" si="32"/>
        <v>27.66516059460773</v>
      </c>
      <c r="Z82" s="454">
        <f t="shared" si="33"/>
        <v>27.902471382663428</v>
      </c>
      <c r="AA82" s="454">
        <f t="shared" si="34"/>
        <v>28.113520000300106</v>
      </c>
      <c r="AB82" s="454">
        <f t="shared" si="35"/>
        <v>28.296914396748704</v>
      </c>
      <c r="AC82" s="454">
        <f t="shared" si="36"/>
        <v>28.451595301739296</v>
      </c>
      <c r="AD82" s="454">
        <f t="shared" si="37"/>
        <v>28.576569786002747</v>
      </c>
      <c r="AE82" s="454">
        <f t="shared" si="38"/>
        <v>28.670919452962245</v>
      </c>
      <c r="AF82" s="454">
        <f t="shared" si="39"/>
        <v>28.733521397966463</v>
      </c>
      <c r="AG82" s="454">
        <f t="shared" si="40"/>
        <v>28.763628603302525</v>
      </c>
      <c r="AH82" s="454">
        <f t="shared" si="41"/>
        <v>28.760305878391016</v>
      </c>
      <c r="AI82" s="454">
        <f t="shared" si="42"/>
        <v>28.694220735441771</v>
      </c>
      <c r="AJ82" s="454">
        <f t="shared" si="43"/>
        <v>28.593593629335725</v>
      </c>
      <c r="AK82" s="454">
        <f t="shared" si="44"/>
        <v>28.457943322463155</v>
      </c>
      <c r="AL82" s="454">
        <f t="shared" si="45"/>
        <v>28.286924654582929</v>
      </c>
      <c r="AM82" s="454">
        <f t="shared" si="46"/>
        <v>28.080336241459175</v>
      </c>
      <c r="AN82" s="454">
        <f t="shared" si="47"/>
        <v>27.837846276291483</v>
      </c>
      <c r="AO82" s="454">
        <f t="shared" si="48"/>
        <v>27.55956828150547</v>
      </c>
      <c r="AP82" s="454">
        <f t="shared" si="49"/>
        <v>27.245503557612661</v>
      </c>
      <c r="AQ82" s="454">
        <f t="shared" si="50"/>
        <v>26.896106408953639</v>
      </c>
      <c r="AR82" s="454">
        <f t="shared" si="51"/>
        <v>26.511733837247707</v>
      </c>
    </row>
    <row r="83" spans="1:44">
      <c r="A83" s="32" t="str">
        <f>VLOOKUP($B83,'Sector matching'!$B$1:$C$43,2,0)</f>
        <v>metal products except machinery and vehicles 25</v>
      </c>
      <c r="B83" s="437" t="s">
        <v>166</v>
      </c>
      <c r="C83" s="291">
        <f>IF(VLOOKUP($B83,$B$2:$F$44,5,0)=0,0,SUM('Energy use'!D78:AG78)/VLOOKUP($B83,$B$2:$F$44,5,0))/$G$49</f>
        <v>1.6355007825525942</v>
      </c>
      <c r="D83" s="291">
        <f t="shared" si="11"/>
        <v>1.6142774628057943</v>
      </c>
      <c r="E83" s="454">
        <f t="shared" si="12"/>
        <v>1.7007633521171843</v>
      </c>
      <c r="F83" s="454">
        <f t="shared" si="13"/>
        <v>1.740014442357015</v>
      </c>
      <c r="G83" s="454">
        <f t="shared" si="14"/>
        <v>1.7774656133782687</v>
      </c>
      <c r="H83" s="454">
        <f t="shared" si="15"/>
        <v>1.8131506126006665</v>
      </c>
      <c r="I83" s="454">
        <f t="shared" si="16"/>
        <v>1.8476875888874769</v>
      </c>
      <c r="J83" s="454">
        <f t="shared" si="17"/>
        <v>1.8804519257526935</v>
      </c>
      <c r="K83" s="454">
        <f t="shared" si="18"/>
        <v>1.9132503243281651</v>
      </c>
      <c r="L83" s="454">
        <f t="shared" si="19"/>
        <v>1.9460804463891312</v>
      </c>
      <c r="M83" s="454">
        <f t="shared" si="20"/>
        <v>1.9789367091275967</v>
      </c>
      <c r="N83" s="454">
        <f t="shared" si="21"/>
        <v>2.0088338566060746</v>
      </c>
      <c r="O83" s="454">
        <f t="shared" si="22"/>
        <v>2.038643878407282</v>
      </c>
      <c r="P83" s="454">
        <f t="shared" si="23"/>
        <v>2.0683528107269393</v>
      </c>
      <c r="Q83" s="454">
        <f t="shared" si="24"/>
        <v>2.0979442343904653</v>
      </c>
      <c r="R83" s="454">
        <f t="shared" si="25"/>
        <v>2.127378390731427</v>
      </c>
      <c r="S83" s="454">
        <f t="shared" si="26"/>
        <v>2.154501542976635</v>
      </c>
      <c r="T83" s="454">
        <f t="shared" si="27"/>
        <v>2.1835034254359766</v>
      </c>
      <c r="U83" s="454">
        <f t="shared" si="28"/>
        <v>2.2122325039347284</v>
      </c>
      <c r="V83" s="454">
        <f t="shared" si="29"/>
        <v>2.2406373033428144</v>
      </c>
      <c r="W83" s="454">
        <f t="shared" si="30"/>
        <v>2.2686635138373985</v>
      </c>
      <c r="X83" s="454">
        <f t="shared" si="31"/>
        <v>2.2948678711198807</v>
      </c>
      <c r="Y83" s="454">
        <f t="shared" si="32"/>
        <v>2.316843989718524</v>
      </c>
      <c r="Z83" s="454">
        <f t="shared" si="33"/>
        <v>2.3367177971060502</v>
      </c>
      <c r="AA83" s="454">
        <f t="shared" si="34"/>
        <v>2.3543922551898122</v>
      </c>
      <c r="AB83" s="454">
        <f t="shared" si="35"/>
        <v>2.3697507854143867</v>
      </c>
      <c r="AC83" s="454">
        <f t="shared" si="36"/>
        <v>2.3827046782293637</v>
      </c>
      <c r="AD83" s="454">
        <f t="shared" si="37"/>
        <v>2.3931707798716721</v>
      </c>
      <c r="AE83" s="454">
        <f t="shared" si="38"/>
        <v>2.4010721783862237</v>
      </c>
      <c r="AF83" s="454">
        <f t="shared" si="39"/>
        <v>2.4063148351035673</v>
      </c>
      <c r="AG83" s="454">
        <f t="shared" si="40"/>
        <v>2.4088361903471611</v>
      </c>
      <c r="AH83" s="454">
        <f t="shared" si="41"/>
        <v>2.4085579257329224</v>
      </c>
      <c r="AI83" s="454">
        <f t="shared" si="42"/>
        <v>2.4030235654414627</v>
      </c>
      <c r="AJ83" s="454">
        <f t="shared" si="43"/>
        <v>2.3945964570866316</v>
      </c>
      <c r="AK83" s="454">
        <f t="shared" si="44"/>
        <v>2.3832362989879128</v>
      </c>
      <c r="AL83" s="454">
        <f t="shared" si="45"/>
        <v>2.3689141853875602</v>
      </c>
      <c r="AM83" s="454">
        <f t="shared" si="46"/>
        <v>2.3516132511799146</v>
      </c>
      <c r="AN83" s="454">
        <f t="shared" si="47"/>
        <v>2.3313057089032458</v>
      </c>
      <c r="AO83" s="454">
        <f t="shared" si="48"/>
        <v>2.3080010655961485</v>
      </c>
      <c r="AP83" s="454">
        <f t="shared" si="49"/>
        <v>2.2816994301711406</v>
      </c>
      <c r="AQ83" s="454">
        <f t="shared" si="50"/>
        <v>2.2524388487576634</v>
      </c>
      <c r="AR83" s="454">
        <f t="shared" si="51"/>
        <v>2.2202492187888021</v>
      </c>
    </row>
    <row r="84" spans="1:44">
      <c r="A84" s="32" t="str">
        <f>VLOOKUP($B84,'Sector matching'!$B$1:$C$43,2,0)</f>
        <v>other manufacturing 31T33</v>
      </c>
      <c r="B84" s="437" t="s">
        <v>168</v>
      </c>
      <c r="C84" s="291">
        <f>IF(VLOOKUP($B84,$B$2:$F$44,5,0)=0,0,SUM('Energy use'!D79:AG79)/VLOOKUP($B84,$B$2:$F$44,5,0))/$G$49</f>
        <v>1.2072339945171247</v>
      </c>
      <c r="D84" s="291">
        <f t="shared" si="11"/>
        <v>1.1915681425969227</v>
      </c>
      <c r="E84" s="454">
        <f t="shared" si="12"/>
        <v>1.2554071249664696</v>
      </c>
      <c r="F84" s="454">
        <f t="shared" si="13"/>
        <v>1.2843800554382159</v>
      </c>
      <c r="G84" s="454">
        <f t="shared" si="14"/>
        <v>1.3120243875434976</v>
      </c>
      <c r="H84" s="454">
        <f t="shared" si="15"/>
        <v>1.3383650317151004</v>
      </c>
      <c r="I84" s="454">
        <f t="shared" si="16"/>
        <v>1.3638582704136446</v>
      </c>
      <c r="J84" s="454">
        <f t="shared" si="17"/>
        <v>1.3880430471459224</v>
      </c>
      <c r="K84" s="454">
        <f t="shared" si="18"/>
        <v>1.4122529663024472</v>
      </c>
      <c r="L84" s="454">
        <f t="shared" si="19"/>
        <v>1.4364863019382073</v>
      </c>
      <c r="M84" s="454">
        <f t="shared" si="20"/>
        <v>1.4607389331407155</v>
      </c>
      <c r="N84" s="454">
        <f t="shared" si="21"/>
        <v>1.4828073131501576</v>
      </c>
      <c r="O84" s="454">
        <f t="shared" si="22"/>
        <v>1.504811381922015</v>
      </c>
      <c r="P84" s="454">
        <f t="shared" si="23"/>
        <v>1.526740832167292</v>
      </c>
      <c r="Q84" s="454">
        <f t="shared" si="24"/>
        <v>1.5485835441817806</v>
      </c>
      <c r="R84" s="454">
        <f t="shared" si="25"/>
        <v>1.5703101703710274</v>
      </c>
      <c r="S84" s="454">
        <f t="shared" si="26"/>
        <v>1.5903309443004494</v>
      </c>
      <c r="T84" s="454">
        <f t="shared" si="27"/>
        <v>1.6117384904070691</v>
      </c>
      <c r="U84" s="454">
        <f t="shared" si="28"/>
        <v>1.6329446680896704</v>
      </c>
      <c r="V84" s="454">
        <f t="shared" si="29"/>
        <v>1.6539114813243063</v>
      </c>
      <c r="W84" s="454">
        <f t="shared" si="30"/>
        <v>1.6745988416774746</v>
      </c>
      <c r="X84" s="454">
        <f t="shared" si="31"/>
        <v>1.6939414132331487</v>
      </c>
      <c r="Y84" s="454">
        <f t="shared" si="32"/>
        <v>1.710162938604977</v>
      </c>
      <c r="Z84" s="454">
        <f t="shared" si="33"/>
        <v>1.7248326569778789</v>
      </c>
      <c r="AA84" s="454">
        <f t="shared" si="34"/>
        <v>1.7378789403309711</v>
      </c>
      <c r="AB84" s="454">
        <f t="shared" si="35"/>
        <v>1.7492157369810999</v>
      </c>
      <c r="AC84" s="454">
        <f t="shared" si="36"/>
        <v>1.7587775665652863</v>
      </c>
      <c r="AD84" s="454">
        <f t="shared" si="37"/>
        <v>1.766503049687921</v>
      </c>
      <c r="AE84" s="454">
        <f t="shared" si="38"/>
        <v>1.7723354143023273</v>
      </c>
      <c r="AF84" s="454">
        <f t="shared" si="39"/>
        <v>1.7762052463918496</v>
      </c>
      <c r="AG84" s="454">
        <f t="shared" si="40"/>
        <v>1.7780663679484958</v>
      </c>
      <c r="AH84" s="454">
        <f t="shared" si="41"/>
        <v>1.7778609687794069</v>
      </c>
      <c r="AI84" s="454">
        <f t="shared" si="42"/>
        <v>1.7737758176421949</v>
      </c>
      <c r="AJ84" s="454">
        <f t="shared" si="43"/>
        <v>1.7675554038154568</v>
      </c>
      <c r="AK84" s="454">
        <f t="shared" si="44"/>
        <v>1.759169978882515</v>
      </c>
      <c r="AL84" s="454">
        <f t="shared" si="45"/>
        <v>1.748598206251079</v>
      </c>
      <c r="AM84" s="454">
        <f t="shared" si="46"/>
        <v>1.7358276370558898</v>
      </c>
      <c r="AN84" s="454">
        <f t="shared" si="47"/>
        <v>1.7208377601674025</v>
      </c>
      <c r="AO84" s="454">
        <f t="shared" si="48"/>
        <v>1.7036355931427474</v>
      </c>
      <c r="AP84" s="454">
        <f t="shared" si="49"/>
        <v>1.6842212163749735</v>
      </c>
      <c r="AQ84" s="454">
        <f t="shared" si="50"/>
        <v>1.6626227133607752</v>
      </c>
      <c r="AR84" s="454">
        <f t="shared" si="51"/>
        <v>1.6388621526909812</v>
      </c>
    </row>
    <row r="85" spans="1:44">
      <c r="A85" s="32" t="str">
        <f>VLOOKUP($B85,'Sector matching'!$B$1:$C$43,2,0)</f>
        <v>glass and glass products 231</v>
      </c>
      <c r="B85" s="437" t="s">
        <v>170</v>
      </c>
      <c r="C85" s="291">
        <f>IF(VLOOKUP($B85,$B$2:$F$44,5,0)=0,0,SUM('Energy use'!D80:AG80)/VLOOKUP($B85,$B$2:$F$44,5,0))/$G$49</f>
        <v>1.240749357365259</v>
      </c>
      <c r="D85" s="291">
        <f t="shared" si="11"/>
        <v>1.2246485883421463</v>
      </c>
      <c r="E85" s="454">
        <f t="shared" si="12"/>
        <v>1.2902598755570573</v>
      </c>
      <c r="F85" s="454">
        <f t="shared" si="13"/>
        <v>1.3200371557091013</v>
      </c>
      <c r="G85" s="454">
        <f t="shared" si="14"/>
        <v>1.348448952800799</v>
      </c>
      <c r="H85" s="454">
        <f t="shared" si="15"/>
        <v>1.3755208688311089</v>
      </c>
      <c r="I85" s="454">
        <f t="shared" si="16"/>
        <v>1.4017218536244753</v>
      </c>
      <c r="J85" s="454">
        <f t="shared" si="17"/>
        <v>1.4265780507866488</v>
      </c>
      <c r="K85" s="454">
        <f t="shared" si="18"/>
        <v>1.4514600883798148</v>
      </c>
      <c r="L85" s="454">
        <f t="shared" si="19"/>
        <v>1.4763661925430862</v>
      </c>
      <c r="M85" s="454">
        <f t="shared" si="20"/>
        <v>1.501292127958751</v>
      </c>
      <c r="N85" s="454">
        <f t="shared" si="21"/>
        <v>1.5239731727596471</v>
      </c>
      <c r="O85" s="454">
        <f t="shared" si="22"/>
        <v>1.546588120907312</v>
      </c>
      <c r="P85" s="454">
        <f t="shared" si="23"/>
        <v>1.5691263789606598</v>
      </c>
      <c r="Q85" s="454">
        <f t="shared" si="24"/>
        <v>1.5915754907469224</v>
      </c>
      <c r="R85" s="454">
        <f t="shared" si="25"/>
        <v>1.6139052939205032</v>
      </c>
      <c r="S85" s="454">
        <f t="shared" si="26"/>
        <v>1.6344818867763244</v>
      </c>
      <c r="T85" s="454">
        <f t="shared" si="27"/>
        <v>1.6564837515309527</v>
      </c>
      <c r="U85" s="454">
        <f t="shared" si="28"/>
        <v>1.6782786574492419</v>
      </c>
      <c r="V85" s="454">
        <f t="shared" si="29"/>
        <v>1.6998275536574516</v>
      </c>
      <c r="W85" s="454">
        <f t="shared" si="30"/>
        <v>1.7210892387825827</v>
      </c>
      <c r="X85" s="454">
        <f t="shared" si="31"/>
        <v>1.740968800935812</v>
      </c>
      <c r="Y85" s="454">
        <f t="shared" si="32"/>
        <v>1.7576406700779916</v>
      </c>
      <c r="Z85" s="454">
        <f t="shared" si="33"/>
        <v>1.7727176507847746</v>
      </c>
      <c r="AA85" s="454">
        <f t="shared" si="34"/>
        <v>1.7861261264902892</v>
      </c>
      <c r="AB85" s="454">
        <f t="shared" si="35"/>
        <v>1.7977776565350956</v>
      </c>
      <c r="AC85" s="454">
        <f t="shared" si="36"/>
        <v>1.8076049426831804</v>
      </c>
      <c r="AD85" s="454">
        <f t="shared" si="37"/>
        <v>1.8155449015174072</v>
      </c>
      <c r="AE85" s="454">
        <f t="shared" si="38"/>
        <v>1.8215391848792992</v>
      </c>
      <c r="AF85" s="454">
        <f t="shared" si="39"/>
        <v>1.825516451672641</v>
      </c>
      <c r="AG85" s="454">
        <f t="shared" si="40"/>
        <v>1.8274292418905067</v>
      </c>
      <c r="AH85" s="454">
        <f t="shared" si="41"/>
        <v>1.8272181404071093</v>
      </c>
      <c r="AI85" s="454">
        <f t="shared" si="42"/>
        <v>1.8230195768550093</v>
      </c>
      <c r="AJ85" s="454">
        <f t="shared" si="43"/>
        <v>1.8166264712159004</v>
      </c>
      <c r="AK85" s="454">
        <f t="shared" si="44"/>
        <v>1.8080082491942917</v>
      </c>
      <c r="AL85" s="454">
        <f t="shared" si="45"/>
        <v>1.7971429818490721</v>
      </c>
      <c r="AM85" s="454">
        <f t="shared" si="46"/>
        <v>1.7840178747082172</v>
      </c>
      <c r="AN85" s="454">
        <f t="shared" si="47"/>
        <v>1.768611847209949</v>
      </c>
      <c r="AO85" s="454">
        <f t="shared" si="48"/>
        <v>1.7509321117335903</v>
      </c>
      <c r="AP85" s="454">
        <f t="shared" si="49"/>
        <v>1.7309787509040706</v>
      </c>
      <c r="AQ85" s="454">
        <f t="shared" si="50"/>
        <v>1.7087806278752065</v>
      </c>
      <c r="AR85" s="454">
        <f t="shared" si="51"/>
        <v>1.6843604239084708</v>
      </c>
    </row>
    <row r="86" spans="1:44">
      <c r="A86" s="32" t="str">
        <f>VLOOKUP($B86,'Sector matching'!$B$1:$C$43,2,0)</f>
        <v>road vehicles 29</v>
      </c>
      <c r="B86" s="441" t="s">
        <v>259</v>
      </c>
      <c r="C86" s="291">
        <f>IF(VLOOKUP($B86,$B$2:$F$44,5,0)=0,0,SUM('Energy use'!D81:AG81)/VLOOKUP($B86,$B$2:$F$44,5,0))/$G$49</f>
        <v>0.21885494427305469</v>
      </c>
      <c r="D86" s="291">
        <f t="shared" si="11"/>
        <v>0.21601494045891664</v>
      </c>
      <c r="E86" s="454">
        <f t="shared" si="12"/>
        <v>0.22758807126238123</v>
      </c>
      <c r="F86" s="454">
        <f t="shared" si="13"/>
        <v>0.23284046567193176</v>
      </c>
      <c r="G86" s="454">
        <f t="shared" si="14"/>
        <v>0.23785200344327095</v>
      </c>
      <c r="H86" s="454">
        <f t="shared" si="15"/>
        <v>0.24262720049576805</v>
      </c>
      <c r="I86" s="454">
        <f t="shared" si="16"/>
        <v>0.24724877457341093</v>
      </c>
      <c r="J86" s="454">
        <f t="shared" si="17"/>
        <v>0.25163314246566537</v>
      </c>
      <c r="K86" s="454">
        <f t="shared" si="18"/>
        <v>0.25602206833415508</v>
      </c>
      <c r="L86" s="454">
        <f t="shared" si="19"/>
        <v>0.26041523928875188</v>
      </c>
      <c r="M86" s="454">
        <f t="shared" si="20"/>
        <v>0.26481190826461432</v>
      </c>
      <c r="N86" s="454">
        <f t="shared" si="21"/>
        <v>0.26881260249547456</v>
      </c>
      <c r="O86" s="454">
        <f t="shared" si="22"/>
        <v>0.27280163798214635</v>
      </c>
      <c r="P86" s="454">
        <f t="shared" si="23"/>
        <v>0.27677714615468457</v>
      </c>
      <c r="Q86" s="454">
        <f t="shared" si="24"/>
        <v>0.2807369298771562</v>
      </c>
      <c r="R86" s="454">
        <f t="shared" si="25"/>
        <v>0.28467566883371698</v>
      </c>
      <c r="S86" s="454">
        <f t="shared" si="26"/>
        <v>0.28830516020202435</v>
      </c>
      <c r="T86" s="454">
        <f t="shared" si="27"/>
        <v>0.29218605432152855</v>
      </c>
      <c r="U86" s="454">
        <f t="shared" si="28"/>
        <v>0.2960304431111489</v>
      </c>
      <c r="V86" s="454">
        <f t="shared" si="29"/>
        <v>0.29983143841354276</v>
      </c>
      <c r="W86" s="454">
        <f t="shared" si="30"/>
        <v>0.30358177274625031</v>
      </c>
      <c r="X86" s="454">
        <f t="shared" si="31"/>
        <v>0.3070883153379439</v>
      </c>
      <c r="Y86" s="454">
        <f t="shared" si="32"/>
        <v>0.3100290551178036</v>
      </c>
      <c r="Z86" s="454">
        <f t="shared" si="33"/>
        <v>0.31268847359970858</v>
      </c>
      <c r="AA86" s="454">
        <f t="shared" si="34"/>
        <v>0.3150535856071397</v>
      </c>
      <c r="AB86" s="454">
        <f t="shared" si="35"/>
        <v>0.31710879115168805</v>
      </c>
      <c r="AC86" s="454">
        <f t="shared" si="36"/>
        <v>0.3188422195427868</v>
      </c>
      <c r="AD86" s="454">
        <f t="shared" si="37"/>
        <v>0.32024274353893467</v>
      </c>
      <c r="AE86" s="454">
        <f t="shared" si="38"/>
        <v>0.32130007114771908</v>
      </c>
      <c r="AF86" s="454">
        <f t="shared" si="39"/>
        <v>0.32200161856118242</v>
      </c>
      <c r="AG86" s="454">
        <f t="shared" si="40"/>
        <v>0.32233901434063783</v>
      </c>
      <c r="AH86" s="454">
        <f t="shared" si="41"/>
        <v>0.32230177829202683</v>
      </c>
      <c r="AI86" s="454">
        <f t="shared" si="42"/>
        <v>0.32156119649219184</v>
      </c>
      <c r="AJ86" s="454">
        <f t="shared" si="43"/>
        <v>0.32043352089028782</v>
      </c>
      <c r="AK86" s="454">
        <f t="shared" si="44"/>
        <v>0.31891335850690589</v>
      </c>
      <c r="AL86" s="454">
        <f t="shared" si="45"/>
        <v>0.31699684131087896</v>
      </c>
      <c r="AM86" s="454">
        <f t="shared" si="46"/>
        <v>0.31468171249389576</v>
      </c>
      <c r="AN86" s="454">
        <f t="shared" si="47"/>
        <v>0.31196425366984898</v>
      </c>
      <c r="AO86" s="454">
        <f t="shared" si="48"/>
        <v>0.30884573702547424</v>
      </c>
      <c r="AP86" s="454">
        <f t="shared" si="49"/>
        <v>0.30532617713492727</v>
      </c>
      <c r="AQ86" s="454">
        <f t="shared" si="50"/>
        <v>0.30141066515048842</v>
      </c>
      <c r="AR86" s="454">
        <f t="shared" si="51"/>
        <v>0.2971032018046072</v>
      </c>
    </row>
    <row r="87" spans="1:44">
      <c r="A87" s="32" t="str">
        <f>VLOOKUP($B87,'Sector matching'!$B$1:$C$43,2,0)</f>
        <v>nonroad vehicles 30</v>
      </c>
      <c r="B87" s="441" t="s">
        <v>260</v>
      </c>
      <c r="C87" s="291">
        <f>IF(VLOOKUP($B87,$B$2:$F$44,5,0)=0,0,SUM('Energy use'!D82:AG82)/VLOOKUP($B87,$B$2:$F$44,5,0))/$G$49</f>
        <v>1.5750811853628792</v>
      </c>
      <c r="D87" s="291">
        <f t="shared" si="11"/>
        <v>1.5546419095271613</v>
      </c>
      <c r="E87" s="454">
        <f t="shared" si="12"/>
        <v>1.6379327880806642</v>
      </c>
      <c r="F87" s="454">
        <f t="shared" si="13"/>
        <v>1.6757338422906458</v>
      </c>
      <c r="G87" s="454">
        <f t="shared" si="14"/>
        <v>1.7118014709183242</v>
      </c>
      <c r="H87" s="454">
        <f t="shared" si="15"/>
        <v>1.7461681746671072</v>
      </c>
      <c r="I87" s="454">
        <f t="shared" si="16"/>
        <v>1.7794292663944844</v>
      </c>
      <c r="J87" s="454">
        <f t="shared" si="17"/>
        <v>1.8109832045508145</v>
      </c>
      <c r="K87" s="454">
        <f t="shared" si="18"/>
        <v>1.8425699460903873</v>
      </c>
      <c r="L87" s="454">
        <f t="shared" si="19"/>
        <v>1.8741872391684673</v>
      </c>
      <c r="M87" s="454">
        <f t="shared" si="20"/>
        <v>1.9058297072203174</v>
      </c>
      <c r="N87" s="454">
        <f t="shared" si="21"/>
        <v>1.9346223773258455</v>
      </c>
      <c r="O87" s="454">
        <f t="shared" si="22"/>
        <v>1.9633311404002705</v>
      </c>
      <c r="P87" s="454">
        <f t="shared" si="23"/>
        <v>1.9919425484980875</v>
      </c>
      <c r="Q87" s="454">
        <f t="shared" si="24"/>
        <v>2.0204407890111722</v>
      </c>
      <c r="R87" s="454">
        <f t="shared" si="25"/>
        <v>2.0487875720602884</v>
      </c>
      <c r="S87" s="454">
        <f t="shared" si="26"/>
        <v>2.0749087254372274</v>
      </c>
      <c r="T87" s="454">
        <f t="shared" si="27"/>
        <v>2.1028392039115449</v>
      </c>
      <c r="U87" s="454">
        <f t="shared" si="28"/>
        <v>2.1305069565038561</v>
      </c>
      <c r="V87" s="454">
        <f t="shared" si="29"/>
        <v>2.1578624097075259</v>
      </c>
      <c r="W87" s="454">
        <f t="shared" si="30"/>
        <v>2.1848532600439849</v>
      </c>
      <c r="X87" s="454">
        <f t="shared" si="31"/>
        <v>2.2100895611026408</v>
      </c>
      <c r="Y87" s="454">
        <f t="shared" si="32"/>
        <v>2.2312538254682024</v>
      </c>
      <c r="Z87" s="454">
        <f t="shared" si="33"/>
        <v>2.2503934433953567</v>
      </c>
      <c r="AA87" s="454">
        <f t="shared" si="34"/>
        <v>2.2674149616276922</v>
      </c>
      <c r="AB87" s="454">
        <f t="shared" si="35"/>
        <v>2.2822061083208771</v>
      </c>
      <c r="AC87" s="454">
        <f t="shared" si="36"/>
        <v>2.2946814510830085</v>
      </c>
      <c r="AD87" s="454">
        <f t="shared" si="37"/>
        <v>2.304760908064476</v>
      </c>
      <c r="AE87" s="454">
        <f t="shared" si="38"/>
        <v>2.312370408635243</v>
      </c>
      <c r="AF87" s="454">
        <f t="shared" si="39"/>
        <v>2.3174193881557033</v>
      </c>
      <c r="AG87" s="454">
        <f t="shared" si="40"/>
        <v>2.3198475980643543</v>
      </c>
      <c r="AH87" s="454">
        <f t="shared" si="41"/>
        <v>2.3195796132592625</v>
      </c>
      <c r="AI87" s="454">
        <f t="shared" si="42"/>
        <v>2.3142497064435088</v>
      </c>
      <c r="AJ87" s="454">
        <f t="shared" si="43"/>
        <v>2.3061339171034438</v>
      </c>
      <c r="AK87" s="454">
        <f t="shared" si="44"/>
        <v>2.2951934324060823</v>
      </c>
      <c r="AL87" s="454">
        <f t="shared" si="45"/>
        <v>2.2814004144465696</v>
      </c>
      <c r="AM87" s="454">
        <f t="shared" si="46"/>
        <v>2.2647386211595419</v>
      </c>
      <c r="AN87" s="454">
        <f t="shared" si="47"/>
        <v>2.2451812916234348</v>
      </c>
      <c r="AO87" s="454">
        <f t="shared" si="48"/>
        <v>2.2227375816624328</v>
      </c>
      <c r="AP87" s="454">
        <f t="shared" si="49"/>
        <v>2.1974075961655464</v>
      </c>
      <c r="AQ87" s="454">
        <f t="shared" si="50"/>
        <v>2.1692279757405313</v>
      </c>
      <c r="AR87" s="454">
        <f t="shared" si="51"/>
        <v>2.1382275133325495</v>
      </c>
    </row>
    <row r="88" spans="1:44">
      <c r="A88" s="32" t="str">
        <f>VLOOKUP($B88,'Sector matching'!$B$1:$C$43,2,0)</f>
        <v>appliances and electrical equipment 27</v>
      </c>
      <c r="B88" s="437" t="s">
        <v>173</v>
      </c>
      <c r="C88" s="291">
        <f>IF(VLOOKUP($B88,$B$2:$F$44,5,0)=0,0,SUM('Energy use'!D83:AG83)/VLOOKUP($B88,$B$2:$F$44,5,0))/$G$49</f>
        <v>0.46606819754306111</v>
      </c>
      <c r="D88" s="291">
        <f t="shared" si="11"/>
        <v>0.46002019409005573</v>
      </c>
      <c r="E88" s="454">
        <f t="shared" si="12"/>
        <v>0.48466605361777632</v>
      </c>
      <c r="F88" s="454">
        <f t="shared" si="13"/>
        <v>0.49585142575261942</v>
      </c>
      <c r="G88" s="454">
        <f t="shared" si="14"/>
        <v>0.50652387541449628</v>
      </c>
      <c r="H88" s="454">
        <f t="shared" si="15"/>
        <v>0.51669301959610336</v>
      </c>
      <c r="I88" s="454">
        <f t="shared" si="16"/>
        <v>0.52653501200497188</v>
      </c>
      <c r="J88" s="454">
        <f t="shared" si="17"/>
        <v>0.53587185585693997</v>
      </c>
      <c r="K88" s="454">
        <f t="shared" si="18"/>
        <v>0.5452184062648896</v>
      </c>
      <c r="L88" s="454">
        <f t="shared" si="19"/>
        <v>0.55457399690556919</v>
      </c>
      <c r="M88" s="454">
        <f t="shared" si="20"/>
        <v>0.56393703684775609</v>
      </c>
      <c r="N88" s="454">
        <f t="shared" si="21"/>
        <v>0.57245681854741737</v>
      </c>
      <c r="O88" s="454">
        <f t="shared" si="22"/>
        <v>0.58095177206735626</v>
      </c>
      <c r="P88" s="454">
        <f t="shared" si="23"/>
        <v>0.5894179181461987</v>
      </c>
      <c r="Q88" s="454">
        <f t="shared" si="24"/>
        <v>0.59785057781638695</v>
      </c>
      <c r="R88" s="454">
        <f t="shared" si="25"/>
        <v>0.60623842106194137</v>
      </c>
      <c r="S88" s="454">
        <f t="shared" si="26"/>
        <v>0.61396769812097174</v>
      </c>
      <c r="T88" s="454">
        <f t="shared" si="27"/>
        <v>0.62223235640018382</v>
      </c>
      <c r="U88" s="454">
        <f t="shared" si="28"/>
        <v>0.63041927381155205</v>
      </c>
      <c r="V88" s="454">
        <f t="shared" si="29"/>
        <v>0.63851378150175131</v>
      </c>
      <c r="W88" s="454">
        <f t="shared" si="30"/>
        <v>0.6465004028158583</v>
      </c>
      <c r="X88" s="454">
        <f t="shared" si="31"/>
        <v>0.65396785113303946</v>
      </c>
      <c r="Y88" s="454">
        <f t="shared" si="32"/>
        <v>0.66023037946291074</v>
      </c>
      <c r="Z88" s="454">
        <f t="shared" si="33"/>
        <v>0.6658938127588373</v>
      </c>
      <c r="AA88" s="454">
        <f t="shared" si="34"/>
        <v>0.67093049810287775</v>
      </c>
      <c r="AB88" s="454">
        <f t="shared" si="35"/>
        <v>0.67530721413691475</v>
      </c>
      <c r="AC88" s="454">
        <f t="shared" si="36"/>
        <v>0.67899868132534336</v>
      </c>
      <c r="AD88" s="454">
        <f t="shared" si="37"/>
        <v>0.68198120336371248</v>
      </c>
      <c r="AE88" s="454">
        <f t="shared" si="38"/>
        <v>0.68423286267383454</v>
      </c>
      <c r="AF88" s="454">
        <f t="shared" si="39"/>
        <v>0.68572686108255176</v>
      </c>
      <c r="AG88" s="454">
        <f t="shared" si="40"/>
        <v>0.68644537097645308</v>
      </c>
      <c r="AH88" s="454">
        <f t="shared" si="41"/>
        <v>0.68636607398767635</v>
      </c>
      <c r="AI88" s="454">
        <f t="shared" si="42"/>
        <v>0.68478894889356989</v>
      </c>
      <c r="AJ88" s="454">
        <f t="shared" si="43"/>
        <v>0.68238747819827239</v>
      </c>
      <c r="AK88" s="454">
        <f t="shared" si="44"/>
        <v>0.67915017714323378</v>
      </c>
      <c r="AL88" s="454">
        <f t="shared" si="45"/>
        <v>0.67506880846280715</v>
      </c>
      <c r="AM88" s="454">
        <f t="shared" si="46"/>
        <v>0.67013856611258116</v>
      </c>
      <c r="AN88" s="454">
        <f t="shared" si="47"/>
        <v>0.66435153150741</v>
      </c>
      <c r="AO88" s="454">
        <f t="shared" si="48"/>
        <v>0.65771041386540507</v>
      </c>
      <c r="AP88" s="454">
        <f t="shared" si="49"/>
        <v>0.65021524422333621</v>
      </c>
      <c r="AQ88" s="454">
        <f t="shared" si="50"/>
        <v>0.64187686457599857</v>
      </c>
      <c r="AR88" s="454">
        <f t="shared" si="51"/>
        <v>0.6327037947864812</v>
      </c>
    </row>
    <row r="89" spans="1:44">
      <c r="A89" s="32" t="str">
        <f>VLOOKUP($B89,'Sector matching'!$B$1:$C$43,2,0)</f>
        <v>computers and electronics 26</v>
      </c>
      <c r="B89" s="444" t="s">
        <v>175</v>
      </c>
      <c r="C89" s="291">
        <f>IF(VLOOKUP($B89,$B$2:$F$44,5,0)=0,0,SUM('Energy use'!D84:AG84)/VLOOKUP($B89,$B$2:$F$44,5,0))/$G$49</f>
        <v>0.59164069490144344</v>
      </c>
      <c r="D89" s="291">
        <f t="shared" si="11"/>
        <v>0.58396318121446456</v>
      </c>
      <c r="E89" s="454">
        <f t="shared" si="12"/>
        <v>0.61524936107889683</v>
      </c>
      <c r="F89" s="454">
        <f t="shared" si="13"/>
        <v>0.62944840185764128</v>
      </c>
      <c r="G89" s="454">
        <f t="shared" si="14"/>
        <v>0.64299632374448079</v>
      </c>
      <c r="H89" s="454">
        <f t="shared" si="15"/>
        <v>0.65590533483314895</v>
      </c>
      <c r="I89" s="454">
        <f t="shared" si="16"/>
        <v>0.66839904982742238</v>
      </c>
      <c r="J89" s="454">
        <f t="shared" si="17"/>
        <v>0.68025151436777387</v>
      </c>
      <c r="K89" s="454">
        <f t="shared" si="18"/>
        <v>0.69211630069613039</v>
      </c>
      <c r="L89" s="454">
        <f t="shared" si="19"/>
        <v>0.70399256296213431</v>
      </c>
      <c r="M89" s="454">
        <f t="shared" si="20"/>
        <v>0.71587828159084121</v>
      </c>
      <c r="N89" s="454">
        <f t="shared" si="21"/>
        <v>0.72669354337392067</v>
      </c>
      <c r="O89" s="454">
        <f t="shared" si="22"/>
        <v>0.73747728753451158</v>
      </c>
      <c r="P89" s="454">
        <f t="shared" si="23"/>
        <v>0.74822446268104303</v>
      </c>
      <c r="Q89" s="454">
        <f t="shared" si="24"/>
        <v>0.75892912919430933</v>
      </c>
      <c r="R89" s="454">
        <f t="shared" si="25"/>
        <v>0.76957690441837545</v>
      </c>
      <c r="S89" s="454">
        <f t="shared" si="26"/>
        <v>0.77938867633157927</v>
      </c>
      <c r="T89" s="454">
        <f t="shared" si="27"/>
        <v>0.7898800769317762</v>
      </c>
      <c r="U89" s="454">
        <f t="shared" si="28"/>
        <v>0.80027279098499182</v>
      </c>
      <c r="V89" s="454">
        <f t="shared" si="29"/>
        <v>0.81054819741684148</v>
      </c>
      <c r="W89" s="454">
        <f t="shared" si="30"/>
        <v>0.82068664970580363</v>
      </c>
      <c r="X89" s="454">
        <f t="shared" si="31"/>
        <v>0.83016604850367903</v>
      </c>
      <c r="Y89" s="454">
        <f t="shared" si="32"/>
        <v>0.83811588638675549</v>
      </c>
      <c r="Z89" s="454">
        <f t="shared" si="33"/>
        <v>0.84530521539138126</v>
      </c>
      <c r="AA89" s="454">
        <f t="shared" si="34"/>
        <v>0.85169893208918845</v>
      </c>
      <c r="AB89" s="454">
        <f t="shared" si="35"/>
        <v>0.85725486430986897</v>
      </c>
      <c r="AC89" s="454">
        <f t="shared" si="36"/>
        <v>0.86194092146648504</v>
      </c>
      <c r="AD89" s="454">
        <f t="shared" si="37"/>
        <v>0.86572702277234936</v>
      </c>
      <c r="AE89" s="454">
        <f t="shared" si="38"/>
        <v>0.86858534540827392</v>
      </c>
      <c r="AF89" s="454">
        <f t="shared" si="39"/>
        <v>0.87048187098409047</v>
      </c>
      <c r="AG89" s="454">
        <f t="shared" si="40"/>
        <v>0.87139396860234108</v>
      </c>
      <c r="AH89" s="454">
        <f t="shared" si="41"/>
        <v>0.87129330666962235</v>
      </c>
      <c r="AI89" s="454">
        <f t="shared" si="42"/>
        <v>0.86929125763142889</v>
      </c>
      <c r="AJ89" s="454">
        <f t="shared" si="43"/>
        <v>0.86624276001146416</v>
      </c>
      <c r="AK89" s="454">
        <f t="shared" si="44"/>
        <v>0.86213323471901748</v>
      </c>
      <c r="AL89" s="454">
        <f t="shared" si="45"/>
        <v>0.85695222512650293</v>
      </c>
      <c r="AM89" s="454">
        <f t="shared" si="46"/>
        <v>0.85069363029961453</v>
      </c>
      <c r="AN89" s="454">
        <f t="shared" si="47"/>
        <v>0.84334739815317883</v>
      </c>
      <c r="AO89" s="454">
        <f t="shared" si="48"/>
        <v>0.8349169678484486</v>
      </c>
      <c r="AP89" s="454">
        <f t="shared" si="49"/>
        <v>0.82540237878441336</v>
      </c>
      <c r="AQ89" s="454">
        <f t="shared" si="50"/>
        <v>0.81481739410854492</v>
      </c>
      <c r="AR89" s="454">
        <f t="shared" si="51"/>
        <v>0.80317282918594457</v>
      </c>
    </row>
    <row r="90" spans="1:44">
      <c r="A90" s="32" t="str">
        <f>VLOOKUP($B90,'Sector matching'!$B$1:$C$43,2,0)</f>
        <v>computers and electronics 26</v>
      </c>
      <c r="B90" s="444" t="s">
        <v>177</v>
      </c>
      <c r="C90" s="291">
        <f>IF(VLOOKUP($B90,$B$2:$F$44,5,0)=0,0,SUM('Energy use'!D85:AG85)/VLOOKUP($B90,$B$2:$F$44,5,0))/$G$49</f>
        <v>0.15862696930028714</v>
      </c>
      <c r="D90" s="291">
        <f t="shared" si="11"/>
        <v>0.15656852278296329</v>
      </c>
      <c r="E90" s="454">
        <f t="shared" si="12"/>
        <v>0.16495677588260052</v>
      </c>
      <c r="F90" s="454">
        <f t="shared" si="13"/>
        <v>0.1687637330867168</v>
      </c>
      <c r="G90" s="454">
        <f t="shared" si="14"/>
        <v>0.17239611640271635</v>
      </c>
      <c r="H90" s="454">
        <f t="shared" si="15"/>
        <v>0.17585719898764629</v>
      </c>
      <c r="I90" s="454">
        <f t="shared" si="16"/>
        <v>0.17920693500466128</v>
      </c>
      <c r="J90" s="454">
        <f t="shared" si="17"/>
        <v>0.1823847429968723</v>
      </c>
      <c r="K90" s="454">
        <f t="shared" si="18"/>
        <v>0.18556585462912098</v>
      </c>
      <c r="L90" s="454">
        <f t="shared" si="19"/>
        <v>0.18875004311734758</v>
      </c>
      <c r="M90" s="454">
        <f t="shared" si="20"/>
        <v>0.19193676698586346</v>
      </c>
      <c r="N90" s="454">
        <f t="shared" si="21"/>
        <v>0.19483648672053266</v>
      </c>
      <c r="O90" s="454">
        <f t="shared" si="22"/>
        <v>0.19772775614916649</v>
      </c>
      <c r="P90" s="454">
        <f t="shared" si="23"/>
        <v>0.20060922092453601</v>
      </c>
      <c r="Q90" s="454">
        <f t="shared" si="24"/>
        <v>0.20347928855342445</v>
      </c>
      <c r="R90" s="454">
        <f t="shared" si="25"/>
        <v>0.20633410284889084</v>
      </c>
      <c r="S90" s="454">
        <f t="shared" si="26"/>
        <v>0.20896477321262652</v>
      </c>
      <c r="T90" s="454">
        <f t="shared" si="27"/>
        <v>0.21177766133081399</v>
      </c>
      <c r="U90" s="454">
        <f t="shared" si="28"/>
        <v>0.214564090234831</v>
      </c>
      <c r="V90" s="454">
        <f t="shared" si="29"/>
        <v>0.21731906735973028</v>
      </c>
      <c r="W90" s="454">
        <f t="shared" si="30"/>
        <v>0.22003732520414973</v>
      </c>
      <c r="X90" s="454">
        <f t="shared" si="31"/>
        <v>0.22257888178579469</v>
      </c>
      <c r="Y90" s="454">
        <f t="shared" si="32"/>
        <v>0.22471034214795096</v>
      </c>
      <c r="Z90" s="454">
        <f t="shared" si="33"/>
        <v>0.22663789966915293</v>
      </c>
      <c r="AA90" s="454">
        <f t="shared" si="34"/>
        <v>0.22835214263972267</v>
      </c>
      <c r="AB90" s="454">
        <f t="shared" si="35"/>
        <v>0.22984176412350374</v>
      </c>
      <c r="AC90" s="454">
        <f t="shared" si="36"/>
        <v>0.23109816019484861</v>
      </c>
      <c r="AD90" s="454">
        <f t="shared" si="37"/>
        <v>0.23211326578306909</v>
      </c>
      <c r="AE90" s="454">
        <f t="shared" si="38"/>
        <v>0.23287962120947303</v>
      </c>
      <c r="AF90" s="454">
        <f t="shared" si="39"/>
        <v>0.23338810567797696</v>
      </c>
      <c r="AG90" s="454">
        <f t="shared" si="40"/>
        <v>0.23363265153517701</v>
      </c>
      <c r="AH90" s="454">
        <f t="shared" si="41"/>
        <v>0.23360566269304919</v>
      </c>
      <c r="AI90" s="454">
        <f t="shared" si="42"/>
        <v>0.23306888593976638</v>
      </c>
      <c r="AJ90" s="454">
        <f t="shared" si="43"/>
        <v>0.23225154199682702</v>
      </c>
      <c r="AK90" s="454">
        <f t="shared" si="44"/>
        <v>0.23114972201043765</v>
      </c>
      <c r="AL90" s="454">
        <f t="shared" si="45"/>
        <v>0.22976062241560127</v>
      </c>
      <c r="AM90" s="454">
        <f t="shared" si="46"/>
        <v>0.22808260746831449</v>
      </c>
      <c r="AN90" s="454">
        <f t="shared" si="47"/>
        <v>0.22611298206693881</v>
      </c>
      <c r="AO90" s="454">
        <f t="shared" si="48"/>
        <v>0.22385266829768496</v>
      </c>
      <c r="AP90" s="454">
        <f t="shared" si="49"/>
        <v>0.22130167672396134</v>
      </c>
      <c r="AQ90" s="454">
        <f t="shared" si="50"/>
        <v>0.21846369743400954</v>
      </c>
      <c r="AR90" s="454">
        <f t="shared" si="51"/>
        <v>0.21534163017526523</v>
      </c>
    </row>
    <row r="91" spans="1:44">
      <c r="A91" s="32" t="str">
        <f>VLOOKUP($B91,'Sector matching'!$B$1:$C$43,2,0)</f>
        <v>other machinery 28</v>
      </c>
      <c r="B91" s="441" t="s">
        <v>179</v>
      </c>
      <c r="C91" s="291">
        <f>IF(VLOOKUP($B91,$B$2:$F$44,5,0)=0,0,SUM('Energy use'!D86:AG86)/VLOOKUP($B91,$B$2:$F$44,5,0))/$G$49</f>
        <v>18.053038407734554</v>
      </c>
      <c r="D91" s="291">
        <f t="shared" si="11"/>
        <v>17.818770463251752</v>
      </c>
      <c r="E91" s="454">
        <f t="shared" si="12"/>
        <v>18.773421844725728</v>
      </c>
      <c r="F91" s="454">
        <f t="shared" si="13"/>
        <v>19.206684517054857</v>
      </c>
      <c r="G91" s="454">
        <f t="shared" si="14"/>
        <v>19.620079262000257</v>
      </c>
      <c r="H91" s="454">
        <f t="shared" si="15"/>
        <v>20.013978591437727</v>
      </c>
      <c r="I91" s="454">
        <f t="shared" si="16"/>
        <v>20.395205776434661</v>
      </c>
      <c r="J91" s="454">
        <f t="shared" si="17"/>
        <v>20.756866154798121</v>
      </c>
      <c r="K91" s="454">
        <f t="shared" si="18"/>
        <v>21.11890251424947</v>
      </c>
      <c r="L91" s="454">
        <f t="shared" si="19"/>
        <v>21.481289044919428</v>
      </c>
      <c r="M91" s="454">
        <f t="shared" si="20"/>
        <v>21.843964122473576</v>
      </c>
      <c r="N91" s="454">
        <f t="shared" si="21"/>
        <v>22.173975796860109</v>
      </c>
      <c r="O91" s="454">
        <f t="shared" si="22"/>
        <v>22.503025757736722</v>
      </c>
      <c r="P91" s="454">
        <f t="shared" si="23"/>
        <v>22.830959869380788</v>
      </c>
      <c r="Q91" s="454">
        <f t="shared" si="24"/>
        <v>23.15759689312064</v>
      </c>
      <c r="R91" s="454">
        <f t="shared" si="25"/>
        <v>23.48249796353976</v>
      </c>
      <c r="S91" s="454">
        <f t="shared" si="26"/>
        <v>23.781889632712392</v>
      </c>
      <c r="T91" s="454">
        <f t="shared" si="27"/>
        <v>24.102019163386132</v>
      </c>
      <c r="U91" s="454">
        <f t="shared" si="28"/>
        <v>24.419137420429891</v>
      </c>
      <c r="V91" s="454">
        <f t="shared" si="29"/>
        <v>24.732676209373686</v>
      </c>
      <c r="W91" s="454">
        <f t="shared" si="30"/>
        <v>25.042036045748883</v>
      </c>
      <c r="X91" s="454">
        <f t="shared" si="31"/>
        <v>25.331285842213248</v>
      </c>
      <c r="Y91" s="454">
        <f t="shared" si="32"/>
        <v>25.57386335568593</v>
      </c>
      <c r="Z91" s="454">
        <f t="shared" si="33"/>
        <v>25.793235068559685</v>
      </c>
      <c r="AA91" s="454">
        <f t="shared" si="34"/>
        <v>25.988329851775902</v>
      </c>
      <c r="AB91" s="454">
        <f t="shared" si="35"/>
        <v>26.157860884098522</v>
      </c>
      <c r="AC91" s="454">
        <f t="shared" si="36"/>
        <v>26.300848968857164</v>
      </c>
      <c r="AD91" s="454">
        <f t="shared" si="37"/>
        <v>26.416376235455562</v>
      </c>
      <c r="AE91" s="454">
        <f t="shared" si="38"/>
        <v>26.503593711827161</v>
      </c>
      <c r="AF91" s="454">
        <f t="shared" si="39"/>
        <v>26.561463377244905</v>
      </c>
      <c r="AG91" s="454">
        <f t="shared" si="40"/>
        <v>26.589294683434254</v>
      </c>
      <c r="AH91" s="454">
        <f t="shared" si="41"/>
        <v>26.586223133837972</v>
      </c>
      <c r="AI91" s="454">
        <f t="shared" si="42"/>
        <v>26.525133576456028</v>
      </c>
      <c r="AJ91" s="454">
        <f t="shared" si="43"/>
        <v>26.432113192474027</v>
      </c>
      <c r="AK91" s="454">
        <f t="shared" si="44"/>
        <v>26.306717122559576</v>
      </c>
      <c r="AL91" s="454">
        <f t="shared" si="45"/>
        <v>26.148626298228962</v>
      </c>
      <c r="AM91" s="454">
        <f t="shared" si="46"/>
        <v>25.957654558519465</v>
      </c>
      <c r="AN91" s="454">
        <f t="shared" si="47"/>
        <v>25.733495178959156</v>
      </c>
      <c r="AO91" s="454">
        <f t="shared" si="48"/>
        <v>25.476253100453423</v>
      </c>
      <c r="AP91" s="454">
        <f t="shared" si="49"/>
        <v>25.185929525203999</v>
      </c>
      <c r="AQ91" s="454">
        <f t="shared" si="50"/>
        <v>24.862944415245384</v>
      </c>
      <c r="AR91" s="454">
        <f t="shared" si="51"/>
        <v>24.507627785404562</v>
      </c>
    </row>
    <row r="92" spans="1:44">
      <c r="A92" s="32" t="str">
        <f>VLOOKUP($B92,'Sector matching'!$B$1:$C$43,2,0)</f>
        <v>water and waste 36T39</v>
      </c>
      <c r="B92" s="441" t="s">
        <v>181</v>
      </c>
      <c r="C92" s="291">
        <f>IF(VLOOKUP($B92,$B$2:$F$44,5,0)=0,0,SUM('Energy use'!D87:AG87)/VLOOKUP($B92,$B$2:$F$44,5,0))/$G$49</f>
        <v>0.50207447092090118</v>
      </c>
      <c r="D92" s="291">
        <f t="shared" si="11"/>
        <v>0.49555922669311858</v>
      </c>
      <c r="E92" s="454">
        <f t="shared" si="12"/>
        <v>0.52210911134090743</v>
      </c>
      <c r="F92" s="454">
        <f t="shared" si="13"/>
        <v>0.53415861359456829</v>
      </c>
      <c r="G92" s="454">
        <f t="shared" si="14"/>
        <v>0.54565556735726661</v>
      </c>
      <c r="H92" s="454">
        <f t="shared" si="15"/>
        <v>0.55661033258607628</v>
      </c>
      <c r="I92" s="454">
        <f t="shared" si="16"/>
        <v>0.56721267180926183</v>
      </c>
      <c r="J92" s="454">
        <f t="shared" si="17"/>
        <v>0.57727083703435178</v>
      </c>
      <c r="K92" s="454">
        <f t="shared" si="18"/>
        <v>0.58733945869904558</v>
      </c>
      <c r="L92" s="454">
        <f t="shared" si="19"/>
        <v>0.59741781900303903</v>
      </c>
      <c r="M92" s="454">
        <f t="shared" si="20"/>
        <v>0.60750420410712114</v>
      </c>
      <c r="N92" s="454">
        <f t="shared" si="21"/>
        <v>0.6166821847369276</v>
      </c>
      <c r="O92" s="454">
        <f t="shared" si="22"/>
        <v>0.62583341907667667</v>
      </c>
      <c r="P92" s="454">
        <f t="shared" si="23"/>
        <v>0.6349536204456645</v>
      </c>
      <c r="Q92" s="454">
        <f t="shared" si="24"/>
        <v>0.64403774840094008</v>
      </c>
      <c r="R92" s="454">
        <f t="shared" si="25"/>
        <v>0.65307359762189032</v>
      </c>
      <c r="S92" s="454">
        <f t="shared" si="26"/>
        <v>0.66140000287861289</v>
      </c>
      <c r="T92" s="454">
        <f t="shared" si="27"/>
        <v>0.67030315043245137</v>
      </c>
      <c r="U92" s="454">
        <f t="shared" si="28"/>
        <v>0.67912255121854781</v>
      </c>
      <c r="V92" s="454">
        <f t="shared" si="29"/>
        <v>0.68784240313581246</v>
      </c>
      <c r="W92" s="454">
        <f t="shared" si="30"/>
        <v>0.69644603387454218</v>
      </c>
      <c r="X92" s="454">
        <f t="shared" si="31"/>
        <v>0.70449038271177755</v>
      </c>
      <c r="Y92" s="454">
        <f t="shared" si="32"/>
        <v>0.71123672501623558</v>
      </c>
      <c r="Z92" s="454">
        <f t="shared" si="33"/>
        <v>0.71733768897523953</v>
      </c>
      <c r="AA92" s="454">
        <f t="shared" si="34"/>
        <v>0.72276348533430246</v>
      </c>
      <c r="AB92" s="454">
        <f t="shared" si="35"/>
        <v>0.72747832620682762</v>
      </c>
      <c r="AC92" s="454">
        <f t="shared" si="36"/>
        <v>0.73145497907720702</v>
      </c>
      <c r="AD92" s="454">
        <f t="shared" si="37"/>
        <v>0.73466791697410305</v>
      </c>
      <c r="AE92" s="454">
        <f t="shared" si="38"/>
        <v>0.73709352906860603</v>
      </c>
      <c r="AF92" s="454">
        <f t="shared" si="39"/>
        <v>0.73870294688464166</v>
      </c>
      <c r="AG92" s="454">
        <f t="shared" si="40"/>
        <v>0.73947696552983921</v>
      </c>
      <c r="AH92" s="454">
        <f t="shared" si="41"/>
        <v>0.73939154242245808</v>
      </c>
      <c r="AI92" s="454">
        <f t="shared" si="42"/>
        <v>0.73769257593778093</v>
      </c>
      <c r="AJ92" s="454">
        <f t="shared" si="43"/>
        <v>0.73510557872336124</v>
      </c>
      <c r="AK92" s="454">
        <f t="shared" si="44"/>
        <v>0.73161817876132018</v>
      </c>
      <c r="AL92" s="454">
        <f t="shared" si="45"/>
        <v>0.72722150241296457</v>
      </c>
      <c r="AM92" s="454">
        <f t="shared" si="46"/>
        <v>0.72191037234111965</v>
      </c>
      <c r="AN92" s="454">
        <f t="shared" si="47"/>
        <v>0.71567625820737457</v>
      </c>
      <c r="AO92" s="454">
        <f t="shared" si="48"/>
        <v>0.70852207853150218</v>
      </c>
      <c r="AP92" s="454">
        <f t="shared" si="49"/>
        <v>0.70044786674802928</v>
      </c>
      <c r="AQ92" s="454">
        <f t="shared" si="50"/>
        <v>0.69146530245412485</v>
      </c>
      <c r="AR92" s="454">
        <f t="shared" si="51"/>
        <v>0.68158356371809592</v>
      </c>
    </row>
    <row r="93" spans="1:44">
      <c r="A93" s="32">
        <f>VLOOKUP($B93,'Sector matching'!$B$1:$C$43,2,0)</f>
        <v>0</v>
      </c>
      <c r="B93" s="437" t="s">
        <v>183</v>
      </c>
      <c r="C93" s="291">
        <f>IF(VLOOKUP($B93,$B$2:$F$44,5,0)=0,0,SUM('Energy use'!D88:AG88)/VLOOKUP($B93,$B$2:$F$44,5,0))/$G$49</f>
        <v>2.566311913525078</v>
      </c>
      <c r="D93" s="291">
        <f t="shared" si="11"/>
        <v>2.533009784359626</v>
      </c>
      <c r="E93" s="454">
        <f t="shared" si="12"/>
        <v>2.6687173122675159</v>
      </c>
      <c r="F93" s="454">
        <f t="shared" si="13"/>
        <v>2.7303073411907128</v>
      </c>
      <c r="G93" s="454">
        <f t="shared" si="14"/>
        <v>2.7890730644435648</v>
      </c>
      <c r="H93" s="454">
        <f t="shared" si="15"/>
        <v>2.8450674360852841</v>
      </c>
      <c r="I93" s="454">
        <f t="shared" si="16"/>
        <v>2.8992604115014391</v>
      </c>
      <c r="J93" s="454">
        <f t="shared" si="17"/>
        <v>2.9506718867712469</v>
      </c>
      <c r="K93" s="454">
        <f t="shared" si="18"/>
        <v>3.0021368092626979</v>
      </c>
      <c r="L93" s="454">
        <f t="shared" si="19"/>
        <v>3.0536515099992174</v>
      </c>
      <c r="M93" s="454">
        <f t="shared" si="20"/>
        <v>3.1052072288341743</v>
      </c>
      <c r="N93" s="454">
        <f t="shared" si="21"/>
        <v>3.1521197137274473</v>
      </c>
      <c r="O93" s="454">
        <f t="shared" si="22"/>
        <v>3.1988954871828907</v>
      </c>
      <c r="P93" s="454">
        <f t="shared" si="23"/>
        <v>3.2455126381885</v>
      </c>
      <c r="Q93" s="454">
        <f t="shared" si="24"/>
        <v>3.291945402939215</v>
      </c>
      <c r="R93" s="454">
        <f t="shared" si="25"/>
        <v>3.3381313949535238</v>
      </c>
      <c r="S93" s="454">
        <f t="shared" si="26"/>
        <v>3.380691123130843</v>
      </c>
      <c r="T93" s="454">
        <f t="shared" si="27"/>
        <v>3.4261988216070858</v>
      </c>
      <c r="U93" s="454">
        <f t="shared" si="28"/>
        <v>3.4712784554430742</v>
      </c>
      <c r="V93" s="454">
        <f t="shared" si="29"/>
        <v>3.5158492535129411</v>
      </c>
      <c r="W93" s="454">
        <f t="shared" si="30"/>
        <v>3.5598259966918455</v>
      </c>
      <c r="X93" s="454">
        <f t="shared" si="31"/>
        <v>3.6009440169323153</v>
      </c>
      <c r="Y93" s="454">
        <f t="shared" si="32"/>
        <v>3.635427384702226</v>
      </c>
      <c r="Z93" s="454">
        <f t="shared" si="33"/>
        <v>3.6666119547188232</v>
      </c>
      <c r="AA93" s="454">
        <f t="shared" si="34"/>
        <v>3.694345461684601</v>
      </c>
      <c r="AB93" s="454">
        <f t="shared" si="35"/>
        <v>3.7184449787927765</v>
      </c>
      <c r="AC93" s="454">
        <f t="shared" si="36"/>
        <v>3.7387713093040449</v>
      </c>
      <c r="AD93" s="454">
        <f t="shared" si="37"/>
        <v>3.7551939742268337</v>
      </c>
      <c r="AE93" s="454">
        <f t="shared" si="38"/>
        <v>3.767592288772275</v>
      </c>
      <c r="AF93" s="454">
        <f t="shared" si="39"/>
        <v>3.7758186941251619</v>
      </c>
      <c r="AG93" s="454">
        <f t="shared" si="40"/>
        <v>3.7797750260749177</v>
      </c>
      <c r="AH93" s="454">
        <f t="shared" si="41"/>
        <v>3.7793383929639757</v>
      </c>
      <c r="AI93" s="454">
        <f t="shared" si="42"/>
        <v>3.7706542670367806</v>
      </c>
      <c r="AJ93" s="454">
        <f t="shared" si="43"/>
        <v>3.7574310458691236</v>
      </c>
      <c r="AK93" s="454">
        <f t="shared" si="44"/>
        <v>3.7396054909202783</v>
      </c>
      <c r="AL93" s="454">
        <f t="shared" si="45"/>
        <v>3.7171322453238562</v>
      </c>
      <c r="AM93" s="454">
        <f t="shared" si="46"/>
        <v>3.6899848455513546</v>
      </c>
      <c r="AN93" s="454">
        <f t="shared" si="47"/>
        <v>3.6581196894872345</v>
      </c>
      <c r="AO93" s="454">
        <f t="shared" si="48"/>
        <v>3.6215516949026565</v>
      </c>
      <c r="AP93" s="454">
        <f t="shared" si="49"/>
        <v>3.5802810326954253</v>
      </c>
      <c r="AQ93" s="454">
        <f t="shared" si="50"/>
        <v>3.5343674021553784</v>
      </c>
      <c r="AR93" s="454">
        <f t="shared" si="51"/>
        <v>3.4838577162155637</v>
      </c>
    </row>
    <row r="94" spans="1:44">
      <c r="A94" s="32" t="str">
        <f>VLOOKUP($B94,'Sector matching'!$B$1:$C$43,2,0)</f>
        <v>energy pipelines and gas processing 352T353</v>
      </c>
      <c r="B94" s="437" t="s">
        <v>185</v>
      </c>
      <c r="C94" s="291">
        <f>IF(VLOOKUP($B94,$B$2:$F$44,5,0)=0,0,SUM('Energy use'!D89:AG89)/VLOOKUP($B94,$B$2:$F$44,5,0))/$G$49</f>
        <v>3.1271465578419093</v>
      </c>
      <c r="D94" s="291">
        <f t="shared" si="11"/>
        <v>3.0865666742978615</v>
      </c>
      <c r="E94" s="454">
        <f t="shared" si="12"/>
        <v>3.2519313466643895</v>
      </c>
      <c r="F94" s="454">
        <f t="shared" si="13"/>
        <v>3.3269810886421691</v>
      </c>
      <c r="G94" s="454">
        <f t="shared" si="14"/>
        <v>3.3985893090696004</v>
      </c>
      <c r="H94" s="454">
        <f t="shared" si="15"/>
        <v>3.4668205344382277</v>
      </c>
      <c r="I94" s="454">
        <f t="shared" si="16"/>
        <v>3.5328566914769319</v>
      </c>
      <c r="J94" s="454">
        <f t="shared" si="17"/>
        <v>3.5955034870890521</v>
      </c>
      <c r="K94" s="454">
        <f t="shared" si="18"/>
        <v>3.6582154101294893</v>
      </c>
      <c r="L94" s="454">
        <f t="shared" si="19"/>
        <v>3.7209879898137665</v>
      </c>
      <c r="M94" s="454">
        <f t="shared" si="20"/>
        <v>3.7838105515772535</v>
      </c>
      <c r="N94" s="454">
        <f t="shared" si="21"/>
        <v>3.8409751600103332</v>
      </c>
      <c r="O94" s="454">
        <f t="shared" si="22"/>
        <v>3.8979731804694522</v>
      </c>
      <c r="P94" s="454">
        <f t="shared" si="23"/>
        <v>3.9547779135711845</v>
      </c>
      <c r="Q94" s="454">
        <f t="shared" si="24"/>
        <v>4.0113579651604052</v>
      </c>
      <c r="R94" s="454">
        <f t="shared" si="25"/>
        <v>4.0676373149880227</v>
      </c>
      <c r="S94" s="454">
        <f t="shared" si="26"/>
        <v>4.119497927398764</v>
      </c>
      <c r="T94" s="454">
        <f t="shared" si="27"/>
        <v>4.1749507513112771</v>
      </c>
      <c r="U94" s="454">
        <f t="shared" si="28"/>
        <v>4.2298819625315636</v>
      </c>
      <c r="V94" s="454">
        <f t="shared" si="29"/>
        <v>4.2841931384373018</v>
      </c>
      <c r="W94" s="454">
        <f t="shared" si="30"/>
        <v>4.3377804363539099</v>
      </c>
      <c r="X94" s="454">
        <f t="shared" si="31"/>
        <v>4.3878842739983517</v>
      </c>
      <c r="Y94" s="454">
        <f t="shared" si="32"/>
        <v>4.4299035407352436</v>
      </c>
      <c r="Z94" s="454">
        <f t="shared" si="33"/>
        <v>4.4679030996630713</v>
      </c>
      <c r="AA94" s="454">
        <f t="shared" si="34"/>
        <v>4.5016974098511069</v>
      </c>
      <c r="AB94" s="454">
        <f t="shared" si="35"/>
        <v>4.5310635681786673</v>
      </c>
      <c r="AC94" s="454">
        <f t="shared" si="36"/>
        <v>4.5558319582394686</v>
      </c>
      <c r="AD94" s="454">
        <f t="shared" si="37"/>
        <v>4.5758435865272196</v>
      </c>
      <c r="AE94" s="454">
        <f t="shared" si="38"/>
        <v>4.5909513941360629</v>
      </c>
      <c r="AF94" s="454">
        <f t="shared" si="39"/>
        <v>4.6009755751590768</v>
      </c>
      <c r="AG94" s="454">
        <f t="shared" si="40"/>
        <v>4.6057965128530318</v>
      </c>
      <c r="AH94" s="454">
        <f t="shared" si="41"/>
        <v>4.6052644591604448</v>
      </c>
      <c r="AI94" s="454">
        <f t="shared" si="42"/>
        <v>4.5946825285860777</v>
      </c>
      <c r="AJ94" s="454">
        <f t="shared" si="43"/>
        <v>4.5785695415636924</v>
      </c>
      <c r="AK94" s="454">
        <f t="shared" si="44"/>
        <v>4.5568484395783404</v>
      </c>
      <c r="AL94" s="454">
        <f t="shared" si="45"/>
        <v>4.5294639536006187</v>
      </c>
      <c r="AM94" s="454">
        <f t="shared" si="46"/>
        <v>4.4963838368363529</v>
      </c>
      <c r="AN94" s="454">
        <f t="shared" si="47"/>
        <v>4.4575549584853444</v>
      </c>
      <c r="AO94" s="454">
        <f t="shared" si="48"/>
        <v>4.4129954964068361</v>
      </c>
      <c r="AP94" s="454">
        <f t="shared" si="49"/>
        <v>4.3627056588461617</v>
      </c>
      <c r="AQ94" s="454">
        <f t="shared" si="50"/>
        <v>4.3067581916093696</v>
      </c>
      <c r="AR94" s="454">
        <f t="shared" si="51"/>
        <v>4.2452102598509862</v>
      </c>
    </row>
    <row r="95" spans="1:44">
      <c r="A95" s="32" t="str">
        <f>VLOOKUP($B95,'Sector matching'!$B$1:$C$43,2,0)</f>
        <v>water and waste 36T39</v>
      </c>
      <c r="B95" s="458" t="s">
        <v>187</v>
      </c>
      <c r="C95" s="291">
        <f>IF(VLOOKUP($B95,$B$2:$F$44,5,0)=0,0,SUM('Energy use'!D90:AG90)/VLOOKUP($B95,$B$2:$F$44,5,0))/$G$49</f>
        <v>2.6974540245215111</v>
      </c>
      <c r="D95" s="291">
        <f t="shared" si="11"/>
        <v>2.6624501102003197</v>
      </c>
      <c r="E95" s="454">
        <f t="shared" si="12"/>
        <v>2.8050924816843756</v>
      </c>
      <c r="F95" s="454">
        <f t="shared" si="13"/>
        <v>2.8698298468166867</v>
      </c>
      <c r="G95" s="454">
        <f t="shared" si="14"/>
        <v>2.9315985803275653</v>
      </c>
      <c r="H95" s="454">
        <f t="shared" si="15"/>
        <v>2.9904543423023586</v>
      </c>
      <c r="I95" s="454">
        <f t="shared" si="16"/>
        <v>3.0474166541969816</v>
      </c>
      <c r="J95" s="454">
        <f t="shared" si="17"/>
        <v>3.1014553274160299</v>
      </c>
      <c r="K95" s="454">
        <f t="shared" si="18"/>
        <v>3.1555501790841434</v>
      </c>
      <c r="L95" s="454">
        <f t="shared" si="19"/>
        <v>3.2096973527349379</v>
      </c>
      <c r="M95" s="454">
        <f t="shared" si="20"/>
        <v>3.2638876405660961</v>
      </c>
      <c r="N95" s="454">
        <f t="shared" si="21"/>
        <v>3.3131974187379329</v>
      </c>
      <c r="O95" s="454">
        <f t="shared" si="22"/>
        <v>3.3623634993271696</v>
      </c>
      <c r="P95" s="454">
        <f t="shared" si="23"/>
        <v>3.411362851638589</v>
      </c>
      <c r="Q95" s="454">
        <f t="shared" si="24"/>
        <v>3.4601683953008298</v>
      </c>
      <c r="R95" s="454">
        <f t="shared" si="25"/>
        <v>3.5087145557963351</v>
      </c>
      <c r="S95" s="454">
        <f t="shared" si="26"/>
        <v>3.5534491453251498</v>
      </c>
      <c r="T95" s="454">
        <f t="shared" si="27"/>
        <v>3.6012823505386331</v>
      </c>
      <c r="U95" s="454">
        <f t="shared" si="28"/>
        <v>3.6486656164128943</v>
      </c>
      <c r="V95" s="454">
        <f t="shared" si="29"/>
        <v>3.6955140443051038</v>
      </c>
      <c r="W95" s="454">
        <f t="shared" si="30"/>
        <v>3.7417380602745189</v>
      </c>
      <c r="X95" s="454">
        <f t="shared" si="31"/>
        <v>3.7849572685841046</v>
      </c>
      <c r="Y95" s="454">
        <f t="shared" si="32"/>
        <v>3.8212027844466849</v>
      </c>
      <c r="Z95" s="454">
        <f t="shared" si="33"/>
        <v>3.8539809293989475</v>
      </c>
      <c r="AA95" s="454">
        <f t="shared" si="34"/>
        <v>3.8831316571747365</v>
      </c>
      <c r="AB95" s="454">
        <f t="shared" si="35"/>
        <v>3.9084626931528139</v>
      </c>
      <c r="AC95" s="454">
        <f t="shared" si="36"/>
        <v>3.9298277274467401</v>
      </c>
      <c r="AD95" s="454">
        <f t="shared" si="37"/>
        <v>3.9470896134068516</v>
      </c>
      <c r="AE95" s="454">
        <f t="shared" si="38"/>
        <v>3.9601214990835798</v>
      </c>
      <c r="AF95" s="454">
        <f t="shared" si="39"/>
        <v>3.9687682852008641</v>
      </c>
      <c r="AG95" s="454">
        <f t="shared" si="40"/>
        <v>3.9729267912203263</v>
      </c>
      <c r="AH95" s="454">
        <f t="shared" si="41"/>
        <v>3.9724678455496374</v>
      </c>
      <c r="AI95" s="454">
        <f t="shared" si="42"/>
        <v>3.9633399486995669</v>
      </c>
      <c r="AJ95" s="454">
        <f t="shared" si="43"/>
        <v>3.9494410025239866</v>
      </c>
      <c r="AK95" s="454">
        <f t="shared" si="44"/>
        <v>3.9307045369047144</v>
      </c>
      <c r="AL95" s="454">
        <f t="shared" si="45"/>
        <v>3.9070828771763533</v>
      </c>
      <c r="AM95" s="454">
        <f t="shared" si="46"/>
        <v>3.8785482074872579</v>
      </c>
      <c r="AN95" s="454">
        <f t="shared" si="47"/>
        <v>3.8450546975930928</v>
      </c>
      <c r="AO95" s="454">
        <f t="shared" si="48"/>
        <v>3.8066180275838892</v>
      </c>
      <c r="AP95" s="454">
        <f t="shared" si="49"/>
        <v>3.763238377090568</v>
      </c>
      <c r="AQ95" s="454">
        <f t="shared" si="50"/>
        <v>3.7149784961197767</v>
      </c>
      <c r="AR95" s="454">
        <f t="shared" si="51"/>
        <v>3.6618876949207437</v>
      </c>
    </row>
    <row r="96" spans="1:44">
      <c r="A96" s="32" t="str">
        <f>VLOOKUP($B96,'Sector matching'!$B$1:$C$43,2,0)</f>
        <v>construction 41T43</v>
      </c>
      <c r="B96" s="450" t="s">
        <v>262</v>
      </c>
      <c r="C96" s="291">
        <f>IF(VLOOKUP($B96,$B$2:$F$44,5,0)=0,0,SUM('Energy use'!D91:AG91)/VLOOKUP($B96,$B$2:$F$44,5,0))/$G$49</f>
        <v>1.5393682313108064</v>
      </c>
      <c r="D96">
        <f>C96*(1+E50)</f>
        <v>1.6557087381219582</v>
      </c>
      <c r="E96" s="430">
        <f>D96*(1+$A$50)</f>
        <v>1.640980736654692</v>
      </c>
      <c r="F96" s="430">
        <f t="shared" ref="F96:AR96" si="52">E96*(1+$A$50)</f>
        <v>1.6263837449612015</v>
      </c>
      <c r="G96" s="430">
        <f t="shared" si="52"/>
        <v>1.6119165976721823</v>
      </c>
      <c r="H96" s="430">
        <f t="shared" si="52"/>
        <v>1.5975781397846225</v>
      </c>
      <c r="I96" s="430">
        <f t="shared" si="52"/>
        <v>1.5833672265695911</v>
      </c>
      <c r="J96" s="430">
        <f t="shared" si="52"/>
        <v>1.5692827234808477</v>
      </c>
      <c r="K96" s="430">
        <f t="shared" si="52"/>
        <v>1.5553235060642643</v>
      </c>
      <c r="L96" s="430">
        <f t="shared" si="52"/>
        <v>1.5414884598680529</v>
      </c>
      <c r="M96" s="430">
        <f t="shared" si="52"/>
        <v>1.5277764803537923</v>
      </c>
      <c r="N96" s="430">
        <f t="shared" si="52"/>
        <v>1.5141864728082455</v>
      </c>
      <c r="O96" s="430">
        <f t="shared" si="52"/>
        <v>1.5007173522559616</v>
      </c>
      <c r="P96" s="430">
        <f t="shared" si="52"/>
        <v>1.4873680433726564</v>
      </c>
      <c r="Q96" s="430">
        <f t="shared" si="52"/>
        <v>1.4741374803993614</v>
      </c>
      <c r="R96" s="430">
        <f t="shared" si="52"/>
        <v>1.4610246070573385</v>
      </c>
      <c r="S96" s="430">
        <f t="shared" si="52"/>
        <v>1.44802837646375</v>
      </c>
      <c r="T96" s="430">
        <f t="shared" si="52"/>
        <v>1.4351477510480797</v>
      </c>
      <c r="U96" s="430">
        <f t="shared" si="52"/>
        <v>1.4223817024692971</v>
      </c>
      <c r="V96" s="430">
        <f t="shared" si="52"/>
        <v>1.4097292115337583</v>
      </c>
      <c r="W96" s="430">
        <f t="shared" si="52"/>
        <v>1.3971892681138378</v>
      </c>
      <c r="X96" s="430">
        <f t="shared" si="52"/>
        <v>1.3847608710672834</v>
      </c>
      <c r="Y96" s="430">
        <f t="shared" si="52"/>
        <v>1.3724430281572888</v>
      </c>
      <c r="Z96" s="430">
        <f t="shared" si="52"/>
        <v>1.3602347559732768</v>
      </c>
      <c r="AA96" s="430">
        <f t="shared" si="52"/>
        <v>1.3481350798523881</v>
      </c>
      <c r="AB96" s="430">
        <f t="shared" si="52"/>
        <v>1.3361430338016675</v>
      </c>
      <c r="AC96" s="430">
        <f t="shared" si="52"/>
        <v>1.3242576604209426</v>
      </c>
      <c r="AD96" s="430">
        <f t="shared" si="52"/>
        <v>1.3124780108263885</v>
      </c>
      <c r="AE96" s="430">
        <f t="shared" si="52"/>
        <v>1.3008031445747725</v>
      </c>
      <c r="AF96" s="430">
        <f t="shared" si="52"/>
        <v>1.2892321295883731</v>
      </c>
      <c r="AG96" s="430">
        <f t="shared" si="52"/>
        <v>1.2777640420805656</v>
      </c>
      <c r="AH96" s="430">
        <f t="shared" si="52"/>
        <v>1.2663979664820708</v>
      </c>
      <c r="AI96" s="430">
        <f t="shared" si="52"/>
        <v>1.2551329953678596</v>
      </c>
      <c r="AJ96" s="430">
        <f t="shared" si="52"/>
        <v>1.2439682293847074</v>
      </c>
      <c r="AK96" s="454">
        <f t="shared" si="44"/>
        <v>1.2380667440994637</v>
      </c>
      <c r="AL96" s="430">
        <f t="shared" si="52"/>
        <v>1.2270537872889844</v>
      </c>
      <c r="AM96" s="430">
        <f t="shared" si="52"/>
        <v>1.2161387938704527</v>
      </c>
      <c r="AN96" s="430">
        <f t="shared" si="52"/>
        <v>1.2053208924315559</v>
      </c>
      <c r="AO96" s="430">
        <f t="shared" si="52"/>
        <v>1.1945992193114428</v>
      </c>
      <c r="AP96" s="430">
        <f t="shared" si="52"/>
        <v>1.1839729185317713</v>
      </c>
      <c r="AQ96" s="430">
        <f t="shared" si="52"/>
        <v>1.1734411417283714</v>
      </c>
      <c r="AR96" s="430">
        <f t="shared" si="52"/>
        <v>1.1630030480835138</v>
      </c>
    </row>
    <row r="98" spans="1:44">
      <c r="B98">
        <v>3100.9535836130658</v>
      </c>
      <c r="C98" s="36">
        <v>277710000000</v>
      </c>
      <c r="D98">
        <f>B98*C98</f>
        <v>861165819705184.5</v>
      </c>
    </row>
    <row r="99" spans="1:44">
      <c r="B99">
        <v>125.40178697545115</v>
      </c>
      <c r="D99">
        <f>B99*C98</f>
        <v>34825330260952.539</v>
      </c>
    </row>
    <row r="100" spans="1:44">
      <c r="A100" t="s">
        <v>742</v>
      </c>
      <c r="B100" t="s">
        <v>739</v>
      </c>
    </row>
    <row r="101" spans="1:44">
      <c r="A101" s="30" t="s">
        <v>250</v>
      </c>
      <c r="B101" s="431" t="s">
        <v>740</v>
      </c>
      <c r="C101" s="332">
        <v>2019</v>
      </c>
      <c r="D101" s="333">
        <v>2020</v>
      </c>
      <c r="E101" s="332">
        <v>2021</v>
      </c>
      <c r="F101" s="332">
        <v>2022</v>
      </c>
      <c r="G101" s="332">
        <v>2023</v>
      </c>
      <c r="H101" s="332">
        <v>2024</v>
      </c>
      <c r="I101" s="332">
        <v>2025</v>
      </c>
      <c r="J101" s="332">
        <v>2026</v>
      </c>
      <c r="K101" s="332">
        <v>2027</v>
      </c>
      <c r="L101" s="332">
        <v>2028</v>
      </c>
      <c r="M101" s="332">
        <v>2029</v>
      </c>
      <c r="N101" s="332">
        <v>2030</v>
      </c>
      <c r="O101" s="332">
        <v>2031</v>
      </c>
      <c r="P101" s="332">
        <v>2032</v>
      </c>
      <c r="Q101" s="332">
        <v>2033</v>
      </c>
      <c r="R101" s="332">
        <v>2034</v>
      </c>
      <c r="S101" s="332">
        <v>2035</v>
      </c>
      <c r="T101" s="332">
        <v>2036</v>
      </c>
      <c r="U101" s="332">
        <v>2037</v>
      </c>
      <c r="V101" s="332">
        <v>2038</v>
      </c>
      <c r="W101" s="332">
        <v>2039</v>
      </c>
      <c r="X101" s="332">
        <v>2040</v>
      </c>
      <c r="Y101" s="332">
        <v>2041</v>
      </c>
      <c r="Z101" s="332">
        <v>2042</v>
      </c>
      <c r="AA101" s="332">
        <v>2043</v>
      </c>
      <c r="AB101" s="332">
        <v>2044</v>
      </c>
      <c r="AC101" s="332">
        <v>2045</v>
      </c>
      <c r="AD101" s="332">
        <v>2046</v>
      </c>
      <c r="AE101" s="332">
        <v>2047</v>
      </c>
      <c r="AF101" s="332">
        <v>2048</v>
      </c>
      <c r="AG101" s="332">
        <v>2049</v>
      </c>
      <c r="AH101" s="332">
        <v>2050</v>
      </c>
      <c r="AI101" s="332">
        <v>2051</v>
      </c>
      <c r="AJ101" s="332">
        <v>2052</v>
      </c>
      <c r="AK101" s="332">
        <v>2053</v>
      </c>
      <c r="AL101" s="332">
        <v>2054</v>
      </c>
      <c r="AM101" s="332">
        <v>2055</v>
      </c>
      <c r="AN101" s="332">
        <v>2056</v>
      </c>
      <c r="AO101" s="332">
        <v>2057</v>
      </c>
      <c r="AP101" s="332">
        <v>2058</v>
      </c>
      <c r="AQ101" s="332">
        <v>2059</v>
      </c>
      <c r="AR101" s="333">
        <v>2060</v>
      </c>
    </row>
    <row r="102" spans="1:44">
      <c r="A102" s="32" t="str">
        <f>VLOOKUP($B102,'Sector matching'!$B$1:$C$43,2,0)</f>
        <v>agriculture and forestry 01T03</v>
      </c>
      <c r="B102" s="433" t="s">
        <v>512</v>
      </c>
      <c r="C102" s="1">
        <f>SUM('Energy use'!D50:AG50)</f>
        <v>7121109275873.8799</v>
      </c>
      <c r="D102" s="1">
        <f t="shared" ref="D102:AK109" si="53">D55*G3*$G$49</f>
        <v>7148084147566.9922</v>
      </c>
      <c r="E102" s="1">
        <f t="shared" si="53"/>
        <v>6844347169823.4834</v>
      </c>
      <c r="F102" s="1">
        <f t="shared" si="53"/>
        <v>6740673297875.4404</v>
      </c>
      <c r="G102" s="1">
        <f t="shared" si="53"/>
        <v>6636950604762.0693</v>
      </c>
      <c r="H102" s="1">
        <f t="shared" si="53"/>
        <v>6531038000045.7158</v>
      </c>
      <c r="I102" s="1">
        <f t="shared" si="53"/>
        <v>6423508887870.3477</v>
      </c>
      <c r="J102" s="1">
        <f t="shared" si="53"/>
        <v>6316666469824.9023</v>
      </c>
      <c r="K102" s="1">
        <f t="shared" si="53"/>
        <v>6208879104788.8037</v>
      </c>
      <c r="L102" s="1">
        <f t="shared" si="53"/>
        <v>6102119164133.582</v>
      </c>
      <c r="M102" s="1">
        <f t="shared" si="53"/>
        <v>5994954225390.2744</v>
      </c>
      <c r="N102" s="1">
        <f t="shared" si="53"/>
        <v>5887709463781.752</v>
      </c>
      <c r="O102" s="1">
        <f t="shared" si="53"/>
        <v>5781888968559.2246</v>
      </c>
      <c r="P102" s="1">
        <f t="shared" si="53"/>
        <v>5676360273487.873</v>
      </c>
      <c r="Q102" s="1">
        <f t="shared" si="53"/>
        <v>5571349905185.4287</v>
      </c>
      <c r="R102" s="1">
        <f t="shared" si="53"/>
        <v>5468020410804.3213</v>
      </c>
      <c r="S102" s="1">
        <f t="shared" si="53"/>
        <v>5365456642309.7881</v>
      </c>
      <c r="T102" s="1">
        <f t="shared" si="53"/>
        <v>5264670491877.6865</v>
      </c>
      <c r="U102" s="1">
        <f t="shared" si="53"/>
        <v>5164836826992.0127</v>
      </c>
      <c r="V102" s="1">
        <f t="shared" si="53"/>
        <v>5066075228515.8184</v>
      </c>
      <c r="W102" s="1">
        <f t="shared" si="53"/>
        <v>4969177225982.8184</v>
      </c>
      <c r="X102" s="1">
        <f t="shared" si="53"/>
        <v>4873455671931.083</v>
      </c>
      <c r="Y102" s="1">
        <f t="shared" si="53"/>
        <v>4778982633823.2207</v>
      </c>
      <c r="Z102" s="1">
        <f t="shared" si="53"/>
        <v>4686379518711.3623</v>
      </c>
      <c r="AA102" s="1">
        <f t="shared" si="53"/>
        <v>4595064047165.4033</v>
      </c>
      <c r="AB102" s="1">
        <f t="shared" si="53"/>
        <v>4505578750151.1602</v>
      </c>
      <c r="AC102" s="1">
        <f t="shared" si="53"/>
        <v>4417386974509.291</v>
      </c>
      <c r="AD102" s="1">
        <f t="shared" si="53"/>
        <v>4330505482064.791</v>
      </c>
      <c r="AE102" s="1">
        <f t="shared" si="53"/>
        <v>4245360420849.479</v>
      </c>
      <c r="AF102" s="1">
        <f t="shared" si="53"/>
        <v>4161487062855.6362</v>
      </c>
      <c r="AG102" s="1">
        <f t="shared" si="53"/>
        <v>4079256901037.4946</v>
      </c>
      <c r="AH102" s="1">
        <f t="shared" si="53"/>
        <v>3998237836650.1963</v>
      </c>
      <c r="AI102" s="1">
        <f t="shared" si="53"/>
        <v>3918410096081.3213</v>
      </c>
      <c r="AJ102" s="1">
        <f t="shared" si="53"/>
        <v>3840064303114.9712</v>
      </c>
      <c r="AK102" s="1">
        <f t="shared" si="53"/>
        <v>3762820568120.3369</v>
      </c>
      <c r="AL102" s="1">
        <f>AL55*AO3*$G$49</f>
        <v>3686930913290.2192</v>
      </c>
      <c r="AM102" s="1">
        <f t="shared" ref="AM102:AR117" si="54">AM55*AP3*$G$49</f>
        <v>3612039870488.9385</v>
      </c>
      <c r="AN102" s="1">
        <f t="shared" si="54"/>
        <v>3538103922800.8545</v>
      </c>
      <c r="AO102" s="1">
        <f t="shared" si="54"/>
        <v>3465317048246.6533</v>
      </c>
      <c r="AP102" s="1">
        <f t="shared" si="54"/>
        <v>3393361922842.3125</v>
      </c>
      <c r="AQ102" s="1">
        <f t="shared" si="54"/>
        <v>3322403181800.8179</v>
      </c>
      <c r="AR102" s="1">
        <f>AR55*AU3*$G$49</f>
        <v>3252140353035.2139</v>
      </c>
    </row>
    <row r="103" spans="1:44">
      <c r="A103" s="32" t="s">
        <v>790</v>
      </c>
      <c r="B103" s="435" t="s">
        <v>510</v>
      </c>
      <c r="C103" s="500">
        <f>SUM('Energy use'!D51:AG51)</f>
        <v>897280714475921</v>
      </c>
      <c r="D103" s="1">
        <f t="shared" si="53"/>
        <v>896301974185543.25</v>
      </c>
      <c r="E103" s="1">
        <f t="shared" si="53"/>
        <v>982205776571481.13</v>
      </c>
      <c r="F103" s="1">
        <f t="shared" si="53"/>
        <v>1002927769905862.3</v>
      </c>
      <c r="G103" s="1">
        <f t="shared" si="53"/>
        <v>1023178267782949.8</v>
      </c>
      <c r="H103" s="1">
        <f t="shared" si="53"/>
        <v>1042093757262874.9</v>
      </c>
      <c r="I103" s="1">
        <f t="shared" si="53"/>
        <v>1060076256390794.9</v>
      </c>
      <c r="J103" s="1">
        <f t="shared" si="53"/>
        <v>1076809306229654.4</v>
      </c>
      <c r="K103" s="1">
        <f t="shared" si="53"/>
        <v>1093364525394970</v>
      </c>
      <c r="L103" s="1">
        <f t="shared" si="53"/>
        <v>1109769379274260.6</v>
      </c>
      <c r="M103" s="1">
        <f t="shared" si="53"/>
        <v>1126045588841793.3</v>
      </c>
      <c r="N103" s="1">
        <f t="shared" si="53"/>
        <v>1140519753279162.5</v>
      </c>
      <c r="O103" s="1">
        <f t="shared" si="53"/>
        <v>1154848676019275.5</v>
      </c>
      <c r="P103" s="1">
        <f t="shared" si="53"/>
        <v>1169040769277162.5</v>
      </c>
      <c r="Q103" s="1">
        <f t="shared" si="53"/>
        <v>1183100765886606.8</v>
      </c>
      <c r="R103" s="1">
        <f t="shared" si="53"/>
        <v>1197018296834184.5</v>
      </c>
      <c r="S103" s="1">
        <f t="shared" si="53"/>
        <v>1209594570075285.8</v>
      </c>
      <c r="T103" s="1">
        <f t="shared" si="53"/>
        <v>1223193438586541</v>
      </c>
      <c r="U103" s="1">
        <f t="shared" si="53"/>
        <v>1236612208670916</v>
      </c>
      <c r="V103" s="1">
        <f t="shared" si="53"/>
        <v>1249828923669395.8</v>
      </c>
      <c r="W103" s="1">
        <f t="shared" si="53"/>
        <v>1262819286906806.8</v>
      </c>
      <c r="X103" s="1">
        <f t="shared" si="53"/>
        <v>1274786821664502</v>
      </c>
      <c r="Y103" s="1">
        <f t="shared" si="53"/>
        <v>1284406807043084.3</v>
      </c>
      <c r="Z103" s="1">
        <f t="shared" si="53"/>
        <v>1292871832642210</v>
      </c>
      <c r="AA103" s="1">
        <f t="shared" si="53"/>
        <v>1300136716540418</v>
      </c>
      <c r="AB103" s="1">
        <f t="shared" si="53"/>
        <v>1306145178639707.5</v>
      </c>
      <c r="AC103" s="1">
        <f t="shared" si="53"/>
        <v>1310856076921480</v>
      </c>
      <c r="AD103" s="1">
        <f t="shared" si="53"/>
        <v>1314231058198674.5</v>
      </c>
      <c r="AE103" s="1">
        <f t="shared" si="53"/>
        <v>1316234951032144.3</v>
      </c>
      <c r="AF103" s="1">
        <f t="shared" si="53"/>
        <v>1316822987870897.3</v>
      </c>
      <c r="AG103" s="1">
        <f t="shared" si="53"/>
        <v>1315967474747700.8</v>
      </c>
      <c r="AH103" s="1">
        <f t="shared" si="53"/>
        <v>1313631913603459.3</v>
      </c>
      <c r="AI103" s="1">
        <f>AI56*AL4*$G$49</f>
        <v>1308484739646262.5</v>
      </c>
      <c r="AJ103" s="1">
        <f t="shared" si="53"/>
        <v>1301822824599500.3</v>
      </c>
      <c r="AK103" s="1">
        <f t="shared" si="53"/>
        <v>1293629711222038.8</v>
      </c>
      <c r="AL103" s="1">
        <f t="shared" ref="AL103:AL143" si="55">AL56*AO4*$G$49</f>
        <v>1283894949258931</v>
      </c>
      <c r="AM103" s="1">
        <f t="shared" si="54"/>
        <v>1272614421060320</v>
      </c>
      <c r="AN103" s="1">
        <f t="shared" si="54"/>
        <v>1259777907454823.3</v>
      </c>
      <c r="AO103" s="1">
        <f t="shared" si="54"/>
        <v>1245395169571157</v>
      </c>
      <c r="AP103" s="1">
        <f t="shared" si="54"/>
        <v>1229470664987936</v>
      </c>
      <c r="AQ103" s="1">
        <f t="shared" si="54"/>
        <v>1212029075028734.3</v>
      </c>
      <c r="AR103" s="1">
        <f t="shared" si="54"/>
        <v>1193090419246767.8</v>
      </c>
    </row>
    <row r="104" spans="1:44">
      <c r="A104" s="32" t="str">
        <f>VLOOKUP($B104,'Sector matching'!$B$1:$C$43,2,0)</f>
        <v>coal mining 05</v>
      </c>
      <c r="B104" s="437" t="s">
        <v>117</v>
      </c>
      <c r="C104" s="1">
        <f>SUM('Energy use'!D52:AG52)</f>
        <v>169167322759.30197</v>
      </c>
      <c r="D104" s="1">
        <f>D57*G5*$G$49</f>
        <v>166972097773.82242</v>
      </c>
      <c r="E104" s="1">
        <f t="shared" si="53"/>
        <v>175917728682.31433</v>
      </c>
      <c r="F104" s="1">
        <f t="shared" si="53"/>
        <v>179977648385.25241</v>
      </c>
      <c r="G104" s="1">
        <f t="shared" si="53"/>
        <v>183851394214.94144</v>
      </c>
      <c r="H104" s="1">
        <f t="shared" si="53"/>
        <v>187542456821.2821</v>
      </c>
      <c r="I104" s="1">
        <f t="shared" si="53"/>
        <v>191114774167.11826</v>
      </c>
      <c r="J104" s="1">
        <f t="shared" si="53"/>
        <v>194503739313.81906</v>
      </c>
      <c r="K104" s="1">
        <f t="shared" si="53"/>
        <v>197896227618.92725</v>
      </c>
      <c r="L104" s="1">
        <f t="shared" si="53"/>
        <v>201291997229.16663</v>
      </c>
      <c r="M104" s="1">
        <f t="shared" si="53"/>
        <v>204690470689.18387</v>
      </c>
      <c r="N104" s="1">
        <f t="shared" si="53"/>
        <v>207782869330.03348</v>
      </c>
      <c r="O104" s="1">
        <f t="shared" si="53"/>
        <v>210866256163.78113</v>
      </c>
      <c r="P104" s="1">
        <f t="shared" si="53"/>
        <v>213939186850.3136</v>
      </c>
      <c r="Q104" s="1">
        <f t="shared" si="53"/>
        <v>216999963079.34241</v>
      </c>
      <c r="R104" s="1">
        <f t="shared" si="53"/>
        <v>220044472430.23846</v>
      </c>
      <c r="S104" s="1">
        <f t="shared" si="53"/>
        <v>222849944062.57458</v>
      </c>
      <c r="T104" s="1">
        <f t="shared" si="53"/>
        <v>225849741349.72076</v>
      </c>
      <c r="U104" s="1">
        <f t="shared" si="53"/>
        <v>228821321276.07849</v>
      </c>
      <c r="V104" s="1">
        <f t="shared" si="53"/>
        <v>231759359533.62143</v>
      </c>
      <c r="W104" s="1">
        <f t="shared" si="53"/>
        <v>234658238609.09195</v>
      </c>
      <c r="X104" s="1">
        <f t="shared" si="53"/>
        <v>237368675078.09018</v>
      </c>
      <c r="Y104" s="1">
        <f t="shared" si="53"/>
        <v>239641765490.29477</v>
      </c>
      <c r="Z104" s="1">
        <f t="shared" si="53"/>
        <v>241697404243.05322</v>
      </c>
      <c r="AA104" s="1">
        <f t="shared" si="53"/>
        <v>243525554242.82574</v>
      </c>
      <c r="AB104" s="1">
        <f t="shared" si="53"/>
        <v>245114157236.677</v>
      </c>
      <c r="AC104" s="1">
        <f t="shared" si="53"/>
        <v>246454037590.26535</v>
      </c>
      <c r="AD104" s="1">
        <f t="shared" si="53"/>
        <v>247536594329.73245</v>
      </c>
      <c r="AE104" s="1">
        <f t="shared" si="53"/>
        <v>248353872099.9545</v>
      </c>
      <c r="AF104" s="1">
        <f t="shared" si="53"/>
        <v>248896144051.44504</v>
      </c>
      <c r="AG104" s="1">
        <f t="shared" si="53"/>
        <v>249156939350.86285</v>
      </c>
      <c r="AH104" s="1">
        <f t="shared" si="53"/>
        <v>249128157169.70367</v>
      </c>
      <c r="AI104" s="1">
        <f t="shared" si="53"/>
        <v>248555712983.99661</v>
      </c>
      <c r="AJ104" s="1">
        <f>AJ57*AM5*$G$49</f>
        <v>247684058641.67075</v>
      </c>
      <c r="AK104" s="1">
        <f t="shared" si="53"/>
        <v>246509025555.66803</v>
      </c>
      <c r="AL104" s="1">
        <f t="shared" si="55"/>
        <v>245027623871.31979</v>
      </c>
      <c r="AM104" s="1">
        <f t="shared" si="54"/>
        <v>243238109153.64764</v>
      </c>
      <c r="AN104" s="1">
        <f t="shared" si="54"/>
        <v>241137607218.45221</v>
      </c>
      <c r="AO104" s="1">
        <f t="shared" si="54"/>
        <v>238727101422.19754</v>
      </c>
      <c r="AP104" s="1">
        <f t="shared" si="54"/>
        <v>236006603030.20319</v>
      </c>
      <c r="AQ104" s="1">
        <f t="shared" si="54"/>
        <v>232980047327.56821</v>
      </c>
      <c r="AR104" s="1">
        <f t="shared" si="54"/>
        <v>229650526742.47504</v>
      </c>
    </row>
    <row r="105" spans="1:44">
      <c r="A105" s="32" t="str">
        <f>VLOOKUP($B105,'Sector matching'!$B$1:$C$43,2,0)</f>
        <v>oil and gas extraction 06</v>
      </c>
      <c r="B105" s="437" t="s">
        <v>119</v>
      </c>
      <c r="C105" s="1">
        <f>SUM('Energy use'!D53:AG53)</f>
        <v>661695621667.54541</v>
      </c>
      <c r="D105" s="1">
        <f t="shared" si="53"/>
        <v>640496282848.08984</v>
      </c>
      <c r="E105" s="1">
        <f t="shared" si="53"/>
        <v>576783848212.81689</v>
      </c>
      <c r="F105" s="1">
        <f t="shared" si="53"/>
        <v>612330772033.14868</v>
      </c>
      <c r="G105" s="1">
        <f t="shared" si="53"/>
        <v>646343984732.63977</v>
      </c>
      <c r="H105" s="1">
        <f t="shared" si="53"/>
        <v>679150919190.10376</v>
      </c>
      <c r="I105" s="1">
        <f t="shared" si="53"/>
        <v>710969915579.24536</v>
      </c>
      <c r="J105" s="1">
        <f t="shared" si="53"/>
        <v>741559119107.11414</v>
      </c>
      <c r="K105" s="1">
        <f t="shared" si="53"/>
        <v>771637408560.01758</v>
      </c>
      <c r="L105" s="1">
        <f t="shared" si="53"/>
        <v>801243358336.6571</v>
      </c>
      <c r="M105" s="1">
        <f t="shared" si="53"/>
        <v>830411421882.2832</v>
      </c>
      <c r="N105" s="1">
        <f t="shared" si="53"/>
        <v>857900700680.09949</v>
      </c>
      <c r="O105" s="1">
        <f t="shared" si="53"/>
        <v>884926457962.28882</v>
      </c>
      <c r="P105" s="1">
        <f t="shared" si="53"/>
        <v>911512713475.54724</v>
      </c>
      <c r="Q105" s="1">
        <f t="shared" si="53"/>
        <v>937679550293.15637</v>
      </c>
      <c r="R105" s="1">
        <f t="shared" si="53"/>
        <v>963433785936.7926</v>
      </c>
      <c r="S105" s="1">
        <f t="shared" si="53"/>
        <v>987809996964.31958</v>
      </c>
      <c r="T105" s="1">
        <f t="shared" si="53"/>
        <v>1012737164309.248</v>
      </c>
      <c r="U105" s="1">
        <f t="shared" si="53"/>
        <v>1037257513490.8154</v>
      </c>
      <c r="V105" s="1">
        <f t="shared" si="53"/>
        <v>1061361830228.5178</v>
      </c>
      <c r="W105" s="1">
        <f t="shared" si="53"/>
        <v>1085037286347.7804</v>
      </c>
      <c r="X105" s="1">
        <f t="shared" si="53"/>
        <v>1107598599971.9436</v>
      </c>
      <c r="Y105" s="1">
        <f t="shared" si="53"/>
        <v>1127866582167.6394</v>
      </c>
      <c r="Z105" s="1">
        <f t="shared" si="53"/>
        <v>1146848868681.9941</v>
      </c>
      <c r="AA105" s="1">
        <f t="shared" si="53"/>
        <v>1164489157889.4924</v>
      </c>
      <c r="AB105" s="1">
        <f t="shared" si="53"/>
        <v>1180720731189.0918</v>
      </c>
      <c r="AC105" s="1">
        <f t="shared" si="53"/>
        <v>1195489968978.7136</v>
      </c>
      <c r="AD105" s="1">
        <f t="shared" si="53"/>
        <v>1208745639762.2976</v>
      </c>
      <c r="AE105" s="1">
        <f t="shared" si="53"/>
        <v>1220439384593.7139</v>
      </c>
      <c r="AF105" s="1">
        <f t="shared" si="53"/>
        <v>1230513899380.5571</v>
      </c>
      <c r="AG105" s="1">
        <f t="shared" si="53"/>
        <v>1238927706840.6897</v>
      </c>
      <c r="AH105" s="1">
        <f t="shared" si="53"/>
        <v>1245631218102.9446</v>
      </c>
      <c r="AI105" s="1">
        <f t="shared" si="53"/>
        <v>1249338305895.3635</v>
      </c>
      <c r="AJ105" s="1">
        <f t="shared" si="53"/>
        <v>1251256231175.5439</v>
      </c>
      <c r="AK105" s="1">
        <f t="shared" si="53"/>
        <v>1251356227720.7932</v>
      </c>
      <c r="AL105" s="1">
        <f t="shared" si="55"/>
        <v>1249615762488.3086</v>
      </c>
      <c r="AM105" s="1">
        <f t="shared" si="54"/>
        <v>1246019001402.2537</v>
      </c>
      <c r="AN105" s="1">
        <f t="shared" si="54"/>
        <v>1240544708246.0586</v>
      </c>
      <c r="AO105" s="1">
        <f t="shared" si="54"/>
        <v>1233191861660.1604</v>
      </c>
      <c r="AP105" s="1">
        <f t="shared" si="54"/>
        <v>1223954986090.4158</v>
      </c>
      <c r="AQ105" s="1">
        <f t="shared" si="54"/>
        <v>1212849502656.2065</v>
      </c>
      <c r="AR105" s="1">
        <f t="shared" si="54"/>
        <v>1199887164903.7922</v>
      </c>
    </row>
    <row r="106" spans="1:44">
      <c r="A106" s="32" t="str">
        <f>VLOOKUP($B106,'Sector matching'!$B$1:$C$43,2,0)</f>
        <v>other mining and quarrying 07T08</v>
      </c>
      <c r="B106" s="440" t="s">
        <v>121</v>
      </c>
      <c r="C106" s="1">
        <f>SUM('Energy use'!D54:AG54)</f>
        <v>38559372205.350395</v>
      </c>
      <c r="D106" s="1">
        <f t="shared" si="53"/>
        <v>38059000762.988388</v>
      </c>
      <c r="E106" s="1">
        <f t="shared" si="53"/>
        <v>40098034698.064713</v>
      </c>
      <c r="F106" s="1">
        <f t="shared" si="53"/>
        <v>41023437739.242874</v>
      </c>
      <c r="G106" s="1">
        <f t="shared" si="53"/>
        <v>41906404998.164574</v>
      </c>
      <c r="H106" s="1">
        <f t="shared" si="53"/>
        <v>42747732120.623367</v>
      </c>
      <c r="I106" s="1">
        <f t="shared" si="53"/>
        <v>43561992888.760696</v>
      </c>
      <c r="J106" s="1">
        <f t="shared" si="53"/>
        <v>44334461036.575073</v>
      </c>
      <c r="K106" s="1">
        <f t="shared" si="53"/>
        <v>45107732240.051468</v>
      </c>
      <c r="L106" s="1">
        <f t="shared" si="53"/>
        <v>45881751372.05098</v>
      </c>
      <c r="M106" s="1">
        <f t="shared" si="53"/>
        <v>46656386809.541847</v>
      </c>
      <c r="N106" s="1">
        <f t="shared" si="53"/>
        <v>47361256687.807289</v>
      </c>
      <c r="O106" s="1">
        <f t="shared" si="53"/>
        <v>48064072448.181526</v>
      </c>
      <c r="P106" s="1">
        <f t="shared" si="53"/>
        <v>48764504873.135376</v>
      </c>
      <c r="Q106" s="1">
        <f t="shared" si="53"/>
        <v>49462166856.119736</v>
      </c>
      <c r="R106" s="1">
        <f t="shared" si="53"/>
        <v>50156121027.227028</v>
      </c>
      <c r="S106" s="1">
        <f t="shared" si="53"/>
        <v>50795589827.219315</v>
      </c>
      <c r="T106" s="1">
        <f t="shared" si="53"/>
        <v>51479352496.326813</v>
      </c>
      <c r="U106" s="1">
        <f t="shared" si="53"/>
        <v>52156683404.858177</v>
      </c>
      <c r="V106" s="1">
        <f t="shared" si="53"/>
        <v>52826368949.786659</v>
      </c>
      <c r="W106" s="1">
        <f t="shared" si="53"/>
        <v>53487128695.972473</v>
      </c>
      <c r="X106" s="1">
        <f t="shared" si="53"/>
        <v>54104935533.264351</v>
      </c>
      <c r="Y106" s="1">
        <f t="shared" si="53"/>
        <v>54623055332.235924</v>
      </c>
      <c r="Z106" s="1">
        <f t="shared" si="53"/>
        <v>55091610006.356621</v>
      </c>
      <c r="AA106" s="1">
        <f t="shared" si="53"/>
        <v>55508311737.74678</v>
      </c>
      <c r="AB106" s="1">
        <f t="shared" si="53"/>
        <v>55870412012.949463</v>
      </c>
      <c r="AC106" s="1">
        <f t="shared" si="53"/>
        <v>56175819371.899994</v>
      </c>
      <c r="AD106" s="1">
        <f t="shared" si="53"/>
        <v>56422573340.513161</v>
      </c>
      <c r="AE106" s="1">
        <f t="shared" si="53"/>
        <v>56608860604.64389</v>
      </c>
      <c r="AF106" s="1">
        <f t="shared" si="53"/>
        <v>56732464062.291542</v>
      </c>
      <c r="AG106" s="1">
        <f t="shared" si="53"/>
        <v>56791908775.700912</v>
      </c>
      <c r="AH106" s="1">
        <f t="shared" si="53"/>
        <v>56785348272.064049</v>
      </c>
      <c r="AI106" s="1">
        <f t="shared" si="53"/>
        <v>56654867467.240562</v>
      </c>
      <c r="AJ106" s="1">
        <f t="shared" si="53"/>
        <v>56456185808.915955</v>
      </c>
      <c r="AK106" s="1">
        <f t="shared" si="53"/>
        <v>56188353124.815086</v>
      </c>
      <c r="AL106" s="1">
        <f t="shared" si="55"/>
        <v>55850687918.552452</v>
      </c>
      <c r="AM106" s="1">
        <f t="shared" si="54"/>
        <v>55442792570.088181</v>
      </c>
      <c r="AN106" s="1">
        <f t="shared" si="54"/>
        <v>54964011948.534561</v>
      </c>
      <c r="AO106" s="1">
        <f t="shared" si="54"/>
        <v>54414570196.517303</v>
      </c>
      <c r="AP106" s="1">
        <f t="shared" si="54"/>
        <v>53794469881.811584</v>
      </c>
      <c r="AQ106" s="1">
        <f t="shared" si="54"/>
        <v>53104607998.709152</v>
      </c>
      <c r="AR106" s="1">
        <f t="shared" si="54"/>
        <v>52345689423.821892</v>
      </c>
    </row>
    <row r="107" spans="1:44">
      <c r="A107" s="32" t="str">
        <f>VLOOKUP($B107,'Sector matching'!$B$1:$C$43,2,0)</f>
        <v>other mining and quarrying 07T08</v>
      </c>
      <c r="B107" s="440" t="s">
        <v>123</v>
      </c>
      <c r="C107" s="1">
        <f>SUM('Energy use'!D55:AG55)</f>
        <v>8244663412.9872322</v>
      </c>
      <c r="D107" s="1">
        <f t="shared" si="53"/>
        <v>8137675308.9855499</v>
      </c>
      <c r="E107" s="1">
        <f t="shared" si="53"/>
        <v>8573656174.8781357</v>
      </c>
      <c r="F107" s="1">
        <f t="shared" si="53"/>
        <v>8771523415.9534454</v>
      </c>
      <c r="G107" s="1">
        <f t="shared" si="53"/>
        <v>8960317149.8277531</v>
      </c>
      <c r="H107" s="1">
        <f t="shared" si="53"/>
        <v>9140207499.389185</v>
      </c>
      <c r="I107" s="1">
        <f t="shared" si="53"/>
        <v>9314310592.3529568</v>
      </c>
      <c r="J107" s="1">
        <f t="shared" si="53"/>
        <v>9479477697.3064823</v>
      </c>
      <c r="K107" s="1">
        <f t="shared" si="53"/>
        <v>9644816509.5066929</v>
      </c>
      <c r="L107" s="1">
        <f t="shared" si="53"/>
        <v>9810315241.8139343</v>
      </c>
      <c r="M107" s="1">
        <f t="shared" si="53"/>
        <v>9975945750.9382</v>
      </c>
      <c r="N107" s="1">
        <f t="shared" si="53"/>
        <v>10126659171.927078</v>
      </c>
      <c r="O107" s="1">
        <f t="shared" si="53"/>
        <v>10276933386.838291</v>
      </c>
      <c r="P107" s="1">
        <f t="shared" si="53"/>
        <v>10426698003.246792</v>
      </c>
      <c r="Q107" s="1">
        <f t="shared" si="53"/>
        <v>10575870251.049755</v>
      </c>
      <c r="R107" s="1">
        <f t="shared" si="53"/>
        <v>10724249704.282251</v>
      </c>
      <c r="S107" s="1">
        <f t="shared" si="53"/>
        <v>10860979238.958431</v>
      </c>
      <c r="T107" s="1">
        <f t="shared" si="53"/>
        <v>11007179572.0742</v>
      </c>
      <c r="U107" s="1">
        <f t="shared" si="53"/>
        <v>11152004683.082596</v>
      </c>
      <c r="V107" s="1">
        <f t="shared" si="53"/>
        <v>11295195082.58065</v>
      </c>
      <c r="W107" s="1">
        <f t="shared" si="53"/>
        <v>11436476991.298996</v>
      </c>
      <c r="X107" s="1">
        <f t="shared" si="53"/>
        <v>11568574822.160643</v>
      </c>
      <c r="Y107" s="1">
        <f t="shared" si="53"/>
        <v>11679357833.029593</v>
      </c>
      <c r="Z107" s="1">
        <f t="shared" si="53"/>
        <v>11779542959.44021</v>
      </c>
      <c r="AA107" s="1">
        <f t="shared" si="53"/>
        <v>11868641026.198782</v>
      </c>
      <c r="AB107" s="1">
        <f t="shared" si="53"/>
        <v>11946064353.39657</v>
      </c>
      <c r="AC107" s="1">
        <f t="shared" si="53"/>
        <v>12011365750.550724</v>
      </c>
      <c r="AD107" s="1">
        <f t="shared" si="53"/>
        <v>12064126034.255554</v>
      </c>
      <c r="AE107" s="1">
        <f t="shared" si="53"/>
        <v>12103957486.456194</v>
      </c>
      <c r="AF107" s="1">
        <f t="shared" si="53"/>
        <v>12130386052.241943</v>
      </c>
      <c r="AG107" s="1">
        <f t="shared" si="53"/>
        <v>12143096364.306458</v>
      </c>
      <c r="AH107" s="1">
        <f t="shared" si="53"/>
        <v>12141693614.696907</v>
      </c>
      <c r="AI107" s="1">
        <f t="shared" si="53"/>
        <v>12113794552.650558</v>
      </c>
      <c r="AJ107" s="1">
        <f t="shared" si="53"/>
        <v>12071312963.725903</v>
      </c>
      <c r="AK107" s="1">
        <f t="shared" si="53"/>
        <v>12014045684.589489</v>
      </c>
      <c r="AL107" s="1">
        <f t="shared" si="55"/>
        <v>11941846999.479</v>
      </c>
      <c r="AM107" s="1">
        <f t="shared" si="54"/>
        <v>11854631890.324696</v>
      </c>
      <c r="AN107" s="1">
        <f t="shared" si="54"/>
        <v>11752260278.765558</v>
      </c>
      <c r="AO107" s="1">
        <f t="shared" si="54"/>
        <v>11634780090.387497</v>
      </c>
      <c r="AP107" s="1">
        <f t="shared" si="54"/>
        <v>11502191874.225445</v>
      </c>
      <c r="AQ107" s="1">
        <f t="shared" si="54"/>
        <v>11354687423.236486</v>
      </c>
      <c r="AR107" s="1">
        <f t="shared" si="54"/>
        <v>11192417452.281378</v>
      </c>
    </row>
    <row r="108" spans="1:44">
      <c r="A108" s="32" t="str">
        <f>VLOOKUP($B108,'Sector matching'!$B$1:$C$43,2,0)</f>
        <v>other mining and quarrying 07T08</v>
      </c>
      <c r="B108" s="441" t="s">
        <v>125</v>
      </c>
      <c r="C108" s="1">
        <f>SUM('Energy use'!D56:AG56)</f>
        <v>563680665797.87476</v>
      </c>
      <c r="D108" s="1">
        <f t="shared" si="53"/>
        <v>556365979597.20789</v>
      </c>
      <c r="E108" s="1">
        <f t="shared" si="53"/>
        <v>586173622729.65491</v>
      </c>
      <c r="F108" s="1">
        <f t="shared" si="53"/>
        <v>599701638683.97839</v>
      </c>
      <c r="G108" s="1">
        <f t="shared" si="53"/>
        <v>612609306623.59412</v>
      </c>
      <c r="H108" s="1">
        <f t="shared" si="53"/>
        <v>624908257706.50574</v>
      </c>
      <c r="I108" s="1">
        <f t="shared" si="53"/>
        <v>636811538949.58179</v>
      </c>
      <c r="J108" s="1">
        <f t="shared" si="53"/>
        <v>648103874248.73486</v>
      </c>
      <c r="K108" s="1">
        <f t="shared" si="53"/>
        <v>659407949027.14685</v>
      </c>
      <c r="L108" s="1">
        <f t="shared" si="53"/>
        <v>670722957408.04675</v>
      </c>
      <c r="M108" s="1">
        <f t="shared" si="53"/>
        <v>682046975258.49524</v>
      </c>
      <c r="N108" s="1">
        <f t="shared" si="53"/>
        <v>692351124407.12708</v>
      </c>
      <c r="O108" s="1">
        <f t="shared" si="53"/>
        <v>702625245407.62463</v>
      </c>
      <c r="P108" s="1">
        <f t="shared" si="53"/>
        <v>712864525589.41187</v>
      </c>
      <c r="Q108" s="1">
        <f t="shared" si="53"/>
        <v>723063306030.54993</v>
      </c>
      <c r="R108" s="1">
        <f t="shared" si="53"/>
        <v>733207883777.29797</v>
      </c>
      <c r="S108" s="1">
        <f t="shared" si="53"/>
        <v>742555966443.60779</v>
      </c>
      <c r="T108" s="1">
        <f t="shared" si="53"/>
        <v>752551559590.65503</v>
      </c>
      <c r="U108" s="1">
        <f t="shared" si="53"/>
        <v>762453129965.11926</v>
      </c>
      <c r="V108" s="1">
        <f t="shared" si="53"/>
        <v>772242936495.94556</v>
      </c>
      <c r="W108" s="1">
        <f t="shared" si="53"/>
        <v>781902261125.99683</v>
      </c>
      <c r="X108" s="1">
        <f t="shared" si="53"/>
        <v>790933678119.10974</v>
      </c>
      <c r="Y108" s="1">
        <f t="shared" si="53"/>
        <v>798507818893.29065</v>
      </c>
      <c r="Z108" s="1">
        <f t="shared" si="53"/>
        <v>805357391268.70422</v>
      </c>
      <c r="AA108" s="1">
        <f t="shared" si="53"/>
        <v>811448950751.00671</v>
      </c>
      <c r="AB108" s="1">
        <f t="shared" si="53"/>
        <v>816742318161.78406</v>
      </c>
      <c r="AC108" s="1">
        <f t="shared" si="53"/>
        <v>821206919465.8717</v>
      </c>
      <c r="AD108" s="1">
        <f t="shared" si="53"/>
        <v>824814095448.28674</v>
      </c>
      <c r="AE108" s="1">
        <f t="shared" si="53"/>
        <v>827537338153.47534</v>
      </c>
      <c r="AF108" s="1">
        <f t="shared" si="53"/>
        <v>829344236848.05725</v>
      </c>
      <c r="AG108" s="1">
        <f t="shared" si="53"/>
        <v>830213230135.97461</v>
      </c>
      <c r="AH108" s="1">
        <f t="shared" si="53"/>
        <v>830117325331.34509</v>
      </c>
      <c r="AI108" s="1">
        <f t="shared" si="53"/>
        <v>828209890050.88843</v>
      </c>
      <c r="AJ108" s="1">
        <f t="shared" si="53"/>
        <v>825305459738.854</v>
      </c>
      <c r="AK108" s="1">
        <f t="shared" si="53"/>
        <v>821390144289.9303</v>
      </c>
      <c r="AL108" s="1">
        <f t="shared" si="55"/>
        <v>816453981240.66553</v>
      </c>
      <c r="AM108" s="1">
        <f t="shared" si="54"/>
        <v>810491157977.52405</v>
      </c>
      <c r="AN108" s="1">
        <f t="shared" si="54"/>
        <v>803492097461.41382</v>
      </c>
      <c r="AO108" s="1">
        <f t="shared" si="54"/>
        <v>795460076324.11792</v>
      </c>
      <c r="AP108" s="1">
        <f t="shared" si="54"/>
        <v>786395132102.68982</v>
      </c>
      <c r="AQ108" s="1">
        <f t="shared" si="54"/>
        <v>776310377519.42407</v>
      </c>
      <c r="AR108" s="1">
        <f t="shared" si="54"/>
        <v>765216116821.90503</v>
      </c>
    </row>
    <row r="109" spans="1:44">
      <c r="A109" s="32" t="str">
        <f>VLOOKUP($B109,'Sector matching'!$B$1:$C$43,2,0)</f>
        <v>Mining Support Service Activities 09</v>
      </c>
      <c r="B109" s="441" t="s">
        <v>127</v>
      </c>
      <c r="C109" s="1">
        <f>SUM('Energy use'!D57:AG57)</f>
        <v>102261884998.78941</v>
      </c>
      <c r="D109" s="1">
        <f t="shared" si="53"/>
        <v>100934868401.55338</v>
      </c>
      <c r="E109" s="1">
        <f t="shared" si="53"/>
        <v>106342514891.9304</v>
      </c>
      <c r="F109" s="1">
        <f t="shared" si="53"/>
        <v>108796742073.60011</v>
      </c>
      <c r="G109" s="1">
        <f t="shared" si="53"/>
        <v>111138426886.53435</v>
      </c>
      <c r="H109" s="1">
        <f t="shared" si="53"/>
        <v>113369679433.51707</v>
      </c>
      <c r="I109" s="1">
        <f t="shared" si="53"/>
        <v>115529150303.18886</v>
      </c>
      <c r="J109" s="1">
        <f t="shared" si="53"/>
        <v>117577784510.10318</v>
      </c>
      <c r="K109" s="1">
        <f t="shared" si="53"/>
        <v>119628548471.23964</v>
      </c>
      <c r="L109" s="1">
        <f t="shared" si="53"/>
        <v>121681295985.95186</v>
      </c>
      <c r="M109" s="1">
        <f t="shared" si="53"/>
        <v>123735677981.6651</v>
      </c>
      <c r="N109" s="1">
        <f t="shared" si="53"/>
        <v>125605037317.87051</v>
      </c>
      <c r="O109" s="1">
        <f t="shared" si="53"/>
        <v>127468949003.98335</v>
      </c>
      <c r="P109" s="1">
        <f t="shared" si="53"/>
        <v>129326539934.36978</v>
      </c>
      <c r="Q109" s="1">
        <f t="shared" si="53"/>
        <v>131176783478.06714</v>
      </c>
      <c r="R109" s="1">
        <f t="shared" si="53"/>
        <v>133017193671.01001</v>
      </c>
      <c r="S109" s="1">
        <f t="shared" si="53"/>
        <v>134713105226.23111</v>
      </c>
      <c r="T109" s="1">
        <f t="shared" si="53"/>
        <v>136526486913.62888</v>
      </c>
      <c r="U109" s="1">
        <f t="shared" ref="U109:U143" si="56">U62*X10*$G$49</f>
        <v>138322811166.66605</v>
      </c>
      <c r="V109" s="1">
        <f t="shared" ref="V109:V143" si="57">V62*Y10*$G$49</f>
        <v>140098859433.63773</v>
      </c>
      <c r="W109" s="1">
        <f t="shared" ref="W109:W143" si="58">W62*Z10*$G$49</f>
        <v>141851235919.86346</v>
      </c>
      <c r="X109" s="1">
        <f t="shared" ref="X109:X143" si="59">X62*AA10*$G$49</f>
        <v>143489698584.92319</v>
      </c>
      <c r="Y109" s="1">
        <f t="shared" ref="Y109:Y143" si="60">Y62*AB10*$G$49</f>
        <v>144863784942.34259</v>
      </c>
      <c r="Z109" s="1">
        <f t="shared" ref="Z109:Z143" si="61">Z62*AC10*$G$49</f>
        <v>146106421465.1936</v>
      </c>
      <c r="AA109" s="1">
        <f t="shared" ref="AA109:AA143" si="62">AA62*AD10*$G$49</f>
        <v>147211540716.28723</v>
      </c>
      <c r="AB109" s="1">
        <f t="shared" ref="AB109:AB143" si="63">AB62*AE10*$G$49</f>
        <v>148171853464.73154</v>
      </c>
      <c r="AC109" s="1">
        <f t="shared" ref="AC109:AC143" si="64">AC62*AF10*$G$49</f>
        <v>148981813026.63666</v>
      </c>
      <c r="AD109" s="1">
        <f t="shared" ref="AD109:AD143" si="65">AD62*AG10*$G$49</f>
        <v>149636220101.18478</v>
      </c>
      <c r="AE109" s="1">
        <f t="shared" ref="AE109:AE143" si="66">AE62*AH10*$G$49</f>
        <v>150130265664.99283</v>
      </c>
      <c r="AF109" s="1">
        <f t="shared" ref="AF109:AF143" si="67">AF62*AI10*$G$49</f>
        <v>150458069823.83911</v>
      </c>
      <c r="AG109" s="1">
        <f t="shared" ref="AG109:AG143" si="68">AG62*AJ10*$G$49</f>
        <v>150615720949.85022</v>
      </c>
      <c r="AH109" s="1">
        <f t="shared" ref="AH109:AH143" si="69">AH62*AK10*$G$49</f>
        <v>150598322080.77957</v>
      </c>
      <c r="AI109" s="1">
        <f t="shared" ref="AI109:AI143" si="70">AI62*AL10*$G$49</f>
        <v>150252278763.83063</v>
      </c>
      <c r="AJ109" s="1">
        <f t="shared" ref="AJ109:AJ143" si="71">AJ62*AM10*$G$49</f>
        <v>149725362485.55832</v>
      </c>
      <c r="AK109" s="1">
        <f t="shared" ref="AK109:AK143" si="72">AK62*AN10*$G$49</f>
        <v>149015053329.21164</v>
      </c>
      <c r="AL109" s="1">
        <f t="shared" si="55"/>
        <v>148119543923.43011</v>
      </c>
      <c r="AM109" s="1">
        <f t="shared" si="54"/>
        <v>147037779754.81104</v>
      </c>
      <c r="AN109" s="1">
        <f t="shared" si="54"/>
        <v>145768023374.9556</v>
      </c>
      <c r="AO109" s="1">
        <f t="shared" si="54"/>
        <v>144310869224.23199</v>
      </c>
      <c r="AP109" s="1">
        <f t="shared" si="54"/>
        <v>142666324112.54187</v>
      </c>
      <c r="AQ109" s="1">
        <f t="shared" si="54"/>
        <v>140836766925.27313</v>
      </c>
      <c r="AR109" s="1">
        <f t="shared" si="54"/>
        <v>138824067039.61996</v>
      </c>
    </row>
    <row r="110" spans="1:44">
      <c r="A110" s="32" t="str">
        <f>VLOOKUP($B110,'Sector matching'!$B$1:$C$43,2,0)</f>
        <v>food beverage and tobacco 10T12</v>
      </c>
      <c r="B110" s="442" t="s">
        <v>129</v>
      </c>
      <c r="C110" s="1">
        <f>SUM('Energy use'!D58:AG58)</f>
        <v>4420903168762.1504</v>
      </c>
      <c r="D110" s="1">
        <f t="shared" ref="D110:D142" si="73">D63*G11*$G$49</f>
        <v>5579596745979.8564</v>
      </c>
      <c r="E110" s="1">
        <f t="shared" ref="E110:E143" si="74">E63*H11*$G$49</f>
        <v>5120617455354.6807</v>
      </c>
      <c r="F110" s="1">
        <f t="shared" ref="F110:F143" si="75">F63*I11*$G$49</f>
        <v>5164933054525.3555</v>
      </c>
      <c r="G110" s="1">
        <f t="shared" ref="G110:G143" si="76">G63*J11*$G$49</f>
        <v>5199629912460.8271</v>
      </c>
      <c r="H110" s="1">
        <f t="shared" ref="H110:H143" si="77">H63*K11*$G$49</f>
        <v>5228363169034.8057</v>
      </c>
      <c r="I110" s="1">
        <f t="shared" ref="I110:I143" si="78">I63*L11*$G$49</f>
        <v>5253334973199.8506</v>
      </c>
      <c r="J110" s="1">
        <f t="shared" ref="J110:J143" si="79">J63*M11*$G$49</f>
        <v>5273113102541.9541</v>
      </c>
      <c r="K110" s="1">
        <f t="shared" ref="K110:K143" si="80">K63*N11*$G$49</f>
        <v>5293043281875.5146</v>
      </c>
      <c r="L110" s="1">
        <f t="shared" ref="L110:L143" si="81">L63*O11*$G$49</f>
        <v>5313227447434.5371</v>
      </c>
      <c r="M110" s="1">
        <f t="shared" ref="M110:M143" si="82">M63*P11*$G$49</f>
        <v>5333735957842.2139</v>
      </c>
      <c r="N110" s="1">
        <f t="shared" ref="N110:N143" si="83">N63*Q11*$G$49</f>
        <v>5346689911756.0996</v>
      </c>
      <c r="O110" s="1">
        <f t="shared" ref="O110:O143" si="84">O63*R11*$G$49</f>
        <v>5359980973342.2852</v>
      </c>
      <c r="P110" s="1">
        <f t="shared" ref="P110:P143" si="85">P63*S11*$G$49</f>
        <v>5373609639794.165</v>
      </c>
      <c r="Q110" s="1">
        <f t="shared" ref="Q110:Q143" si="86">Q63*T11*$G$49</f>
        <v>5387560491232.2148</v>
      </c>
      <c r="R110" s="1">
        <f t="shared" ref="R110:R143" si="87">R63*U11*$G$49</f>
        <v>5401751412777.8174</v>
      </c>
      <c r="S110" s="1">
        <f t="shared" ref="S110:S143" si="88">S63*V11*$G$49</f>
        <v>5410787985236.4414</v>
      </c>
      <c r="T110" s="1">
        <f t="shared" ref="T110:T143" si="89">T63*W11*$G$49</f>
        <v>5425260923918.4063</v>
      </c>
      <c r="U110" s="1">
        <f t="shared" si="56"/>
        <v>5439718855917.0742</v>
      </c>
      <c r="V110" s="1">
        <f t="shared" si="57"/>
        <v>5454043319939.1699</v>
      </c>
      <c r="W110" s="1">
        <f t="shared" si="58"/>
        <v>5468109975252.7764</v>
      </c>
      <c r="X110" s="1">
        <f t="shared" si="59"/>
        <v>5478480200417.1133</v>
      </c>
      <c r="Y110" s="1">
        <f t="shared" si="60"/>
        <v>5479562459843.9902</v>
      </c>
      <c r="Z110" s="1">
        <f t="shared" si="61"/>
        <v>5476584214959.1904</v>
      </c>
      <c r="AA110" s="1">
        <f t="shared" si="62"/>
        <v>5469414195954.8232</v>
      </c>
      <c r="AB110" s="1">
        <f t="shared" si="63"/>
        <v>5457875622127.6738</v>
      </c>
      <c r="AC110" s="1">
        <f t="shared" si="64"/>
        <v>5441856578043.8545</v>
      </c>
      <c r="AD110" s="1">
        <f t="shared" si="65"/>
        <v>5421256930743.5352</v>
      </c>
      <c r="AE110" s="1">
        <f t="shared" si="66"/>
        <v>5395989579882.7451</v>
      </c>
      <c r="AF110" s="1">
        <f t="shared" si="67"/>
        <v>5365928013517.4639</v>
      </c>
      <c r="AG110" s="1">
        <f t="shared" si="68"/>
        <v>5331015532167.1855</v>
      </c>
      <c r="AH110" s="1">
        <f t="shared" si="69"/>
        <v>5291159003977.6445</v>
      </c>
      <c r="AI110" s="1">
        <f t="shared" si="70"/>
        <v>5241077869981.7969</v>
      </c>
      <c r="AJ110" s="1">
        <f t="shared" si="71"/>
        <v>5186075091456.4316</v>
      </c>
      <c r="AK110" s="1">
        <f t="shared" si="72"/>
        <v>5126131781340.3008</v>
      </c>
      <c r="AL110" s="1">
        <f t="shared" si="55"/>
        <v>5061251331695.71</v>
      </c>
      <c r="AM110" s="1">
        <f t="shared" si="54"/>
        <v>4991460202465.1338</v>
      </c>
      <c r="AN110" s="1">
        <f t="shared" si="54"/>
        <v>4916758913710.5049</v>
      </c>
      <c r="AO110" s="1">
        <f t="shared" si="54"/>
        <v>4837224078620.9473</v>
      </c>
      <c r="AP110" s="1">
        <f t="shared" si="54"/>
        <v>4752908946013.3018</v>
      </c>
      <c r="AQ110" s="1">
        <f t="shared" si="54"/>
        <v>4663942302223.5713</v>
      </c>
      <c r="AR110" s="1">
        <f t="shared" si="54"/>
        <v>4570431550494.834</v>
      </c>
    </row>
    <row r="111" spans="1:44">
      <c r="A111" s="32" t="str">
        <f>VLOOKUP($B111,'Sector matching'!$B$1:$C$43,2,0)</f>
        <v>food beverage and tobacco 10T12</v>
      </c>
      <c r="B111" s="442" t="s">
        <v>131</v>
      </c>
      <c r="C111" s="1">
        <f>SUM('Energy use'!D59:AG59)</f>
        <v>8943725580460.3457</v>
      </c>
      <c r="D111" s="1">
        <f t="shared" si="73"/>
        <v>11287825188816.785</v>
      </c>
      <c r="E111" s="1">
        <f t="shared" si="74"/>
        <v>10359285325860.385</v>
      </c>
      <c r="F111" s="1">
        <f t="shared" si="75"/>
        <v>10448938173431.609</v>
      </c>
      <c r="G111" s="1">
        <f t="shared" si="76"/>
        <v>10519131788634.895</v>
      </c>
      <c r="H111" s="1">
        <f t="shared" si="77"/>
        <v>10577260716598.404</v>
      </c>
      <c r="I111" s="1">
        <f t="shared" si="78"/>
        <v>10627780023440.336</v>
      </c>
      <c r="J111" s="1">
        <f t="shared" si="79"/>
        <v>10667792245960.957</v>
      </c>
      <c r="K111" s="1">
        <f t="shared" si="80"/>
        <v>10708112073816.092</v>
      </c>
      <c r="L111" s="1">
        <f t="shared" si="81"/>
        <v>10748945729505.734</v>
      </c>
      <c r="M111" s="1">
        <f t="shared" si="82"/>
        <v>10790435552319.844</v>
      </c>
      <c r="N111" s="1">
        <f t="shared" si="83"/>
        <v>10816642099843.068</v>
      </c>
      <c r="O111" s="1">
        <f t="shared" si="84"/>
        <v>10843530634371.436</v>
      </c>
      <c r="P111" s="1">
        <f t="shared" si="85"/>
        <v>10871102161754.012</v>
      </c>
      <c r="Q111" s="1">
        <f t="shared" si="86"/>
        <v>10899325486742.744</v>
      </c>
      <c r="R111" s="1">
        <f t="shared" si="87"/>
        <v>10928034486508.793</v>
      </c>
      <c r="S111" s="1">
        <f t="shared" si="88"/>
        <v>10946315960038.668</v>
      </c>
      <c r="T111" s="1">
        <f t="shared" si="89"/>
        <v>10975595495683.998</v>
      </c>
      <c r="U111" s="1">
        <f t="shared" si="56"/>
        <v>11004844671999.533</v>
      </c>
      <c r="V111" s="1">
        <f t="shared" si="57"/>
        <v>11033823835399.01</v>
      </c>
      <c r="W111" s="1">
        <f t="shared" si="58"/>
        <v>11062281437874.625</v>
      </c>
      <c r="X111" s="1">
        <f t="shared" si="59"/>
        <v>11083260962767.357</v>
      </c>
      <c r="Y111" s="1">
        <f t="shared" si="60"/>
        <v>11085450431966.605</v>
      </c>
      <c r="Z111" s="1">
        <f t="shared" si="61"/>
        <v>11079425281913.721</v>
      </c>
      <c r="AA111" s="1">
        <f t="shared" si="62"/>
        <v>11064919946706.457</v>
      </c>
      <c r="AB111" s="1">
        <f t="shared" si="63"/>
        <v>11041576789446.4</v>
      </c>
      <c r="AC111" s="1">
        <f t="shared" si="64"/>
        <v>11009169399173.908</v>
      </c>
      <c r="AD111" s="1">
        <f t="shared" si="65"/>
        <v>10967495201509.924</v>
      </c>
      <c r="AE111" s="1">
        <f t="shared" si="66"/>
        <v>10916377987760.275</v>
      </c>
      <c r="AF111" s="1">
        <f t="shared" si="67"/>
        <v>10855561817437.965</v>
      </c>
      <c r="AG111" s="1">
        <f t="shared" si="68"/>
        <v>10784931984435.479</v>
      </c>
      <c r="AH111" s="1">
        <f t="shared" si="69"/>
        <v>10704300077987.969</v>
      </c>
      <c r="AI111" s="1">
        <f t="shared" si="70"/>
        <v>10602983242463.939</v>
      </c>
      <c r="AJ111" s="1">
        <f t="shared" si="71"/>
        <v>10491709654575.916</v>
      </c>
      <c r="AK111" s="1">
        <f t="shared" si="72"/>
        <v>10370441104780.193</v>
      </c>
      <c r="AL111" s="1">
        <f t="shared" si="55"/>
        <v>10239184455401.785</v>
      </c>
      <c r="AM111" s="1">
        <f t="shared" si="54"/>
        <v>10097993236331.615</v>
      </c>
      <c r="AN111" s="1">
        <f t="shared" si="54"/>
        <v>9946868499683.0156</v>
      </c>
      <c r="AO111" s="1">
        <f t="shared" si="54"/>
        <v>9785965238070.2188</v>
      </c>
      <c r="AP111" s="1">
        <f t="shared" si="54"/>
        <v>9615391176722.0156</v>
      </c>
      <c r="AQ111" s="1">
        <f t="shared" si="54"/>
        <v>9435406857343.0625</v>
      </c>
      <c r="AR111" s="1">
        <f t="shared" si="54"/>
        <v>9246229562487.5957</v>
      </c>
    </row>
    <row r="112" spans="1:44">
      <c r="A112" s="32" t="str">
        <f>VLOOKUP($B112,'Sector matching'!$B$1:$C$43,2,0)</f>
        <v>food beverage and tobacco 10T12</v>
      </c>
      <c r="B112" s="442" t="s">
        <v>133</v>
      </c>
      <c r="C112" s="1">
        <f>SUM('Energy use'!D60:AG60)</f>
        <v>3880378801737.5137</v>
      </c>
      <c r="D112" s="1">
        <f t="shared" si="73"/>
        <v>4897404016520.4746</v>
      </c>
      <c r="E112" s="1">
        <f t="shared" si="74"/>
        <v>4494542103062.8369</v>
      </c>
      <c r="F112" s="1">
        <f t="shared" si="75"/>
        <v>4533439429026.2842</v>
      </c>
      <c r="G112" s="1">
        <f t="shared" si="76"/>
        <v>4563894054897.9932</v>
      </c>
      <c r="H112" s="1">
        <f t="shared" si="77"/>
        <v>4589114222691.3916</v>
      </c>
      <c r="I112" s="1">
        <f t="shared" si="78"/>
        <v>4611032834301.7686</v>
      </c>
      <c r="J112" s="1">
        <f t="shared" si="79"/>
        <v>4628392778844.1895</v>
      </c>
      <c r="K112" s="1">
        <f t="shared" si="80"/>
        <v>4645886182895.0254</v>
      </c>
      <c r="L112" s="1">
        <f t="shared" si="81"/>
        <v>4663602519393.7324</v>
      </c>
      <c r="M112" s="1">
        <f t="shared" si="82"/>
        <v>4681603544524.4063</v>
      </c>
      <c r="N112" s="1">
        <f t="shared" si="83"/>
        <v>4692973675524.1768</v>
      </c>
      <c r="O112" s="1">
        <f t="shared" si="84"/>
        <v>4704639697525.3018</v>
      </c>
      <c r="P112" s="1">
        <f t="shared" si="85"/>
        <v>4716602046931.5273</v>
      </c>
      <c r="Q112" s="1">
        <f t="shared" si="86"/>
        <v>4728847189184.1133</v>
      </c>
      <c r="R112" s="1">
        <f t="shared" si="87"/>
        <v>4741303049229.1309</v>
      </c>
      <c r="S112" s="1">
        <f t="shared" si="88"/>
        <v>4749234759757.5537</v>
      </c>
      <c r="T112" s="1">
        <f t="shared" si="89"/>
        <v>4761938155945.2754</v>
      </c>
      <c r="U112" s="1">
        <f t="shared" si="56"/>
        <v>4774628380250.7998</v>
      </c>
      <c r="V112" s="1">
        <f t="shared" si="57"/>
        <v>4787201455121.6426</v>
      </c>
      <c r="W112" s="1">
        <f t="shared" si="58"/>
        <v>4799548242419.7578</v>
      </c>
      <c r="X112" s="1">
        <f t="shared" si="59"/>
        <v>4808650545809.0908</v>
      </c>
      <c r="Y112" s="1">
        <f t="shared" si="60"/>
        <v>4809600482140.5879</v>
      </c>
      <c r="Z112" s="1">
        <f t="shared" si="61"/>
        <v>4806986374145.8633</v>
      </c>
      <c r="AA112" s="1">
        <f t="shared" si="62"/>
        <v>4800693001798.5127</v>
      </c>
      <c r="AB112" s="1">
        <f t="shared" si="63"/>
        <v>4790565198593.6104</v>
      </c>
      <c r="AC112" s="1">
        <f t="shared" si="64"/>
        <v>4776504732504.6514</v>
      </c>
      <c r="AD112" s="1">
        <f t="shared" si="65"/>
        <v>4758423713387.959</v>
      </c>
      <c r="AE112" s="1">
        <f t="shared" si="66"/>
        <v>4736245690275.1563</v>
      </c>
      <c r="AF112" s="1">
        <f t="shared" si="67"/>
        <v>4709859619280.6348</v>
      </c>
      <c r="AG112" s="1">
        <f t="shared" si="68"/>
        <v>4679215733319.7471</v>
      </c>
      <c r="AH112" s="1">
        <f t="shared" si="69"/>
        <v>4644232287360.0254</v>
      </c>
      <c r="AI112" s="1">
        <f t="shared" si="70"/>
        <v>4600274353131.1982</v>
      </c>
      <c r="AJ112" s="1">
        <f t="shared" si="71"/>
        <v>4551996522181.499</v>
      </c>
      <c r="AK112" s="1">
        <f t="shared" si="72"/>
        <v>4499382216687.5078</v>
      </c>
      <c r="AL112" s="1">
        <f t="shared" si="55"/>
        <v>4442434413979.0029</v>
      </c>
      <c r="AM112" s="1">
        <f t="shared" si="54"/>
        <v>4381176338857.7871</v>
      </c>
      <c r="AN112" s="1">
        <f t="shared" si="54"/>
        <v>4315608447800.1094</v>
      </c>
      <c r="AO112" s="1">
        <f t="shared" si="54"/>
        <v>4245797986837.7578</v>
      </c>
      <c r="AP112" s="1">
        <f t="shared" si="54"/>
        <v>4171791694289.1689</v>
      </c>
      <c r="AQ112" s="1">
        <f t="shared" si="54"/>
        <v>4093702610352.0366</v>
      </c>
      <c r="AR112" s="1">
        <f t="shared" si="54"/>
        <v>4011625006547.7603</v>
      </c>
    </row>
    <row r="113" spans="1:44">
      <c r="A113" s="32" t="str">
        <f>VLOOKUP($B113,'Sector matching'!$B$1:$C$43,2,0)</f>
        <v>food beverage and tobacco 10T12</v>
      </c>
      <c r="B113" s="442" t="s">
        <v>135</v>
      </c>
      <c r="C113" s="1">
        <f>SUM('Energy use'!D61:AG61)</f>
        <v>1723408448574.3459</v>
      </c>
      <c r="D113" s="1">
        <f t="shared" si="73"/>
        <v>2175104001283.0828</v>
      </c>
      <c r="E113" s="1">
        <f t="shared" si="74"/>
        <v>1996179298119.8669</v>
      </c>
      <c r="F113" s="1">
        <f t="shared" si="75"/>
        <v>2013454925994.738</v>
      </c>
      <c r="G113" s="1">
        <f t="shared" si="76"/>
        <v>2026980863076.4404</v>
      </c>
      <c r="H113" s="1">
        <f t="shared" si="77"/>
        <v>2038181998963.0049</v>
      </c>
      <c r="I113" s="1">
        <f t="shared" si="78"/>
        <v>2047916801249.1707</v>
      </c>
      <c r="J113" s="1">
        <f t="shared" si="79"/>
        <v>2055626944155.2688</v>
      </c>
      <c r="K113" s="1">
        <f t="shared" si="80"/>
        <v>2063396360976.6458</v>
      </c>
      <c r="L113" s="1">
        <f t="shared" si="81"/>
        <v>2071264789694.4778</v>
      </c>
      <c r="M113" s="1">
        <f t="shared" si="82"/>
        <v>2079259658334.4443</v>
      </c>
      <c r="N113" s="1">
        <f t="shared" si="83"/>
        <v>2084309520945.1846</v>
      </c>
      <c r="O113" s="1">
        <f t="shared" si="84"/>
        <v>2089490798832.0212</v>
      </c>
      <c r="P113" s="1">
        <f t="shared" si="85"/>
        <v>2094803685816.7292</v>
      </c>
      <c r="Q113" s="1">
        <f t="shared" si="86"/>
        <v>2100242170740.5854</v>
      </c>
      <c r="R113" s="1">
        <f t="shared" si="87"/>
        <v>2105774242616.2053</v>
      </c>
      <c r="S113" s="1">
        <f t="shared" si="88"/>
        <v>2109296985532.4917</v>
      </c>
      <c r="T113" s="1">
        <f t="shared" si="89"/>
        <v>2114938996643.8049</v>
      </c>
      <c r="U113" s="1">
        <f t="shared" si="56"/>
        <v>2120575157673.4063</v>
      </c>
      <c r="V113" s="1">
        <f t="shared" si="57"/>
        <v>2126159288647.2351</v>
      </c>
      <c r="W113" s="1">
        <f t="shared" si="58"/>
        <v>2131642917599.3347</v>
      </c>
      <c r="X113" s="1">
        <f t="shared" si="59"/>
        <v>2135685560692.7458</v>
      </c>
      <c r="Y113" s="1">
        <f t="shared" si="60"/>
        <v>2136107459786.3542</v>
      </c>
      <c r="Z113" s="1">
        <f t="shared" si="61"/>
        <v>2134946445350.9653</v>
      </c>
      <c r="AA113" s="1">
        <f t="shared" si="62"/>
        <v>2132151344246.7664</v>
      </c>
      <c r="AB113" s="1">
        <f t="shared" si="63"/>
        <v>2127653241741.6672</v>
      </c>
      <c r="AC113" s="1">
        <f t="shared" si="64"/>
        <v>2121408509645.4722</v>
      </c>
      <c r="AD113" s="1">
        <f t="shared" si="65"/>
        <v>2113378112950.5444</v>
      </c>
      <c r="AE113" s="1">
        <f t="shared" si="66"/>
        <v>2103528097176.7837</v>
      </c>
      <c r="AF113" s="1">
        <f t="shared" si="67"/>
        <v>2091809143950.8052</v>
      </c>
      <c r="AG113" s="1">
        <f t="shared" si="68"/>
        <v>2078199150014.5181</v>
      </c>
      <c r="AH113" s="1">
        <f t="shared" si="69"/>
        <v>2062661809613.5679</v>
      </c>
      <c r="AI113" s="1">
        <f t="shared" si="70"/>
        <v>2043138593169.3604</v>
      </c>
      <c r="AJ113" s="1">
        <f t="shared" si="71"/>
        <v>2021696763392.2522</v>
      </c>
      <c r="AK113" s="1">
        <f t="shared" si="72"/>
        <v>1998328957505.9775</v>
      </c>
      <c r="AL113" s="1">
        <f t="shared" si="55"/>
        <v>1973036497844.1433</v>
      </c>
      <c r="AM113" s="1">
        <f t="shared" si="54"/>
        <v>1945829699332.6084</v>
      </c>
      <c r="AN113" s="1">
        <f t="shared" si="54"/>
        <v>1916708764708.0281</v>
      </c>
      <c r="AO113" s="1">
        <f t="shared" si="54"/>
        <v>1885703560224.5085</v>
      </c>
      <c r="AP113" s="1">
        <f t="shared" si="54"/>
        <v>1852834843961.8613</v>
      </c>
      <c r="AQ113" s="1">
        <f t="shared" si="54"/>
        <v>1818152820923.6919</v>
      </c>
      <c r="AR113" s="1">
        <f t="shared" si="54"/>
        <v>1781699360304.927</v>
      </c>
    </row>
    <row r="114" spans="1:44">
      <c r="A114" s="32" t="str">
        <f>VLOOKUP($B114,'Sector matching'!$B$1:$C$43,2,0)</f>
        <v>textiles apparel and leather 13T15</v>
      </c>
      <c r="B114" s="443" t="s">
        <v>137</v>
      </c>
      <c r="C114" s="1">
        <f>SUM('Energy use'!D62:AG62)</f>
        <v>14102072438252.529</v>
      </c>
      <c r="D114" s="1">
        <f t="shared" si="73"/>
        <v>15765900504431.293</v>
      </c>
      <c r="E114" s="1">
        <f t="shared" si="74"/>
        <v>17088250425077.742</v>
      </c>
      <c r="F114" s="1">
        <f t="shared" si="75"/>
        <v>15582914611674.236</v>
      </c>
      <c r="G114" s="1">
        <f t="shared" si="76"/>
        <v>15496518944630.867</v>
      </c>
      <c r="H114" s="1">
        <f t="shared" si="77"/>
        <v>15395321327991.695</v>
      </c>
      <c r="I114" s="1">
        <f t="shared" si="78"/>
        <v>15286238891447.785</v>
      </c>
      <c r="J114" s="1">
        <f t="shared" si="79"/>
        <v>15165411024104.301</v>
      </c>
      <c r="K114" s="1">
        <f t="shared" si="80"/>
        <v>15048422166517.717</v>
      </c>
      <c r="L114" s="1">
        <f t="shared" si="81"/>
        <v>14935410582938.441</v>
      </c>
      <c r="M114" s="1">
        <f t="shared" si="82"/>
        <v>14826421676970.979</v>
      </c>
      <c r="N114" s="1">
        <f t="shared" si="83"/>
        <v>14699645052512.354</v>
      </c>
      <c r="O114" s="1">
        <f t="shared" si="84"/>
        <v>14577103107332.385</v>
      </c>
      <c r="P114" s="1">
        <f t="shared" si="85"/>
        <v>14458644216729.355</v>
      </c>
      <c r="Q114" s="1">
        <f t="shared" si="86"/>
        <v>14344081831597.117</v>
      </c>
      <c r="R114" s="1">
        <f t="shared" si="87"/>
        <v>14233062424206.797</v>
      </c>
      <c r="S114" s="1">
        <f t="shared" si="88"/>
        <v>14111393324262.543</v>
      </c>
      <c r="T114" s="1">
        <f t="shared" si="89"/>
        <v>14006723940826.752</v>
      </c>
      <c r="U114" s="1">
        <f t="shared" si="56"/>
        <v>13904597738422.805</v>
      </c>
      <c r="V114" s="1">
        <f t="shared" si="57"/>
        <v>13804626445748.527</v>
      </c>
      <c r="W114" s="1">
        <f t="shared" si="58"/>
        <v>13706422693438.434</v>
      </c>
      <c r="X114" s="1">
        <f t="shared" si="59"/>
        <v>13601386087623.822</v>
      </c>
      <c r="Y114" s="1">
        <f t="shared" si="60"/>
        <v>13475945999266.748</v>
      </c>
      <c r="Z114" s="1">
        <f t="shared" si="61"/>
        <v>13343395118888.049</v>
      </c>
      <c r="AA114" s="1">
        <f t="shared" si="62"/>
        <v>13203597744909.51</v>
      </c>
      <c r="AB114" s="1">
        <f t="shared" si="63"/>
        <v>13056312956656.24</v>
      </c>
      <c r="AC114" s="1">
        <f t="shared" si="64"/>
        <v>12901460969762.938</v>
      </c>
      <c r="AD114" s="1">
        <f t="shared" si="65"/>
        <v>12738991213710.004</v>
      </c>
      <c r="AE114" s="1">
        <f t="shared" si="66"/>
        <v>12568883954834.445</v>
      </c>
      <c r="AF114" s="1">
        <f t="shared" si="67"/>
        <v>12391027857490.463</v>
      </c>
      <c r="AG114" s="1">
        <f t="shared" si="68"/>
        <v>12205473964091.043</v>
      </c>
      <c r="AH114" s="1">
        <f t="shared" si="69"/>
        <v>12012187633805.43</v>
      </c>
      <c r="AI114" s="1">
        <f t="shared" si="70"/>
        <v>11799455486553.238</v>
      </c>
      <c r="AJ114" s="1">
        <f t="shared" si="71"/>
        <v>11579579470435.391</v>
      </c>
      <c r="AK114" s="1">
        <f t="shared" si="72"/>
        <v>11352672126831.23</v>
      </c>
      <c r="AL114" s="1">
        <f t="shared" si="55"/>
        <v>11118890260250.99</v>
      </c>
      <c r="AM114" s="1">
        <f t="shared" si="54"/>
        <v>10878434938983.637</v>
      </c>
      <c r="AN114" s="1">
        <f t="shared" si="54"/>
        <v>10631443839041.143</v>
      </c>
      <c r="AO114" s="1">
        <f t="shared" si="54"/>
        <v>10378212679735.568</v>
      </c>
      <c r="AP114" s="1">
        <f t="shared" si="54"/>
        <v>10118977451906.822</v>
      </c>
      <c r="AQ114" s="1">
        <f t="shared" si="54"/>
        <v>9854125735197.2715</v>
      </c>
      <c r="AR114" s="1">
        <f t="shared" si="54"/>
        <v>9583987832510.3047</v>
      </c>
    </row>
    <row r="115" spans="1:44">
      <c r="A115" s="32" t="str">
        <f>VLOOKUP($B115,'Sector matching'!$B$1:$C$43,2,0)</f>
        <v>textiles apparel and leather 13T15</v>
      </c>
      <c r="B115" s="443" t="s">
        <v>139</v>
      </c>
      <c r="C115" s="1">
        <f>SUM('Energy use'!D63:AG63)</f>
        <v>3971040260336.6709</v>
      </c>
      <c r="D115" s="1">
        <f t="shared" si="73"/>
        <v>3487723412685.8408</v>
      </c>
      <c r="E115" s="1">
        <f t="shared" si="74"/>
        <v>3780252899137.0337</v>
      </c>
      <c r="F115" s="1">
        <f t="shared" si="75"/>
        <v>3758861313381.4941</v>
      </c>
      <c r="G115" s="1">
        <f t="shared" si="76"/>
        <v>3731166094294.4131</v>
      </c>
      <c r="H115" s="1">
        <f t="shared" si="77"/>
        <v>3700014861756.896</v>
      </c>
      <c r="I115" s="1">
        <f t="shared" si="78"/>
        <v>3667085942118.4731</v>
      </c>
      <c r="J115" s="1">
        <f t="shared" si="79"/>
        <v>3631464611625.3262</v>
      </c>
      <c r="K115" s="1">
        <f t="shared" si="80"/>
        <v>3596890585483.0864</v>
      </c>
      <c r="L115" s="1">
        <f t="shared" si="81"/>
        <v>3563391142132.8735</v>
      </c>
      <c r="M115" s="1">
        <f t="shared" si="82"/>
        <v>3530971246958.8237</v>
      </c>
      <c r="N115" s="1">
        <f t="shared" si="83"/>
        <v>3494440208331.3984</v>
      </c>
      <c r="O115" s="1">
        <f t="shared" si="84"/>
        <v>3459046080582.1245</v>
      </c>
      <c r="P115" s="1">
        <f t="shared" si="85"/>
        <v>3424746795769.3135</v>
      </c>
      <c r="Q115" s="1">
        <f t="shared" si="86"/>
        <v>3391492331514.6001</v>
      </c>
      <c r="R115" s="1">
        <f t="shared" si="87"/>
        <v>3359193615932.0605</v>
      </c>
      <c r="S115" s="1">
        <f t="shared" si="88"/>
        <v>3324501854136.2007</v>
      </c>
      <c r="T115" s="1">
        <f t="shared" si="89"/>
        <v>3293932159392.209</v>
      </c>
      <c r="U115" s="1">
        <f t="shared" si="56"/>
        <v>3264068786332.7158</v>
      </c>
      <c r="V115" s="1">
        <f t="shared" si="57"/>
        <v>3234816970018.1772</v>
      </c>
      <c r="W115" s="1">
        <f t="shared" si="58"/>
        <v>3206082831820.8813</v>
      </c>
      <c r="X115" s="1">
        <f t="shared" si="59"/>
        <v>3175855460900.4795</v>
      </c>
      <c r="Y115" s="1">
        <f t="shared" si="60"/>
        <v>3140979761493.3086</v>
      </c>
      <c r="Z115" s="1">
        <f t="shared" si="61"/>
        <v>3104573222038.7173</v>
      </c>
      <c r="AA115" s="1">
        <f t="shared" si="62"/>
        <v>3066612449265.7104</v>
      </c>
      <c r="AB115" s="1">
        <f t="shared" si="63"/>
        <v>3027049820549.0908</v>
      </c>
      <c r="AC115" s="1">
        <f t="shared" si="64"/>
        <v>2985875341958.1631</v>
      </c>
      <c r="AD115" s="1">
        <f t="shared" si="65"/>
        <v>2943085839173.5327</v>
      </c>
      <c r="AE115" s="1">
        <f t="shared" si="66"/>
        <v>2898685271896.3052</v>
      </c>
      <c r="AF115" s="1">
        <f t="shared" si="67"/>
        <v>2852656483489.75</v>
      </c>
      <c r="AG115" s="1">
        <f t="shared" si="68"/>
        <v>2805019754606.2056</v>
      </c>
      <c r="AH115" s="1">
        <f t="shared" si="69"/>
        <v>2755775567128.5938</v>
      </c>
      <c r="AI115" s="1">
        <f t="shared" si="70"/>
        <v>2702249795585.4038</v>
      </c>
      <c r="AJ115" s="1">
        <f t="shared" si="71"/>
        <v>2647277228625.9351</v>
      </c>
      <c r="AK115" s="1">
        <f t="shared" si="72"/>
        <v>2590891095004.4536</v>
      </c>
      <c r="AL115" s="1">
        <f t="shared" si="55"/>
        <v>2533134476976.8989</v>
      </c>
      <c r="AM115" s="1">
        <f t="shared" si="54"/>
        <v>2474060225105.209</v>
      </c>
      <c r="AN115" s="1">
        <f t="shared" si="54"/>
        <v>2413706432140.5327</v>
      </c>
      <c r="AO115" s="1">
        <f t="shared" si="54"/>
        <v>2352146747172.0161</v>
      </c>
      <c r="AP115" s="1">
        <f t="shared" si="54"/>
        <v>2289440797918.7285</v>
      </c>
      <c r="AQ115" s="1">
        <f t="shared" si="54"/>
        <v>2225682040081.5283</v>
      </c>
      <c r="AR115" s="1">
        <f t="shared" si="54"/>
        <v>2160950372894.9211</v>
      </c>
    </row>
    <row r="116" spans="1:44">
      <c r="A116" s="32" t="str">
        <f>VLOOKUP($B116,'Sector matching'!$B$1:$C$43,2,0)</f>
        <v>textiles apparel and leather 13T15</v>
      </c>
      <c r="B116" s="443" t="s">
        <v>141</v>
      </c>
      <c r="C116" s="1">
        <f>SUM('Energy use'!D64:AG64)</f>
        <v>2049818635053.2732</v>
      </c>
      <c r="D116" s="1">
        <f t="shared" si="73"/>
        <v>1800334415302.2793</v>
      </c>
      <c r="E116" s="1">
        <f t="shared" si="74"/>
        <v>1951335753319.281</v>
      </c>
      <c r="F116" s="1">
        <f t="shared" si="75"/>
        <v>1940293591004.0271</v>
      </c>
      <c r="G116" s="1">
        <f t="shared" si="76"/>
        <v>1925997544511.2202</v>
      </c>
      <c r="H116" s="1">
        <f t="shared" si="77"/>
        <v>1909917532027.3208</v>
      </c>
      <c r="I116" s="1">
        <f t="shared" si="78"/>
        <v>1892919891942.6316</v>
      </c>
      <c r="J116" s="1">
        <f t="shared" si="79"/>
        <v>1874532451306.5977</v>
      </c>
      <c r="K116" s="1">
        <f t="shared" si="80"/>
        <v>1856685620645.3608</v>
      </c>
      <c r="L116" s="1">
        <f t="shared" si="81"/>
        <v>1839393480868.0225</v>
      </c>
      <c r="M116" s="1">
        <f t="shared" si="82"/>
        <v>1822658595065.428</v>
      </c>
      <c r="N116" s="1">
        <f t="shared" si="83"/>
        <v>1803801570500.7869</v>
      </c>
      <c r="O116" s="1">
        <f t="shared" si="84"/>
        <v>1785531410070.3892</v>
      </c>
      <c r="P116" s="1">
        <f t="shared" si="85"/>
        <v>1767826398645.4136</v>
      </c>
      <c r="Q116" s="1">
        <f t="shared" si="86"/>
        <v>1750660715081.6196</v>
      </c>
      <c r="R116" s="1">
        <f t="shared" si="87"/>
        <v>1733988381197.0564</v>
      </c>
      <c r="S116" s="1">
        <f t="shared" si="88"/>
        <v>1716080776350.4734</v>
      </c>
      <c r="T116" s="1">
        <f t="shared" si="89"/>
        <v>1700300948938.4963</v>
      </c>
      <c r="U116" s="1">
        <f t="shared" si="56"/>
        <v>1684885719026.4968</v>
      </c>
      <c r="V116" s="1">
        <f t="shared" si="57"/>
        <v>1669786169724.6187</v>
      </c>
      <c r="W116" s="1">
        <f t="shared" si="58"/>
        <v>1654953841649.9548</v>
      </c>
      <c r="X116" s="1">
        <f t="shared" si="59"/>
        <v>1639350719007.2104</v>
      </c>
      <c r="Y116" s="1">
        <f t="shared" si="60"/>
        <v>1621348167063.9888</v>
      </c>
      <c r="Z116" s="1">
        <f t="shared" si="61"/>
        <v>1602555407958.218</v>
      </c>
      <c r="AA116" s="1">
        <f t="shared" si="62"/>
        <v>1582960366273.9683</v>
      </c>
      <c r="AB116" s="1">
        <f t="shared" si="63"/>
        <v>1562538459600.0369</v>
      </c>
      <c r="AC116" s="1">
        <f t="shared" si="64"/>
        <v>1541284529150.8066</v>
      </c>
      <c r="AD116" s="1">
        <f t="shared" si="65"/>
        <v>1519196936368.4656</v>
      </c>
      <c r="AE116" s="1">
        <f t="shared" si="66"/>
        <v>1496277725218.468</v>
      </c>
      <c r="AF116" s="1">
        <f t="shared" si="67"/>
        <v>1472518039584.6882</v>
      </c>
      <c r="AG116" s="1">
        <f t="shared" si="68"/>
        <v>1447928348174.6619</v>
      </c>
      <c r="AH116" s="1">
        <f t="shared" si="69"/>
        <v>1422508899732.427</v>
      </c>
      <c r="AI116" s="1">
        <f t="shared" si="70"/>
        <v>1394879332472.5042</v>
      </c>
      <c r="AJ116" s="1">
        <f t="shared" si="71"/>
        <v>1366502941204.0159</v>
      </c>
      <c r="AK116" s="1">
        <f t="shared" si="72"/>
        <v>1337396878339.2395</v>
      </c>
      <c r="AL116" s="1">
        <f t="shared" si="55"/>
        <v>1307583382587.752</v>
      </c>
      <c r="AM116" s="1">
        <f t="shared" si="54"/>
        <v>1277089734979.1135</v>
      </c>
      <c r="AN116" s="1">
        <f t="shared" si="54"/>
        <v>1245935598681.1724</v>
      </c>
      <c r="AO116" s="1">
        <f t="shared" si="54"/>
        <v>1214158990753.8137</v>
      </c>
      <c r="AP116" s="1">
        <f t="shared" si="54"/>
        <v>1181790690539.9058</v>
      </c>
      <c r="AQ116" s="1">
        <f t="shared" si="54"/>
        <v>1148878939110.9587</v>
      </c>
      <c r="AR116" s="1">
        <f t="shared" si="54"/>
        <v>1115464979800.9805</v>
      </c>
    </row>
    <row r="117" spans="1:44">
      <c r="A117" s="32" t="str">
        <f>VLOOKUP($B117,'Sector matching'!$B$1:$C$43,2,0)</f>
        <v>wood products 16</v>
      </c>
      <c r="B117" s="440" t="s">
        <v>143</v>
      </c>
      <c r="C117" s="1">
        <f>SUM('Energy use'!D65:AG65)</f>
        <v>1693597947141.3147</v>
      </c>
      <c r="D117" s="1">
        <f t="shared" si="73"/>
        <v>1344975077375.2417</v>
      </c>
      <c r="E117" s="1">
        <f t="shared" si="74"/>
        <v>1920980457325.2881</v>
      </c>
      <c r="F117" s="1">
        <f t="shared" si="75"/>
        <v>1944902332677.5256</v>
      </c>
      <c r="G117" s="1">
        <f t="shared" si="76"/>
        <v>1965108244316.5066</v>
      </c>
      <c r="H117" s="1">
        <f t="shared" si="77"/>
        <v>1982949276888.9463</v>
      </c>
      <c r="I117" s="1">
        <f t="shared" si="78"/>
        <v>1999244463420.7449</v>
      </c>
      <c r="J117" s="1">
        <f t="shared" si="79"/>
        <v>2013437279287.4995</v>
      </c>
      <c r="K117" s="1">
        <f t="shared" si="80"/>
        <v>2027561032125.647</v>
      </c>
      <c r="L117" s="1">
        <f t="shared" si="81"/>
        <v>2041660432987.3992</v>
      </c>
      <c r="M117" s="1">
        <f t="shared" si="82"/>
        <v>2055768211995.0432</v>
      </c>
      <c r="N117" s="1">
        <f t="shared" si="83"/>
        <v>2066844226180.197</v>
      </c>
      <c r="O117" s="1">
        <f t="shared" si="84"/>
        <v>2077926941030.1448</v>
      </c>
      <c r="P117" s="1">
        <f t="shared" si="85"/>
        <v>2089022265962.9675</v>
      </c>
      <c r="Q117" s="1">
        <f t="shared" si="86"/>
        <v>2100129627199.4065</v>
      </c>
      <c r="R117" s="1">
        <f t="shared" si="87"/>
        <v>2111222056665.0815</v>
      </c>
      <c r="S117" s="1">
        <f t="shared" si="88"/>
        <v>2120190410561.4973</v>
      </c>
      <c r="T117" s="1">
        <f t="shared" si="89"/>
        <v>2131183535246.553</v>
      </c>
      <c r="U117" s="1">
        <f t="shared" si="56"/>
        <v>2142074279689.823</v>
      </c>
      <c r="V117" s="1">
        <f t="shared" si="57"/>
        <v>2152819189681.2102</v>
      </c>
      <c r="W117" s="1">
        <f t="shared" si="58"/>
        <v>2163371900466.5447</v>
      </c>
      <c r="X117" s="1">
        <f t="shared" si="59"/>
        <v>2172371269478.5728</v>
      </c>
      <c r="Y117" s="1">
        <f t="shared" si="60"/>
        <v>2177588457496.1555</v>
      </c>
      <c r="Z117" s="1">
        <f t="shared" si="61"/>
        <v>2181084546823.7939</v>
      </c>
      <c r="AA117" s="1">
        <f t="shared" si="62"/>
        <v>2182800377576.5791</v>
      </c>
      <c r="AB117" s="1">
        <f t="shared" si="63"/>
        <v>2182658453141.8159</v>
      </c>
      <c r="AC117" s="1">
        <f t="shared" si="64"/>
        <v>2180606994230.1016</v>
      </c>
      <c r="AD117" s="1">
        <f t="shared" si="65"/>
        <v>2176598895069.8782</v>
      </c>
      <c r="AE117" s="1">
        <f t="shared" si="66"/>
        <v>2170592274456.9128</v>
      </c>
      <c r="AF117" s="1">
        <f t="shared" si="67"/>
        <v>2162529390010.6995</v>
      </c>
      <c r="AG117" s="1">
        <f t="shared" si="68"/>
        <v>2152380590957.7813</v>
      </c>
      <c r="AH117" s="1">
        <f t="shared" si="69"/>
        <v>2140101601918.6462</v>
      </c>
      <c r="AI117" s="1">
        <f t="shared" si="70"/>
        <v>2123546341655.4758</v>
      </c>
      <c r="AJ117" s="1">
        <f t="shared" si="71"/>
        <v>2104849858479.4258</v>
      </c>
      <c r="AK117" s="1">
        <f t="shared" si="72"/>
        <v>2083998705240.7043</v>
      </c>
      <c r="AL117" s="1">
        <f t="shared" si="55"/>
        <v>2060988681986.979</v>
      </c>
      <c r="AM117" s="1">
        <f t="shared" si="54"/>
        <v>2035825221881.9131</v>
      </c>
      <c r="AN117" s="1">
        <f t="shared" si="54"/>
        <v>2008503434511.1492</v>
      </c>
      <c r="AO117" s="1">
        <f t="shared" si="54"/>
        <v>1979049756215.8872</v>
      </c>
      <c r="AP117" s="1">
        <f t="shared" si="54"/>
        <v>1947481423054.061</v>
      </c>
      <c r="AQ117" s="1">
        <f t="shared" si="54"/>
        <v>1913846967178.6282</v>
      </c>
      <c r="AR117" s="1">
        <f t="shared" si="54"/>
        <v>1878186598289.3604</v>
      </c>
    </row>
    <row r="118" spans="1:44">
      <c r="A118" s="32" t="str">
        <f>VLOOKUP($B118,'Sector matching'!$B$1:$C$43,2,0)</f>
        <v>wood products 16</v>
      </c>
      <c r="B118" s="440" t="s">
        <v>145</v>
      </c>
      <c r="C118" s="1">
        <f>SUM('Energy use'!D66:AG66)</f>
        <v>2057777623277.7688</v>
      </c>
      <c r="D118" s="1">
        <f t="shared" si="73"/>
        <v>1634189284865.8037</v>
      </c>
      <c r="E118" s="1">
        <f t="shared" si="74"/>
        <v>2334054907488.6406</v>
      </c>
      <c r="F118" s="1">
        <f t="shared" si="75"/>
        <v>2363120778694.8286</v>
      </c>
      <c r="G118" s="1">
        <f t="shared" si="76"/>
        <v>2387671630860.6606</v>
      </c>
      <c r="H118" s="1">
        <f t="shared" si="77"/>
        <v>2409349076600.1914</v>
      </c>
      <c r="I118" s="1">
        <f t="shared" si="78"/>
        <v>2429148268178.6133</v>
      </c>
      <c r="J118" s="1">
        <f t="shared" si="79"/>
        <v>2446393009736.7891</v>
      </c>
      <c r="K118" s="1">
        <f t="shared" si="80"/>
        <v>2463553837426.7988</v>
      </c>
      <c r="L118" s="1">
        <f t="shared" si="81"/>
        <v>2480685076658.583</v>
      </c>
      <c r="M118" s="1">
        <f t="shared" si="82"/>
        <v>2497826495615.2363</v>
      </c>
      <c r="N118" s="1">
        <f t="shared" si="83"/>
        <v>2511284219854.7988</v>
      </c>
      <c r="O118" s="1">
        <f t="shared" si="84"/>
        <v>2524750085624.1123</v>
      </c>
      <c r="P118" s="1">
        <f t="shared" si="85"/>
        <v>2538231273061.9561</v>
      </c>
      <c r="Q118" s="1">
        <f t="shared" si="86"/>
        <v>2551727085007.5176</v>
      </c>
      <c r="R118" s="1">
        <f t="shared" si="87"/>
        <v>2565204754356.835</v>
      </c>
      <c r="S118" s="1">
        <f t="shared" si="88"/>
        <v>2576101601508.0908</v>
      </c>
      <c r="T118" s="1">
        <f t="shared" si="89"/>
        <v>2589458612258.4839</v>
      </c>
      <c r="U118" s="1">
        <f t="shared" si="56"/>
        <v>2602691227622.7305</v>
      </c>
      <c r="V118" s="1">
        <f t="shared" si="57"/>
        <v>2615746649295.7021</v>
      </c>
      <c r="W118" s="1">
        <f t="shared" si="58"/>
        <v>2628568542564.7852</v>
      </c>
      <c r="X118" s="1">
        <f t="shared" si="59"/>
        <v>2639503074109.1982</v>
      </c>
      <c r="Y118" s="1">
        <f t="shared" si="60"/>
        <v>2645842130422.4966</v>
      </c>
      <c r="Z118" s="1">
        <f t="shared" si="61"/>
        <v>2650089994798.772</v>
      </c>
      <c r="AA118" s="1">
        <f t="shared" si="62"/>
        <v>2652174786017.5923</v>
      </c>
      <c r="AB118" s="1">
        <f t="shared" si="63"/>
        <v>2652002343126.6782</v>
      </c>
      <c r="AC118" s="1">
        <f t="shared" si="64"/>
        <v>2649509752573.6929</v>
      </c>
      <c r="AD118" s="1">
        <f t="shared" si="65"/>
        <v>2644639779285.3408</v>
      </c>
      <c r="AE118" s="1">
        <f t="shared" si="66"/>
        <v>2637341536210.7422</v>
      </c>
      <c r="AF118" s="1">
        <f t="shared" si="67"/>
        <v>2627544864444.2827</v>
      </c>
      <c r="AG118" s="1">
        <f t="shared" si="68"/>
        <v>2615213737313.7334</v>
      </c>
      <c r="AH118" s="1">
        <f t="shared" si="69"/>
        <v>2600294358765.9175</v>
      </c>
      <c r="AI118" s="1">
        <f t="shared" si="70"/>
        <v>2580179168986.3154</v>
      </c>
      <c r="AJ118" s="1">
        <f t="shared" si="71"/>
        <v>2557462322417.9756</v>
      </c>
      <c r="AK118" s="1">
        <f t="shared" si="72"/>
        <v>2532127480328.3281</v>
      </c>
      <c r="AL118" s="1">
        <f t="shared" si="55"/>
        <v>2504169539636.123</v>
      </c>
      <c r="AM118" s="1">
        <f t="shared" ref="AM118:AM143" si="90">AM71*AP19*$G$49</f>
        <v>2473595101815.2397</v>
      </c>
      <c r="AN118" s="1">
        <f t="shared" ref="AN118:AN143" si="91">AN71*AQ19*$G$49</f>
        <v>2440398224850.1904</v>
      </c>
      <c r="AO118" s="1">
        <f t="shared" ref="AO118:AO143" si="92">AO71*AR19*$G$49</f>
        <v>2404611029771.502</v>
      </c>
      <c r="AP118" s="1">
        <f t="shared" ref="AP118:AP143" si="93">AP71*AS19*$G$49</f>
        <v>2366254458960.6831</v>
      </c>
      <c r="AQ118" s="1">
        <f t="shared" ref="AQ118:AR143" si="94">AQ71*AT19*$G$49</f>
        <v>2325387480591.6934</v>
      </c>
      <c r="AR118" s="1">
        <f t="shared" si="94"/>
        <v>2282058950782.1074</v>
      </c>
    </row>
    <row r="119" spans="1:44">
      <c r="A119" s="32" t="str">
        <f>VLOOKUP($B119,'Sector matching'!$B$1:$C$43,2,0)</f>
        <v>pulp paper and printing 17T18</v>
      </c>
      <c r="B119" s="444" t="s">
        <v>255</v>
      </c>
      <c r="C119" s="1">
        <f>SUM('Energy use'!D67:AG67)</f>
        <v>8825754385015.2363</v>
      </c>
      <c r="D119" s="1">
        <f t="shared" si="73"/>
        <v>8376234258528.1699</v>
      </c>
      <c r="E119" s="1">
        <f t="shared" si="74"/>
        <v>9576486219603.6328</v>
      </c>
      <c r="F119" s="1">
        <f t="shared" si="75"/>
        <v>9952048272945.0977</v>
      </c>
      <c r="G119" s="1">
        <f t="shared" si="76"/>
        <v>10305308552555.004</v>
      </c>
      <c r="H119" s="1">
        <f t="shared" si="77"/>
        <v>10642295527270.27</v>
      </c>
      <c r="I119" s="1">
        <f t="shared" si="78"/>
        <v>10966843040242.9</v>
      </c>
      <c r="J119" s="1">
        <f t="shared" si="79"/>
        <v>11275501191132.422</v>
      </c>
      <c r="K119" s="1">
        <f t="shared" si="80"/>
        <v>11579385682029.354</v>
      </c>
      <c r="L119" s="1">
        <f t="shared" si="81"/>
        <v>11878946665621.615</v>
      </c>
      <c r="M119" s="1">
        <f t="shared" si="82"/>
        <v>12174569835612.377</v>
      </c>
      <c r="N119" s="1">
        <f t="shared" si="83"/>
        <v>12448134830352.234</v>
      </c>
      <c r="O119" s="1">
        <f t="shared" si="84"/>
        <v>12717526553390.635</v>
      </c>
      <c r="P119" s="1">
        <f t="shared" si="85"/>
        <v>12982975479509.756</v>
      </c>
      <c r="Q119" s="1">
        <f t="shared" si="86"/>
        <v>13244661780715.662</v>
      </c>
      <c r="R119" s="1">
        <f t="shared" si="87"/>
        <v>13502585789577.883</v>
      </c>
      <c r="S119" s="1">
        <f t="shared" si="88"/>
        <v>13743231663141.313</v>
      </c>
      <c r="T119" s="1">
        <f t="shared" si="89"/>
        <v>13993456453594.568</v>
      </c>
      <c r="U119" s="1">
        <f t="shared" si="56"/>
        <v>14239772522944.061</v>
      </c>
      <c r="V119" s="1">
        <f t="shared" si="57"/>
        <v>14481997879421.045</v>
      </c>
      <c r="W119" s="1">
        <f t="shared" si="58"/>
        <v>14719911262368.84</v>
      </c>
      <c r="X119" s="1">
        <f t="shared" si="59"/>
        <v>14944227738432.203</v>
      </c>
      <c r="Y119" s="1">
        <f t="shared" si="60"/>
        <v>15139227874959.68</v>
      </c>
      <c r="Z119" s="1">
        <f t="shared" si="61"/>
        <v>15318699758682.996</v>
      </c>
      <c r="AA119" s="1">
        <f t="shared" si="62"/>
        <v>15482000221109.172</v>
      </c>
      <c r="AB119" s="1">
        <f t="shared" si="63"/>
        <v>15628350301779.52</v>
      </c>
      <c r="AC119" s="1">
        <f t="shared" si="64"/>
        <v>15757147836561.33</v>
      </c>
      <c r="AD119" s="1">
        <f t="shared" si="65"/>
        <v>15867822859211.506</v>
      </c>
      <c r="AE119" s="1">
        <f t="shared" si="66"/>
        <v>15959843230933.02</v>
      </c>
      <c r="AF119" s="1">
        <f t="shared" si="67"/>
        <v>16032559945304.701</v>
      </c>
      <c r="AG119" s="1">
        <f t="shared" si="68"/>
        <v>16085530835854.564</v>
      </c>
      <c r="AH119" s="1">
        <f t="shared" si="69"/>
        <v>16118207210240.67</v>
      </c>
      <c r="AI119" s="1">
        <f t="shared" si="70"/>
        <v>16114091342921.066</v>
      </c>
      <c r="AJ119" s="1">
        <f t="shared" si="71"/>
        <v>16088943236655.742</v>
      </c>
      <c r="AK119" s="1">
        <f t="shared" si="72"/>
        <v>16042472400377.549</v>
      </c>
      <c r="AL119" s="1">
        <f t="shared" si="55"/>
        <v>15974465677487.533</v>
      </c>
      <c r="AM119" s="1">
        <f t="shared" si="90"/>
        <v>15884792331641.27</v>
      </c>
      <c r="AN119" s="1">
        <f t="shared" si="91"/>
        <v>15773249355934.918</v>
      </c>
      <c r="AO119" s="1">
        <f t="shared" si="92"/>
        <v>15639887585249.5</v>
      </c>
      <c r="AP119" s="1">
        <f t="shared" si="93"/>
        <v>15484696701942.236</v>
      </c>
      <c r="AQ119" s="1">
        <f t="shared" si="94"/>
        <v>15307926321557.793</v>
      </c>
      <c r="AR119" s="1">
        <f t="shared" si="94"/>
        <v>15109774009679.961</v>
      </c>
    </row>
    <row r="120" spans="1:44">
      <c r="A120" s="32" t="str">
        <f>VLOOKUP($B120,'Sector matching'!$B$1:$C$43,2,0)</f>
        <v>pulp paper and printing 17T18</v>
      </c>
      <c r="B120" s="444" t="s">
        <v>148</v>
      </c>
      <c r="C120" s="1">
        <f>SUM('Energy use'!D68:AG68)</f>
        <v>5379806038102.334</v>
      </c>
      <c r="D120" s="1">
        <f t="shared" si="73"/>
        <v>5105797609448.3945</v>
      </c>
      <c r="E120" s="1">
        <f t="shared" si="74"/>
        <v>5837420365504.3672</v>
      </c>
      <c r="F120" s="1">
        <f t="shared" si="75"/>
        <v>6066347085432.0078</v>
      </c>
      <c r="G120" s="1">
        <f t="shared" si="76"/>
        <v>6281679588735.5</v>
      </c>
      <c r="H120" s="1">
        <f t="shared" si="77"/>
        <v>6487092574668.2471</v>
      </c>
      <c r="I120" s="1">
        <f t="shared" si="78"/>
        <v>6684922991624.5254</v>
      </c>
      <c r="J120" s="1">
        <f t="shared" si="79"/>
        <v>6873067926485.1924</v>
      </c>
      <c r="K120" s="1">
        <f t="shared" si="80"/>
        <v>7058303040413.6602</v>
      </c>
      <c r="L120" s="1">
        <f t="shared" si="81"/>
        <v>7240902727421.2354</v>
      </c>
      <c r="M120" s="1">
        <f t="shared" si="82"/>
        <v>7421102090052.4346</v>
      </c>
      <c r="N120" s="1">
        <f t="shared" si="83"/>
        <v>7587855723375.1201</v>
      </c>
      <c r="O120" s="1">
        <f t="shared" si="84"/>
        <v>7752065507037.0635</v>
      </c>
      <c r="P120" s="1">
        <f t="shared" si="85"/>
        <v>7913871928703.1885</v>
      </c>
      <c r="Q120" s="1">
        <f t="shared" si="86"/>
        <v>8073384813596.7959</v>
      </c>
      <c r="R120" s="1">
        <f t="shared" si="87"/>
        <v>8230604364438.1865</v>
      </c>
      <c r="S120" s="1">
        <f t="shared" si="88"/>
        <v>8377291895856.3545</v>
      </c>
      <c r="T120" s="1">
        <f t="shared" si="89"/>
        <v>8529818329273.6377</v>
      </c>
      <c r="U120" s="1">
        <f t="shared" si="56"/>
        <v>8679962171868.8838</v>
      </c>
      <c r="V120" s="1">
        <f t="shared" si="57"/>
        <v>8827612489168.5449</v>
      </c>
      <c r="W120" s="1">
        <f t="shared" si="58"/>
        <v>8972634410048.3066</v>
      </c>
      <c r="X120" s="1">
        <f t="shared" si="59"/>
        <v>9109368232419.3926</v>
      </c>
      <c r="Y120" s="1">
        <f t="shared" si="60"/>
        <v>9228232055969.9824</v>
      </c>
      <c r="Z120" s="1">
        <f t="shared" si="61"/>
        <v>9337630514345.8027</v>
      </c>
      <c r="AA120" s="1">
        <f t="shared" si="62"/>
        <v>9437171559276.4043</v>
      </c>
      <c r="AB120" s="1">
        <f t="shared" si="63"/>
        <v>9526380369460.8203</v>
      </c>
      <c r="AC120" s="1">
        <f t="shared" si="64"/>
        <v>9604889891149.791</v>
      </c>
      <c r="AD120" s="1">
        <f t="shared" si="65"/>
        <v>9672352697063.7461</v>
      </c>
      <c r="AE120" s="1">
        <f t="shared" si="66"/>
        <v>9728444417931.9766</v>
      </c>
      <c r="AF120" s="1">
        <f t="shared" si="67"/>
        <v>9772769446930.2852</v>
      </c>
      <c r="AG120" s="1">
        <f t="shared" si="68"/>
        <v>9805058258106.3184</v>
      </c>
      <c r="AH120" s="1">
        <f t="shared" si="69"/>
        <v>9824976391849.5508</v>
      </c>
      <c r="AI120" s="1">
        <f t="shared" si="70"/>
        <v>9822467533468.4902</v>
      </c>
      <c r="AJ120" s="1">
        <f t="shared" si="71"/>
        <v>9807138313094.6797</v>
      </c>
      <c r="AK120" s="1">
        <f t="shared" si="72"/>
        <v>9778811659677.9941</v>
      </c>
      <c r="AL120" s="1">
        <f t="shared" si="55"/>
        <v>9737357641984.4551</v>
      </c>
      <c r="AM120" s="1">
        <f t="shared" si="90"/>
        <v>9682696568676.1309</v>
      </c>
      <c r="AN120" s="1">
        <f t="shared" si="91"/>
        <v>9614704695343.2676</v>
      </c>
      <c r="AO120" s="1">
        <f t="shared" si="92"/>
        <v>9533413008776.1035</v>
      </c>
      <c r="AP120" s="1">
        <f t="shared" si="93"/>
        <v>9438815219776.6289</v>
      </c>
      <c r="AQ120" s="1">
        <f t="shared" si="94"/>
        <v>9331063483407.8379</v>
      </c>
      <c r="AR120" s="1">
        <f t="shared" si="94"/>
        <v>9210278227281.2656</v>
      </c>
    </row>
    <row r="121" spans="1:44">
      <c r="A121" s="32" t="str">
        <f>VLOOKUP($B121,'Sector matching'!$B$1:$C$43,2,0)</f>
        <v>pulp paper and printing 17T18</v>
      </c>
      <c r="B121" s="444" t="s">
        <v>150</v>
      </c>
      <c r="C121" s="1">
        <f>SUM('Energy use'!D69:AG69)</f>
        <v>1720145303848.1086</v>
      </c>
      <c r="D121" s="1">
        <f t="shared" si="73"/>
        <v>1632533537099.333</v>
      </c>
      <c r="E121" s="1">
        <f t="shared" si="74"/>
        <v>1866463429572.1877</v>
      </c>
      <c r="F121" s="1">
        <f t="shared" si="75"/>
        <v>1939660719478.1611</v>
      </c>
      <c r="G121" s="1">
        <f t="shared" si="76"/>
        <v>2008511379093.022</v>
      </c>
      <c r="H121" s="1">
        <f t="shared" si="77"/>
        <v>2074190360937.1831</v>
      </c>
      <c r="I121" s="1">
        <f t="shared" si="78"/>
        <v>2137444883549.2458</v>
      </c>
      <c r="J121" s="1">
        <f t="shared" si="79"/>
        <v>2197602559095.769</v>
      </c>
      <c r="K121" s="1">
        <f t="shared" si="80"/>
        <v>2256829845186.5913</v>
      </c>
      <c r="L121" s="1">
        <f t="shared" si="81"/>
        <v>2315214476875.0991</v>
      </c>
      <c r="M121" s="1">
        <f t="shared" si="82"/>
        <v>2372831626116.3784</v>
      </c>
      <c r="N121" s="1">
        <f t="shared" si="83"/>
        <v>2426149622569.7983</v>
      </c>
      <c r="O121" s="1">
        <f t="shared" si="84"/>
        <v>2478654245638.2617</v>
      </c>
      <c r="P121" s="1">
        <f t="shared" si="85"/>
        <v>2530390415007.5996</v>
      </c>
      <c r="Q121" s="1">
        <f t="shared" si="86"/>
        <v>2581393246319.6724</v>
      </c>
      <c r="R121" s="1">
        <f t="shared" si="87"/>
        <v>2631662804392.499</v>
      </c>
      <c r="S121" s="1">
        <f t="shared" si="88"/>
        <v>2678564842591.4517</v>
      </c>
      <c r="T121" s="1">
        <f t="shared" si="89"/>
        <v>2727333817959.1934</v>
      </c>
      <c r="U121" s="1">
        <f t="shared" si="56"/>
        <v>2775340981026.5483</v>
      </c>
      <c r="V121" s="1">
        <f t="shared" si="57"/>
        <v>2822550861478.7227</v>
      </c>
      <c r="W121" s="1">
        <f t="shared" si="58"/>
        <v>2868920335468.9688</v>
      </c>
      <c r="X121" s="1">
        <f t="shared" si="59"/>
        <v>2912639763411.7266</v>
      </c>
      <c r="Y121" s="1">
        <f t="shared" si="60"/>
        <v>2950645417598.8608</v>
      </c>
      <c r="Z121" s="1">
        <f t="shared" si="61"/>
        <v>2985624605155.1777</v>
      </c>
      <c r="AA121" s="1">
        <f t="shared" si="62"/>
        <v>3017451972120.606</v>
      </c>
      <c r="AB121" s="1">
        <f t="shared" si="63"/>
        <v>3045975698592.1147</v>
      </c>
      <c r="AC121" s="1">
        <f t="shared" si="64"/>
        <v>3071078422386.2759</v>
      </c>
      <c r="AD121" s="1">
        <f t="shared" si="65"/>
        <v>3092649056709.4121</v>
      </c>
      <c r="AE121" s="1">
        <f t="shared" si="66"/>
        <v>3110583887361.834</v>
      </c>
      <c r="AF121" s="1">
        <f t="shared" si="67"/>
        <v>3124756422567.4463</v>
      </c>
      <c r="AG121" s="1">
        <f t="shared" si="68"/>
        <v>3135080483791.5728</v>
      </c>
      <c r="AH121" s="1">
        <f t="shared" si="69"/>
        <v>3141449130537.79</v>
      </c>
      <c r="AI121" s="1">
        <f t="shared" si="70"/>
        <v>3140646945304.4126</v>
      </c>
      <c r="AJ121" s="1">
        <f t="shared" si="71"/>
        <v>3135745562940.27</v>
      </c>
      <c r="AK121" s="1">
        <f t="shared" si="72"/>
        <v>3126688366546.3218</v>
      </c>
      <c r="AL121" s="1">
        <f t="shared" si="55"/>
        <v>3113433811761.9766</v>
      </c>
      <c r="AM121" s="1">
        <f t="shared" si="90"/>
        <v>3095956417988.1719</v>
      </c>
      <c r="AN121" s="1">
        <f t="shared" si="91"/>
        <v>3074216619046.5322</v>
      </c>
      <c r="AO121" s="1">
        <f t="shared" si="92"/>
        <v>3048224322688.6274</v>
      </c>
      <c r="AP121" s="1">
        <f t="shared" si="93"/>
        <v>3017977517999.1309</v>
      </c>
      <c r="AQ121" s="1">
        <f t="shared" si="94"/>
        <v>2983524855211.0059</v>
      </c>
      <c r="AR121" s="1">
        <f t="shared" si="94"/>
        <v>2944904839985.79</v>
      </c>
    </row>
    <row r="122" spans="1:44">
      <c r="A122" s="32" t="str">
        <f>VLOOKUP($B122,'Sector matching'!$B$1:$C$43,2,0)</f>
        <v>refined petroleum and coke 19</v>
      </c>
      <c r="B122" s="437" t="s">
        <v>152</v>
      </c>
      <c r="C122" s="1">
        <f>SUM('Energy use'!D70:AG70)</f>
        <v>117317118932686.05</v>
      </c>
      <c r="D122" s="1">
        <f t="shared" si="73"/>
        <v>115794735847674.17</v>
      </c>
      <c r="E122" s="1">
        <f t="shared" si="74"/>
        <v>121998508704638.38</v>
      </c>
      <c r="F122" s="1">
        <f t="shared" si="75"/>
        <v>124814052953242.66</v>
      </c>
      <c r="G122" s="1">
        <f t="shared" si="76"/>
        <v>127500486082312.42</v>
      </c>
      <c r="H122" s="1">
        <f t="shared" si="77"/>
        <v>130060228848899.72</v>
      </c>
      <c r="I122" s="1">
        <f t="shared" si="78"/>
        <v>132537622071721.25</v>
      </c>
      <c r="J122" s="1">
        <f t="shared" si="79"/>
        <v>134887860999010.53</v>
      </c>
      <c r="K122" s="1">
        <f t="shared" si="80"/>
        <v>137240543227920.75</v>
      </c>
      <c r="L122" s="1">
        <f t="shared" si="81"/>
        <v>139595501033804.34</v>
      </c>
      <c r="M122" s="1">
        <f t="shared" si="82"/>
        <v>141952333952805.5</v>
      </c>
      <c r="N122" s="1">
        <f t="shared" si="83"/>
        <v>144096904743536.94</v>
      </c>
      <c r="O122" s="1">
        <f t="shared" si="84"/>
        <v>146235225868385.25</v>
      </c>
      <c r="P122" s="1">
        <f t="shared" si="85"/>
        <v>148366295681062.81</v>
      </c>
      <c r="Q122" s="1">
        <f t="shared" si="86"/>
        <v>150488936407594.97</v>
      </c>
      <c r="R122" s="1">
        <f t="shared" si="87"/>
        <v>152600296094471.13</v>
      </c>
      <c r="S122" s="1">
        <f t="shared" si="88"/>
        <v>154545883716149.97</v>
      </c>
      <c r="T122" s="1">
        <f t="shared" si="89"/>
        <v>156626235697666.03</v>
      </c>
      <c r="U122" s="1">
        <f t="shared" si="56"/>
        <v>158687019009431.97</v>
      </c>
      <c r="V122" s="1">
        <f t="shared" si="57"/>
        <v>160724541257031.59</v>
      </c>
      <c r="W122" s="1">
        <f t="shared" si="58"/>
        <v>162734906708947.75</v>
      </c>
      <c r="X122" s="1">
        <f t="shared" si="59"/>
        <v>164614587680463.69</v>
      </c>
      <c r="Y122" s="1">
        <f t="shared" si="60"/>
        <v>166190970245864.84</v>
      </c>
      <c r="Z122" s="1">
        <f t="shared" si="61"/>
        <v>167616550624547.84</v>
      </c>
      <c r="AA122" s="1">
        <f t="shared" si="62"/>
        <v>168884368117026.97</v>
      </c>
      <c r="AB122" s="1">
        <f t="shared" si="63"/>
        <v>169986060354786.44</v>
      </c>
      <c r="AC122" s="1">
        <f t="shared" si="64"/>
        <v>170915264058158.56</v>
      </c>
      <c r="AD122" s="1">
        <f t="shared" si="65"/>
        <v>171666014473096.22</v>
      </c>
      <c r="AE122" s="1">
        <f t="shared" si="66"/>
        <v>172232794580544.06</v>
      </c>
      <c r="AF122" s="1">
        <f t="shared" si="67"/>
        <v>172608858834498.09</v>
      </c>
      <c r="AG122" s="1">
        <f t="shared" si="68"/>
        <v>172789719728078.69</v>
      </c>
      <c r="AH122" s="1">
        <f t="shared" si="69"/>
        <v>172769759356801.81</v>
      </c>
      <c r="AI122" s="1">
        <f t="shared" si="70"/>
        <v>172372770733221.84</v>
      </c>
      <c r="AJ122" s="1">
        <f t="shared" si="71"/>
        <v>171768280607830.84</v>
      </c>
      <c r="AK122" s="1">
        <f t="shared" si="72"/>
        <v>170953398075838.72</v>
      </c>
      <c r="AL122" s="1">
        <f t="shared" si="55"/>
        <v>169926049680445.34</v>
      </c>
      <c r="AM122" s="1">
        <f t="shared" si="90"/>
        <v>168685025660317.94</v>
      </c>
      <c r="AN122" s="1">
        <f t="shared" si="91"/>
        <v>167228332775840</v>
      </c>
      <c r="AO122" s="1">
        <f t="shared" si="92"/>
        <v>165556652982281.34</v>
      </c>
      <c r="AP122" s="1">
        <f t="shared" si="93"/>
        <v>163669994092113.19</v>
      </c>
      <c r="AQ122" s="1">
        <f t="shared" si="94"/>
        <v>161571085215795.34</v>
      </c>
      <c r="AR122" s="1">
        <f t="shared" si="94"/>
        <v>159262070944605.53</v>
      </c>
    </row>
    <row r="123" spans="1:44">
      <c r="A123" s="32" t="str">
        <f>VLOOKUP($B123,'Sector matching'!$B$1:$C$43,2,0)</f>
        <v>chemicals 20</v>
      </c>
      <c r="B123" s="440" t="s">
        <v>256</v>
      </c>
      <c r="C123" s="1">
        <f>SUM('Energy use'!D71:AG71)</f>
        <v>146749467516888.03</v>
      </c>
      <c r="D123" s="1">
        <f t="shared" si="73"/>
        <v>147974070924123</v>
      </c>
      <c r="E123" s="1">
        <f t="shared" si="74"/>
        <v>171067920478764.16</v>
      </c>
      <c r="F123" s="1">
        <f t="shared" si="75"/>
        <v>176332923712273.66</v>
      </c>
      <c r="G123" s="1">
        <f t="shared" si="76"/>
        <v>181220818595871.75</v>
      </c>
      <c r="H123" s="1">
        <f t="shared" si="77"/>
        <v>185843276031812.28</v>
      </c>
      <c r="I123" s="1">
        <f t="shared" si="78"/>
        <v>190270185010279.5</v>
      </c>
      <c r="J123" s="1">
        <f t="shared" si="79"/>
        <v>194443724000730.84</v>
      </c>
      <c r="K123" s="1">
        <f t="shared" si="80"/>
        <v>198556940335048.91</v>
      </c>
      <c r="L123" s="1">
        <f t="shared" si="81"/>
        <v>202616595080506.38</v>
      </c>
      <c r="M123" s="1">
        <f t="shared" si="82"/>
        <v>206628324505438.25</v>
      </c>
      <c r="N123" s="1">
        <f t="shared" si="83"/>
        <v>210285138448672.06</v>
      </c>
      <c r="O123" s="1">
        <f t="shared" si="84"/>
        <v>213891100244182</v>
      </c>
      <c r="P123" s="1">
        <f t="shared" si="85"/>
        <v>217449194612477.59</v>
      </c>
      <c r="Q123" s="1">
        <f t="shared" si="86"/>
        <v>220961608996295.97</v>
      </c>
      <c r="R123" s="1">
        <f t="shared" si="87"/>
        <v>224427590148933.34</v>
      </c>
      <c r="S123" s="1">
        <f t="shared" si="88"/>
        <v>227622606702671.38</v>
      </c>
      <c r="T123" s="1">
        <f t="shared" si="89"/>
        <v>230991635531926.25</v>
      </c>
      <c r="U123" s="1">
        <f t="shared" si="56"/>
        <v>234309984546940.59</v>
      </c>
      <c r="V123" s="1">
        <f t="shared" si="57"/>
        <v>237574207660200.97</v>
      </c>
      <c r="W123" s="1">
        <f t="shared" si="58"/>
        <v>240780296780856.44</v>
      </c>
      <c r="X123" s="1">
        <f t="shared" si="59"/>
        <v>243776471062322.28</v>
      </c>
      <c r="Y123" s="1">
        <f t="shared" si="60"/>
        <v>246307887328130.06</v>
      </c>
      <c r="Z123" s="1">
        <f t="shared" si="61"/>
        <v>248601056908869.44</v>
      </c>
      <c r="AA123" s="1">
        <f t="shared" si="62"/>
        <v>250646452348042.19</v>
      </c>
      <c r="AB123" s="1">
        <f t="shared" si="63"/>
        <v>252432370484568.84</v>
      </c>
      <c r="AC123" s="1">
        <f t="shared" si="64"/>
        <v>253949992618068.66</v>
      </c>
      <c r="AD123" s="1">
        <f t="shared" si="65"/>
        <v>255191025078759.06</v>
      </c>
      <c r="AE123" s="1">
        <f t="shared" si="66"/>
        <v>256147783553082.41</v>
      </c>
      <c r="AF123" s="1">
        <f t="shared" si="67"/>
        <v>256810708991179.31</v>
      </c>
      <c r="AG123" s="1">
        <f t="shared" si="68"/>
        <v>257173560920382.66</v>
      </c>
      <c r="AH123" s="1">
        <f t="shared" si="69"/>
        <v>257228385339577.69</v>
      </c>
      <c r="AI123" s="1">
        <f t="shared" si="70"/>
        <v>256713144325517.5</v>
      </c>
      <c r="AJ123" s="1">
        <f t="shared" si="71"/>
        <v>255880543414047</v>
      </c>
      <c r="AK123" s="1">
        <f t="shared" si="72"/>
        <v>254726652194549.25</v>
      </c>
      <c r="AL123" s="1">
        <f t="shared" si="55"/>
        <v>253248745757880.44</v>
      </c>
      <c r="AM123" s="1">
        <f t="shared" si="90"/>
        <v>251445377734318.25</v>
      </c>
      <c r="AN123" s="1">
        <f t="shared" si="91"/>
        <v>249313927958946.19</v>
      </c>
      <c r="AO123" s="1">
        <f t="shared" si="92"/>
        <v>246855760539064.66</v>
      </c>
      <c r="AP123" s="1">
        <f t="shared" si="93"/>
        <v>244071233307777.84</v>
      </c>
      <c r="AQ123" s="1">
        <f t="shared" si="94"/>
        <v>240964762009013.34</v>
      </c>
      <c r="AR123" s="1">
        <f t="shared" si="94"/>
        <v>237539892090582.53</v>
      </c>
    </row>
    <row r="124" spans="1:44">
      <c r="A124" s="32">
        <f>VLOOKUP($B124,'Sector matching'!$B$1:$C$43,2,0)</f>
        <v>0</v>
      </c>
      <c r="B124" s="437" t="s">
        <v>155</v>
      </c>
      <c r="C124" s="1">
        <f>SUM('Energy use'!D72:AG72)</f>
        <v>11233406542103.078</v>
      </c>
      <c r="D124" s="1">
        <f t="shared" si="73"/>
        <v>11327147719901.436</v>
      </c>
      <c r="E124" s="1">
        <f t="shared" si="74"/>
        <v>13094940169571.451</v>
      </c>
      <c r="F124" s="1">
        <f t="shared" si="75"/>
        <v>13497966652517.244</v>
      </c>
      <c r="G124" s="1">
        <f t="shared" si="76"/>
        <v>13872126172763.576</v>
      </c>
      <c r="H124" s="1">
        <f t="shared" si="77"/>
        <v>14225966936073.408</v>
      </c>
      <c r="I124" s="1">
        <f t="shared" si="78"/>
        <v>14564838818346.408</v>
      </c>
      <c r="J124" s="1">
        <f t="shared" si="79"/>
        <v>14884315685910.938</v>
      </c>
      <c r="K124" s="1">
        <f t="shared" si="80"/>
        <v>15199174963159.74</v>
      </c>
      <c r="L124" s="1">
        <f t="shared" si="81"/>
        <v>15509934197574.365</v>
      </c>
      <c r="M124" s="1">
        <f t="shared" si="82"/>
        <v>15817024835310.354</v>
      </c>
      <c r="N124" s="1">
        <f t="shared" si="83"/>
        <v>16096947334303.059</v>
      </c>
      <c r="O124" s="1">
        <f t="shared" si="84"/>
        <v>16372977193284.273</v>
      </c>
      <c r="P124" s="1">
        <f t="shared" si="85"/>
        <v>16645342887215.205</v>
      </c>
      <c r="Q124" s="1">
        <f t="shared" si="86"/>
        <v>16914211860884.373</v>
      </c>
      <c r="R124" s="1">
        <f t="shared" si="87"/>
        <v>17179526454617.816</v>
      </c>
      <c r="S124" s="1">
        <f t="shared" si="88"/>
        <v>17424099197975.527</v>
      </c>
      <c r="T124" s="1">
        <f t="shared" si="89"/>
        <v>17681992266560.125</v>
      </c>
      <c r="U124" s="1">
        <f t="shared" si="56"/>
        <v>17936005886949.945</v>
      </c>
      <c r="V124" s="1">
        <f t="shared" si="57"/>
        <v>18185876267373.395</v>
      </c>
      <c r="W124" s="1">
        <f t="shared" si="58"/>
        <v>18431296595718.992</v>
      </c>
      <c r="X124" s="1">
        <f t="shared" si="59"/>
        <v>18660648322469.387</v>
      </c>
      <c r="Y124" s="1">
        <f t="shared" si="60"/>
        <v>18854423663002.32</v>
      </c>
      <c r="Z124" s="1">
        <f t="shared" si="61"/>
        <v>19029961650337.539</v>
      </c>
      <c r="AA124" s="1">
        <f t="shared" si="62"/>
        <v>19186532974897.516</v>
      </c>
      <c r="AB124" s="1">
        <f t="shared" si="63"/>
        <v>19323241780850.836</v>
      </c>
      <c r="AC124" s="1">
        <f t="shared" si="64"/>
        <v>19439413012619.941</v>
      </c>
      <c r="AD124" s="1">
        <f t="shared" si="65"/>
        <v>19534411804770.773</v>
      </c>
      <c r="AE124" s="1">
        <f t="shared" si="66"/>
        <v>19607649936987.094</v>
      </c>
      <c r="AF124" s="1">
        <f t="shared" si="67"/>
        <v>19658395681276.676</v>
      </c>
      <c r="AG124" s="1">
        <f t="shared" si="68"/>
        <v>19686171340734.234</v>
      </c>
      <c r="AH124" s="1">
        <f t="shared" si="69"/>
        <v>19690368050948.402</v>
      </c>
      <c r="AI124" s="1">
        <f t="shared" si="70"/>
        <v>19650927282432.93</v>
      </c>
      <c r="AJ124" s="1">
        <f t="shared" si="71"/>
        <v>19587193187283.332</v>
      </c>
      <c r="AK124" s="1">
        <f t="shared" si="72"/>
        <v>19498864899669.688</v>
      </c>
      <c r="AL124" s="1">
        <f t="shared" si="55"/>
        <v>19385733832721.309</v>
      </c>
      <c r="AM124" s="1">
        <f t="shared" si="90"/>
        <v>19247689269449.746</v>
      </c>
      <c r="AN124" s="1">
        <f t="shared" si="91"/>
        <v>19084530640965.641</v>
      </c>
      <c r="AO124" s="1">
        <f t="shared" si="92"/>
        <v>18896362367217.699</v>
      </c>
      <c r="AP124" s="1">
        <f t="shared" si="93"/>
        <v>18683211839683.41</v>
      </c>
      <c r="AQ124" s="1">
        <f t="shared" si="94"/>
        <v>18445417075580.559</v>
      </c>
      <c r="AR124" s="1">
        <f t="shared" si="94"/>
        <v>18183249472532.02</v>
      </c>
    </row>
    <row r="125" spans="1:44">
      <c r="A125" s="32" t="str">
        <f>VLOOKUP($B125,'Sector matching'!$B$1:$C$43,2,0)</f>
        <v>chemicals 20</v>
      </c>
      <c r="B125" s="440" t="s">
        <v>157</v>
      </c>
      <c r="C125" s="1">
        <f>SUM('Energy use'!D73:AG73)</f>
        <v>6778820797581.0957</v>
      </c>
      <c r="D125" s="1">
        <f t="shared" si="73"/>
        <v>6835389091737.2412</v>
      </c>
      <c r="E125" s="1">
        <f t="shared" si="74"/>
        <v>7902166847773.6943</v>
      </c>
      <c r="F125" s="1">
        <f t="shared" si="75"/>
        <v>8145373954569.7617</v>
      </c>
      <c r="G125" s="1">
        <f t="shared" si="76"/>
        <v>8371161237167.6494</v>
      </c>
      <c r="H125" s="1">
        <f t="shared" si="77"/>
        <v>8584687126786.8477</v>
      </c>
      <c r="I125" s="1">
        <f t="shared" si="78"/>
        <v>8789180016335.3457</v>
      </c>
      <c r="J125" s="1">
        <f t="shared" si="79"/>
        <v>8981968946930.4863</v>
      </c>
      <c r="K125" s="1">
        <f t="shared" si="80"/>
        <v>9171971383762.6113</v>
      </c>
      <c r="L125" s="1">
        <f t="shared" si="81"/>
        <v>9359499641855.5332</v>
      </c>
      <c r="M125" s="1">
        <f t="shared" si="82"/>
        <v>9544814078222.1738</v>
      </c>
      <c r="N125" s="1">
        <f t="shared" si="83"/>
        <v>9713733848976.5371</v>
      </c>
      <c r="O125" s="1">
        <f t="shared" si="84"/>
        <v>9880304598624.2168</v>
      </c>
      <c r="P125" s="1">
        <f t="shared" si="85"/>
        <v>10044664200820.27</v>
      </c>
      <c r="Q125" s="1">
        <f t="shared" si="86"/>
        <v>10206913700444.594</v>
      </c>
      <c r="R125" s="1">
        <f t="shared" si="87"/>
        <v>10367018302655.965</v>
      </c>
      <c r="S125" s="1">
        <f t="shared" si="88"/>
        <v>10514606195338.457</v>
      </c>
      <c r="T125" s="1">
        <f t="shared" si="89"/>
        <v>10670232263915.336</v>
      </c>
      <c r="U125" s="1">
        <f t="shared" si="56"/>
        <v>10823517272012.711</v>
      </c>
      <c r="V125" s="1">
        <f t="shared" si="57"/>
        <v>10974302033978.324</v>
      </c>
      <c r="W125" s="1">
        <f t="shared" si="58"/>
        <v>11122401403453.016</v>
      </c>
      <c r="X125" s="1">
        <f t="shared" si="59"/>
        <v>11260804144369.543</v>
      </c>
      <c r="Y125" s="1">
        <f t="shared" si="60"/>
        <v>11377738246553.035</v>
      </c>
      <c r="Z125" s="1">
        <f t="shared" si="61"/>
        <v>11483666982849.863</v>
      </c>
      <c r="AA125" s="1">
        <f t="shared" si="62"/>
        <v>11578150249991.844</v>
      </c>
      <c r="AB125" s="1">
        <f t="shared" si="63"/>
        <v>11660647442053.352</v>
      </c>
      <c r="AC125" s="1">
        <f t="shared" si="64"/>
        <v>11730751195446.896</v>
      </c>
      <c r="AD125" s="1">
        <f t="shared" si="65"/>
        <v>11788078399404.436</v>
      </c>
      <c r="AE125" s="1">
        <f t="shared" si="66"/>
        <v>11832274091244.059</v>
      </c>
      <c r="AF125" s="1">
        <f t="shared" si="67"/>
        <v>11862896708300.572</v>
      </c>
      <c r="AG125" s="1">
        <f t="shared" si="68"/>
        <v>11879657983457.111</v>
      </c>
      <c r="AH125" s="1">
        <f t="shared" si="69"/>
        <v>11882190496312.814</v>
      </c>
      <c r="AI125" s="1">
        <f t="shared" si="70"/>
        <v>11858389888644.678</v>
      </c>
      <c r="AJ125" s="1">
        <f t="shared" si="71"/>
        <v>11819929426264.383</v>
      </c>
      <c r="AK125" s="1">
        <f t="shared" si="72"/>
        <v>11766627551107.818</v>
      </c>
      <c r="AL125" s="1">
        <f t="shared" si="55"/>
        <v>11698358391026.424</v>
      </c>
      <c r="AM125" s="1">
        <f t="shared" si="90"/>
        <v>11615055133640.436</v>
      </c>
      <c r="AN125" s="1">
        <f t="shared" si="91"/>
        <v>11516596745267.553</v>
      </c>
      <c r="AO125" s="1">
        <f t="shared" si="92"/>
        <v>11403046238326.791</v>
      </c>
      <c r="AP125" s="1">
        <f t="shared" si="93"/>
        <v>11274420142257.955</v>
      </c>
      <c r="AQ125" s="1">
        <f t="shared" si="94"/>
        <v>11130922434201.67</v>
      </c>
      <c r="AR125" s="1">
        <f t="shared" si="94"/>
        <v>10972716889575.779</v>
      </c>
    </row>
    <row r="126" spans="1:44">
      <c r="A126" s="32" t="str">
        <f>VLOOKUP($B126,'Sector matching'!$B$1:$C$43,2,0)</f>
        <v>rubber and plastic products 22</v>
      </c>
      <c r="B126" s="445" t="s">
        <v>257</v>
      </c>
      <c r="C126" s="1">
        <f>SUM('Energy use'!D74:AG74)</f>
        <v>15814558144624.268</v>
      </c>
      <c r="D126" s="1">
        <f t="shared" si="73"/>
        <v>15946528380125.078</v>
      </c>
      <c r="E126" s="1">
        <f t="shared" si="74"/>
        <v>18435253094053.242</v>
      </c>
      <c r="F126" s="1">
        <f t="shared" si="75"/>
        <v>19002639819040.082</v>
      </c>
      <c r="G126" s="1">
        <f t="shared" si="76"/>
        <v>19529387201156.336</v>
      </c>
      <c r="H126" s="1">
        <f t="shared" si="77"/>
        <v>20027529532632.387</v>
      </c>
      <c r="I126" s="1">
        <f t="shared" si="78"/>
        <v>20504598448966.766</v>
      </c>
      <c r="J126" s="1">
        <f t="shared" si="79"/>
        <v>20954362772818.594</v>
      </c>
      <c r="K126" s="1">
        <f t="shared" si="80"/>
        <v>21397626383795.621</v>
      </c>
      <c r="L126" s="1">
        <f t="shared" si="81"/>
        <v>21835117893001.602</v>
      </c>
      <c r="M126" s="1">
        <f t="shared" si="82"/>
        <v>22267444696802.676</v>
      </c>
      <c r="N126" s="1">
        <f t="shared" si="83"/>
        <v>22661523787567.953</v>
      </c>
      <c r="O126" s="1">
        <f t="shared" si="84"/>
        <v>23050122761365.402</v>
      </c>
      <c r="P126" s="1">
        <f t="shared" si="85"/>
        <v>23433563268670.793</v>
      </c>
      <c r="Q126" s="1">
        <f t="shared" si="86"/>
        <v>23812081040767.77</v>
      </c>
      <c r="R126" s="1">
        <f t="shared" si="87"/>
        <v>24185594903502.891</v>
      </c>
      <c r="S126" s="1">
        <f t="shared" si="88"/>
        <v>24529908078310.918</v>
      </c>
      <c r="T126" s="1">
        <f t="shared" si="89"/>
        <v>24892973806675.73</v>
      </c>
      <c r="U126" s="1">
        <f t="shared" si="56"/>
        <v>25250577989710.07</v>
      </c>
      <c r="V126" s="1">
        <f t="shared" si="57"/>
        <v>25602349257403.031</v>
      </c>
      <c r="W126" s="1">
        <f t="shared" si="58"/>
        <v>25947855675064.262</v>
      </c>
      <c r="X126" s="1">
        <f t="shared" si="59"/>
        <v>26270740474494.395</v>
      </c>
      <c r="Y126" s="1">
        <f t="shared" si="60"/>
        <v>26543540304035.566</v>
      </c>
      <c r="Z126" s="1">
        <f t="shared" si="61"/>
        <v>26790665314325.043</v>
      </c>
      <c r="AA126" s="1">
        <f t="shared" si="62"/>
        <v>27011088772405.559</v>
      </c>
      <c r="AB126" s="1">
        <f t="shared" si="63"/>
        <v>27203549479006.691</v>
      </c>
      <c r="AC126" s="1">
        <f t="shared" si="64"/>
        <v>27367097080765.719</v>
      </c>
      <c r="AD126" s="1">
        <f t="shared" si="65"/>
        <v>27500837804606.473</v>
      </c>
      <c r="AE126" s="1">
        <f t="shared" si="66"/>
        <v>27603943545148.992</v>
      </c>
      <c r="AF126" s="1">
        <f t="shared" si="67"/>
        <v>27675384164755.523</v>
      </c>
      <c r="AG126" s="1">
        <f t="shared" si="68"/>
        <v>27714487154561.016</v>
      </c>
      <c r="AH126" s="1">
        <f t="shared" si="69"/>
        <v>27720395346118.879</v>
      </c>
      <c r="AI126" s="1">
        <f t="shared" si="70"/>
        <v>27664870040894.777</v>
      </c>
      <c r="AJ126" s="1">
        <f t="shared" si="71"/>
        <v>27575144226222.215</v>
      </c>
      <c r="AK126" s="1">
        <f t="shared" si="72"/>
        <v>27450794338675.141</v>
      </c>
      <c r="AL126" s="1">
        <f t="shared" si="55"/>
        <v>27291526726529.809</v>
      </c>
      <c r="AM126" s="1">
        <f t="shared" si="90"/>
        <v>27097185520749.977</v>
      </c>
      <c r="AN126" s="1">
        <f t="shared" si="91"/>
        <v>26867488357446.207</v>
      </c>
      <c r="AO126" s="1">
        <f t="shared" si="92"/>
        <v>26602582240587.797</v>
      </c>
      <c r="AP126" s="1">
        <f t="shared" si="93"/>
        <v>26302505732307.402</v>
      </c>
      <c r="AQ126" s="1">
        <f t="shared" si="94"/>
        <v>25967734698311.902</v>
      </c>
      <c r="AR126" s="1">
        <f t="shared" si="94"/>
        <v>25598651216243.621</v>
      </c>
    </row>
    <row r="127" spans="1:44">
      <c r="A127" s="32" t="str">
        <f>VLOOKUP($B127,'Sector matching'!$B$1:$C$43,2,0)</f>
        <v>cement and other nonmetallic minerals 239</v>
      </c>
      <c r="B127" s="437" t="s">
        <v>161</v>
      </c>
      <c r="C127" s="1">
        <f>SUM('Energy use'!D75:AG75)</f>
        <v>10585171316285.506</v>
      </c>
      <c r="D127" s="1">
        <f t="shared" si="73"/>
        <v>10478080154920.424</v>
      </c>
      <c r="E127" s="1">
        <f t="shared" si="74"/>
        <v>11285138638952.105</v>
      </c>
      <c r="F127" s="1">
        <f t="shared" si="75"/>
        <v>11258363077119.826</v>
      </c>
      <c r="G127" s="1">
        <f t="shared" si="76"/>
        <v>11212222887531.469</v>
      </c>
      <c r="H127" s="1">
        <f t="shared" si="77"/>
        <v>11155116742111.271</v>
      </c>
      <c r="I127" s="1">
        <f t="shared" si="78"/>
        <v>11092018869003.914</v>
      </c>
      <c r="J127" s="1">
        <f t="shared" si="79"/>
        <v>11020100817505.285</v>
      </c>
      <c r="K127" s="1">
        <f t="shared" si="80"/>
        <v>10950668394021.338</v>
      </c>
      <c r="L127" s="1">
        <f t="shared" si="81"/>
        <v>10883835914118.898</v>
      </c>
      <c r="M127" s="1">
        <f t="shared" si="82"/>
        <v>10819650397893.113</v>
      </c>
      <c r="N127" s="1">
        <f t="shared" si="83"/>
        <v>10742187198393.313</v>
      </c>
      <c r="O127" s="1">
        <f t="shared" si="84"/>
        <v>10667509348709.021</v>
      </c>
      <c r="P127" s="1">
        <f t="shared" si="85"/>
        <v>10595520348427.119</v>
      </c>
      <c r="Q127" s="1">
        <f t="shared" si="86"/>
        <v>10526097348982.744</v>
      </c>
      <c r="R127" s="1">
        <f t="shared" si="87"/>
        <v>10458993945430.021</v>
      </c>
      <c r="S127" s="1">
        <f t="shared" si="88"/>
        <v>10383778769817.701</v>
      </c>
      <c r="T127" s="1">
        <f t="shared" si="89"/>
        <v>10320794633889.154</v>
      </c>
      <c r="U127" s="1">
        <f t="shared" si="56"/>
        <v>10259427372829.578</v>
      </c>
      <c r="V127" s="1">
        <f t="shared" si="57"/>
        <v>10199399097607.254</v>
      </c>
      <c r="W127" s="1">
        <f t="shared" si="58"/>
        <v>10140430982725.629</v>
      </c>
      <c r="X127" s="1">
        <f t="shared" si="59"/>
        <v>10076158256385.59</v>
      </c>
      <c r="Y127" s="1">
        <f t="shared" si="60"/>
        <v>9996495301497.9512</v>
      </c>
      <c r="Z127" s="1">
        <f t="shared" si="61"/>
        <v>9911257027056.7031</v>
      </c>
      <c r="AA127" s="1">
        <f t="shared" si="62"/>
        <v>9820323210722.0781</v>
      </c>
      <c r="AB127" s="1">
        <f t="shared" si="63"/>
        <v>9723494877398.834</v>
      </c>
      <c r="AC127" s="1">
        <f t="shared" si="64"/>
        <v>9620692414836.4863</v>
      </c>
      <c r="AD127" s="1">
        <f t="shared" si="65"/>
        <v>9511857856919.625</v>
      </c>
      <c r="AE127" s="1">
        <f t="shared" si="66"/>
        <v>9396956239326.6074</v>
      </c>
      <c r="AF127" s="1">
        <f t="shared" si="67"/>
        <v>9275884090736.5332</v>
      </c>
      <c r="AG127" s="1">
        <f t="shared" si="68"/>
        <v>9148659365652.8633</v>
      </c>
      <c r="AH127" s="1">
        <f t="shared" si="69"/>
        <v>9015236049288.7578</v>
      </c>
      <c r="AI127" s="1">
        <f t="shared" si="70"/>
        <v>8866792055935.4336</v>
      </c>
      <c r="AJ127" s="1">
        <f t="shared" si="71"/>
        <v>8712530315430.1592</v>
      </c>
      <c r="AK127" s="1">
        <f t="shared" si="72"/>
        <v>8552517694007.3232</v>
      </c>
      <c r="AL127" s="1">
        <f t="shared" si="55"/>
        <v>8386854992794.1133</v>
      </c>
      <c r="AM127" s="1">
        <f t="shared" si="90"/>
        <v>8215677150966.0234</v>
      </c>
      <c r="AN127" s="1">
        <f t="shared" si="91"/>
        <v>8039072041115.75</v>
      </c>
      <c r="AO127" s="1">
        <f t="shared" si="92"/>
        <v>7857247813568.8682</v>
      </c>
      <c r="AP127" s="1">
        <f t="shared" si="93"/>
        <v>7670368548968.4004</v>
      </c>
      <c r="AQ127" s="1">
        <f t="shared" si="94"/>
        <v>7478714349519.0732</v>
      </c>
      <c r="AR127" s="1">
        <f t="shared" si="94"/>
        <v>7282523319466.5557</v>
      </c>
    </row>
    <row r="128" spans="1:44">
      <c r="A128" s="32" t="str">
        <f>VLOOKUP($B128,'Sector matching'!$B$1:$C$43,2,0)</f>
        <v>iron and steel 241</v>
      </c>
      <c r="B128" s="441" t="s">
        <v>163</v>
      </c>
      <c r="C128" s="1">
        <f>SUM('Energy use'!D76:AG76)</f>
        <v>243449493044067.44</v>
      </c>
      <c r="D128" s="1">
        <f t="shared" si="73"/>
        <v>243345365267455.09</v>
      </c>
      <c r="E128" s="1">
        <f t="shared" si="74"/>
        <v>255857596298987.88</v>
      </c>
      <c r="F128" s="1">
        <f t="shared" si="75"/>
        <v>259217434644074.91</v>
      </c>
      <c r="G128" s="1">
        <f t="shared" si="76"/>
        <v>262079780516695.34</v>
      </c>
      <c r="H128" s="1">
        <f t="shared" si="77"/>
        <v>264624107439924.88</v>
      </c>
      <c r="I128" s="1">
        <f t="shared" si="78"/>
        <v>266959334518689.59</v>
      </c>
      <c r="J128" s="1">
        <f t="shared" si="79"/>
        <v>269010879917892.94</v>
      </c>
      <c r="K128" s="1">
        <f t="shared" si="80"/>
        <v>271050225688926.31</v>
      </c>
      <c r="L128" s="1">
        <f t="shared" si="81"/>
        <v>273083480923703.66</v>
      </c>
      <c r="M128" s="1">
        <f t="shared" si="82"/>
        <v>275115155754509.53</v>
      </c>
      <c r="N128" s="1">
        <f t="shared" si="83"/>
        <v>276738321415203.03</v>
      </c>
      <c r="O128" s="1">
        <f t="shared" si="84"/>
        <v>278359529381483.88</v>
      </c>
      <c r="P128" s="1">
        <f t="shared" si="85"/>
        <v>279979702930003.31</v>
      </c>
      <c r="Q128" s="1">
        <f t="shared" si="86"/>
        <v>281598889649024.25</v>
      </c>
      <c r="R128" s="1">
        <f t="shared" si="87"/>
        <v>283213588943613.19</v>
      </c>
      <c r="S128" s="1">
        <f t="shared" si="88"/>
        <v>284540848028628.19</v>
      </c>
      <c r="T128" s="1">
        <f t="shared" si="89"/>
        <v>286137439743514.13</v>
      </c>
      <c r="U128" s="1">
        <f t="shared" si="56"/>
        <v>287718092831037.13</v>
      </c>
      <c r="V128" s="1">
        <f t="shared" si="57"/>
        <v>289277043042363.69</v>
      </c>
      <c r="W128" s="1">
        <f t="shared" si="58"/>
        <v>290808121694737.06</v>
      </c>
      <c r="X128" s="1">
        <f t="shared" si="59"/>
        <v>292128343247509.81</v>
      </c>
      <c r="Y128" s="1">
        <f t="shared" si="60"/>
        <v>292937723827437.31</v>
      </c>
      <c r="Z128" s="1">
        <f t="shared" si="61"/>
        <v>293513161642925.5</v>
      </c>
      <c r="AA128" s="1">
        <f t="shared" si="62"/>
        <v>293846541173778.81</v>
      </c>
      <c r="AB128" s="1">
        <f t="shared" si="63"/>
        <v>293927274541295.38</v>
      </c>
      <c r="AC128" s="1">
        <f t="shared" si="64"/>
        <v>293748232108077.13</v>
      </c>
      <c r="AD128" s="1">
        <f t="shared" si="65"/>
        <v>293302912737605.88</v>
      </c>
      <c r="AE128" s="1">
        <f t="shared" si="66"/>
        <v>292585519142123.13</v>
      </c>
      <c r="AF128" s="1">
        <f t="shared" si="67"/>
        <v>291588115857257</v>
      </c>
      <c r="AG128" s="1">
        <f t="shared" si="68"/>
        <v>290306554229595.25</v>
      </c>
      <c r="AH128" s="1">
        <f t="shared" si="69"/>
        <v>288734714959514.31</v>
      </c>
      <c r="AI128" s="1">
        <f t="shared" si="70"/>
        <v>286582829958190.25</v>
      </c>
      <c r="AJ128" s="1">
        <f t="shared" si="71"/>
        <v>284138735259701.06</v>
      </c>
      <c r="AK128" s="1">
        <f t="shared" si="72"/>
        <v>281400488424977.34</v>
      </c>
      <c r="AL128" s="1">
        <f t="shared" si="55"/>
        <v>278367399822760.66</v>
      </c>
      <c r="AM128" s="1">
        <f t="shared" si="90"/>
        <v>275040086172821.56</v>
      </c>
      <c r="AN128" s="1">
        <f t="shared" si="91"/>
        <v>271417775089363.06</v>
      </c>
      <c r="AO128" s="1">
        <f t="shared" si="92"/>
        <v>267503932808831</v>
      </c>
      <c r="AP128" s="1">
        <f t="shared" si="93"/>
        <v>263300789813773.41</v>
      </c>
      <c r="AQ128" s="1">
        <f t="shared" si="94"/>
        <v>258814815355961.34</v>
      </c>
      <c r="AR128" s="1">
        <f t="shared" si="94"/>
        <v>254051363054754.5</v>
      </c>
    </row>
    <row r="129" spans="1:44">
      <c r="A129" s="32" t="str">
        <f>VLOOKUP($B129,'Sector matching'!$B$1:$C$43,2,0)</f>
        <v>other metals 242</v>
      </c>
      <c r="B129" s="441" t="s">
        <v>258</v>
      </c>
      <c r="C129" s="1">
        <f>SUM('Energy use'!D77:AG77)</f>
        <v>71084780622569.047</v>
      </c>
      <c r="D129" s="1">
        <f t="shared" si="73"/>
        <v>71054376368838.016</v>
      </c>
      <c r="E129" s="1">
        <f t="shared" si="74"/>
        <v>74707820813737.359</v>
      </c>
      <c r="F129" s="1">
        <f t="shared" si="75"/>
        <v>75688859503534.813</v>
      </c>
      <c r="G129" s="1">
        <f t="shared" si="76"/>
        <v>76524635441603.063</v>
      </c>
      <c r="H129" s="1">
        <f t="shared" si="77"/>
        <v>77267553074777.688</v>
      </c>
      <c r="I129" s="1">
        <f t="shared" si="78"/>
        <v>77949415676018.844</v>
      </c>
      <c r="J129" s="1">
        <f t="shared" si="79"/>
        <v>78548446106586.281</v>
      </c>
      <c r="K129" s="1">
        <f t="shared" si="80"/>
        <v>79143914369571.047</v>
      </c>
      <c r="L129" s="1">
        <f t="shared" si="81"/>
        <v>79737604257796.344</v>
      </c>
      <c r="M129" s="1">
        <f t="shared" si="82"/>
        <v>80330832684105.25</v>
      </c>
      <c r="N129" s="1">
        <f t="shared" si="83"/>
        <v>80804780579669.781</v>
      </c>
      <c r="O129" s="1">
        <f t="shared" si="84"/>
        <v>81278156848339.094</v>
      </c>
      <c r="P129" s="1">
        <f t="shared" si="85"/>
        <v>81751231077522.797</v>
      </c>
      <c r="Q129" s="1">
        <f t="shared" si="86"/>
        <v>82224017162510.672</v>
      </c>
      <c r="R129" s="1">
        <f t="shared" si="87"/>
        <v>82695492965117.875</v>
      </c>
      <c r="S129" s="1">
        <f t="shared" si="88"/>
        <v>83083039144441.906</v>
      </c>
      <c r="T129" s="1">
        <f t="shared" si="89"/>
        <v>83549227717592.641</v>
      </c>
      <c r="U129" s="1">
        <f t="shared" si="56"/>
        <v>84010762373352.281</v>
      </c>
      <c r="V129" s="1">
        <f t="shared" si="57"/>
        <v>84465960009576.547</v>
      </c>
      <c r="W129" s="1">
        <f t="shared" si="58"/>
        <v>84913019433521.047</v>
      </c>
      <c r="X129" s="1">
        <f t="shared" si="59"/>
        <v>85298510724870.969</v>
      </c>
      <c r="Y129" s="1">
        <f t="shared" si="60"/>
        <v>85534841637886.656</v>
      </c>
      <c r="Z129" s="1">
        <f t="shared" si="61"/>
        <v>85702863638526.031</v>
      </c>
      <c r="AA129" s="1">
        <f t="shared" si="62"/>
        <v>85800207077275.656</v>
      </c>
      <c r="AB129" s="1">
        <f t="shared" si="63"/>
        <v>85823780401036.094</v>
      </c>
      <c r="AC129" s="1">
        <f t="shared" si="64"/>
        <v>85771501828062.641</v>
      </c>
      <c r="AD129" s="1">
        <f t="shared" si="65"/>
        <v>85641473092487.531</v>
      </c>
      <c r="AE129" s="1">
        <f t="shared" si="66"/>
        <v>85432001445135.609</v>
      </c>
      <c r="AF129" s="1">
        <f t="shared" si="67"/>
        <v>85140769810966.188</v>
      </c>
      <c r="AG129" s="1">
        <f t="shared" si="68"/>
        <v>84766566825297.422</v>
      </c>
      <c r="AH129" s="1">
        <f t="shared" si="69"/>
        <v>84307605714758.516</v>
      </c>
      <c r="AI129" s="1">
        <f t="shared" si="70"/>
        <v>83679277138956.438</v>
      </c>
      <c r="AJ129" s="1">
        <f t="shared" si="71"/>
        <v>82965626297911.391</v>
      </c>
      <c r="AK129" s="1">
        <f t="shared" si="72"/>
        <v>82166086019133.531</v>
      </c>
      <c r="AL129" s="1">
        <f t="shared" si="55"/>
        <v>81280454937296.109</v>
      </c>
      <c r="AM129" s="1">
        <f t="shared" si="90"/>
        <v>80308913128311.609</v>
      </c>
      <c r="AN129" s="1">
        <f t="shared" si="91"/>
        <v>79251235063368</v>
      </c>
      <c r="AO129" s="1">
        <f t="shared" si="92"/>
        <v>78108432848320.469</v>
      </c>
      <c r="AP129" s="1">
        <f t="shared" si="93"/>
        <v>76881157761430.578</v>
      </c>
      <c r="AQ129" s="1">
        <f t="shared" si="94"/>
        <v>75571298758543.703</v>
      </c>
      <c r="AR129" s="1">
        <f t="shared" si="94"/>
        <v>74180419042166.281</v>
      </c>
    </row>
    <row r="130" spans="1:44">
      <c r="A130" s="32" t="str">
        <f>VLOOKUP($B130,'Sector matching'!$B$1:$C$43,2,0)</f>
        <v>metal products except machinery and vehicles 25</v>
      </c>
      <c r="B130" s="437" t="s">
        <v>166</v>
      </c>
      <c r="C130" s="1">
        <f>SUM('Energy use'!D78:AG78)</f>
        <v>18707250558656.777</v>
      </c>
      <c r="D130" s="1">
        <f t="shared" si="73"/>
        <v>18882147966878.781</v>
      </c>
      <c r="E130" s="1">
        <f t="shared" si="74"/>
        <v>20071429051216.66</v>
      </c>
      <c r="F130" s="1">
        <f t="shared" si="75"/>
        <v>20549286009184.668</v>
      </c>
      <c r="G130" s="1">
        <f t="shared" si="76"/>
        <v>20984958144944.266</v>
      </c>
      <c r="H130" s="1">
        <f t="shared" si="77"/>
        <v>21391933673745.965</v>
      </c>
      <c r="I130" s="1">
        <f t="shared" si="78"/>
        <v>21778548694749.699</v>
      </c>
      <c r="J130" s="1">
        <f t="shared" si="79"/>
        <v>22138387676781.66</v>
      </c>
      <c r="K130" s="1">
        <f t="shared" si="80"/>
        <v>22493566447344.219</v>
      </c>
      <c r="L130" s="1">
        <f t="shared" si="81"/>
        <v>22844754250496.789</v>
      </c>
      <c r="M130" s="1">
        <f t="shared" si="82"/>
        <v>23192490939832.137</v>
      </c>
      <c r="N130" s="1">
        <f t="shared" si="83"/>
        <v>23502375333049.336</v>
      </c>
      <c r="O130" s="1">
        <f t="shared" si="84"/>
        <v>23808589151318.891</v>
      </c>
      <c r="P130" s="1">
        <f t="shared" si="85"/>
        <v>24111372882546.34</v>
      </c>
      <c r="Q130" s="1">
        <f t="shared" si="86"/>
        <v>24410883284474.863</v>
      </c>
      <c r="R130" s="1">
        <f t="shared" si="87"/>
        <v>24706958421674.305</v>
      </c>
      <c r="S130" s="1">
        <f t="shared" si="88"/>
        <v>24974892049541.02</v>
      </c>
      <c r="T130" s="1">
        <f t="shared" si="89"/>
        <v>25263523636647.383</v>
      </c>
      <c r="U130" s="1">
        <f t="shared" si="56"/>
        <v>25548063692671.934</v>
      </c>
      <c r="V130" s="1">
        <f t="shared" si="57"/>
        <v>25828088983689.379</v>
      </c>
      <c r="W130" s="1">
        <f t="shared" si="58"/>
        <v>26103123848891.559</v>
      </c>
      <c r="X130" s="1">
        <f t="shared" si="59"/>
        <v>26356723911202.164</v>
      </c>
      <c r="Y130" s="1">
        <f t="shared" si="60"/>
        <v>26561503439694.723</v>
      </c>
      <c r="Z130" s="1">
        <f t="shared" si="61"/>
        <v>26742121636546.383</v>
      </c>
      <c r="AA130" s="1">
        <f t="shared" si="62"/>
        <v>26897650708073.313</v>
      </c>
      <c r="AB130" s="1">
        <f t="shared" si="63"/>
        <v>27026931806243.281</v>
      </c>
      <c r="AC130" s="1">
        <f t="shared" si="64"/>
        <v>27129117997814.563</v>
      </c>
      <c r="AD130" s="1">
        <f t="shared" si="65"/>
        <v>27203419094353.379</v>
      </c>
      <c r="AE130" s="1">
        <f t="shared" si="66"/>
        <v>27249109972983.402</v>
      </c>
      <c r="AF130" s="1">
        <f t="shared" si="67"/>
        <v>27265266176165.59</v>
      </c>
      <c r="AG130" s="1">
        <f t="shared" si="68"/>
        <v>27251316158935.52</v>
      </c>
      <c r="AH130" s="1">
        <f t="shared" si="69"/>
        <v>27206505676383.766</v>
      </c>
      <c r="AI130" s="1">
        <f t="shared" si="70"/>
        <v>27103254782612.031</v>
      </c>
      <c r="AJ130" s="1">
        <f t="shared" si="71"/>
        <v>26968421068024.102</v>
      </c>
      <c r="AK130" s="1">
        <f t="shared" si="72"/>
        <v>26801665333539.676</v>
      </c>
      <c r="AL130" s="1">
        <f t="shared" si="55"/>
        <v>26602772774215.652</v>
      </c>
      <c r="AM130" s="1">
        <f t="shared" si="90"/>
        <v>26371659823100.301</v>
      </c>
      <c r="AN130" s="1">
        <f t="shared" si="91"/>
        <v>26108116546791.113</v>
      </c>
      <c r="AO130" s="1">
        <f t="shared" si="92"/>
        <v>25812347180213.957</v>
      </c>
      <c r="AP130" s="1">
        <f t="shared" si="93"/>
        <v>25484446235405.25</v>
      </c>
      <c r="AQ130" s="1">
        <f t="shared" si="94"/>
        <v>25124927624777.332</v>
      </c>
      <c r="AR130" s="1">
        <f t="shared" si="94"/>
        <v>24734208912615.398</v>
      </c>
    </row>
    <row r="131" spans="1:44">
      <c r="A131" s="32" t="str">
        <f>VLOOKUP($B131,'Sector matching'!$B$1:$C$43,2,0)</f>
        <v>other manufacturing 31T33</v>
      </c>
      <c r="B131" s="437" t="s">
        <v>168</v>
      </c>
      <c r="C131" s="1">
        <f>SUM('Energy use'!D79:AG79)</f>
        <v>46498460779765.43</v>
      </c>
      <c r="D131" s="1">
        <f t="shared" si="73"/>
        <v>45422748128833.219</v>
      </c>
      <c r="E131" s="1">
        <f t="shared" si="74"/>
        <v>53097245704930.93</v>
      </c>
      <c r="F131" s="1">
        <f t="shared" si="75"/>
        <v>56202828919928.172</v>
      </c>
      <c r="G131" s="1">
        <f t="shared" si="76"/>
        <v>59169680212138.227</v>
      </c>
      <c r="H131" s="1">
        <f t="shared" si="77"/>
        <v>62028402230983.273</v>
      </c>
      <c r="I131" s="1">
        <f t="shared" si="78"/>
        <v>64799256970072.602</v>
      </c>
      <c r="J131" s="1">
        <f t="shared" si="79"/>
        <v>67460419441997.047</v>
      </c>
      <c r="K131" s="1">
        <f t="shared" si="80"/>
        <v>70077430607970.031</v>
      </c>
      <c r="L131" s="1">
        <f t="shared" si="81"/>
        <v>72653693653814.078</v>
      </c>
      <c r="M131" s="1">
        <f t="shared" si="82"/>
        <v>75192235479692.109</v>
      </c>
      <c r="N131" s="1">
        <f t="shared" si="83"/>
        <v>77580751184533.391</v>
      </c>
      <c r="O131" s="1">
        <f t="shared" si="84"/>
        <v>79929333519065.516</v>
      </c>
      <c r="P131" s="1">
        <f t="shared" si="85"/>
        <v>82240062881559.484</v>
      </c>
      <c r="Q131" s="1">
        <f t="shared" si="86"/>
        <v>84514668971315.766</v>
      </c>
      <c r="R131" s="1">
        <f t="shared" si="87"/>
        <v>86753691696067.063</v>
      </c>
      <c r="S131" s="1">
        <f t="shared" si="88"/>
        <v>88870209569228.188</v>
      </c>
      <c r="T131" s="1">
        <f t="shared" si="89"/>
        <v>91037782166818</v>
      </c>
      <c r="U131" s="1">
        <f t="shared" si="56"/>
        <v>93170115381284.531</v>
      </c>
      <c r="V131" s="1">
        <f t="shared" si="57"/>
        <v>95266338431974.094</v>
      </c>
      <c r="W131" s="1">
        <f t="shared" si="58"/>
        <v>97325263962928.375</v>
      </c>
      <c r="X131" s="1">
        <f t="shared" si="59"/>
        <v>99285432978646.906</v>
      </c>
      <c r="Y131" s="1">
        <f t="shared" si="60"/>
        <v>101041290868286.11</v>
      </c>
      <c r="Z131" s="1">
        <f t="shared" si="61"/>
        <v>102683312026766.75</v>
      </c>
      <c r="AA131" s="1">
        <f t="shared" si="62"/>
        <v>104206540068874.63</v>
      </c>
      <c r="AB131" s="1">
        <f t="shared" si="63"/>
        <v>105605088526542.8</v>
      </c>
      <c r="AC131" s="1">
        <f t="shared" si="64"/>
        <v>106874245175018.75</v>
      </c>
      <c r="AD131" s="1">
        <f t="shared" si="65"/>
        <v>108009511841717.64</v>
      </c>
      <c r="AE131" s="1">
        <f t="shared" si="66"/>
        <v>109006647127311.36</v>
      </c>
      <c r="AF131" s="1">
        <f t="shared" si="67"/>
        <v>109860610758854.28</v>
      </c>
      <c r="AG131" s="1">
        <f t="shared" si="68"/>
        <v>110567775974732.86</v>
      </c>
      <c r="AH131" s="1">
        <f t="shared" si="69"/>
        <v>111123791156803.64</v>
      </c>
      <c r="AI131" s="1">
        <f t="shared" si="70"/>
        <v>111414032102071.97</v>
      </c>
      <c r="AJ131" s="1">
        <f t="shared" si="71"/>
        <v>111546307021159.42</v>
      </c>
      <c r="AK131" s="1">
        <f t="shared" si="72"/>
        <v>111518113168243.47</v>
      </c>
      <c r="AL131" s="1">
        <f t="shared" si="55"/>
        <v>111327501283669.97</v>
      </c>
      <c r="AM131" s="1">
        <f t="shared" si="90"/>
        <v>110973116415711.08</v>
      </c>
      <c r="AN131" s="1">
        <f t="shared" si="91"/>
        <v>110453119843202.92</v>
      </c>
      <c r="AO131" s="1">
        <f t="shared" si="92"/>
        <v>109767470219367.59</v>
      </c>
      <c r="AP131" s="1">
        <f t="shared" si="93"/>
        <v>108915726102867.94</v>
      </c>
      <c r="AQ131" s="1">
        <f t="shared" si="94"/>
        <v>107899302129976.64</v>
      </c>
      <c r="AR131" s="1">
        <f t="shared" si="94"/>
        <v>106719282181361.48</v>
      </c>
    </row>
    <row r="132" spans="1:44">
      <c r="A132" s="32" t="str">
        <f>VLOOKUP($B132,'Sector matching'!$B$1:$C$43,2,0)</f>
        <v>glass and glass products 231</v>
      </c>
      <c r="B132" s="437" t="s">
        <v>170</v>
      </c>
      <c r="C132" s="1">
        <f>SUM('Energy use'!D80:AG80)</f>
        <v>19531929875137.941</v>
      </c>
      <c r="D132" s="1">
        <f t="shared" si="73"/>
        <v>19256897876559.5</v>
      </c>
      <c r="E132" s="1">
        <f t="shared" si="74"/>
        <v>22143169102852.727</v>
      </c>
      <c r="F132" s="1">
        <f t="shared" si="75"/>
        <v>22838556409576.879</v>
      </c>
      <c r="G132" s="1">
        <f t="shared" si="76"/>
        <v>23484925957699.582</v>
      </c>
      <c r="H132" s="1">
        <f t="shared" si="77"/>
        <v>24096694230530.766</v>
      </c>
      <c r="I132" s="1">
        <f t="shared" si="78"/>
        <v>24682894218594.641</v>
      </c>
      <c r="J132" s="1">
        <f t="shared" si="79"/>
        <v>25236004872242.234</v>
      </c>
      <c r="K132" s="1">
        <f t="shared" si="80"/>
        <v>25781067427045.418</v>
      </c>
      <c r="L132" s="1">
        <f t="shared" si="81"/>
        <v>26318969348875.027</v>
      </c>
      <c r="M132" s="1">
        <f t="shared" si="82"/>
        <v>26850452252470.758</v>
      </c>
      <c r="N132" s="1">
        <f t="shared" si="83"/>
        <v>27335618526791.973</v>
      </c>
      <c r="O132" s="1">
        <f t="shared" si="84"/>
        <v>27813974632969.313</v>
      </c>
      <c r="P132" s="1">
        <f t="shared" si="85"/>
        <v>28285917802206.992</v>
      </c>
      <c r="Q132" s="1">
        <f t="shared" si="86"/>
        <v>28751741091525.18</v>
      </c>
      <c r="R132" s="1">
        <f t="shared" si="87"/>
        <v>29211354299159.879</v>
      </c>
      <c r="S132" s="1">
        <f t="shared" si="88"/>
        <v>29635531358671.789</v>
      </c>
      <c r="T132" s="1">
        <f t="shared" si="89"/>
        <v>30082204816360.453</v>
      </c>
      <c r="U132" s="1">
        <f t="shared" si="56"/>
        <v>30522134191074.875</v>
      </c>
      <c r="V132" s="1">
        <f t="shared" si="57"/>
        <v>30954875294322.781</v>
      </c>
      <c r="W132" s="1">
        <f t="shared" si="58"/>
        <v>31379909850535.953</v>
      </c>
      <c r="X132" s="1">
        <f t="shared" si="59"/>
        <v>31777455864805.309</v>
      </c>
      <c r="Y132" s="1">
        <f t="shared" si="60"/>
        <v>32114276660181.328</v>
      </c>
      <c r="Z132" s="1">
        <f t="shared" si="61"/>
        <v>32419882311350.492</v>
      </c>
      <c r="AA132" s="1">
        <f t="shared" si="62"/>
        <v>32693020716468.348</v>
      </c>
      <c r="AB132" s="1">
        <f t="shared" si="63"/>
        <v>32932155745230.809</v>
      </c>
      <c r="AC132" s="1">
        <f t="shared" si="64"/>
        <v>33136127265789.695</v>
      </c>
      <c r="AD132" s="1">
        <f t="shared" si="65"/>
        <v>33303843588656.543</v>
      </c>
      <c r="AE132" s="1">
        <f t="shared" si="66"/>
        <v>33434292537985.297</v>
      </c>
      <c r="AF132" s="1">
        <f t="shared" si="67"/>
        <v>33526217223579.594</v>
      </c>
      <c r="AG132" s="1">
        <f t="shared" si="68"/>
        <v>33578793932161.527</v>
      </c>
      <c r="AH132" s="1">
        <f t="shared" si="69"/>
        <v>33590975329204.637</v>
      </c>
      <c r="AI132" s="1">
        <f t="shared" si="70"/>
        <v>33528528949398.727</v>
      </c>
      <c r="AJ132" s="1">
        <f t="shared" si="71"/>
        <v>33424442291486.367</v>
      </c>
      <c r="AK132" s="1">
        <f t="shared" si="72"/>
        <v>33278194498117.273</v>
      </c>
      <c r="AL132" s="1">
        <f t="shared" si="55"/>
        <v>33089422444661.906</v>
      </c>
      <c r="AM132" s="1">
        <f t="shared" si="90"/>
        <v>32857930364544.027</v>
      </c>
      <c r="AN132" s="1">
        <f t="shared" si="91"/>
        <v>32583369427415.219</v>
      </c>
      <c r="AO132" s="1">
        <f t="shared" si="92"/>
        <v>32265911820016.141</v>
      </c>
      <c r="AP132" s="1">
        <f t="shared" si="93"/>
        <v>31905598648222.051</v>
      </c>
      <c r="AQ132" s="1">
        <f t="shared" si="94"/>
        <v>31503001905013.074</v>
      </c>
      <c r="AR132" s="1">
        <f t="shared" si="94"/>
        <v>31058580359588.918</v>
      </c>
    </row>
    <row r="133" spans="1:44">
      <c r="A133" s="32" t="str">
        <f>VLOOKUP($B133,'Sector matching'!$B$1:$C$43,2,0)</f>
        <v>road vehicles 29</v>
      </c>
      <c r="B133" s="441" t="s">
        <v>259</v>
      </c>
      <c r="C133" s="1">
        <f>SUM('Energy use'!D81:AG81)</f>
        <v>14915376475235.898</v>
      </c>
      <c r="D133" s="1">
        <f t="shared" si="73"/>
        <v>13903253878009.703</v>
      </c>
      <c r="E133" s="1">
        <f t="shared" si="74"/>
        <v>17296221371723.453</v>
      </c>
      <c r="F133" s="1">
        <f t="shared" si="75"/>
        <v>17754143943900.105</v>
      </c>
      <c r="G133" s="1">
        <f t="shared" si="76"/>
        <v>18175034567722.766</v>
      </c>
      <c r="H133" s="1">
        <f t="shared" si="77"/>
        <v>18570389229095.395</v>
      </c>
      <c r="I133" s="1">
        <f t="shared" si="78"/>
        <v>18947346564144.219</v>
      </c>
      <c r="J133" s="1">
        <f t="shared" si="79"/>
        <v>19300256497985.949</v>
      </c>
      <c r="K133" s="1">
        <f t="shared" si="80"/>
        <v>19648353249908.211</v>
      </c>
      <c r="L133" s="1">
        <f t="shared" si="81"/>
        <v>19992254438320.867</v>
      </c>
      <c r="M133" s="1">
        <f t="shared" si="82"/>
        <v>20332465329821.797</v>
      </c>
      <c r="N133" s="1">
        <f t="shared" si="83"/>
        <v>20638807620329.828</v>
      </c>
      <c r="O133" s="1">
        <f t="shared" si="84"/>
        <v>20941229617899.75</v>
      </c>
      <c r="P133" s="1">
        <f t="shared" si="85"/>
        <v>21239974743349.133</v>
      </c>
      <c r="Q133" s="1">
        <f t="shared" si="86"/>
        <v>21535211027385.969</v>
      </c>
      <c r="R133" s="1">
        <f t="shared" si="87"/>
        <v>21826823185253.297</v>
      </c>
      <c r="S133" s="1">
        <f t="shared" si="88"/>
        <v>22092980757506.938</v>
      </c>
      <c r="T133" s="1">
        <f t="shared" si="89"/>
        <v>22376881751539.051</v>
      </c>
      <c r="U133" s="1">
        <f t="shared" si="56"/>
        <v>22656645208700.527</v>
      </c>
      <c r="V133" s="1">
        <f t="shared" si="57"/>
        <v>22931912649017.855</v>
      </c>
      <c r="W133" s="1">
        <f t="shared" si="58"/>
        <v>23202275957660.184</v>
      </c>
      <c r="X133" s="1">
        <f t="shared" si="59"/>
        <v>23453114560969.563</v>
      </c>
      <c r="Y133" s="1">
        <f t="shared" si="60"/>
        <v>23659999744553.129</v>
      </c>
      <c r="Z133" s="1">
        <f t="shared" si="61"/>
        <v>23844813565231.672</v>
      </c>
      <c r="AA133" s="1">
        <f t="shared" si="62"/>
        <v>24006693825392.707</v>
      </c>
      <c r="AB133" s="1">
        <f t="shared" si="63"/>
        <v>24144571231484.152</v>
      </c>
      <c r="AC133" s="1">
        <f t="shared" si="64"/>
        <v>24257654023974.77</v>
      </c>
      <c r="AD133" s="1">
        <f t="shared" si="65"/>
        <v>24345200944200.535</v>
      </c>
      <c r="AE133" s="1">
        <f t="shared" si="66"/>
        <v>24406528923501.172</v>
      </c>
      <c r="AF133" s="1">
        <f t="shared" si="67"/>
        <v>24440776316219.051</v>
      </c>
      <c r="AG133" s="1">
        <f t="shared" si="68"/>
        <v>24447397617345.809</v>
      </c>
      <c r="AH133" s="1">
        <f t="shared" si="69"/>
        <v>24425683831498.234</v>
      </c>
      <c r="AI133" s="1">
        <f t="shared" si="70"/>
        <v>24350824518534.477</v>
      </c>
      <c r="AJ133" s="1">
        <f t="shared" si="71"/>
        <v>24246884745334.891</v>
      </c>
      <c r="AK133" s="1">
        <f t="shared" si="72"/>
        <v>24113531989137.254</v>
      </c>
      <c r="AL133" s="1">
        <f t="shared" si="55"/>
        <v>23950546544367.879</v>
      </c>
      <c r="AM133" s="1">
        <f t="shared" si="90"/>
        <v>23757827989387.25</v>
      </c>
      <c r="AN133" s="1">
        <f t="shared" si="91"/>
        <v>23535163263223.402</v>
      </c>
      <c r="AO133" s="1">
        <f t="shared" si="92"/>
        <v>23282713789244.809</v>
      </c>
      <c r="AP133" s="1">
        <f t="shared" si="93"/>
        <v>23000543687117.207</v>
      </c>
      <c r="AQ133" s="1">
        <f t="shared" si="94"/>
        <v>22689097193492.129</v>
      </c>
      <c r="AR133" s="1">
        <f t="shared" si="94"/>
        <v>22348733617588.66</v>
      </c>
    </row>
    <row r="134" spans="1:44">
      <c r="A134" s="32" t="str">
        <f>VLOOKUP($B134,'Sector matching'!$B$1:$C$43,2,0)</f>
        <v>nonroad vehicles 30</v>
      </c>
      <c r="B134" s="441" t="s">
        <v>260</v>
      </c>
      <c r="C134" s="1">
        <f>SUM('Energy use'!D82:AG82)</f>
        <v>12651038364428.051</v>
      </c>
      <c r="D134" s="1">
        <f t="shared" si="73"/>
        <v>11792568460683.256</v>
      </c>
      <c r="E134" s="1">
        <f t="shared" si="74"/>
        <v>14670441640988.016</v>
      </c>
      <c r="F134" s="1">
        <f t="shared" si="75"/>
        <v>15058845918825.92</v>
      </c>
      <c r="G134" s="1">
        <f t="shared" si="76"/>
        <v>15415840154811.125</v>
      </c>
      <c r="H134" s="1">
        <f t="shared" si="77"/>
        <v>15751175102399.262</v>
      </c>
      <c r="I134" s="1">
        <f t="shared" si="78"/>
        <v>16070905664706.762</v>
      </c>
      <c r="J134" s="1">
        <f t="shared" si="79"/>
        <v>16370239517903.98</v>
      </c>
      <c r="K134" s="1">
        <f t="shared" si="80"/>
        <v>16665490889561.471</v>
      </c>
      <c r="L134" s="1">
        <f t="shared" si="81"/>
        <v>16957183635996.969</v>
      </c>
      <c r="M134" s="1">
        <f t="shared" si="82"/>
        <v>17245746318106.969</v>
      </c>
      <c r="N134" s="1">
        <f t="shared" si="83"/>
        <v>17505582070580.158</v>
      </c>
      <c r="O134" s="1">
        <f t="shared" si="84"/>
        <v>17762092678934.988</v>
      </c>
      <c r="P134" s="1">
        <f t="shared" si="85"/>
        <v>18015484609706.633</v>
      </c>
      <c r="Q134" s="1">
        <f t="shared" si="86"/>
        <v>18265900384469.18</v>
      </c>
      <c r="R134" s="1">
        <f t="shared" si="87"/>
        <v>18513242220113.648</v>
      </c>
      <c r="S134" s="1">
        <f t="shared" si="88"/>
        <v>18738993790189.961</v>
      </c>
      <c r="T134" s="1">
        <f t="shared" si="89"/>
        <v>18979795111776.637</v>
      </c>
      <c r="U134" s="1">
        <f t="shared" si="56"/>
        <v>19217087025620.793</v>
      </c>
      <c r="V134" s="1">
        <f t="shared" si="57"/>
        <v>19450565473430.301</v>
      </c>
      <c r="W134" s="1">
        <f t="shared" si="58"/>
        <v>19679884297239.176</v>
      </c>
      <c r="X134" s="1">
        <f t="shared" si="59"/>
        <v>19892642506796.625</v>
      </c>
      <c r="Y134" s="1">
        <f t="shared" si="60"/>
        <v>20068119967851.195</v>
      </c>
      <c r="Z134" s="1">
        <f t="shared" si="61"/>
        <v>20224876771111.426</v>
      </c>
      <c r="AA134" s="1">
        <f t="shared" si="62"/>
        <v>20362181611196.492</v>
      </c>
      <c r="AB134" s="1">
        <f t="shared" si="63"/>
        <v>20479127526503.883</v>
      </c>
      <c r="AC134" s="1">
        <f t="shared" si="64"/>
        <v>20575042956364.516</v>
      </c>
      <c r="AD134" s="1">
        <f t="shared" si="65"/>
        <v>20649299174322.043</v>
      </c>
      <c r="AE134" s="1">
        <f t="shared" si="66"/>
        <v>20701316809963.574</v>
      </c>
      <c r="AF134" s="1">
        <f t="shared" si="67"/>
        <v>20730365026069.613</v>
      </c>
      <c r="AG134" s="1">
        <f t="shared" si="68"/>
        <v>20735981132020.148</v>
      </c>
      <c r="AH134" s="1">
        <f t="shared" si="69"/>
        <v>20717563766675.688</v>
      </c>
      <c r="AI134" s="1">
        <f t="shared" si="70"/>
        <v>20654069020712.578</v>
      </c>
      <c r="AJ134" s="1">
        <f t="shared" si="71"/>
        <v>20565908587047.285</v>
      </c>
      <c r="AK134" s="1">
        <f t="shared" si="72"/>
        <v>20452800423974.125</v>
      </c>
      <c r="AL134" s="1">
        <f t="shared" si="55"/>
        <v>20314558179935.289</v>
      </c>
      <c r="AM134" s="1">
        <f t="shared" si="90"/>
        <v>20151096678534.703</v>
      </c>
      <c r="AN134" s="1">
        <f t="shared" si="91"/>
        <v>19962235204083.77</v>
      </c>
      <c r="AO134" s="1">
        <f t="shared" si="92"/>
        <v>19748110673892.703</v>
      </c>
      <c r="AP134" s="1">
        <f t="shared" si="93"/>
        <v>19508777473471.129</v>
      </c>
      <c r="AQ134" s="1">
        <f t="shared" si="94"/>
        <v>19244612398867.789</v>
      </c>
      <c r="AR134" s="1">
        <f t="shared" si="94"/>
        <v>18955920211730.715</v>
      </c>
    </row>
    <row r="135" spans="1:44">
      <c r="A135" s="32" t="str">
        <f>VLOOKUP($B135,'Sector matching'!$B$1:$C$43,2,0)</f>
        <v>appliances and electrical equipment 27</v>
      </c>
      <c r="B135" s="437" t="s">
        <v>173</v>
      </c>
      <c r="C135" s="1">
        <f>SUM('Energy use'!D83:AG83)</f>
        <v>9731420767896.6328</v>
      </c>
      <c r="D135" s="1">
        <f t="shared" si="73"/>
        <v>10336694849506.025</v>
      </c>
      <c r="E135" s="1">
        <f t="shared" si="74"/>
        <v>11520175519583.758</v>
      </c>
      <c r="F135" s="1">
        <f t="shared" si="75"/>
        <v>11723372261158.334</v>
      </c>
      <c r="G135" s="1">
        <f t="shared" si="76"/>
        <v>11903403984857.367</v>
      </c>
      <c r="H135" s="1">
        <f t="shared" si="77"/>
        <v>12068208413563.879</v>
      </c>
      <c r="I135" s="1">
        <f t="shared" si="78"/>
        <v>12222639230325.162</v>
      </c>
      <c r="J135" s="1">
        <f t="shared" si="79"/>
        <v>12363201501924.064</v>
      </c>
      <c r="K135" s="1">
        <f t="shared" si="80"/>
        <v>12502317261992.369</v>
      </c>
      <c r="L135" s="1">
        <f t="shared" si="81"/>
        <v>12640307610506.141</v>
      </c>
      <c r="M135" s="1">
        <f t="shared" si="82"/>
        <v>12777420694686.205</v>
      </c>
      <c r="N135" s="1">
        <f t="shared" si="83"/>
        <v>12894733734742.279</v>
      </c>
      <c r="O135" s="1">
        <f t="shared" si="84"/>
        <v>13011106522124.227</v>
      </c>
      <c r="P135" s="1">
        <f t="shared" si="85"/>
        <v>13126621345743.859</v>
      </c>
      <c r="Q135" s="1">
        <f t="shared" si="86"/>
        <v>13241317423420.996</v>
      </c>
      <c r="R135" s="1">
        <f t="shared" si="87"/>
        <v>13355064438188.629</v>
      </c>
      <c r="S135" s="1">
        <f t="shared" si="88"/>
        <v>13454514284476.611</v>
      </c>
      <c r="T135" s="1">
        <f t="shared" si="89"/>
        <v>13565986713817.111</v>
      </c>
      <c r="U135" s="1">
        <f t="shared" si="56"/>
        <v>13676053126752.533</v>
      </c>
      <c r="V135" s="1">
        <f t="shared" si="57"/>
        <v>13784460999741.834</v>
      </c>
      <c r="W135" s="1">
        <f t="shared" si="58"/>
        <v>13890934584072.326</v>
      </c>
      <c r="X135" s="1">
        <f t="shared" si="59"/>
        <v>13986728551415.441</v>
      </c>
      <c r="Y135" s="1">
        <f t="shared" si="60"/>
        <v>14057402468059.521</v>
      </c>
      <c r="Z135" s="1">
        <f t="shared" si="61"/>
        <v>14116135506413.498</v>
      </c>
      <c r="AA135" s="1">
        <f t="shared" si="62"/>
        <v>14162491718751.09</v>
      </c>
      <c r="AB135" s="1">
        <f t="shared" si="63"/>
        <v>14195914848049.43</v>
      </c>
      <c r="AC135" s="1">
        <f t="shared" si="64"/>
        <v>14216014189569.666</v>
      </c>
      <c r="AD135" s="1">
        <f t="shared" si="65"/>
        <v>14222429139957.631</v>
      </c>
      <c r="AE135" s="1">
        <f t="shared" si="66"/>
        <v>14214833173710.207</v>
      </c>
      <c r="AF135" s="1">
        <f t="shared" si="67"/>
        <v>14192795836308.67</v>
      </c>
      <c r="AG135" s="1">
        <f t="shared" si="68"/>
        <v>14156070707690.973</v>
      </c>
      <c r="AH135" s="1">
        <f t="shared" si="69"/>
        <v>14104315828092.92</v>
      </c>
      <c r="AI135" s="1">
        <f t="shared" si="70"/>
        <v>14023309516148.764</v>
      </c>
      <c r="AJ135" s="1">
        <f t="shared" si="71"/>
        <v>13927048168719.256</v>
      </c>
      <c r="AK135" s="1">
        <f t="shared" si="72"/>
        <v>13815399063079.5</v>
      </c>
      <c r="AL135" s="1">
        <f t="shared" si="55"/>
        <v>13688292212122.576</v>
      </c>
      <c r="AM135" s="1">
        <f t="shared" si="90"/>
        <v>13545723415658.34</v>
      </c>
      <c r="AN135" s="1">
        <f t="shared" si="91"/>
        <v>13387621713655.258</v>
      </c>
      <c r="AO135" s="1">
        <f t="shared" si="92"/>
        <v>13214126777511.867</v>
      </c>
      <c r="AP135" s="1">
        <f t="shared" si="93"/>
        <v>13025319541320.836</v>
      </c>
      <c r="AQ135" s="1">
        <f t="shared" si="94"/>
        <v>12821492842061.068</v>
      </c>
      <c r="AR135" s="1">
        <f t="shared" si="94"/>
        <v>12602887145344.736</v>
      </c>
    </row>
    <row r="136" spans="1:44">
      <c r="A136" s="32" t="str">
        <f>VLOOKUP($B136,'Sector matching'!$B$1:$C$43,2,0)</f>
        <v>computers and electronics 26</v>
      </c>
      <c r="B136" s="444" t="s">
        <v>175</v>
      </c>
      <c r="C136" s="1">
        <f>SUM('Energy use'!D84:AG84)</f>
        <v>23683846126827.875</v>
      </c>
      <c r="D136" s="1">
        <f t="shared" si="73"/>
        <v>22681951245177.609</v>
      </c>
      <c r="E136" s="1">
        <f t="shared" si="74"/>
        <v>26819052752623.152</v>
      </c>
      <c r="F136" s="1">
        <f t="shared" si="75"/>
        <v>27616955145135.418</v>
      </c>
      <c r="G136" s="1">
        <f t="shared" si="76"/>
        <v>28356142098460.172</v>
      </c>
      <c r="H136" s="1">
        <f t="shared" si="77"/>
        <v>29054196633474.625</v>
      </c>
      <c r="I136" s="1">
        <f t="shared" si="78"/>
        <v>29722102299971.703</v>
      </c>
      <c r="J136" s="1">
        <f t="shared" si="79"/>
        <v>30350866684902.191</v>
      </c>
      <c r="K136" s="1">
        <f t="shared" si="80"/>
        <v>30970649525130.504</v>
      </c>
      <c r="L136" s="1">
        <f t="shared" si="81"/>
        <v>31582486385740.32</v>
      </c>
      <c r="M136" s="1">
        <f t="shared" si="82"/>
        <v>32187237000191.242</v>
      </c>
      <c r="N136" s="1">
        <f t="shared" si="83"/>
        <v>32737091457095.973</v>
      </c>
      <c r="O136" s="1">
        <f t="shared" si="84"/>
        <v>33279425195514.344</v>
      </c>
      <c r="P136" s="1">
        <f t="shared" si="85"/>
        <v>33814684563716.473</v>
      </c>
      <c r="Q136" s="1">
        <f t="shared" si="86"/>
        <v>34343192847772.039</v>
      </c>
      <c r="R136" s="1">
        <f t="shared" si="87"/>
        <v>34864817489822.523</v>
      </c>
      <c r="S136" s="1">
        <f t="shared" si="88"/>
        <v>35344679938111.039</v>
      </c>
      <c r="T136" s="1">
        <f t="shared" si="89"/>
        <v>35851878322603.164</v>
      </c>
      <c r="U136" s="1">
        <f t="shared" si="56"/>
        <v>36351496229738.516</v>
      </c>
      <c r="V136" s="1">
        <f t="shared" si="57"/>
        <v>36842989683311.977</v>
      </c>
      <c r="W136" s="1">
        <f t="shared" si="58"/>
        <v>37325729257367.234</v>
      </c>
      <c r="X136" s="1">
        <f t="shared" si="59"/>
        <v>37776187925033.711</v>
      </c>
      <c r="Y136" s="1">
        <f t="shared" si="60"/>
        <v>38154907522711.336</v>
      </c>
      <c r="Z136" s="1">
        <f t="shared" si="61"/>
        <v>38497022062839.641</v>
      </c>
      <c r="AA136" s="1">
        <f t="shared" si="62"/>
        <v>38801075269523.047</v>
      </c>
      <c r="AB136" s="1">
        <f t="shared" si="63"/>
        <v>39065274536506.391</v>
      </c>
      <c r="AC136" s="1">
        <f t="shared" si="64"/>
        <v>39288274250626.148</v>
      </c>
      <c r="AD136" s="1">
        <f t="shared" si="65"/>
        <v>39468810154658.508</v>
      </c>
      <c r="AE136" s="1">
        <f t="shared" si="66"/>
        <v>39605712257973.719</v>
      </c>
      <c r="AF136" s="1">
        <f t="shared" si="67"/>
        <v>39697520716956.945</v>
      </c>
      <c r="AG136" s="1">
        <f t="shared" si="68"/>
        <v>39743288784819.914</v>
      </c>
      <c r="AH136" s="1">
        <f t="shared" si="69"/>
        <v>39741804686611.539</v>
      </c>
      <c r="AI136" s="1">
        <f t="shared" si="70"/>
        <v>39652610147319.188</v>
      </c>
      <c r="AJ136" s="1">
        <f t="shared" si="71"/>
        <v>39514773654361.117</v>
      </c>
      <c r="AK136" s="1">
        <f t="shared" si="72"/>
        <v>39327703008431.344</v>
      </c>
      <c r="AL136" s="1">
        <f t="shared" si="55"/>
        <v>39090991648730.648</v>
      </c>
      <c r="AM136" s="1">
        <f t="shared" si="90"/>
        <v>38804429764001.797</v>
      </c>
      <c r="AN136" s="1">
        <f t="shared" si="91"/>
        <v>38467625755553.672</v>
      </c>
      <c r="AO136" s="1">
        <f t="shared" si="92"/>
        <v>38080802171036.039</v>
      </c>
      <c r="AP136" s="1">
        <f t="shared" si="93"/>
        <v>37644025441267.172</v>
      </c>
      <c r="AQ136" s="1">
        <f t="shared" si="94"/>
        <v>37157987017719.695</v>
      </c>
      <c r="AR136" s="1">
        <f t="shared" si="94"/>
        <v>36623243045519.445</v>
      </c>
    </row>
    <row r="137" spans="1:44">
      <c r="A137" s="32" t="str">
        <f>VLOOKUP($B137,'Sector matching'!$B$1:$C$43,2,0)</f>
        <v>computers and electronics 26</v>
      </c>
      <c r="B137" s="444" t="s">
        <v>177</v>
      </c>
      <c r="C137" s="1">
        <f>SUM('Energy use'!D85:AG85)</f>
        <v>797859412431.45471</v>
      </c>
      <c r="D137" s="1">
        <f t="shared" si="73"/>
        <v>893209845085.2887</v>
      </c>
      <c r="E137" s="1">
        <f t="shared" si="74"/>
        <v>1025220822568.3282</v>
      </c>
      <c r="F137" s="1">
        <f t="shared" si="75"/>
        <v>1082198175373.6183</v>
      </c>
      <c r="G137" s="1">
        <f t="shared" si="76"/>
        <v>1136540849092.3586</v>
      </c>
      <c r="H137" s="1">
        <f t="shared" si="77"/>
        <v>1188847968032.8113</v>
      </c>
      <c r="I137" s="1">
        <f t="shared" si="78"/>
        <v>1239513661739.26</v>
      </c>
      <c r="J137" s="1">
        <f t="shared" si="79"/>
        <v>1288124396202.4097</v>
      </c>
      <c r="K137" s="1">
        <f t="shared" si="80"/>
        <v>1335934250312.1721</v>
      </c>
      <c r="L137" s="1">
        <f t="shared" si="81"/>
        <v>1383006286091.4817</v>
      </c>
      <c r="M137" s="1">
        <f t="shared" si="82"/>
        <v>1429396355233.6824</v>
      </c>
      <c r="N137" s="1">
        <f t="shared" si="83"/>
        <v>1472970576519.3933</v>
      </c>
      <c r="O137" s="1">
        <f t="shared" si="84"/>
        <v>1515822764186.144</v>
      </c>
      <c r="P137" s="1">
        <f t="shared" si="85"/>
        <v>1557990745176.4736</v>
      </c>
      <c r="Q137" s="1">
        <f t="shared" si="86"/>
        <v>1599505784536.9194</v>
      </c>
      <c r="R137" s="1">
        <f t="shared" si="87"/>
        <v>1640376736673.7009</v>
      </c>
      <c r="S137" s="1">
        <f t="shared" si="88"/>
        <v>1678960260188.8811</v>
      </c>
      <c r="T137" s="1">
        <f t="shared" si="89"/>
        <v>1718535567173.6602</v>
      </c>
      <c r="U137" s="1">
        <f t="shared" si="56"/>
        <v>1757470055301.4253</v>
      </c>
      <c r="V137" s="1">
        <f t="shared" si="57"/>
        <v>1795746507655.3931</v>
      </c>
      <c r="W137" s="1">
        <f t="shared" si="58"/>
        <v>1833341883251.7681</v>
      </c>
      <c r="X137" s="1">
        <f t="shared" si="59"/>
        <v>1869098630965.927</v>
      </c>
      <c r="Y137" s="1">
        <f t="shared" si="60"/>
        <v>1901032356993.9739</v>
      </c>
      <c r="Z137" s="1">
        <f t="shared" si="61"/>
        <v>1930849039834.8308</v>
      </c>
      <c r="AA137" s="1">
        <f t="shared" si="62"/>
        <v>1958457037398.3977</v>
      </c>
      <c r="AB137" s="1">
        <f t="shared" si="63"/>
        <v>1983747266309.8015</v>
      </c>
      <c r="AC137" s="1">
        <f t="shared" si="64"/>
        <v>2006632749757.7737</v>
      </c>
      <c r="AD137" s="1">
        <f t="shared" si="65"/>
        <v>2027030540235.5142</v>
      </c>
      <c r="AE137" s="1">
        <f t="shared" si="66"/>
        <v>2044862510829.6899</v>
      </c>
      <c r="AF137" s="1">
        <f t="shared" si="67"/>
        <v>2060035550072.8364</v>
      </c>
      <c r="AG137" s="1">
        <f t="shared" si="68"/>
        <v>2072483060790.9568</v>
      </c>
      <c r="AH137" s="1">
        <f t="shared" si="69"/>
        <v>2082124841733.8127</v>
      </c>
      <c r="AI137" s="1">
        <f t="shared" si="70"/>
        <v>2086815255492.8511</v>
      </c>
      <c r="AJ137" s="1">
        <f t="shared" si="71"/>
        <v>2088576288599.7144</v>
      </c>
      <c r="AK137" s="1">
        <f t="shared" si="72"/>
        <v>2087362220723.4031</v>
      </c>
      <c r="AL137" s="1">
        <f t="shared" si="55"/>
        <v>2083137654504.3315</v>
      </c>
      <c r="AM137" s="1">
        <f t="shared" si="90"/>
        <v>2075878266914.678</v>
      </c>
      <c r="AN137" s="1">
        <f t="shared" si="91"/>
        <v>2065550636546.4387</v>
      </c>
      <c r="AO137" s="1">
        <f t="shared" si="92"/>
        <v>2052154908322.0029</v>
      </c>
      <c r="AP137" s="1">
        <f t="shared" si="93"/>
        <v>2035683680113.1572</v>
      </c>
      <c r="AQ137" s="1">
        <f t="shared" si="94"/>
        <v>2016164176829.8379</v>
      </c>
      <c r="AR137" s="1">
        <f t="shared" si="94"/>
        <v>1993617360082.9746</v>
      </c>
    </row>
    <row r="138" spans="1:44">
      <c r="A138" s="32" t="str">
        <f>VLOOKUP($B138,'Sector matching'!$B$1:$C$43,2,0)</f>
        <v>other machinery 28</v>
      </c>
      <c r="B138" s="441" t="s">
        <v>179</v>
      </c>
      <c r="C138" s="1">
        <f>SUM('Energy use'!D86:AG86)</f>
        <v>12729473687299.578</v>
      </c>
      <c r="D138" s="1">
        <f t="shared" si="73"/>
        <v>13080537113381.707</v>
      </c>
      <c r="E138" s="1">
        <f t="shared" si="74"/>
        <v>14249961821933.594</v>
      </c>
      <c r="F138" s="1">
        <f t="shared" si="75"/>
        <v>14607739475443.535</v>
      </c>
      <c r="G138" s="1">
        <f t="shared" si="76"/>
        <v>14935294619565.158</v>
      </c>
      <c r="H138" s="1">
        <f t="shared" si="77"/>
        <v>15242152305549.592</v>
      </c>
      <c r="I138" s="1">
        <f t="shared" si="78"/>
        <v>15534212846961.811</v>
      </c>
      <c r="J138" s="1">
        <f t="shared" si="79"/>
        <v>15806872654389.445</v>
      </c>
      <c r="K138" s="1">
        <f t="shared" si="80"/>
        <v>16075903882215.195</v>
      </c>
      <c r="L138" s="1">
        <f t="shared" si="81"/>
        <v>16341798087172.961</v>
      </c>
      <c r="M138" s="1">
        <f t="shared" si="82"/>
        <v>16604954621781.238</v>
      </c>
      <c r="N138" s="1">
        <f t="shared" si="83"/>
        <v>16840735754911.969</v>
      </c>
      <c r="O138" s="1">
        <f t="shared" si="84"/>
        <v>17073607001767.883</v>
      </c>
      <c r="P138" s="1">
        <f t="shared" si="85"/>
        <v>17303753622289.563</v>
      </c>
      <c r="Q138" s="1">
        <f t="shared" si="86"/>
        <v>17531300131965.834</v>
      </c>
      <c r="R138" s="1">
        <f t="shared" si="87"/>
        <v>17756141299604.898</v>
      </c>
      <c r="S138" s="1">
        <f t="shared" si="88"/>
        <v>17960519784405.16</v>
      </c>
      <c r="T138" s="1">
        <f t="shared" si="89"/>
        <v>18179555838279.855</v>
      </c>
      <c r="U138" s="1">
        <f t="shared" si="56"/>
        <v>18395441542299.922</v>
      </c>
      <c r="V138" s="1">
        <f t="shared" si="57"/>
        <v>18607878918601.578</v>
      </c>
      <c r="W138" s="1">
        <f t="shared" si="58"/>
        <v>18816530979444.688</v>
      </c>
      <c r="X138" s="1">
        <f t="shared" si="59"/>
        <v>19009542265323.5</v>
      </c>
      <c r="Y138" s="1">
        <f t="shared" si="60"/>
        <v>19167137009677.105</v>
      </c>
      <c r="Z138" s="1">
        <f t="shared" si="61"/>
        <v>19307076133390.109</v>
      </c>
      <c r="AA138" s="1">
        <f t="shared" si="62"/>
        <v>19428675778477.199</v>
      </c>
      <c r="AB138" s="1">
        <f t="shared" si="63"/>
        <v>19531084840782.129</v>
      </c>
      <c r="AC138" s="1">
        <f t="shared" si="64"/>
        <v>19613677174396.641</v>
      </c>
      <c r="AD138" s="1">
        <f t="shared" si="65"/>
        <v>19675867563046.609</v>
      </c>
      <c r="AE138" s="1">
        <f t="shared" si="66"/>
        <v>19717117835759.336</v>
      </c>
      <c r="AF138" s="1">
        <f t="shared" si="67"/>
        <v>19736745570787.898</v>
      </c>
      <c r="AG138" s="1">
        <f t="shared" si="68"/>
        <v>19734323726931.34</v>
      </c>
      <c r="AH138" s="1">
        <f t="shared" si="69"/>
        <v>19709293124026.938</v>
      </c>
      <c r="AI138" s="1">
        <f t="shared" si="70"/>
        <v>19641654075332.473</v>
      </c>
      <c r="AJ138" s="1">
        <f t="shared" si="71"/>
        <v>19550844098358.258</v>
      </c>
      <c r="AK138" s="1">
        <f t="shared" si="72"/>
        <v>19436606230793.074</v>
      </c>
      <c r="AL138" s="1">
        <f t="shared" si="55"/>
        <v>19298774082122.117</v>
      </c>
      <c r="AM138" s="1">
        <f t="shared" si="90"/>
        <v>19137276920942.313</v>
      </c>
      <c r="AN138" s="1">
        <f t="shared" si="91"/>
        <v>18951952797303.375</v>
      </c>
      <c r="AO138" s="1">
        <f t="shared" si="92"/>
        <v>18742940861607.918</v>
      </c>
      <c r="AP138" s="1">
        <f t="shared" si="93"/>
        <v>18510301260682.59</v>
      </c>
      <c r="AQ138" s="1">
        <f t="shared" si="94"/>
        <v>18254399407386.836</v>
      </c>
      <c r="AR138" s="1">
        <f t="shared" si="94"/>
        <v>17975531548046.738</v>
      </c>
    </row>
    <row r="139" spans="1:44">
      <c r="A139" s="32" t="str">
        <f>VLOOKUP($B139,'Sector matching'!$B$1:$C$43,2,0)</f>
        <v>water and waste 36T39</v>
      </c>
      <c r="B139" s="441" t="s">
        <v>181</v>
      </c>
      <c r="C139" s="1">
        <f>SUM('Energy use'!D87:AG87)</f>
        <v>314101380022.42578</v>
      </c>
      <c r="D139" s="1">
        <f t="shared" si="73"/>
        <v>322763914650.06049</v>
      </c>
      <c r="E139" s="1">
        <f t="shared" si="74"/>
        <v>351619617863.85071</v>
      </c>
      <c r="F139" s="1">
        <f t="shared" si="75"/>
        <v>360447826906.05023</v>
      </c>
      <c r="G139" s="1">
        <f t="shared" si="76"/>
        <v>368530291690.48956</v>
      </c>
      <c r="H139" s="1">
        <f t="shared" si="77"/>
        <v>376102044066.58057</v>
      </c>
      <c r="I139" s="1">
        <f t="shared" si="78"/>
        <v>383308675020.94617</v>
      </c>
      <c r="J139" s="1">
        <f t="shared" si="79"/>
        <v>390036590400.12769</v>
      </c>
      <c r="K139" s="1">
        <f t="shared" si="80"/>
        <v>396674970116.76166</v>
      </c>
      <c r="L139" s="1">
        <f t="shared" si="81"/>
        <v>403235943395.69043</v>
      </c>
      <c r="M139" s="1">
        <f t="shared" si="82"/>
        <v>409729364311.03027</v>
      </c>
      <c r="N139" s="1">
        <f t="shared" si="83"/>
        <v>415547293717.92358</v>
      </c>
      <c r="O139" s="1">
        <f t="shared" si="84"/>
        <v>421293421311.39703</v>
      </c>
      <c r="P139" s="1">
        <f t="shared" si="85"/>
        <v>426972318404.01459</v>
      </c>
      <c r="Q139" s="1">
        <f t="shared" si="86"/>
        <v>432587057431.27795</v>
      </c>
      <c r="R139" s="1">
        <f t="shared" si="87"/>
        <v>438135041800.16382</v>
      </c>
      <c r="S139" s="1">
        <f t="shared" si="88"/>
        <v>443178106871.00848</v>
      </c>
      <c r="T139" s="1">
        <f t="shared" si="89"/>
        <v>448582849320.44312</v>
      </c>
      <c r="U139" s="1">
        <f t="shared" si="56"/>
        <v>453909856487.08417</v>
      </c>
      <c r="V139" s="1">
        <f t="shared" si="57"/>
        <v>459151775729.29675</v>
      </c>
      <c r="W139" s="1">
        <f t="shared" si="58"/>
        <v>464300291831.79132</v>
      </c>
      <c r="X139" s="1">
        <f t="shared" si="59"/>
        <v>469062869825.48517</v>
      </c>
      <c r="Y139" s="1">
        <f t="shared" si="60"/>
        <v>472951540158.73999</v>
      </c>
      <c r="Z139" s="1">
        <f t="shared" si="61"/>
        <v>476404555810.22272</v>
      </c>
      <c r="AA139" s="1">
        <f t="shared" si="62"/>
        <v>479405042497.28821</v>
      </c>
      <c r="AB139" s="1">
        <f t="shared" si="63"/>
        <v>481931999116.78113</v>
      </c>
      <c r="AC139" s="1">
        <f t="shared" si="64"/>
        <v>483969975438.88727</v>
      </c>
      <c r="AD139" s="1">
        <f t="shared" si="65"/>
        <v>485504531177.71356</v>
      </c>
      <c r="AE139" s="1">
        <f t="shared" si="66"/>
        <v>486522386896.15515</v>
      </c>
      <c r="AF139" s="1">
        <f t="shared" si="67"/>
        <v>487006703750.93134</v>
      </c>
      <c r="AG139" s="1">
        <f t="shared" si="68"/>
        <v>486946944446.16888</v>
      </c>
      <c r="AH139" s="1">
        <f t="shared" si="69"/>
        <v>486329311140.33063</v>
      </c>
      <c r="AI139" s="1">
        <f t="shared" si="70"/>
        <v>484660309022.86438</v>
      </c>
      <c r="AJ139" s="1">
        <f t="shared" si="71"/>
        <v>482419561307.12317</v>
      </c>
      <c r="AK139" s="1">
        <f t="shared" si="72"/>
        <v>479600727415.44043</v>
      </c>
      <c r="AL139" s="1">
        <f t="shared" si="55"/>
        <v>476199701640.72998</v>
      </c>
      <c r="AM139" s="1">
        <f t="shared" si="90"/>
        <v>472214738676.63733</v>
      </c>
      <c r="AN139" s="1">
        <f t="shared" si="91"/>
        <v>467641842387.56964</v>
      </c>
      <c r="AO139" s="1">
        <f t="shared" si="92"/>
        <v>462484446327.38507</v>
      </c>
      <c r="AP139" s="1">
        <f t="shared" si="93"/>
        <v>456744034626.67047</v>
      </c>
      <c r="AQ139" s="1">
        <f t="shared" si="94"/>
        <v>450429623894.14435</v>
      </c>
      <c r="AR139" s="1">
        <f t="shared" si="94"/>
        <v>443548524045.52966</v>
      </c>
    </row>
    <row r="140" spans="1:44">
      <c r="A140" s="32">
        <f>VLOOKUP($B140,'Sector matching'!$B$1:$C$43,2,0)</f>
        <v>0</v>
      </c>
      <c r="B140" s="437" t="s">
        <v>183</v>
      </c>
      <c r="C140" s="1">
        <f>SUM('Energy use'!D88:AG88)</f>
        <v>33869433475280.137</v>
      </c>
      <c r="D140" s="1">
        <f t="shared" si="73"/>
        <v>32581742482750.813</v>
      </c>
      <c r="E140" s="1">
        <f t="shared" si="74"/>
        <v>35314505167285.008</v>
      </c>
      <c r="F140" s="1">
        <f t="shared" si="75"/>
        <v>35114668466975.109</v>
      </c>
      <c r="G140" s="1">
        <f t="shared" si="76"/>
        <v>34855944253633.973</v>
      </c>
      <c r="H140" s="1">
        <f t="shared" si="77"/>
        <v>34564934527098.328</v>
      </c>
      <c r="I140" s="1">
        <f t="shared" si="78"/>
        <v>34257317938009.891</v>
      </c>
      <c r="J140" s="1">
        <f t="shared" si="79"/>
        <v>33924549286459.359</v>
      </c>
      <c r="K140" s="1">
        <f t="shared" si="80"/>
        <v>33601564381102.184</v>
      </c>
      <c r="L140" s="1">
        <f t="shared" si="81"/>
        <v>33288618052679.992</v>
      </c>
      <c r="M140" s="1">
        <f t="shared" si="82"/>
        <v>32985756687000.426</v>
      </c>
      <c r="N140" s="1">
        <f t="shared" si="83"/>
        <v>32644489690639.148</v>
      </c>
      <c r="O140" s="1">
        <f t="shared" si="84"/>
        <v>32313843530013.594</v>
      </c>
      <c r="P140" s="1">
        <f t="shared" si="85"/>
        <v>31993425213283.32</v>
      </c>
      <c r="Q140" s="1">
        <f t="shared" si="86"/>
        <v>31682767439559.652</v>
      </c>
      <c r="R140" s="1">
        <f t="shared" si="87"/>
        <v>31381038113832.09</v>
      </c>
      <c r="S140" s="1">
        <f t="shared" si="88"/>
        <v>31056953341228.18</v>
      </c>
      <c r="T140" s="1">
        <f t="shared" si="89"/>
        <v>30771376245778.969</v>
      </c>
      <c r="U140" s="1">
        <f t="shared" si="56"/>
        <v>30492397492145.113</v>
      </c>
      <c r="V140" s="1">
        <f t="shared" si="57"/>
        <v>30219131801739.035</v>
      </c>
      <c r="W140" s="1">
        <f t="shared" si="58"/>
        <v>29950702175753.563</v>
      </c>
      <c r="X140" s="1">
        <f t="shared" si="59"/>
        <v>29668323013553.68</v>
      </c>
      <c r="Y140" s="1">
        <f t="shared" si="60"/>
        <v>29342519925826.828</v>
      </c>
      <c r="Z140" s="1">
        <f t="shared" si="61"/>
        <v>29002415980404.125</v>
      </c>
      <c r="AA140" s="1">
        <f t="shared" si="62"/>
        <v>28647792641168.672</v>
      </c>
      <c r="AB140" s="1">
        <f t="shared" si="63"/>
        <v>28278205025333.922</v>
      </c>
      <c r="AC140" s="1">
        <f t="shared" si="64"/>
        <v>27893559771231.605</v>
      </c>
      <c r="AD140" s="1">
        <f t="shared" si="65"/>
        <v>27493827224888.383</v>
      </c>
      <c r="AE140" s="1">
        <f t="shared" si="66"/>
        <v>27079044377185.262</v>
      </c>
      <c r="AF140" s="1">
        <f t="shared" si="67"/>
        <v>26649050953624.035</v>
      </c>
      <c r="AG140" s="1">
        <f t="shared" si="68"/>
        <v>26204036412746.484</v>
      </c>
      <c r="AH140" s="1">
        <f t="shared" si="69"/>
        <v>25744005256224.16</v>
      </c>
      <c r="AI140" s="1">
        <f t="shared" si="70"/>
        <v>25243976240658.461</v>
      </c>
      <c r="AJ140" s="1">
        <f t="shared" si="71"/>
        <v>24730431498614.281</v>
      </c>
      <c r="AK140" s="1">
        <f t="shared" si="72"/>
        <v>24203681447686.844</v>
      </c>
      <c r="AL140" s="1">
        <f t="shared" si="55"/>
        <v>23664128555274.648</v>
      </c>
      <c r="AM140" s="1">
        <f t="shared" si="90"/>
        <v>23112266542695.402</v>
      </c>
      <c r="AN140" s="1">
        <f t="shared" si="91"/>
        <v>22548451266208.77</v>
      </c>
      <c r="AO140" s="1">
        <f t="shared" si="92"/>
        <v>21973370743576.707</v>
      </c>
      <c r="AP140" s="1">
        <f t="shared" si="93"/>
        <v>21387582007211.938</v>
      </c>
      <c r="AQ140" s="1">
        <f t="shared" si="94"/>
        <v>20791958105008.07</v>
      </c>
      <c r="AR140" s="1">
        <f t="shared" si="94"/>
        <v>20187245442564.18</v>
      </c>
    </row>
    <row r="141" spans="1:44">
      <c r="A141" s="32" t="str">
        <f>VLOOKUP($B141,'Sector matching'!$B$1:$C$43,2,0)</f>
        <v>energy pipelines and gas processing 352T353</v>
      </c>
      <c r="B141" s="437" t="s">
        <v>185</v>
      </c>
      <c r="C141" s="1">
        <f>SUM('Energy use'!D89:AG89)</f>
        <v>15256170128626.416</v>
      </c>
      <c r="D141" s="1">
        <f t="shared" si="73"/>
        <v>14553089179447.764</v>
      </c>
      <c r="E141" s="1">
        <f t="shared" si="74"/>
        <v>17670772300165.473</v>
      </c>
      <c r="F141" s="1">
        <f t="shared" si="75"/>
        <v>18916305238944.645</v>
      </c>
      <c r="G141" s="1">
        <f t="shared" si="76"/>
        <v>20112544230170.43</v>
      </c>
      <c r="H141" s="1">
        <f t="shared" si="77"/>
        <v>21269089098286.359</v>
      </c>
      <c r="I141" s="1">
        <f t="shared" si="78"/>
        <v>22392476916426.23</v>
      </c>
      <c r="J141" s="1">
        <f t="shared" si="79"/>
        <v>23474885602734.43</v>
      </c>
      <c r="K141" s="1">
        <f t="shared" si="80"/>
        <v>24538937142988.43</v>
      </c>
      <c r="L141" s="1">
        <f t="shared" si="81"/>
        <v>25585952086591.152</v>
      </c>
      <c r="M141" s="1">
        <f t="shared" si="82"/>
        <v>26617121841478.629</v>
      </c>
      <c r="N141" s="1">
        <f t="shared" si="83"/>
        <v>27592619245270.332</v>
      </c>
      <c r="O141" s="1">
        <f t="shared" si="84"/>
        <v>28551347422825.684</v>
      </c>
      <c r="P141" s="1">
        <f t="shared" si="85"/>
        <v>29494164993128.754</v>
      </c>
      <c r="Q141" s="1">
        <f t="shared" si="86"/>
        <v>30421798988781.785</v>
      </c>
      <c r="R141" s="1">
        <f t="shared" si="87"/>
        <v>31334540564432.449</v>
      </c>
      <c r="S141" s="1">
        <f t="shared" si="88"/>
        <v>32200979802843.801</v>
      </c>
      <c r="T141" s="1">
        <f t="shared" si="89"/>
        <v>33083984111088.766</v>
      </c>
      <c r="U141" s="1">
        <f t="shared" si="56"/>
        <v>33952449942158.164</v>
      </c>
      <c r="V141" s="1">
        <f t="shared" si="57"/>
        <v>34806116148372.988</v>
      </c>
      <c r="W141" s="1">
        <f t="shared" si="58"/>
        <v>35644595747078.367</v>
      </c>
      <c r="X141" s="1">
        <f t="shared" si="59"/>
        <v>36445367926516.031</v>
      </c>
      <c r="Y141" s="1">
        <f t="shared" si="60"/>
        <v>37169492589533.914</v>
      </c>
      <c r="Z141" s="1">
        <f t="shared" si="61"/>
        <v>37849985411326.086</v>
      </c>
      <c r="AA141" s="1">
        <f t="shared" si="62"/>
        <v>38484908868966.242</v>
      </c>
      <c r="AB141" s="1">
        <f t="shared" si="63"/>
        <v>39071979200901.547</v>
      </c>
      <c r="AC141" s="1">
        <f t="shared" si="64"/>
        <v>39609343623454.078</v>
      </c>
      <c r="AD141" s="1">
        <f t="shared" si="65"/>
        <v>40095227950375.82</v>
      </c>
      <c r="AE141" s="1">
        <f t="shared" si="66"/>
        <v>40527953194552.898</v>
      </c>
      <c r="AF141" s="1">
        <f t="shared" si="67"/>
        <v>40905543241747.688</v>
      </c>
      <c r="AG141" s="1">
        <f t="shared" si="68"/>
        <v>41226547643542.82</v>
      </c>
      <c r="AH141" s="1">
        <f t="shared" si="69"/>
        <v>41489246912308.547</v>
      </c>
      <c r="AI141" s="1">
        <f t="shared" si="70"/>
        <v>41650697615153.188</v>
      </c>
      <c r="AJ141" s="1">
        <f t="shared" si="71"/>
        <v>41751010134250.5</v>
      </c>
      <c r="AK141" s="1">
        <f t="shared" si="72"/>
        <v>41789166733597.039</v>
      </c>
      <c r="AL141" s="1">
        <f t="shared" si="55"/>
        <v>41764359712559.703</v>
      </c>
      <c r="AM141" s="1">
        <f t="shared" si="90"/>
        <v>41676007606610.602</v>
      </c>
      <c r="AN141" s="1">
        <f t="shared" si="91"/>
        <v>41523350744283.594</v>
      </c>
      <c r="AO141" s="1">
        <f t="shared" si="92"/>
        <v>41306308405844.891</v>
      </c>
      <c r="AP141" s="1">
        <f t="shared" si="93"/>
        <v>41024654075788.609</v>
      </c>
      <c r="AQ141" s="1">
        <f t="shared" si="94"/>
        <v>40678864891482.555</v>
      </c>
      <c r="AR141" s="1">
        <f t="shared" si="94"/>
        <v>40269299179800.242</v>
      </c>
    </row>
    <row r="142" spans="1:44">
      <c r="A142" s="32" t="str">
        <f>VLOOKUP($B142,'Sector matching'!$B$1:$C$43,2,0)</f>
        <v>water and waste 36T39</v>
      </c>
      <c r="B142" s="458" t="s">
        <v>187</v>
      </c>
      <c r="C142" s="1">
        <f>SUM('Energy use'!D90:AG90)</f>
        <v>5269498366104.334</v>
      </c>
      <c r="D142" s="1">
        <f t="shared" si="73"/>
        <v>5240091532776.0283</v>
      </c>
      <c r="E142" s="1">
        <f t="shared" si="74"/>
        <v>5806858606452.3936</v>
      </c>
      <c r="F142" s="1">
        <f t="shared" si="75"/>
        <v>5885291747540.4453</v>
      </c>
      <c r="G142" s="1">
        <f t="shared" si="76"/>
        <v>5952401850389.3643</v>
      </c>
      <c r="H142" s="1">
        <f t="shared" si="77"/>
        <v>6012256174830.1729</v>
      </c>
      <c r="I142" s="1">
        <f t="shared" si="78"/>
        <v>6067324593514.249</v>
      </c>
      <c r="J142" s="1">
        <f t="shared" si="79"/>
        <v>6115908678155.8574</v>
      </c>
      <c r="K142" s="1">
        <f t="shared" si="80"/>
        <v>6164178221258.4922</v>
      </c>
      <c r="L142" s="1">
        <f t="shared" si="81"/>
        <v>6212273805112.1826</v>
      </c>
      <c r="M142" s="1">
        <f t="shared" si="82"/>
        <v>6260299682320.3936</v>
      </c>
      <c r="N142" s="1">
        <f t="shared" si="83"/>
        <v>6298995125318.0107</v>
      </c>
      <c r="O142" s="1">
        <f t="shared" si="84"/>
        <v>6337610367821.9063</v>
      </c>
      <c r="P142" s="1">
        <f t="shared" si="85"/>
        <v>6376168073439.7607</v>
      </c>
      <c r="Q142" s="1">
        <f t="shared" si="86"/>
        <v>6414670878541.4072</v>
      </c>
      <c r="R142" s="1">
        <f t="shared" si="87"/>
        <v>6453040480774.4043</v>
      </c>
      <c r="S142" s="1">
        <f t="shared" si="88"/>
        <v>6484829557952.918</v>
      </c>
      <c r="T142" s="1">
        <f t="shared" si="89"/>
        <v>6522726939685.2158</v>
      </c>
      <c r="U142" s="1">
        <f t="shared" si="56"/>
        <v>6560233687654.54</v>
      </c>
      <c r="V142" s="1">
        <f t="shared" si="57"/>
        <v>6597219272906.9736</v>
      </c>
      <c r="W142" s="1">
        <f t="shared" si="58"/>
        <v>6633543777063.9648</v>
      </c>
      <c r="X142" s="1">
        <f t="shared" si="59"/>
        <v>6665032969383.7061</v>
      </c>
      <c r="Y142" s="1">
        <f t="shared" si="60"/>
        <v>6684839332481.1387</v>
      </c>
      <c r="Z142" s="1">
        <f t="shared" si="61"/>
        <v>6699277128061.208</v>
      </c>
      <c r="AA142" s="1">
        <f t="shared" si="62"/>
        <v>6708159207870.2139</v>
      </c>
      <c r="AB142" s="1">
        <f t="shared" si="63"/>
        <v>6711241934471.9043</v>
      </c>
      <c r="AC142" s="1">
        <f t="shared" si="64"/>
        <v>6708360570681.8281</v>
      </c>
      <c r="AD142" s="1">
        <f t="shared" si="65"/>
        <v>6699364719233.4238</v>
      </c>
      <c r="AE142" s="1">
        <f t="shared" si="66"/>
        <v>6684120057358.0518</v>
      </c>
      <c r="AF142" s="1">
        <f t="shared" si="67"/>
        <v>6662443413561.9199</v>
      </c>
      <c r="AG142" s="1">
        <f t="shared" si="68"/>
        <v>6634238128527.2646</v>
      </c>
      <c r="AH142" s="1">
        <f t="shared" si="69"/>
        <v>6599362531944.0342</v>
      </c>
      <c r="AI142" s="1">
        <f t="shared" si="70"/>
        <v>6551190834603.8652</v>
      </c>
      <c r="AJ142" s="1">
        <f t="shared" si="71"/>
        <v>6496299171273.918</v>
      </c>
      <c r="AK142" s="1">
        <f t="shared" si="72"/>
        <v>6434641556976.7588</v>
      </c>
      <c r="AL142" s="1">
        <f t="shared" si="55"/>
        <v>6366200705636.0195</v>
      </c>
      <c r="AM142" s="1">
        <f t="shared" si="90"/>
        <v>6290989272160.9229</v>
      </c>
      <c r="AN142" s="1">
        <f t="shared" si="91"/>
        <v>6208988207876.5049</v>
      </c>
      <c r="AO142" s="1">
        <f t="shared" si="92"/>
        <v>6120275492962.2588</v>
      </c>
      <c r="AP142" s="1">
        <f t="shared" si="93"/>
        <v>6024900931352.8652</v>
      </c>
      <c r="AQ142" s="1">
        <f t="shared" si="94"/>
        <v>5923011412268.0107</v>
      </c>
      <c r="AR142" s="1">
        <f t="shared" si="94"/>
        <v>5814728415108.1709</v>
      </c>
    </row>
    <row r="143" spans="1:44">
      <c r="A143" s="32" t="str">
        <f>VLOOKUP($B143,'Sector matching'!$B$1:$C$43,2,0)</f>
        <v>construction 41T43</v>
      </c>
      <c r="B143" s="450" t="s">
        <v>262</v>
      </c>
      <c r="C143" s="1">
        <f>SUM('Energy use'!D91:AG91)</f>
        <v>42382087829758.023</v>
      </c>
      <c r="D143" s="1">
        <f>D96*G44*$G$49</f>
        <v>45577130945981.961</v>
      </c>
      <c r="E143" s="1">
        <f t="shared" si="74"/>
        <v>49021787813872.102</v>
      </c>
      <c r="F143" s="1">
        <f t="shared" si="75"/>
        <v>48934921920335.766</v>
      </c>
      <c r="G143" s="1">
        <f t="shared" si="76"/>
        <v>48812957459119</v>
      </c>
      <c r="H143" s="1">
        <f t="shared" si="77"/>
        <v>48607791798999.242</v>
      </c>
      <c r="I143" s="1">
        <f t="shared" si="78"/>
        <v>48329683562030.477</v>
      </c>
      <c r="J143" s="1">
        <f t="shared" si="79"/>
        <v>48028714073239.148</v>
      </c>
      <c r="K143" s="1">
        <f t="shared" si="80"/>
        <v>47667548764217.734</v>
      </c>
      <c r="L143" s="1">
        <f t="shared" si="81"/>
        <v>47290407163603.32</v>
      </c>
      <c r="M143" s="1">
        <f t="shared" si="82"/>
        <v>46864172141415.102</v>
      </c>
      <c r="N143" s="1">
        <f t="shared" si="83"/>
        <v>46395785870033.25</v>
      </c>
      <c r="O143" s="1">
        <f t="shared" si="84"/>
        <v>45920400620962.773</v>
      </c>
      <c r="P143" s="1">
        <f t="shared" si="85"/>
        <v>45411536180277.984</v>
      </c>
      <c r="Q143" s="1">
        <f t="shared" si="86"/>
        <v>44874536081409.344</v>
      </c>
      <c r="R143" s="1">
        <f t="shared" si="87"/>
        <v>44337562866790.57</v>
      </c>
      <c r="S143" s="1">
        <f t="shared" si="88"/>
        <v>43779033756603.148</v>
      </c>
      <c r="T143" s="1">
        <f t="shared" si="89"/>
        <v>43223963729051.203</v>
      </c>
      <c r="U143" s="1">
        <f t="shared" si="56"/>
        <v>42652769176482.969</v>
      </c>
      <c r="V143" s="1">
        <f t="shared" si="57"/>
        <v>42068787808395.086</v>
      </c>
      <c r="W143" s="1">
        <f t="shared" si="58"/>
        <v>41492181552613.414</v>
      </c>
      <c r="X143" s="1">
        <f t="shared" si="59"/>
        <v>40906527999782.781</v>
      </c>
      <c r="Y143" s="1">
        <f t="shared" si="60"/>
        <v>40314153744014.477</v>
      </c>
      <c r="Z143" s="1">
        <f t="shared" si="61"/>
        <v>39731332806756.531</v>
      </c>
      <c r="AA143" s="1">
        <f t="shared" si="62"/>
        <v>39144053600317.367</v>
      </c>
      <c r="AB143" s="1">
        <f t="shared" si="63"/>
        <v>38566754611099.344</v>
      </c>
      <c r="AC143" s="1">
        <f t="shared" si="64"/>
        <v>37986440145482.039</v>
      </c>
      <c r="AD143" s="1">
        <f t="shared" si="65"/>
        <v>37404130110642.523</v>
      </c>
      <c r="AE143" s="1">
        <f t="shared" si="66"/>
        <v>36831462503577.219</v>
      </c>
      <c r="AF143" s="1">
        <f t="shared" si="67"/>
        <v>36257093093319.18</v>
      </c>
      <c r="AG143" s="1">
        <f t="shared" si="68"/>
        <v>35691318935226.516</v>
      </c>
      <c r="AH143" s="1">
        <f t="shared" si="69"/>
        <v>35123516759292.797</v>
      </c>
      <c r="AI143" s="1">
        <f t="shared" si="70"/>
        <v>34553740178288.141</v>
      </c>
      <c r="AJ143" s="1">
        <f t="shared" si="71"/>
        <v>33990248025927.039</v>
      </c>
      <c r="AK143" s="1">
        <f t="shared" si="72"/>
        <v>33563610807559.527</v>
      </c>
      <c r="AL143" s="1">
        <f t="shared" si="55"/>
        <v>32998750370757.641</v>
      </c>
      <c r="AM143" s="1">
        <f t="shared" si="90"/>
        <v>32429117965360.293</v>
      </c>
      <c r="AN143" s="1">
        <f t="shared" si="91"/>
        <v>31854075575001.758</v>
      </c>
      <c r="AO143" s="1">
        <f t="shared" si="92"/>
        <v>31279392651436.41</v>
      </c>
      <c r="AP143" s="1">
        <f t="shared" si="93"/>
        <v>30697058744339.023</v>
      </c>
      <c r="AQ143" s="1">
        <f t="shared" si="94"/>
        <v>30112063507368.324</v>
      </c>
      <c r="AR143" s="1">
        <f t="shared" si="94"/>
        <v>29516800672124.094</v>
      </c>
    </row>
    <row r="144" spans="1:44">
      <c r="B144" s="437" t="s">
        <v>741</v>
      </c>
      <c r="C144" s="499">
        <f>SUM(C104:C142)-C103</f>
        <v>0</v>
      </c>
      <c r="D144" s="499">
        <f>SUM(D104:D142)-D103</f>
        <v>0</v>
      </c>
      <c r="E144" s="499">
        <f t="shared" ref="E144:AR144" si="95">SUM(E104:E142)-E103</f>
        <v>0</v>
      </c>
      <c r="F144" s="499">
        <f t="shared" si="95"/>
        <v>0</v>
      </c>
      <c r="G144" s="499">
        <f t="shared" si="95"/>
        <v>0</v>
      </c>
      <c r="H144" s="499">
        <f t="shared" si="95"/>
        <v>0</v>
      </c>
      <c r="I144" s="499">
        <f t="shared" si="95"/>
        <v>0</v>
      </c>
      <c r="J144" s="499">
        <f t="shared" si="95"/>
        <v>0</v>
      </c>
      <c r="K144" s="499">
        <f t="shared" si="95"/>
        <v>0</v>
      </c>
      <c r="L144" s="499">
        <f t="shared" si="95"/>
        <v>0</v>
      </c>
      <c r="M144" s="499">
        <f t="shared" si="95"/>
        <v>0</v>
      </c>
      <c r="N144" s="499">
        <f t="shared" si="95"/>
        <v>0</v>
      </c>
      <c r="O144" s="499">
        <f t="shared" si="95"/>
        <v>0</v>
      </c>
      <c r="P144" s="499">
        <f t="shared" si="95"/>
        <v>0</v>
      </c>
      <c r="Q144" s="499">
        <f t="shared" si="95"/>
        <v>0</v>
      </c>
      <c r="R144" s="499">
        <f t="shared" si="95"/>
        <v>0</v>
      </c>
      <c r="S144" s="499">
        <f t="shared" si="95"/>
        <v>0</v>
      </c>
      <c r="T144" s="499">
        <f t="shared" si="95"/>
        <v>0</v>
      </c>
      <c r="U144" s="499">
        <f t="shared" si="95"/>
        <v>0</v>
      </c>
      <c r="V144" s="499">
        <f t="shared" si="95"/>
        <v>0</v>
      </c>
      <c r="W144" s="499">
        <f t="shared" si="95"/>
        <v>0</v>
      </c>
      <c r="X144" s="499">
        <f t="shared" si="95"/>
        <v>0</v>
      </c>
      <c r="Y144" s="499">
        <f t="shared" si="95"/>
        <v>0</v>
      </c>
      <c r="Z144" s="499">
        <f t="shared" si="95"/>
        <v>0</v>
      </c>
      <c r="AA144" s="499">
        <f t="shared" si="95"/>
        <v>0</v>
      </c>
      <c r="AB144" s="499">
        <f t="shared" si="95"/>
        <v>0</v>
      </c>
      <c r="AC144" s="499">
        <f t="shared" si="95"/>
        <v>0</v>
      </c>
      <c r="AD144" s="499">
        <f t="shared" si="95"/>
        <v>0</v>
      </c>
      <c r="AE144" s="499">
        <f t="shared" si="95"/>
        <v>0</v>
      </c>
      <c r="AF144" s="499">
        <f t="shared" si="95"/>
        <v>0</v>
      </c>
      <c r="AG144" s="499">
        <f t="shared" si="95"/>
        <v>0</v>
      </c>
      <c r="AH144" s="499">
        <f t="shared" si="95"/>
        <v>0</v>
      </c>
      <c r="AI144" s="499">
        <f t="shared" si="95"/>
        <v>0</v>
      </c>
      <c r="AJ144" s="499">
        <f>SUM(AJ104:AJ142)-AJ103</f>
        <v>0</v>
      </c>
      <c r="AK144" s="499">
        <f t="shared" si="95"/>
        <v>0</v>
      </c>
      <c r="AL144" s="499">
        <f t="shared" si="95"/>
        <v>0</v>
      </c>
      <c r="AM144" s="499">
        <f t="shared" si="95"/>
        <v>0</v>
      </c>
      <c r="AN144" s="499">
        <f t="shared" si="95"/>
        <v>0</v>
      </c>
      <c r="AO144" s="499">
        <f t="shared" si="95"/>
        <v>0</v>
      </c>
      <c r="AP144" s="499">
        <f t="shared" si="95"/>
        <v>0</v>
      </c>
      <c r="AQ144" s="499">
        <f t="shared" si="95"/>
        <v>0</v>
      </c>
      <c r="AR144" s="499">
        <f t="shared" si="95"/>
        <v>0</v>
      </c>
    </row>
    <row r="147" spans="1:43">
      <c r="A147" s="140" t="s">
        <v>802</v>
      </c>
    </row>
    <row r="148" spans="1:43">
      <c r="A148" s="30" t="s">
        <v>616</v>
      </c>
      <c r="B148" s="332">
        <v>2019</v>
      </c>
      <c r="C148" s="333">
        <v>2020</v>
      </c>
      <c r="D148" s="332">
        <v>2021</v>
      </c>
      <c r="E148" s="332">
        <v>2022</v>
      </c>
      <c r="F148" s="332">
        <v>2023</v>
      </c>
      <c r="G148" s="332">
        <v>2024</v>
      </c>
      <c r="H148" s="332">
        <v>2025</v>
      </c>
      <c r="I148" s="332">
        <v>2026</v>
      </c>
      <c r="J148" s="332">
        <v>2027</v>
      </c>
      <c r="K148" s="332">
        <v>2028</v>
      </c>
      <c r="L148" s="332">
        <v>2029</v>
      </c>
      <c r="M148" s="332">
        <v>2030</v>
      </c>
      <c r="N148" s="332">
        <v>2031</v>
      </c>
      <c r="O148" s="332">
        <v>2032</v>
      </c>
      <c r="P148" s="332">
        <v>2033</v>
      </c>
      <c r="Q148" s="332">
        <v>2034</v>
      </c>
      <c r="R148" s="332">
        <v>2035</v>
      </c>
      <c r="S148" s="332">
        <v>2036</v>
      </c>
      <c r="T148" s="332">
        <v>2037</v>
      </c>
      <c r="U148" s="332">
        <v>2038</v>
      </c>
      <c r="V148" s="332">
        <v>2039</v>
      </c>
      <c r="W148" s="332">
        <v>2040</v>
      </c>
      <c r="X148" s="332">
        <v>2041</v>
      </c>
      <c r="Y148" s="332">
        <v>2042</v>
      </c>
      <c r="Z148" s="332">
        <v>2043</v>
      </c>
      <c r="AA148" s="332">
        <v>2044</v>
      </c>
      <c r="AB148" s="332">
        <v>2045</v>
      </c>
      <c r="AC148" s="332">
        <v>2046</v>
      </c>
      <c r="AD148" s="332">
        <v>2047</v>
      </c>
      <c r="AE148" s="332">
        <v>2048</v>
      </c>
      <c r="AF148" s="332">
        <v>2049</v>
      </c>
      <c r="AG148" s="332">
        <v>2050</v>
      </c>
      <c r="AH148" s="332">
        <v>2051</v>
      </c>
      <c r="AI148" s="332">
        <v>2052</v>
      </c>
      <c r="AJ148" s="332">
        <v>2053</v>
      </c>
      <c r="AK148" s="332">
        <v>2054</v>
      </c>
      <c r="AL148" s="332">
        <v>2055</v>
      </c>
      <c r="AM148" s="332">
        <v>2056</v>
      </c>
      <c r="AN148" s="332">
        <v>2057</v>
      </c>
      <c r="AO148" s="332">
        <v>2058</v>
      </c>
      <c r="AP148" s="332">
        <v>2059</v>
      </c>
      <c r="AQ148" s="333">
        <v>2060</v>
      </c>
    </row>
    <row r="149" spans="1:43">
      <c r="A149" s="32" t="s">
        <v>617</v>
      </c>
      <c r="B149">
        <f>SUMIFS(C$102:C$143,$A$102:$A$143,$A149)</f>
        <v>7121109275873.8799</v>
      </c>
      <c r="C149">
        <f t="shared" ref="B149:C153" si="96">SUMIFS(D$102:D$143,$A$102:$A$143,$A149)</f>
        <v>7148084147566.9922</v>
      </c>
      <c r="D149">
        <f t="shared" ref="D149:AQ149" si="97">SUMIFS(E$102:E$143,$A$102:$A$143,$A149)</f>
        <v>6844347169823.4834</v>
      </c>
      <c r="E149">
        <f t="shared" si="97"/>
        <v>6740673297875.4404</v>
      </c>
      <c r="F149">
        <f t="shared" si="97"/>
        <v>6636950604762.0693</v>
      </c>
      <c r="G149">
        <f t="shared" si="97"/>
        <v>6531038000045.7158</v>
      </c>
      <c r="H149">
        <f t="shared" si="97"/>
        <v>6423508887870.3477</v>
      </c>
      <c r="I149">
        <f t="shared" si="97"/>
        <v>6316666469824.9023</v>
      </c>
      <c r="J149">
        <f t="shared" si="97"/>
        <v>6208879104788.8037</v>
      </c>
      <c r="K149">
        <f t="shared" si="97"/>
        <v>6102119164133.582</v>
      </c>
      <c r="L149">
        <f t="shared" si="97"/>
        <v>5994954225390.2744</v>
      </c>
      <c r="M149">
        <f t="shared" si="97"/>
        <v>5887709463781.752</v>
      </c>
      <c r="N149">
        <f t="shared" si="97"/>
        <v>5781888968559.2246</v>
      </c>
      <c r="O149">
        <f t="shared" si="97"/>
        <v>5676360273487.873</v>
      </c>
      <c r="P149">
        <f t="shared" si="97"/>
        <v>5571349905185.4287</v>
      </c>
      <c r="Q149">
        <f t="shared" si="97"/>
        <v>5468020410804.3213</v>
      </c>
      <c r="R149">
        <f t="shared" si="97"/>
        <v>5365456642309.7881</v>
      </c>
      <c r="S149">
        <f t="shared" si="97"/>
        <v>5264670491877.6865</v>
      </c>
      <c r="T149">
        <f t="shared" si="97"/>
        <v>5164836826992.0127</v>
      </c>
      <c r="U149">
        <f t="shared" si="97"/>
        <v>5066075228515.8184</v>
      </c>
      <c r="V149">
        <f t="shared" si="97"/>
        <v>4969177225982.8184</v>
      </c>
      <c r="W149">
        <f t="shared" si="97"/>
        <v>4873455671931.083</v>
      </c>
      <c r="X149">
        <f t="shared" si="97"/>
        <v>4778982633823.2207</v>
      </c>
      <c r="Y149">
        <f t="shared" si="97"/>
        <v>4686379518711.3623</v>
      </c>
      <c r="Z149">
        <f t="shared" si="97"/>
        <v>4595064047165.4033</v>
      </c>
      <c r="AA149">
        <f t="shared" si="97"/>
        <v>4505578750151.1602</v>
      </c>
      <c r="AB149">
        <f t="shared" si="97"/>
        <v>4417386974509.291</v>
      </c>
      <c r="AC149">
        <f t="shared" si="97"/>
        <v>4330505482064.791</v>
      </c>
      <c r="AD149">
        <f t="shared" si="97"/>
        <v>4245360420849.479</v>
      </c>
      <c r="AE149">
        <f t="shared" si="97"/>
        <v>4161487062855.6362</v>
      </c>
      <c r="AF149">
        <f t="shared" si="97"/>
        <v>4079256901037.4946</v>
      </c>
      <c r="AG149">
        <f t="shared" si="97"/>
        <v>3998237836650.1963</v>
      </c>
      <c r="AH149">
        <f t="shared" si="97"/>
        <v>3918410096081.3213</v>
      </c>
      <c r="AI149">
        <f t="shared" si="97"/>
        <v>3840064303114.9712</v>
      </c>
      <c r="AJ149">
        <f t="shared" si="97"/>
        <v>3762820568120.3369</v>
      </c>
      <c r="AK149">
        <f t="shared" si="97"/>
        <v>3686930913290.2192</v>
      </c>
      <c r="AL149">
        <f t="shared" si="97"/>
        <v>3612039870488.9385</v>
      </c>
      <c r="AM149">
        <f t="shared" si="97"/>
        <v>3538103922800.8545</v>
      </c>
      <c r="AN149">
        <f t="shared" si="97"/>
        <v>3465317048246.6533</v>
      </c>
      <c r="AO149">
        <f t="shared" si="97"/>
        <v>3393361922842.3125</v>
      </c>
      <c r="AP149">
        <f t="shared" si="97"/>
        <v>3322403181800.8179</v>
      </c>
      <c r="AQ149">
        <f t="shared" si="97"/>
        <v>3252140353035.2139</v>
      </c>
    </row>
    <row r="150" spans="1:43">
      <c r="A150" s="37" t="s">
        <v>611</v>
      </c>
      <c r="B150">
        <f>SUMIFS(C$102:C$143,$A$102:$A$143,$A150)</f>
        <v>169167322759.30197</v>
      </c>
      <c r="C150">
        <f>SUMIFS(D$102:D$143,$A$102:$A$143,$A150)</f>
        <v>166972097773.82242</v>
      </c>
      <c r="D150">
        <f t="shared" ref="D150:AQ150" si="98">SUMIFS(E$102:E$143,$A$102:$A$143,$A150)</f>
        <v>175917728682.31433</v>
      </c>
      <c r="E150">
        <f t="shared" si="98"/>
        <v>179977648385.25241</v>
      </c>
      <c r="F150">
        <f t="shared" si="98"/>
        <v>183851394214.94144</v>
      </c>
      <c r="G150">
        <f t="shared" si="98"/>
        <v>187542456821.2821</v>
      </c>
      <c r="H150">
        <f t="shared" si="98"/>
        <v>191114774167.11826</v>
      </c>
      <c r="I150">
        <f t="shared" si="98"/>
        <v>194503739313.81906</v>
      </c>
      <c r="J150">
        <f t="shared" si="98"/>
        <v>197896227618.92725</v>
      </c>
      <c r="K150">
        <f t="shared" si="98"/>
        <v>201291997229.16663</v>
      </c>
      <c r="L150">
        <f t="shared" si="98"/>
        <v>204690470689.18387</v>
      </c>
      <c r="M150">
        <f t="shared" si="98"/>
        <v>207782869330.03348</v>
      </c>
      <c r="N150">
        <f t="shared" si="98"/>
        <v>210866256163.78113</v>
      </c>
      <c r="O150">
        <f t="shared" si="98"/>
        <v>213939186850.3136</v>
      </c>
      <c r="P150">
        <f t="shared" si="98"/>
        <v>216999963079.34241</v>
      </c>
      <c r="Q150">
        <f t="shared" si="98"/>
        <v>220044472430.23846</v>
      </c>
      <c r="R150">
        <f t="shared" si="98"/>
        <v>222849944062.57458</v>
      </c>
      <c r="S150">
        <f t="shared" si="98"/>
        <v>225849741349.72076</v>
      </c>
      <c r="T150">
        <f t="shared" si="98"/>
        <v>228821321276.07849</v>
      </c>
      <c r="U150">
        <f t="shared" si="98"/>
        <v>231759359533.62143</v>
      </c>
      <c r="V150">
        <f t="shared" si="98"/>
        <v>234658238609.09195</v>
      </c>
      <c r="W150">
        <f t="shared" si="98"/>
        <v>237368675078.09018</v>
      </c>
      <c r="X150">
        <f t="shared" si="98"/>
        <v>239641765490.29477</v>
      </c>
      <c r="Y150">
        <f t="shared" si="98"/>
        <v>241697404243.05322</v>
      </c>
      <c r="Z150">
        <f t="shared" si="98"/>
        <v>243525554242.82574</v>
      </c>
      <c r="AA150">
        <f t="shared" si="98"/>
        <v>245114157236.677</v>
      </c>
      <c r="AB150">
        <f t="shared" si="98"/>
        <v>246454037590.26535</v>
      </c>
      <c r="AC150">
        <f t="shared" si="98"/>
        <v>247536594329.73245</v>
      </c>
      <c r="AD150">
        <f t="shared" si="98"/>
        <v>248353872099.9545</v>
      </c>
      <c r="AE150">
        <f t="shared" si="98"/>
        <v>248896144051.44504</v>
      </c>
      <c r="AF150">
        <f t="shared" si="98"/>
        <v>249156939350.86285</v>
      </c>
      <c r="AG150">
        <f t="shared" si="98"/>
        <v>249128157169.70367</v>
      </c>
      <c r="AH150">
        <f t="shared" si="98"/>
        <v>248555712983.99661</v>
      </c>
      <c r="AI150">
        <f t="shared" si="98"/>
        <v>247684058641.67075</v>
      </c>
      <c r="AJ150">
        <f t="shared" si="98"/>
        <v>246509025555.66803</v>
      </c>
      <c r="AK150">
        <f t="shared" si="98"/>
        <v>245027623871.31979</v>
      </c>
      <c r="AL150">
        <f t="shared" si="98"/>
        <v>243238109153.64764</v>
      </c>
      <c r="AM150">
        <f t="shared" si="98"/>
        <v>241137607218.45221</v>
      </c>
      <c r="AN150">
        <f t="shared" si="98"/>
        <v>238727101422.19754</v>
      </c>
      <c r="AO150">
        <f t="shared" si="98"/>
        <v>236006603030.20319</v>
      </c>
      <c r="AP150">
        <f t="shared" si="98"/>
        <v>232980047327.56821</v>
      </c>
      <c r="AQ150">
        <f t="shared" si="98"/>
        <v>229650526742.47504</v>
      </c>
    </row>
    <row r="151" spans="1:43">
      <c r="A151" s="37" t="s">
        <v>618</v>
      </c>
      <c r="B151">
        <f t="shared" si="96"/>
        <v>661695621667.54541</v>
      </c>
      <c r="C151">
        <f t="shared" si="96"/>
        <v>640496282848.08984</v>
      </c>
      <c r="D151">
        <f t="shared" ref="D151:AQ153" si="99">SUMIFS(E$102:E$143,$A$102:$A$143,$A151)</f>
        <v>576783848212.81689</v>
      </c>
      <c r="E151">
        <f t="shared" si="99"/>
        <v>612330772033.14868</v>
      </c>
      <c r="F151">
        <f t="shared" si="99"/>
        <v>646343984732.63977</v>
      </c>
      <c r="G151">
        <f t="shared" si="99"/>
        <v>679150919190.10376</v>
      </c>
      <c r="H151">
        <f t="shared" si="99"/>
        <v>710969915579.24536</v>
      </c>
      <c r="I151">
        <f t="shared" si="99"/>
        <v>741559119107.11414</v>
      </c>
      <c r="J151">
        <f t="shared" si="99"/>
        <v>771637408560.01758</v>
      </c>
      <c r="K151">
        <f t="shared" si="99"/>
        <v>801243358336.6571</v>
      </c>
      <c r="L151">
        <f t="shared" si="99"/>
        <v>830411421882.2832</v>
      </c>
      <c r="M151">
        <f t="shared" si="99"/>
        <v>857900700680.09949</v>
      </c>
      <c r="N151">
        <f t="shared" si="99"/>
        <v>884926457962.28882</v>
      </c>
      <c r="O151">
        <f t="shared" si="99"/>
        <v>911512713475.54724</v>
      </c>
      <c r="P151">
        <f t="shared" si="99"/>
        <v>937679550293.15637</v>
      </c>
      <c r="Q151">
        <f t="shared" si="99"/>
        <v>963433785936.7926</v>
      </c>
      <c r="R151">
        <f t="shared" si="99"/>
        <v>987809996964.31958</v>
      </c>
      <c r="S151">
        <f t="shared" si="99"/>
        <v>1012737164309.248</v>
      </c>
      <c r="T151">
        <f t="shared" si="99"/>
        <v>1037257513490.8154</v>
      </c>
      <c r="U151">
        <f t="shared" si="99"/>
        <v>1061361830228.5178</v>
      </c>
      <c r="V151">
        <f t="shared" si="99"/>
        <v>1085037286347.7804</v>
      </c>
      <c r="W151">
        <f t="shared" si="99"/>
        <v>1107598599971.9436</v>
      </c>
      <c r="X151">
        <f t="shared" si="99"/>
        <v>1127866582167.6394</v>
      </c>
      <c r="Y151">
        <f t="shared" si="99"/>
        <v>1146848868681.9941</v>
      </c>
      <c r="Z151">
        <f t="shared" si="99"/>
        <v>1164489157889.4924</v>
      </c>
      <c r="AA151">
        <f t="shared" si="99"/>
        <v>1180720731189.0918</v>
      </c>
      <c r="AB151">
        <f t="shared" si="99"/>
        <v>1195489968978.7136</v>
      </c>
      <c r="AC151">
        <f t="shared" si="99"/>
        <v>1208745639762.2976</v>
      </c>
      <c r="AD151">
        <f t="shared" si="99"/>
        <v>1220439384593.7139</v>
      </c>
      <c r="AE151">
        <f t="shared" si="99"/>
        <v>1230513899380.5571</v>
      </c>
      <c r="AF151">
        <f t="shared" si="99"/>
        <v>1238927706840.6897</v>
      </c>
      <c r="AG151">
        <f t="shared" si="99"/>
        <v>1245631218102.9446</v>
      </c>
      <c r="AH151">
        <f t="shared" si="99"/>
        <v>1249338305895.3635</v>
      </c>
      <c r="AI151">
        <f t="shared" si="99"/>
        <v>1251256231175.5439</v>
      </c>
      <c r="AJ151">
        <f t="shared" si="99"/>
        <v>1251356227720.7932</v>
      </c>
      <c r="AK151">
        <f t="shared" si="99"/>
        <v>1249615762488.3086</v>
      </c>
      <c r="AL151">
        <f t="shared" si="99"/>
        <v>1246019001402.2537</v>
      </c>
      <c r="AM151">
        <f t="shared" si="99"/>
        <v>1240544708246.0586</v>
      </c>
      <c r="AN151">
        <f t="shared" si="99"/>
        <v>1233191861660.1604</v>
      </c>
      <c r="AO151">
        <f t="shared" si="99"/>
        <v>1223954986090.4158</v>
      </c>
      <c r="AP151">
        <f t="shared" si="99"/>
        <v>1212849502656.2065</v>
      </c>
      <c r="AQ151">
        <f t="shared" si="99"/>
        <v>1199887164903.7922</v>
      </c>
    </row>
    <row r="152" spans="1:43">
      <c r="A152" s="37" t="s">
        <v>619</v>
      </c>
      <c r="B152">
        <f>SUMIFS(C$102:C$143,$A$102:$A$143,$A152)</f>
        <v>610484701416.2124</v>
      </c>
      <c r="C152">
        <f t="shared" si="96"/>
        <v>602562655669.18188</v>
      </c>
      <c r="D152">
        <f t="shared" si="99"/>
        <v>634845313602.59778</v>
      </c>
      <c r="E152">
        <f t="shared" si="99"/>
        <v>649496599839.17468</v>
      </c>
      <c r="F152">
        <f t="shared" si="99"/>
        <v>663476028771.58643</v>
      </c>
      <c r="G152">
        <f t="shared" si="99"/>
        <v>676796197326.51831</v>
      </c>
      <c r="H152">
        <f t="shared" si="99"/>
        <v>689687842430.69543</v>
      </c>
      <c r="I152">
        <f t="shared" si="99"/>
        <v>701917812982.61646</v>
      </c>
      <c r="J152">
        <f t="shared" si="99"/>
        <v>714160497776.70496</v>
      </c>
      <c r="K152">
        <f t="shared" si="99"/>
        <v>726415024021.91162</v>
      </c>
      <c r="L152">
        <f t="shared" si="99"/>
        <v>738679307818.97534</v>
      </c>
      <c r="M152">
        <f t="shared" si="99"/>
        <v>749839040266.86145</v>
      </c>
      <c r="N152">
        <f t="shared" si="99"/>
        <v>760966251242.64441</v>
      </c>
      <c r="O152">
        <f t="shared" si="99"/>
        <v>772055728465.79407</v>
      </c>
      <c r="P152">
        <f t="shared" si="99"/>
        <v>783101343137.71948</v>
      </c>
      <c r="Q152">
        <f t="shared" si="99"/>
        <v>794088254508.80725</v>
      </c>
      <c r="R152">
        <f t="shared" si="99"/>
        <v>804212535509.78552</v>
      </c>
      <c r="S152">
        <f t="shared" si="99"/>
        <v>815038091659.05603</v>
      </c>
      <c r="T152">
        <f t="shared" si="99"/>
        <v>825761818053.06006</v>
      </c>
      <c r="U152">
        <f t="shared" si="99"/>
        <v>836364500528.31287</v>
      </c>
      <c r="V152">
        <f t="shared" si="99"/>
        <v>846825866813.26831</v>
      </c>
      <c r="W152">
        <f t="shared" si="99"/>
        <v>856607188474.53479</v>
      </c>
      <c r="X152">
        <f t="shared" si="99"/>
        <v>864810232058.55615</v>
      </c>
      <c r="Y152">
        <f t="shared" si="99"/>
        <v>872228544234.5011</v>
      </c>
      <c r="Z152">
        <f t="shared" si="99"/>
        <v>878825903514.95227</v>
      </c>
      <c r="AA152">
        <f t="shared" si="99"/>
        <v>884558794528.13013</v>
      </c>
      <c r="AB152">
        <f t="shared" si="99"/>
        <v>889394104588.32239</v>
      </c>
      <c r="AC152">
        <f t="shared" si="99"/>
        <v>893300794823.05542</v>
      </c>
      <c r="AD152">
        <f t="shared" si="99"/>
        <v>896250156244.57544</v>
      </c>
      <c r="AE152">
        <f t="shared" si="99"/>
        <v>898207086962.5907</v>
      </c>
      <c r="AF152">
        <f t="shared" si="99"/>
        <v>899148235275.98193</v>
      </c>
      <c r="AG152">
        <f t="shared" si="99"/>
        <v>899044367218.10608</v>
      </c>
      <c r="AH152">
        <f t="shared" si="99"/>
        <v>896978552070.77954</v>
      </c>
      <c r="AI152">
        <f t="shared" si="99"/>
        <v>893832958511.49585</v>
      </c>
      <c r="AJ152">
        <f t="shared" si="99"/>
        <v>889592543099.33484</v>
      </c>
      <c r="AK152">
        <f t="shared" si="99"/>
        <v>884246516158.69702</v>
      </c>
      <c r="AL152">
        <f t="shared" si="99"/>
        <v>877788582437.93689</v>
      </c>
      <c r="AM152">
        <f t="shared" si="99"/>
        <v>870208369688.71399</v>
      </c>
      <c r="AN152">
        <f t="shared" si="99"/>
        <v>861509426611.02271</v>
      </c>
      <c r="AO152">
        <f t="shared" si="99"/>
        <v>851691793858.72681</v>
      </c>
      <c r="AP152">
        <f t="shared" si="99"/>
        <v>840769672941.36975</v>
      </c>
      <c r="AQ152">
        <f t="shared" si="99"/>
        <v>828754223698.0083</v>
      </c>
    </row>
    <row r="153" spans="1:43">
      <c r="A153" s="37" t="s">
        <v>620</v>
      </c>
      <c r="B153">
        <f t="shared" ref="B153:C159" si="100">SUMIFS(C$102:C$143,$A$102:$A$143,$A153)</f>
        <v>102261884998.78941</v>
      </c>
      <c r="C153">
        <f t="shared" si="96"/>
        <v>100934868401.55338</v>
      </c>
      <c r="D153">
        <f t="shared" si="99"/>
        <v>106342514891.9304</v>
      </c>
      <c r="E153">
        <f t="shared" si="99"/>
        <v>108796742073.60011</v>
      </c>
      <c r="F153">
        <f t="shared" si="99"/>
        <v>111138426886.53435</v>
      </c>
      <c r="G153">
        <f t="shared" si="99"/>
        <v>113369679433.51707</v>
      </c>
      <c r="H153">
        <f t="shared" si="99"/>
        <v>115529150303.18886</v>
      </c>
      <c r="I153">
        <f t="shared" si="99"/>
        <v>117577784510.10318</v>
      </c>
      <c r="J153">
        <f t="shared" si="99"/>
        <v>119628548471.23964</v>
      </c>
      <c r="K153">
        <f t="shared" si="99"/>
        <v>121681295985.95186</v>
      </c>
      <c r="L153">
        <f t="shared" si="99"/>
        <v>123735677981.6651</v>
      </c>
      <c r="M153">
        <f t="shared" si="99"/>
        <v>125605037317.87051</v>
      </c>
      <c r="N153">
        <f t="shared" si="99"/>
        <v>127468949003.98335</v>
      </c>
      <c r="O153">
        <f t="shared" si="99"/>
        <v>129326539934.36978</v>
      </c>
      <c r="P153">
        <f t="shared" si="99"/>
        <v>131176783478.06714</v>
      </c>
      <c r="Q153">
        <f t="shared" si="99"/>
        <v>133017193671.01001</v>
      </c>
      <c r="R153">
        <f t="shared" si="99"/>
        <v>134713105226.23111</v>
      </c>
      <c r="S153">
        <f t="shared" si="99"/>
        <v>136526486913.62888</v>
      </c>
      <c r="T153">
        <f t="shared" si="99"/>
        <v>138322811166.66605</v>
      </c>
      <c r="U153">
        <f t="shared" si="99"/>
        <v>140098859433.63773</v>
      </c>
      <c r="V153">
        <f t="shared" si="99"/>
        <v>141851235919.86346</v>
      </c>
      <c r="W153">
        <f t="shared" si="99"/>
        <v>143489698584.92319</v>
      </c>
      <c r="X153">
        <f t="shared" si="99"/>
        <v>144863784942.34259</v>
      </c>
      <c r="Y153">
        <f t="shared" si="99"/>
        <v>146106421465.1936</v>
      </c>
      <c r="Z153">
        <f t="shared" si="99"/>
        <v>147211540716.28723</v>
      </c>
      <c r="AA153">
        <f t="shared" si="99"/>
        <v>148171853464.73154</v>
      </c>
      <c r="AB153">
        <f t="shared" si="99"/>
        <v>148981813026.63666</v>
      </c>
      <c r="AC153">
        <f t="shared" si="99"/>
        <v>149636220101.18478</v>
      </c>
      <c r="AD153">
        <f t="shared" si="99"/>
        <v>150130265664.99283</v>
      </c>
      <c r="AE153">
        <f t="shared" si="99"/>
        <v>150458069823.83911</v>
      </c>
      <c r="AF153">
        <f t="shared" si="99"/>
        <v>150615720949.85022</v>
      </c>
      <c r="AG153">
        <f t="shared" si="99"/>
        <v>150598322080.77957</v>
      </c>
      <c r="AH153">
        <f t="shared" si="99"/>
        <v>150252278763.83063</v>
      </c>
      <c r="AI153">
        <f t="shared" si="99"/>
        <v>149725362485.55832</v>
      </c>
      <c r="AJ153">
        <f t="shared" si="99"/>
        <v>149015053329.21164</v>
      </c>
      <c r="AK153">
        <f t="shared" si="99"/>
        <v>148119543923.43011</v>
      </c>
      <c r="AL153">
        <f t="shared" si="99"/>
        <v>147037779754.81104</v>
      </c>
      <c r="AM153">
        <f t="shared" si="99"/>
        <v>145768023374.9556</v>
      </c>
      <c r="AN153">
        <f t="shared" si="99"/>
        <v>144310869224.23199</v>
      </c>
      <c r="AO153">
        <f t="shared" si="99"/>
        <v>142666324112.54187</v>
      </c>
      <c r="AP153">
        <f t="shared" si="99"/>
        <v>140836766925.27313</v>
      </c>
      <c r="AQ153">
        <f t="shared" si="99"/>
        <v>138824067039.61996</v>
      </c>
    </row>
    <row r="154" spans="1:43">
      <c r="A154" s="37" t="s">
        <v>621</v>
      </c>
      <c r="B154">
        <f t="shared" si="100"/>
        <v>18968415999534.355</v>
      </c>
      <c r="C154">
        <f t="shared" si="100"/>
        <v>23939929952600.199</v>
      </c>
      <c r="D154">
        <f t="shared" ref="D154:AQ154" si="101">SUMIFS(E$102:E$143,$A$102:$A$143,$A154)</f>
        <v>21970624182397.77</v>
      </c>
      <c r="E154">
        <f t="shared" si="101"/>
        <v>22160765582977.988</v>
      </c>
      <c r="F154">
        <f t="shared" si="101"/>
        <v>22309636619070.156</v>
      </c>
      <c r="G154">
        <f t="shared" si="101"/>
        <v>22432920107287.605</v>
      </c>
      <c r="H154">
        <f t="shared" si="101"/>
        <v>22540064632191.129</v>
      </c>
      <c r="I154">
        <f t="shared" si="101"/>
        <v>22624925071502.371</v>
      </c>
      <c r="J154">
        <f t="shared" si="101"/>
        <v>22710437899563.277</v>
      </c>
      <c r="K154">
        <f t="shared" si="101"/>
        <v>22797040486028.48</v>
      </c>
      <c r="L154">
        <f t="shared" si="101"/>
        <v>22885034713020.91</v>
      </c>
      <c r="M154">
        <f t="shared" si="101"/>
        <v>22940615208068.527</v>
      </c>
      <c r="N154">
        <f t="shared" si="101"/>
        <v>22997642104071.043</v>
      </c>
      <c r="O154">
        <f t="shared" si="101"/>
        <v>23056117534296.434</v>
      </c>
      <c r="P154">
        <f t="shared" si="101"/>
        <v>23115975337899.656</v>
      </c>
      <c r="Q154">
        <f t="shared" si="101"/>
        <v>23176863191131.949</v>
      </c>
      <c r="R154">
        <f t="shared" si="101"/>
        <v>23215635690565.156</v>
      </c>
      <c r="S154">
        <f t="shared" si="101"/>
        <v>23277733572191.484</v>
      </c>
      <c r="T154">
        <f t="shared" si="101"/>
        <v>23339767065840.813</v>
      </c>
      <c r="U154">
        <f t="shared" si="101"/>
        <v>23401227899107.055</v>
      </c>
      <c r="V154">
        <f t="shared" si="101"/>
        <v>23461582573146.496</v>
      </c>
      <c r="W154">
        <f t="shared" si="101"/>
        <v>23506077269686.309</v>
      </c>
      <c r="X154">
        <f t="shared" si="101"/>
        <v>23510720833737.539</v>
      </c>
      <c r="Y154">
        <f t="shared" si="101"/>
        <v>23497942316369.738</v>
      </c>
      <c r="Z154">
        <f t="shared" si="101"/>
        <v>23467178488706.559</v>
      </c>
      <c r="AA154">
        <f t="shared" si="101"/>
        <v>23417670851909.352</v>
      </c>
      <c r="AB154">
        <f t="shared" si="101"/>
        <v>23348939219367.887</v>
      </c>
      <c r="AC154">
        <f t="shared" si="101"/>
        <v>23260553958591.961</v>
      </c>
      <c r="AD154">
        <f t="shared" si="101"/>
        <v>23152141355094.961</v>
      </c>
      <c r="AE154">
        <f t="shared" si="101"/>
        <v>23023158594186.867</v>
      </c>
      <c r="AF154">
        <f t="shared" si="101"/>
        <v>22873362399936.93</v>
      </c>
      <c r="AG154">
        <f t="shared" si="101"/>
        <v>22702353178939.207</v>
      </c>
      <c r="AH154">
        <f t="shared" si="101"/>
        <v>22487474058746.293</v>
      </c>
      <c r="AI154">
        <f t="shared" si="101"/>
        <v>22251478031606.102</v>
      </c>
      <c r="AJ154">
        <f t="shared" si="101"/>
        <v>21994284060313.977</v>
      </c>
      <c r="AK154">
        <f t="shared" si="101"/>
        <v>21715906698920.645</v>
      </c>
      <c r="AL154">
        <f t="shared" si="101"/>
        <v>21416459476987.148</v>
      </c>
      <c r="AM154">
        <f t="shared" si="101"/>
        <v>21095944625901.656</v>
      </c>
      <c r="AN154">
        <f t="shared" si="101"/>
        <v>20754690863753.43</v>
      </c>
      <c r="AO154">
        <f t="shared" si="101"/>
        <v>20392926660986.344</v>
      </c>
      <c r="AP154">
        <f t="shared" si="101"/>
        <v>20011204590842.359</v>
      </c>
      <c r="AQ154">
        <f t="shared" si="101"/>
        <v>19609985479835.117</v>
      </c>
    </row>
    <row r="155" spans="1:43">
      <c r="A155" s="37" t="s">
        <v>622</v>
      </c>
      <c r="B155">
        <f t="shared" si="100"/>
        <v>20122931333642.473</v>
      </c>
      <c r="C155">
        <f t="shared" si="100"/>
        <v>21053958332419.414</v>
      </c>
      <c r="D155">
        <f t="shared" ref="D155:AQ155" si="102">SUMIFS(E$102:E$143,$A$102:$A$143,$A155)</f>
        <v>22819839077534.059</v>
      </c>
      <c r="E155">
        <f t="shared" si="102"/>
        <v>21282069516059.758</v>
      </c>
      <c r="F155">
        <f t="shared" si="102"/>
        <v>21153682583436.5</v>
      </c>
      <c r="G155">
        <f t="shared" si="102"/>
        <v>21005253721775.91</v>
      </c>
      <c r="H155">
        <f t="shared" si="102"/>
        <v>20846244725508.891</v>
      </c>
      <c r="I155">
        <f t="shared" si="102"/>
        <v>20671408087036.223</v>
      </c>
      <c r="J155">
        <f t="shared" si="102"/>
        <v>20501998372646.164</v>
      </c>
      <c r="K155">
        <f t="shared" si="102"/>
        <v>20338195205939.34</v>
      </c>
      <c r="L155">
        <f t="shared" si="102"/>
        <v>20180051518995.23</v>
      </c>
      <c r="M155">
        <f t="shared" si="102"/>
        <v>19997886831344.535</v>
      </c>
      <c r="N155">
        <f t="shared" si="102"/>
        <v>19821680597984.898</v>
      </c>
      <c r="O155">
        <f t="shared" si="102"/>
        <v>19651217411144.082</v>
      </c>
      <c r="P155">
        <f t="shared" si="102"/>
        <v>19486234878193.34</v>
      </c>
      <c r="Q155">
        <f t="shared" si="102"/>
        <v>19326244421335.914</v>
      </c>
      <c r="R155">
        <f t="shared" si="102"/>
        <v>19151975954749.219</v>
      </c>
      <c r="S155">
        <f t="shared" si="102"/>
        <v>19000957049157.457</v>
      </c>
      <c r="T155">
        <f t="shared" si="102"/>
        <v>18853552243782.016</v>
      </c>
      <c r="U155">
        <f t="shared" si="102"/>
        <v>18709229585491.324</v>
      </c>
      <c r="V155">
        <f t="shared" si="102"/>
        <v>18567459366909.27</v>
      </c>
      <c r="W155">
        <f t="shared" si="102"/>
        <v>18416592267531.512</v>
      </c>
      <c r="X155">
        <f t="shared" si="102"/>
        <v>18238273927824.047</v>
      </c>
      <c r="Y155">
        <f t="shared" si="102"/>
        <v>18050523748884.984</v>
      </c>
      <c r="Z155">
        <f t="shared" si="102"/>
        <v>17853170560449.188</v>
      </c>
      <c r="AA155">
        <f t="shared" si="102"/>
        <v>17645901236805.367</v>
      </c>
      <c r="AB155">
        <f t="shared" si="102"/>
        <v>17428620840871.908</v>
      </c>
      <c r="AC155">
        <f t="shared" si="102"/>
        <v>17201273989252.002</v>
      </c>
      <c r="AD155">
        <f t="shared" si="102"/>
        <v>16963846951949.219</v>
      </c>
      <c r="AE155">
        <f t="shared" si="102"/>
        <v>16716202380564.9</v>
      </c>
      <c r="AF155">
        <f t="shared" si="102"/>
        <v>16458422066871.91</v>
      </c>
      <c r="AG155">
        <f t="shared" si="102"/>
        <v>16190472100666.451</v>
      </c>
      <c r="AH155">
        <f t="shared" si="102"/>
        <v>15896584614611.146</v>
      </c>
      <c r="AI155">
        <f t="shared" si="102"/>
        <v>15593359640265.342</v>
      </c>
      <c r="AJ155">
        <f t="shared" si="102"/>
        <v>15280960100174.924</v>
      </c>
      <c r="AK155">
        <f t="shared" si="102"/>
        <v>14959608119815.641</v>
      </c>
      <c r="AL155">
        <f t="shared" si="102"/>
        <v>14629584899067.959</v>
      </c>
      <c r="AM155">
        <f t="shared" si="102"/>
        <v>14291085869862.848</v>
      </c>
      <c r="AN155">
        <f t="shared" si="102"/>
        <v>13944518417661.398</v>
      </c>
      <c r="AO155">
        <f t="shared" si="102"/>
        <v>13590208940365.457</v>
      </c>
      <c r="AP155">
        <f t="shared" si="102"/>
        <v>13228686714389.76</v>
      </c>
      <c r="AQ155">
        <f t="shared" si="102"/>
        <v>12860403185206.207</v>
      </c>
    </row>
    <row r="156" spans="1:43">
      <c r="A156" s="37" t="s">
        <v>623</v>
      </c>
      <c r="B156">
        <f t="shared" si="100"/>
        <v>3751375570419.0835</v>
      </c>
      <c r="C156">
        <f t="shared" si="100"/>
        <v>2979164362241.0454</v>
      </c>
      <c r="D156">
        <f t="shared" ref="D156:AQ156" si="103">SUMIFS(E$102:E$143,$A$102:$A$143,$A156)</f>
        <v>4255035364813.9287</v>
      </c>
      <c r="E156">
        <f t="shared" si="103"/>
        <v>4308023111372.3545</v>
      </c>
      <c r="F156">
        <f t="shared" si="103"/>
        <v>4352779875177.167</v>
      </c>
      <c r="G156">
        <f t="shared" si="103"/>
        <v>4392298353489.1377</v>
      </c>
      <c r="H156">
        <f t="shared" si="103"/>
        <v>4428392731599.3584</v>
      </c>
      <c r="I156">
        <f t="shared" si="103"/>
        <v>4459830289024.2891</v>
      </c>
      <c r="J156">
        <f t="shared" si="103"/>
        <v>4491114869552.4453</v>
      </c>
      <c r="K156">
        <f t="shared" si="103"/>
        <v>4522345509645.9824</v>
      </c>
      <c r="L156">
        <f t="shared" si="103"/>
        <v>4553594707610.2793</v>
      </c>
      <c r="M156">
        <f t="shared" si="103"/>
        <v>4578128446034.9961</v>
      </c>
      <c r="N156">
        <f t="shared" si="103"/>
        <v>4602677026654.2568</v>
      </c>
      <c r="O156">
        <f t="shared" si="103"/>
        <v>4627253539024.9238</v>
      </c>
      <c r="P156">
        <f t="shared" si="103"/>
        <v>4651856712206.9238</v>
      </c>
      <c r="Q156">
        <f t="shared" si="103"/>
        <v>4676426811021.916</v>
      </c>
      <c r="R156">
        <f t="shared" si="103"/>
        <v>4696292012069.5879</v>
      </c>
      <c r="S156">
        <f t="shared" si="103"/>
        <v>4720642147505.0371</v>
      </c>
      <c r="T156">
        <f t="shared" si="103"/>
        <v>4744765507312.5537</v>
      </c>
      <c r="U156">
        <f t="shared" si="103"/>
        <v>4768565838976.9121</v>
      </c>
      <c r="V156">
        <f t="shared" si="103"/>
        <v>4791940443031.3301</v>
      </c>
      <c r="W156">
        <f t="shared" si="103"/>
        <v>4811874343587.7715</v>
      </c>
      <c r="X156">
        <f t="shared" si="103"/>
        <v>4823430587918.6523</v>
      </c>
      <c r="Y156">
        <f t="shared" si="103"/>
        <v>4831174541622.5664</v>
      </c>
      <c r="Z156">
        <f t="shared" si="103"/>
        <v>4834975163594.1719</v>
      </c>
      <c r="AA156">
        <f t="shared" si="103"/>
        <v>4834660796268.4941</v>
      </c>
      <c r="AB156">
        <f t="shared" si="103"/>
        <v>4830116746803.7949</v>
      </c>
      <c r="AC156">
        <f t="shared" si="103"/>
        <v>4821238674355.2188</v>
      </c>
      <c r="AD156">
        <f t="shared" si="103"/>
        <v>4807933810667.6553</v>
      </c>
      <c r="AE156">
        <f t="shared" si="103"/>
        <v>4790074254454.9824</v>
      </c>
      <c r="AF156">
        <f t="shared" si="103"/>
        <v>4767594328271.5146</v>
      </c>
      <c r="AG156">
        <f t="shared" si="103"/>
        <v>4740395960684.5635</v>
      </c>
      <c r="AH156">
        <f t="shared" si="103"/>
        <v>4703725510641.791</v>
      </c>
      <c r="AI156">
        <f t="shared" si="103"/>
        <v>4662312180897.4014</v>
      </c>
      <c r="AJ156">
        <f t="shared" si="103"/>
        <v>4616126185569.0322</v>
      </c>
      <c r="AK156">
        <f t="shared" si="103"/>
        <v>4565158221623.1016</v>
      </c>
      <c r="AL156">
        <f t="shared" si="103"/>
        <v>4509420323697.1523</v>
      </c>
      <c r="AM156">
        <f t="shared" si="103"/>
        <v>4448901659361.3398</v>
      </c>
      <c r="AN156">
        <f t="shared" si="103"/>
        <v>4383660785987.3892</v>
      </c>
      <c r="AO156">
        <f t="shared" si="103"/>
        <v>4313735882014.7441</v>
      </c>
      <c r="AP156">
        <f t="shared" si="103"/>
        <v>4239234447770.3213</v>
      </c>
      <c r="AQ156">
        <f t="shared" si="103"/>
        <v>4160245549071.4678</v>
      </c>
    </row>
    <row r="157" spans="1:43">
      <c r="A157" s="37" t="s">
        <v>624</v>
      </c>
      <c r="B157">
        <f t="shared" si="100"/>
        <v>15925705726965.68</v>
      </c>
      <c r="C157">
        <f t="shared" si="100"/>
        <v>15114565405075.898</v>
      </c>
      <c r="D157">
        <f t="shared" ref="D157:AQ157" si="104">SUMIFS(E$102:E$143,$A$102:$A$143,$A157)</f>
        <v>17280370014680.188</v>
      </c>
      <c r="E157">
        <f t="shared" si="104"/>
        <v>17958056077855.266</v>
      </c>
      <c r="F157">
        <f t="shared" si="104"/>
        <v>18595499520383.527</v>
      </c>
      <c r="G157">
        <f t="shared" si="104"/>
        <v>19203578462875.699</v>
      </c>
      <c r="H157">
        <f t="shared" si="104"/>
        <v>19789210915416.672</v>
      </c>
      <c r="I157">
        <f t="shared" si="104"/>
        <v>20346171676713.383</v>
      </c>
      <c r="J157">
        <f t="shared" si="104"/>
        <v>20894518567629.605</v>
      </c>
      <c r="K157">
        <f t="shared" si="104"/>
        <v>21435063869917.949</v>
      </c>
      <c r="L157">
        <f t="shared" si="104"/>
        <v>21968503551781.191</v>
      </c>
      <c r="M157">
        <f t="shared" si="104"/>
        <v>22462140176297.152</v>
      </c>
      <c r="N157">
        <f t="shared" si="104"/>
        <v>22948246306065.961</v>
      </c>
      <c r="O157">
        <f t="shared" si="104"/>
        <v>23427237823220.547</v>
      </c>
      <c r="P157">
        <f t="shared" si="104"/>
        <v>23899439840632.129</v>
      </c>
      <c r="Q157">
        <f t="shared" si="104"/>
        <v>24364852958408.57</v>
      </c>
      <c r="R157">
        <f t="shared" si="104"/>
        <v>24799088401589.121</v>
      </c>
      <c r="S157">
        <f t="shared" si="104"/>
        <v>25250608600827.398</v>
      </c>
      <c r="T157">
        <f t="shared" si="104"/>
        <v>25695075675839.492</v>
      </c>
      <c r="U157">
        <f t="shared" si="104"/>
        <v>26132161230068.313</v>
      </c>
      <c r="V157">
        <f t="shared" si="104"/>
        <v>26561466007886.117</v>
      </c>
      <c r="W157">
        <f t="shared" si="104"/>
        <v>26966235734263.32</v>
      </c>
      <c r="X157">
        <f t="shared" si="104"/>
        <v>27318105348528.523</v>
      </c>
      <c r="Y157">
        <f t="shared" si="104"/>
        <v>27641954878183.977</v>
      </c>
      <c r="Z157">
        <f t="shared" si="104"/>
        <v>27936623752506.184</v>
      </c>
      <c r="AA157">
        <f t="shared" si="104"/>
        <v>28200706369832.453</v>
      </c>
      <c r="AB157">
        <f t="shared" si="104"/>
        <v>28433116150097.398</v>
      </c>
      <c r="AC157">
        <f t="shared" si="104"/>
        <v>28632824612984.664</v>
      </c>
      <c r="AD157">
        <f t="shared" si="104"/>
        <v>28798871536226.828</v>
      </c>
      <c r="AE157">
        <f t="shared" si="104"/>
        <v>28930085814802.43</v>
      </c>
      <c r="AF157">
        <f t="shared" si="104"/>
        <v>29025669577752.457</v>
      </c>
      <c r="AG157">
        <f t="shared" si="104"/>
        <v>29084632732628.008</v>
      </c>
      <c r="AH157">
        <f t="shared" si="104"/>
        <v>29077205821693.969</v>
      </c>
      <c r="AI157">
        <f t="shared" si="104"/>
        <v>29031827112690.691</v>
      </c>
      <c r="AJ157">
        <f t="shared" si="104"/>
        <v>28947972426601.863</v>
      </c>
      <c r="AK157">
        <f t="shared" si="104"/>
        <v>28825257131233.965</v>
      </c>
      <c r="AL157">
        <f t="shared" si="104"/>
        <v>28663445318305.57</v>
      </c>
      <c r="AM157">
        <f t="shared" si="104"/>
        <v>28462170670324.719</v>
      </c>
      <c r="AN157">
        <f t="shared" si="104"/>
        <v>28221524916714.23</v>
      </c>
      <c r="AO157">
        <f t="shared" si="104"/>
        <v>27941489439718</v>
      </c>
      <c r="AP157">
        <f t="shared" si="104"/>
        <v>27622514660176.641</v>
      </c>
      <c r="AQ157">
        <f t="shared" si="104"/>
        <v>27264957076947.016</v>
      </c>
    </row>
    <row r="158" spans="1:43">
      <c r="A158" s="37" t="s">
        <v>612</v>
      </c>
      <c r="B158">
        <f t="shared" si="100"/>
        <v>117317118932686.05</v>
      </c>
      <c r="C158">
        <f t="shared" si="100"/>
        <v>115794735847674.17</v>
      </c>
      <c r="D158">
        <f t="shared" ref="D158:AQ158" si="105">SUMIFS(E$102:E$143,$A$102:$A$143,$A158)</f>
        <v>121998508704638.38</v>
      </c>
      <c r="E158">
        <f t="shared" si="105"/>
        <v>124814052953242.66</v>
      </c>
      <c r="F158">
        <f t="shared" si="105"/>
        <v>127500486082312.42</v>
      </c>
      <c r="G158">
        <f t="shared" si="105"/>
        <v>130060228848899.72</v>
      </c>
      <c r="H158">
        <f t="shared" si="105"/>
        <v>132537622071721.25</v>
      </c>
      <c r="I158">
        <f t="shared" si="105"/>
        <v>134887860999010.53</v>
      </c>
      <c r="J158">
        <f t="shared" si="105"/>
        <v>137240543227920.75</v>
      </c>
      <c r="K158">
        <f t="shared" si="105"/>
        <v>139595501033804.34</v>
      </c>
      <c r="L158">
        <f t="shared" si="105"/>
        <v>141952333952805.5</v>
      </c>
      <c r="M158">
        <f t="shared" si="105"/>
        <v>144096904743536.94</v>
      </c>
      <c r="N158">
        <f t="shared" si="105"/>
        <v>146235225868385.25</v>
      </c>
      <c r="O158">
        <f t="shared" si="105"/>
        <v>148366295681062.81</v>
      </c>
      <c r="P158">
        <f t="shared" si="105"/>
        <v>150488936407594.97</v>
      </c>
      <c r="Q158">
        <f t="shared" si="105"/>
        <v>152600296094471.13</v>
      </c>
      <c r="R158">
        <f t="shared" si="105"/>
        <v>154545883716149.97</v>
      </c>
      <c r="S158">
        <f t="shared" si="105"/>
        <v>156626235697666.03</v>
      </c>
      <c r="T158">
        <f t="shared" si="105"/>
        <v>158687019009431.97</v>
      </c>
      <c r="U158">
        <f t="shared" si="105"/>
        <v>160724541257031.59</v>
      </c>
      <c r="V158">
        <f t="shared" si="105"/>
        <v>162734906708947.75</v>
      </c>
      <c r="W158">
        <f t="shared" si="105"/>
        <v>164614587680463.69</v>
      </c>
      <c r="X158">
        <f t="shared" si="105"/>
        <v>166190970245864.84</v>
      </c>
      <c r="Y158">
        <f t="shared" si="105"/>
        <v>167616550624547.84</v>
      </c>
      <c r="Z158">
        <f t="shared" si="105"/>
        <v>168884368117026.97</v>
      </c>
      <c r="AA158">
        <f t="shared" si="105"/>
        <v>169986060354786.44</v>
      </c>
      <c r="AB158">
        <f t="shared" si="105"/>
        <v>170915264058158.56</v>
      </c>
      <c r="AC158">
        <f t="shared" si="105"/>
        <v>171666014473096.22</v>
      </c>
      <c r="AD158">
        <f t="shared" si="105"/>
        <v>172232794580544.06</v>
      </c>
      <c r="AE158">
        <f t="shared" si="105"/>
        <v>172608858834498.09</v>
      </c>
      <c r="AF158">
        <f t="shared" si="105"/>
        <v>172789719728078.69</v>
      </c>
      <c r="AG158">
        <f t="shared" si="105"/>
        <v>172769759356801.81</v>
      </c>
      <c r="AH158">
        <f t="shared" si="105"/>
        <v>172372770733221.84</v>
      </c>
      <c r="AI158">
        <f t="shared" si="105"/>
        <v>171768280607830.84</v>
      </c>
      <c r="AJ158">
        <f t="shared" si="105"/>
        <v>170953398075838.72</v>
      </c>
      <c r="AK158">
        <f t="shared" si="105"/>
        <v>169926049680445.34</v>
      </c>
      <c r="AL158">
        <f t="shared" si="105"/>
        <v>168685025660317.94</v>
      </c>
      <c r="AM158">
        <f t="shared" si="105"/>
        <v>167228332775840</v>
      </c>
      <c r="AN158">
        <f t="shared" si="105"/>
        <v>165556652982281.34</v>
      </c>
      <c r="AO158">
        <f t="shared" si="105"/>
        <v>163669994092113.19</v>
      </c>
      <c r="AP158">
        <f t="shared" si="105"/>
        <v>161571085215795.34</v>
      </c>
      <c r="AQ158">
        <f t="shared" si="105"/>
        <v>159262070944605.53</v>
      </c>
    </row>
    <row r="159" spans="1:43">
      <c r="A159" s="37" t="s">
        <v>625</v>
      </c>
      <c r="B159">
        <f t="shared" si="100"/>
        <v>153528288314469.13</v>
      </c>
      <c r="C159">
        <f t="shared" si="100"/>
        <v>154809460015860.25</v>
      </c>
      <c r="D159">
        <f t="shared" ref="D159:AQ159" si="106">SUMIFS(E$102:E$143,$A$102:$A$143,$A159)</f>
        <v>178970087326537.84</v>
      </c>
      <c r="E159">
        <f t="shared" si="106"/>
        <v>184478297666843.41</v>
      </c>
      <c r="F159">
        <f t="shared" si="106"/>
        <v>189591979833039.41</v>
      </c>
      <c r="G159">
        <f t="shared" si="106"/>
        <v>194427963158599.13</v>
      </c>
      <c r="H159">
        <f t="shared" si="106"/>
        <v>199059365026614.84</v>
      </c>
      <c r="I159">
        <f t="shared" si="106"/>
        <v>203425692947661.34</v>
      </c>
      <c r="J159">
        <f t="shared" si="106"/>
        <v>207728911718811.53</v>
      </c>
      <c r="K159">
        <f t="shared" si="106"/>
        <v>211976094722361.91</v>
      </c>
      <c r="L159">
        <f t="shared" si="106"/>
        <v>216173138583660.44</v>
      </c>
      <c r="M159">
        <f t="shared" si="106"/>
        <v>219998872297648.59</v>
      </c>
      <c r="N159">
        <f t="shared" si="106"/>
        <v>223771404842806.22</v>
      </c>
      <c r="O159">
        <f t="shared" si="106"/>
        <v>227493858813297.88</v>
      </c>
      <c r="P159">
        <f t="shared" si="106"/>
        <v>231168522696740.56</v>
      </c>
      <c r="Q159">
        <f t="shared" si="106"/>
        <v>234794608451589.31</v>
      </c>
      <c r="R159">
        <f t="shared" si="106"/>
        <v>238137212898009.84</v>
      </c>
      <c r="S159">
        <f t="shared" si="106"/>
        <v>241661867795841.59</v>
      </c>
      <c r="T159">
        <f t="shared" si="106"/>
        <v>245133501818953.31</v>
      </c>
      <c r="U159">
        <f t="shared" si="106"/>
        <v>248548509694179.28</v>
      </c>
      <c r="V159">
        <f t="shared" si="106"/>
        <v>251902698184309.44</v>
      </c>
      <c r="W159">
        <f t="shared" si="106"/>
        <v>255037275206691.81</v>
      </c>
      <c r="X159">
        <f t="shared" si="106"/>
        <v>257685625574683.09</v>
      </c>
      <c r="Y159">
        <f t="shared" si="106"/>
        <v>260084723891719.31</v>
      </c>
      <c r="Z159">
        <f t="shared" si="106"/>
        <v>262224602598034.03</v>
      </c>
      <c r="AA159">
        <f t="shared" si="106"/>
        <v>264093017926622.19</v>
      </c>
      <c r="AB159">
        <f t="shared" si="106"/>
        <v>265680743813515.56</v>
      </c>
      <c r="AC159">
        <f t="shared" si="106"/>
        <v>266979103478163.5</v>
      </c>
      <c r="AD159">
        <f t="shared" si="106"/>
        <v>267980057644326.47</v>
      </c>
      <c r="AE159">
        <f t="shared" si="106"/>
        <v>268673605699479.88</v>
      </c>
      <c r="AF159">
        <f t="shared" si="106"/>
        <v>269053218903839.78</v>
      </c>
      <c r="AG159">
        <f t="shared" si="106"/>
        <v>269110575835890.5</v>
      </c>
      <c r="AH159">
        <f t="shared" si="106"/>
        <v>268571534214162.19</v>
      </c>
      <c r="AI159">
        <f t="shared" si="106"/>
        <v>267700472840311.38</v>
      </c>
      <c r="AJ159">
        <f t="shared" si="106"/>
        <v>266493279745657.06</v>
      </c>
      <c r="AK159">
        <f t="shared" si="106"/>
        <v>264947104148906.88</v>
      </c>
      <c r="AL159">
        <f t="shared" si="106"/>
        <v>263060432867958.69</v>
      </c>
      <c r="AM159">
        <f t="shared" si="106"/>
        <v>260830524704213.75</v>
      </c>
      <c r="AN159">
        <f t="shared" si="106"/>
        <v>258258806777391.44</v>
      </c>
      <c r="AO159">
        <f t="shared" si="106"/>
        <v>255345653450035.81</v>
      </c>
      <c r="AP159">
        <f t="shared" si="106"/>
        <v>252095684443215</v>
      </c>
      <c r="AQ159">
        <f t="shared" si="106"/>
        <v>248512608980158.31</v>
      </c>
    </row>
    <row r="160" spans="1:43">
      <c r="A160" s="37" t="s">
        <v>626</v>
      </c>
      <c r="B160">
        <f>SUMIFS(C$102:C$143,$A$102:$A$143,$A$160)</f>
        <v>15814558144624.268</v>
      </c>
      <c r="C160">
        <f t="shared" ref="C160:AQ160" si="107">SUMIFS(D$102:D$143,$A$102:$A$143,$A$160)</f>
        <v>15946528380125.078</v>
      </c>
      <c r="D160">
        <f t="shared" si="107"/>
        <v>18435253094053.242</v>
      </c>
      <c r="E160">
        <f t="shared" si="107"/>
        <v>19002639819040.082</v>
      </c>
      <c r="F160">
        <f t="shared" si="107"/>
        <v>19529387201156.336</v>
      </c>
      <c r="G160">
        <f t="shared" si="107"/>
        <v>20027529532632.387</v>
      </c>
      <c r="H160">
        <f t="shared" si="107"/>
        <v>20504598448966.766</v>
      </c>
      <c r="I160">
        <f t="shared" si="107"/>
        <v>20954362772818.594</v>
      </c>
      <c r="J160">
        <f t="shared" si="107"/>
        <v>21397626383795.621</v>
      </c>
      <c r="K160">
        <f t="shared" si="107"/>
        <v>21835117893001.602</v>
      </c>
      <c r="L160">
        <f t="shared" si="107"/>
        <v>22267444696802.676</v>
      </c>
      <c r="M160">
        <f t="shared" si="107"/>
        <v>22661523787567.953</v>
      </c>
      <c r="N160">
        <f t="shared" si="107"/>
        <v>23050122761365.402</v>
      </c>
      <c r="O160">
        <f t="shared" si="107"/>
        <v>23433563268670.793</v>
      </c>
      <c r="P160">
        <f t="shared" si="107"/>
        <v>23812081040767.77</v>
      </c>
      <c r="Q160">
        <f t="shared" si="107"/>
        <v>24185594903502.891</v>
      </c>
      <c r="R160">
        <f t="shared" si="107"/>
        <v>24529908078310.918</v>
      </c>
      <c r="S160">
        <f t="shared" si="107"/>
        <v>24892973806675.73</v>
      </c>
      <c r="T160">
        <f t="shared" si="107"/>
        <v>25250577989710.07</v>
      </c>
      <c r="U160">
        <f t="shared" si="107"/>
        <v>25602349257403.031</v>
      </c>
      <c r="V160">
        <f t="shared" si="107"/>
        <v>25947855675064.262</v>
      </c>
      <c r="W160">
        <f t="shared" si="107"/>
        <v>26270740474494.395</v>
      </c>
      <c r="X160">
        <f t="shared" si="107"/>
        <v>26543540304035.566</v>
      </c>
      <c r="Y160">
        <f t="shared" si="107"/>
        <v>26790665314325.043</v>
      </c>
      <c r="Z160">
        <f t="shared" si="107"/>
        <v>27011088772405.559</v>
      </c>
      <c r="AA160">
        <f t="shared" si="107"/>
        <v>27203549479006.691</v>
      </c>
      <c r="AB160">
        <f t="shared" si="107"/>
        <v>27367097080765.719</v>
      </c>
      <c r="AC160">
        <f t="shared" si="107"/>
        <v>27500837804606.473</v>
      </c>
      <c r="AD160">
        <f t="shared" si="107"/>
        <v>27603943545148.992</v>
      </c>
      <c r="AE160">
        <f t="shared" si="107"/>
        <v>27675384164755.523</v>
      </c>
      <c r="AF160">
        <f t="shared" si="107"/>
        <v>27714487154561.016</v>
      </c>
      <c r="AG160">
        <f t="shared" si="107"/>
        <v>27720395346118.879</v>
      </c>
      <c r="AH160">
        <f t="shared" si="107"/>
        <v>27664870040894.777</v>
      </c>
      <c r="AI160">
        <f t="shared" si="107"/>
        <v>27575144226222.215</v>
      </c>
      <c r="AJ160">
        <f t="shared" si="107"/>
        <v>27450794338675.141</v>
      </c>
      <c r="AK160">
        <f t="shared" si="107"/>
        <v>27291526726529.809</v>
      </c>
      <c r="AL160">
        <f t="shared" si="107"/>
        <v>27097185520749.977</v>
      </c>
      <c r="AM160">
        <f t="shared" si="107"/>
        <v>26867488357446.207</v>
      </c>
      <c r="AN160">
        <f t="shared" si="107"/>
        <v>26602582240587.797</v>
      </c>
      <c r="AO160">
        <f t="shared" si="107"/>
        <v>26302505732307.402</v>
      </c>
      <c r="AP160">
        <f t="shared" si="107"/>
        <v>25967734698311.902</v>
      </c>
      <c r="AQ160">
        <f t="shared" si="107"/>
        <v>25598651216243.621</v>
      </c>
    </row>
    <row r="161" spans="1:43">
      <c r="A161" s="37" t="s">
        <v>627</v>
      </c>
      <c r="B161">
        <f t="shared" ref="B161:C174" si="108">SUMIFS(C$102:C$143,$A$102:$A$143,$A161)</f>
        <v>10585171316285.506</v>
      </c>
      <c r="C161">
        <f t="shared" si="108"/>
        <v>10478080154920.424</v>
      </c>
      <c r="D161">
        <f t="shared" ref="D161:AQ161" si="109">SUMIFS(E$102:E$143,$A$102:$A$143,$A161)</f>
        <v>11285138638952.105</v>
      </c>
      <c r="E161">
        <f t="shared" si="109"/>
        <v>11258363077119.826</v>
      </c>
      <c r="F161">
        <f t="shared" si="109"/>
        <v>11212222887531.469</v>
      </c>
      <c r="G161">
        <f t="shared" si="109"/>
        <v>11155116742111.271</v>
      </c>
      <c r="H161">
        <f t="shared" si="109"/>
        <v>11092018869003.914</v>
      </c>
      <c r="I161">
        <f t="shared" si="109"/>
        <v>11020100817505.285</v>
      </c>
      <c r="J161">
        <f t="shared" si="109"/>
        <v>10950668394021.338</v>
      </c>
      <c r="K161">
        <f t="shared" si="109"/>
        <v>10883835914118.898</v>
      </c>
      <c r="L161">
        <f t="shared" si="109"/>
        <v>10819650397893.113</v>
      </c>
      <c r="M161">
        <f t="shared" si="109"/>
        <v>10742187198393.313</v>
      </c>
      <c r="N161">
        <f t="shared" si="109"/>
        <v>10667509348709.021</v>
      </c>
      <c r="O161">
        <f t="shared" si="109"/>
        <v>10595520348427.119</v>
      </c>
      <c r="P161">
        <f t="shared" si="109"/>
        <v>10526097348982.744</v>
      </c>
      <c r="Q161">
        <f t="shared" si="109"/>
        <v>10458993945430.021</v>
      </c>
      <c r="R161">
        <f t="shared" si="109"/>
        <v>10383778769817.701</v>
      </c>
      <c r="S161">
        <f t="shared" si="109"/>
        <v>10320794633889.154</v>
      </c>
      <c r="T161">
        <f t="shared" si="109"/>
        <v>10259427372829.578</v>
      </c>
      <c r="U161">
        <f t="shared" si="109"/>
        <v>10199399097607.254</v>
      </c>
      <c r="V161">
        <f t="shared" si="109"/>
        <v>10140430982725.629</v>
      </c>
      <c r="W161">
        <f t="shared" si="109"/>
        <v>10076158256385.59</v>
      </c>
      <c r="X161">
        <f t="shared" si="109"/>
        <v>9996495301497.9512</v>
      </c>
      <c r="Y161">
        <f t="shared" si="109"/>
        <v>9911257027056.7031</v>
      </c>
      <c r="Z161">
        <f t="shared" si="109"/>
        <v>9820323210722.0781</v>
      </c>
      <c r="AA161">
        <f t="shared" si="109"/>
        <v>9723494877398.834</v>
      </c>
      <c r="AB161">
        <f t="shared" si="109"/>
        <v>9620692414836.4863</v>
      </c>
      <c r="AC161">
        <f t="shared" si="109"/>
        <v>9511857856919.625</v>
      </c>
      <c r="AD161">
        <f t="shared" si="109"/>
        <v>9396956239326.6074</v>
      </c>
      <c r="AE161">
        <f t="shared" si="109"/>
        <v>9275884090736.5332</v>
      </c>
      <c r="AF161">
        <f t="shared" si="109"/>
        <v>9148659365652.8633</v>
      </c>
      <c r="AG161">
        <f t="shared" si="109"/>
        <v>9015236049288.7578</v>
      </c>
      <c r="AH161">
        <f t="shared" si="109"/>
        <v>8866792055935.4336</v>
      </c>
      <c r="AI161">
        <f t="shared" si="109"/>
        <v>8712530315430.1592</v>
      </c>
      <c r="AJ161">
        <f t="shared" si="109"/>
        <v>8552517694007.3232</v>
      </c>
      <c r="AK161">
        <f t="shared" si="109"/>
        <v>8386854992794.1133</v>
      </c>
      <c r="AL161">
        <f t="shared" si="109"/>
        <v>8215677150966.0234</v>
      </c>
      <c r="AM161">
        <f t="shared" si="109"/>
        <v>8039072041115.75</v>
      </c>
      <c r="AN161">
        <f t="shared" si="109"/>
        <v>7857247813568.8682</v>
      </c>
      <c r="AO161">
        <f t="shared" si="109"/>
        <v>7670368548968.4004</v>
      </c>
      <c r="AP161">
        <f t="shared" si="109"/>
        <v>7478714349519.0732</v>
      </c>
      <c r="AQ161">
        <f t="shared" si="109"/>
        <v>7282523319466.5557</v>
      </c>
    </row>
    <row r="162" spans="1:43">
      <c r="A162" s="37" t="s">
        <v>628</v>
      </c>
      <c r="B162">
        <f t="shared" si="108"/>
        <v>243449493044067.44</v>
      </c>
      <c r="C162">
        <f t="shared" si="108"/>
        <v>243345365267455.09</v>
      </c>
      <c r="D162">
        <f t="shared" ref="D162:AQ162" si="110">SUMIFS(E$102:E$143,$A$102:$A$143,$A162)</f>
        <v>255857596298987.88</v>
      </c>
      <c r="E162">
        <f t="shared" si="110"/>
        <v>259217434644074.91</v>
      </c>
      <c r="F162">
        <f t="shared" si="110"/>
        <v>262079780516695.34</v>
      </c>
      <c r="G162">
        <f t="shared" si="110"/>
        <v>264624107439924.88</v>
      </c>
      <c r="H162">
        <f t="shared" si="110"/>
        <v>266959334518689.59</v>
      </c>
      <c r="I162">
        <f t="shared" si="110"/>
        <v>269010879917892.94</v>
      </c>
      <c r="J162">
        <f t="shared" si="110"/>
        <v>271050225688926.31</v>
      </c>
      <c r="K162">
        <f t="shared" si="110"/>
        <v>273083480923703.66</v>
      </c>
      <c r="L162">
        <f t="shared" si="110"/>
        <v>275115155754509.53</v>
      </c>
      <c r="M162">
        <f t="shared" si="110"/>
        <v>276738321415203.03</v>
      </c>
      <c r="N162">
        <f t="shared" si="110"/>
        <v>278359529381483.88</v>
      </c>
      <c r="O162">
        <f t="shared" si="110"/>
        <v>279979702930003.31</v>
      </c>
      <c r="P162">
        <f t="shared" si="110"/>
        <v>281598889649024.25</v>
      </c>
      <c r="Q162">
        <f t="shared" si="110"/>
        <v>283213588943613.19</v>
      </c>
      <c r="R162">
        <f t="shared" si="110"/>
        <v>284540848028628.19</v>
      </c>
      <c r="S162">
        <f t="shared" si="110"/>
        <v>286137439743514.13</v>
      </c>
      <c r="T162">
        <f t="shared" si="110"/>
        <v>287718092831037.13</v>
      </c>
      <c r="U162">
        <f t="shared" si="110"/>
        <v>289277043042363.69</v>
      </c>
      <c r="V162">
        <f t="shared" si="110"/>
        <v>290808121694737.06</v>
      </c>
      <c r="W162">
        <f t="shared" si="110"/>
        <v>292128343247509.81</v>
      </c>
      <c r="X162">
        <f t="shared" si="110"/>
        <v>292937723827437.31</v>
      </c>
      <c r="Y162">
        <f t="shared" si="110"/>
        <v>293513161642925.5</v>
      </c>
      <c r="Z162">
        <f t="shared" si="110"/>
        <v>293846541173778.81</v>
      </c>
      <c r="AA162">
        <f t="shared" si="110"/>
        <v>293927274541295.38</v>
      </c>
      <c r="AB162">
        <f t="shared" si="110"/>
        <v>293748232108077.13</v>
      </c>
      <c r="AC162">
        <f t="shared" si="110"/>
        <v>293302912737605.88</v>
      </c>
      <c r="AD162">
        <f t="shared" si="110"/>
        <v>292585519142123.13</v>
      </c>
      <c r="AE162">
        <f t="shared" si="110"/>
        <v>291588115857257</v>
      </c>
      <c r="AF162">
        <f t="shared" si="110"/>
        <v>290306554229595.25</v>
      </c>
      <c r="AG162">
        <f t="shared" si="110"/>
        <v>288734714959514.31</v>
      </c>
      <c r="AH162">
        <f t="shared" si="110"/>
        <v>286582829958190.25</v>
      </c>
      <c r="AI162">
        <f t="shared" si="110"/>
        <v>284138735259701.06</v>
      </c>
      <c r="AJ162">
        <f t="shared" si="110"/>
        <v>281400488424977.34</v>
      </c>
      <c r="AK162">
        <f t="shared" si="110"/>
        <v>278367399822760.66</v>
      </c>
      <c r="AL162">
        <f t="shared" si="110"/>
        <v>275040086172821.56</v>
      </c>
      <c r="AM162">
        <f t="shared" si="110"/>
        <v>271417775089363.06</v>
      </c>
      <c r="AN162">
        <f t="shared" si="110"/>
        <v>267503932808831</v>
      </c>
      <c r="AO162">
        <f t="shared" si="110"/>
        <v>263300789813773.41</v>
      </c>
      <c r="AP162">
        <f t="shared" si="110"/>
        <v>258814815355961.34</v>
      </c>
      <c r="AQ162">
        <f t="shared" si="110"/>
        <v>254051363054754.5</v>
      </c>
    </row>
    <row r="163" spans="1:43">
      <c r="A163" s="37" t="s">
        <v>629</v>
      </c>
      <c r="B163">
        <f t="shared" si="108"/>
        <v>71084780622569.047</v>
      </c>
      <c r="C163">
        <f t="shared" si="108"/>
        <v>71054376368838.016</v>
      </c>
      <c r="D163">
        <f t="shared" ref="D163:AQ163" si="111">SUMIFS(E$102:E$143,$A$102:$A$143,$A163)</f>
        <v>74707820813737.359</v>
      </c>
      <c r="E163">
        <f t="shared" si="111"/>
        <v>75688859503534.813</v>
      </c>
      <c r="F163">
        <f t="shared" si="111"/>
        <v>76524635441603.063</v>
      </c>
      <c r="G163">
        <f t="shared" si="111"/>
        <v>77267553074777.688</v>
      </c>
      <c r="H163">
        <f t="shared" si="111"/>
        <v>77949415676018.844</v>
      </c>
      <c r="I163">
        <f t="shared" si="111"/>
        <v>78548446106586.281</v>
      </c>
      <c r="J163">
        <f t="shared" si="111"/>
        <v>79143914369571.047</v>
      </c>
      <c r="K163">
        <f t="shared" si="111"/>
        <v>79737604257796.344</v>
      </c>
      <c r="L163">
        <f t="shared" si="111"/>
        <v>80330832684105.25</v>
      </c>
      <c r="M163">
        <f t="shared" si="111"/>
        <v>80804780579669.781</v>
      </c>
      <c r="N163">
        <f t="shared" si="111"/>
        <v>81278156848339.094</v>
      </c>
      <c r="O163">
        <f t="shared" si="111"/>
        <v>81751231077522.797</v>
      </c>
      <c r="P163">
        <f t="shared" si="111"/>
        <v>82224017162510.672</v>
      </c>
      <c r="Q163">
        <f t="shared" si="111"/>
        <v>82695492965117.875</v>
      </c>
      <c r="R163">
        <f t="shared" si="111"/>
        <v>83083039144441.906</v>
      </c>
      <c r="S163">
        <f t="shared" si="111"/>
        <v>83549227717592.641</v>
      </c>
      <c r="T163">
        <f t="shared" si="111"/>
        <v>84010762373352.281</v>
      </c>
      <c r="U163">
        <f t="shared" si="111"/>
        <v>84465960009576.547</v>
      </c>
      <c r="V163">
        <f t="shared" si="111"/>
        <v>84913019433521.047</v>
      </c>
      <c r="W163">
        <f t="shared" si="111"/>
        <v>85298510724870.969</v>
      </c>
      <c r="X163">
        <f t="shared" si="111"/>
        <v>85534841637886.656</v>
      </c>
      <c r="Y163">
        <f t="shared" si="111"/>
        <v>85702863638526.031</v>
      </c>
      <c r="Z163">
        <f t="shared" si="111"/>
        <v>85800207077275.656</v>
      </c>
      <c r="AA163">
        <f t="shared" si="111"/>
        <v>85823780401036.094</v>
      </c>
      <c r="AB163">
        <f t="shared" si="111"/>
        <v>85771501828062.641</v>
      </c>
      <c r="AC163">
        <f t="shared" si="111"/>
        <v>85641473092487.531</v>
      </c>
      <c r="AD163">
        <f t="shared" si="111"/>
        <v>85432001445135.609</v>
      </c>
      <c r="AE163">
        <f t="shared" si="111"/>
        <v>85140769810966.188</v>
      </c>
      <c r="AF163">
        <f t="shared" si="111"/>
        <v>84766566825297.422</v>
      </c>
      <c r="AG163">
        <f t="shared" si="111"/>
        <v>84307605714758.516</v>
      </c>
      <c r="AH163">
        <f t="shared" si="111"/>
        <v>83679277138956.438</v>
      </c>
      <c r="AI163">
        <f t="shared" si="111"/>
        <v>82965626297911.391</v>
      </c>
      <c r="AJ163">
        <f t="shared" si="111"/>
        <v>82166086019133.531</v>
      </c>
      <c r="AK163">
        <f t="shared" si="111"/>
        <v>81280454937296.109</v>
      </c>
      <c r="AL163">
        <f t="shared" si="111"/>
        <v>80308913128311.609</v>
      </c>
      <c r="AM163">
        <f t="shared" si="111"/>
        <v>79251235063368</v>
      </c>
      <c r="AN163">
        <f t="shared" si="111"/>
        <v>78108432848320.469</v>
      </c>
      <c r="AO163">
        <f t="shared" si="111"/>
        <v>76881157761430.578</v>
      </c>
      <c r="AP163">
        <f t="shared" si="111"/>
        <v>75571298758543.703</v>
      </c>
      <c r="AQ163">
        <f t="shared" si="111"/>
        <v>74180419042166.281</v>
      </c>
    </row>
    <row r="164" spans="1:43">
      <c r="A164" s="37" t="s">
        <v>630</v>
      </c>
      <c r="B164">
        <f t="shared" si="108"/>
        <v>18707250558656.777</v>
      </c>
      <c r="C164">
        <f t="shared" si="108"/>
        <v>18882147966878.781</v>
      </c>
      <c r="D164">
        <f t="shared" ref="D164:AQ164" si="112">SUMIFS(E$102:E$143,$A$102:$A$143,$A164)</f>
        <v>20071429051216.66</v>
      </c>
      <c r="E164">
        <f t="shared" si="112"/>
        <v>20549286009184.668</v>
      </c>
      <c r="F164">
        <f t="shared" si="112"/>
        <v>20984958144944.266</v>
      </c>
      <c r="G164">
        <f t="shared" si="112"/>
        <v>21391933673745.965</v>
      </c>
      <c r="H164">
        <f t="shared" si="112"/>
        <v>21778548694749.699</v>
      </c>
      <c r="I164">
        <f t="shared" si="112"/>
        <v>22138387676781.66</v>
      </c>
      <c r="J164">
        <f t="shared" si="112"/>
        <v>22493566447344.219</v>
      </c>
      <c r="K164">
        <f t="shared" si="112"/>
        <v>22844754250496.789</v>
      </c>
      <c r="L164">
        <f t="shared" si="112"/>
        <v>23192490939832.137</v>
      </c>
      <c r="M164">
        <f t="shared" si="112"/>
        <v>23502375333049.336</v>
      </c>
      <c r="N164">
        <f t="shared" si="112"/>
        <v>23808589151318.891</v>
      </c>
      <c r="O164">
        <f t="shared" si="112"/>
        <v>24111372882546.34</v>
      </c>
      <c r="P164">
        <f t="shared" si="112"/>
        <v>24410883284474.863</v>
      </c>
      <c r="Q164">
        <f t="shared" si="112"/>
        <v>24706958421674.305</v>
      </c>
      <c r="R164">
        <f t="shared" si="112"/>
        <v>24974892049541.02</v>
      </c>
      <c r="S164">
        <f t="shared" si="112"/>
        <v>25263523636647.383</v>
      </c>
      <c r="T164">
        <f t="shared" si="112"/>
        <v>25548063692671.934</v>
      </c>
      <c r="U164">
        <f t="shared" si="112"/>
        <v>25828088983689.379</v>
      </c>
      <c r="V164">
        <f t="shared" si="112"/>
        <v>26103123848891.559</v>
      </c>
      <c r="W164">
        <f t="shared" si="112"/>
        <v>26356723911202.164</v>
      </c>
      <c r="X164">
        <f t="shared" si="112"/>
        <v>26561503439694.723</v>
      </c>
      <c r="Y164">
        <f t="shared" si="112"/>
        <v>26742121636546.383</v>
      </c>
      <c r="Z164">
        <f t="shared" si="112"/>
        <v>26897650708073.313</v>
      </c>
      <c r="AA164">
        <f t="shared" si="112"/>
        <v>27026931806243.281</v>
      </c>
      <c r="AB164">
        <f t="shared" si="112"/>
        <v>27129117997814.563</v>
      </c>
      <c r="AC164">
        <f t="shared" si="112"/>
        <v>27203419094353.379</v>
      </c>
      <c r="AD164">
        <f t="shared" si="112"/>
        <v>27249109972983.402</v>
      </c>
      <c r="AE164">
        <f t="shared" si="112"/>
        <v>27265266176165.59</v>
      </c>
      <c r="AF164">
        <f t="shared" si="112"/>
        <v>27251316158935.52</v>
      </c>
      <c r="AG164">
        <f t="shared" si="112"/>
        <v>27206505676383.766</v>
      </c>
      <c r="AH164">
        <f t="shared" si="112"/>
        <v>27103254782612.031</v>
      </c>
      <c r="AI164">
        <f t="shared" si="112"/>
        <v>26968421068024.102</v>
      </c>
      <c r="AJ164">
        <f t="shared" si="112"/>
        <v>26801665333539.676</v>
      </c>
      <c r="AK164">
        <f t="shared" si="112"/>
        <v>26602772774215.652</v>
      </c>
      <c r="AL164">
        <f t="shared" si="112"/>
        <v>26371659823100.301</v>
      </c>
      <c r="AM164">
        <f t="shared" si="112"/>
        <v>26108116546791.113</v>
      </c>
      <c r="AN164">
        <f t="shared" si="112"/>
        <v>25812347180213.957</v>
      </c>
      <c r="AO164">
        <f t="shared" si="112"/>
        <v>25484446235405.25</v>
      </c>
      <c r="AP164">
        <f t="shared" si="112"/>
        <v>25124927624777.332</v>
      </c>
      <c r="AQ164">
        <f t="shared" si="112"/>
        <v>24734208912615.398</v>
      </c>
    </row>
    <row r="165" spans="1:43">
      <c r="A165" s="37" t="s">
        <v>631</v>
      </c>
      <c r="B165">
        <f t="shared" si="108"/>
        <v>46498460779765.43</v>
      </c>
      <c r="C165">
        <f t="shared" si="108"/>
        <v>45422748128833.219</v>
      </c>
      <c r="D165">
        <f t="shared" ref="D165:AQ165" si="113">SUMIFS(E$102:E$143,$A$102:$A$143,$A165)</f>
        <v>53097245704930.93</v>
      </c>
      <c r="E165">
        <f t="shared" si="113"/>
        <v>56202828919928.172</v>
      </c>
      <c r="F165">
        <f t="shared" si="113"/>
        <v>59169680212138.227</v>
      </c>
      <c r="G165">
        <f t="shared" si="113"/>
        <v>62028402230983.273</v>
      </c>
      <c r="H165">
        <f t="shared" si="113"/>
        <v>64799256970072.602</v>
      </c>
      <c r="I165">
        <f t="shared" si="113"/>
        <v>67460419441997.047</v>
      </c>
      <c r="J165">
        <f t="shared" si="113"/>
        <v>70077430607970.031</v>
      </c>
      <c r="K165">
        <f t="shared" si="113"/>
        <v>72653693653814.078</v>
      </c>
      <c r="L165">
        <f t="shared" si="113"/>
        <v>75192235479692.109</v>
      </c>
      <c r="M165">
        <f t="shared" si="113"/>
        <v>77580751184533.391</v>
      </c>
      <c r="N165">
        <f t="shared" si="113"/>
        <v>79929333519065.516</v>
      </c>
      <c r="O165">
        <f t="shared" si="113"/>
        <v>82240062881559.484</v>
      </c>
      <c r="P165">
        <f t="shared" si="113"/>
        <v>84514668971315.766</v>
      </c>
      <c r="Q165">
        <f t="shared" si="113"/>
        <v>86753691696067.063</v>
      </c>
      <c r="R165">
        <f t="shared" si="113"/>
        <v>88870209569228.188</v>
      </c>
      <c r="S165">
        <f t="shared" si="113"/>
        <v>91037782166818</v>
      </c>
      <c r="T165">
        <f t="shared" si="113"/>
        <v>93170115381284.531</v>
      </c>
      <c r="U165">
        <f t="shared" si="113"/>
        <v>95266338431974.094</v>
      </c>
      <c r="V165">
        <f t="shared" si="113"/>
        <v>97325263962928.375</v>
      </c>
      <c r="W165">
        <f t="shared" si="113"/>
        <v>99285432978646.906</v>
      </c>
      <c r="X165">
        <f t="shared" si="113"/>
        <v>101041290868286.11</v>
      </c>
      <c r="Y165">
        <f t="shared" si="113"/>
        <v>102683312026766.75</v>
      </c>
      <c r="Z165">
        <f t="shared" si="113"/>
        <v>104206540068874.63</v>
      </c>
      <c r="AA165">
        <f t="shared" si="113"/>
        <v>105605088526542.8</v>
      </c>
      <c r="AB165">
        <f t="shared" si="113"/>
        <v>106874245175018.75</v>
      </c>
      <c r="AC165">
        <f t="shared" si="113"/>
        <v>108009511841717.64</v>
      </c>
      <c r="AD165">
        <f t="shared" si="113"/>
        <v>109006647127311.36</v>
      </c>
      <c r="AE165">
        <f t="shared" si="113"/>
        <v>109860610758854.28</v>
      </c>
      <c r="AF165">
        <f t="shared" si="113"/>
        <v>110567775974732.86</v>
      </c>
      <c r="AG165">
        <f t="shared" si="113"/>
        <v>111123791156803.64</v>
      </c>
      <c r="AH165">
        <f t="shared" si="113"/>
        <v>111414032102071.97</v>
      </c>
      <c r="AI165">
        <f t="shared" si="113"/>
        <v>111546307021159.42</v>
      </c>
      <c r="AJ165">
        <f t="shared" si="113"/>
        <v>111518113168243.47</v>
      </c>
      <c r="AK165">
        <f t="shared" si="113"/>
        <v>111327501283669.97</v>
      </c>
      <c r="AL165">
        <f t="shared" si="113"/>
        <v>110973116415711.08</v>
      </c>
      <c r="AM165">
        <f t="shared" si="113"/>
        <v>110453119843202.92</v>
      </c>
      <c r="AN165">
        <f t="shared" si="113"/>
        <v>109767470219367.59</v>
      </c>
      <c r="AO165">
        <f t="shared" si="113"/>
        <v>108915726102867.94</v>
      </c>
      <c r="AP165">
        <f t="shared" si="113"/>
        <v>107899302129976.64</v>
      </c>
      <c r="AQ165">
        <f t="shared" si="113"/>
        <v>106719282181361.48</v>
      </c>
    </row>
    <row r="166" spans="1:43">
      <c r="A166" s="37" t="s">
        <v>632</v>
      </c>
      <c r="B166">
        <f t="shared" si="108"/>
        <v>19531929875137.941</v>
      </c>
      <c r="C166">
        <f t="shared" si="108"/>
        <v>19256897876559.5</v>
      </c>
      <c r="D166">
        <f t="shared" ref="D166:AQ166" si="114">SUMIFS(E$102:E$143,$A$102:$A$143,$A166)</f>
        <v>22143169102852.727</v>
      </c>
      <c r="E166">
        <f t="shared" si="114"/>
        <v>22838556409576.879</v>
      </c>
      <c r="F166">
        <f t="shared" si="114"/>
        <v>23484925957699.582</v>
      </c>
      <c r="G166">
        <f t="shared" si="114"/>
        <v>24096694230530.766</v>
      </c>
      <c r="H166">
        <f t="shared" si="114"/>
        <v>24682894218594.641</v>
      </c>
      <c r="I166">
        <f t="shared" si="114"/>
        <v>25236004872242.234</v>
      </c>
      <c r="J166">
        <f t="shared" si="114"/>
        <v>25781067427045.418</v>
      </c>
      <c r="K166">
        <f t="shared" si="114"/>
        <v>26318969348875.027</v>
      </c>
      <c r="L166">
        <f t="shared" si="114"/>
        <v>26850452252470.758</v>
      </c>
      <c r="M166">
        <f t="shared" si="114"/>
        <v>27335618526791.973</v>
      </c>
      <c r="N166">
        <f t="shared" si="114"/>
        <v>27813974632969.313</v>
      </c>
      <c r="O166">
        <f t="shared" si="114"/>
        <v>28285917802206.992</v>
      </c>
      <c r="P166">
        <f t="shared" si="114"/>
        <v>28751741091525.18</v>
      </c>
      <c r="Q166">
        <f t="shared" si="114"/>
        <v>29211354299159.879</v>
      </c>
      <c r="R166">
        <f t="shared" si="114"/>
        <v>29635531358671.789</v>
      </c>
      <c r="S166">
        <f t="shared" si="114"/>
        <v>30082204816360.453</v>
      </c>
      <c r="T166">
        <f t="shared" si="114"/>
        <v>30522134191074.875</v>
      </c>
      <c r="U166">
        <f t="shared" si="114"/>
        <v>30954875294322.781</v>
      </c>
      <c r="V166">
        <f t="shared" si="114"/>
        <v>31379909850535.953</v>
      </c>
      <c r="W166">
        <f t="shared" si="114"/>
        <v>31777455864805.309</v>
      </c>
      <c r="X166">
        <f t="shared" si="114"/>
        <v>32114276660181.328</v>
      </c>
      <c r="Y166">
        <f t="shared" si="114"/>
        <v>32419882311350.492</v>
      </c>
      <c r="Z166">
        <f t="shared" si="114"/>
        <v>32693020716468.348</v>
      </c>
      <c r="AA166">
        <f t="shared" si="114"/>
        <v>32932155745230.809</v>
      </c>
      <c r="AB166">
        <f t="shared" si="114"/>
        <v>33136127265789.695</v>
      </c>
      <c r="AC166">
        <f t="shared" si="114"/>
        <v>33303843588656.543</v>
      </c>
      <c r="AD166">
        <f t="shared" si="114"/>
        <v>33434292537985.297</v>
      </c>
      <c r="AE166">
        <f t="shared" si="114"/>
        <v>33526217223579.594</v>
      </c>
      <c r="AF166">
        <f t="shared" si="114"/>
        <v>33578793932161.527</v>
      </c>
      <c r="AG166">
        <f t="shared" si="114"/>
        <v>33590975329204.637</v>
      </c>
      <c r="AH166">
        <f t="shared" si="114"/>
        <v>33528528949398.727</v>
      </c>
      <c r="AI166">
        <f t="shared" si="114"/>
        <v>33424442291486.367</v>
      </c>
      <c r="AJ166">
        <f t="shared" si="114"/>
        <v>33278194498117.273</v>
      </c>
      <c r="AK166">
        <f t="shared" si="114"/>
        <v>33089422444661.906</v>
      </c>
      <c r="AL166">
        <f t="shared" si="114"/>
        <v>32857930364544.027</v>
      </c>
      <c r="AM166">
        <f t="shared" si="114"/>
        <v>32583369427415.219</v>
      </c>
      <c r="AN166">
        <f t="shared" si="114"/>
        <v>32265911820016.141</v>
      </c>
      <c r="AO166">
        <f t="shared" si="114"/>
        <v>31905598648222.051</v>
      </c>
      <c r="AP166">
        <f t="shared" si="114"/>
        <v>31503001905013.074</v>
      </c>
      <c r="AQ166">
        <f t="shared" si="114"/>
        <v>31058580359588.918</v>
      </c>
    </row>
    <row r="167" spans="1:43">
      <c r="A167" s="37" t="s">
        <v>633</v>
      </c>
      <c r="B167">
        <f t="shared" si="108"/>
        <v>14915376475235.898</v>
      </c>
      <c r="C167">
        <f t="shared" si="108"/>
        <v>13903253878009.703</v>
      </c>
      <c r="D167">
        <f t="shared" ref="D167:AQ167" si="115">SUMIFS(E$102:E$143,$A$102:$A$143,$A167)</f>
        <v>17296221371723.453</v>
      </c>
      <c r="E167">
        <f t="shared" si="115"/>
        <v>17754143943900.105</v>
      </c>
      <c r="F167">
        <f t="shared" si="115"/>
        <v>18175034567722.766</v>
      </c>
      <c r="G167">
        <f t="shared" si="115"/>
        <v>18570389229095.395</v>
      </c>
      <c r="H167">
        <f t="shared" si="115"/>
        <v>18947346564144.219</v>
      </c>
      <c r="I167">
        <f t="shared" si="115"/>
        <v>19300256497985.949</v>
      </c>
      <c r="J167">
        <f t="shared" si="115"/>
        <v>19648353249908.211</v>
      </c>
      <c r="K167">
        <f t="shared" si="115"/>
        <v>19992254438320.867</v>
      </c>
      <c r="L167">
        <f t="shared" si="115"/>
        <v>20332465329821.797</v>
      </c>
      <c r="M167">
        <f t="shared" si="115"/>
        <v>20638807620329.828</v>
      </c>
      <c r="N167">
        <f t="shared" si="115"/>
        <v>20941229617899.75</v>
      </c>
      <c r="O167">
        <f t="shared" si="115"/>
        <v>21239974743349.133</v>
      </c>
      <c r="P167">
        <f t="shared" si="115"/>
        <v>21535211027385.969</v>
      </c>
      <c r="Q167">
        <f t="shared" si="115"/>
        <v>21826823185253.297</v>
      </c>
      <c r="R167">
        <f t="shared" si="115"/>
        <v>22092980757506.938</v>
      </c>
      <c r="S167">
        <f t="shared" si="115"/>
        <v>22376881751539.051</v>
      </c>
      <c r="T167">
        <f t="shared" si="115"/>
        <v>22656645208700.527</v>
      </c>
      <c r="U167">
        <f t="shared" si="115"/>
        <v>22931912649017.855</v>
      </c>
      <c r="V167">
        <f t="shared" si="115"/>
        <v>23202275957660.184</v>
      </c>
      <c r="W167">
        <f t="shared" si="115"/>
        <v>23453114560969.563</v>
      </c>
      <c r="X167">
        <f t="shared" si="115"/>
        <v>23659999744553.129</v>
      </c>
      <c r="Y167">
        <f t="shared" si="115"/>
        <v>23844813565231.672</v>
      </c>
      <c r="Z167">
        <f t="shared" si="115"/>
        <v>24006693825392.707</v>
      </c>
      <c r="AA167">
        <f t="shared" si="115"/>
        <v>24144571231484.152</v>
      </c>
      <c r="AB167">
        <f t="shared" si="115"/>
        <v>24257654023974.77</v>
      </c>
      <c r="AC167">
        <f t="shared" si="115"/>
        <v>24345200944200.535</v>
      </c>
      <c r="AD167">
        <f t="shared" si="115"/>
        <v>24406528923501.172</v>
      </c>
      <c r="AE167">
        <f t="shared" si="115"/>
        <v>24440776316219.051</v>
      </c>
      <c r="AF167">
        <f t="shared" si="115"/>
        <v>24447397617345.809</v>
      </c>
      <c r="AG167">
        <f t="shared" si="115"/>
        <v>24425683831498.234</v>
      </c>
      <c r="AH167">
        <f t="shared" si="115"/>
        <v>24350824518534.477</v>
      </c>
      <c r="AI167">
        <f t="shared" si="115"/>
        <v>24246884745334.891</v>
      </c>
      <c r="AJ167">
        <f t="shared" si="115"/>
        <v>24113531989137.254</v>
      </c>
      <c r="AK167">
        <f t="shared" si="115"/>
        <v>23950546544367.879</v>
      </c>
      <c r="AL167">
        <f t="shared" si="115"/>
        <v>23757827989387.25</v>
      </c>
      <c r="AM167">
        <f t="shared" si="115"/>
        <v>23535163263223.402</v>
      </c>
      <c r="AN167">
        <f t="shared" si="115"/>
        <v>23282713789244.809</v>
      </c>
      <c r="AO167">
        <f t="shared" si="115"/>
        <v>23000543687117.207</v>
      </c>
      <c r="AP167">
        <f t="shared" si="115"/>
        <v>22689097193492.129</v>
      </c>
      <c r="AQ167">
        <f t="shared" si="115"/>
        <v>22348733617588.66</v>
      </c>
    </row>
    <row r="168" spans="1:43">
      <c r="A168" s="37" t="s">
        <v>634</v>
      </c>
      <c r="B168">
        <f t="shared" si="108"/>
        <v>12651038364428.051</v>
      </c>
      <c r="C168">
        <f t="shared" si="108"/>
        <v>11792568460683.256</v>
      </c>
      <c r="D168">
        <f t="shared" ref="D168:AQ168" si="116">SUMIFS(E$102:E$143,$A$102:$A$143,$A168)</f>
        <v>14670441640988.016</v>
      </c>
      <c r="E168">
        <f t="shared" si="116"/>
        <v>15058845918825.92</v>
      </c>
      <c r="F168">
        <f t="shared" si="116"/>
        <v>15415840154811.125</v>
      </c>
      <c r="G168">
        <f t="shared" si="116"/>
        <v>15751175102399.262</v>
      </c>
      <c r="H168">
        <f t="shared" si="116"/>
        <v>16070905664706.762</v>
      </c>
      <c r="I168">
        <f t="shared" si="116"/>
        <v>16370239517903.98</v>
      </c>
      <c r="J168">
        <f t="shared" si="116"/>
        <v>16665490889561.471</v>
      </c>
      <c r="K168">
        <f t="shared" si="116"/>
        <v>16957183635996.969</v>
      </c>
      <c r="L168">
        <f t="shared" si="116"/>
        <v>17245746318106.969</v>
      </c>
      <c r="M168">
        <f t="shared" si="116"/>
        <v>17505582070580.158</v>
      </c>
      <c r="N168">
        <f t="shared" si="116"/>
        <v>17762092678934.988</v>
      </c>
      <c r="O168">
        <f t="shared" si="116"/>
        <v>18015484609706.633</v>
      </c>
      <c r="P168">
        <f t="shared" si="116"/>
        <v>18265900384469.18</v>
      </c>
      <c r="Q168">
        <f t="shared" si="116"/>
        <v>18513242220113.648</v>
      </c>
      <c r="R168">
        <f t="shared" si="116"/>
        <v>18738993790189.961</v>
      </c>
      <c r="S168">
        <f t="shared" si="116"/>
        <v>18979795111776.637</v>
      </c>
      <c r="T168">
        <f t="shared" si="116"/>
        <v>19217087025620.793</v>
      </c>
      <c r="U168">
        <f t="shared" si="116"/>
        <v>19450565473430.301</v>
      </c>
      <c r="V168">
        <f t="shared" si="116"/>
        <v>19679884297239.176</v>
      </c>
      <c r="W168">
        <f t="shared" si="116"/>
        <v>19892642506796.625</v>
      </c>
      <c r="X168">
        <f t="shared" si="116"/>
        <v>20068119967851.195</v>
      </c>
      <c r="Y168">
        <f t="shared" si="116"/>
        <v>20224876771111.426</v>
      </c>
      <c r="Z168">
        <f t="shared" si="116"/>
        <v>20362181611196.492</v>
      </c>
      <c r="AA168">
        <f t="shared" si="116"/>
        <v>20479127526503.883</v>
      </c>
      <c r="AB168">
        <f t="shared" si="116"/>
        <v>20575042956364.516</v>
      </c>
      <c r="AC168">
        <f t="shared" si="116"/>
        <v>20649299174322.043</v>
      </c>
      <c r="AD168">
        <f t="shared" si="116"/>
        <v>20701316809963.574</v>
      </c>
      <c r="AE168">
        <f t="shared" si="116"/>
        <v>20730365026069.613</v>
      </c>
      <c r="AF168">
        <f t="shared" si="116"/>
        <v>20735981132020.148</v>
      </c>
      <c r="AG168">
        <f t="shared" si="116"/>
        <v>20717563766675.688</v>
      </c>
      <c r="AH168">
        <f t="shared" si="116"/>
        <v>20654069020712.578</v>
      </c>
      <c r="AI168">
        <f t="shared" si="116"/>
        <v>20565908587047.285</v>
      </c>
      <c r="AJ168">
        <f t="shared" si="116"/>
        <v>20452800423974.125</v>
      </c>
      <c r="AK168">
        <f t="shared" si="116"/>
        <v>20314558179935.289</v>
      </c>
      <c r="AL168">
        <f t="shared" si="116"/>
        <v>20151096678534.703</v>
      </c>
      <c r="AM168">
        <f t="shared" si="116"/>
        <v>19962235204083.77</v>
      </c>
      <c r="AN168">
        <f t="shared" si="116"/>
        <v>19748110673892.703</v>
      </c>
      <c r="AO168">
        <f t="shared" si="116"/>
        <v>19508777473471.129</v>
      </c>
      <c r="AP168">
        <f t="shared" si="116"/>
        <v>19244612398867.789</v>
      </c>
      <c r="AQ168">
        <f t="shared" si="116"/>
        <v>18955920211730.715</v>
      </c>
    </row>
    <row r="169" spans="1:43">
      <c r="A169" s="37" t="s">
        <v>635</v>
      </c>
      <c r="B169">
        <f t="shared" si="108"/>
        <v>9731420767896.6328</v>
      </c>
      <c r="C169">
        <f t="shared" si="108"/>
        <v>10336694849506.025</v>
      </c>
      <c r="D169">
        <f t="shared" ref="D169:AQ169" si="117">SUMIFS(E$102:E$143,$A$102:$A$143,$A169)</f>
        <v>11520175519583.758</v>
      </c>
      <c r="E169">
        <f t="shared" si="117"/>
        <v>11723372261158.334</v>
      </c>
      <c r="F169">
        <f t="shared" si="117"/>
        <v>11903403984857.367</v>
      </c>
      <c r="G169">
        <f t="shared" si="117"/>
        <v>12068208413563.879</v>
      </c>
      <c r="H169">
        <f t="shared" si="117"/>
        <v>12222639230325.162</v>
      </c>
      <c r="I169">
        <f t="shared" si="117"/>
        <v>12363201501924.064</v>
      </c>
      <c r="J169">
        <f t="shared" si="117"/>
        <v>12502317261992.369</v>
      </c>
      <c r="K169">
        <f t="shared" si="117"/>
        <v>12640307610506.141</v>
      </c>
      <c r="L169">
        <f t="shared" si="117"/>
        <v>12777420694686.205</v>
      </c>
      <c r="M169">
        <f t="shared" si="117"/>
        <v>12894733734742.279</v>
      </c>
      <c r="N169">
        <f t="shared" si="117"/>
        <v>13011106522124.227</v>
      </c>
      <c r="O169">
        <f t="shared" si="117"/>
        <v>13126621345743.859</v>
      </c>
      <c r="P169">
        <f t="shared" si="117"/>
        <v>13241317423420.996</v>
      </c>
      <c r="Q169">
        <f t="shared" si="117"/>
        <v>13355064438188.629</v>
      </c>
      <c r="R169">
        <f t="shared" si="117"/>
        <v>13454514284476.611</v>
      </c>
      <c r="S169">
        <f t="shared" si="117"/>
        <v>13565986713817.111</v>
      </c>
      <c r="T169">
        <f t="shared" si="117"/>
        <v>13676053126752.533</v>
      </c>
      <c r="U169">
        <f t="shared" si="117"/>
        <v>13784460999741.834</v>
      </c>
      <c r="V169">
        <f t="shared" si="117"/>
        <v>13890934584072.326</v>
      </c>
      <c r="W169">
        <f t="shared" si="117"/>
        <v>13986728551415.441</v>
      </c>
      <c r="X169">
        <f t="shared" si="117"/>
        <v>14057402468059.521</v>
      </c>
      <c r="Y169">
        <f t="shared" si="117"/>
        <v>14116135506413.498</v>
      </c>
      <c r="Z169">
        <f t="shared" si="117"/>
        <v>14162491718751.09</v>
      </c>
      <c r="AA169">
        <f t="shared" si="117"/>
        <v>14195914848049.43</v>
      </c>
      <c r="AB169">
        <f t="shared" si="117"/>
        <v>14216014189569.666</v>
      </c>
      <c r="AC169">
        <f t="shared" si="117"/>
        <v>14222429139957.631</v>
      </c>
      <c r="AD169">
        <f t="shared" si="117"/>
        <v>14214833173710.207</v>
      </c>
      <c r="AE169">
        <f t="shared" si="117"/>
        <v>14192795836308.67</v>
      </c>
      <c r="AF169">
        <f t="shared" si="117"/>
        <v>14156070707690.973</v>
      </c>
      <c r="AG169">
        <f t="shared" si="117"/>
        <v>14104315828092.92</v>
      </c>
      <c r="AH169">
        <f t="shared" si="117"/>
        <v>14023309516148.764</v>
      </c>
      <c r="AI169">
        <f t="shared" si="117"/>
        <v>13927048168719.256</v>
      </c>
      <c r="AJ169">
        <f t="shared" si="117"/>
        <v>13815399063079.5</v>
      </c>
      <c r="AK169">
        <f t="shared" si="117"/>
        <v>13688292212122.576</v>
      </c>
      <c r="AL169">
        <f t="shared" si="117"/>
        <v>13545723415658.34</v>
      </c>
      <c r="AM169">
        <f t="shared" si="117"/>
        <v>13387621713655.258</v>
      </c>
      <c r="AN169">
        <f t="shared" si="117"/>
        <v>13214126777511.867</v>
      </c>
      <c r="AO169">
        <f t="shared" si="117"/>
        <v>13025319541320.836</v>
      </c>
      <c r="AP169">
        <f t="shared" si="117"/>
        <v>12821492842061.068</v>
      </c>
      <c r="AQ169">
        <f t="shared" si="117"/>
        <v>12602887145344.736</v>
      </c>
    </row>
    <row r="170" spans="1:43">
      <c r="A170" s="37" t="s">
        <v>636</v>
      </c>
      <c r="B170">
        <f t="shared" si="108"/>
        <v>24481705539259.328</v>
      </c>
      <c r="C170">
        <f t="shared" si="108"/>
        <v>23575161090262.898</v>
      </c>
      <c r="D170">
        <f t="shared" ref="D170:AQ170" si="118">SUMIFS(E$102:E$143,$A$102:$A$143,$A170)</f>
        <v>27844273575191.48</v>
      </c>
      <c r="E170">
        <f t="shared" si="118"/>
        <v>28699153320509.035</v>
      </c>
      <c r="F170">
        <f t="shared" si="118"/>
        <v>29492682947552.531</v>
      </c>
      <c r="G170">
        <f t="shared" si="118"/>
        <v>30243044601507.438</v>
      </c>
      <c r="H170">
        <f t="shared" si="118"/>
        <v>30961615961710.965</v>
      </c>
      <c r="I170">
        <f t="shared" si="118"/>
        <v>31638991081104.602</v>
      </c>
      <c r="J170">
        <f t="shared" si="118"/>
        <v>32306583775442.676</v>
      </c>
      <c r="K170">
        <f t="shared" si="118"/>
        <v>32965492671831.801</v>
      </c>
      <c r="L170">
        <f t="shared" si="118"/>
        <v>33616633355424.926</v>
      </c>
      <c r="M170">
        <f t="shared" si="118"/>
        <v>34210062033615.367</v>
      </c>
      <c r="N170">
        <f t="shared" si="118"/>
        <v>34795247959700.488</v>
      </c>
      <c r="O170">
        <f t="shared" si="118"/>
        <v>35372675308892.945</v>
      </c>
      <c r="P170">
        <f t="shared" si="118"/>
        <v>35942698632308.961</v>
      </c>
      <c r="Q170">
        <f t="shared" si="118"/>
        <v>36505194226496.227</v>
      </c>
      <c r="R170">
        <f t="shared" si="118"/>
        <v>37023640198299.922</v>
      </c>
      <c r="S170">
        <f t="shared" si="118"/>
        <v>37570413889776.828</v>
      </c>
      <c r="T170">
        <f t="shared" si="118"/>
        <v>38108966285039.938</v>
      </c>
      <c r="U170">
        <f t="shared" si="118"/>
        <v>38638736190967.367</v>
      </c>
      <c r="V170">
        <f t="shared" si="118"/>
        <v>39159071140619</v>
      </c>
      <c r="W170">
        <f t="shared" si="118"/>
        <v>39645286555999.641</v>
      </c>
      <c r="X170">
        <f t="shared" si="118"/>
        <v>40055939879705.313</v>
      </c>
      <c r="Y170">
        <f t="shared" si="118"/>
        <v>40427871102674.469</v>
      </c>
      <c r="Z170">
        <f t="shared" si="118"/>
        <v>40759532306921.445</v>
      </c>
      <c r="AA170">
        <f t="shared" si="118"/>
        <v>41049021802816.195</v>
      </c>
      <c r="AB170">
        <f t="shared" si="118"/>
        <v>41294907000383.922</v>
      </c>
      <c r="AC170">
        <f t="shared" si="118"/>
        <v>41495840694894.023</v>
      </c>
      <c r="AD170">
        <f t="shared" si="118"/>
        <v>41650574768803.406</v>
      </c>
      <c r="AE170">
        <f t="shared" si="118"/>
        <v>41757556267029.781</v>
      </c>
      <c r="AF170">
        <f t="shared" si="118"/>
        <v>41815771845610.867</v>
      </c>
      <c r="AG170">
        <f t="shared" si="118"/>
        <v>41823929528345.352</v>
      </c>
      <c r="AH170">
        <f t="shared" si="118"/>
        <v>41739425402812.039</v>
      </c>
      <c r="AI170">
        <f t="shared" si="118"/>
        <v>41603349942960.828</v>
      </c>
      <c r="AJ170">
        <f t="shared" si="118"/>
        <v>41415065229154.75</v>
      </c>
      <c r="AK170">
        <f t="shared" si="118"/>
        <v>41174129303234.977</v>
      </c>
      <c r="AL170">
        <f t="shared" si="118"/>
        <v>40880308030916.477</v>
      </c>
      <c r="AM170">
        <f t="shared" si="118"/>
        <v>40533176392100.109</v>
      </c>
      <c r="AN170">
        <f t="shared" si="118"/>
        <v>40132957079358.039</v>
      </c>
      <c r="AO170">
        <f t="shared" si="118"/>
        <v>39679709121380.328</v>
      </c>
      <c r="AP170">
        <f t="shared" si="118"/>
        <v>39174151194549.531</v>
      </c>
      <c r="AQ170">
        <f t="shared" si="118"/>
        <v>38616860405602.422</v>
      </c>
    </row>
    <row r="171" spans="1:43">
      <c r="A171" s="37" t="s">
        <v>637</v>
      </c>
      <c r="B171">
        <f t="shared" si="108"/>
        <v>12729473687299.578</v>
      </c>
      <c r="C171">
        <f t="shared" si="108"/>
        <v>13080537113381.707</v>
      </c>
      <c r="D171">
        <f t="shared" ref="D171:AQ171" si="119">SUMIFS(E$102:E$143,$A$102:$A$143,$A171)</f>
        <v>14249961821933.594</v>
      </c>
      <c r="E171">
        <f t="shared" si="119"/>
        <v>14607739475443.535</v>
      </c>
      <c r="F171">
        <f t="shared" si="119"/>
        <v>14935294619565.158</v>
      </c>
      <c r="G171">
        <f t="shared" si="119"/>
        <v>15242152305549.592</v>
      </c>
      <c r="H171">
        <f t="shared" si="119"/>
        <v>15534212846961.811</v>
      </c>
      <c r="I171">
        <f t="shared" si="119"/>
        <v>15806872654389.445</v>
      </c>
      <c r="J171">
        <f t="shared" si="119"/>
        <v>16075903882215.195</v>
      </c>
      <c r="K171">
        <f t="shared" si="119"/>
        <v>16341798087172.961</v>
      </c>
      <c r="L171">
        <f t="shared" si="119"/>
        <v>16604954621781.238</v>
      </c>
      <c r="M171">
        <f t="shared" si="119"/>
        <v>16840735754911.969</v>
      </c>
      <c r="N171">
        <f t="shared" si="119"/>
        <v>17073607001767.883</v>
      </c>
      <c r="O171">
        <f t="shared" si="119"/>
        <v>17303753622289.563</v>
      </c>
      <c r="P171">
        <f t="shared" si="119"/>
        <v>17531300131965.834</v>
      </c>
      <c r="Q171">
        <f t="shared" si="119"/>
        <v>17756141299604.898</v>
      </c>
      <c r="R171">
        <f t="shared" si="119"/>
        <v>17960519784405.16</v>
      </c>
      <c r="S171">
        <f t="shared" si="119"/>
        <v>18179555838279.855</v>
      </c>
      <c r="T171">
        <f t="shared" si="119"/>
        <v>18395441542299.922</v>
      </c>
      <c r="U171">
        <f t="shared" si="119"/>
        <v>18607878918601.578</v>
      </c>
      <c r="V171">
        <f t="shared" si="119"/>
        <v>18816530979444.688</v>
      </c>
      <c r="W171">
        <f t="shared" si="119"/>
        <v>19009542265323.5</v>
      </c>
      <c r="X171">
        <f t="shared" si="119"/>
        <v>19167137009677.105</v>
      </c>
      <c r="Y171">
        <f t="shared" si="119"/>
        <v>19307076133390.109</v>
      </c>
      <c r="Z171">
        <f t="shared" si="119"/>
        <v>19428675778477.199</v>
      </c>
      <c r="AA171">
        <f t="shared" si="119"/>
        <v>19531084840782.129</v>
      </c>
      <c r="AB171">
        <f t="shared" si="119"/>
        <v>19613677174396.641</v>
      </c>
      <c r="AC171">
        <f t="shared" si="119"/>
        <v>19675867563046.609</v>
      </c>
      <c r="AD171">
        <f t="shared" si="119"/>
        <v>19717117835759.336</v>
      </c>
      <c r="AE171">
        <f t="shared" si="119"/>
        <v>19736745570787.898</v>
      </c>
      <c r="AF171">
        <f t="shared" si="119"/>
        <v>19734323726931.34</v>
      </c>
      <c r="AG171">
        <f t="shared" si="119"/>
        <v>19709293124026.938</v>
      </c>
      <c r="AH171">
        <f t="shared" si="119"/>
        <v>19641654075332.473</v>
      </c>
      <c r="AI171">
        <f t="shared" si="119"/>
        <v>19550844098358.258</v>
      </c>
      <c r="AJ171">
        <f t="shared" si="119"/>
        <v>19436606230793.074</v>
      </c>
      <c r="AK171">
        <f t="shared" si="119"/>
        <v>19298774082122.117</v>
      </c>
      <c r="AL171">
        <f t="shared" si="119"/>
        <v>19137276920942.313</v>
      </c>
      <c r="AM171">
        <f t="shared" si="119"/>
        <v>18951952797303.375</v>
      </c>
      <c r="AN171">
        <f t="shared" si="119"/>
        <v>18742940861607.918</v>
      </c>
      <c r="AO171">
        <f t="shared" si="119"/>
        <v>18510301260682.59</v>
      </c>
      <c r="AP171">
        <f t="shared" si="119"/>
        <v>18254399407386.836</v>
      </c>
      <c r="AQ171">
        <f t="shared" si="119"/>
        <v>17975531548046.738</v>
      </c>
    </row>
    <row r="172" spans="1:43">
      <c r="A172" s="37" t="s">
        <v>638</v>
      </c>
      <c r="B172">
        <f t="shared" si="108"/>
        <v>5583599746126.7598</v>
      </c>
      <c r="C172">
        <f t="shared" si="108"/>
        <v>5562855447426.0889</v>
      </c>
      <c r="D172">
        <f t="shared" ref="D172:AQ172" si="120">SUMIFS(E$102:E$143,$A$102:$A$143,$A172)</f>
        <v>6158478224316.2441</v>
      </c>
      <c r="E172">
        <f t="shared" si="120"/>
        <v>6245739574446.4951</v>
      </c>
      <c r="F172">
        <f t="shared" si="120"/>
        <v>6320932142079.8535</v>
      </c>
      <c r="G172">
        <f t="shared" si="120"/>
        <v>6388358218896.7539</v>
      </c>
      <c r="H172">
        <f t="shared" si="120"/>
        <v>6450633268535.1953</v>
      </c>
      <c r="I172">
        <f t="shared" si="120"/>
        <v>6505945268555.9854</v>
      </c>
      <c r="J172">
        <f t="shared" si="120"/>
        <v>6560853191375.2539</v>
      </c>
      <c r="K172">
        <f t="shared" si="120"/>
        <v>6615509748507.873</v>
      </c>
      <c r="L172">
        <f t="shared" si="120"/>
        <v>6670029046631.4238</v>
      </c>
      <c r="M172">
        <f t="shared" si="120"/>
        <v>6714542419035.9346</v>
      </c>
      <c r="N172">
        <f t="shared" si="120"/>
        <v>6758903789133.3037</v>
      </c>
      <c r="O172">
        <f t="shared" si="120"/>
        <v>6803140391843.7754</v>
      </c>
      <c r="P172">
        <f t="shared" si="120"/>
        <v>6847257935972.6855</v>
      </c>
      <c r="Q172">
        <f t="shared" si="120"/>
        <v>6891175522574.5684</v>
      </c>
      <c r="R172">
        <f t="shared" si="120"/>
        <v>6928007664823.9268</v>
      </c>
      <c r="S172">
        <f t="shared" si="120"/>
        <v>6971309789005.6592</v>
      </c>
      <c r="T172">
        <f t="shared" si="120"/>
        <v>7014143544141.624</v>
      </c>
      <c r="U172">
        <f t="shared" si="120"/>
        <v>7056371048636.2705</v>
      </c>
      <c r="V172">
        <f t="shared" si="120"/>
        <v>7097844068895.7559</v>
      </c>
      <c r="W172">
        <f t="shared" si="120"/>
        <v>7134095839209.1914</v>
      </c>
      <c r="X172">
        <f t="shared" si="120"/>
        <v>7157790872639.8789</v>
      </c>
      <c r="Y172">
        <f t="shared" si="120"/>
        <v>7175681683871.4307</v>
      </c>
      <c r="Z172">
        <f t="shared" si="120"/>
        <v>7187564250367.502</v>
      </c>
      <c r="AA172">
        <f t="shared" si="120"/>
        <v>7193173933588.6855</v>
      </c>
      <c r="AB172">
        <f t="shared" si="120"/>
        <v>7192330546120.7158</v>
      </c>
      <c r="AC172">
        <f t="shared" si="120"/>
        <v>7184869250411.1377</v>
      </c>
      <c r="AD172">
        <f t="shared" si="120"/>
        <v>7170642444254.207</v>
      </c>
      <c r="AE172">
        <f t="shared" si="120"/>
        <v>7149450117312.8516</v>
      </c>
      <c r="AF172">
        <f t="shared" si="120"/>
        <v>7121185072973.4336</v>
      </c>
      <c r="AG172">
        <f t="shared" si="120"/>
        <v>7085691843084.3652</v>
      </c>
      <c r="AH172">
        <f t="shared" si="120"/>
        <v>7035851143626.7295</v>
      </c>
      <c r="AI172">
        <f t="shared" si="120"/>
        <v>6978718732581.041</v>
      </c>
      <c r="AJ172">
        <f t="shared" si="120"/>
        <v>6914242284392.1992</v>
      </c>
      <c r="AK172">
        <f t="shared" si="120"/>
        <v>6842400407276.75</v>
      </c>
      <c r="AL172">
        <f t="shared" si="120"/>
        <v>6763204010837.5605</v>
      </c>
      <c r="AM172">
        <f t="shared" si="120"/>
        <v>6676630050264.0742</v>
      </c>
      <c r="AN172">
        <f t="shared" si="120"/>
        <v>6582759939289.6436</v>
      </c>
      <c r="AO172">
        <f t="shared" si="120"/>
        <v>6481644965979.5361</v>
      </c>
      <c r="AP172">
        <f t="shared" si="120"/>
        <v>6373441036162.1553</v>
      </c>
      <c r="AQ172">
        <f t="shared" si="120"/>
        <v>6258276939153.7002</v>
      </c>
    </row>
    <row r="173" spans="1:43">
      <c r="A173" s="37" t="s">
        <v>613</v>
      </c>
      <c r="B173">
        <f t="shared" si="108"/>
        <v>15256170128626.416</v>
      </c>
      <c r="C173">
        <f t="shared" si="108"/>
        <v>14553089179447.764</v>
      </c>
      <c r="D173">
        <f t="shared" ref="D173:AQ173" si="121">SUMIFS(E$102:E$143,$A$102:$A$143,$A173)</f>
        <v>17670772300165.473</v>
      </c>
      <c r="E173">
        <f t="shared" si="121"/>
        <v>18916305238944.645</v>
      </c>
      <c r="F173">
        <f t="shared" si="121"/>
        <v>20112544230170.43</v>
      </c>
      <c r="G173">
        <f t="shared" si="121"/>
        <v>21269089098286.359</v>
      </c>
      <c r="H173">
        <f t="shared" si="121"/>
        <v>22392476916426.23</v>
      </c>
      <c r="I173">
        <f t="shared" si="121"/>
        <v>23474885602734.43</v>
      </c>
      <c r="J173">
        <f t="shared" si="121"/>
        <v>24538937142988.43</v>
      </c>
      <c r="K173">
        <f t="shared" si="121"/>
        <v>25585952086591.152</v>
      </c>
      <c r="L173">
        <f t="shared" si="121"/>
        <v>26617121841478.629</v>
      </c>
      <c r="M173">
        <f t="shared" si="121"/>
        <v>27592619245270.332</v>
      </c>
      <c r="N173">
        <f t="shared" si="121"/>
        <v>28551347422825.684</v>
      </c>
      <c r="O173">
        <f t="shared" si="121"/>
        <v>29494164993128.754</v>
      </c>
      <c r="P173">
        <f t="shared" si="121"/>
        <v>30421798988781.785</v>
      </c>
      <c r="Q173">
        <f t="shared" si="121"/>
        <v>31334540564432.449</v>
      </c>
      <c r="R173">
        <f t="shared" si="121"/>
        <v>32200979802843.801</v>
      </c>
      <c r="S173">
        <f t="shared" si="121"/>
        <v>33083984111088.766</v>
      </c>
      <c r="T173">
        <f t="shared" si="121"/>
        <v>33952449942158.164</v>
      </c>
      <c r="U173">
        <f t="shared" si="121"/>
        <v>34806116148372.988</v>
      </c>
      <c r="V173">
        <f t="shared" si="121"/>
        <v>35644595747078.367</v>
      </c>
      <c r="W173">
        <f t="shared" si="121"/>
        <v>36445367926516.031</v>
      </c>
      <c r="X173">
        <f t="shared" si="121"/>
        <v>37169492589533.914</v>
      </c>
      <c r="Y173">
        <f t="shared" si="121"/>
        <v>37849985411326.086</v>
      </c>
      <c r="Z173">
        <f t="shared" si="121"/>
        <v>38484908868966.242</v>
      </c>
      <c r="AA173">
        <f t="shared" si="121"/>
        <v>39071979200901.547</v>
      </c>
      <c r="AB173">
        <f t="shared" si="121"/>
        <v>39609343623454.078</v>
      </c>
      <c r="AC173">
        <f t="shared" si="121"/>
        <v>40095227950375.82</v>
      </c>
      <c r="AD173">
        <f t="shared" si="121"/>
        <v>40527953194552.898</v>
      </c>
      <c r="AE173">
        <f t="shared" si="121"/>
        <v>40905543241747.688</v>
      </c>
      <c r="AF173">
        <f t="shared" si="121"/>
        <v>41226547643542.82</v>
      </c>
      <c r="AG173">
        <f t="shared" si="121"/>
        <v>41489246912308.547</v>
      </c>
      <c r="AH173">
        <f t="shared" si="121"/>
        <v>41650697615153.188</v>
      </c>
      <c r="AI173">
        <f t="shared" si="121"/>
        <v>41751010134250.5</v>
      </c>
      <c r="AJ173">
        <f t="shared" si="121"/>
        <v>41789166733597.039</v>
      </c>
      <c r="AK173">
        <f t="shared" si="121"/>
        <v>41764359712559.703</v>
      </c>
      <c r="AL173">
        <f t="shared" si="121"/>
        <v>41676007606610.602</v>
      </c>
      <c r="AM173">
        <f t="shared" si="121"/>
        <v>41523350744283.594</v>
      </c>
      <c r="AN173">
        <f t="shared" si="121"/>
        <v>41306308405844.891</v>
      </c>
      <c r="AO173">
        <f t="shared" si="121"/>
        <v>41024654075788.609</v>
      </c>
      <c r="AP173">
        <f t="shared" si="121"/>
        <v>40678864891482.555</v>
      </c>
      <c r="AQ173">
        <f t="shared" si="121"/>
        <v>40269299179800.242</v>
      </c>
    </row>
    <row r="174" spans="1:43">
      <c r="A174" s="32" t="s">
        <v>641</v>
      </c>
      <c r="B174">
        <f t="shared" si="108"/>
        <v>42382087829758.023</v>
      </c>
      <c r="C174">
        <f>SUMIFS(D$102:D$143,$A$102:$A$143,$A174)</f>
        <v>45577130945981.961</v>
      </c>
      <c r="D174">
        <f t="shared" ref="D174:AQ174" si="122">SUMIFS(E$102:E$143,$A$102:$A$143,$A174)</f>
        <v>49021787813872.102</v>
      </c>
      <c r="E174">
        <f t="shared" si="122"/>
        <v>48934921920335.766</v>
      </c>
      <c r="F174">
        <f t="shared" si="122"/>
        <v>48812957459119</v>
      </c>
      <c r="G174">
        <f t="shared" si="122"/>
        <v>48607791798999.242</v>
      </c>
      <c r="H174">
        <f t="shared" si="122"/>
        <v>48329683562030.477</v>
      </c>
      <c r="I174">
        <f t="shared" si="122"/>
        <v>48028714073239.148</v>
      </c>
      <c r="J174">
        <f t="shared" si="122"/>
        <v>47667548764217.734</v>
      </c>
      <c r="K174">
        <f t="shared" si="122"/>
        <v>47290407163603.32</v>
      </c>
      <c r="L174">
        <f t="shared" si="122"/>
        <v>46864172141415.102</v>
      </c>
      <c r="M174">
        <f t="shared" si="122"/>
        <v>46395785870033.25</v>
      </c>
      <c r="N174">
        <f t="shared" si="122"/>
        <v>45920400620962.773</v>
      </c>
      <c r="O174">
        <f t="shared" si="122"/>
        <v>45411536180277.984</v>
      </c>
      <c r="P174">
        <f t="shared" si="122"/>
        <v>44874536081409.344</v>
      </c>
      <c r="Q174">
        <f t="shared" si="122"/>
        <v>44337562866790.57</v>
      </c>
      <c r="R174">
        <f t="shared" si="122"/>
        <v>43779033756603.148</v>
      </c>
      <c r="S174">
        <f t="shared" si="122"/>
        <v>43223963729051.203</v>
      </c>
      <c r="T174">
        <f t="shared" si="122"/>
        <v>42652769176482.969</v>
      </c>
      <c r="U174">
        <f t="shared" si="122"/>
        <v>42068787808395.086</v>
      </c>
      <c r="V174">
        <f t="shared" si="122"/>
        <v>41492181552613.414</v>
      </c>
      <c r="W174">
        <f t="shared" si="122"/>
        <v>40906527999782.781</v>
      </c>
      <c r="X174">
        <f t="shared" si="122"/>
        <v>40314153744014.477</v>
      </c>
      <c r="Y174">
        <f t="shared" si="122"/>
        <v>39731332806756.531</v>
      </c>
      <c r="Z174">
        <f t="shared" si="122"/>
        <v>39144053600317.367</v>
      </c>
      <c r="AA174">
        <f t="shared" si="122"/>
        <v>38566754611099.344</v>
      </c>
      <c r="AB174">
        <f t="shared" si="122"/>
        <v>37986440145482.039</v>
      </c>
      <c r="AC174">
        <f t="shared" si="122"/>
        <v>37404130110642.523</v>
      </c>
      <c r="AD174">
        <f t="shared" si="122"/>
        <v>36831462503577.219</v>
      </c>
      <c r="AE174">
        <f t="shared" si="122"/>
        <v>36257093093319.18</v>
      </c>
      <c r="AF174">
        <f t="shared" si="122"/>
        <v>35691318935226.516</v>
      </c>
      <c r="AG174">
        <f t="shared" si="122"/>
        <v>35123516759292.797</v>
      </c>
      <c r="AH174">
        <f t="shared" si="122"/>
        <v>34553740178288.141</v>
      </c>
      <c r="AI174">
        <f t="shared" si="122"/>
        <v>33990248025927.039</v>
      </c>
      <c r="AJ174">
        <f t="shared" si="122"/>
        <v>33563610807559.527</v>
      </c>
      <c r="AK174">
        <f t="shared" si="122"/>
        <v>32998750370757.641</v>
      </c>
      <c r="AL174">
        <f t="shared" si="122"/>
        <v>32429117965360.293</v>
      </c>
      <c r="AM174">
        <f t="shared" si="122"/>
        <v>31854075575001.758</v>
      </c>
      <c r="AN174">
        <f t="shared" si="122"/>
        <v>31279392651436.41</v>
      </c>
      <c r="AO174">
        <f t="shared" si="122"/>
        <v>30697058744339.023</v>
      </c>
      <c r="AP174">
        <f t="shared" si="122"/>
        <v>30112063507368.324</v>
      </c>
      <c r="AQ174">
        <f t="shared" si="122"/>
        <v>29516800672124.094</v>
      </c>
    </row>
    <row r="177" spans="1:43">
      <c r="A177" s="140" t="s">
        <v>803</v>
      </c>
    </row>
    <row r="178" spans="1:43">
      <c r="A178" s="30" t="s">
        <v>616</v>
      </c>
      <c r="B178" s="332">
        <v>2019</v>
      </c>
      <c r="C178" s="333">
        <v>2020</v>
      </c>
      <c r="D178" s="332">
        <v>2021</v>
      </c>
      <c r="E178" s="332">
        <v>2022</v>
      </c>
      <c r="F178" s="332">
        <v>2023</v>
      </c>
      <c r="G178" s="332">
        <v>2024</v>
      </c>
      <c r="H178" s="332">
        <v>2025</v>
      </c>
      <c r="I178" s="332">
        <v>2026</v>
      </c>
      <c r="J178" s="332">
        <v>2027</v>
      </c>
      <c r="K178" s="332">
        <v>2028</v>
      </c>
      <c r="L178" s="332">
        <v>2029</v>
      </c>
      <c r="M178" s="332">
        <v>2030</v>
      </c>
      <c r="N178" s="332">
        <v>2031</v>
      </c>
      <c r="O178" s="332">
        <v>2032</v>
      </c>
      <c r="P178" s="332">
        <v>2033</v>
      </c>
      <c r="Q178" s="332">
        <v>2034</v>
      </c>
      <c r="R178" s="332">
        <v>2035</v>
      </c>
      <c r="S178" s="332">
        <v>2036</v>
      </c>
      <c r="T178" s="332">
        <v>2037</v>
      </c>
      <c r="U178" s="332">
        <v>2038</v>
      </c>
      <c r="V178" s="332">
        <v>2039</v>
      </c>
      <c r="W178" s="332">
        <v>2040</v>
      </c>
      <c r="X178" s="332">
        <v>2041</v>
      </c>
      <c r="Y178" s="332">
        <v>2042</v>
      </c>
      <c r="Z178" s="332">
        <v>2043</v>
      </c>
      <c r="AA178" s="332">
        <v>2044</v>
      </c>
      <c r="AB178" s="332">
        <v>2045</v>
      </c>
      <c r="AC178" s="332">
        <v>2046</v>
      </c>
      <c r="AD178" s="332">
        <v>2047</v>
      </c>
      <c r="AE178" s="332">
        <v>2048</v>
      </c>
      <c r="AF178" s="332">
        <v>2049</v>
      </c>
      <c r="AG178" s="332">
        <v>2050</v>
      </c>
      <c r="AH178" s="332">
        <v>2051</v>
      </c>
      <c r="AI178" s="332">
        <v>2052</v>
      </c>
      <c r="AJ178" s="332">
        <v>2053</v>
      </c>
      <c r="AK178" s="332">
        <v>2054</v>
      </c>
      <c r="AL178" s="332">
        <v>2055</v>
      </c>
      <c r="AM178" s="332">
        <v>2056</v>
      </c>
      <c r="AN178" s="332">
        <v>2057</v>
      </c>
      <c r="AO178" s="332">
        <v>2058</v>
      </c>
      <c r="AP178" s="332">
        <v>2059</v>
      </c>
      <c r="AQ178" s="333">
        <v>2060</v>
      </c>
    </row>
    <row r="179" spans="1:43">
      <c r="A179" s="32" t="s">
        <v>617</v>
      </c>
      <c r="B179">
        <v>1</v>
      </c>
      <c r="C179" s="1">
        <f>C149/$B149</f>
        <v>1.0037880154127816</v>
      </c>
      <c r="D179" s="1">
        <f t="shared" ref="C179:D181" si="123">D149/$B149</f>
        <v>0.96113497275093662</v>
      </c>
      <c r="E179" s="1">
        <f t="shared" ref="E179:AQ179" si="124">E149/$B149</f>
        <v>0.94657630387903946</v>
      </c>
      <c r="F179" s="1">
        <f t="shared" si="124"/>
        <v>0.93201077917001962</v>
      </c>
      <c r="G179" s="1">
        <f t="shared" si="124"/>
        <v>0.9171377305180094</v>
      </c>
      <c r="H179" s="1">
        <f t="shared" si="124"/>
        <v>0.90203767966783166</v>
      </c>
      <c r="I179" s="1">
        <f t="shared" si="124"/>
        <v>0.88703405959877524</v>
      </c>
      <c r="J179" s="1">
        <f t="shared" si="124"/>
        <v>0.87189774292950584</v>
      </c>
      <c r="K179" s="1">
        <f t="shared" si="124"/>
        <v>0.85690570495911245</v>
      </c>
      <c r="L179" s="1">
        <f t="shared" si="124"/>
        <v>0.84185679409541048</v>
      </c>
      <c r="M179" s="1">
        <f t="shared" si="124"/>
        <v>0.82679667390151534</v>
      </c>
      <c r="N179" s="1">
        <f t="shared" si="124"/>
        <v>0.81193655996097458</v>
      </c>
      <c r="O179" s="1">
        <f t="shared" si="124"/>
        <v>0.79711742280366682</v>
      </c>
      <c r="P179" s="1">
        <f t="shared" si="124"/>
        <v>0.78237107300979181</v>
      </c>
      <c r="Q179" s="1">
        <f t="shared" si="124"/>
        <v>0.76786076423933314</v>
      </c>
      <c r="R179" s="1">
        <f t="shared" si="124"/>
        <v>0.75345798448674361</v>
      </c>
      <c r="S179" s="1">
        <f t="shared" si="124"/>
        <v>0.73930483130124736</v>
      </c>
      <c r="T179" s="1">
        <f t="shared" si="124"/>
        <v>0.72528543333695727</v>
      </c>
      <c r="U179" s="1">
        <f t="shared" si="124"/>
        <v>0.71141658304269251</v>
      </c>
      <c r="V179" s="1">
        <f t="shared" si="124"/>
        <v>0.69780943297952924</v>
      </c>
      <c r="W179" s="1">
        <f t="shared" si="124"/>
        <v>0.68436748870603847</v>
      </c>
      <c r="X179" s="1">
        <f t="shared" si="124"/>
        <v>0.67110087048014855</v>
      </c>
      <c r="Y179" s="1">
        <f t="shared" si="124"/>
        <v>0.65809684097794785</v>
      </c>
      <c r="Z179" s="1">
        <f t="shared" si="124"/>
        <v>0.64527363211983735</v>
      </c>
      <c r="AA179" s="1">
        <f t="shared" si="124"/>
        <v>0.63270743020556297</v>
      </c>
      <c r="AB179" s="1">
        <f t="shared" si="124"/>
        <v>0.62032287434139999</v>
      </c>
      <c r="AC179" s="1">
        <f t="shared" si="124"/>
        <v>0.60812231834953345</v>
      </c>
      <c r="AD179" s="1">
        <f t="shared" si="124"/>
        <v>0.596165605158264</v>
      </c>
      <c r="AE179" s="1">
        <f t="shared" si="124"/>
        <v>0.5843874741474111</v>
      </c>
      <c r="AF179" s="1">
        <f t="shared" si="124"/>
        <v>0.57284009316608908</v>
      </c>
      <c r="AG179" s="1">
        <f t="shared" si="124"/>
        <v>0.56146278364188495</v>
      </c>
      <c r="AH179" s="1">
        <f t="shared" si="124"/>
        <v>0.55025276881465446</v>
      </c>
      <c r="AI179" s="1">
        <f t="shared" si="124"/>
        <v>0.53925086027327263</v>
      </c>
      <c r="AJ179" s="1">
        <f t="shared" si="124"/>
        <v>0.52840371104382122</v>
      </c>
      <c r="AK179" s="1">
        <f t="shared" si="124"/>
        <v>0.51774671198789757</v>
      </c>
      <c r="AL179" s="1">
        <f t="shared" si="124"/>
        <v>0.50722994558255541</v>
      </c>
      <c r="AM179" s="1">
        <f t="shared" si="124"/>
        <v>0.49684730085351342</v>
      </c>
      <c r="AN179" s="1">
        <f t="shared" si="124"/>
        <v>0.4866260176609073</v>
      </c>
      <c r="AO179" s="1">
        <f t="shared" si="124"/>
        <v>0.47652153497193595</v>
      </c>
      <c r="AP179" s="1">
        <f t="shared" si="124"/>
        <v>0.46655697210784663</v>
      </c>
      <c r="AQ179" s="1">
        <f t="shared" si="124"/>
        <v>0.45669013450662455</v>
      </c>
    </row>
    <row r="180" spans="1:43">
      <c r="A180" s="37" t="s">
        <v>611</v>
      </c>
      <c r="B180">
        <v>1</v>
      </c>
      <c r="C180" s="1">
        <f t="shared" si="123"/>
        <v>0.98702335090682369</v>
      </c>
      <c r="D180" s="1">
        <f t="shared" si="123"/>
        <v>1.0399037226156089</v>
      </c>
      <c r="E180" s="1">
        <f t="shared" ref="E180:AQ180" si="125">E150/$B150</f>
        <v>1.063903154874253</v>
      </c>
      <c r="F180" s="1">
        <f t="shared" si="125"/>
        <v>1.0868020561898504</v>
      </c>
      <c r="G180" s="1">
        <f t="shared" si="125"/>
        <v>1.1086210608660221</v>
      </c>
      <c r="H180" s="1">
        <f t="shared" si="125"/>
        <v>1.1297381258379551</v>
      </c>
      <c r="I180" s="1">
        <f t="shared" si="125"/>
        <v>1.149771339649128</v>
      </c>
      <c r="J180" s="1">
        <f t="shared" si="125"/>
        <v>1.16982537993169</v>
      </c>
      <c r="K180" s="1">
        <f t="shared" si="125"/>
        <v>1.1898988170166465</v>
      </c>
      <c r="L180" s="1">
        <f t="shared" si="125"/>
        <v>1.2099882373880542</v>
      </c>
      <c r="M180" s="1">
        <f t="shared" si="125"/>
        <v>1.2282683555007561</v>
      </c>
      <c r="N180" s="1">
        <f t="shared" si="125"/>
        <v>1.2464952020539455</v>
      </c>
      <c r="O180" s="1">
        <f t="shared" si="125"/>
        <v>1.2646602391096229</v>
      </c>
      <c r="P180" s="1">
        <f t="shared" si="125"/>
        <v>1.2827534274340833</v>
      </c>
      <c r="Q180" s="1">
        <f t="shared" si="125"/>
        <v>1.3007504572459689</v>
      </c>
      <c r="R180" s="1">
        <f t="shared" si="125"/>
        <v>1.3173344616894742</v>
      </c>
      <c r="S180" s="1">
        <f t="shared" si="125"/>
        <v>1.3350671847604327</v>
      </c>
      <c r="T180" s="1">
        <f t="shared" si="125"/>
        <v>1.3526331063455712</v>
      </c>
      <c r="U180" s="1">
        <f t="shared" si="125"/>
        <v>1.3700007528249289</v>
      </c>
      <c r="V180" s="1">
        <f t="shared" si="125"/>
        <v>1.3871369173523722</v>
      </c>
      <c r="W180" s="1">
        <f t="shared" si="125"/>
        <v>1.403159139757906</v>
      </c>
      <c r="X180" s="1">
        <f t="shared" si="125"/>
        <v>1.4165960753027147</v>
      </c>
      <c r="Y180" s="1">
        <f t="shared" si="125"/>
        <v>1.4287475873041389</v>
      </c>
      <c r="Z180" s="1">
        <f t="shared" si="125"/>
        <v>1.4395543434196427</v>
      </c>
      <c r="AA180" s="1">
        <f t="shared" si="125"/>
        <v>1.4489450636127594</v>
      </c>
      <c r="AB180" s="1">
        <f t="shared" si="125"/>
        <v>1.4568655078908472</v>
      </c>
      <c r="AC180" s="1">
        <f t="shared" si="125"/>
        <v>1.4632648332558731</v>
      </c>
      <c r="AD180" s="1">
        <f t="shared" si="125"/>
        <v>1.4680960131604277</v>
      </c>
      <c r="AE180" s="1">
        <f t="shared" si="125"/>
        <v>1.4713015492098578</v>
      </c>
      <c r="AF180" s="1">
        <f t="shared" si="125"/>
        <v>1.4728431903209422</v>
      </c>
      <c r="AG180" s="1">
        <f t="shared" si="125"/>
        <v>1.4726730500084415</v>
      </c>
      <c r="AH180" s="1">
        <f t="shared" si="125"/>
        <v>1.4692891566159714</v>
      </c>
      <c r="AI180" s="1">
        <f t="shared" si="125"/>
        <v>1.464136540093417</v>
      </c>
      <c r="AJ180" s="1">
        <f t="shared" si="125"/>
        <v>1.4571905586424094</v>
      </c>
      <c r="AK180" s="1">
        <f t="shared" si="125"/>
        <v>1.4484335383137492</v>
      </c>
      <c r="AL180" s="1">
        <f t="shared" si="125"/>
        <v>1.437855167216523</v>
      </c>
      <c r="AM180" s="1">
        <f t="shared" si="125"/>
        <v>1.4254384551652002</v>
      </c>
      <c r="AN180" s="1">
        <f t="shared" si="125"/>
        <v>1.4111892150818512</v>
      </c>
      <c r="AO180" s="1">
        <f t="shared" si="125"/>
        <v>1.3951075135592399</v>
      </c>
      <c r="AP180" s="1">
        <f t="shared" si="125"/>
        <v>1.3772166132762031</v>
      </c>
      <c r="AQ180" s="1">
        <f t="shared" si="125"/>
        <v>1.3575347945254828</v>
      </c>
    </row>
    <row r="181" spans="1:43">
      <c r="A181" s="37" t="s">
        <v>618</v>
      </c>
      <c r="B181">
        <v>1</v>
      </c>
      <c r="C181" s="1">
        <f t="shared" si="123"/>
        <v>0.96796209899949026</v>
      </c>
      <c r="D181" s="1">
        <f t="shared" si="123"/>
        <v>0.87167547936807932</v>
      </c>
      <c r="E181" s="1">
        <f t="shared" ref="E181:AQ181" si="126">E151/$B151</f>
        <v>0.92539643906061841</v>
      </c>
      <c r="F181" s="1">
        <f t="shared" si="126"/>
        <v>0.9767995488677742</v>
      </c>
      <c r="G181" s="1">
        <f t="shared" si="126"/>
        <v>1.026379647909063</v>
      </c>
      <c r="H181" s="1">
        <f t="shared" si="126"/>
        <v>1.0744667068939089</v>
      </c>
      <c r="I181" s="1">
        <f t="shared" si="126"/>
        <v>1.1206952182006342</v>
      </c>
      <c r="J181" s="1">
        <f t="shared" si="126"/>
        <v>1.1661516009663278</v>
      </c>
      <c r="K181" s="1">
        <f t="shared" si="126"/>
        <v>1.2108941514792497</v>
      </c>
      <c r="L181" s="1">
        <f t="shared" si="126"/>
        <v>1.2549749381589612</v>
      </c>
      <c r="M181" s="1">
        <f t="shared" si="126"/>
        <v>1.2965186296957742</v>
      </c>
      <c r="N181" s="1">
        <f t="shared" si="126"/>
        <v>1.3373618155915514</v>
      </c>
      <c r="O181" s="1">
        <f t="shared" si="126"/>
        <v>1.3775407961419412</v>
      </c>
      <c r="P181" s="1">
        <f t="shared" si="126"/>
        <v>1.4170859222705769</v>
      </c>
      <c r="Q181" s="1">
        <f t="shared" si="126"/>
        <v>1.4560074970857959</v>
      </c>
      <c r="R181" s="1">
        <f t="shared" si="126"/>
        <v>1.4928465061850194</v>
      </c>
      <c r="S181" s="1">
        <f t="shared" si="126"/>
        <v>1.5305181584200898</v>
      </c>
      <c r="T181" s="1">
        <f t="shared" si="126"/>
        <v>1.5675749990257044</v>
      </c>
      <c r="U181" s="1">
        <f t="shared" si="126"/>
        <v>1.6040031027465012</v>
      </c>
      <c r="V181" s="1">
        <f t="shared" si="126"/>
        <v>1.6397830827614783</v>
      </c>
      <c r="W181" s="1">
        <f t="shared" si="126"/>
        <v>1.6738792938975082</v>
      </c>
      <c r="X181" s="1">
        <f t="shared" si="126"/>
        <v>1.7045096646178377</v>
      </c>
      <c r="Y181" s="1">
        <f t="shared" si="126"/>
        <v>1.7331970034678625</v>
      </c>
      <c r="Z181" s="1">
        <f t="shared" si="126"/>
        <v>1.7598562235531381</v>
      </c>
      <c r="AA181" s="1">
        <f t="shared" si="126"/>
        <v>1.7843864951282982</v>
      </c>
      <c r="AB181" s="1">
        <f t="shared" si="126"/>
        <v>1.8067067845574496</v>
      </c>
      <c r="AC181" s="1">
        <f t="shared" si="126"/>
        <v>1.8267396672750023</v>
      </c>
      <c r="AD181" s="1">
        <f t="shared" si="126"/>
        <v>1.8444120599106777</v>
      </c>
      <c r="AE181" s="1">
        <f t="shared" si="126"/>
        <v>1.859637360573019</v>
      </c>
      <c r="AF181" s="1">
        <f t="shared" si="126"/>
        <v>1.8723528859363709</v>
      </c>
      <c r="AG181" s="1">
        <f t="shared" si="126"/>
        <v>1.8824836938830236</v>
      </c>
      <c r="AH181" s="1">
        <f t="shared" si="126"/>
        <v>1.8880861002932046</v>
      </c>
      <c r="AI181" s="1">
        <f t="shared" si="126"/>
        <v>1.8909846010802387</v>
      </c>
      <c r="AJ181" s="1">
        <f t="shared" si="126"/>
        <v>1.8911357227470216</v>
      </c>
      <c r="AK181" s="1">
        <f t="shared" si="126"/>
        <v>1.8885054118072295</v>
      </c>
      <c r="AL181" s="1">
        <f t="shared" si="126"/>
        <v>1.883069738714833</v>
      </c>
      <c r="AM181" s="1">
        <f t="shared" si="126"/>
        <v>1.8747966098366347</v>
      </c>
      <c r="AN181" s="1">
        <f t="shared" si="126"/>
        <v>1.8636844816237137</v>
      </c>
      <c r="AO181" s="1">
        <f t="shared" si="126"/>
        <v>1.8497250790415012</v>
      </c>
      <c r="AP181" s="1">
        <f t="shared" si="126"/>
        <v>1.8329417075477892</v>
      </c>
      <c r="AQ181" s="1">
        <f t="shared" si="126"/>
        <v>1.8133521299112501</v>
      </c>
    </row>
    <row r="182" spans="1:43">
      <c r="A182" s="37" t="s">
        <v>791</v>
      </c>
      <c r="B182">
        <v>1</v>
      </c>
      <c r="C182" s="1">
        <f t="shared" ref="C182:D204" si="127">C152/$B152</f>
        <v>0.98702335090682403</v>
      </c>
      <c r="D182" s="1">
        <f t="shared" si="127"/>
        <v>1.0399037226156089</v>
      </c>
      <c r="E182" s="1">
        <f t="shared" ref="E182:AQ182" si="128">E152/$B152</f>
        <v>1.063903154874253</v>
      </c>
      <c r="F182" s="1">
        <f t="shared" si="128"/>
        <v>1.0868020561898502</v>
      </c>
      <c r="G182" s="1">
        <f t="shared" si="128"/>
        <v>1.1086210608660223</v>
      </c>
      <c r="H182" s="1">
        <f t="shared" si="128"/>
        <v>1.1297381258379551</v>
      </c>
      <c r="I182" s="1">
        <f t="shared" si="128"/>
        <v>1.149771339649128</v>
      </c>
      <c r="J182" s="1">
        <f t="shared" si="128"/>
        <v>1.16982537993169</v>
      </c>
      <c r="K182" s="1">
        <f t="shared" si="128"/>
        <v>1.1898988170166462</v>
      </c>
      <c r="L182" s="1">
        <f t="shared" si="128"/>
        <v>1.2099882373880542</v>
      </c>
      <c r="M182" s="1">
        <f t="shared" si="128"/>
        <v>1.2282683555007563</v>
      </c>
      <c r="N182" s="1">
        <f t="shared" si="128"/>
        <v>1.2464952020539457</v>
      </c>
      <c r="O182" s="1">
        <f t="shared" si="128"/>
        <v>1.2646602391096231</v>
      </c>
      <c r="P182" s="1">
        <f t="shared" si="128"/>
        <v>1.2827534274340835</v>
      </c>
      <c r="Q182" s="1">
        <f t="shared" si="128"/>
        <v>1.3007504572459692</v>
      </c>
      <c r="R182" s="1">
        <f t="shared" si="128"/>
        <v>1.3173344616894742</v>
      </c>
      <c r="S182" s="1">
        <f t="shared" si="128"/>
        <v>1.3350671847604327</v>
      </c>
      <c r="T182" s="1">
        <f t="shared" si="128"/>
        <v>1.3526331063455714</v>
      </c>
      <c r="U182" s="1">
        <f t="shared" si="128"/>
        <v>1.3700007528249287</v>
      </c>
      <c r="V182" s="1">
        <f t="shared" si="128"/>
        <v>1.3871369173523722</v>
      </c>
      <c r="W182" s="1">
        <f t="shared" si="128"/>
        <v>1.4031591397579062</v>
      </c>
      <c r="X182" s="1">
        <f t="shared" si="128"/>
        <v>1.4165960753027147</v>
      </c>
      <c r="Y182" s="1">
        <f t="shared" si="128"/>
        <v>1.4287475873041389</v>
      </c>
      <c r="Z182" s="1">
        <f t="shared" si="128"/>
        <v>1.4395543434196427</v>
      </c>
      <c r="AA182" s="1">
        <f t="shared" si="128"/>
        <v>1.4489450636127592</v>
      </c>
      <c r="AB182" s="1">
        <f t="shared" si="128"/>
        <v>1.456865507890847</v>
      </c>
      <c r="AC182" s="1">
        <f t="shared" si="128"/>
        <v>1.4632648332558729</v>
      </c>
      <c r="AD182" s="1">
        <f t="shared" si="128"/>
        <v>1.4680960131604275</v>
      </c>
      <c r="AE182" s="1">
        <f t="shared" si="128"/>
        <v>1.4713015492098576</v>
      </c>
      <c r="AF182" s="1">
        <f t="shared" si="128"/>
        <v>1.472843190320942</v>
      </c>
      <c r="AG182" s="1">
        <f t="shared" si="128"/>
        <v>1.4726730500084413</v>
      </c>
      <c r="AH182" s="1">
        <f t="shared" si="128"/>
        <v>1.4692891566159709</v>
      </c>
      <c r="AI182" s="1">
        <f t="shared" si="128"/>
        <v>1.4641365400934168</v>
      </c>
      <c r="AJ182" s="1">
        <f t="shared" si="128"/>
        <v>1.457190558642409</v>
      </c>
      <c r="AK182" s="1">
        <f t="shared" si="128"/>
        <v>1.4484335383137488</v>
      </c>
      <c r="AL182" s="1">
        <f t="shared" si="128"/>
        <v>1.4378551672165225</v>
      </c>
      <c r="AM182" s="1">
        <f t="shared" si="128"/>
        <v>1.4254384551651997</v>
      </c>
      <c r="AN182" s="1">
        <f t="shared" si="128"/>
        <v>1.4111892150818506</v>
      </c>
      <c r="AO182" s="1">
        <f t="shared" si="128"/>
        <v>1.3951075135592395</v>
      </c>
      <c r="AP182" s="1">
        <f t="shared" si="128"/>
        <v>1.3772166132762025</v>
      </c>
      <c r="AQ182" s="1">
        <f t="shared" si="128"/>
        <v>1.3575347945254823</v>
      </c>
    </row>
    <row r="183" spans="1:43">
      <c r="A183" s="37" t="s">
        <v>620</v>
      </c>
      <c r="B183">
        <v>1</v>
      </c>
      <c r="C183" s="1">
        <f t="shared" si="127"/>
        <v>0.98702335090682369</v>
      </c>
      <c r="D183" s="1">
        <f t="shared" si="127"/>
        <v>1.0399037226156089</v>
      </c>
      <c r="E183" s="1">
        <f t="shared" ref="E183:AQ183" si="129">E153/$B153</f>
        <v>1.063903154874253</v>
      </c>
      <c r="F183" s="1">
        <f t="shared" si="129"/>
        <v>1.0868020561898504</v>
      </c>
      <c r="G183" s="1">
        <f t="shared" si="129"/>
        <v>1.1086210608660221</v>
      </c>
      <c r="H183" s="1">
        <f t="shared" si="129"/>
        <v>1.1297381258379553</v>
      </c>
      <c r="I183" s="1">
        <f t="shared" si="129"/>
        <v>1.149771339649128</v>
      </c>
      <c r="J183" s="1">
        <f t="shared" si="129"/>
        <v>1.1698253799316902</v>
      </c>
      <c r="K183" s="1">
        <f t="shared" si="129"/>
        <v>1.1898988170166465</v>
      </c>
      <c r="L183" s="1">
        <f t="shared" si="129"/>
        <v>1.2099882373880542</v>
      </c>
      <c r="M183" s="1">
        <f t="shared" si="129"/>
        <v>1.2282683555007561</v>
      </c>
      <c r="N183" s="1">
        <f t="shared" si="129"/>
        <v>1.2464952020539455</v>
      </c>
      <c r="O183" s="1">
        <f t="shared" si="129"/>
        <v>1.2646602391096229</v>
      </c>
      <c r="P183" s="1">
        <f t="shared" si="129"/>
        <v>1.2827534274340828</v>
      </c>
      <c r="Q183" s="1">
        <f t="shared" si="129"/>
        <v>1.3007504572459687</v>
      </c>
      <c r="R183" s="1">
        <f t="shared" si="129"/>
        <v>1.3173344616894735</v>
      </c>
      <c r="S183" s="1">
        <f t="shared" si="129"/>
        <v>1.3350671847604323</v>
      </c>
      <c r="T183" s="1">
        <f t="shared" si="129"/>
        <v>1.3526331063455708</v>
      </c>
      <c r="U183" s="1">
        <f t="shared" si="129"/>
        <v>1.3700007528249283</v>
      </c>
      <c r="V183" s="1">
        <f t="shared" si="129"/>
        <v>1.3871369173523715</v>
      </c>
      <c r="W183" s="1">
        <f t="shared" si="129"/>
        <v>1.4031591397579053</v>
      </c>
      <c r="X183" s="1">
        <f t="shared" si="129"/>
        <v>1.4165960753027143</v>
      </c>
      <c r="Y183" s="1">
        <f t="shared" si="129"/>
        <v>1.428747587304138</v>
      </c>
      <c r="Z183" s="1">
        <f t="shared" si="129"/>
        <v>1.4395543434196421</v>
      </c>
      <c r="AA183" s="1">
        <f t="shared" si="129"/>
        <v>1.4489450636127588</v>
      </c>
      <c r="AB183" s="1">
        <f t="shared" si="129"/>
        <v>1.4568655078908463</v>
      </c>
      <c r="AC183" s="1">
        <f t="shared" si="129"/>
        <v>1.4632648332558724</v>
      </c>
      <c r="AD183" s="1">
        <f t="shared" si="129"/>
        <v>1.468096013160427</v>
      </c>
      <c r="AE183" s="1">
        <f t="shared" si="129"/>
        <v>1.4713015492098571</v>
      </c>
      <c r="AF183" s="1">
        <f t="shared" si="129"/>
        <v>1.4728431903209414</v>
      </c>
      <c r="AG183" s="1">
        <f t="shared" si="129"/>
        <v>1.4726730500084404</v>
      </c>
      <c r="AH183" s="1">
        <f t="shared" si="129"/>
        <v>1.4692891566159703</v>
      </c>
      <c r="AI183" s="1">
        <f t="shared" si="129"/>
        <v>1.4641365400934159</v>
      </c>
      <c r="AJ183" s="1">
        <f t="shared" si="129"/>
        <v>1.4571905586424081</v>
      </c>
      <c r="AK183" s="1">
        <f t="shared" si="129"/>
        <v>1.4484335383137479</v>
      </c>
      <c r="AL183" s="1">
        <f t="shared" si="129"/>
        <v>1.4378551672165214</v>
      </c>
      <c r="AM183" s="1">
        <f t="shared" si="129"/>
        <v>1.4254384551651988</v>
      </c>
      <c r="AN183" s="1">
        <f t="shared" si="129"/>
        <v>1.4111892150818495</v>
      </c>
      <c r="AO183" s="1">
        <f t="shared" si="129"/>
        <v>1.3951075135592383</v>
      </c>
      <c r="AP183" s="1">
        <f t="shared" si="129"/>
        <v>1.3772166132762014</v>
      </c>
      <c r="AQ183" s="1">
        <f t="shared" si="129"/>
        <v>1.3575347945254812</v>
      </c>
    </row>
    <row r="184" spans="1:43">
      <c r="A184" s="37" t="s">
        <v>621</v>
      </c>
      <c r="B184">
        <v>1</v>
      </c>
      <c r="C184" s="1">
        <f t="shared" si="127"/>
        <v>1.2620943126293669</v>
      </c>
      <c r="D184" s="1">
        <f t="shared" si="127"/>
        <v>1.1582740584631375</v>
      </c>
      <c r="E184" s="1">
        <f t="shared" ref="E184:AQ184" si="130">E154/$B154</f>
        <v>1.1682981638278072</v>
      </c>
      <c r="F184" s="1">
        <f t="shared" si="130"/>
        <v>1.1761465279767074</v>
      </c>
      <c r="G184" s="1">
        <f t="shared" si="130"/>
        <v>1.182645936689616</v>
      </c>
      <c r="H184" s="1">
        <f t="shared" si="130"/>
        <v>1.1882945119267974</v>
      </c>
      <c r="I184" s="1">
        <f t="shared" si="130"/>
        <v>1.1927682876660748</v>
      </c>
      <c r="J184" s="1">
        <f t="shared" si="130"/>
        <v>1.1972764568280654</v>
      </c>
      <c r="K184" s="1">
        <f t="shared" si="130"/>
        <v>1.2018420771975957</v>
      </c>
      <c r="L184" s="1">
        <f t="shared" si="130"/>
        <v>1.2064810637631893</v>
      </c>
      <c r="M184" s="1">
        <f t="shared" si="130"/>
        <v>1.2094112238276344</v>
      </c>
      <c r="N184" s="1">
        <f t="shared" si="130"/>
        <v>1.2124176370148989</v>
      </c>
      <c r="O184" s="1">
        <f t="shared" si="130"/>
        <v>1.2155004157891953</v>
      </c>
      <c r="P184" s="1">
        <f t="shared" si="130"/>
        <v>1.218656072202714</v>
      </c>
      <c r="Q184" s="1">
        <f t="shared" si="130"/>
        <v>1.2218660320240184</v>
      </c>
      <c r="R184" s="1">
        <f t="shared" si="130"/>
        <v>1.2239100877550906</v>
      </c>
      <c r="S184" s="1">
        <f t="shared" si="130"/>
        <v>1.227183839323374</v>
      </c>
      <c r="T184" s="1">
        <f t="shared" si="130"/>
        <v>1.2304541964080589</v>
      </c>
      <c r="U184" s="1">
        <f t="shared" si="130"/>
        <v>1.2336943632869248</v>
      </c>
      <c r="V184" s="1">
        <f t="shared" si="130"/>
        <v>1.236876214319764</v>
      </c>
      <c r="W184" s="1">
        <f t="shared" si="130"/>
        <v>1.2392219397899829</v>
      </c>
      <c r="X184" s="1">
        <f t="shared" si="130"/>
        <v>1.2394667448412504</v>
      </c>
      <c r="Y184" s="1">
        <f t="shared" si="130"/>
        <v>1.2387930714376243</v>
      </c>
      <c r="Z184" s="1">
        <f t="shared" si="130"/>
        <v>1.2371712265949166</v>
      </c>
      <c r="AA184" s="1">
        <f t="shared" si="130"/>
        <v>1.2345612228498266</v>
      </c>
      <c r="AB184" s="1">
        <f t="shared" si="130"/>
        <v>1.2309377451412424</v>
      </c>
      <c r="AC184" s="1">
        <f t="shared" si="130"/>
        <v>1.2262781435815711</v>
      </c>
      <c r="AD184" s="1">
        <f t="shared" si="130"/>
        <v>1.2205627162364696</v>
      </c>
      <c r="AE184" s="1">
        <f t="shared" si="130"/>
        <v>1.2137628463416266</v>
      </c>
      <c r="AF184" s="1">
        <f t="shared" si="130"/>
        <v>1.2058657085809608</v>
      </c>
      <c r="AG184" s="1">
        <f t="shared" si="130"/>
        <v>1.1968502367038194</v>
      </c>
      <c r="AH184" s="1">
        <f t="shared" si="130"/>
        <v>1.1855219781819593</v>
      </c>
      <c r="AI184" s="1">
        <f t="shared" si="130"/>
        <v>1.1730804529040453</v>
      </c>
      <c r="AJ184" s="1">
        <f t="shared" si="130"/>
        <v>1.1595213886522682</v>
      </c>
      <c r="AK184" s="1">
        <f t="shared" si="130"/>
        <v>1.1448455527047559</v>
      </c>
      <c r="AL184" s="1">
        <f t="shared" si="130"/>
        <v>1.1290589302508385</v>
      </c>
      <c r="AM184" s="1">
        <f t="shared" si="130"/>
        <v>1.1121616389275482</v>
      </c>
      <c r="AN184" s="1">
        <f t="shared" si="130"/>
        <v>1.0941710084944849</v>
      </c>
      <c r="AO184" s="1">
        <f t="shared" si="130"/>
        <v>1.075099083734085</v>
      </c>
      <c r="AP184" s="1">
        <f t="shared" si="130"/>
        <v>1.054974995873857</v>
      </c>
      <c r="AQ184" s="1">
        <f t="shared" si="130"/>
        <v>1.0338230393258199</v>
      </c>
    </row>
    <row r="185" spans="1:43">
      <c r="A185" s="37" t="s">
        <v>622</v>
      </c>
      <c r="B185">
        <v>1</v>
      </c>
      <c r="C185" s="1">
        <f t="shared" si="127"/>
        <v>1.0462669669413625</v>
      </c>
      <c r="D185" s="1">
        <f t="shared" si="127"/>
        <v>1.1340216144047943</v>
      </c>
      <c r="E185" s="1">
        <f t="shared" ref="E185:AQ185" si="131">E155/$B155</f>
        <v>1.0576028493661549</v>
      </c>
      <c r="F185" s="1">
        <f t="shared" si="131"/>
        <v>1.051222718633978</v>
      </c>
      <c r="G185" s="1">
        <f t="shared" si="131"/>
        <v>1.0438466132743955</v>
      </c>
      <c r="H185" s="1">
        <f t="shared" si="131"/>
        <v>1.0359447328957063</v>
      </c>
      <c r="I185" s="1">
        <f t="shared" si="131"/>
        <v>1.0272563049736587</v>
      </c>
      <c r="J185" s="1">
        <f t="shared" si="131"/>
        <v>1.0188375655971131</v>
      </c>
      <c r="K185" s="1">
        <f t="shared" si="131"/>
        <v>1.0106974410799177</v>
      </c>
      <c r="L185" s="1">
        <f t="shared" si="131"/>
        <v>1.002838561857897</v>
      </c>
      <c r="M185" s="1">
        <f t="shared" si="131"/>
        <v>0.99378596983587164</v>
      </c>
      <c r="N185" s="1">
        <f t="shared" si="131"/>
        <v>0.98502948051341166</v>
      </c>
      <c r="O185" s="1">
        <f t="shared" si="131"/>
        <v>0.97655838929839422</v>
      </c>
      <c r="P185" s="1">
        <f t="shared" si="131"/>
        <v>0.9683596567074364</v>
      </c>
      <c r="Q185" s="1">
        <f t="shared" si="131"/>
        <v>0.96040900308720834</v>
      </c>
      <c r="R185" s="1">
        <f t="shared" si="131"/>
        <v>0.95174881021086799</v>
      </c>
      <c r="S185" s="1">
        <f t="shared" si="131"/>
        <v>0.9442439937858732</v>
      </c>
      <c r="T185" s="1">
        <f t="shared" si="131"/>
        <v>0.93691877844167526</v>
      </c>
      <c r="U185" s="1">
        <f t="shared" si="131"/>
        <v>0.92974672900723687</v>
      </c>
      <c r="V185" s="1">
        <f t="shared" si="131"/>
        <v>0.92270152191332622</v>
      </c>
      <c r="W185" s="1">
        <f t="shared" si="131"/>
        <v>0.91520424942969303</v>
      </c>
      <c r="X185" s="1">
        <f t="shared" si="131"/>
        <v>0.90634279993454203</v>
      </c>
      <c r="Y185" s="1">
        <f t="shared" si="131"/>
        <v>0.89701263944121601</v>
      </c>
      <c r="Z185" s="1">
        <f t="shared" si="131"/>
        <v>0.88720526172056302</v>
      </c>
      <c r="AA185" s="1">
        <f t="shared" si="131"/>
        <v>0.87690510613153616</v>
      </c>
      <c r="AB185" s="1">
        <f t="shared" si="131"/>
        <v>0.86610745481866813</v>
      </c>
      <c r="AC185" s="1">
        <f t="shared" si="131"/>
        <v>0.85480955552902449</v>
      </c>
      <c r="AD185" s="1">
        <f t="shared" si="131"/>
        <v>0.84301072595662307</v>
      </c>
      <c r="AE185" s="1">
        <f t="shared" si="131"/>
        <v>0.83070414063471754</v>
      </c>
      <c r="AF185" s="1">
        <f t="shared" si="131"/>
        <v>0.81789386416858356</v>
      </c>
      <c r="AG185" s="1">
        <f t="shared" si="131"/>
        <v>0.80457821140593222</v>
      </c>
      <c r="AH185" s="1">
        <f t="shared" si="131"/>
        <v>0.78997360528853378</v>
      </c>
      <c r="AI185" s="1">
        <f t="shared" si="131"/>
        <v>0.77490497690043902</v>
      </c>
      <c r="AJ185" s="1">
        <f t="shared" si="131"/>
        <v>0.75938042260411076</v>
      </c>
      <c r="AK185" s="1">
        <f t="shared" si="131"/>
        <v>0.74341098082491874</v>
      </c>
      <c r="AL185" s="1">
        <f t="shared" si="131"/>
        <v>0.72701062566414087</v>
      </c>
      <c r="AM185" s="1">
        <f t="shared" si="131"/>
        <v>0.71018906902347434</v>
      </c>
      <c r="AN185" s="1">
        <f t="shared" si="131"/>
        <v>0.69296655573973409</v>
      </c>
      <c r="AO185" s="1">
        <f t="shared" si="131"/>
        <v>0.67535930600949279</v>
      </c>
      <c r="AP185" s="1">
        <f t="shared" si="131"/>
        <v>0.65739362198555107</v>
      </c>
      <c r="AQ185" s="1">
        <f t="shared" si="131"/>
        <v>0.6390919380470963</v>
      </c>
    </row>
    <row r="186" spans="1:43">
      <c r="A186" s="37" t="s">
        <v>623</v>
      </c>
      <c r="B186">
        <v>1</v>
      </c>
      <c r="C186" s="1">
        <f t="shared" si="127"/>
        <v>0.79415251987372437</v>
      </c>
      <c r="D186" s="1">
        <f t="shared" si="127"/>
        <v>1.1342600294053147</v>
      </c>
      <c r="E186" s="1">
        <f t="shared" ref="E186:AQ186" si="132">E156/$B156</f>
        <v>1.1483849138813593</v>
      </c>
      <c r="F186" s="1">
        <f t="shared" si="132"/>
        <v>1.1603156744689516</v>
      </c>
      <c r="G186" s="1">
        <f t="shared" si="132"/>
        <v>1.1708500711376264</v>
      </c>
      <c r="H186" s="1">
        <f t="shared" si="132"/>
        <v>1.1804717092361516</v>
      </c>
      <c r="I186" s="1">
        <f t="shared" si="132"/>
        <v>1.1888519838407063</v>
      </c>
      <c r="J186" s="1">
        <f t="shared" si="132"/>
        <v>1.1971914795645806</v>
      </c>
      <c r="K186" s="1">
        <f t="shared" si="132"/>
        <v>1.2055165964469856</v>
      </c>
      <c r="L186" s="1">
        <f t="shared" si="132"/>
        <v>1.2138466602802918</v>
      </c>
      <c r="M186" s="1">
        <f t="shared" si="132"/>
        <v>1.2203865915572809</v>
      </c>
      <c r="N186" s="1">
        <f t="shared" si="132"/>
        <v>1.2269304793015088</v>
      </c>
      <c r="O186" s="1">
        <f t="shared" si="132"/>
        <v>1.2334818127815423</v>
      </c>
      <c r="P186" s="1">
        <f t="shared" si="132"/>
        <v>1.2400402532043049</v>
      </c>
      <c r="Q186" s="1">
        <f t="shared" si="132"/>
        <v>1.2465898770299586</v>
      </c>
      <c r="R186" s="1">
        <f t="shared" si="132"/>
        <v>1.2518853215075298</v>
      </c>
      <c r="S186" s="1">
        <f t="shared" si="132"/>
        <v>1.2583763099405354</v>
      </c>
      <c r="T186" s="1">
        <f t="shared" si="132"/>
        <v>1.2648068470474403</v>
      </c>
      <c r="U186" s="1">
        <f t="shared" si="132"/>
        <v>1.2711512749026601</v>
      </c>
      <c r="V186" s="1">
        <f t="shared" si="132"/>
        <v>1.2773822170239277</v>
      </c>
      <c r="W186" s="1">
        <f t="shared" si="132"/>
        <v>1.2826959746528963</v>
      </c>
      <c r="X186" s="1">
        <f t="shared" si="132"/>
        <v>1.285776509809655</v>
      </c>
      <c r="Y186" s="1">
        <f t="shared" si="132"/>
        <v>1.2878408069077587</v>
      </c>
      <c r="Z186" s="1">
        <f t="shared" si="132"/>
        <v>1.2888539344659735</v>
      </c>
      <c r="AA186" s="1">
        <f t="shared" si="132"/>
        <v>1.2887701339187405</v>
      </c>
      <c r="AB186" s="1">
        <f t="shared" si="132"/>
        <v>1.2875588317232125</v>
      </c>
      <c r="AC186" s="1">
        <f t="shared" si="132"/>
        <v>1.2851922138568002</v>
      </c>
      <c r="AD186" s="1">
        <f t="shared" si="132"/>
        <v>1.2816455511892506</v>
      </c>
      <c r="AE186" s="1">
        <f t="shared" si="132"/>
        <v>1.2768847492174347</v>
      </c>
      <c r="AF186" s="1">
        <f t="shared" si="132"/>
        <v>1.2708923003779398</v>
      </c>
      <c r="AG186" s="1">
        <f t="shared" si="132"/>
        <v>1.2636420618783823</v>
      </c>
      <c r="AH186" s="1">
        <f t="shared" si="132"/>
        <v>1.2538668609275814</v>
      </c>
      <c r="AI186" s="1">
        <f t="shared" si="132"/>
        <v>1.2428273558268528</v>
      </c>
      <c r="AJ186" s="1">
        <f t="shared" si="132"/>
        <v>1.2305156065867708</v>
      </c>
      <c r="AK186" s="1">
        <f t="shared" si="132"/>
        <v>1.2169291333080539</v>
      </c>
      <c r="AL186" s="1">
        <f t="shared" si="132"/>
        <v>1.2020711440506033</v>
      </c>
      <c r="AM186" s="1">
        <f t="shared" si="132"/>
        <v>1.1859387512256825</v>
      </c>
      <c r="AN186" s="1">
        <f t="shared" si="132"/>
        <v>1.1685475644065333</v>
      </c>
      <c r="AO186" s="1">
        <f t="shared" si="132"/>
        <v>1.1499077607771586</v>
      </c>
      <c r="AP186" s="1">
        <f t="shared" si="132"/>
        <v>1.1300479965797552</v>
      </c>
      <c r="AQ186" s="1">
        <f t="shared" si="132"/>
        <v>1.108992013989873</v>
      </c>
    </row>
    <row r="187" spans="1:43">
      <c r="A187" s="37" t="s">
        <v>624</v>
      </c>
      <c r="B187">
        <v>1</v>
      </c>
      <c r="C187" s="1">
        <f t="shared" si="127"/>
        <v>0.94906722905746377</v>
      </c>
      <c r="D187" s="1">
        <f t="shared" si="127"/>
        <v>1.0850614918383659</v>
      </c>
      <c r="E187" s="1">
        <f t="shared" ref="E187:AQ187" si="133">E157/$B157</f>
        <v>1.1276144609057026</v>
      </c>
      <c r="F187" s="1">
        <f t="shared" si="133"/>
        <v>1.1676405328083708</v>
      </c>
      <c r="G187" s="1">
        <f t="shared" si="133"/>
        <v>1.2058227617731168</v>
      </c>
      <c r="H187" s="1">
        <f t="shared" si="133"/>
        <v>1.2425955404857971</v>
      </c>
      <c r="I187" s="1">
        <f t="shared" si="133"/>
        <v>1.2775679788094347</v>
      </c>
      <c r="J187" s="1">
        <f t="shared" si="133"/>
        <v>1.3119995387237782</v>
      </c>
      <c r="K187" s="1">
        <f t="shared" si="133"/>
        <v>1.3459412246719924</v>
      </c>
      <c r="L187" s="1">
        <f t="shared" si="133"/>
        <v>1.3794367375873173</v>
      </c>
      <c r="M187" s="1">
        <f t="shared" si="133"/>
        <v>1.4104329542058454</v>
      </c>
      <c r="N187" s="1">
        <f t="shared" si="133"/>
        <v>1.4409563192675094</v>
      </c>
      <c r="O187" s="1">
        <f t="shared" si="133"/>
        <v>1.4710329466626488</v>
      </c>
      <c r="P187" s="1">
        <f t="shared" si="133"/>
        <v>1.5006832507375283</v>
      </c>
      <c r="Q187" s="1">
        <f t="shared" si="133"/>
        <v>1.5299072691738602</v>
      </c>
      <c r="R187" s="1">
        <f t="shared" si="133"/>
        <v>1.5571735926024852</v>
      </c>
      <c r="S187" s="1">
        <f t="shared" si="133"/>
        <v>1.5855252529294594</v>
      </c>
      <c r="T187" s="1">
        <f t="shared" si="133"/>
        <v>1.6134340365420758</v>
      </c>
      <c r="U187" s="1">
        <f t="shared" si="133"/>
        <v>1.6408793229062928</v>
      </c>
      <c r="V187" s="1">
        <f t="shared" si="133"/>
        <v>1.6678360421360658</v>
      </c>
      <c r="W187" s="1">
        <f t="shared" si="133"/>
        <v>1.6932521670674616</v>
      </c>
      <c r="X187" s="1">
        <f t="shared" si="133"/>
        <v>1.7153466111252473</v>
      </c>
      <c r="Y187" s="1">
        <f t="shared" si="133"/>
        <v>1.7356816301948956</v>
      </c>
      <c r="Z187" s="1">
        <f t="shared" si="133"/>
        <v>1.7541843502233883</v>
      </c>
      <c r="AA187" s="1">
        <f t="shared" si="133"/>
        <v>1.7707665112813513</v>
      </c>
      <c r="AB187" s="1">
        <f t="shared" si="133"/>
        <v>1.7853598853050483</v>
      </c>
      <c r="AC187" s="1">
        <f t="shared" si="133"/>
        <v>1.7978998924049607</v>
      </c>
      <c r="AD187" s="1">
        <f t="shared" si="133"/>
        <v>1.8083262387213448</v>
      </c>
      <c r="AE187" s="1">
        <f t="shared" si="133"/>
        <v>1.8165653887361179</v>
      </c>
      <c r="AF187" s="1">
        <f t="shared" si="133"/>
        <v>1.8225672428824107</v>
      </c>
      <c r="AG187" s="1">
        <f t="shared" si="133"/>
        <v>1.8262696317050118</v>
      </c>
      <c r="AH187" s="1">
        <f t="shared" si="133"/>
        <v>1.8258032843379708</v>
      </c>
      <c r="AI187" s="1">
        <f t="shared" si="133"/>
        <v>1.8229538841430117</v>
      </c>
      <c r="AJ187" s="1">
        <f t="shared" si="133"/>
        <v>1.8176885170989099</v>
      </c>
      <c r="AK187" s="1">
        <f t="shared" si="133"/>
        <v>1.8099830315479548</v>
      </c>
      <c r="AL187" s="1">
        <f t="shared" si="133"/>
        <v>1.7998226144397564</v>
      </c>
      <c r="AM187" s="1">
        <f t="shared" si="133"/>
        <v>1.7871842641253932</v>
      </c>
      <c r="AN187" s="1">
        <f t="shared" si="133"/>
        <v>1.7720737404389595</v>
      </c>
      <c r="AO187" s="1">
        <f t="shared" si="133"/>
        <v>1.7544898743423964</v>
      </c>
      <c r="AP187" s="1">
        <f t="shared" si="133"/>
        <v>1.7344609484655817</v>
      </c>
      <c r="AQ187" s="1">
        <f t="shared" si="133"/>
        <v>1.7120093479299645</v>
      </c>
    </row>
    <row r="188" spans="1:43">
      <c r="A188" s="37" t="s">
        <v>612</v>
      </c>
      <c r="B188">
        <v>1</v>
      </c>
      <c r="C188" s="1">
        <f t="shared" si="127"/>
        <v>0.98702335090682392</v>
      </c>
      <c r="D188" s="1">
        <f t="shared" si="127"/>
        <v>1.0399037226156091</v>
      </c>
      <c r="E188" s="1">
        <f t="shared" ref="E188:AQ188" si="134">E158/$B158</f>
        <v>1.063903154874253</v>
      </c>
      <c r="F188" s="1">
        <f t="shared" si="134"/>
        <v>1.0868020561898504</v>
      </c>
      <c r="G188" s="1">
        <f t="shared" si="134"/>
        <v>1.1086210608660223</v>
      </c>
      <c r="H188" s="1">
        <f t="shared" si="134"/>
        <v>1.1297381258379553</v>
      </c>
      <c r="I188" s="1">
        <f t="shared" si="134"/>
        <v>1.1497713396491283</v>
      </c>
      <c r="J188" s="1">
        <f t="shared" si="134"/>
        <v>1.1698253799316902</v>
      </c>
      <c r="K188" s="1">
        <f t="shared" si="134"/>
        <v>1.1898988170166465</v>
      </c>
      <c r="L188" s="1">
        <f t="shared" si="134"/>
        <v>1.2099882373880542</v>
      </c>
      <c r="M188" s="1">
        <f t="shared" si="134"/>
        <v>1.2282683555007563</v>
      </c>
      <c r="N188" s="1">
        <f t="shared" si="134"/>
        <v>1.2464952020539455</v>
      </c>
      <c r="O188" s="1">
        <f t="shared" si="134"/>
        <v>1.2646602391096229</v>
      </c>
      <c r="P188" s="1">
        <f t="shared" si="134"/>
        <v>1.282753427434083</v>
      </c>
      <c r="Q188" s="1">
        <f t="shared" si="134"/>
        <v>1.3007504572459692</v>
      </c>
      <c r="R188" s="1">
        <f t="shared" si="134"/>
        <v>1.317334461689474</v>
      </c>
      <c r="S188" s="1">
        <f t="shared" si="134"/>
        <v>1.3350671847604327</v>
      </c>
      <c r="T188" s="1">
        <f t="shared" si="134"/>
        <v>1.3526331063455714</v>
      </c>
      <c r="U188" s="1">
        <f t="shared" si="134"/>
        <v>1.3700007528249287</v>
      </c>
      <c r="V188" s="1">
        <f t="shared" si="134"/>
        <v>1.3871369173523722</v>
      </c>
      <c r="W188" s="1">
        <f t="shared" si="134"/>
        <v>1.403159139757906</v>
      </c>
      <c r="X188" s="1">
        <f t="shared" si="134"/>
        <v>1.4165960753027145</v>
      </c>
      <c r="Y188" s="1">
        <f t="shared" si="134"/>
        <v>1.4287475873041384</v>
      </c>
      <c r="Z188" s="1">
        <f t="shared" si="134"/>
        <v>1.4395543434196425</v>
      </c>
      <c r="AA188" s="1">
        <f t="shared" si="134"/>
        <v>1.4489450636127594</v>
      </c>
      <c r="AB188" s="1">
        <f t="shared" si="134"/>
        <v>1.456865507890847</v>
      </c>
      <c r="AC188" s="1">
        <f t="shared" si="134"/>
        <v>1.4632648332558726</v>
      </c>
      <c r="AD188" s="1">
        <f t="shared" si="134"/>
        <v>1.4680960131604273</v>
      </c>
      <c r="AE188" s="1">
        <f t="shared" si="134"/>
        <v>1.4713015492098576</v>
      </c>
      <c r="AF188" s="1">
        <f t="shared" si="134"/>
        <v>1.4728431903209418</v>
      </c>
      <c r="AG188" s="1">
        <f t="shared" si="134"/>
        <v>1.4726730500084413</v>
      </c>
      <c r="AH188" s="1">
        <f t="shared" si="134"/>
        <v>1.4692891566159709</v>
      </c>
      <c r="AI188" s="1">
        <f t="shared" si="134"/>
        <v>1.464136540093417</v>
      </c>
      <c r="AJ188" s="1">
        <f t="shared" si="134"/>
        <v>1.457190558642409</v>
      </c>
      <c r="AK188" s="1">
        <f t="shared" si="134"/>
        <v>1.4484335383137488</v>
      </c>
      <c r="AL188" s="1">
        <f t="shared" si="134"/>
        <v>1.4378551672165223</v>
      </c>
      <c r="AM188" s="1">
        <f t="shared" si="134"/>
        <v>1.4254384551651997</v>
      </c>
      <c r="AN188" s="1">
        <f t="shared" si="134"/>
        <v>1.4111892150818506</v>
      </c>
      <c r="AO188" s="1">
        <f t="shared" si="134"/>
        <v>1.3951075135592392</v>
      </c>
      <c r="AP188" s="1">
        <f t="shared" si="134"/>
        <v>1.3772166132762025</v>
      </c>
      <c r="AQ188" s="1">
        <f t="shared" si="134"/>
        <v>1.3575347945254823</v>
      </c>
    </row>
    <row r="189" spans="1:43">
      <c r="A189" s="37" t="s">
        <v>625</v>
      </c>
      <c r="B189">
        <v>1</v>
      </c>
      <c r="C189" s="1">
        <f t="shared" si="127"/>
        <v>1.0083448575858993</v>
      </c>
      <c r="D189" s="1">
        <f t="shared" si="127"/>
        <v>1.1657140797398637</v>
      </c>
      <c r="E189" s="1">
        <f t="shared" ref="E189:AQ189" si="135">E159/$B159</f>
        <v>1.2015915743747494</v>
      </c>
      <c r="F189" s="1">
        <f t="shared" si="135"/>
        <v>1.2348993264661539</v>
      </c>
      <c r="G189" s="1">
        <f t="shared" si="135"/>
        <v>1.2663982989268789</v>
      </c>
      <c r="H189" s="1">
        <f t="shared" si="135"/>
        <v>1.2965647387332637</v>
      </c>
      <c r="I189" s="1">
        <f t="shared" si="135"/>
        <v>1.3250046306188752</v>
      </c>
      <c r="J189" s="1">
        <f t="shared" si="135"/>
        <v>1.3530334637309593</v>
      </c>
      <c r="K189" s="1">
        <f t="shared" si="135"/>
        <v>1.3806973102453617</v>
      </c>
      <c r="L189" s="1">
        <f t="shared" si="135"/>
        <v>1.4080345775814098</v>
      </c>
      <c r="M189" s="1">
        <f t="shared" si="135"/>
        <v>1.4329533320076429</v>
      </c>
      <c r="N189" s="1">
        <f t="shared" si="135"/>
        <v>1.4575255628751584</v>
      </c>
      <c r="O189" s="1">
        <f t="shared" si="135"/>
        <v>1.4817716090687238</v>
      </c>
      <c r="P189" s="1">
        <f t="shared" si="135"/>
        <v>1.5057063765554553</v>
      </c>
      <c r="Q189" s="1">
        <f t="shared" si="135"/>
        <v>1.5293247324601438</v>
      </c>
      <c r="R189" s="1">
        <f t="shared" si="135"/>
        <v>1.5510966448752288</v>
      </c>
      <c r="S189" s="1">
        <f t="shared" si="135"/>
        <v>1.5740543351909853</v>
      </c>
      <c r="T189" s="1">
        <f t="shared" si="135"/>
        <v>1.5966666762860726</v>
      </c>
      <c r="U189" s="1">
        <f t="shared" si="135"/>
        <v>1.618910185366504</v>
      </c>
      <c r="V189" s="1">
        <f t="shared" si="135"/>
        <v>1.6407575499594045</v>
      </c>
      <c r="W189" s="1">
        <f t="shared" si="135"/>
        <v>1.6611744845634162</v>
      </c>
      <c r="X189" s="1">
        <f t="shared" si="135"/>
        <v>1.6784244024584605</v>
      </c>
      <c r="Y189" s="1">
        <f t="shared" si="135"/>
        <v>1.694050827681949</v>
      </c>
      <c r="Z189" s="1">
        <f t="shared" si="135"/>
        <v>1.7079888369557295</v>
      </c>
      <c r="AA189" s="1">
        <f t="shared" si="135"/>
        <v>1.7201586810222582</v>
      </c>
      <c r="AB189" s="1">
        <f t="shared" si="135"/>
        <v>1.7305002663048432</v>
      </c>
      <c r="AC189" s="1">
        <f t="shared" si="135"/>
        <v>1.7389570769610561</v>
      </c>
      <c r="AD189" s="1">
        <f t="shared" si="135"/>
        <v>1.7454767495057844</v>
      </c>
      <c r="AE189" s="1">
        <f t="shared" si="135"/>
        <v>1.7499941453731365</v>
      </c>
      <c r="AF189" s="1">
        <f t="shared" si="135"/>
        <v>1.7524667398931921</v>
      </c>
      <c r="AG189" s="1">
        <f t="shared" si="135"/>
        <v>1.7528403318395391</v>
      </c>
      <c r="AH189" s="1">
        <f t="shared" si="135"/>
        <v>1.7493293070789151</v>
      </c>
      <c r="AI189" s="1">
        <f t="shared" si="135"/>
        <v>1.7436556857325569</v>
      </c>
      <c r="AJ189" s="1">
        <f t="shared" si="135"/>
        <v>1.7357926846667102</v>
      </c>
      <c r="AK189" s="1">
        <f t="shared" si="135"/>
        <v>1.7257217354382319</v>
      </c>
      <c r="AL189" s="1">
        <f t="shared" si="135"/>
        <v>1.7134329819996228</v>
      </c>
      <c r="AM189" s="1">
        <f t="shared" si="135"/>
        <v>1.6989085696699715</v>
      </c>
      <c r="AN189" s="1">
        <f t="shared" si="135"/>
        <v>1.6821577939330943</v>
      </c>
      <c r="AO189" s="1">
        <f t="shared" si="135"/>
        <v>1.6631830931835576</v>
      </c>
      <c r="AP189" s="1">
        <f t="shared" si="135"/>
        <v>1.642014557778773</v>
      </c>
      <c r="AQ189" s="1">
        <f t="shared" si="135"/>
        <v>1.618676347587062</v>
      </c>
    </row>
    <row r="190" spans="1:43">
      <c r="A190" s="37" t="s">
        <v>626</v>
      </c>
      <c r="B190">
        <v>1</v>
      </c>
      <c r="C190" s="1">
        <f t="shared" si="127"/>
        <v>1.0083448575858991</v>
      </c>
      <c r="D190" s="1">
        <f t="shared" si="127"/>
        <v>1.1657140797398635</v>
      </c>
      <c r="E190" s="1">
        <f t="shared" ref="E190:AQ190" si="136">E160/$B160</f>
        <v>1.2015915743747489</v>
      </c>
      <c r="F190" s="1">
        <f t="shared" si="136"/>
        <v>1.2348993264661539</v>
      </c>
      <c r="G190" s="1">
        <f t="shared" si="136"/>
        <v>1.2663982989268787</v>
      </c>
      <c r="H190" s="1">
        <f t="shared" si="136"/>
        <v>1.2965647387332633</v>
      </c>
      <c r="I190" s="1">
        <f t="shared" si="136"/>
        <v>1.3250046306188747</v>
      </c>
      <c r="J190" s="1">
        <f t="shared" si="136"/>
        <v>1.3530334637309589</v>
      </c>
      <c r="K190" s="1">
        <f t="shared" si="136"/>
        <v>1.3806973102453615</v>
      </c>
      <c r="L190" s="1">
        <f t="shared" si="136"/>
        <v>1.4080345775814098</v>
      </c>
      <c r="M190" s="1">
        <f t="shared" si="136"/>
        <v>1.4329533320076431</v>
      </c>
      <c r="N190" s="1">
        <f t="shared" si="136"/>
        <v>1.4575255628751582</v>
      </c>
      <c r="O190" s="1">
        <f t="shared" si="136"/>
        <v>1.4817716090687238</v>
      </c>
      <c r="P190" s="1">
        <f t="shared" si="136"/>
        <v>1.5057063765554553</v>
      </c>
      <c r="Q190" s="1">
        <f t="shared" si="136"/>
        <v>1.5293247324601436</v>
      </c>
      <c r="R190" s="1">
        <f t="shared" si="136"/>
        <v>1.5510966448752284</v>
      </c>
      <c r="S190" s="1">
        <f t="shared" si="136"/>
        <v>1.574054335190985</v>
      </c>
      <c r="T190" s="1">
        <f t="shared" si="136"/>
        <v>1.5966666762860726</v>
      </c>
      <c r="U190" s="1">
        <f t="shared" si="136"/>
        <v>1.6189101853665042</v>
      </c>
      <c r="V190" s="1">
        <f t="shared" si="136"/>
        <v>1.6407575499594047</v>
      </c>
      <c r="W190" s="1">
        <f t="shared" si="136"/>
        <v>1.6611744845634162</v>
      </c>
      <c r="X190" s="1">
        <f t="shared" si="136"/>
        <v>1.6784244024584605</v>
      </c>
      <c r="Y190" s="1">
        <f t="shared" si="136"/>
        <v>1.6940508276819486</v>
      </c>
      <c r="Z190" s="1">
        <f t="shared" si="136"/>
        <v>1.7079888369557292</v>
      </c>
      <c r="AA190" s="1">
        <f t="shared" si="136"/>
        <v>1.7201586810222582</v>
      </c>
      <c r="AB190" s="1">
        <f t="shared" si="136"/>
        <v>1.730500266304843</v>
      </c>
      <c r="AC190" s="1">
        <f t="shared" si="136"/>
        <v>1.7389570769610556</v>
      </c>
      <c r="AD190" s="1">
        <f t="shared" si="136"/>
        <v>1.7454767495057841</v>
      </c>
      <c r="AE190" s="1">
        <f t="shared" si="136"/>
        <v>1.7499941453731367</v>
      </c>
      <c r="AF190" s="1">
        <f t="shared" si="136"/>
        <v>1.7524667398931919</v>
      </c>
      <c r="AG190" s="1">
        <f t="shared" si="136"/>
        <v>1.7528403318395387</v>
      </c>
      <c r="AH190" s="1">
        <f t="shared" si="136"/>
        <v>1.7493293070789147</v>
      </c>
      <c r="AI190" s="1">
        <f t="shared" si="136"/>
        <v>1.7436556857325565</v>
      </c>
      <c r="AJ190" s="1">
        <f t="shared" si="136"/>
        <v>1.73579268466671</v>
      </c>
      <c r="AK190" s="1">
        <f t="shared" si="136"/>
        <v>1.7257217354382315</v>
      </c>
      <c r="AL190" s="1">
        <f t="shared" si="136"/>
        <v>1.7134329819996226</v>
      </c>
      <c r="AM190" s="1">
        <f t="shared" si="136"/>
        <v>1.6989085696699711</v>
      </c>
      <c r="AN190" s="1">
        <f t="shared" si="136"/>
        <v>1.6821577939330936</v>
      </c>
      <c r="AO190" s="1">
        <f t="shared" si="136"/>
        <v>1.6631830931835569</v>
      </c>
      <c r="AP190" s="1">
        <f t="shared" si="136"/>
        <v>1.6420145577787726</v>
      </c>
      <c r="AQ190" s="1">
        <f t="shared" si="136"/>
        <v>1.6186763475870611</v>
      </c>
    </row>
    <row r="191" spans="1:43">
      <c r="A191" s="37" t="s">
        <v>627</v>
      </c>
      <c r="B191">
        <v>1</v>
      </c>
      <c r="C191" s="1">
        <f t="shared" si="127"/>
        <v>0.9898829071192905</v>
      </c>
      <c r="D191" s="1">
        <f t="shared" si="127"/>
        <v>1.0661271605108258</v>
      </c>
      <c r="E191" s="1">
        <f t="shared" ref="E191:AQ191" si="137">E161/$B161</f>
        <v>1.0635976254629531</v>
      </c>
      <c r="F191" s="1">
        <f t="shared" si="137"/>
        <v>1.0592386795177544</v>
      </c>
      <c r="G191" s="1">
        <f t="shared" si="137"/>
        <v>1.053843760180706</v>
      </c>
      <c r="H191" s="1">
        <f t="shared" si="137"/>
        <v>1.047882791650109</v>
      </c>
      <c r="I191" s="1">
        <f t="shared" si="137"/>
        <v>1.0410885651468513</v>
      </c>
      <c r="J191" s="1">
        <f t="shared" si="137"/>
        <v>1.0345291603522284</v>
      </c>
      <c r="K191" s="1">
        <f t="shared" si="137"/>
        <v>1.0282153768615809</v>
      </c>
      <c r="L191" s="1">
        <f t="shared" si="137"/>
        <v>1.0221516567471003</v>
      </c>
      <c r="M191" s="1">
        <f t="shared" si="137"/>
        <v>1.0148335702291595</v>
      </c>
      <c r="N191" s="1">
        <f t="shared" si="137"/>
        <v>1.0077786206725665</v>
      </c>
      <c r="O191" s="1">
        <f t="shared" si="137"/>
        <v>1.0009776915113022</v>
      </c>
      <c r="P191" s="1">
        <f t="shared" si="137"/>
        <v>0.99441917702249416</v>
      </c>
      <c r="Q191" s="1">
        <f t="shared" si="137"/>
        <v>0.98807979889174224</v>
      </c>
      <c r="R191" s="1">
        <f t="shared" si="137"/>
        <v>0.98097408719706236</v>
      </c>
      <c r="S191" s="1">
        <f t="shared" si="137"/>
        <v>0.97502386362045912</v>
      </c>
      <c r="T191" s="1">
        <f t="shared" si="137"/>
        <v>0.96922638909445291</v>
      </c>
      <c r="U191" s="1">
        <f t="shared" si="137"/>
        <v>0.96355541094694108</v>
      </c>
      <c r="V191" s="1">
        <f t="shared" si="137"/>
        <v>0.95798458803631881</v>
      </c>
      <c r="W191" s="1">
        <f t="shared" si="137"/>
        <v>0.95191262902691154</v>
      </c>
      <c r="X191" s="1">
        <f t="shared" si="137"/>
        <v>0.94438672769689946</v>
      </c>
      <c r="Y191" s="1">
        <f t="shared" si="137"/>
        <v>0.93633411599187144</v>
      </c>
      <c r="Z191" s="1">
        <f t="shared" si="137"/>
        <v>0.92774343629311951</v>
      </c>
      <c r="AA191" s="1">
        <f t="shared" si="137"/>
        <v>0.91859589106876671</v>
      </c>
      <c r="AB191" s="1">
        <f t="shared" si="137"/>
        <v>0.90888395920761822</v>
      </c>
      <c r="AC191" s="1">
        <f t="shared" si="137"/>
        <v>0.89860216454743946</v>
      </c>
      <c r="AD191" s="1">
        <f t="shared" si="137"/>
        <v>0.88774720394644868</v>
      </c>
      <c r="AE191" s="1">
        <f t="shared" si="137"/>
        <v>0.87630930228454529</v>
      </c>
      <c r="AF191" s="1">
        <f t="shared" si="137"/>
        <v>0.86429015575567125</v>
      </c>
      <c r="AG191" s="1">
        <f t="shared" si="137"/>
        <v>0.85168541726090252</v>
      </c>
      <c r="AH191" s="1">
        <f t="shared" si="137"/>
        <v>0.83766164863989401</v>
      </c>
      <c r="AI191" s="1">
        <f t="shared" si="137"/>
        <v>0.82308826707658012</v>
      </c>
      <c r="AJ191" s="1">
        <f t="shared" si="137"/>
        <v>0.80797158954329795</v>
      </c>
      <c r="AK191" s="1">
        <f t="shared" si="137"/>
        <v>0.7923211389021888</v>
      </c>
      <c r="AL191" s="1">
        <f t="shared" si="137"/>
        <v>0.77614966309766131</v>
      </c>
      <c r="AM191" s="1">
        <f t="shared" si="137"/>
        <v>0.75946546361016098</v>
      </c>
      <c r="AN191" s="1">
        <f t="shared" si="137"/>
        <v>0.74228820477192747</v>
      </c>
      <c r="AO191" s="1">
        <f t="shared" si="137"/>
        <v>0.72463338757374474</v>
      </c>
      <c r="AP191" s="1">
        <f t="shared" si="137"/>
        <v>0.70652747377011427</v>
      </c>
      <c r="AQ191" s="1">
        <f t="shared" si="137"/>
        <v>0.68799295749349298</v>
      </c>
    </row>
    <row r="192" spans="1:43">
      <c r="A192" s="37" t="s">
        <v>628</v>
      </c>
      <c r="B192">
        <v>1</v>
      </c>
      <c r="C192" s="1">
        <f t="shared" si="127"/>
        <v>0.99957228180962576</v>
      </c>
      <c r="D192" s="1">
        <f t="shared" si="127"/>
        <v>1.050967874690437</v>
      </c>
      <c r="E192" s="1">
        <f t="shared" ref="E192:AQ192" si="138">E162/$B162</f>
        <v>1.0647688413840866</v>
      </c>
      <c r="F192" s="1">
        <f t="shared" si="138"/>
        <v>1.0765262939744777</v>
      </c>
      <c r="G192" s="1">
        <f t="shared" si="138"/>
        <v>1.0869774429640096</v>
      </c>
      <c r="H192" s="1">
        <f t="shared" si="138"/>
        <v>1.096569687538296</v>
      </c>
      <c r="I192" s="1">
        <f t="shared" si="138"/>
        <v>1.1049966732491761</v>
      </c>
      <c r="J192" s="1">
        <f t="shared" si="138"/>
        <v>1.1133735474235011</v>
      </c>
      <c r="K192" s="1">
        <f t="shared" si="138"/>
        <v>1.1217254039394204</v>
      </c>
      <c r="L192" s="1">
        <f t="shared" si="138"/>
        <v>1.1300707687434379</v>
      </c>
      <c r="M192" s="1">
        <f t="shared" si="138"/>
        <v>1.1367381297652155</v>
      </c>
      <c r="N192" s="1">
        <f t="shared" si="138"/>
        <v>1.1433974493062398</v>
      </c>
      <c r="O192" s="1">
        <f t="shared" si="138"/>
        <v>1.1500525198437093</v>
      </c>
      <c r="P192" s="1">
        <f t="shared" si="138"/>
        <v>1.1567035368525138</v>
      </c>
      <c r="Q192" s="1">
        <f t="shared" si="138"/>
        <v>1.1633361211902296</v>
      </c>
      <c r="R192" s="1">
        <f t="shared" si="138"/>
        <v>1.1687880080207138</v>
      </c>
      <c r="S192" s="1">
        <f t="shared" si="138"/>
        <v>1.1753462131536236</v>
      </c>
      <c r="T192" s="1">
        <f t="shared" si="138"/>
        <v>1.1818389483314986</v>
      </c>
      <c r="U192" s="1">
        <f t="shared" si="138"/>
        <v>1.1882425361633466</v>
      </c>
      <c r="V192" s="1">
        <f t="shared" si="138"/>
        <v>1.194531637993993</v>
      </c>
      <c r="W192" s="1">
        <f t="shared" si="138"/>
        <v>1.1999546172586644</v>
      </c>
      <c r="X192" s="1">
        <f t="shared" si="138"/>
        <v>1.2032792517436537</v>
      </c>
      <c r="Y192" s="1">
        <f t="shared" si="138"/>
        <v>1.2056429363350365</v>
      </c>
      <c r="Z192" s="1">
        <f t="shared" si="138"/>
        <v>1.2070123354932962</v>
      </c>
      <c r="AA192" s="1">
        <f t="shared" si="138"/>
        <v>1.2073439581494254</v>
      </c>
      <c r="AB192" s="1">
        <f t="shared" si="138"/>
        <v>1.2066085184038768</v>
      </c>
      <c r="AC192" s="1">
        <f t="shared" si="138"/>
        <v>1.2047793120050341</v>
      </c>
      <c r="AD192" s="1">
        <f t="shared" si="138"/>
        <v>1.2018325258502858</v>
      </c>
      <c r="AE192" s="1">
        <f t="shared" si="138"/>
        <v>1.1977355640024925</v>
      </c>
      <c r="AF192" s="1">
        <f t="shared" si="138"/>
        <v>1.1924713853359559</v>
      </c>
      <c r="AG192" s="1">
        <f t="shared" si="138"/>
        <v>1.1860148540430506</v>
      </c>
      <c r="AH192" s="1">
        <f t="shared" si="138"/>
        <v>1.1771757105541194</v>
      </c>
      <c r="AI192" s="1">
        <f t="shared" si="138"/>
        <v>1.1671362782762844</v>
      </c>
      <c r="AJ192" s="1">
        <f t="shared" si="138"/>
        <v>1.1558885783920705</v>
      </c>
      <c r="AK192" s="1">
        <f t="shared" si="138"/>
        <v>1.143429778152681</v>
      </c>
      <c r="AL192" s="1">
        <f t="shared" si="138"/>
        <v>1.1297624108136295</v>
      </c>
      <c r="AM192" s="1">
        <f t="shared" si="138"/>
        <v>1.1148833037012447</v>
      </c>
      <c r="AN192" s="1">
        <f t="shared" si="138"/>
        <v>1.0988066948260575</v>
      </c>
      <c r="AO192" s="1">
        <f t="shared" si="138"/>
        <v>1.0815417461810555</v>
      </c>
      <c r="AP192" s="1">
        <f t="shared" si="138"/>
        <v>1.0631150310471691</v>
      </c>
      <c r="AQ192" s="1">
        <f t="shared" si="138"/>
        <v>1.0435485401021887</v>
      </c>
    </row>
    <row r="193" spans="1:43">
      <c r="A193" s="37" t="s">
        <v>629</v>
      </c>
      <c r="B193">
        <v>1</v>
      </c>
      <c r="C193" s="1">
        <f t="shared" si="127"/>
        <v>0.99957228180962576</v>
      </c>
      <c r="D193" s="1">
        <f t="shared" si="127"/>
        <v>1.0509678746904372</v>
      </c>
      <c r="E193" s="1">
        <f t="shared" ref="E193:AQ193" si="139">E163/$B163</f>
        <v>1.0647688413840866</v>
      </c>
      <c r="F193" s="1">
        <f t="shared" si="139"/>
        <v>1.0765262939744782</v>
      </c>
      <c r="G193" s="1">
        <f t="shared" si="139"/>
        <v>1.0869774429640098</v>
      </c>
      <c r="H193" s="1">
        <f t="shared" si="139"/>
        <v>1.0965696875382958</v>
      </c>
      <c r="I193" s="1">
        <f t="shared" si="139"/>
        <v>1.1049966732491758</v>
      </c>
      <c r="J193" s="1">
        <f t="shared" si="139"/>
        <v>1.1133735474235011</v>
      </c>
      <c r="K193" s="1">
        <f t="shared" si="139"/>
        <v>1.1217254039394204</v>
      </c>
      <c r="L193" s="1">
        <f t="shared" si="139"/>
        <v>1.1300707687434379</v>
      </c>
      <c r="M193" s="1">
        <f t="shared" si="139"/>
        <v>1.1367381297652157</v>
      </c>
      <c r="N193" s="1">
        <f t="shared" si="139"/>
        <v>1.1433974493062402</v>
      </c>
      <c r="O193" s="1">
        <f t="shared" si="139"/>
        <v>1.150052519843709</v>
      </c>
      <c r="P193" s="1">
        <f t="shared" si="139"/>
        <v>1.156703536852514</v>
      </c>
      <c r="Q193" s="1">
        <f t="shared" si="139"/>
        <v>1.1633361211902298</v>
      </c>
      <c r="R193" s="1">
        <f t="shared" si="139"/>
        <v>1.1687880080207138</v>
      </c>
      <c r="S193" s="1">
        <f t="shared" si="139"/>
        <v>1.1753462131536241</v>
      </c>
      <c r="T193" s="1">
        <f t="shared" si="139"/>
        <v>1.1818389483314984</v>
      </c>
      <c r="U193" s="1">
        <f t="shared" si="139"/>
        <v>1.1882425361633464</v>
      </c>
      <c r="V193" s="1">
        <f t="shared" si="139"/>
        <v>1.1945316379939928</v>
      </c>
      <c r="W193" s="1">
        <f t="shared" si="139"/>
        <v>1.1999546172586644</v>
      </c>
      <c r="X193" s="1">
        <f t="shared" si="139"/>
        <v>1.2032792517436537</v>
      </c>
      <c r="Y193" s="1">
        <f t="shared" si="139"/>
        <v>1.2056429363350363</v>
      </c>
      <c r="Z193" s="1">
        <f t="shared" si="139"/>
        <v>1.207012335493296</v>
      </c>
      <c r="AA193" s="1">
        <f t="shared" si="139"/>
        <v>1.2073439581494254</v>
      </c>
      <c r="AB193" s="1">
        <f t="shared" si="139"/>
        <v>1.2066085184038766</v>
      </c>
      <c r="AC193" s="1">
        <f t="shared" si="139"/>
        <v>1.2047793120050343</v>
      </c>
      <c r="AD193" s="1">
        <f t="shared" si="139"/>
        <v>1.2018325258502858</v>
      </c>
      <c r="AE193" s="1">
        <f t="shared" si="139"/>
        <v>1.1977355640024925</v>
      </c>
      <c r="AF193" s="1">
        <f t="shared" si="139"/>
        <v>1.1924713853359559</v>
      </c>
      <c r="AG193" s="1">
        <f t="shared" si="139"/>
        <v>1.1860148540430508</v>
      </c>
      <c r="AH193" s="1">
        <f t="shared" si="139"/>
        <v>1.1771757105541196</v>
      </c>
      <c r="AI193" s="1">
        <f t="shared" si="139"/>
        <v>1.1671362782762846</v>
      </c>
      <c r="AJ193" s="1">
        <f t="shared" si="139"/>
        <v>1.1558885783920705</v>
      </c>
      <c r="AK193" s="1">
        <f t="shared" si="139"/>
        <v>1.1434297781526808</v>
      </c>
      <c r="AL193" s="1">
        <f t="shared" si="139"/>
        <v>1.1297624108136299</v>
      </c>
      <c r="AM193" s="1">
        <f t="shared" si="139"/>
        <v>1.1148833037012447</v>
      </c>
      <c r="AN193" s="1">
        <f t="shared" si="139"/>
        <v>1.0988066948260575</v>
      </c>
      <c r="AO193" s="1">
        <f t="shared" si="139"/>
        <v>1.0815417461810555</v>
      </c>
      <c r="AP193" s="1">
        <f t="shared" si="139"/>
        <v>1.0631150310471691</v>
      </c>
      <c r="AQ193" s="1">
        <f t="shared" si="139"/>
        <v>1.0435485401021887</v>
      </c>
    </row>
    <row r="194" spans="1:43">
      <c r="A194" s="37" t="s">
        <v>630</v>
      </c>
      <c r="B194">
        <v>1</v>
      </c>
      <c r="C194" s="1">
        <f t="shared" si="127"/>
        <v>1.0093491776182508</v>
      </c>
      <c r="D194" s="1">
        <f t="shared" si="127"/>
        <v>1.0729224472769254</v>
      </c>
      <c r="E194" s="1">
        <f t="shared" ref="E194:AQ194" si="140">E164/$B164</f>
        <v>1.0984663911327948</v>
      </c>
      <c r="F194" s="1">
        <f t="shared" si="140"/>
        <v>1.1217553364747916</v>
      </c>
      <c r="G194" s="1">
        <f t="shared" si="140"/>
        <v>1.1435102986765124</v>
      </c>
      <c r="H194" s="1">
        <f t="shared" si="140"/>
        <v>1.1641768856659527</v>
      </c>
      <c r="I194" s="1">
        <f t="shared" si="140"/>
        <v>1.1834121538794018</v>
      </c>
      <c r="J194" s="1">
        <f t="shared" si="140"/>
        <v>1.2023983095118873</v>
      </c>
      <c r="K194" s="1">
        <f t="shared" si="140"/>
        <v>1.2211711271448911</v>
      </c>
      <c r="L194" s="1">
        <f t="shared" si="140"/>
        <v>1.2397594647653776</v>
      </c>
      <c r="M194" s="1">
        <f t="shared" si="140"/>
        <v>1.2563243999623246</v>
      </c>
      <c r="N194" s="1">
        <f t="shared" si="140"/>
        <v>1.2726931238060244</v>
      </c>
      <c r="O194" s="1">
        <f t="shared" si="140"/>
        <v>1.2888784916278788</v>
      </c>
      <c r="P194" s="1">
        <f t="shared" si="140"/>
        <v>1.3048888829459084</v>
      </c>
      <c r="Q194" s="1">
        <f t="shared" si="140"/>
        <v>1.3207156414677497</v>
      </c>
      <c r="R194" s="1">
        <f t="shared" si="140"/>
        <v>1.3350380897092273</v>
      </c>
      <c r="S194" s="1">
        <f t="shared" si="140"/>
        <v>1.3504669517005368</v>
      </c>
      <c r="T194" s="1">
        <f t="shared" si="140"/>
        <v>1.3656771000402073</v>
      </c>
      <c r="U194" s="1">
        <f t="shared" si="140"/>
        <v>1.3806459106700442</v>
      </c>
      <c r="V194" s="1">
        <f t="shared" si="140"/>
        <v>1.3953479570418403</v>
      </c>
      <c r="W194" s="1">
        <f t="shared" si="140"/>
        <v>1.4089042015319346</v>
      </c>
      <c r="X194" s="1">
        <f t="shared" si="140"/>
        <v>1.419850734153095</v>
      </c>
      <c r="Y194" s="1">
        <f t="shared" si="140"/>
        <v>1.4295057177267276</v>
      </c>
      <c r="Z194" s="1">
        <f t="shared" si="140"/>
        <v>1.4378195568469803</v>
      </c>
      <c r="AA194" s="1">
        <f t="shared" si="140"/>
        <v>1.4447303050493743</v>
      </c>
      <c r="AB194" s="1">
        <f t="shared" si="140"/>
        <v>1.4501926893399397</v>
      </c>
      <c r="AC194" s="1">
        <f t="shared" si="140"/>
        <v>1.4541644700303114</v>
      </c>
      <c r="AD194" s="1">
        <f t="shared" si="140"/>
        <v>1.4566068855251357</v>
      </c>
      <c r="AE194" s="1">
        <f t="shared" si="140"/>
        <v>1.4574705187528796</v>
      </c>
      <c r="AF194" s="1">
        <f t="shared" si="140"/>
        <v>1.4567248176576637</v>
      </c>
      <c r="AG194" s="1">
        <f t="shared" si="140"/>
        <v>1.4543294639197506</v>
      </c>
      <c r="AH194" s="1">
        <f t="shared" si="140"/>
        <v>1.4488101657498784</v>
      </c>
      <c r="AI194" s="1">
        <f t="shared" si="140"/>
        <v>1.4416026012729311</v>
      </c>
      <c r="AJ194" s="1">
        <f t="shared" si="140"/>
        <v>1.4326886385309683</v>
      </c>
      <c r="AK194" s="1">
        <f t="shared" si="140"/>
        <v>1.4220567950807299</v>
      </c>
      <c r="AL194" s="1">
        <f t="shared" si="140"/>
        <v>1.4097026038332938</v>
      </c>
      <c r="AM194" s="1">
        <f t="shared" si="140"/>
        <v>1.3956148427546231</v>
      </c>
      <c r="AN194" s="1">
        <f t="shared" si="140"/>
        <v>1.3798044292654912</v>
      </c>
      <c r="AO194" s="1">
        <f t="shared" si="140"/>
        <v>1.3622764155266165</v>
      </c>
      <c r="AP194" s="1">
        <f t="shared" si="140"/>
        <v>1.3430582728337264</v>
      </c>
      <c r="AQ194" s="1">
        <f t="shared" si="140"/>
        <v>1.3221723221732147</v>
      </c>
    </row>
    <row r="195" spans="1:43">
      <c r="A195" s="37" t="s">
        <v>631</v>
      </c>
      <c r="B195">
        <v>1</v>
      </c>
      <c r="C195" s="1">
        <f t="shared" si="127"/>
        <v>0.97686562882097971</v>
      </c>
      <c r="D195" s="1">
        <f t="shared" si="127"/>
        <v>1.141914050798797</v>
      </c>
      <c r="E195" s="1">
        <f t="shared" ref="E195:AQ195" si="141">E165/$B165</f>
        <v>1.2087029974202019</v>
      </c>
      <c r="F195" s="1">
        <f t="shared" si="141"/>
        <v>1.2725083630700931</v>
      </c>
      <c r="G195" s="1">
        <f t="shared" si="141"/>
        <v>1.3339882910269569</v>
      </c>
      <c r="H195" s="1">
        <f t="shared" si="141"/>
        <v>1.3935785375130323</v>
      </c>
      <c r="I195" s="1">
        <f t="shared" si="141"/>
        <v>1.4508097324235205</v>
      </c>
      <c r="J195" s="1">
        <f t="shared" si="141"/>
        <v>1.5070914054528313</v>
      </c>
      <c r="K195" s="1">
        <f t="shared" si="141"/>
        <v>1.5624967458155201</v>
      </c>
      <c r="L195" s="1">
        <f t="shared" si="141"/>
        <v>1.6170908502935488</v>
      </c>
      <c r="M195" s="1">
        <f t="shared" si="141"/>
        <v>1.6684584797760431</v>
      </c>
      <c r="N195" s="1">
        <f t="shared" si="141"/>
        <v>1.7189672986734237</v>
      </c>
      <c r="O195" s="1">
        <f t="shared" si="141"/>
        <v>1.7686620482144562</v>
      </c>
      <c r="P195" s="1">
        <f t="shared" si="141"/>
        <v>1.8175799274649047</v>
      </c>
      <c r="Q195" s="1">
        <f t="shared" si="141"/>
        <v>1.8657325477281037</v>
      </c>
      <c r="R195" s="1">
        <f t="shared" si="141"/>
        <v>1.9112505678446354</v>
      </c>
      <c r="S195" s="1">
        <f t="shared" si="141"/>
        <v>1.9578665753691913</v>
      </c>
      <c r="T195" s="1">
        <f t="shared" si="141"/>
        <v>2.0037247216111944</v>
      </c>
      <c r="U195" s="1">
        <f t="shared" si="141"/>
        <v>2.0488062794850794</v>
      </c>
      <c r="V195" s="1">
        <f t="shared" si="141"/>
        <v>2.0930857136088483</v>
      </c>
      <c r="W195" s="1">
        <f t="shared" si="141"/>
        <v>2.135241281402859</v>
      </c>
      <c r="X195" s="1">
        <f t="shared" si="141"/>
        <v>2.1730029160934268</v>
      </c>
      <c r="Y195" s="1">
        <f t="shared" si="141"/>
        <v>2.2083163680001014</v>
      </c>
      <c r="Z195" s="1">
        <f t="shared" si="141"/>
        <v>2.2410750446651733</v>
      </c>
      <c r="AA195" s="1">
        <f t="shared" si="141"/>
        <v>2.2711523511870437</v>
      </c>
      <c r="AB195" s="1">
        <f t="shared" si="141"/>
        <v>2.2984469460444341</v>
      </c>
      <c r="AC195" s="1">
        <f t="shared" si="141"/>
        <v>2.3228620911408697</v>
      </c>
      <c r="AD195" s="1">
        <f t="shared" si="141"/>
        <v>2.3443065705681896</v>
      </c>
      <c r="AE195" s="1">
        <f t="shared" si="141"/>
        <v>2.3626719877717313</v>
      </c>
      <c r="AF195" s="1">
        <f t="shared" si="141"/>
        <v>2.3778803452962523</v>
      </c>
      <c r="AG195" s="1">
        <f t="shared" si="141"/>
        <v>2.3898380568580238</v>
      </c>
      <c r="AH195" s="1">
        <f t="shared" si="141"/>
        <v>2.3960800042343684</v>
      </c>
      <c r="AI195" s="1">
        <f t="shared" si="141"/>
        <v>2.3989247203146267</v>
      </c>
      <c r="AJ195" s="1">
        <f t="shared" si="141"/>
        <v>2.3983183808263262</v>
      </c>
      <c r="AK195" s="1">
        <f t="shared" si="141"/>
        <v>2.3942190648193664</v>
      </c>
      <c r="AL195" s="1">
        <f t="shared" si="141"/>
        <v>2.3865976325823426</v>
      </c>
      <c r="AM195" s="1">
        <f t="shared" si="141"/>
        <v>2.3754145404156777</v>
      </c>
      <c r="AN195" s="1">
        <f t="shared" si="141"/>
        <v>2.3606688991119187</v>
      </c>
      <c r="AO195" s="1">
        <f t="shared" si="141"/>
        <v>2.342351214994721</v>
      </c>
      <c r="AP195" s="1">
        <f t="shared" si="141"/>
        <v>2.3204919113565756</v>
      </c>
      <c r="AQ195" s="1">
        <f t="shared" si="141"/>
        <v>2.295114298230752</v>
      </c>
    </row>
    <row r="196" spans="1:43">
      <c r="A196" s="37" t="s">
        <v>632</v>
      </c>
      <c r="B196">
        <v>1</v>
      </c>
      <c r="C196" s="1">
        <f t="shared" si="127"/>
        <v>0.98591885183201855</v>
      </c>
      <c r="D196" s="1">
        <f t="shared" si="127"/>
        <v>1.1336907947349644</v>
      </c>
      <c r="E196" s="1">
        <f t="shared" ref="E196:AQ196" si="142">E166/$B166</f>
        <v>1.1692933855270451</v>
      </c>
      <c r="F196" s="1">
        <f t="shared" si="142"/>
        <v>1.2023863544376832</v>
      </c>
      <c r="G196" s="1">
        <f t="shared" si="142"/>
        <v>1.233707799719437</v>
      </c>
      <c r="H196" s="1">
        <f t="shared" si="142"/>
        <v>1.2637201943886418</v>
      </c>
      <c r="I196" s="1">
        <f t="shared" si="142"/>
        <v>1.2920384741072091</v>
      </c>
      <c r="J196" s="1">
        <f t="shared" si="142"/>
        <v>1.3199447055081823</v>
      </c>
      <c r="K196" s="1">
        <f t="shared" si="142"/>
        <v>1.3474843252625159</v>
      </c>
      <c r="L196" s="1">
        <f t="shared" si="142"/>
        <v>1.3746953027231843</v>
      </c>
      <c r="M196" s="1">
        <f t="shared" si="142"/>
        <v>1.3995349513100235</v>
      </c>
      <c r="N196" s="1">
        <f t="shared" si="142"/>
        <v>1.4240259314249089</v>
      </c>
      <c r="O196" s="1">
        <f t="shared" si="142"/>
        <v>1.448188580597555</v>
      </c>
      <c r="P196" s="1">
        <f t="shared" si="142"/>
        <v>1.4720379028251107</v>
      </c>
      <c r="Q196" s="1">
        <f t="shared" si="142"/>
        <v>1.4955692799380162</v>
      </c>
      <c r="R196" s="1">
        <f t="shared" si="142"/>
        <v>1.5172863894209785</v>
      </c>
      <c r="S196" s="1">
        <f t="shared" si="142"/>
        <v>1.540155274397738</v>
      </c>
      <c r="T196" s="1">
        <f t="shared" si="142"/>
        <v>1.5626788743454527</v>
      </c>
      <c r="U196" s="1">
        <f t="shared" si="142"/>
        <v>1.5848344476049461</v>
      </c>
      <c r="V196" s="1">
        <f t="shared" si="142"/>
        <v>1.606595459390791</v>
      </c>
      <c r="W196" s="1">
        <f t="shared" si="142"/>
        <v>1.6269491068189126</v>
      </c>
      <c r="X196" s="1">
        <f t="shared" si="142"/>
        <v>1.6441937312635639</v>
      </c>
      <c r="Y196" s="1">
        <f t="shared" si="142"/>
        <v>1.6598401959561373</v>
      </c>
      <c r="Z196" s="1">
        <f t="shared" si="142"/>
        <v>1.6738243955136798</v>
      </c>
      <c r="AA196" s="1">
        <f t="shared" si="142"/>
        <v>1.686067682802298</v>
      </c>
      <c r="AB196" s="1">
        <f t="shared" si="142"/>
        <v>1.6965106611389407</v>
      </c>
      <c r="AC196" s="1">
        <f t="shared" si="142"/>
        <v>1.705097437967396</v>
      </c>
      <c r="AD196" s="1">
        <f t="shared" si="142"/>
        <v>1.7117761916882355</v>
      </c>
      <c r="AE196" s="1">
        <f t="shared" si="142"/>
        <v>1.7164825717634222</v>
      </c>
      <c r="AF196" s="1">
        <f t="shared" si="142"/>
        <v>1.7191744055411413</v>
      </c>
      <c r="AG196" s="1">
        <f t="shared" si="142"/>
        <v>1.7197980713601864</v>
      </c>
      <c r="AH196" s="1">
        <f t="shared" si="142"/>
        <v>1.7166009280054277</v>
      </c>
      <c r="AI196" s="1">
        <f t="shared" si="142"/>
        <v>1.7112718766224995</v>
      </c>
      <c r="AJ196" s="1">
        <f t="shared" si="142"/>
        <v>1.703784250243334</v>
      </c>
      <c r="AK196" s="1">
        <f t="shared" si="142"/>
        <v>1.6941194575340557</v>
      </c>
      <c r="AL196" s="1">
        <f t="shared" si="142"/>
        <v>1.6822674755948546</v>
      </c>
      <c r="AM196" s="1">
        <f t="shared" si="142"/>
        <v>1.6682104449335733</v>
      </c>
      <c r="AN196" s="1">
        <f t="shared" si="142"/>
        <v>1.6519571812044644</v>
      </c>
      <c r="AO196" s="1">
        <f t="shared" si="142"/>
        <v>1.6335097889550825</v>
      </c>
      <c r="AP196" s="1">
        <f t="shared" si="142"/>
        <v>1.6128975532066101</v>
      </c>
      <c r="AQ196" s="1">
        <f t="shared" si="142"/>
        <v>1.5901439621244582</v>
      </c>
    </row>
    <row r="197" spans="1:43">
      <c r="A197" s="37" t="s">
        <v>633</v>
      </c>
      <c r="B197">
        <v>1</v>
      </c>
      <c r="C197" s="1">
        <f t="shared" si="127"/>
        <v>0.93214233654064116</v>
      </c>
      <c r="D197" s="1">
        <f t="shared" si="127"/>
        <v>1.1596235200928711</v>
      </c>
      <c r="E197" s="1">
        <f t="shared" ref="E197:AQ197" si="143">E167/$B167</f>
        <v>1.1903248954779944</v>
      </c>
      <c r="F197" s="1">
        <f t="shared" si="143"/>
        <v>1.2185434674008329</v>
      </c>
      <c r="G197" s="1">
        <f t="shared" si="143"/>
        <v>1.2450499831451078</v>
      </c>
      <c r="H197" s="1">
        <f t="shared" si="143"/>
        <v>1.2703230518922957</v>
      </c>
      <c r="I197" s="1">
        <f t="shared" si="143"/>
        <v>1.2939838649081568</v>
      </c>
      <c r="J197" s="1">
        <f t="shared" si="143"/>
        <v>1.3173219785990991</v>
      </c>
      <c r="K197" s="1">
        <f t="shared" si="143"/>
        <v>1.3403788011327868</v>
      </c>
      <c r="L197" s="1">
        <f t="shared" si="143"/>
        <v>1.3631882080603146</v>
      </c>
      <c r="M197" s="1">
        <f t="shared" si="143"/>
        <v>1.3837268978491144</v>
      </c>
      <c r="N197" s="1">
        <f t="shared" si="143"/>
        <v>1.4040027519699967</v>
      </c>
      <c r="O197" s="1">
        <f t="shared" si="143"/>
        <v>1.4240320905485697</v>
      </c>
      <c r="P197" s="1">
        <f t="shared" si="143"/>
        <v>1.4438261791877012</v>
      </c>
      <c r="Q197" s="1">
        <f t="shared" si="143"/>
        <v>1.4633772886318035</v>
      </c>
      <c r="R197" s="1">
        <f t="shared" si="143"/>
        <v>1.4812217977996107</v>
      </c>
      <c r="S197" s="1">
        <f t="shared" si="143"/>
        <v>1.5002559129963324</v>
      </c>
      <c r="T197" s="1">
        <f t="shared" si="143"/>
        <v>1.5190126274263014</v>
      </c>
      <c r="U197" s="1">
        <f t="shared" si="143"/>
        <v>1.5374679068337207</v>
      </c>
      <c r="V197" s="1">
        <f t="shared" si="143"/>
        <v>1.5555943891984947</v>
      </c>
      <c r="W197" s="1">
        <f t="shared" si="143"/>
        <v>1.5724118395475253</v>
      </c>
      <c r="X197" s="1">
        <f t="shared" si="143"/>
        <v>1.5862824370431405</v>
      </c>
      <c r="Y197" s="1">
        <f t="shared" si="143"/>
        <v>1.5986732621078241</v>
      </c>
      <c r="Z197" s="1">
        <f t="shared" si="143"/>
        <v>1.6095265087844872</v>
      </c>
      <c r="AA197" s="1">
        <f t="shared" si="143"/>
        <v>1.6187704863884294</v>
      </c>
      <c r="AB197" s="1">
        <f t="shared" si="143"/>
        <v>1.626352111477033</v>
      </c>
      <c r="AC197" s="1">
        <f t="shared" si="143"/>
        <v>1.6322216864335297</v>
      </c>
      <c r="AD197" s="1">
        <f t="shared" si="143"/>
        <v>1.6363334149844289</v>
      </c>
      <c r="AE197" s="1">
        <f t="shared" si="143"/>
        <v>1.6386295281784029</v>
      </c>
      <c r="AF197" s="1">
        <f t="shared" si="143"/>
        <v>1.6390734526839459</v>
      </c>
      <c r="AG197" s="1">
        <f t="shared" si="143"/>
        <v>1.6376176539728893</v>
      </c>
      <c r="AH197" s="1">
        <f t="shared" si="143"/>
        <v>1.6325987184409536</v>
      </c>
      <c r="AI197" s="1">
        <f t="shared" si="143"/>
        <v>1.6256300862128528</v>
      </c>
      <c r="AJ197" s="1">
        <f t="shared" si="143"/>
        <v>1.6166894633315569</v>
      </c>
      <c r="AK197" s="1">
        <f t="shared" si="143"/>
        <v>1.6057621196577327</v>
      </c>
      <c r="AL197" s="1">
        <f t="shared" si="143"/>
        <v>1.5928413224320912</v>
      </c>
      <c r="AM197" s="1">
        <f t="shared" si="143"/>
        <v>1.5779127870019904</v>
      </c>
      <c r="AN197" s="1">
        <f t="shared" si="143"/>
        <v>1.5609873359818478</v>
      </c>
      <c r="AO197" s="1">
        <f t="shared" si="143"/>
        <v>1.5420692682685662</v>
      </c>
      <c r="AP197" s="1">
        <f t="shared" si="143"/>
        <v>1.5211883676662801</v>
      </c>
      <c r="AQ197" s="1">
        <f t="shared" si="143"/>
        <v>1.498368724027477</v>
      </c>
    </row>
    <row r="198" spans="1:43">
      <c r="A198" s="37" t="s">
        <v>634</v>
      </c>
      <c r="B198">
        <v>1</v>
      </c>
      <c r="C198" s="1">
        <f t="shared" si="127"/>
        <v>0.93214233654064127</v>
      </c>
      <c r="D198" s="1">
        <f t="shared" si="127"/>
        <v>1.1596235200928711</v>
      </c>
      <c r="E198" s="1">
        <f t="shared" ref="E198:AQ198" si="144">E168/$B168</f>
        <v>1.1903248954779946</v>
      </c>
      <c r="F198" s="1">
        <f t="shared" si="144"/>
        <v>1.2185434674008333</v>
      </c>
      <c r="G198" s="1">
        <f t="shared" si="144"/>
        <v>1.2450499831451083</v>
      </c>
      <c r="H198" s="1">
        <f t="shared" si="144"/>
        <v>1.2703230518922959</v>
      </c>
      <c r="I198" s="1">
        <f t="shared" si="144"/>
        <v>1.2939838649081572</v>
      </c>
      <c r="J198" s="1">
        <f t="shared" si="144"/>
        <v>1.3173219785990991</v>
      </c>
      <c r="K198" s="1">
        <f t="shared" si="144"/>
        <v>1.3403788011327873</v>
      </c>
      <c r="L198" s="1">
        <f t="shared" si="144"/>
        <v>1.3631882080603146</v>
      </c>
      <c r="M198" s="1">
        <f t="shared" si="144"/>
        <v>1.3837268978491142</v>
      </c>
      <c r="N198" s="1">
        <f t="shared" si="144"/>
        <v>1.4040027519699967</v>
      </c>
      <c r="O198" s="1">
        <f t="shared" si="144"/>
        <v>1.4240320905485695</v>
      </c>
      <c r="P198" s="1">
        <f t="shared" si="144"/>
        <v>1.4438261791877014</v>
      </c>
      <c r="Q198" s="1">
        <f t="shared" si="144"/>
        <v>1.4633772886318037</v>
      </c>
      <c r="R198" s="1">
        <f t="shared" si="144"/>
        <v>1.4812217977996105</v>
      </c>
      <c r="S198" s="1">
        <f t="shared" si="144"/>
        <v>1.5002559129963327</v>
      </c>
      <c r="T198" s="1">
        <f t="shared" si="144"/>
        <v>1.5190126274263014</v>
      </c>
      <c r="U198" s="1">
        <f t="shared" si="144"/>
        <v>1.5374679068337214</v>
      </c>
      <c r="V198" s="1">
        <f t="shared" si="144"/>
        <v>1.5555943891984947</v>
      </c>
      <c r="W198" s="1">
        <f t="shared" si="144"/>
        <v>1.5724118395475251</v>
      </c>
      <c r="X198" s="1">
        <f t="shared" si="144"/>
        <v>1.5862824370431405</v>
      </c>
      <c r="Y198" s="1">
        <f t="shared" si="144"/>
        <v>1.5986732621078243</v>
      </c>
      <c r="Z198" s="1">
        <f t="shared" si="144"/>
        <v>1.6095265087844874</v>
      </c>
      <c r="AA198" s="1">
        <f t="shared" si="144"/>
        <v>1.61877048638843</v>
      </c>
      <c r="AB198" s="1">
        <f t="shared" si="144"/>
        <v>1.6263521114770334</v>
      </c>
      <c r="AC198" s="1">
        <f t="shared" si="144"/>
        <v>1.6322216864335302</v>
      </c>
      <c r="AD198" s="1">
        <f t="shared" si="144"/>
        <v>1.6363334149844286</v>
      </c>
      <c r="AE198" s="1">
        <f t="shared" si="144"/>
        <v>1.6386295281784031</v>
      </c>
      <c r="AF198" s="1">
        <f t="shared" si="144"/>
        <v>1.6390734526839461</v>
      </c>
      <c r="AG198" s="1">
        <f t="shared" si="144"/>
        <v>1.6376176539728897</v>
      </c>
      <c r="AH198" s="1">
        <f t="shared" si="144"/>
        <v>1.6325987184409541</v>
      </c>
      <c r="AI198" s="1">
        <f t="shared" si="144"/>
        <v>1.6256300862128532</v>
      </c>
      <c r="AJ198" s="1">
        <f t="shared" si="144"/>
        <v>1.6166894633315572</v>
      </c>
      <c r="AK198" s="1">
        <f t="shared" si="144"/>
        <v>1.6057621196577332</v>
      </c>
      <c r="AL198" s="1">
        <f t="shared" si="144"/>
        <v>1.5928413224320916</v>
      </c>
      <c r="AM198" s="1">
        <f t="shared" si="144"/>
        <v>1.5779127870019904</v>
      </c>
      <c r="AN198" s="1">
        <f t="shared" si="144"/>
        <v>1.5609873359818485</v>
      </c>
      <c r="AO198" s="1">
        <f t="shared" si="144"/>
        <v>1.5420692682685666</v>
      </c>
      <c r="AP198" s="1">
        <f t="shared" si="144"/>
        <v>1.5211883676662799</v>
      </c>
      <c r="AQ198" s="1">
        <f t="shared" si="144"/>
        <v>1.4983687240274768</v>
      </c>
    </row>
    <row r="199" spans="1:43">
      <c r="A199" s="37" t="s">
        <v>635</v>
      </c>
      <c r="B199">
        <v>1</v>
      </c>
      <c r="C199" s="1">
        <f t="shared" si="127"/>
        <v>1.0621979149854619</v>
      </c>
      <c r="D199" s="1">
        <f t="shared" si="127"/>
        <v>1.183812291581114</v>
      </c>
      <c r="E199" s="1">
        <f t="shared" ref="E199:AQ199" si="145">E169/$B169</f>
        <v>1.2046927720804168</v>
      </c>
      <c r="F199" s="1">
        <f t="shared" si="145"/>
        <v>1.223192817242676</v>
      </c>
      <c r="G199" s="1">
        <f t="shared" si="145"/>
        <v>1.2401281068203491</v>
      </c>
      <c r="H199" s="1">
        <f t="shared" si="145"/>
        <v>1.255997404885308</v>
      </c>
      <c r="I199" s="1">
        <f t="shared" si="145"/>
        <v>1.2704415723867903</v>
      </c>
      <c r="J199" s="1">
        <f t="shared" si="145"/>
        <v>1.2847370964820219</v>
      </c>
      <c r="K199" s="1">
        <f t="shared" si="145"/>
        <v>1.2989169733782089</v>
      </c>
      <c r="L199" s="1">
        <f t="shared" si="145"/>
        <v>1.3130067026634118</v>
      </c>
      <c r="M199" s="1">
        <f t="shared" si="145"/>
        <v>1.3250617810383067</v>
      </c>
      <c r="N199" s="1">
        <f t="shared" si="145"/>
        <v>1.3370202391255219</v>
      </c>
      <c r="O199" s="1">
        <f t="shared" si="145"/>
        <v>1.3488905329268863</v>
      </c>
      <c r="P199" s="1">
        <f t="shared" si="145"/>
        <v>1.3606766924623483</v>
      </c>
      <c r="Q199" s="1">
        <f t="shared" si="145"/>
        <v>1.3723653263710656</v>
      </c>
      <c r="R199" s="1">
        <f t="shared" si="145"/>
        <v>1.3825847844193766</v>
      </c>
      <c r="S199" s="1">
        <f t="shared" si="145"/>
        <v>1.3940396821161489</v>
      </c>
      <c r="T199" s="1">
        <f t="shared" si="145"/>
        <v>1.4053500976824478</v>
      </c>
      <c r="U199" s="1">
        <f t="shared" si="145"/>
        <v>1.416490081819906</v>
      </c>
      <c r="V199" s="1">
        <f t="shared" si="145"/>
        <v>1.4274312986134232</v>
      </c>
      <c r="W199" s="1">
        <f t="shared" si="145"/>
        <v>1.4372750788411914</v>
      </c>
      <c r="X199" s="1">
        <f t="shared" si="145"/>
        <v>1.4445375247193133</v>
      </c>
      <c r="Y199" s="1">
        <f t="shared" si="145"/>
        <v>1.4505729269236589</v>
      </c>
      <c r="Z199" s="1">
        <f t="shared" si="145"/>
        <v>1.4553364875016288</v>
      </c>
      <c r="AA199" s="1">
        <f t="shared" si="145"/>
        <v>1.4587710455271745</v>
      </c>
      <c r="AB199" s="1">
        <f t="shared" si="145"/>
        <v>1.4608364522133741</v>
      </c>
      <c r="AC199" s="1">
        <f t="shared" si="145"/>
        <v>1.461495651989128</v>
      </c>
      <c r="AD199" s="1">
        <f t="shared" si="145"/>
        <v>1.4607150911205156</v>
      </c>
      <c r="AE199" s="1">
        <f t="shared" si="145"/>
        <v>1.4584505361364954</v>
      </c>
      <c r="AF199" s="1">
        <f t="shared" si="145"/>
        <v>1.4546766649317016</v>
      </c>
      <c r="AG199" s="1">
        <f t="shared" si="145"/>
        <v>1.4493583377488108</v>
      </c>
      <c r="AH199" s="1">
        <f t="shared" si="145"/>
        <v>1.4410341357770504</v>
      </c>
      <c r="AI199" s="1">
        <f t="shared" si="145"/>
        <v>1.4311423276099358</v>
      </c>
      <c r="AJ199" s="1">
        <f t="shared" si="145"/>
        <v>1.4196692746711419</v>
      </c>
      <c r="AK199" s="1">
        <f t="shared" si="145"/>
        <v>1.4066077850913017</v>
      </c>
      <c r="AL199" s="1">
        <f t="shared" si="145"/>
        <v>1.3919574272592199</v>
      </c>
      <c r="AM199" s="1">
        <f t="shared" si="145"/>
        <v>1.3757109093278763</v>
      </c>
      <c r="AN199" s="1">
        <f t="shared" si="145"/>
        <v>1.3578825839187296</v>
      </c>
      <c r="AO199" s="1">
        <f t="shared" si="145"/>
        <v>1.3384807678125044</v>
      </c>
      <c r="AP199" s="1">
        <f t="shared" si="145"/>
        <v>1.3175355529131363</v>
      </c>
      <c r="AQ199" s="1">
        <f t="shared" si="145"/>
        <v>1.295071649447211</v>
      </c>
    </row>
    <row r="200" spans="1:43">
      <c r="A200" s="37" t="s">
        <v>636</v>
      </c>
      <c r="B200">
        <v>1</v>
      </c>
      <c r="C200" s="1">
        <f t="shared" si="127"/>
        <v>0.96297053538436372</v>
      </c>
      <c r="D200" s="1">
        <f t="shared" si="127"/>
        <v>1.1373502360993548</v>
      </c>
      <c r="E200" s="1">
        <f t="shared" ref="E200:AQ200" si="146">E170/$B170</f>
        <v>1.1722693614824558</v>
      </c>
      <c r="F200" s="1">
        <f t="shared" si="146"/>
        <v>1.2046825291749998</v>
      </c>
      <c r="G200" s="1">
        <f t="shared" si="146"/>
        <v>1.2353324221226791</v>
      </c>
      <c r="H200" s="1">
        <f t="shared" si="146"/>
        <v>1.2646837824293053</v>
      </c>
      <c r="I200" s="1">
        <f t="shared" si="146"/>
        <v>1.2923524069990839</v>
      </c>
      <c r="J200" s="1">
        <f t="shared" si="146"/>
        <v>1.3196214505413124</v>
      </c>
      <c r="K200" s="1">
        <f t="shared" si="146"/>
        <v>1.3465357884877633</v>
      </c>
      <c r="L200" s="1">
        <f t="shared" si="146"/>
        <v>1.3731328195871262</v>
      </c>
      <c r="M200" s="1">
        <f t="shared" si="146"/>
        <v>1.3973724983643587</v>
      </c>
      <c r="N200" s="1">
        <f t="shared" si="146"/>
        <v>1.421275486869253</v>
      </c>
      <c r="O200" s="1">
        <f t="shared" si="146"/>
        <v>1.4448615621231393</v>
      </c>
      <c r="P200" s="1">
        <f t="shared" si="146"/>
        <v>1.4681452064142577</v>
      </c>
      <c r="Q200" s="1">
        <f t="shared" si="146"/>
        <v>1.4911213668490459</v>
      </c>
      <c r="R200" s="1">
        <f t="shared" si="146"/>
        <v>1.5122982399624123</v>
      </c>
      <c r="S200" s="1">
        <f t="shared" si="146"/>
        <v>1.5346322105511889</v>
      </c>
      <c r="T200" s="1">
        <f t="shared" si="146"/>
        <v>1.5566303672727244</v>
      </c>
      <c r="U200" s="1">
        <f t="shared" si="146"/>
        <v>1.5782697871684452</v>
      </c>
      <c r="V200" s="1">
        <f t="shared" si="146"/>
        <v>1.599523819033881</v>
      </c>
      <c r="W200" s="1">
        <f t="shared" si="146"/>
        <v>1.6193841761728449</v>
      </c>
      <c r="X200" s="1">
        <f t="shared" si="146"/>
        <v>1.6361580615970912</v>
      </c>
      <c r="Y200" s="1">
        <f t="shared" si="146"/>
        <v>1.6513502720569679</v>
      </c>
      <c r="Z200" s="1">
        <f t="shared" si="146"/>
        <v>1.6648975800137242</v>
      </c>
      <c r="AA200" s="1">
        <f t="shared" si="146"/>
        <v>1.6767223074793218</v>
      </c>
      <c r="AB200" s="1">
        <f t="shared" si="146"/>
        <v>1.686765937698361</v>
      </c>
      <c r="AC200" s="1">
        <f t="shared" si="146"/>
        <v>1.694973441631773</v>
      </c>
      <c r="AD200" s="1">
        <f t="shared" si="146"/>
        <v>1.7012938376377313</v>
      </c>
      <c r="AE200" s="1">
        <f t="shared" si="146"/>
        <v>1.7056636924280693</v>
      </c>
      <c r="AF200" s="1">
        <f t="shared" si="146"/>
        <v>1.7080416141168882</v>
      </c>
      <c r="AG200" s="1">
        <f t="shared" si="146"/>
        <v>1.7083748295753212</v>
      </c>
      <c r="AH200" s="1">
        <f t="shared" si="146"/>
        <v>1.7049231041472133</v>
      </c>
      <c r="AI200" s="1">
        <f t="shared" si="146"/>
        <v>1.69936485332874</v>
      </c>
      <c r="AJ200" s="1">
        <f t="shared" si="146"/>
        <v>1.6916740201266109</v>
      </c>
      <c r="AK200" s="1">
        <f t="shared" si="146"/>
        <v>1.6818325519522062</v>
      </c>
      <c r="AL200" s="1">
        <f t="shared" si="146"/>
        <v>1.6698308851628021</v>
      </c>
      <c r="AM200" s="1">
        <f t="shared" si="146"/>
        <v>1.6556516590357784</v>
      </c>
      <c r="AN200" s="1">
        <f t="shared" si="146"/>
        <v>1.6393039698561878</v>
      </c>
      <c r="AO200" s="1">
        <f t="shared" si="146"/>
        <v>1.6207902287587437</v>
      </c>
      <c r="AP200" s="1">
        <f t="shared" si="146"/>
        <v>1.6001397913935824</v>
      </c>
      <c r="AQ200" s="1">
        <f t="shared" si="146"/>
        <v>1.5773762307399577</v>
      </c>
    </row>
    <row r="201" spans="1:43">
      <c r="A201" s="37" t="s">
        <v>637</v>
      </c>
      <c r="B201">
        <v>1</v>
      </c>
      <c r="C201" s="1">
        <f t="shared" si="127"/>
        <v>1.0275787856360779</v>
      </c>
      <c r="D201" s="1">
        <f t="shared" si="127"/>
        <v>1.119446268713453</v>
      </c>
      <c r="E201" s="1">
        <f t="shared" ref="E201:AQ201" si="147">E171/$B171</f>
        <v>1.1475525095760979</v>
      </c>
      <c r="F201" s="1">
        <f t="shared" si="147"/>
        <v>1.1732845352802266</v>
      </c>
      <c r="G201" s="1">
        <f t="shared" si="147"/>
        <v>1.1973906133100347</v>
      </c>
      <c r="H201" s="1">
        <f t="shared" si="147"/>
        <v>1.2203342595743429</v>
      </c>
      <c r="I201" s="1">
        <f t="shared" si="147"/>
        <v>1.2417538260171936</v>
      </c>
      <c r="J201" s="1">
        <f t="shared" si="147"/>
        <v>1.2628883390720553</v>
      </c>
      <c r="K201" s="1">
        <f t="shared" si="147"/>
        <v>1.2837764143758326</v>
      </c>
      <c r="L201" s="1">
        <f t="shared" si="147"/>
        <v>1.3044494242011198</v>
      </c>
      <c r="M201" s="1">
        <f t="shared" si="147"/>
        <v>1.3229718815251781</v>
      </c>
      <c r="N201" s="1">
        <f t="shared" si="147"/>
        <v>1.3412657444590599</v>
      </c>
      <c r="O201" s="1">
        <f t="shared" si="147"/>
        <v>1.3593455666241585</v>
      </c>
      <c r="P201" s="1">
        <f t="shared" si="147"/>
        <v>1.3772211296887413</v>
      </c>
      <c r="Q201" s="1">
        <f t="shared" si="147"/>
        <v>1.3948841669173264</v>
      </c>
      <c r="R201" s="1">
        <f t="shared" si="147"/>
        <v>1.4109396999127064</v>
      </c>
      <c r="S201" s="1">
        <f t="shared" si="147"/>
        <v>1.4281466999234949</v>
      </c>
      <c r="T201" s="1">
        <f t="shared" si="147"/>
        <v>1.4451062152438698</v>
      </c>
      <c r="U201" s="1">
        <f t="shared" si="147"/>
        <v>1.4617948373754832</v>
      </c>
      <c r="V201" s="1">
        <f t="shared" si="147"/>
        <v>1.4781860932882303</v>
      </c>
      <c r="W201" s="1">
        <f t="shared" si="147"/>
        <v>1.4933486436512813</v>
      </c>
      <c r="X201" s="1">
        <f t="shared" si="147"/>
        <v>1.5057289468927924</v>
      </c>
      <c r="Y201" s="1">
        <f t="shared" si="147"/>
        <v>1.5167222626535708</v>
      </c>
      <c r="Z201" s="1">
        <f t="shared" si="147"/>
        <v>1.5262748685251248</v>
      </c>
      <c r="AA201" s="1">
        <f t="shared" si="147"/>
        <v>1.5343199036004638</v>
      </c>
      <c r="AB201" s="1">
        <f t="shared" si="147"/>
        <v>1.5408081792074055</v>
      </c>
      <c r="AC201" s="1">
        <f t="shared" si="147"/>
        <v>1.5456937220175546</v>
      </c>
      <c r="AD201" s="1">
        <f t="shared" si="147"/>
        <v>1.548934254479936</v>
      </c>
      <c r="AE201" s="1">
        <f t="shared" si="147"/>
        <v>1.5504761670138492</v>
      </c>
      <c r="AF201" s="1">
        <f t="shared" si="147"/>
        <v>1.5502859121835197</v>
      </c>
      <c r="AG201" s="1">
        <f t="shared" si="147"/>
        <v>1.5483195620013142</v>
      </c>
      <c r="AH201" s="1">
        <f t="shared" si="147"/>
        <v>1.5430059842088601</v>
      </c>
      <c r="AI201" s="1">
        <f t="shared" si="147"/>
        <v>1.535872148262067</v>
      </c>
      <c r="AJ201" s="1">
        <f t="shared" si="147"/>
        <v>1.5268978677559404</v>
      </c>
      <c r="AK201" s="1">
        <f t="shared" si="147"/>
        <v>1.5160700714104816</v>
      </c>
      <c r="AL201" s="1">
        <f t="shared" si="147"/>
        <v>1.5033832027192069</v>
      </c>
      <c r="AM201" s="1">
        <f t="shared" si="147"/>
        <v>1.4888245392432897</v>
      </c>
      <c r="AN201" s="1">
        <f t="shared" si="147"/>
        <v>1.4724050123382622</v>
      </c>
      <c r="AO201" s="1">
        <f t="shared" si="147"/>
        <v>1.4541293470091106</v>
      </c>
      <c r="AP201" s="1">
        <f t="shared" si="147"/>
        <v>1.4340262493020095</v>
      </c>
      <c r="AQ201" s="1">
        <f t="shared" si="147"/>
        <v>1.4121189916894401</v>
      </c>
    </row>
    <row r="202" spans="1:43">
      <c r="A202" s="37" t="s">
        <v>638</v>
      </c>
      <c r="B202">
        <v>1</v>
      </c>
      <c r="C202" s="1">
        <f t="shared" si="127"/>
        <v>0.99628478049217961</v>
      </c>
      <c r="D202" s="1">
        <f t="shared" si="127"/>
        <v>1.1029583967920098</v>
      </c>
      <c r="E202" s="1">
        <f t="shared" ref="E202:AQ202" si="148">E172/$B172</f>
        <v>1.1185865496141714</v>
      </c>
      <c r="F202" s="1">
        <f t="shared" si="148"/>
        <v>1.1320532325879138</v>
      </c>
      <c r="G202" s="1">
        <f t="shared" si="148"/>
        <v>1.144128968651136</v>
      </c>
      <c r="H202" s="1">
        <f t="shared" si="148"/>
        <v>1.1552821767014874</v>
      </c>
      <c r="I202" s="1">
        <f t="shared" si="148"/>
        <v>1.1651883308915614</v>
      </c>
      <c r="J202" s="1">
        <f t="shared" si="148"/>
        <v>1.1750221164986614</v>
      </c>
      <c r="K202" s="1">
        <f t="shared" si="148"/>
        <v>1.1848108835338582</v>
      </c>
      <c r="L202" s="1">
        <f t="shared" si="148"/>
        <v>1.1945750680389116</v>
      </c>
      <c r="M202" s="1">
        <f t="shared" si="148"/>
        <v>1.2025472319525927</v>
      </c>
      <c r="N202" s="1">
        <f t="shared" si="148"/>
        <v>1.2104921728714224</v>
      </c>
      <c r="O202" s="1">
        <f t="shared" si="148"/>
        <v>1.2184147684588225</v>
      </c>
      <c r="P202" s="1">
        <f t="shared" si="148"/>
        <v>1.2263160411386045</v>
      </c>
      <c r="Q202" s="1">
        <f t="shared" si="148"/>
        <v>1.2341815022387395</v>
      </c>
      <c r="R202" s="1">
        <f t="shared" si="148"/>
        <v>1.2407779890794928</v>
      </c>
      <c r="S202" s="1">
        <f t="shared" si="148"/>
        <v>1.248533223363929</v>
      </c>
      <c r="T202" s="1">
        <f t="shared" si="148"/>
        <v>1.2562045746576311</v>
      </c>
      <c r="U202" s="1">
        <f t="shared" si="148"/>
        <v>1.2637673489277494</v>
      </c>
      <c r="V202" s="1">
        <f t="shared" si="148"/>
        <v>1.2711949981406527</v>
      </c>
      <c r="W202" s="1">
        <f t="shared" si="148"/>
        <v>1.2776875427286818</v>
      </c>
      <c r="X202" s="1">
        <f t="shared" si="148"/>
        <v>1.2819312268228227</v>
      </c>
      <c r="Y202" s="1">
        <f t="shared" si="148"/>
        <v>1.2851353983331397</v>
      </c>
      <c r="Z202" s="1">
        <f t="shared" si="148"/>
        <v>1.2872635176533531</v>
      </c>
      <c r="AA202" s="1">
        <f t="shared" si="148"/>
        <v>1.2882681890976262</v>
      </c>
      <c r="AB202" s="1">
        <f t="shared" si="148"/>
        <v>1.2881171418330806</v>
      </c>
      <c r="AC202" s="1">
        <f t="shared" si="148"/>
        <v>1.2867808541246442</v>
      </c>
      <c r="AD202" s="1">
        <f t="shared" si="148"/>
        <v>1.2842328910177256</v>
      </c>
      <c r="AE202" s="1">
        <f t="shared" si="148"/>
        <v>1.2804374314746134</v>
      </c>
      <c r="AF202" s="1">
        <f t="shared" si="148"/>
        <v>1.2753752770178894</v>
      </c>
      <c r="AG202" s="1">
        <f t="shared" si="148"/>
        <v>1.2690185839340613</v>
      </c>
      <c r="AH202" s="1">
        <f t="shared" si="148"/>
        <v>1.260092317417159</v>
      </c>
      <c r="AI202" s="1">
        <f t="shared" si="148"/>
        <v>1.2498601350181036</v>
      </c>
      <c r="AJ202" s="1">
        <f t="shared" si="148"/>
        <v>1.2383126654428411</v>
      </c>
      <c r="AK202" s="1">
        <f t="shared" si="148"/>
        <v>1.2254460775099787</v>
      </c>
      <c r="AL202" s="1">
        <f t="shared" si="148"/>
        <v>1.2112623250850083</v>
      </c>
      <c r="AM202" s="1">
        <f t="shared" si="148"/>
        <v>1.1957572809361074</v>
      </c>
      <c r="AN202" s="1">
        <f t="shared" si="148"/>
        <v>1.1789455259317223</v>
      </c>
      <c r="AO202" s="1">
        <f t="shared" si="148"/>
        <v>1.160836245555698</v>
      </c>
      <c r="AP202" s="1">
        <f t="shared" si="148"/>
        <v>1.1414573619076642</v>
      </c>
      <c r="AQ202" s="1">
        <f t="shared" si="148"/>
        <v>1.1208319406302272</v>
      </c>
    </row>
    <row r="203" spans="1:43">
      <c r="A203" s="37" t="s">
        <v>613</v>
      </c>
      <c r="B203">
        <v>1</v>
      </c>
      <c r="C203" s="1">
        <f t="shared" si="127"/>
        <v>0.95391497713705986</v>
      </c>
      <c r="D203" s="1">
        <f t="shared" si="127"/>
        <v>1.1582705325898495</v>
      </c>
      <c r="E203" s="1">
        <f t="shared" ref="E203:AQ203" si="149">E173/$B173</f>
        <v>1.2399117917183169</v>
      </c>
      <c r="F203" s="1">
        <f t="shared" si="149"/>
        <v>1.3183219681348202</v>
      </c>
      <c r="G203" s="1">
        <f t="shared" si="149"/>
        <v>1.3941303039337116</v>
      </c>
      <c r="H203" s="1">
        <f t="shared" si="149"/>
        <v>1.4677652862830477</v>
      </c>
      <c r="I203" s="1">
        <f t="shared" si="149"/>
        <v>1.5387141992266169</v>
      </c>
      <c r="J203" s="1">
        <f t="shared" si="149"/>
        <v>1.6084598517254334</v>
      </c>
      <c r="K203" s="1">
        <f t="shared" si="149"/>
        <v>1.6770888021615669</v>
      </c>
      <c r="L203" s="1">
        <f t="shared" si="149"/>
        <v>1.7446791440490506</v>
      </c>
      <c r="M203" s="1">
        <f t="shared" si="149"/>
        <v>1.8086203164119161</v>
      </c>
      <c r="N203" s="1">
        <f t="shared" si="149"/>
        <v>1.8714623121075731</v>
      </c>
      <c r="O203" s="1">
        <f t="shared" si="149"/>
        <v>1.9332614112493678</v>
      </c>
      <c r="P203" s="1">
        <f t="shared" si="149"/>
        <v>1.9940652688251583</v>
      </c>
      <c r="Q203" s="1">
        <f t="shared" si="149"/>
        <v>2.0538929692214727</v>
      </c>
      <c r="R203" s="1">
        <f t="shared" si="149"/>
        <v>2.11068567873548</v>
      </c>
      <c r="S203" s="1">
        <f t="shared" si="149"/>
        <v>2.1685641830258922</v>
      </c>
      <c r="T203" s="1">
        <f t="shared" si="149"/>
        <v>2.2254897301158416</v>
      </c>
      <c r="U203" s="1">
        <f t="shared" si="149"/>
        <v>2.2814452024930811</v>
      </c>
      <c r="V203" s="1">
        <f t="shared" si="149"/>
        <v>2.3364052345087223</v>
      </c>
      <c r="W203" s="1">
        <f t="shared" si="149"/>
        <v>2.388893648880499</v>
      </c>
      <c r="X203" s="1">
        <f t="shared" si="149"/>
        <v>2.4363580293188862</v>
      </c>
      <c r="Y203" s="1">
        <f t="shared" si="149"/>
        <v>2.4809624625452376</v>
      </c>
      <c r="Z203" s="1">
        <f t="shared" si="149"/>
        <v>2.5225799492595997</v>
      </c>
      <c r="AA203" s="1">
        <f t="shared" si="149"/>
        <v>2.5610607951721485</v>
      </c>
      <c r="AB203" s="1">
        <f t="shared" si="149"/>
        <v>2.5962835554076436</v>
      </c>
      <c r="AC203" s="1">
        <f t="shared" si="149"/>
        <v>2.6281319369362448</v>
      </c>
      <c r="AD203" s="1">
        <f t="shared" si="149"/>
        <v>2.6564958867695729</v>
      </c>
      <c r="AE203" s="1">
        <f t="shared" si="149"/>
        <v>2.6812458760533371</v>
      </c>
      <c r="AF203" s="1">
        <f t="shared" si="149"/>
        <v>2.702286831882271</v>
      </c>
      <c r="AG203" s="1">
        <f t="shared" si="149"/>
        <v>2.7195060465705501</v>
      </c>
      <c r="AH203" s="1">
        <f t="shared" si="149"/>
        <v>2.7300886961794255</v>
      </c>
      <c r="AI203" s="1">
        <f t="shared" si="149"/>
        <v>2.7366639059635038</v>
      </c>
      <c r="AJ203" s="1">
        <f t="shared" si="149"/>
        <v>2.7391649661263648</v>
      </c>
      <c r="AK203" s="1">
        <f t="shared" si="149"/>
        <v>2.7375389341125511</v>
      </c>
      <c r="AL203" s="1">
        <f t="shared" si="149"/>
        <v>2.73174769652119</v>
      </c>
      <c r="AM203" s="1">
        <f t="shared" si="149"/>
        <v>2.7217414589766467</v>
      </c>
      <c r="AN203" s="1">
        <f t="shared" si="149"/>
        <v>2.7075149305223363</v>
      </c>
      <c r="AO203" s="1">
        <f t="shared" si="149"/>
        <v>2.6890532636897286</v>
      </c>
      <c r="AP203" s="1">
        <f t="shared" si="149"/>
        <v>2.6663877335212347</v>
      </c>
      <c r="AQ203" s="1">
        <f t="shared" si="149"/>
        <v>2.6395418273580744</v>
      </c>
    </row>
    <row r="204" spans="1:43">
      <c r="A204" s="32" t="s">
        <v>641</v>
      </c>
      <c r="B204">
        <v>1</v>
      </c>
      <c r="C204" s="1">
        <f>C174/$B174</f>
        <v>1.0753866380782822</v>
      </c>
      <c r="D204" s="1">
        <f t="shared" si="127"/>
        <v>1.1566628810450461</v>
      </c>
      <c r="E204" s="1">
        <f t="shared" ref="E204:AQ204" si="150">E174/$B174</f>
        <v>1.1546132912776599</v>
      </c>
      <c r="F204" s="1">
        <f t="shared" si="150"/>
        <v>1.1517355552466584</v>
      </c>
      <c r="G204" s="1">
        <f t="shared" si="150"/>
        <v>1.1468946974544734</v>
      </c>
      <c r="H204" s="1">
        <f t="shared" si="150"/>
        <v>1.1403327687905085</v>
      </c>
      <c r="I204" s="1">
        <f t="shared" si="150"/>
        <v>1.1332314317822829</v>
      </c>
      <c r="J204" s="1">
        <f t="shared" si="150"/>
        <v>1.1247097820119327</v>
      </c>
      <c r="K204" s="1">
        <f t="shared" si="150"/>
        <v>1.1158111736628271</v>
      </c>
      <c r="L204" s="1">
        <f t="shared" si="150"/>
        <v>1.1057542122431741</v>
      </c>
      <c r="M204" s="1">
        <f t="shared" si="150"/>
        <v>1.094702697431934</v>
      </c>
      <c r="N204" s="1">
        <f t="shared" si="150"/>
        <v>1.083486042627668</v>
      </c>
      <c r="O204" s="1">
        <f t="shared" si="150"/>
        <v>1.0714794505331773</v>
      </c>
      <c r="P204" s="1">
        <f t="shared" si="150"/>
        <v>1.058809001143669</v>
      </c>
      <c r="Q204" s="1">
        <f t="shared" si="150"/>
        <v>1.046139186084635</v>
      </c>
      <c r="R204" s="1">
        <f t="shared" si="150"/>
        <v>1.0329607623969925</v>
      </c>
      <c r="S204" s="1">
        <f t="shared" si="150"/>
        <v>1.0198639553264779</v>
      </c>
      <c r="T204" s="1">
        <f t="shared" si="150"/>
        <v>1.0063866921283404</v>
      </c>
      <c r="U204" s="1">
        <f t="shared" si="150"/>
        <v>0.9926077256358532</v>
      </c>
      <c r="V204" s="1">
        <f t="shared" si="150"/>
        <v>0.97900277398510382</v>
      </c>
      <c r="W204" s="1">
        <f t="shared" si="150"/>
        <v>0.96518435250518264</v>
      </c>
      <c r="X204" s="1">
        <f t="shared" si="150"/>
        <v>0.95120735688977609</v>
      </c>
      <c r="Y204" s="1">
        <f t="shared" si="150"/>
        <v>0.93745577061589924</v>
      </c>
      <c r="Z204" s="1">
        <f t="shared" si="150"/>
        <v>0.9235989920447687</v>
      </c>
      <c r="AA204" s="1">
        <f t="shared" si="150"/>
        <v>0.90997769543623586</v>
      </c>
      <c r="AB204" s="1">
        <f t="shared" si="150"/>
        <v>0.89628524904359153</v>
      </c>
      <c r="AC204" s="1">
        <f t="shared" si="150"/>
        <v>0.8825457174476361</v>
      </c>
      <c r="AD204" s="1">
        <f t="shared" si="150"/>
        <v>0.8690336977150166</v>
      </c>
      <c r="AE204" s="1">
        <f t="shared" si="150"/>
        <v>0.85548152415138312</v>
      </c>
      <c r="AF204" s="1">
        <f t="shared" si="150"/>
        <v>0.8421321544750876</v>
      </c>
      <c r="AG204" s="1">
        <f t="shared" si="150"/>
        <v>0.82873493397442499</v>
      </c>
      <c r="AH204" s="1">
        <f t="shared" si="150"/>
        <v>0.81529112763592282</v>
      </c>
      <c r="AI204" s="1">
        <f t="shared" si="150"/>
        <v>0.80199560159613548</v>
      </c>
      <c r="AJ204" s="1">
        <f t="shared" si="150"/>
        <v>0.79192915040851952</v>
      </c>
      <c r="AK204" s="1">
        <f t="shared" si="150"/>
        <v>0.77860133987047242</v>
      </c>
      <c r="AL204" s="1">
        <f t="shared" si="150"/>
        <v>0.7651609353371831</v>
      </c>
      <c r="AM204" s="1">
        <f t="shared" si="150"/>
        <v>0.75159288289322634</v>
      </c>
      <c r="AN204" s="1">
        <f t="shared" si="150"/>
        <v>0.73803331202277389</v>
      </c>
      <c r="AO204" s="1">
        <f t="shared" si="150"/>
        <v>0.72429321716391448</v>
      </c>
      <c r="AP204" s="1">
        <f t="shared" si="150"/>
        <v>0.71049032856341576</v>
      </c>
      <c r="AQ204" s="1">
        <f t="shared" si="150"/>
        <v>0.69644517728074884</v>
      </c>
    </row>
  </sheetData>
  <mergeCells count="1">
    <mergeCell ref="A1:B1"/>
  </mergeCells>
  <phoneticPr fontId="2" type="noConversion"/>
  <pageMargins left="0.7" right="0.7" top="0.75" bottom="0.75" header="0.3" footer="0.3"/>
  <ignoredErrors>
    <ignoredError sqref="E29:E30" evalError="1"/>
  </ignoredErrors>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0EEA2-F15D-4444-901D-55B45DEB0562}">
  <dimension ref="A1:J28"/>
  <sheetViews>
    <sheetView workbookViewId="0">
      <selection activeCell="D30" sqref="D30"/>
    </sheetView>
  </sheetViews>
  <sheetFormatPr defaultRowHeight="14.25"/>
  <cols>
    <col min="1" max="1" width="36.5" customWidth="1"/>
    <col min="2" max="10" width="10.75" customWidth="1"/>
  </cols>
  <sheetData>
    <row r="1" spans="1:10">
      <c r="A1" s="261" t="s">
        <v>757</v>
      </c>
    </row>
    <row r="2" spans="1:10" ht="42.75">
      <c r="A2" s="270" t="s">
        <v>616</v>
      </c>
      <c r="B2" s="396" t="s">
        <v>756</v>
      </c>
      <c r="C2" s="397" t="s">
        <v>762</v>
      </c>
      <c r="D2" s="397" t="s">
        <v>532</v>
      </c>
      <c r="E2" s="397" t="s">
        <v>520</v>
      </c>
      <c r="F2" s="397" t="s">
        <v>528</v>
      </c>
      <c r="G2" s="397" t="s">
        <v>547</v>
      </c>
      <c r="H2" s="397" t="s">
        <v>526</v>
      </c>
      <c r="I2" s="397" t="s">
        <v>555</v>
      </c>
      <c r="J2" s="398" t="s">
        <v>574</v>
      </c>
    </row>
    <row r="3" spans="1:10">
      <c r="A3" s="271" t="s">
        <v>617</v>
      </c>
      <c r="B3" s="315">
        <f>'Energy use'!B133/'Energy use'!$K133</f>
        <v>8.806819458235424E-3</v>
      </c>
      <c r="C3" s="315">
        <f>'Energy use'!C133/'Energy use'!$K133</f>
        <v>4.2272564912454118E-2</v>
      </c>
      <c r="D3" s="315">
        <f>'Energy use'!D133/'Energy use'!$K133</f>
        <v>0.81851077643337566</v>
      </c>
      <c r="E3" s="315">
        <f>'Energy use'!E133/'Energy use'!$K133</f>
        <v>0</v>
      </c>
      <c r="F3" s="315">
        <f>'Energy use'!F133/'Energy use'!$K133</f>
        <v>7.0454555665883392E-2</v>
      </c>
      <c r="G3" s="315">
        <f>'Energy use'!G133/'Energy use'!$K133</f>
        <v>5.9955283530051362E-2</v>
      </c>
      <c r="H3" s="315">
        <f>'Energy use'!I133/'Energy use'!$K133</f>
        <v>0</v>
      </c>
      <c r="I3" s="315">
        <f>'Energy use'!J133/'Energy use'!$K133</f>
        <v>0</v>
      </c>
      <c r="J3" s="315">
        <f>SUM(B3:I3)</f>
        <v>1</v>
      </c>
    </row>
    <row r="4" spans="1:10">
      <c r="A4" s="272" t="s">
        <v>611</v>
      </c>
      <c r="B4" s="315">
        <f>'Energy use'!B134/'Energy use'!$K134</f>
        <v>0</v>
      </c>
      <c r="C4" s="315">
        <f>'Energy use'!C134/'Energy use'!$K134</f>
        <v>0</v>
      </c>
      <c r="D4" s="315">
        <f>'Energy use'!D134/'Energy use'!$K134</f>
        <v>0</v>
      </c>
      <c r="E4" s="315">
        <f>'Energy use'!E134/'Energy use'!$K134</f>
        <v>0</v>
      </c>
      <c r="F4" s="315">
        <f>'Energy use'!F134/'Energy use'!$K134</f>
        <v>0</v>
      </c>
      <c r="G4" s="315">
        <f>'Energy use'!G134/'Energy use'!$K134</f>
        <v>0</v>
      </c>
      <c r="H4" s="315">
        <f>'Energy use'!I134/'Energy use'!$K134</f>
        <v>1</v>
      </c>
      <c r="I4" s="315">
        <f>'Energy use'!J134/'Energy use'!$K134</f>
        <v>0</v>
      </c>
      <c r="J4" s="315">
        <f t="shared" ref="J4:J28" si="0">SUM(B4:I4)</f>
        <v>1</v>
      </c>
    </row>
    <row r="5" spans="1:10">
      <c r="A5" s="272" t="s">
        <v>618</v>
      </c>
      <c r="B5" s="315">
        <f>'Energy use'!B135/'Energy use'!$K135</f>
        <v>0</v>
      </c>
      <c r="C5" s="315">
        <f>'Energy use'!C135/'Energy use'!$K135</f>
        <v>0</v>
      </c>
      <c r="D5" s="315">
        <f>'Energy use'!D135/'Energy use'!$K135</f>
        <v>0</v>
      </c>
      <c r="E5" s="315">
        <f>'Energy use'!E135/'Energy use'!$K135</f>
        <v>0</v>
      </c>
      <c r="F5" s="315">
        <f>'Energy use'!F135/'Energy use'!$K135</f>
        <v>0</v>
      </c>
      <c r="G5" s="315">
        <f>'Energy use'!G135/'Energy use'!$K135</f>
        <v>0</v>
      </c>
      <c r="H5" s="315">
        <f>'Energy use'!I135/'Energy use'!$K135</f>
        <v>1</v>
      </c>
      <c r="I5" s="315">
        <f>'Energy use'!J135/'Energy use'!$K135</f>
        <v>0</v>
      </c>
      <c r="J5" s="315">
        <f t="shared" si="0"/>
        <v>1</v>
      </c>
    </row>
    <row r="6" spans="1:10">
      <c r="A6" s="272" t="s">
        <v>619</v>
      </c>
      <c r="B6" s="315">
        <f>'Energy use'!B136/'Energy use'!$K136</f>
        <v>0</v>
      </c>
      <c r="C6" s="315">
        <f>'Energy use'!C136/'Energy use'!$K136</f>
        <v>0</v>
      </c>
      <c r="D6" s="315">
        <f>'Energy use'!D136/'Energy use'!$K136</f>
        <v>0</v>
      </c>
      <c r="E6" s="315">
        <f>'Energy use'!E136/'Energy use'!$K136</f>
        <v>0</v>
      </c>
      <c r="F6" s="315">
        <f>'Energy use'!F136/'Energy use'!$K136</f>
        <v>0</v>
      </c>
      <c r="G6" s="315">
        <f>'Energy use'!G136/'Energy use'!$K136</f>
        <v>0</v>
      </c>
      <c r="H6" s="315">
        <f>'Energy use'!I136/'Energy use'!$K136</f>
        <v>1</v>
      </c>
      <c r="I6" s="315">
        <f>'Energy use'!J136/'Energy use'!$K136</f>
        <v>0</v>
      </c>
      <c r="J6" s="315">
        <f t="shared" si="0"/>
        <v>1</v>
      </c>
    </row>
    <row r="7" spans="1:10">
      <c r="A7" s="272" t="s">
        <v>620</v>
      </c>
      <c r="B7" s="315">
        <v>0</v>
      </c>
      <c r="C7" s="315">
        <v>0</v>
      </c>
      <c r="D7" s="315">
        <v>0</v>
      </c>
      <c r="E7" s="315">
        <v>0</v>
      </c>
      <c r="F7" s="315">
        <v>0</v>
      </c>
      <c r="G7" s="315">
        <v>0</v>
      </c>
      <c r="H7" s="315">
        <v>0</v>
      </c>
      <c r="I7" s="315">
        <v>0</v>
      </c>
      <c r="J7" s="315">
        <v>0</v>
      </c>
    </row>
    <row r="8" spans="1:10">
      <c r="A8" s="272" t="s">
        <v>621</v>
      </c>
      <c r="B8" s="315">
        <f>'Energy use'!B138/'Energy use'!$K138</f>
        <v>0.13700609887919427</v>
      </c>
      <c r="C8" s="315">
        <f>'Energy use'!C138/'Energy use'!$K138</f>
        <v>8.6958522908219704E-2</v>
      </c>
      <c r="D8" s="315">
        <f>'Energy use'!D138/'Energy use'!$K138</f>
        <v>8.3314913889659503E-2</v>
      </c>
      <c r="E8" s="315">
        <f>'Energy use'!E138/'Energy use'!$K138</f>
        <v>0</v>
      </c>
      <c r="F8" s="315">
        <f>'Energy use'!F138/'Energy use'!$K138</f>
        <v>4.888808395927955E-3</v>
      </c>
      <c r="G8" s="315">
        <f>'Energy use'!G138/'Energy use'!$K138</f>
        <v>0.30433026899994575</v>
      </c>
      <c r="H8" s="315">
        <f>'Energy use'!I138/'Energy use'!$K138</f>
        <v>0.38350138692705293</v>
      </c>
      <c r="I8" s="315">
        <f>'Energy use'!J138/'Energy use'!$K138</f>
        <v>0</v>
      </c>
      <c r="J8" s="315">
        <f t="shared" si="0"/>
        <v>1</v>
      </c>
    </row>
    <row r="9" spans="1:10">
      <c r="A9" s="272" t="s">
        <v>622</v>
      </c>
      <c r="B9" s="315">
        <f>'Energy use'!B139/'Energy use'!$K139</f>
        <v>0.24677207388078573</v>
      </c>
      <c r="C9" s="315">
        <f>'Energy use'!C139/'Energy use'!$K139</f>
        <v>1.4534216709099448E-2</v>
      </c>
      <c r="D9" s="315">
        <f>'Energy use'!D139/'Energy use'!$K139</f>
        <v>0.12597877422727405</v>
      </c>
      <c r="E9" s="315">
        <f>'Energy use'!E139/'Energy use'!$K139</f>
        <v>0</v>
      </c>
      <c r="F9" s="315">
        <f>'Energy use'!F139/'Energy use'!$K139</f>
        <v>1.4626617601434259E-3</v>
      </c>
      <c r="G9" s="315">
        <f>'Energy use'!G139/'Energy use'!$K139</f>
        <v>8.4287557595128057E-2</v>
      </c>
      <c r="H9" s="315">
        <f>'Energy use'!I139/'Energy use'!$K139</f>
        <v>0.52696471582756932</v>
      </c>
      <c r="I9" s="315">
        <f>'Energy use'!J139/'Energy use'!$K139</f>
        <v>0</v>
      </c>
      <c r="J9" s="315">
        <f t="shared" si="0"/>
        <v>1</v>
      </c>
    </row>
    <row r="10" spans="1:10">
      <c r="A10" s="272" t="s">
        <v>623</v>
      </c>
      <c r="B10" s="315">
        <f>'Energy use'!B140/'Energy use'!$K140</f>
        <v>8.8098143372600704E-2</v>
      </c>
      <c r="C10" s="315">
        <f>'Energy use'!C140/'Energy use'!$K140</f>
        <v>4.9625639902976505E-2</v>
      </c>
      <c r="D10" s="315">
        <f>'Energy use'!D140/'Energy use'!$K140</f>
        <v>0.24158139090678252</v>
      </c>
      <c r="E10" s="315">
        <f>'Energy use'!E140/'Energy use'!$K140</f>
        <v>0</v>
      </c>
      <c r="F10" s="315">
        <f>'Energy use'!F140/'Energy use'!$K140</f>
        <v>8.4742173270927167E-3</v>
      </c>
      <c r="G10" s="315">
        <f>'Energy use'!G140/'Energy use'!$K140</f>
        <v>0.52525955748831643</v>
      </c>
      <c r="H10" s="315">
        <f>'Energy use'!I140/'Energy use'!$K140</f>
        <v>8.6961051002230963E-2</v>
      </c>
      <c r="I10" s="315">
        <f>'Energy use'!J140/'Energy use'!$K140</f>
        <v>0</v>
      </c>
      <c r="J10" s="315">
        <f t="shared" si="0"/>
        <v>0.99999999999999978</v>
      </c>
    </row>
    <row r="11" spans="1:10">
      <c r="A11" s="272" t="s">
        <v>624</v>
      </c>
      <c r="B11" s="315">
        <f>'Energy use'!B141/'Energy use'!$K141</f>
        <v>0.22545609560823685</v>
      </c>
      <c r="C11" s="315">
        <f>'Energy use'!C141/'Energy use'!$K141</f>
        <v>1.9343446489201426E-2</v>
      </c>
      <c r="D11" s="315">
        <f>'Energy use'!D141/'Energy use'!$K141</f>
        <v>9.8337016021870158E-2</v>
      </c>
      <c r="E11" s="315">
        <f>'Energy use'!E141/'Energy use'!$K141</f>
        <v>0</v>
      </c>
      <c r="F11" s="315">
        <f>'Energy use'!F141/'Energy use'!$K141</f>
        <v>2.2740544609687507E-2</v>
      </c>
      <c r="G11" s="315">
        <f>'Energy use'!G141/'Energy use'!$K141</f>
        <v>0.20049942903728074</v>
      </c>
      <c r="H11" s="315">
        <f>'Energy use'!I141/'Energy use'!$K141</f>
        <v>0.43323354930198177</v>
      </c>
      <c r="I11" s="315">
        <f>'Energy use'!J141/'Energy use'!$K141</f>
        <v>3.8991893174163074E-4</v>
      </c>
      <c r="J11" s="315">
        <f t="shared" si="0"/>
        <v>1</v>
      </c>
    </row>
    <row r="12" spans="1:10">
      <c r="A12" s="272" t="s">
        <v>612</v>
      </c>
      <c r="B12" s="315">
        <f>'Energy use'!B142/'Energy use'!$K142</f>
        <v>1.7150893293490037E-3</v>
      </c>
      <c r="C12" s="315">
        <f>'Energy use'!C142/'Energy use'!$K142</f>
        <v>0.61640497935468241</v>
      </c>
      <c r="D12" s="315">
        <f>'Energy use'!D142/'Energy use'!$K142</f>
        <v>1.28266451542174E-3</v>
      </c>
      <c r="E12" s="315">
        <f>'Energy use'!E142/'Energy use'!$K142</f>
        <v>7.2383803688557506E-3</v>
      </c>
      <c r="F12" s="315">
        <f>'Energy use'!F142/'Energy use'!$K142</f>
        <v>0.21923398108329237</v>
      </c>
      <c r="G12" s="315">
        <f>'Energy use'!G142/'Energy use'!$K142</f>
        <v>5.1940684315307708E-3</v>
      </c>
      <c r="H12" s="315">
        <f>'Energy use'!I142/'Energy use'!$K142</f>
        <v>0.14893083691686798</v>
      </c>
      <c r="I12" s="315">
        <f>'Energy use'!J142/'Energy use'!$K142</f>
        <v>0</v>
      </c>
      <c r="J12" s="315">
        <f t="shared" si="0"/>
        <v>1</v>
      </c>
    </row>
    <row r="13" spans="1:10">
      <c r="A13" s="272" t="s">
        <v>625</v>
      </c>
      <c r="B13" s="315">
        <f>'Energy use'!B143/'Energy use'!$K143</f>
        <v>9.2032970597818856E-2</v>
      </c>
      <c r="C13" s="315">
        <f>'Energy use'!C143/'Energy use'!$K143</f>
        <v>1.4285655537701721E-2</v>
      </c>
      <c r="D13" s="315">
        <f>'Energy use'!D143/'Energy use'!$K143</f>
        <v>0.12502076929510481</v>
      </c>
      <c r="E13" s="315">
        <f>'Energy use'!E143/'Energy use'!$K143</f>
        <v>0</v>
      </c>
      <c r="F13" s="315">
        <f>'Energy use'!F143/'Energy use'!$K143</f>
        <v>0.14903310302264441</v>
      </c>
      <c r="G13" s="315">
        <f>'Energy use'!G143/'Energy use'!$K143</f>
        <v>0.30803743591209876</v>
      </c>
      <c r="H13" s="315">
        <f>'Energy use'!I143/'Energy use'!$K143</f>
        <v>0.31156487189123483</v>
      </c>
      <c r="I13" s="315">
        <f>'Energy use'!J143/'Energy use'!$K143</f>
        <v>2.5193743396578E-5</v>
      </c>
      <c r="J13" s="315">
        <f t="shared" si="0"/>
        <v>1</v>
      </c>
    </row>
    <row r="14" spans="1:10">
      <c r="A14" s="272" t="s">
        <v>626</v>
      </c>
      <c r="B14" s="315">
        <f>'Energy use'!B144/'Energy use'!$K144</f>
        <v>0.33923524874645844</v>
      </c>
      <c r="C14" s="315">
        <f>'Energy use'!C144/'Energy use'!$K144</f>
        <v>4.3371390111037354E-3</v>
      </c>
      <c r="D14" s="315">
        <f>'Energy use'!D144/'Energy use'!$K144</f>
        <v>0.207906133091186</v>
      </c>
      <c r="E14" s="315">
        <f>'Energy use'!E144/'Energy use'!$K144</f>
        <v>0</v>
      </c>
      <c r="F14" s="315">
        <f>'Energy use'!F144/'Energy use'!$K144</f>
        <v>2.3573164876705098E-2</v>
      </c>
      <c r="G14" s="315">
        <f>'Energy use'!G144/'Energy use'!$K144</f>
        <v>0.274819029319539</v>
      </c>
      <c r="H14" s="315">
        <f>'Energy use'!I144/'Energy use'!$K144</f>
        <v>0.14996480288065103</v>
      </c>
      <c r="I14" s="315">
        <f>'Energy use'!J144/'Energy use'!$K144</f>
        <v>1.6448207435634126E-4</v>
      </c>
      <c r="J14" s="315">
        <f t="shared" si="0"/>
        <v>0.99999999999999967</v>
      </c>
    </row>
    <row r="15" spans="1:10">
      <c r="A15" s="272" t="s">
        <v>627</v>
      </c>
      <c r="B15" s="315">
        <f>'Energy use'!B145/'Energy use'!$K145</f>
        <v>0.27807136329193971</v>
      </c>
      <c r="C15" s="315">
        <f>'Energy use'!C145/'Energy use'!$K145</f>
        <v>2.305902215899824E-2</v>
      </c>
      <c r="D15" s="315">
        <f>'Energy use'!D145/'Energy use'!$K145</f>
        <v>0.43647761813581293</v>
      </c>
      <c r="E15" s="315">
        <f>'Energy use'!E145/'Energy use'!$K145</f>
        <v>0</v>
      </c>
      <c r="F15" s="315">
        <f>'Energy use'!F145/'Energy use'!$K145</f>
        <v>3.7458180385107627E-2</v>
      </c>
      <c r="G15" s="315">
        <f>'Energy use'!G145/'Energy use'!$K145</f>
        <v>0.13093142272452207</v>
      </c>
      <c r="H15" s="315">
        <f>'Energy use'!I145/'Energy use'!$K145</f>
        <v>9.3152501491929149E-2</v>
      </c>
      <c r="I15" s="315">
        <f>'Energy use'!J145/'Energy use'!$K145</f>
        <v>8.4989181169019983E-4</v>
      </c>
      <c r="J15" s="315">
        <f t="shared" si="0"/>
        <v>0.99999999999999989</v>
      </c>
    </row>
    <row r="16" spans="1:10">
      <c r="A16" s="272" t="s">
        <v>628</v>
      </c>
      <c r="B16" s="315">
        <f>'Energy use'!B146/'Energy use'!$K146</f>
        <v>0.86756726459758826</v>
      </c>
      <c r="C16" s="315">
        <f>'Energy use'!C146/'Energy use'!$K146</f>
        <v>1.4855301477079539E-2</v>
      </c>
      <c r="D16" s="315">
        <f>'Energy use'!D146/'Energy use'!$K146</f>
        <v>1.1315486406372689E-2</v>
      </c>
      <c r="E16" s="315">
        <f>'Energy use'!E146/'Energy use'!$K146</f>
        <v>0</v>
      </c>
      <c r="F16" s="315">
        <f>'Energy use'!F146/'Energy use'!$K146</f>
        <v>6.2978064797823309E-5</v>
      </c>
      <c r="G16" s="315">
        <f>'Energy use'!G146/'Energy use'!$K146</f>
        <v>8.2477181487149664E-2</v>
      </c>
      <c r="H16" s="315">
        <f>'Energy use'!I146/'Energy use'!$K146</f>
        <v>2.3721787967011815E-2</v>
      </c>
      <c r="I16" s="315">
        <f>'Energy use'!J146/'Energy use'!$K146</f>
        <v>0</v>
      </c>
      <c r="J16" s="315">
        <f t="shared" si="0"/>
        <v>0.99999999999999989</v>
      </c>
    </row>
    <row r="17" spans="1:10">
      <c r="A17" s="272" t="s">
        <v>629</v>
      </c>
      <c r="B17" s="315">
        <f>'Energy use'!B147/'Energy use'!$K147</f>
        <v>0.41464496154634561</v>
      </c>
      <c r="C17" s="315">
        <f>'Energy use'!C147/'Energy use'!$K147</f>
        <v>3.2311607449055257E-2</v>
      </c>
      <c r="D17" s="315">
        <f>'Energy use'!D147/'Energy use'!$K147</f>
        <v>6.6261164503099339E-3</v>
      </c>
      <c r="E17" s="315">
        <f>'Energy use'!E147/'Energy use'!$K147</f>
        <v>0</v>
      </c>
      <c r="F17" s="315">
        <f>'Energy use'!F147/'Energy use'!$K147</f>
        <v>2.0066507512315123E-3</v>
      </c>
      <c r="G17" s="315">
        <f>'Energy use'!G147/'Energy use'!$K147</f>
        <v>0.46933284016321714</v>
      </c>
      <c r="H17" s="315">
        <f>'Energy use'!I147/'Energy use'!$K147</f>
        <v>7.5025907518850299E-2</v>
      </c>
      <c r="I17" s="315">
        <f>'Energy use'!J147/'Energy use'!$K147</f>
        <v>5.191612099012304E-5</v>
      </c>
      <c r="J17" s="315">
        <f t="shared" si="0"/>
        <v>0.99999999999999978</v>
      </c>
    </row>
    <row r="18" spans="1:10">
      <c r="A18" s="272" t="s">
        <v>630</v>
      </c>
      <c r="B18" s="315">
        <f>'Energy use'!B148/'Energy use'!$K148</f>
        <v>0.12488273260802349</v>
      </c>
      <c r="C18" s="315">
        <f>'Energy use'!C148/'Energy use'!$K148</f>
        <v>0.13870941692740479</v>
      </c>
      <c r="D18" s="315">
        <f>'Energy use'!D148/'Energy use'!$K148</f>
        <v>0.42898733869936861</v>
      </c>
      <c r="E18" s="315">
        <f>'Energy use'!E148/'Energy use'!$K148</f>
        <v>0</v>
      </c>
      <c r="F18" s="315">
        <f>'Energy use'!F148/'Energy use'!$K148</f>
        <v>1.3524266107379357E-2</v>
      </c>
      <c r="G18" s="315">
        <f>'Energy use'!G148/'Energy use'!$K148</f>
        <v>0.26169696176013996</v>
      </c>
      <c r="H18" s="315">
        <f>'Energy use'!I148/'Energy use'!$K148</f>
        <v>3.1410395065114984E-2</v>
      </c>
      <c r="I18" s="315">
        <f>'Energy use'!J148/'Energy use'!$K148</f>
        <v>7.8888883256850856E-4</v>
      </c>
      <c r="J18" s="315">
        <f t="shared" si="0"/>
        <v>0.99999999999999967</v>
      </c>
    </row>
    <row r="19" spans="1:10">
      <c r="A19" s="272" t="s">
        <v>631</v>
      </c>
      <c r="B19" s="315">
        <f>'Energy use'!B149/'Energy use'!$K149</f>
        <v>3.9063329879425027E-2</v>
      </c>
      <c r="C19" s="315">
        <f>'Energy use'!C149/'Energy use'!$K149</f>
        <v>0.83940156689479506</v>
      </c>
      <c r="D19" s="315">
        <f>'Energy use'!D149/'Energy use'!$K149</f>
        <v>5.4793699953100933E-2</v>
      </c>
      <c r="E19" s="315">
        <f>'Energy use'!E149/'Energy use'!$K149</f>
        <v>0</v>
      </c>
      <c r="F19" s="315">
        <f>'Energy use'!F149/'Energy use'!$K149</f>
        <v>3.0233174120417126E-3</v>
      </c>
      <c r="G19" s="315">
        <f>'Energy use'!G149/'Energy use'!$K149</f>
        <v>6.1636623740950365E-2</v>
      </c>
      <c r="H19" s="315">
        <f>'Energy use'!I149/'Energy use'!$K149</f>
        <v>2.0814621196868278E-3</v>
      </c>
      <c r="I19" s="315">
        <f>'Energy use'!J149/'Energy use'!$K149</f>
        <v>0</v>
      </c>
      <c r="J19" s="315">
        <f t="shared" si="0"/>
        <v>1</v>
      </c>
    </row>
    <row r="20" spans="1:10">
      <c r="A20" s="272" t="s">
        <v>632</v>
      </c>
      <c r="B20" s="315">
        <f>'Energy use'!B150/'Energy use'!$K150</f>
        <v>5.2374389176578343E-2</v>
      </c>
      <c r="C20" s="315">
        <f>'Energy use'!C150/'Energy use'!$K150</f>
        <v>2.7967119159978564E-2</v>
      </c>
      <c r="D20" s="315">
        <f>'Energy use'!D150/'Energy use'!$K150</f>
        <v>9.573255784790298E-2</v>
      </c>
      <c r="E20" s="315">
        <f>'Energy use'!E150/'Energy use'!$K150</f>
        <v>0</v>
      </c>
      <c r="F20" s="315">
        <f>'Energy use'!F150/'Energy use'!$K150</f>
        <v>2.4927245023268429E-3</v>
      </c>
      <c r="G20" s="315">
        <f>'Energy use'!G150/'Energy use'!$K150</f>
        <v>0.78985612810770078</v>
      </c>
      <c r="H20" s="315">
        <f>'Energy use'!I150/'Energy use'!$K150</f>
        <v>3.1577081205512669E-2</v>
      </c>
      <c r="I20" s="315">
        <f>'Energy use'!J150/'Energy use'!$K150</f>
        <v>0</v>
      </c>
      <c r="J20" s="315">
        <f t="shared" si="0"/>
        <v>1.0000000000000002</v>
      </c>
    </row>
    <row r="21" spans="1:10">
      <c r="A21" s="272" t="s">
        <v>633</v>
      </c>
      <c r="B21" s="315">
        <f>'Energy use'!B151/'Energy use'!$K151</f>
        <v>2.3103800014894954E-2</v>
      </c>
      <c r="C21" s="315">
        <f>'Energy use'!C151/'Energy use'!$K151</f>
        <v>0.55946315326573881</v>
      </c>
      <c r="D21" s="315">
        <f>'Energy use'!D151/'Energy use'!$K151</f>
        <v>0.20834269474614062</v>
      </c>
      <c r="E21" s="315">
        <f>'Energy use'!E151/'Energy use'!$K151</f>
        <v>0</v>
      </c>
      <c r="F21" s="315">
        <f>'Energy use'!F151/'Energy use'!$K151</f>
        <v>1.2327269370635817E-2</v>
      </c>
      <c r="G21" s="315">
        <f>'Energy use'!G151/'Energy use'!$K151</f>
        <v>9.2665265365054136E-2</v>
      </c>
      <c r="H21" s="315">
        <f>'Energy use'!I151/'Energy use'!$K151</f>
        <v>0.10409781723753556</v>
      </c>
      <c r="I21" s="315">
        <f>'Energy use'!J151/'Energy use'!$K151</f>
        <v>0</v>
      </c>
      <c r="J21" s="315">
        <f t="shared" si="0"/>
        <v>0.99999999999999989</v>
      </c>
    </row>
    <row r="22" spans="1:10">
      <c r="A22" s="272" t="s">
        <v>634</v>
      </c>
      <c r="B22" s="315">
        <f>'Energy use'!B152/'Energy use'!$K152</f>
        <v>6.0968550419238403E-3</v>
      </c>
      <c r="C22" s="315">
        <f>'Energy use'!C152/'Energy use'!$K152</f>
        <v>0.14763656820781815</v>
      </c>
      <c r="D22" s="315">
        <f>'Energy use'!D152/'Energy use'!$K152</f>
        <v>5.4979492901258226E-2</v>
      </c>
      <c r="E22" s="315">
        <f>'Energy use'!E152/'Energy use'!$K152</f>
        <v>0</v>
      </c>
      <c r="F22" s="315">
        <f>'Energy use'!F152/'Energy use'!$K152</f>
        <v>3.253039515883121E-3</v>
      </c>
      <c r="G22" s="315">
        <f>'Energy use'!G152/'Energy use'!$K152</f>
        <v>0.76304578249779142</v>
      </c>
      <c r="H22" s="315">
        <f>'Energy use'!I152/'Energy use'!$K152</f>
        <v>2.498826183532506E-2</v>
      </c>
      <c r="I22" s="315">
        <f>'Energy use'!J152/'Energy use'!$K152</f>
        <v>0</v>
      </c>
      <c r="J22" s="315">
        <f t="shared" si="0"/>
        <v>0.99999999999999989</v>
      </c>
    </row>
    <row r="23" spans="1:10">
      <c r="A23" s="272" t="s">
        <v>635</v>
      </c>
      <c r="B23" s="315">
        <f>'Energy use'!B153/'Energy use'!$K153</f>
        <v>0.12188065796275893</v>
      </c>
      <c r="C23" s="315">
        <f>'Energy use'!C153/'Energy use'!$K153</f>
        <v>9.5537748074743689E-2</v>
      </c>
      <c r="D23" s="315">
        <f>'Energy use'!D153/'Energy use'!$K153</f>
        <v>0.21241330856821708</v>
      </c>
      <c r="E23" s="315">
        <f>'Energy use'!E153/'Energy use'!$K153</f>
        <v>0</v>
      </c>
      <c r="F23" s="315">
        <f>'Energy use'!F153/'Energy use'!$K153</f>
        <v>1.1425808419074542E-2</v>
      </c>
      <c r="G23" s="315">
        <f>'Energy use'!G153/'Energy use'!$K153</f>
        <v>0.4605951784815428</v>
      </c>
      <c r="H23" s="315">
        <f>'Energy use'!I153/'Energy use'!$K153</f>
        <v>9.8147298493663299E-2</v>
      </c>
      <c r="I23" s="315">
        <f>'Energy use'!J153/'Energy use'!$K153</f>
        <v>0</v>
      </c>
      <c r="J23" s="315">
        <f t="shared" si="0"/>
        <v>1.0000000000000002</v>
      </c>
    </row>
    <row r="24" spans="1:10">
      <c r="A24" s="272" t="s">
        <v>636</v>
      </c>
      <c r="B24" s="315">
        <f>'Energy use'!B154/'Energy use'!$K154</f>
        <v>7.6649253263317146E-2</v>
      </c>
      <c r="C24" s="315">
        <f>'Energy use'!C154/'Energy use'!$K154</f>
        <v>2.4826016133374491E-2</v>
      </c>
      <c r="D24" s="315">
        <f>'Energy use'!D154/'Energy use'!$K154</f>
        <v>0.10248342928847436</v>
      </c>
      <c r="E24" s="315">
        <f>'Energy use'!E154/'Energy use'!$K154</f>
        <v>0</v>
      </c>
      <c r="F24" s="315">
        <f>'Energy use'!F154/'Energy use'!$K154</f>
        <v>1.015891285517761E-3</v>
      </c>
      <c r="G24" s="315">
        <f>'Energy use'!G154/'Energy use'!$K154</f>
        <v>0.70608393945823722</v>
      </c>
      <c r="H24" s="315">
        <f>'Energy use'!I154/'Energy use'!$K154</f>
        <v>8.8932045656922545E-2</v>
      </c>
      <c r="I24" s="315">
        <f>'Energy use'!J154/'Energy use'!$K154</f>
        <v>9.424914156263469E-6</v>
      </c>
      <c r="J24" s="315">
        <f t="shared" si="0"/>
        <v>0.99999999999999978</v>
      </c>
    </row>
    <row r="25" spans="1:10">
      <c r="A25" s="272" t="s">
        <v>637</v>
      </c>
      <c r="B25" s="315">
        <f>'Energy use'!B155/'Energy use'!$K155</f>
        <v>1.1741544233480262E-2</v>
      </c>
      <c r="C25" s="315">
        <f>'Energy use'!C155/'Energy use'!$K155</f>
        <v>0.1441108236830419</v>
      </c>
      <c r="D25" s="315">
        <f>'Energy use'!D155/'Energy use'!$K155</f>
        <v>0.34272265689542875</v>
      </c>
      <c r="E25" s="315">
        <f>'Energy use'!E155/'Energy use'!$K155</f>
        <v>0</v>
      </c>
      <c r="F25" s="315">
        <f>'Energy use'!F155/'Energy use'!$K155</f>
        <v>1.625176656038604E-2</v>
      </c>
      <c r="G25" s="315">
        <f>'Energy use'!G155/'Energy use'!$K155</f>
        <v>0.46125447545336051</v>
      </c>
      <c r="H25" s="315">
        <f>'Energy use'!I155/'Energy use'!$K155</f>
        <v>2.3918733174301179E-2</v>
      </c>
      <c r="I25" s="315">
        <f>'Energy use'!J155/'Energy use'!$K155</f>
        <v>0</v>
      </c>
      <c r="J25" s="315">
        <f t="shared" si="0"/>
        <v>0.99999999999999867</v>
      </c>
    </row>
    <row r="26" spans="1:10">
      <c r="A26" s="272" t="s">
        <v>638</v>
      </c>
      <c r="B26" s="315">
        <f>'Energy use'!B156/'Energy use'!$K156</f>
        <v>0.48066222236972522</v>
      </c>
      <c r="C26" s="315">
        <f>'Energy use'!C156/'Energy use'!$K156</f>
        <v>2.7678216173160032E-3</v>
      </c>
      <c r="D26" s="315">
        <f>'Energy use'!D156/'Energy use'!$K156</f>
        <v>0.24484892081900889</v>
      </c>
      <c r="E26" s="315">
        <f>'Energy use'!E156/'Energy use'!$K156</f>
        <v>0</v>
      </c>
      <c r="F26" s="315">
        <f>'Energy use'!F156/'Energy use'!$K156</f>
        <v>1.0284411159374432E-2</v>
      </c>
      <c r="G26" s="315">
        <f>'Energy use'!G156/'Energy use'!$K156</f>
        <v>0</v>
      </c>
      <c r="H26" s="315">
        <f>'Energy use'!I156/'Energy use'!$K156</f>
        <v>0.1395912631128898</v>
      </c>
      <c r="I26" s="315">
        <f>'Energy use'!J156/'Energy use'!$K156</f>
        <v>0.1218453609216848</v>
      </c>
      <c r="J26" s="315">
        <f t="shared" si="0"/>
        <v>0.99999999999999911</v>
      </c>
    </row>
    <row r="27" spans="1:10">
      <c r="A27" s="272" t="s">
        <v>613</v>
      </c>
      <c r="B27" s="315">
        <f>'Energy use'!B157/'Energy use'!$K157</f>
        <v>1.2131096413729349E-2</v>
      </c>
      <c r="C27" s="315">
        <f>'Energy use'!C157/'Energy use'!$K157</f>
        <v>0.94110552122570346</v>
      </c>
      <c r="D27" s="315">
        <f>'Energy use'!D157/'Energy use'!$K157</f>
        <v>4.0459972900144456E-3</v>
      </c>
      <c r="E27" s="315">
        <f>'Energy use'!E157/'Energy use'!$K157</f>
        <v>0</v>
      </c>
      <c r="F27" s="315">
        <f>'Energy use'!F157/'Energy use'!$K157</f>
        <v>3.8829539014278101E-5</v>
      </c>
      <c r="G27" s="315">
        <f>'Energy use'!G157/'Energy use'!$K157</f>
        <v>7.143426873490343E-3</v>
      </c>
      <c r="H27" s="315">
        <f>'Energy use'!I157/'Energy use'!$K157</f>
        <v>3.5535128658048212E-2</v>
      </c>
      <c r="I27" s="315">
        <f>'Energy use'!J157/'Energy use'!$K157</f>
        <v>0</v>
      </c>
      <c r="J27" s="315">
        <f t="shared" si="0"/>
        <v>1</v>
      </c>
    </row>
    <row r="28" spans="1:10">
      <c r="A28" s="271" t="s">
        <v>641</v>
      </c>
      <c r="B28" s="315">
        <f>'Energy use'!B158/'Energy use'!$K158</f>
        <v>1.1207912777239381E-2</v>
      </c>
      <c r="C28" s="315">
        <f>'Energy use'!C158/'Energy use'!$K158</f>
        <v>5.9574708320183564E-2</v>
      </c>
      <c r="D28" s="315">
        <f>'Energy use'!D158/'Energy use'!$K158</f>
        <v>0.81013950269744861</v>
      </c>
      <c r="E28" s="315">
        <f>'Energy use'!E158/'Energy use'!$K158</f>
        <v>0</v>
      </c>
      <c r="F28" s="315">
        <f>'Energy use'!F158/'Energy use'!$K158</f>
        <v>0.10305262083770438</v>
      </c>
      <c r="G28" s="315">
        <f>'Energy use'!G158/'Energy use'!$K158</f>
        <v>1.4082492730820809E-2</v>
      </c>
      <c r="H28" s="315">
        <f>'Energy use'!I158/'Energy use'!$K158</f>
        <v>1.9427626366033315E-3</v>
      </c>
      <c r="I28" s="315">
        <f>'Energy use'!J158/'Energy use'!$K158</f>
        <v>0</v>
      </c>
      <c r="J28" s="315">
        <f t="shared" si="0"/>
        <v>1.0000000000000002</v>
      </c>
    </row>
  </sheetData>
  <phoneticPr fontId="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EF89-74DE-4975-9BE6-311529B7B486}">
  <dimension ref="A1:AT265"/>
  <sheetViews>
    <sheetView topLeftCell="A197" zoomScale="80" zoomScaleNormal="80" workbookViewId="0">
      <selection activeCell="B96" sqref="B96"/>
    </sheetView>
  </sheetViews>
  <sheetFormatPr defaultRowHeight="14.25"/>
  <cols>
    <col min="1" max="1" width="40.125" customWidth="1"/>
    <col min="2" max="2" width="32.75" customWidth="1"/>
    <col min="3" max="44" width="10.75" customWidth="1"/>
  </cols>
  <sheetData>
    <row r="1" spans="1:44">
      <c r="A1" s="550" t="s">
        <v>747</v>
      </c>
      <c r="B1" s="550"/>
      <c r="C1" s="550"/>
      <c r="D1" s="550"/>
    </row>
    <row r="2" spans="1:44">
      <c r="A2" s="30" t="s">
        <v>250</v>
      </c>
      <c r="B2" s="31" t="s">
        <v>251</v>
      </c>
      <c r="C2">
        <v>2019</v>
      </c>
      <c r="D2">
        <v>2020</v>
      </c>
      <c r="E2">
        <v>2021</v>
      </c>
      <c r="F2">
        <v>2022</v>
      </c>
      <c r="G2">
        <v>2023</v>
      </c>
      <c r="H2">
        <v>2024</v>
      </c>
      <c r="I2">
        <v>2025</v>
      </c>
      <c r="J2">
        <v>2026</v>
      </c>
      <c r="K2">
        <v>2027</v>
      </c>
      <c r="L2">
        <v>2028</v>
      </c>
      <c r="M2">
        <v>2029</v>
      </c>
      <c r="N2">
        <v>2030</v>
      </c>
      <c r="O2">
        <v>2031</v>
      </c>
      <c r="P2">
        <v>2032</v>
      </c>
      <c r="Q2">
        <v>2033</v>
      </c>
      <c r="R2">
        <v>2034</v>
      </c>
      <c r="S2">
        <v>2035</v>
      </c>
      <c r="T2">
        <v>2036</v>
      </c>
      <c r="U2">
        <v>2037</v>
      </c>
      <c r="V2">
        <v>2038</v>
      </c>
      <c r="W2">
        <v>2039</v>
      </c>
      <c r="X2">
        <v>2040</v>
      </c>
      <c r="Y2">
        <v>2041</v>
      </c>
      <c r="Z2">
        <v>2042</v>
      </c>
      <c r="AA2">
        <v>2043</v>
      </c>
      <c r="AB2">
        <v>2044</v>
      </c>
      <c r="AC2">
        <v>2045</v>
      </c>
      <c r="AD2">
        <v>2046</v>
      </c>
      <c r="AE2">
        <v>2047</v>
      </c>
      <c r="AF2">
        <v>2048</v>
      </c>
      <c r="AG2">
        <v>2049</v>
      </c>
      <c r="AH2">
        <v>2050</v>
      </c>
      <c r="AI2">
        <v>2051</v>
      </c>
      <c r="AJ2">
        <v>2052</v>
      </c>
      <c r="AK2">
        <v>2053</v>
      </c>
      <c r="AL2">
        <v>2054</v>
      </c>
      <c r="AM2">
        <v>2055</v>
      </c>
      <c r="AN2">
        <v>2056</v>
      </c>
      <c r="AO2">
        <v>2057</v>
      </c>
      <c r="AP2">
        <v>2058</v>
      </c>
      <c r="AQ2">
        <v>2059</v>
      </c>
      <c r="AR2">
        <v>2060</v>
      </c>
    </row>
    <row r="3" spans="1:44">
      <c r="A3" s="32" t="str">
        <f>VLOOKUP($B3,'Sector matching'!$B$1:$C$43,2,0)</f>
        <v>agriculture and forestry 01T03</v>
      </c>
      <c r="B3" s="33" t="s">
        <v>512</v>
      </c>
      <c r="C3">
        <f>SUM(Feedstock!C50:AF50)</f>
        <v>0</v>
      </c>
      <c r="D3">
        <f>C3*IF('Energy use Prediction'!F3=0,0,'Energy use Prediction'!G3/'Energy use Prediction'!F3)</f>
        <v>0</v>
      </c>
      <c r="E3">
        <f>D3*IF('Energy use Prediction'!G3=0,0,'Energy use Prediction'!H3/'Energy use Prediction'!G3)</f>
        <v>0</v>
      </c>
      <c r="F3">
        <f>E3*IF('Energy use Prediction'!H3=0,0,'Energy use Prediction'!I3/'Energy use Prediction'!H3)</f>
        <v>0</v>
      </c>
      <c r="G3">
        <f>F3*IF('Energy use Prediction'!I3=0,0,'Energy use Prediction'!J3/'Energy use Prediction'!I3)</f>
        <v>0</v>
      </c>
      <c r="H3">
        <f>G3*IF('Energy use Prediction'!J3=0,0,'Energy use Prediction'!K3/'Energy use Prediction'!J3)</f>
        <v>0</v>
      </c>
      <c r="I3">
        <f>H3*IF('Energy use Prediction'!K3=0,0,'Energy use Prediction'!L3/'Energy use Prediction'!K3)</f>
        <v>0</v>
      </c>
      <c r="J3">
        <f>I3*IF('Energy use Prediction'!L3=0,0,'Energy use Prediction'!M3/'Energy use Prediction'!L3)</f>
        <v>0</v>
      </c>
      <c r="K3">
        <f>J3*IF('Energy use Prediction'!M3=0,0,'Energy use Prediction'!N3/'Energy use Prediction'!M3)</f>
        <v>0</v>
      </c>
      <c r="L3">
        <f>K3*IF('Energy use Prediction'!N3=0,0,'Energy use Prediction'!O3/'Energy use Prediction'!N3)</f>
        <v>0</v>
      </c>
      <c r="M3">
        <f>L3*IF('Energy use Prediction'!O3=0,0,'Energy use Prediction'!P3/'Energy use Prediction'!O3)</f>
        <v>0</v>
      </c>
      <c r="N3">
        <f>M3*IF('Energy use Prediction'!P3=0,0,'Energy use Prediction'!Q3/'Energy use Prediction'!P3)</f>
        <v>0</v>
      </c>
      <c r="O3">
        <f>N3*IF('Energy use Prediction'!Q3=0,0,'Energy use Prediction'!R3/'Energy use Prediction'!Q3)</f>
        <v>0</v>
      </c>
      <c r="P3">
        <f>O3*IF('Energy use Prediction'!R3=0,0,'Energy use Prediction'!S3/'Energy use Prediction'!R3)</f>
        <v>0</v>
      </c>
      <c r="Q3">
        <f>P3*IF('Energy use Prediction'!S3=0,0,'Energy use Prediction'!T3/'Energy use Prediction'!S3)</f>
        <v>0</v>
      </c>
      <c r="R3">
        <f>Q3*IF('Energy use Prediction'!T3=0,0,'Energy use Prediction'!U3/'Energy use Prediction'!T3)</f>
        <v>0</v>
      </c>
      <c r="S3">
        <f>R3*IF('Energy use Prediction'!U3=0,0,'Energy use Prediction'!V3/'Energy use Prediction'!U3)</f>
        <v>0</v>
      </c>
      <c r="T3">
        <f>S3*IF('Energy use Prediction'!V3=0,0,'Energy use Prediction'!W3/'Energy use Prediction'!V3)</f>
        <v>0</v>
      </c>
      <c r="U3">
        <f>T3*IF('Energy use Prediction'!W3=0,0,'Energy use Prediction'!X3/'Energy use Prediction'!W3)</f>
        <v>0</v>
      </c>
      <c r="V3">
        <f>U3*IF('Energy use Prediction'!X3=0,0,'Energy use Prediction'!Y3/'Energy use Prediction'!X3)</f>
        <v>0</v>
      </c>
      <c r="W3">
        <f>V3*IF('Energy use Prediction'!Y3=0,0,'Energy use Prediction'!Z3/'Energy use Prediction'!Y3)</f>
        <v>0</v>
      </c>
      <c r="X3">
        <f>W3*IF('Energy use Prediction'!Z3=0,0,'Energy use Prediction'!AA3/'Energy use Prediction'!Z3)</f>
        <v>0</v>
      </c>
      <c r="Y3">
        <f>X3*IF('Energy use Prediction'!AA3=0,0,'Energy use Prediction'!AB3/'Energy use Prediction'!AA3)</f>
        <v>0</v>
      </c>
      <c r="Z3">
        <f>Y3*IF('Energy use Prediction'!AB3=0,0,'Energy use Prediction'!AC3/'Energy use Prediction'!AB3)</f>
        <v>0</v>
      </c>
      <c r="AA3">
        <f>Z3*IF('Energy use Prediction'!AC3=0,0,'Energy use Prediction'!AD3/'Energy use Prediction'!AC3)</f>
        <v>0</v>
      </c>
      <c r="AB3">
        <f>AA3*IF('Energy use Prediction'!AD3=0,0,'Energy use Prediction'!AE3/'Energy use Prediction'!AD3)</f>
        <v>0</v>
      </c>
      <c r="AC3">
        <f>AB3*IF('Energy use Prediction'!AE3=0,0,'Energy use Prediction'!AF3/'Energy use Prediction'!AE3)</f>
        <v>0</v>
      </c>
      <c r="AD3">
        <f>AC3*IF('Energy use Prediction'!AF3=0,0,'Energy use Prediction'!AG3/'Energy use Prediction'!AF3)</f>
        <v>0</v>
      </c>
      <c r="AE3">
        <f>AD3*IF('Energy use Prediction'!AG3=0,0,'Energy use Prediction'!AH3/'Energy use Prediction'!AG3)</f>
        <v>0</v>
      </c>
      <c r="AF3">
        <f>AE3*IF('Energy use Prediction'!AH3=0,0,'Energy use Prediction'!AI3/'Energy use Prediction'!AH3)</f>
        <v>0</v>
      </c>
      <c r="AG3">
        <f>AF3*IF('Energy use Prediction'!AI3=0,0,'Energy use Prediction'!AJ3/'Energy use Prediction'!AI3)</f>
        <v>0</v>
      </c>
      <c r="AH3">
        <f>AG3*IF('Energy use Prediction'!AJ3=0,0,'Energy use Prediction'!AK3/'Energy use Prediction'!AJ3)</f>
        <v>0</v>
      </c>
      <c r="AI3">
        <f>AH3*IF('Energy use Prediction'!AK3=0,0,'Energy use Prediction'!AL3/'Energy use Prediction'!AK3)</f>
        <v>0</v>
      </c>
      <c r="AJ3">
        <f>AI3*IF('Energy use Prediction'!AL3=0,0,'Energy use Prediction'!AM3/'Energy use Prediction'!AL3)</f>
        <v>0</v>
      </c>
      <c r="AK3">
        <f>AJ3*IF('Energy use Prediction'!AM3=0,0,'Energy use Prediction'!AN3/'Energy use Prediction'!AM3)</f>
        <v>0</v>
      </c>
      <c r="AL3">
        <f>AK3*IF('Energy use Prediction'!AN3=0,0,'Energy use Prediction'!AO3/'Energy use Prediction'!AN3)</f>
        <v>0</v>
      </c>
      <c r="AM3">
        <f>AL3*IF('Energy use Prediction'!AO3=0,0,'Energy use Prediction'!AP3/'Energy use Prediction'!AO3)</f>
        <v>0</v>
      </c>
      <c r="AN3">
        <f>AM3*IF('Energy use Prediction'!AP3=0,0,'Energy use Prediction'!AQ3/'Energy use Prediction'!AP3)</f>
        <v>0</v>
      </c>
      <c r="AO3">
        <f>AN3*IF('Energy use Prediction'!AQ3=0,0,'Energy use Prediction'!AR3/'Energy use Prediction'!AQ3)</f>
        <v>0</v>
      </c>
      <c r="AP3">
        <f>AO3*IF('Energy use Prediction'!AR3=0,0,'Energy use Prediction'!AS3/'Energy use Prediction'!AR3)</f>
        <v>0</v>
      </c>
      <c r="AQ3">
        <f>AP3*IF('Energy use Prediction'!AS3=0,0,'Energy use Prediction'!AT3/'Energy use Prediction'!AS3)</f>
        <v>0</v>
      </c>
      <c r="AR3">
        <f>AQ3*IF('Energy use Prediction'!AT3=0,0,'Energy use Prediction'!AU3/'Energy use Prediction'!AT3)</f>
        <v>0</v>
      </c>
    </row>
    <row r="4" spans="1:44">
      <c r="A4" s="32" t="s">
        <v>790</v>
      </c>
      <c r="B4" s="35" t="s">
        <v>510</v>
      </c>
      <c r="C4">
        <f>SUM(Feedstock!C51:AF51)</f>
        <v>355080855482674.31</v>
      </c>
      <c r="D4">
        <f>SUM(D5:D43)</f>
        <v>359582180322920.69</v>
      </c>
      <c r="E4">
        <f t="shared" ref="E4:AR4" si="0">SUM(E5:E43)</f>
        <v>379132103577874.13</v>
      </c>
      <c r="F4">
        <f t="shared" si="0"/>
        <v>380796196366174.94</v>
      </c>
      <c r="G4">
        <f t="shared" si="0"/>
        <v>382123232695507.38</v>
      </c>
      <c r="H4">
        <f t="shared" si="0"/>
        <v>383284430306159.88</v>
      </c>
      <c r="I4">
        <f t="shared" si="0"/>
        <v>384301379922515.06</v>
      </c>
      <c r="J4">
        <f t="shared" si="0"/>
        <v>385192856904367.88</v>
      </c>
      <c r="K4">
        <f t="shared" si="0"/>
        <v>385975159126306.81</v>
      </c>
      <c r="L4">
        <f t="shared" si="0"/>
        <v>386662414152589.94</v>
      </c>
      <c r="M4">
        <f t="shared" si="0"/>
        <v>387266855339785.13</v>
      </c>
      <c r="N4">
        <f t="shared" si="0"/>
        <v>387799067799375.56</v>
      </c>
      <c r="O4">
        <f t="shared" si="0"/>
        <v>388268205951762.81</v>
      </c>
      <c r="P4">
        <f t="shared" si="0"/>
        <v>388682184848447.19</v>
      </c>
      <c r="Q4">
        <f t="shared" si="0"/>
        <v>389047847640511.69</v>
      </c>
      <c r="R4">
        <f t="shared" si="0"/>
        <v>389371111608609.31</v>
      </c>
      <c r="S4">
        <f t="shared" si="0"/>
        <v>389657095100960.63</v>
      </c>
      <c r="T4">
        <f t="shared" si="0"/>
        <v>389910227592344.19</v>
      </c>
      <c r="U4">
        <f t="shared" si="0"/>
        <v>390134344907492.13</v>
      </c>
      <c r="V4">
        <f t="shared" si="0"/>
        <v>390332771466662.38</v>
      </c>
      <c r="W4">
        <f t="shared" si="0"/>
        <v>390508391222478.31</v>
      </c>
      <c r="X4">
        <f t="shared" si="0"/>
        <v>390663708773612.56</v>
      </c>
      <c r="Y4">
        <f t="shared" si="0"/>
        <v>390800901968170.31</v>
      </c>
      <c r="Z4">
        <f t="shared" si="0"/>
        <v>390921867149988.38</v>
      </c>
      <c r="AA4">
        <f t="shared" si="0"/>
        <v>391028258056147.13</v>
      </c>
      <c r="AB4">
        <f t="shared" si="0"/>
        <v>391121519243827.56</v>
      </c>
      <c r="AC4">
        <f t="shared" si="0"/>
        <v>391202914808852.56</v>
      </c>
      <c r="AD4">
        <f t="shared" si="0"/>
        <v>391273553055971.19</v>
      </c>
      <c r="AE4">
        <f t="shared" si="0"/>
        <v>391334407691206.25</v>
      </c>
      <c r="AF4">
        <f t="shared" si="0"/>
        <v>391386336028047.25</v>
      </c>
      <c r="AG4">
        <f t="shared" si="0"/>
        <v>391430094631029.19</v>
      </c>
      <c r="AH4">
        <f t="shared" si="0"/>
        <v>391466352760957.25</v>
      </c>
      <c r="AI4">
        <f t="shared" si="0"/>
        <v>391495703934708.44</v>
      </c>
      <c r="AJ4">
        <f t="shared" si="0"/>
        <v>391518675868273.44</v>
      </c>
      <c r="AK4">
        <f t="shared" si="0"/>
        <v>391535739033552</v>
      </c>
      <c r="AL4">
        <f t="shared" si="0"/>
        <v>391547314026445.44</v>
      </c>
      <c r="AM4">
        <f t="shared" si="0"/>
        <v>391553777915658.88</v>
      </c>
      <c r="AN4">
        <f t="shared" si="0"/>
        <v>391555469717278.31</v>
      </c>
      <c r="AO4">
        <f t="shared" si="0"/>
        <v>391552695119403.25</v>
      </c>
      <c r="AP4">
        <f t="shared" si="0"/>
        <v>391545730563282.5</v>
      </c>
      <c r="AQ4">
        <f t="shared" si="0"/>
        <v>391534826772073.5</v>
      </c>
      <c r="AR4">
        <f t="shared" si="0"/>
        <v>391520211805265.19</v>
      </c>
    </row>
    <row r="5" spans="1:44">
      <c r="A5" s="32" t="str">
        <f>VLOOKUP($B5,'Sector matching'!$B$1:$C$43,2,0)</f>
        <v>coal mining 05</v>
      </c>
      <c r="B5" s="38" t="s">
        <v>117</v>
      </c>
      <c r="C5">
        <f>SUM(Feedstock!C52:AF52)</f>
        <v>0</v>
      </c>
      <c r="D5">
        <f>C5*IF('Energy use Prediction'!F5=0,0,'Energy use Prediction'!G5/'Energy use Prediction'!F5)</f>
        <v>0</v>
      </c>
      <c r="E5">
        <f>D5*IF('Energy use Prediction'!G5=0,0,'Energy use Prediction'!H5/'Energy use Prediction'!G5)</f>
        <v>0</v>
      </c>
      <c r="F5">
        <f>E5*IF('Energy use Prediction'!H5=0,0,'Energy use Prediction'!I5/'Energy use Prediction'!H5)</f>
        <v>0</v>
      </c>
      <c r="G5">
        <f>F5*IF('Energy use Prediction'!I5=0,0,'Energy use Prediction'!J5/'Energy use Prediction'!I5)</f>
        <v>0</v>
      </c>
      <c r="H5">
        <f>G5*IF('Energy use Prediction'!J5=0,0,'Energy use Prediction'!K5/'Energy use Prediction'!J5)</f>
        <v>0</v>
      </c>
      <c r="I5">
        <f>H5*IF('Energy use Prediction'!K5=0,0,'Energy use Prediction'!L5/'Energy use Prediction'!K5)</f>
        <v>0</v>
      </c>
      <c r="J5">
        <f>I5*IF('Energy use Prediction'!L5=0,0,'Energy use Prediction'!M5/'Energy use Prediction'!L5)</f>
        <v>0</v>
      </c>
      <c r="K5">
        <f>J5*IF('Energy use Prediction'!M5=0,0,'Energy use Prediction'!N5/'Energy use Prediction'!M5)</f>
        <v>0</v>
      </c>
      <c r="L5">
        <f>K5*IF('Energy use Prediction'!N5=0,0,'Energy use Prediction'!O5/'Energy use Prediction'!N5)</f>
        <v>0</v>
      </c>
      <c r="M5">
        <f>L5*IF('Energy use Prediction'!O5=0,0,'Energy use Prediction'!P5/'Energy use Prediction'!O5)</f>
        <v>0</v>
      </c>
      <c r="N5">
        <f>M5*IF('Energy use Prediction'!P5=0,0,'Energy use Prediction'!Q5/'Energy use Prediction'!P5)</f>
        <v>0</v>
      </c>
      <c r="O5">
        <f>N5*IF('Energy use Prediction'!Q5=0,0,'Energy use Prediction'!R5/'Energy use Prediction'!Q5)</f>
        <v>0</v>
      </c>
      <c r="P5">
        <f>O5*IF('Energy use Prediction'!R5=0,0,'Energy use Prediction'!S5/'Energy use Prediction'!R5)</f>
        <v>0</v>
      </c>
      <c r="Q5">
        <f>P5*IF('Energy use Prediction'!S5=0,0,'Energy use Prediction'!T5/'Energy use Prediction'!S5)</f>
        <v>0</v>
      </c>
      <c r="R5">
        <f>Q5*IF('Energy use Prediction'!T5=0,0,'Energy use Prediction'!U5/'Energy use Prediction'!T5)</f>
        <v>0</v>
      </c>
      <c r="S5">
        <f>R5*IF('Energy use Prediction'!U5=0,0,'Energy use Prediction'!V5/'Energy use Prediction'!U5)</f>
        <v>0</v>
      </c>
      <c r="T5">
        <f>S5*IF('Energy use Prediction'!V5=0,0,'Energy use Prediction'!W5/'Energy use Prediction'!V5)</f>
        <v>0</v>
      </c>
      <c r="U5">
        <f>T5*IF('Energy use Prediction'!W5=0,0,'Energy use Prediction'!X5/'Energy use Prediction'!W5)</f>
        <v>0</v>
      </c>
      <c r="V5">
        <f>U5*IF('Energy use Prediction'!X5=0,0,'Energy use Prediction'!Y5/'Energy use Prediction'!X5)</f>
        <v>0</v>
      </c>
      <c r="W5">
        <f>V5*IF('Energy use Prediction'!Y5=0,0,'Energy use Prediction'!Z5/'Energy use Prediction'!Y5)</f>
        <v>0</v>
      </c>
      <c r="X5">
        <f>W5*IF('Energy use Prediction'!Z5=0,0,'Energy use Prediction'!AA5/'Energy use Prediction'!Z5)</f>
        <v>0</v>
      </c>
      <c r="Y5">
        <f>X5*IF('Energy use Prediction'!AA5=0,0,'Energy use Prediction'!AB5/'Energy use Prediction'!AA5)</f>
        <v>0</v>
      </c>
      <c r="Z5">
        <f>Y5*IF('Energy use Prediction'!AB5=0,0,'Energy use Prediction'!AC5/'Energy use Prediction'!AB5)</f>
        <v>0</v>
      </c>
      <c r="AA5">
        <f>Z5*IF('Energy use Prediction'!AC5=0,0,'Energy use Prediction'!AD5/'Energy use Prediction'!AC5)</f>
        <v>0</v>
      </c>
      <c r="AB5">
        <f>AA5*IF('Energy use Prediction'!AD5=0,0,'Energy use Prediction'!AE5/'Energy use Prediction'!AD5)</f>
        <v>0</v>
      </c>
      <c r="AC5">
        <f>AB5*IF('Energy use Prediction'!AE5=0,0,'Energy use Prediction'!AF5/'Energy use Prediction'!AE5)</f>
        <v>0</v>
      </c>
      <c r="AD5">
        <f>AC5*IF('Energy use Prediction'!AF5=0,0,'Energy use Prediction'!AG5/'Energy use Prediction'!AF5)</f>
        <v>0</v>
      </c>
      <c r="AE5">
        <f>AD5*IF('Energy use Prediction'!AG5=0,0,'Energy use Prediction'!AH5/'Energy use Prediction'!AG5)</f>
        <v>0</v>
      </c>
      <c r="AF5">
        <f>AE5*IF('Energy use Prediction'!AH5=0,0,'Energy use Prediction'!AI5/'Energy use Prediction'!AH5)</f>
        <v>0</v>
      </c>
      <c r="AG5">
        <f>AF5*IF('Energy use Prediction'!AI5=0,0,'Energy use Prediction'!AJ5/'Energy use Prediction'!AI5)</f>
        <v>0</v>
      </c>
      <c r="AH5">
        <f>AG5*IF('Energy use Prediction'!AJ5=0,0,'Energy use Prediction'!AK5/'Energy use Prediction'!AJ5)</f>
        <v>0</v>
      </c>
      <c r="AI5">
        <f>AH5*IF('Energy use Prediction'!AK5=0,0,'Energy use Prediction'!AL5/'Energy use Prediction'!AK5)</f>
        <v>0</v>
      </c>
      <c r="AJ5">
        <f>AI5*IF('Energy use Prediction'!AL5=0,0,'Energy use Prediction'!AM5/'Energy use Prediction'!AL5)</f>
        <v>0</v>
      </c>
      <c r="AK5">
        <f>AJ5*IF('Energy use Prediction'!AM5=0,0,'Energy use Prediction'!AN5/'Energy use Prediction'!AM5)</f>
        <v>0</v>
      </c>
      <c r="AL5">
        <f>AK5*IF('Energy use Prediction'!AN5=0,0,'Energy use Prediction'!AO5/'Energy use Prediction'!AN5)</f>
        <v>0</v>
      </c>
      <c r="AM5">
        <f>AL5*IF('Energy use Prediction'!AO5=0,0,'Energy use Prediction'!AP5/'Energy use Prediction'!AO5)</f>
        <v>0</v>
      </c>
      <c r="AN5">
        <f>AM5*IF('Energy use Prediction'!AP5=0,0,'Energy use Prediction'!AQ5/'Energy use Prediction'!AP5)</f>
        <v>0</v>
      </c>
      <c r="AO5">
        <f>AN5*IF('Energy use Prediction'!AQ5=0,0,'Energy use Prediction'!AR5/'Energy use Prediction'!AQ5)</f>
        <v>0</v>
      </c>
      <c r="AP5">
        <f>AO5*IF('Energy use Prediction'!AR5=0,0,'Energy use Prediction'!AS5/'Energy use Prediction'!AR5)</f>
        <v>0</v>
      </c>
      <c r="AQ5">
        <f>AP5*IF('Energy use Prediction'!AS5=0,0,'Energy use Prediction'!AT5/'Energy use Prediction'!AS5)</f>
        <v>0</v>
      </c>
      <c r="AR5">
        <f>AQ5*IF('Energy use Prediction'!AT5=0,0,'Energy use Prediction'!AU5/'Energy use Prediction'!AT5)</f>
        <v>0</v>
      </c>
    </row>
    <row r="6" spans="1:44">
      <c r="A6" s="32" t="str">
        <f>VLOOKUP($B6,'Sector matching'!$B$1:$C$43,2,0)</f>
        <v>oil and gas extraction 06</v>
      </c>
      <c r="B6" s="38" t="s">
        <v>119</v>
      </c>
      <c r="C6">
        <f>SUM(Feedstock!C53:AF53)</f>
        <v>3625260526672.1353</v>
      </c>
      <c r="D6">
        <f>C6*IF('Energy use Prediction'!F6=0,0,'Energy use Prediction'!G6/'Energy use Prediction'!F6)</f>
        <v>3555250020775.6704</v>
      </c>
      <c r="E6">
        <f>D6*IF('Energy use Prediction'!G6=0,0,'Energy use Prediction'!H6/'Energy use Prediction'!G6)</f>
        <v>3038791609931.7529</v>
      </c>
      <c r="F6">
        <f>E6*IF('Energy use Prediction'!H6=0,0,'Energy use Prediction'!I6/'Energy use Prediction'!H6)</f>
        <v>3153297522128.2549</v>
      </c>
      <c r="G6">
        <f>F6*IF('Energy use Prediction'!I6=0,0,'Energy use Prediction'!J6/'Energy use Prediction'!I6)</f>
        <v>3258323654075.6948</v>
      </c>
      <c r="H6">
        <f>G6*IF('Energy use Prediction'!J6=0,0,'Energy use Prediction'!K6/'Energy use Prediction'!J6)</f>
        <v>3356325938853.9106</v>
      </c>
      <c r="I6">
        <f>H6*IF('Energy use Prediction'!K6=0,0,'Energy use Prediction'!L6/'Energy use Prediction'!K6)</f>
        <v>3447897924872.3716</v>
      </c>
      <c r="J6">
        <f>I6*IF('Energy use Prediction'!L6=0,0,'Energy use Prediction'!M6/'Energy use Prediction'!L6)</f>
        <v>3533582719336.8828</v>
      </c>
      <c r="K6">
        <f>J6*IF('Energy use Prediction'!M6=0,0,'Energy use Prediction'!N6/'Energy use Prediction'!M6)</f>
        <v>3613875574614.0576</v>
      </c>
      <c r="L6">
        <f>K6*IF('Energy use Prediction'!N6=0,0,'Energy use Prediction'!O6/'Energy use Prediction'!N6)</f>
        <v>3689226938087.1748</v>
      </c>
      <c r="M6">
        <f>L6*IF('Energy use Prediction'!O6=0,0,'Energy use Prediction'!P6/'Energy use Prediction'!O6)</f>
        <v>3760045729941.5762</v>
      </c>
      <c r="N6">
        <f>M6*IF('Energy use Prediction'!P6=0,0,'Energy use Prediction'!Q6/'Energy use Prediction'!P6)</f>
        <v>3826702682098.2407</v>
      </c>
      <c r="O6">
        <f>N6*IF('Energy use Prediction'!Q6=0,0,'Energy use Prediction'!R6/'Energy use Prediction'!Q6)</f>
        <v>3889533623517.9575</v>
      </c>
      <c r="P6">
        <f>O6*IF('Energy use Prediction'!R6=0,0,'Energy use Prediction'!S6/'Energy use Prediction'!R6)</f>
        <v>3948842635908.1597</v>
      </c>
      <c r="Q6">
        <f>P6*IF('Energy use Prediction'!S6=0,0,'Energy use Prediction'!T6/'Energy use Prediction'!S6)</f>
        <v>4004905032439.9092</v>
      </c>
      <c r="R6">
        <f>Q6*IF('Energy use Prediction'!T6=0,0,'Energy use Prediction'!U6/'Energy use Prediction'!T6)</f>
        <v>4057970132795.1919</v>
      </c>
      <c r="S6">
        <f>R6*IF('Energy use Prediction'!U6=0,0,'Energy use Prediction'!V6/'Energy use Prediction'!U6)</f>
        <v>4108263822622.6592</v>
      </c>
      <c r="T6">
        <f>S6*IF('Energy use Prediction'!V6=0,0,'Energy use Prediction'!W6/'Energy use Prediction'!V6)</f>
        <v>4155990895747.2583</v>
      </c>
      <c r="U6">
        <f>T6*IF('Energy use Prediction'!W6=0,0,'Energy use Prediction'!X6/'Energy use Prediction'!W6)</f>
        <v>4201337184419.126</v>
      </c>
      <c r="V6">
        <f>U6*IF('Energy use Prediction'!X6=0,0,'Energy use Prediction'!Y6/'Energy use Prediction'!X6)</f>
        <v>4244471487374.1431</v>
      </c>
      <c r="W6">
        <f>V6*IF('Energy use Prediction'!Y6=0,0,'Energy use Prediction'!Z6/'Energy use Prediction'!Y6)</f>
        <v>4285547308182.4307</v>
      </c>
      <c r="X6">
        <f>W6*IF('Energy use Prediction'!Z6=0,0,'Energy use Prediction'!AA6/'Energy use Prediction'!Z6)</f>
        <v>4324704417795.0107</v>
      </c>
      <c r="Y6">
        <f>X6*IF('Energy use Prediction'!AA6=0,0,'Energy use Prediction'!AB6/'Energy use Prediction'!AA6)</f>
        <v>4362070255735.9155</v>
      </c>
      <c r="Z6">
        <f>Y6*IF('Energy use Prediction'!AB6=0,0,'Energy use Prediction'!AC6/'Energy use Prediction'!AB6)</f>
        <v>4397761184307.0371</v>
      </c>
      <c r="AA6">
        <f>Z6*IF('Energy use Prediction'!AC6=0,0,'Energy use Prediction'!AD6/'Energy use Prediction'!AC6)</f>
        <v>4431883609694.1133</v>
      </c>
      <c r="AB6">
        <f>AA6*IF('Energy use Prediction'!AD6=0,0,'Energy use Prediction'!AE6/'Energy use Prediction'!AD6)</f>
        <v>4464534983118.1113</v>
      </c>
      <c r="AC6">
        <f>AB6*IF('Energy use Prediction'!AE6=0,0,'Energy use Prediction'!AF6/'Energy use Prediction'!AE6)</f>
        <v>4495804694291.376</v>
      </c>
      <c r="AD6">
        <f>AC6*IF('Energy use Prediction'!AF6=0,0,'Energy use Prediction'!AG6/'Energy use Prediction'!AF6)</f>
        <v>4525774868478.8027</v>
      </c>
      <c r="AE6">
        <f>AD6*IF('Energy use Prediction'!AG6=0,0,'Energy use Prediction'!AH6/'Energy use Prediction'!AG6)</f>
        <v>4554521077485.9258</v>
      </c>
      <c r="AF6">
        <f>AE6*IF('Energy use Prediction'!AH6=0,0,'Energy use Prediction'!AI6/'Energy use Prediction'!AH6)</f>
        <v>4582112973938.376</v>
      </c>
      <c r="AG6">
        <f>AF6*IF('Energy use Prediction'!AI6=0,0,'Energy use Prediction'!AJ6/'Energy use Prediction'!AI6)</f>
        <v>4608614857299.6973</v>
      </c>
      <c r="AH6">
        <f>AG6*IF('Energy use Prediction'!AJ6=0,0,'Energy use Prediction'!AK6/'Energy use Prediction'!AJ6)</f>
        <v>4634086179209.2676</v>
      </c>
      <c r="AI6">
        <f>AH6*IF('Energy use Prediction'!AK6=0,0,'Energy use Prediction'!AL6/'Energy use Prediction'!AK6)</f>
        <v>4658581994926.0732</v>
      </c>
      <c r="AJ6">
        <f>AI6*IF('Energy use Prediction'!AL6=0,0,'Energy use Prediction'!AM6/'Energy use Prediction'!AL6)</f>
        <v>4682153366928.2305</v>
      </c>
      <c r="AK6">
        <f>AJ6*IF('Energy use Prediction'!AM6=0,0,'Energy use Prediction'!AN6/'Energy use Prediction'!AM6)</f>
        <v>4704847726052.8037</v>
      </c>
      <c r="AL6">
        <f>AK6*IF('Energy use Prediction'!AN6=0,0,'Energy use Prediction'!AO6/'Energy use Prediction'!AN6)</f>
        <v>4726709194956.8291</v>
      </c>
      <c r="AM6">
        <f>AL6*IF('Energy use Prediction'!AO6=0,0,'Energy use Prediction'!AP6/'Energy use Prediction'!AO6)</f>
        <v>4747778878139.0459</v>
      </c>
      <c r="AN6">
        <f>AM6*IF('Energy use Prediction'!AP6=0,0,'Energy use Prediction'!AQ6/'Energy use Prediction'!AP6)</f>
        <v>4768095122277.166</v>
      </c>
      <c r="AO6">
        <f>AN6*IF('Energy use Prediction'!AQ6=0,0,'Energy use Prediction'!AR6/'Energy use Prediction'!AQ6)</f>
        <v>4787693750203.4336</v>
      </c>
      <c r="AP6">
        <f>AO6*IF('Energy use Prediction'!AR6=0,0,'Energy use Prediction'!AS6/'Energy use Prediction'!AR6)</f>
        <v>4806608271456.2813</v>
      </c>
      <c r="AQ6">
        <f>AP6*IF('Energy use Prediction'!AS6=0,0,'Energy use Prediction'!AT6/'Energy use Prediction'!AS6)</f>
        <v>4824870072004.6973</v>
      </c>
      <c r="AR6">
        <f>AQ6*IF('Energy use Prediction'!AT6=0,0,'Energy use Prediction'!AU6/'Energy use Prediction'!AT6)</f>
        <v>4842508585440.6768</v>
      </c>
    </row>
    <row r="7" spans="1:44">
      <c r="A7" s="32" t="str">
        <f>VLOOKUP($B7,'Sector matching'!$B$1:$C$43,2,0)</f>
        <v>other mining and quarrying 07T08</v>
      </c>
      <c r="B7" s="304" t="s">
        <v>121</v>
      </c>
      <c r="C7">
        <f>SUM(Feedstock!C54:AF54)</f>
        <v>0</v>
      </c>
      <c r="D7">
        <f>C7*IF('Energy use Prediction'!F7=0,0,'Energy use Prediction'!G7/'Energy use Prediction'!F7)</f>
        <v>0</v>
      </c>
      <c r="E7">
        <f>D7*IF('Energy use Prediction'!G7=0,0,'Energy use Prediction'!H7/'Energy use Prediction'!G7)</f>
        <v>0</v>
      </c>
      <c r="F7">
        <f>E7*IF('Energy use Prediction'!H7=0,0,'Energy use Prediction'!I7/'Energy use Prediction'!H7)</f>
        <v>0</v>
      </c>
      <c r="G7">
        <f>F7*IF('Energy use Prediction'!I7=0,0,'Energy use Prediction'!J7/'Energy use Prediction'!I7)</f>
        <v>0</v>
      </c>
      <c r="H7">
        <f>G7*IF('Energy use Prediction'!J7=0,0,'Energy use Prediction'!K7/'Energy use Prediction'!J7)</f>
        <v>0</v>
      </c>
      <c r="I7">
        <f>H7*IF('Energy use Prediction'!K7=0,0,'Energy use Prediction'!L7/'Energy use Prediction'!K7)</f>
        <v>0</v>
      </c>
      <c r="J7">
        <f>I7*IF('Energy use Prediction'!L7=0,0,'Energy use Prediction'!M7/'Energy use Prediction'!L7)</f>
        <v>0</v>
      </c>
      <c r="K7">
        <f>J7*IF('Energy use Prediction'!M7=0,0,'Energy use Prediction'!N7/'Energy use Prediction'!M7)</f>
        <v>0</v>
      </c>
      <c r="L7">
        <f>K7*IF('Energy use Prediction'!N7=0,0,'Energy use Prediction'!O7/'Energy use Prediction'!N7)</f>
        <v>0</v>
      </c>
      <c r="M7">
        <f>L7*IF('Energy use Prediction'!O7=0,0,'Energy use Prediction'!P7/'Energy use Prediction'!O7)</f>
        <v>0</v>
      </c>
      <c r="N7">
        <f>M7*IF('Energy use Prediction'!P7=0,0,'Energy use Prediction'!Q7/'Energy use Prediction'!P7)</f>
        <v>0</v>
      </c>
      <c r="O7">
        <f>N7*IF('Energy use Prediction'!Q7=0,0,'Energy use Prediction'!R7/'Energy use Prediction'!Q7)</f>
        <v>0</v>
      </c>
      <c r="P7">
        <f>O7*IF('Energy use Prediction'!R7=0,0,'Energy use Prediction'!S7/'Energy use Prediction'!R7)</f>
        <v>0</v>
      </c>
      <c r="Q7">
        <f>P7*IF('Energy use Prediction'!S7=0,0,'Energy use Prediction'!T7/'Energy use Prediction'!S7)</f>
        <v>0</v>
      </c>
      <c r="R7">
        <f>Q7*IF('Energy use Prediction'!T7=0,0,'Energy use Prediction'!U7/'Energy use Prediction'!T7)</f>
        <v>0</v>
      </c>
      <c r="S7">
        <f>R7*IF('Energy use Prediction'!U7=0,0,'Energy use Prediction'!V7/'Energy use Prediction'!U7)</f>
        <v>0</v>
      </c>
      <c r="T7">
        <f>S7*IF('Energy use Prediction'!V7=0,0,'Energy use Prediction'!W7/'Energy use Prediction'!V7)</f>
        <v>0</v>
      </c>
      <c r="U7">
        <f>T7*IF('Energy use Prediction'!W7=0,0,'Energy use Prediction'!X7/'Energy use Prediction'!W7)</f>
        <v>0</v>
      </c>
      <c r="V7">
        <f>U7*IF('Energy use Prediction'!X7=0,0,'Energy use Prediction'!Y7/'Energy use Prediction'!X7)</f>
        <v>0</v>
      </c>
      <c r="W7">
        <f>V7*IF('Energy use Prediction'!Y7=0,0,'Energy use Prediction'!Z7/'Energy use Prediction'!Y7)</f>
        <v>0</v>
      </c>
      <c r="X7">
        <f>W7*IF('Energy use Prediction'!Z7=0,0,'Energy use Prediction'!AA7/'Energy use Prediction'!Z7)</f>
        <v>0</v>
      </c>
      <c r="Y7">
        <f>X7*IF('Energy use Prediction'!AA7=0,0,'Energy use Prediction'!AB7/'Energy use Prediction'!AA7)</f>
        <v>0</v>
      </c>
      <c r="Z7">
        <f>Y7*IF('Energy use Prediction'!AB7=0,0,'Energy use Prediction'!AC7/'Energy use Prediction'!AB7)</f>
        <v>0</v>
      </c>
      <c r="AA7">
        <f>Z7*IF('Energy use Prediction'!AC7=0,0,'Energy use Prediction'!AD7/'Energy use Prediction'!AC7)</f>
        <v>0</v>
      </c>
      <c r="AB7">
        <f>AA7*IF('Energy use Prediction'!AD7=0,0,'Energy use Prediction'!AE7/'Energy use Prediction'!AD7)</f>
        <v>0</v>
      </c>
      <c r="AC7">
        <f>AB7*IF('Energy use Prediction'!AE7=0,0,'Energy use Prediction'!AF7/'Energy use Prediction'!AE7)</f>
        <v>0</v>
      </c>
      <c r="AD7">
        <f>AC7*IF('Energy use Prediction'!AF7=0,0,'Energy use Prediction'!AG7/'Energy use Prediction'!AF7)</f>
        <v>0</v>
      </c>
      <c r="AE7">
        <f>AD7*IF('Energy use Prediction'!AG7=0,0,'Energy use Prediction'!AH7/'Energy use Prediction'!AG7)</f>
        <v>0</v>
      </c>
      <c r="AF7">
        <f>AE7*IF('Energy use Prediction'!AH7=0,0,'Energy use Prediction'!AI7/'Energy use Prediction'!AH7)</f>
        <v>0</v>
      </c>
      <c r="AG7">
        <f>AF7*IF('Energy use Prediction'!AI7=0,0,'Energy use Prediction'!AJ7/'Energy use Prediction'!AI7)</f>
        <v>0</v>
      </c>
      <c r="AH7">
        <f>AG7*IF('Energy use Prediction'!AJ7=0,0,'Energy use Prediction'!AK7/'Energy use Prediction'!AJ7)</f>
        <v>0</v>
      </c>
      <c r="AI7">
        <f>AH7*IF('Energy use Prediction'!AK7=0,0,'Energy use Prediction'!AL7/'Energy use Prediction'!AK7)</f>
        <v>0</v>
      </c>
      <c r="AJ7">
        <f>AI7*IF('Energy use Prediction'!AL7=0,0,'Energy use Prediction'!AM7/'Energy use Prediction'!AL7)</f>
        <v>0</v>
      </c>
      <c r="AK7">
        <f>AJ7*IF('Energy use Prediction'!AM7=0,0,'Energy use Prediction'!AN7/'Energy use Prediction'!AM7)</f>
        <v>0</v>
      </c>
      <c r="AL7">
        <f>AK7*IF('Energy use Prediction'!AN7=0,0,'Energy use Prediction'!AO7/'Energy use Prediction'!AN7)</f>
        <v>0</v>
      </c>
      <c r="AM7">
        <f>AL7*IF('Energy use Prediction'!AO7=0,0,'Energy use Prediction'!AP7/'Energy use Prediction'!AO7)</f>
        <v>0</v>
      </c>
      <c r="AN7">
        <f>AM7*IF('Energy use Prediction'!AP7=0,0,'Energy use Prediction'!AQ7/'Energy use Prediction'!AP7)</f>
        <v>0</v>
      </c>
      <c r="AO7">
        <f>AN7*IF('Energy use Prediction'!AQ7=0,0,'Energy use Prediction'!AR7/'Energy use Prediction'!AQ7)</f>
        <v>0</v>
      </c>
      <c r="AP7">
        <f>AO7*IF('Energy use Prediction'!AR7=0,0,'Energy use Prediction'!AS7/'Energy use Prediction'!AR7)</f>
        <v>0</v>
      </c>
      <c r="AQ7">
        <f>AP7*IF('Energy use Prediction'!AS7=0,0,'Energy use Prediction'!AT7/'Energy use Prediction'!AS7)</f>
        <v>0</v>
      </c>
      <c r="AR7">
        <f>AQ7*IF('Energy use Prediction'!AT7=0,0,'Energy use Prediction'!AU7/'Energy use Prediction'!AT7)</f>
        <v>0</v>
      </c>
    </row>
    <row r="8" spans="1:44">
      <c r="A8" s="32" t="str">
        <f>VLOOKUP($B8,'Sector matching'!$B$1:$C$43,2,0)</f>
        <v>other mining and quarrying 07T08</v>
      </c>
      <c r="B8" s="304" t="s">
        <v>123</v>
      </c>
      <c r="C8">
        <f>SUM(Feedstock!C55:AF55)</f>
        <v>0</v>
      </c>
      <c r="D8">
        <f>C8*IF('Energy use Prediction'!F8=0,0,'Energy use Prediction'!G8/'Energy use Prediction'!F8)</f>
        <v>0</v>
      </c>
      <c r="E8">
        <f>D8*IF('Energy use Prediction'!G8=0,0,'Energy use Prediction'!H8/'Energy use Prediction'!G8)</f>
        <v>0</v>
      </c>
      <c r="F8">
        <f>E8*IF('Energy use Prediction'!H8=0,0,'Energy use Prediction'!I8/'Energy use Prediction'!H8)</f>
        <v>0</v>
      </c>
      <c r="G8">
        <f>F8*IF('Energy use Prediction'!I8=0,0,'Energy use Prediction'!J8/'Energy use Prediction'!I8)</f>
        <v>0</v>
      </c>
      <c r="H8">
        <f>G8*IF('Energy use Prediction'!J8=0,0,'Energy use Prediction'!K8/'Energy use Prediction'!J8)</f>
        <v>0</v>
      </c>
      <c r="I8">
        <f>H8*IF('Energy use Prediction'!K8=0,0,'Energy use Prediction'!L8/'Energy use Prediction'!K8)</f>
        <v>0</v>
      </c>
      <c r="J8">
        <f>I8*IF('Energy use Prediction'!L8=0,0,'Energy use Prediction'!M8/'Energy use Prediction'!L8)</f>
        <v>0</v>
      </c>
      <c r="K8">
        <f>J8*IF('Energy use Prediction'!M8=0,0,'Energy use Prediction'!N8/'Energy use Prediction'!M8)</f>
        <v>0</v>
      </c>
      <c r="L8">
        <f>K8*IF('Energy use Prediction'!N8=0,0,'Energy use Prediction'!O8/'Energy use Prediction'!N8)</f>
        <v>0</v>
      </c>
      <c r="M8">
        <f>L8*IF('Energy use Prediction'!O8=0,0,'Energy use Prediction'!P8/'Energy use Prediction'!O8)</f>
        <v>0</v>
      </c>
      <c r="N8">
        <f>M8*IF('Energy use Prediction'!P8=0,0,'Energy use Prediction'!Q8/'Energy use Prediction'!P8)</f>
        <v>0</v>
      </c>
      <c r="O8">
        <f>N8*IF('Energy use Prediction'!Q8=0,0,'Energy use Prediction'!R8/'Energy use Prediction'!Q8)</f>
        <v>0</v>
      </c>
      <c r="P8">
        <f>O8*IF('Energy use Prediction'!R8=0,0,'Energy use Prediction'!S8/'Energy use Prediction'!R8)</f>
        <v>0</v>
      </c>
      <c r="Q8">
        <f>P8*IF('Energy use Prediction'!S8=0,0,'Energy use Prediction'!T8/'Energy use Prediction'!S8)</f>
        <v>0</v>
      </c>
      <c r="R8">
        <f>Q8*IF('Energy use Prediction'!T8=0,0,'Energy use Prediction'!U8/'Energy use Prediction'!T8)</f>
        <v>0</v>
      </c>
      <c r="S8">
        <f>R8*IF('Energy use Prediction'!U8=0,0,'Energy use Prediction'!V8/'Energy use Prediction'!U8)</f>
        <v>0</v>
      </c>
      <c r="T8">
        <f>S8*IF('Energy use Prediction'!V8=0,0,'Energy use Prediction'!W8/'Energy use Prediction'!V8)</f>
        <v>0</v>
      </c>
      <c r="U8">
        <f>T8*IF('Energy use Prediction'!W8=0,0,'Energy use Prediction'!X8/'Energy use Prediction'!W8)</f>
        <v>0</v>
      </c>
      <c r="V8">
        <f>U8*IF('Energy use Prediction'!X8=0,0,'Energy use Prediction'!Y8/'Energy use Prediction'!X8)</f>
        <v>0</v>
      </c>
      <c r="W8">
        <f>V8*IF('Energy use Prediction'!Y8=0,0,'Energy use Prediction'!Z8/'Energy use Prediction'!Y8)</f>
        <v>0</v>
      </c>
      <c r="X8">
        <f>W8*IF('Energy use Prediction'!Z8=0,0,'Energy use Prediction'!AA8/'Energy use Prediction'!Z8)</f>
        <v>0</v>
      </c>
      <c r="Y8">
        <f>X8*IF('Energy use Prediction'!AA8=0,0,'Energy use Prediction'!AB8/'Energy use Prediction'!AA8)</f>
        <v>0</v>
      </c>
      <c r="Z8">
        <f>Y8*IF('Energy use Prediction'!AB8=0,0,'Energy use Prediction'!AC8/'Energy use Prediction'!AB8)</f>
        <v>0</v>
      </c>
      <c r="AA8">
        <f>Z8*IF('Energy use Prediction'!AC8=0,0,'Energy use Prediction'!AD8/'Energy use Prediction'!AC8)</f>
        <v>0</v>
      </c>
      <c r="AB8">
        <f>AA8*IF('Energy use Prediction'!AD8=0,0,'Energy use Prediction'!AE8/'Energy use Prediction'!AD8)</f>
        <v>0</v>
      </c>
      <c r="AC8">
        <f>AB8*IF('Energy use Prediction'!AE8=0,0,'Energy use Prediction'!AF8/'Energy use Prediction'!AE8)</f>
        <v>0</v>
      </c>
      <c r="AD8">
        <f>AC8*IF('Energy use Prediction'!AF8=0,0,'Energy use Prediction'!AG8/'Energy use Prediction'!AF8)</f>
        <v>0</v>
      </c>
      <c r="AE8">
        <f>AD8*IF('Energy use Prediction'!AG8=0,0,'Energy use Prediction'!AH8/'Energy use Prediction'!AG8)</f>
        <v>0</v>
      </c>
      <c r="AF8">
        <f>AE8*IF('Energy use Prediction'!AH8=0,0,'Energy use Prediction'!AI8/'Energy use Prediction'!AH8)</f>
        <v>0</v>
      </c>
      <c r="AG8">
        <f>AF8*IF('Energy use Prediction'!AI8=0,0,'Energy use Prediction'!AJ8/'Energy use Prediction'!AI8)</f>
        <v>0</v>
      </c>
      <c r="AH8">
        <f>AG8*IF('Energy use Prediction'!AJ8=0,0,'Energy use Prediction'!AK8/'Energy use Prediction'!AJ8)</f>
        <v>0</v>
      </c>
      <c r="AI8">
        <f>AH8*IF('Energy use Prediction'!AK8=0,0,'Energy use Prediction'!AL8/'Energy use Prediction'!AK8)</f>
        <v>0</v>
      </c>
      <c r="AJ8">
        <f>AI8*IF('Energy use Prediction'!AL8=0,0,'Energy use Prediction'!AM8/'Energy use Prediction'!AL8)</f>
        <v>0</v>
      </c>
      <c r="AK8">
        <f>AJ8*IF('Energy use Prediction'!AM8=0,0,'Energy use Prediction'!AN8/'Energy use Prediction'!AM8)</f>
        <v>0</v>
      </c>
      <c r="AL8">
        <f>AK8*IF('Energy use Prediction'!AN8=0,0,'Energy use Prediction'!AO8/'Energy use Prediction'!AN8)</f>
        <v>0</v>
      </c>
      <c r="AM8">
        <f>AL8*IF('Energy use Prediction'!AO8=0,0,'Energy use Prediction'!AP8/'Energy use Prediction'!AO8)</f>
        <v>0</v>
      </c>
      <c r="AN8">
        <f>AM8*IF('Energy use Prediction'!AP8=0,0,'Energy use Prediction'!AQ8/'Energy use Prediction'!AP8)</f>
        <v>0</v>
      </c>
      <c r="AO8">
        <f>AN8*IF('Energy use Prediction'!AQ8=0,0,'Energy use Prediction'!AR8/'Energy use Prediction'!AQ8)</f>
        <v>0</v>
      </c>
      <c r="AP8">
        <f>AO8*IF('Energy use Prediction'!AR8=0,0,'Energy use Prediction'!AS8/'Energy use Prediction'!AR8)</f>
        <v>0</v>
      </c>
      <c r="AQ8">
        <f>AP8*IF('Energy use Prediction'!AS8=0,0,'Energy use Prediction'!AT8/'Energy use Prediction'!AS8)</f>
        <v>0</v>
      </c>
      <c r="AR8">
        <f>AQ8*IF('Energy use Prediction'!AT8=0,0,'Energy use Prediction'!AU8/'Energy use Prediction'!AT8)</f>
        <v>0</v>
      </c>
    </row>
    <row r="9" spans="1:44">
      <c r="A9" s="32" t="str">
        <f>VLOOKUP($B9,'Sector matching'!$B$1:$C$43,2,0)</f>
        <v>other mining and quarrying 07T08</v>
      </c>
      <c r="B9" s="145" t="s">
        <v>125</v>
      </c>
      <c r="C9">
        <f>SUM(Feedstock!C56:AF56)</f>
        <v>24666058567119.676</v>
      </c>
      <c r="D9">
        <f>C9*IF('Energy use Prediction'!F9=0,0,'Energy use Prediction'!G9/'Energy use Prediction'!F9)</f>
        <v>24666058567119.676</v>
      </c>
      <c r="E9">
        <f>D9*IF('Energy use Prediction'!G9=0,0,'Energy use Prediction'!H9/'Energy use Prediction'!G9)</f>
        <v>24666058567119.676</v>
      </c>
      <c r="F9">
        <f>E9*IF('Energy use Prediction'!H9=0,0,'Energy use Prediction'!I9/'Energy use Prediction'!H9)</f>
        <v>24666058567119.676</v>
      </c>
      <c r="G9">
        <f>F9*IF('Energy use Prediction'!I9=0,0,'Energy use Prediction'!J9/'Energy use Prediction'!I9)</f>
        <v>24666058567119.676</v>
      </c>
      <c r="H9">
        <f>G9*IF('Energy use Prediction'!J9=0,0,'Energy use Prediction'!K9/'Energy use Prediction'!J9)</f>
        <v>24666058567119.676</v>
      </c>
      <c r="I9">
        <f>H9*IF('Energy use Prediction'!K9=0,0,'Energy use Prediction'!L9/'Energy use Prediction'!K9)</f>
        <v>24666058567119.676</v>
      </c>
      <c r="J9">
        <f>I9*IF('Energy use Prediction'!L9=0,0,'Energy use Prediction'!M9/'Energy use Prediction'!L9)</f>
        <v>24666058567119.676</v>
      </c>
      <c r="K9">
        <f>J9*IF('Energy use Prediction'!M9=0,0,'Energy use Prediction'!N9/'Energy use Prediction'!M9)</f>
        <v>24666058567119.676</v>
      </c>
      <c r="L9">
        <f>K9*IF('Energy use Prediction'!N9=0,0,'Energy use Prediction'!O9/'Energy use Prediction'!N9)</f>
        <v>24666058567119.676</v>
      </c>
      <c r="M9">
        <f>L9*IF('Energy use Prediction'!O9=0,0,'Energy use Prediction'!P9/'Energy use Prediction'!O9)</f>
        <v>24666058567119.676</v>
      </c>
      <c r="N9">
        <f>M9*IF('Energy use Prediction'!P9=0,0,'Energy use Prediction'!Q9/'Energy use Prediction'!P9)</f>
        <v>24666058567119.676</v>
      </c>
      <c r="O9">
        <f>N9*IF('Energy use Prediction'!Q9=0,0,'Energy use Prediction'!R9/'Energy use Prediction'!Q9)</f>
        <v>24666058567119.676</v>
      </c>
      <c r="P9">
        <f>O9*IF('Energy use Prediction'!R9=0,0,'Energy use Prediction'!S9/'Energy use Prediction'!R9)</f>
        <v>24666058567119.676</v>
      </c>
      <c r="Q9">
        <f>P9*IF('Energy use Prediction'!S9=0,0,'Energy use Prediction'!T9/'Energy use Prediction'!S9)</f>
        <v>24666058567119.676</v>
      </c>
      <c r="R9">
        <f>Q9*IF('Energy use Prediction'!T9=0,0,'Energy use Prediction'!U9/'Energy use Prediction'!T9)</f>
        <v>24666058567119.676</v>
      </c>
      <c r="S9">
        <f>R9*IF('Energy use Prediction'!U9=0,0,'Energy use Prediction'!V9/'Energy use Prediction'!U9)</f>
        <v>24666058567119.676</v>
      </c>
      <c r="T9">
        <f>S9*IF('Energy use Prediction'!V9=0,0,'Energy use Prediction'!W9/'Energy use Prediction'!V9)</f>
        <v>24666058567119.676</v>
      </c>
      <c r="U9">
        <f>T9*IF('Energy use Prediction'!W9=0,0,'Energy use Prediction'!X9/'Energy use Prediction'!W9)</f>
        <v>24666058567119.676</v>
      </c>
      <c r="V9">
        <f>U9*IF('Energy use Prediction'!X9=0,0,'Energy use Prediction'!Y9/'Energy use Prediction'!X9)</f>
        <v>24666058567119.676</v>
      </c>
      <c r="W9">
        <f>V9*IF('Energy use Prediction'!Y9=0,0,'Energy use Prediction'!Z9/'Energy use Prediction'!Y9)</f>
        <v>24666058567119.676</v>
      </c>
      <c r="X9">
        <f>W9*IF('Energy use Prediction'!Z9=0,0,'Energy use Prediction'!AA9/'Energy use Prediction'!Z9)</f>
        <v>24666058567119.676</v>
      </c>
      <c r="Y9">
        <f>X9*IF('Energy use Prediction'!AA9=0,0,'Energy use Prediction'!AB9/'Energy use Prediction'!AA9)</f>
        <v>24666058567119.676</v>
      </c>
      <c r="Z9">
        <f>Y9*IF('Energy use Prediction'!AB9=0,0,'Energy use Prediction'!AC9/'Energy use Prediction'!AB9)</f>
        <v>24666058567119.676</v>
      </c>
      <c r="AA9">
        <f>Z9*IF('Energy use Prediction'!AC9=0,0,'Energy use Prediction'!AD9/'Energy use Prediction'!AC9)</f>
        <v>24666058567119.676</v>
      </c>
      <c r="AB9">
        <f>AA9*IF('Energy use Prediction'!AD9=0,0,'Energy use Prediction'!AE9/'Energy use Prediction'!AD9)</f>
        <v>24666058567119.676</v>
      </c>
      <c r="AC9">
        <f>AB9*IF('Energy use Prediction'!AE9=0,0,'Energy use Prediction'!AF9/'Energy use Prediction'!AE9)</f>
        <v>24666058567119.676</v>
      </c>
      <c r="AD9">
        <f>AC9*IF('Energy use Prediction'!AF9=0,0,'Energy use Prediction'!AG9/'Energy use Prediction'!AF9)</f>
        <v>24666058567119.676</v>
      </c>
      <c r="AE9">
        <f>AD9*IF('Energy use Prediction'!AG9=0,0,'Energy use Prediction'!AH9/'Energy use Prediction'!AG9)</f>
        <v>24666058567119.676</v>
      </c>
      <c r="AF9">
        <f>AE9*IF('Energy use Prediction'!AH9=0,0,'Energy use Prediction'!AI9/'Energy use Prediction'!AH9)</f>
        <v>24666058567119.676</v>
      </c>
      <c r="AG9">
        <f>AF9*IF('Energy use Prediction'!AI9=0,0,'Energy use Prediction'!AJ9/'Energy use Prediction'!AI9)</f>
        <v>24666058567119.676</v>
      </c>
      <c r="AH9">
        <f>AG9*IF('Energy use Prediction'!AJ9=0,0,'Energy use Prediction'!AK9/'Energy use Prediction'!AJ9)</f>
        <v>24666058567119.676</v>
      </c>
      <c r="AI9">
        <f>AH9*IF('Energy use Prediction'!AK9=0,0,'Energy use Prediction'!AL9/'Energy use Prediction'!AK9)</f>
        <v>24666058567119.676</v>
      </c>
      <c r="AJ9">
        <f>AI9*IF('Energy use Prediction'!AL9=0,0,'Energy use Prediction'!AM9/'Energy use Prediction'!AL9)</f>
        <v>24666058567119.676</v>
      </c>
      <c r="AK9">
        <f>AJ9*IF('Energy use Prediction'!AM9=0,0,'Energy use Prediction'!AN9/'Energy use Prediction'!AM9)</f>
        <v>24666058567119.676</v>
      </c>
      <c r="AL9">
        <f>AK9*IF('Energy use Prediction'!AN9=0,0,'Energy use Prediction'!AO9/'Energy use Prediction'!AN9)</f>
        <v>24666058567119.676</v>
      </c>
      <c r="AM9">
        <f>AL9*IF('Energy use Prediction'!AO9=0,0,'Energy use Prediction'!AP9/'Energy use Prediction'!AO9)</f>
        <v>24666058567119.676</v>
      </c>
      <c r="AN9">
        <f>AM9*IF('Energy use Prediction'!AP9=0,0,'Energy use Prediction'!AQ9/'Energy use Prediction'!AP9)</f>
        <v>24666058567119.676</v>
      </c>
      <c r="AO9">
        <f>AN9*IF('Energy use Prediction'!AQ9=0,0,'Energy use Prediction'!AR9/'Energy use Prediction'!AQ9)</f>
        <v>24666058567119.676</v>
      </c>
      <c r="AP9">
        <f>AO9*IF('Energy use Prediction'!AR9=0,0,'Energy use Prediction'!AS9/'Energy use Prediction'!AR9)</f>
        <v>24666058567119.676</v>
      </c>
      <c r="AQ9">
        <f>AP9*IF('Energy use Prediction'!AS9=0,0,'Energy use Prediction'!AT9/'Energy use Prediction'!AS9)</f>
        <v>24666058567119.676</v>
      </c>
      <c r="AR9">
        <f>AQ9*IF('Energy use Prediction'!AT9=0,0,'Energy use Prediction'!AU9/'Energy use Prediction'!AT9)</f>
        <v>24666058567119.676</v>
      </c>
    </row>
    <row r="10" spans="1:44">
      <c r="A10" s="32" t="str">
        <f>VLOOKUP($B10,'Sector matching'!$B$1:$C$43,2,0)</f>
        <v>Mining Support Service Activities 09</v>
      </c>
      <c r="B10" s="145" t="s">
        <v>127</v>
      </c>
      <c r="C10">
        <f>SUM(Feedstock!C57:AF57)</f>
        <v>0</v>
      </c>
      <c r="D10">
        <f>C10*IF('Energy use Prediction'!F10=0,0,'Energy use Prediction'!G10/'Energy use Prediction'!F10)</f>
        <v>0</v>
      </c>
      <c r="E10">
        <f>D10*IF('Energy use Prediction'!G10=0,0,'Energy use Prediction'!H10/'Energy use Prediction'!G10)</f>
        <v>0</v>
      </c>
      <c r="F10">
        <f>E10*IF('Energy use Prediction'!H10=0,0,'Energy use Prediction'!I10/'Energy use Prediction'!H10)</f>
        <v>0</v>
      </c>
      <c r="G10">
        <f>F10*IF('Energy use Prediction'!I10=0,0,'Energy use Prediction'!J10/'Energy use Prediction'!I10)</f>
        <v>0</v>
      </c>
      <c r="H10">
        <f>G10*IF('Energy use Prediction'!J10=0,0,'Energy use Prediction'!K10/'Energy use Prediction'!J10)</f>
        <v>0</v>
      </c>
      <c r="I10">
        <f>H10*IF('Energy use Prediction'!K10=0,0,'Energy use Prediction'!L10/'Energy use Prediction'!K10)</f>
        <v>0</v>
      </c>
      <c r="J10">
        <f>I10*IF('Energy use Prediction'!L10=0,0,'Energy use Prediction'!M10/'Energy use Prediction'!L10)</f>
        <v>0</v>
      </c>
      <c r="K10">
        <f>J10*IF('Energy use Prediction'!M10=0,0,'Energy use Prediction'!N10/'Energy use Prediction'!M10)</f>
        <v>0</v>
      </c>
      <c r="L10">
        <f>K10*IF('Energy use Prediction'!N10=0,0,'Energy use Prediction'!O10/'Energy use Prediction'!N10)</f>
        <v>0</v>
      </c>
      <c r="M10">
        <f>L10*IF('Energy use Prediction'!O10=0,0,'Energy use Prediction'!P10/'Energy use Prediction'!O10)</f>
        <v>0</v>
      </c>
      <c r="N10">
        <f>M10*IF('Energy use Prediction'!P10=0,0,'Energy use Prediction'!Q10/'Energy use Prediction'!P10)</f>
        <v>0</v>
      </c>
      <c r="O10">
        <f>N10*IF('Energy use Prediction'!Q10=0,0,'Energy use Prediction'!R10/'Energy use Prediction'!Q10)</f>
        <v>0</v>
      </c>
      <c r="P10">
        <f>O10*IF('Energy use Prediction'!R10=0,0,'Energy use Prediction'!S10/'Energy use Prediction'!R10)</f>
        <v>0</v>
      </c>
      <c r="Q10">
        <f>P10*IF('Energy use Prediction'!S10=0,0,'Energy use Prediction'!T10/'Energy use Prediction'!S10)</f>
        <v>0</v>
      </c>
      <c r="R10">
        <f>Q10*IF('Energy use Prediction'!T10=0,0,'Energy use Prediction'!U10/'Energy use Prediction'!T10)</f>
        <v>0</v>
      </c>
      <c r="S10">
        <f>R10*IF('Energy use Prediction'!U10=0,0,'Energy use Prediction'!V10/'Energy use Prediction'!U10)</f>
        <v>0</v>
      </c>
      <c r="T10">
        <f>S10*IF('Energy use Prediction'!V10=0,0,'Energy use Prediction'!W10/'Energy use Prediction'!V10)</f>
        <v>0</v>
      </c>
      <c r="U10">
        <f>T10*IF('Energy use Prediction'!W10=0,0,'Energy use Prediction'!X10/'Energy use Prediction'!W10)</f>
        <v>0</v>
      </c>
      <c r="V10">
        <f>U10*IF('Energy use Prediction'!X10=0,0,'Energy use Prediction'!Y10/'Energy use Prediction'!X10)</f>
        <v>0</v>
      </c>
      <c r="W10">
        <f>V10*IF('Energy use Prediction'!Y10=0,0,'Energy use Prediction'!Z10/'Energy use Prediction'!Y10)</f>
        <v>0</v>
      </c>
      <c r="X10">
        <f>W10*IF('Energy use Prediction'!Z10=0,0,'Energy use Prediction'!AA10/'Energy use Prediction'!Z10)</f>
        <v>0</v>
      </c>
      <c r="Y10">
        <f>X10*IF('Energy use Prediction'!AA10=0,0,'Energy use Prediction'!AB10/'Energy use Prediction'!AA10)</f>
        <v>0</v>
      </c>
      <c r="Z10">
        <f>Y10*IF('Energy use Prediction'!AB10=0,0,'Energy use Prediction'!AC10/'Energy use Prediction'!AB10)</f>
        <v>0</v>
      </c>
      <c r="AA10">
        <f>Z10*IF('Energy use Prediction'!AC10=0,0,'Energy use Prediction'!AD10/'Energy use Prediction'!AC10)</f>
        <v>0</v>
      </c>
      <c r="AB10">
        <f>AA10*IF('Energy use Prediction'!AD10=0,0,'Energy use Prediction'!AE10/'Energy use Prediction'!AD10)</f>
        <v>0</v>
      </c>
      <c r="AC10">
        <f>AB10*IF('Energy use Prediction'!AE10=0,0,'Energy use Prediction'!AF10/'Energy use Prediction'!AE10)</f>
        <v>0</v>
      </c>
      <c r="AD10">
        <f>AC10*IF('Energy use Prediction'!AF10=0,0,'Energy use Prediction'!AG10/'Energy use Prediction'!AF10)</f>
        <v>0</v>
      </c>
      <c r="AE10">
        <f>AD10*IF('Energy use Prediction'!AG10=0,0,'Energy use Prediction'!AH10/'Energy use Prediction'!AG10)</f>
        <v>0</v>
      </c>
      <c r="AF10">
        <f>AE10*IF('Energy use Prediction'!AH10=0,0,'Energy use Prediction'!AI10/'Energy use Prediction'!AH10)</f>
        <v>0</v>
      </c>
      <c r="AG10">
        <f>AF10*IF('Energy use Prediction'!AI10=0,0,'Energy use Prediction'!AJ10/'Energy use Prediction'!AI10)</f>
        <v>0</v>
      </c>
      <c r="AH10">
        <f>AG10*IF('Energy use Prediction'!AJ10=0,0,'Energy use Prediction'!AK10/'Energy use Prediction'!AJ10)</f>
        <v>0</v>
      </c>
      <c r="AI10">
        <f>AH10*IF('Energy use Prediction'!AK10=0,0,'Energy use Prediction'!AL10/'Energy use Prediction'!AK10)</f>
        <v>0</v>
      </c>
      <c r="AJ10">
        <f>AI10*IF('Energy use Prediction'!AL10=0,0,'Energy use Prediction'!AM10/'Energy use Prediction'!AL10)</f>
        <v>0</v>
      </c>
      <c r="AK10">
        <f>AJ10*IF('Energy use Prediction'!AM10=0,0,'Energy use Prediction'!AN10/'Energy use Prediction'!AM10)</f>
        <v>0</v>
      </c>
      <c r="AL10">
        <f>AK10*IF('Energy use Prediction'!AN10=0,0,'Energy use Prediction'!AO10/'Energy use Prediction'!AN10)</f>
        <v>0</v>
      </c>
      <c r="AM10">
        <f>AL10*IF('Energy use Prediction'!AO10=0,0,'Energy use Prediction'!AP10/'Energy use Prediction'!AO10)</f>
        <v>0</v>
      </c>
      <c r="AN10">
        <f>AM10*IF('Energy use Prediction'!AP10=0,0,'Energy use Prediction'!AQ10/'Energy use Prediction'!AP10)</f>
        <v>0</v>
      </c>
      <c r="AO10">
        <f>AN10*IF('Energy use Prediction'!AQ10=0,0,'Energy use Prediction'!AR10/'Energy use Prediction'!AQ10)</f>
        <v>0</v>
      </c>
      <c r="AP10">
        <f>AO10*IF('Energy use Prediction'!AR10=0,0,'Energy use Prediction'!AS10/'Energy use Prediction'!AR10)</f>
        <v>0</v>
      </c>
      <c r="AQ10">
        <f>AP10*IF('Energy use Prediction'!AS10=0,0,'Energy use Prediction'!AT10/'Energy use Prediction'!AS10)</f>
        <v>0</v>
      </c>
      <c r="AR10">
        <f>AQ10*IF('Energy use Prediction'!AT10=0,0,'Energy use Prediction'!AU10/'Energy use Prediction'!AT10)</f>
        <v>0</v>
      </c>
    </row>
    <row r="11" spans="1:44">
      <c r="A11" s="32" t="str">
        <f>VLOOKUP($B11,'Sector matching'!$B$1:$C$43,2,0)</f>
        <v>food beverage and tobacco 10T12</v>
      </c>
      <c r="B11" s="305" t="s">
        <v>129</v>
      </c>
      <c r="C11">
        <f>SUM(Feedstock!C58:AF58)</f>
        <v>0</v>
      </c>
      <c r="D11">
        <f>C11*IF('Energy use Prediction'!F11=0,0,'Energy use Prediction'!G11/'Energy use Prediction'!F11)</f>
        <v>0</v>
      </c>
      <c r="E11">
        <f>D11*IF('Energy use Prediction'!G11=0,0,'Energy use Prediction'!H11/'Energy use Prediction'!G11)</f>
        <v>0</v>
      </c>
      <c r="F11">
        <f>E11*IF('Energy use Prediction'!H11=0,0,'Energy use Prediction'!I11/'Energy use Prediction'!H11)</f>
        <v>0</v>
      </c>
      <c r="G11">
        <f>F11*IF('Energy use Prediction'!I11=0,0,'Energy use Prediction'!J11/'Energy use Prediction'!I11)</f>
        <v>0</v>
      </c>
      <c r="H11">
        <f>G11*IF('Energy use Prediction'!J11=0,0,'Energy use Prediction'!K11/'Energy use Prediction'!J11)</f>
        <v>0</v>
      </c>
      <c r="I11">
        <f>H11*IF('Energy use Prediction'!K11=0,0,'Energy use Prediction'!L11/'Energy use Prediction'!K11)</f>
        <v>0</v>
      </c>
      <c r="J11">
        <f>I11*IF('Energy use Prediction'!L11=0,0,'Energy use Prediction'!M11/'Energy use Prediction'!L11)</f>
        <v>0</v>
      </c>
      <c r="K11">
        <f>J11*IF('Energy use Prediction'!M11=0,0,'Energy use Prediction'!N11/'Energy use Prediction'!M11)</f>
        <v>0</v>
      </c>
      <c r="L11">
        <f>K11*IF('Energy use Prediction'!N11=0,0,'Energy use Prediction'!O11/'Energy use Prediction'!N11)</f>
        <v>0</v>
      </c>
      <c r="M11">
        <f>L11*IF('Energy use Prediction'!O11=0,0,'Energy use Prediction'!P11/'Energy use Prediction'!O11)</f>
        <v>0</v>
      </c>
      <c r="N11">
        <f>M11*IF('Energy use Prediction'!P11=0,0,'Energy use Prediction'!Q11/'Energy use Prediction'!P11)</f>
        <v>0</v>
      </c>
      <c r="O11">
        <f>N11*IF('Energy use Prediction'!Q11=0,0,'Energy use Prediction'!R11/'Energy use Prediction'!Q11)</f>
        <v>0</v>
      </c>
      <c r="P11">
        <f>O11*IF('Energy use Prediction'!R11=0,0,'Energy use Prediction'!S11/'Energy use Prediction'!R11)</f>
        <v>0</v>
      </c>
      <c r="Q11">
        <f>P11*IF('Energy use Prediction'!S11=0,0,'Energy use Prediction'!T11/'Energy use Prediction'!S11)</f>
        <v>0</v>
      </c>
      <c r="R11">
        <f>Q11*IF('Energy use Prediction'!T11=0,0,'Energy use Prediction'!U11/'Energy use Prediction'!T11)</f>
        <v>0</v>
      </c>
      <c r="S11">
        <f>R11*IF('Energy use Prediction'!U11=0,0,'Energy use Prediction'!V11/'Energy use Prediction'!U11)</f>
        <v>0</v>
      </c>
      <c r="T11">
        <f>S11*IF('Energy use Prediction'!V11=0,0,'Energy use Prediction'!W11/'Energy use Prediction'!V11)</f>
        <v>0</v>
      </c>
      <c r="U11">
        <f>T11*IF('Energy use Prediction'!W11=0,0,'Energy use Prediction'!X11/'Energy use Prediction'!W11)</f>
        <v>0</v>
      </c>
      <c r="V11">
        <f>U11*IF('Energy use Prediction'!X11=0,0,'Energy use Prediction'!Y11/'Energy use Prediction'!X11)</f>
        <v>0</v>
      </c>
      <c r="W11">
        <f>V11*IF('Energy use Prediction'!Y11=0,0,'Energy use Prediction'!Z11/'Energy use Prediction'!Y11)</f>
        <v>0</v>
      </c>
      <c r="X11">
        <f>W11*IF('Energy use Prediction'!Z11=0,0,'Energy use Prediction'!AA11/'Energy use Prediction'!Z11)</f>
        <v>0</v>
      </c>
      <c r="Y11">
        <f>X11*IF('Energy use Prediction'!AA11=0,0,'Energy use Prediction'!AB11/'Energy use Prediction'!AA11)</f>
        <v>0</v>
      </c>
      <c r="Z11">
        <f>Y11*IF('Energy use Prediction'!AB11=0,0,'Energy use Prediction'!AC11/'Energy use Prediction'!AB11)</f>
        <v>0</v>
      </c>
      <c r="AA11">
        <f>Z11*IF('Energy use Prediction'!AC11=0,0,'Energy use Prediction'!AD11/'Energy use Prediction'!AC11)</f>
        <v>0</v>
      </c>
      <c r="AB11">
        <f>AA11*IF('Energy use Prediction'!AD11=0,0,'Energy use Prediction'!AE11/'Energy use Prediction'!AD11)</f>
        <v>0</v>
      </c>
      <c r="AC11">
        <f>AB11*IF('Energy use Prediction'!AE11=0,0,'Energy use Prediction'!AF11/'Energy use Prediction'!AE11)</f>
        <v>0</v>
      </c>
      <c r="AD11">
        <f>AC11*IF('Energy use Prediction'!AF11=0,0,'Energy use Prediction'!AG11/'Energy use Prediction'!AF11)</f>
        <v>0</v>
      </c>
      <c r="AE11">
        <f>AD11*IF('Energy use Prediction'!AG11=0,0,'Energy use Prediction'!AH11/'Energy use Prediction'!AG11)</f>
        <v>0</v>
      </c>
      <c r="AF11">
        <f>AE11*IF('Energy use Prediction'!AH11=0,0,'Energy use Prediction'!AI11/'Energy use Prediction'!AH11)</f>
        <v>0</v>
      </c>
      <c r="AG11">
        <f>AF11*IF('Energy use Prediction'!AI11=0,0,'Energy use Prediction'!AJ11/'Energy use Prediction'!AI11)</f>
        <v>0</v>
      </c>
      <c r="AH11">
        <f>AG11*IF('Energy use Prediction'!AJ11=0,0,'Energy use Prediction'!AK11/'Energy use Prediction'!AJ11)</f>
        <v>0</v>
      </c>
      <c r="AI11">
        <f>AH11*IF('Energy use Prediction'!AK11=0,0,'Energy use Prediction'!AL11/'Energy use Prediction'!AK11)</f>
        <v>0</v>
      </c>
      <c r="AJ11">
        <f>AI11*IF('Energy use Prediction'!AL11=0,0,'Energy use Prediction'!AM11/'Energy use Prediction'!AL11)</f>
        <v>0</v>
      </c>
      <c r="AK11">
        <f>AJ11*IF('Energy use Prediction'!AM11=0,0,'Energy use Prediction'!AN11/'Energy use Prediction'!AM11)</f>
        <v>0</v>
      </c>
      <c r="AL11">
        <f>AK11*IF('Energy use Prediction'!AN11=0,0,'Energy use Prediction'!AO11/'Energy use Prediction'!AN11)</f>
        <v>0</v>
      </c>
      <c r="AM11">
        <f>AL11*IF('Energy use Prediction'!AO11=0,0,'Energy use Prediction'!AP11/'Energy use Prediction'!AO11)</f>
        <v>0</v>
      </c>
      <c r="AN11">
        <f>AM11*IF('Energy use Prediction'!AP11=0,0,'Energy use Prediction'!AQ11/'Energy use Prediction'!AP11)</f>
        <v>0</v>
      </c>
      <c r="AO11">
        <f>AN11*IF('Energy use Prediction'!AQ11=0,0,'Energy use Prediction'!AR11/'Energy use Prediction'!AQ11)</f>
        <v>0</v>
      </c>
      <c r="AP11">
        <f>AO11*IF('Energy use Prediction'!AR11=0,0,'Energy use Prediction'!AS11/'Energy use Prediction'!AR11)</f>
        <v>0</v>
      </c>
      <c r="AQ11">
        <f>AP11*IF('Energy use Prediction'!AS11=0,0,'Energy use Prediction'!AT11/'Energy use Prediction'!AS11)</f>
        <v>0</v>
      </c>
      <c r="AR11">
        <f>AQ11*IF('Energy use Prediction'!AT11=0,0,'Energy use Prediction'!AU11/'Energy use Prediction'!AT11)</f>
        <v>0</v>
      </c>
    </row>
    <row r="12" spans="1:44">
      <c r="A12" s="32" t="str">
        <f>VLOOKUP($B12,'Sector matching'!$B$1:$C$43,2,0)</f>
        <v>food beverage and tobacco 10T12</v>
      </c>
      <c r="B12" s="305" t="s">
        <v>131</v>
      </c>
      <c r="C12">
        <f>SUM(Feedstock!C59:AF59)</f>
        <v>0</v>
      </c>
      <c r="D12">
        <f>C12*IF('Energy use Prediction'!F12=0,0,'Energy use Prediction'!G12/'Energy use Prediction'!F12)</f>
        <v>0</v>
      </c>
      <c r="E12">
        <f>D12*IF('Energy use Prediction'!G12=0,0,'Energy use Prediction'!H12/'Energy use Prediction'!G12)</f>
        <v>0</v>
      </c>
      <c r="F12">
        <f>E12*IF('Energy use Prediction'!H12=0,0,'Energy use Prediction'!I12/'Energy use Prediction'!H12)</f>
        <v>0</v>
      </c>
      <c r="G12">
        <f>F12*IF('Energy use Prediction'!I12=0,0,'Energy use Prediction'!J12/'Energy use Prediction'!I12)</f>
        <v>0</v>
      </c>
      <c r="H12">
        <f>G12*IF('Energy use Prediction'!J12=0,0,'Energy use Prediction'!K12/'Energy use Prediction'!J12)</f>
        <v>0</v>
      </c>
      <c r="I12">
        <f>H12*IF('Energy use Prediction'!K12=0,0,'Energy use Prediction'!L12/'Energy use Prediction'!K12)</f>
        <v>0</v>
      </c>
      <c r="J12">
        <f>I12*IF('Energy use Prediction'!L12=0,0,'Energy use Prediction'!M12/'Energy use Prediction'!L12)</f>
        <v>0</v>
      </c>
      <c r="K12">
        <f>J12*IF('Energy use Prediction'!M12=0,0,'Energy use Prediction'!N12/'Energy use Prediction'!M12)</f>
        <v>0</v>
      </c>
      <c r="L12">
        <f>K12*IF('Energy use Prediction'!N12=0,0,'Energy use Prediction'!O12/'Energy use Prediction'!N12)</f>
        <v>0</v>
      </c>
      <c r="M12">
        <f>L12*IF('Energy use Prediction'!O12=0,0,'Energy use Prediction'!P12/'Energy use Prediction'!O12)</f>
        <v>0</v>
      </c>
      <c r="N12">
        <f>M12*IF('Energy use Prediction'!P12=0,0,'Energy use Prediction'!Q12/'Energy use Prediction'!P12)</f>
        <v>0</v>
      </c>
      <c r="O12">
        <f>N12*IF('Energy use Prediction'!Q12=0,0,'Energy use Prediction'!R12/'Energy use Prediction'!Q12)</f>
        <v>0</v>
      </c>
      <c r="P12">
        <f>O12*IF('Energy use Prediction'!R12=0,0,'Energy use Prediction'!S12/'Energy use Prediction'!R12)</f>
        <v>0</v>
      </c>
      <c r="Q12">
        <f>P12*IF('Energy use Prediction'!S12=0,0,'Energy use Prediction'!T12/'Energy use Prediction'!S12)</f>
        <v>0</v>
      </c>
      <c r="R12">
        <f>Q12*IF('Energy use Prediction'!T12=0,0,'Energy use Prediction'!U12/'Energy use Prediction'!T12)</f>
        <v>0</v>
      </c>
      <c r="S12">
        <f>R12*IF('Energy use Prediction'!U12=0,0,'Energy use Prediction'!V12/'Energy use Prediction'!U12)</f>
        <v>0</v>
      </c>
      <c r="T12">
        <f>S12*IF('Energy use Prediction'!V12=0,0,'Energy use Prediction'!W12/'Energy use Prediction'!V12)</f>
        <v>0</v>
      </c>
      <c r="U12">
        <f>T12*IF('Energy use Prediction'!W12=0,0,'Energy use Prediction'!X12/'Energy use Prediction'!W12)</f>
        <v>0</v>
      </c>
      <c r="V12">
        <f>U12*IF('Energy use Prediction'!X12=0,0,'Energy use Prediction'!Y12/'Energy use Prediction'!X12)</f>
        <v>0</v>
      </c>
      <c r="W12">
        <f>V12*IF('Energy use Prediction'!Y12=0,0,'Energy use Prediction'!Z12/'Energy use Prediction'!Y12)</f>
        <v>0</v>
      </c>
      <c r="X12">
        <f>W12*IF('Energy use Prediction'!Z12=0,0,'Energy use Prediction'!AA12/'Energy use Prediction'!Z12)</f>
        <v>0</v>
      </c>
      <c r="Y12">
        <f>X12*IF('Energy use Prediction'!AA12=0,0,'Energy use Prediction'!AB12/'Energy use Prediction'!AA12)</f>
        <v>0</v>
      </c>
      <c r="Z12">
        <f>Y12*IF('Energy use Prediction'!AB12=0,0,'Energy use Prediction'!AC12/'Energy use Prediction'!AB12)</f>
        <v>0</v>
      </c>
      <c r="AA12">
        <f>Z12*IF('Energy use Prediction'!AC12=0,0,'Energy use Prediction'!AD12/'Energy use Prediction'!AC12)</f>
        <v>0</v>
      </c>
      <c r="AB12">
        <f>AA12*IF('Energy use Prediction'!AD12=0,0,'Energy use Prediction'!AE12/'Energy use Prediction'!AD12)</f>
        <v>0</v>
      </c>
      <c r="AC12">
        <f>AB12*IF('Energy use Prediction'!AE12=0,0,'Energy use Prediction'!AF12/'Energy use Prediction'!AE12)</f>
        <v>0</v>
      </c>
      <c r="AD12">
        <f>AC12*IF('Energy use Prediction'!AF12=0,0,'Energy use Prediction'!AG12/'Energy use Prediction'!AF12)</f>
        <v>0</v>
      </c>
      <c r="AE12">
        <f>AD12*IF('Energy use Prediction'!AG12=0,0,'Energy use Prediction'!AH12/'Energy use Prediction'!AG12)</f>
        <v>0</v>
      </c>
      <c r="AF12">
        <f>AE12*IF('Energy use Prediction'!AH12=0,0,'Energy use Prediction'!AI12/'Energy use Prediction'!AH12)</f>
        <v>0</v>
      </c>
      <c r="AG12">
        <f>AF12*IF('Energy use Prediction'!AI12=0,0,'Energy use Prediction'!AJ12/'Energy use Prediction'!AI12)</f>
        <v>0</v>
      </c>
      <c r="AH12">
        <f>AG12*IF('Energy use Prediction'!AJ12=0,0,'Energy use Prediction'!AK12/'Energy use Prediction'!AJ12)</f>
        <v>0</v>
      </c>
      <c r="AI12">
        <f>AH12*IF('Energy use Prediction'!AK12=0,0,'Energy use Prediction'!AL12/'Energy use Prediction'!AK12)</f>
        <v>0</v>
      </c>
      <c r="AJ12">
        <f>AI12*IF('Energy use Prediction'!AL12=0,0,'Energy use Prediction'!AM12/'Energy use Prediction'!AL12)</f>
        <v>0</v>
      </c>
      <c r="AK12">
        <f>AJ12*IF('Energy use Prediction'!AM12=0,0,'Energy use Prediction'!AN12/'Energy use Prediction'!AM12)</f>
        <v>0</v>
      </c>
      <c r="AL12">
        <f>AK12*IF('Energy use Prediction'!AN12=0,0,'Energy use Prediction'!AO12/'Energy use Prediction'!AN12)</f>
        <v>0</v>
      </c>
      <c r="AM12">
        <f>AL12*IF('Energy use Prediction'!AO12=0,0,'Energy use Prediction'!AP12/'Energy use Prediction'!AO12)</f>
        <v>0</v>
      </c>
      <c r="AN12">
        <f>AM12*IF('Energy use Prediction'!AP12=0,0,'Energy use Prediction'!AQ12/'Energy use Prediction'!AP12)</f>
        <v>0</v>
      </c>
      <c r="AO12">
        <f>AN12*IF('Energy use Prediction'!AQ12=0,0,'Energy use Prediction'!AR12/'Energy use Prediction'!AQ12)</f>
        <v>0</v>
      </c>
      <c r="AP12">
        <f>AO12*IF('Energy use Prediction'!AR12=0,0,'Energy use Prediction'!AS12/'Energy use Prediction'!AR12)</f>
        <v>0</v>
      </c>
      <c r="AQ12">
        <f>AP12*IF('Energy use Prediction'!AS12=0,0,'Energy use Prediction'!AT12/'Energy use Prediction'!AS12)</f>
        <v>0</v>
      </c>
      <c r="AR12">
        <f>AQ12*IF('Energy use Prediction'!AT12=0,0,'Energy use Prediction'!AU12/'Energy use Prediction'!AT12)</f>
        <v>0</v>
      </c>
    </row>
    <row r="13" spans="1:44">
      <c r="A13" s="32" t="str">
        <f>VLOOKUP($B13,'Sector matching'!$B$1:$C$43,2,0)</f>
        <v>food beverage and tobacco 10T12</v>
      </c>
      <c r="B13" s="305" t="s">
        <v>133</v>
      </c>
      <c r="C13">
        <f>SUM(Feedstock!C60:AF60)</f>
        <v>0</v>
      </c>
      <c r="D13">
        <f>C13*IF('Energy use Prediction'!F13=0,0,'Energy use Prediction'!G13/'Energy use Prediction'!F13)</f>
        <v>0</v>
      </c>
      <c r="E13">
        <f>D13*IF('Energy use Prediction'!G13=0,0,'Energy use Prediction'!H13/'Energy use Prediction'!G13)</f>
        <v>0</v>
      </c>
      <c r="F13">
        <f>E13*IF('Energy use Prediction'!H13=0,0,'Energy use Prediction'!I13/'Energy use Prediction'!H13)</f>
        <v>0</v>
      </c>
      <c r="G13">
        <f>F13*IF('Energy use Prediction'!I13=0,0,'Energy use Prediction'!J13/'Energy use Prediction'!I13)</f>
        <v>0</v>
      </c>
      <c r="H13">
        <f>G13*IF('Energy use Prediction'!J13=0,0,'Energy use Prediction'!K13/'Energy use Prediction'!J13)</f>
        <v>0</v>
      </c>
      <c r="I13">
        <f>H13*IF('Energy use Prediction'!K13=0,0,'Energy use Prediction'!L13/'Energy use Prediction'!K13)</f>
        <v>0</v>
      </c>
      <c r="J13">
        <f>I13*IF('Energy use Prediction'!L13=0,0,'Energy use Prediction'!M13/'Energy use Prediction'!L13)</f>
        <v>0</v>
      </c>
      <c r="K13">
        <f>J13*IF('Energy use Prediction'!M13=0,0,'Energy use Prediction'!N13/'Energy use Prediction'!M13)</f>
        <v>0</v>
      </c>
      <c r="L13">
        <f>K13*IF('Energy use Prediction'!N13=0,0,'Energy use Prediction'!O13/'Energy use Prediction'!N13)</f>
        <v>0</v>
      </c>
      <c r="M13">
        <f>L13*IF('Energy use Prediction'!O13=0,0,'Energy use Prediction'!P13/'Energy use Prediction'!O13)</f>
        <v>0</v>
      </c>
      <c r="N13">
        <f>M13*IF('Energy use Prediction'!P13=0,0,'Energy use Prediction'!Q13/'Energy use Prediction'!P13)</f>
        <v>0</v>
      </c>
      <c r="O13">
        <f>N13*IF('Energy use Prediction'!Q13=0,0,'Energy use Prediction'!R13/'Energy use Prediction'!Q13)</f>
        <v>0</v>
      </c>
      <c r="P13">
        <f>O13*IF('Energy use Prediction'!R13=0,0,'Energy use Prediction'!S13/'Energy use Prediction'!R13)</f>
        <v>0</v>
      </c>
      <c r="Q13">
        <f>P13*IF('Energy use Prediction'!S13=0,0,'Energy use Prediction'!T13/'Energy use Prediction'!S13)</f>
        <v>0</v>
      </c>
      <c r="R13">
        <f>Q13*IF('Energy use Prediction'!T13=0,0,'Energy use Prediction'!U13/'Energy use Prediction'!T13)</f>
        <v>0</v>
      </c>
      <c r="S13">
        <f>R13*IF('Energy use Prediction'!U13=0,0,'Energy use Prediction'!V13/'Energy use Prediction'!U13)</f>
        <v>0</v>
      </c>
      <c r="T13">
        <f>S13*IF('Energy use Prediction'!V13=0,0,'Energy use Prediction'!W13/'Energy use Prediction'!V13)</f>
        <v>0</v>
      </c>
      <c r="U13">
        <f>T13*IF('Energy use Prediction'!W13=0,0,'Energy use Prediction'!X13/'Energy use Prediction'!W13)</f>
        <v>0</v>
      </c>
      <c r="V13">
        <f>U13*IF('Energy use Prediction'!X13=0,0,'Energy use Prediction'!Y13/'Energy use Prediction'!X13)</f>
        <v>0</v>
      </c>
      <c r="W13">
        <f>V13*IF('Energy use Prediction'!Y13=0,0,'Energy use Prediction'!Z13/'Energy use Prediction'!Y13)</f>
        <v>0</v>
      </c>
      <c r="X13">
        <f>W13*IF('Energy use Prediction'!Z13=0,0,'Energy use Prediction'!AA13/'Energy use Prediction'!Z13)</f>
        <v>0</v>
      </c>
      <c r="Y13">
        <f>X13*IF('Energy use Prediction'!AA13=0,0,'Energy use Prediction'!AB13/'Energy use Prediction'!AA13)</f>
        <v>0</v>
      </c>
      <c r="Z13">
        <f>Y13*IF('Energy use Prediction'!AB13=0,0,'Energy use Prediction'!AC13/'Energy use Prediction'!AB13)</f>
        <v>0</v>
      </c>
      <c r="AA13">
        <f>Z13*IF('Energy use Prediction'!AC13=0,0,'Energy use Prediction'!AD13/'Energy use Prediction'!AC13)</f>
        <v>0</v>
      </c>
      <c r="AB13">
        <f>AA13*IF('Energy use Prediction'!AD13=0,0,'Energy use Prediction'!AE13/'Energy use Prediction'!AD13)</f>
        <v>0</v>
      </c>
      <c r="AC13">
        <f>AB13*IF('Energy use Prediction'!AE13=0,0,'Energy use Prediction'!AF13/'Energy use Prediction'!AE13)</f>
        <v>0</v>
      </c>
      <c r="AD13">
        <f>AC13*IF('Energy use Prediction'!AF13=0,0,'Energy use Prediction'!AG13/'Energy use Prediction'!AF13)</f>
        <v>0</v>
      </c>
      <c r="AE13">
        <f>AD13*IF('Energy use Prediction'!AG13=0,0,'Energy use Prediction'!AH13/'Energy use Prediction'!AG13)</f>
        <v>0</v>
      </c>
      <c r="AF13">
        <f>AE13*IF('Energy use Prediction'!AH13=0,0,'Energy use Prediction'!AI13/'Energy use Prediction'!AH13)</f>
        <v>0</v>
      </c>
      <c r="AG13">
        <f>AF13*IF('Energy use Prediction'!AI13=0,0,'Energy use Prediction'!AJ13/'Energy use Prediction'!AI13)</f>
        <v>0</v>
      </c>
      <c r="AH13">
        <f>AG13*IF('Energy use Prediction'!AJ13=0,0,'Energy use Prediction'!AK13/'Energy use Prediction'!AJ13)</f>
        <v>0</v>
      </c>
      <c r="AI13">
        <f>AH13*IF('Energy use Prediction'!AK13=0,0,'Energy use Prediction'!AL13/'Energy use Prediction'!AK13)</f>
        <v>0</v>
      </c>
      <c r="AJ13">
        <f>AI13*IF('Energy use Prediction'!AL13=0,0,'Energy use Prediction'!AM13/'Energy use Prediction'!AL13)</f>
        <v>0</v>
      </c>
      <c r="AK13">
        <f>AJ13*IF('Energy use Prediction'!AM13=0,0,'Energy use Prediction'!AN13/'Energy use Prediction'!AM13)</f>
        <v>0</v>
      </c>
      <c r="AL13">
        <f>AK13*IF('Energy use Prediction'!AN13=0,0,'Energy use Prediction'!AO13/'Energy use Prediction'!AN13)</f>
        <v>0</v>
      </c>
      <c r="AM13">
        <f>AL13*IF('Energy use Prediction'!AO13=0,0,'Energy use Prediction'!AP13/'Energy use Prediction'!AO13)</f>
        <v>0</v>
      </c>
      <c r="AN13">
        <f>AM13*IF('Energy use Prediction'!AP13=0,0,'Energy use Prediction'!AQ13/'Energy use Prediction'!AP13)</f>
        <v>0</v>
      </c>
      <c r="AO13">
        <f>AN13*IF('Energy use Prediction'!AQ13=0,0,'Energy use Prediction'!AR13/'Energy use Prediction'!AQ13)</f>
        <v>0</v>
      </c>
      <c r="AP13">
        <f>AO13*IF('Energy use Prediction'!AR13=0,0,'Energy use Prediction'!AS13/'Energy use Prediction'!AR13)</f>
        <v>0</v>
      </c>
      <c r="AQ13">
        <f>AP13*IF('Energy use Prediction'!AS13=0,0,'Energy use Prediction'!AT13/'Energy use Prediction'!AS13)</f>
        <v>0</v>
      </c>
      <c r="AR13">
        <f>AQ13*IF('Energy use Prediction'!AT13=0,0,'Energy use Prediction'!AU13/'Energy use Prediction'!AT13)</f>
        <v>0</v>
      </c>
    </row>
    <row r="14" spans="1:44">
      <c r="A14" s="32" t="str">
        <f>VLOOKUP($B14,'Sector matching'!$B$1:$C$43,2,0)</f>
        <v>food beverage and tobacco 10T12</v>
      </c>
      <c r="B14" s="305" t="s">
        <v>135</v>
      </c>
      <c r="C14">
        <f>SUM(Feedstock!C61:AF61)</f>
        <v>0</v>
      </c>
      <c r="D14">
        <f>C14*IF('Energy use Prediction'!F14=0,0,'Energy use Prediction'!G14/'Energy use Prediction'!F14)</f>
        <v>0</v>
      </c>
      <c r="E14">
        <f>D14*IF('Energy use Prediction'!G14=0,0,'Energy use Prediction'!H14/'Energy use Prediction'!G14)</f>
        <v>0</v>
      </c>
      <c r="F14">
        <f>E14*IF('Energy use Prediction'!H14=0,0,'Energy use Prediction'!I14/'Energy use Prediction'!H14)</f>
        <v>0</v>
      </c>
      <c r="G14">
        <f>F14*IF('Energy use Prediction'!I14=0,0,'Energy use Prediction'!J14/'Energy use Prediction'!I14)</f>
        <v>0</v>
      </c>
      <c r="H14">
        <f>G14*IF('Energy use Prediction'!J14=0,0,'Energy use Prediction'!K14/'Energy use Prediction'!J14)</f>
        <v>0</v>
      </c>
      <c r="I14">
        <f>H14*IF('Energy use Prediction'!K14=0,0,'Energy use Prediction'!L14/'Energy use Prediction'!K14)</f>
        <v>0</v>
      </c>
      <c r="J14">
        <f>I14*IF('Energy use Prediction'!L14=0,0,'Energy use Prediction'!M14/'Energy use Prediction'!L14)</f>
        <v>0</v>
      </c>
      <c r="K14">
        <f>J14*IF('Energy use Prediction'!M14=0,0,'Energy use Prediction'!N14/'Energy use Prediction'!M14)</f>
        <v>0</v>
      </c>
      <c r="L14">
        <f>K14*IF('Energy use Prediction'!N14=0,0,'Energy use Prediction'!O14/'Energy use Prediction'!N14)</f>
        <v>0</v>
      </c>
      <c r="M14">
        <f>L14*IF('Energy use Prediction'!O14=0,0,'Energy use Prediction'!P14/'Energy use Prediction'!O14)</f>
        <v>0</v>
      </c>
      <c r="N14">
        <f>M14*IF('Energy use Prediction'!P14=0,0,'Energy use Prediction'!Q14/'Energy use Prediction'!P14)</f>
        <v>0</v>
      </c>
      <c r="O14">
        <f>N14*IF('Energy use Prediction'!Q14=0,0,'Energy use Prediction'!R14/'Energy use Prediction'!Q14)</f>
        <v>0</v>
      </c>
      <c r="P14">
        <f>O14*IF('Energy use Prediction'!R14=0,0,'Energy use Prediction'!S14/'Energy use Prediction'!R14)</f>
        <v>0</v>
      </c>
      <c r="Q14">
        <f>P14*IF('Energy use Prediction'!S14=0,0,'Energy use Prediction'!T14/'Energy use Prediction'!S14)</f>
        <v>0</v>
      </c>
      <c r="R14">
        <f>Q14*IF('Energy use Prediction'!T14=0,0,'Energy use Prediction'!U14/'Energy use Prediction'!T14)</f>
        <v>0</v>
      </c>
      <c r="S14">
        <f>R14*IF('Energy use Prediction'!U14=0,0,'Energy use Prediction'!V14/'Energy use Prediction'!U14)</f>
        <v>0</v>
      </c>
      <c r="T14">
        <f>S14*IF('Energy use Prediction'!V14=0,0,'Energy use Prediction'!W14/'Energy use Prediction'!V14)</f>
        <v>0</v>
      </c>
      <c r="U14">
        <f>T14*IF('Energy use Prediction'!W14=0,0,'Energy use Prediction'!X14/'Energy use Prediction'!W14)</f>
        <v>0</v>
      </c>
      <c r="V14">
        <f>U14*IF('Energy use Prediction'!X14=0,0,'Energy use Prediction'!Y14/'Energy use Prediction'!X14)</f>
        <v>0</v>
      </c>
      <c r="W14">
        <f>V14*IF('Energy use Prediction'!Y14=0,0,'Energy use Prediction'!Z14/'Energy use Prediction'!Y14)</f>
        <v>0</v>
      </c>
      <c r="X14">
        <f>W14*IF('Energy use Prediction'!Z14=0,0,'Energy use Prediction'!AA14/'Energy use Prediction'!Z14)</f>
        <v>0</v>
      </c>
      <c r="Y14">
        <f>X14*IF('Energy use Prediction'!AA14=0,0,'Energy use Prediction'!AB14/'Energy use Prediction'!AA14)</f>
        <v>0</v>
      </c>
      <c r="Z14">
        <f>Y14*IF('Energy use Prediction'!AB14=0,0,'Energy use Prediction'!AC14/'Energy use Prediction'!AB14)</f>
        <v>0</v>
      </c>
      <c r="AA14">
        <f>Z14*IF('Energy use Prediction'!AC14=0,0,'Energy use Prediction'!AD14/'Energy use Prediction'!AC14)</f>
        <v>0</v>
      </c>
      <c r="AB14">
        <f>AA14*IF('Energy use Prediction'!AD14=0,0,'Energy use Prediction'!AE14/'Energy use Prediction'!AD14)</f>
        <v>0</v>
      </c>
      <c r="AC14">
        <f>AB14*IF('Energy use Prediction'!AE14=0,0,'Energy use Prediction'!AF14/'Energy use Prediction'!AE14)</f>
        <v>0</v>
      </c>
      <c r="AD14">
        <f>AC14*IF('Energy use Prediction'!AF14=0,0,'Energy use Prediction'!AG14/'Energy use Prediction'!AF14)</f>
        <v>0</v>
      </c>
      <c r="AE14">
        <f>AD14*IF('Energy use Prediction'!AG14=0,0,'Energy use Prediction'!AH14/'Energy use Prediction'!AG14)</f>
        <v>0</v>
      </c>
      <c r="AF14">
        <f>AE14*IF('Energy use Prediction'!AH14=0,0,'Energy use Prediction'!AI14/'Energy use Prediction'!AH14)</f>
        <v>0</v>
      </c>
      <c r="AG14">
        <f>AF14*IF('Energy use Prediction'!AI14=0,0,'Energy use Prediction'!AJ14/'Energy use Prediction'!AI14)</f>
        <v>0</v>
      </c>
      <c r="AH14">
        <f>AG14*IF('Energy use Prediction'!AJ14=0,0,'Energy use Prediction'!AK14/'Energy use Prediction'!AJ14)</f>
        <v>0</v>
      </c>
      <c r="AI14">
        <f>AH14*IF('Energy use Prediction'!AK14=0,0,'Energy use Prediction'!AL14/'Energy use Prediction'!AK14)</f>
        <v>0</v>
      </c>
      <c r="AJ14">
        <f>AI14*IF('Energy use Prediction'!AL14=0,0,'Energy use Prediction'!AM14/'Energy use Prediction'!AL14)</f>
        <v>0</v>
      </c>
      <c r="AK14">
        <f>AJ14*IF('Energy use Prediction'!AM14=0,0,'Energy use Prediction'!AN14/'Energy use Prediction'!AM14)</f>
        <v>0</v>
      </c>
      <c r="AL14">
        <f>AK14*IF('Energy use Prediction'!AN14=0,0,'Energy use Prediction'!AO14/'Energy use Prediction'!AN14)</f>
        <v>0</v>
      </c>
      <c r="AM14">
        <f>AL14*IF('Energy use Prediction'!AO14=0,0,'Energy use Prediction'!AP14/'Energy use Prediction'!AO14)</f>
        <v>0</v>
      </c>
      <c r="AN14">
        <f>AM14*IF('Energy use Prediction'!AP14=0,0,'Energy use Prediction'!AQ14/'Energy use Prediction'!AP14)</f>
        <v>0</v>
      </c>
      <c r="AO14">
        <f>AN14*IF('Energy use Prediction'!AQ14=0,0,'Energy use Prediction'!AR14/'Energy use Prediction'!AQ14)</f>
        <v>0</v>
      </c>
      <c r="AP14">
        <f>AO14*IF('Energy use Prediction'!AR14=0,0,'Energy use Prediction'!AS14/'Energy use Prediction'!AR14)</f>
        <v>0</v>
      </c>
      <c r="AQ14">
        <f>AP14*IF('Energy use Prediction'!AS14=0,0,'Energy use Prediction'!AT14/'Energy use Prediction'!AS14)</f>
        <v>0</v>
      </c>
      <c r="AR14">
        <f>AQ14*IF('Energy use Prediction'!AT14=0,0,'Energy use Prediction'!AU14/'Energy use Prediction'!AT14)</f>
        <v>0</v>
      </c>
    </row>
    <row r="15" spans="1:44">
      <c r="A15" s="32" t="str">
        <f>VLOOKUP($B15,'Sector matching'!$B$1:$C$43,2,0)</f>
        <v>textiles apparel and leather 13T15</v>
      </c>
      <c r="B15" s="198" t="s">
        <v>137</v>
      </c>
      <c r="C15">
        <f>SUM(Feedstock!C62:AF62)</f>
        <v>0</v>
      </c>
      <c r="D15">
        <f>C15*IF('Energy use Prediction'!F15=0,0,'Energy use Prediction'!G15/'Energy use Prediction'!F15)</f>
        <v>0</v>
      </c>
      <c r="E15">
        <f>D15*IF('Energy use Prediction'!G15=0,0,'Energy use Prediction'!H15/'Energy use Prediction'!G15)</f>
        <v>0</v>
      </c>
      <c r="F15">
        <f>E15*IF('Energy use Prediction'!H15=0,0,'Energy use Prediction'!I15/'Energy use Prediction'!H15)</f>
        <v>0</v>
      </c>
      <c r="G15">
        <f>F15*IF('Energy use Prediction'!I15=0,0,'Energy use Prediction'!J15/'Energy use Prediction'!I15)</f>
        <v>0</v>
      </c>
      <c r="H15">
        <f>G15*IF('Energy use Prediction'!J15=0,0,'Energy use Prediction'!K15/'Energy use Prediction'!J15)</f>
        <v>0</v>
      </c>
      <c r="I15">
        <f>H15*IF('Energy use Prediction'!K15=0,0,'Energy use Prediction'!L15/'Energy use Prediction'!K15)</f>
        <v>0</v>
      </c>
      <c r="J15">
        <f>I15*IF('Energy use Prediction'!L15=0,0,'Energy use Prediction'!M15/'Energy use Prediction'!L15)</f>
        <v>0</v>
      </c>
      <c r="K15">
        <f>J15*IF('Energy use Prediction'!M15=0,0,'Energy use Prediction'!N15/'Energy use Prediction'!M15)</f>
        <v>0</v>
      </c>
      <c r="L15">
        <f>K15*IF('Energy use Prediction'!N15=0,0,'Energy use Prediction'!O15/'Energy use Prediction'!N15)</f>
        <v>0</v>
      </c>
      <c r="M15">
        <f>L15*IF('Energy use Prediction'!O15=0,0,'Energy use Prediction'!P15/'Energy use Prediction'!O15)</f>
        <v>0</v>
      </c>
      <c r="N15">
        <f>M15*IF('Energy use Prediction'!P15=0,0,'Energy use Prediction'!Q15/'Energy use Prediction'!P15)</f>
        <v>0</v>
      </c>
      <c r="O15">
        <f>N15*IF('Energy use Prediction'!Q15=0,0,'Energy use Prediction'!R15/'Energy use Prediction'!Q15)</f>
        <v>0</v>
      </c>
      <c r="P15">
        <f>O15*IF('Energy use Prediction'!R15=0,0,'Energy use Prediction'!S15/'Energy use Prediction'!R15)</f>
        <v>0</v>
      </c>
      <c r="Q15">
        <f>P15*IF('Energy use Prediction'!S15=0,0,'Energy use Prediction'!T15/'Energy use Prediction'!S15)</f>
        <v>0</v>
      </c>
      <c r="R15">
        <f>Q15*IF('Energy use Prediction'!T15=0,0,'Energy use Prediction'!U15/'Energy use Prediction'!T15)</f>
        <v>0</v>
      </c>
      <c r="S15">
        <f>R15*IF('Energy use Prediction'!U15=0,0,'Energy use Prediction'!V15/'Energy use Prediction'!U15)</f>
        <v>0</v>
      </c>
      <c r="T15">
        <f>S15*IF('Energy use Prediction'!V15=0,0,'Energy use Prediction'!W15/'Energy use Prediction'!V15)</f>
        <v>0</v>
      </c>
      <c r="U15">
        <f>T15*IF('Energy use Prediction'!W15=0,0,'Energy use Prediction'!X15/'Energy use Prediction'!W15)</f>
        <v>0</v>
      </c>
      <c r="V15">
        <f>U15*IF('Energy use Prediction'!X15=0,0,'Energy use Prediction'!Y15/'Energy use Prediction'!X15)</f>
        <v>0</v>
      </c>
      <c r="W15">
        <f>V15*IF('Energy use Prediction'!Y15=0,0,'Energy use Prediction'!Z15/'Energy use Prediction'!Y15)</f>
        <v>0</v>
      </c>
      <c r="X15">
        <f>W15*IF('Energy use Prediction'!Z15=0,0,'Energy use Prediction'!AA15/'Energy use Prediction'!Z15)</f>
        <v>0</v>
      </c>
      <c r="Y15">
        <f>X15*IF('Energy use Prediction'!AA15=0,0,'Energy use Prediction'!AB15/'Energy use Prediction'!AA15)</f>
        <v>0</v>
      </c>
      <c r="Z15">
        <f>Y15*IF('Energy use Prediction'!AB15=0,0,'Energy use Prediction'!AC15/'Energy use Prediction'!AB15)</f>
        <v>0</v>
      </c>
      <c r="AA15">
        <f>Z15*IF('Energy use Prediction'!AC15=0,0,'Energy use Prediction'!AD15/'Energy use Prediction'!AC15)</f>
        <v>0</v>
      </c>
      <c r="AB15">
        <f>AA15*IF('Energy use Prediction'!AD15=0,0,'Energy use Prediction'!AE15/'Energy use Prediction'!AD15)</f>
        <v>0</v>
      </c>
      <c r="AC15">
        <f>AB15*IF('Energy use Prediction'!AE15=0,0,'Energy use Prediction'!AF15/'Energy use Prediction'!AE15)</f>
        <v>0</v>
      </c>
      <c r="AD15">
        <f>AC15*IF('Energy use Prediction'!AF15=0,0,'Energy use Prediction'!AG15/'Energy use Prediction'!AF15)</f>
        <v>0</v>
      </c>
      <c r="AE15">
        <f>AD15*IF('Energy use Prediction'!AG15=0,0,'Energy use Prediction'!AH15/'Energy use Prediction'!AG15)</f>
        <v>0</v>
      </c>
      <c r="AF15">
        <f>AE15*IF('Energy use Prediction'!AH15=0,0,'Energy use Prediction'!AI15/'Energy use Prediction'!AH15)</f>
        <v>0</v>
      </c>
      <c r="AG15">
        <f>AF15*IF('Energy use Prediction'!AI15=0,0,'Energy use Prediction'!AJ15/'Energy use Prediction'!AI15)</f>
        <v>0</v>
      </c>
      <c r="AH15">
        <f>AG15*IF('Energy use Prediction'!AJ15=0,0,'Energy use Prediction'!AK15/'Energy use Prediction'!AJ15)</f>
        <v>0</v>
      </c>
      <c r="AI15">
        <f>AH15*IF('Energy use Prediction'!AK15=0,0,'Energy use Prediction'!AL15/'Energy use Prediction'!AK15)</f>
        <v>0</v>
      </c>
      <c r="AJ15">
        <f>AI15*IF('Energy use Prediction'!AL15=0,0,'Energy use Prediction'!AM15/'Energy use Prediction'!AL15)</f>
        <v>0</v>
      </c>
      <c r="AK15">
        <f>AJ15*IF('Energy use Prediction'!AM15=0,0,'Energy use Prediction'!AN15/'Energy use Prediction'!AM15)</f>
        <v>0</v>
      </c>
      <c r="AL15">
        <f>AK15*IF('Energy use Prediction'!AN15=0,0,'Energy use Prediction'!AO15/'Energy use Prediction'!AN15)</f>
        <v>0</v>
      </c>
      <c r="AM15">
        <f>AL15*IF('Energy use Prediction'!AO15=0,0,'Energy use Prediction'!AP15/'Energy use Prediction'!AO15)</f>
        <v>0</v>
      </c>
      <c r="AN15">
        <f>AM15*IF('Energy use Prediction'!AP15=0,0,'Energy use Prediction'!AQ15/'Energy use Prediction'!AP15)</f>
        <v>0</v>
      </c>
      <c r="AO15">
        <f>AN15*IF('Energy use Prediction'!AQ15=0,0,'Energy use Prediction'!AR15/'Energy use Prediction'!AQ15)</f>
        <v>0</v>
      </c>
      <c r="AP15">
        <f>AO15*IF('Energy use Prediction'!AR15=0,0,'Energy use Prediction'!AS15/'Energy use Prediction'!AR15)</f>
        <v>0</v>
      </c>
      <c r="AQ15">
        <f>AP15*IF('Energy use Prediction'!AS15=0,0,'Energy use Prediction'!AT15/'Energy use Prediction'!AS15)</f>
        <v>0</v>
      </c>
      <c r="AR15">
        <f>AQ15*IF('Energy use Prediction'!AT15=0,0,'Energy use Prediction'!AU15/'Energy use Prediction'!AT15)</f>
        <v>0</v>
      </c>
    </row>
    <row r="16" spans="1:44">
      <c r="A16" s="32" t="str">
        <f>VLOOKUP($B16,'Sector matching'!$B$1:$C$43,2,0)</f>
        <v>textiles apparel and leather 13T15</v>
      </c>
      <c r="B16" s="198" t="s">
        <v>139</v>
      </c>
      <c r="C16">
        <f>SUM(Feedstock!C63:AF63)</f>
        <v>0</v>
      </c>
      <c r="D16">
        <f>C16*IF('Energy use Prediction'!F16=0,0,'Energy use Prediction'!G16/'Energy use Prediction'!F16)</f>
        <v>0</v>
      </c>
      <c r="E16">
        <f>D16*IF('Energy use Prediction'!G16=0,0,'Energy use Prediction'!H16/'Energy use Prediction'!G16)</f>
        <v>0</v>
      </c>
      <c r="F16">
        <f>E16*IF('Energy use Prediction'!H16=0,0,'Energy use Prediction'!I16/'Energy use Prediction'!H16)</f>
        <v>0</v>
      </c>
      <c r="G16">
        <f>F16*IF('Energy use Prediction'!I16=0,0,'Energy use Prediction'!J16/'Energy use Prediction'!I16)</f>
        <v>0</v>
      </c>
      <c r="H16">
        <f>G16*IF('Energy use Prediction'!J16=0,0,'Energy use Prediction'!K16/'Energy use Prediction'!J16)</f>
        <v>0</v>
      </c>
      <c r="I16">
        <f>H16*IF('Energy use Prediction'!K16=0,0,'Energy use Prediction'!L16/'Energy use Prediction'!K16)</f>
        <v>0</v>
      </c>
      <c r="J16">
        <f>I16*IF('Energy use Prediction'!L16=0,0,'Energy use Prediction'!M16/'Energy use Prediction'!L16)</f>
        <v>0</v>
      </c>
      <c r="K16">
        <f>J16*IF('Energy use Prediction'!M16=0,0,'Energy use Prediction'!N16/'Energy use Prediction'!M16)</f>
        <v>0</v>
      </c>
      <c r="L16">
        <f>K16*IF('Energy use Prediction'!N16=0,0,'Energy use Prediction'!O16/'Energy use Prediction'!N16)</f>
        <v>0</v>
      </c>
      <c r="M16">
        <f>L16*IF('Energy use Prediction'!O16=0,0,'Energy use Prediction'!P16/'Energy use Prediction'!O16)</f>
        <v>0</v>
      </c>
      <c r="N16">
        <f>M16*IF('Energy use Prediction'!P16=0,0,'Energy use Prediction'!Q16/'Energy use Prediction'!P16)</f>
        <v>0</v>
      </c>
      <c r="O16">
        <f>N16*IF('Energy use Prediction'!Q16=0,0,'Energy use Prediction'!R16/'Energy use Prediction'!Q16)</f>
        <v>0</v>
      </c>
      <c r="P16">
        <f>O16*IF('Energy use Prediction'!R16=0,0,'Energy use Prediction'!S16/'Energy use Prediction'!R16)</f>
        <v>0</v>
      </c>
      <c r="Q16">
        <f>P16*IF('Energy use Prediction'!S16=0,0,'Energy use Prediction'!T16/'Energy use Prediction'!S16)</f>
        <v>0</v>
      </c>
      <c r="R16">
        <f>Q16*IF('Energy use Prediction'!T16=0,0,'Energy use Prediction'!U16/'Energy use Prediction'!T16)</f>
        <v>0</v>
      </c>
      <c r="S16">
        <f>R16*IF('Energy use Prediction'!U16=0,0,'Energy use Prediction'!V16/'Energy use Prediction'!U16)</f>
        <v>0</v>
      </c>
      <c r="T16">
        <f>S16*IF('Energy use Prediction'!V16=0,0,'Energy use Prediction'!W16/'Energy use Prediction'!V16)</f>
        <v>0</v>
      </c>
      <c r="U16">
        <f>T16*IF('Energy use Prediction'!W16=0,0,'Energy use Prediction'!X16/'Energy use Prediction'!W16)</f>
        <v>0</v>
      </c>
      <c r="V16">
        <f>U16*IF('Energy use Prediction'!X16=0,0,'Energy use Prediction'!Y16/'Energy use Prediction'!X16)</f>
        <v>0</v>
      </c>
      <c r="W16">
        <f>V16*IF('Energy use Prediction'!Y16=0,0,'Energy use Prediction'!Z16/'Energy use Prediction'!Y16)</f>
        <v>0</v>
      </c>
      <c r="X16">
        <f>W16*IF('Energy use Prediction'!Z16=0,0,'Energy use Prediction'!AA16/'Energy use Prediction'!Z16)</f>
        <v>0</v>
      </c>
      <c r="Y16">
        <f>X16*IF('Energy use Prediction'!AA16=0,0,'Energy use Prediction'!AB16/'Energy use Prediction'!AA16)</f>
        <v>0</v>
      </c>
      <c r="Z16">
        <f>Y16*IF('Energy use Prediction'!AB16=0,0,'Energy use Prediction'!AC16/'Energy use Prediction'!AB16)</f>
        <v>0</v>
      </c>
      <c r="AA16">
        <f>Z16*IF('Energy use Prediction'!AC16=0,0,'Energy use Prediction'!AD16/'Energy use Prediction'!AC16)</f>
        <v>0</v>
      </c>
      <c r="AB16">
        <f>AA16*IF('Energy use Prediction'!AD16=0,0,'Energy use Prediction'!AE16/'Energy use Prediction'!AD16)</f>
        <v>0</v>
      </c>
      <c r="AC16">
        <f>AB16*IF('Energy use Prediction'!AE16=0,0,'Energy use Prediction'!AF16/'Energy use Prediction'!AE16)</f>
        <v>0</v>
      </c>
      <c r="AD16">
        <f>AC16*IF('Energy use Prediction'!AF16=0,0,'Energy use Prediction'!AG16/'Energy use Prediction'!AF16)</f>
        <v>0</v>
      </c>
      <c r="AE16">
        <f>AD16*IF('Energy use Prediction'!AG16=0,0,'Energy use Prediction'!AH16/'Energy use Prediction'!AG16)</f>
        <v>0</v>
      </c>
      <c r="AF16">
        <f>AE16*IF('Energy use Prediction'!AH16=0,0,'Energy use Prediction'!AI16/'Energy use Prediction'!AH16)</f>
        <v>0</v>
      </c>
      <c r="AG16">
        <f>AF16*IF('Energy use Prediction'!AI16=0,0,'Energy use Prediction'!AJ16/'Energy use Prediction'!AI16)</f>
        <v>0</v>
      </c>
      <c r="AH16">
        <f>AG16*IF('Energy use Prediction'!AJ16=0,0,'Energy use Prediction'!AK16/'Energy use Prediction'!AJ16)</f>
        <v>0</v>
      </c>
      <c r="AI16">
        <f>AH16*IF('Energy use Prediction'!AK16=0,0,'Energy use Prediction'!AL16/'Energy use Prediction'!AK16)</f>
        <v>0</v>
      </c>
      <c r="AJ16">
        <f>AI16*IF('Energy use Prediction'!AL16=0,0,'Energy use Prediction'!AM16/'Energy use Prediction'!AL16)</f>
        <v>0</v>
      </c>
      <c r="AK16">
        <f>AJ16*IF('Energy use Prediction'!AM16=0,0,'Energy use Prediction'!AN16/'Energy use Prediction'!AM16)</f>
        <v>0</v>
      </c>
      <c r="AL16">
        <f>AK16*IF('Energy use Prediction'!AN16=0,0,'Energy use Prediction'!AO16/'Energy use Prediction'!AN16)</f>
        <v>0</v>
      </c>
      <c r="AM16">
        <f>AL16*IF('Energy use Prediction'!AO16=0,0,'Energy use Prediction'!AP16/'Energy use Prediction'!AO16)</f>
        <v>0</v>
      </c>
      <c r="AN16">
        <f>AM16*IF('Energy use Prediction'!AP16=0,0,'Energy use Prediction'!AQ16/'Energy use Prediction'!AP16)</f>
        <v>0</v>
      </c>
      <c r="AO16">
        <f>AN16*IF('Energy use Prediction'!AQ16=0,0,'Energy use Prediction'!AR16/'Energy use Prediction'!AQ16)</f>
        <v>0</v>
      </c>
      <c r="AP16">
        <f>AO16*IF('Energy use Prediction'!AR16=0,0,'Energy use Prediction'!AS16/'Energy use Prediction'!AR16)</f>
        <v>0</v>
      </c>
      <c r="AQ16">
        <f>AP16*IF('Energy use Prediction'!AS16=0,0,'Energy use Prediction'!AT16/'Energy use Prediction'!AS16)</f>
        <v>0</v>
      </c>
      <c r="AR16">
        <f>AQ16*IF('Energy use Prediction'!AT16=0,0,'Energy use Prediction'!AU16/'Energy use Prediction'!AT16)</f>
        <v>0</v>
      </c>
    </row>
    <row r="17" spans="1:44">
      <c r="A17" s="32" t="str">
        <f>VLOOKUP($B17,'Sector matching'!$B$1:$C$43,2,0)</f>
        <v>textiles apparel and leather 13T15</v>
      </c>
      <c r="B17" s="198" t="s">
        <v>141</v>
      </c>
      <c r="C17">
        <f>SUM(Feedstock!C64:AF64)</f>
        <v>0</v>
      </c>
      <c r="D17">
        <f>C17*IF('Energy use Prediction'!F17=0,0,'Energy use Prediction'!G17/'Energy use Prediction'!F17)</f>
        <v>0</v>
      </c>
      <c r="E17">
        <f>D17*IF('Energy use Prediction'!G17=0,0,'Energy use Prediction'!H17/'Energy use Prediction'!G17)</f>
        <v>0</v>
      </c>
      <c r="F17">
        <f>E17*IF('Energy use Prediction'!H17=0,0,'Energy use Prediction'!I17/'Energy use Prediction'!H17)</f>
        <v>0</v>
      </c>
      <c r="G17">
        <f>F17*IF('Energy use Prediction'!I17=0,0,'Energy use Prediction'!J17/'Energy use Prediction'!I17)</f>
        <v>0</v>
      </c>
      <c r="H17">
        <f>G17*IF('Energy use Prediction'!J17=0,0,'Energy use Prediction'!K17/'Energy use Prediction'!J17)</f>
        <v>0</v>
      </c>
      <c r="I17">
        <f>H17*IF('Energy use Prediction'!K17=0,0,'Energy use Prediction'!L17/'Energy use Prediction'!K17)</f>
        <v>0</v>
      </c>
      <c r="J17">
        <f>I17*IF('Energy use Prediction'!L17=0,0,'Energy use Prediction'!M17/'Energy use Prediction'!L17)</f>
        <v>0</v>
      </c>
      <c r="K17">
        <f>J17*IF('Energy use Prediction'!M17=0,0,'Energy use Prediction'!N17/'Energy use Prediction'!M17)</f>
        <v>0</v>
      </c>
      <c r="L17">
        <f>K17*IF('Energy use Prediction'!N17=0,0,'Energy use Prediction'!O17/'Energy use Prediction'!N17)</f>
        <v>0</v>
      </c>
      <c r="M17">
        <f>L17*IF('Energy use Prediction'!O17=0,0,'Energy use Prediction'!P17/'Energy use Prediction'!O17)</f>
        <v>0</v>
      </c>
      <c r="N17">
        <f>M17*IF('Energy use Prediction'!P17=0,0,'Energy use Prediction'!Q17/'Energy use Prediction'!P17)</f>
        <v>0</v>
      </c>
      <c r="O17">
        <f>N17*IF('Energy use Prediction'!Q17=0,0,'Energy use Prediction'!R17/'Energy use Prediction'!Q17)</f>
        <v>0</v>
      </c>
      <c r="P17">
        <f>O17*IF('Energy use Prediction'!R17=0,0,'Energy use Prediction'!S17/'Energy use Prediction'!R17)</f>
        <v>0</v>
      </c>
      <c r="Q17">
        <f>P17*IF('Energy use Prediction'!S17=0,0,'Energy use Prediction'!T17/'Energy use Prediction'!S17)</f>
        <v>0</v>
      </c>
      <c r="R17">
        <f>Q17*IF('Energy use Prediction'!T17=0,0,'Energy use Prediction'!U17/'Energy use Prediction'!T17)</f>
        <v>0</v>
      </c>
      <c r="S17">
        <f>R17*IF('Energy use Prediction'!U17=0,0,'Energy use Prediction'!V17/'Energy use Prediction'!U17)</f>
        <v>0</v>
      </c>
      <c r="T17">
        <f>S17*IF('Energy use Prediction'!V17=0,0,'Energy use Prediction'!W17/'Energy use Prediction'!V17)</f>
        <v>0</v>
      </c>
      <c r="U17">
        <f>T17*IF('Energy use Prediction'!W17=0,0,'Energy use Prediction'!X17/'Energy use Prediction'!W17)</f>
        <v>0</v>
      </c>
      <c r="V17">
        <f>U17*IF('Energy use Prediction'!X17=0,0,'Energy use Prediction'!Y17/'Energy use Prediction'!X17)</f>
        <v>0</v>
      </c>
      <c r="W17">
        <f>V17*IF('Energy use Prediction'!Y17=0,0,'Energy use Prediction'!Z17/'Energy use Prediction'!Y17)</f>
        <v>0</v>
      </c>
      <c r="X17">
        <f>W17*IF('Energy use Prediction'!Z17=0,0,'Energy use Prediction'!AA17/'Energy use Prediction'!Z17)</f>
        <v>0</v>
      </c>
      <c r="Y17">
        <f>X17*IF('Energy use Prediction'!AA17=0,0,'Energy use Prediction'!AB17/'Energy use Prediction'!AA17)</f>
        <v>0</v>
      </c>
      <c r="Z17">
        <f>Y17*IF('Energy use Prediction'!AB17=0,0,'Energy use Prediction'!AC17/'Energy use Prediction'!AB17)</f>
        <v>0</v>
      </c>
      <c r="AA17">
        <f>Z17*IF('Energy use Prediction'!AC17=0,0,'Energy use Prediction'!AD17/'Energy use Prediction'!AC17)</f>
        <v>0</v>
      </c>
      <c r="AB17">
        <f>AA17*IF('Energy use Prediction'!AD17=0,0,'Energy use Prediction'!AE17/'Energy use Prediction'!AD17)</f>
        <v>0</v>
      </c>
      <c r="AC17">
        <f>AB17*IF('Energy use Prediction'!AE17=0,0,'Energy use Prediction'!AF17/'Energy use Prediction'!AE17)</f>
        <v>0</v>
      </c>
      <c r="AD17">
        <f>AC17*IF('Energy use Prediction'!AF17=0,0,'Energy use Prediction'!AG17/'Energy use Prediction'!AF17)</f>
        <v>0</v>
      </c>
      <c r="AE17">
        <f>AD17*IF('Energy use Prediction'!AG17=0,0,'Energy use Prediction'!AH17/'Energy use Prediction'!AG17)</f>
        <v>0</v>
      </c>
      <c r="AF17">
        <f>AE17*IF('Energy use Prediction'!AH17=0,0,'Energy use Prediction'!AI17/'Energy use Prediction'!AH17)</f>
        <v>0</v>
      </c>
      <c r="AG17">
        <f>AF17*IF('Energy use Prediction'!AI17=0,0,'Energy use Prediction'!AJ17/'Energy use Prediction'!AI17)</f>
        <v>0</v>
      </c>
      <c r="AH17">
        <f>AG17*IF('Energy use Prediction'!AJ17=0,0,'Energy use Prediction'!AK17/'Energy use Prediction'!AJ17)</f>
        <v>0</v>
      </c>
      <c r="AI17">
        <f>AH17*IF('Energy use Prediction'!AK17=0,0,'Energy use Prediction'!AL17/'Energy use Prediction'!AK17)</f>
        <v>0</v>
      </c>
      <c r="AJ17">
        <f>AI17*IF('Energy use Prediction'!AL17=0,0,'Energy use Prediction'!AM17/'Energy use Prediction'!AL17)</f>
        <v>0</v>
      </c>
      <c r="AK17">
        <f>AJ17*IF('Energy use Prediction'!AM17=0,0,'Energy use Prediction'!AN17/'Energy use Prediction'!AM17)</f>
        <v>0</v>
      </c>
      <c r="AL17">
        <f>AK17*IF('Energy use Prediction'!AN17=0,0,'Energy use Prediction'!AO17/'Energy use Prediction'!AN17)</f>
        <v>0</v>
      </c>
      <c r="AM17">
        <f>AL17*IF('Energy use Prediction'!AO17=0,0,'Energy use Prediction'!AP17/'Energy use Prediction'!AO17)</f>
        <v>0</v>
      </c>
      <c r="AN17">
        <f>AM17*IF('Energy use Prediction'!AP17=0,0,'Energy use Prediction'!AQ17/'Energy use Prediction'!AP17)</f>
        <v>0</v>
      </c>
      <c r="AO17">
        <f>AN17*IF('Energy use Prediction'!AQ17=0,0,'Energy use Prediction'!AR17/'Energy use Prediction'!AQ17)</f>
        <v>0</v>
      </c>
      <c r="AP17">
        <f>AO17*IF('Energy use Prediction'!AR17=0,0,'Energy use Prediction'!AS17/'Energy use Prediction'!AR17)</f>
        <v>0</v>
      </c>
      <c r="AQ17">
        <f>AP17*IF('Energy use Prediction'!AS17=0,0,'Energy use Prediction'!AT17/'Energy use Prediction'!AS17)</f>
        <v>0</v>
      </c>
      <c r="AR17">
        <f>AQ17*IF('Energy use Prediction'!AT17=0,0,'Energy use Prediction'!AU17/'Energy use Prediction'!AT17)</f>
        <v>0</v>
      </c>
    </row>
    <row r="18" spans="1:44">
      <c r="A18" s="32" t="str">
        <f>VLOOKUP($B18,'Sector matching'!$B$1:$C$43,2,0)</f>
        <v>wood products 16</v>
      </c>
      <c r="B18" s="304" t="s">
        <v>143</v>
      </c>
      <c r="C18">
        <f>SUM(Feedstock!C65:AF65)</f>
        <v>0</v>
      </c>
      <c r="D18">
        <f>C18*IF('Energy use Prediction'!F18=0,0,'Energy use Prediction'!G18/'Energy use Prediction'!F18)</f>
        <v>0</v>
      </c>
      <c r="E18">
        <f>D18*IF('Energy use Prediction'!G18=0,0,'Energy use Prediction'!H18/'Energy use Prediction'!G18)</f>
        <v>0</v>
      </c>
      <c r="F18">
        <f>E18*IF('Energy use Prediction'!H18=0,0,'Energy use Prediction'!I18/'Energy use Prediction'!H18)</f>
        <v>0</v>
      </c>
      <c r="G18">
        <f>F18*IF('Energy use Prediction'!I18=0,0,'Energy use Prediction'!J18/'Energy use Prediction'!I18)</f>
        <v>0</v>
      </c>
      <c r="H18">
        <f>G18*IF('Energy use Prediction'!J18=0,0,'Energy use Prediction'!K18/'Energy use Prediction'!J18)</f>
        <v>0</v>
      </c>
      <c r="I18">
        <f>H18*IF('Energy use Prediction'!K18=0,0,'Energy use Prediction'!L18/'Energy use Prediction'!K18)</f>
        <v>0</v>
      </c>
      <c r="J18">
        <f>I18*IF('Energy use Prediction'!L18=0,0,'Energy use Prediction'!M18/'Energy use Prediction'!L18)</f>
        <v>0</v>
      </c>
      <c r="K18">
        <f>J18*IF('Energy use Prediction'!M18=0,0,'Energy use Prediction'!N18/'Energy use Prediction'!M18)</f>
        <v>0</v>
      </c>
      <c r="L18">
        <f>K18*IF('Energy use Prediction'!N18=0,0,'Energy use Prediction'!O18/'Energy use Prediction'!N18)</f>
        <v>0</v>
      </c>
      <c r="M18">
        <f>L18*IF('Energy use Prediction'!O18=0,0,'Energy use Prediction'!P18/'Energy use Prediction'!O18)</f>
        <v>0</v>
      </c>
      <c r="N18">
        <f>M18*IF('Energy use Prediction'!P18=0,0,'Energy use Prediction'!Q18/'Energy use Prediction'!P18)</f>
        <v>0</v>
      </c>
      <c r="O18">
        <f>N18*IF('Energy use Prediction'!Q18=0,0,'Energy use Prediction'!R18/'Energy use Prediction'!Q18)</f>
        <v>0</v>
      </c>
      <c r="P18">
        <f>O18*IF('Energy use Prediction'!R18=0,0,'Energy use Prediction'!S18/'Energy use Prediction'!R18)</f>
        <v>0</v>
      </c>
      <c r="Q18">
        <f>P18*IF('Energy use Prediction'!S18=0,0,'Energy use Prediction'!T18/'Energy use Prediction'!S18)</f>
        <v>0</v>
      </c>
      <c r="R18">
        <f>Q18*IF('Energy use Prediction'!T18=0,0,'Energy use Prediction'!U18/'Energy use Prediction'!T18)</f>
        <v>0</v>
      </c>
      <c r="S18">
        <f>R18*IF('Energy use Prediction'!U18=0,0,'Energy use Prediction'!V18/'Energy use Prediction'!U18)</f>
        <v>0</v>
      </c>
      <c r="T18">
        <f>S18*IF('Energy use Prediction'!V18=0,0,'Energy use Prediction'!W18/'Energy use Prediction'!V18)</f>
        <v>0</v>
      </c>
      <c r="U18">
        <f>T18*IF('Energy use Prediction'!W18=0,0,'Energy use Prediction'!X18/'Energy use Prediction'!W18)</f>
        <v>0</v>
      </c>
      <c r="V18">
        <f>U18*IF('Energy use Prediction'!X18=0,0,'Energy use Prediction'!Y18/'Energy use Prediction'!X18)</f>
        <v>0</v>
      </c>
      <c r="W18">
        <f>V18*IF('Energy use Prediction'!Y18=0,0,'Energy use Prediction'!Z18/'Energy use Prediction'!Y18)</f>
        <v>0</v>
      </c>
      <c r="X18">
        <f>W18*IF('Energy use Prediction'!Z18=0,0,'Energy use Prediction'!AA18/'Energy use Prediction'!Z18)</f>
        <v>0</v>
      </c>
      <c r="Y18">
        <f>X18*IF('Energy use Prediction'!AA18=0,0,'Energy use Prediction'!AB18/'Energy use Prediction'!AA18)</f>
        <v>0</v>
      </c>
      <c r="Z18">
        <f>Y18*IF('Energy use Prediction'!AB18=0,0,'Energy use Prediction'!AC18/'Energy use Prediction'!AB18)</f>
        <v>0</v>
      </c>
      <c r="AA18">
        <f>Z18*IF('Energy use Prediction'!AC18=0,0,'Energy use Prediction'!AD18/'Energy use Prediction'!AC18)</f>
        <v>0</v>
      </c>
      <c r="AB18">
        <f>AA18*IF('Energy use Prediction'!AD18=0,0,'Energy use Prediction'!AE18/'Energy use Prediction'!AD18)</f>
        <v>0</v>
      </c>
      <c r="AC18">
        <f>AB18*IF('Energy use Prediction'!AE18=0,0,'Energy use Prediction'!AF18/'Energy use Prediction'!AE18)</f>
        <v>0</v>
      </c>
      <c r="AD18">
        <f>AC18*IF('Energy use Prediction'!AF18=0,0,'Energy use Prediction'!AG18/'Energy use Prediction'!AF18)</f>
        <v>0</v>
      </c>
      <c r="AE18">
        <f>AD18*IF('Energy use Prediction'!AG18=0,0,'Energy use Prediction'!AH18/'Energy use Prediction'!AG18)</f>
        <v>0</v>
      </c>
      <c r="AF18">
        <f>AE18*IF('Energy use Prediction'!AH18=0,0,'Energy use Prediction'!AI18/'Energy use Prediction'!AH18)</f>
        <v>0</v>
      </c>
      <c r="AG18">
        <f>AF18*IF('Energy use Prediction'!AI18=0,0,'Energy use Prediction'!AJ18/'Energy use Prediction'!AI18)</f>
        <v>0</v>
      </c>
      <c r="AH18">
        <f>AG18*IF('Energy use Prediction'!AJ18=0,0,'Energy use Prediction'!AK18/'Energy use Prediction'!AJ18)</f>
        <v>0</v>
      </c>
      <c r="AI18">
        <f>AH18*IF('Energy use Prediction'!AK18=0,0,'Energy use Prediction'!AL18/'Energy use Prediction'!AK18)</f>
        <v>0</v>
      </c>
      <c r="AJ18">
        <f>AI18*IF('Energy use Prediction'!AL18=0,0,'Energy use Prediction'!AM18/'Energy use Prediction'!AL18)</f>
        <v>0</v>
      </c>
      <c r="AK18">
        <f>AJ18*IF('Energy use Prediction'!AM18=0,0,'Energy use Prediction'!AN18/'Energy use Prediction'!AM18)</f>
        <v>0</v>
      </c>
      <c r="AL18">
        <f>AK18*IF('Energy use Prediction'!AN18=0,0,'Energy use Prediction'!AO18/'Energy use Prediction'!AN18)</f>
        <v>0</v>
      </c>
      <c r="AM18">
        <f>AL18*IF('Energy use Prediction'!AO18=0,0,'Energy use Prediction'!AP18/'Energy use Prediction'!AO18)</f>
        <v>0</v>
      </c>
      <c r="AN18">
        <f>AM18*IF('Energy use Prediction'!AP18=0,0,'Energy use Prediction'!AQ18/'Energy use Prediction'!AP18)</f>
        <v>0</v>
      </c>
      <c r="AO18">
        <f>AN18*IF('Energy use Prediction'!AQ18=0,0,'Energy use Prediction'!AR18/'Energy use Prediction'!AQ18)</f>
        <v>0</v>
      </c>
      <c r="AP18">
        <f>AO18*IF('Energy use Prediction'!AR18=0,0,'Energy use Prediction'!AS18/'Energy use Prediction'!AR18)</f>
        <v>0</v>
      </c>
      <c r="AQ18">
        <f>AP18*IF('Energy use Prediction'!AS18=0,0,'Energy use Prediction'!AT18/'Energy use Prediction'!AS18)</f>
        <v>0</v>
      </c>
      <c r="AR18">
        <f>AQ18*IF('Energy use Prediction'!AT18=0,0,'Energy use Prediction'!AU18/'Energy use Prediction'!AT18)</f>
        <v>0</v>
      </c>
    </row>
    <row r="19" spans="1:44">
      <c r="A19" s="32" t="str">
        <f>VLOOKUP($B19,'Sector matching'!$B$1:$C$43,2,0)</f>
        <v>wood products 16</v>
      </c>
      <c r="B19" s="304" t="s">
        <v>145</v>
      </c>
      <c r="C19">
        <f>SUM(Feedstock!C66:AF66)</f>
        <v>0</v>
      </c>
      <c r="D19">
        <f>C19*IF('Energy use Prediction'!F19=0,0,'Energy use Prediction'!G19/'Energy use Prediction'!F19)</f>
        <v>0</v>
      </c>
      <c r="E19">
        <f>D19*IF('Energy use Prediction'!G19=0,0,'Energy use Prediction'!H19/'Energy use Prediction'!G19)</f>
        <v>0</v>
      </c>
      <c r="F19">
        <f>E19*IF('Energy use Prediction'!H19=0,0,'Energy use Prediction'!I19/'Energy use Prediction'!H19)</f>
        <v>0</v>
      </c>
      <c r="G19">
        <f>F19*IF('Energy use Prediction'!I19=0,0,'Energy use Prediction'!J19/'Energy use Prediction'!I19)</f>
        <v>0</v>
      </c>
      <c r="H19">
        <f>G19*IF('Energy use Prediction'!J19=0,0,'Energy use Prediction'!K19/'Energy use Prediction'!J19)</f>
        <v>0</v>
      </c>
      <c r="I19">
        <f>H19*IF('Energy use Prediction'!K19=0,0,'Energy use Prediction'!L19/'Energy use Prediction'!K19)</f>
        <v>0</v>
      </c>
      <c r="J19">
        <f>I19*IF('Energy use Prediction'!L19=0,0,'Energy use Prediction'!M19/'Energy use Prediction'!L19)</f>
        <v>0</v>
      </c>
      <c r="K19">
        <f>J19*IF('Energy use Prediction'!M19=0,0,'Energy use Prediction'!N19/'Energy use Prediction'!M19)</f>
        <v>0</v>
      </c>
      <c r="L19">
        <f>K19*IF('Energy use Prediction'!N19=0,0,'Energy use Prediction'!O19/'Energy use Prediction'!N19)</f>
        <v>0</v>
      </c>
      <c r="M19">
        <f>L19*IF('Energy use Prediction'!O19=0,0,'Energy use Prediction'!P19/'Energy use Prediction'!O19)</f>
        <v>0</v>
      </c>
      <c r="N19">
        <f>M19*IF('Energy use Prediction'!P19=0,0,'Energy use Prediction'!Q19/'Energy use Prediction'!P19)</f>
        <v>0</v>
      </c>
      <c r="O19">
        <f>N19*IF('Energy use Prediction'!Q19=0,0,'Energy use Prediction'!R19/'Energy use Prediction'!Q19)</f>
        <v>0</v>
      </c>
      <c r="P19">
        <f>O19*IF('Energy use Prediction'!R19=0,0,'Energy use Prediction'!S19/'Energy use Prediction'!R19)</f>
        <v>0</v>
      </c>
      <c r="Q19">
        <f>P19*IF('Energy use Prediction'!S19=0,0,'Energy use Prediction'!T19/'Energy use Prediction'!S19)</f>
        <v>0</v>
      </c>
      <c r="R19">
        <f>Q19*IF('Energy use Prediction'!T19=0,0,'Energy use Prediction'!U19/'Energy use Prediction'!T19)</f>
        <v>0</v>
      </c>
      <c r="S19">
        <f>R19*IF('Energy use Prediction'!U19=0,0,'Energy use Prediction'!V19/'Energy use Prediction'!U19)</f>
        <v>0</v>
      </c>
      <c r="T19">
        <f>S19*IF('Energy use Prediction'!V19=0,0,'Energy use Prediction'!W19/'Energy use Prediction'!V19)</f>
        <v>0</v>
      </c>
      <c r="U19">
        <f>T19*IF('Energy use Prediction'!W19=0,0,'Energy use Prediction'!X19/'Energy use Prediction'!W19)</f>
        <v>0</v>
      </c>
      <c r="V19">
        <f>U19*IF('Energy use Prediction'!X19=0,0,'Energy use Prediction'!Y19/'Energy use Prediction'!X19)</f>
        <v>0</v>
      </c>
      <c r="W19">
        <f>V19*IF('Energy use Prediction'!Y19=0,0,'Energy use Prediction'!Z19/'Energy use Prediction'!Y19)</f>
        <v>0</v>
      </c>
      <c r="X19">
        <f>W19*IF('Energy use Prediction'!Z19=0,0,'Energy use Prediction'!AA19/'Energy use Prediction'!Z19)</f>
        <v>0</v>
      </c>
      <c r="Y19">
        <f>X19*IF('Energy use Prediction'!AA19=0,0,'Energy use Prediction'!AB19/'Energy use Prediction'!AA19)</f>
        <v>0</v>
      </c>
      <c r="Z19">
        <f>Y19*IF('Energy use Prediction'!AB19=0,0,'Energy use Prediction'!AC19/'Energy use Prediction'!AB19)</f>
        <v>0</v>
      </c>
      <c r="AA19">
        <f>Z19*IF('Energy use Prediction'!AC19=0,0,'Energy use Prediction'!AD19/'Energy use Prediction'!AC19)</f>
        <v>0</v>
      </c>
      <c r="AB19">
        <f>AA19*IF('Energy use Prediction'!AD19=0,0,'Energy use Prediction'!AE19/'Energy use Prediction'!AD19)</f>
        <v>0</v>
      </c>
      <c r="AC19">
        <f>AB19*IF('Energy use Prediction'!AE19=0,0,'Energy use Prediction'!AF19/'Energy use Prediction'!AE19)</f>
        <v>0</v>
      </c>
      <c r="AD19">
        <f>AC19*IF('Energy use Prediction'!AF19=0,0,'Energy use Prediction'!AG19/'Energy use Prediction'!AF19)</f>
        <v>0</v>
      </c>
      <c r="AE19">
        <f>AD19*IF('Energy use Prediction'!AG19=0,0,'Energy use Prediction'!AH19/'Energy use Prediction'!AG19)</f>
        <v>0</v>
      </c>
      <c r="AF19">
        <f>AE19*IF('Energy use Prediction'!AH19=0,0,'Energy use Prediction'!AI19/'Energy use Prediction'!AH19)</f>
        <v>0</v>
      </c>
      <c r="AG19">
        <f>AF19*IF('Energy use Prediction'!AI19=0,0,'Energy use Prediction'!AJ19/'Energy use Prediction'!AI19)</f>
        <v>0</v>
      </c>
      <c r="AH19">
        <f>AG19*IF('Energy use Prediction'!AJ19=0,0,'Energy use Prediction'!AK19/'Energy use Prediction'!AJ19)</f>
        <v>0</v>
      </c>
      <c r="AI19">
        <f>AH19*IF('Energy use Prediction'!AK19=0,0,'Energy use Prediction'!AL19/'Energy use Prediction'!AK19)</f>
        <v>0</v>
      </c>
      <c r="AJ19">
        <f>AI19*IF('Energy use Prediction'!AL19=0,0,'Energy use Prediction'!AM19/'Energy use Prediction'!AL19)</f>
        <v>0</v>
      </c>
      <c r="AK19">
        <f>AJ19*IF('Energy use Prediction'!AM19=0,0,'Energy use Prediction'!AN19/'Energy use Prediction'!AM19)</f>
        <v>0</v>
      </c>
      <c r="AL19">
        <f>AK19*IF('Energy use Prediction'!AN19=0,0,'Energy use Prediction'!AO19/'Energy use Prediction'!AN19)</f>
        <v>0</v>
      </c>
      <c r="AM19">
        <f>AL19*IF('Energy use Prediction'!AO19=0,0,'Energy use Prediction'!AP19/'Energy use Prediction'!AO19)</f>
        <v>0</v>
      </c>
      <c r="AN19">
        <f>AM19*IF('Energy use Prediction'!AP19=0,0,'Energy use Prediction'!AQ19/'Energy use Prediction'!AP19)</f>
        <v>0</v>
      </c>
      <c r="AO19">
        <f>AN19*IF('Energy use Prediction'!AQ19=0,0,'Energy use Prediction'!AR19/'Energy use Prediction'!AQ19)</f>
        <v>0</v>
      </c>
      <c r="AP19">
        <f>AO19*IF('Energy use Prediction'!AR19=0,0,'Energy use Prediction'!AS19/'Energy use Prediction'!AR19)</f>
        <v>0</v>
      </c>
      <c r="AQ19">
        <f>AP19*IF('Energy use Prediction'!AS19=0,0,'Energy use Prediction'!AT19/'Energy use Prediction'!AS19)</f>
        <v>0</v>
      </c>
      <c r="AR19">
        <f>AQ19*IF('Energy use Prediction'!AT19=0,0,'Energy use Prediction'!AU19/'Energy use Prediction'!AT19)</f>
        <v>0</v>
      </c>
    </row>
    <row r="20" spans="1:44">
      <c r="A20" s="32" t="str">
        <f>VLOOKUP($B20,'Sector matching'!$B$1:$C$43,2,0)</f>
        <v>pulp paper and printing 17T18</v>
      </c>
      <c r="B20" s="306" t="s">
        <v>255</v>
      </c>
      <c r="C20">
        <f>SUM(Feedstock!C67:AF67)</f>
        <v>0</v>
      </c>
      <c r="D20">
        <f>C20*IF('Energy use Prediction'!F20=0,0,'Energy use Prediction'!G20/'Energy use Prediction'!F20)</f>
        <v>0</v>
      </c>
      <c r="E20">
        <f>D20*IF('Energy use Prediction'!G20=0,0,'Energy use Prediction'!H20/'Energy use Prediction'!G20)</f>
        <v>0</v>
      </c>
      <c r="F20">
        <f>E20*IF('Energy use Prediction'!H20=0,0,'Energy use Prediction'!I20/'Energy use Prediction'!H20)</f>
        <v>0</v>
      </c>
      <c r="G20">
        <f>F20*IF('Energy use Prediction'!I20=0,0,'Energy use Prediction'!J20/'Energy use Prediction'!I20)</f>
        <v>0</v>
      </c>
      <c r="H20">
        <f>G20*IF('Energy use Prediction'!J20=0,0,'Energy use Prediction'!K20/'Energy use Prediction'!J20)</f>
        <v>0</v>
      </c>
      <c r="I20">
        <f>H20*IF('Energy use Prediction'!K20=0,0,'Energy use Prediction'!L20/'Energy use Prediction'!K20)</f>
        <v>0</v>
      </c>
      <c r="J20">
        <f>I20*IF('Energy use Prediction'!L20=0,0,'Energy use Prediction'!M20/'Energy use Prediction'!L20)</f>
        <v>0</v>
      </c>
      <c r="K20">
        <f>J20*IF('Energy use Prediction'!M20=0,0,'Energy use Prediction'!N20/'Energy use Prediction'!M20)</f>
        <v>0</v>
      </c>
      <c r="L20">
        <f>K20*IF('Energy use Prediction'!N20=0,0,'Energy use Prediction'!O20/'Energy use Prediction'!N20)</f>
        <v>0</v>
      </c>
      <c r="M20">
        <f>L20*IF('Energy use Prediction'!O20=0,0,'Energy use Prediction'!P20/'Energy use Prediction'!O20)</f>
        <v>0</v>
      </c>
      <c r="N20">
        <f>M20*IF('Energy use Prediction'!P20=0,0,'Energy use Prediction'!Q20/'Energy use Prediction'!P20)</f>
        <v>0</v>
      </c>
      <c r="O20">
        <f>N20*IF('Energy use Prediction'!Q20=0,0,'Energy use Prediction'!R20/'Energy use Prediction'!Q20)</f>
        <v>0</v>
      </c>
      <c r="P20">
        <f>O20*IF('Energy use Prediction'!R20=0,0,'Energy use Prediction'!S20/'Energy use Prediction'!R20)</f>
        <v>0</v>
      </c>
      <c r="Q20">
        <f>P20*IF('Energy use Prediction'!S20=0,0,'Energy use Prediction'!T20/'Energy use Prediction'!S20)</f>
        <v>0</v>
      </c>
      <c r="R20">
        <f>Q20*IF('Energy use Prediction'!T20=0,0,'Energy use Prediction'!U20/'Energy use Prediction'!T20)</f>
        <v>0</v>
      </c>
      <c r="S20">
        <f>R20*IF('Energy use Prediction'!U20=0,0,'Energy use Prediction'!V20/'Energy use Prediction'!U20)</f>
        <v>0</v>
      </c>
      <c r="T20">
        <f>S20*IF('Energy use Prediction'!V20=0,0,'Energy use Prediction'!W20/'Energy use Prediction'!V20)</f>
        <v>0</v>
      </c>
      <c r="U20">
        <f>T20*IF('Energy use Prediction'!W20=0,0,'Energy use Prediction'!X20/'Energy use Prediction'!W20)</f>
        <v>0</v>
      </c>
      <c r="V20">
        <f>U20*IF('Energy use Prediction'!X20=0,0,'Energy use Prediction'!Y20/'Energy use Prediction'!X20)</f>
        <v>0</v>
      </c>
      <c r="W20">
        <f>V20*IF('Energy use Prediction'!Y20=0,0,'Energy use Prediction'!Z20/'Energy use Prediction'!Y20)</f>
        <v>0</v>
      </c>
      <c r="X20">
        <f>W20*IF('Energy use Prediction'!Z20=0,0,'Energy use Prediction'!AA20/'Energy use Prediction'!Z20)</f>
        <v>0</v>
      </c>
      <c r="Y20">
        <f>X20*IF('Energy use Prediction'!AA20=0,0,'Energy use Prediction'!AB20/'Energy use Prediction'!AA20)</f>
        <v>0</v>
      </c>
      <c r="Z20">
        <f>Y20*IF('Energy use Prediction'!AB20=0,0,'Energy use Prediction'!AC20/'Energy use Prediction'!AB20)</f>
        <v>0</v>
      </c>
      <c r="AA20">
        <f>Z20*IF('Energy use Prediction'!AC20=0,0,'Energy use Prediction'!AD20/'Energy use Prediction'!AC20)</f>
        <v>0</v>
      </c>
      <c r="AB20">
        <f>AA20*IF('Energy use Prediction'!AD20=0,0,'Energy use Prediction'!AE20/'Energy use Prediction'!AD20)</f>
        <v>0</v>
      </c>
      <c r="AC20">
        <f>AB20*IF('Energy use Prediction'!AE20=0,0,'Energy use Prediction'!AF20/'Energy use Prediction'!AE20)</f>
        <v>0</v>
      </c>
      <c r="AD20">
        <f>AC20*IF('Energy use Prediction'!AF20=0,0,'Energy use Prediction'!AG20/'Energy use Prediction'!AF20)</f>
        <v>0</v>
      </c>
      <c r="AE20">
        <f>AD20*IF('Energy use Prediction'!AG20=0,0,'Energy use Prediction'!AH20/'Energy use Prediction'!AG20)</f>
        <v>0</v>
      </c>
      <c r="AF20">
        <f>AE20*IF('Energy use Prediction'!AH20=0,0,'Energy use Prediction'!AI20/'Energy use Prediction'!AH20)</f>
        <v>0</v>
      </c>
      <c r="AG20">
        <f>AF20*IF('Energy use Prediction'!AI20=0,0,'Energy use Prediction'!AJ20/'Energy use Prediction'!AI20)</f>
        <v>0</v>
      </c>
      <c r="AH20">
        <f>AG20*IF('Energy use Prediction'!AJ20=0,0,'Energy use Prediction'!AK20/'Energy use Prediction'!AJ20)</f>
        <v>0</v>
      </c>
      <c r="AI20">
        <f>AH20*IF('Energy use Prediction'!AK20=0,0,'Energy use Prediction'!AL20/'Energy use Prediction'!AK20)</f>
        <v>0</v>
      </c>
      <c r="AJ20">
        <f>AI20*IF('Energy use Prediction'!AL20=0,0,'Energy use Prediction'!AM20/'Energy use Prediction'!AL20)</f>
        <v>0</v>
      </c>
      <c r="AK20">
        <f>AJ20*IF('Energy use Prediction'!AM20=0,0,'Energy use Prediction'!AN20/'Energy use Prediction'!AM20)</f>
        <v>0</v>
      </c>
      <c r="AL20">
        <f>AK20*IF('Energy use Prediction'!AN20=0,0,'Energy use Prediction'!AO20/'Energy use Prediction'!AN20)</f>
        <v>0</v>
      </c>
      <c r="AM20">
        <f>AL20*IF('Energy use Prediction'!AO20=0,0,'Energy use Prediction'!AP20/'Energy use Prediction'!AO20)</f>
        <v>0</v>
      </c>
      <c r="AN20">
        <f>AM20*IF('Energy use Prediction'!AP20=0,0,'Energy use Prediction'!AQ20/'Energy use Prediction'!AP20)</f>
        <v>0</v>
      </c>
      <c r="AO20">
        <f>AN20*IF('Energy use Prediction'!AQ20=0,0,'Energy use Prediction'!AR20/'Energy use Prediction'!AQ20)</f>
        <v>0</v>
      </c>
      <c r="AP20">
        <f>AO20*IF('Energy use Prediction'!AR20=0,0,'Energy use Prediction'!AS20/'Energy use Prediction'!AR20)</f>
        <v>0</v>
      </c>
      <c r="AQ20">
        <f>AP20*IF('Energy use Prediction'!AS20=0,0,'Energy use Prediction'!AT20/'Energy use Prediction'!AS20)</f>
        <v>0</v>
      </c>
      <c r="AR20">
        <f>AQ20*IF('Energy use Prediction'!AT20=0,0,'Energy use Prediction'!AU20/'Energy use Prediction'!AT20)</f>
        <v>0</v>
      </c>
    </row>
    <row r="21" spans="1:44">
      <c r="A21" s="32" t="str">
        <f>VLOOKUP($B21,'Sector matching'!$B$1:$C$43,2,0)</f>
        <v>pulp paper and printing 17T18</v>
      </c>
      <c r="B21" s="306" t="s">
        <v>148</v>
      </c>
      <c r="C21">
        <f>SUM(Feedstock!C68:AF68)</f>
        <v>0</v>
      </c>
      <c r="D21">
        <f>C21*IF('Energy use Prediction'!F21=0,0,'Energy use Prediction'!G21/'Energy use Prediction'!F21)</f>
        <v>0</v>
      </c>
      <c r="E21">
        <f>D21*IF('Energy use Prediction'!G21=0,0,'Energy use Prediction'!H21/'Energy use Prediction'!G21)</f>
        <v>0</v>
      </c>
      <c r="F21">
        <f>E21*IF('Energy use Prediction'!H21=0,0,'Energy use Prediction'!I21/'Energy use Prediction'!H21)</f>
        <v>0</v>
      </c>
      <c r="G21">
        <f>F21*IF('Energy use Prediction'!I21=0,0,'Energy use Prediction'!J21/'Energy use Prediction'!I21)</f>
        <v>0</v>
      </c>
      <c r="H21">
        <f>G21*IF('Energy use Prediction'!J21=0,0,'Energy use Prediction'!K21/'Energy use Prediction'!J21)</f>
        <v>0</v>
      </c>
      <c r="I21">
        <f>H21*IF('Energy use Prediction'!K21=0,0,'Energy use Prediction'!L21/'Energy use Prediction'!K21)</f>
        <v>0</v>
      </c>
      <c r="J21">
        <f>I21*IF('Energy use Prediction'!L21=0,0,'Energy use Prediction'!M21/'Energy use Prediction'!L21)</f>
        <v>0</v>
      </c>
      <c r="K21">
        <f>J21*IF('Energy use Prediction'!M21=0,0,'Energy use Prediction'!N21/'Energy use Prediction'!M21)</f>
        <v>0</v>
      </c>
      <c r="L21">
        <f>K21*IF('Energy use Prediction'!N21=0,0,'Energy use Prediction'!O21/'Energy use Prediction'!N21)</f>
        <v>0</v>
      </c>
      <c r="M21">
        <f>L21*IF('Energy use Prediction'!O21=0,0,'Energy use Prediction'!P21/'Energy use Prediction'!O21)</f>
        <v>0</v>
      </c>
      <c r="N21">
        <f>M21*IF('Energy use Prediction'!P21=0,0,'Energy use Prediction'!Q21/'Energy use Prediction'!P21)</f>
        <v>0</v>
      </c>
      <c r="O21">
        <f>N21*IF('Energy use Prediction'!Q21=0,0,'Energy use Prediction'!R21/'Energy use Prediction'!Q21)</f>
        <v>0</v>
      </c>
      <c r="P21">
        <f>O21*IF('Energy use Prediction'!R21=0,0,'Energy use Prediction'!S21/'Energy use Prediction'!R21)</f>
        <v>0</v>
      </c>
      <c r="Q21">
        <f>P21*IF('Energy use Prediction'!S21=0,0,'Energy use Prediction'!T21/'Energy use Prediction'!S21)</f>
        <v>0</v>
      </c>
      <c r="R21">
        <f>Q21*IF('Energy use Prediction'!T21=0,0,'Energy use Prediction'!U21/'Energy use Prediction'!T21)</f>
        <v>0</v>
      </c>
      <c r="S21">
        <f>R21*IF('Energy use Prediction'!U21=0,0,'Energy use Prediction'!V21/'Energy use Prediction'!U21)</f>
        <v>0</v>
      </c>
      <c r="T21">
        <f>S21*IF('Energy use Prediction'!V21=0,0,'Energy use Prediction'!W21/'Energy use Prediction'!V21)</f>
        <v>0</v>
      </c>
      <c r="U21">
        <f>T21*IF('Energy use Prediction'!W21=0,0,'Energy use Prediction'!X21/'Energy use Prediction'!W21)</f>
        <v>0</v>
      </c>
      <c r="V21">
        <f>U21*IF('Energy use Prediction'!X21=0,0,'Energy use Prediction'!Y21/'Energy use Prediction'!X21)</f>
        <v>0</v>
      </c>
      <c r="W21">
        <f>V21*IF('Energy use Prediction'!Y21=0,0,'Energy use Prediction'!Z21/'Energy use Prediction'!Y21)</f>
        <v>0</v>
      </c>
      <c r="X21">
        <f>W21*IF('Energy use Prediction'!Z21=0,0,'Energy use Prediction'!AA21/'Energy use Prediction'!Z21)</f>
        <v>0</v>
      </c>
      <c r="Y21">
        <f>X21*IF('Energy use Prediction'!AA21=0,0,'Energy use Prediction'!AB21/'Energy use Prediction'!AA21)</f>
        <v>0</v>
      </c>
      <c r="Z21">
        <f>Y21*IF('Energy use Prediction'!AB21=0,0,'Energy use Prediction'!AC21/'Energy use Prediction'!AB21)</f>
        <v>0</v>
      </c>
      <c r="AA21">
        <f>Z21*IF('Energy use Prediction'!AC21=0,0,'Energy use Prediction'!AD21/'Energy use Prediction'!AC21)</f>
        <v>0</v>
      </c>
      <c r="AB21">
        <f>AA21*IF('Energy use Prediction'!AD21=0,0,'Energy use Prediction'!AE21/'Energy use Prediction'!AD21)</f>
        <v>0</v>
      </c>
      <c r="AC21">
        <f>AB21*IF('Energy use Prediction'!AE21=0,0,'Energy use Prediction'!AF21/'Energy use Prediction'!AE21)</f>
        <v>0</v>
      </c>
      <c r="AD21">
        <f>AC21*IF('Energy use Prediction'!AF21=0,0,'Energy use Prediction'!AG21/'Energy use Prediction'!AF21)</f>
        <v>0</v>
      </c>
      <c r="AE21">
        <f>AD21*IF('Energy use Prediction'!AG21=0,0,'Energy use Prediction'!AH21/'Energy use Prediction'!AG21)</f>
        <v>0</v>
      </c>
      <c r="AF21">
        <f>AE21*IF('Energy use Prediction'!AH21=0,0,'Energy use Prediction'!AI21/'Energy use Prediction'!AH21)</f>
        <v>0</v>
      </c>
      <c r="AG21">
        <f>AF21*IF('Energy use Prediction'!AI21=0,0,'Energy use Prediction'!AJ21/'Energy use Prediction'!AI21)</f>
        <v>0</v>
      </c>
      <c r="AH21">
        <f>AG21*IF('Energy use Prediction'!AJ21=0,0,'Energy use Prediction'!AK21/'Energy use Prediction'!AJ21)</f>
        <v>0</v>
      </c>
      <c r="AI21">
        <f>AH21*IF('Energy use Prediction'!AK21=0,0,'Energy use Prediction'!AL21/'Energy use Prediction'!AK21)</f>
        <v>0</v>
      </c>
      <c r="AJ21">
        <f>AI21*IF('Energy use Prediction'!AL21=0,0,'Energy use Prediction'!AM21/'Energy use Prediction'!AL21)</f>
        <v>0</v>
      </c>
      <c r="AK21">
        <f>AJ21*IF('Energy use Prediction'!AM21=0,0,'Energy use Prediction'!AN21/'Energy use Prediction'!AM21)</f>
        <v>0</v>
      </c>
      <c r="AL21">
        <f>AK21*IF('Energy use Prediction'!AN21=0,0,'Energy use Prediction'!AO21/'Energy use Prediction'!AN21)</f>
        <v>0</v>
      </c>
      <c r="AM21">
        <f>AL21*IF('Energy use Prediction'!AO21=0,0,'Energy use Prediction'!AP21/'Energy use Prediction'!AO21)</f>
        <v>0</v>
      </c>
      <c r="AN21">
        <f>AM21*IF('Energy use Prediction'!AP21=0,0,'Energy use Prediction'!AQ21/'Energy use Prediction'!AP21)</f>
        <v>0</v>
      </c>
      <c r="AO21">
        <f>AN21*IF('Energy use Prediction'!AQ21=0,0,'Energy use Prediction'!AR21/'Energy use Prediction'!AQ21)</f>
        <v>0</v>
      </c>
      <c r="AP21">
        <f>AO21*IF('Energy use Prediction'!AR21=0,0,'Energy use Prediction'!AS21/'Energy use Prediction'!AR21)</f>
        <v>0</v>
      </c>
      <c r="AQ21">
        <f>AP21*IF('Energy use Prediction'!AS21=0,0,'Energy use Prediction'!AT21/'Energy use Prediction'!AS21)</f>
        <v>0</v>
      </c>
      <c r="AR21">
        <f>AQ21*IF('Energy use Prediction'!AT21=0,0,'Energy use Prediction'!AU21/'Energy use Prediction'!AT21)</f>
        <v>0</v>
      </c>
    </row>
    <row r="22" spans="1:44">
      <c r="A22" s="32" t="str">
        <f>VLOOKUP($B22,'Sector matching'!$B$1:$C$43,2,0)</f>
        <v>pulp paper and printing 17T18</v>
      </c>
      <c r="B22" s="306" t="s">
        <v>150</v>
      </c>
      <c r="C22">
        <f>SUM(Feedstock!C69:AF69)</f>
        <v>0</v>
      </c>
      <c r="D22">
        <f>C22*IF('Energy use Prediction'!F22=0,0,'Energy use Prediction'!G22/'Energy use Prediction'!F22)</f>
        <v>0</v>
      </c>
      <c r="E22">
        <f>D22*IF('Energy use Prediction'!G22=0,0,'Energy use Prediction'!H22/'Energy use Prediction'!G22)</f>
        <v>0</v>
      </c>
      <c r="F22">
        <f>E22*IF('Energy use Prediction'!H22=0,0,'Energy use Prediction'!I22/'Energy use Prediction'!H22)</f>
        <v>0</v>
      </c>
      <c r="G22">
        <f>F22*IF('Energy use Prediction'!I22=0,0,'Energy use Prediction'!J22/'Energy use Prediction'!I22)</f>
        <v>0</v>
      </c>
      <c r="H22">
        <f>G22*IF('Energy use Prediction'!J22=0,0,'Energy use Prediction'!K22/'Energy use Prediction'!J22)</f>
        <v>0</v>
      </c>
      <c r="I22">
        <f>H22*IF('Energy use Prediction'!K22=0,0,'Energy use Prediction'!L22/'Energy use Prediction'!K22)</f>
        <v>0</v>
      </c>
      <c r="J22">
        <f>I22*IF('Energy use Prediction'!L22=0,0,'Energy use Prediction'!M22/'Energy use Prediction'!L22)</f>
        <v>0</v>
      </c>
      <c r="K22">
        <f>J22*IF('Energy use Prediction'!M22=0,0,'Energy use Prediction'!N22/'Energy use Prediction'!M22)</f>
        <v>0</v>
      </c>
      <c r="L22">
        <f>K22*IF('Energy use Prediction'!N22=0,0,'Energy use Prediction'!O22/'Energy use Prediction'!N22)</f>
        <v>0</v>
      </c>
      <c r="M22">
        <f>L22*IF('Energy use Prediction'!O22=0,0,'Energy use Prediction'!P22/'Energy use Prediction'!O22)</f>
        <v>0</v>
      </c>
      <c r="N22">
        <f>M22*IF('Energy use Prediction'!P22=0,0,'Energy use Prediction'!Q22/'Energy use Prediction'!P22)</f>
        <v>0</v>
      </c>
      <c r="O22">
        <f>N22*IF('Energy use Prediction'!Q22=0,0,'Energy use Prediction'!R22/'Energy use Prediction'!Q22)</f>
        <v>0</v>
      </c>
      <c r="P22">
        <f>O22*IF('Energy use Prediction'!R22=0,0,'Energy use Prediction'!S22/'Energy use Prediction'!R22)</f>
        <v>0</v>
      </c>
      <c r="Q22">
        <f>P22*IF('Energy use Prediction'!S22=0,0,'Energy use Prediction'!T22/'Energy use Prediction'!S22)</f>
        <v>0</v>
      </c>
      <c r="R22">
        <f>Q22*IF('Energy use Prediction'!T22=0,0,'Energy use Prediction'!U22/'Energy use Prediction'!T22)</f>
        <v>0</v>
      </c>
      <c r="S22">
        <f>R22*IF('Energy use Prediction'!U22=0,0,'Energy use Prediction'!V22/'Energy use Prediction'!U22)</f>
        <v>0</v>
      </c>
      <c r="T22">
        <f>S22*IF('Energy use Prediction'!V22=0,0,'Energy use Prediction'!W22/'Energy use Prediction'!V22)</f>
        <v>0</v>
      </c>
      <c r="U22">
        <f>T22*IF('Energy use Prediction'!W22=0,0,'Energy use Prediction'!X22/'Energy use Prediction'!W22)</f>
        <v>0</v>
      </c>
      <c r="V22">
        <f>U22*IF('Energy use Prediction'!X22=0,0,'Energy use Prediction'!Y22/'Energy use Prediction'!X22)</f>
        <v>0</v>
      </c>
      <c r="W22">
        <f>V22*IF('Energy use Prediction'!Y22=0,0,'Energy use Prediction'!Z22/'Energy use Prediction'!Y22)</f>
        <v>0</v>
      </c>
      <c r="X22">
        <f>W22*IF('Energy use Prediction'!Z22=0,0,'Energy use Prediction'!AA22/'Energy use Prediction'!Z22)</f>
        <v>0</v>
      </c>
      <c r="Y22">
        <f>X22*IF('Energy use Prediction'!AA22=0,0,'Energy use Prediction'!AB22/'Energy use Prediction'!AA22)</f>
        <v>0</v>
      </c>
      <c r="Z22">
        <f>Y22*IF('Energy use Prediction'!AB22=0,0,'Energy use Prediction'!AC22/'Energy use Prediction'!AB22)</f>
        <v>0</v>
      </c>
      <c r="AA22">
        <f>Z22*IF('Energy use Prediction'!AC22=0,0,'Energy use Prediction'!AD22/'Energy use Prediction'!AC22)</f>
        <v>0</v>
      </c>
      <c r="AB22">
        <f>AA22*IF('Energy use Prediction'!AD22=0,0,'Energy use Prediction'!AE22/'Energy use Prediction'!AD22)</f>
        <v>0</v>
      </c>
      <c r="AC22">
        <f>AB22*IF('Energy use Prediction'!AE22=0,0,'Energy use Prediction'!AF22/'Energy use Prediction'!AE22)</f>
        <v>0</v>
      </c>
      <c r="AD22">
        <f>AC22*IF('Energy use Prediction'!AF22=0,0,'Energy use Prediction'!AG22/'Energy use Prediction'!AF22)</f>
        <v>0</v>
      </c>
      <c r="AE22">
        <f>AD22*IF('Energy use Prediction'!AG22=0,0,'Energy use Prediction'!AH22/'Energy use Prediction'!AG22)</f>
        <v>0</v>
      </c>
      <c r="AF22">
        <f>AE22*IF('Energy use Prediction'!AH22=0,0,'Energy use Prediction'!AI22/'Energy use Prediction'!AH22)</f>
        <v>0</v>
      </c>
      <c r="AG22">
        <f>AF22*IF('Energy use Prediction'!AI22=0,0,'Energy use Prediction'!AJ22/'Energy use Prediction'!AI22)</f>
        <v>0</v>
      </c>
      <c r="AH22">
        <f>AG22*IF('Energy use Prediction'!AJ22=0,0,'Energy use Prediction'!AK22/'Energy use Prediction'!AJ22)</f>
        <v>0</v>
      </c>
      <c r="AI22">
        <f>AH22*IF('Energy use Prediction'!AK22=0,0,'Energy use Prediction'!AL22/'Energy use Prediction'!AK22)</f>
        <v>0</v>
      </c>
      <c r="AJ22">
        <f>AI22*IF('Energy use Prediction'!AL22=0,0,'Energy use Prediction'!AM22/'Energy use Prediction'!AL22)</f>
        <v>0</v>
      </c>
      <c r="AK22">
        <f>AJ22*IF('Energy use Prediction'!AM22=0,0,'Energy use Prediction'!AN22/'Energy use Prediction'!AM22)</f>
        <v>0</v>
      </c>
      <c r="AL22">
        <f>AK22*IF('Energy use Prediction'!AN22=0,0,'Energy use Prediction'!AO22/'Energy use Prediction'!AN22)</f>
        <v>0</v>
      </c>
      <c r="AM22">
        <f>AL22*IF('Energy use Prediction'!AO22=0,0,'Energy use Prediction'!AP22/'Energy use Prediction'!AO22)</f>
        <v>0</v>
      </c>
      <c r="AN22">
        <f>AM22*IF('Energy use Prediction'!AP22=0,0,'Energy use Prediction'!AQ22/'Energy use Prediction'!AP22)</f>
        <v>0</v>
      </c>
      <c r="AO22">
        <f>AN22*IF('Energy use Prediction'!AQ22=0,0,'Energy use Prediction'!AR22/'Energy use Prediction'!AQ22)</f>
        <v>0</v>
      </c>
      <c r="AP22">
        <f>AO22*IF('Energy use Prediction'!AR22=0,0,'Energy use Prediction'!AS22/'Energy use Prediction'!AR22)</f>
        <v>0</v>
      </c>
      <c r="AQ22">
        <f>AP22*IF('Energy use Prediction'!AS22=0,0,'Energy use Prediction'!AT22/'Energy use Prediction'!AS22)</f>
        <v>0</v>
      </c>
      <c r="AR22">
        <f>AQ22*IF('Energy use Prediction'!AT22=0,0,'Energy use Prediction'!AU22/'Energy use Prediction'!AT22)</f>
        <v>0</v>
      </c>
    </row>
    <row r="23" spans="1:44">
      <c r="A23" s="32" t="str">
        <f>VLOOKUP($B23,'Sector matching'!$B$1:$C$43,2,0)</f>
        <v>refined petroleum and coke 19</v>
      </c>
      <c r="B23" s="38" t="s">
        <v>152</v>
      </c>
      <c r="C23">
        <f>SUM(Feedstock!C70:AF70)</f>
        <v>108620041993809.41</v>
      </c>
      <c r="D23">
        <f>C23*IF('Energy use Prediction'!F23=0,0,'Energy use Prediction'!G23/'Energy use Prediction'!F23)</f>
        <v>108620041993809.41</v>
      </c>
      <c r="E23">
        <f>D23*IF('Energy use Prediction'!G23=0,0,'Energy use Prediction'!H23/'Energy use Prediction'!G23)</f>
        <v>108620041993809.41</v>
      </c>
      <c r="F23">
        <f>E23*IF('Energy use Prediction'!H23=0,0,'Energy use Prediction'!I23/'Energy use Prediction'!H23)</f>
        <v>108620041993809.41</v>
      </c>
      <c r="G23">
        <f>F23*IF('Energy use Prediction'!I23=0,0,'Energy use Prediction'!J23/'Energy use Prediction'!I23)</f>
        <v>108620041993809.41</v>
      </c>
      <c r="H23">
        <f>G23*IF('Energy use Prediction'!J23=0,0,'Energy use Prediction'!K23/'Energy use Prediction'!J23)</f>
        <v>108620041993809.41</v>
      </c>
      <c r="I23">
        <f>H23*IF('Energy use Prediction'!K23=0,0,'Energy use Prediction'!L23/'Energy use Prediction'!K23)</f>
        <v>108620041993809.41</v>
      </c>
      <c r="J23">
        <f>I23*IF('Energy use Prediction'!L23=0,0,'Energy use Prediction'!M23/'Energy use Prediction'!L23)</f>
        <v>108620041993809.41</v>
      </c>
      <c r="K23">
        <f>J23*IF('Energy use Prediction'!M23=0,0,'Energy use Prediction'!N23/'Energy use Prediction'!M23)</f>
        <v>108620041993809.41</v>
      </c>
      <c r="L23">
        <f>K23*IF('Energy use Prediction'!N23=0,0,'Energy use Prediction'!O23/'Energy use Prediction'!N23)</f>
        <v>108620041993809.41</v>
      </c>
      <c r="M23">
        <f>L23*IF('Energy use Prediction'!O23=0,0,'Energy use Prediction'!P23/'Energy use Prediction'!O23)</f>
        <v>108620041993809.41</v>
      </c>
      <c r="N23">
        <f>M23*IF('Energy use Prediction'!P23=0,0,'Energy use Prediction'!Q23/'Energy use Prediction'!P23)</f>
        <v>108620041993809.41</v>
      </c>
      <c r="O23">
        <f>N23*IF('Energy use Prediction'!Q23=0,0,'Energy use Prediction'!R23/'Energy use Prediction'!Q23)</f>
        <v>108620041993809.41</v>
      </c>
      <c r="P23">
        <f>O23*IF('Energy use Prediction'!R23=0,0,'Energy use Prediction'!S23/'Energy use Prediction'!R23)</f>
        <v>108620041993809.41</v>
      </c>
      <c r="Q23">
        <f>P23*IF('Energy use Prediction'!S23=0,0,'Energy use Prediction'!T23/'Energy use Prediction'!S23)</f>
        <v>108620041993809.41</v>
      </c>
      <c r="R23">
        <f>Q23*IF('Energy use Prediction'!T23=0,0,'Energy use Prediction'!U23/'Energy use Prediction'!T23)</f>
        <v>108620041993809.41</v>
      </c>
      <c r="S23">
        <f>R23*IF('Energy use Prediction'!U23=0,0,'Energy use Prediction'!V23/'Energy use Prediction'!U23)</f>
        <v>108620041993809.41</v>
      </c>
      <c r="T23">
        <f>S23*IF('Energy use Prediction'!V23=0,0,'Energy use Prediction'!W23/'Energy use Prediction'!V23)</f>
        <v>108620041993809.41</v>
      </c>
      <c r="U23">
        <f>T23*IF('Energy use Prediction'!W23=0,0,'Energy use Prediction'!X23/'Energy use Prediction'!W23)</f>
        <v>108620041993809.41</v>
      </c>
      <c r="V23">
        <f>U23*IF('Energy use Prediction'!X23=0,0,'Energy use Prediction'!Y23/'Energy use Prediction'!X23)</f>
        <v>108620041993809.41</v>
      </c>
      <c r="W23">
        <f>V23*IF('Energy use Prediction'!Y23=0,0,'Energy use Prediction'!Z23/'Energy use Prediction'!Y23)</f>
        <v>108620041993809.41</v>
      </c>
      <c r="X23">
        <f>W23*IF('Energy use Prediction'!Z23=0,0,'Energy use Prediction'!AA23/'Energy use Prediction'!Z23)</f>
        <v>108620041993809.41</v>
      </c>
      <c r="Y23">
        <f>X23*IF('Energy use Prediction'!AA23=0,0,'Energy use Prediction'!AB23/'Energy use Prediction'!AA23)</f>
        <v>108620041993809.41</v>
      </c>
      <c r="Z23">
        <f>Y23*IF('Energy use Prediction'!AB23=0,0,'Energy use Prediction'!AC23/'Energy use Prediction'!AB23)</f>
        <v>108620041993809.41</v>
      </c>
      <c r="AA23">
        <f>Z23*IF('Energy use Prediction'!AC23=0,0,'Energy use Prediction'!AD23/'Energy use Prediction'!AC23)</f>
        <v>108620041993809.41</v>
      </c>
      <c r="AB23">
        <f>AA23*IF('Energy use Prediction'!AD23=0,0,'Energy use Prediction'!AE23/'Energy use Prediction'!AD23)</f>
        <v>108620041993809.41</v>
      </c>
      <c r="AC23">
        <f>AB23*IF('Energy use Prediction'!AE23=0,0,'Energy use Prediction'!AF23/'Energy use Prediction'!AE23)</f>
        <v>108620041993809.41</v>
      </c>
      <c r="AD23">
        <f>AC23*IF('Energy use Prediction'!AF23=0,0,'Energy use Prediction'!AG23/'Energy use Prediction'!AF23)</f>
        <v>108620041993809.41</v>
      </c>
      <c r="AE23">
        <f>AD23*IF('Energy use Prediction'!AG23=0,0,'Energy use Prediction'!AH23/'Energy use Prediction'!AG23)</f>
        <v>108620041993809.41</v>
      </c>
      <c r="AF23">
        <f>AE23*IF('Energy use Prediction'!AH23=0,0,'Energy use Prediction'!AI23/'Energy use Prediction'!AH23)</f>
        <v>108620041993809.41</v>
      </c>
      <c r="AG23">
        <f>AF23*IF('Energy use Prediction'!AI23=0,0,'Energy use Prediction'!AJ23/'Energy use Prediction'!AI23)</f>
        <v>108620041993809.41</v>
      </c>
      <c r="AH23">
        <f>AG23*IF('Energy use Prediction'!AJ23=0,0,'Energy use Prediction'!AK23/'Energy use Prediction'!AJ23)</f>
        <v>108620041993809.41</v>
      </c>
      <c r="AI23">
        <f>AH23*IF('Energy use Prediction'!AK23=0,0,'Energy use Prediction'!AL23/'Energy use Prediction'!AK23)</f>
        <v>108620041993809.41</v>
      </c>
      <c r="AJ23">
        <f>AI23*IF('Energy use Prediction'!AL23=0,0,'Energy use Prediction'!AM23/'Energy use Prediction'!AL23)</f>
        <v>108620041993809.41</v>
      </c>
      <c r="AK23">
        <f>AJ23*IF('Energy use Prediction'!AM23=0,0,'Energy use Prediction'!AN23/'Energy use Prediction'!AM23)</f>
        <v>108620041993809.41</v>
      </c>
      <c r="AL23">
        <f>AK23*IF('Energy use Prediction'!AN23=0,0,'Energy use Prediction'!AO23/'Energy use Prediction'!AN23)</f>
        <v>108620041993809.41</v>
      </c>
      <c r="AM23">
        <f>AL23*IF('Energy use Prediction'!AO23=0,0,'Energy use Prediction'!AP23/'Energy use Prediction'!AO23)</f>
        <v>108620041993809.41</v>
      </c>
      <c r="AN23">
        <f>AM23*IF('Energy use Prediction'!AP23=0,0,'Energy use Prediction'!AQ23/'Energy use Prediction'!AP23)</f>
        <v>108620041993809.41</v>
      </c>
      <c r="AO23">
        <f>AN23*IF('Energy use Prediction'!AQ23=0,0,'Energy use Prediction'!AR23/'Energy use Prediction'!AQ23)</f>
        <v>108620041993809.41</v>
      </c>
      <c r="AP23">
        <f>AO23*IF('Energy use Prediction'!AR23=0,0,'Energy use Prediction'!AS23/'Energy use Prediction'!AR23)</f>
        <v>108620041993809.41</v>
      </c>
      <c r="AQ23">
        <f>AP23*IF('Energy use Prediction'!AS23=0,0,'Energy use Prediction'!AT23/'Energy use Prediction'!AS23)</f>
        <v>108620041993809.41</v>
      </c>
      <c r="AR23">
        <f>AQ23*IF('Energy use Prediction'!AT23=0,0,'Energy use Prediction'!AU23/'Energy use Prediction'!AT23)</f>
        <v>108620041993809.41</v>
      </c>
    </row>
    <row r="24" spans="1:44">
      <c r="A24" s="32" t="str">
        <f>VLOOKUP($B24,'Sector matching'!$B$1:$C$43,2,0)</f>
        <v>chemicals 20</v>
      </c>
      <c r="B24" s="304" t="s">
        <v>256</v>
      </c>
      <c r="C24">
        <f>SUM(Feedstock!C71:AF71)</f>
        <v>202246280505702.06</v>
      </c>
      <c r="D24">
        <f>C24*IF('Energy use Prediction'!F24=0,0,'Energy use Prediction'!G24/'Energy use Prediction'!F24)</f>
        <v>206615169465278</v>
      </c>
      <c r="E24">
        <f>D24*IF('Energy use Prediction'!G24=0,0,'Energy use Prediction'!H24/'Energy use Prediction'!G24)</f>
        <v>226714581007093.72</v>
      </c>
      <c r="F24">
        <f>E24*IF('Energy use Prediction'!H24=0,0,'Energy use Prediction'!I24/'Energy use Prediction'!H24)</f>
        <v>228420627846532.59</v>
      </c>
      <c r="G24">
        <f>F24*IF('Energy use Prediction'!I24=0,0,'Energy use Prediction'!J24/'Energy use Prediction'!I24)</f>
        <v>229806149293066.38</v>
      </c>
      <c r="H24">
        <f>G24*IF('Energy use Prediction'!J24=0,0,'Energy use Prediction'!K24/'Energy use Prediction'!J24)</f>
        <v>231029658950040.72</v>
      </c>
      <c r="I24">
        <f>H24*IF('Energy use Prediction'!K24=0,0,'Energy use Prediction'!L24/'Energy use Prediction'!K24)</f>
        <v>232111663620408.28</v>
      </c>
      <c r="J24">
        <f>I24*IF('Energy use Prediction'!L24=0,0,'Energy use Prediction'!M24/'Energy use Prediction'!L24)</f>
        <v>233070045281592.13</v>
      </c>
      <c r="K24">
        <f>J24*IF('Energy use Prediction'!M24=0,0,'Energy use Prediction'!N24/'Energy use Prediction'!M24)</f>
        <v>233920369769471.28</v>
      </c>
      <c r="L24">
        <f>K24*IF('Energy use Prediction'!N24=0,0,'Energy use Prediction'!O24/'Energy use Prediction'!N24)</f>
        <v>234676168685900.31</v>
      </c>
      <c r="M24">
        <f>L24*IF('Energy use Prediction'!O24=0,0,'Energy use Prediction'!P24/'Energy use Prediction'!O24)</f>
        <v>235349193769004.63</v>
      </c>
      <c r="N24">
        <f>M24*IF('Energy use Prediction'!P24=0,0,'Energy use Prediction'!Q24/'Energy use Prediction'!P24)</f>
        <v>235949644260471.84</v>
      </c>
      <c r="O24">
        <f>N24*IF('Energy use Prediction'!Q24=0,0,'Energy use Prediction'!R24/'Energy use Prediction'!Q24)</f>
        <v>236486368617986.22</v>
      </c>
      <c r="P24">
        <f>O24*IF('Energy use Prediction'!R24=0,0,'Energy use Prediction'!S24/'Energy use Prediction'!R24)</f>
        <v>236967042392420.5</v>
      </c>
      <c r="Q24">
        <f>P24*IF('Energy use Prediction'!S24=0,0,'Energy use Prediction'!T24/'Energy use Prediction'!S24)</f>
        <v>237398324322705.81</v>
      </c>
      <c r="R24">
        <f>Q24*IF('Energy use Prediction'!T24=0,0,'Energy use Prediction'!U24/'Energy use Prediction'!T24)</f>
        <v>237785992772443.06</v>
      </c>
      <c r="S24">
        <f>R24*IF('Energy use Prediction'!U24=0,0,'Energy use Prediction'!V24/'Energy use Prediction'!U24)</f>
        <v>238135064597464.38</v>
      </c>
      <c r="T24">
        <f>S24*IF('Energy use Prediction'!V24=0,0,'Energy use Prediction'!W24/'Energy use Prediction'!V24)</f>
        <v>238449898432173.06</v>
      </c>
      <c r="U24">
        <f>T24*IF('Energy use Prediction'!W24=0,0,'Energy use Prediction'!X24/'Energy use Prediction'!W24)</f>
        <v>238734284242604.09</v>
      </c>
      <c r="V24">
        <f>U24*IF('Energy use Prediction'!X24=0,0,'Energy use Prediction'!Y24/'Energy use Prediction'!X24)</f>
        <v>238991520835326.69</v>
      </c>
      <c r="W24">
        <f>V24*IF('Energy use Prediction'!Y24=0,0,'Energy use Prediction'!Z24/'Energy use Prediction'!Y24)</f>
        <v>239224482846520.78</v>
      </c>
      <c r="X24">
        <f>W24*IF('Energy use Prediction'!Z24=0,0,'Energy use Prediction'!AA24/'Energy use Prediction'!Z24)</f>
        <v>239435678573061.78</v>
      </c>
      <c r="Y24">
        <f>X24*IF('Energy use Prediction'!AA24=0,0,'Energy use Prediction'!AB24/'Energy use Prediction'!AA24)</f>
        <v>239627299853058.38</v>
      </c>
      <c r="Z24">
        <f>Y24*IF('Energy use Prediction'!AB24=0,0,'Energy use Prediction'!AC24/'Energy use Prediction'!AB24)</f>
        <v>239801265059527.53</v>
      </c>
      <c r="AA24">
        <f>Z24*IF('Energy use Prediction'!AC24=0,0,'Energy use Prediction'!AD24/'Energy use Prediction'!AC24)</f>
        <v>239959256139633.75</v>
      </c>
      <c r="AB24">
        <f>AA24*IF('Energy use Prediction'!AD24=0,0,'Energy use Prediction'!AE24/'Energy use Prediction'!AD24)</f>
        <v>240102750513475.5</v>
      </c>
      <c r="AC24">
        <f>AB24*IF('Energy use Prediction'!AE24=0,0,'Energy use Prediction'!AF24/'Energy use Prediction'!AE24)</f>
        <v>240233048540609.47</v>
      </c>
      <c r="AD24">
        <f>AC24*IF('Energy use Prediction'!AF24=0,0,'Energy use Prediction'!AG24/'Energy use Prediction'!AF24)</f>
        <v>240351297168734.88</v>
      </c>
      <c r="AE24">
        <f>AD24*IF('Energy use Prediction'!AG24=0,0,'Energy use Prediction'!AH24/'Energy use Prediction'!AG24)</f>
        <v>240458510296459.69</v>
      </c>
      <c r="AF24">
        <f>AE24*IF('Energy use Prediction'!AH24=0,0,'Energy use Prediction'!AI24/'Energy use Prediction'!AH24)</f>
        <v>240555586309648.75</v>
      </c>
      <c r="AG24">
        <f>AF24*IF('Energy use Prediction'!AI24=0,0,'Energy use Prediction'!AJ24/'Energy use Prediction'!AI24)</f>
        <v>240643323187799.34</v>
      </c>
      <c r="AH24">
        <f>AG24*IF('Energy use Prediction'!AJ24=0,0,'Energy use Prediction'!AK24/'Energy use Prediction'!AJ24)</f>
        <v>240722431521983.41</v>
      </c>
      <c r="AI24">
        <f>AH24*IF('Energy use Prediction'!AK24=0,0,'Energy use Prediction'!AL24/'Energy use Prediction'!AK24)</f>
        <v>240793545738253.56</v>
      </c>
      <c r="AJ24">
        <f>AI24*IF('Energy use Prediction'!AL24=0,0,'Energy use Prediction'!AM24/'Energy use Prediction'!AL24)</f>
        <v>240857233779254.63</v>
      </c>
      <c r="AK24">
        <f>AJ24*IF('Energy use Prediction'!AM24=0,0,'Energy use Prediction'!AN24/'Energy use Prediction'!AM24)</f>
        <v>240914005461243.13</v>
      </c>
      <c r="AL24">
        <f>AK24*IF('Energy use Prediction'!AN24=0,0,'Energy use Prediction'!AO24/'Energy use Prediction'!AN24)</f>
        <v>240964319692951.88</v>
      </c>
      <c r="AM24">
        <f>AL24*IF('Energy use Prediction'!AO24=0,0,'Energy use Prediction'!AP24/'Energy use Prediction'!AO24)</f>
        <v>241008590716448.41</v>
      </c>
      <c r="AN24">
        <f>AM24*IF('Energy use Prediction'!AP24=0,0,'Energy use Prediction'!AQ24/'Energy use Prediction'!AP24)</f>
        <v>241047193507343.19</v>
      </c>
      <c r="AO24">
        <f>AN24*IF('Energy use Prediction'!AQ24=0,0,'Energy use Prediction'!AR24/'Energy use Prediction'!AQ24)</f>
        <v>241080468452214.66</v>
      </c>
      <c r="AP24">
        <f>AO24*IF('Energy use Prediction'!AR24=0,0,'Energy use Prediction'!AS24/'Energy use Prediction'!AR24)</f>
        <v>241108725404380.78</v>
      </c>
      <c r="AQ24">
        <f>AP24*IF('Energy use Prediction'!AS24=0,0,'Energy use Prediction'!AT24/'Energy use Prediction'!AS24)</f>
        <v>241132247204725.56</v>
      </c>
      <c r="AR24">
        <f>AQ24*IF('Energy use Prediction'!AT24=0,0,'Energy use Prediction'!AU24/'Energy use Prediction'!AT24)</f>
        <v>241151292741980.06</v>
      </c>
    </row>
    <row r="25" spans="1:44">
      <c r="A25" s="32">
        <f>VLOOKUP($B25,'Sector matching'!$B$1:$C$43,2,0)</f>
        <v>0</v>
      </c>
      <c r="B25" s="38" t="s">
        <v>155</v>
      </c>
      <c r="C25">
        <f>SUM(Feedstock!C72:AF72)</f>
        <v>0</v>
      </c>
      <c r="D25">
        <f>C25*IF('Energy use Prediction'!F25=0,0,'Energy use Prediction'!G25/'Energy use Prediction'!F25)</f>
        <v>0</v>
      </c>
      <c r="E25">
        <f>D25*IF('Energy use Prediction'!G25=0,0,'Energy use Prediction'!H25/'Energy use Prediction'!G25)</f>
        <v>0</v>
      </c>
      <c r="F25">
        <f>E25*IF('Energy use Prediction'!H25=0,0,'Energy use Prediction'!I25/'Energy use Prediction'!H25)</f>
        <v>0</v>
      </c>
      <c r="G25">
        <f>F25*IF('Energy use Prediction'!I25=0,0,'Energy use Prediction'!J25/'Energy use Prediction'!I25)</f>
        <v>0</v>
      </c>
      <c r="H25">
        <f>G25*IF('Energy use Prediction'!J25=0,0,'Energy use Prediction'!K25/'Energy use Prediction'!J25)</f>
        <v>0</v>
      </c>
      <c r="I25">
        <f>H25*IF('Energy use Prediction'!K25=0,0,'Energy use Prediction'!L25/'Energy use Prediction'!K25)</f>
        <v>0</v>
      </c>
      <c r="J25">
        <f>I25*IF('Energy use Prediction'!L25=0,0,'Energy use Prediction'!M25/'Energy use Prediction'!L25)</f>
        <v>0</v>
      </c>
      <c r="K25">
        <f>J25*IF('Energy use Prediction'!M25=0,0,'Energy use Prediction'!N25/'Energy use Prediction'!M25)</f>
        <v>0</v>
      </c>
      <c r="L25">
        <f>K25*IF('Energy use Prediction'!N25=0,0,'Energy use Prediction'!O25/'Energy use Prediction'!N25)</f>
        <v>0</v>
      </c>
      <c r="M25">
        <f>L25*IF('Energy use Prediction'!O25=0,0,'Energy use Prediction'!P25/'Energy use Prediction'!O25)</f>
        <v>0</v>
      </c>
      <c r="N25">
        <f>M25*IF('Energy use Prediction'!P25=0,0,'Energy use Prediction'!Q25/'Energy use Prediction'!P25)</f>
        <v>0</v>
      </c>
      <c r="O25">
        <f>N25*IF('Energy use Prediction'!Q25=0,0,'Energy use Prediction'!R25/'Energy use Prediction'!Q25)</f>
        <v>0</v>
      </c>
      <c r="P25">
        <f>O25*IF('Energy use Prediction'!R25=0,0,'Energy use Prediction'!S25/'Energy use Prediction'!R25)</f>
        <v>0</v>
      </c>
      <c r="Q25">
        <f>P25*IF('Energy use Prediction'!S25=0,0,'Energy use Prediction'!T25/'Energy use Prediction'!S25)</f>
        <v>0</v>
      </c>
      <c r="R25">
        <f>Q25*IF('Energy use Prediction'!T25=0,0,'Energy use Prediction'!U25/'Energy use Prediction'!T25)</f>
        <v>0</v>
      </c>
      <c r="S25">
        <f>R25*IF('Energy use Prediction'!U25=0,0,'Energy use Prediction'!V25/'Energy use Prediction'!U25)</f>
        <v>0</v>
      </c>
      <c r="T25">
        <f>S25*IF('Energy use Prediction'!V25=0,0,'Energy use Prediction'!W25/'Energy use Prediction'!V25)</f>
        <v>0</v>
      </c>
      <c r="U25">
        <f>T25*IF('Energy use Prediction'!W25=0,0,'Energy use Prediction'!X25/'Energy use Prediction'!W25)</f>
        <v>0</v>
      </c>
      <c r="V25">
        <f>U25*IF('Energy use Prediction'!X25=0,0,'Energy use Prediction'!Y25/'Energy use Prediction'!X25)</f>
        <v>0</v>
      </c>
      <c r="W25">
        <f>V25*IF('Energy use Prediction'!Y25=0,0,'Energy use Prediction'!Z25/'Energy use Prediction'!Y25)</f>
        <v>0</v>
      </c>
      <c r="X25">
        <f>W25*IF('Energy use Prediction'!Z25=0,0,'Energy use Prediction'!AA25/'Energy use Prediction'!Z25)</f>
        <v>0</v>
      </c>
      <c r="Y25">
        <f>X25*IF('Energy use Prediction'!AA25=0,0,'Energy use Prediction'!AB25/'Energy use Prediction'!AA25)</f>
        <v>0</v>
      </c>
      <c r="Z25">
        <f>Y25*IF('Energy use Prediction'!AB25=0,0,'Energy use Prediction'!AC25/'Energy use Prediction'!AB25)</f>
        <v>0</v>
      </c>
      <c r="AA25">
        <f>Z25*IF('Energy use Prediction'!AC25=0,0,'Energy use Prediction'!AD25/'Energy use Prediction'!AC25)</f>
        <v>0</v>
      </c>
      <c r="AB25">
        <f>AA25*IF('Energy use Prediction'!AD25=0,0,'Energy use Prediction'!AE25/'Energy use Prediction'!AD25)</f>
        <v>0</v>
      </c>
      <c r="AC25">
        <f>AB25*IF('Energy use Prediction'!AE25=0,0,'Energy use Prediction'!AF25/'Energy use Prediction'!AE25)</f>
        <v>0</v>
      </c>
      <c r="AD25">
        <f>AC25*IF('Energy use Prediction'!AF25=0,0,'Energy use Prediction'!AG25/'Energy use Prediction'!AF25)</f>
        <v>0</v>
      </c>
      <c r="AE25">
        <f>AD25*IF('Energy use Prediction'!AG25=0,0,'Energy use Prediction'!AH25/'Energy use Prediction'!AG25)</f>
        <v>0</v>
      </c>
      <c r="AF25">
        <f>AE25*IF('Energy use Prediction'!AH25=0,0,'Energy use Prediction'!AI25/'Energy use Prediction'!AH25)</f>
        <v>0</v>
      </c>
      <c r="AG25">
        <f>AF25*IF('Energy use Prediction'!AI25=0,0,'Energy use Prediction'!AJ25/'Energy use Prediction'!AI25)</f>
        <v>0</v>
      </c>
      <c r="AH25">
        <f>AG25*IF('Energy use Prediction'!AJ25=0,0,'Energy use Prediction'!AK25/'Energy use Prediction'!AJ25)</f>
        <v>0</v>
      </c>
      <c r="AI25">
        <f>AH25*IF('Energy use Prediction'!AK25=0,0,'Energy use Prediction'!AL25/'Energy use Prediction'!AK25)</f>
        <v>0</v>
      </c>
      <c r="AJ25">
        <f>AI25*IF('Energy use Prediction'!AL25=0,0,'Energy use Prediction'!AM25/'Energy use Prediction'!AL25)</f>
        <v>0</v>
      </c>
      <c r="AK25">
        <f>AJ25*IF('Energy use Prediction'!AM25=0,0,'Energy use Prediction'!AN25/'Energy use Prediction'!AM25)</f>
        <v>0</v>
      </c>
      <c r="AL25">
        <f>AK25*IF('Energy use Prediction'!AN25=0,0,'Energy use Prediction'!AO25/'Energy use Prediction'!AN25)</f>
        <v>0</v>
      </c>
      <c r="AM25">
        <f>AL25*IF('Energy use Prediction'!AO25=0,0,'Energy use Prediction'!AP25/'Energy use Prediction'!AO25)</f>
        <v>0</v>
      </c>
      <c r="AN25">
        <f>AM25*IF('Energy use Prediction'!AP25=0,0,'Energy use Prediction'!AQ25/'Energy use Prediction'!AP25)</f>
        <v>0</v>
      </c>
      <c r="AO25">
        <f>AN25*IF('Energy use Prediction'!AQ25=0,0,'Energy use Prediction'!AR25/'Energy use Prediction'!AQ25)</f>
        <v>0</v>
      </c>
      <c r="AP25">
        <f>AO25*IF('Energy use Prediction'!AR25=0,0,'Energy use Prediction'!AS25/'Energy use Prediction'!AR25)</f>
        <v>0</v>
      </c>
      <c r="AQ25">
        <f>AP25*IF('Energy use Prediction'!AS25=0,0,'Energy use Prediction'!AT25/'Energy use Prediction'!AS25)</f>
        <v>0</v>
      </c>
      <c r="AR25">
        <f>AQ25*IF('Energy use Prediction'!AT25=0,0,'Energy use Prediction'!AU25/'Energy use Prediction'!AT25)</f>
        <v>0</v>
      </c>
    </row>
    <row r="26" spans="1:44">
      <c r="A26" s="32" t="str">
        <f>VLOOKUP($B26,'Sector matching'!$B$1:$C$43,2,0)</f>
        <v>chemicals 20</v>
      </c>
      <c r="B26" s="304" t="s">
        <v>157</v>
      </c>
      <c r="C26">
        <f>SUM(Feedstock!C73:AF73)</f>
        <v>0</v>
      </c>
      <c r="D26">
        <f>C26*IF('Energy use Prediction'!F26=0,0,'Energy use Prediction'!G26/'Energy use Prediction'!F26)</f>
        <v>0</v>
      </c>
      <c r="E26">
        <f>D26*IF('Energy use Prediction'!G26=0,0,'Energy use Prediction'!H26/'Energy use Prediction'!G26)</f>
        <v>0</v>
      </c>
      <c r="F26">
        <f>E26*IF('Energy use Prediction'!H26=0,0,'Energy use Prediction'!I26/'Energy use Prediction'!H26)</f>
        <v>0</v>
      </c>
      <c r="G26">
        <f>F26*IF('Energy use Prediction'!I26=0,0,'Energy use Prediction'!J26/'Energy use Prediction'!I26)</f>
        <v>0</v>
      </c>
      <c r="H26">
        <f>G26*IF('Energy use Prediction'!J26=0,0,'Energy use Prediction'!K26/'Energy use Prediction'!J26)</f>
        <v>0</v>
      </c>
      <c r="I26">
        <f>H26*IF('Energy use Prediction'!K26=0,0,'Energy use Prediction'!L26/'Energy use Prediction'!K26)</f>
        <v>0</v>
      </c>
      <c r="J26">
        <f>I26*IF('Energy use Prediction'!L26=0,0,'Energy use Prediction'!M26/'Energy use Prediction'!L26)</f>
        <v>0</v>
      </c>
      <c r="K26">
        <f>J26*IF('Energy use Prediction'!M26=0,0,'Energy use Prediction'!N26/'Energy use Prediction'!M26)</f>
        <v>0</v>
      </c>
      <c r="L26">
        <f>K26*IF('Energy use Prediction'!N26=0,0,'Energy use Prediction'!O26/'Energy use Prediction'!N26)</f>
        <v>0</v>
      </c>
      <c r="M26">
        <f>L26*IF('Energy use Prediction'!O26=0,0,'Energy use Prediction'!P26/'Energy use Prediction'!O26)</f>
        <v>0</v>
      </c>
      <c r="N26">
        <f>M26*IF('Energy use Prediction'!P26=0,0,'Energy use Prediction'!Q26/'Energy use Prediction'!P26)</f>
        <v>0</v>
      </c>
      <c r="O26">
        <f>N26*IF('Energy use Prediction'!Q26=0,0,'Energy use Prediction'!R26/'Energy use Prediction'!Q26)</f>
        <v>0</v>
      </c>
      <c r="P26">
        <f>O26*IF('Energy use Prediction'!R26=0,0,'Energy use Prediction'!S26/'Energy use Prediction'!R26)</f>
        <v>0</v>
      </c>
      <c r="Q26">
        <f>P26*IF('Energy use Prediction'!S26=0,0,'Energy use Prediction'!T26/'Energy use Prediction'!S26)</f>
        <v>0</v>
      </c>
      <c r="R26">
        <f>Q26*IF('Energy use Prediction'!T26=0,0,'Energy use Prediction'!U26/'Energy use Prediction'!T26)</f>
        <v>0</v>
      </c>
      <c r="S26">
        <f>R26*IF('Energy use Prediction'!U26=0,0,'Energy use Prediction'!V26/'Energy use Prediction'!U26)</f>
        <v>0</v>
      </c>
      <c r="T26">
        <f>S26*IF('Energy use Prediction'!V26=0,0,'Energy use Prediction'!W26/'Energy use Prediction'!V26)</f>
        <v>0</v>
      </c>
      <c r="U26">
        <f>T26*IF('Energy use Prediction'!W26=0,0,'Energy use Prediction'!X26/'Energy use Prediction'!W26)</f>
        <v>0</v>
      </c>
      <c r="V26">
        <f>U26*IF('Energy use Prediction'!X26=0,0,'Energy use Prediction'!Y26/'Energy use Prediction'!X26)</f>
        <v>0</v>
      </c>
      <c r="W26">
        <f>V26*IF('Energy use Prediction'!Y26=0,0,'Energy use Prediction'!Z26/'Energy use Prediction'!Y26)</f>
        <v>0</v>
      </c>
      <c r="X26">
        <f>W26*IF('Energy use Prediction'!Z26=0,0,'Energy use Prediction'!AA26/'Energy use Prediction'!Z26)</f>
        <v>0</v>
      </c>
      <c r="Y26">
        <f>X26*IF('Energy use Prediction'!AA26=0,0,'Energy use Prediction'!AB26/'Energy use Prediction'!AA26)</f>
        <v>0</v>
      </c>
      <c r="Z26">
        <f>Y26*IF('Energy use Prediction'!AB26=0,0,'Energy use Prediction'!AC26/'Energy use Prediction'!AB26)</f>
        <v>0</v>
      </c>
      <c r="AA26">
        <f>Z26*IF('Energy use Prediction'!AC26=0,0,'Energy use Prediction'!AD26/'Energy use Prediction'!AC26)</f>
        <v>0</v>
      </c>
      <c r="AB26">
        <f>AA26*IF('Energy use Prediction'!AD26=0,0,'Energy use Prediction'!AE26/'Energy use Prediction'!AD26)</f>
        <v>0</v>
      </c>
      <c r="AC26">
        <f>AB26*IF('Energy use Prediction'!AE26=0,0,'Energy use Prediction'!AF26/'Energy use Prediction'!AE26)</f>
        <v>0</v>
      </c>
      <c r="AD26">
        <f>AC26*IF('Energy use Prediction'!AF26=0,0,'Energy use Prediction'!AG26/'Energy use Prediction'!AF26)</f>
        <v>0</v>
      </c>
      <c r="AE26">
        <f>AD26*IF('Energy use Prediction'!AG26=0,0,'Energy use Prediction'!AH26/'Energy use Prediction'!AG26)</f>
        <v>0</v>
      </c>
      <c r="AF26">
        <f>AE26*IF('Energy use Prediction'!AH26=0,0,'Energy use Prediction'!AI26/'Energy use Prediction'!AH26)</f>
        <v>0</v>
      </c>
      <c r="AG26">
        <f>AF26*IF('Energy use Prediction'!AI26=0,0,'Energy use Prediction'!AJ26/'Energy use Prediction'!AI26)</f>
        <v>0</v>
      </c>
      <c r="AH26">
        <f>AG26*IF('Energy use Prediction'!AJ26=0,0,'Energy use Prediction'!AK26/'Energy use Prediction'!AJ26)</f>
        <v>0</v>
      </c>
      <c r="AI26">
        <f>AH26*IF('Energy use Prediction'!AK26=0,0,'Energy use Prediction'!AL26/'Energy use Prediction'!AK26)</f>
        <v>0</v>
      </c>
      <c r="AJ26">
        <f>AI26*IF('Energy use Prediction'!AL26=0,0,'Energy use Prediction'!AM26/'Energy use Prediction'!AL26)</f>
        <v>0</v>
      </c>
      <c r="AK26">
        <f>AJ26*IF('Energy use Prediction'!AM26=0,0,'Energy use Prediction'!AN26/'Energy use Prediction'!AM26)</f>
        <v>0</v>
      </c>
      <c r="AL26">
        <f>AK26*IF('Energy use Prediction'!AN26=0,0,'Energy use Prediction'!AO26/'Energy use Prediction'!AN26)</f>
        <v>0</v>
      </c>
      <c r="AM26">
        <f>AL26*IF('Energy use Prediction'!AO26=0,0,'Energy use Prediction'!AP26/'Energy use Prediction'!AO26)</f>
        <v>0</v>
      </c>
      <c r="AN26">
        <f>AM26*IF('Energy use Prediction'!AP26=0,0,'Energy use Prediction'!AQ26/'Energy use Prediction'!AP26)</f>
        <v>0</v>
      </c>
      <c r="AO26">
        <f>AN26*IF('Energy use Prediction'!AQ26=0,0,'Energy use Prediction'!AR26/'Energy use Prediction'!AQ26)</f>
        <v>0</v>
      </c>
      <c r="AP26">
        <f>AO26*IF('Energy use Prediction'!AR26=0,0,'Energy use Prediction'!AS26/'Energy use Prediction'!AR26)</f>
        <v>0</v>
      </c>
      <c r="AQ26">
        <f>AP26*IF('Energy use Prediction'!AS26=0,0,'Energy use Prediction'!AT26/'Energy use Prediction'!AS26)</f>
        <v>0</v>
      </c>
      <c r="AR26">
        <f>AQ26*IF('Energy use Prediction'!AT26=0,0,'Energy use Prediction'!AU26/'Energy use Prediction'!AT26)</f>
        <v>0</v>
      </c>
    </row>
    <row r="27" spans="1:44">
      <c r="A27" s="32" t="str">
        <f>VLOOKUP($B27,'Sector matching'!$B$1:$C$43,2,0)</f>
        <v>rubber and plastic products 22</v>
      </c>
      <c r="B27" s="146" t="s">
        <v>257</v>
      </c>
      <c r="C27">
        <f>SUM(Feedstock!C74:AF74)</f>
        <v>0</v>
      </c>
      <c r="D27">
        <f>C27*IF('Energy use Prediction'!F27=0,0,'Energy use Prediction'!G27/'Energy use Prediction'!F27)</f>
        <v>0</v>
      </c>
      <c r="E27">
        <f>D27*IF('Energy use Prediction'!G27=0,0,'Energy use Prediction'!H27/'Energy use Prediction'!G27)</f>
        <v>0</v>
      </c>
      <c r="F27">
        <f>E27*IF('Energy use Prediction'!H27=0,0,'Energy use Prediction'!I27/'Energy use Prediction'!H27)</f>
        <v>0</v>
      </c>
      <c r="G27">
        <f>F27*IF('Energy use Prediction'!I27=0,0,'Energy use Prediction'!J27/'Energy use Prediction'!I27)</f>
        <v>0</v>
      </c>
      <c r="H27">
        <f>G27*IF('Energy use Prediction'!J27=0,0,'Energy use Prediction'!K27/'Energy use Prediction'!J27)</f>
        <v>0</v>
      </c>
      <c r="I27">
        <f>H27*IF('Energy use Prediction'!K27=0,0,'Energy use Prediction'!L27/'Energy use Prediction'!K27)</f>
        <v>0</v>
      </c>
      <c r="J27">
        <f>I27*IF('Energy use Prediction'!L27=0,0,'Energy use Prediction'!M27/'Energy use Prediction'!L27)</f>
        <v>0</v>
      </c>
      <c r="K27">
        <f>J27*IF('Energy use Prediction'!M27=0,0,'Energy use Prediction'!N27/'Energy use Prediction'!M27)</f>
        <v>0</v>
      </c>
      <c r="L27">
        <f>K27*IF('Energy use Prediction'!N27=0,0,'Energy use Prediction'!O27/'Energy use Prediction'!N27)</f>
        <v>0</v>
      </c>
      <c r="M27">
        <f>L27*IF('Energy use Prediction'!O27=0,0,'Energy use Prediction'!P27/'Energy use Prediction'!O27)</f>
        <v>0</v>
      </c>
      <c r="N27">
        <f>M27*IF('Energy use Prediction'!P27=0,0,'Energy use Prediction'!Q27/'Energy use Prediction'!P27)</f>
        <v>0</v>
      </c>
      <c r="O27">
        <f>N27*IF('Energy use Prediction'!Q27=0,0,'Energy use Prediction'!R27/'Energy use Prediction'!Q27)</f>
        <v>0</v>
      </c>
      <c r="P27">
        <f>O27*IF('Energy use Prediction'!R27=0,0,'Energy use Prediction'!S27/'Energy use Prediction'!R27)</f>
        <v>0</v>
      </c>
      <c r="Q27">
        <f>P27*IF('Energy use Prediction'!S27=0,0,'Energy use Prediction'!T27/'Energy use Prediction'!S27)</f>
        <v>0</v>
      </c>
      <c r="R27">
        <f>Q27*IF('Energy use Prediction'!T27=0,0,'Energy use Prediction'!U27/'Energy use Prediction'!T27)</f>
        <v>0</v>
      </c>
      <c r="S27">
        <f>R27*IF('Energy use Prediction'!U27=0,0,'Energy use Prediction'!V27/'Energy use Prediction'!U27)</f>
        <v>0</v>
      </c>
      <c r="T27">
        <f>S27*IF('Energy use Prediction'!V27=0,0,'Energy use Prediction'!W27/'Energy use Prediction'!V27)</f>
        <v>0</v>
      </c>
      <c r="U27">
        <f>T27*IF('Energy use Prediction'!W27=0,0,'Energy use Prediction'!X27/'Energy use Prediction'!W27)</f>
        <v>0</v>
      </c>
      <c r="V27">
        <f>U27*IF('Energy use Prediction'!X27=0,0,'Energy use Prediction'!Y27/'Energy use Prediction'!X27)</f>
        <v>0</v>
      </c>
      <c r="W27">
        <f>V27*IF('Energy use Prediction'!Y27=0,0,'Energy use Prediction'!Z27/'Energy use Prediction'!Y27)</f>
        <v>0</v>
      </c>
      <c r="X27">
        <f>W27*IF('Energy use Prediction'!Z27=0,0,'Energy use Prediction'!AA27/'Energy use Prediction'!Z27)</f>
        <v>0</v>
      </c>
      <c r="Y27">
        <f>X27*IF('Energy use Prediction'!AA27=0,0,'Energy use Prediction'!AB27/'Energy use Prediction'!AA27)</f>
        <v>0</v>
      </c>
      <c r="Z27">
        <f>Y27*IF('Energy use Prediction'!AB27=0,0,'Energy use Prediction'!AC27/'Energy use Prediction'!AB27)</f>
        <v>0</v>
      </c>
      <c r="AA27">
        <f>Z27*IF('Energy use Prediction'!AC27=0,0,'Energy use Prediction'!AD27/'Energy use Prediction'!AC27)</f>
        <v>0</v>
      </c>
      <c r="AB27">
        <f>AA27*IF('Energy use Prediction'!AD27=0,0,'Energy use Prediction'!AE27/'Energy use Prediction'!AD27)</f>
        <v>0</v>
      </c>
      <c r="AC27">
        <f>AB27*IF('Energy use Prediction'!AE27=0,0,'Energy use Prediction'!AF27/'Energy use Prediction'!AE27)</f>
        <v>0</v>
      </c>
      <c r="AD27">
        <f>AC27*IF('Energy use Prediction'!AF27=0,0,'Energy use Prediction'!AG27/'Energy use Prediction'!AF27)</f>
        <v>0</v>
      </c>
      <c r="AE27">
        <f>AD27*IF('Energy use Prediction'!AG27=0,0,'Energy use Prediction'!AH27/'Energy use Prediction'!AG27)</f>
        <v>0</v>
      </c>
      <c r="AF27">
        <f>AE27*IF('Energy use Prediction'!AH27=0,0,'Energy use Prediction'!AI27/'Energy use Prediction'!AH27)</f>
        <v>0</v>
      </c>
      <c r="AG27">
        <f>AF27*IF('Energy use Prediction'!AI27=0,0,'Energy use Prediction'!AJ27/'Energy use Prediction'!AI27)</f>
        <v>0</v>
      </c>
      <c r="AH27">
        <f>AG27*IF('Energy use Prediction'!AJ27=0,0,'Energy use Prediction'!AK27/'Energy use Prediction'!AJ27)</f>
        <v>0</v>
      </c>
      <c r="AI27">
        <f>AH27*IF('Energy use Prediction'!AK27=0,0,'Energy use Prediction'!AL27/'Energy use Prediction'!AK27)</f>
        <v>0</v>
      </c>
      <c r="AJ27">
        <f>AI27*IF('Energy use Prediction'!AL27=0,0,'Energy use Prediction'!AM27/'Energy use Prediction'!AL27)</f>
        <v>0</v>
      </c>
      <c r="AK27">
        <f>AJ27*IF('Energy use Prediction'!AM27=0,0,'Energy use Prediction'!AN27/'Energy use Prediction'!AM27)</f>
        <v>0</v>
      </c>
      <c r="AL27">
        <f>AK27*IF('Energy use Prediction'!AN27=0,0,'Energy use Prediction'!AO27/'Energy use Prediction'!AN27)</f>
        <v>0</v>
      </c>
      <c r="AM27">
        <f>AL27*IF('Energy use Prediction'!AO27=0,0,'Energy use Prediction'!AP27/'Energy use Prediction'!AO27)</f>
        <v>0</v>
      </c>
      <c r="AN27">
        <f>AM27*IF('Energy use Prediction'!AP27=0,0,'Energy use Prediction'!AQ27/'Energy use Prediction'!AP27)</f>
        <v>0</v>
      </c>
      <c r="AO27">
        <f>AN27*IF('Energy use Prediction'!AQ27=0,0,'Energy use Prediction'!AR27/'Energy use Prediction'!AQ27)</f>
        <v>0</v>
      </c>
      <c r="AP27">
        <f>AO27*IF('Energy use Prediction'!AR27=0,0,'Energy use Prediction'!AS27/'Energy use Prediction'!AR27)</f>
        <v>0</v>
      </c>
      <c r="AQ27">
        <f>AP27*IF('Energy use Prediction'!AS27=0,0,'Energy use Prediction'!AT27/'Energy use Prediction'!AS27)</f>
        <v>0</v>
      </c>
      <c r="AR27">
        <f>AQ27*IF('Energy use Prediction'!AT27=0,0,'Energy use Prediction'!AU27/'Energy use Prediction'!AT27)</f>
        <v>0</v>
      </c>
    </row>
    <row r="28" spans="1:44">
      <c r="A28" s="32" t="str">
        <f>VLOOKUP($B28,'Sector matching'!$B$1:$C$43,2,0)</f>
        <v>cement and other nonmetallic minerals 239</v>
      </c>
      <c r="B28" s="38" t="s">
        <v>161</v>
      </c>
      <c r="C28">
        <f>SUM(Feedstock!C75:AF75)</f>
        <v>0</v>
      </c>
      <c r="D28">
        <f>C28*IF('Energy use Prediction'!F28=0,0,'Energy use Prediction'!G28/'Energy use Prediction'!F28)</f>
        <v>0</v>
      </c>
      <c r="E28">
        <f>D28*IF('Energy use Prediction'!G28=0,0,'Energy use Prediction'!H28/'Energy use Prediction'!G28)</f>
        <v>0</v>
      </c>
      <c r="F28">
        <f>E28*IF('Energy use Prediction'!H28=0,0,'Energy use Prediction'!I28/'Energy use Prediction'!H28)</f>
        <v>0</v>
      </c>
      <c r="G28">
        <f>F28*IF('Energy use Prediction'!I28=0,0,'Energy use Prediction'!J28/'Energy use Prediction'!I28)</f>
        <v>0</v>
      </c>
      <c r="H28">
        <f>G28*IF('Energy use Prediction'!J28=0,0,'Energy use Prediction'!K28/'Energy use Prediction'!J28)</f>
        <v>0</v>
      </c>
      <c r="I28">
        <f>H28*IF('Energy use Prediction'!K28=0,0,'Energy use Prediction'!L28/'Energy use Prediction'!K28)</f>
        <v>0</v>
      </c>
      <c r="J28">
        <f>I28*IF('Energy use Prediction'!L28=0,0,'Energy use Prediction'!M28/'Energy use Prediction'!L28)</f>
        <v>0</v>
      </c>
      <c r="K28">
        <f>J28*IF('Energy use Prediction'!M28=0,0,'Energy use Prediction'!N28/'Energy use Prediction'!M28)</f>
        <v>0</v>
      </c>
      <c r="L28">
        <f>K28*IF('Energy use Prediction'!N28=0,0,'Energy use Prediction'!O28/'Energy use Prediction'!N28)</f>
        <v>0</v>
      </c>
      <c r="M28">
        <f>L28*IF('Energy use Prediction'!O28=0,0,'Energy use Prediction'!P28/'Energy use Prediction'!O28)</f>
        <v>0</v>
      </c>
      <c r="N28">
        <f>M28*IF('Energy use Prediction'!P28=0,0,'Energy use Prediction'!Q28/'Energy use Prediction'!P28)</f>
        <v>0</v>
      </c>
      <c r="O28">
        <f>N28*IF('Energy use Prediction'!Q28=0,0,'Energy use Prediction'!R28/'Energy use Prediction'!Q28)</f>
        <v>0</v>
      </c>
      <c r="P28">
        <f>O28*IF('Energy use Prediction'!R28=0,0,'Energy use Prediction'!S28/'Energy use Prediction'!R28)</f>
        <v>0</v>
      </c>
      <c r="Q28">
        <f>P28*IF('Energy use Prediction'!S28=0,0,'Energy use Prediction'!T28/'Energy use Prediction'!S28)</f>
        <v>0</v>
      </c>
      <c r="R28">
        <f>Q28*IF('Energy use Prediction'!T28=0,0,'Energy use Prediction'!U28/'Energy use Prediction'!T28)</f>
        <v>0</v>
      </c>
      <c r="S28">
        <f>R28*IF('Energy use Prediction'!U28=0,0,'Energy use Prediction'!V28/'Energy use Prediction'!U28)</f>
        <v>0</v>
      </c>
      <c r="T28">
        <f>S28*IF('Energy use Prediction'!V28=0,0,'Energy use Prediction'!W28/'Energy use Prediction'!V28)</f>
        <v>0</v>
      </c>
      <c r="U28">
        <f>T28*IF('Energy use Prediction'!W28=0,0,'Energy use Prediction'!X28/'Energy use Prediction'!W28)</f>
        <v>0</v>
      </c>
      <c r="V28">
        <f>U28*IF('Energy use Prediction'!X28=0,0,'Energy use Prediction'!Y28/'Energy use Prediction'!X28)</f>
        <v>0</v>
      </c>
      <c r="W28">
        <f>V28*IF('Energy use Prediction'!Y28=0,0,'Energy use Prediction'!Z28/'Energy use Prediction'!Y28)</f>
        <v>0</v>
      </c>
      <c r="X28">
        <f>W28*IF('Energy use Prediction'!Z28=0,0,'Energy use Prediction'!AA28/'Energy use Prediction'!Z28)</f>
        <v>0</v>
      </c>
      <c r="Y28">
        <f>X28*IF('Energy use Prediction'!AA28=0,0,'Energy use Prediction'!AB28/'Energy use Prediction'!AA28)</f>
        <v>0</v>
      </c>
      <c r="Z28">
        <f>Y28*IF('Energy use Prediction'!AB28=0,0,'Energy use Prediction'!AC28/'Energy use Prediction'!AB28)</f>
        <v>0</v>
      </c>
      <c r="AA28">
        <f>Z28*IF('Energy use Prediction'!AC28=0,0,'Energy use Prediction'!AD28/'Energy use Prediction'!AC28)</f>
        <v>0</v>
      </c>
      <c r="AB28">
        <f>AA28*IF('Energy use Prediction'!AD28=0,0,'Energy use Prediction'!AE28/'Energy use Prediction'!AD28)</f>
        <v>0</v>
      </c>
      <c r="AC28">
        <f>AB28*IF('Energy use Prediction'!AE28=0,0,'Energy use Prediction'!AF28/'Energy use Prediction'!AE28)</f>
        <v>0</v>
      </c>
      <c r="AD28">
        <f>AC28*IF('Energy use Prediction'!AF28=0,0,'Energy use Prediction'!AG28/'Energy use Prediction'!AF28)</f>
        <v>0</v>
      </c>
      <c r="AE28">
        <f>AD28*IF('Energy use Prediction'!AG28=0,0,'Energy use Prediction'!AH28/'Energy use Prediction'!AG28)</f>
        <v>0</v>
      </c>
      <c r="AF28">
        <f>AE28*IF('Energy use Prediction'!AH28=0,0,'Energy use Prediction'!AI28/'Energy use Prediction'!AH28)</f>
        <v>0</v>
      </c>
      <c r="AG28">
        <f>AF28*IF('Energy use Prediction'!AI28=0,0,'Energy use Prediction'!AJ28/'Energy use Prediction'!AI28)</f>
        <v>0</v>
      </c>
      <c r="AH28">
        <f>AG28*IF('Energy use Prediction'!AJ28=0,0,'Energy use Prediction'!AK28/'Energy use Prediction'!AJ28)</f>
        <v>0</v>
      </c>
      <c r="AI28">
        <f>AH28*IF('Energy use Prediction'!AK28=0,0,'Energy use Prediction'!AL28/'Energy use Prediction'!AK28)</f>
        <v>0</v>
      </c>
      <c r="AJ28">
        <f>AI28*IF('Energy use Prediction'!AL28=0,0,'Energy use Prediction'!AM28/'Energy use Prediction'!AL28)</f>
        <v>0</v>
      </c>
      <c r="AK28">
        <f>AJ28*IF('Energy use Prediction'!AM28=0,0,'Energy use Prediction'!AN28/'Energy use Prediction'!AM28)</f>
        <v>0</v>
      </c>
      <c r="AL28">
        <f>AK28*IF('Energy use Prediction'!AN28=0,0,'Energy use Prediction'!AO28/'Energy use Prediction'!AN28)</f>
        <v>0</v>
      </c>
      <c r="AM28">
        <f>AL28*IF('Energy use Prediction'!AO28=0,0,'Energy use Prediction'!AP28/'Energy use Prediction'!AO28)</f>
        <v>0</v>
      </c>
      <c r="AN28">
        <f>AM28*IF('Energy use Prediction'!AP28=0,0,'Energy use Prediction'!AQ28/'Energy use Prediction'!AP28)</f>
        <v>0</v>
      </c>
      <c r="AO28">
        <f>AN28*IF('Energy use Prediction'!AQ28=0,0,'Energy use Prediction'!AR28/'Energy use Prediction'!AQ28)</f>
        <v>0</v>
      </c>
      <c r="AP28">
        <f>AO28*IF('Energy use Prediction'!AR28=0,0,'Energy use Prediction'!AS28/'Energy use Prediction'!AR28)</f>
        <v>0</v>
      </c>
      <c r="AQ28">
        <f>AP28*IF('Energy use Prediction'!AS28=0,0,'Energy use Prediction'!AT28/'Energy use Prediction'!AS28)</f>
        <v>0</v>
      </c>
      <c r="AR28">
        <f>AQ28*IF('Energy use Prediction'!AT28=0,0,'Energy use Prediction'!AU28/'Energy use Prediction'!AT28)</f>
        <v>0</v>
      </c>
    </row>
    <row r="29" spans="1:44">
      <c r="A29" s="32" t="str">
        <f>VLOOKUP($B29,'Sector matching'!$B$1:$C$43,2,0)</f>
        <v>iron and steel 241</v>
      </c>
      <c r="B29" s="145" t="s">
        <v>163</v>
      </c>
      <c r="C29">
        <f>SUM(Feedstock!C76:AF76)</f>
        <v>12996318899389.783</v>
      </c>
      <c r="D29">
        <f>C29*IF('Energy use Prediction'!F29=0,0,'Energy use Prediction'!G29/'Energy use Prediction'!F29)</f>
        <v>13161552992088.182</v>
      </c>
      <c r="E29">
        <f>D29*IF('Energy use Prediction'!G29=0,0,'Energy use Prediction'!H29/'Energy use Prediction'!G29)</f>
        <v>13134594439315.861</v>
      </c>
      <c r="F29">
        <f>E29*IF('Energy use Prediction'!H29=0,0,'Energy use Prediction'!I29/'Energy use Prediction'!H29)</f>
        <v>13006893863752.986</v>
      </c>
      <c r="G29">
        <f>F29*IF('Energy use Prediction'!I29=0,0,'Energy use Prediction'!J29/'Energy use Prediction'!I29)</f>
        <v>12873438120940.145</v>
      </c>
      <c r="H29">
        <f>G29*IF('Energy use Prediction'!J29=0,0,'Energy use Prediction'!K29/'Energy use Prediction'!J29)</f>
        <v>12742591660822.477</v>
      </c>
      <c r="I29">
        <f>H29*IF('Energy use Prediction'!K29=0,0,'Energy use Prediction'!L29/'Energy use Prediction'!K29)</f>
        <v>12614754719445.541</v>
      </c>
      <c r="J29">
        <f>I29*IF('Energy use Prediction'!L29=0,0,'Energy use Prediction'!M29/'Energy use Prediction'!L29)</f>
        <v>12490213186818.145</v>
      </c>
      <c r="K29">
        <f>J29*IF('Energy use Prediction'!M29=0,0,'Energy use Prediction'!N29/'Energy use Prediction'!M29)</f>
        <v>12369160324856.033</v>
      </c>
      <c r="L29">
        <f>K29*IF('Energy use Prediction'!N29=0,0,'Energy use Prediction'!O29/'Energy use Prediction'!N29)</f>
        <v>12251714901015.473</v>
      </c>
      <c r="M29">
        <f>L29*IF('Energy use Prediction'!O29=0,0,'Energy use Prediction'!P29/'Energy use Prediction'!O29)</f>
        <v>12137936250662.996</v>
      </c>
      <c r="N29">
        <f>M29*IF('Energy use Prediction'!P29=0,0,'Energy use Prediction'!Q29/'Energy use Prediction'!P29)</f>
        <v>12027836729133.721</v>
      </c>
      <c r="O29">
        <f>N29*IF('Energy use Prediction'!Q29=0,0,'Energy use Prediction'!R29/'Energy use Prediction'!Q29)</f>
        <v>11921391959990.594</v>
      </c>
      <c r="P29">
        <f>O29*IF('Energy use Prediction'!R29=0,0,'Energy use Prediction'!S29/'Energy use Prediction'!R29)</f>
        <v>11818549233000.801</v>
      </c>
      <c r="Q29">
        <f>P29*IF('Energy use Prediction'!S29=0,0,'Energy use Prediction'!T29/'Energy use Prediction'!S29)</f>
        <v>11719234355941.592</v>
      </c>
      <c r="R29">
        <f>Q29*IF('Energy use Prediction'!T29=0,0,'Energy use Prediction'!U29/'Energy use Prediction'!T29)</f>
        <v>11623357219630.33</v>
      </c>
      <c r="S29">
        <f>R29*IF('Energy use Prediction'!U29=0,0,'Energy use Prediction'!V29/'Energy use Prediction'!U29)</f>
        <v>11530816295915.26</v>
      </c>
      <c r="T29">
        <f>S29*IF('Energy use Prediction'!V29=0,0,'Energy use Prediction'!W29/'Energy use Prediction'!V29)</f>
        <v>11441502253742.885</v>
      </c>
      <c r="U29">
        <f>T29*IF('Energy use Prediction'!W29=0,0,'Energy use Prediction'!X29/'Energy use Prediction'!W29)</f>
        <v>11355300848529.977</v>
      </c>
      <c r="V29">
        <f>U29*IF('Energy use Prediction'!X29=0,0,'Energy use Prediction'!Y29/'Energy use Prediction'!X29)</f>
        <v>11272095214514.07</v>
      </c>
      <c r="W29">
        <f>V29*IF('Energy use Prediction'!Y29=0,0,'Energy use Prediction'!Z29/'Energy use Prediction'!Y29)</f>
        <v>11191767668048.229</v>
      </c>
      <c r="X29">
        <f>W29*IF('Energy use Prediction'!Z29=0,0,'Energy use Prediction'!AA29/'Energy use Prediction'!Z29)</f>
        <v>11114201111485.828</v>
      </c>
      <c r="Y29">
        <f>X29*IF('Energy use Prediction'!AA29=0,0,'Energy use Prediction'!AB29/'Energy use Prediction'!AA29)</f>
        <v>11039280111896.326</v>
      </c>
      <c r="Z29">
        <f>Y29*IF('Energy use Prediction'!AB29=0,0,'Energy use Prediction'!AC29/'Energy use Prediction'!AB29)</f>
        <v>10966891715962.264</v>
      </c>
      <c r="AA29">
        <f>Z29*IF('Energy use Prediction'!AC29=0,0,'Energy use Prediction'!AD29/'Energy use Prediction'!AC29)</f>
        <v>10896926051644.939</v>
      </c>
      <c r="AB29">
        <f>AA29*IF('Energy use Prediction'!AD29=0,0,'Energy use Prediction'!AE29/'Energy use Prediction'!AD29)</f>
        <v>10829276758249.123</v>
      </c>
      <c r="AC29">
        <f>AB29*IF('Energy use Prediction'!AE29=0,0,'Energy use Prediction'!AF29/'Energy use Prediction'!AE29)</f>
        <v>10763841279075.65</v>
      </c>
      <c r="AD29">
        <f>AC29*IF('Energy use Prediction'!AF29=0,0,'Energy use Prediction'!AG29/'Energy use Prediction'!AF29)</f>
        <v>10700521044686.977</v>
      </c>
      <c r="AE29">
        <f>AD29*IF('Energy use Prediction'!AG29=0,0,'Energy use Prediction'!AH29/'Energy use Prediction'!AG29)</f>
        <v>10639221569701.658</v>
      </c>
      <c r="AF29">
        <f>AE29*IF('Energy use Prediction'!AH29=0,0,'Energy use Prediction'!AI29/'Energy use Prediction'!AH29)</f>
        <v>10579852481822.277</v>
      </c>
      <c r="AG29">
        <f>AF29*IF('Energy use Prediction'!AI29=0,0,'Energy use Prediction'!AJ29/'Energy use Prediction'!AI29)</f>
        <v>10522327498317.143</v>
      </c>
      <c r="AH29">
        <f>AG29*IF('Energy use Prediction'!AJ29=0,0,'Energy use Prediction'!AK29/'Energy use Prediction'!AJ29)</f>
        <v>10466564362312.709</v>
      </c>
      <c r="AI29">
        <f>AH29*IF('Energy use Prediction'!AK29=0,0,'Energy use Prediction'!AL29/'Energy use Prediction'!AK29)</f>
        <v>10412484748892.619</v>
      </c>
      <c r="AJ29">
        <f>AI29*IF('Energy use Prediction'!AL29=0,0,'Energy use Prediction'!AM29/'Energy use Prediction'!AL29)</f>
        <v>10360014149061.348</v>
      </c>
      <c r="AK29">
        <f>AJ29*IF('Energy use Prediction'!AM29=0,0,'Energy use Prediction'!AN29/'Energy use Prediction'!AM29)</f>
        <v>10309081738040.605</v>
      </c>
      <c r="AL29">
        <f>AK29*IF('Energy use Prediction'!AN29=0,0,'Energy use Prediction'!AO29/'Energy use Prediction'!AN29)</f>
        <v>10259620233062.984</v>
      </c>
      <c r="AM29">
        <f>AL29*IF('Energy use Prediction'!AO29=0,0,'Energy use Prediction'!AP29/'Energy use Prediction'!AO29)</f>
        <v>10211565744762.037</v>
      </c>
      <c r="AN29">
        <f>AM29*IF('Energy use Prediction'!AP29=0,0,'Energy use Prediction'!AQ29/'Energy use Prediction'!AP29)</f>
        <v>10164857625387.527</v>
      </c>
      <c r="AO29">
        <f>AN29*IF('Energy use Prediction'!AQ29=0,0,'Energy use Prediction'!AR29/'Energy use Prediction'!AQ29)</f>
        <v>10119438316367.535</v>
      </c>
      <c r="AP29">
        <f>AO29*IF('Energy use Prediction'!AR29=0,0,'Energy use Prediction'!AS29/'Energy use Prediction'!AR29)</f>
        <v>10075253197161.582</v>
      </c>
      <c r="AQ29">
        <f>AP29*IF('Energy use Prediction'!AS29=0,0,'Energy use Prediction'!AT29/'Energy use Prediction'!AS29)</f>
        <v>10032250436883.701</v>
      </c>
      <c r="AR29">
        <f>AQ29*IF('Energy use Prediction'!AT29=0,0,'Energy use Prediction'!AU29/'Energy use Prediction'!AT29)</f>
        <v>9990380849797.1484</v>
      </c>
    </row>
    <row r="30" spans="1:44">
      <c r="A30" s="32" t="str">
        <f>VLOOKUP($B30,'Sector matching'!$B$1:$C$43,2,0)</f>
        <v>other metals 242</v>
      </c>
      <c r="B30" s="145" t="s">
        <v>258</v>
      </c>
      <c r="C30">
        <f>SUM(Feedstock!C77:AF77)</f>
        <v>2926894989981.2065</v>
      </c>
      <c r="D30">
        <f>C30*IF('Energy use Prediction'!F30=0,0,'Energy use Prediction'!G30/'Energy use Prediction'!F30)</f>
        <v>2964107283849.7217</v>
      </c>
      <c r="E30">
        <f>D30*IF('Energy use Prediction'!G30=0,0,'Energy use Prediction'!H30/'Energy use Prediction'!G30)</f>
        <v>2958035960603.71</v>
      </c>
      <c r="F30">
        <f>E30*IF('Energy use Prediction'!H30=0,0,'Energy use Prediction'!I30/'Energy use Prediction'!H30)</f>
        <v>2929276572831.9736</v>
      </c>
      <c r="G30">
        <f>F30*IF('Energy use Prediction'!I30=0,0,'Energy use Prediction'!J30/'Energy use Prediction'!I30)</f>
        <v>2899221066496.1396</v>
      </c>
      <c r="H30">
        <f>G30*IF('Energy use Prediction'!J30=0,0,'Energy use Prediction'!K30/'Energy use Prediction'!J30)</f>
        <v>2869753195513.5981</v>
      </c>
      <c r="I30">
        <f>H30*IF('Energy use Prediction'!K30=0,0,'Energy use Prediction'!L30/'Energy use Prediction'!K30)</f>
        <v>2840963096859.7212</v>
      </c>
      <c r="J30">
        <f>I30*IF('Energy use Prediction'!L30=0,0,'Energy use Prediction'!M30/'Energy use Prediction'!L30)</f>
        <v>2812915155691.6401</v>
      </c>
      <c r="K30">
        <f>J30*IF('Energy use Prediction'!M30=0,0,'Energy use Prediction'!N30/'Energy use Prediction'!M30)</f>
        <v>2785652896436.3345</v>
      </c>
      <c r="L30">
        <f>K30*IF('Energy use Prediction'!N30=0,0,'Energy use Prediction'!O30/'Energy use Prediction'!N30)</f>
        <v>2759203066657.8965</v>
      </c>
      <c r="M30">
        <f>L30*IF('Energy use Prediction'!O30=0,0,'Energy use Prediction'!P30/'Energy use Prediction'!O30)</f>
        <v>2733579029246.8784</v>
      </c>
      <c r="N30">
        <f>M30*IF('Energy use Prediction'!P30=0,0,'Energy use Prediction'!Q30/'Energy use Prediction'!P30)</f>
        <v>2708783566742.6074</v>
      </c>
      <c r="O30">
        <f>N30*IF('Energy use Prediction'!Q30=0,0,'Energy use Prediction'!R30/'Energy use Prediction'!Q30)</f>
        <v>2684811189338.9302</v>
      </c>
      <c r="P30">
        <f>O30*IF('Energy use Prediction'!R30=0,0,'Energy use Prediction'!S30/'Energy use Prediction'!R30)</f>
        <v>2661650026188.6035</v>
      </c>
      <c r="Q30">
        <f>P30*IF('Energy use Prediction'!S30=0,0,'Energy use Prediction'!T30/'Energy use Prediction'!S30)</f>
        <v>2639283368495.3359</v>
      </c>
      <c r="R30">
        <f>Q30*IF('Energy use Prediction'!T30=0,0,'Energy use Prediction'!U30/'Energy use Prediction'!T30)</f>
        <v>2617690922811.6313</v>
      </c>
      <c r="S30">
        <f>R30*IF('Energy use Prediction'!U30=0,0,'Energy use Prediction'!V30/'Energy use Prediction'!U30)</f>
        <v>2596849824029.2222</v>
      </c>
      <c r="T30">
        <f>S30*IF('Energy use Prediction'!V30=0,0,'Energy use Prediction'!W30/'Energy use Prediction'!V30)</f>
        <v>2576735449751.936</v>
      </c>
      <c r="U30">
        <f>T30*IF('Energy use Prediction'!W30=0,0,'Energy use Prediction'!X30/'Energy use Prediction'!W30)</f>
        <v>2557322071009.8335</v>
      </c>
      <c r="V30">
        <f>U30*IF('Energy use Prediction'!X30=0,0,'Energy use Prediction'!Y30/'Energy use Prediction'!X30)</f>
        <v>2538583368518.4072</v>
      </c>
      <c r="W30">
        <f>V30*IF('Energy use Prediction'!Y30=0,0,'Energy use Prediction'!Z30/'Energy use Prediction'!Y30)</f>
        <v>2520492838797.7656</v>
      </c>
      <c r="X30">
        <f>W30*IF('Energy use Prediction'!Z30=0,0,'Energy use Prediction'!AA30/'Energy use Prediction'!Z30)</f>
        <v>2503024110340.876</v>
      </c>
      <c r="Y30">
        <f>X30*IF('Energy use Prediction'!AA30=0,0,'Energy use Prediction'!AB30/'Energy use Prediction'!AA30)</f>
        <v>2486151186550.6479</v>
      </c>
      <c r="Z30">
        <f>Y30*IF('Energy use Prediction'!AB30=0,0,'Energy use Prediction'!AC30/'Energy use Prediction'!AB30)</f>
        <v>2469848629262.5127</v>
      </c>
      <c r="AA30">
        <f>Z30*IF('Energy use Prediction'!AC30=0,0,'Energy use Prediction'!AD30/'Energy use Prediction'!AC30)</f>
        <v>2454091694245.2671</v>
      </c>
      <c r="AB30">
        <f>AA30*IF('Energy use Prediction'!AD30=0,0,'Energy use Prediction'!AE30/'Energy use Prediction'!AD30)</f>
        <v>2438856428055.7559</v>
      </c>
      <c r="AC30">
        <f>AB30*IF('Energy use Prediction'!AE30=0,0,'Energy use Prediction'!AF30/'Energy use Prediction'!AE30)</f>
        <v>2424119733947.0225</v>
      </c>
      <c r="AD30">
        <f>AC30*IF('Energy use Prediction'!AF30=0,0,'Energy use Prediction'!AG30/'Energy use Prediction'!AF30)</f>
        <v>2409859413141.4644</v>
      </c>
      <c r="AE30">
        <f>AD30*IF('Energy use Prediction'!AG30=0,0,'Energy use Prediction'!AH30/'Energy use Prediction'!AG30)</f>
        <v>2396054186629.8691</v>
      </c>
      <c r="AF30">
        <f>AE30*IF('Energy use Prediction'!AH30=0,0,'Energy use Prediction'!AI30/'Energy use Prediction'!AH30)</f>
        <v>2382683701708.7837</v>
      </c>
      <c r="AG30">
        <f>AF30*IF('Energy use Prediction'!AI30=0,0,'Energy use Prediction'!AJ30/'Energy use Prediction'!AI30)</f>
        <v>2369728526683.9668</v>
      </c>
      <c r="AH30">
        <f>AG30*IF('Energy use Prediction'!AJ30=0,0,'Energy use Prediction'!AK30/'Energy use Prediction'!AJ30)</f>
        <v>2357170136522.8364</v>
      </c>
      <c r="AI30">
        <f>AH30*IF('Energy use Prediction'!AK30=0,0,'Energy use Prediction'!AL30/'Energy use Prediction'!AK30)</f>
        <v>2344990891707.0747</v>
      </c>
      <c r="AJ30">
        <f>AI30*IF('Energy use Prediction'!AL30=0,0,'Energy use Prediction'!AM30/'Energy use Prediction'!AL30)</f>
        <v>2333174012100.1372</v>
      </c>
      <c r="AK30">
        <f>AJ30*IF('Energy use Prediction'!AM30=0,0,'Energy use Prediction'!AN30/'Energy use Prediction'!AM30)</f>
        <v>2321703547286.3452</v>
      </c>
      <c r="AL30">
        <f>AK30*IF('Energy use Prediction'!AN30=0,0,'Energy use Prediction'!AO30/'Energy use Prediction'!AN30)</f>
        <v>2310564344544.6572</v>
      </c>
      <c r="AM30">
        <f>AL30*IF('Energy use Prediction'!AO30=0,0,'Energy use Prediction'!AP30/'Energy use Prediction'!AO30)</f>
        <v>2299742015380.3008</v>
      </c>
      <c r="AN30">
        <f>AM30*IF('Energy use Prediction'!AP30=0,0,'Energy use Prediction'!AQ30/'Energy use Prediction'!AP30)</f>
        <v>2289222901341.3921</v>
      </c>
      <c r="AO30">
        <f>AN30*IF('Energy use Prediction'!AQ30=0,0,'Energy use Prediction'!AR30/'Energy use Prediction'!AQ30)</f>
        <v>2278994039688.4771</v>
      </c>
      <c r="AP30">
        <f>AO30*IF('Energy use Prediction'!AR30=0,0,'Energy use Prediction'!AS30/'Energy use Prediction'!AR30)</f>
        <v>2269043129354.8057</v>
      </c>
      <c r="AQ30">
        <f>AP30*IF('Energy use Prediction'!AS30=0,0,'Energy use Prediction'!AT30/'Energy use Prediction'!AS30)</f>
        <v>2259358497530.436</v>
      </c>
      <c r="AR30">
        <f>AQ30*IF('Energy use Prediction'!AT30=0,0,'Energy use Prediction'!AU30/'Energy use Prediction'!AT30)</f>
        <v>2249929067118.2627</v>
      </c>
    </row>
    <row r="31" spans="1:44">
      <c r="A31" s="32" t="str">
        <f>VLOOKUP($B31,'Sector matching'!$B$1:$C$43,2,0)</f>
        <v>metal products except machinery and vehicles 25</v>
      </c>
      <c r="B31" s="38" t="s">
        <v>166</v>
      </c>
      <c r="C31">
        <f>SUM(Feedstock!C78:AF78)</f>
        <v>0</v>
      </c>
      <c r="D31">
        <f>C31*IF('Energy use Prediction'!F31=0,0,'Energy use Prediction'!G31/'Energy use Prediction'!F31)</f>
        <v>0</v>
      </c>
      <c r="E31">
        <f>D31*IF('Energy use Prediction'!G31=0,0,'Energy use Prediction'!H31/'Energy use Prediction'!G31)</f>
        <v>0</v>
      </c>
      <c r="F31">
        <f>E31*IF('Energy use Prediction'!H31=0,0,'Energy use Prediction'!I31/'Energy use Prediction'!H31)</f>
        <v>0</v>
      </c>
      <c r="G31">
        <f>F31*IF('Energy use Prediction'!I31=0,0,'Energy use Prediction'!J31/'Energy use Prediction'!I31)</f>
        <v>0</v>
      </c>
      <c r="H31">
        <f>G31*IF('Energy use Prediction'!J31=0,0,'Energy use Prediction'!K31/'Energy use Prediction'!J31)</f>
        <v>0</v>
      </c>
      <c r="I31">
        <f>H31*IF('Energy use Prediction'!K31=0,0,'Energy use Prediction'!L31/'Energy use Prediction'!K31)</f>
        <v>0</v>
      </c>
      <c r="J31">
        <f>I31*IF('Energy use Prediction'!L31=0,0,'Energy use Prediction'!M31/'Energy use Prediction'!L31)</f>
        <v>0</v>
      </c>
      <c r="K31">
        <f>J31*IF('Energy use Prediction'!M31=0,0,'Energy use Prediction'!N31/'Energy use Prediction'!M31)</f>
        <v>0</v>
      </c>
      <c r="L31">
        <f>K31*IF('Energy use Prediction'!N31=0,0,'Energy use Prediction'!O31/'Energy use Prediction'!N31)</f>
        <v>0</v>
      </c>
      <c r="M31">
        <f>L31*IF('Energy use Prediction'!O31=0,0,'Energy use Prediction'!P31/'Energy use Prediction'!O31)</f>
        <v>0</v>
      </c>
      <c r="N31">
        <f>M31*IF('Energy use Prediction'!P31=0,0,'Energy use Prediction'!Q31/'Energy use Prediction'!P31)</f>
        <v>0</v>
      </c>
      <c r="O31">
        <f>N31*IF('Energy use Prediction'!Q31=0,0,'Energy use Prediction'!R31/'Energy use Prediction'!Q31)</f>
        <v>0</v>
      </c>
      <c r="P31">
        <f>O31*IF('Energy use Prediction'!R31=0,0,'Energy use Prediction'!S31/'Energy use Prediction'!R31)</f>
        <v>0</v>
      </c>
      <c r="Q31">
        <f>P31*IF('Energy use Prediction'!S31=0,0,'Energy use Prediction'!T31/'Energy use Prediction'!S31)</f>
        <v>0</v>
      </c>
      <c r="R31">
        <f>Q31*IF('Energy use Prediction'!T31=0,0,'Energy use Prediction'!U31/'Energy use Prediction'!T31)</f>
        <v>0</v>
      </c>
      <c r="S31">
        <f>R31*IF('Energy use Prediction'!U31=0,0,'Energy use Prediction'!V31/'Energy use Prediction'!U31)</f>
        <v>0</v>
      </c>
      <c r="T31">
        <f>S31*IF('Energy use Prediction'!V31=0,0,'Energy use Prediction'!W31/'Energy use Prediction'!V31)</f>
        <v>0</v>
      </c>
      <c r="U31">
        <f>T31*IF('Energy use Prediction'!W31=0,0,'Energy use Prediction'!X31/'Energy use Prediction'!W31)</f>
        <v>0</v>
      </c>
      <c r="V31">
        <f>U31*IF('Energy use Prediction'!X31=0,0,'Energy use Prediction'!Y31/'Energy use Prediction'!X31)</f>
        <v>0</v>
      </c>
      <c r="W31">
        <f>V31*IF('Energy use Prediction'!Y31=0,0,'Energy use Prediction'!Z31/'Energy use Prediction'!Y31)</f>
        <v>0</v>
      </c>
      <c r="X31">
        <f>W31*IF('Energy use Prediction'!Z31=0,0,'Energy use Prediction'!AA31/'Energy use Prediction'!Z31)</f>
        <v>0</v>
      </c>
      <c r="Y31">
        <f>X31*IF('Energy use Prediction'!AA31=0,0,'Energy use Prediction'!AB31/'Energy use Prediction'!AA31)</f>
        <v>0</v>
      </c>
      <c r="Z31">
        <f>Y31*IF('Energy use Prediction'!AB31=0,0,'Energy use Prediction'!AC31/'Energy use Prediction'!AB31)</f>
        <v>0</v>
      </c>
      <c r="AA31">
        <f>Z31*IF('Energy use Prediction'!AC31=0,0,'Energy use Prediction'!AD31/'Energy use Prediction'!AC31)</f>
        <v>0</v>
      </c>
      <c r="AB31">
        <f>AA31*IF('Energy use Prediction'!AD31=0,0,'Energy use Prediction'!AE31/'Energy use Prediction'!AD31)</f>
        <v>0</v>
      </c>
      <c r="AC31">
        <f>AB31*IF('Energy use Prediction'!AE31=0,0,'Energy use Prediction'!AF31/'Energy use Prediction'!AE31)</f>
        <v>0</v>
      </c>
      <c r="AD31">
        <f>AC31*IF('Energy use Prediction'!AF31=0,0,'Energy use Prediction'!AG31/'Energy use Prediction'!AF31)</f>
        <v>0</v>
      </c>
      <c r="AE31">
        <f>AD31*IF('Energy use Prediction'!AG31=0,0,'Energy use Prediction'!AH31/'Energy use Prediction'!AG31)</f>
        <v>0</v>
      </c>
      <c r="AF31">
        <f>AE31*IF('Energy use Prediction'!AH31=0,0,'Energy use Prediction'!AI31/'Energy use Prediction'!AH31)</f>
        <v>0</v>
      </c>
      <c r="AG31">
        <f>AF31*IF('Energy use Prediction'!AI31=0,0,'Energy use Prediction'!AJ31/'Energy use Prediction'!AI31)</f>
        <v>0</v>
      </c>
      <c r="AH31">
        <f>AG31*IF('Energy use Prediction'!AJ31=0,0,'Energy use Prediction'!AK31/'Energy use Prediction'!AJ31)</f>
        <v>0</v>
      </c>
      <c r="AI31">
        <f>AH31*IF('Energy use Prediction'!AK31=0,0,'Energy use Prediction'!AL31/'Energy use Prediction'!AK31)</f>
        <v>0</v>
      </c>
      <c r="AJ31">
        <f>AI31*IF('Energy use Prediction'!AL31=0,0,'Energy use Prediction'!AM31/'Energy use Prediction'!AL31)</f>
        <v>0</v>
      </c>
      <c r="AK31">
        <f>AJ31*IF('Energy use Prediction'!AM31=0,0,'Energy use Prediction'!AN31/'Energy use Prediction'!AM31)</f>
        <v>0</v>
      </c>
      <c r="AL31">
        <f>AK31*IF('Energy use Prediction'!AN31=0,0,'Energy use Prediction'!AO31/'Energy use Prediction'!AN31)</f>
        <v>0</v>
      </c>
      <c r="AM31">
        <f>AL31*IF('Energy use Prediction'!AO31=0,0,'Energy use Prediction'!AP31/'Energy use Prediction'!AO31)</f>
        <v>0</v>
      </c>
      <c r="AN31">
        <f>AM31*IF('Energy use Prediction'!AP31=0,0,'Energy use Prediction'!AQ31/'Energy use Prediction'!AP31)</f>
        <v>0</v>
      </c>
      <c r="AO31">
        <f>AN31*IF('Energy use Prediction'!AQ31=0,0,'Energy use Prediction'!AR31/'Energy use Prediction'!AQ31)</f>
        <v>0</v>
      </c>
      <c r="AP31">
        <f>AO31*IF('Energy use Prediction'!AR31=0,0,'Energy use Prediction'!AS31/'Energy use Prediction'!AR31)</f>
        <v>0</v>
      </c>
      <c r="AQ31">
        <f>AP31*IF('Energy use Prediction'!AS31=0,0,'Energy use Prediction'!AT31/'Energy use Prediction'!AS31)</f>
        <v>0</v>
      </c>
      <c r="AR31">
        <f>AQ31*IF('Energy use Prediction'!AT31=0,0,'Energy use Prediction'!AU31/'Energy use Prediction'!AT31)</f>
        <v>0</v>
      </c>
    </row>
    <row r="32" spans="1:44">
      <c r="A32" s="32" t="str">
        <f>VLOOKUP($B32,'Sector matching'!$B$1:$C$43,2,0)</f>
        <v>other manufacturing 31T33</v>
      </c>
      <c r="B32" s="38" t="s">
        <v>168</v>
      </c>
      <c r="C32">
        <f>SUM(Feedstock!C79:AF79)</f>
        <v>0</v>
      </c>
      <c r="D32">
        <f>C32*IF('Energy use Prediction'!F32=0,0,'Energy use Prediction'!G32/'Energy use Prediction'!F32)</f>
        <v>0</v>
      </c>
      <c r="E32">
        <f>D32*IF('Energy use Prediction'!G32=0,0,'Energy use Prediction'!H32/'Energy use Prediction'!G32)</f>
        <v>0</v>
      </c>
      <c r="F32">
        <f>E32*IF('Energy use Prediction'!H32=0,0,'Energy use Prediction'!I32/'Energy use Prediction'!H32)</f>
        <v>0</v>
      </c>
      <c r="G32">
        <f>F32*IF('Energy use Prediction'!I32=0,0,'Energy use Prediction'!J32/'Energy use Prediction'!I32)</f>
        <v>0</v>
      </c>
      <c r="H32">
        <f>G32*IF('Energy use Prediction'!J32=0,0,'Energy use Prediction'!K32/'Energy use Prediction'!J32)</f>
        <v>0</v>
      </c>
      <c r="I32">
        <f>H32*IF('Energy use Prediction'!K32=0,0,'Energy use Prediction'!L32/'Energy use Prediction'!K32)</f>
        <v>0</v>
      </c>
      <c r="J32">
        <f>I32*IF('Energy use Prediction'!L32=0,0,'Energy use Prediction'!M32/'Energy use Prediction'!L32)</f>
        <v>0</v>
      </c>
      <c r="K32">
        <f>J32*IF('Energy use Prediction'!M32=0,0,'Energy use Prediction'!N32/'Energy use Prediction'!M32)</f>
        <v>0</v>
      </c>
      <c r="L32">
        <f>K32*IF('Energy use Prediction'!N32=0,0,'Energy use Prediction'!O32/'Energy use Prediction'!N32)</f>
        <v>0</v>
      </c>
      <c r="M32">
        <f>L32*IF('Energy use Prediction'!O32=0,0,'Energy use Prediction'!P32/'Energy use Prediction'!O32)</f>
        <v>0</v>
      </c>
      <c r="N32">
        <f>M32*IF('Energy use Prediction'!P32=0,0,'Energy use Prediction'!Q32/'Energy use Prediction'!P32)</f>
        <v>0</v>
      </c>
      <c r="O32">
        <f>N32*IF('Energy use Prediction'!Q32=0,0,'Energy use Prediction'!R32/'Energy use Prediction'!Q32)</f>
        <v>0</v>
      </c>
      <c r="P32">
        <f>O32*IF('Energy use Prediction'!R32=0,0,'Energy use Prediction'!S32/'Energy use Prediction'!R32)</f>
        <v>0</v>
      </c>
      <c r="Q32">
        <f>P32*IF('Energy use Prediction'!S32=0,0,'Energy use Prediction'!T32/'Energy use Prediction'!S32)</f>
        <v>0</v>
      </c>
      <c r="R32">
        <f>Q32*IF('Energy use Prediction'!T32=0,0,'Energy use Prediction'!U32/'Energy use Prediction'!T32)</f>
        <v>0</v>
      </c>
      <c r="S32">
        <f>R32*IF('Energy use Prediction'!U32=0,0,'Energy use Prediction'!V32/'Energy use Prediction'!U32)</f>
        <v>0</v>
      </c>
      <c r="T32">
        <f>S32*IF('Energy use Prediction'!V32=0,0,'Energy use Prediction'!W32/'Energy use Prediction'!V32)</f>
        <v>0</v>
      </c>
      <c r="U32">
        <f>T32*IF('Energy use Prediction'!W32=0,0,'Energy use Prediction'!X32/'Energy use Prediction'!W32)</f>
        <v>0</v>
      </c>
      <c r="V32">
        <f>U32*IF('Energy use Prediction'!X32=0,0,'Energy use Prediction'!Y32/'Energy use Prediction'!X32)</f>
        <v>0</v>
      </c>
      <c r="W32">
        <f>V32*IF('Energy use Prediction'!Y32=0,0,'Energy use Prediction'!Z32/'Energy use Prediction'!Y32)</f>
        <v>0</v>
      </c>
      <c r="X32">
        <f>W32*IF('Energy use Prediction'!Z32=0,0,'Energy use Prediction'!AA32/'Energy use Prediction'!Z32)</f>
        <v>0</v>
      </c>
      <c r="Y32">
        <f>X32*IF('Energy use Prediction'!AA32=0,0,'Energy use Prediction'!AB32/'Energy use Prediction'!AA32)</f>
        <v>0</v>
      </c>
      <c r="Z32">
        <f>Y32*IF('Energy use Prediction'!AB32=0,0,'Energy use Prediction'!AC32/'Energy use Prediction'!AB32)</f>
        <v>0</v>
      </c>
      <c r="AA32">
        <f>Z32*IF('Energy use Prediction'!AC32=0,0,'Energy use Prediction'!AD32/'Energy use Prediction'!AC32)</f>
        <v>0</v>
      </c>
      <c r="AB32">
        <f>AA32*IF('Energy use Prediction'!AD32=0,0,'Energy use Prediction'!AE32/'Energy use Prediction'!AD32)</f>
        <v>0</v>
      </c>
      <c r="AC32">
        <f>AB32*IF('Energy use Prediction'!AE32=0,0,'Energy use Prediction'!AF32/'Energy use Prediction'!AE32)</f>
        <v>0</v>
      </c>
      <c r="AD32">
        <f>AC32*IF('Energy use Prediction'!AF32=0,0,'Energy use Prediction'!AG32/'Energy use Prediction'!AF32)</f>
        <v>0</v>
      </c>
      <c r="AE32">
        <f>AD32*IF('Energy use Prediction'!AG32=0,0,'Energy use Prediction'!AH32/'Energy use Prediction'!AG32)</f>
        <v>0</v>
      </c>
      <c r="AF32">
        <f>AE32*IF('Energy use Prediction'!AH32=0,0,'Energy use Prediction'!AI32/'Energy use Prediction'!AH32)</f>
        <v>0</v>
      </c>
      <c r="AG32">
        <f>AF32*IF('Energy use Prediction'!AI32=0,0,'Energy use Prediction'!AJ32/'Energy use Prediction'!AI32)</f>
        <v>0</v>
      </c>
      <c r="AH32">
        <f>AG32*IF('Energy use Prediction'!AJ32=0,0,'Energy use Prediction'!AK32/'Energy use Prediction'!AJ32)</f>
        <v>0</v>
      </c>
      <c r="AI32">
        <f>AH32*IF('Energy use Prediction'!AK32=0,0,'Energy use Prediction'!AL32/'Energy use Prediction'!AK32)</f>
        <v>0</v>
      </c>
      <c r="AJ32">
        <f>AI32*IF('Energy use Prediction'!AL32=0,0,'Energy use Prediction'!AM32/'Energy use Prediction'!AL32)</f>
        <v>0</v>
      </c>
      <c r="AK32">
        <f>AJ32*IF('Energy use Prediction'!AM32=0,0,'Energy use Prediction'!AN32/'Energy use Prediction'!AM32)</f>
        <v>0</v>
      </c>
      <c r="AL32">
        <f>AK32*IF('Energy use Prediction'!AN32=0,0,'Energy use Prediction'!AO32/'Energy use Prediction'!AN32)</f>
        <v>0</v>
      </c>
      <c r="AM32">
        <f>AL32*IF('Energy use Prediction'!AO32=0,0,'Energy use Prediction'!AP32/'Energy use Prediction'!AO32)</f>
        <v>0</v>
      </c>
      <c r="AN32">
        <f>AM32*IF('Energy use Prediction'!AP32=0,0,'Energy use Prediction'!AQ32/'Energy use Prediction'!AP32)</f>
        <v>0</v>
      </c>
      <c r="AO32">
        <f>AN32*IF('Energy use Prediction'!AQ32=0,0,'Energy use Prediction'!AR32/'Energy use Prediction'!AQ32)</f>
        <v>0</v>
      </c>
      <c r="AP32">
        <f>AO32*IF('Energy use Prediction'!AR32=0,0,'Energy use Prediction'!AS32/'Energy use Prediction'!AR32)</f>
        <v>0</v>
      </c>
      <c r="AQ32">
        <f>AP32*IF('Energy use Prediction'!AS32=0,0,'Energy use Prediction'!AT32/'Energy use Prediction'!AS32)</f>
        <v>0</v>
      </c>
      <c r="AR32">
        <f>AQ32*IF('Energy use Prediction'!AT32=0,0,'Energy use Prediction'!AU32/'Energy use Prediction'!AT32)</f>
        <v>0</v>
      </c>
    </row>
    <row r="33" spans="1:44">
      <c r="A33" s="32" t="str">
        <f>VLOOKUP($B33,'Sector matching'!$B$1:$C$43,2,0)</f>
        <v>glass and glass products 231</v>
      </c>
      <c r="B33" s="38" t="s">
        <v>170</v>
      </c>
      <c r="C33">
        <f>SUM(Feedstock!C80:AF80)</f>
        <v>0</v>
      </c>
      <c r="D33">
        <f>C33*IF('Energy use Prediction'!F33=0,0,'Energy use Prediction'!G33/'Energy use Prediction'!F33)</f>
        <v>0</v>
      </c>
      <c r="E33">
        <f>D33*IF('Energy use Prediction'!G33=0,0,'Energy use Prediction'!H33/'Energy use Prediction'!G33)</f>
        <v>0</v>
      </c>
      <c r="F33">
        <f>E33*IF('Energy use Prediction'!H33=0,0,'Energy use Prediction'!I33/'Energy use Prediction'!H33)</f>
        <v>0</v>
      </c>
      <c r="G33">
        <f>F33*IF('Energy use Prediction'!I33=0,0,'Energy use Prediction'!J33/'Energy use Prediction'!I33)</f>
        <v>0</v>
      </c>
      <c r="H33">
        <f>G33*IF('Energy use Prediction'!J33=0,0,'Energy use Prediction'!K33/'Energy use Prediction'!J33)</f>
        <v>0</v>
      </c>
      <c r="I33">
        <f>H33*IF('Energy use Prediction'!K33=0,0,'Energy use Prediction'!L33/'Energy use Prediction'!K33)</f>
        <v>0</v>
      </c>
      <c r="J33">
        <f>I33*IF('Energy use Prediction'!L33=0,0,'Energy use Prediction'!M33/'Energy use Prediction'!L33)</f>
        <v>0</v>
      </c>
      <c r="K33">
        <f>J33*IF('Energy use Prediction'!M33=0,0,'Energy use Prediction'!N33/'Energy use Prediction'!M33)</f>
        <v>0</v>
      </c>
      <c r="L33">
        <f>K33*IF('Energy use Prediction'!N33=0,0,'Energy use Prediction'!O33/'Energy use Prediction'!N33)</f>
        <v>0</v>
      </c>
      <c r="M33">
        <f>L33*IF('Energy use Prediction'!O33=0,0,'Energy use Prediction'!P33/'Energy use Prediction'!O33)</f>
        <v>0</v>
      </c>
      <c r="N33">
        <f>M33*IF('Energy use Prediction'!P33=0,0,'Energy use Prediction'!Q33/'Energy use Prediction'!P33)</f>
        <v>0</v>
      </c>
      <c r="O33">
        <f>N33*IF('Energy use Prediction'!Q33=0,0,'Energy use Prediction'!R33/'Energy use Prediction'!Q33)</f>
        <v>0</v>
      </c>
      <c r="P33">
        <f>O33*IF('Energy use Prediction'!R33=0,0,'Energy use Prediction'!S33/'Energy use Prediction'!R33)</f>
        <v>0</v>
      </c>
      <c r="Q33">
        <f>P33*IF('Energy use Prediction'!S33=0,0,'Energy use Prediction'!T33/'Energy use Prediction'!S33)</f>
        <v>0</v>
      </c>
      <c r="R33">
        <f>Q33*IF('Energy use Prediction'!T33=0,0,'Energy use Prediction'!U33/'Energy use Prediction'!T33)</f>
        <v>0</v>
      </c>
      <c r="S33">
        <f>R33*IF('Energy use Prediction'!U33=0,0,'Energy use Prediction'!V33/'Energy use Prediction'!U33)</f>
        <v>0</v>
      </c>
      <c r="T33">
        <f>S33*IF('Energy use Prediction'!V33=0,0,'Energy use Prediction'!W33/'Energy use Prediction'!V33)</f>
        <v>0</v>
      </c>
      <c r="U33">
        <f>T33*IF('Energy use Prediction'!W33=0,0,'Energy use Prediction'!X33/'Energy use Prediction'!W33)</f>
        <v>0</v>
      </c>
      <c r="V33">
        <f>U33*IF('Energy use Prediction'!X33=0,0,'Energy use Prediction'!Y33/'Energy use Prediction'!X33)</f>
        <v>0</v>
      </c>
      <c r="W33">
        <f>V33*IF('Energy use Prediction'!Y33=0,0,'Energy use Prediction'!Z33/'Energy use Prediction'!Y33)</f>
        <v>0</v>
      </c>
      <c r="X33">
        <f>W33*IF('Energy use Prediction'!Z33=0,0,'Energy use Prediction'!AA33/'Energy use Prediction'!Z33)</f>
        <v>0</v>
      </c>
      <c r="Y33">
        <f>X33*IF('Energy use Prediction'!AA33=0,0,'Energy use Prediction'!AB33/'Energy use Prediction'!AA33)</f>
        <v>0</v>
      </c>
      <c r="Z33">
        <f>Y33*IF('Energy use Prediction'!AB33=0,0,'Energy use Prediction'!AC33/'Energy use Prediction'!AB33)</f>
        <v>0</v>
      </c>
      <c r="AA33">
        <f>Z33*IF('Energy use Prediction'!AC33=0,0,'Energy use Prediction'!AD33/'Energy use Prediction'!AC33)</f>
        <v>0</v>
      </c>
      <c r="AB33">
        <f>AA33*IF('Energy use Prediction'!AD33=0,0,'Energy use Prediction'!AE33/'Energy use Prediction'!AD33)</f>
        <v>0</v>
      </c>
      <c r="AC33">
        <f>AB33*IF('Energy use Prediction'!AE33=0,0,'Energy use Prediction'!AF33/'Energy use Prediction'!AE33)</f>
        <v>0</v>
      </c>
      <c r="AD33">
        <f>AC33*IF('Energy use Prediction'!AF33=0,0,'Energy use Prediction'!AG33/'Energy use Prediction'!AF33)</f>
        <v>0</v>
      </c>
      <c r="AE33">
        <f>AD33*IF('Energy use Prediction'!AG33=0,0,'Energy use Prediction'!AH33/'Energy use Prediction'!AG33)</f>
        <v>0</v>
      </c>
      <c r="AF33">
        <f>AE33*IF('Energy use Prediction'!AH33=0,0,'Energy use Prediction'!AI33/'Energy use Prediction'!AH33)</f>
        <v>0</v>
      </c>
      <c r="AG33">
        <f>AF33*IF('Energy use Prediction'!AI33=0,0,'Energy use Prediction'!AJ33/'Energy use Prediction'!AI33)</f>
        <v>0</v>
      </c>
      <c r="AH33">
        <f>AG33*IF('Energy use Prediction'!AJ33=0,0,'Energy use Prediction'!AK33/'Energy use Prediction'!AJ33)</f>
        <v>0</v>
      </c>
      <c r="AI33">
        <f>AH33*IF('Energy use Prediction'!AK33=0,0,'Energy use Prediction'!AL33/'Energy use Prediction'!AK33)</f>
        <v>0</v>
      </c>
      <c r="AJ33">
        <f>AI33*IF('Energy use Prediction'!AL33=0,0,'Energy use Prediction'!AM33/'Energy use Prediction'!AL33)</f>
        <v>0</v>
      </c>
      <c r="AK33">
        <f>AJ33*IF('Energy use Prediction'!AM33=0,0,'Energy use Prediction'!AN33/'Energy use Prediction'!AM33)</f>
        <v>0</v>
      </c>
      <c r="AL33">
        <f>AK33*IF('Energy use Prediction'!AN33=0,0,'Energy use Prediction'!AO33/'Energy use Prediction'!AN33)</f>
        <v>0</v>
      </c>
      <c r="AM33">
        <f>AL33*IF('Energy use Prediction'!AO33=0,0,'Energy use Prediction'!AP33/'Energy use Prediction'!AO33)</f>
        <v>0</v>
      </c>
      <c r="AN33">
        <f>AM33*IF('Energy use Prediction'!AP33=0,0,'Energy use Prediction'!AQ33/'Energy use Prediction'!AP33)</f>
        <v>0</v>
      </c>
      <c r="AO33">
        <f>AN33*IF('Energy use Prediction'!AQ33=0,0,'Energy use Prediction'!AR33/'Energy use Prediction'!AQ33)</f>
        <v>0</v>
      </c>
      <c r="AP33">
        <f>AO33*IF('Energy use Prediction'!AR33=0,0,'Energy use Prediction'!AS33/'Energy use Prediction'!AR33)</f>
        <v>0</v>
      </c>
      <c r="AQ33">
        <f>AP33*IF('Energy use Prediction'!AS33=0,0,'Energy use Prediction'!AT33/'Energy use Prediction'!AS33)</f>
        <v>0</v>
      </c>
      <c r="AR33">
        <f>AQ33*IF('Energy use Prediction'!AT33=0,0,'Energy use Prediction'!AU33/'Energy use Prediction'!AT33)</f>
        <v>0</v>
      </c>
    </row>
    <row r="34" spans="1:44">
      <c r="A34" s="32" t="str">
        <f>VLOOKUP($B34,'Sector matching'!$B$1:$C$43,2,0)</f>
        <v>road vehicles 29</v>
      </c>
      <c r="B34" s="145" t="s">
        <v>259</v>
      </c>
      <c r="C34">
        <f>SUM(Feedstock!C81:AF81)</f>
        <v>0</v>
      </c>
      <c r="D34">
        <f>C34*IF('Energy use Prediction'!F34=0,0,'Energy use Prediction'!G34/'Energy use Prediction'!F34)</f>
        <v>0</v>
      </c>
      <c r="E34">
        <f>D34*IF('Energy use Prediction'!G34=0,0,'Energy use Prediction'!H34/'Energy use Prediction'!G34)</f>
        <v>0</v>
      </c>
      <c r="F34">
        <f>E34*IF('Energy use Prediction'!H34=0,0,'Energy use Prediction'!I34/'Energy use Prediction'!H34)</f>
        <v>0</v>
      </c>
      <c r="G34">
        <f>F34*IF('Energy use Prediction'!I34=0,0,'Energy use Prediction'!J34/'Energy use Prediction'!I34)</f>
        <v>0</v>
      </c>
      <c r="H34">
        <f>G34*IF('Energy use Prediction'!J34=0,0,'Energy use Prediction'!K34/'Energy use Prediction'!J34)</f>
        <v>0</v>
      </c>
      <c r="I34">
        <f>H34*IF('Energy use Prediction'!K34=0,0,'Energy use Prediction'!L34/'Energy use Prediction'!K34)</f>
        <v>0</v>
      </c>
      <c r="J34">
        <f>I34*IF('Energy use Prediction'!L34=0,0,'Energy use Prediction'!M34/'Energy use Prediction'!L34)</f>
        <v>0</v>
      </c>
      <c r="K34">
        <f>J34*IF('Energy use Prediction'!M34=0,0,'Energy use Prediction'!N34/'Energy use Prediction'!M34)</f>
        <v>0</v>
      </c>
      <c r="L34">
        <f>K34*IF('Energy use Prediction'!N34=0,0,'Energy use Prediction'!O34/'Energy use Prediction'!N34)</f>
        <v>0</v>
      </c>
      <c r="M34">
        <f>L34*IF('Energy use Prediction'!O34=0,0,'Energy use Prediction'!P34/'Energy use Prediction'!O34)</f>
        <v>0</v>
      </c>
      <c r="N34">
        <f>M34*IF('Energy use Prediction'!P34=0,0,'Energy use Prediction'!Q34/'Energy use Prediction'!P34)</f>
        <v>0</v>
      </c>
      <c r="O34">
        <f>N34*IF('Energy use Prediction'!Q34=0,0,'Energy use Prediction'!R34/'Energy use Prediction'!Q34)</f>
        <v>0</v>
      </c>
      <c r="P34">
        <f>O34*IF('Energy use Prediction'!R34=0,0,'Energy use Prediction'!S34/'Energy use Prediction'!R34)</f>
        <v>0</v>
      </c>
      <c r="Q34">
        <f>P34*IF('Energy use Prediction'!S34=0,0,'Energy use Prediction'!T34/'Energy use Prediction'!S34)</f>
        <v>0</v>
      </c>
      <c r="R34">
        <f>Q34*IF('Energy use Prediction'!T34=0,0,'Energy use Prediction'!U34/'Energy use Prediction'!T34)</f>
        <v>0</v>
      </c>
      <c r="S34">
        <f>R34*IF('Energy use Prediction'!U34=0,0,'Energy use Prediction'!V34/'Energy use Prediction'!U34)</f>
        <v>0</v>
      </c>
      <c r="T34">
        <f>S34*IF('Energy use Prediction'!V34=0,0,'Energy use Prediction'!W34/'Energy use Prediction'!V34)</f>
        <v>0</v>
      </c>
      <c r="U34">
        <f>T34*IF('Energy use Prediction'!W34=0,0,'Energy use Prediction'!X34/'Energy use Prediction'!W34)</f>
        <v>0</v>
      </c>
      <c r="V34">
        <f>U34*IF('Energy use Prediction'!X34=0,0,'Energy use Prediction'!Y34/'Energy use Prediction'!X34)</f>
        <v>0</v>
      </c>
      <c r="W34">
        <f>V34*IF('Energy use Prediction'!Y34=0,0,'Energy use Prediction'!Z34/'Energy use Prediction'!Y34)</f>
        <v>0</v>
      </c>
      <c r="X34">
        <f>W34*IF('Energy use Prediction'!Z34=0,0,'Energy use Prediction'!AA34/'Energy use Prediction'!Z34)</f>
        <v>0</v>
      </c>
      <c r="Y34">
        <f>X34*IF('Energy use Prediction'!AA34=0,0,'Energy use Prediction'!AB34/'Energy use Prediction'!AA34)</f>
        <v>0</v>
      </c>
      <c r="Z34">
        <f>Y34*IF('Energy use Prediction'!AB34=0,0,'Energy use Prediction'!AC34/'Energy use Prediction'!AB34)</f>
        <v>0</v>
      </c>
      <c r="AA34">
        <f>Z34*IF('Energy use Prediction'!AC34=0,0,'Energy use Prediction'!AD34/'Energy use Prediction'!AC34)</f>
        <v>0</v>
      </c>
      <c r="AB34">
        <f>AA34*IF('Energy use Prediction'!AD34=0,0,'Energy use Prediction'!AE34/'Energy use Prediction'!AD34)</f>
        <v>0</v>
      </c>
      <c r="AC34">
        <f>AB34*IF('Energy use Prediction'!AE34=0,0,'Energy use Prediction'!AF34/'Energy use Prediction'!AE34)</f>
        <v>0</v>
      </c>
      <c r="AD34">
        <f>AC34*IF('Energy use Prediction'!AF34=0,0,'Energy use Prediction'!AG34/'Energy use Prediction'!AF34)</f>
        <v>0</v>
      </c>
      <c r="AE34">
        <f>AD34*IF('Energy use Prediction'!AG34=0,0,'Energy use Prediction'!AH34/'Energy use Prediction'!AG34)</f>
        <v>0</v>
      </c>
      <c r="AF34">
        <f>AE34*IF('Energy use Prediction'!AH34=0,0,'Energy use Prediction'!AI34/'Energy use Prediction'!AH34)</f>
        <v>0</v>
      </c>
      <c r="AG34">
        <f>AF34*IF('Energy use Prediction'!AI34=0,0,'Energy use Prediction'!AJ34/'Energy use Prediction'!AI34)</f>
        <v>0</v>
      </c>
      <c r="AH34">
        <f>AG34*IF('Energy use Prediction'!AJ34=0,0,'Energy use Prediction'!AK34/'Energy use Prediction'!AJ34)</f>
        <v>0</v>
      </c>
      <c r="AI34">
        <f>AH34*IF('Energy use Prediction'!AK34=0,0,'Energy use Prediction'!AL34/'Energy use Prediction'!AK34)</f>
        <v>0</v>
      </c>
      <c r="AJ34">
        <f>AI34*IF('Energy use Prediction'!AL34=0,0,'Energy use Prediction'!AM34/'Energy use Prediction'!AL34)</f>
        <v>0</v>
      </c>
      <c r="AK34">
        <f>AJ34*IF('Energy use Prediction'!AM34=0,0,'Energy use Prediction'!AN34/'Energy use Prediction'!AM34)</f>
        <v>0</v>
      </c>
      <c r="AL34">
        <f>AK34*IF('Energy use Prediction'!AN34=0,0,'Energy use Prediction'!AO34/'Energy use Prediction'!AN34)</f>
        <v>0</v>
      </c>
      <c r="AM34">
        <f>AL34*IF('Energy use Prediction'!AO34=0,0,'Energy use Prediction'!AP34/'Energy use Prediction'!AO34)</f>
        <v>0</v>
      </c>
      <c r="AN34">
        <f>AM34*IF('Energy use Prediction'!AP34=0,0,'Energy use Prediction'!AQ34/'Energy use Prediction'!AP34)</f>
        <v>0</v>
      </c>
      <c r="AO34">
        <f>AN34*IF('Energy use Prediction'!AQ34=0,0,'Energy use Prediction'!AR34/'Energy use Prediction'!AQ34)</f>
        <v>0</v>
      </c>
      <c r="AP34">
        <f>AO34*IF('Energy use Prediction'!AR34=0,0,'Energy use Prediction'!AS34/'Energy use Prediction'!AR34)</f>
        <v>0</v>
      </c>
      <c r="AQ34">
        <f>AP34*IF('Energy use Prediction'!AS34=0,0,'Energy use Prediction'!AT34/'Energy use Prediction'!AS34)</f>
        <v>0</v>
      </c>
      <c r="AR34">
        <f>AQ34*IF('Energy use Prediction'!AT34=0,0,'Energy use Prediction'!AU34/'Energy use Prediction'!AT34)</f>
        <v>0</v>
      </c>
    </row>
    <row r="35" spans="1:44">
      <c r="A35" s="32" t="str">
        <f>VLOOKUP($B35,'Sector matching'!$B$1:$C$43,2,0)</f>
        <v>nonroad vehicles 30</v>
      </c>
      <c r="B35" s="145" t="s">
        <v>260</v>
      </c>
      <c r="C35">
        <f>SUM(Feedstock!C82:AF82)</f>
        <v>0</v>
      </c>
      <c r="D35">
        <f>C35*IF('Energy use Prediction'!F35=0,0,'Energy use Prediction'!G35/'Energy use Prediction'!F35)</f>
        <v>0</v>
      </c>
      <c r="E35">
        <f>D35*IF('Energy use Prediction'!G35=0,0,'Energy use Prediction'!H35/'Energy use Prediction'!G35)</f>
        <v>0</v>
      </c>
      <c r="F35">
        <f>E35*IF('Energy use Prediction'!H35=0,0,'Energy use Prediction'!I35/'Energy use Prediction'!H35)</f>
        <v>0</v>
      </c>
      <c r="G35">
        <f>F35*IF('Energy use Prediction'!I35=0,0,'Energy use Prediction'!J35/'Energy use Prediction'!I35)</f>
        <v>0</v>
      </c>
      <c r="H35">
        <f>G35*IF('Energy use Prediction'!J35=0,0,'Energy use Prediction'!K35/'Energy use Prediction'!J35)</f>
        <v>0</v>
      </c>
      <c r="I35">
        <f>H35*IF('Energy use Prediction'!K35=0,0,'Energy use Prediction'!L35/'Energy use Prediction'!K35)</f>
        <v>0</v>
      </c>
      <c r="J35">
        <f>I35*IF('Energy use Prediction'!L35=0,0,'Energy use Prediction'!M35/'Energy use Prediction'!L35)</f>
        <v>0</v>
      </c>
      <c r="K35">
        <f>J35*IF('Energy use Prediction'!M35=0,0,'Energy use Prediction'!N35/'Energy use Prediction'!M35)</f>
        <v>0</v>
      </c>
      <c r="L35">
        <f>K35*IF('Energy use Prediction'!N35=0,0,'Energy use Prediction'!O35/'Energy use Prediction'!N35)</f>
        <v>0</v>
      </c>
      <c r="M35">
        <f>L35*IF('Energy use Prediction'!O35=0,0,'Energy use Prediction'!P35/'Energy use Prediction'!O35)</f>
        <v>0</v>
      </c>
      <c r="N35">
        <f>M35*IF('Energy use Prediction'!P35=0,0,'Energy use Prediction'!Q35/'Energy use Prediction'!P35)</f>
        <v>0</v>
      </c>
      <c r="O35">
        <f>N35*IF('Energy use Prediction'!Q35=0,0,'Energy use Prediction'!R35/'Energy use Prediction'!Q35)</f>
        <v>0</v>
      </c>
      <c r="P35">
        <f>O35*IF('Energy use Prediction'!R35=0,0,'Energy use Prediction'!S35/'Energy use Prediction'!R35)</f>
        <v>0</v>
      </c>
      <c r="Q35">
        <f>P35*IF('Energy use Prediction'!S35=0,0,'Energy use Prediction'!T35/'Energy use Prediction'!S35)</f>
        <v>0</v>
      </c>
      <c r="R35">
        <f>Q35*IF('Energy use Prediction'!T35=0,0,'Energy use Prediction'!U35/'Energy use Prediction'!T35)</f>
        <v>0</v>
      </c>
      <c r="S35">
        <f>R35*IF('Energy use Prediction'!U35=0,0,'Energy use Prediction'!V35/'Energy use Prediction'!U35)</f>
        <v>0</v>
      </c>
      <c r="T35">
        <f>S35*IF('Energy use Prediction'!V35=0,0,'Energy use Prediction'!W35/'Energy use Prediction'!V35)</f>
        <v>0</v>
      </c>
      <c r="U35">
        <f>T35*IF('Energy use Prediction'!W35=0,0,'Energy use Prediction'!X35/'Energy use Prediction'!W35)</f>
        <v>0</v>
      </c>
      <c r="V35">
        <f>U35*IF('Energy use Prediction'!X35=0,0,'Energy use Prediction'!Y35/'Energy use Prediction'!X35)</f>
        <v>0</v>
      </c>
      <c r="W35">
        <f>V35*IF('Energy use Prediction'!Y35=0,0,'Energy use Prediction'!Z35/'Energy use Prediction'!Y35)</f>
        <v>0</v>
      </c>
      <c r="X35">
        <f>W35*IF('Energy use Prediction'!Z35=0,0,'Energy use Prediction'!AA35/'Energy use Prediction'!Z35)</f>
        <v>0</v>
      </c>
      <c r="Y35">
        <f>X35*IF('Energy use Prediction'!AA35=0,0,'Energy use Prediction'!AB35/'Energy use Prediction'!AA35)</f>
        <v>0</v>
      </c>
      <c r="Z35">
        <f>Y35*IF('Energy use Prediction'!AB35=0,0,'Energy use Prediction'!AC35/'Energy use Prediction'!AB35)</f>
        <v>0</v>
      </c>
      <c r="AA35">
        <f>Z35*IF('Energy use Prediction'!AC35=0,0,'Energy use Prediction'!AD35/'Energy use Prediction'!AC35)</f>
        <v>0</v>
      </c>
      <c r="AB35">
        <f>AA35*IF('Energy use Prediction'!AD35=0,0,'Energy use Prediction'!AE35/'Energy use Prediction'!AD35)</f>
        <v>0</v>
      </c>
      <c r="AC35">
        <f>AB35*IF('Energy use Prediction'!AE35=0,0,'Energy use Prediction'!AF35/'Energy use Prediction'!AE35)</f>
        <v>0</v>
      </c>
      <c r="AD35">
        <f>AC35*IF('Energy use Prediction'!AF35=0,0,'Energy use Prediction'!AG35/'Energy use Prediction'!AF35)</f>
        <v>0</v>
      </c>
      <c r="AE35">
        <f>AD35*IF('Energy use Prediction'!AG35=0,0,'Energy use Prediction'!AH35/'Energy use Prediction'!AG35)</f>
        <v>0</v>
      </c>
      <c r="AF35">
        <f>AE35*IF('Energy use Prediction'!AH35=0,0,'Energy use Prediction'!AI35/'Energy use Prediction'!AH35)</f>
        <v>0</v>
      </c>
      <c r="AG35">
        <f>AF35*IF('Energy use Prediction'!AI35=0,0,'Energy use Prediction'!AJ35/'Energy use Prediction'!AI35)</f>
        <v>0</v>
      </c>
      <c r="AH35">
        <f>AG35*IF('Energy use Prediction'!AJ35=0,0,'Energy use Prediction'!AK35/'Energy use Prediction'!AJ35)</f>
        <v>0</v>
      </c>
      <c r="AI35">
        <f>AH35*IF('Energy use Prediction'!AK35=0,0,'Energy use Prediction'!AL35/'Energy use Prediction'!AK35)</f>
        <v>0</v>
      </c>
      <c r="AJ35">
        <f>AI35*IF('Energy use Prediction'!AL35=0,0,'Energy use Prediction'!AM35/'Energy use Prediction'!AL35)</f>
        <v>0</v>
      </c>
      <c r="AK35">
        <f>AJ35*IF('Energy use Prediction'!AM35=0,0,'Energy use Prediction'!AN35/'Energy use Prediction'!AM35)</f>
        <v>0</v>
      </c>
      <c r="AL35">
        <f>AK35*IF('Energy use Prediction'!AN35=0,0,'Energy use Prediction'!AO35/'Energy use Prediction'!AN35)</f>
        <v>0</v>
      </c>
      <c r="AM35">
        <f>AL35*IF('Energy use Prediction'!AO35=0,0,'Energy use Prediction'!AP35/'Energy use Prediction'!AO35)</f>
        <v>0</v>
      </c>
      <c r="AN35">
        <f>AM35*IF('Energy use Prediction'!AP35=0,0,'Energy use Prediction'!AQ35/'Energy use Prediction'!AP35)</f>
        <v>0</v>
      </c>
      <c r="AO35">
        <f>AN35*IF('Energy use Prediction'!AQ35=0,0,'Energy use Prediction'!AR35/'Energy use Prediction'!AQ35)</f>
        <v>0</v>
      </c>
      <c r="AP35">
        <f>AO35*IF('Energy use Prediction'!AR35=0,0,'Energy use Prediction'!AS35/'Energy use Prediction'!AR35)</f>
        <v>0</v>
      </c>
      <c r="AQ35">
        <f>AP35*IF('Energy use Prediction'!AS35=0,0,'Energy use Prediction'!AT35/'Energy use Prediction'!AS35)</f>
        <v>0</v>
      </c>
      <c r="AR35">
        <f>AQ35*IF('Energy use Prediction'!AT35=0,0,'Energy use Prediction'!AU35/'Energy use Prediction'!AT35)</f>
        <v>0</v>
      </c>
    </row>
    <row r="36" spans="1:44">
      <c r="A36" s="32" t="str">
        <f>VLOOKUP($B36,'Sector matching'!$B$1:$C$43,2,0)</f>
        <v>appliances and electrical equipment 27</v>
      </c>
      <c r="B36" s="38" t="s">
        <v>173</v>
      </c>
      <c r="C36">
        <f>SUM(Feedstock!C83:AF83)</f>
        <v>0</v>
      </c>
      <c r="D36">
        <f>C36*IF('Energy use Prediction'!F36=0,0,'Energy use Prediction'!G36/'Energy use Prediction'!F36)</f>
        <v>0</v>
      </c>
      <c r="E36">
        <f>D36*IF('Energy use Prediction'!G36=0,0,'Energy use Prediction'!H36/'Energy use Prediction'!G36)</f>
        <v>0</v>
      </c>
      <c r="F36">
        <f>E36*IF('Energy use Prediction'!H36=0,0,'Energy use Prediction'!I36/'Energy use Prediction'!H36)</f>
        <v>0</v>
      </c>
      <c r="G36">
        <f>F36*IF('Energy use Prediction'!I36=0,0,'Energy use Prediction'!J36/'Energy use Prediction'!I36)</f>
        <v>0</v>
      </c>
      <c r="H36">
        <f>G36*IF('Energy use Prediction'!J36=0,0,'Energy use Prediction'!K36/'Energy use Prediction'!J36)</f>
        <v>0</v>
      </c>
      <c r="I36">
        <f>H36*IF('Energy use Prediction'!K36=0,0,'Energy use Prediction'!L36/'Energy use Prediction'!K36)</f>
        <v>0</v>
      </c>
      <c r="J36">
        <f>I36*IF('Energy use Prediction'!L36=0,0,'Energy use Prediction'!M36/'Energy use Prediction'!L36)</f>
        <v>0</v>
      </c>
      <c r="K36">
        <f>J36*IF('Energy use Prediction'!M36=0,0,'Energy use Prediction'!N36/'Energy use Prediction'!M36)</f>
        <v>0</v>
      </c>
      <c r="L36">
        <f>K36*IF('Energy use Prediction'!N36=0,0,'Energy use Prediction'!O36/'Energy use Prediction'!N36)</f>
        <v>0</v>
      </c>
      <c r="M36">
        <f>L36*IF('Energy use Prediction'!O36=0,0,'Energy use Prediction'!P36/'Energy use Prediction'!O36)</f>
        <v>0</v>
      </c>
      <c r="N36">
        <f>M36*IF('Energy use Prediction'!P36=0,0,'Energy use Prediction'!Q36/'Energy use Prediction'!P36)</f>
        <v>0</v>
      </c>
      <c r="O36">
        <f>N36*IF('Energy use Prediction'!Q36=0,0,'Energy use Prediction'!R36/'Energy use Prediction'!Q36)</f>
        <v>0</v>
      </c>
      <c r="P36">
        <f>O36*IF('Energy use Prediction'!R36=0,0,'Energy use Prediction'!S36/'Energy use Prediction'!R36)</f>
        <v>0</v>
      </c>
      <c r="Q36">
        <f>P36*IF('Energy use Prediction'!S36=0,0,'Energy use Prediction'!T36/'Energy use Prediction'!S36)</f>
        <v>0</v>
      </c>
      <c r="R36">
        <f>Q36*IF('Energy use Prediction'!T36=0,0,'Energy use Prediction'!U36/'Energy use Prediction'!T36)</f>
        <v>0</v>
      </c>
      <c r="S36">
        <f>R36*IF('Energy use Prediction'!U36=0,0,'Energy use Prediction'!V36/'Energy use Prediction'!U36)</f>
        <v>0</v>
      </c>
      <c r="T36">
        <f>S36*IF('Energy use Prediction'!V36=0,0,'Energy use Prediction'!W36/'Energy use Prediction'!V36)</f>
        <v>0</v>
      </c>
      <c r="U36">
        <f>T36*IF('Energy use Prediction'!W36=0,0,'Energy use Prediction'!X36/'Energy use Prediction'!W36)</f>
        <v>0</v>
      </c>
      <c r="V36">
        <f>U36*IF('Energy use Prediction'!X36=0,0,'Energy use Prediction'!Y36/'Energy use Prediction'!X36)</f>
        <v>0</v>
      </c>
      <c r="W36">
        <f>V36*IF('Energy use Prediction'!Y36=0,0,'Energy use Prediction'!Z36/'Energy use Prediction'!Y36)</f>
        <v>0</v>
      </c>
      <c r="X36">
        <f>W36*IF('Energy use Prediction'!Z36=0,0,'Energy use Prediction'!AA36/'Energy use Prediction'!Z36)</f>
        <v>0</v>
      </c>
      <c r="Y36">
        <f>X36*IF('Energy use Prediction'!AA36=0,0,'Energy use Prediction'!AB36/'Energy use Prediction'!AA36)</f>
        <v>0</v>
      </c>
      <c r="Z36">
        <f>Y36*IF('Energy use Prediction'!AB36=0,0,'Energy use Prediction'!AC36/'Energy use Prediction'!AB36)</f>
        <v>0</v>
      </c>
      <c r="AA36">
        <f>Z36*IF('Energy use Prediction'!AC36=0,0,'Energy use Prediction'!AD36/'Energy use Prediction'!AC36)</f>
        <v>0</v>
      </c>
      <c r="AB36">
        <f>AA36*IF('Energy use Prediction'!AD36=0,0,'Energy use Prediction'!AE36/'Energy use Prediction'!AD36)</f>
        <v>0</v>
      </c>
      <c r="AC36">
        <f>AB36*IF('Energy use Prediction'!AE36=0,0,'Energy use Prediction'!AF36/'Energy use Prediction'!AE36)</f>
        <v>0</v>
      </c>
      <c r="AD36">
        <f>AC36*IF('Energy use Prediction'!AF36=0,0,'Energy use Prediction'!AG36/'Energy use Prediction'!AF36)</f>
        <v>0</v>
      </c>
      <c r="AE36">
        <f>AD36*IF('Energy use Prediction'!AG36=0,0,'Energy use Prediction'!AH36/'Energy use Prediction'!AG36)</f>
        <v>0</v>
      </c>
      <c r="AF36">
        <f>AE36*IF('Energy use Prediction'!AH36=0,0,'Energy use Prediction'!AI36/'Energy use Prediction'!AH36)</f>
        <v>0</v>
      </c>
      <c r="AG36">
        <f>AF36*IF('Energy use Prediction'!AI36=0,0,'Energy use Prediction'!AJ36/'Energy use Prediction'!AI36)</f>
        <v>0</v>
      </c>
      <c r="AH36">
        <f>AG36*IF('Energy use Prediction'!AJ36=0,0,'Energy use Prediction'!AK36/'Energy use Prediction'!AJ36)</f>
        <v>0</v>
      </c>
      <c r="AI36">
        <f>AH36*IF('Energy use Prediction'!AK36=0,0,'Energy use Prediction'!AL36/'Energy use Prediction'!AK36)</f>
        <v>0</v>
      </c>
      <c r="AJ36">
        <f>AI36*IF('Energy use Prediction'!AL36=0,0,'Energy use Prediction'!AM36/'Energy use Prediction'!AL36)</f>
        <v>0</v>
      </c>
      <c r="AK36">
        <f>AJ36*IF('Energy use Prediction'!AM36=0,0,'Energy use Prediction'!AN36/'Energy use Prediction'!AM36)</f>
        <v>0</v>
      </c>
      <c r="AL36">
        <f>AK36*IF('Energy use Prediction'!AN36=0,0,'Energy use Prediction'!AO36/'Energy use Prediction'!AN36)</f>
        <v>0</v>
      </c>
      <c r="AM36">
        <f>AL36*IF('Energy use Prediction'!AO36=0,0,'Energy use Prediction'!AP36/'Energy use Prediction'!AO36)</f>
        <v>0</v>
      </c>
      <c r="AN36">
        <f>AM36*IF('Energy use Prediction'!AP36=0,0,'Energy use Prediction'!AQ36/'Energy use Prediction'!AP36)</f>
        <v>0</v>
      </c>
      <c r="AO36">
        <f>AN36*IF('Energy use Prediction'!AQ36=0,0,'Energy use Prediction'!AR36/'Energy use Prediction'!AQ36)</f>
        <v>0</v>
      </c>
      <c r="AP36">
        <f>AO36*IF('Energy use Prediction'!AR36=0,0,'Energy use Prediction'!AS36/'Energy use Prediction'!AR36)</f>
        <v>0</v>
      </c>
      <c r="AQ36">
        <f>AP36*IF('Energy use Prediction'!AS36=0,0,'Energy use Prediction'!AT36/'Energy use Prediction'!AS36)</f>
        <v>0</v>
      </c>
      <c r="AR36">
        <f>AQ36*IF('Energy use Prediction'!AT36=0,0,'Energy use Prediction'!AU36/'Energy use Prediction'!AT36)</f>
        <v>0</v>
      </c>
    </row>
    <row r="37" spans="1:44">
      <c r="A37" s="32" t="str">
        <f>VLOOKUP($B37,'Sector matching'!$B$1:$C$43,2,0)</f>
        <v>computers and electronics 26</v>
      </c>
      <c r="B37" s="306" t="s">
        <v>175</v>
      </c>
      <c r="C37">
        <f>SUM(Feedstock!C84:AF84)</f>
        <v>0</v>
      </c>
      <c r="D37">
        <f>C37*IF('Energy use Prediction'!F37=0,0,'Energy use Prediction'!G37/'Energy use Prediction'!F37)</f>
        <v>0</v>
      </c>
      <c r="E37">
        <f>D37*IF('Energy use Prediction'!G37=0,0,'Energy use Prediction'!H37/'Energy use Prediction'!G37)</f>
        <v>0</v>
      </c>
      <c r="F37">
        <f>E37*IF('Energy use Prediction'!H37=0,0,'Energy use Prediction'!I37/'Energy use Prediction'!H37)</f>
        <v>0</v>
      </c>
      <c r="G37">
        <f>F37*IF('Energy use Prediction'!I37=0,0,'Energy use Prediction'!J37/'Energy use Prediction'!I37)</f>
        <v>0</v>
      </c>
      <c r="H37">
        <f>G37*IF('Energy use Prediction'!J37=0,0,'Energy use Prediction'!K37/'Energy use Prediction'!J37)</f>
        <v>0</v>
      </c>
      <c r="I37">
        <f>H37*IF('Energy use Prediction'!K37=0,0,'Energy use Prediction'!L37/'Energy use Prediction'!K37)</f>
        <v>0</v>
      </c>
      <c r="J37">
        <f>I37*IF('Energy use Prediction'!L37=0,0,'Energy use Prediction'!M37/'Energy use Prediction'!L37)</f>
        <v>0</v>
      </c>
      <c r="K37">
        <f>J37*IF('Energy use Prediction'!M37=0,0,'Energy use Prediction'!N37/'Energy use Prediction'!M37)</f>
        <v>0</v>
      </c>
      <c r="L37">
        <f>K37*IF('Energy use Prediction'!N37=0,0,'Energy use Prediction'!O37/'Energy use Prediction'!N37)</f>
        <v>0</v>
      </c>
      <c r="M37">
        <f>L37*IF('Energy use Prediction'!O37=0,0,'Energy use Prediction'!P37/'Energy use Prediction'!O37)</f>
        <v>0</v>
      </c>
      <c r="N37">
        <f>M37*IF('Energy use Prediction'!P37=0,0,'Energy use Prediction'!Q37/'Energy use Prediction'!P37)</f>
        <v>0</v>
      </c>
      <c r="O37">
        <f>N37*IF('Energy use Prediction'!Q37=0,0,'Energy use Prediction'!R37/'Energy use Prediction'!Q37)</f>
        <v>0</v>
      </c>
      <c r="P37">
        <f>O37*IF('Energy use Prediction'!R37=0,0,'Energy use Prediction'!S37/'Energy use Prediction'!R37)</f>
        <v>0</v>
      </c>
      <c r="Q37">
        <f>P37*IF('Energy use Prediction'!S37=0,0,'Energy use Prediction'!T37/'Energy use Prediction'!S37)</f>
        <v>0</v>
      </c>
      <c r="R37">
        <f>Q37*IF('Energy use Prediction'!T37=0,0,'Energy use Prediction'!U37/'Energy use Prediction'!T37)</f>
        <v>0</v>
      </c>
      <c r="S37">
        <f>R37*IF('Energy use Prediction'!U37=0,0,'Energy use Prediction'!V37/'Energy use Prediction'!U37)</f>
        <v>0</v>
      </c>
      <c r="T37">
        <f>S37*IF('Energy use Prediction'!V37=0,0,'Energy use Prediction'!W37/'Energy use Prediction'!V37)</f>
        <v>0</v>
      </c>
      <c r="U37">
        <f>T37*IF('Energy use Prediction'!W37=0,0,'Energy use Prediction'!X37/'Energy use Prediction'!W37)</f>
        <v>0</v>
      </c>
      <c r="V37">
        <f>U37*IF('Energy use Prediction'!X37=0,0,'Energy use Prediction'!Y37/'Energy use Prediction'!X37)</f>
        <v>0</v>
      </c>
      <c r="W37">
        <f>V37*IF('Energy use Prediction'!Y37=0,0,'Energy use Prediction'!Z37/'Energy use Prediction'!Y37)</f>
        <v>0</v>
      </c>
      <c r="X37">
        <f>W37*IF('Energy use Prediction'!Z37=0,0,'Energy use Prediction'!AA37/'Energy use Prediction'!Z37)</f>
        <v>0</v>
      </c>
      <c r="Y37">
        <f>X37*IF('Energy use Prediction'!AA37=0,0,'Energy use Prediction'!AB37/'Energy use Prediction'!AA37)</f>
        <v>0</v>
      </c>
      <c r="Z37">
        <f>Y37*IF('Energy use Prediction'!AB37=0,0,'Energy use Prediction'!AC37/'Energy use Prediction'!AB37)</f>
        <v>0</v>
      </c>
      <c r="AA37">
        <f>Z37*IF('Energy use Prediction'!AC37=0,0,'Energy use Prediction'!AD37/'Energy use Prediction'!AC37)</f>
        <v>0</v>
      </c>
      <c r="AB37">
        <f>AA37*IF('Energy use Prediction'!AD37=0,0,'Energy use Prediction'!AE37/'Energy use Prediction'!AD37)</f>
        <v>0</v>
      </c>
      <c r="AC37">
        <f>AB37*IF('Energy use Prediction'!AE37=0,0,'Energy use Prediction'!AF37/'Energy use Prediction'!AE37)</f>
        <v>0</v>
      </c>
      <c r="AD37">
        <f>AC37*IF('Energy use Prediction'!AF37=0,0,'Energy use Prediction'!AG37/'Energy use Prediction'!AF37)</f>
        <v>0</v>
      </c>
      <c r="AE37">
        <f>AD37*IF('Energy use Prediction'!AG37=0,0,'Energy use Prediction'!AH37/'Energy use Prediction'!AG37)</f>
        <v>0</v>
      </c>
      <c r="AF37">
        <f>AE37*IF('Energy use Prediction'!AH37=0,0,'Energy use Prediction'!AI37/'Energy use Prediction'!AH37)</f>
        <v>0</v>
      </c>
      <c r="AG37">
        <f>AF37*IF('Energy use Prediction'!AI37=0,0,'Energy use Prediction'!AJ37/'Energy use Prediction'!AI37)</f>
        <v>0</v>
      </c>
      <c r="AH37">
        <f>AG37*IF('Energy use Prediction'!AJ37=0,0,'Energy use Prediction'!AK37/'Energy use Prediction'!AJ37)</f>
        <v>0</v>
      </c>
      <c r="AI37">
        <f>AH37*IF('Energy use Prediction'!AK37=0,0,'Energy use Prediction'!AL37/'Energy use Prediction'!AK37)</f>
        <v>0</v>
      </c>
      <c r="AJ37">
        <f>AI37*IF('Energy use Prediction'!AL37=0,0,'Energy use Prediction'!AM37/'Energy use Prediction'!AL37)</f>
        <v>0</v>
      </c>
      <c r="AK37">
        <f>AJ37*IF('Energy use Prediction'!AM37=0,0,'Energy use Prediction'!AN37/'Energy use Prediction'!AM37)</f>
        <v>0</v>
      </c>
      <c r="AL37">
        <f>AK37*IF('Energy use Prediction'!AN37=0,0,'Energy use Prediction'!AO37/'Energy use Prediction'!AN37)</f>
        <v>0</v>
      </c>
      <c r="AM37">
        <f>AL37*IF('Energy use Prediction'!AO37=0,0,'Energy use Prediction'!AP37/'Energy use Prediction'!AO37)</f>
        <v>0</v>
      </c>
      <c r="AN37">
        <f>AM37*IF('Energy use Prediction'!AP37=0,0,'Energy use Prediction'!AQ37/'Energy use Prediction'!AP37)</f>
        <v>0</v>
      </c>
      <c r="AO37">
        <f>AN37*IF('Energy use Prediction'!AQ37=0,0,'Energy use Prediction'!AR37/'Energy use Prediction'!AQ37)</f>
        <v>0</v>
      </c>
      <c r="AP37">
        <f>AO37*IF('Energy use Prediction'!AR37=0,0,'Energy use Prediction'!AS37/'Energy use Prediction'!AR37)</f>
        <v>0</v>
      </c>
      <c r="AQ37">
        <f>AP37*IF('Energy use Prediction'!AS37=0,0,'Energy use Prediction'!AT37/'Energy use Prediction'!AS37)</f>
        <v>0</v>
      </c>
      <c r="AR37">
        <f>AQ37*IF('Energy use Prediction'!AT37=0,0,'Energy use Prediction'!AU37/'Energy use Prediction'!AT37)</f>
        <v>0</v>
      </c>
    </row>
    <row r="38" spans="1:44">
      <c r="A38" s="32" t="str">
        <f>VLOOKUP($B38,'Sector matching'!$B$1:$C$43,2,0)</f>
        <v>computers and electronics 26</v>
      </c>
      <c r="B38" s="306" t="s">
        <v>177</v>
      </c>
      <c r="C38">
        <f>SUM(Feedstock!C85:AF85)</f>
        <v>0</v>
      </c>
      <c r="D38">
        <f>C38*IF('Energy use Prediction'!F38=0,0,'Energy use Prediction'!G38/'Energy use Prediction'!F38)</f>
        <v>0</v>
      </c>
      <c r="E38">
        <f>D38*IF('Energy use Prediction'!G38=0,0,'Energy use Prediction'!H38/'Energy use Prediction'!G38)</f>
        <v>0</v>
      </c>
      <c r="F38">
        <f>E38*IF('Energy use Prediction'!H38=0,0,'Energy use Prediction'!I38/'Energy use Prediction'!H38)</f>
        <v>0</v>
      </c>
      <c r="G38">
        <f>F38*IF('Energy use Prediction'!I38=0,0,'Energy use Prediction'!J38/'Energy use Prediction'!I38)</f>
        <v>0</v>
      </c>
      <c r="H38">
        <f>G38*IF('Energy use Prediction'!J38=0,0,'Energy use Prediction'!K38/'Energy use Prediction'!J38)</f>
        <v>0</v>
      </c>
      <c r="I38">
        <f>H38*IF('Energy use Prediction'!K38=0,0,'Energy use Prediction'!L38/'Energy use Prediction'!K38)</f>
        <v>0</v>
      </c>
      <c r="J38">
        <f>I38*IF('Energy use Prediction'!L38=0,0,'Energy use Prediction'!M38/'Energy use Prediction'!L38)</f>
        <v>0</v>
      </c>
      <c r="K38">
        <f>J38*IF('Energy use Prediction'!M38=0,0,'Energy use Prediction'!N38/'Energy use Prediction'!M38)</f>
        <v>0</v>
      </c>
      <c r="L38">
        <f>K38*IF('Energy use Prediction'!N38=0,0,'Energy use Prediction'!O38/'Energy use Prediction'!N38)</f>
        <v>0</v>
      </c>
      <c r="M38">
        <f>L38*IF('Energy use Prediction'!O38=0,0,'Energy use Prediction'!P38/'Energy use Prediction'!O38)</f>
        <v>0</v>
      </c>
      <c r="N38">
        <f>M38*IF('Energy use Prediction'!P38=0,0,'Energy use Prediction'!Q38/'Energy use Prediction'!P38)</f>
        <v>0</v>
      </c>
      <c r="O38">
        <f>N38*IF('Energy use Prediction'!Q38=0,0,'Energy use Prediction'!R38/'Energy use Prediction'!Q38)</f>
        <v>0</v>
      </c>
      <c r="P38">
        <f>O38*IF('Energy use Prediction'!R38=0,0,'Energy use Prediction'!S38/'Energy use Prediction'!R38)</f>
        <v>0</v>
      </c>
      <c r="Q38">
        <f>P38*IF('Energy use Prediction'!S38=0,0,'Energy use Prediction'!T38/'Energy use Prediction'!S38)</f>
        <v>0</v>
      </c>
      <c r="R38">
        <f>Q38*IF('Energy use Prediction'!T38=0,0,'Energy use Prediction'!U38/'Energy use Prediction'!T38)</f>
        <v>0</v>
      </c>
      <c r="S38">
        <f>R38*IF('Energy use Prediction'!U38=0,0,'Energy use Prediction'!V38/'Energy use Prediction'!U38)</f>
        <v>0</v>
      </c>
      <c r="T38">
        <f>S38*IF('Energy use Prediction'!V38=0,0,'Energy use Prediction'!W38/'Energy use Prediction'!V38)</f>
        <v>0</v>
      </c>
      <c r="U38">
        <f>T38*IF('Energy use Prediction'!W38=0,0,'Energy use Prediction'!X38/'Energy use Prediction'!W38)</f>
        <v>0</v>
      </c>
      <c r="V38">
        <f>U38*IF('Energy use Prediction'!X38=0,0,'Energy use Prediction'!Y38/'Energy use Prediction'!X38)</f>
        <v>0</v>
      </c>
      <c r="W38">
        <f>V38*IF('Energy use Prediction'!Y38=0,0,'Energy use Prediction'!Z38/'Energy use Prediction'!Y38)</f>
        <v>0</v>
      </c>
      <c r="X38">
        <f>W38*IF('Energy use Prediction'!Z38=0,0,'Energy use Prediction'!AA38/'Energy use Prediction'!Z38)</f>
        <v>0</v>
      </c>
      <c r="Y38">
        <f>X38*IF('Energy use Prediction'!AA38=0,0,'Energy use Prediction'!AB38/'Energy use Prediction'!AA38)</f>
        <v>0</v>
      </c>
      <c r="Z38">
        <f>Y38*IF('Energy use Prediction'!AB38=0,0,'Energy use Prediction'!AC38/'Energy use Prediction'!AB38)</f>
        <v>0</v>
      </c>
      <c r="AA38">
        <f>Z38*IF('Energy use Prediction'!AC38=0,0,'Energy use Prediction'!AD38/'Energy use Prediction'!AC38)</f>
        <v>0</v>
      </c>
      <c r="AB38">
        <f>AA38*IF('Energy use Prediction'!AD38=0,0,'Energy use Prediction'!AE38/'Energy use Prediction'!AD38)</f>
        <v>0</v>
      </c>
      <c r="AC38">
        <f>AB38*IF('Energy use Prediction'!AE38=0,0,'Energy use Prediction'!AF38/'Energy use Prediction'!AE38)</f>
        <v>0</v>
      </c>
      <c r="AD38">
        <f>AC38*IF('Energy use Prediction'!AF38=0,0,'Energy use Prediction'!AG38/'Energy use Prediction'!AF38)</f>
        <v>0</v>
      </c>
      <c r="AE38">
        <f>AD38*IF('Energy use Prediction'!AG38=0,0,'Energy use Prediction'!AH38/'Energy use Prediction'!AG38)</f>
        <v>0</v>
      </c>
      <c r="AF38">
        <f>AE38*IF('Energy use Prediction'!AH38=0,0,'Energy use Prediction'!AI38/'Energy use Prediction'!AH38)</f>
        <v>0</v>
      </c>
      <c r="AG38">
        <f>AF38*IF('Energy use Prediction'!AI38=0,0,'Energy use Prediction'!AJ38/'Energy use Prediction'!AI38)</f>
        <v>0</v>
      </c>
      <c r="AH38">
        <f>AG38*IF('Energy use Prediction'!AJ38=0,0,'Energy use Prediction'!AK38/'Energy use Prediction'!AJ38)</f>
        <v>0</v>
      </c>
      <c r="AI38">
        <f>AH38*IF('Energy use Prediction'!AK38=0,0,'Energy use Prediction'!AL38/'Energy use Prediction'!AK38)</f>
        <v>0</v>
      </c>
      <c r="AJ38">
        <f>AI38*IF('Energy use Prediction'!AL38=0,0,'Energy use Prediction'!AM38/'Energy use Prediction'!AL38)</f>
        <v>0</v>
      </c>
      <c r="AK38">
        <f>AJ38*IF('Energy use Prediction'!AM38=0,0,'Energy use Prediction'!AN38/'Energy use Prediction'!AM38)</f>
        <v>0</v>
      </c>
      <c r="AL38">
        <f>AK38*IF('Energy use Prediction'!AN38=0,0,'Energy use Prediction'!AO38/'Energy use Prediction'!AN38)</f>
        <v>0</v>
      </c>
      <c r="AM38">
        <f>AL38*IF('Energy use Prediction'!AO38=0,0,'Energy use Prediction'!AP38/'Energy use Prediction'!AO38)</f>
        <v>0</v>
      </c>
      <c r="AN38">
        <f>AM38*IF('Energy use Prediction'!AP38=0,0,'Energy use Prediction'!AQ38/'Energy use Prediction'!AP38)</f>
        <v>0</v>
      </c>
      <c r="AO38">
        <f>AN38*IF('Energy use Prediction'!AQ38=0,0,'Energy use Prediction'!AR38/'Energy use Prediction'!AQ38)</f>
        <v>0</v>
      </c>
      <c r="AP38">
        <f>AO38*IF('Energy use Prediction'!AR38=0,0,'Energy use Prediction'!AS38/'Energy use Prediction'!AR38)</f>
        <v>0</v>
      </c>
      <c r="AQ38">
        <f>AP38*IF('Energy use Prediction'!AS38=0,0,'Energy use Prediction'!AT38/'Energy use Prediction'!AS38)</f>
        <v>0</v>
      </c>
      <c r="AR38">
        <f>AQ38*IF('Energy use Prediction'!AT38=0,0,'Energy use Prediction'!AU38/'Energy use Prediction'!AT38)</f>
        <v>0</v>
      </c>
    </row>
    <row r="39" spans="1:44">
      <c r="A39" s="32" t="str">
        <f>VLOOKUP($B39,'Sector matching'!$B$1:$C$43,2,0)</f>
        <v>other machinery 28</v>
      </c>
      <c r="B39" s="145" t="s">
        <v>179</v>
      </c>
      <c r="C39">
        <f>SUM(Feedstock!C86:AF86)</f>
        <v>0</v>
      </c>
      <c r="D39">
        <f>C39*IF('Energy use Prediction'!F39=0,0,'Energy use Prediction'!G39/'Energy use Prediction'!F39)</f>
        <v>0</v>
      </c>
      <c r="E39">
        <f>D39*IF('Energy use Prediction'!G39=0,0,'Energy use Prediction'!H39/'Energy use Prediction'!G39)</f>
        <v>0</v>
      </c>
      <c r="F39">
        <f>E39*IF('Energy use Prediction'!H39=0,0,'Energy use Prediction'!I39/'Energy use Prediction'!H39)</f>
        <v>0</v>
      </c>
      <c r="G39">
        <f>F39*IF('Energy use Prediction'!I39=0,0,'Energy use Prediction'!J39/'Energy use Prediction'!I39)</f>
        <v>0</v>
      </c>
      <c r="H39">
        <f>G39*IF('Energy use Prediction'!J39=0,0,'Energy use Prediction'!K39/'Energy use Prediction'!J39)</f>
        <v>0</v>
      </c>
      <c r="I39">
        <f>H39*IF('Energy use Prediction'!K39=0,0,'Energy use Prediction'!L39/'Energy use Prediction'!K39)</f>
        <v>0</v>
      </c>
      <c r="J39">
        <f>I39*IF('Energy use Prediction'!L39=0,0,'Energy use Prediction'!M39/'Energy use Prediction'!L39)</f>
        <v>0</v>
      </c>
      <c r="K39">
        <f>J39*IF('Energy use Prediction'!M39=0,0,'Energy use Prediction'!N39/'Energy use Prediction'!M39)</f>
        <v>0</v>
      </c>
      <c r="L39">
        <f>K39*IF('Energy use Prediction'!N39=0,0,'Energy use Prediction'!O39/'Energy use Prediction'!N39)</f>
        <v>0</v>
      </c>
      <c r="M39">
        <f>L39*IF('Energy use Prediction'!O39=0,0,'Energy use Prediction'!P39/'Energy use Prediction'!O39)</f>
        <v>0</v>
      </c>
      <c r="N39">
        <f>M39*IF('Energy use Prediction'!P39=0,0,'Energy use Prediction'!Q39/'Energy use Prediction'!P39)</f>
        <v>0</v>
      </c>
      <c r="O39">
        <f>N39*IF('Energy use Prediction'!Q39=0,0,'Energy use Prediction'!R39/'Energy use Prediction'!Q39)</f>
        <v>0</v>
      </c>
      <c r="P39">
        <f>O39*IF('Energy use Prediction'!R39=0,0,'Energy use Prediction'!S39/'Energy use Prediction'!R39)</f>
        <v>0</v>
      </c>
      <c r="Q39">
        <f>P39*IF('Energy use Prediction'!S39=0,0,'Energy use Prediction'!T39/'Energy use Prediction'!S39)</f>
        <v>0</v>
      </c>
      <c r="R39">
        <f>Q39*IF('Energy use Prediction'!T39=0,0,'Energy use Prediction'!U39/'Energy use Prediction'!T39)</f>
        <v>0</v>
      </c>
      <c r="S39">
        <f>R39*IF('Energy use Prediction'!U39=0,0,'Energy use Prediction'!V39/'Energy use Prediction'!U39)</f>
        <v>0</v>
      </c>
      <c r="T39">
        <f>S39*IF('Energy use Prediction'!V39=0,0,'Energy use Prediction'!W39/'Energy use Prediction'!V39)</f>
        <v>0</v>
      </c>
      <c r="U39">
        <f>T39*IF('Energy use Prediction'!W39=0,0,'Energy use Prediction'!X39/'Energy use Prediction'!W39)</f>
        <v>0</v>
      </c>
      <c r="V39">
        <f>U39*IF('Energy use Prediction'!X39=0,0,'Energy use Prediction'!Y39/'Energy use Prediction'!X39)</f>
        <v>0</v>
      </c>
      <c r="W39">
        <f>V39*IF('Energy use Prediction'!Y39=0,0,'Energy use Prediction'!Z39/'Energy use Prediction'!Y39)</f>
        <v>0</v>
      </c>
      <c r="X39">
        <f>W39*IF('Energy use Prediction'!Z39=0,0,'Energy use Prediction'!AA39/'Energy use Prediction'!Z39)</f>
        <v>0</v>
      </c>
      <c r="Y39">
        <f>X39*IF('Energy use Prediction'!AA39=0,0,'Energy use Prediction'!AB39/'Energy use Prediction'!AA39)</f>
        <v>0</v>
      </c>
      <c r="Z39">
        <f>Y39*IF('Energy use Prediction'!AB39=0,0,'Energy use Prediction'!AC39/'Energy use Prediction'!AB39)</f>
        <v>0</v>
      </c>
      <c r="AA39">
        <f>Z39*IF('Energy use Prediction'!AC39=0,0,'Energy use Prediction'!AD39/'Energy use Prediction'!AC39)</f>
        <v>0</v>
      </c>
      <c r="AB39">
        <f>AA39*IF('Energy use Prediction'!AD39=0,0,'Energy use Prediction'!AE39/'Energy use Prediction'!AD39)</f>
        <v>0</v>
      </c>
      <c r="AC39">
        <f>AB39*IF('Energy use Prediction'!AE39=0,0,'Energy use Prediction'!AF39/'Energy use Prediction'!AE39)</f>
        <v>0</v>
      </c>
      <c r="AD39">
        <f>AC39*IF('Energy use Prediction'!AF39=0,0,'Energy use Prediction'!AG39/'Energy use Prediction'!AF39)</f>
        <v>0</v>
      </c>
      <c r="AE39">
        <f>AD39*IF('Energy use Prediction'!AG39=0,0,'Energy use Prediction'!AH39/'Energy use Prediction'!AG39)</f>
        <v>0</v>
      </c>
      <c r="AF39">
        <f>AE39*IF('Energy use Prediction'!AH39=0,0,'Energy use Prediction'!AI39/'Energy use Prediction'!AH39)</f>
        <v>0</v>
      </c>
      <c r="AG39">
        <f>AF39*IF('Energy use Prediction'!AI39=0,0,'Energy use Prediction'!AJ39/'Energy use Prediction'!AI39)</f>
        <v>0</v>
      </c>
      <c r="AH39">
        <f>AG39*IF('Energy use Prediction'!AJ39=0,0,'Energy use Prediction'!AK39/'Energy use Prediction'!AJ39)</f>
        <v>0</v>
      </c>
      <c r="AI39">
        <f>AH39*IF('Energy use Prediction'!AK39=0,0,'Energy use Prediction'!AL39/'Energy use Prediction'!AK39)</f>
        <v>0</v>
      </c>
      <c r="AJ39">
        <f>AI39*IF('Energy use Prediction'!AL39=0,0,'Energy use Prediction'!AM39/'Energy use Prediction'!AL39)</f>
        <v>0</v>
      </c>
      <c r="AK39">
        <f>AJ39*IF('Energy use Prediction'!AM39=0,0,'Energy use Prediction'!AN39/'Energy use Prediction'!AM39)</f>
        <v>0</v>
      </c>
      <c r="AL39">
        <f>AK39*IF('Energy use Prediction'!AN39=0,0,'Energy use Prediction'!AO39/'Energy use Prediction'!AN39)</f>
        <v>0</v>
      </c>
      <c r="AM39">
        <f>AL39*IF('Energy use Prediction'!AO39=0,0,'Energy use Prediction'!AP39/'Energy use Prediction'!AO39)</f>
        <v>0</v>
      </c>
      <c r="AN39">
        <f>AM39*IF('Energy use Prediction'!AP39=0,0,'Energy use Prediction'!AQ39/'Energy use Prediction'!AP39)</f>
        <v>0</v>
      </c>
      <c r="AO39">
        <f>AN39*IF('Energy use Prediction'!AQ39=0,0,'Energy use Prediction'!AR39/'Energy use Prediction'!AQ39)</f>
        <v>0</v>
      </c>
      <c r="AP39">
        <f>AO39*IF('Energy use Prediction'!AR39=0,0,'Energy use Prediction'!AS39/'Energy use Prediction'!AR39)</f>
        <v>0</v>
      </c>
      <c r="AQ39">
        <f>AP39*IF('Energy use Prediction'!AS39=0,0,'Energy use Prediction'!AT39/'Energy use Prediction'!AS39)</f>
        <v>0</v>
      </c>
      <c r="AR39">
        <f>AQ39*IF('Energy use Prediction'!AT39=0,0,'Energy use Prediction'!AU39/'Energy use Prediction'!AT39)</f>
        <v>0</v>
      </c>
    </row>
    <row r="40" spans="1:44">
      <c r="A40" s="32" t="str">
        <f>VLOOKUP($B40,'Sector matching'!$B$1:$C$43,2,0)</f>
        <v>water and waste 36T39</v>
      </c>
      <c r="B40" s="145" t="s">
        <v>181</v>
      </c>
      <c r="C40">
        <f>SUM(Feedstock!C87:AF87)</f>
        <v>0</v>
      </c>
      <c r="D40">
        <f>C40*IF('Energy use Prediction'!F40=0,0,'Energy use Prediction'!G40/'Energy use Prediction'!F40)</f>
        <v>0</v>
      </c>
      <c r="E40">
        <f>D40*IF('Energy use Prediction'!G40=0,0,'Energy use Prediction'!H40/'Energy use Prediction'!G40)</f>
        <v>0</v>
      </c>
      <c r="F40">
        <f>E40*IF('Energy use Prediction'!H40=0,0,'Energy use Prediction'!I40/'Energy use Prediction'!H40)</f>
        <v>0</v>
      </c>
      <c r="G40">
        <f>F40*IF('Energy use Prediction'!I40=0,0,'Energy use Prediction'!J40/'Energy use Prediction'!I40)</f>
        <v>0</v>
      </c>
      <c r="H40">
        <f>G40*IF('Energy use Prediction'!J40=0,0,'Energy use Prediction'!K40/'Energy use Prediction'!J40)</f>
        <v>0</v>
      </c>
      <c r="I40">
        <f>H40*IF('Energy use Prediction'!K40=0,0,'Energy use Prediction'!L40/'Energy use Prediction'!K40)</f>
        <v>0</v>
      </c>
      <c r="J40">
        <f>I40*IF('Energy use Prediction'!L40=0,0,'Energy use Prediction'!M40/'Energy use Prediction'!L40)</f>
        <v>0</v>
      </c>
      <c r="K40">
        <f>J40*IF('Energy use Prediction'!M40=0,0,'Energy use Prediction'!N40/'Energy use Prediction'!M40)</f>
        <v>0</v>
      </c>
      <c r="L40">
        <f>K40*IF('Energy use Prediction'!N40=0,0,'Energy use Prediction'!O40/'Energy use Prediction'!N40)</f>
        <v>0</v>
      </c>
      <c r="M40">
        <f>L40*IF('Energy use Prediction'!O40=0,0,'Energy use Prediction'!P40/'Energy use Prediction'!O40)</f>
        <v>0</v>
      </c>
      <c r="N40">
        <f>M40*IF('Energy use Prediction'!P40=0,0,'Energy use Prediction'!Q40/'Energy use Prediction'!P40)</f>
        <v>0</v>
      </c>
      <c r="O40">
        <f>N40*IF('Energy use Prediction'!Q40=0,0,'Energy use Prediction'!R40/'Energy use Prediction'!Q40)</f>
        <v>0</v>
      </c>
      <c r="P40">
        <f>O40*IF('Energy use Prediction'!R40=0,0,'Energy use Prediction'!S40/'Energy use Prediction'!R40)</f>
        <v>0</v>
      </c>
      <c r="Q40">
        <f>P40*IF('Energy use Prediction'!S40=0,0,'Energy use Prediction'!T40/'Energy use Prediction'!S40)</f>
        <v>0</v>
      </c>
      <c r="R40">
        <f>Q40*IF('Energy use Prediction'!T40=0,0,'Energy use Prediction'!U40/'Energy use Prediction'!T40)</f>
        <v>0</v>
      </c>
      <c r="S40">
        <f>R40*IF('Energy use Prediction'!U40=0,0,'Energy use Prediction'!V40/'Energy use Prediction'!U40)</f>
        <v>0</v>
      </c>
      <c r="T40">
        <f>S40*IF('Energy use Prediction'!V40=0,0,'Energy use Prediction'!W40/'Energy use Prediction'!V40)</f>
        <v>0</v>
      </c>
      <c r="U40">
        <f>T40*IF('Energy use Prediction'!W40=0,0,'Energy use Prediction'!X40/'Energy use Prediction'!W40)</f>
        <v>0</v>
      </c>
      <c r="V40">
        <f>U40*IF('Energy use Prediction'!X40=0,0,'Energy use Prediction'!Y40/'Energy use Prediction'!X40)</f>
        <v>0</v>
      </c>
      <c r="W40">
        <f>V40*IF('Energy use Prediction'!Y40=0,0,'Energy use Prediction'!Z40/'Energy use Prediction'!Y40)</f>
        <v>0</v>
      </c>
      <c r="X40">
        <f>W40*IF('Energy use Prediction'!Z40=0,0,'Energy use Prediction'!AA40/'Energy use Prediction'!Z40)</f>
        <v>0</v>
      </c>
      <c r="Y40">
        <f>X40*IF('Energy use Prediction'!AA40=0,0,'Energy use Prediction'!AB40/'Energy use Prediction'!AA40)</f>
        <v>0</v>
      </c>
      <c r="Z40">
        <f>Y40*IF('Energy use Prediction'!AB40=0,0,'Energy use Prediction'!AC40/'Energy use Prediction'!AB40)</f>
        <v>0</v>
      </c>
      <c r="AA40">
        <f>Z40*IF('Energy use Prediction'!AC40=0,0,'Energy use Prediction'!AD40/'Energy use Prediction'!AC40)</f>
        <v>0</v>
      </c>
      <c r="AB40">
        <f>AA40*IF('Energy use Prediction'!AD40=0,0,'Energy use Prediction'!AE40/'Energy use Prediction'!AD40)</f>
        <v>0</v>
      </c>
      <c r="AC40">
        <f>AB40*IF('Energy use Prediction'!AE40=0,0,'Energy use Prediction'!AF40/'Energy use Prediction'!AE40)</f>
        <v>0</v>
      </c>
      <c r="AD40">
        <f>AC40*IF('Energy use Prediction'!AF40=0,0,'Energy use Prediction'!AG40/'Energy use Prediction'!AF40)</f>
        <v>0</v>
      </c>
      <c r="AE40">
        <f>AD40*IF('Energy use Prediction'!AG40=0,0,'Energy use Prediction'!AH40/'Energy use Prediction'!AG40)</f>
        <v>0</v>
      </c>
      <c r="AF40">
        <f>AE40*IF('Energy use Prediction'!AH40=0,0,'Energy use Prediction'!AI40/'Energy use Prediction'!AH40)</f>
        <v>0</v>
      </c>
      <c r="AG40">
        <f>AF40*IF('Energy use Prediction'!AI40=0,0,'Energy use Prediction'!AJ40/'Energy use Prediction'!AI40)</f>
        <v>0</v>
      </c>
      <c r="AH40">
        <f>AG40*IF('Energy use Prediction'!AJ40=0,0,'Energy use Prediction'!AK40/'Energy use Prediction'!AJ40)</f>
        <v>0</v>
      </c>
      <c r="AI40">
        <f>AH40*IF('Energy use Prediction'!AK40=0,0,'Energy use Prediction'!AL40/'Energy use Prediction'!AK40)</f>
        <v>0</v>
      </c>
      <c r="AJ40">
        <f>AI40*IF('Energy use Prediction'!AL40=0,0,'Energy use Prediction'!AM40/'Energy use Prediction'!AL40)</f>
        <v>0</v>
      </c>
      <c r="AK40">
        <f>AJ40*IF('Energy use Prediction'!AM40=0,0,'Energy use Prediction'!AN40/'Energy use Prediction'!AM40)</f>
        <v>0</v>
      </c>
      <c r="AL40">
        <f>AK40*IF('Energy use Prediction'!AN40=0,0,'Energy use Prediction'!AO40/'Energy use Prediction'!AN40)</f>
        <v>0</v>
      </c>
      <c r="AM40">
        <f>AL40*IF('Energy use Prediction'!AO40=0,0,'Energy use Prediction'!AP40/'Energy use Prediction'!AO40)</f>
        <v>0</v>
      </c>
      <c r="AN40">
        <f>AM40*IF('Energy use Prediction'!AP40=0,0,'Energy use Prediction'!AQ40/'Energy use Prediction'!AP40)</f>
        <v>0</v>
      </c>
      <c r="AO40">
        <f>AN40*IF('Energy use Prediction'!AQ40=0,0,'Energy use Prediction'!AR40/'Energy use Prediction'!AQ40)</f>
        <v>0</v>
      </c>
      <c r="AP40">
        <f>AO40*IF('Energy use Prediction'!AR40=0,0,'Energy use Prediction'!AS40/'Energy use Prediction'!AR40)</f>
        <v>0</v>
      </c>
      <c r="AQ40">
        <f>AP40*IF('Energy use Prediction'!AS40=0,0,'Energy use Prediction'!AT40/'Energy use Prediction'!AS40)</f>
        <v>0</v>
      </c>
      <c r="AR40">
        <f>AQ40*IF('Energy use Prediction'!AT40=0,0,'Energy use Prediction'!AU40/'Energy use Prediction'!AT40)</f>
        <v>0</v>
      </c>
    </row>
    <row r="41" spans="1:44">
      <c r="A41" s="32">
        <f>VLOOKUP($B41,'Sector matching'!$B$1:$C$43,2,0)</f>
        <v>0</v>
      </c>
      <c r="B41" s="38" t="s">
        <v>183</v>
      </c>
      <c r="C41">
        <f>SUM(Feedstock!C88:AF88)</f>
        <v>0</v>
      </c>
      <c r="D41">
        <f>C41*IF('Energy use Prediction'!F41=0,0,'Energy use Prediction'!G41/'Energy use Prediction'!F41)</f>
        <v>0</v>
      </c>
      <c r="E41">
        <f>D41*IF('Energy use Prediction'!G41=0,0,'Energy use Prediction'!H41/'Energy use Prediction'!G41)</f>
        <v>0</v>
      </c>
      <c r="F41">
        <f>E41*IF('Energy use Prediction'!H41=0,0,'Energy use Prediction'!I41/'Energy use Prediction'!H41)</f>
        <v>0</v>
      </c>
      <c r="G41">
        <f>F41*IF('Energy use Prediction'!I41=0,0,'Energy use Prediction'!J41/'Energy use Prediction'!I41)</f>
        <v>0</v>
      </c>
      <c r="H41">
        <f>G41*IF('Energy use Prediction'!J41=0,0,'Energy use Prediction'!K41/'Energy use Prediction'!J41)</f>
        <v>0</v>
      </c>
      <c r="I41">
        <f>H41*IF('Energy use Prediction'!K41=0,0,'Energy use Prediction'!L41/'Energy use Prediction'!K41)</f>
        <v>0</v>
      </c>
      <c r="J41">
        <f>I41*IF('Energy use Prediction'!L41=0,0,'Energy use Prediction'!M41/'Energy use Prediction'!L41)</f>
        <v>0</v>
      </c>
      <c r="K41">
        <f>J41*IF('Energy use Prediction'!M41=0,0,'Energy use Prediction'!N41/'Energy use Prediction'!M41)</f>
        <v>0</v>
      </c>
      <c r="L41">
        <f>K41*IF('Energy use Prediction'!N41=0,0,'Energy use Prediction'!O41/'Energy use Prediction'!N41)</f>
        <v>0</v>
      </c>
      <c r="M41">
        <f>L41*IF('Energy use Prediction'!O41=0,0,'Energy use Prediction'!P41/'Energy use Prediction'!O41)</f>
        <v>0</v>
      </c>
      <c r="N41">
        <f>M41*IF('Energy use Prediction'!P41=0,0,'Energy use Prediction'!Q41/'Energy use Prediction'!P41)</f>
        <v>0</v>
      </c>
      <c r="O41">
        <f>N41*IF('Energy use Prediction'!Q41=0,0,'Energy use Prediction'!R41/'Energy use Prediction'!Q41)</f>
        <v>0</v>
      </c>
      <c r="P41">
        <f>O41*IF('Energy use Prediction'!R41=0,0,'Energy use Prediction'!S41/'Energy use Prediction'!R41)</f>
        <v>0</v>
      </c>
      <c r="Q41">
        <f>P41*IF('Energy use Prediction'!S41=0,0,'Energy use Prediction'!T41/'Energy use Prediction'!S41)</f>
        <v>0</v>
      </c>
      <c r="R41">
        <f>Q41*IF('Energy use Prediction'!T41=0,0,'Energy use Prediction'!U41/'Energy use Prediction'!T41)</f>
        <v>0</v>
      </c>
      <c r="S41">
        <f>R41*IF('Energy use Prediction'!U41=0,0,'Energy use Prediction'!V41/'Energy use Prediction'!U41)</f>
        <v>0</v>
      </c>
      <c r="T41">
        <f>S41*IF('Energy use Prediction'!V41=0,0,'Energy use Prediction'!W41/'Energy use Prediction'!V41)</f>
        <v>0</v>
      </c>
      <c r="U41">
        <f>T41*IF('Energy use Prediction'!W41=0,0,'Energy use Prediction'!X41/'Energy use Prediction'!W41)</f>
        <v>0</v>
      </c>
      <c r="V41">
        <f>U41*IF('Energy use Prediction'!X41=0,0,'Energy use Prediction'!Y41/'Energy use Prediction'!X41)</f>
        <v>0</v>
      </c>
      <c r="W41">
        <f>V41*IF('Energy use Prediction'!Y41=0,0,'Energy use Prediction'!Z41/'Energy use Prediction'!Y41)</f>
        <v>0</v>
      </c>
      <c r="X41">
        <f>W41*IF('Energy use Prediction'!Z41=0,0,'Energy use Prediction'!AA41/'Energy use Prediction'!Z41)</f>
        <v>0</v>
      </c>
      <c r="Y41">
        <f>X41*IF('Energy use Prediction'!AA41=0,0,'Energy use Prediction'!AB41/'Energy use Prediction'!AA41)</f>
        <v>0</v>
      </c>
      <c r="Z41">
        <f>Y41*IF('Energy use Prediction'!AB41=0,0,'Energy use Prediction'!AC41/'Energy use Prediction'!AB41)</f>
        <v>0</v>
      </c>
      <c r="AA41">
        <f>Z41*IF('Energy use Prediction'!AC41=0,0,'Energy use Prediction'!AD41/'Energy use Prediction'!AC41)</f>
        <v>0</v>
      </c>
      <c r="AB41">
        <f>AA41*IF('Energy use Prediction'!AD41=0,0,'Energy use Prediction'!AE41/'Energy use Prediction'!AD41)</f>
        <v>0</v>
      </c>
      <c r="AC41">
        <f>AB41*IF('Energy use Prediction'!AE41=0,0,'Energy use Prediction'!AF41/'Energy use Prediction'!AE41)</f>
        <v>0</v>
      </c>
      <c r="AD41">
        <f>AC41*IF('Energy use Prediction'!AF41=0,0,'Energy use Prediction'!AG41/'Energy use Prediction'!AF41)</f>
        <v>0</v>
      </c>
      <c r="AE41">
        <f>AD41*IF('Energy use Prediction'!AG41=0,0,'Energy use Prediction'!AH41/'Energy use Prediction'!AG41)</f>
        <v>0</v>
      </c>
      <c r="AF41">
        <f>AE41*IF('Energy use Prediction'!AH41=0,0,'Energy use Prediction'!AI41/'Energy use Prediction'!AH41)</f>
        <v>0</v>
      </c>
      <c r="AG41">
        <f>AF41*IF('Energy use Prediction'!AI41=0,0,'Energy use Prediction'!AJ41/'Energy use Prediction'!AI41)</f>
        <v>0</v>
      </c>
      <c r="AH41">
        <f>AG41*IF('Energy use Prediction'!AJ41=0,0,'Energy use Prediction'!AK41/'Energy use Prediction'!AJ41)</f>
        <v>0</v>
      </c>
      <c r="AI41">
        <f>AH41*IF('Energy use Prediction'!AK41=0,0,'Energy use Prediction'!AL41/'Energy use Prediction'!AK41)</f>
        <v>0</v>
      </c>
      <c r="AJ41">
        <f>AI41*IF('Energy use Prediction'!AL41=0,0,'Energy use Prediction'!AM41/'Energy use Prediction'!AL41)</f>
        <v>0</v>
      </c>
      <c r="AK41">
        <f>AJ41*IF('Energy use Prediction'!AM41=0,0,'Energy use Prediction'!AN41/'Energy use Prediction'!AM41)</f>
        <v>0</v>
      </c>
      <c r="AL41">
        <f>AK41*IF('Energy use Prediction'!AN41=0,0,'Energy use Prediction'!AO41/'Energy use Prediction'!AN41)</f>
        <v>0</v>
      </c>
      <c r="AM41">
        <f>AL41*IF('Energy use Prediction'!AO41=0,0,'Energy use Prediction'!AP41/'Energy use Prediction'!AO41)</f>
        <v>0</v>
      </c>
      <c r="AN41">
        <f>AM41*IF('Energy use Prediction'!AP41=0,0,'Energy use Prediction'!AQ41/'Energy use Prediction'!AP41)</f>
        <v>0</v>
      </c>
      <c r="AO41">
        <f>AN41*IF('Energy use Prediction'!AQ41=0,0,'Energy use Prediction'!AR41/'Energy use Prediction'!AQ41)</f>
        <v>0</v>
      </c>
      <c r="AP41">
        <f>AO41*IF('Energy use Prediction'!AR41=0,0,'Energy use Prediction'!AS41/'Energy use Prediction'!AR41)</f>
        <v>0</v>
      </c>
      <c r="AQ41">
        <f>AP41*IF('Energy use Prediction'!AS41=0,0,'Energy use Prediction'!AT41/'Energy use Prediction'!AS41)</f>
        <v>0</v>
      </c>
      <c r="AR41">
        <f>AQ41*IF('Energy use Prediction'!AT41=0,0,'Energy use Prediction'!AU41/'Energy use Prediction'!AT41)</f>
        <v>0</v>
      </c>
    </row>
    <row r="42" spans="1:44">
      <c r="A42" s="32" t="str">
        <f>VLOOKUP($B42,'Sector matching'!$B$1:$C$43,2,0)</f>
        <v>energy pipelines and gas processing 352T353</v>
      </c>
      <c r="B42" s="38" t="s">
        <v>185</v>
      </c>
      <c r="C42">
        <f>SUM(Feedstock!C89:AF89)</f>
        <v>0</v>
      </c>
      <c r="D42">
        <f>C42*IF('Energy use Prediction'!F42=0,0,'Energy use Prediction'!G42/'Energy use Prediction'!F42)</f>
        <v>0</v>
      </c>
      <c r="E42">
        <f>D42*IF('Energy use Prediction'!G42=0,0,'Energy use Prediction'!H42/'Energy use Prediction'!G42)</f>
        <v>0</v>
      </c>
      <c r="F42">
        <f>E42*IF('Energy use Prediction'!H42=0,0,'Energy use Prediction'!I42/'Energy use Prediction'!H42)</f>
        <v>0</v>
      </c>
      <c r="G42">
        <f>F42*IF('Energy use Prediction'!I42=0,0,'Energy use Prediction'!J42/'Energy use Prediction'!I42)</f>
        <v>0</v>
      </c>
      <c r="H42">
        <f>G42*IF('Energy use Prediction'!J42=0,0,'Energy use Prediction'!K42/'Energy use Prediction'!J42)</f>
        <v>0</v>
      </c>
      <c r="I42">
        <f>H42*IF('Energy use Prediction'!K42=0,0,'Energy use Prediction'!L42/'Energy use Prediction'!K42)</f>
        <v>0</v>
      </c>
      <c r="J42">
        <f>I42*IF('Energy use Prediction'!L42=0,0,'Energy use Prediction'!M42/'Energy use Prediction'!L42)</f>
        <v>0</v>
      </c>
      <c r="K42">
        <f>J42*IF('Energy use Prediction'!M42=0,0,'Energy use Prediction'!N42/'Energy use Prediction'!M42)</f>
        <v>0</v>
      </c>
      <c r="L42">
        <f>K42*IF('Energy use Prediction'!N42=0,0,'Energy use Prediction'!O42/'Energy use Prediction'!N42)</f>
        <v>0</v>
      </c>
      <c r="M42">
        <f>L42*IF('Energy use Prediction'!O42=0,0,'Energy use Prediction'!P42/'Energy use Prediction'!O42)</f>
        <v>0</v>
      </c>
      <c r="N42">
        <f>M42*IF('Energy use Prediction'!P42=0,0,'Energy use Prediction'!Q42/'Energy use Prediction'!P42)</f>
        <v>0</v>
      </c>
      <c r="O42">
        <f>N42*IF('Energy use Prediction'!Q42=0,0,'Energy use Prediction'!R42/'Energy use Prediction'!Q42)</f>
        <v>0</v>
      </c>
      <c r="P42">
        <f>O42*IF('Energy use Prediction'!R42=0,0,'Energy use Prediction'!S42/'Energy use Prediction'!R42)</f>
        <v>0</v>
      </c>
      <c r="Q42">
        <f>P42*IF('Energy use Prediction'!S42=0,0,'Energy use Prediction'!T42/'Energy use Prediction'!S42)</f>
        <v>0</v>
      </c>
      <c r="R42">
        <f>Q42*IF('Energy use Prediction'!T42=0,0,'Energy use Prediction'!U42/'Energy use Prediction'!T42)</f>
        <v>0</v>
      </c>
      <c r="S42">
        <f>R42*IF('Energy use Prediction'!U42=0,0,'Energy use Prediction'!V42/'Energy use Prediction'!U42)</f>
        <v>0</v>
      </c>
      <c r="T42">
        <f>S42*IF('Energy use Prediction'!V42=0,0,'Energy use Prediction'!W42/'Energy use Prediction'!V42)</f>
        <v>0</v>
      </c>
      <c r="U42">
        <f>T42*IF('Energy use Prediction'!W42=0,0,'Energy use Prediction'!X42/'Energy use Prediction'!W42)</f>
        <v>0</v>
      </c>
      <c r="V42">
        <f>U42*IF('Energy use Prediction'!X42=0,0,'Energy use Prediction'!Y42/'Energy use Prediction'!X42)</f>
        <v>0</v>
      </c>
      <c r="W42">
        <f>V42*IF('Energy use Prediction'!Y42=0,0,'Energy use Prediction'!Z42/'Energy use Prediction'!Y42)</f>
        <v>0</v>
      </c>
      <c r="X42">
        <f>W42*IF('Energy use Prediction'!Z42=0,0,'Energy use Prediction'!AA42/'Energy use Prediction'!Z42)</f>
        <v>0</v>
      </c>
      <c r="Y42">
        <f>X42*IF('Energy use Prediction'!AA42=0,0,'Energy use Prediction'!AB42/'Energy use Prediction'!AA42)</f>
        <v>0</v>
      </c>
      <c r="Z42">
        <f>Y42*IF('Energy use Prediction'!AB42=0,0,'Energy use Prediction'!AC42/'Energy use Prediction'!AB42)</f>
        <v>0</v>
      </c>
      <c r="AA42">
        <f>Z42*IF('Energy use Prediction'!AC42=0,0,'Energy use Prediction'!AD42/'Energy use Prediction'!AC42)</f>
        <v>0</v>
      </c>
      <c r="AB42">
        <f>AA42*IF('Energy use Prediction'!AD42=0,0,'Energy use Prediction'!AE42/'Energy use Prediction'!AD42)</f>
        <v>0</v>
      </c>
      <c r="AC42">
        <f>AB42*IF('Energy use Prediction'!AE42=0,0,'Energy use Prediction'!AF42/'Energy use Prediction'!AE42)</f>
        <v>0</v>
      </c>
      <c r="AD42">
        <f>AC42*IF('Energy use Prediction'!AF42=0,0,'Energy use Prediction'!AG42/'Energy use Prediction'!AF42)</f>
        <v>0</v>
      </c>
      <c r="AE42">
        <f>AD42*IF('Energy use Prediction'!AG42=0,0,'Energy use Prediction'!AH42/'Energy use Prediction'!AG42)</f>
        <v>0</v>
      </c>
      <c r="AF42">
        <f>AE42*IF('Energy use Prediction'!AH42=0,0,'Energy use Prediction'!AI42/'Energy use Prediction'!AH42)</f>
        <v>0</v>
      </c>
      <c r="AG42">
        <f>AF42*IF('Energy use Prediction'!AI42=0,0,'Energy use Prediction'!AJ42/'Energy use Prediction'!AI42)</f>
        <v>0</v>
      </c>
      <c r="AH42">
        <f>AG42*IF('Energy use Prediction'!AJ42=0,0,'Energy use Prediction'!AK42/'Energy use Prediction'!AJ42)</f>
        <v>0</v>
      </c>
      <c r="AI42">
        <f>AH42*IF('Energy use Prediction'!AK42=0,0,'Energy use Prediction'!AL42/'Energy use Prediction'!AK42)</f>
        <v>0</v>
      </c>
      <c r="AJ42">
        <f>AI42*IF('Energy use Prediction'!AL42=0,0,'Energy use Prediction'!AM42/'Energy use Prediction'!AL42)</f>
        <v>0</v>
      </c>
      <c r="AK42">
        <f>AJ42*IF('Energy use Prediction'!AM42=0,0,'Energy use Prediction'!AN42/'Energy use Prediction'!AM42)</f>
        <v>0</v>
      </c>
      <c r="AL42">
        <f>AK42*IF('Energy use Prediction'!AN42=0,0,'Energy use Prediction'!AO42/'Energy use Prediction'!AN42)</f>
        <v>0</v>
      </c>
      <c r="AM42">
        <f>AL42*IF('Energy use Prediction'!AO42=0,0,'Energy use Prediction'!AP42/'Energy use Prediction'!AO42)</f>
        <v>0</v>
      </c>
      <c r="AN42">
        <f>AM42*IF('Energy use Prediction'!AP42=0,0,'Energy use Prediction'!AQ42/'Energy use Prediction'!AP42)</f>
        <v>0</v>
      </c>
      <c r="AO42">
        <f>AN42*IF('Energy use Prediction'!AQ42=0,0,'Energy use Prediction'!AR42/'Energy use Prediction'!AQ42)</f>
        <v>0</v>
      </c>
      <c r="AP42">
        <f>AO42*IF('Energy use Prediction'!AR42=0,0,'Energy use Prediction'!AS42/'Energy use Prediction'!AR42)</f>
        <v>0</v>
      </c>
      <c r="AQ42">
        <f>AP42*IF('Energy use Prediction'!AS42=0,0,'Energy use Prediction'!AT42/'Energy use Prediction'!AS42)</f>
        <v>0</v>
      </c>
      <c r="AR42">
        <f>AQ42*IF('Energy use Prediction'!AT42=0,0,'Energy use Prediction'!AU42/'Energy use Prediction'!AT42)</f>
        <v>0</v>
      </c>
    </row>
    <row r="43" spans="1:44">
      <c r="A43" s="32" t="str">
        <f>VLOOKUP($B43,'Sector matching'!$B$1:$C$43,2,0)</f>
        <v>water and waste 36T39</v>
      </c>
      <c r="B43" s="388" t="s">
        <v>187</v>
      </c>
      <c r="C43">
        <f>SUM(Feedstock!C90:AF90)</f>
        <v>0</v>
      </c>
      <c r="D43">
        <f>C43*IF('Energy use Prediction'!F43=0,0,'Energy use Prediction'!G43/'Energy use Prediction'!F43)</f>
        <v>0</v>
      </c>
      <c r="E43">
        <f>D43*IF('Energy use Prediction'!G43=0,0,'Energy use Prediction'!H43/'Energy use Prediction'!G43)</f>
        <v>0</v>
      </c>
      <c r="F43">
        <f>E43*IF('Energy use Prediction'!H43=0,0,'Energy use Prediction'!I43/'Energy use Prediction'!H43)</f>
        <v>0</v>
      </c>
      <c r="G43">
        <f>F43*IF('Energy use Prediction'!I43=0,0,'Energy use Prediction'!J43/'Energy use Prediction'!I43)</f>
        <v>0</v>
      </c>
      <c r="H43">
        <f>G43*IF('Energy use Prediction'!J43=0,0,'Energy use Prediction'!K43/'Energy use Prediction'!J43)</f>
        <v>0</v>
      </c>
      <c r="I43">
        <f>H43*IF('Energy use Prediction'!K43=0,0,'Energy use Prediction'!L43/'Energy use Prediction'!K43)</f>
        <v>0</v>
      </c>
      <c r="J43">
        <f>I43*IF('Energy use Prediction'!L43=0,0,'Energy use Prediction'!M43/'Energy use Prediction'!L43)</f>
        <v>0</v>
      </c>
      <c r="K43">
        <f>J43*IF('Energy use Prediction'!M43=0,0,'Energy use Prediction'!N43/'Energy use Prediction'!M43)</f>
        <v>0</v>
      </c>
      <c r="L43">
        <f>K43*IF('Energy use Prediction'!N43=0,0,'Energy use Prediction'!O43/'Energy use Prediction'!N43)</f>
        <v>0</v>
      </c>
      <c r="M43">
        <f>L43*IF('Energy use Prediction'!O43=0,0,'Energy use Prediction'!P43/'Energy use Prediction'!O43)</f>
        <v>0</v>
      </c>
      <c r="N43">
        <f>M43*IF('Energy use Prediction'!P43=0,0,'Energy use Prediction'!Q43/'Energy use Prediction'!P43)</f>
        <v>0</v>
      </c>
      <c r="O43">
        <f>N43*IF('Energy use Prediction'!Q43=0,0,'Energy use Prediction'!R43/'Energy use Prediction'!Q43)</f>
        <v>0</v>
      </c>
      <c r="P43">
        <f>O43*IF('Energy use Prediction'!R43=0,0,'Energy use Prediction'!S43/'Energy use Prediction'!R43)</f>
        <v>0</v>
      </c>
      <c r="Q43">
        <f>P43*IF('Energy use Prediction'!S43=0,0,'Energy use Prediction'!T43/'Energy use Prediction'!S43)</f>
        <v>0</v>
      </c>
      <c r="R43">
        <f>Q43*IF('Energy use Prediction'!T43=0,0,'Energy use Prediction'!U43/'Energy use Prediction'!T43)</f>
        <v>0</v>
      </c>
      <c r="S43">
        <f>R43*IF('Energy use Prediction'!U43=0,0,'Energy use Prediction'!V43/'Energy use Prediction'!U43)</f>
        <v>0</v>
      </c>
      <c r="T43">
        <f>S43*IF('Energy use Prediction'!V43=0,0,'Energy use Prediction'!W43/'Energy use Prediction'!V43)</f>
        <v>0</v>
      </c>
      <c r="U43">
        <f>T43*IF('Energy use Prediction'!W43=0,0,'Energy use Prediction'!X43/'Energy use Prediction'!W43)</f>
        <v>0</v>
      </c>
      <c r="V43">
        <f>U43*IF('Energy use Prediction'!X43=0,0,'Energy use Prediction'!Y43/'Energy use Prediction'!X43)</f>
        <v>0</v>
      </c>
      <c r="W43">
        <f>V43*IF('Energy use Prediction'!Y43=0,0,'Energy use Prediction'!Z43/'Energy use Prediction'!Y43)</f>
        <v>0</v>
      </c>
      <c r="X43">
        <f>W43*IF('Energy use Prediction'!Z43=0,0,'Energy use Prediction'!AA43/'Energy use Prediction'!Z43)</f>
        <v>0</v>
      </c>
      <c r="Y43">
        <f>X43*IF('Energy use Prediction'!AA43=0,0,'Energy use Prediction'!AB43/'Energy use Prediction'!AA43)</f>
        <v>0</v>
      </c>
      <c r="Z43">
        <f>Y43*IF('Energy use Prediction'!AB43=0,0,'Energy use Prediction'!AC43/'Energy use Prediction'!AB43)</f>
        <v>0</v>
      </c>
      <c r="AA43">
        <f>Z43*IF('Energy use Prediction'!AC43=0,0,'Energy use Prediction'!AD43/'Energy use Prediction'!AC43)</f>
        <v>0</v>
      </c>
      <c r="AB43">
        <f>AA43*IF('Energy use Prediction'!AD43=0,0,'Energy use Prediction'!AE43/'Energy use Prediction'!AD43)</f>
        <v>0</v>
      </c>
      <c r="AC43">
        <f>AB43*IF('Energy use Prediction'!AE43=0,0,'Energy use Prediction'!AF43/'Energy use Prediction'!AE43)</f>
        <v>0</v>
      </c>
      <c r="AD43">
        <f>AC43*IF('Energy use Prediction'!AF43=0,0,'Energy use Prediction'!AG43/'Energy use Prediction'!AF43)</f>
        <v>0</v>
      </c>
      <c r="AE43">
        <f>AD43*IF('Energy use Prediction'!AG43=0,0,'Energy use Prediction'!AH43/'Energy use Prediction'!AG43)</f>
        <v>0</v>
      </c>
      <c r="AF43">
        <f>AE43*IF('Energy use Prediction'!AH43=0,0,'Energy use Prediction'!AI43/'Energy use Prediction'!AH43)</f>
        <v>0</v>
      </c>
      <c r="AG43">
        <f>AF43*IF('Energy use Prediction'!AI43=0,0,'Energy use Prediction'!AJ43/'Energy use Prediction'!AI43)</f>
        <v>0</v>
      </c>
      <c r="AH43">
        <f>AG43*IF('Energy use Prediction'!AJ43=0,0,'Energy use Prediction'!AK43/'Energy use Prediction'!AJ43)</f>
        <v>0</v>
      </c>
      <c r="AI43">
        <f>AH43*IF('Energy use Prediction'!AK43=0,0,'Energy use Prediction'!AL43/'Energy use Prediction'!AK43)</f>
        <v>0</v>
      </c>
      <c r="AJ43">
        <f>AI43*IF('Energy use Prediction'!AL43=0,0,'Energy use Prediction'!AM43/'Energy use Prediction'!AL43)</f>
        <v>0</v>
      </c>
      <c r="AK43">
        <f>AJ43*IF('Energy use Prediction'!AM43=0,0,'Energy use Prediction'!AN43/'Energy use Prediction'!AM43)</f>
        <v>0</v>
      </c>
      <c r="AL43">
        <f>AK43*IF('Energy use Prediction'!AN43=0,0,'Energy use Prediction'!AO43/'Energy use Prediction'!AN43)</f>
        <v>0</v>
      </c>
      <c r="AM43">
        <f>AL43*IF('Energy use Prediction'!AO43=0,0,'Energy use Prediction'!AP43/'Energy use Prediction'!AO43)</f>
        <v>0</v>
      </c>
      <c r="AN43">
        <f>AM43*IF('Energy use Prediction'!AP43=0,0,'Energy use Prediction'!AQ43/'Energy use Prediction'!AP43)</f>
        <v>0</v>
      </c>
      <c r="AO43">
        <f>AN43*IF('Energy use Prediction'!AQ43=0,0,'Energy use Prediction'!AR43/'Energy use Prediction'!AQ43)</f>
        <v>0</v>
      </c>
      <c r="AP43">
        <f>AO43*IF('Energy use Prediction'!AR43=0,0,'Energy use Prediction'!AS43/'Energy use Prediction'!AR43)</f>
        <v>0</v>
      </c>
      <c r="AQ43">
        <f>AP43*IF('Energy use Prediction'!AS43=0,0,'Energy use Prediction'!AT43/'Energy use Prediction'!AS43)</f>
        <v>0</v>
      </c>
      <c r="AR43">
        <f>AQ43*IF('Energy use Prediction'!AT43=0,0,'Energy use Prediction'!AU43/'Energy use Prediction'!AT43)</f>
        <v>0</v>
      </c>
    </row>
    <row r="44" spans="1:44">
      <c r="A44" s="32" t="str">
        <f>VLOOKUP($B44,'Sector matching'!$B$1:$C$43,2,0)</f>
        <v>construction 41T43</v>
      </c>
      <c r="B44" s="40" t="s">
        <v>262</v>
      </c>
      <c r="C44">
        <f>SUM(Feedstock!C91:AF91)</f>
        <v>3368883268122.7256</v>
      </c>
      <c r="D44">
        <f>C44*IF('Energy use Prediction'!F44=0,0,'Energy use Prediction'!G44/'Energy use Prediction'!F44)</f>
        <v>3368287686626.7461</v>
      </c>
      <c r="E44">
        <f>D44*IF('Energy use Prediction'!G44=0,0,'Energy use Prediction'!H44/'Energy use Prediction'!G44)</f>
        <v>3655373829878.3828</v>
      </c>
      <c r="F44">
        <f>E44*IF('Energy use Prediction'!H44=0,0,'Energy use Prediction'!I44/'Energy use Prediction'!H44)</f>
        <v>3681645850648.7129</v>
      </c>
      <c r="G44">
        <f>F44*IF('Energy use Prediction'!I44=0,0,'Energy use Prediction'!J44/'Energy use Prediction'!I44)</f>
        <v>3705430649606.9922</v>
      </c>
      <c r="H44">
        <f>G44*IF('Energy use Prediction'!J44=0,0,'Energy use Prediction'!K44/'Energy use Prediction'!J44)</f>
        <v>3722973269318.9805</v>
      </c>
      <c r="I44">
        <f>H44*IF('Energy use Prediction'!K44=0,0,'Energy use Prediction'!L44/'Energy use Prediction'!K44)</f>
        <v>3734895332272.9146</v>
      </c>
      <c r="J44">
        <f>I44*IF('Energy use Prediction'!L44=0,0,'Energy use Prediction'!M44/'Energy use Prediction'!L44)</f>
        <v>3744948939958.6128</v>
      </c>
      <c r="K44">
        <f>J44*IF('Energy use Prediction'!M44=0,0,'Energy use Prediction'!N44/'Energy use Prediction'!M44)</f>
        <v>3750146373679.4106</v>
      </c>
      <c r="L44">
        <f>K44*IF('Energy use Prediction'!N44=0,0,'Energy use Prediction'!O44/'Energy use Prediction'!N44)</f>
        <v>3753867253720.1089</v>
      </c>
      <c r="M44">
        <f>L44*IF('Energy use Prediction'!O44=0,0,'Energy use Prediction'!P44/'Energy use Prediction'!O44)</f>
        <v>3753420874889.7295</v>
      </c>
      <c r="N44">
        <f>M44*IF('Energy use Prediction'!P44=0,0,'Energy use Prediction'!Q44/'Energy use Prediction'!P44)</f>
        <v>3749257843393.0825</v>
      </c>
      <c r="O44">
        <f>N44*IF('Energy use Prediction'!Q44=0,0,'Energy use Prediction'!R44/'Energy use Prediction'!Q44)</f>
        <v>3744147070094.8125</v>
      </c>
      <c r="P44">
        <f>O44*IF('Energy use Prediction'!R44=0,0,'Energy use Prediction'!S44/'Energy use Prediction'!R44)</f>
        <v>3735888298413.0947</v>
      </c>
      <c r="Q44">
        <f>P44*IF('Energy use Prediction'!S44=0,0,'Energy use Prediction'!T44/'Energy use Prediction'!S44)</f>
        <v>3724844256979.3633</v>
      </c>
      <c r="R44">
        <f>Q44*IF('Energy use Prediction'!T44=0,0,'Energy use Prediction'!U44/'Energy use Prediction'!T44)</f>
        <v>3713303287609.9194</v>
      </c>
      <c r="S44">
        <f>R44*IF('Energy use Prediction'!U44=0,0,'Energy use Prediction'!V44/'Energy use Prediction'!U44)</f>
        <v>3699433583391.4219</v>
      </c>
      <c r="T44">
        <f>S44*IF('Energy use Prediction'!V44=0,0,'Energy use Prediction'!W44/'Energy use Prediction'!V44)</f>
        <v>3685310721846.4897</v>
      </c>
      <c r="U44">
        <f>T44*IF('Energy use Prediction'!W44=0,0,'Energy use Prediction'!X44/'Energy use Prediction'!W44)</f>
        <v>3669249222567.3247</v>
      </c>
      <c r="V44">
        <f>U44*IF('Energy use Prediction'!X44=0,0,'Energy use Prediction'!Y44/'Energy use Prediction'!X44)</f>
        <v>3651492681506.6323</v>
      </c>
      <c r="W44">
        <f>V44*IF('Energy use Prediction'!Y44=0,0,'Energy use Prediction'!Z44/'Energy use Prediction'!Y44)</f>
        <v>3633767729344.9194</v>
      </c>
      <c r="X44">
        <f>W44*IF('Energy use Prediction'!Z44=0,0,'Energy use Prediction'!AA44/'Energy use Prediction'!Z44)</f>
        <v>3614631024039.0278</v>
      </c>
      <c r="Y44">
        <f>X44*IF('Energy use Prediction'!AA44=0,0,'Energy use Prediction'!AB44/'Energy use Prediction'!AA44)</f>
        <v>3594258907343.1904</v>
      </c>
      <c r="Z44">
        <f>Y44*IF('Energy use Prediction'!AB44=0,0,'Energy use Prediction'!AC44/'Energy use Prediction'!AB44)</f>
        <v>3574089320071.1641</v>
      </c>
      <c r="AA44">
        <f>Z44*IF('Energy use Prediction'!AC44=0,0,'Energy use Prediction'!AD44/'Energy use Prediction'!AC44)</f>
        <v>3552863506663.5532</v>
      </c>
      <c r="AB44">
        <f>AA44*IF('Energy use Prediction'!AD44=0,0,'Energy use Prediction'!AE44/'Energy use Prediction'!AD44)</f>
        <v>3531882754428.189</v>
      </c>
      <c r="AC44">
        <f>AB44*IF('Energy use Prediction'!AE44=0,0,'Energy use Prediction'!AF44/'Energy use Prediction'!AE44)</f>
        <v>3509960568377.9209</v>
      </c>
      <c r="AD44">
        <f>AC44*IF('Energy use Prediction'!AF44=0,0,'Energy use Prediction'!AG44/'Energy use Prediction'!AF44)</f>
        <v>3487174324456.7197</v>
      </c>
      <c r="AE44">
        <f>AD44*IF('Energy use Prediction'!AG44=0,0,'Energy use Prediction'!AH44/'Energy use Prediction'!AG44)</f>
        <v>3464603353287.4639</v>
      </c>
      <c r="AF44">
        <f>AE44*IF('Energy use Prediction'!AH44=0,0,'Energy use Prediction'!AI44/'Energy use Prediction'!AH44)</f>
        <v>3441184806753.6055</v>
      </c>
      <c r="AG44">
        <f>AF44*IF('Energy use Prediction'!AI44=0,0,'Energy use Prediction'!AJ44/'Energy use Prediction'!AI44)</f>
        <v>3417889910929.7402</v>
      </c>
      <c r="AH44">
        <f>AG44*IF('Energy use Prediction'!AJ44=0,0,'Energy use Prediction'!AK44/'Energy use Prediction'!AJ44)</f>
        <v>3393703717876.4238</v>
      </c>
      <c r="AI44">
        <f>AH44*IF('Energy use Prediction'!AK44=0,0,'Energy use Prediction'!AL44/'Energy use Prediction'!AK44)</f>
        <v>3368615573040.7808</v>
      </c>
      <c r="AJ44">
        <f>AI44*IF('Energy use Prediction'!AL44=0,0,'Energy use Prediction'!AM44/'Energy use Prediction'!AL44)</f>
        <v>3343421880039.8188</v>
      </c>
      <c r="AK44">
        <f>AJ44*IF('Energy use Prediction'!AM44=0,0,'Energy use Prediction'!AN44/'Energy use Prediction'!AM44)</f>
        <v>3317193103143.9189</v>
      </c>
      <c r="AL44">
        <f>AK44*IF('Energy use Prediction'!AN44=0,0,'Energy use Prediction'!AO44/'Energy use Prediction'!AN44)</f>
        <v>3290637397070.3501</v>
      </c>
      <c r="AM44">
        <f>AL44*IF('Energy use Prediction'!AO44=0,0,'Energy use Prediction'!AP44/'Energy use Prediction'!AO44)</f>
        <v>3262857668499.729</v>
      </c>
      <c r="AN44">
        <f>AM44*IF('Energy use Prediction'!AP44=0,0,'Energy use Prediction'!AQ44/'Energy use Prediction'!AP44)</f>
        <v>3233765005620.5161</v>
      </c>
      <c r="AO44">
        <f>AN44*IF('Energy use Prediction'!AQ44=0,0,'Energy use Prediction'!AR44/'Energy use Prediction'!AQ44)</f>
        <v>3203924109941.0908</v>
      </c>
      <c r="AP44">
        <f>AO44*IF('Energy use Prediction'!AR44=0,0,'Energy use Prediction'!AS44/'Energy use Prediction'!AR44)</f>
        <v>3172496356073.9834</v>
      </c>
      <c r="AQ44">
        <f>AP44*IF('Energy use Prediction'!AS44=0,0,'Energy use Prediction'!AT44/'Energy use Prediction'!AS44)</f>
        <v>3139968868184.1362</v>
      </c>
      <c r="AR44">
        <f>AQ44*IF('Energy use Prediction'!AT44=0,0,'Energy use Prediction'!AU44/'Energy use Prediction'!AT44)</f>
        <v>3105521675936.1802</v>
      </c>
    </row>
    <row r="45" spans="1:44">
      <c r="B45" s="475" t="s">
        <v>741</v>
      </c>
      <c r="C45" s="88">
        <f>SUM(C5:C43)-C4</f>
        <v>0</v>
      </c>
      <c r="D45" s="88">
        <f>SUM(D5:D43)-D4</f>
        <v>0</v>
      </c>
      <c r="E45" s="88">
        <f t="shared" ref="E45:AR45" si="1">SUM(E5:E43)-E4</f>
        <v>0</v>
      </c>
      <c r="F45" s="88">
        <f t="shared" si="1"/>
        <v>0</v>
      </c>
      <c r="G45" s="88">
        <f t="shared" si="1"/>
        <v>0</v>
      </c>
      <c r="H45" s="88">
        <f t="shared" si="1"/>
        <v>0</v>
      </c>
      <c r="I45" s="88">
        <f t="shared" si="1"/>
        <v>0</v>
      </c>
      <c r="J45" s="88">
        <f t="shared" si="1"/>
        <v>0</v>
      </c>
      <c r="K45" s="88">
        <f t="shared" si="1"/>
        <v>0</v>
      </c>
      <c r="L45" s="88">
        <f t="shared" si="1"/>
        <v>0</v>
      </c>
      <c r="M45" s="88">
        <f t="shared" si="1"/>
        <v>0</v>
      </c>
      <c r="N45" s="88">
        <f t="shared" si="1"/>
        <v>0</v>
      </c>
      <c r="O45" s="88">
        <f t="shared" si="1"/>
        <v>0</v>
      </c>
      <c r="P45" s="88">
        <f t="shared" si="1"/>
        <v>0</v>
      </c>
      <c r="Q45" s="88">
        <f t="shared" si="1"/>
        <v>0</v>
      </c>
      <c r="R45" s="88">
        <f t="shared" si="1"/>
        <v>0</v>
      </c>
      <c r="S45" s="88">
        <f t="shared" si="1"/>
        <v>0</v>
      </c>
      <c r="T45" s="88">
        <f t="shared" si="1"/>
        <v>0</v>
      </c>
      <c r="U45" s="88">
        <f t="shared" si="1"/>
        <v>0</v>
      </c>
      <c r="V45" s="88">
        <f t="shared" si="1"/>
        <v>0</v>
      </c>
      <c r="W45" s="88">
        <f t="shared" si="1"/>
        <v>0</v>
      </c>
      <c r="X45" s="88">
        <f t="shared" si="1"/>
        <v>0</v>
      </c>
      <c r="Y45" s="88">
        <f t="shared" si="1"/>
        <v>0</v>
      </c>
      <c r="Z45" s="88">
        <f t="shared" si="1"/>
        <v>0</v>
      </c>
      <c r="AA45" s="88">
        <f t="shared" si="1"/>
        <v>0</v>
      </c>
      <c r="AB45" s="88">
        <f t="shared" si="1"/>
        <v>0</v>
      </c>
      <c r="AC45" s="88">
        <f t="shared" si="1"/>
        <v>0</v>
      </c>
      <c r="AD45" s="88">
        <f t="shared" si="1"/>
        <v>0</v>
      </c>
      <c r="AE45" s="88">
        <f t="shared" si="1"/>
        <v>0</v>
      </c>
      <c r="AF45" s="88">
        <f t="shared" si="1"/>
        <v>0</v>
      </c>
      <c r="AG45" s="88">
        <f t="shared" si="1"/>
        <v>0</v>
      </c>
      <c r="AH45" s="88">
        <f t="shared" si="1"/>
        <v>0</v>
      </c>
      <c r="AI45" s="88">
        <f t="shared" si="1"/>
        <v>0</v>
      </c>
      <c r="AJ45" s="88">
        <f t="shared" si="1"/>
        <v>0</v>
      </c>
      <c r="AK45" s="88">
        <f t="shared" si="1"/>
        <v>0</v>
      </c>
      <c r="AL45" s="88">
        <f t="shared" si="1"/>
        <v>0</v>
      </c>
      <c r="AM45" s="88">
        <f t="shared" si="1"/>
        <v>0</v>
      </c>
      <c r="AN45" s="88">
        <f t="shared" si="1"/>
        <v>0</v>
      </c>
      <c r="AO45" s="88">
        <f t="shared" si="1"/>
        <v>0</v>
      </c>
      <c r="AP45" s="88">
        <f t="shared" si="1"/>
        <v>0</v>
      </c>
      <c r="AQ45" s="88">
        <f t="shared" si="1"/>
        <v>0</v>
      </c>
      <c r="AR45" s="88">
        <f t="shared" si="1"/>
        <v>0</v>
      </c>
    </row>
    <row r="47" spans="1:44">
      <c r="B47" s="551"/>
      <c r="C47" s="551"/>
      <c r="D47" s="551"/>
      <c r="E47" s="551"/>
    </row>
    <row r="48" spans="1:44">
      <c r="A48" s="550" t="s">
        <v>748</v>
      </c>
      <c r="B48" s="550"/>
      <c r="C48" s="550"/>
      <c r="D48" s="550"/>
    </row>
    <row r="49" spans="1:44">
      <c r="A49" s="30" t="s">
        <v>250</v>
      </c>
      <c r="B49" s="31" t="s">
        <v>251</v>
      </c>
      <c r="C49">
        <v>2019</v>
      </c>
      <c r="D49">
        <v>2020</v>
      </c>
      <c r="E49">
        <v>2021</v>
      </c>
      <c r="F49">
        <v>2022</v>
      </c>
      <c r="G49">
        <v>2023</v>
      </c>
      <c r="H49">
        <v>2024</v>
      </c>
      <c r="I49">
        <v>2025</v>
      </c>
      <c r="J49">
        <v>2026</v>
      </c>
      <c r="K49">
        <v>2027</v>
      </c>
      <c r="L49">
        <v>2028</v>
      </c>
      <c r="M49">
        <v>2029</v>
      </c>
      <c r="N49">
        <v>2030</v>
      </c>
      <c r="O49">
        <v>2031</v>
      </c>
      <c r="P49">
        <v>2032</v>
      </c>
      <c r="Q49">
        <v>2033</v>
      </c>
      <c r="R49">
        <v>2034</v>
      </c>
      <c r="S49">
        <v>2035</v>
      </c>
      <c r="T49">
        <v>2036</v>
      </c>
      <c r="U49">
        <v>2037</v>
      </c>
      <c r="V49">
        <v>2038</v>
      </c>
      <c r="W49">
        <v>2039</v>
      </c>
      <c r="X49">
        <v>2040</v>
      </c>
      <c r="Y49">
        <v>2041</v>
      </c>
      <c r="Z49">
        <v>2042</v>
      </c>
      <c r="AA49">
        <v>2043</v>
      </c>
      <c r="AB49">
        <v>2044</v>
      </c>
      <c r="AC49">
        <v>2045</v>
      </c>
      <c r="AD49">
        <v>2046</v>
      </c>
      <c r="AE49">
        <v>2047</v>
      </c>
      <c r="AF49">
        <v>2048</v>
      </c>
      <c r="AG49">
        <v>2049</v>
      </c>
      <c r="AH49">
        <v>2050</v>
      </c>
      <c r="AI49">
        <v>2051</v>
      </c>
      <c r="AJ49">
        <v>2052</v>
      </c>
      <c r="AK49">
        <v>2053</v>
      </c>
      <c r="AL49">
        <v>2054</v>
      </c>
      <c r="AM49">
        <v>2055</v>
      </c>
      <c r="AN49">
        <v>2056</v>
      </c>
      <c r="AO49">
        <v>2057</v>
      </c>
      <c r="AP49">
        <v>2058</v>
      </c>
      <c r="AQ49">
        <v>2059</v>
      </c>
      <c r="AR49">
        <v>2060</v>
      </c>
    </row>
    <row r="50" spans="1:44">
      <c r="A50" s="32" t="str">
        <f>VLOOKUP($B50,'Sector matching'!$B$1:$C$43,2,0)</f>
        <v>agriculture and forestry 01T03</v>
      </c>
      <c r="B50" s="33" t="s">
        <v>512</v>
      </c>
      <c r="C50" s="224">
        <f>C3+'Energy use Prediction'!C102</f>
        <v>7121109275873.8799</v>
      </c>
      <c r="D50" s="224">
        <f>D3+'Energy use Prediction'!D102</f>
        <v>7148084147566.9922</v>
      </c>
      <c r="E50" s="224">
        <f>E3+'Energy use Prediction'!E102</f>
        <v>6844347169823.4834</v>
      </c>
      <c r="F50" s="224">
        <f>F3+'Energy use Prediction'!F102</f>
        <v>6740673297875.4404</v>
      </c>
      <c r="G50" s="224">
        <f>G3+'Energy use Prediction'!G102</f>
        <v>6636950604762.0693</v>
      </c>
      <c r="H50" s="224">
        <f>H3+'Energy use Prediction'!H102</f>
        <v>6531038000045.7158</v>
      </c>
      <c r="I50" s="224">
        <f>I3+'Energy use Prediction'!I102</f>
        <v>6423508887870.3477</v>
      </c>
      <c r="J50" s="224">
        <f>J3+'Energy use Prediction'!J102</f>
        <v>6316666469824.9023</v>
      </c>
      <c r="K50" s="224">
        <f>K3+'Energy use Prediction'!K102</f>
        <v>6208879104788.8037</v>
      </c>
      <c r="L50" s="224">
        <f>L3+'Energy use Prediction'!L102</f>
        <v>6102119164133.582</v>
      </c>
      <c r="M50" s="224">
        <f>M3+'Energy use Prediction'!M102</f>
        <v>5994954225390.2744</v>
      </c>
      <c r="N50" s="224">
        <f>N3+'Energy use Prediction'!N102</f>
        <v>5887709463781.752</v>
      </c>
      <c r="O50" s="224">
        <f>O3+'Energy use Prediction'!O102</f>
        <v>5781888968559.2246</v>
      </c>
      <c r="P50" s="224">
        <f>P3+'Energy use Prediction'!P102</f>
        <v>5676360273487.873</v>
      </c>
      <c r="Q50" s="224">
        <f>Q3+'Energy use Prediction'!Q102</f>
        <v>5571349905185.4287</v>
      </c>
      <c r="R50" s="224">
        <f>R3+'Energy use Prediction'!R102</f>
        <v>5468020410804.3213</v>
      </c>
      <c r="S50" s="224">
        <f>S3+'Energy use Prediction'!S102</f>
        <v>5365456642309.7881</v>
      </c>
      <c r="T50" s="224">
        <f>T3+'Energy use Prediction'!T102</f>
        <v>5264670491877.6865</v>
      </c>
      <c r="U50" s="224">
        <f>U3+'Energy use Prediction'!U102</f>
        <v>5164836826992.0127</v>
      </c>
      <c r="V50" s="224">
        <f>V3+'Energy use Prediction'!V102</f>
        <v>5066075228515.8184</v>
      </c>
      <c r="W50" s="224">
        <f>W3+'Energy use Prediction'!W102</f>
        <v>4969177225982.8184</v>
      </c>
      <c r="X50" s="224">
        <f>X3+'Energy use Prediction'!X102</f>
        <v>4873455671931.083</v>
      </c>
      <c r="Y50" s="224">
        <f>Y3+'Energy use Prediction'!Y102</f>
        <v>4778982633823.2207</v>
      </c>
      <c r="Z50" s="224">
        <f>Z3+'Energy use Prediction'!Z102</f>
        <v>4686379518711.3623</v>
      </c>
      <c r="AA50" s="224">
        <f>AA3+'Energy use Prediction'!AA102</f>
        <v>4595064047165.4033</v>
      </c>
      <c r="AB50" s="224">
        <f>AB3+'Energy use Prediction'!AB102</f>
        <v>4505578750151.1602</v>
      </c>
      <c r="AC50" s="224">
        <f>AC3+'Energy use Prediction'!AC102</f>
        <v>4417386974509.291</v>
      </c>
      <c r="AD50" s="224">
        <f>AD3+'Energy use Prediction'!AD102</f>
        <v>4330505482064.791</v>
      </c>
      <c r="AE50" s="224">
        <f>AE3+'Energy use Prediction'!AE102</f>
        <v>4245360420849.479</v>
      </c>
      <c r="AF50" s="224">
        <f>AF3+'Energy use Prediction'!AF102</f>
        <v>4161487062855.6362</v>
      </c>
      <c r="AG50" s="224">
        <f>AG3+'Energy use Prediction'!AG102</f>
        <v>4079256901037.4946</v>
      </c>
      <c r="AH50" s="224">
        <f>AH3+'Energy use Prediction'!AH102</f>
        <v>3998237836650.1963</v>
      </c>
      <c r="AI50" s="224">
        <f>AI3+'Energy use Prediction'!AI102</f>
        <v>3918410096081.3213</v>
      </c>
      <c r="AJ50" s="224">
        <f>AJ3+'Energy use Prediction'!AJ102</f>
        <v>3840064303114.9712</v>
      </c>
      <c r="AK50" s="224">
        <f>AK3+'Energy use Prediction'!AK102</f>
        <v>3762820568120.3369</v>
      </c>
      <c r="AL50" s="224">
        <f>AL3+'Energy use Prediction'!AL102</f>
        <v>3686930913290.2192</v>
      </c>
      <c r="AM50" s="224">
        <f>AM3+'Energy use Prediction'!AM102</f>
        <v>3612039870488.9385</v>
      </c>
      <c r="AN50" s="224">
        <f>AN3+'Energy use Prediction'!AN102</f>
        <v>3538103922800.8545</v>
      </c>
      <c r="AO50" s="224">
        <f>AO3+'Energy use Prediction'!AO102</f>
        <v>3465317048246.6533</v>
      </c>
      <c r="AP50" s="224">
        <f>AP3+'Energy use Prediction'!AP102</f>
        <v>3393361922842.3125</v>
      </c>
      <c r="AQ50" s="224">
        <f>AQ3+'Energy use Prediction'!AQ102</f>
        <v>3322403181800.8179</v>
      </c>
      <c r="AR50" s="224">
        <f>AR3+'Energy use Prediction'!AR102</f>
        <v>3252140353035.2139</v>
      </c>
    </row>
    <row r="51" spans="1:44">
      <c r="A51" s="32" t="s">
        <v>790</v>
      </c>
      <c r="B51" s="35" t="s">
        <v>510</v>
      </c>
      <c r="C51" s="260">
        <f>C4+'Energy use Prediction'!C103</f>
        <v>1252361569958595.3</v>
      </c>
      <c r="D51" s="224">
        <f>D4+'Energy use Prediction'!D103</f>
        <v>1255884154508464</v>
      </c>
      <c r="E51" s="224">
        <f>E4+'Energy use Prediction'!E103</f>
        <v>1361337880149355.3</v>
      </c>
      <c r="F51" s="224">
        <f>F4+'Energy use Prediction'!F103</f>
        <v>1383723966272037.3</v>
      </c>
      <c r="G51" s="224">
        <f>G4+'Energy use Prediction'!G103</f>
        <v>1405301500478457</v>
      </c>
      <c r="H51" s="224">
        <f>H4+'Energy use Prediction'!H103</f>
        <v>1425378187569034.8</v>
      </c>
      <c r="I51" s="224">
        <f>I4+'Energy use Prediction'!I103</f>
        <v>1444377636313310</v>
      </c>
      <c r="J51" s="224">
        <f>J4+'Energy use Prediction'!J103</f>
        <v>1462002163134022.3</v>
      </c>
      <c r="K51" s="224">
        <f>K4+'Energy use Prediction'!K103</f>
        <v>1479339684521276.8</v>
      </c>
      <c r="L51" s="224">
        <f>L4+'Energy use Prediction'!L103</f>
        <v>1496431793426850.5</v>
      </c>
      <c r="M51" s="224">
        <f>M4+'Energy use Prediction'!M103</f>
        <v>1513312444181578.5</v>
      </c>
      <c r="N51" s="224">
        <f>N4+'Energy use Prediction'!N103</f>
        <v>1528318821078538</v>
      </c>
      <c r="O51" s="224">
        <f>O4+'Energy use Prediction'!O103</f>
        <v>1543116881971038.3</v>
      </c>
      <c r="P51" s="224">
        <f>P4+'Energy use Prediction'!P103</f>
        <v>1557722954125609.8</v>
      </c>
      <c r="Q51" s="224">
        <f>Q4+'Energy use Prediction'!Q103</f>
        <v>1572148613527118.5</v>
      </c>
      <c r="R51" s="224">
        <f>R4+'Energy use Prediction'!R103</f>
        <v>1586389408442793.8</v>
      </c>
      <c r="S51" s="224">
        <f>S4+'Energy use Prediction'!S103</f>
        <v>1599251665176246.5</v>
      </c>
      <c r="T51" s="224">
        <f>T4+'Energy use Prediction'!T103</f>
        <v>1613103666178885.3</v>
      </c>
      <c r="U51" s="224">
        <f>U4+'Energy use Prediction'!U103</f>
        <v>1626746553578408</v>
      </c>
      <c r="V51" s="224">
        <f>V4+'Energy use Prediction'!V103</f>
        <v>1640161695136058</v>
      </c>
      <c r="W51" s="224">
        <f>W4+'Energy use Prediction'!W103</f>
        <v>1653327678129285</v>
      </c>
      <c r="X51" s="224">
        <f>X4+'Energy use Prediction'!X103</f>
        <v>1665450530438114.5</v>
      </c>
      <c r="Y51" s="224">
        <f>Y4+'Energy use Prediction'!Y103</f>
        <v>1675207709011254.5</v>
      </c>
      <c r="Z51" s="224">
        <f>Z4+'Energy use Prediction'!Z103</f>
        <v>1683793699792198.5</v>
      </c>
      <c r="AA51" s="224">
        <f>AA4+'Energy use Prediction'!AA103</f>
        <v>1691164974596565</v>
      </c>
      <c r="AB51" s="224">
        <f>AB4+'Energy use Prediction'!AB103</f>
        <v>1697266697883535</v>
      </c>
      <c r="AC51" s="224">
        <f>AC4+'Energy use Prediction'!AC103</f>
        <v>1702058991730332.5</v>
      </c>
      <c r="AD51" s="224">
        <f>AD4+'Energy use Prediction'!AD103</f>
        <v>1705504611254645.8</v>
      </c>
      <c r="AE51" s="224">
        <f>AE4+'Energy use Prediction'!AE103</f>
        <v>1707569358723350.5</v>
      </c>
      <c r="AF51" s="224">
        <f>AF4+'Energy use Prediction'!AF103</f>
        <v>1708209323898944.5</v>
      </c>
      <c r="AG51" s="224">
        <f>AG4+'Energy use Prediction'!AG103</f>
        <v>1707397569378730</v>
      </c>
      <c r="AH51" s="224">
        <f>AH4+'Energy use Prediction'!AH103</f>
        <v>1705098266364416.5</v>
      </c>
      <c r="AI51" s="224">
        <f>AI4+'Energy use Prediction'!AI103</f>
        <v>1699980443580971</v>
      </c>
      <c r="AJ51" s="224">
        <f>AJ4+'Energy use Prediction'!AJ103</f>
        <v>1693341500467773.8</v>
      </c>
      <c r="AK51" s="224">
        <f>AK4+'Energy use Prediction'!AK103</f>
        <v>1685165450255590.8</v>
      </c>
      <c r="AL51" s="224">
        <f>AL4+'Energy use Prediction'!AL103</f>
        <v>1675442263285376.5</v>
      </c>
      <c r="AM51" s="224">
        <f>AM4+'Energy use Prediction'!AM103</f>
        <v>1664168198975979</v>
      </c>
      <c r="AN51" s="224">
        <f>AN4+'Energy use Prediction'!AN103</f>
        <v>1651333377172101.5</v>
      </c>
      <c r="AO51" s="224">
        <f>AO4+'Energy use Prediction'!AO103</f>
        <v>1636947864690560.3</v>
      </c>
      <c r="AP51" s="224">
        <f>AP4+'Energy use Prediction'!AP103</f>
        <v>1621016395551218.5</v>
      </c>
      <c r="AQ51" s="224">
        <f>AQ4+'Energy use Prediction'!AQ103</f>
        <v>1603563901800807.8</v>
      </c>
      <c r="AR51" s="224">
        <f>AR4+'Energy use Prediction'!AR103</f>
        <v>1584610631052033</v>
      </c>
    </row>
    <row r="52" spans="1:44">
      <c r="A52" s="32" t="str">
        <f>VLOOKUP($B52,'Sector matching'!$B$1:$C$43,2,0)</f>
        <v>coal mining 05</v>
      </c>
      <c r="B52" s="38" t="s">
        <v>117</v>
      </c>
      <c r="C52" s="224">
        <f>C5+'Energy use Prediction'!C104</f>
        <v>169167322759.30197</v>
      </c>
      <c r="D52" s="224">
        <f>D5+'Energy use Prediction'!D104</f>
        <v>166972097773.82242</v>
      </c>
      <c r="E52" s="224">
        <f>E5+'Energy use Prediction'!E104</f>
        <v>175917728682.31433</v>
      </c>
      <c r="F52" s="224">
        <f>F5+'Energy use Prediction'!F104</f>
        <v>179977648385.25241</v>
      </c>
      <c r="G52" s="224">
        <f>G5+'Energy use Prediction'!G104</f>
        <v>183851394214.94144</v>
      </c>
      <c r="H52" s="224">
        <f>H5+'Energy use Prediction'!H104</f>
        <v>187542456821.2821</v>
      </c>
      <c r="I52" s="224">
        <f>I5+'Energy use Prediction'!I104</f>
        <v>191114774167.11826</v>
      </c>
      <c r="J52" s="224">
        <f>J5+'Energy use Prediction'!J104</f>
        <v>194503739313.81906</v>
      </c>
      <c r="K52" s="224">
        <f>K5+'Energy use Prediction'!K104</f>
        <v>197896227618.92725</v>
      </c>
      <c r="L52" s="224">
        <f>L5+'Energy use Prediction'!L104</f>
        <v>201291997229.16663</v>
      </c>
      <c r="M52" s="224">
        <f>M5+'Energy use Prediction'!M104</f>
        <v>204690470689.18387</v>
      </c>
      <c r="N52" s="224">
        <f>N5+'Energy use Prediction'!N104</f>
        <v>207782869330.03348</v>
      </c>
      <c r="O52" s="224">
        <f>O5+'Energy use Prediction'!O104</f>
        <v>210866256163.78113</v>
      </c>
      <c r="P52" s="224">
        <f>P5+'Energy use Prediction'!P104</f>
        <v>213939186850.3136</v>
      </c>
      <c r="Q52" s="224">
        <f>Q5+'Energy use Prediction'!Q104</f>
        <v>216999963079.34241</v>
      </c>
      <c r="R52" s="224">
        <f>R5+'Energy use Prediction'!R104</f>
        <v>220044472430.23846</v>
      </c>
      <c r="S52" s="224">
        <f>S5+'Energy use Prediction'!S104</f>
        <v>222849944062.57458</v>
      </c>
      <c r="T52" s="224">
        <f>T5+'Energy use Prediction'!T104</f>
        <v>225849741349.72076</v>
      </c>
      <c r="U52" s="224">
        <f>U5+'Energy use Prediction'!U104</f>
        <v>228821321276.07849</v>
      </c>
      <c r="V52" s="224">
        <f>V5+'Energy use Prediction'!V104</f>
        <v>231759359533.62143</v>
      </c>
      <c r="W52" s="224">
        <f>W5+'Energy use Prediction'!W104</f>
        <v>234658238609.09195</v>
      </c>
      <c r="X52" s="224">
        <f>X5+'Energy use Prediction'!X104</f>
        <v>237368675078.09018</v>
      </c>
      <c r="Y52" s="224">
        <f>Y5+'Energy use Prediction'!Y104</f>
        <v>239641765490.29477</v>
      </c>
      <c r="Z52" s="224">
        <f>Z5+'Energy use Prediction'!Z104</f>
        <v>241697404243.05322</v>
      </c>
      <c r="AA52" s="224">
        <f>AA5+'Energy use Prediction'!AA104</f>
        <v>243525554242.82574</v>
      </c>
      <c r="AB52" s="224">
        <f>AB5+'Energy use Prediction'!AB104</f>
        <v>245114157236.677</v>
      </c>
      <c r="AC52" s="224">
        <f>AC5+'Energy use Prediction'!AC104</f>
        <v>246454037590.26535</v>
      </c>
      <c r="AD52" s="224">
        <f>AD5+'Energy use Prediction'!AD104</f>
        <v>247536594329.73245</v>
      </c>
      <c r="AE52" s="224">
        <f>AE5+'Energy use Prediction'!AE104</f>
        <v>248353872099.9545</v>
      </c>
      <c r="AF52" s="224">
        <f>AF5+'Energy use Prediction'!AF104</f>
        <v>248896144051.44504</v>
      </c>
      <c r="AG52" s="224">
        <f>AG5+'Energy use Prediction'!AG104</f>
        <v>249156939350.86285</v>
      </c>
      <c r="AH52" s="224">
        <f>AH5+'Energy use Prediction'!AH104</f>
        <v>249128157169.70367</v>
      </c>
      <c r="AI52" s="224">
        <f>AI5+'Energy use Prediction'!AI104</f>
        <v>248555712983.99661</v>
      </c>
      <c r="AJ52" s="224">
        <f>AJ5+'Energy use Prediction'!AJ104</f>
        <v>247684058641.67075</v>
      </c>
      <c r="AK52" s="224">
        <f>AK5+'Energy use Prediction'!AK104</f>
        <v>246509025555.66803</v>
      </c>
      <c r="AL52" s="224">
        <f>AL5+'Energy use Prediction'!AL104</f>
        <v>245027623871.31979</v>
      </c>
      <c r="AM52" s="224">
        <f>AM5+'Energy use Prediction'!AM104</f>
        <v>243238109153.64764</v>
      </c>
      <c r="AN52" s="224">
        <f>AN5+'Energy use Prediction'!AN104</f>
        <v>241137607218.45221</v>
      </c>
      <c r="AO52" s="224">
        <f>AO5+'Energy use Prediction'!AO104</f>
        <v>238727101422.19754</v>
      </c>
      <c r="AP52" s="224">
        <f>AP5+'Energy use Prediction'!AP104</f>
        <v>236006603030.20319</v>
      </c>
      <c r="AQ52" s="224">
        <f>AQ5+'Energy use Prediction'!AQ104</f>
        <v>232980047327.56821</v>
      </c>
      <c r="AR52" s="224">
        <f>AR5+'Energy use Prediction'!AR104</f>
        <v>229650526742.47504</v>
      </c>
    </row>
    <row r="53" spans="1:44">
      <c r="A53" s="32" t="str">
        <f>VLOOKUP($B53,'Sector matching'!$B$1:$C$43,2,0)</f>
        <v>oil and gas extraction 06</v>
      </c>
      <c r="B53" s="38" t="s">
        <v>119</v>
      </c>
      <c r="C53" s="224">
        <f>C6+'Energy use Prediction'!C105</f>
        <v>4286956148339.6807</v>
      </c>
      <c r="D53" s="224">
        <f>D6+'Energy use Prediction'!D105</f>
        <v>4195746303623.7603</v>
      </c>
      <c r="E53" s="224">
        <f>E6+'Energy use Prediction'!E105</f>
        <v>3615575458144.5698</v>
      </c>
      <c r="F53" s="224">
        <f>F6+'Energy use Prediction'!F105</f>
        <v>3765628294161.4033</v>
      </c>
      <c r="G53" s="224">
        <f>G6+'Energy use Prediction'!G105</f>
        <v>3904667638808.3345</v>
      </c>
      <c r="H53" s="224">
        <f>H6+'Energy use Prediction'!H105</f>
        <v>4035476858044.0146</v>
      </c>
      <c r="I53" s="224">
        <f>I6+'Energy use Prediction'!I105</f>
        <v>4158867840451.6172</v>
      </c>
      <c r="J53" s="224">
        <f>J6+'Energy use Prediction'!J105</f>
        <v>4275141838443.9971</v>
      </c>
      <c r="K53" s="224">
        <f>K6+'Energy use Prediction'!K105</f>
        <v>4385512983174.0752</v>
      </c>
      <c r="L53" s="224">
        <f>L6+'Energy use Prediction'!L105</f>
        <v>4490470296423.832</v>
      </c>
      <c r="M53" s="224">
        <f>M6+'Energy use Prediction'!M105</f>
        <v>4590457151823.8594</v>
      </c>
      <c r="N53" s="224">
        <f>N6+'Energy use Prediction'!N105</f>
        <v>4684603382778.3398</v>
      </c>
      <c r="O53" s="224">
        <f>O6+'Energy use Prediction'!O105</f>
        <v>4774460081480.2461</v>
      </c>
      <c r="P53" s="224">
        <f>P6+'Energy use Prediction'!P105</f>
        <v>4860355349383.707</v>
      </c>
      <c r="Q53" s="224">
        <f>Q6+'Energy use Prediction'!Q105</f>
        <v>4942584582733.0654</v>
      </c>
      <c r="R53" s="224">
        <f>R6+'Energy use Prediction'!R105</f>
        <v>5021403918731.9844</v>
      </c>
      <c r="S53" s="224">
        <f>S6+'Energy use Prediction'!S105</f>
        <v>5096073819586.9785</v>
      </c>
      <c r="T53" s="224">
        <f>T6+'Energy use Prediction'!T105</f>
        <v>5168728060056.5059</v>
      </c>
      <c r="U53" s="224">
        <f>U6+'Energy use Prediction'!U105</f>
        <v>5238594697909.9414</v>
      </c>
      <c r="V53" s="224">
        <f>V6+'Energy use Prediction'!V105</f>
        <v>5305833317602.6611</v>
      </c>
      <c r="W53" s="224">
        <f>W6+'Energy use Prediction'!W105</f>
        <v>5370584594530.2109</v>
      </c>
      <c r="X53" s="224">
        <f>X6+'Energy use Prediction'!X105</f>
        <v>5432303017766.9541</v>
      </c>
      <c r="Y53" s="224">
        <f>Y6+'Energy use Prediction'!Y105</f>
        <v>5489936837903.5547</v>
      </c>
      <c r="Z53" s="224">
        <f>Z6+'Energy use Prediction'!Z105</f>
        <v>5544610052989.0313</v>
      </c>
      <c r="AA53" s="224">
        <f>AA6+'Energy use Prediction'!AA105</f>
        <v>5596372767583.6055</v>
      </c>
      <c r="AB53" s="224">
        <f>AB6+'Energy use Prediction'!AB105</f>
        <v>5645255714307.2031</v>
      </c>
      <c r="AC53" s="224">
        <f>AC6+'Energy use Prediction'!AC105</f>
        <v>5691294663270.0898</v>
      </c>
      <c r="AD53" s="224">
        <f>AD6+'Energy use Prediction'!AD105</f>
        <v>5734520508241.1006</v>
      </c>
      <c r="AE53" s="224">
        <f>AE6+'Energy use Prediction'!AE105</f>
        <v>5774960462079.6396</v>
      </c>
      <c r="AF53" s="224">
        <f>AF6+'Energy use Prediction'!AF105</f>
        <v>5812626873318.9336</v>
      </c>
      <c r="AG53" s="224">
        <f>AG6+'Energy use Prediction'!AG105</f>
        <v>5847542564140.3867</v>
      </c>
      <c r="AH53" s="224">
        <f>AH6+'Energy use Prediction'!AH105</f>
        <v>5879717397312.2119</v>
      </c>
      <c r="AI53" s="224">
        <f>AI6+'Energy use Prediction'!AI105</f>
        <v>5907920300821.4365</v>
      </c>
      <c r="AJ53" s="224">
        <f>AJ6+'Energy use Prediction'!AJ105</f>
        <v>5933409598103.7744</v>
      </c>
      <c r="AK53" s="224">
        <f>AK6+'Energy use Prediction'!AK105</f>
        <v>5956203953773.5967</v>
      </c>
      <c r="AL53" s="224">
        <f>AL6+'Energy use Prediction'!AL105</f>
        <v>5976324957445.1377</v>
      </c>
      <c r="AM53" s="224">
        <f>AM6+'Energy use Prediction'!AM105</f>
        <v>5993797879541.2998</v>
      </c>
      <c r="AN53" s="224">
        <f>AN6+'Energy use Prediction'!AN105</f>
        <v>6008639830523.2246</v>
      </c>
      <c r="AO53" s="224">
        <f>AO6+'Energy use Prediction'!AO105</f>
        <v>6020885611863.5938</v>
      </c>
      <c r="AP53" s="224">
        <f>AP6+'Energy use Prediction'!AP105</f>
        <v>6030563257546.6973</v>
      </c>
      <c r="AQ53" s="224">
        <f>AQ6+'Energy use Prediction'!AQ105</f>
        <v>6037719574660.9043</v>
      </c>
      <c r="AR53" s="224">
        <f>AR6+'Energy use Prediction'!AR105</f>
        <v>6042395750344.4688</v>
      </c>
    </row>
    <row r="54" spans="1:44">
      <c r="A54" s="32" t="str">
        <f>VLOOKUP($B54,'Sector matching'!$B$1:$C$43,2,0)</f>
        <v>other mining and quarrying 07T08</v>
      </c>
      <c r="B54" s="304" t="s">
        <v>121</v>
      </c>
      <c r="C54" s="224">
        <f>C7+'Energy use Prediction'!C106</f>
        <v>38559372205.350395</v>
      </c>
      <c r="D54" s="224">
        <f>D7+'Energy use Prediction'!D106</f>
        <v>38059000762.988388</v>
      </c>
      <c r="E54" s="224">
        <f>E7+'Energy use Prediction'!E106</f>
        <v>40098034698.064713</v>
      </c>
      <c r="F54" s="224">
        <f>F7+'Energy use Prediction'!F106</f>
        <v>41023437739.242874</v>
      </c>
      <c r="G54" s="224">
        <f>G7+'Energy use Prediction'!G106</f>
        <v>41906404998.164574</v>
      </c>
      <c r="H54" s="224">
        <f>H7+'Energy use Prediction'!H106</f>
        <v>42747732120.623367</v>
      </c>
      <c r="I54" s="224">
        <f>I7+'Energy use Prediction'!I106</f>
        <v>43561992888.760696</v>
      </c>
      <c r="J54" s="224">
        <f>J7+'Energy use Prediction'!J106</f>
        <v>44334461036.575073</v>
      </c>
      <c r="K54" s="224">
        <f>K7+'Energy use Prediction'!K106</f>
        <v>45107732240.051468</v>
      </c>
      <c r="L54" s="224">
        <f>L7+'Energy use Prediction'!L106</f>
        <v>45881751372.05098</v>
      </c>
      <c r="M54" s="224">
        <f>M7+'Energy use Prediction'!M106</f>
        <v>46656386809.541847</v>
      </c>
      <c r="N54" s="224">
        <f>N7+'Energy use Prediction'!N106</f>
        <v>47361256687.807289</v>
      </c>
      <c r="O54" s="224">
        <f>O7+'Energy use Prediction'!O106</f>
        <v>48064072448.181526</v>
      </c>
      <c r="P54" s="224">
        <f>P7+'Energy use Prediction'!P106</f>
        <v>48764504873.135376</v>
      </c>
      <c r="Q54" s="224">
        <f>Q7+'Energy use Prediction'!Q106</f>
        <v>49462166856.119736</v>
      </c>
      <c r="R54" s="224">
        <f>R7+'Energy use Prediction'!R106</f>
        <v>50156121027.227028</v>
      </c>
      <c r="S54" s="224">
        <f>S7+'Energy use Prediction'!S106</f>
        <v>50795589827.219315</v>
      </c>
      <c r="T54" s="224">
        <f>T7+'Energy use Prediction'!T106</f>
        <v>51479352496.326813</v>
      </c>
      <c r="U54" s="224">
        <f>U7+'Energy use Prediction'!U106</f>
        <v>52156683404.858177</v>
      </c>
      <c r="V54" s="224">
        <f>V7+'Energy use Prediction'!V106</f>
        <v>52826368949.786659</v>
      </c>
      <c r="W54" s="224">
        <f>W7+'Energy use Prediction'!W106</f>
        <v>53487128695.972473</v>
      </c>
      <c r="X54" s="224">
        <f>X7+'Energy use Prediction'!X106</f>
        <v>54104935533.264351</v>
      </c>
      <c r="Y54" s="224">
        <f>Y7+'Energy use Prediction'!Y106</f>
        <v>54623055332.235924</v>
      </c>
      <c r="Z54" s="224">
        <f>Z7+'Energy use Prediction'!Z106</f>
        <v>55091610006.356621</v>
      </c>
      <c r="AA54" s="224">
        <f>AA7+'Energy use Prediction'!AA106</f>
        <v>55508311737.74678</v>
      </c>
      <c r="AB54" s="224">
        <f>AB7+'Energy use Prediction'!AB106</f>
        <v>55870412012.949463</v>
      </c>
      <c r="AC54" s="224">
        <f>AC7+'Energy use Prediction'!AC106</f>
        <v>56175819371.899994</v>
      </c>
      <c r="AD54" s="224">
        <f>AD7+'Energy use Prediction'!AD106</f>
        <v>56422573340.513161</v>
      </c>
      <c r="AE54" s="224">
        <f>AE7+'Energy use Prediction'!AE106</f>
        <v>56608860604.64389</v>
      </c>
      <c r="AF54" s="224">
        <f>AF7+'Energy use Prediction'!AF106</f>
        <v>56732464062.291542</v>
      </c>
      <c r="AG54" s="224">
        <f>AG7+'Energy use Prediction'!AG106</f>
        <v>56791908775.700912</v>
      </c>
      <c r="AH54" s="224">
        <f>AH7+'Energy use Prediction'!AH106</f>
        <v>56785348272.064049</v>
      </c>
      <c r="AI54" s="224">
        <f>AI7+'Energy use Prediction'!AI106</f>
        <v>56654867467.240562</v>
      </c>
      <c r="AJ54" s="224">
        <f>AJ7+'Energy use Prediction'!AJ106</f>
        <v>56456185808.915955</v>
      </c>
      <c r="AK54" s="224">
        <f>AK7+'Energy use Prediction'!AK106</f>
        <v>56188353124.815086</v>
      </c>
      <c r="AL54" s="224">
        <f>AL7+'Energy use Prediction'!AL106</f>
        <v>55850687918.552452</v>
      </c>
      <c r="AM54" s="224">
        <f>AM7+'Energy use Prediction'!AM106</f>
        <v>55442792570.088181</v>
      </c>
      <c r="AN54" s="224">
        <f>AN7+'Energy use Prediction'!AN106</f>
        <v>54964011948.534561</v>
      </c>
      <c r="AO54" s="224">
        <f>AO7+'Energy use Prediction'!AO106</f>
        <v>54414570196.517303</v>
      </c>
      <c r="AP54" s="224">
        <f>AP7+'Energy use Prediction'!AP106</f>
        <v>53794469881.811584</v>
      </c>
      <c r="AQ54" s="224">
        <f>AQ7+'Energy use Prediction'!AQ106</f>
        <v>53104607998.709152</v>
      </c>
      <c r="AR54" s="224">
        <f>AR7+'Energy use Prediction'!AR106</f>
        <v>52345689423.821892</v>
      </c>
    </row>
    <row r="55" spans="1:44">
      <c r="A55" s="32" t="str">
        <f>VLOOKUP($B55,'Sector matching'!$B$1:$C$43,2,0)</f>
        <v>other mining and quarrying 07T08</v>
      </c>
      <c r="B55" s="304" t="s">
        <v>123</v>
      </c>
      <c r="C55" s="224">
        <f>C8+'Energy use Prediction'!C107</f>
        <v>8244663412.9872322</v>
      </c>
      <c r="D55" s="224">
        <f>D8+'Energy use Prediction'!D107</f>
        <v>8137675308.9855499</v>
      </c>
      <c r="E55" s="224">
        <f>E8+'Energy use Prediction'!E107</f>
        <v>8573656174.8781357</v>
      </c>
      <c r="F55" s="224">
        <f>F8+'Energy use Prediction'!F107</f>
        <v>8771523415.9534454</v>
      </c>
      <c r="G55" s="224">
        <f>G8+'Energy use Prediction'!G107</f>
        <v>8960317149.8277531</v>
      </c>
      <c r="H55" s="224">
        <f>H8+'Energy use Prediction'!H107</f>
        <v>9140207499.389185</v>
      </c>
      <c r="I55" s="224">
        <f>I8+'Energy use Prediction'!I107</f>
        <v>9314310592.3529568</v>
      </c>
      <c r="J55" s="224">
        <f>J8+'Energy use Prediction'!J107</f>
        <v>9479477697.3064823</v>
      </c>
      <c r="K55" s="224">
        <f>K8+'Energy use Prediction'!K107</f>
        <v>9644816509.5066929</v>
      </c>
      <c r="L55" s="224">
        <f>L8+'Energy use Prediction'!L107</f>
        <v>9810315241.8139343</v>
      </c>
      <c r="M55" s="224">
        <f>M8+'Energy use Prediction'!M107</f>
        <v>9975945750.9382</v>
      </c>
      <c r="N55" s="224">
        <f>N8+'Energy use Prediction'!N107</f>
        <v>10126659171.927078</v>
      </c>
      <c r="O55" s="224">
        <f>O8+'Energy use Prediction'!O107</f>
        <v>10276933386.838291</v>
      </c>
      <c r="P55" s="224">
        <f>P8+'Energy use Prediction'!P107</f>
        <v>10426698003.246792</v>
      </c>
      <c r="Q55" s="224">
        <f>Q8+'Energy use Prediction'!Q107</f>
        <v>10575870251.049755</v>
      </c>
      <c r="R55" s="224">
        <f>R8+'Energy use Prediction'!R107</f>
        <v>10724249704.282251</v>
      </c>
      <c r="S55" s="224">
        <f>S8+'Energy use Prediction'!S107</f>
        <v>10860979238.958431</v>
      </c>
      <c r="T55" s="224">
        <f>T8+'Energy use Prediction'!T107</f>
        <v>11007179572.0742</v>
      </c>
      <c r="U55" s="224">
        <f>U8+'Energy use Prediction'!U107</f>
        <v>11152004683.082596</v>
      </c>
      <c r="V55" s="224">
        <f>V8+'Energy use Prediction'!V107</f>
        <v>11295195082.58065</v>
      </c>
      <c r="W55" s="224">
        <f>W8+'Energy use Prediction'!W107</f>
        <v>11436476991.298996</v>
      </c>
      <c r="X55" s="224">
        <f>X8+'Energy use Prediction'!X107</f>
        <v>11568574822.160643</v>
      </c>
      <c r="Y55" s="224">
        <f>Y8+'Energy use Prediction'!Y107</f>
        <v>11679357833.029593</v>
      </c>
      <c r="Z55" s="224">
        <f>Z8+'Energy use Prediction'!Z107</f>
        <v>11779542959.44021</v>
      </c>
      <c r="AA55" s="224">
        <f>AA8+'Energy use Prediction'!AA107</f>
        <v>11868641026.198782</v>
      </c>
      <c r="AB55" s="224">
        <f>AB8+'Energy use Prediction'!AB107</f>
        <v>11946064353.39657</v>
      </c>
      <c r="AC55" s="224">
        <f>AC8+'Energy use Prediction'!AC107</f>
        <v>12011365750.550724</v>
      </c>
      <c r="AD55" s="224">
        <f>AD8+'Energy use Prediction'!AD107</f>
        <v>12064126034.255554</v>
      </c>
      <c r="AE55" s="224">
        <f>AE8+'Energy use Prediction'!AE107</f>
        <v>12103957486.456194</v>
      </c>
      <c r="AF55" s="224">
        <f>AF8+'Energy use Prediction'!AF107</f>
        <v>12130386052.241943</v>
      </c>
      <c r="AG55" s="224">
        <f>AG8+'Energy use Prediction'!AG107</f>
        <v>12143096364.306458</v>
      </c>
      <c r="AH55" s="224">
        <f>AH8+'Energy use Prediction'!AH107</f>
        <v>12141693614.696907</v>
      </c>
      <c r="AI55" s="224">
        <f>AI8+'Energy use Prediction'!AI107</f>
        <v>12113794552.650558</v>
      </c>
      <c r="AJ55" s="224">
        <f>AJ8+'Energy use Prediction'!AJ107</f>
        <v>12071312963.725903</v>
      </c>
      <c r="AK55" s="224">
        <f>AK8+'Energy use Prediction'!AK107</f>
        <v>12014045684.589489</v>
      </c>
      <c r="AL55" s="224">
        <f>AL8+'Energy use Prediction'!AL107</f>
        <v>11941846999.479</v>
      </c>
      <c r="AM55" s="224">
        <f>AM8+'Energy use Prediction'!AM107</f>
        <v>11854631890.324696</v>
      </c>
      <c r="AN55" s="224">
        <f>AN8+'Energy use Prediction'!AN107</f>
        <v>11752260278.765558</v>
      </c>
      <c r="AO55" s="224">
        <f>AO8+'Energy use Prediction'!AO107</f>
        <v>11634780090.387497</v>
      </c>
      <c r="AP55" s="224">
        <f>AP8+'Energy use Prediction'!AP107</f>
        <v>11502191874.225445</v>
      </c>
      <c r="AQ55" s="224">
        <f>AQ8+'Energy use Prediction'!AQ107</f>
        <v>11354687423.236486</v>
      </c>
      <c r="AR55" s="224">
        <f>AR8+'Energy use Prediction'!AR107</f>
        <v>11192417452.281378</v>
      </c>
    </row>
    <row r="56" spans="1:44">
      <c r="A56" s="32" t="str">
        <f>VLOOKUP($B56,'Sector matching'!$B$1:$C$43,2,0)</f>
        <v>other mining and quarrying 07T08</v>
      </c>
      <c r="B56" s="145" t="s">
        <v>125</v>
      </c>
      <c r="C56" s="224">
        <f>C9+'Energy use Prediction'!C108</f>
        <v>25229739232917.551</v>
      </c>
      <c r="D56" s="224">
        <f>D9+'Energy use Prediction'!D108</f>
        <v>25222424546716.883</v>
      </c>
      <c r="E56" s="224">
        <f>E9+'Energy use Prediction'!E108</f>
        <v>25252232189849.332</v>
      </c>
      <c r="F56" s="224">
        <f>F9+'Energy use Prediction'!F108</f>
        <v>25265760205803.652</v>
      </c>
      <c r="G56" s="224">
        <f>G9+'Energy use Prediction'!G108</f>
        <v>25278667873743.27</v>
      </c>
      <c r="H56" s="224">
        <f>H9+'Energy use Prediction'!H108</f>
        <v>25290966824826.18</v>
      </c>
      <c r="I56" s="224">
        <f>I9+'Energy use Prediction'!I108</f>
        <v>25302870106069.258</v>
      </c>
      <c r="J56" s="224">
        <f>J9+'Energy use Prediction'!J108</f>
        <v>25314162441368.41</v>
      </c>
      <c r="K56" s="224">
        <f>K9+'Energy use Prediction'!K108</f>
        <v>25325466516146.824</v>
      </c>
      <c r="L56" s="224">
        <f>L9+'Energy use Prediction'!L108</f>
        <v>25336781524527.723</v>
      </c>
      <c r="M56" s="224">
        <f>M9+'Energy use Prediction'!M108</f>
        <v>25348105542378.172</v>
      </c>
      <c r="N56" s="224">
        <f>N9+'Energy use Prediction'!N108</f>
        <v>25358409691526.805</v>
      </c>
      <c r="O56" s="224">
        <f>O9+'Energy use Prediction'!O108</f>
        <v>25368683812527.301</v>
      </c>
      <c r="P56" s="224">
        <f>P9+'Energy use Prediction'!P108</f>
        <v>25378923092709.086</v>
      </c>
      <c r="Q56" s="224">
        <f>Q9+'Energy use Prediction'!Q108</f>
        <v>25389121873150.227</v>
      </c>
      <c r="R56" s="224">
        <f>R9+'Energy use Prediction'!R108</f>
        <v>25399266450896.973</v>
      </c>
      <c r="S56" s="224">
        <f>S9+'Energy use Prediction'!S108</f>
        <v>25408614533563.285</v>
      </c>
      <c r="T56" s="224">
        <f>T9+'Energy use Prediction'!T108</f>
        <v>25418610126710.332</v>
      </c>
      <c r="U56" s="224">
        <f>U9+'Energy use Prediction'!U108</f>
        <v>25428511697084.797</v>
      </c>
      <c r="V56" s="224">
        <f>V9+'Energy use Prediction'!V108</f>
        <v>25438301503615.621</v>
      </c>
      <c r="W56" s="224">
        <f>W9+'Energy use Prediction'!W108</f>
        <v>25447960828245.672</v>
      </c>
      <c r="X56" s="224">
        <f>X9+'Energy use Prediction'!X108</f>
        <v>25456992245238.785</v>
      </c>
      <c r="Y56" s="224">
        <f>Y9+'Energy use Prediction'!Y108</f>
        <v>25464566386012.965</v>
      </c>
      <c r="Z56" s="224">
        <f>Z9+'Energy use Prediction'!Z108</f>
        <v>25471415958388.379</v>
      </c>
      <c r="AA56" s="224">
        <f>AA9+'Energy use Prediction'!AA108</f>
        <v>25477507517870.684</v>
      </c>
      <c r="AB56" s="224">
        <f>AB9+'Energy use Prediction'!AB108</f>
        <v>25482800885281.461</v>
      </c>
      <c r="AC56" s="224">
        <f>AC9+'Energy use Prediction'!AC108</f>
        <v>25487265486585.547</v>
      </c>
      <c r="AD56" s="224">
        <f>AD9+'Energy use Prediction'!AD108</f>
        <v>25490872662567.961</v>
      </c>
      <c r="AE56" s="224">
        <f>AE9+'Energy use Prediction'!AE108</f>
        <v>25493595905273.152</v>
      </c>
      <c r="AF56" s="224">
        <f>AF9+'Energy use Prediction'!AF108</f>
        <v>25495402803967.734</v>
      </c>
      <c r="AG56" s="224">
        <f>AG9+'Energy use Prediction'!AG108</f>
        <v>25496271797255.648</v>
      </c>
      <c r="AH56" s="224">
        <f>AH9+'Energy use Prediction'!AH108</f>
        <v>25496175892451.02</v>
      </c>
      <c r="AI56" s="224">
        <f>AI9+'Energy use Prediction'!AI108</f>
        <v>25494268457170.563</v>
      </c>
      <c r="AJ56" s="224">
        <f>AJ9+'Energy use Prediction'!AJ108</f>
        <v>25491364026858.531</v>
      </c>
      <c r="AK56" s="224">
        <f>AK9+'Energy use Prediction'!AK108</f>
        <v>25487448711409.605</v>
      </c>
      <c r="AL56" s="224">
        <f>AL9+'Energy use Prediction'!AL108</f>
        <v>25482512548360.34</v>
      </c>
      <c r="AM56" s="224">
        <f>AM9+'Energy use Prediction'!AM108</f>
        <v>25476549725097.199</v>
      </c>
      <c r="AN56" s="224">
        <f>AN9+'Energy use Prediction'!AN108</f>
        <v>25469550664581.09</v>
      </c>
      <c r="AO56" s="224">
        <f>AO9+'Energy use Prediction'!AO108</f>
        <v>25461518643443.793</v>
      </c>
      <c r="AP56" s="224">
        <f>AP9+'Energy use Prediction'!AP108</f>
        <v>25452453699222.367</v>
      </c>
      <c r="AQ56" s="224">
        <f>AQ9+'Energy use Prediction'!AQ108</f>
        <v>25442368944639.102</v>
      </c>
      <c r="AR56" s="224">
        <f>AR9+'Energy use Prediction'!AR108</f>
        <v>25431274683941.582</v>
      </c>
    </row>
    <row r="57" spans="1:44">
      <c r="A57" s="32" t="str">
        <f>VLOOKUP($B57,'Sector matching'!$B$1:$C$43,2,0)</f>
        <v>Mining Support Service Activities 09</v>
      </c>
      <c r="B57" s="145" t="s">
        <v>127</v>
      </c>
      <c r="C57" s="224">
        <f>C10+'Energy use Prediction'!C109</f>
        <v>102261884998.78941</v>
      </c>
      <c r="D57" s="224">
        <f>D10+'Energy use Prediction'!D109</f>
        <v>100934868401.55338</v>
      </c>
      <c r="E57" s="224">
        <f>E10+'Energy use Prediction'!E109</f>
        <v>106342514891.9304</v>
      </c>
      <c r="F57" s="224">
        <f>F10+'Energy use Prediction'!F109</f>
        <v>108796742073.60011</v>
      </c>
      <c r="G57" s="224">
        <f>G10+'Energy use Prediction'!G109</f>
        <v>111138426886.53435</v>
      </c>
      <c r="H57" s="224">
        <f>H10+'Energy use Prediction'!H109</f>
        <v>113369679433.51707</v>
      </c>
      <c r="I57" s="224">
        <f>I10+'Energy use Prediction'!I109</f>
        <v>115529150303.18886</v>
      </c>
      <c r="J57" s="224">
        <f>J10+'Energy use Prediction'!J109</f>
        <v>117577784510.10318</v>
      </c>
      <c r="K57" s="224">
        <f>K10+'Energy use Prediction'!K109</f>
        <v>119628548471.23964</v>
      </c>
      <c r="L57" s="224">
        <f>L10+'Energy use Prediction'!L109</f>
        <v>121681295985.95186</v>
      </c>
      <c r="M57" s="224">
        <f>M10+'Energy use Prediction'!M109</f>
        <v>123735677981.6651</v>
      </c>
      <c r="N57" s="224">
        <f>N10+'Energy use Prediction'!N109</f>
        <v>125605037317.87051</v>
      </c>
      <c r="O57" s="224">
        <f>O10+'Energy use Prediction'!O109</f>
        <v>127468949003.98335</v>
      </c>
      <c r="P57" s="224">
        <f>P10+'Energy use Prediction'!P109</f>
        <v>129326539934.36978</v>
      </c>
      <c r="Q57" s="224">
        <f>Q10+'Energy use Prediction'!Q109</f>
        <v>131176783478.06714</v>
      </c>
      <c r="R57" s="224">
        <f>R10+'Energy use Prediction'!R109</f>
        <v>133017193671.01001</v>
      </c>
      <c r="S57" s="224">
        <f>S10+'Energy use Prediction'!S109</f>
        <v>134713105226.23111</v>
      </c>
      <c r="T57" s="224">
        <f>T10+'Energy use Prediction'!T109</f>
        <v>136526486913.62888</v>
      </c>
      <c r="U57" s="224">
        <f>U10+'Energy use Prediction'!U109</f>
        <v>138322811166.66605</v>
      </c>
      <c r="V57" s="224">
        <f>V10+'Energy use Prediction'!V109</f>
        <v>140098859433.63773</v>
      </c>
      <c r="W57" s="224">
        <f>W10+'Energy use Prediction'!W109</f>
        <v>141851235919.86346</v>
      </c>
      <c r="X57" s="224">
        <f>X10+'Energy use Prediction'!X109</f>
        <v>143489698584.92319</v>
      </c>
      <c r="Y57" s="224">
        <f>Y10+'Energy use Prediction'!Y109</f>
        <v>144863784942.34259</v>
      </c>
      <c r="Z57" s="224">
        <f>Z10+'Energy use Prediction'!Z109</f>
        <v>146106421465.1936</v>
      </c>
      <c r="AA57" s="224">
        <f>AA10+'Energy use Prediction'!AA109</f>
        <v>147211540716.28723</v>
      </c>
      <c r="AB57" s="224">
        <f>AB10+'Energy use Prediction'!AB109</f>
        <v>148171853464.73154</v>
      </c>
      <c r="AC57" s="224">
        <f>AC10+'Energy use Prediction'!AC109</f>
        <v>148981813026.63666</v>
      </c>
      <c r="AD57" s="224">
        <f>AD10+'Energy use Prediction'!AD109</f>
        <v>149636220101.18478</v>
      </c>
      <c r="AE57" s="224">
        <f>AE10+'Energy use Prediction'!AE109</f>
        <v>150130265664.99283</v>
      </c>
      <c r="AF57" s="224">
        <f>AF10+'Energy use Prediction'!AF109</f>
        <v>150458069823.83911</v>
      </c>
      <c r="AG57" s="224">
        <f>AG10+'Energy use Prediction'!AG109</f>
        <v>150615720949.85022</v>
      </c>
      <c r="AH57" s="224">
        <f>AH10+'Energy use Prediction'!AH109</f>
        <v>150598322080.77957</v>
      </c>
      <c r="AI57" s="224">
        <f>AI10+'Energy use Prediction'!AI109</f>
        <v>150252278763.83063</v>
      </c>
      <c r="AJ57" s="224">
        <f>AJ10+'Energy use Prediction'!AJ109</f>
        <v>149725362485.55832</v>
      </c>
      <c r="AK57" s="224">
        <f>AK10+'Energy use Prediction'!AK109</f>
        <v>149015053329.21164</v>
      </c>
      <c r="AL57" s="224">
        <f>AL10+'Energy use Prediction'!AL109</f>
        <v>148119543923.43011</v>
      </c>
      <c r="AM57" s="224">
        <f>AM10+'Energy use Prediction'!AM109</f>
        <v>147037779754.81104</v>
      </c>
      <c r="AN57" s="224">
        <f>AN10+'Energy use Prediction'!AN109</f>
        <v>145768023374.9556</v>
      </c>
      <c r="AO57" s="224">
        <f>AO10+'Energy use Prediction'!AO109</f>
        <v>144310869224.23199</v>
      </c>
      <c r="AP57" s="224">
        <f>AP10+'Energy use Prediction'!AP109</f>
        <v>142666324112.54187</v>
      </c>
      <c r="AQ57" s="224">
        <f>AQ10+'Energy use Prediction'!AQ109</f>
        <v>140836766925.27313</v>
      </c>
      <c r="AR57" s="224">
        <f>AR10+'Energy use Prediction'!AR109</f>
        <v>138824067039.61996</v>
      </c>
    </row>
    <row r="58" spans="1:44">
      <c r="A58" s="32" t="str">
        <f>VLOOKUP($B58,'Sector matching'!$B$1:$C$43,2,0)</f>
        <v>food beverage and tobacco 10T12</v>
      </c>
      <c r="B58" s="305" t="s">
        <v>129</v>
      </c>
      <c r="C58" s="224">
        <f>C11+'Energy use Prediction'!C110</f>
        <v>4420903168762.1504</v>
      </c>
      <c r="D58" s="224">
        <f>D11+'Energy use Prediction'!D110</f>
        <v>5579596745979.8564</v>
      </c>
      <c r="E58" s="224">
        <f>E11+'Energy use Prediction'!E110</f>
        <v>5120617455354.6807</v>
      </c>
      <c r="F58" s="224">
        <f>F11+'Energy use Prediction'!F110</f>
        <v>5164933054525.3555</v>
      </c>
      <c r="G58" s="224">
        <f>G11+'Energy use Prediction'!G110</f>
        <v>5199629912460.8271</v>
      </c>
      <c r="H58" s="224">
        <f>H11+'Energy use Prediction'!H110</f>
        <v>5228363169034.8057</v>
      </c>
      <c r="I58" s="224">
        <f>I11+'Energy use Prediction'!I110</f>
        <v>5253334973199.8506</v>
      </c>
      <c r="J58" s="224">
        <f>J11+'Energy use Prediction'!J110</f>
        <v>5273113102541.9541</v>
      </c>
      <c r="K58" s="224">
        <f>K11+'Energy use Prediction'!K110</f>
        <v>5293043281875.5146</v>
      </c>
      <c r="L58" s="224">
        <f>L11+'Energy use Prediction'!L110</f>
        <v>5313227447434.5371</v>
      </c>
      <c r="M58" s="224">
        <f>M11+'Energy use Prediction'!M110</f>
        <v>5333735957842.2139</v>
      </c>
      <c r="N58" s="224">
        <f>N11+'Energy use Prediction'!N110</f>
        <v>5346689911756.0996</v>
      </c>
      <c r="O58" s="224">
        <f>O11+'Energy use Prediction'!O110</f>
        <v>5359980973342.2852</v>
      </c>
      <c r="P58" s="224">
        <f>P11+'Energy use Prediction'!P110</f>
        <v>5373609639794.165</v>
      </c>
      <c r="Q58" s="224">
        <f>Q11+'Energy use Prediction'!Q110</f>
        <v>5387560491232.2148</v>
      </c>
      <c r="R58" s="224">
        <f>R11+'Energy use Prediction'!R110</f>
        <v>5401751412777.8174</v>
      </c>
      <c r="S58" s="224">
        <f>S11+'Energy use Prediction'!S110</f>
        <v>5410787985236.4414</v>
      </c>
      <c r="T58" s="224">
        <f>T11+'Energy use Prediction'!T110</f>
        <v>5425260923918.4063</v>
      </c>
      <c r="U58" s="224">
        <f>U11+'Energy use Prediction'!U110</f>
        <v>5439718855917.0742</v>
      </c>
      <c r="V58" s="224">
        <f>V11+'Energy use Prediction'!V110</f>
        <v>5454043319939.1699</v>
      </c>
      <c r="W58" s="224">
        <f>W11+'Energy use Prediction'!W110</f>
        <v>5468109975252.7764</v>
      </c>
      <c r="X58" s="224">
        <f>X11+'Energy use Prediction'!X110</f>
        <v>5478480200417.1133</v>
      </c>
      <c r="Y58" s="224">
        <f>Y11+'Energy use Prediction'!Y110</f>
        <v>5479562459843.9902</v>
      </c>
      <c r="Z58" s="224">
        <f>Z11+'Energy use Prediction'!Z110</f>
        <v>5476584214959.1904</v>
      </c>
      <c r="AA58" s="224">
        <f>AA11+'Energy use Prediction'!AA110</f>
        <v>5469414195954.8232</v>
      </c>
      <c r="AB58" s="224">
        <f>AB11+'Energy use Prediction'!AB110</f>
        <v>5457875622127.6738</v>
      </c>
      <c r="AC58" s="224">
        <f>AC11+'Energy use Prediction'!AC110</f>
        <v>5441856578043.8545</v>
      </c>
      <c r="AD58" s="224">
        <f>AD11+'Energy use Prediction'!AD110</f>
        <v>5421256930743.5352</v>
      </c>
      <c r="AE58" s="224">
        <f>AE11+'Energy use Prediction'!AE110</f>
        <v>5395989579882.7451</v>
      </c>
      <c r="AF58" s="224">
        <f>AF11+'Energy use Prediction'!AF110</f>
        <v>5365928013517.4639</v>
      </c>
      <c r="AG58" s="224">
        <f>AG11+'Energy use Prediction'!AG110</f>
        <v>5331015532167.1855</v>
      </c>
      <c r="AH58" s="224">
        <f>AH11+'Energy use Prediction'!AH110</f>
        <v>5291159003977.6445</v>
      </c>
      <c r="AI58" s="224">
        <f>AI11+'Energy use Prediction'!AI110</f>
        <v>5241077869981.7969</v>
      </c>
      <c r="AJ58" s="224">
        <f>AJ11+'Energy use Prediction'!AJ110</f>
        <v>5186075091456.4316</v>
      </c>
      <c r="AK58" s="224">
        <f>AK11+'Energy use Prediction'!AK110</f>
        <v>5126131781340.3008</v>
      </c>
      <c r="AL58" s="224">
        <f>AL11+'Energy use Prediction'!AL110</f>
        <v>5061251331695.71</v>
      </c>
      <c r="AM58" s="224">
        <f>AM11+'Energy use Prediction'!AM110</f>
        <v>4991460202465.1338</v>
      </c>
      <c r="AN58" s="224">
        <f>AN11+'Energy use Prediction'!AN110</f>
        <v>4916758913710.5049</v>
      </c>
      <c r="AO58" s="224">
        <f>AO11+'Energy use Prediction'!AO110</f>
        <v>4837224078620.9473</v>
      </c>
      <c r="AP58" s="224">
        <f>AP11+'Energy use Prediction'!AP110</f>
        <v>4752908946013.3018</v>
      </c>
      <c r="AQ58" s="224">
        <f>AQ11+'Energy use Prediction'!AQ110</f>
        <v>4663942302223.5713</v>
      </c>
      <c r="AR58" s="224">
        <f>AR11+'Energy use Prediction'!AR110</f>
        <v>4570431550494.834</v>
      </c>
    </row>
    <row r="59" spans="1:44">
      <c r="A59" s="32" t="str">
        <f>VLOOKUP($B59,'Sector matching'!$B$1:$C$43,2,0)</f>
        <v>food beverage and tobacco 10T12</v>
      </c>
      <c r="B59" s="305" t="s">
        <v>131</v>
      </c>
      <c r="C59" s="224">
        <f>C12+'Energy use Prediction'!C111</f>
        <v>8943725580460.3457</v>
      </c>
      <c r="D59" s="224">
        <f>D12+'Energy use Prediction'!D111</f>
        <v>11287825188816.785</v>
      </c>
      <c r="E59" s="224">
        <f>E12+'Energy use Prediction'!E111</f>
        <v>10359285325860.385</v>
      </c>
      <c r="F59" s="224">
        <f>F12+'Energy use Prediction'!F111</f>
        <v>10448938173431.609</v>
      </c>
      <c r="G59" s="224">
        <f>G12+'Energy use Prediction'!G111</f>
        <v>10519131788634.895</v>
      </c>
      <c r="H59" s="224">
        <f>H12+'Energy use Prediction'!H111</f>
        <v>10577260716598.404</v>
      </c>
      <c r="I59" s="224">
        <f>I12+'Energy use Prediction'!I111</f>
        <v>10627780023440.336</v>
      </c>
      <c r="J59" s="224">
        <f>J12+'Energy use Prediction'!J111</f>
        <v>10667792245960.957</v>
      </c>
      <c r="K59" s="224">
        <f>K12+'Energy use Prediction'!K111</f>
        <v>10708112073816.092</v>
      </c>
      <c r="L59" s="224">
        <f>L12+'Energy use Prediction'!L111</f>
        <v>10748945729505.734</v>
      </c>
      <c r="M59" s="224">
        <f>M12+'Energy use Prediction'!M111</f>
        <v>10790435552319.844</v>
      </c>
      <c r="N59" s="224">
        <f>N12+'Energy use Prediction'!N111</f>
        <v>10816642099843.068</v>
      </c>
      <c r="O59" s="224">
        <f>O12+'Energy use Prediction'!O111</f>
        <v>10843530634371.436</v>
      </c>
      <c r="P59" s="224">
        <f>P12+'Energy use Prediction'!P111</f>
        <v>10871102161754.012</v>
      </c>
      <c r="Q59" s="224">
        <f>Q12+'Energy use Prediction'!Q111</f>
        <v>10899325486742.744</v>
      </c>
      <c r="R59" s="224">
        <f>R12+'Energy use Prediction'!R111</f>
        <v>10928034486508.793</v>
      </c>
      <c r="S59" s="224">
        <f>S12+'Energy use Prediction'!S111</f>
        <v>10946315960038.668</v>
      </c>
      <c r="T59" s="224">
        <f>T12+'Energy use Prediction'!T111</f>
        <v>10975595495683.998</v>
      </c>
      <c r="U59" s="224">
        <f>U12+'Energy use Prediction'!U111</f>
        <v>11004844671999.533</v>
      </c>
      <c r="V59" s="224">
        <f>V12+'Energy use Prediction'!V111</f>
        <v>11033823835399.01</v>
      </c>
      <c r="W59" s="224">
        <f>W12+'Energy use Prediction'!W111</f>
        <v>11062281437874.625</v>
      </c>
      <c r="X59" s="224">
        <f>X12+'Energy use Prediction'!X111</f>
        <v>11083260962767.357</v>
      </c>
      <c r="Y59" s="224">
        <f>Y12+'Energy use Prediction'!Y111</f>
        <v>11085450431966.605</v>
      </c>
      <c r="Z59" s="224">
        <f>Z12+'Energy use Prediction'!Z111</f>
        <v>11079425281913.721</v>
      </c>
      <c r="AA59" s="224">
        <f>AA12+'Energy use Prediction'!AA111</f>
        <v>11064919946706.457</v>
      </c>
      <c r="AB59" s="224">
        <f>AB12+'Energy use Prediction'!AB111</f>
        <v>11041576789446.4</v>
      </c>
      <c r="AC59" s="224">
        <f>AC12+'Energy use Prediction'!AC111</f>
        <v>11009169399173.908</v>
      </c>
      <c r="AD59" s="224">
        <f>AD12+'Energy use Prediction'!AD111</f>
        <v>10967495201509.924</v>
      </c>
      <c r="AE59" s="224">
        <f>AE12+'Energy use Prediction'!AE111</f>
        <v>10916377987760.275</v>
      </c>
      <c r="AF59" s="224">
        <f>AF12+'Energy use Prediction'!AF111</f>
        <v>10855561817437.965</v>
      </c>
      <c r="AG59" s="224">
        <f>AG12+'Energy use Prediction'!AG111</f>
        <v>10784931984435.479</v>
      </c>
      <c r="AH59" s="224">
        <f>AH12+'Energy use Prediction'!AH111</f>
        <v>10704300077987.969</v>
      </c>
      <c r="AI59" s="224">
        <f>AI12+'Energy use Prediction'!AI111</f>
        <v>10602983242463.939</v>
      </c>
      <c r="AJ59" s="224">
        <f>AJ12+'Energy use Prediction'!AJ111</f>
        <v>10491709654575.916</v>
      </c>
      <c r="AK59" s="224">
        <f>AK12+'Energy use Prediction'!AK111</f>
        <v>10370441104780.193</v>
      </c>
      <c r="AL59" s="224">
        <f>AL12+'Energy use Prediction'!AL111</f>
        <v>10239184455401.785</v>
      </c>
      <c r="AM59" s="224">
        <f>AM12+'Energy use Prediction'!AM111</f>
        <v>10097993236331.615</v>
      </c>
      <c r="AN59" s="224">
        <f>AN12+'Energy use Prediction'!AN111</f>
        <v>9946868499683.0156</v>
      </c>
      <c r="AO59" s="224">
        <f>AO12+'Energy use Prediction'!AO111</f>
        <v>9785965238070.2188</v>
      </c>
      <c r="AP59" s="224">
        <f>AP12+'Energy use Prediction'!AP111</f>
        <v>9615391176722.0156</v>
      </c>
      <c r="AQ59" s="224">
        <f>AQ12+'Energy use Prediction'!AQ111</f>
        <v>9435406857343.0625</v>
      </c>
      <c r="AR59" s="224">
        <f>AR12+'Energy use Prediction'!AR111</f>
        <v>9246229562487.5957</v>
      </c>
    </row>
    <row r="60" spans="1:44">
      <c r="A60" s="32" t="str">
        <f>VLOOKUP($B60,'Sector matching'!$B$1:$C$43,2,0)</f>
        <v>food beverage and tobacco 10T12</v>
      </c>
      <c r="B60" s="305" t="s">
        <v>133</v>
      </c>
      <c r="C60" s="224">
        <f>C13+'Energy use Prediction'!C112</f>
        <v>3880378801737.5137</v>
      </c>
      <c r="D60" s="224">
        <f>D13+'Energy use Prediction'!D112</f>
        <v>4897404016520.4746</v>
      </c>
      <c r="E60" s="224">
        <f>E13+'Energy use Prediction'!E112</f>
        <v>4494542103062.8369</v>
      </c>
      <c r="F60" s="224">
        <f>F13+'Energy use Prediction'!F112</f>
        <v>4533439429026.2842</v>
      </c>
      <c r="G60" s="224">
        <f>G13+'Energy use Prediction'!G112</f>
        <v>4563894054897.9932</v>
      </c>
      <c r="H60" s="224">
        <f>H13+'Energy use Prediction'!H112</f>
        <v>4589114222691.3916</v>
      </c>
      <c r="I60" s="224">
        <f>I13+'Energy use Prediction'!I112</f>
        <v>4611032834301.7686</v>
      </c>
      <c r="J60" s="224">
        <f>J13+'Energy use Prediction'!J112</f>
        <v>4628392778844.1895</v>
      </c>
      <c r="K60" s="224">
        <f>K13+'Energy use Prediction'!K112</f>
        <v>4645886182895.0254</v>
      </c>
      <c r="L60" s="224">
        <f>L13+'Energy use Prediction'!L112</f>
        <v>4663602519393.7324</v>
      </c>
      <c r="M60" s="224">
        <f>M13+'Energy use Prediction'!M112</f>
        <v>4681603544524.4063</v>
      </c>
      <c r="N60" s="224">
        <f>N13+'Energy use Prediction'!N112</f>
        <v>4692973675524.1768</v>
      </c>
      <c r="O60" s="224">
        <f>O13+'Energy use Prediction'!O112</f>
        <v>4704639697525.3018</v>
      </c>
      <c r="P60" s="224">
        <f>P13+'Energy use Prediction'!P112</f>
        <v>4716602046931.5273</v>
      </c>
      <c r="Q60" s="224">
        <f>Q13+'Energy use Prediction'!Q112</f>
        <v>4728847189184.1133</v>
      </c>
      <c r="R60" s="224">
        <f>R13+'Energy use Prediction'!R112</f>
        <v>4741303049229.1309</v>
      </c>
      <c r="S60" s="224">
        <f>S13+'Energy use Prediction'!S112</f>
        <v>4749234759757.5537</v>
      </c>
      <c r="T60" s="224">
        <f>T13+'Energy use Prediction'!T112</f>
        <v>4761938155945.2754</v>
      </c>
      <c r="U60" s="224">
        <f>U13+'Energy use Prediction'!U112</f>
        <v>4774628380250.7998</v>
      </c>
      <c r="V60" s="224">
        <f>V13+'Energy use Prediction'!V112</f>
        <v>4787201455121.6426</v>
      </c>
      <c r="W60" s="224">
        <f>W13+'Energy use Prediction'!W112</f>
        <v>4799548242419.7578</v>
      </c>
      <c r="X60" s="224">
        <f>X13+'Energy use Prediction'!X112</f>
        <v>4808650545809.0908</v>
      </c>
      <c r="Y60" s="224">
        <f>Y13+'Energy use Prediction'!Y112</f>
        <v>4809600482140.5879</v>
      </c>
      <c r="Z60" s="224">
        <f>Z13+'Energy use Prediction'!Z112</f>
        <v>4806986374145.8633</v>
      </c>
      <c r="AA60" s="224">
        <f>AA13+'Energy use Prediction'!AA112</f>
        <v>4800693001798.5127</v>
      </c>
      <c r="AB60" s="224">
        <f>AB13+'Energy use Prediction'!AB112</f>
        <v>4790565198593.6104</v>
      </c>
      <c r="AC60" s="224">
        <f>AC13+'Energy use Prediction'!AC112</f>
        <v>4776504732504.6514</v>
      </c>
      <c r="AD60" s="224">
        <f>AD13+'Energy use Prediction'!AD112</f>
        <v>4758423713387.959</v>
      </c>
      <c r="AE60" s="224">
        <f>AE13+'Energy use Prediction'!AE112</f>
        <v>4736245690275.1563</v>
      </c>
      <c r="AF60" s="224">
        <f>AF13+'Energy use Prediction'!AF112</f>
        <v>4709859619280.6348</v>
      </c>
      <c r="AG60" s="224">
        <f>AG13+'Energy use Prediction'!AG112</f>
        <v>4679215733319.7471</v>
      </c>
      <c r="AH60" s="224">
        <f>AH13+'Energy use Prediction'!AH112</f>
        <v>4644232287360.0254</v>
      </c>
      <c r="AI60" s="224">
        <f>AI13+'Energy use Prediction'!AI112</f>
        <v>4600274353131.1982</v>
      </c>
      <c r="AJ60" s="224">
        <f>AJ13+'Energy use Prediction'!AJ112</f>
        <v>4551996522181.499</v>
      </c>
      <c r="AK60" s="224">
        <f>AK13+'Energy use Prediction'!AK112</f>
        <v>4499382216687.5078</v>
      </c>
      <c r="AL60" s="224">
        <f>AL13+'Energy use Prediction'!AL112</f>
        <v>4442434413979.0029</v>
      </c>
      <c r="AM60" s="224">
        <f>AM13+'Energy use Prediction'!AM112</f>
        <v>4381176338857.7871</v>
      </c>
      <c r="AN60" s="224">
        <f>AN13+'Energy use Prediction'!AN112</f>
        <v>4315608447800.1094</v>
      </c>
      <c r="AO60" s="224">
        <f>AO13+'Energy use Prediction'!AO112</f>
        <v>4245797986837.7578</v>
      </c>
      <c r="AP60" s="224">
        <f>AP13+'Energy use Prediction'!AP112</f>
        <v>4171791694289.1689</v>
      </c>
      <c r="AQ60" s="224">
        <f>AQ13+'Energy use Prediction'!AQ112</f>
        <v>4093702610352.0366</v>
      </c>
      <c r="AR60" s="224">
        <f>AR13+'Energy use Prediction'!AR112</f>
        <v>4011625006547.7603</v>
      </c>
    </row>
    <row r="61" spans="1:44">
      <c r="A61" s="32" t="str">
        <f>VLOOKUP($B61,'Sector matching'!$B$1:$C$43,2,0)</f>
        <v>food beverage and tobacco 10T12</v>
      </c>
      <c r="B61" s="305" t="s">
        <v>135</v>
      </c>
      <c r="C61" s="224">
        <f>C14+'Energy use Prediction'!C113</f>
        <v>1723408448574.3459</v>
      </c>
      <c r="D61" s="224">
        <f>D14+'Energy use Prediction'!D113</f>
        <v>2175104001283.0828</v>
      </c>
      <c r="E61" s="224">
        <f>E14+'Energy use Prediction'!E113</f>
        <v>1996179298119.8669</v>
      </c>
      <c r="F61" s="224">
        <f>F14+'Energy use Prediction'!F113</f>
        <v>2013454925994.738</v>
      </c>
      <c r="G61" s="224">
        <f>G14+'Energy use Prediction'!G113</f>
        <v>2026980863076.4404</v>
      </c>
      <c r="H61" s="224">
        <f>H14+'Energy use Prediction'!H113</f>
        <v>2038181998963.0049</v>
      </c>
      <c r="I61" s="224">
        <f>I14+'Energy use Prediction'!I113</f>
        <v>2047916801249.1707</v>
      </c>
      <c r="J61" s="224">
        <f>J14+'Energy use Prediction'!J113</f>
        <v>2055626944155.2688</v>
      </c>
      <c r="K61" s="224">
        <f>K14+'Energy use Prediction'!K113</f>
        <v>2063396360976.6458</v>
      </c>
      <c r="L61" s="224">
        <f>L14+'Energy use Prediction'!L113</f>
        <v>2071264789694.4778</v>
      </c>
      <c r="M61" s="224">
        <f>M14+'Energy use Prediction'!M113</f>
        <v>2079259658334.4443</v>
      </c>
      <c r="N61" s="224">
        <f>N14+'Energy use Prediction'!N113</f>
        <v>2084309520945.1846</v>
      </c>
      <c r="O61" s="224">
        <f>O14+'Energy use Prediction'!O113</f>
        <v>2089490798832.0212</v>
      </c>
      <c r="P61" s="224">
        <f>P14+'Energy use Prediction'!P113</f>
        <v>2094803685816.7292</v>
      </c>
      <c r="Q61" s="224">
        <f>Q14+'Energy use Prediction'!Q113</f>
        <v>2100242170740.5854</v>
      </c>
      <c r="R61" s="224">
        <f>R14+'Energy use Prediction'!R113</f>
        <v>2105774242616.2053</v>
      </c>
      <c r="S61" s="224">
        <f>S14+'Energy use Prediction'!S113</f>
        <v>2109296985532.4917</v>
      </c>
      <c r="T61" s="224">
        <f>T14+'Energy use Prediction'!T113</f>
        <v>2114938996643.8049</v>
      </c>
      <c r="U61" s="224">
        <f>U14+'Energy use Prediction'!U113</f>
        <v>2120575157673.4063</v>
      </c>
      <c r="V61" s="224">
        <f>V14+'Energy use Prediction'!V113</f>
        <v>2126159288647.2351</v>
      </c>
      <c r="W61" s="224">
        <f>W14+'Energy use Prediction'!W113</f>
        <v>2131642917599.3347</v>
      </c>
      <c r="X61" s="224">
        <f>X14+'Energy use Prediction'!X113</f>
        <v>2135685560692.7458</v>
      </c>
      <c r="Y61" s="224">
        <f>Y14+'Energy use Prediction'!Y113</f>
        <v>2136107459786.3542</v>
      </c>
      <c r="Z61" s="224">
        <f>Z14+'Energy use Prediction'!Z113</f>
        <v>2134946445350.9653</v>
      </c>
      <c r="AA61" s="224">
        <f>AA14+'Energy use Prediction'!AA113</f>
        <v>2132151344246.7664</v>
      </c>
      <c r="AB61" s="224">
        <f>AB14+'Energy use Prediction'!AB113</f>
        <v>2127653241741.6672</v>
      </c>
      <c r="AC61" s="224">
        <f>AC14+'Energy use Prediction'!AC113</f>
        <v>2121408509645.4722</v>
      </c>
      <c r="AD61" s="224">
        <f>AD14+'Energy use Prediction'!AD113</f>
        <v>2113378112950.5444</v>
      </c>
      <c r="AE61" s="224">
        <f>AE14+'Energy use Prediction'!AE113</f>
        <v>2103528097176.7837</v>
      </c>
      <c r="AF61" s="224">
        <f>AF14+'Energy use Prediction'!AF113</f>
        <v>2091809143950.8052</v>
      </c>
      <c r="AG61" s="224">
        <f>AG14+'Energy use Prediction'!AG113</f>
        <v>2078199150014.5181</v>
      </c>
      <c r="AH61" s="224">
        <f>AH14+'Energy use Prediction'!AH113</f>
        <v>2062661809613.5679</v>
      </c>
      <c r="AI61" s="224">
        <f>AI14+'Energy use Prediction'!AI113</f>
        <v>2043138593169.3604</v>
      </c>
      <c r="AJ61" s="224">
        <f>AJ14+'Energy use Prediction'!AJ113</f>
        <v>2021696763392.2522</v>
      </c>
      <c r="AK61" s="224">
        <f>AK14+'Energy use Prediction'!AK113</f>
        <v>1998328957505.9775</v>
      </c>
      <c r="AL61" s="224">
        <f>AL14+'Energy use Prediction'!AL113</f>
        <v>1973036497844.1433</v>
      </c>
      <c r="AM61" s="224">
        <f>AM14+'Energy use Prediction'!AM113</f>
        <v>1945829699332.6084</v>
      </c>
      <c r="AN61" s="224">
        <f>AN14+'Energy use Prediction'!AN113</f>
        <v>1916708764708.0281</v>
      </c>
      <c r="AO61" s="224">
        <f>AO14+'Energy use Prediction'!AO113</f>
        <v>1885703560224.5085</v>
      </c>
      <c r="AP61" s="224">
        <f>AP14+'Energy use Prediction'!AP113</f>
        <v>1852834843961.8613</v>
      </c>
      <c r="AQ61" s="224">
        <f>AQ14+'Energy use Prediction'!AQ113</f>
        <v>1818152820923.6919</v>
      </c>
      <c r="AR61" s="224">
        <f>AR14+'Energy use Prediction'!AR113</f>
        <v>1781699360304.927</v>
      </c>
    </row>
    <row r="62" spans="1:44">
      <c r="A62" s="32" t="str">
        <f>VLOOKUP($B62,'Sector matching'!$B$1:$C$43,2,0)</f>
        <v>textiles apparel and leather 13T15</v>
      </c>
      <c r="B62" s="198" t="s">
        <v>137</v>
      </c>
      <c r="C62" s="224">
        <f>C15+'Energy use Prediction'!C114</f>
        <v>14102072438252.529</v>
      </c>
      <c r="D62" s="224">
        <f>D15+'Energy use Prediction'!D114</f>
        <v>15765900504431.293</v>
      </c>
      <c r="E62" s="224">
        <f>E15+'Energy use Prediction'!E114</f>
        <v>17088250425077.742</v>
      </c>
      <c r="F62" s="224">
        <f>F15+'Energy use Prediction'!F114</f>
        <v>15582914611674.236</v>
      </c>
      <c r="G62" s="224">
        <f>G15+'Energy use Prediction'!G114</f>
        <v>15496518944630.867</v>
      </c>
      <c r="H62" s="224">
        <f>H15+'Energy use Prediction'!H114</f>
        <v>15395321327991.695</v>
      </c>
      <c r="I62" s="224">
        <f>I15+'Energy use Prediction'!I114</f>
        <v>15286238891447.785</v>
      </c>
      <c r="J62" s="224">
        <f>J15+'Energy use Prediction'!J114</f>
        <v>15165411024104.301</v>
      </c>
      <c r="K62" s="224">
        <f>K15+'Energy use Prediction'!K114</f>
        <v>15048422166517.717</v>
      </c>
      <c r="L62" s="224">
        <f>L15+'Energy use Prediction'!L114</f>
        <v>14935410582938.441</v>
      </c>
      <c r="M62" s="224">
        <f>M15+'Energy use Prediction'!M114</f>
        <v>14826421676970.979</v>
      </c>
      <c r="N62" s="224">
        <f>N15+'Energy use Prediction'!N114</f>
        <v>14699645052512.354</v>
      </c>
      <c r="O62" s="224">
        <f>O15+'Energy use Prediction'!O114</f>
        <v>14577103107332.385</v>
      </c>
      <c r="P62" s="224">
        <f>P15+'Energy use Prediction'!P114</f>
        <v>14458644216729.355</v>
      </c>
      <c r="Q62" s="224">
        <f>Q15+'Energy use Prediction'!Q114</f>
        <v>14344081831597.117</v>
      </c>
      <c r="R62" s="224">
        <f>R15+'Energy use Prediction'!R114</f>
        <v>14233062424206.797</v>
      </c>
      <c r="S62" s="224">
        <f>S15+'Energy use Prediction'!S114</f>
        <v>14111393324262.543</v>
      </c>
      <c r="T62" s="224">
        <f>T15+'Energy use Prediction'!T114</f>
        <v>14006723940826.752</v>
      </c>
      <c r="U62" s="224">
        <f>U15+'Energy use Prediction'!U114</f>
        <v>13904597738422.805</v>
      </c>
      <c r="V62" s="224">
        <f>V15+'Energy use Prediction'!V114</f>
        <v>13804626445748.527</v>
      </c>
      <c r="W62" s="224">
        <f>W15+'Energy use Prediction'!W114</f>
        <v>13706422693438.434</v>
      </c>
      <c r="X62" s="224">
        <f>X15+'Energy use Prediction'!X114</f>
        <v>13601386087623.822</v>
      </c>
      <c r="Y62" s="224">
        <f>Y15+'Energy use Prediction'!Y114</f>
        <v>13475945999266.748</v>
      </c>
      <c r="Z62" s="224">
        <f>Z15+'Energy use Prediction'!Z114</f>
        <v>13343395118888.049</v>
      </c>
      <c r="AA62" s="224">
        <f>AA15+'Energy use Prediction'!AA114</f>
        <v>13203597744909.51</v>
      </c>
      <c r="AB62" s="224">
        <f>AB15+'Energy use Prediction'!AB114</f>
        <v>13056312956656.24</v>
      </c>
      <c r="AC62" s="224">
        <f>AC15+'Energy use Prediction'!AC114</f>
        <v>12901460969762.938</v>
      </c>
      <c r="AD62" s="224">
        <f>AD15+'Energy use Prediction'!AD114</f>
        <v>12738991213710.004</v>
      </c>
      <c r="AE62" s="224">
        <f>AE15+'Energy use Prediction'!AE114</f>
        <v>12568883954834.445</v>
      </c>
      <c r="AF62" s="224">
        <f>AF15+'Energy use Prediction'!AF114</f>
        <v>12391027857490.463</v>
      </c>
      <c r="AG62" s="224">
        <f>AG15+'Energy use Prediction'!AG114</f>
        <v>12205473964091.043</v>
      </c>
      <c r="AH62" s="224">
        <f>AH15+'Energy use Prediction'!AH114</f>
        <v>12012187633805.43</v>
      </c>
      <c r="AI62" s="224">
        <f>AI15+'Energy use Prediction'!AI114</f>
        <v>11799455486553.238</v>
      </c>
      <c r="AJ62" s="224">
        <f>AJ15+'Energy use Prediction'!AJ114</f>
        <v>11579579470435.391</v>
      </c>
      <c r="AK62" s="224">
        <f>AK15+'Energy use Prediction'!AK114</f>
        <v>11352672126831.23</v>
      </c>
      <c r="AL62" s="224">
        <f>AL15+'Energy use Prediction'!AL114</f>
        <v>11118890260250.99</v>
      </c>
      <c r="AM62" s="224">
        <f>AM15+'Energy use Prediction'!AM114</f>
        <v>10878434938983.637</v>
      </c>
      <c r="AN62" s="224">
        <f>AN15+'Energy use Prediction'!AN114</f>
        <v>10631443839041.143</v>
      </c>
      <c r="AO62" s="224">
        <f>AO15+'Energy use Prediction'!AO114</f>
        <v>10378212679735.568</v>
      </c>
      <c r="AP62" s="224">
        <f>AP15+'Energy use Prediction'!AP114</f>
        <v>10118977451906.822</v>
      </c>
      <c r="AQ62" s="224">
        <f>AQ15+'Energy use Prediction'!AQ114</f>
        <v>9854125735197.2715</v>
      </c>
      <c r="AR62" s="224">
        <f>AR15+'Energy use Prediction'!AR114</f>
        <v>9583987832510.3047</v>
      </c>
    </row>
    <row r="63" spans="1:44">
      <c r="A63" s="32" t="str">
        <f>VLOOKUP($B63,'Sector matching'!$B$1:$C$43,2,0)</f>
        <v>textiles apparel and leather 13T15</v>
      </c>
      <c r="B63" s="198" t="s">
        <v>139</v>
      </c>
      <c r="C63" s="224">
        <f>C16+'Energy use Prediction'!C115</f>
        <v>3971040260336.6709</v>
      </c>
      <c r="D63" s="224">
        <f>D16+'Energy use Prediction'!D115</f>
        <v>3487723412685.8408</v>
      </c>
      <c r="E63" s="224">
        <f>E16+'Energy use Prediction'!E115</f>
        <v>3780252899137.0337</v>
      </c>
      <c r="F63" s="224">
        <f>F16+'Energy use Prediction'!F115</f>
        <v>3758861313381.4941</v>
      </c>
      <c r="G63" s="224">
        <f>G16+'Energy use Prediction'!G115</f>
        <v>3731166094294.4131</v>
      </c>
      <c r="H63" s="224">
        <f>H16+'Energy use Prediction'!H115</f>
        <v>3700014861756.896</v>
      </c>
      <c r="I63" s="224">
        <f>I16+'Energy use Prediction'!I115</f>
        <v>3667085942118.4731</v>
      </c>
      <c r="J63" s="224">
        <f>J16+'Energy use Prediction'!J115</f>
        <v>3631464611625.3262</v>
      </c>
      <c r="K63" s="224">
        <f>K16+'Energy use Prediction'!K115</f>
        <v>3596890585483.0864</v>
      </c>
      <c r="L63" s="224">
        <f>L16+'Energy use Prediction'!L115</f>
        <v>3563391142132.8735</v>
      </c>
      <c r="M63" s="224">
        <f>M16+'Energy use Prediction'!M115</f>
        <v>3530971246958.8237</v>
      </c>
      <c r="N63" s="224">
        <f>N16+'Energy use Prediction'!N115</f>
        <v>3494440208331.3984</v>
      </c>
      <c r="O63" s="224">
        <f>O16+'Energy use Prediction'!O115</f>
        <v>3459046080582.1245</v>
      </c>
      <c r="P63" s="224">
        <f>P16+'Energy use Prediction'!P115</f>
        <v>3424746795769.3135</v>
      </c>
      <c r="Q63" s="224">
        <f>Q16+'Energy use Prediction'!Q115</f>
        <v>3391492331514.6001</v>
      </c>
      <c r="R63" s="224">
        <f>R16+'Energy use Prediction'!R115</f>
        <v>3359193615932.0605</v>
      </c>
      <c r="S63" s="224">
        <f>S16+'Energy use Prediction'!S115</f>
        <v>3324501854136.2007</v>
      </c>
      <c r="T63" s="224">
        <f>T16+'Energy use Prediction'!T115</f>
        <v>3293932159392.209</v>
      </c>
      <c r="U63" s="224">
        <f>U16+'Energy use Prediction'!U115</f>
        <v>3264068786332.7158</v>
      </c>
      <c r="V63" s="224">
        <f>V16+'Energy use Prediction'!V115</f>
        <v>3234816970018.1772</v>
      </c>
      <c r="W63" s="224">
        <f>W16+'Energy use Prediction'!W115</f>
        <v>3206082831820.8813</v>
      </c>
      <c r="X63" s="224">
        <f>X16+'Energy use Prediction'!X115</f>
        <v>3175855460900.4795</v>
      </c>
      <c r="Y63" s="224">
        <f>Y16+'Energy use Prediction'!Y115</f>
        <v>3140979761493.3086</v>
      </c>
      <c r="Z63" s="224">
        <f>Z16+'Energy use Prediction'!Z115</f>
        <v>3104573222038.7173</v>
      </c>
      <c r="AA63" s="224">
        <f>AA16+'Energy use Prediction'!AA115</f>
        <v>3066612449265.7104</v>
      </c>
      <c r="AB63" s="224">
        <f>AB16+'Energy use Prediction'!AB115</f>
        <v>3027049820549.0908</v>
      </c>
      <c r="AC63" s="224">
        <f>AC16+'Energy use Prediction'!AC115</f>
        <v>2985875341958.1631</v>
      </c>
      <c r="AD63" s="224">
        <f>AD16+'Energy use Prediction'!AD115</f>
        <v>2943085839173.5327</v>
      </c>
      <c r="AE63" s="224">
        <f>AE16+'Energy use Prediction'!AE115</f>
        <v>2898685271896.3052</v>
      </c>
      <c r="AF63" s="224">
        <f>AF16+'Energy use Prediction'!AF115</f>
        <v>2852656483489.75</v>
      </c>
      <c r="AG63" s="224">
        <f>AG16+'Energy use Prediction'!AG115</f>
        <v>2805019754606.2056</v>
      </c>
      <c r="AH63" s="224">
        <f>AH16+'Energy use Prediction'!AH115</f>
        <v>2755775567128.5938</v>
      </c>
      <c r="AI63" s="224">
        <f>AI16+'Energy use Prediction'!AI115</f>
        <v>2702249795585.4038</v>
      </c>
      <c r="AJ63" s="224">
        <f>AJ16+'Energy use Prediction'!AJ115</f>
        <v>2647277228625.9351</v>
      </c>
      <c r="AK63" s="224">
        <f>AK16+'Energy use Prediction'!AK115</f>
        <v>2590891095004.4536</v>
      </c>
      <c r="AL63" s="224">
        <f>AL16+'Energy use Prediction'!AL115</f>
        <v>2533134476976.8989</v>
      </c>
      <c r="AM63" s="224">
        <f>AM16+'Energy use Prediction'!AM115</f>
        <v>2474060225105.209</v>
      </c>
      <c r="AN63" s="224">
        <f>AN16+'Energy use Prediction'!AN115</f>
        <v>2413706432140.5327</v>
      </c>
      <c r="AO63" s="224">
        <f>AO16+'Energy use Prediction'!AO115</f>
        <v>2352146747172.0161</v>
      </c>
      <c r="AP63" s="224">
        <f>AP16+'Energy use Prediction'!AP115</f>
        <v>2289440797918.7285</v>
      </c>
      <c r="AQ63" s="224">
        <f>AQ16+'Energy use Prediction'!AQ115</f>
        <v>2225682040081.5283</v>
      </c>
      <c r="AR63" s="224">
        <f>AR16+'Energy use Prediction'!AR115</f>
        <v>2160950372894.9211</v>
      </c>
    </row>
    <row r="64" spans="1:44">
      <c r="A64" s="32" t="str">
        <f>VLOOKUP($B64,'Sector matching'!$B$1:$C$43,2,0)</f>
        <v>textiles apparel and leather 13T15</v>
      </c>
      <c r="B64" s="198" t="s">
        <v>141</v>
      </c>
      <c r="C64" s="224">
        <f>C17+'Energy use Prediction'!C116</f>
        <v>2049818635053.2732</v>
      </c>
      <c r="D64" s="224">
        <f>D17+'Energy use Prediction'!D116</f>
        <v>1800334415302.2793</v>
      </c>
      <c r="E64" s="224">
        <f>E17+'Energy use Prediction'!E116</f>
        <v>1951335753319.281</v>
      </c>
      <c r="F64" s="224">
        <f>F17+'Energy use Prediction'!F116</f>
        <v>1940293591004.0271</v>
      </c>
      <c r="G64" s="224">
        <f>G17+'Energy use Prediction'!G116</f>
        <v>1925997544511.2202</v>
      </c>
      <c r="H64" s="224">
        <f>H17+'Energy use Prediction'!H116</f>
        <v>1909917532027.3208</v>
      </c>
      <c r="I64" s="224">
        <f>I17+'Energy use Prediction'!I116</f>
        <v>1892919891942.6316</v>
      </c>
      <c r="J64" s="224">
        <f>J17+'Energy use Prediction'!J116</f>
        <v>1874532451306.5977</v>
      </c>
      <c r="K64" s="224">
        <f>K17+'Energy use Prediction'!K116</f>
        <v>1856685620645.3608</v>
      </c>
      <c r="L64" s="224">
        <f>L17+'Energy use Prediction'!L116</f>
        <v>1839393480868.0225</v>
      </c>
      <c r="M64" s="224">
        <f>M17+'Energy use Prediction'!M116</f>
        <v>1822658595065.428</v>
      </c>
      <c r="N64" s="224">
        <f>N17+'Energy use Prediction'!N116</f>
        <v>1803801570500.7869</v>
      </c>
      <c r="O64" s="224">
        <f>O17+'Energy use Prediction'!O116</f>
        <v>1785531410070.3892</v>
      </c>
      <c r="P64" s="224">
        <f>P17+'Energy use Prediction'!P116</f>
        <v>1767826398645.4136</v>
      </c>
      <c r="Q64" s="224">
        <f>Q17+'Energy use Prediction'!Q116</f>
        <v>1750660715081.6196</v>
      </c>
      <c r="R64" s="224">
        <f>R17+'Energy use Prediction'!R116</f>
        <v>1733988381197.0564</v>
      </c>
      <c r="S64" s="224">
        <f>S17+'Energy use Prediction'!S116</f>
        <v>1716080776350.4734</v>
      </c>
      <c r="T64" s="224">
        <f>T17+'Energy use Prediction'!T116</f>
        <v>1700300948938.4963</v>
      </c>
      <c r="U64" s="224">
        <f>U17+'Energy use Prediction'!U116</f>
        <v>1684885719026.4968</v>
      </c>
      <c r="V64" s="224">
        <f>V17+'Energy use Prediction'!V116</f>
        <v>1669786169724.6187</v>
      </c>
      <c r="W64" s="224">
        <f>W17+'Energy use Prediction'!W116</f>
        <v>1654953841649.9548</v>
      </c>
      <c r="X64" s="224">
        <f>X17+'Energy use Prediction'!X116</f>
        <v>1639350719007.2104</v>
      </c>
      <c r="Y64" s="224">
        <f>Y17+'Energy use Prediction'!Y116</f>
        <v>1621348167063.9888</v>
      </c>
      <c r="Z64" s="224">
        <f>Z17+'Energy use Prediction'!Z116</f>
        <v>1602555407958.218</v>
      </c>
      <c r="AA64" s="224">
        <f>AA17+'Energy use Prediction'!AA116</f>
        <v>1582960366273.9683</v>
      </c>
      <c r="AB64" s="224">
        <f>AB17+'Energy use Prediction'!AB116</f>
        <v>1562538459600.0369</v>
      </c>
      <c r="AC64" s="224">
        <f>AC17+'Energy use Prediction'!AC116</f>
        <v>1541284529150.8066</v>
      </c>
      <c r="AD64" s="224">
        <f>AD17+'Energy use Prediction'!AD116</f>
        <v>1519196936368.4656</v>
      </c>
      <c r="AE64" s="224">
        <f>AE17+'Energy use Prediction'!AE116</f>
        <v>1496277725218.468</v>
      </c>
      <c r="AF64" s="224">
        <f>AF17+'Energy use Prediction'!AF116</f>
        <v>1472518039584.6882</v>
      </c>
      <c r="AG64" s="224">
        <f>AG17+'Energy use Prediction'!AG116</f>
        <v>1447928348174.6619</v>
      </c>
      <c r="AH64" s="224">
        <f>AH17+'Energy use Prediction'!AH116</f>
        <v>1422508899732.427</v>
      </c>
      <c r="AI64" s="224">
        <f>AI17+'Energy use Prediction'!AI116</f>
        <v>1394879332472.5042</v>
      </c>
      <c r="AJ64" s="224">
        <f>AJ17+'Energy use Prediction'!AJ116</f>
        <v>1366502941204.0159</v>
      </c>
      <c r="AK64" s="224">
        <f>AK17+'Energy use Prediction'!AK116</f>
        <v>1337396878339.2395</v>
      </c>
      <c r="AL64" s="224">
        <f>AL17+'Energy use Prediction'!AL116</f>
        <v>1307583382587.752</v>
      </c>
      <c r="AM64" s="224">
        <f>AM17+'Energy use Prediction'!AM116</f>
        <v>1277089734979.1135</v>
      </c>
      <c r="AN64" s="224">
        <f>AN17+'Energy use Prediction'!AN116</f>
        <v>1245935598681.1724</v>
      </c>
      <c r="AO64" s="224">
        <f>AO17+'Energy use Prediction'!AO116</f>
        <v>1214158990753.8137</v>
      </c>
      <c r="AP64" s="224">
        <f>AP17+'Energy use Prediction'!AP116</f>
        <v>1181790690539.9058</v>
      </c>
      <c r="AQ64" s="224">
        <f>AQ17+'Energy use Prediction'!AQ116</f>
        <v>1148878939110.9587</v>
      </c>
      <c r="AR64" s="224">
        <f>AR17+'Energy use Prediction'!AR116</f>
        <v>1115464979800.9805</v>
      </c>
    </row>
    <row r="65" spans="1:44">
      <c r="A65" s="32" t="str">
        <f>VLOOKUP($B65,'Sector matching'!$B$1:$C$43,2,0)</f>
        <v>wood products 16</v>
      </c>
      <c r="B65" s="304" t="s">
        <v>143</v>
      </c>
      <c r="C65" s="224">
        <f>C18+'Energy use Prediction'!C117</f>
        <v>1693597947141.3147</v>
      </c>
      <c r="D65" s="224">
        <f>D18+'Energy use Prediction'!D117</f>
        <v>1344975077375.2417</v>
      </c>
      <c r="E65" s="224">
        <f>E18+'Energy use Prediction'!E117</f>
        <v>1920980457325.2881</v>
      </c>
      <c r="F65" s="224">
        <f>F18+'Energy use Prediction'!F117</f>
        <v>1944902332677.5256</v>
      </c>
      <c r="G65" s="224">
        <f>G18+'Energy use Prediction'!G117</f>
        <v>1965108244316.5066</v>
      </c>
      <c r="H65" s="224">
        <f>H18+'Energy use Prediction'!H117</f>
        <v>1982949276888.9463</v>
      </c>
      <c r="I65" s="224">
        <f>I18+'Energy use Prediction'!I117</f>
        <v>1999244463420.7449</v>
      </c>
      <c r="J65" s="224">
        <f>J18+'Energy use Prediction'!J117</f>
        <v>2013437279287.4995</v>
      </c>
      <c r="K65" s="224">
        <f>K18+'Energy use Prediction'!K117</f>
        <v>2027561032125.647</v>
      </c>
      <c r="L65" s="224">
        <f>L18+'Energy use Prediction'!L117</f>
        <v>2041660432987.3992</v>
      </c>
      <c r="M65" s="224">
        <f>M18+'Energy use Prediction'!M117</f>
        <v>2055768211995.0432</v>
      </c>
      <c r="N65" s="224">
        <f>N18+'Energy use Prediction'!N117</f>
        <v>2066844226180.197</v>
      </c>
      <c r="O65" s="224">
        <f>O18+'Energy use Prediction'!O117</f>
        <v>2077926941030.1448</v>
      </c>
      <c r="P65" s="224">
        <f>P18+'Energy use Prediction'!P117</f>
        <v>2089022265962.9675</v>
      </c>
      <c r="Q65" s="224">
        <f>Q18+'Energy use Prediction'!Q117</f>
        <v>2100129627199.4065</v>
      </c>
      <c r="R65" s="224">
        <f>R18+'Energy use Prediction'!R117</f>
        <v>2111222056665.0815</v>
      </c>
      <c r="S65" s="224">
        <f>S18+'Energy use Prediction'!S117</f>
        <v>2120190410561.4973</v>
      </c>
      <c r="T65" s="224">
        <f>T18+'Energy use Prediction'!T117</f>
        <v>2131183535246.553</v>
      </c>
      <c r="U65" s="224">
        <f>U18+'Energy use Prediction'!U117</f>
        <v>2142074279689.823</v>
      </c>
      <c r="V65" s="224">
        <f>V18+'Energy use Prediction'!V117</f>
        <v>2152819189681.2102</v>
      </c>
      <c r="W65" s="224">
        <f>W18+'Energy use Prediction'!W117</f>
        <v>2163371900466.5447</v>
      </c>
      <c r="X65" s="224">
        <f>X18+'Energy use Prediction'!X117</f>
        <v>2172371269478.5728</v>
      </c>
      <c r="Y65" s="224">
        <f>Y18+'Energy use Prediction'!Y117</f>
        <v>2177588457496.1555</v>
      </c>
      <c r="Z65" s="224">
        <f>Z18+'Energy use Prediction'!Z117</f>
        <v>2181084546823.7939</v>
      </c>
      <c r="AA65" s="224">
        <f>AA18+'Energy use Prediction'!AA117</f>
        <v>2182800377576.5791</v>
      </c>
      <c r="AB65" s="224">
        <f>AB18+'Energy use Prediction'!AB117</f>
        <v>2182658453141.8159</v>
      </c>
      <c r="AC65" s="224">
        <f>AC18+'Energy use Prediction'!AC117</f>
        <v>2180606994230.1016</v>
      </c>
      <c r="AD65" s="224">
        <f>AD18+'Energy use Prediction'!AD117</f>
        <v>2176598895069.8782</v>
      </c>
      <c r="AE65" s="224">
        <f>AE18+'Energy use Prediction'!AE117</f>
        <v>2170592274456.9128</v>
      </c>
      <c r="AF65" s="224">
        <f>AF18+'Energy use Prediction'!AF117</f>
        <v>2162529390010.6995</v>
      </c>
      <c r="AG65" s="224">
        <f>AG18+'Energy use Prediction'!AG117</f>
        <v>2152380590957.7813</v>
      </c>
      <c r="AH65" s="224">
        <f>AH18+'Energy use Prediction'!AH117</f>
        <v>2140101601918.6462</v>
      </c>
      <c r="AI65" s="224">
        <f>AI18+'Energy use Prediction'!AI117</f>
        <v>2123546341655.4758</v>
      </c>
      <c r="AJ65" s="224">
        <f>AJ18+'Energy use Prediction'!AJ117</f>
        <v>2104849858479.4258</v>
      </c>
      <c r="AK65" s="224">
        <f>AK18+'Energy use Prediction'!AK117</f>
        <v>2083998705240.7043</v>
      </c>
      <c r="AL65" s="224">
        <f>AL18+'Energy use Prediction'!AL117</f>
        <v>2060988681986.979</v>
      </c>
      <c r="AM65" s="224">
        <f>AM18+'Energy use Prediction'!AM117</f>
        <v>2035825221881.9131</v>
      </c>
      <c r="AN65" s="224">
        <f>AN18+'Energy use Prediction'!AN117</f>
        <v>2008503434511.1492</v>
      </c>
      <c r="AO65" s="224">
        <f>AO18+'Energy use Prediction'!AO117</f>
        <v>1979049756215.8872</v>
      </c>
      <c r="AP65" s="224">
        <f>AP18+'Energy use Prediction'!AP117</f>
        <v>1947481423054.061</v>
      </c>
      <c r="AQ65" s="224">
        <f>AQ18+'Energy use Prediction'!AQ117</f>
        <v>1913846967178.6282</v>
      </c>
      <c r="AR65" s="224">
        <f>AR18+'Energy use Prediction'!AR117</f>
        <v>1878186598289.3604</v>
      </c>
    </row>
    <row r="66" spans="1:44">
      <c r="A66" s="32" t="str">
        <f>VLOOKUP($B66,'Sector matching'!$B$1:$C$43,2,0)</f>
        <v>wood products 16</v>
      </c>
      <c r="B66" s="304" t="s">
        <v>145</v>
      </c>
      <c r="C66" s="224">
        <f>C19+'Energy use Prediction'!C118</f>
        <v>2057777623277.7688</v>
      </c>
      <c r="D66" s="224">
        <f>D19+'Energy use Prediction'!D118</f>
        <v>1634189284865.8037</v>
      </c>
      <c r="E66" s="224">
        <f>E19+'Energy use Prediction'!E118</f>
        <v>2334054907488.6406</v>
      </c>
      <c r="F66" s="224">
        <f>F19+'Energy use Prediction'!F118</f>
        <v>2363120778694.8286</v>
      </c>
      <c r="G66" s="224">
        <f>G19+'Energy use Prediction'!G118</f>
        <v>2387671630860.6606</v>
      </c>
      <c r="H66" s="224">
        <f>H19+'Energy use Prediction'!H118</f>
        <v>2409349076600.1914</v>
      </c>
      <c r="I66" s="224">
        <f>I19+'Energy use Prediction'!I118</f>
        <v>2429148268178.6133</v>
      </c>
      <c r="J66" s="224">
        <f>J19+'Energy use Prediction'!J118</f>
        <v>2446393009736.7891</v>
      </c>
      <c r="K66" s="224">
        <f>K19+'Energy use Prediction'!K118</f>
        <v>2463553837426.7988</v>
      </c>
      <c r="L66" s="224">
        <f>L19+'Energy use Prediction'!L118</f>
        <v>2480685076658.583</v>
      </c>
      <c r="M66" s="224">
        <f>M19+'Energy use Prediction'!M118</f>
        <v>2497826495615.2363</v>
      </c>
      <c r="N66" s="224">
        <f>N19+'Energy use Prediction'!N118</f>
        <v>2511284219854.7988</v>
      </c>
      <c r="O66" s="224">
        <f>O19+'Energy use Prediction'!O118</f>
        <v>2524750085624.1123</v>
      </c>
      <c r="P66" s="224">
        <f>P19+'Energy use Prediction'!P118</f>
        <v>2538231273061.9561</v>
      </c>
      <c r="Q66" s="224">
        <f>Q19+'Energy use Prediction'!Q118</f>
        <v>2551727085007.5176</v>
      </c>
      <c r="R66" s="224">
        <f>R19+'Energy use Prediction'!R118</f>
        <v>2565204754356.835</v>
      </c>
      <c r="S66" s="224">
        <f>S19+'Energy use Prediction'!S118</f>
        <v>2576101601508.0908</v>
      </c>
      <c r="T66" s="224">
        <f>T19+'Energy use Prediction'!T118</f>
        <v>2589458612258.4839</v>
      </c>
      <c r="U66" s="224">
        <f>U19+'Energy use Prediction'!U118</f>
        <v>2602691227622.7305</v>
      </c>
      <c r="V66" s="224">
        <f>V19+'Energy use Prediction'!V118</f>
        <v>2615746649295.7021</v>
      </c>
      <c r="W66" s="224">
        <f>W19+'Energy use Prediction'!W118</f>
        <v>2628568542564.7852</v>
      </c>
      <c r="X66" s="224">
        <f>X19+'Energy use Prediction'!X118</f>
        <v>2639503074109.1982</v>
      </c>
      <c r="Y66" s="224">
        <f>Y19+'Energy use Prediction'!Y118</f>
        <v>2645842130422.4966</v>
      </c>
      <c r="Z66" s="224">
        <f>Z19+'Energy use Prediction'!Z118</f>
        <v>2650089994798.772</v>
      </c>
      <c r="AA66" s="224">
        <f>AA19+'Energy use Prediction'!AA118</f>
        <v>2652174786017.5923</v>
      </c>
      <c r="AB66" s="224">
        <f>AB19+'Energy use Prediction'!AB118</f>
        <v>2652002343126.6782</v>
      </c>
      <c r="AC66" s="224">
        <f>AC19+'Energy use Prediction'!AC118</f>
        <v>2649509752573.6929</v>
      </c>
      <c r="AD66" s="224">
        <f>AD19+'Energy use Prediction'!AD118</f>
        <v>2644639779285.3408</v>
      </c>
      <c r="AE66" s="224">
        <f>AE19+'Energy use Prediction'!AE118</f>
        <v>2637341536210.7422</v>
      </c>
      <c r="AF66" s="224">
        <f>AF19+'Energy use Prediction'!AF118</f>
        <v>2627544864444.2827</v>
      </c>
      <c r="AG66" s="224">
        <f>AG19+'Energy use Prediction'!AG118</f>
        <v>2615213737313.7334</v>
      </c>
      <c r="AH66" s="224">
        <f>AH19+'Energy use Prediction'!AH118</f>
        <v>2600294358765.9175</v>
      </c>
      <c r="AI66" s="224">
        <f>AI19+'Energy use Prediction'!AI118</f>
        <v>2580179168986.3154</v>
      </c>
      <c r="AJ66" s="224">
        <f>AJ19+'Energy use Prediction'!AJ118</f>
        <v>2557462322417.9756</v>
      </c>
      <c r="AK66" s="224">
        <f>AK19+'Energy use Prediction'!AK118</f>
        <v>2532127480328.3281</v>
      </c>
      <c r="AL66" s="224">
        <f>AL19+'Energy use Prediction'!AL118</f>
        <v>2504169539636.123</v>
      </c>
      <c r="AM66" s="224">
        <f>AM19+'Energy use Prediction'!AM118</f>
        <v>2473595101815.2397</v>
      </c>
      <c r="AN66" s="224">
        <f>AN19+'Energy use Prediction'!AN118</f>
        <v>2440398224850.1904</v>
      </c>
      <c r="AO66" s="224">
        <f>AO19+'Energy use Prediction'!AO118</f>
        <v>2404611029771.502</v>
      </c>
      <c r="AP66" s="224">
        <f>AP19+'Energy use Prediction'!AP118</f>
        <v>2366254458960.6831</v>
      </c>
      <c r="AQ66" s="224">
        <f>AQ19+'Energy use Prediction'!AQ118</f>
        <v>2325387480591.6934</v>
      </c>
      <c r="AR66" s="224">
        <f>AR19+'Energy use Prediction'!AR118</f>
        <v>2282058950782.1074</v>
      </c>
    </row>
    <row r="67" spans="1:44">
      <c r="A67" s="32" t="str">
        <f>VLOOKUP($B67,'Sector matching'!$B$1:$C$43,2,0)</f>
        <v>pulp paper and printing 17T18</v>
      </c>
      <c r="B67" s="306" t="s">
        <v>255</v>
      </c>
      <c r="C67" s="224">
        <f>C20+'Energy use Prediction'!C119</f>
        <v>8825754385015.2363</v>
      </c>
      <c r="D67" s="224">
        <f>D20+'Energy use Prediction'!D119</f>
        <v>8376234258528.1699</v>
      </c>
      <c r="E67" s="224">
        <f>E20+'Energy use Prediction'!E119</f>
        <v>9576486219603.6328</v>
      </c>
      <c r="F67" s="224">
        <f>F20+'Energy use Prediction'!F119</f>
        <v>9952048272945.0977</v>
      </c>
      <c r="G67" s="224">
        <f>G20+'Energy use Prediction'!G119</f>
        <v>10305308552555.004</v>
      </c>
      <c r="H67" s="224">
        <f>H20+'Energy use Prediction'!H119</f>
        <v>10642295527270.27</v>
      </c>
      <c r="I67" s="224">
        <f>I20+'Energy use Prediction'!I119</f>
        <v>10966843040242.9</v>
      </c>
      <c r="J67" s="224">
        <f>J20+'Energy use Prediction'!J119</f>
        <v>11275501191132.422</v>
      </c>
      <c r="K67" s="224">
        <f>K20+'Energy use Prediction'!K119</f>
        <v>11579385682029.354</v>
      </c>
      <c r="L67" s="224">
        <f>L20+'Energy use Prediction'!L119</f>
        <v>11878946665621.615</v>
      </c>
      <c r="M67" s="224">
        <f>M20+'Energy use Prediction'!M119</f>
        <v>12174569835612.377</v>
      </c>
      <c r="N67" s="224">
        <f>N20+'Energy use Prediction'!N119</f>
        <v>12448134830352.234</v>
      </c>
      <c r="O67" s="224">
        <f>O20+'Energy use Prediction'!O119</f>
        <v>12717526553390.635</v>
      </c>
      <c r="P67" s="224">
        <f>P20+'Energy use Prediction'!P119</f>
        <v>12982975479509.756</v>
      </c>
      <c r="Q67" s="224">
        <f>Q20+'Energy use Prediction'!Q119</f>
        <v>13244661780715.662</v>
      </c>
      <c r="R67" s="224">
        <f>R20+'Energy use Prediction'!R119</f>
        <v>13502585789577.883</v>
      </c>
      <c r="S67" s="224">
        <f>S20+'Energy use Prediction'!S119</f>
        <v>13743231663141.313</v>
      </c>
      <c r="T67" s="224">
        <f>T20+'Energy use Prediction'!T119</f>
        <v>13993456453594.568</v>
      </c>
      <c r="U67" s="224">
        <f>U20+'Energy use Prediction'!U119</f>
        <v>14239772522944.061</v>
      </c>
      <c r="V67" s="224">
        <f>V20+'Energy use Prediction'!V119</f>
        <v>14481997879421.045</v>
      </c>
      <c r="W67" s="224">
        <f>W20+'Energy use Prediction'!W119</f>
        <v>14719911262368.84</v>
      </c>
      <c r="X67" s="224">
        <f>X20+'Energy use Prediction'!X119</f>
        <v>14944227738432.203</v>
      </c>
      <c r="Y67" s="224">
        <f>Y20+'Energy use Prediction'!Y119</f>
        <v>15139227874959.68</v>
      </c>
      <c r="Z67" s="224">
        <f>Z20+'Energy use Prediction'!Z119</f>
        <v>15318699758682.996</v>
      </c>
      <c r="AA67" s="224">
        <f>AA20+'Energy use Prediction'!AA119</f>
        <v>15482000221109.172</v>
      </c>
      <c r="AB67" s="224">
        <f>AB20+'Energy use Prediction'!AB119</f>
        <v>15628350301779.52</v>
      </c>
      <c r="AC67" s="224">
        <f>AC20+'Energy use Prediction'!AC119</f>
        <v>15757147836561.33</v>
      </c>
      <c r="AD67" s="224">
        <f>AD20+'Energy use Prediction'!AD119</f>
        <v>15867822859211.506</v>
      </c>
      <c r="AE67" s="224">
        <f>AE20+'Energy use Prediction'!AE119</f>
        <v>15959843230933.02</v>
      </c>
      <c r="AF67" s="224">
        <f>AF20+'Energy use Prediction'!AF119</f>
        <v>16032559945304.701</v>
      </c>
      <c r="AG67" s="224">
        <f>AG20+'Energy use Prediction'!AG119</f>
        <v>16085530835854.564</v>
      </c>
      <c r="AH67" s="224">
        <f>AH20+'Energy use Prediction'!AH119</f>
        <v>16118207210240.67</v>
      </c>
      <c r="AI67" s="224">
        <f>AI20+'Energy use Prediction'!AI119</f>
        <v>16114091342921.066</v>
      </c>
      <c r="AJ67" s="224">
        <f>AJ20+'Energy use Prediction'!AJ119</f>
        <v>16088943236655.742</v>
      </c>
      <c r="AK67" s="224">
        <f>AK20+'Energy use Prediction'!AK119</f>
        <v>16042472400377.549</v>
      </c>
      <c r="AL67" s="224">
        <f>AL20+'Energy use Prediction'!AL119</f>
        <v>15974465677487.533</v>
      </c>
      <c r="AM67" s="224">
        <f>AM20+'Energy use Prediction'!AM119</f>
        <v>15884792331641.27</v>
      </c>
      <c r="AN67" s="224">
        <f>AN20+'Energy use Prediction'!AN119</f>
        <v>15773249355934.918</v>
      </c>
      <c r="AO67" s="224">
        <f>AO20+'Energy use Prediction'!AO119</f>
        <v>15639887585249.5</v>
      </c>
      <c r="AP67" s="224">
        <f>AP20+'Energy use Prediction'!AP119</f>
        <v>15484696701942.236</v>
      </c>
      <c r="AQ67" s="224">
        <f>AQ20+'Energy use Prediction'!AQ119</f>
        <v>15307926321557.793</v>
      </c>
      <c r="AR67" s="224">
        <f>AR20+'Energy use Prediction'!AR119</f>
        <v>15109774009679.961</v>
      </c>
    </row>
    <row r="68" spans="1:44">
      <c r="A68" s="32" t="str">
        <f>VLOOKUP($B68,'Sector matching'!$B$1:$C$43,2,0)</f>
        <v>pulp paper and printing 17T18</v>
      </c>
      <c r="B68" s="306" t="s">
        <v>148</v>
      </c>
      <c r="C68" s="224">
        <f>C21+'Energy use Prediction'!C120</f>
        <v>5379806038102.334</v>
      </c>
      <c r="D68" s="224">
        <f>D21+'Energy use Prediction'!D120</f>
        <v>5105797609448.3945</v>
      </c>
      <c r="E68" s="224">
        <f>E21+'Energy use Prediction'!E120</f>
        <v>5837420365504.3672</v>
      </c>
      <c r="F68" s="224">
        <f>F21+'Energy use Prediction'!F120</f>
        <v>6066347085432.0078</v>
      </c>
      <c r="G68" s="224">
        <f>G21+'Energy use Prediction'!G120</f>
        <v>6281679588735.5</v>
      </c>
      <c r="H68" s="224">
        <f>H21+'Energy use Prediction'!H120</f>
        <v>6487092574668.2471</v>
      </c>
      <c r="I68" s="224">
        <f>I21+'Energy use Prediction'!I120</f>
        <v>6684922991624.5254</v>
      </c>
      <c r="J68" s="224">
        <f>J21+'Energy use Prediction'!J120</f>
        <v>6873067926485.1924</v>
      </c>
      <c r="K68" s="224">
        <f>K21+'Energy use Prediction'!K120</f>
        <v>7058303040413.6602</v>
      </c>
      <c r="L68" s="224">
        <f>L21+'Energy use Prediction'!L120</f>
        <v>7240902727421.2354</v>
      </c>
      <c r="M68" s="224">
        <f>M21+'Energy use Prediction'!M120</f>
        <v>7421102090052.4346</v>
      </c>
      <c r="N68" s="224">
        <f>N21+'Energy use Prediction'!N120</f>
        <v>7587855723375.1201</v>
      </c>
      <c r="O68" s="224">
        <f>O21+'Energy use Prediction'!O120</f>
        <v>7752065507037.0635</v>
      </c>
      <c r="P68" s="224">
        <f>P21+'Energy use Prediction'!P120</f>
        <v>7913871928703.1885</v>
      </c>
      <c r="Q68" s="224">
        <f>Q21+'Energy use Prediction'!Q120</f>
        <v>8073384813596.7959</v>
      </c>
      <c r="R68" s="224">
        <f>R21+'Energy use Prediction'!R120</f>
        <v>8230604364438.1865</v>
      </c>
      <c r="S68" s="224">
        <f>S21+'Energy use Prediction'!S120</f>
        <v>8377291895856.3545</v>
      </c>
      <c r="T68" s="224">
        <f>T21+'Energy use Prediction'!T120</f>
        <v>8529818329273.6377</v>
      </c>
      <c r="U68" s="224">
        <f>U21+'Energy use Prediction'!U120</f>
        <v>8679962171868.8838</v>
      </c>
      <c r="V68" s="224">
        <f>V21+'Energy use Prediction'!V120</f>
        <v>8827612489168.5449</v>
      </c>
      <c r="W68" s="224">
        <f>W21+'Energy use Prediction'!W120</f>
        <v>8972634410048.3066</v>
      </c>
      <c r="X68" s="224">
        <f>X21+'Energy use Prediction'!X120</f>
        <v>9109368232419.3926</v>
      </c>
      <c r="Y68" s="224">
        <f>Y21+'Energy use Prediction'!Y120</f>
        <v>9228232055969.9824</v>
      </c>
      <c r="Z68" s="224">
        <f>Z21+'Energy use Prediction'!Z120</f>
        <v>9337630514345.8027</v>
      </c>
      <c r="AA68" s="224">
        <f>AA21+'Energy use Prediction'!AA120</f>
        <v>9437171559276.4043</v>
      </c>
      <c r="AB68" s="224">
        <f>AB21+'Energy use Prediction'!AB120</f>
        <v>9526380369460.8203</v>
      </c>
      <c r="AC68" s="224">
        <f>AC21+'Energy use Prediction'!AC120</f>
        <v>9604889891149.791</v>
      </c>
      <c r="AD68" s="224">
        <f>AD21+'Energy use Prediction'!AD120</f>
        <v>9672352697063.7461</v>
      </c>
      <c r="AE68" s="224">
        <f>AE21+'Energy use Prediction'!AE120</f>
        <v>9728444417931.9766</v>
      </c>
      <c r="AF68" s="224">
        <f>AF21+'Energy use Prediction'!AF120</f>
        <v>9772769446930.2852</v>
      </c>
      <c r="AG68" s="224">
        <f>AG21+'Energy use Prediction'!AG120</f>
        <v>9805058258106.3184</v>
      </c>
      <c r="AH68" s="224">
        <f>AH21+'Energy use Prediction'!AH120</f>
        <v>9824976391849.5508</v>
      </c>
      <c r="AI68" s="224">
        <f>AI21+'Energy use Prediction'!AI120</f>
        <v>9822467533468.4902</v>
      </c>
      <c r="AJ68" s="224">
        <f>AJ21+'Energy use Prediction'!AJ120</f>
        <v>9807138313094.6797</v>
      </c>
      <c r="AK68" s="224">
        <f>AK21+'Energy use Prediction'!AK120</f>
        <v>9778811659677.9941</v>
      </c>
      <c r="AL68" s="224">
        <f>AL21+'Energy use Prediction'!AL120</f>
        <v>9737357641984.4551</v>
      </c>
      <c r="AM68" s="224">
        <f>AM21+'Energy use Prediction'!AM120</f>
        <v>9682696568676.1309</v>
      </c>
      <c r="AN68" s="224">
        <f>AN21+'Energy use Prediction'!AN120</f>
        <v>9614704695343.2676</v>
      </c>
      <c r="AO68" s="224">
        <f>AO21+'Energy use Prediction'!AO120</f>
        <v>9533413008776.1035</v>
      </c>
      <c r="AP68" s="224">
        <f>AP21+'Energy use Prediction'!AP120</f>
        <v>9438815219776.6289</v>
      </c>
      <c r="AQ68" s="224">
        <f>AQ21+'Energy use Prediction'!AQ120</f>
        <v>9331063483407.8379</v>
      </c>
      <c r="AR68" s="224">
        <f>AR21+'Energy use Prediction'!AR120</f>
        <v>9210278227281.2656</v>
      </c>
    </row>
    <row r="69" spans="1:44">
      <c r="A69" s="32" t="str">
        <f>VLOOKUP($B69,'Sector matching'!$B$1:$C$43,2,0)</f>
        <v>pulp paper and printing 17T18</v>
      </c>
      <c r="B69" s="306" t="s">
        <v>150</v>
      </c>
      <c r="C69" s="224">
        <f>C22+'Energy use Prediction'!C121</f>
        <v>1720145303848.1086</v>
      </c>
      <c r="D69" s="224">
        <f>D22+'Energy use Prediction'!D121</f>
        <v>1632533537099.333</v>
      </c>
      <c r="E69" s="224">
        <f>E22+'Energy use Prediction'!E121</f>
        <v>1866463429572.1877</v>
      </c>
      <c r="F69" s="224">
        <f>F22+'Energy use Prediction'!F121</f>
        <v>1939660719478.1611</v>
      </c>
      <c r="G69" s="224">
        <f>G22+'Energy use Prediction'!G121</f>
        <v>2008511379093.022</v>
      </c>
      <c r="H69" s="224">
        <f>H22+'Energy use Prediction'!H121</f>
        <v>2074190360937.1831</v>
      </c>
      <c r="I69" s="224">
        <f>I22+'Energy use Prediction'!I121</f>
        <v>2137444883549.2458</v>
      </c>
      <c r="J69" s="224">
        <f>J22+'Energy use Prediction'!J121</f>
        <v>2197602559095.769</v>
      </c>
      <c r="K69" s="224">
        <f>K22+'Energy use Prediction'!K121</f>
        <v>2256829845186.5913</v>
      </c>
      <c r="L69" s="224">
        <f>L22+'Energy use Prediction'!L121</f>
        <v>2315214476875.0991</v>
      </c>
      <c r="M69" s="224">
        <f>M22+'Energy use Prediction'!M121</f>
        <v>2372831626116.3784</v>
      </c>
      <c r="N69" s="224">
        <f>N22+'Energy use Prediction'!N121</f>
        <v>2426149622569.7983</v>
      </c>
      <c r="O69" s="224">
        <f>O22+'Energy use Prediction'!O121</f>
        <v>2478654245638.2617</v>
      </c>
      <c r="P69" s="224">
        <f>P22+'Energy use Prediction'!P121</f>
        <v>2530390415007.5996</v>
      </c>
      <c r="Q69" s="224">
        <f>Q22+'Energy use Prediction'!Q121</f>
        <v>2581393246319.6724</v>
      </c>
      <c r="R69" s="224">
        <f>R22+'Energy use Prediction'!R121</f>
        <v>2631662804392.499</v>
      </c>
      <c r="S69" s="224">
        <f>S22+'Energy use Prediction'!S121</f>
        <v>2678564842591.4517</v>
      </c>
      <c r="T69" s="224">
        <f>T22+'Energy use Prediction'!T121</f>
        <v>2727333817959.1934</v>
      </c>
      <c r="U69" s="224">
        <f>U22+'Energy use Prediction'!U121</f>
        <v>2775340981026.5483</v>
      </c>
      <c r="V69" s="224">
        <f>V22+'Energy use Prediction'!V121</f>
        <v>2822550861478.7227</v>
      </c>
      <c r="W69" s="224">
        <f>W22+'Energy use Prediction'!W121</f>
        <v>2868920335468.9688</v>
      </c>
      <c r="X69" s="224">
        <f>X22+'Energy use Prediction'!X121</f>
        <v>2912639763411.7266</v>
      </c>
      <c r="Y69" s="224">
        <f>Y22+'Energy use Prediction'!Y121</f>
        <v>2950645417598.8608</v>
      </c>
      <c r="Z69" s="224">
        <f>Z22+'Energy use Prediction'!Z121</f>
        <v>2985624605155.1777</v>
      </c>
      <c r="AA69" s="224">
        <f>AA22+'Energy use Prediction'!AA121</f>
        <v>3017451972120.606</v>
      </c>
      <c r="AB69" s="224">
        <f>AB22+'Energy use Prediction'!AB121</f>
        <v>3045975698592.1147</v>
      </c>
      <c r="AC69" s="224">
        <f>AC22+'Energy use Prediction'!AC121</f>
        <v>3071078422386.2759</v>
      </c>
      <c r="AD69" s="224">
        <f>AD22+'Energy use Prediction'!AD121</f>
        <v>3092649056709.4121</v>
      </c>
      <c r="AE69" s="224">
        <f>AE22+'Energy use Prediction'!AE121</f>
        <v>3110583887361.834</v>
      </c>
      <c r="AF69" s="224">
        <f>AF22+'Energy use Prediction'!AF121</f>
        <v>3124756422567.4463</v>
      </c>
      <c r="AG69" s="224">
        <f>AG22+'Energy use Prediction'!AG121</f>
        <v>3135080483791.5728</v>
      </c>
      <c r="AH69" s="224">
        <f>AH22+'Energy use Prediction'!AH121</f>
        <v>3141449130537.79</v>
      </c>
      <c r="AI69" s="224">
        <f>AI22+'Energy use Prediction'!AI121</f>
        <v>3140646945304.4126</v>
      </c>
      <c r="AJ69" s="224">
        <f>AJ22+'Energy use Prediction'!AJ121</f>
        <v>3135745562940.27</v>
      </c>
      <c r="AK69" s="224">
        <f>AK22+'Energy use Prediction'!AK121</f>
        <v>3126688366546.3218</v>
      </c>
      <c r="AL69" s="224">
        <f>AL22+'Energy use Prediction'!AL121</f>
        <v>3113433811761.9766</v>
      </c>
      <c r="AM69" s="224">
        <f>AM22+'Energy use Prediction'!AM121</f>
        <v>3095956417988.1719</v>
      </c>
      <c r="AN69" s="224">
        <f>AN22+'Energy use Prediction'!AN121</f>
        <v>3074216619046.5322</v>
      </c>
      <c r="AO69" s="224">
        <f>AO22+'Energy use Prediction'!AO121</f>
        <v>3048224322688.6274</v>
      </c>
      <c r="AP69" s="224">
        <f>AP22+'Energy use Prediction'!AP121</f>
        <v>3017977517999.1309</v>
      </c>
      <c r="AQ69" s="224">
        <f>AQ22+'Energy use Prediction'!AQ121</f>
        <v>2983524855211.0059</v>
      </c>
      <c r="AR69" s="224">
        <f>AR22+'Energy use Prediction'!AR121</f>
        <v>2944904839985.79</v>
      </c>
    </row>
    <row r="70" spans="1:44">
      <c r="A70" s="32" t="str">
        <f>VLOOKUP($B70,'Sector matching'!$B$1:$C$43,2,0)</f>
        <v>refined petroleum and coke 19</v>
      </c>
      <c r="B70" s="38" t="s">
        <v>152</v>
      </c>
      <c r="C70" s="224">
        <f>C23+'Energy use Prediction'!C122</f>
        <v>225937160926495.44</v>
      </c>
      <c r="D70" s="224">
        <f>D23+'Energy use Prediction'!D122</f>
        <v>224414777841483.56</v>
      </c>
      <c r="E70" s="224">
        <f>E23+'Energy use Prediction'!E122</f>
        <v>230618550698447.78</v>
      </c>
      <c r="F70" s="224">
        <f>F23+'Energy use Prediction'!F122</f>
        <v>233434094947052.06</v>
      </c>
      <c r="G70" s="224">
        <f>G23+'Energy use Prediction'!G122</f>
        <v>236120528076121.81</v>
      </c>
      <c r="H70" s="224">
        <f>H23+'Energy use Prediction'!H122</f>
        <v>238680270842709.13</v>
      </c>
      <c r="I70" s="224">
        <f>I23+'Energy use Prediction'!I122</f>
        <v>241157664065530.66</v>
      </c>
      <c r="J70" s="224">
        <f>J23+'Energy use Prediction'!J122</f>
        <v>243507902992819.94</v>
      </c>
      <c r="K70" s="224">
        <f>K23+'Energy use Prediction'!K122</f>
        <v>245860585221730.16</v>
      </c>
      <c r="L70" s="224">
        <f>L23+'Energy use Prediction'!L122</f>
        <v>248215543027613.75</v>
      </c>
      <c r="M70" s="224">
        <f>M23+'Energy use Prediction'!M122</f>
        <v>250572375946614.91</v>
      </c>
      <c r="N70" s="224">
        <f>N23+'Energy use Prediction'!N122</f>
        <v>252716946737346.34</v>
      </c>
      <c r="O70" s="224">
        <f>O23+'Energy use Prediction'!O122</f>
        <v>254855267862194.66</v>
      </c>
      <c r="P70" s="224">
        <f>P23+'Energy use Prediction'!P122</f>
        <v>256986337674872.22</v>
      </c>
      <c r="Q70" s="224">
        <f>Q23+'Energy use Prediction'!Q122</f>
        <v>259108978401404.38</v>
      </c>
      <c r="R70" s="224">
        <f>R23+'Energy use Prediction'!R122</f>
        <v>261220338088280.53</v>
      </c>
      <c r="S70" s="224">
        <f>S23+'Energy use Prediction'!S122</f>
        <v>263165925709959.38</v>
      </c>
      <c r="T70" s="224">
        <f>T23+'Energy use Prediction'!T122</f>
        <v>265246277691475.44</v>
      </c>
      <c r="U70" s="224">
        <f>U23+'Energy use Prediction'!U122</f>
        <v>267307061003241.38</v>
      </c>
      <c r="V70" s="224">
        <f>V23+'Energy use Prediction'!V122</f>
        <v>269344583250841</v>
      </c>
      <c r="W70" s="224">
        <f>W23+'Energy use Prediction'!W122</f>
        <v>271354948702757.16</v>
      </c>
      <c r="X70" s="224">
        <f>X23+'Energy use Prediction'!X122</f>
        <v>273234629674273.09</v>
      </c>
      <c r="Y70" s="224">
        <f>Y23+'Energy use Prediction'!Y122</f>
        <v>274811012239674.25</v>
      </c>
      <c r="Z70" s="224">
        <f>Z23+'Energy use Prediction'!Z122</f>
        <v>276236592618357.25</v>
      </c>
      <c r="AA70" s="224">
        <f>AA23+'Energy use Prediction'!AA122</f>
        <v>277504410110836.38</v>
      </c>
      <c r="AB70" s="224">
        <f>AB23+'Energy use Prediction'!AB122</f>
        <v>278606102348595.84</v>
      </c>
      <c r="AC70" s="224">
        <f>AC23+'Energy use Prediction'!AC122</f>
        <v>279535306051967.97</v>
      </c>
      <c r="AD70" s="224">
        <f>AD23+'Energy use Prediction'!AD122</f>
        <v>280286056466905.63</v>
      </c>
      <c r="AE70" s="224">
        <f>AE23+'Energy use Prediction'!AE122</f>
        <v>280852836574353.47</v>
      </c>
      <c r="AF70" s="224">
        <f>AF23+'Energy use Prediction'!AF122</f>
        <v>281228900828307.5</v>
      </c>
      <c r="AG70" s="224">
        <f>AG23+'Energy use Prediction'!AG122</f>
        <v>281409761721888.09</v>
      </c>
      <c r="AH70" s="224">
        <f>AH23+'Energy use Prediction'!AH122</f>
        <v>281389801350611.22</v>
      </c>
      <c r="AI70" s="224">
        <f>AI23+'Energy use Prediction'!AI122</f>
        <v>280992812727031.25</v>
      </c>
      <c r="AJ70" s="224">
        <f>AJ23+'Energy use Prediction'!AJ122</f>
        <v>280388322601640.25</v>
      </c>
      <c r="AK70" s="224">
        <f>AK23+'Energy use Prediction'!AK122</f>
        <v>279573440069648.13</v>
      </c>
      <c r="AL70" s="224">
        <f>AL23+'Energy use Prediction'!AL122</f>
        <v>278546091674254.75</v>
      </c>
      <c r="AM70" s="224">
        <f>AM23+'Energy use Prediction'!AM122</f>
        <v>277305067654127.34</v>
      </c>
      <c r="AN70" s="224">
        <f>AN23+'Energy use Prediction'!AN122</f>
        <v>275848374769649.41</v>
      </c>
      <c r="AO70" s="224">
        <f>AO23+'Energy use Prediction'!AO122</f>
        <v>274176694976090.75</v>
      </c>
      <c r="AP70" s="224">
        <f>AP23+'Energy use Prediction'!AP122</f>
        <v>272290036085922.59</v>
      </c>
      <c r="AQ70" s="224">
        <f>AQ23+'Energy use Prediction'!AQ122</f>
        <v>270191127209604.75</v>
      </c>
      <c r="AR70" s="224">
        <f>AR23+'Energy use Prediction'!AR122</f>
        <v>267882112938414.94</v>
      </c>
    </row>
    <row r="71" spans="1:44">
      <c r="A71" s="32" t="str">
        <f>VLOOKUP($B71,'Sector matching'!$B$1:$C$43,2,0)</f>
        <v>chemicals 20</v>
      </c>
      <c r="B71" s="304" t="s">
        <v>256</v>
      </c>
      <c r="C71" s="224">
        <f>C24+'Energy use Prediction'!C123</f>
        <v>348995748022590.13</v>
      </c>
      <c r="D71" s="224">
        <f>D24+'Energy use Prediction'!D123</f>
        <v>354589240389401</v>
      </c>
      <c r="E71" s="224">
        <f>E24+'Energy use Prediction'!E123</f>
        <v>397782501485857.88</v>
      </c>
      <c r="F71" s="224">
        <f>F24+'Energy use Prediction'!F123</f>
        <v>404753551558806.25</v>
      </c>
      <c r="G71" s="224">
        <f>G24+'Energy use Prediction'!G123</f>
        <v>411026967888938.13</v>
      </c>
      <c r="H71" s="224">
        <f>H24+'Energy use Prediction'!H123</f>
        <v>416872934981853</v>
      </c>
      <c r="I71" s="224">
        <f>I24+'Energy use Prediction'!I123</f>
        <v>422381848630687.75</v>
      </c>
      <c r="J71" s="224">
        <f>J24+'Energy use Prediction'!J123</f>
        <v>427513769282323</v>
      </c>
      <c r="K71" s="224">
        <f>K24+'Energy use Prediction'!K123</f>
        <v>432477310104520.19</v>
      </c>
      <c r="L71" s="224">
        <f>L24+'Energy use Prediction'!L123</f>
        <v>437292763766406.69</v>
      </c>
      <c r="M71" s="224">
        <f>M24+'Energy use Prediction'!M123</f>
        <v>441977518274442.88</v>
      </c>
      <c r="N71" s="224">
        <f>N24+'Energy use Prediction'!N123</f>
        <v>446234782709143.88</v>
      </c>
      <c r="O71" s="224">
        <f>O24+'Energy use Prediction'!O123</f>
        <v>450377468862168.25</v>
      </c>
      <c r="P71" s="224">
        <f>P24+'Energy use Prediction'!P123</f>
        <v>454416237004898.13</v>
      </c>
      <c r="Q71" s="224">
        <f>Q24+'Energy use Prediction'!Q123</f>
        <v>458359933319001.75</v>
      </c>
      <c r="R71" s="224">
        <f>R24+'Energy use Prediction'!R123</f>
        <v>462213582921376.38</v>
      </c>
      <c r="S71" s="224">
        <f>S24+'Energy use Prediction'!S123</f>
        <v>465757671300135.75</v>
      </c>
      <c r="T71" s="224">
        <f>T24+'Energy use Prediction'!T123</f>
        <v>469441533964099.31</v>
      </c>
      <c r="U71" s="224">
        <f>U24+'Energy use Prediction'!U123</f>
        <v>473044268789544.69</v>
      </c>
      <c r="V71" s="224">
        <f>V24+'Energy use Prediction'!V123</f>
        <v>476565728495527.63</v>
      </c>
      <c r="W71" s="224">
        <f>W24+'Energy use Prediction'!W123</f>
        <v>480004779627377.25</v>
      </c>
      <c r="X71" s="224">
        <f>X24+'Energy use Prediction'!X123</f>
        <v>483212149635384.06</v>
      </c>
      <c r="Y71" s="224">
        <f>Y24+'Energy use Prediction'!Y123</f>
        <v>485935187181188.44</v>
      </c>
      <c r="Z71" s="224">
        <f>Z24+'Energy use Prediction'!Z123</f>
        <v>488402321968397</v>
      </c>
      <c r="AA71" s="224">
        <f>AA24+'Energy use Prediction'!AA123</f>
        <v>490605708487675.94</v>
      </c>
      <c r="AB71" s="224">
        <f>AB24+'Energy use Prediction'!AB123</f>
        <v>492535120998044.38</v>
      </c>
      <c r="AC71" s="224">
        <f>AC24+'Energy use Prediction'!AC123</f>
        <v>494183041158678.13</v>
      </c>
      <c r="AD71" s="224">
        <f>AD24+'Energy use Prediction'!AD123</f>
        <v>495542322247493.94</v>
      </c>
      <c r="AE71" s="224">
        <f>AE24+'Energy use Prediction'!AE123</f>
        <v>496606293849542.13</v>
      </c>
      <c r="AF71" s="224">
        <f>AF24+'Energy use Prediction'!AF123</f>
        <v>497366295300828.06</v>
      </c>
      <c r="AG71" s="224">
        <f>AG24+'Energy use Prediction'!AG123</f>
        <v>497816884108182</v>
      </c>
      <c r="AH71" s="224">
        <f>AH24+'Energy use Prediction'!AH123</f>
        <v>497950816861561.13</v>
      </c>
      <c r="AI71" s="224">
        <f>AI24+'Energy use Prediction'!AI123</f>
        <v>497506690063771.06</v>
      </c>
      <c r="AJ71" s="224">
        <f>AJ24+'Energy use Prediction'!AJ123</f>
        <v>496737777193301.63</v>
      </c>
      <c r="AK71" s="224">
        <f>AK24+'Energy use Prediction'!AK123</f>
        <v>495640657655792.38</v>
      </c>
      <c r="AL71" s="224">
        <f>AL24+'Energy use Prediction'!AL123</f>
        <v>494213065450832.31</v>
      </c>
      <c r="AM71" s="224">
        <f>AM24+'Energy use Prediction'!AM123</f>
        <v>492453968450766.63</v>
      </c>
      <c r="AN71" s="224">
        <f>AN24+'Energy use Prediction'!AN123</f>
        <v>490361121466289.38</v>
      </c>
      <c r="AO71" s="224">
        <f>AO24+'Energy use Prediction'!AO123</f>
        <v>487936228991279.31</v>
      </c>
      <c r="AP71" s="224">
        <f>AP24+'Energy use Prediction'!AP123</f>
        <v>485179958712158.63</v>
      </c>
      <c r="AQ71" s="224">
        <f>AQ24+'Energy use Prediction'!AQ123</f>
        <v>482097009213738.88</v>
      </c>
      <c r="AR71" s="224">
        <f>AR24+'Energy use Prediction'!AR123</f>
        <v>478691184832562.63</v>
      </c>
    </row>
    <row r="72" spans="1:44">
      <c r="A72" s="32">
        <f>VLOOKUP($B72,'Sector matching'!$B$1:$C$43,2,0)</f>
        <v>0</v>
      </c>
      <c r="B72" s="38" t="s">
        <v>155</v>
      </c>
      <c r="C72" s="224">
        <f>C25+'Energy use Prediction'!C124</f>
        <v>11233406542103.078</v>
      </c>
      <c r="D72" s="224">
        <f>D25+'Energy use Prediction'!D124</f>
        <v>11327147719901.436</v>
      </c>
      <c r="E72" s="224">
        <f>E25+'Energy use Prediction'!E124</f>
        <v>13094940169571.451</v>
      </c>
      <c r="F72" s="224">
        <f>F25+'Energy use Prediction'!F124</f>
        <v>13497966652517.244</v>
      </c>
      <c r="G72" s="224">
        <f>G25+'Energy use Prediction'!G124</f>
        <v>13872126172763.576</v>
      </c>
      <c r="H72" s="224">
        <f>H25+'Energy use Prediction'!H124</f>
        <v>14225966936073.408</v>
      </c>
      <c r="I72" s="224">
        <f>I25+'Energy use Prediction'!I124</f>
        <v>14564838818346.408</v>
      </c>
      <c r="J72" s="224">
        <f>J25+'Energy use Prediction'!J124</f>
        <v>14884315685910.938</v>
      </c>
      <c r="K72" s="224">
        <f>K25+'Energy use Prediction'!K124</f>
        <v>15199174963159.74</v>
      </c>
      <c r="L72" s="224">
        <f>L25+'Energy use Prediction'!L124</f>
        <v>15509934197574.365</v>
      </c>
      <c r="M72" s="224">
        <f>M25+'Energy use Prediction'!M124</f>
        <v>15817024835310.354</v>
      </c>
      <c r="N72" s="224">
        <f>N25+'Energy use Prediction'!N124</f>
        <v>16096947334303.059</v>
      </c>
      <c r="O72" s="224">
        <f>O25+'Energy use Prediction'!O124</f>
        <v>16372977193284.273</v>
      </c>
      <c r="P72" s="224">
        <f>P25+'Energy use Prediction'!P124</f>
        <v>16645342887215.205</v>
      </c>
      <c r="Q72" s="224">
        <f>Q25+'Energy use Prediction'!Q124</f>
        <v>16914211860884.373</v>
      </c>
      <c r="R72" s="224">
        <f>R25+'Energy use Prediction'!R124</f>
        <v>17179526454617.816</v>
      </c>
      <c r="S72" s="224">
        <f>S25+'Energy use Prediction'!S124</f>
        <v>17424099197975.527</v>
      </c>
      <c r="T72" s="224">
        <f>T25+'Energy use Prediction'!T124</f>
        <v>17681992266560.125</v>
      </c>
      <c r="U72" s="224">
        <f>U25+'Energy use Prediction'!U124</f>
        <v>17936005886949.945</v>
      </c>
      <c r="V72" s="224">
        <f>V25+'Energy use Prediction'!V124</f>
        <v>18185876267373.395</v>
      </c>
      <c r="W72" s="224">
        <f>W25+'Energy use Prediction'!W124</f>
        <v>18431296595718.992</v>
      </c>
      <c r="X72" s="224">
        <f>X25+'Energy use Prediction'!X124</f>
        <v>18660648322469.387</v>
      </c>
      <c r="Y72" s="224">
        <f>Y25+'Energy use Prediction'!Y124</f>
        <v>18854423663002.32</v>
      </c>
      <c r="Z72" s="224">
        <f>Z25+'Energy use Prediction'!Z124</f>
        <v>19029961650337.539</v>
      </c>
      <c r="AA72" s="224">
        <f>AA25+'Energy use Prediction'!AA124</f>
        <v>19186532974897.516</v>
      </c>
      <c r="AB72" s="224">
        <f>AB25+'Energy use Prediction'!AB124</f>
        <v>19323241780850.836</v>
      </c>
      <c r="AC72" s="224">
        <f>AC25+'Energy use Prediction'!AC124</f>
        <v>19439413012619.941</v>
      </c>
      <c r="AD72" s="224">
        <f>AD25+'Energy use Prediction'!AD124</f>
        <v>19534411804770.773</v>
      </c>
      <c r="AE72" s="224">
        <f>AE25+'Energy use Prediction'!AE124</f>
        <v>19607649936987.094</v>
      </c>
      <c r="AF72" s="224">
        <f>AF25+'Energy use Prediction'!AF124</f>
        <v>19658395681276.676</v>
      </c>
      <c r="AG72" s="224">
        <f>AG25+'Energy use Prediction'!AG124</f>
        <v>19686171340734.234</v>
      </c>
      <c r="AH72" s="224">
        <f>AH25+'Energy use Prediction'!AH124</f>
        <v>19690368050948.402</v>
      </c>
      <c r="AI72" s="224">
        <f>AI25+'Energy use Prediction'!AI124</f>
        <v>19650927282432.93</v>
      </c>
      <c r="AJ72" s="224">
        <f>AJ25+'Energy use Prediction'!AJ124</f>
        <v>19587193187283.332</v>
      </c>
      <c r="AK72" s="224">
        <f>AK25+'Energy use Prediction'!AK124</f>
        <v>19498864899669.688</v>
      </c>
      <c r="AL72" s="224">
        <f>AL25+'Energy use Prediction'!AL124</f>
        <v>19385733832721.309</v>
      </c>
      <c r="AM72" s="224">
        <f>AM25+'Energy use Prediction'!AM124</f>
        <v>19247689269449.746</v>
      </c>
      <c r="AN72" s="224">
        <f>AN25+'Energy use Prediction'!AN124</f>
        <v>19084530640965.641</v>
      </c>
      <c r="AO72" s="224">
        <f>AO25+'Energy use Prediction'!AO124</f>
        <v>18896362367217.699</v>
      </c>
      <c r="AP72" s="224">
        <f>AP25+'Energy use Prediction'!AP124</f>
        <v>18683211839683.41</v>
      </c>
      <c r="AQ72" s="224">
        <f>AQ25+'Energy use Prediction'!AQ124</f>
        <v>18445417075580.559</v>
      </c>
      <c r="AR72" s="224">
        <f>AR25+'Energy use Prediction'!AR124</f>
        <v>18183249472532.02</v>
      </c>
    </row>
    <row r="73" spans="1:44">
      <c r="A73" s="32" t="str">
        <f>VLOOKUP($B73,'Sector matching'!$B$1:$C$43,2,0)</f>
        <v>chemicals 20</v>
      </c>
      <c r="B73" s="304" t="s">
        <v>157</v>
      </c>
      <c r="C73" s="224">
        <f>C26+'Energy use Prediction'!C125</f>
        <v>6778820797581.0957</v>
      </c>
      <c r="D73" s="224">
        <f>D26+'Energy use Prediction'!D125</f>
        <v>6835389091737.2412</v>
      </c>
      <c r="E73" s="224">
        <f>E26+'Energy use Prediction'!E125</f>
        <v>7902166847773.6943</v>
      </c>
      <c r="F73" s="224">
        <f>F26+'Energy use Prediction'!F125</f>
        <v>8145373954569.7617</v>
      </c>
      <c r="G73" s="224">
        <f>G26+'Energy use Prediction'!G125</f>
        <v>8371161237167.6494</v>
      </c>
      <c r="H73" s="224">
        <f>H26+'Energy use Prediction'!H125</f>
        <v>8584687126786.8477</v>
      </c>
      <c r="I73" s="224">
        <f>I26+'Energy use Prediction'!I125</f>
        <v>8789180016335.3457</v>
      </c>
      <c r="J73" s="224">
        <f>J26+'Energy use Prediction'!J125</f>
        <v>8981968946930.4863</v>
      </c>
      <c r="K73" s="224">
        <f>K26+'Energy use Prediction'!K125</f>
        <v>9171971383762.6113</v>
      </c>
      <c r="L73" s="224">
        <f>L26+'Energy use Prediction'!L125</f>
        <v>9359499641855.5332</v>
      </c>
      <c r="M73" s="224">
        <f>M26+'Energy use Prediction'!M125</f>
        <v>9544814078222.1738</v>
      </c>
      <c r="N73" s="224">
        <f>N26+'Energy use Prediction'!N125</f>
        <v>9713733848976.5371</v>
      </c>
      <c r="O73" s="224">
        <f>O26+'Energy use Prediction'!O125</f>
        <v>9880304598624.2168</v>
      </c>
      <c r="P73" s="224">
        <f>P26+'Energy use Prediction'!P125</f>
        <v>10044664200820.27</v>
      </c>
      <c r="Q73" s="224">
        <f>Q26+'Energy use Prediction'!Q125</f>
        <v>10206913700444.594</v>
      </c>
      <c r="R73" s="224">
        <f>R26+'Energy use Prediction'!R125</f>
        <v>10367018302655.965</v>
      </c>
      <c r="S73" s="224">
        <f>S26+'Energy use Prediction'!S125</f>
        <v>10514606195338.457</v>
      </c>
      <c r="T73" s="224">
        <f>T26+'Energy use Prediction'!T125</f>
        <v>10670232263915.336</v>
      </c>
      <c r="U73" s="224">
        <f>U26+'Energy use Prediction'!U125</f>
        <v>10823517272012.711</v>
      </c>
      <c r="V73" s="224">
        <f>V26+'Energy use Prediction'!V125</f>
        <v>10974302033978.324</v>
      </c>
      <c r="W73" s="224">
        <f>W26+'Energy use Prediction'!W125</f>
        <v>11122401403453.016</v>
      </c>
      <c r="X73" s="224">
        <f>X26+'Energy use Prediction'!X125</f>
        <v>11260804144369.543</v>
      </c>
      <c r="Y73" s="224">
        <f>Y26+'Energy use Prediction'!Y125</f>
        <v>11377738246553.035</v>
      </c>
      <c r="Z73" s="224">
        <f>Z26+'Energy use Prediction'!Z125</f>
        <v>11483666982849.863</v>
      </c>
      <c r="AA73" s="224">
        <f>AA26+'Energy use Prediction'!AA125</f>
        <v>11578150249991.844</v>
      </c>
      <c r="AB73" s="224">
        <f>AB26+'Energy use Prediction'!AB125</f>
        <v>11660647442053.352</v>
      </c>
      <c r="AC73" s="224">
        <f>AC26+'Energy use Prediction'!AC125</f>
        <v>11730751195446.896</v>
      </c>
      <c r="AD73" s="224">
        <f>AD26+'Energy use Prediction'!AD125</f>
        <v>11788078399404.436</v>
      </c>
      <c r="AE73" s="224">
        <f>AE26+'Energy use Prediction'!AE125</f>
        <v>11832274091244.059</v>
      </c>
      <c r="AF73" s="224">
        <f>AF26+'Energy use Prediction'!AF125</f>
        <v>11862896708300.572</v>
      </c>
      <c r="AG73" s="224">
        <f>AG26+'Energy use Prediction'!AG125</f>
        <v>11879657983457.111</v>
      </c>
      <c r="AH73" s="224">
        <f>AH26+'Energy use Prediction'!AH125</f>
        <v>11882190496312.814</v>
      </c>
      <c r="AI73" s="224">
        <f>AI26+'Energy use Prediction'!AI125</f>
        <v>11858389888644.678</v>
      </c>
      <c r="AJ73" s="224">
        <f>AJ26+'Energy use Prediction'!AJ125</f>
        <v>11819929426264.383</v>
      </c>
      <c r="AK73" s="224">
        <f>AK26+'Energy use Prediction'!AK125</f>
        <v>11766627551107.818</v>
      </c>
      <c r="AL73" s="224">
        <f>AL26+'Energy use Prediction'!AL125</f>
        <v>11698358391026.424</v>
      </c>
      <c r="AM73" s="224">
        <f>AM26+'Energy use Prediction'!AM125</f>
        <v>11615055133640.436</v>
      </c>
      <c r="AN73" s="224">
        <f>AN26+'Energy use Prediction'!AN125</f>
        <v>11516596745267.553</v>
      </c>
      <c r="AO73" s="224">
        <f>AO26+'Energy use Prediction'!AO125</f>
        <v>11403046238326.791</v>
      </c>
      <c r="AP73" s="224">
        <f>AP26+'Energy use Prediction'!AP125</f>
        <v>11274420142257.955</v>
      </c>
      <c r="AQ73" s="224">
        <f>AQ26+'Energy use Prediction'!AQ125</f>
        <v>11130922434201.67</v>
      </c>
      <c r="AR73" s="224">
        <f>AR26+'Energy use Prediction'!AR125</f>
        <v>10972716889575.779</v>
      </c>
    </row>
    <row r="74" spans="1:44">
      <c r="A74" s="32" t="str">
        <f>VLOOKUP($B74,'Sector matching'!$B$1:$C$43,2,0)</f>
        <v>rubber and plastic products 22</v>
      </c>
      <c r="B74" s="146" t="s">
        <v>257</v>
      </c>
      <c r="C74" s="224">
        <f>C27+'Energy use Prediction'!C126</f>
        <v>15814558144624.268</v>
      </c>
      <c r="D74" s="224">
        <f>D27+'Energy use Prediction'!D126</f>
        <v>15946528380125.078</v>
      </c>
      <c r="E74" s="224">
        <f>E27+'Energy use Prediction'!E126</f>
        <v>18435253094053.242</v>
      </c>
      <c r="F74" s="224">
        <f>F27+'Energy use Prediction'!F126</f>
        <v>19002639819040.082</v>
      </c>
      <c r="G74" s="224">
        <f>G27+'Energy use Prediction'!G126</f>
        <v>19529387201156.336</v>
      </c>
      <c r="H74" s="224">
        <f>H27+'Energy use Prediction'!H126</f>
        <v>20027529532632.387</v>
      </c>
      <c r="I74" s="224">
        <f>I27+'Energy use Prediction'!I126</f>
        <v>20504598448966.766</v>
      </c>
      <c r="J74" s="224">
        <f>J27+'Energy use Prediction'!J126</f>
        <v>20954362772818.594</v>
      </c>
      <c r="K74" s="224">
        <f>K27+'Energy use Prediction'!K126</f>
        <v>21397626383795.621</v>
      </c>
      <c r="L74" s="224">
        <f>L27+'Energy use Prediction'!L126</f>
        <v>21835117893001.602</v>
      </c>
      <c r="M74" s="224">
        <f>M27+'Energy use Prediction'!M126</f>
        <v>22267444696802.676</v>
      </c>
      <c r="N74" s="224">
        <f>N27+'Energy use Prediction'!N126</f>
        <v>22661523787567.953</v>
      </c>
      <c r="O74" s="224">
        <f>O27+'Energy use Prediction'!O126</f>
        <v>23050122761365.402</v>
      </c>
      <c r="P74" s="224">
        <f>P27+'Energy use Prediction'!P126</f>
        <v>23433563268670.793</v>
      </c>
      <c r="Q74" s="224">
        <f>Q27+'Energy use Prediction'!Q126</f>
        <v>23812081040767.77</v>
      </c>
      <c r="R74" s="224">
        <f>R27+'Energy use Prediction'!R126</f>
        <v>24185594903502.891</v>
      </c>
      <c r="S74" s="224">
        <f>S27+'Energy use Prediction'!S126</f>
        <v>24529908078310.918</v>
      </c>
      <c r="T74" s="224">
        <f>T27+'Energy use Prediction'!T126</f>
        <v>24892973806675.73</v>
      </c>
      <c r="U74" s="224">
        <f>U27+'Energy use Prediction'!U126</f>
        <v>25250577989710.07</v>
      </c>
      <c r="V74" s="224">
        <f>V27+'Energy use Prediction'!V126</f>
        <v>25602349257403.031</v>
      </c>
      <c r="W74" s="224">
        <f>W27+'Energy use Prediction'!W126</f>
        <v>25947855675064.262</v>
      </c>
      <c r="X74" s="224">
        <f>X27+'Energy use Prediction'!X126</f>
        <v>26270740474494.395</v>
      </c>
      <c r="Y74" s="224">
        <f>Y27+'Energy use Prediction'!Y126</f>
        <v>26543540304035.566</v>
      </c>
      <c r="Z74" s="224">
        <f>Z27+'Energy use Prediction'!Z126</f>
        <v>26790665314325.043</v>
      </c>
      <c r="AA74" s="224">
        <f>AA27+'Energy use Prediction'!AA126</f>
        <v>27011088772405.559</v>
      </c>
      <c r="AB74" s="224">
        <f>AB27+'Energy use Prediction'!AB126</f>
        <v>27203549479006.691</v>
      </c>
      <c r="AC74" s="224">
        <f>AC27+'Energy use Prediction'!AC126</f>
        <v>27367097080765.719</v>
      </c>
      <c r="AD74" s="224">
        <f>AD27+'Energy use Prediction'!AD126</f>
        <v>27500837804606.473</v>
      </c>
      <c r="AE74" s="224">
        <f>AE27+'Energy use Prediction'!AE126</f>
        <v>27603943545148.992</v>
      </c>
      <c r="AF74" s="224">
        <f>AF27+'Energy use Prediction'!AF126</f>
        <v>27675384164755.523</v>
      </c>
      <c r="AG74" s="224">
        <f>AG27+'Energy use Prediction'!AG126</f>
        <v>27714487154561.016</v>
      </c>
      <c r="AH74" s="224">
        <f>AH27+'Energy use Prediction'!AH126</f>
        <v>27720395346118.879</v>
      </c>
      <c r="AI74" s="224">
        <f>AI27+'Energy use Prediction'!AI126</f>
        <v>27664870040894.777</v>
      </c>
      <c r="AJ74" s="224">
        <f>AJ27+'Energy use Prediction'!AJ126</f>
        <v>27575144226222.215</v>
      </c>
      <c r="AK74" s="224">
        <f>AK27+'Energy use Prediction'!AK126</f>
        <v>27450794338675.141</v>
      </c>
      <c r="AL74" s="224">
        <f>AL27+'Energy use Prediction'!AL126</f>
        <v>27291526726529.809</v>
      </c>
      <c r="AM74" s="224">
        <f>AM27+'Energy use Prediction'!AM126</f>
        <v>27097185520749.977</v>
      </c>
      <c r="AN74" s="224">
        <f>AN27+'Energy use Prediction'!AN126</f>
        <v>26867488357446.207</v>
      </c>
      <c r="AO74" s="224">
        <f>AO27+'Energy use Prediction'!AO126</f>
        <v>26602582240587.797</v>
      </c>
      <c r="AP74" s="224">
        <f>AP27+'Energy use Prediction'!AP126</f>
        <v>26302505732307.402</v>
      </c>
      <c r="AQ74" s="224">
        <f>AQ27+'Energy use Prediction'!AQ126</f>
        <v>25967734698311.902</v>
      </c>
      <c r="AR74" s="224">
        <f>AR27+'Energy use Prediction'!AR126</f>
        <v>25598651216243.621</v>
      </c>
    </row>
    <row r="75" spans="1:44">
      <c r="A75" s="32" t="str">
        <f>VLOOKUP($B75,'Sector matching'!$B$1:$C$43,2,0)</f>
        <v>cement and other nonmetallic minerals 239</v>
      </c>
      <c r="B75" s="38" t="s">
        <v>161</v>
      </c>
      <c r="C75" s="224">
        <f>C28+'Energy use Prediction'!C127</f>
        <v>10585171316285.506</v>
      </c>
      <c r="D75" s="224">
        <f>D28+'Energy use Prediction'!D127</f>
        <v>10478080154920.424</v>
      </c>
      <c r="E75" s="224">
        <f>E28+'Energy use Prediction'!E127</f>
        <v>11285138638952.105</v>
      </c>
      <c r="F75" s="224">
        <f>F28+'Energy use Prediction'!F127</f>
        <v>11258363077119.826</v>
      </c>
      <c r="G75" s="224">
        <f>G28+'Energy use Prediction'!G127</f>
        <v>11212222887531.469</v>
      </c>
      <c r="H75" s="224">
        <f>H28+'Energy use Prediction'!H127</f>
        <v>11155116742111.271</v>
      </c>
      <c r="I75" s="224">
        <f>I28+'Energy use Prediction'!I127</f>
        <v>11092018869003.914</v>
      </c>
      <c r="J75" s="224">
        <f>J28+'Energy use Prediction'!J127</f>
        <v>11020100817505.285</v>
      </c>
      <c r="K75" s="224">
        <f>K28+'Energy use Prediction'!K127</f>
        <v>10950668394021.338</v>
      </c>
      <c r="L75" s="224">
        <f>L28+'Energy use Prediction'!L127</f>
        <v>10883835914118.898</v>
      </c>
      <c r="M75" s="224">
        <f>M28+'Energy use Prediction'!M127</f>
        <v>10819650397893.113</v>
      </c>
      <c r="N75" s="224">
        <f>N28+'Energy use Prediction'!N127</f>
        <v>10742187198393.313</v>
      </c>
      <c r="O75" s="224">
        <f>O28+'Energy use Prediction'!O127</f>
        <v>10667509348709.021</v>
      </c>
      <c r="P75" s="224">
        <f>P28+'Energy use Prediction'!P127</f>
        <v>10595520348427.119</v>
      </c>
      <c r="Q75" s="224">
        <f>Q28+'Energy use Prediction'!Q127</f>
        <v>10526097348982.744</v>
      </c>
      <c r="R75" s="224">
        <f>R28+'Energy use Prediction'!R127</f>
        <v>10458993945430.021</v>
      </c>
      <c r="S75" s="224">
        <f>S28+'Energy use Prediction'!S127</f>
        <v>10383778769817.701</v>
      </c>
      <c r="T75" s="224">
        <f>T28+'Energy use Prediction'!T127</f>
        <v>10320794633889.154</v>
      </c>
      <c r="U75" s="224">
        <f>U28+'Energy use Prediction'!U127</f>
        <v>10259427372829.578</v>
      </c>
      <c r="V75" s="224">
        <f>V28+'Energy use Prediction'!V127</f>
        <v>10199399097607.254</v>
      </c>
      <c r="W75" s="224">
        <f>W28+'Energy use Prediction'!W127</f>
        <v>10140430982725.629</v>
      </c>
      <c r="X75" s="224">
        <f>X28+'Energy use Prediction'!X127</f>
        <v>10076158256385.59</v>
      </c>
      <c r="Y75" s="224">
        <f>Y28+'Energy use Prediction'!Y127</f>
        <v>9996495301497.9512</v>
      </c>
      <c r="Z75" s="224">
        <f>Z28+'Energy use Prediction'!Z127</f>
        <v>9911257027056.7031</v>
      </c>
      <c r="AA75" s="224">
        <f>AA28+'Energy use Prediction'!AA127</f>
        <v>9820323210722.0781</v>
      </c>
      <c r="AB75" s="224">
        <f>AB28+'Energy use Prediction'!AB127</f>
        <v>9723494877398.834</v>
      </c>
      <c r="AC75" s="224">
        <f>AC28+'Energy use Prediction'!AC127</f>
        <v>9620692414836.4863</v>
      </c>
      <c r="AD75" s="224">
        <f>AD28+'Energy use Prediction'!AD127</f>
        <v>9511857856919.625</v>
      </c>
      <c r="AE75" s="224">
        <f>AE28+'Energy use Prediction'!AE127</f>
        <v>9396956239326.6074</v>
      </c>
      <c r="AF75" s="224">
        <f>AF28+'Energy use Prediction'!AF127</f>
        <v>9275884090736.5332</v>
      </c>
      <c r="AG75" s="224">
        <f>AG28+'Energy use Prediction'!AG127</f>
        <v>9148659365652.8633</v>
      </c>
      <c r="AH75" s="224">
        <f>AH28+'Energy use Prediction'!AH127</f>
        <v>9015236049288.7578</v>
      </c>
      <c r="AI75" s="224">
        <f>AI28+'Energy use Prediction'!AI127</f>
        <v>8866792055935.4336</v>
      </c>
      <c r="AJ75" s="224">
        <f>AJ28+'Energy use Prediction'!AJ127</f>
        <v>8712530315430.1592</v>
      </c>
      <c r="AK75" s="224">
        <f>AK28+'Energy use Prediction'!AK127</f>
        <v>8552517694007.3232</v>
      </c>
      <c r="AL75" s="224">
        <f>AL28+'Energy use Prediction'!AL127</f>
        <v>8386854992794.1133</v>
      </c>
      <c r="AM75" s="224">
        <f>AM28+'Energy use Prediction'!AM127</f>
        <v>8215677150966.0234</v>
      </c>
      <c r="AN75" s="224">
        <f>AN28+'Energy use Prediction'!AN127</f>
        <v>8039072041115.75</v>
      </c>
      <c r="AO75" s="224">
        <f>AO28+'Energy use Prediction'!AO127</f>
        <v>7857247813568.8682</v>
      </c>
      <c r="AP75" s="224">
        <f>AP28+'Energy use Prediction'!AP127</f>
        <v>7670368548968.4004</v>
      </c>
      <c r="AQ75" s="224">
        <f>AQ28+'Energy use Prediction'!AQ127</f>
        <v>7478714349519.0732</v>
      </c>
      <c r="AR75" s="224">
        <f>AR28+'Energy use Prediction'!AR127</f>
        <v>7282523319466.5557</v>
      </c>
    </row>
    <row r="76" spans="1:44">
      <c r="A76" s="32" t="str">
        <f>VLOOKUP($B76,'Sector matching'!$B$1:$C$43,2,0)</f>
        <v>iron and steel 241</v>
      </c>
      <c r="B76" s="145" t="s">
        <v>163</v>
      </c>
      <c r="C76" s="224">
        <f>C29+'Energy use Prediction'!C128</f>
        <v>256445811943457.22</v>
      </c>
      <c r="D76" s="224">
        <f>D29+'Energy use Prediction'!D128</f>
        <v>256506918259543.28</v>
      </c>
      <c r="E76" s="224">
        <f>E29+'Energy use Prediction'!E128</f>
        <v>268992190738303.75</v>
      </c>
      <c r="F76" s="224">
        <f>F29+'Energy use Prediction'!F128</f>
        <v>272224328507827.91</v>
      </c>
      <c r="G76" s="224">
        <f>G29+'Energy use Prediction'!G128</f>
        <v>274953218637635.5</v>
      </c>
      <c r="H76" s="224">
        <f>H29+'Energy use Prediction'!H128</f>
        <v>277366699100747.34</v>
      </c>
      <c r="I76" s="224">
        <f>I29+'Energy use Prediction'!I128</f>
        <v>279574089238135.13</v>
      </c>
      <c r="J76" s="224">
        <f>J29+'Energy use Prediction'!J128</f>
        <v>281501093104711.06</v>
      </c>
      <c r="K76" s="224">
        <f>K29+'Energy use Prediction'!K128</f>
        <v>283419386013782.38</v>
      </c>
      <c r="L76" s="224">
        <f>L29+'Energy use Prediction'!L128</f>
        <v>285335195824719.13</v>
      </c>
      <c r="M76" s="224">
        <f>M29+'Energy use Prediction'!M128</f>
        <v>287253092005172.5</v>
      </c>
      <c r="N76" s="224">
        <f>N29+'Energy use Prediction'!N128</f>
        <v>288766158144336.75</v>
      </c>
      <c r="O76" s="224">
        <f>O29+'Energy use Prediction'!O128</f>
        <v>290280921341474.5</v>
      </c>
      <c r="P76" s="224">
        <f>P29+'Energy use Prediction'!P128</f>
        <v>291798252163004.13</v>
      </c>
      <c r="Q76" s="224">
        <f>Q29+'Energy use Prediction'!Q128</f>
        <v>293318124004965.81</v>
      </c>
      <c r="R76" s="224">
        <f>R29+'Energy use Prediction'!R128</f>
        <v>294836946163243.5</v>
      </c>
      <c r="S76" s="224">
        <f>S29+'Energy use Prediction'!S128</f>
        <v>296071664324543.44</v>
      </c>
      <c r="T76" s="224">
        <f>T29+'Energy use Prediction'!T128</f>
        <v>297578941997257</v>
      </c>
      <c r="U76" s="224">
        <f>U29+'Energy use Prediction'!U128</f>
        <v>299073393679567.13</v>
      </c>
      <c r="V76" s="224">
        <f>V29+'Energy use Prediction'!V128</f>
        <v>300549138256877.75</v>
      </c>
      <c r="W76" s="224">
        <f>W29+'Energy use Prediction'!W128</f>
        <v>301999889362785.31</v>
      </c>
      <c r="X76" s="224">
        <f>X29+'Energy use Prediction'!X128</f>
        <v>303242544358995.63</v>
      </c>
      <c r="Y76" s="224">
        <f>Y29+'Energy use Prediction'!Y128</f>
        <v>303977003939333.63</v>
      </c>
      <c r="Z76" s="224">
        <f>Z29+'Energy use Prediction'!Z128</f>
        <v>304480053358887.75</v>
      </c>
      <c r="AA76" s="224">
        <f>AA29+'Energy use Prediction'!AA128</f>
        <v>304743467225423.75</v>
      </c>
      <c r="AB76" s="224">
        <f>AB29+'Energy use Prediction'!AB128</f>
        <v>304756551299544.5</v>
      </c>
      <c r="AC76" s="224">
        <f>AC29+'Energy use Prediction'!AC128</f>
        <v>304512073387152.75</v>
      </c>
      <c r="AD76" s="224">
        <f>AD29+'Energy use Prediction'!AD128</f>
        <v>304003433782292.88</v>
      </c>
      <c r="AE76" s="224">
        <f>AE29+'Energy use Prediction'!AE128</f>
        <v>303224740711824.81</v>
      </c>
      <c r="AF76" s="224">
        <f>AF29+'Energy use Prediction'!AF128</f>
        <v>302167968339079.25</v>
      </c>
      <c r="AG76" s="224">
        <f>AG29+'Energy use Prediction'!AG128</f>
        <v>300828881727912.38</v>
      </c>
      <c r="AH76" s="224">
        <f>AH29+'Energy use Prediction'!AH128</f>
        <v>299201279321827</v>
      </c>
      <c r="AI76" s="224">
        <f>AI29+'Energy use Prediction'!AI128</f>
        <v>296995314707082.88</v>
      </c>
      <c r="AJ76" s="224">
        <f>AJ29+'Energy use Prediction'!AJ128</f>
        <v>294498749408762.44</v>
      </c>
      <c r="AK76" s="224">
        <f>AK29+'Energy use Prediction'!AK128</f>
        <v>291709570163017.94</v>
      </c>
      <c r="AL76" s="224">
        <f>AL29+'Energy use Prediction'!AL128</f>
        <v>288627020055823.63</v>
      </c>
      <c r="AM76" s="224">
        <f>AM29+'Energy use Prediction'!AM128</f>
        <v>285251651917583.63</v>
      </c>
      <c r="AN76" s="224">
        <f>AN29+'Energy use Prediction'!AN128</f>
        <v>281582632714750.56</v>
      </c>
      <c r="AO76" s="224">
        <f>AO29+'Energy use Prediction'!AO128</f>
        <v>277623371125198.53</v>
      </c>
      <c r="AP76" s="224">
        <f>AP29+'Energy use Prediction'!AP128</f>
        <v>273376043010935</v>
      </c>
      <c r="AQ76" s="224">
        <f>AQ29+'Energy use Prediction'!AQ128</f>
        <v>268847065792845.03</v>
      </c>
      <c r="AR76" s="224">
        <f>AR29+'Energy use Prediction'!AR128</f>
        <v>264041743904551.66</v>
      </c>
    </row>
    <row r="77" spans="1:44">
      <c r="A77" s="32" t="str">
        <f>VLOOKUP($B77,'Sector matching'!$B$1:$C$43,2,0)</f>
        <v>other metals 242</v>
      </c>
      <c r="B77" s="145" t="s">
        <v>258</v>
      </c>
      <c r="C77" s="224">
        <f>C30+'Energy use Prediction'!C129</f>
        <v>74011675612550.25</v>
      </c>
      <c r="D77" s="224">
        <f>D30+'Energy use Prediction'!D129</f>
        <v>74018483652687.734</v>
      </c>
      <c r="E77" s="224">
        <f>E30+'Energy use Prediction'!E129</f>
        <v>77665856774341.063</v>
      </c>
      <c r="F77" s="224">
        <f>F30+'Energy use Prediction'!F129</f>
        <v>78618136076366.781</v>
      </c>
      <c r="G77" s="224">
        <f>G30+'Energy use Prediction'!G129</f>
        <v>79423856508099.203</v>
      </c>
      <c r="H77" s="224">
        <f>H30+'Energy use Prediction'!H129</f>
        <v>80137306270291.281</v>
      </c>
      <c r="I77" s="224">
        <f>I30+'Energy use Prediction'!I129</f>
        <v>80790378772878.563</v>
      </c>
      <c r="J77" s="224">
        <f>J30+'Energy use Prediction'!J129</f>
        <v>81361361262277.922</v>
      </c>
      <c r="K77" s="224">
        <f>K30+'Energy use Prediction'!K129</f>
        <v>81929567266007.375</v>
      </c>
      <c r="L77" s="224">
        <f>L30+'Energy use Prediction'!L129</f>
        <v>82496807324454.234</v>
      </c>
      <c r="M77" s="224">
        <f>M30+'Energy use Prediction'!M129</f>
        <v>83064411713352.125</v>
      </c>
      <c r="N77" s="224">
        <f>N30+'Energy use Prediction'!N129</f>
        <v>83513564146412.391</v>
      </c>
      <c r="O77" s="224">
        <f>O30+'Energy use Prediction'!O129</f>
        <v>83962968037678.031</v>
      </c>
      <c r="P77" s="224">
        <f>P30+'Energy use Prediction'!P129</f>
        <v>84412881103711.406</v>
      </c>
      <c r="Q77" s="224">
        <f>Q30+'Energy use Prediction'!Q129</f>
        <v>84863300531006</v>
      </c>
      <c r="R77" s="224">
        <f>R30+'Energy use Prediction'!R129</f>
        <v>85313183887929.5</v>
      </c>
      <c r="S77" s="224">
        <f>S30+'Energy use Prediction'!S129</f>
        <v>85679888968471.125</v>
      </c>
      <c r="T77" s="224">
        <f>T30+'Energy use Prediction'!T129</f>
        <v>86125963167344.578</v>
      </c>
      <c r="U77" s="224">
        <f>U30+'Energy use Prediction'!U129</f>
        <v>86568084444362.109</v>
      </c>
      <c r="V77" s="224">
        <f>V30+'Energy use Prediction'!V129</f>
        <v>87004543378094.953</v>
      </c>
      <c r="W77" s="224">
        <f>W30+'Energy use Prediction'!W129</f>
        <v>87433512272318.813</v>
      </c>
      <c r="X77" s="224">
        <f>X30+'Energy use Prediction'!X129</f>
        <v>87801534835211.844</v>
      </c>
      <c r="Y77" s="224">
        <f>Y30+'Energy use Prediction'!Y129</f>
        <v>88020992824437.297</v>
      </c>
      <c r="Z77" s="224">
        <f>Z30+'Energy use Prediction'!Z129</f>
        <v>88172712267788.547</v>
      </c>
      <c r="AA77" s="224">
        <f>AA30+'Energy use Prediction'!AA129</f>
        <v>88254298771520.922</v>
      </c>
      <c r="AB77" s="224">
        <f>AB30+'Energy use Prediction'!AB129</f>
        <v>88262636829091.844</v>
      </c>
      <c r="AC77" s="224">
        <f>AC30+'Energy use Prediction'!AC129</f>
        <v>88195621562009.656</v>
      </c>
      <c r="AD77" s="224">
        <f>AD30+'Energy use Prediction'!AD129</f>
        <v>88051332505629</v>
      </c>
      <c r="AE77" s="224">
        <f>AE30+'Energy use Prediction'!AE129</f>
        <v>87828055631765.484</v>
      </c>
      <c r="AF77" s="224">
        <f>AF30+'Energy use Prediction'!AF129</f>
        <v>87523453512674.969</v>
      </c>
      <c r="AG77" s="224">
        <f>AG30+'Energy use Prediction'!AG129</f>
        <v>87136295351981.391</v>
      </c>
      <c r="AH77" s="224">
        <f>AH30+'Energy use Prediction'!AH129</f>
        <v>86664775851281.359</v>
      </c>
      <c r="AI77" s="224">
        <f>AI30+'Energy use Prediction'!AI129</f>
        <v>86024268030663.516</v>
      </c>
      <c r="AJ77" s="224">
        <f>AJ30+'Energy use Prediction'!AJ129</f>
        <v>85298800310011.531</v>
      </c>
      <c r="AK77" s="224">
        <f>AK30+'Energy use Prediction'!AK129</f>
        <v>84487789566419.875</v>
      </c>
      <c r="AL77" s="224">
        <f>AL30+'Energy use Prediction'!AL129</f>
        <v>83591019281840.766</v>
      </c>
      <c r="AM77" s="224">
        <f>AM30+'Energy use Prediction'!AM129</f>
        <v>82608655143691.906</v>
      </c>
      <c r="AN77" s="224">
        <f>AN30+'Energy use Prediction'!AN129</f>
        <v>81540457964709.391</v>
      </c>
      <c r="AO77" s="224">
        <f>AO30+'Energy use Prediction'!AO129</f>
        <v>80387426888008.953</v>
      </c>
      <c r="AP77" s="224">
        <f>AP30+'Energy use Prediction'!AP129</f>
        <v>79150200890785.391</v>
      </c>
      <c r="AQ77" s="224">
        <f>AQ30+'Energy use Prediction'!AQ129</f>
        <v>77830657256074.141</v>
      </c>
      <c r="AR77" s="224">
        <f>AR30+'Energy use Prediction'!AR129</f>
        <v>76430348109284.547</v>
      </c>
    </row>
    <row r="78" spans="1:44">
      <c r="A78" s="32" t="str">
        <f>VLOOKUP($B78,'Sector matching'!$B$1:$C$43,2,0)</f>
        <v>metal products except machinery and vehicles 25</v>
      </c>
      <c r="B78" s="38" t="s">
        <v>166</v>
      </c>
      <c r="C78" s="224">
        <f>C31+'Energy use Prediction'!C130</f>
        <v>18707250558656.777</v>
      </c>
      <c r="D78" s="224">
        <f>D31+'Energy use Prediction'!D130</f>
        <v>18882147966878.781</v>
      </c>
      <c r="E78" s="224">
        <f>E31+'Energy use Prediction'!E130</f>
        <v>20071429051216.66</v>
      </c>
      <c r="F78" s="224">
        <f>F31+'Energy use Prediction'!F130</f>
        <v>20549286009184.668</v>
      </c>
      <c r="G78" s="224">
        <f>G31+'Energy use Prediction'!G130</f>
        <v>20984958144944.266</v>
      </c>
      <c r="H78" s="224">
        <f>H31+'Energy use Prediction'!H130</f>
        <v>21391933673745.965</v>
      </c>
      <c r="I78" s="224">
        <f>I31+'Energy use Prediction'!I130</f>
        <v>21778548694749.699</v>
      </c>
      <c r="J78" s="224">
        <f>J31+'Energy use Prediction'!J130</f>
        <v>22138387676781.66</v>
      </c>
      <c r="K78" s="224">
        <f>K31+'Energy use Prediction'!K130</f>
        <v>22493566447344.219</v>
      </c>
      <c r="L78" s="224">
        <f>L31+'Energy use Prediction'!L130</f>
        <v>22844754250496.789</v>
      </c>
      <c r="M78" s="224">
        <f>M31+'Energy use Prediction'!M130</f>
        <v>23192490939832.137</v>
      </c>
      <c r="N78" s="224">
        <f>N31+'Energy use Prediction'!N130</f>
        <v>23502375333049.336</v>
      </c>
      <c r="O78" s="224">
        <f>O31+'Energy use Prediction'!O130</f>
        <v>23808589151318.891</v>
      </c>
      <c r="P78" s="224">
        <f>P31+'Energy use Prediction'!P130</f>
        <v>24111372882546.34</v>
      </c>
      <c r="Q78" s="224">
        <f>Q31+'Energy use Prediction'!Q130</f>
        <v>24410883284474.863</v>
      </c>
      <c r="R78" s="224">
        <f>R31+'Energy use Prediction'!R130</f>
        <v>24706958421674.305</v>
      </c>
      <c r="S78" s="224">
        <f>S31+'Energy use Prediction'!S130</f>
        <v>24974892049541.02</v>
      </c>
      <c r="T78" s="224">
        <f>T31+'Energy use Prediction'!T130</f>
        <v>25263523636647.383</v>
      </c>
      <c r="U78" s="224">
        <f>U31+'Energy use Prediction'!U130</f>
        <v>25548063692671.934</v>
      </c>
      <c r="V78" s="224">
        <f>V31+'Energy use Prediction'!V130</f>
        <v>25828088983689.379</v>
      </c>
      <c r="W78" s="224">
        <f>W31+'Energy use Prediction'!W130</f>
        <v>26103123848891.559</v>
      </c>
      <c r="X78" s="224">
        <f>X31+'Energy use Prediction'!X130</f>
        <v>26356723911202.164</v>
      </c>
      <c r="Y78" s="224">
        <f>Y31+'Energy use Prediction'!Y130</f>
        <v>26561503439694.723</v>
      </c>
      <c r="Z78" s="224">
        <f>Z31+'Energy use Prediction'!Z130</f>
        <v>26742121636546.383</v>
      </c>
      <c r="AA78" s="224">
        <f>AA31+'Energy use Prediction'!AA130</f>
        <v>26897650708073.313</v>
      </c>
      <c r="AB78" s="224">
        <f>AB31+'Energy use Prediction'!AB130</f>
        <v>27026931806243.281</v>
      </c>
      <c r="AC78" s="224">
        <f>AC31+'Energy use Prediction'!AC130</f>
        <v>27129117997814.563</v>
      </c>
      <c r="AD78" s="224">
        <f>AD31+'Energy use Prediction'!AD130</f>
        <v>27203419094353.379</v>
      </c>
      <c r="AE78" s="224">
        <f>AE31+'Energy use Prediction'!AE130</f>
        <v>27249109972983.402</v>
      </c>
      <c r="AF78" s="224">
        <f>AF31+'Energy use Prediction'!AF130</f>
        <v>27265266176165.59</v>
      </c>
      <c r="AG78" s="224">
        <f>AG31+'Energy use Prediction'!AG130</f>
        <v>27251316158935.52</v>
      </c>
      <c r="AH78" s="224">
        <f>AH31+'Energy use Prediction'!AH130</f>
        <v>27206505676383.766</v>
      </c>
      <c r="AI78" s="224">
        <f>AI31+'Energy use Prediction'!AI130</f>
        <v>27103254782612.031</v>
      </c>
      <c r="AJ78" s="224">
        <f>AJ31+'Energy use Prediction'!AJ130</f>
        <v>26968421068024.102</v>
      </c>
      <c r="AK78" s="224">
        <f>AK31+'Energy use Prediction'!AK130</f>
        <v>26801665333539.676</v>
      </c>
      <c r="AL78" s="224">
        <f>AL31+'Energy use Prediction'!AL130</f>
        <v>26602772774215.652</v>
      </c>
      <c r="AM78" s="224">
        <f>AM31+'Energy use Prediction'!AM130</f>
        <v>26371659823100.301</v>
      </c>
      <c r="AN78" s="224">
        <f>AN31+'Energy use Prediction'!AN130</f>
        <v>26108116546791.113</v>
      </c>
      <c r="AO78" s="224">
        <f>AO31+'Energy use Prediction'!AO130</f>
        <v>25812347180213.957</v>
      </c>
      <c r="AP78" s="224">
        <f>AP31+'Energy use Prediction'!AP130</f>
        <v>25484446235405.25</v>
      </c>
      <c r="AQ78" s="224">
        <f>AQ31+'Energy use Prediction'!AQ130</f>
        <v>25124927624777.332</v>
      </c>
      <c r="AR78" s="224">
        <f>AR31+'Energy use Prediction'!AR130</f>
        <v>24734208912615.398</v>
      </c>
    </row>
    <row r="79" spans="1:44">
      <c r="A79" s="32" t="str">
        <f>VLOOKUP($B79,'Sector matching'!$B$1:$C$43,2,0)</f>
        <v>other manufacturing 31T33</v>
      </c>
      <c r="B79" s="38" t="s">
        <v>168</v>
      </c>
      <c r="C79" s="224">
        <f>C32+'Energy use Prediction'!C131</f>
        <v>46498460779765.43</v>
      </c>
      <c r="D79" s="224">
        <f>D32+'Energy use Prediction'!D131</f>
        <v>45422748128833.219</v>
      </c>
      <c r="E79" s="224">
        <f>E32+'Energy use Prediction'!E131</f>
        <v>53097245704930.93</v>
      </c>
      <c r="F79" s="224">
        <f>F32+'Energy use Prediction'!F131</f>
        <v>56202828919928.172</v>
      </c>
      <c r="G79" s="224">
        <f>G32+'Energy use Prediction'!G131</f>
        <v>59169680212138.227</v>
      </c>
      <c r="H79" s="224">
        <f>H32+'Energy use Prediction'!H131</f>
        <v>62028402230983.273</v>
      </c>
      <c r="I79" s="224">
        <f>I32+'Energy use Prediction'!I131</f>
        <v>64799256970072.602</v>
      </c>
      <c r="J79" s="224">
        <f>J32+'Energy use Prediction'!J131</f>
        <v>67460419441997.047</v>
      </c>
      <c r="K79" s="224">
        <f>K32+'Energy use Prediction'!K131</f>
        <v>70077430607970.031</v>
      </c>
      <c r="L79" s="224">
        <f>L32+'Energy use Prediction'!L131</f>
        <v>72653693653814.078</v>
      </c>
      <c r="M79" s="224">
        <f>M32+'Energy use Prediction'!M131</f>
        <v>75192235479692.109</v>
      </c>
      <c r="N79" s="224">
        <f>N32+'Energy use Prediction'!N131</f>
        <v>77580751184533.391</v>
      </c>
      <c r="O79" s="224">
        <f>O32+'Energy use Prediction'!O131</f>
        <v>79929333519065.516</v>
      </c>
      <c r="P79" s="224">
        <f>P32+'Energy use Prediction'!P131</f>
        <v>82240062881559.484</v>
      </c>
      <c r="Q79" s="224">
        <f>Q32+'Energy use Prediction'!Q131</f>
        <v>84514668971315.766</v>
      </c>
      <c r="R79" s="224">
        <f>R32+'Energy use Prediction'!R131</f>
        <v>86753691696067.063</v>
      </c>
      <c r="S79" s="224">
        <f>S32+'Energy use Prediction'!S131</f>
        <v>88870209569228.188</v>
      </c>
      <c r="T79" s="224">
        <f>T32+'Energy use Prediction'!T131</f>
        <v>91037782166818</v>
      </c>
      <c r="U79" s="224">
        <f>U32+'Energy use Prediction'!U131</f>
        <v>93170115381284.531</v>
      </c>
      <c r="V79" s="224">
        <f>V32+'Energy use Prediction'!V131</f>
        <v>95266338431974.094</v>
      </c>
      <c r="W79" s="224">
        <f>W32+'Energy use Prediction'!W131</f>
        <v>97325263962928.375</v>
      </c>
      <c r="X79" s="224">
        <f>X32+'Energy use Prediction'!X131</f>
        <v>99285432978646.906</v>
      </c>
      <c r="Y79" s="224">
        <f>Y32+'Energy use Prediction'!Y131</f>
        <v>101041290868286.11</v>
      </c>
      <c r="Z79" s="224">
        <f>Z32+'Energy use Prediction'!Z131</f>
        <v>102683312026766.75</v>
      </c>
      <c r="AA79" s="224">
        <f>AA32+'Energy use Prediction'!AA131</f>
        <v>104206540068874.63</v>
      </c>
      <c r="AB79" s="224">
        <f>AB32+'Energy use Prediction'!AB131</f>
        <v>105605088526542.8</v>
      </c>
      <c r="AC79" s="224">
        <f>AC32+'Energy use Prediction'!AC131</f>
        <v>106874245175018.75</v>
      </c>
      <c r="AD79" s="224">
        <f>AD32+'Energy use Prediction'!AD131</f>
        <v>108009511841717.64</v>
      </c>
      <c r="AE79" s="224">
        <f>AE32+'Energy use Prediction'!AE131</f>
        <v>109006647127311.36</v>
      </c>
      <c r="AF79" s="224">
        <f>AF32+'Energy use Prediction'!AF131</f>
        <v>109860610758854.28</v>
      </c>
      <c r="AG79" s="224">
        <f>AG32+'Energy use Prediction'!AG131</f>
        <v>110567775974732.86</v>
      </c>
      <c r="AH79" s="224">
        <f>AH32+'Energy use Prediction'!AH131</f>
        <v>111123791156803.64</v>
      </c>
      <c r="AI79" s="224">
        <f>AI32+'Energy use Prediction'!AI131</f>
        <v>111414032102071.97</v>
      </c>
      <c r="AJ79" s="224">
        <f>AJ32+'Energy use Prediction'!AJ131</f>
        <v>111546307021159.42</v>
      </c>
      <c r="AK79" s="224">
        <f>AK32+'Energy use Prediction'!AK131</f>
        <v>111518113168243.47</v>
      </c>
      <c r="AL79" s="224">
        <f>AL32+'Energy use Prediction'!AL131</f>
        <v>111327501283669.97</v>
      </c>
      <c r="AM79" s="224">
        <f>AM32+'Energy use Prediction'!AM131</f>
        <v>110973116415711.08</v>
      </c>
      <c r="AN79" s="224">
        <f>AN32+'Energy use Prediction'!AN131</f>
        <v>110453119843202.92</v>
      </c>
      <c r="AO79" s="224">
        <f>AO32+'Energy use Prediction'!AO131</f>
        <v>109767470219367.59</v>
      </c>
      <c r="AP79" s="224">
        <f>AP32+'Energy use Prediction'!AP131</f>
        <v>108915726102867.94</v>
      </c>
      <c r="AQ79" s="224">
        <f>AQ32+'Energy use Prediction'!AQ131</f>
        <v>107899302129976.64</v>
      </c>
      <c r="AR79" s="224">
        <f>AR32+'Energy use Prediction'!AR131</f>
        <v>106719282181361.48</v>
      </c>
    </row>
    <row r="80" spans="1:44">
      <c r="A80" s="32" t="str">
        <f>VLOOKUP($B80,'Sector matching'!$B$1:$C$43,2,0)</f>
        <v>glass and glass products 231</v>
      </c>
      <c r="B80" s="38" t="s">
        <v>170</v>
      </c>
      <c r="C80" s="224">
        <f>C33+'Energy use Prediction'!C132</f>
        <v>19531929875137.941</v>
      </c>
      <c r="D80" s="224">
        <f>D33+'Energy use Prediction'!D132</f>
        <v>19256897876559.5</v>
      </c>
      <c r="E80" s="224">
        <f>E33+'Energy use Prediction'!E132</f>
        <v>22143169102852.727</v>
      </c>
      <c r="F80" s="224">
        <f>F33+'Energy use Prediction'!F132</f>
        <v>22838556409576.879</v>
      </c>
      <c r="G80" s="224">
        <f>G33+'Energy use Prediction'!G132</f>
        <v>23484925957699.582</v>
      </c>
      <c r="H80" s="224">
        <f>H33+'Energy use Prediction'!H132</f>
        <v>24096694230530.766</v>
      </c>
      <c r="I80" s="224">
        <f>I33+'Energy use Prediction'!I132</f>
        <v>24682894218594.641</v>
      </c>
      <c r="J80" s="224">
        <f>J33+'Energy use Prediction'!J132</f>
        <v>25236004872242.234</v>
      </c>
      <c r="K80" s="224">
        <f>K33+'Energy use Prediction'!K132</f>
        <v>25781067427045.418</v>
      </c>
      <c r="L80" s="224">
        <f>L33+'Energy use Prediction'!L132</f>
        <v>26318969348875.027</v>
      </c>
      <c r="M80" s="224">
        <f>M33+'Energy use Prediction'!M132</f>
        <v>26850452252470.758</v>
      </c>
      <c r="N80" s="224">
        <f>N33+'Energy use Prediction'!N132</f>
        <v>27335618526791.973</v>
      </c>
      <c r="O80" s="224">
        <f>O33+'Energy use Prediction'!O132</f>
        <v>27813974632969.313</v>
      </c>
      <c r="P80" s="224">
        <f>P33+'Energy use Prediction'!P132</f>
        <v>28285917802206.992</v>
      </c>
      <c r="Q80" s="224">
        <f>Q33+'Energy use Prediction'!Q132</f>
        <v>28751741091525.18</v>
      </c>
      <c r="R80" s="224">
        <f>R33+'Energy use Prediction'!R132</f>
        <v>29211354299159.879</v>
      </c>
      <c r="S80" s="224">
        <f>S33+'Energy use Prediction'!S132</f>
        <v>29635531358671.789</v>
      </c>
      <c r="T80" s="224">
        <f>T33+'Energy use Prediction'!T132</f>
        <v>30082204816360.453</v>
      </c>
      <c r="U80" s="224">
        <f>U33+'Energy use Prediction'!U132</f>
        <v>30522134191074.875</v>
      </c>
      <c r="V80" s="224">
        <f>V33+'Energy use Prediction'!V132</f>
        <v>30954875294322.781</v>
      </c>
      <c r="W80" s="224">
        <f>W33+'Energy use Prediction'!W132</f>
        <v>31379909850535.953</v>
      </c>
      <c r="X80" s="224">
        <f>X33+'Energy use Prediction'!X132</f>
        <v>31777455864805.309</v>
      </c>
      <c r="Y80" s="224">
        <f>Y33+'Energy use Prediction'!Y132</f>
        <v>32114276660181.328</v>
      </c>
      <c r="Z80" s="224">
        <f>Z33+'Energy use Prediction'!Z132</f>
        <v>32419882311350.492</v>
      </c>
      <c r="AA80" s="224">
        <f>AA33+'Energy use Prediction'!AA132</f>
        <v>32693020716468.348</v>
      </c>
      <c r="AB80" s="224">
        <f>AB33+'Energy use Prediction'!AB132</f>
        <v>32932155745230.809</v>
      </c>
      <c r="AC80" s="224">
        <f>AC33+'Energy use Prediction'!AC132</f>
        <v>33136127265789.695</v>
      </c>
      <c r="AD80" s="224">
        <f>AD33+'Energy use Prediction'!AD132</f>
        <v>33303843588656.543</v>
      </c>
      <c r="AE80" s="224">
        <f>AE33+'Energy use Prediction'!AE132</f>
        <v>33434292537985.297</v>
      </c>
      <c r="AF80" s="224">
        <f>AF33+'Energy use Prediction'!AF132</f>
        <v>33526217223579.594</v>
      </c>
      <c r="AG80" s="224">
        <f>AG33+'Energy use Prediction'!AG132</f>
        <v>33578793932161.527</v>
      </c>
      <c r="AH80" s="224">
        <f>AH33+'Energy use Prediction'!AH132</f>
        <v>33590975329204.637</v>
      </c>
      <c r="AI80" s="224">
        <f>AI33+'Energy use Prediction'!AI132</f>
        <v>33528528949398.727</v>
      </c>
      <c r="AJ80" s="224">
        <f>AJ33+'Energy use Prediction'!AJ132</f>
        <v>33424442291486.367</v>
      </c>
      <c r="AK80" s="224">
        <f>AK33+'Energy use Prediction'!AK132</f>
        <v>33278194498117.273</v>
      </c>
      <c r="AL80" s="224">
        <f>AL33+'Energy use Prediction'!AL132</f>
        <v>33089422444661.906</v>
      </c>
      <c r="AM80" s="224">
        <f>AM33+'Energy use Prediction'!AM132</f>
        <v>32857930364544.027</v>
      </c>
      <c r="AN80" s="224">
        <f>AN33+'Energy use Prediction'!AN132</f>
        <v>32583369427415.219</v>
      </c>
      <c r="AO80" s="224">
        <f>AO33+'Energy use Prediction'!AO132</f>
        <v>32265911820016.141</v>
      </c>
      <c r="AP80" s="224">
        <f>AP33+'Energy use Prediction'!AP132</f>
        <v>31905598648222.051</v>
      </c>
      <c r="AQ80" s="224">
        <f>AQ33+'Energy use Prediction'!AQ132</f>
        <v>31503001905013.074</v>
      </c>
      <c r="AR80" s="224">
        <f>AR33+'Energy use Prediction'!AR132</f>
        <v>31058580359588.918</v>
      </c>
    </row>
    <row r="81" spans="1:44">
      <c r="A81" s="32" t="str">
        <f>VLOOKUP($B81,'Sector matching'!$B$1:$C$43,2,0)</f>
        <v>road vehicles 29</v>
      </c>
      <c r="B81" s="145" t="s">
        <v>259</v>
      </c>
      <c r="C81" s="224">
        <f>C34+'Energy use Prediction'!C133</f>
        <v>14915376475235.898</v>
      </c>
      <c r="D81" s="224">
        <f>D34+'Energy use Prediction'!D133</f>
        <v>13903253878009.703</v>
      </c>
      <c r="E81" s="224">
        <f>E34+'Energy use Prediction'!E133</f>
        <v>17296221371723.453</v>
      </c>
      <c r="F81" s="224">
        <f>F34+'Energy use Prediction'!F133</f>
        <v>17754143943900.105</v>
      </c>
      <c r="G81" s="224">
        <f>G34+'Energy use Prediction'!G133</f>
        <v>18175034567722.766</v>
      </c>
      <c r="H81" s="224">
        <f>H34+'Energy use Prediction'!H133</f>
        <v>18570389229095.395</v>
      </c>
      <c r="I81" s="224">
        <f>I34+'Energy use Prediction'!I133</f>
        <v>18947346564144.219</v>
      </c>
      <c r="J81" s="224">
        <f>J34+'Energy use Prediction'!J133</f>
        <v>19300256497985.949</v>
      </c>
      <c r="K81" s="224">
        <f>K34+'Energy use Prediction'!K133</f>
        <v>19648353249908.211</v>
      </c>
      <c r="L81" s="224">
        <f>L34+'Energy use Prediction'!L133</f>
        <v>19992254438320.867</v>
      </c>
      <c r="M81" s="224">
        <f>M34+'Energy use Prediction'!M133</f>
        <v>20332465329821.797</v>
      </c>
      <c r="N81" s="224">
        <f>N34+'Energy use Prediction'!N133</f>
        <v>20638807620329.828</v>
      </c>
      <c r="O81" s="224">
        <f>O34+'Energy use Prediction'!O133</f>
        <v>20941229617899.75</v>
      </c>
      <c r="P81" s="224">
        <f>P34+'Energy use Prediction'!P133</f>
        <v>21239974743349.133</v>
      </c>
      <c r="Q81" s="224">
        <f>Q34+'Energy use Prediction'!Q133</f>
        <v>21535211027385.969</v>
      </c>
      <c r="R81" s="224">
        <f>R34+'Energy use Prediction'!R133</f>
        <v>21826823185253.297</v>
      </c>
      <c r="S81" s="224">
        <f>S34+'Energy use Prediction'!S133</f>
        <v>22092980757506.938</v>
      </c>
      <c r="T81" s="224">
        <f>T34+'Energy use Prediction'!T133</f>
        <v>22376881751539.051</v>
      </c>
      <c r="U81" s="224">
        <f>U34+'Energy use Prediction'!U133</f>
        <v>22656645208700.527</v>
      </c>
      <c r="V81" s="224">
        <f>V34+'Energy use Prediction'!V133</f>
        <v>22931912649017.855</v>
      </c>
      <c r="W81" s="224">
        <f>W34+'Energy use Prediction'!W133</f>
        <v>23202275957660.184</v>
      </c>
      <c r="X81" s="224">
        <f>X34+'Energy use Prediction'!X133</f>
        <v>23453114560969.563</v>
      </c>
      <c r="Y81" s="224">
        <f>Y34+'Energy use Prediction'!Y133</f>
        <v>23659999744553.129</v>
      </c>
      <c r="Z81" s="224">
        <f>Z34+'Energy use Prediction'!Z133</f>
        <v>23844813565231.672</v>
      </c>
      <c r="AA81" s="224">
        <f>AA34+'Energy use Prediction'!AA133</f>
        <v>24006693825392.707</v>
      </c>
      <c r="AB81" s="224">
        <f>AB34+'Energy use Prediction'!AB133</f>
        <v>24144571231484.152</v>
      </c>
      <c r="AC81" s="224">
        <f>AC34+'Energy use Prediction'!AC133</f>
        <v>24257654023974.77</v>
      </c>
      <c r="AD81" s="224">
        <f>AD34+'Energy use Prediction'!AD133</f>
        <v>24345200944200.535</v>
      </c>
      <c r="AE81" s="224">
        <f>AE34+'Energy use Prediction'!AE133</f>
        <v>24406528923501.172</v>
      </c>
      <c r="AF81" s="224">
        <f>AF34+'Energy use Prediction'!AF133</f>
        <v>24440776316219.051</v>
      </c>
      <c r="AG81" s="224">
        <f>AG34+'Energy use Prediction'!AG133</f>
        <v>24447397617345.809</v>
      </c>
      <c r="AH81" s="224">
        <f>AH34+'Energy use Prediction'!AH133</f>
        <v>24425683831498.234</v>
      </c>
      <c r="AI81" s="224">
        <f>AI34+'Energy use Prediction'!AI133</f>
        <v>24350824518534.477</v>
      </c>
      <c r="AJ81" s="224">
        <f>AJ34+'Energy use Prediction'!AJ133</f>
        <v>24246884745334.891</v>
      </c>
      <c r="AK81" s="224">
        <f>AK34+'Energy use Prediction'!AK133</f>
        <v>24113531989137.254</v>
      </c>
      <c r="AL81" s="224">
        <f>AL34+'Energy use Prediction'!AL133</f>
        <v>23950546544367.879</v>
      </c>
      <c r="AM81" s="224">
        <f>AM34+'Energy use Prediction'!AM133</f>
        <v>23757827989387.25</v>
      </c>
      <c r="AN81" s="224">
        <f>AN34+'Energy use Prediction'!AN133</f>
        <v>23535163263223.402</v>
      </c>
      <c r="AO81" s="224">
        <f>AO34+'Energy use Prediction'!AO133</f>
        <v>23282713789244.809</v>
      </c>
      <c r="AP81" s="224">
        <f>AP34+'Energy use Prediction'!AP133</f>
        <v>23000543687117.207</v>
      </c>
      <c r="AQ81" s="224">
        <f>AQ34+'Energy use Prediction'!AQ133</f>
        <v>22689097193492.129</v>
      </c>
      <c r="AR81" s="224">
        <f>AR34+'Energy use Prediction'!AR133</f>
        <v>22348733617588.66</v>
      </c>
    </row>
    <row r="82" spans="1:44">
      <c r="A82" s="32" t="str">
        <f>VLOOKUP($B82,'Sector matching'!$B$1:$C$43,2,0)</f>
        <v>nonroad vehicles 30</v>
      </c>
      <c r="B82" s="145" t="s">
        <v>260</v>
      </c>
      <c r="C82" s="224">
        <f>C35+'Energy use Prediction'!C134</f>
        <v>12651038364428.051</v>
      </c>
      <c r="D82" s="224">
        <f>D35+'Energy use Prediction'!D134</f>
        <v>11792568460683.256</v>
      </c>
      <c r="E82" s="224">
        <f>E35+'Energy use Prediction'!E134</f>
        <v>14670441640988.016</v>
      </c>
      <c r="F82" s="224">
        <f>F35+'Energy use Prediction'!F134</f>
        <v>15058845918825.92</v>
      </c>
      <c r="G82" s="224">
        <f>G35+'Energy use Prediction'!G134</f>
        <v>15415840154811.125</v>
      </c>
      <c r="H82" s="224">
        <f>H35+'Energy use Prediction'!H134</f>
        <v>15751175102399.262</v>
      </c>
      <c r="I82" s="224">
        <f>I35+'Energy use Prediction'!I134</f>
        <v>16070905664706.762</v>
      </c>
      <c r="J82" s="224">
        <f>J35+'Energy use Prediction'!J134</f>
        <v>16370239517903.98</v>
      </c>
      <c r="K82" s="224">
        <f>K35+'Energy use Prediction'!K134</f>
        <v>16665490889561.471</v>
      </c>
      <c r="L82" s="224">
        <f>L35+'Energy use Prediction'!L134</f>
        <v>16957183635996.969</v>
      </c>
      <c r="M82" s="224">
        <f>M35+'Energy use Prediction'!M134</f>
        <v>17245746318106.969</v>
      </c>
      <c r="N82" s="224">
        <f>N35+'Energy use Prediction'!N134</f>
        <v>17505582070580.158</v>
      </c>
      <c r="O82" s="224">
        <f>O35+'Energy use Prediction'!O134</f>
        <v>17762092678934.988</v>
      </c>
      <c r="P82" s="224">
        <f>P35+'Energy use Prediction'!P134</f>
        <v>18015484609706.633</v>
      </c>
      <c r="Q82" s="224">
        <f>Q35+'Energy use Prediction'!Q134</f>
        <v>18265900384469.18</v>
      </c>
      <c r="R82" s="224">
        <f>R35+'Energy use Prediction'!R134</f>
        <v>18513242220113.648</v>
      </c>
      <c r="S82" s="224">
        <f>S35+'Energy use Prediction'!S134</f>
        <v>18738993790189.961</v>
      </c>
      <c r="T82" s="224">
        <f>T35+'Energy use Prediction'!T134</f>
        <v>18979795111776.637</v>
      </c>
      <c r="U82" s="224">
        <f>U35+'Energy use Prediction'!U134</f>
        <v>19217087025620.793</v>
      </c>
      <c r="V82" s="224">
        <f>V35+'Energy use Prediction'!V134</f>
        <v>19450565473430.301</v>
      </c>
      <c r="W82" s="224">
        <f>W35+'Energy use Prediction'!W134</f>
        <v>19679884297239.176</v>
      </c>
      <c r="X82" s="224">
        <f>X35+'Energy use Prediction'!X134</f>
        <v>19892642506796.625</v>
      </c>
      <c r="Y82" s="224">
        <f>Y35+'Energy use Prediction'!Y134</f>
        <v>20068119967851.195</v>
      </c>
      <c r="Z82" s="224">
        <f>Z35+'Energy use Prediction'!Z134</f>
        <v>20224876771111.426</v>
      </c>
      <c r="AA82" s="224">
        <f>AA35+'Energy use Prediction'!AA134</f>
        <v>20362181611196.492</v>
      </c>
      <c r="AB82" s="224">
        <f>AB35+'Energy use Prediction'!AB134</f>
        <v>20479127526503.883</v>
      </c>
      <c r="AC82" s="224">
        <f>AC35+'Energy use Prediction'!AC134</f>
        <v>20575042956364.516</v>
      </c>
      <c r="AD82" s="224">
        <f>AD35+'Energy use Prediction'!AD134</f>
        <v>20649299174322.043</v>
      </c>
      <c r="AE82" s="224">
        <f>AE35+'Energy use Prediction'!AE134</f>
        <v>20701316809963.574</v>
      </c>
      <c r="AF82" s="224">
        <f>AF35+'Energy use Prediction'!AF134</f>
        <v>20730365026069.613</v>
      </c>
      <c r="AG82" s="224">
        <f>AG35+'Energy use Prediction'!AG134</f>
        <v>20735981132020.148</v>
      </c>
      <c r="AH82" s="224">
        <f>AH35+'Energy use Prediction'!AH134</f>
        <v>20717563766675.688</v>
      </c>
      <c r="AI82" s="224">
        <f>AI35+'Energy use Prediction'!AI134</f>
        <v>20654069020712.578</v>
      </c>
      <c r="AJ82" s="224">
        <f>AJ35+'Energy use Prediction'!AJ134</f>
        <v>20565908587047.285</v>
      </c>
      <c r="AK82" s="224">
        <f>AK35+'Energy use Prediction'!AK134</f>
        <v>20452800423974.125</v>
      </c>
      <c r="AL82" s="224">
        <f>AL35+'Energy use Prediction'!AL134</f>
        <v>20314558179935.289</v>
      </c>
      <c r="AM82" s="224">
        <f>AM35+'Energy use Prediction'!AM134</f>
        <v>20151096678534.703</v>
      </c>
      <c r="AN82" s="224">
        <f>AN35+'Energy use Prediction'!AN134</f>
        <v>19962235204083.77</v>
      </c>
      <c r="AO82" s="224">
        <f>AO35+'Energy use Prediction'!AO134</f>
        <v>19748110673892.703</v>
      </c>
      <c r="AP82" s="224">
        <f>AP35+'Energy use Prediction'!AP134</f>
        <v>19508777473471.129</v>
      </c>
      <c r="AQ82" s="224">
        <f>AQ35+'Energy use Prediction'!AQ134</f>
        <v>19244612398867.789</v>
      </c>
      <c r="AR82" s="224">
        <f>AR35+'Energy use Prediction'!AR134</f>
        <v>18955920211730.715</v>
      </c>
    </row>
    <row r="83" spans="1:44">
      <c r="A83" s="32" t="str">
        <f>VLOOKUP($B83,'Sector matching'!$B$1:$C$43,2,0)</f>
        <v>appliances and electrical equipment 27</v>
      </c>
      <c r="B83" s="38" t="s">
        <v>173</v>
      </c>
      <c r="C83" s="224">
        <f>C36+'Energy use Prediction'!C135</f>
        <v>9731420767896.6328</v>
      </c>
      <c r="D83" s="224">
        <f>D36+'Energy use Prediction'!D135</f>
        <v>10336694849506.025</v>
      </c>
      <c r="E83" s="224">
        <f>E36+'Energy use Prediction'!E135</f>
        <v>11520175519583.758</v>
      </c>
      <c r="F83" s="224">
        <f>F36+'Energy use Prediction'!F135</f>
        <v>11723372261158.334</v>
      </c>
      <c r="G83" s="224">
        <f>G36+'Energy use Prediction'!G135</f>
        <v>11903403984857.367</v>
      </c>
      <c r="H83" s="224">
        <f>H36+'Energy use Prediction'!H135</f>
        <v>12068208413563.879</v>
      </c>
      <c r="I83" s="224">
        <f>I36+'Energy use Prediction'!I135</f>
        <v>12222639230325.162</v>
      </c>
      <c r="J83" s="224">
        <f>J36+'Energy use Prediction'!J135</f>
        <v>12363201501924.064</v>
      </c>
      <c r="K83" s="224">
        <f>K36+'Energy use Prediction'!K135</f>
        <v>12502317261992.369</v>
      </c>
      <c r="L83" s="224">
        <f>L36+'Energy use Prediction'!L135</f>
        <v>12640307610506.141</v>
      </c>
      <c r="M83" s="224">
        <f>M36+'Energy use Prediction'!M135</f>
        <v>12777420694686.205</v>
      </c>
      <c r="N83" s="224">
        <f>N36+'Energy use Prediction'!N135</f>
        <v>12894733734742.279</v>
      </c>
      <c r="O83" s="224">
        <f>O36+'Energy use Prediction'!O135</f>
        <v>13011106522124.227</v>
      </c>
      <c r="P83" s="224">
        <f>P36+'Energy use Prediction'!P135</f>
        <v>13126621345743.859</v>
      </c>
      <c r="Q83" s="224">
        <f>Q36+'Energy use Prediction'!Q135</f>
        <v>13241317423420.996</v>
      </c>
      <c r="R83" s="224">
        <f>R36+'Energy use Prediction'!R135</f>
        <v>13355064438188.629</v>
      </c>
      <c r="S83" s="224">
        <f>S36+'Energy use Prediction'!S135</f>
        <v>13454514284476.611</v>
      </c>
      <c r="T83" s="224">
        <f>T36+'Energy use Prediction'!T135</f>
        <v>13565986713817.111</v>
      </c>
      <c r="U83" s="224">
        <f>U36+'Energy use Prediction'!U135</f>
        <v>13676053126752.533</v>
      </c>
      <c r="V83" s="224">
        <f>V36+'Energy use Prediction'!V135</f>
        <v>13784460999741.834</v>
      </c>
      <c r="W83" s="224">
        <f>W36+'Energy use Prediction'!W135</f>
        <v>13890934584072.326</v>
      </c>
      <c r="X83" s="224">
        <f>X36+'Energy use Prediction'!X135</f>
        <v>13986728551415.441</v>
      </c>
      <c r="Y83" s="224">
        <f>Y36+'Energy use Prediction'!Y135</f>
        <v>14057402468059.521</v>
      </c>
      <c r="Z83" s="224">
        <f>Z36+'Energy use Prediction'!Z135</f>
        <v>14116135506413.498</v>
      </c>
      <c r="AA83" s="224">
        <f>AA36+'Energy use Prediction'!AA135</f>
        <v>14162491718751.09</v>
      </c>
      <c r="AB83" s="224">
        <f>AB36+'Energy use Prediction'!AB135</f>
        <v>14195914848049.43</v>
      </c>
      <c r="AC83" s="224">
        <f>AC36+'Energy use Prediction'!AC135</f>
        <v>14216014189569.666</v>
      </c>
      <c r="AD83" s="224">
        <f>AD36+'Energy use Prediction'!AD135</f>
        <v>14222429139957.631</v>
      </c>
      <c r="AE83" s="224">
        <f>AE36+'Energy use Prediction'!AE135</f>
        <v>14214833173710.207</v>
      </c>
      <c r="AF83" s="224">
        <f>AF36+'Energy use Prediction'!AF135</f>
        <v>14192795836308.67</v>
      </c>
      <c r="AG83" s="224">
        <f>AG36+'Energy use Prediction'!AG135</f>
        <v>14156070707690.973</v>
      </c>
      <c r="AH83" s="224">
        <f>AH36+'Energy use Prediction'!AH135</f>
        <v>14104315828092.92</v>
      </c>
      <c r="AI83" s="224">
        <f>AI36+'Energy use Prediction'!AI135</f>
        <v>14023309516148.764</v>
      </c>
      <c r="AJ83" s="224">
        <f>AJ36+'Energy use Prediction'!AJ135</f>
        <v>13927048168719.256</v>
      </c>
      <c r="AK83" s="224">
        <f>AK36+'Energy use Prediction'!AK135</f>
        <v>13815399063079.5</v>
      </c>
      <c r="AL83" s="224">
        <f>AL36+'Energy use Prediction'!AL135</f>
        <v>13688292212122.576</v>
      </c>
      <c r="AM83" s="224">
        <f>AM36+'Energy use Prediction'!AM135</f>
        <v>13545723415658.34</v>
      </c>
      <c r="AN83" s="224">
        <f>AN36+'Energy use Prediction'!AN135</f>
        <v>13387621713655.258</v>
      </c>
      <c r="AO83" s="224">
        <f>AO36+'Energy use Prediction'!AO135</f>
        <v>13214126777511.867</v>
      </c>
      <c r="AP83" s="224">
        <f>AP36+'Energy use Prediction'!AP135</f>
        <v>13025319541320.836</v>
      </c>
      <c r="AQ83" s="224">
        <f>AQ36+'Energy use Prediction'!AQ135</f>
        <v>12821492842061.068</v>
      </c>
      <c r="AR83" s="224">
        <f>AR36+'Energy use Prediction'!AR135</f>
        <v>12602887145344.736</v>
      </c>
    </row>
    <row r="84" spans="1:44">
      <c r="A84" s="32" t="str">
        <f>VLOOKUP($B84,'Sector matching'!$B$1:$C$43,2,0)</f>
        <v>computers and electronics 26</v>
      </c>
      <c r="B84" s="306" t="s">
        <v>175</v>
      </c>
      <c r="C84" s="224">
        <f>C37+'Energy use Prediction'!C136</f>
        <v>23683846126827.875</v>
      </c>
      <c r="D84" s="224">
        <f>D37+'Energy use Prediction'!D136</f>
        <v>22681951245177.609</v>
      </c>
      <c r="E84" s="224">
        <f>E37+'Energy use Prediction'!E136</f>
        <v>26819052752623.152</v>
      </c>
      <c r="F84" s="224">
        <f>F37+'Energy use Prediction'!F136</f>
        <v>27616955145135.418</v>
      </c>
      <c r="G84" s="224">
        <f>G37+'Energy use Prediction'!G136</f>
        <v>28356142098460.172</v>
      </c>
      <c r="H84" s="224">
        <f>H37+'Energy use Prediction'!H136</f>
        <v>29054196633474.625</v>
      </c>
      <c r="I84" s="224">
        <f>I37+'Energy use Prediction'!I136</f>
        <v>29722102299971.703</v>
      </c>
      <c r="J84" s="224">
        <f>J37+'Energy use Prediction'!J136</f>
        <v>30350866684902.191</v>
      </c>
      <c r="K84" s="224">
        <f>K37+'Energy use Prediction'!K136</f>
        <v>30970649525130.504</v>
      </c>
      <c r="L84" s="224">
        <f>L37+'Energy use Prediction'!L136</f>
        <v>31582486385740.32</v>
      </c>
      <c r="M84" s="224">
        <f>M37+'Energy use Prediction'!M136</f>
        <v>32187237000191.242</v>
      </c>
      <c r="N84" s="224">
        <f>N37+'Energy use Prediction'!N136</f>
        <v>32737091457095.973</v>
      </c>
      <c r="O84" s="224">
        <f>O37+'Energy use Prediction'!O136</f>
        <v>33279425195514.344</v>
      </c>
      <c r="P84" s="224">
        <f>P37+'Energy use Prediction'!P136</f>
        <v>33814684563716.473</v>
      </c>
      <c r="Q84" s="224">
        <f>Q37+'Energy use Prediction'!Q136</f>
        <v>34343192847772.039</v>
      </c>
      <c r="R84" s="224">
        <f>R37+'Energy use Prediction'!R136</f>
        <v>34864817489822.523</v>
      </c>
      <c r="S84" s="224">
        <f>S37+'Energy use Prediction'!S136</f>
        <v>35344679938111.039</v>
      </c>
      <c r="T84" s="224">
        <f>T37+'Energy use Prediction'!T136</f>
        <v>35851878322603.164</v>
      </c>
      <c r="U84" s="224">
        <f>U37+'Energy use Prediction'!U136</f>
        <v>36351496229738.516</v>
      </c>
      <c r="V84" s="224">
        <f>V37+'Energy use Prediction'!V136</f>
        <v>36842989683311.977</v>
      </c>
      <c r="W84" s="224">
        <f>W37+'Energy use Prediction'!W136</f>
        <v>37325729257367.234</v>
      </c>
      <c r="X84" s="224">
        <f>X37+'Energy use Prediction'!X136</f>
        <v>37776187925033.711</v>
      </c>
      <c r="Y84" s="224">
        <f>Y37+'Energy use Prediction'!Y136</f>
        <v>38154907522711.336</v>
      </c>
      <c r="Z84" s="224">
        <f>Z37+'Energy use Prediction'!Z136</f>
        <v>38497022062839.641</v>
      </c>
      <c r="AA84" s="224">
        <f>AA37+'Energy use Prediction'!AA136</f>
        <v>38801075269523.047</v>
      </c>
      <c r="AB84" s="224">
        <f>AB37+'Energy use Prediction'!AB136</f>
        <v>39065274536506.391</v>
      </c>
      <c r="AC84" s="224">
        <f>AC37+'Energy use Prediction'!AC136</f>
        <v>39288274250626.148</v>
      </c>
      <c r="AD84" s="224">
        <f>AD37+'Energy use Prediction'!AD136</f>
        <v>39468810154658.508</v>
      </c>
      <c r="AE84" s="224">
        <f>AE37+'Energy use Prediction'!AE136</f>
        <v>39605712257973.719</v>
      </c>
      <c r="AF84" s="224">
        <f>AF37+'Energy use Prediction'!AF136</f>
        <v>39697520716956.945</v>
      </c>
      <c r="AG84" s="224">
        <f>AG37+'Energy use Prediction'!AG136</f>
        <v>39743288784819.914</v>
      </c>
      <c r="AH84" s="224">
        <f>AH37+'Energy use Prediction'!AH136</f>
        <v>39741804686611.539</v>
      </c>
      <c r="AI84" s="224">
        <f>AI37+'Energy use Prediction'!AI136</f>
        <v>39652610147319.188</v>
      </c>
      <c r="AJ84" s="224">
        <f>AJ37+'Energy use Prediction'!AJ136</f>
        <v>39514773654361.117</v>
      </c>
      <c r="AK84" s="224">
        <f>AK37+'Energy use Prediction'!AK136</f>
        <v>39327703008431.344</v>
      </c>
      <c r="AL84" s="224">
        <f>AL37+'Energy use Prediction'!AL136</f>
        <v>39090991648730.648</v>
      </c>
      <c r="AM84" s="224">
        <f>AM37+'Energy use Prediction'!AM136</f>
        <v>38804429764001.797</v>
      </c>
      <c r="AN84" s="224">
        <f>AN37+'Energy use Prediction'!AN136</f>
        <v>38467625755553.672</v>
      </c>
      <c r="AO84" s="224">
        <f>AO37+'Energy use Prediction'!AO136</f>
        <v>38080802171036.039</v>
      </c>
      <c r="AP84" s="224">
        <f>AP37+'Energy use Prediction'!AP136</f>
        <v>37644025441267.172</v>
      </c>
      <c r="AQ84" s="224">
        <f>AQ37+'Energy use Prediction'!AQ136</f>
        <v>37157987017719.695</v>
      </c>
      <c r="AR84" s="224">
        <f>AR37+'Energy use Prediction'!AR136</f>
        <v>36623243045519.445</v>
      </c>
    </row>
    <row r="85" spans="1:44">
      <c r="A85" s="32" t="str">
        <f>VLOOKUP($B85,'Sector matching'!$B$1:$C$43,2,0)</f>
        <v>computers and electronics 26</v>
      </c>
      <c r="B85" s="306" t="s">
        <v>177</v>
      </c>
      <c r="C85" s="224">
        <f>C38+'Energy use Prediction'!C137</f>
        <v>797859412431.45471</v>
      </c>
      <c r="D85" s="224">
        <f>D38+'Energy use Prediction'!D137</f>
        <v>893209845085.2887</v>
      </c>
      <c r="E85" s="224">
        <f>E38+'Energy use Prediction'!E137</f>
        <v>1025220822568.3282</v>
      </c>
      <c r="F85" s="224">
        <f>F38+'Energy use Prediction'!F137</f>
        <v>1082198175373.6183</v>
      </c>
      <c r="G85" s="224">
        <f>G38+'Energy use Prediction'!G137</f>
        <v>1136540849092.3586</v>
      </c>
      <c r="H85" s="224">
        <f>H38+'Energy use Prediction'!H137</f>
        <v>1188847968032.8113</v>
      </c>
      <c r="I85" s="224">
        <f>I38+'Energy use Prediction'!I137</f>
        <v>1239513661739.26</v>
      </c>
      <c r="J85" s="224">
        <f>J38+'Energy use Prediction'!J137</f>
        <v>1288124396202.4097</v>
      </c>
      <c r="K85" s="224">
        <f>K38+'Energy use Prediction'!K137</f>
        <v>1335934250312.1721</v>
      </c>
      <c r="L85" s="224">
        <f>L38+'Energy use Prediction'!L137</f>
        <v>1383006286091.4817</v>
      </c>
      <c r="M85" s="224">
        <f>M38+'Energy use Prediction'!M137</f>
        <v>1429396355233.6824</v>
      </c>
      <c r="N85" s="224">
        <f>N38+'Energy use Prediction'!N137</f>
        <v>1472970576519.3933</v>
      </c>
      <c r="O85" s="224">
        <f>O38+'Energy use Prediction'!O137</f>
        <v>1515822764186.144</v>
      </c>
      <c r="P85" s="224">
        <f>P38+'Energy use Prediction'!P137</f>
        <v>1557990745176.4736</v>
      </c>
      <c r="Q85" s="224">
        <f>Q38+'Energy use Prediction'!Q137</f>
        <v>1599505784536.9194</v>
      </c>
      <c r="R85" s="224">
        <f>R38+'Energy use Prediction'!R137</f>
        <v>1640376736673.7009</v>
      </c>
      <c r="S85" s="224">
        <f>S38+'Energy use Prediction'!S137</f>
        <v>1678960260188.8811</v>
      </c>
      <c r="T85" s="224">
        <f>T38+'Energy use Prediction'!T137</f>
        <v>1718535567173.6602</v>
      </c>
      <c r="U85" s="224">
        <f>U38+'Energy use Prediction'!U137</f>
        <v>1757470055301.4253</v>
      </c>
      <c r="V85" s="224">
        <f>V38+'Energy use Prediction'!V137</f>
        <v>1795746507655.3931</v>
      </c>
      <c r="W85" s="224">
        <f>W38+'Energy use Prediction'!W137</f>
        <v>1833341883251.7681</v>
      </c>
      <c r="X85" s="224">
        <f>X38+'Energy use Prediction'!X137</f>
        <v>1869098630965.927</v>
      </c>
      <c r="Y85" s="224">
        <f>Y38+'Energy use Prediction'!Y137</f>
        <v>1901032356993.9739</v>
      </c>
      <c r="Z85" s="224">
        <f>Z38+'Energy use Prediction'!Z137</f>
        <v>1930849039834.8308</v>
      </c>
      <c r="AA85" s="224">
        <f>AA38+'Energy use Prediction'!AA137</f>
        <v>1958457037398.3977</v>
      </c>
      <c r="AB85" s="224">
        <f>AB38+'Energy use Prediction'!AB137</f>
        <v>1983747266309.8015</v>
      </c>
      <c r="AC85" s="224">
        <f>AC38+'Energy use Prediction'!AC137</f>
        <v>2006632749757.7737</v>
      </c>
      <c r="AD85" s="224">
        <f>AD38+'Energy use Prediction'!AD137</f>
        <v>2027030540235.5142</v>
      </c>
      <c r="AE85" s="224">
        <f>AE38+'Energy use Prediction'!AE137</f>
        <v>2044862510829.6899</v>
      </c>
      <c r="AF85" s="224">
        <f>AF38+'Energy use Prediction'!AF137</f>
        <v>2060035550072.8364</v>
      </c>
      <c r="AG85" s="224">
        <f>AG38+'Energy use Prediction'!AG137</f>
        <v>2072483060790.9568</v>
      </c>
      <c r="AH85" s="224">
        <f>AH38+'Energy use Prediction'!AH137</f>
        <v>2082124841733.8127</v>
      </c>
      <c r="AI85" s="224">
        <f>AI38+'Energy use Prediction'!AI137</f>
        <v>2086815255492.8511</v>
      </c>
      <c r="AJ85" s="224">
        <f>AJ38+'Energy use Prediction'!AJ137</f>
        <v>2088576288599.7144</v>
      </c>
      <c r="AK85" s="224">
        <f>AK38+'Energy use Prediction'!AK137</f>
        <v>2087362220723.4031</v>
      </c>
      <c r="AL85" s="224">
        <f>AL38+'Energy use Prediction'!AL137</f>
        <v>2083137654504.3315</v>
      </c>
      <c r="AM85" s="224">
        <f>AM38+'Energy use Prediction'!AM137</f>
        <v>2075878266914.678</v>
      </c>
      <c r="AN85" s="224">
        <f>AN38+'Energy use Prediction'!AN137</f>
        <v>2065550636546.4387</v>
      </c>
      <c r="AO85" s="224">
        <f>AO38+'Energy use Prediction'!AO137</f>
        <v>2052154908322.0029</v>
      </c>
      <c r="AP85" s="224">
        <f>AP38+'Energy use Prediction'!AP137</f>
        <v>2035683680113.1572</v>
      </c>
      <c r="AQ85" s="224">
        <f>AQ38+'Energy use Prediction'!AQ137</f>
        <v>2016164176829.8379</v>
      </c>
      <c r="AR85" s="224">
        <f>AR38+'Energy use Prediction'!AR137</f>
        <v>1993617360082.9746</v>
      </c>
    </row>
    <row r="86" spans="1:44">
      <c r="A86" s="32" t="str">
        <f>VLOOKUP($B86,'Sector matching'!$B$1:$C$43,2,0)</f>
        <v>other machinery 28</v>
      </c>
      <c r="B86" s="145" t="s">
        <v>179</v>
      </c>
      <c r="C86" s="224">
        <f>C39+'Energy use Prediction'!C138</f>
        <v>12729473687299.578</v>
      </c>
      <c r="D86" s="224">
        <f>D39+'Energy use Prediction'!D138</f>
        <v>13080537113381.707</v>
      </c>
      <c r="E86" s="224">
        <f>E39+'Energy use Prediction'!E138</f>
        <v>14249961821933.594</v>
      </c>
      <c r="F86" s="224">
        <f>F39+'Energy use Prediction'!F138</f>
        <v>14607739475443.535</v>
      </c>
      <c r="G86" s="224">
        <f>G39+'Energy use Prediction'!G138</f>
        <v>14935294619565.158</v>
      </c>
      <c r="H86" s="224">
        <f>H39+'Energy use Prediction'!H138</f>
        <v>15242152305549.592</v>
      </c>
      <c r="I86" s="224">
        <f>I39+'Energy use Prediction'!I138</f>
        <v>15534212846961.811</v>
      </c>
      <c r="J86" s="224">
        <f>J39+'Energy use Prediction'!J138</f>
        <v>15806872654389.445</v>
      </c>
      <c r="K86" s="224">
        <f>K39+'Energy use Prediction'!K138</f>
        <v>16075903882215.195</v>
      </c>
      <c r="L86" s="224">
        <f>L39+'Energy use Prediction'!L138</f>
        <v>16341798087172.961</v>
      </c>
      <c r="M86" s="224">
        <f>M39+'Energy use Prediction'!M138</f>
        <v>16604954621781.238</v>
      </c>
      <c r="N86" s="224">
        <f>N39+'Energy use Prediction'!N138</f>
        <v>16840735754911.969</v>
      </c>
      <c r="O86" s="224">
        <f>O39+'Energy use Prediction'!O138</f>
        <v>17073607001767.883</v>
      </c>
      <c r="P86" s="224">
        <f>P39+'Energy use Prediction'!P138</f>
        <v>17303753622289.563</v>
      </c>
      <c r="Q86" s="224">
        <f>Q39+'Energy use Prediction'!Q138</f>
        <v>17531300131965.834</v>
      </c>
      <c r="R86" s="224">
        <f>R39+'Energy use Prediction'!R138</f>
        <v>17756141299604.898</v>
      </c>
      <c r="S86" s="224">
        <f>S39+'Energy use Prediction'!S138</f>
        <v>17960519784405.16</v>
      </c>
      <c r="T86" s="224">
        <f>T39+'Energy use Prediction'!T138</f>
        <v>18179555838279.855</v>
      </c>
      <c r="U86" s="224">
        <f>U39+'Energy use Prediction'!U138</f>
        <v>18395441542299.922</v>
      </c>
      <c r="V86" s="224">
        <f>V39+'Energy use Prediction'!V138</f>
        <v>18607878918601.578</v>
      </c>
      <c r="W86" s="224">
        <f>W39+'Energy use Prediction'!W138</f>
        <v>18816530979444.688</v>
      </c>
      <c r="X86" s="224">
        <f>X39+'Energy use Prediction'!X138</f>
        <v>19009542265323.5</v>
      </c>
      <c r="Y86" s="224">
        <f>Y39+'Energy use Prediction'!Y138</f>
        <v>19167137009677.105</v>
      </c>
      <c r="Z86" s="224">
        <f>Z39+'Energy use Prediction'!Z138</f>
        <v>19307076133390.109</v>
      </c>
      <c r="AA86" s="224">
        <f>AA39+'Energy use Prediction'!AA138</f>
        <v>19428675778477.199</v>
      </c>
      <c r="AB86" s="224">
        <f>AB39+'Energy use Prediction'!AB138</f>
        <v>19531084840782.129</v>
      </c>
      <c r="AC86" s="224">
        <f>AC39+'Energy use Prediction'!AC138</f>
        <v>19613677174396.641</v>
      </c>
      <c r="AD86" s="224">
        <f>AD39+'Energy use Prediction'!AD138</f>
        <v>19675867563046.609</v>
      </c>
      <c r="AE86" s="224">
        <f>AE39+'Energy use Prediction'!AE138</f>
        <v>19717117835759.336</v>
      </c>
      <c r="AF86" s="224">
        <f>AF39+'Energy use Prediction'!AF138</f>
        <v>19736745570787.898</v>
      </c>
      <c r="AG86" s="224">
        <f>AG39+'Energy use Prediction'!AG138</f>
        <v>19734323726931.34</v>
      </c>
      <c r="AH86" s="224">
        <f>AH39+'Energy use Prediction'!AH138</f>
        <v>19709293124026.938</v>
      </c>
      <c r="AI86" s="224">
        <f>AI39+'Energy use Prediction'!AI138</f>
        <v>19641654075332.473</v>
      </c>
      <c r="AJ86" s="224">
        <f>AJ39+'Energy use Prediction'!AJ138</f>
        <v>19550844098358.258</v>
      </c>
      <c r="AK86" s="224">
        <f>AK39+'Energy use Prediction'!AK138</f>
        <v>19436606230793.074</v>
      </c>
      <c r="AL86" s="224">
        <f>AL39+'Energy use Prediction'!AL138</f>
        <v>19298774082122.117</v>
      </c>
      <c r="AM86" s="224">
        <f>AM39+'Energy use Prediction'!AM138</f>
        <v>19137276920942.313</v>
      </c>
      <c r="AN86" s="224">
        <f>AN39+'Energy use Prediction'!AN138</f>
        <v>18951952797303.375</v>
      </c>
      <c r="AO86" s="224">
        <f>AO39+'Energy use Prediction'!AO138</f>
        <v>18742940861607.918</v>
      </c>
      <c r="AP86" s="224">
        <f>AP39+'Energy use Prediction'!AP138</f>
        <v>18510301260682.59</v>
      </c>
      <c r="AQ86" s="224">
        <f>AQ39+'Energy use Prediction'!AQ138</f>
        <v>18254399407386.836</v>
      </c>
      <c r="AR86" s="224">
        <f>AR39+'Energy use Prediction'!AR138</f>
        <v>17975531548046.738</v>
      </c>
    </row>
    <row r="87" spans="1:44">
      <c r="A87" s="32" t="str">
        <f>VLOOKUP($B87,'Sector matching'!$B$1:$C$43,2,0)</f>
        <v>water and waste 36T39</v>
      </c>
      <c r="B87" s="145" t="s">
        <v>181</v>
      </c>
      <c r="C87" s="224">
        <f>C40+'Energy use Prediction'!C139</f>
        <v>314101380022.42578</v>
      </c>
      <c r="D87" s="224">
        <f>D40+'Energy use Prediction'!D139</f>
        <v>322763914650.06049</v>
      </c>
      <c r="E87" s="224">
        <f>E40+'Energy use Prediction'!E139</f>
        <v>351619617863.85071</v>
      </c>
      <c r="F87" s="224">
        <f>F40+'Energy use Prediction'!F139</f>
        <v>360447826906.05023</v>
      </c>
      <c r="G87" s="224">
        <f>G40+'Energy use Prediction'!G139</f>
        <v>368530291690.48956</v>
      </c>
      <c r="H87" s="224">
        <f>H40+'Energy use Prediction'!H139</f>
        <v>376102044066.58057</v>
      </c>
      <c r="I87" s="224">
        <f>I40+'Energy use Prediction'!I139</f>
        <v>383308675020.94617</v>
      </c>
      <c r="J87" s="224">
        <f>J40+'Energy use Prediction'!J139</f>
        <v>390036590400.12769</v>
      </c>
      <c r="K87" s="224">
        <f>K40+'Energy use Prediction'!K139</f>
        <v>396674970116.76166</v>
      </c>
      <c r="L87" s="224">
        <f>L40+'Energy use Prediction'!L139</f>
        <v>403235943395.69043</v>
      </c>
      <c r="M87" s="224">
        <f>M40+'Energy use Prediction'!M139</f>
        <v>409729364311.03027</v>
      </c>
      <c r="N87" s="224">
        <f>N40+'Energy use Prediction'!N139</f>
        <v>415547293717.92358</v>
      </c>
      <c r="O87" s="224">
        <f>O40+'Energy use Prediction'!O139</f>
        <v>421293421311.39703</v>
      </c>
      <c r="P87" s="224">
        <f>P40+'Energy use Prediction'!P139</f>
        <v>426972318404.01459</v>
      </c>
      <c r="Q87" s="224">
        <f>Q40+'Energy use Prediction'!Q139</f>
        <v>432587057431.27795</v>
      </c>
      <c r="R87" s="224">
        <f>R40+'Energy use Prediction'!R139</f>
        <v>438135041800.16382</v>
      </c>
      <c r="S87" s="224">
        <f>S40+'Energy use Prediction'!S139</f>
        <v>443178106871.00848</v>
      </c>
      <c r="T87" s="224">
        <f>T40+'Energy use Prediction'!T139</f>
        <v>448582849320.44312</v>
      </c>
      <c r="U87" s="224">
        <f>U40+'Energy use Prediction'!U139</f>
        <v>453909856487.08417</v>
      </c>
      <c r="V87" s="224">
        <f>V40+'Energy use Prediction'!V139</f>
        <v>459151775729.29675</v>
      </c>
      <c r="W87" s="224">
        <f>W40+'Energy use Prediction'!W139</f>
        <v>464300291831.79132</v>
      </c>
      <c r="X87" s="224">
        <f>X40+'Energy use Prediction'!X139</f>
        <v>469062869825.48517</v>
      </c>
      <c r="Y87" s="224">
        <f>Y40+'Energy use Prediction'!Y139</f>
        <v>472951540158.73999</v>
      </c>
      <c r="Z87" s="224">
        <f>Z40+'Energy use Prediction'!Z139</f>
        <v>476404555810.22272</v>
      </c>
      <c r="AA87" s="224">
        <f>AA40+'Energy use Prediction'!AA139</f>
        <v>479405042497.28821</v>
      </c>
      <c r="AB87" s="224">
        <f>AB40+'Energy use Prediction'!AB139</f>
        <v>481931999116.78113</v>
      </c>
      <c r="AC87" s="224">
        <f>AC40+'Energy use Prediction'!AC139</f>
        <v>483969975438.88727</v>
      </c>
      <c r="AD87" s="224">
        <f>AD40+'Energy use Prediction'!AD139</f>
        <v>485504531177.71356</v>
      </c>
      <c r="AE87" s="224">
        <f>AE40+'Energy use Prediction'!AE139</f>
        <v>486522386896.15515</v>
      </c>
      <c r="AF87" s="224">
        <f>AF40+'Energy use Prediction'!AF139</f>
        <v>487006703750.93134</v>
      </c>
      <c r="AG87" s="224">
        <f>AG40+'Energy use Prediction'!AG139</f>
        <v>486946944446.16888</v>
      </c>
      <c r="AH87" s="224">
        <f>AH40+'Energy use Prediction'!AH139</f>
        <v>486329311140.33063</v>
      </c>
      <c r="AI87" s="224">
        <f>AI40+'Energy use Prediction'!AI139</f>
        <v>484660309022.86438</v>
      </c>
      <c r="AJ87" s="224">
        <f>AJ40+'Energy use Prediction'!AJ139</f>
        <v>482419561307.12317</v>
      </c>
      <c r="AK87" s="224">
        <f>AK40+'Energy use Prediction'!AK139</f>
        <v>479600727415.44043</v>
      </c>
      <c r="AL87" s="224">
        <f>AL40+'Energy use Prediction'!AL139</f>
        <v>476199701640.72998</v>
      </c>
      <c r="AM87" s="224">
        <f>AM40+'Energy use Prediction'!AM139</f>
        <v>472214738676.63733</v>
      </c>
      <c r="AN87" s="224">
        <f>AN40+'Energy use Prediction'!AN139</f>
        <v>467641842387.56964</v>
      </c>
      <c r="AO87" s="224">
        <f>AO40+'Energy use Prediction'!AO139</f>
        <v>462484446327.38507</v>
      </c>
      <c r="AP87" s="224">
        <f>AP40+'Energy use Prediction'!AP139</f>
        <v>456744034626.67047</v>
      </c>
      <c r="AQ87" s="224">
        <f>AQ40+'Energy use Prediction'!AQ139</f>
        <v>450429623894.14435</v>
      </c>
      <c r="AR87" s="224">
        <f>AR40+'Energy use Prediction'!AR139</f>
        <v>443548524045.52966</v>
      </c>
    </row>
    <row r="88" spans="1:44">
      <c r="A88" s="32">
        <f>VLOOKUP($B88,'Sector matching'!$B$1:$C$43,2,0)</f>
        <v>0</v>
      </c>
      <c r="B88" s="38" t="s">
        <v>183</v>
      </c>
      <c r="C88" s="224">
        <f>C41+'Energy use Prediction'!C140</f>
        <v>33869433475280.137</v>
      </c>
      <c r="D88" s="224">
        <f>D41+'Energy use Prediction'!D140</f>
        <v>32581742482750.813</v>
      </c>
      <c r="E88" s="224">
        <f>E41+'Energy use Prediction'!E140</f>
        <v>35314505167285.008</v>
      </c>
      <c r="F88" s="224">
        <f>F41+'Energy use Prediction'!F140</f>
        <v>35114668466975.109</v>
      </c>
      <c r="G88" s="224">
        <f>G41+'Energy use Prediction'!G140</f>
        <v>34855944253633.973</v>
      </c>
      <c r="H88" s="224">
        <f>H41+'Energy use Prediction'!H140</f>
        <v>34564934527098.328</v>
      </c>
      <c r="I88" s="224">
        <f>I41+'Energy use Prediction'!I140</f>
        <v>34257317938009.891</v>
      </c>
      <c r="J88" s="224">
        <f>J41+'Energy use Prediction'!J140</f>
        <v>33924549286459.359</v>
      </c>
      <c r="K88" s="224">
        <f>K41+'Energy use Prediction'!K140</f>
        <v>33601564381102.184</v>
      </c>
      <c r="L88" s="224">
        <f>L41+'Energy use Prediction'!L140</f>
        <v>33288618052679.992</v>
      </c>
      <c r="M88" s="224">
        <f>M41+'Energy use Prediction'!M140</f>
        <v>32985756687000.426</v>
      </c>
      <c r="N88" s="224">
        <f>N41+'Energy use Prediction'!N140</f>
        <v>32644489690639.148</v>
      </c>
      <c r="O88" s="224">
        <f>O41+'Energy use Prediction'!O140</f>
        <v>32313843530013.594</v>
      </c>
      <c r="P88" s="224">
        <f>P41+'Energy use Prediction'!P140</f>
        <v>31993425213283.32</v>
      </c>
      <c r="Q88" s="224">
        <f>Q41+'Energy use Prediction'!Q140</f>
        <v>31682767439559.652</v>
      </c>
      <c r="R88" s="224">
        <f>R41+'Energy use Prediction'!R140</f>
        <v>31381038113832.09</v>
      </c>
      <c r="S88" s="224">
        <f>S41+'Energy use Prediction'!S140</f>
        <v>31056953341228.18</v>
      </c>
      <c r="T88" s="224">
        <f>T41+'Energy use Prediction'!T140</f>
        <v>30771376245778.969</v>
      </c>
      <c r="U88" s="224">
        <f>U41+'Energy use Prediction'!U140</f>
        <v>30492397492145.113</v>
      </c>
      <c r="V88" s="224">
        <f>V41+'Energy use Prediction'!V140</f>
        <v>30219131801739.035</v>
      </c>
      <c r="W88" s="224">
        <f>W41+'Energy use Prediction'!W140</f>
        <v>29950702175753.563</v>
      </c>
      <c r="X88" s="224">
        <f>X41+'Energy use Prediction'!X140</f>
        <v>29668323013553.68</v>
      </c>
      <c r="Y88" s="224">
        <f>Y41+'Energy use Prediction'!Y140</f>
        <v>29342519925826.828</v>
      </c>
      <c r="Z88" s="224">
        <f>Z41+'Energy use Prediction'!Z140</f>
        <v>29002415980404.125</v>
      </c>
      <c r="AA88" s="224">
        <f>AA41+'Energy use Prediction'!AA140</f>
        <v>28647792641168.672</v>
      </c>
      <c r="AB88" s="224">
        <f>AB41+'Energy use Prediction'!AB140</f>
        <v>28278205025333.922</v>
      </c>
      <c r="AC88" s="224">
        <f>AC41+'Energy use Prediction'!AC140</f>
        <v>27893559771231.605</v>
      </c>
      <c r="AD88" s="224">
        <f>AD41+'Energy use Prediction'!AD140</f>
        <v>27493827224888.383</v>
      </c>
      <c r="AE88" s="224">
        <f>AE41+'Energy use Prediction'!AE140</f>
        <v>27079044377185.262</v>
      </c>
      <c r="AF88" s="224">
        <f>AF41+'Energy use Prediction'!AF140</f>
        <v>26649050953624.035</v>
      </c>
      <c r="AG88" s="224">
        <f>AG41+'Energy use Prediction'!AG140</f>
        <v>26204036412746.484</v>
      </c>
      <c r="AH88" s="224">
        <f>AH41+'Energy use Prediction'!AH140</f>
        <v>25744005256224.16</v>
      </c>
      <c r="AI88" s="224">
        <f>AI41+'Energy use Prediction'!AI140</f>
        <v>25243976240658.461</v>
      </c>
      <c r="AJ88" s="224">
        <f>AJ41+'Energy use Prediction'!AJ140</f>
        <v>24730431498614.281</v>
      </c>
      <c r="AK88" s="224">
        <f>AK41+'Energy use Prediction'!AK140</f>
        <v>24203681447686.844</v>
      </c>
      <c r="AL88" s="224">
        <f>AL41+'Energy use Prediction'!AL140</f>
        <v>23664128555274.648</v>
      </c>
      <c r="AM88" s="224">
        <f>AM41+'Energy use Prediction'!AM140</f>
        <v>23112266542695.402</v>
      </c>
      <c r="AN88" s="224">
        <f>AN41+'Energy use Prediction'!AN140</f>
        <v>22548451266208.77</v>
      </c>
      <c r="AO88" s="224">
        <f>AO41+'Energy use Prediction'!AO140</f>
        <v>21973370743576.707</v>
      </c>
      <c r="AP88" s="224">
        <f>AP41+'Energy use Prediction'!AP140</f>
        <v>21387582007211.938</v>
      </c>
      <c r="AQ88" s="224">
        <f>AQ41+'Energy use Prediction'!AQ140</f>
        <v>20791958105008.07</v>
      </c>
      <c r="AR88" s="224">
        <f>AR41+'Energy use Prediction'!AR140</f>
        <v>20187245442564.18</v>
      </c>
    </row>
    <row r="89" spans="1:44">
      <c r="A89" s="32" t="str">
        <f>VLOOKUP($B89,'Sector matching'!$B$1:$C$43,2,0)</f>
        <v>energy pipelines and gas processing 352T353</v>
      </c>
      <c r="B89" s="38" t="s">
        <v>185</v>
      </c>
      <c r="C89" s="224">
        <f>C42+'Energy use Prediction'!C141</f>
        <v>15256170128626.416</v>
      </c>
      <c r="D89" s="224">
        <f>D42+'Energy use Prediction'!D141</f>
        <v>14553089179447.764</v>
      </c>
      <c r="E89" s="224">
        <f>E42+'Energy use Prediction'!E141</f>
        <v>17670772300165.473</v>
      </c>
      <c r="F89" s="224">
        <f>F42+'Energy use Prediction'!F141</f>
        <v>18916305238944.645</v>
      </c>
      <c r="G89" s="224">
        <f>G42+'Energy use Prediction'!G141</f>
        <v>20112544230170.43</v>
      </c>
      <c r="H89" s="224">
        <f>H42+'Energy use Prediction'!H141</f>
        <v>21269089098286.359</v>
      </c>
      <c r="I89" s="224">
        <f>I42+'Energy use Prediction'!I141</f>
        <v>22392476916426.23</v>
      </c>
      <c r="J89" s="224">
        <f>J42+'Energy use Prediction'!J141</f>
        <v>23474885602734.43</v>
      </c>
      <c r="K89" s="224">
        <f>K42+'Energy use Prediction'!K141</f>
        <v>24538937142988.43</v>
      </c>
      <c r="L89" s="224">
        <f>L42+'Energy use Prediction'!L141</f>
        <v>25585952086591.152</v>
      </c>
      <c r="M89" s="224">
        <f>M42+'Energy use Prediction'!M141</f>
        <v>26617121841478.629</v>
      </c>
      <c r="N89" s="224">
        <f>N42+'Energy use Prediction'!N141</f>
        <v>27592619245270.332</v>
      </c>
      <c r="O89" s="224">
        <f>O42+'Energy use Prediction'!O141</f>
        <v>28551347422825.684</v>
      </c>
      <c r="P89" s="224">
        <f>P42+'Energy use Prediction'!P141</f>
        <v>29494164993128.754</v>
      </c>
      <c r="Q89" s="224">
        <f>Q42+'Energy use Prediction'!Q141</f>
        <v>30421798988781.785</v>
      </c>
      <c r="R89" s="224">
        <f>R42+'Energy use Prediction'!R141</f>
        <v>31334540564432.449</v>
      </c>
      <c r="S89" s="224">
        <f>S42+'Energy use Prediction'!S141</f>
        <v>32200979802843.801</v>
      </c>
      <c r="T89" s="224">
        <f>T42+'Energy use Prediction'!T141</f>
        <v>33083984111088.766</v>
      </c>
      <c r="U89" s="224">
        <f>U42+'Energy use Prediction'!U141</f>
        <v>33952449942158.164</v>
      </c>
      <c r="V89" s="224">
        <f>V42+'Energy use Prediction'!V141</f>
        <v>34806116148372.988</v>
      </c>
      <c r="W89" s="224">
        <f>W42+'Energy use Prediction'!W141</f>
        <v>35644595747078.367</v>
      </c>
      <c r="X89" s="224">
        <f>X42+'Energy use Prediction'!X141</f>
        <v>36445367926516.031</v>
      </c>
      <c r="Y89" s="224">
        <f>Y42+'Energy use Prediction'!Y141</f>
        <v>37169492589533.914</v>
      </c>
      <c r="Z89" s="224">
        <f>Z42+'Energy use Prediction'!Z141</f>
        <v>37849985411326.086</v>
      </c>
      <c r="AA89" s="224">
        <f>AA42+'Energy use Prediction'!AA141</f>
        <v>38484908868966.242</v>
      </c>
      <c r="AB89" s="224">
        <f>AB42+'Energy use Prediction'!AB141</f>
        <v>39071979200901.547</v>
      </c>
      <c r="AC89" s="224">
        <f>AC42+'Energy use Prediction'!AC141</f>
        <v>39609343623454.078</v>
      </c>
      <c r="AD89" s="224">
        <f>AD42+'Energy use Prediction'!AD141</f>
        <v>40095227950375.82</v>
      </c>
      <c r="AE89" s="224">
        <f>AE42+'Energy use Prediction'!AE141</f>
        <v>40527953194552.898</v>
      </c>
      <c r="AF89" s="224">
        <f>AF42+'Energy use Prediction'!AF141</f>
        <v>40905543241747.688</v>
      </c>
      <c r="AG89" s="224">
        <f>AG42+'Energy use Prediction'!AG141</f>
        <v>41226547643542.82</v>
      </c>
      <c r="AH89" s="224">
        <f>AH42+'Energy use Prediction'!AH141</f>
        <v>41489246912308.547</v>
      </c>
      <c r="AI89" s="224">
        <f>AI42+'Energy use Prediction'!AI141</f>
        <v>41650697615153.188</v>
      </c>
      <c r="AJ89" s="224">
        <f>AJ42+'Energy use Prediction'!AJ141</f>
        <v>41751010134250.5</v>
      </c>
      <c r="AK89" s="224">
        <f>AK42+'Energy use Prediction'!AK141</f>
        <v>41789166733597.039</v>
      </c>
      <c r="AL89" s="224">
        <f>AL42+'Energy use Prediction'!AL141</f>
        <v>41764359712559.703</v>
      </c>
      <c r="AM89" s="224">
        <f>AM42+'Energy use Prediction'!AM141</f>
        <v>41676007606610.602</v>
      </c>
      <c r="AN89" s="224">
        <f>AN42+'Energy use Prediction'!AN141</f>
        <v>41523350744283.594</v>
      </c>
      <c r="AO89" s="224">
        <f>AO42+'Energy use Prediction'!AO141</f>
        <v>41306308405844.891</v>
      </c>
      <c r="AP89" s="224">
        <f>AP42+'Energy use Prediction'!AP141</f>
        <v>41024654075788.609</v>
      </c>
      <c r="AQ89" s="224">
        <f>AQ42+'Energy use Prediction'!AQ141</f>
        <v>40678864891482.555</v>
      </c>
      <c r="AR89" s="224">
        <f>AR42+'Energy use Prediction'!AR141</f>
        <v>40269299179800.242</v>
      </c>
    </row>
    <row r="90" spans="1:44">
      <c r="A90" s="32" t="str">
        <f>VLOOKUP($B90,'Sector matching'!$B$1:$C$43,2,0)</f>
        <v>water and waste 36T39</v>
      </c>
      <c r="B90" s="388" t="s">
        <v>187</v>
      </c>
      <c r="C90" s="224">
        <f>C43+'Energy use Prediction'!C142</f>
        <v>5269498366104.334</v>
      </c>
      <c r="D90" s="224">
        <f>D43+'Energy use Prediction'!D142</f>
        <v>5240091532776.0283</v>
      </c>
      <c r="E90" s="224">
        <f>E43+'Energy use Prediction'!E142</f>
        <v>5806858606452.3936</v>
      </c>
      <c r="F90" s="224">
        <f>F43+'Energy use Prediction'!F142</f>
        <v>5885291747540.4453</v>
      </c>
      <c r="G90" s="224">
        <f>G43+'Energy use Prediction'!G142</f>
        <v>5952401850389.3643</v>
      </c>
      <c r="H90" s="224">
        <f>H43+'Energy use Prediction'!H142</f>
        <v>6012256174830.1729</v>
      </c>
      <c r="I90" s="224">
        <f>I43+'Energy use Prediction'!I142</f>
        <v>6067324593514.249</v>
      </c>
      <c r="J90" s="224">
        <f>J43+'Energy use Prediction'!J142</f>
        <v>6115908678155.8574</v>
      </c>
      <c r="K90" s="224">
        <f>K43+'Energy use Prediction'!K142</f>
        <v>6164178221258.4922</v>
      </c>
      <c r="L90" s="224">
        <f>L43+'Energy use Prediction'!L142</f>
        <v>6212273805112.1826</v>
      </c>
      <c r="M90" s="224">
        <f>M43+'Energy use Prediction'!M142</f>
        <v>6260299682320.3936</v>
      </c>
      <c r="N90" s="224">
        <f>N43+'Energy use Prediction'!N142</f>
        <v>6298995125318.0107</v>
      </c>
      <c r="O90" s="224">
        <f>O43+'Energy use Prediction'!O142</f>
        <v>6337610367821.9063</v>
      </c>
      <c r="P90" s="224">
        <f>P43+'Energy use Prediction'!P142</f>
        <v>6376168073439.7607</v>
      </c>
      <c r="Q90" s="224">
        <f>Q43+'Energy use Prediction'!Q142</f>
        <v>6414670878541.4072</v>
      </c>
      <c r="R90" s="224">
        <f>R43+'Energy use Prediction'!R142</f>
        <v>6453040480774.4043</v>
      </c>
      <c r="S90" s="224">
        <f>S43+'Energy use Prediction'!S142</f>
        <v>6484829557952.918</v>
      </c>
      <c r="T90" s="224">
        <f>T43+'Energy use Prediction'!T142</f>
        <v>6522726939685.2158</v>
      </c>
      <c r="U90" s="224">
        <f>U43+'Energy use Prediction'!U142</f>
        <v>6560233687654.54</v>
      </c>
      <c r="V90" s="224">
        <f>V43+'Energy use Prediction'!V142</f>
        <v>6597219272906.9736</v>
      </c>
      <c r="W90" s="224">
        <f>W43+'Energy use Prediction'!W142</f>
        <v>6633543777063.9648</v>
      </c>
      <c r="X90" s="224">
        <f>X43+'Energy use Prediction'!X142</f>
        <v>6665032969383.7061</v>
      </c>
      <c r="Y90" s="224">
        <f>Y43+'Energy use Prediction'!Y142</f>
        <v>6684839332481.1387</v>
      </c>
      <c r="Z90" s="224">
        <f>Z43+'Energy use Prediction'!Z142</f>
        <v>6699277128061.208</v>
      </c>
      <c r="AA90" s="224">
        <f>AA43+'Energy use Prediction'!AA142</f>
        <v>6708159207870.2139</v>
      </c>
      <c r="AB90" s="224">
        <f>AB43+'Energy use Prediction'!AB142</f>
        <v>6711241934471.9043</v>
      </c>
      <c r="AC90" s="224">
        <f>AC43+'Energy use Prediction'!AC142</f>
        <v>6708360570681.8281</v>
      </c>
      <c r="AD90" s="224">
        <f>AD43+'Energy use Prediction'!AD142</f>
        <v>6699364719233.4238</v>
      </c>
      <c r="AE90" s="224">
        <f>AE43+'Energy use Prediction'!AE142</f>
        <v>6684120057358.0518</v>
      </c>
      <c r="AF90" s="224">
        <f>AF43+'Energy use Prediction'!AF142</f>
        <v>6662443413561.9199</v>
      </c>
      <c r="AG90" s="224">
        <f>AG43+'Energy use Prediction'!AG142</f>
        <v>6634238128527.2646</v>
      </c>
      <c r="AH90" s="224">
        <f>AH43+'Energy use Prediction'!AH142</f>
        <v>6599362531944.0342</v>
      </c>
      <c r="AI90" s="224">
        <f>AI43+'Energy use Prediction'!AI142</f>
        <v>6551190834603.8652</v>
      </c>
      <c r="AJ90" s="224">
        <f>AJ43+'Energy use Prediction'!AJ142</f>
        <v>6496299171273.918</v>
      </c>
      <c r="AK90" s="224">
        <f>AK43+'Energy use Prediction'!AK142</f>
        <v>6434641556976.7588</v>
      </c>
      <c r="AL90" s="224">
        <f>AL43+'Energy use Prediction'!AL142</f>
        <v>6366200705636.0195</v>
      </c>
      <c r="AM90" s="224">
        <f>AM43+'Energy use Prediction'!AM142</f>
        <v>6290989272160.9229</v>
      </c>
      <c r="AN90" s="224">
        <f>AN43+'Energy use Prediction'!AN142</f>
        <v>6208988207876.5049</v>
      </c>
      <c r="AO90" s="224">
        <f>AO43+'Energy use Prediction'!AO142</f>
        <v>6120275492962.2588</v>
      </c>
      <c r="AP90" s="224">
        <f>AP43+'Energy use Prediction'!AP142</f>
        <v>6024900931352.8652</v>
      </c>
      <c r="AQ90" s="224">
        <f>AQ43+'Energy use Prediction'!AQ142</f>
        <v>5923011412268.0107</v>
      </c>
      <c r="AR90" s="224">
        <f>AR43+'Energy use Prediction'!AR142</f>
        <v>5814728415108.1709</v>
      </c>
    </row>
    <row r="91" spans="1:44">
      <c r="A91" s="32" t="str">
        <f>VLOOKUP($B91,'Sector matching'!$B$1:$C$43,2,0)</f>
        <v>construction 41T43</v>
      </c>
      <c r="B91" s="40" t="s">
        <v>262</v>
      </c>
      <c r="C91" s="224">
        <f>C44+'Energy use Prediction'!C143</f>
        <v>45750971097880.75</v>
      </c>
      <c r="D91" s="224">
        <f>D44+'Energy use Prediction'!D143</f>
        <v>48945418632608.703</v>
      </c>
      <c r="E91" s="224">
        <f>E44+'Energy use Prediction'!E143</f>
        <v>52677161643750.484</v>
      </c>
      <c r="F91" s="224">
        <f>F44+'Energy use Prediction'!F143</f>
        <v>52616567770984.477</v>
      </c>
      <c r="G91" s="224">
        <f>G44+'Energy use Prediction'!G143</f>
        <v>52518388108725.992</v>
      </c>
      <c r="H91" s="224">
        <f>H44+'Energy use Prediction'!H143</f>
        <v>52330765068318.219</v>
      </c>
      <c r="I91" s="224">
        <f>I44+'Energy use Prediction'!I143</f>
        <v>52064578894303.391</v>
      </c>
      <c r="J91" s="224">
        <f>J44+'Energy use Prediction'!J143</f>
        <v>51773663013197.758</v>
      </c>
      <c r="K91" s="224">
        <f>K44+'Energy use Prediction'!K143</f>
        <v>51417695137897.148</v>
      </c>
      <c r="L91" s="224">
        <f>L44+'Energy use Prediction'!L143</f>
        <v>51044274417323.43</v>
      </c>
      <c r="M91" s="224">
        <f>M44+'Energy use Prediction'!M143</f>
        <v>50617593016304.828</v>
      </c>
      <c r="N91" s="224">
        <f>N44+'Energy use Prediction'!N143</f>
        <v>50145043713426.336</v>
      </c>
      <c r="O91" s="224">
        <f>O44+'Energy use Prediction'!O143</f>
        <v>49664547691057.586</v>
      </c>
      <c r="P91" s="224">
        <f>P44+'Energy use Prediction'!P143</f>
        <v>49147424478691.078</v>
      </c>
      <c r="Q91" s="224">
        <f>Q44+'Energy use Prediction'!Q143</f>
        <v>48599380338388.703</v>
      </c>
      <c r="R91" s="224">
        <f>R44+'Energy use Prediction'!R143</f>
        <v>48050866154400.492</v>
      </c>
      <c r="S91" s="224">
        <f>S44+'Energy use Prediction'!S143</f>
        <v>47478467339994.57</v>
      </c>
      <c r="T91" s="224">
        <f>T44+'Energy use Prediction'!T143</f>
        <v>46909274450897.695</v>
      </c>
      <c r="U91" s="224">
        <f>U44+'Energy use Prediction'!U143</f>
        <v>46322018399050.297</v>
      </c>
      <c r="V91" s="224">
        <f>V44+'Energy use Prediction'!V143</f>
        <v>45720280489901.719</v>
      </c>
      <c r="W91" s="224">
        <f>W44+'Energy use Prediction'!W143</f>
        <v>45125949281958.336</v>
      </c>
      <c r="X91" s="224">
        <f>X44+'Energy use Prediction'!X143</f>
        <v>44521159023821.813</v>
      </c>
      <c r="Y91" s="224">
        <f>Y44+'Energy use Prediction'!Y143</f>
        <v>43908412651357.664</v>
      </c>
      <c r="Z91" s="224">
        <f>Z44+'Energy use Prediction'!Z143</f>
        <v>43305422126827.695</v>
      </c>
      <c r="AA91" s="224">
        <f>AA44+'Energy use Prediction'!AA143</f>
        <v>42696917106980.922</v>
      </c>
      <c r="AB91" s="224">
        <f>AB44+'Energy use Prediction'!AB143</f>
        <v>42098637365527.531</v>
      </c>
      <c r="AC91" s="224">
        <f>AC44+'Energy use Prediction'!AC143</f>
        <v>41496400713859.961</v>
      </c>
      <c r="AD91" s="224">
        <f>AD44+'Energy use Prediction'!AD143</f>
        <v>40891304435099.242</v>
      </c>
      <c r="AE91" s="224">
        <f>AE44+'Energy use Prediction'!AE143</f>
        <v>40296065856864.68</v>
      </c>
      <c r="AF91" s="224">
        <f>AF44+'Energy use Prediction'!AF143</f>
        <v>39698277900072.781</v>
      </c>
      <c r="AG91" s="224">
        <f>AG44+'Energy use Prediction'!AG143</f>
        <v>39109208846156.258</v>
      </c>
      <c r="AH91" s="224">
        <f>AH44+'Energy use Prediction'!AH143</f>
        <v>38517220477169.219</v>
      </c>
      <c r="AI91" s="224">
        <f>AI44+'Energy use Prediction'!AI143</f>
        <v>37922355751328.922</v>
      </c>
      <c r="AJ91" s="224">
        <f>AJ44+'Energy use Prediction'!AJ143</f>
        <v>37333669905966.859</v>
      </c>
      <c r="AK91" s="224">
        <f>AK44+'Energy use Prediction'!AK143</f>
        <v>36880803910703.445</v>
      </c>
      <c r="AL91" s="224">
        <f>AL44+'Energy use Prediction'!AL143</f>
        <v>36289387767827.992</v>
      </c>
      <c r="AM91" s="224">
        <f>AM44+'Energy use Prediction'!AM143</f>
        <v>35691975633860.023</v>
      </c>
      <c r="AN91" s="224">
        <f>AN44+'Energy use Prediction'!AN143</f>
        <v>35087840580622.273</v>
      </c>
      <c r="AO91" s="224">
        <f>AO44+'Energy use Prediction'!AO143</f>
        <v>34483316761377.5</v>
      </c>
      <c r="AP91" s="224">
        <f>AP44+'Energy use Prediction'!AP143</f>
        <v>33869555100413.008</v>
      </c>
      <c r="AQ91" s="224">
        <f>AQ44+'Energy use Prediction'!AQ143</f>
        <v>33252032375552.461</v>
      </c>
      <c r="AR91" s="224">
        <f>AR44+'Energy use Prediction'!AR143</f>
        <v>32622322348060.273</v>
      </c>
    </row>
    <row r="93" spans="1:44">
      <c r="A93" s="392" t="s">
        <v>749</v>
      </c>
      <c r="B93" s="392" t="s">
        <v>750</v>
      </c>
    </row>
    <row r="94" spans="1:44">
      <c r="A94" s="392" t="s">
        <v>751</v>
      </c>
      <c r="B94" s="392">
        <v>1</v>
      </c>
    </row>
    <row r="95" spans="1:44">
      <c r="A95" s="392" t="s">
        <v>752</v>
      </c>
      <c r="B95" s="392">
        <v>1.0055000000000001</v>
      </c>
    </row>
    <row r="97" spans="1:44">
      <c r="A97" s="550" t="s">
        <v>792</v>
      </c>
      <c r="B97" s="550"/>
      <c r="C97" s="550"/>
    </row>
    <row r="98" spans="1:44">
      <c r="A98" s="30" t="s">
        <v>250</v>
      </c>
      <c r="B98" s="31" t="s">
        <v>251</v>
      </c>
      <c r="C98">
        <v>2019</v>
      </c>
      <c r="D98">
        <v>2020</v>
      </c>
      <c r="E98">
        <v>2021</v>
      </c>
      <c r="F98">
        <v>2022</v>
      </c>
      <c r="G98">
        <v>2023</v>
      </c>
      <c r="H98">
        <v>2024</v>
      </c>
      <c r="I98">
        <v>2025</v>
      </c>
      <c r="J98">
        <v>2026</v>
      </c>
      <c r="K98">
        <v>2027</v>
      </c>
      <c r="L98">
        <v>2028</v>
      </c>
      <c r="M98">
        <v>2029</v>
      </c>
      <c r="N98">
        <v>2030</v>
      </c>
      <c r="O98">
        <v>2031</v>
      </c>
      <c r="P98">
        <v>2032</v>
      </c>
      <c r="Q98">
        <v>2033</v>
      </c>
      <c r="R98">
        <v>2034</v>
      </c>
      <c r="S98">
        <v>2035</v>
      </c>
      <c r="T98">
        <v>2036</v>
      </c>
      <c r="U98">
        <v>2037</v>
      </c>
      <c r="V98">
        <v>2038</v>
      </c>
      <c r="W98">
        <v>2039</v>
      </c>
      <c r="X98">
        <v>2040</v>
      </c>
      <c r="Y98">
        <v>2041</v>
      </c>
      <c r="Z98">
        <v>2042</v>
      </c>
      <c r="AA98">
        <v>2043</v>
      </c>
      <c r="AB98">
        <v>2044</v>
      </c>
      <c r="AC98">
        <v>2045</v>
      </c>
      <c r="AD98">
        <v>2046</v>
      </c>
      <c r="AE98">
        <v>2047</v>
      </c>
      <c r="AF98">
        <v>2048</v>
      </c>
      <c r="AG98">
        <v>2049</v>
      </c>
      <c r="AH98">
        <v>2050</v>
      </c>
      <c r="AI98">
        <v>2051</v>
      </c>
      <c r="AJ98">
        <v>2052</v>
      </c>
      <c r="AK98">
        <v>2053</v>
      </c>
      <c r="AL98">
        <v>2054</v>
      </c>
      <c r="AM98">
        <v>2055</v>
      </c>
      <c r="AN98">
        <v>2056</v>
      </c>
      <c r="AO98">
        <v>2057</v>
      </c>
      <c r="AP98">
        <v>2058</v>
      </c>
      <c r="AQ98">
        <v>2059</v>
      </c>
      <c r="AR98">
        <v>2060</v>
      </c>
    </row>
    <row r="99" spans="1:44">
      <c r="A99" s="32" t="str">
        <f>VLOOKUP($B99,'Sector matching'!$B$1:$C$43,2,0)</f>
        <v>agriculture and forestry 01T03</v>
      </c>
      <c r="B99" s="33" t="s">
        <v>512</v>
      </c>
      <c r="C99" s="502">
        <f>'Energy use'!AF50/C50</f>
        <v>5.203663754091483E-2</v>
      </c>
      <c r="D99" s="502">
        <f>C99*IF(C99&gt;0.9,B94,B95)</f>
        <v>5.2322839047389866E-2</v>
      </c>
      <c r="E99" s="502">
        <f t="shared" ref="E99:AI99" si="2">D99*IF(D99&gt;0.9,1,1.002)</f>
        <v>5.2427484725484648E-2</v>
      </c>
      <c r="F99" s="502">
        <f t="shared" si="2"/>
        <v>5.253233969493562E-2</v>
      </c>
      <c r="G99" s="502">
        <f t="shared" si="2"/>
        <v>5.2637404374325493E-2</v>
      </c>
      <c r="H99" s="502">
        <f t="shared" si="2"/>
        <v>5.2742679183074147E-2</v>
      </c>
      <c r="I99" s="502">
        <f t="shared" si="2"/>
        <v>5.2848164541440298E-2</v>
      </c>
      <c r="J99" s="502">
        <f t="shared" si="2"/>
        <v>5.295386087052318E-2</v>
      </c>
      <c r="K99" s="502">
        <f t="shared" si="2"/>
        <v>5.3059768592264224E-2</v>
      </c>
      <c r="L99" s="502">
        <f t="shared" si="2"/>
        <v>5.3165888129448752E-2</v>
      </c>
      <c r="M99" s="502">
        <f t="shared" si="2"/>
        <v>5.327221990570765E-2</v>
      </c>
      <c r="N99" s="502">
        <f t="shared" si="2"/>
        <v>5.3378764345519067E-2</v>
      </c>
      <c r="O99" s="502">
        <f t="shared" si="2"/>
        <v>5.3485521874210108E-2</v>
      </c>
      <c r="P99" s="502">
        <f t="shared" si="2"/>
        <v>5.3592492917958527E-2</v>
      </c>
      <c r="Q99" s="502">
        <f t="shared" si="2"/>
        <v>5.3699677903794443E-2</v>
      </c>
      <c r="R99" s="502">
        <f t="shared" si="2"/>
        <v>5.3807077259602029E-2</v>
      </c>
      <c r="S99" s="502">
        <f t="shared" si="2"/>
        <v>5.3914691414121231E-2</v>
      </c>
      <c r="T99" s="502">
        <f t="shared" si="2"/>
        <v>5.4022520796949476E-2</v>
      </c>
      <c r="U99" s="502">
        <f t="shared" si="2"/>
        <v>5.4130565838543372E-2</v>
      </c>
      <c r="V99" s="502">
        <f t="shared" si="2"/>
        <v>5.4238826970220456E-2</v>
      </c>
      <c r="W99" s="502">
        <f t="shared" si="2"/>
        <v>5.4347304624160896E-2</v>
      </c>
      <c r="X99" s="502">
        <f t="shared" si="2"/>
        <v>5.445599923340922E-2</v>
      </c>
      <c r="Y99" s="502">
        <f t="shared" si="2"/>
        <v>5.456491123187604E-2</v>
      </c>
      <c r="Z99" s="502">
        <f t="shared" si="2"/>
        <v>5.4674041054339789E-2</v>
      </c>
      <c r="AA99" s="502">
        <f t="shared" si="2"/>
        <v>5.4783389136448472E-2</v>
      </c>
      <c r="AB99" s="502">
        <f t="shared" si="2"/>
        <v>5.4892955914721368E-2</v>
      </c>
      <c r="AC99" s="502">
        <f t="shared" si="2"/>
        <v>5.5002741826550808E-2</v>
      </c>
      <c r="AD99" s="502">
        <f t="shared" si="2"/>
        <v>5.5112747310203908E-2</v>
      </c>
      <c r="AE99" s="502">
        <f t="shared" si="2"/>
        <v>5.5222972804824313E-2</v>
      </c>
      <c r="AF99" s="502">
        <f t="shared" si="2"/>
        <v>5.533341875043396E-2</v>
      </c>
      <c r="AG99" s="502">
        <f t="shared" si="2"/>
        <v>5.544408558793483E-2</v>
      </c>
      <c r="AH99" s="502">
        <f t="shared" si="2"/>
        <v>5.5554973759110698E-2</v>
      </c>
      <c r="AI99" s="502">
        <f t="shared" si="2"/>
        <v>5.566608370662892E-2</v>
      </c>
      <c r="AJ99" s="502">
        <f>AI99*IF(AI99&gt;0.9,1,1.002)</f>
        <v>5.5777415874042176E-2</v>
      </c>
      <c r="AK99" s="502">
        <f t="shared" ref="AK99:AR99" si="3">AJ99*IF(AJ99&gt;0.9,1,1.002)</f>
        <v>5.5888970705790263E-2</v>
      </c>
      <c r="AL99" s="502">
        <f t="shared" si="3"/>
        <v>5.6000748647201844E-2</v>
      </c>
      <c r="AM99" s="502">
        <f t="shared" si="3"/>
        <v>5.6112750144496244E-2</v>
      </c>
      <c r="AN99" s="502">
        <f t="shared" si="3"/>
        <v>5.6224975644785236E-2</v>
      </c>
      <c r="AO99" s="502">
        <f t="shared" si="3"/>
        <v>5.6337425596074804E-2</v>
      </c>
      <c r="AP99" s="502">
        <f t="shared" si="3"/>
        <v>5.6450100447266956E-2</v>
      </c>
      <c r="AQ99" s="502">
        <f t="shared" si="3"/>
        <v>5.6563000648161492E-2</v>
      </c>
      <c r="AR99" s="502">
        <f t="shared" si="3"/>
        <v>5.6676126649457814E-2</v>
      </c>
    </row>
    <row r="100" spans="1:44">
      <c r="A100" s="32" t="s">
        <v>790</v>
      </c>
      <c r="B100" s="35" t="s">
        <v>510</v>
      </c>
      <c r="C100" s="502">
        <f>C147/C51</f>
        <v>0.20726830015612688</v>
      </c>
      <c r="D100" s="502">
        <f t="shared" ref="D100:AR100" si="4">D147/D51</f>
        <v>0.20677797125854863</v>
      </c>
      <c r="E100" s="502">
        <f t="shared" si="4"/>
        <v>0.21127496552508632</v>
      </c>
      <c r="F100" s="502">
        <f t="shared" si="4"/>
        <v>0.21242957689890873</v>
      </c>
      <c r="G100" s="502">
        <f t="shared" si="4"/>
        <v>0.21346306514684921</v>
      </c>
      <c r="H100" s="502">
        <f t="shared" si="4"/>
        <v>0.21447574132201666</v>
      </c>
      <c r="I100" s="502">
        <f t="shared" si="4"/>
        <v>0.21548207737651334</v>
      </c>
      <c r="J100" s="502">
        <f t="shared" si="4"/>
        <v>0.21647179067100325</v>
      </c>
      <c r="K100" s="502">
        <f t="shared" si="4"/>
        <v>0.21747977015027731</v>
      </c>
      <c r="L100" s="502">
        <f t="shared" si="4"/>
        <v>0.2185054665979862</v>
      </c>
      <c r="M100" s="502">
        <f t="shared" si="4"/>
        <v>0.21954827093582405</v>
      </c>
      <c r="N100" s="502">
        <f t="shared" si="4"/>
        <v>0.22055659009487719</v>
      </c>
      <c r="O100" s="502">
        <f t="shared" si="4"/>
        <v>0.22158113447023337</v>
      </c>
      <c r="P100" s="502">
        <f t="shared" si="4"/>
        <v>0.22262118041997156</v>
      </c>
      <c r="Q100" s="502">
        <f t="shared" si="4"/>
        <v>0.22367599564135035</v>
      </c>
      <c r="R100" s="502">
        <f t="shared" si="4"/>
        <v>0.22474451090182437</v>
      </c>
      <c r="S100" s="502">
        <f t="shared" si="4"/>
        <v>0.22579259440097313</v>
      </c>
      <c r="T100" s="502">
        <f t="shared" si="4"/>
        <v>0.22688611271625331</v>
      </c>
      <c r="U100" s="502">
        <f t="shared" si="4"/>
        <v>0.22787404206158507</v>
      </c>
      <c r="V100" s="502">
        <f t="shared" si="4"/>
        <v>0.22886986954153718</v>
      </c>
      <c r="W100" s="502">
        <f t="shared" si="4"/>
        <v>0.22987263639680389</v>
      </c>
      <c r="X100" s="502">
        <f t="shared" si="4"/>
        <v>0.23086136914340794</v>
      </c>
      <c r="Y100" s="502">
        <f t="shared" si="4"/>
        <v>0.23180247883923599</v>
      </c>
      <c r="Z100" s="502">
        <f t="shared" si="4"/>
        <v>0.23272774888956965</v>
      </c>
      <c r="AA100" s="502">
        <f t="shared" si="4"/>
        <v>0.23363629155196822</v>
      </c>
      <c r="AB100" s="502">
        <f t="shared" si="4"/>
        <v>0.23452685179139127</v>
      </c>
      <c r="AC100" s="502">
        <f t="shared" si="4"/>
        <v>0.23539845949153806</v>
      </c>
      <c r="AD100" s="502">
        <f t="shared" si="4"/>
        <v>0.23625009661331667</v>
      </c>
      <c r="AE100" s="502">
        <f t="shared" si="4"/>
        <v>0.237080692779472</v>
      </c>
      <c r="AF100" s="502">
        <f t="shared" si="4"/>
        <v>0.23788878950577083</v>
      </c>
      <c r="AG100" s="502">
        <f t="shared" si="4"/>
        <v>0.23867319406320084</v>
      </c>
      <c r="AH100" s="502">
        <f t="shared" si="4"/>
        <v>0.23943231142147053</v>
      </c>
      <c r="AI100" s="502">
        <f t="shared" si="4"/>
        <v>0.2401312310833606</v>
      </c>
      <c r="AJ100" s="502">
        <f t="shared" si="4"/>
        <v>0.24080139824509678</v>
      </c>
      <c r="AK100" s="502">
        <f t="shared" si="4"/>
        <v>0.24144088551811793</v>
      </c>
      <c r="AL100" s="502">
        <f t="shared" si="4"/>
        <v>0.2420476586172759</v>
      </c>
      <c r="AM100" s="502">
        <f t="shared" si="4"/>
        <v>0.2426195674583595</v>
      </c>
      <c r="AN100" s="502">
        <f t="shared" si="4"/>
        <v>0.2430753736229764</v>
      </c>
      <c r="AO100" s="502">
        <f t="shared" si="4"/>
        <v>0.24349125605944344</v>
      </c>
      <c r="AP100" s="502">
        <f t="shared" si="4"/>
        <v>0.2438643784324464</v>
      </c>
      <c r="AQ100" s="502">
        <f t="shared" si="4"/>
        <v>0.24419209997118704</v>
      </c>
      <c r="AR100" s="502">
        <f t="shared" si="4"/>
        <v>0.24447125609737666</v>
      </c>
    </row>
    <row r="101" spans="1:44">
      <c r="A101" s="32" t="str">
        <f>VLOOKUP($B101,'Sector matching'!$B$1:$C$43,2,0)</f>
        <v>coal mining 05</v>
      </c>
      <c r="B101" s="38" t="s">
        <v>117</v>
      </c>
      <c r="C101" s="324">
        <f>'Energy use'!AF52/C52</f>
        <v>8.2697890481309676E-3</v>
      </c>
      <c r="D101" s="324">
        <f>C101*IF(C101&gt;0.9,$B$94,$B$95)</f>
        <v>8.3152728878956878E-3</v>
      </c>
      <c r="E101" s="324">
        <f t="shared" ref="E101:AR101" si="5">D101*IF(D101&gt;0.9,$B$94,$B$95)</f>
        <v>8.3610068887791152E-3</v>
      </c>
      <c r="F101" s="324">
        <f t="shared" si="5"/>
        <v>8.4069924266674013E-3</v>
      </c>
      <c r="G101" s="324">
        <f t="shared" si="5"/>
        <v>8.4532308850140733E-3</v>
      </c>
      <c r="H101" s="324">
        <f t="shared" si="5"/>
        <v>8.4997236548816513E-3</v>
      </c>
      <c r="I101" s="324">
        <f t="shared" si="5"/>
        <v>8.5464721349835012E-3</v>
      </c>
      <c r="J101" s="324">
        <f t="shared" si="5"/>
        <v>8.5934777317259112E-3</v>
      </c>
      <c r="K101" s="324">
        <f t="shared" si="5"/>
        <v>8.6407418592504039E-3</v>
      </c>
      <c r="L101" s="324">
        <f t="shared" si="5"/>
        <v>8.6882659394762821E-3</v>
      </c>
      <c r="M101" s="324">
        <f t="shared" si="5"/>
        <v>8.7360514021434018E-3</v>
      </c>
      <c r="N101" s="324">
        <f t="shared" si="5"/>
        <v>8.7840996848551917E-3</v>
      </c>
      <c r="O101" s="324">
        <f t="shared" si="5"/>
        <v>8.8324122331218963E-3</v>
      </c>
      <c r="P101" s="324">
        <f t="shared" si="5"/>
        <v>8.8809905004040672E-3</v>
      </c>
      <c r="Q101" s="324">
        <f t="shared" si="5"/>
        <v>8.9298359481562901E-3</v>
      </c>
      <c r="R101" s="324">
        <f t="shared" si="5"/>
        <v>8.9789500458711501E-3</v>
      </c>
      <c r="S101" s="324">
        <f t="shared" si="5"/>
        <v>9.0283342711234421E-3</v>
      </c>
      <c r="T101" s="324">
        <f t="shared" si="5"/>
        <v>9.0779901096146223E-3</v>
      </c>
      <c r="U101" s="324">
        <f t="shared" si="5"/>
        <v>9.1279190552175024E-3</v>
      </c>
      <c r="V101" s="324">
        <f t="shared" si="5"/>
        <v>9.1781226100211988E-3</v>
      </c>
      <c r="W101" s="324">
        <f t="shared" si="5"/>
        <v>9.2286022843763166E-3</v>
      </c>
      <c r="X101" s="324">
        <f t="shared" si="5"/>
        <v>9.2793595969403869E-3</v>
      </c>
      <c r="Y101" s="324">
        <f t="shared" si="5"/>
        <v>9.3303960747235602E-3</v>
      </c>
      <c r="Z101" s="324">
        <f t="shared" si="5"/>
        <v>9.381713253134541E-3</v>
      </c>
      <c r="AA101" s="324">
        <f t="shared" si="5"/>
        <v>9.4333126760267807E-3</v>
      </c>
      <c r="AB101" s="324">
        <f t="shared" si="5"/>
        <v>9.485195895744928E-3</v>
      </c>
      <c r="AC101" s="324">
        <f t="shared" si="5"/>
        <v>9.5373644731715258E-3</v>
      </c>
      <c r="AD101" s="324">
        <f t="shared" si="5"/>
        <v>9.5898199777739706E-3</v>
      </c>
      <c r="AE101" s="324">
        <f t="shared" si="5"/>
        <v>9.6425639876517276E-3</v>
      </c>
      <c r="AF101" s="324">
        <f t="shared" si="5"/>
        <v>9.6955980895838123E-3</v>
      </c>
      <c r="AG101" s="324">
        <f t="shared" si="5"/>
        <v>9.748923879076523E-3</v>
      </c>
      <c r="AH101" s="324">
        <f t="shared" si="5"/>
        <v>9.802542960411444E-3</v>
      </c>
      <c r="AI101" s="324">
        <f t="shared" si="5"/>
        <v>9.8564569466937074E-3</v>
      </c>
      <c r="AJ101" s="324">
        <f t="shared" si="5"/>
        <v>9.9106674599005237E-3</v>
      </c>
      <c r="AK101" s="324">
        <f t="shared" si="5"/>
        <v>9.9651761309299779E-3</v>
      </c>
      <c r="AL101" s="324">
        <f t="shared" si="5"/>
        <v>1.0019984599650093E-2</v>
      </c>
      <c r="AM101" s="324">
        <f t="shared" si="5"/>
        <v>1.0075094514948169E-2</v>
      </c>
      <c r="AN101" s="324">
        <f t="shared" si="5"/>
        <v>1.0130507534780384E-2</v>
      </c>
      <c r="AO101" s="324">
        <f t="shared" si="5"/>
        <v>1.0186225326221677E-2</v>
      </c>
      <c r="AP101" s="324">
        <f t="shared" si="5"/>
        <v>1.0242249565515896E-2</v>
      </c>
      <c r="AQ101" s="324">
        <f t="shared" si="5"/>
        <v>1.0298581938126234E-2</v>
      </c>
      <c r="AR101" s="324">
        <f t="shared" si="5"/>
        <v>1.0355224138785929E-2</v>
      </c>
    </row>
    <row r="102" spans="1:44">
      <c r="A102" s="32" t="str">
        <f>VLOOKUP($B102,'Sector matching'!$B$1:$C$43,2,0)</f>
        <v>oil and gas extraction 06</v>
      </c>
      <c r="B102" s="38" t="s">
        <v>119</v>
      </c>
      <c r="C102" s="324">
        <f>'Energy use'!AF53/C53</f>
        <v>2.3878072391219274E-4</v>
      </c>
      <c r="D102" s="324">
        <f t="shared" ref="D102:D139" si="6">C102*IF(C102&gt;0.9,$B$94,$B$95)</f>
        <v>2.4009401789370981E-4</v>
      </c>
      <c r="E102" s="324">
        <f t="shared" ref="E102:AR102" si="7">D102*IF(D102&gt;0.9,$B$94,$B$95)</f>
        <v>2.4141453499212524E-4</v>
      </c>
      <c r="F102" s="324">
        <f t="shared" si="7"/>
        <v>2.4274231493458194E-4</v>
      </c>
      <c r="G102" s="324">
        <f t="shared" si="7"/>
        <v>2.4407739766672216E-4</v>
      </c>
      <c r="H102" s="324">
        <f t="shared" si="7"/>
        <v>2.4541982335388917E-4</v>
      </c>
      <c r="I102" s="324">
        <f t="shared" si="7"/>
        <v>2.4676963238233555E-4</v>
      </c>
      <c r="J102" s="324">
        <f t="shared" si="7"/>
        <v>2.4812686536043841E-4</v>
      </c>
      <c r="K102" s="324">
        <f t="shared" si="7"/>
        <v>2.4949156311992082E-4</v>
      </c>
      <c r="L102" s="324">
        <f t="shared" si="7"/>
        <v>2.5086376671708038E-4</v>
      </c>
      <c r="M102" s="324">
        <f t="shared" si="7"/>
        <v>2.5224351743402432E-4</v>
      </c>
      <c r="N102" s="324">
        <f t="shared" si="7"/>
        <v>2.5363085677991147E-4</v>
      </c>
      <c r="O102" s="324">
        <f t="shared" si="7"/>
        <v>2.5502582649220099E-4</v>
      </c>
      <c r="P102" s="324">
        <f t="shared" si="7"/>
        <v>2.5642846853790813E-4</v>
      </c>
      <c r="Q102" s="324">
        <f t="shared" si="7"/>
        <v>2.5783882511486666E-4</v>
      </c>
      <c r="R102" s="324">
        <f t="shared" si="7"/>
        <v>2.5925693865299845E-4</v>
      </c>
      <c r="S102" s="324">
        <f t="shared" si="7"/>
        <v>2.6068285181558994E-4</v>
      </c>
      <c r="T102" s="324">
        <f t="shared" si="7"/>
        <v>2.6211660750057568E-4</v>
      </c>
      <c r="U102" s="324">
        <f t="shared" si="7"/>
        <v>2.6355824884182887E-4</v>
      </c>
      <c r="V102" s="324">
        <f t="shared" si="7"/>
        <v>2.6500781921045896E-4</v>
      </c>
      <c r="W102" s="324">
        <f t="shared" si="7"/>
        <v>2.6646536221611649E-4</v>
      </c>
      <c r="X102" s="324">
        <f t="shared" si="7"/>
        <v>2.6793092170830516E-4</v>
      </c>
      <c r="Y102" s="324">
        <f t="shared" si="7"/>
        <v>2.6940454177770082E-4</v>
      </c>
      <c r="Z102" s="324">
        <f t="shared" si="7"/>
        <v>2.7088626675747822E-4</v>
      </c>
      <c r="AA102" s="324">
        <f t="shared" si="7"/>
        <v>2.7237614122464435E-4</v>
      </c>
      <c r="AB102" s="324">
        <f t="shared" si="7"/>
        <v>2.7387421000137991E-4</v>
      </c>
      <c r="AC102" s="324">
        <f t="shared" si="7"/>
        <v>2.7538051815638752E-4</v>
      </c>
      <c r="AD102" s="324">
        <f t="shared" si="7"/>
        <v>2.7689511100624769E-4</v>
      </c>
      <c r="AE102" s="324">
        <f t="shared" si="7"/>
        <v>2.7841803411678205E-4</v>
      </c>
      <c r="AF102" s="324">
        <f t="shared" si="7"/>
        <v>2.7994933330442436E-4</v>
      </c>
      <c r="AG102" s="324">
        <f t="shared" si="7"/>
        <v>2.814890546375987E-4</v>
      </c>
      <c r="AH102" s="324">
        <f t="shared" si="7"/>
        <v>2.8303724443810553E-4</v>
      </c>
      <c r="AI102" s="324">
        <f t="shared" si="7"/>
        <v>2.8459394928251515E-4</v>
      </c>
      <c r="AJ102" s="324">
        <f t="shared" si="7"/>
        <v>2.86159216003569E-4</v>
      </c>
      <c r="AK102" s="324">
        <f t="shared" si="7"/>
        <v>2.8773309169158865E-4</v>
      </c>
      <c r="AL102" s="324">
        <f t="shared" si="7"/>
        <v>2.8931562369589241E-4</v>
      </c>
      <c r="AM102" s="324">
        <f t="shared" si="7"/>
        <v>2.9090685962621983E-4</v>
      </c>
      <c r="AN102" s="324">
        <f t="shared" si="7"/>
        <v>2.9250684735416404E-4</v>
      </c>
      <c r="AO102" s="324">
        <f t="shared" si="7"/>
        <v>2.9411563501461198E-4</v>
      </c>
      <c r="AP102" s="324">
        <f t="shared" si="7"/>
        <v>2.9573327100719234E-4</v>
      </c>
      <c r="AQ102" s="324">
        <f t="shared" si="7"/>
        <v>2.9735980399773191E-4</v>
      </c>
      <c r="AR102" s="324">
        <f t="shared" si="7"/>
        <v>2.9899528291971948E-4</v>
      </c>
    </row>
    <row r="103" spans="1:44">
      <c r="A103" s="32" t="str">
        <f>VLOOKUP($B103,'Sector matching'!$B$1:$C$43,2,0)</f>
        <v>other mining and quarrying 07T08</v>
      </c>
      <c r="B103" s="304" t="s">
        <v>121</v>
      </c>
      <c r="C103" s="324">
        <f>'Energy use'!AF54/C54</f>
        <v>0</v>
      </c>
      <c r="D103" s="324">
        <f t="shared" si="6"/>
        <v>0</v>
      </c>
      <c r="E103" s="324">
        <f t="shared" ref="E103:AR103" si="8">D103*IF(D103&gt;0.9,$B$94,$B$95)</f>
        <v>0</v>
      </c>
      <c r="F103" s="324">
        <f t="shared" si="8"/>
        <v>0</v>
      </c>
      <c r="G103" s="324">
        <f t="shared" si="8"/>
        <v>0</v>
      </c>
      <c r="H103" s="324">
        <f t="shared" si="8"/>
        <v>0</v>
      </c>
      <c r="I103" s="324">
        <f t="shared" si="8"/>
        <v>0</v>
      </c>
      <c r="J103" s="324">
        <f t="shared" si="8"/>
        <v>0</v>
      </c>
      <c r="K103" s="324">
        <f t="shared" si="8"/>
        <v>0</v>
      </c>
      <c r="L103" s="324">
        <f t="shared" si="8"/>
        <v>0</v>
      </c>
      <c r="M103" s="324">
        <f t="shared" si="8"/>
        <v>0</v>
      </c>
      <c r="N103" s="324">
        <f t="shared" si="8"/>
        <v>0</v>
      </c>
      <c r="O103" s="324">
        <f t="shared" si="8"/>
        <v>0</v>
      </c>
      <c r="P103" s="324">
        <f t="shared" si="8"/>
        <v>0</v>
      </c>
      <c r="Q103" s="324">
        <f t="shared" si="8"/>
        <v>0</v>
      </c>
      <c r="R103" s="324">
        <f t="shared" si="8"/>
        <v>0</v>
      </c>
      <c r="S103" s="324">
        <f t="shared" si="8"/>
        <v>0</v>
      </c>
      <c r="T103" s="324">
        <f t="shared" si="8"/>
        <v>0</v>
      </c>
      <c r="U103" s="324">
        <f t="shared" si="8"/>
        <v>0</v>
      </c>
      <c r="V103" s="324">
        <f t="shared" si="8"/>
        <v>0</v>
      </c>
      <c r="W103" s="324">
        <f t="shared" si="8"/>
        <v>0</v>
      </c>
      <c r="X103" s="324">
        <f t="shared" si="8"/>
        <v>0</v>
      </c>
      <c r="Y103" s="324">
        <f t="shared" si="8"/>
        <v>0</v>
      </c>
      <c r="Z103" s="324">
        <f t="shared" si="8"/>
        <v>0</v>
      </c>
      <c r="AA103" s="324">
        <f t="shared" si="8"/>
        <v>0</v>
      </c>
      <c r="AB103" s="324">
        <f t="shared" si="8"/>
        <v>0</v>
      </c>
      <c r="AC103" s="324">
        <f t="shared" si="8"/>
        <v>0</v>
      </c>
      <c r="AD103" s="324">
        <f t="shared" si="8"/>
        <v>0</v>
      </c>
      <c r="AE103" s="324">
        <f t="shared" si="8"/>
        <v>0</v>
      </c>
      <c r="AF103" s="324">
        <f t="shared" si="8"/>
        <v>0</v>
      </c>
      <c r="AG103" s="324">
        <f t="shared" si="8"/>
        <v>0</v>
      </c>
      <c r="AH103" s="324">
        <f t="shared" si="8"/>
        <v>0</v>
      </c>
      <c r="AI103" s="324">
        <f t="shared" si="8"/>
        <v>0</v>
      </c>
      <c r="AJ103" s="324">
        <f t="shared" si="8"/>
        <v>0</v>
      </c>
      <c r="AK103" s="324">
        <f t="shared" si="8"/>
        <v>0</v>
      </c>
      <c r="AL103" s="324">
        <f t="shared" si="8"/>
        <v>0</v>
      </c>
      <c r="AM103" s="324">
        <f t="shared" si="8"/>
        <v>0</v>
      </c>
      <c r="AN103" s="324">
        <f t="shared" si="8"/>
        <v>0</v>
      </c>
      <c r="AO103" s="324">
        <f t="shared" si="8"/>
        <v>0</v>
      </c>
      <c r="AP103" s="324">
        <f t="shared" si="8"/>
        <v>0</v>
      </c>
      <c r="AQ103" s="324">
        <f t="shared" si="8"/>
        <v>0</v>
      </c>
      <c r="AR103" s="324">
        <f t="shared" si="8"/>
        <v>0</v>
      </c>
    </row>
    <row r="104" spans="1:44">
      <c r="A104" s="32" t="str">
        <f>VLOOKUP($B104,'Sector matching'!$B$1:$C$43,2,0)</f>
        <v>other mining and quarrying 07T08</v>
      </c>
      <c r="B104" s="304" t="s">
        <v>123</v>
      </c>
      <c r="C104" s="324">
        <f>'Energy use'!AF55/C55</f>
        <v>0.99740413214510237</v>
      </c>
      <c r="D104" s="324">
        <f t="shared" si="6"/>
        <v>0.99740413214510237</v>
      </c>
      <c r="E104" s="324">
        <f t="shared" ref="E104:AR104" si="9">D104*IF(D104&gt;0.9,$B$94,$B$95)</f>
        <v>0.99740413214510237</v>
      </c>
      <c r="F104" s="324">
        <f t="shared" si="9"/>
        <v>0.99740413214510237</v>
      </c>
      <c r="G104" s="324">
        <f t="shared" si="9"/>
        <v>0.99740413214510237</v>
      </c>
      <c r="H104" s="324">
        <f t="shared" si="9"/>
        <v>0.99740413214510237</v>
      </c>
      <c r="I104" s="324">
        <f t="shared" si="9"/>
        <v>0.99740413214510237</v>
      </c>
      <c r="J104" s="324">
        <f t="shared" si="9"/>
        <v>0.99740413214510237</v>
      </c>
      <c r="K104" s="324">
        <f t="shared" si="9"/>
        <v>0.99740413214510237</v>
      </c>
      <c r="L104" s="324">
        <f t="shared" si="9"/>
        <v>0.99740413214510237</v>
      </c>
      <c r="M104" s="324">
        <f t="shared" si="9"/>
        <v>0.99740413214510237</v>
      </c>
      <c r="N104" s="324">
        <f t="shared" si="9"/>
        <v>0.99740413214510237</v>
      </c>
      <c r="O104" s="324">
        <f t="shared" si="9"/>
        <v>0.99740413214510237</v>
      </c>
      <c r="P104" s="324">
        <f t="shared" si="9"/>
        <v>0.99740413214510237</v>
      </c>
      <c r="Q104" s="324">
        <f t="shared" si="9"/>
        <v>0.99740413214510237</v>
      </c>
      <c r="R104" s="324">
        <f t="shared" si="9"/>
        <v>0.99740413214510237</v>
      </c>
      <c r="S104" s="324">
        <f t="shared" si="9"/>
        <v>0.99740413214510237</v>
      </c>
      <c r="T104" s="324">
        <f t="shared" si="9"/>
        <v>0.99740413214510237</v>
      </c>
      <c r="U104" s="324">
        <f t="shared" si="9"/>
        <v>0.99740413214510237</v>
      </c>
      <c r="V104" s="324">
        <f t="shared" si="9"/>
        <v>0.99740413214510237</v>
      </c>
      <c r="W104" s="324">
        <f t="shared" si="9"/>
        <v>0.99740413214510237</v>
      </c>
      <c r="X104" s="324">
        <f t="shared" si="9"/>
        <v>0.99740413214510237</v>
      </c>
      <c r="Y104" s="324">
        <f t="shared" si="9"/>
        <v>0.99740413214510237</v>
      </c>
      <c r="Z104" s="324">
        <f t="shared" si="9"/>
        <v>0.99740413214510237</v>
      </c>
      <c r="AA104" s="324">
        <f t="shared" si="9"/>
        <v>0.99740413214510237</v>
      </c>
      <c r="AB104" s="324">
        <f t="shared" si="9"/>
        <v>0.99740413214510237</v>
      </c>
      <c r="AC104" s="324">
        <f t="shared" si="9"/>
        <v>0.99740413214510237</v>
      </c>
      <c r="AD104" s="324">
        <f t="shared" si="9"/>
        <v>0.99740413214510237</v>
      </c>
      <c r="AE104" s="324">
        <f t="shared" si="9"/>
        <v>0.99740413214510237</v>
      </c>
      <c r="AF104" s="324">
        <f t="shared" si="9"/>
        <v>0.99740413214510237</v>
      </c>
      <c r="AG104" s="324">
        <f t="shared" si="9"/>
        <v>0.99740413214510237</v>
      </c>
      <c r="AH104" s="324">
        <f t="shared" si="9"/>
        <v>0.99740413214510237</v>
      </c>
      <c r="AI104" s="324">
        <f t="shared" si="9"/>
        <v>0.99740413214510237</v>
      </c>
      <c r="AJ104" s="324">
        <f t="shared" si="9"/>
        <v>0.99740413214510237</v>
      </c>
      <c r="AK104" s="324">
        <f t="shared" si="9"/>
        <v>0.99740413214510237</v>
      </c>
      <c r="AL104" s="324">
        <f t="shared" si="9"/>
        <v>0.99740413214510237</v>
      </c>
      <c r="AM104" s="324">
        <f t="shared" si="9"/>
        <v>0.99740413214510237</v>
      </c>
      <c r="AN104" s="324">
        <f t="shared" si="9"/>
        <v>0.99740413214510237</v>
      </c>
      <c r="AO104" s="324">
        <f t="shared" si="9"/>
        <v>0.99740413214510237</v>
      </c>
      <c r="AP104" s="324">
        <f t="shared" si="9"/>
        <v>0.99740413214510237</v>
      </c>
      <c r="AQ104" s="324">
        <f t="shared" si="9"/>
        <v>0.99740413214510237</v>
      </c>
      <c r="AR104" s="324">
        <f t="shared" si="9"/>
        <v>0.99740413214510237</v>
      </c>
    </row>
    <row r="105" spans="1:44">
      <c r="A105" s="32" t="str">
        <f>VLOOKUP($B105,'Sector matching'!$B$1:$C$43,2,0)</f>
        <v>other mining and quarrying 07T08</v>
      </c>
      <c r="B105" s="145" t="s">
        <v>125</v>
      </c>
      <c r="C105" s="324">
        <f>'Energy use'!AF56/C56</f>
        <v>1.1563263007343034E-3</v>
      </c>
      <c r="D105" s="324">
        <f t="shared" si="6"/>
        <v>1.1626860953883422E-3</v>
      </c>
      <c r="E105" s="324">
        <f t="shared" ref="E105:AR105" si="10">D105*IF(D105&gt;0.9,$B$94,$B$95)</f>
        <v>1.1690808689129781E-3</v>
      </c>
      <c r="F105" s="324">
        <f t="shared" si="10"/>
        <v>1.1755108136919995E-3</v>
      </c>
      <c r="G105" s="324">
        <f t="shared" si="10"/>
        <v>1.1819761231673055E-3</v>
      </c>
      <c r="H105" s="324">
        <f t="shared" si="10"/>
        <v>1.1884769918447259E-3</v>
      </c>
      <c r="I105" s="324">
        <f t="shared" si="10"/>
        <v>1.195013615299872E-3</v>
      </c>
      <c r="J105" s="324">
        <f t="shared" si="10"/>
        <v>1.2015861901840215E-3</v>
      </c>
      <c r="K105" s="324">
        <f t="shared" si="10"/>
        <v>1.2081949142300336E-3</v>
      </c>
      <c r="L105" s="324">
        <f t="shared" si="10"/>
        <v>1.2148399862582989E-3</v>
      </c>
      <c r="M105" s="324">
        <f t="shared" si="10"/>
        <v>1.2215216061827196E-3</v>
      </c>
      <c r="N105" s="324">
        <f t="shared" si="10"/>
        <v>1.2282399750167246E-3</v>
      </c>
      <c r="O105" s="324">
        <f t="shared" si="10"/>
        <v>1.2349952948793167E-3</v>
      </c>
      <c r="P105" s="324">
        <f t="shared" si="10"/>
        <v>1.241787769001153E-3</v>
      </c>
      <c r="Q105" s="324">
        <f t="shared" si="10"/>
        <v>1.2486176017306595E-3</v>
      </c>
      <c r="R105" s="324">
        <f t="shared" si="10"/>
        <v>1.2554849985401781E-3</v>
      </c>
      <c r="S105" s="324">
        <f t="shared" si="10"/>
        <v>1.2623901660321491E-3</v>
      </c>
      <c r="T105" s="324">
        <f t="shared" si="10"/>
        <v>1.269333311945326E-3</v>
      </c>
      <c r="U105" s="324">
        <f t="shared" si="10"/>
        <v>1.2763146451610253E-3</v>
      </c>
      <c r="V105" s="324">
        <f t="shared" si="10"/>
        <v>1.283334375709411E-3</v>
      </c>
      <c r="W105" s="324">
        <f t="shared" si="10"/>
        <v>1.2903927147758128E-3</v>
      </c>
      <c r="X105" s="324">
        <f t="shared" si="10"/>
        <v>1.2974898747070797E-3</v>
      </c>
      <c r="Y105" s="324">
        <f t="shared" si="10"/>
        <v>1.3046260690179688E-3</v>
      </c>
      <c r="Z105" s="324">
        <f t="shared" si="10"/>
        <v>1.3118015123975678E-3</v>
      </c>
      <c r="AA105" s="324">
        <f t="shared" si="10"/>
        <v>1.3190164207157544E-3</v>
      </c>
      <c r="AB105" s="324">
        <f t="shared" si="10"/>
        <v>1.3262710110296912E-3</v>
      </c>
      <c r="AC105" s="324">
        <f t="shared" si="10"/>
        <v>1.3335655015903546E-3</v>
      </c>
      <c r="AD105" s="324">
        <f t="shared" si="10"/>
        <v>1.3409001118491017E-3</v>
      </c>
      <c r="AE105" s="324">
        <f t="shared" si="10"/>
        <v>1.3482750624642719E-3</v>
      </c>
      <c r="AF105" s="324">
        <f t="shared" si="10"/>
        <v>1.3556905753078256E-3</v>
      </c>
      <c r="AG105" s="324">
        <f t="shared" si="10"/>
        <v>1.3631468734720186E-3</v>
      </c>
      <c r="AH105" s="324">
        <f t="shared" si="10"/>
        <v>1.3706441812761149E-3</v>
      </c>
      <c r="AI105" s="324">
        <f t="shared" si="10"/>
        <v>1.3781827242731336E-3</v>
      </c>
      <c r="AJ105" s="324">
        <f t="shared" si="10"/>
        <v>1.385762729256636E-3</v>
      </c>
      <c r="AK105" s="324">
        <f t="shared" si="10"/>
        <v>1.3933844242675476E-3</v>
      </c>
      <c r="AL105" s="324">
        <f t="shared" si="10"/>
        <v>1.4010480386010193E-3</v>
      </c>
      <c r="AM105" s="324">
        <f t="shared" si="10"/>
        <v>1.4087538028133249E-3</v>
      </c>
      <c r="AN105" s="324">
        <f t="shared" si="10"/>
        <v>1.4165019487287983E-3</v>
      </c>
      <c r="AO105" s="324">
        <f t="shared" si="10"/>
        <v>1.4242927094468068E-3</v>
      </c>
      <c r="AP105" s="324">
        <f t="shared" si="10"/>
        <v>1.4321263193487644E-3</v>
      </c>
      <c r="AQ105" s="324">
        <f t="shared" si="10"/>
        <v>1.4400030141051828E-3</v>
      </c>
      <c r="AR105" s="324">
        <f t="shared" si="10"/>
        <v>1.4479230306827613E-3</v>
      </c>
    </row>
    <row r="106" spans="1:44">
      <c r="A106" s="32" t="str">
        <f>VLOOKUP($B106,'Sector matching'!$B$1:$C$43,2,0)</f>
        <v>Mining Support Service Activities 09</v>
      </c>
      <c r="B106" s="145" t="s">
        <v>127</v>
      </c>
      <c r="C106" s="393">
        <f>'Energy use'!AF57/C57</f>
        <v>1</v>
      </c>
      <c r="D106" s="324">
        <f t="shared" si="6"/>
        <v>1</v>
      </c>
      <c r="E106" s="324">
        <f t="shared" ref="E106:AR106" si="11">D106*IF(D106&gt;0.9,$B$94,$B$95)</f>
        <v>1</v>
      </c>
      <c r="F106" s="324">
        <f t="shared" si="11"/>
        <v>1</v>
      </c>
      <c r="G106" s="324">
        <f t="shared" si="11"/>
        <v>1</v>
      </c>
      <c r="H106" s="324">
        <f t="shared" si="11"/>
        <v>1</v>
      </c>
      <c r="I106" s="324">
        <f t="shared" si="11"/>
        <v>1</v>
      </c>
      <c r="J106" s="324">
        <f t="shared" si="11"/>
        <v>1</v>
      </c>
      <c r="K106" s="324">
        <f t="shared" si="11"/>
        <v>1</v>
      </c>
      <c r="L106" s="324">
        <f t="shared" si="11"/>
        <v>1</v>
      </c>
      <c r="M106" s="324">
        <f t="shared" si="11"/>
        <v>1</v>
      </c>
      <c r="N106" s="324">
        <f t="shared" si="11"/>
        <v>1</v>
      </c>
      <c r="O106" s="324">
        <f t="shared" si="11"/>
        <v>1</v>
      </c>
      <c r="P106" s="324">
        <f t="shared" si="11"/>
        <v>1</v>
      </c>
      <c r="Q106" s="324">
        <f t="shared" si="11"/>
        <v>1</v>
      </c>
      <c r="R106" s="324">
        <f t="shared" si="11"/>
        <v>1</v>
      </c>
      <c r="S106" s="324">
        <f t="shared" si="11"/>
        <v>1</v>
      </c>
      <c r="T106" s="324">
        <f t="shared" si="11"/>
        <v>1</v>
      </c>
      <c r="U106" s="324">
        <f t="shared" si="11"/>
        <v>1</v>
      </c>
      <c r="V106" s="324">
        <f t="shared" si="11"/>
        <v>1</v>
      </c>
      <c r="W106" s="324">
        <f t="shared" si="11"/>
        <v>1</v>
      </c>
      <c r="X106" s="324">
        <f t="shared" si="11"/>
        <v>1</v>
      </c>
      <c r="Y106" s="324">
        <f t="shared" si="11"/>
        <v>1</v>
      </c>
      <c r="Z106" s="324">
        <f t="shared" si="11"/>
        <v>1</v>
      </c>
      <c r="AA106" s="324">
        <f t="shared" si="11"/>
        <v>1</v>
      </c>
      <c r="AB106" s="324">
        <f t="shared" si="11"/>
        <v>1</v>
      </c>
      <c r="AC106" s="324">
        <f t="shared" si="11"/>
        <v>1</v>
      </c>
      <c r="AD106" s="324">
        <f t="shared" si="11"/>
        <v>1</v>
      </c>
      <c r="AE106" s="324">
        <f t="shared" si="11"/>
        <v>1</v>
      </c>
      <c r="AF106" s="324">
        <f t="shared" si="11"/>
        <v>1</v>
      </c>
      <c r="AG106" s="324">
        <f t="shared" si="11"/>
        <v>1</v>
      </c>
      <c r="AH106" s="324">
        <f t="shared" si="11"/>
        <v>1</v>
      </c>
      <c r="AI106" s="324">
        <f t="shared" si="11"/>
        <v>1</v>
      </c>
      <c r="AJ106" s="324">
        <f t="shared" si="11"/>
        <v>1</v>
      </c>
      <c r="AK106" s="324">
        <f t="shared" si="11"/>
        <v>1</v>
      </c>
      <c r="AL106" s="324">
        <f t="shared" si="11"/>
        <v>1</v>
      </c>
      <c r="AM106" s="324">
        <f t="shared" si="11"/>
        <v>1</v>
      </c>
      <c r="AN106" s="324">
        <f t="shared" si="11"/>
        <v>1</v>
      </c>
      <c r="AO106" s="324">
        <f t="shared" si="11"/>
        <v>1</v>
      </c>
      <c r="AP106" s="324">
        <f t="shared" si="11"/>
        <v>1</v>
      </c>
      <c r="AQ106" s="324">
        <f t="shared" si="11"/>
        <v>1</v>
      </c>
      <c r="AR106" s="324">
        <f t="shared" si="11"/>
        <v>1</v>
      </c>
    </row>
    <row r="107" spans="1:44">
      <c r="A107" s="32" t="str">
        <f>VLOOKUP($B107,'Sector matching'!$B$1:$C$43,2,0)</f>
        <v>food beverage and tobacco 10T12</v>
      </c>
      <c r="B107" s="305" t="s">
        <v>129</v>
      </c>
      <c r="C107" s="324">
        <f>'Energy use'!AF58/C58</f>
        <v>0.30462193169552204</v>
      </c>
      <c r="D107" s="324">
        <f t="shared" si="6"/>
        <v>0.30629735231984745</v>
      </c>
      <c r="E107" s="324">
        <f t="shared" ref="E107:AR107" si="12">D107*IF(D107&gt;0.9,$B$94,$B$95)</f>
        <v>0.3079819877576066</v>
      </c>
      <c r="F107" s="324">
        <f t="shared" si="12"/>
        <v>0.30967588869027346</v>
      </c>
      <c r="G107" s="324">
        <f t="shared" si="12"/>
        <v>0.31137910607806996</v>
      </c>
      <c r="H107" s="324">
        <f t="shared" si="12"/>
        <v>0.31309169116149937</v>
      </c>
      <c r="I107" s="324">
        <f t="shared" si="12"/>
        <v>0.31481369546288762</v>
      </c>
      <c r="J107" s="324">
        <f t="shared" si="12"/>
        <v>0.31654517078793354</v>
      </c>
      <c r="K107" s="324">
        <f t="shared" si="12"/>
        <v>0.31828616922726721</v>
      </c>
      <c r="L107" s="324">
        <f t="shared" si="12"/>
        <v>0.32003674315801722</v>
      </c>
      <c r="M107" s="324">
        <f t="shared" si="12"/>
        <v>0.32179694524538632</v>
      </c>
      <c r="N107" s="324">
        <f t="shared" si="12"/>
        <v>0.32356682844423595</v>
      </c>
      <c r="O107" s="324">
        <f t="shared" si="12"/>
        <v>0.32534644600067925</v>
      </c>
      <c r="P107" s="324">
        <f t="shared" si="12"/>
        <v>0.32713585145368301</v>
      </c>
      <c r="Q107" s="324">
        <f t="shared" si="12"/>
        <v>0.3289350986366783</v>
      </c>
      <c r="R107" s="324">
        <f t="shared" si="12"/>
        <v>0.33074424167918004</v>
      </c>
      <c r="S107" s="324">
        <f t="shared" si="12"/>
        <v>0.33256333500841556</v>
      </c>
      <c r="T107" s="324">
        <f t="shared" si="12"/>
        <v>0.33439243335096186</v>
      </c>
      <c r="U107" s="324">
        <f t="shared" si="12"/>
        <v>0.33623159173439215</v>
      </c>
      <c r="V107" s="324">
        <f t="shared" si="12"/>
        <v>0.33808086548893135</v>
      </c>
      <c r="W107" s="324">
        <f t="shared" si="12"/>
        <v>0.33994031024912047</v>
      </c>
      <c r="X107" s="324">
        <f t="shared" si="12"/>
        <v>0.34180998195549067</v>
      </c>
      <c r="Y107" s="324">
        <f t="shared" si="12"/>
        <v>0.34368993685624588</v>
      </c>
      <c r="Z107" s="324">
        <f t="shared" si="12"/>
        <v>0.34558023150895523</v>
      </c>
      <c r="AA107" s="324">
        <f t="shared" si="12"/>
        <v>0.34748092278225451</v>
      </c>
      <c r="AB107" s="324">
        <f t="shared" si="12"/>
        <v>0.34939206785755694</v>
      </c>
      <c r="AC107" s="324">
        <f t="shared" si="12"/>
        <v>0.35131372423077351</v>
      </c>
      <c r="AD107" s="324">
        <f t="shared" si="12"/>
        <v>0.35324594971404277</v>
      </c>
      <c r="AE107" s="324">
        <f t="shared" si="12"/>
        <v>0.35518880243747003</v>
      </c>
      <c r="AF107" s="324">
        <f t="shared" si="12"/>
        <v>0.35714234085087615</v>
      </c>
      <c r="AG107" s="324">
        <f t="shared" si="12"/>
        <v>0.35910662372555602</v>
      </c>
      <c r="AH107" s="324">
        <f t="shared" si="12"/>
        <v>0.36108171015604662</v>
      </c>
      <c r="AI107" s="324">
        <f t="shared" si="12"/>
        <v>0.3630676595619049</v>
      </c>
      <c r="AJ107" s="324">
        <f t="shared" si="12"/>
        <v>0.36506453168949538</v>
      </c>
      <c r="AK107" s="324">
        <f t="shared" si="12"/>
        <v>0.3670723866137876</v>
      </c>
      <c r="AL107" s="324">
        <f t="shared" si="12"/>
        <v>0.36909128474016345</v>
      </c>
      <c r="AM107" s="324">
        <f t="shared" si="12"/>
        <v>0.37112128680623435</v>
      </c>
      <c r="AN107" s="324">
        <f t="shared" si="12"/>
        <v>0.37316245388366864</v>
      </c>
      <c r="AO107" s="324">
        <f t="shared" si="12"/>
        <v>0.37521484738002886</v>
      </c>
      <c r="AP107" s="324">
        <f t="shared" si="12"/>
        <v>0.37727852904061904</v>
      </c>
      <c r="AQ107" s="324">
        <f t="shared" si="12"/>
        <v>0.37935356095034245</v>
      </c>
      <c r="AR107" s="324">
        <f t="shared" si="12"/>
        <v>0.38144000553556934</v>
      </c>
    </row>
    <row r="108" spans="1:44">
      <c r="A108" s="32" t="str">
        <f>VLOOKUP($B108,'Sector matching'!$B$1:$C$43,2,0)</f>
        <v>food beverage and tobacco 10T12</v>
      </c>
      <c r="B108" s="305" t="s">
        <v>131</v>
      </c>
      <c r="C108" s="324">
        <f>'Energy use'!AF59/C59</f>
        <v>0.38987127160818547</v>
      </c>
      <c r="D108" s="324">
        <f t="shared" si="6"/>
        <v>0.39201556360203049</v>
      </c>
      <c r="E108" s="324">
        <f t="shared" ref="E108:AR108" si="13">D108*IF(D108&gt;0.9,$B$94,$B$95)</f>
        <v>0.39417164920184167</v>
      </c>
      <c r="F108" s="324">
        <f t="shared" si="13"/>
        <v>0.39633959327245183</v>
      </c>
      <c r="G108" s="324">
        <f t="shared" si="13"/>
        <v>0.39851946103545033</v>
      </c>
      <c r="H108" s="324">
        <f t="shared" si="13"/>
        <v>0.40071131807114535</v>
      </c>
      <c r="I108" s="324">
        <f t="shared" si="13"/>
        <v>0.40291523032053667</v>
      </c>
      <c r="J108" s="324">
        <f t="shared" si="13"/>
        <v>0.40513126408729966</v>
      </c>
      <c r="K108" s="324">
        <f t="shared" si="13"/>
        <v>0.40735948603977984</v>
      </c>
      <c r="L108" s="324">
        <f t="shared" si="13"/>
        <v>0.40959996321299863</v>
      </c>
      <c r="M108" s="324">
        <f t="shared" si="13"/>
        <v>0.41185276301067014</v>
      </c>
      <c r="N108" s="324">
        <f t="shared" si="13"/>
        <v>0.41411795320722883</v>
      </c>
      <c r="O108" s="324">
        <f t="shared" si="13"/>
        <v>0.41639560194986863</v>
      </c>
      <c r="P108" s="324">
        <f t="shared" si="13"/>
        <v>0.41868577776059296</v>
      </c>
      <c r="Q108" s="324">
        <f t="shared" si="13"/>
        <v>0.42098854953827625</v>
      </c>
      <c r="R108" s="324">
        <f t="shared" si="13"/>
        <v>0.42330398656073681</v>
      </c>
      <c r="S108" s="324">
        <f t="shared" si="13"/>
        <v>0.4256321584868209</v>
      </c>
      <c r="T108" s="324">
        <f t="shared" si="13"/>
        <v>0.42797313535849846</v>
      </c>
      <c r="U108" s="324">
        <f t="shared" si="13"/>
        <v>0.43032698760297022</v>
      </c>
      <c r="V108" s="324">
        <f t="shared" si="13"/>
        <v>0.43269378603478659</v>
      </c>
      <c r="W108" s="324">
        <f t="shared" si="13"/>
        <v>0.43507360185797794</v>
      </c>
      <c r="X108" s="324">
        <f t="shared" si="13"/>
        <v>0.43746650666819686</v>
      </c>
      <c r="Y108" s="324">
        <f t="shared" si="13"/>
        <v>0.43987257245487199</v>
      </c>
      <c r="Z108" s="324">
        <f t="shared" si="13"/>
        <v>0.4422918716033738</v>
      </c>
      <c r="AA108" s="324">
        <f t="shared" si="13"/>
        <v>0.44472447689719236</v>
      </c>
      <c r="AB108" s="324">
        <f t="shared" si="13"/>
        <v>0.44717046152012696</v>
      </c>
      <c r="AC108" s="324">
        <f t="shared" si="13"/>
        <v>0.44962989905848766</v>
      </c>
      <c r="AD108" s="324">
        <f t="shared" si="13"/>
        <v>0.45210286350330936</v>
      </c>
      <c r="AE108" s="324">
        <f t="shared" si="13"/>
        <v>0.45458942925257761</v>
      </c>
      <c r="AF108" s="324">
        <f t="shared" si="13"/>
        <v>0.45708967111346682</v>
      </c>
      <c r="AG108" s="324">
        <f t="shared" si="13"/>
        <v>0.45960366430459093</v>
      </c>
      <c r="AH108" s="324">
        <f t="shared" si="13"/>
        <v>0.46213148445826618</v>
      </c>
      <c r="AI108" s="324">
        <f t="shared" si="13"/>
        <v>0.46467320762278669</v>
      </c>
      <c r="AJ108" s="324">
        <f t="shared" si="13"/>
        <v>0.46722891026471203</v>
      </c>
      <c r="AK108" s="324">
        <f t="shared" si="13"/>
        <v>0.46979866927116798</v>
      </c>
      <c r="AL108" s="324">
        <f t="shared" si="13"/>
        <v>0.47238256195215944</v>
      </c>
      <c r="AM108" s="324">
        <f t="shared" si="13"/>
        <v>0.47498066604289635</v>
      </c>
      <c r="AN108" s="324">
        <f t="shared" si="13"/>
        <v>0.47759305970613231</v>
      </c>
      <c r="AO108" s="324">
        <f t="shared" si="13"/>
        <v>0.48021982153451609</v>
      </c>
      <c r="AP108" s="324">
        <f t="shared" si="13"/>
        <v>0.48286103055295598</v>
      </c>
      <c r="AQ108" s="324">
        <f t="shared" si="13"/>
        <v>0.48551676622099726</v>
      </c>
      <c r="AR108" s="324">
        <f t="shared" si="13"/>
        <v>0.48818710843521279</v>
      </c>
    </row>
    <row r="109" spans="1:44">
      <c r="A109" s="32" t="str">
        <f>VLOOKUP($B109,'Sector matching'!$B$1:$C$43,2,0)</f>
        <v>food beverage and tobacco 10T12</v>
      </c>
      <c r="B109" s="305" t="s">
        <v>133</v>
      </c>
      <c r="C109" s="324">
        <f>'Energy use'!AF60/C60</f>
        <v>0.19070075258701996</v>
      </c>
      <c r="D109" s="324">
        <f t="shared" si="6"/>
        <v>0.19174960672624858</v>
      </c>
      <c r="E109" s="324">
        <f t="shared" ref="E109:AR109" si="14">D109*IF(D109&gt;0.9,$B$94,$B$95)</f>
        <v>0.19280422956324295</v>
      </c>
      <c r="F109" s="324">
        <f t="shared" si="14"/>
        <v>0.19386465282584078</v>
      </c>
      <c r="G109" s="324">
        <f t="shared" si="14"/>
        <v>0.19493090841638291</v>
      </c>
      <c r="H109" s="324">
        <f t="shared" si="14"/>
        <v>0.19600302841267303</v>
      </c>
      <c r="I109" s="324">
        <f t="shared" si="14"/>
        <v>0.19708104506894275</v>
      </c>
      <c r="J109" s="324">
        <f t="shared" si="14"/>
        <v>0.19816499081682196</v>
      </c>
      <c r="K109" s="324">
        <f t="shared" si="14"/>
        <v>0.19925489826631448</v>
      </c>
      <c r="L109" s="324">
        <f t="shared" si="14"/>
        <v>0.20035080020677923</v>
      </c>
      <c r="M109" s="324">
        <f t="shared" si="14"/>
        <v>0.20145272960791652</v>
      </c>
      <c r="N109" s="324">
        <f t="shared" si="14"/>
        <v>0.20256071962076008</v>
      </c>
      <c r="O109" s="324">
        <f t="shared" si="14"/>
        <v>0.20367480357867426</v>
      </c>
      <c r="P109" s="324">
        <f t="shared" si="14"/>
        <v>0.20479501499835698</v>
      </c>
      <c r="Q109" s="324">
        <f t="shared" si="14"/>
        <v>0.20592138758084796</v>
      </c>
      <c r="R109" s="324">
        <f t="shared" si="14"/>
        <v>0.20705395521254263</v>
      </c>
      <c r="S109" s="324">
        <f t="shared" si="14"/>
        <v>0.20819275196621162</v>
      </c>
      <c r="T109" s="324">
        <f t="shared" si="14"/>
        <v>0.20933781210202579</v>
      </c>
      <c r="U109" s="324">
        <f t="shared" si="14"/>
        <v>0.21048917006858694</v>
      </c>
      <c r="V109" s="324">
        <f t="shared" si="14"/>
        <v>0.2116468605039642</v>
      </c>
      <c r="W109" s="324">
        <f t="shared" si="14"/>
        <v>0.21281091823673601</v>
      </c>
      <c r="X109" s="324">
        <f t="shared" si="14"/>
        <v>0.21398137828703806</v>
      </c>
      <c r="Y109" s="324">
        <f t="shared" si="14"/>
        <v>0.21515827586761679</v>
      </c>
      <c r="Z109" s="324">
        <f t="shared" si="14"/>
        <v>0.2163416463848887</v>
      </c>
      <c r="AA109" s="324">
        <f t="shared" si="14"/>
        <v>0.21753152544000559</v>
      </c>
      <c r="AB109" s="324">
        <f t="shared" si="14"/>
        <v>0.21872794882992563</v>
      </c>
      <c r="AC109" s="324">
        <f t="shared" si="14"/>
        <v>0.21993095254849024</v>
      </c>
      <c r="AD109" s="324">
        <f t="shared" si="14"/>
        <v>0.22114057278750696</v>
      </c>
      <c r="AE109" s="324">
        <f t="shared" si="14"/>
        <v>0.22235684593783825</v>
      </c>
      <c r="AF109" s="324">
        <f t="shared" si="14"/>
        <v>0.22357980859049637</v>
      </c>
      <c r="AG109" s="324">
        <f t="shared" si="14"/>
        <v>0.2248094975377441</v>
      </c>
      <c r="AH109" s="324">
        <f t="shared" si="14"/>
        <v>0.2260459497742017</v>
      </c>
      <c r="AI109" s="324">
        <f t="shared" si="14"/>
        <v>0.22728920249795981</v>
      </c>
      <c r="AJ109" s="324">
        <f t="shared" si="14"/>
        <v>0.2285392931116986</v>
      </c>
      <c r="AK109" s="324">
        <f t="shared" si="14"/>
        <v>0.22979625922381294</v>
      </c>
      <c r="AL109" s="324">
        <f t="shared" si="14"/>
        <v>0.23106013864954392</v>
      </c>
      <c r="AM109" s="324">
        <f t="shared" si="14"/>
        <v>0.23233096941211642</v>
      </c>
      <c r="AN109" s="324">
        <f t="shared" si="14"/>
        <v>0.23360878974388308</v>
      </c>
      <c r="AO109" s="324">
        <f t="shared" si="14"/>
        <v>0.23489363808747446</v>
      </c>
      <c r="AP109" s="324">
        <f t="shared" si="14"/>
        <v>0.23618555309695557</v>
      </c>
      <c r="AQ109" s="324">
        <f t="shared" si="14"/>
        <v>0.23748457363898884</v>
      </c>
      <c r="AR109" s="324">
        <f t="shared" si="14"/>
        <v>0.23879073879400328</v>
      </c>
    </row>
    <row r="110" spans="1:44">
      <c r="A110" s="32" t="str">
        <f>VLOOKUP($B110,'Sector matching'!$B$1:$C$43,2,0)</f>
        <v>food beverage and tobacco 10T12</v>
      </c>
      <c r="B110" s="305" t="s">
        <v>135</v>
      </c>
      <c r="C110" s="324">
        <f>'Energy use'!AF61/C61</f>
        <v>0.3488746264206436</v>
      </c>
      <c r="D110" s="324">
        <f t="shared" si="6"/>
        <v>0.35079343686595715</v>
      </c>
      <c r="E110" s="324">
        <f t="shared" ref="E110:AR110" si="15">D110*IF(D110&gt;0.9,$B$94,$B$95)</f>
        <v>0.35272280076871992</v>
      </c>
      <c r="F110" s="324">
        <f t="shared" si="15"/>
        <v>0.35466277617294789</v>
      </c>
      <c r="G110" s="324">
        <f t="shared" si="15"/>
        <v>0.35661342144189911</v>
      </c>
      <c r="H110" s="324">
        <f t="shared" si="15"/>
        <v>0.3585747952598296</v>
      </c>
      <c r="I110" s="324">
        <f t="shared" si="15"/>
        <v>0.36054695663375869</v>
      </c>
      <c r="J110" s="324">
        <f t="shared" si="15"/>
        <v>0.36252996489524436</v>
      </c>
      <c r="K110" s="324">
        <f t="shared" si="15"/>
        <v>0.36452387970216821</v>
      </c>
      <c r="L110" s="324">
        <f t="shared" si="15"/>
        <v>0.36652876104053017</v>
      </c>
      <c r="M110" s="324">
        <f t="shared" si="15"/>
        <v>0.36854466922625312</v>
      </c>
      <c r="N110" s="324">
        <f t="shared" si="15"/>
        <v>0.37057166490699756</v>
      </c>
      <c r="O110" s="324">
        <f t="shared" si="15"/>
        <v>0.37260980906398605</v>
      </c>
      <c r="P110" s="324">
        <f t="shared" si="15"/>
        <v>0.374659163013838</v>
      </c>
      <c r="Q110" s="324">
        <f t="shared" si="15"/>
        <v>0.37671978841041415</v>
      </c>
      <c r="R110" s="324">
        <f t="shared" si="15"/>
        <v>0.37879174724667147</v>
      </c>
      <c r="S110" s="324">
        <f t="shared" si="15"/>
        <v>0.38087510185652818</v>
      </c>
      <c r="T110" s="324">
        <f t="shared" si="15"/>
        <v>0.3829699149167391</v>
      </c>
      <c r="U110" s="324">
        <f t="shared" si="15"/>
        <v>0.38507624944878116</v>
      </c>
      <c r="V110" s="324">
        <f t="shared" si="15"/>
        <v>0.38719416882074947</v>
      </c>
      <c r="W110" s="324">
        <f t="shared" si="15"/>
        <v>0.38932373674926363</v>
      </c>
      <c r="X110" s="324">
        <f t="shared" si="15"/>
        <v>0.39146501730138461</v>
      </c>
      <c r="Y110" s="324">
        <f t="shared" si="15"/>
        <v>0.39361807489654227</v>
      </c>
      <c r="Z110" s="324">
        <f t="shared" si="15"/>
        <v>0.39578297430847326</v>
      </c>
      <c r="AA110" s="324">
        <f t="shared" si="15"/>
        <v>0.39795978066716986</v>
      </c>
      <c r="AB110" s="324">
        <f t="shared" si="15"/>
        <v>0.40014855946083933</v>
      </c>
      <c r="AC110" s="324">
        <f t="shared" si="15"/>
        <v>0.40234937653787395</v>
      </c>
      <c r="AD110" s="324">
        <f t="shared" si="15"/>
        <v>0.40456229810883226</v>
      </c>
      <c r="AE110" s="324">
        <f t="shared" si="15"/>
        <v>0.40678739074843084</v>
      </c>
      <c r="AF110" s="324">
        <f t="shared" si="15"/>
        <v>0.40902472139754725</v>
      </c>
      <c r="AG110" s="324">
        <f t="shared" si="15"/>
        <v>0.41127435736523377</v>
      </c>
      <c r="AH110" s="324">
        <f t="shared" si="15"/>
        <v>0.41353636633074259</v>
      </c>
      <c r="AI110" s="324">
        <f t="shared" si="15"/>
        <v>0.41581081634556172</v>
      </c>
      <c r="AJ110" s="324">
        <f t="shared" si="15"/>
        <v>0.41809777583546232</v>
      </c>
      <c r="AK110" s="324">
        <f t="shared" si="15"/>
        <v>0.42039731360255739</v>
      </c>
      <c r="AL110" s="324">
        <f t="shared" si="15"/>
        <v>0.42270949882737147</v>
      </c>
      <c r="AM110" s="324">
        <f t="shared" si="15"/>
        <v>0.42503440107092205</v>
      </c>
      <c r="AN110" s="324">
        <f t="shared" si="15"/>
        <v>0.42737209027681217</v>
      </c>
      <c r="AO110" s="324">
        <f t="shared" si="15"/>
        <v>0.42972263677333467</v>
      </c>
      <c r="AP110" s="324">
        <f t="shared" si="15"/>
        <v>0.43208611127558805</v>
      </c>
      <c r="AQ110" s="324">
        <f t="shared" si="15"/>
        <v>0.43446258488760381</v>
      </c>
      <c r="AR110" s="324">
        <f t="shared" si="15"/>
        <v>0.43685212910448568</v>
      </c>
    </row>
    <row r="111" spans="1:44">
      <c r="A111" s="32" t="str">
        <f>VLOOKUP($B111,'Sector matching'!$B$1:$C$43,2,0)</f>
        <v>textiles apparel and leather 13T15</v>
      </c>
      <c r="B111" s="198" t="s">
        <v>137</v>
      </c>
      <c r="C111" s="324">
        <f>'Energy use'!AF62/C62</f>
        <v>0.13454928219732951</v>
      </c>
      <c r="D111" s="324">
        <f t="shared" si="6"/>
        <v>0.13528930324941482</v>
      </c>
      <c r="E111" s="324">
        <f t="shared" ref="E111:AR111" si="16">D111*IF(D111&gt;0.9,$B$94,$B$95)</f>
        <v>0.13603339441728662</v>
      </c>
      <c r="F111" s="324">
        <f t="shared" si="16"/>
        <v>0.1367815780865817</v>
      </c>
      <c r="G111" s="324">
        <f t="shared" si="16"/>
        <v>0.13753387676605791</v>
      </c>
      <c r="H111" s="324">
        <f t="shared" si="16"/>
        <v>0.13829031308827125</v>
      </c>
      <c r="I111" s="324">
        <f t="shared" si="16"/>
        <v>0.13905090981025675</v>
      </c>
      <c r="J111" s="324">
        <f t="shared" si="16"/>
        <v>0.13981568981421316</v>
      </c>
      <c r="K111" s="324">
        <f t="shared" si="16"/>
        <v>0.14058467610819134</v>
      </c>
      <c r="L111" s="324">
        <f t="shared" si="16"/>
        <v>0.1413578918267864</v>
      </c>
      <c r="M111" s="324">
        <f t="shared" si="16"/>
        <v>0.14213536023183374</v>
      </c>
      <c r="N111" s="324">
        <f t="shared" si="16"/>
        <v>0.14291710471310884</v>
      </c>
      <c r="O111" s="324">
        <f t="shared" si="16"/>
        <v>0.14370314878903095</v>
      </c>
      <c r="P111" s="324">
        <f t="shared" si="16"/>
        <v>0.14449351610737063</v>
      </c>
      <c r="Q111" s="324">
        <f t="shared" si="16"/>
        <v>0.14528823044596118</v>
      </c>
      <c r="R111" s="324">
        <f t="shared" si="16"/>
        <v>0.14608731571341396</v>
      </c>
      <c r="S111" s="324">
        <f t="shared" si="16"/>
        <v>0.14689079594983775</v>
      </c>
      <c r="T111" s="324">
        <f t="shared" si="16"/>
        <v>0.14769869532756186</v>
      </c>
      <c r="U111" s="324">
        <f t="shared" si="16"/>
        <v>0.14851103815186345</v>
      </c>
      <c r="V111" s="324">
        <f t="shared" si="16"/>
        <v>0.1493278488616987</v>
      </c>
      <c r="W111" s="324">
        <f t="shared" si="16"/>
        <v>0.15014915203043805</v>
      </c>
      <c r="X111" s="324">
        <f t="shared" si="16"/>
        <v>0.15097497236660548</v>
      </c>
      <c r="Y111" s="324">
        <f t="shared" si="16"/>
        <v>0.15180533471462182</v>
      </c>
      <c r="Z111" s="324">
        <f t="shared" si="16"/>
        <v>0.15264026405555225</v>
      </c>
      <c r="AA111" s="324">
        <f t="shared" si="16"/>
        <v>0.15347978550785779</v>
      </c>
      <c r="AB111" s="324">
        <f t="shared" si="16"/>
        <v>0.15432392432815101</v>
      </c>
      <c r="AC111" s="324">
        <f t="shared" si="16"/>
        <v>0.15517270591195584</v>
      </c>
      <c r="AD111" s="324">
        <f t="shared" si="16"/>
        <v>0.1560261557944716</v>
      </c>
      <c r="AE111" s="324">
        <f t="shared" si="16"/>
        <v>0.15688429965134121</v>
      </c>
      <c r="AF111" s="324">
        <f t="shared" si="16"/>
        <v>0.15774716329942359</v>
      </c>
      <c r="AG111" s="324">
        <f t="shared" si="16"/>
        <v>0.15861477269757043</v>
      </c>
      <c r="AH111" s="324">
        <f t="shared" si="16"/>
        <v>0.15948715394740709</v>
      </c>
      <c r="AI111" s="324">
        <f t="shared" si="16"/>
        <v>0.16036433329411784</v>
      </c>
      <c r="AJ111" s="324">
        <f t="shared" si="16"/>
        <v>0.16124633712723549</v>
      </c>
      <c r="AK111" s="324">
        <f t="shared" si="16"/>
        <v>0.1621331919814353</v>
      </c>
      <c r="AL111" s="324">
        <f t="shared" si="16"/>
        <v>0.16302492453733322</v>
      </c>
      <c r="AM111" s="324">
        <f t="shared" si="16"/>
        <v>0.16392156162228858</v>
      </c>
      <c r="AN111" s="324">
        <f t="shared" si="16"/>
        <v>0.16482313021121117</v>
      </c>
      <c r="AO111" s="324">
        <f t="shared" si="16"/>
        <v>0.16572965742737283</v>
      </c>
      <c r="AP111" s="324">
        <f t="shared" si="16"/>
        <v>0.16664117054322339</v>
      </c>
      <c r="AQ111" s="324">
        <f t="shared" si="16"/>
        <v>0.16755769698121112</v>
      </c>
      <c r="AR111" s="324">
        <f t="shared" si="16"/>
        <v>0.1684792643146078</v>
      </c>
    </row>
    <row r="112" spans="1:44">
      <c r="A112" s="32" t="str">
        <f>VLOOKUP($B112,'Sector matching'!$B$1:$C$43,2,0)</f>
        <v>textiles apparel and leather 13T15</v>
      </c>
      <c r="B112" s="198" t="s">
        <v>139</v>
      </c>
      <c r="C112" s="324">
        <f>'Energy use'!AF63/C63</f>
        <v>0.62465360373469414</v>
      </c>
      <c r="D112" s="324">
        <f t="shared" si="6"/>
        <v>0.62808919855523504</v>
      </c>
      <c r="E112" s="324">
        <f t="shared" ref="E112:AR112" si="17">D112*IF(D112&gt;0.9,$B$94,$B$95)</f>
        <v>0.63154368914728887</v>
      </c>
      <c r="F112" s="324">
        <f t="shared" si="17"/>
        <v>0.63501717943759894</v>
      </c>
      <c r="G112" s="324">
        <f t="shared" si="17"/>
        <v>0.63850977392450581</v>
      </c>
      <c r="H112" s="324">
        <f t="shared" si="17"/>
        <v>0.64202157768109058</v>
      </c>
      <c r="I112" s="324">
        <f t="shared" si="17"/>
        <v>0.64555269635833668</v>
      </c>
      <c r="J112" s="324">
        <f t="shared" si="17"/>
        <v>0.64910323618830756</v>
      </c>
      <c r="K112" s="324">
        <f t="shared" si="17"/>
        <v>0.65267330398734325</v>
      </c>
      <c r="L112" s="324">
        <f t="shared" si="17"/>
        <v>0.65626300715927366</v>
      </c>
      <c r="M112" s="324">
        <f t="shared" si="17"/>
        <v>0.65987245369864966</v>
      </c>
      <c r="N112" s="324">
        <f t="shared" si="17"/>
        <v>0.66350175219399232</v>
      </c>
      <c r="O112" s="324">
        <f t="shared" si="17"/>
        <v>0.66715101183105929</v>
      </c>
      <c r="P112" s="324">
        <f t="shared" si="17"/>
        <v>0.6708203423961302</v>
      </c>
      <c r="Q112" s="324">
        <f t="shared" si="17"/>
        <v>0.67450985427930898</v>
      </c>
      <c r="R112" s="324">
        <f t="shared" si="17"/>
        <v>0.67821965847784527</v>
      </c>
      <c r="S112" s="324">
        <f t="shared" si="17"/>
        <v>0.68194986659947343</v>
      </c>
      <c r="T112" s="324">
        <f t="shared" si="17"/>
        <v>0.68570059086577062</v>
      </c>
      <c r="U112" s="324">
        <f t="shared" si="17"/>
        <v>0.68947194411553236</v>
      </c>
      <c r="V112" s="324">
        <f t="shared" si="17"/>
        <v>0.69326403980816786</v>
      </c>
      <c r="W112" s="324">
        <f t="shared" si="17"/>
        <v>0.69707699202711282</v>
      </c>
      <c r="X112" s="324">
        <f t="shared" si="17"/>
        <v>0.70091091548326201</v>
      </c>
      <c r="Y112" s="324">
        <f t="shared" si="17"/>
        <v>0.70476592551841999</v>
      </c>
      <c r="Z112" s="324">
        <f t="shared" si="17"/>
        <v>0.7086421381087713</v>
      </c>
      <c r="AA112" s="324">
        <f t="shared" si="17"/>
        <v>0.71253966986836959</v>
      </c>
      <c r="AB112" s="324">
        <f t="shared" si="17"/>
        <v>0.71645863805264565</v>
      </c>
      <c r="AC112" s="324">
        <f t="shared" si="17"/>
        <v>0.7203991605619352</v>
      </c>
      <c r="AD112" s="324">
        <f t="shared" si="17"/>
        <v>0.72436135594502593</v>
      </c>
      <c r="AE112" s="324">
        <f t="shared" si="17"/>
        <v>0.72834534340272361</v>
      </c>
      <c r="AF112" s="324">
        <f t="shared" si="17"/>
        <v>0.73235124279143859</v>
      </c>
      <c r="AG112" s="324">
        <f t="shared" si="17"/>
        <v>0.73637917462679159</v>
      </c>
      <c r="AH112" s="324">
        <f t="shared" si="17"/>
        <v>0.74042926008723897</v>
      </c>
      <c r="AI112" s="324">
        <f t="shared" si="17"/>
        <v>0.74450162101771888</v>
      </c>
      <c r="AJ112" s="324">
        <f t="shared" si="17"/>
        <v>0.7485963799333164</v>
      </c>
      <c r="AK112" s="324">
        <f t="shared" si="17"/>
        <v>0.7527136600229497</v>
      </c>
      <c r="AL112" s="324">
        <f t="shared" si="17"/>
        <v>0.75685358515307599</v>
      </c>
      <c r="AM112" s="324">
        <f t="shared" si="17"/>
        <v>0.76101627987141796</v>
      </c>
      <c r="AN112" s="324">
        <f t="shared" si="17"/>
        <v>0.76520186941071078</v>
      </c>
      <c r="AO112" s="324">
        <f t="shared" si="17"/>
        <v>0.76941047969246978</v>
      </c>
      <c r="AP112" s="324">
        <f t="shared" si="17"/>
        <v>0.77364223733077842</v>
      </c>
      <c r="AQ112" s="324">
        <f t="shared" si="17"/>
        <v>0.77789726963609773</v>
      </c>
      <c r="AR112" s="324">
        <f t="shared" si="17"/>
        <v>0.78217570461909636</v>
      </c>
    </row>
    <row r="113" spans="1:44">
      <c r="A113" s="32" t="str">
        <f>VLOOKUP($B113,'Sector matching'!$B$1:$C$43,2,0)</f>
        <v>textiles apparel and leather 13T15</v>
      </c>
      <c r="B113" s="198" t="s">
        <v>141</v>
      </c>
      <c r="C113" s="324">
        <f>'Energy use'!AF64/C64</f>
        <v>0.37250566635505428</v>
      </c>
      <c r="D113" s="324">
        <f t="shared" si="6"/>
        <v>0.37455444752000711</v>
      </c>
      <c r="E113" s="324">
        <f t="shared" ref="E113:AR113" si="18">D113*IF(D113&gt;0.9,$B$94,$B$95)</f>
        <v>0.37661449698136718</v>
      </c>
      <c r="F113" s="324">
        <f t="shared" si="18"/>
        <v>0.37868587671476472</v>
      </c>
      <c r="G113" s="324">
        <f t="shared" si="18"/>
        <v>0.38076864903669594</v>
      </c>
      <c r="H113" s="324">
        <f t="shared" si="18"/>
        <v>0.38286287660639778</v>
      </c>
      <c r="I113" s="324">
        <f t="shared" si="18"/>
        <v>0.384968622427733</v>
      </c>
      <c r="J113" s="324">
        <f t="shared" si="18"/>
        <v>0.38708594985108558</v>
      </c>
      <c r="K113" s="324">
        <f t="shared" si="18"/>
        <v>0.38921492257526658</v>
      </c>
      <c r="L113" s="324">
        <f t="shared" si="18"/>
        <v>0.39135560464943059</v>
      </c>
      <c r="M113" s="324">
        <f t="shared" si="18"/>
        <v>0.39350806047500247</v>
      </c>
      <c r="N113" s="324">
        <f t="shared" si="18"/>
        <v>0.39567235480761503</v>
      </c>
      <c r="O113" s="324">
        <f t="shared" si="18"/>
        <v>0.39784855275905695</v>
      </c>
      <c r="P113" s="324">
        <f t="shared" si="18"/>
        <v>0.40003671979923178</v>
      </c>
      <c r="Q113" s="324">
        <f t="shared" si="18"/>
        <v>0.40223692175812759</v>
      </c>
      <c r="R113" s="324">
        <f t="shared" si="18"/>
        <v>0.40444922482779733</v>
      </c>
      <c r="S113" s="324">
        <f t="shared" si="18"/>
        <v>0.40667369556435023</v>
      </c>
      <c r="T113" s="324">
        <f t="shared" si="18"/>
        <v>0.40891040088995417</v>
      </c>
      <c r="U113" s="324">
        <f t="shared" si="18"/>
        <v>0.41115940809484897</v>
      </c>
      <c r="V113" s="324">
        <f t="shared" si="18"/>
        <v>0.41342078483937067</v>
      </c>
      <c r="W113" s="324">
        <f t="shared" si="18"/>
        <v>0.41569459915598722</v>
      </c>
      <c r="X113" s="324">
        <f t="shared" si="18"/>
        <v>0.41798091945134519</v>
      </c>
      <c r="Y113" s="324">
        <f t="shared" si="18"/>
        <v>0.42027981450832763</v>
      </c>
      <c r="Z113" s="324">
        <f t="shared" si="18"/>
        <v>0.42259135348812343</v>
      </c>
      <c r="AA113" s="324">
        <f t="shared" si="18"/>
        <v>0.42491560593230815</v>
      </c>
      <c r="AB113" s="324">
        <f t="shared" si="18"/>
        <v>0.42725264176493588</v>
      </c>
      <c r="AC113" s="324">
        <f t="shared" si="18"/>
        <v>0.42960253129464304</v>
      </c>
      <c r="AD113" s="324">
        <f t="shared" si="18"/>
        <v>0.43196534521676361</v>
      </c>
      <c r="AE113" s="324">
        <f t="shared" si="18"/>
        <v>0.43434115461545586</v>
      </c>
      <c r="AF113" s="324">
        <f t="shared" si="18"/>
        <v>0.4367300309658409</v>
      </c>
      <c r="AG113" s="324">
        <f t="shared" si="18"/>
        <v>0.43913204613615303</v>
      </c>
      <c r="AH113" s="324">
        <f t="shared" si="18"/>
        <v>0.44154727238990188</v>
      </c>
      <c r="AI113" s="324">
        <f t="shared" si="18"/>
        <v>0.44397578238804636</v>
      </c>
      <c r="AJ113" s="324">
        <f t="shared" si="18"/>
        <v>0.44641764919118065</v>
      </c>
      <c r="AK113" s="324">
        <f t="shared" si="18"/>
        <v>0.44887294626173219</v>
      </c>
      <c r="AL113" s="324">
        <f t="shared" si="18"/>
        <v>0.45134174746617173</v>
      </c>
      <c r="AM113" s="324">
        <f t="shared" si="18"/>
        <v>0.45382412707723568</v>
      </c>
      <c r="AN113" s="324">
        <f t="shared" si="18"/>
        <v>0.45632015977616053</v>
      </c>
      <c r="AO113" s="324">
        <f t="shared" si="18"/>
        <v>0.45882992065492945</v>
      </c>
      <c r="AP113" s="324">
        <f t="shared" si="18"/>
        <v>0.46135348521853159</v>
      </c>
      <c r="AQ113" s="324">
        <f t="shared" si="18"/>
        <v>0.46389092938723353</v>
      </c>
      <c r="AR113" s="324">
        <f t="shared" si="18"/>
        <v>0.46644232949886333</v>
      </c>
    </row>
    <row r="114" spans="1:44">
      <c r="A114" s="32" t="str">
        <f>VLOOKUP($B114,'Sector matching'!$B$1:$C$43,2,0)</f>
        <v>wood products 16</v>
      </c>
      <c r="B114" s="304" t="s">
        <v>143</v>
      </c>
      <c r="C114" s="324">
        <f>'Energy use'!AF65/C65</f>
        <v>0.32314245468954828</v>
      </c>
      <c r="D114" s="324">
        <f t="shared" si="6"/>
        <v>0.32491973819034081</v>
      </c>
      <c r="E114" s="324">
        <f t="shared" ref="E114:AR114" si="19">D114*IF(D114&gt;0.9,$B$94,$B$95)</f>
        <v>0.32670679675038772</v>
      </c>
      <c r="F114" s="324">
        <f t="shared" si="19"/>
        <v>0.32850368413251485</v>
      </c>
      <c r="G114" s="324">
        <f t="shared" si="19"/>
        <v>0.3303104543952437</v>
      </c>
      <c r="H114" s="324">
        <f t="shared" si="19"/>
        <v>0.33212716189441754</v>
      </c>
      <c r="I114" s="324">
        <f t="shared" si="19"/>
        <v>0.33395386128483684</v>
      </c>
      <c r="J114" s="324">
        <f t="shared" si="19"/>
        <v>0.33579060752190348</v>
      </c>
      <c r="K114" s="324">
        <f t="shared" si="19"/>
        <v>0.33763745586327398</v>
      </c>
      <c r="L114" s="324">
        <f t="shared" si="19"/>
        <v>0.33949446187052201</v>
      </c>
      <c r="M114" s="324">
        <f t="shared" si="19"/>
        <v>0.34136168141080991</v>
      </c>
      <c r="N114" s="324">
        <f t="shared" si="19"/>
        <v>0.3432391706585694</v>
      </c>
      <c r="O114" s="324">
        <f t="shared" si="19"/>
        <v>0.34512698609719156</v>
      </c>
      <c r="P114" s="324">
        <f t="shared" si="19"/>
        <v>0.34702518452072612</v>
      </c>
      <c r="Q114" s="324">
        <f t="shared" si="19"/>
        <v>0.34893382303559012</v>
      </c>
      <c r="R114" s="324">
        <f t="shared" si="19"/>
        <v>0.35085295906228586</v>
      </c>
      <c r="S114" s="324">
        <f t="shared" si="19"/>
        <v>0.35278265033712847</v>
      </c>
      <c r="T114" s="324">
        <f t="shared" si="19"/>
        <v>0.3547229549139827</v>
      </c>
      <c r="U114" s="324">
        <f t="shared" si="19"/>
        <v>0.35667393116600965</v>
      </c>
      <c r="V114" s="324">
        <f t="shared" si="19"/>
        <v>0.35863563778742275</v>
      </c>
      <c r="W114" s="324">
        <f t="shared" si="19"/>
        <v>0.36060813379525358</v>
      </c>
      <c r="X114" s="324">
        <f t="shared" si="19"/>
        <v>0.3625914785311275</v>
      </c>
      <c r="Y114" s="324">
        <f t="shared" si="19"/>
        <v>0.3645857316630487</v>
      </c>
      <c r="Z114" s="324">
        <f t="shared" si="19"/>
        <v>0.36659095318719548</v>
      </c>
      <c r="AA114" s="324">
        <f t="shared" si="19"/>
        <v>0.36860720342972508</v>
      </c>
      <c r="AB114" s="324">
        <f t="shared" si="19"/>
        <v>0.37063454304858862</v>
      </c>
      <c r="AC114" s="324">
        <f t="shared" si="19"/>
        <v>0.37267303303535587</v>
      </c>
      <c r="AD114" s="324">
        <f t="shared" si="19"/>
        <v>0.37472273471705037</v>
      </c>
      <c r="AE114" s="324">
        <f t="shared" si="19"/>
        <v>0.37678370975799419</v>
      </c>
      <c r="AF114" s="324">
        <f t="shared" si="19"/>
        <v>0.3788560201616632</v>
      </c>
      <c r="AG114" s="324">
        <f t="shared" si="19"/>
        <v>0.38093972827255235</v>
      </c>
      <c r="AH114" s="324">
        <f t="shared" si="19"/>
        <v>0.38303489677805141</v>
      </c>
      <c r="AI114" s="324">
        <f t="shared" si="19"/>
        <v>0.38514158871033072</v>
      </c>
      <c r="AJ114" s="324">
        <f t="shared" si="19"/>
        <v>0.38725986744823754</v>
      </c>
      <c r="AK114" s="324">
        <f t="shared" si="19"/>
        <v>0.38938979671920287</v>
      </c>
      <c r="AL114" s="324">
        <f t="shared" si="19"/>
        <v>0.39153144060115852</v>
      </c>
      <c r="AM114" s="324">
        <f t="shared" si="19"/>
        <v>0.39368486352446491</v>
      </c>
      <c r="AN114" s="324">
        <f t="shared" si="19"/>
        <v>0.39585013027384947</v>
      </c>
      <c r="AO114" s="324">
        <f t="shared" si="19"/>
        <v>0.39802730599035568</v>
      </c>
      <c r="AP114" s="324">
        <f t="shared" si="19"/>
        <v>0.40021645617330265</v>
      </c>
      <c r="AQ114" s="324">
        <f t="shared" si="19"/>
        <v>0.40241764668225583</v>
      </c>
      <c r="AR114" s="324">
        <f t="shared" si="19"/>
        <v>0.40463094373900826</v>
      </c>
    </row>
    <row r="115" spans="1:44">
      <c r="A115" s="32" t="str">
        <f>VLOOKUP($B115,'Sector matching'!$B$1:$C$43,2,0)</f>
        <v>wood products 16</v>
      </c>
      <c r="B115" s="304" t="s">
        <v>145</v>
      </c>
      <c r="C115" s="324">
        <f>'Energy use'!AF66/C66</f>
        <v>0.58350942788797089</v>
      </c>
      <c r="D115" s="324">
        <f t="shared" si="6"/>
        <v>0.58671872974135475</v>
      </c>
      <c r="E115" s="324">
        <f t="shared" ref="E115:AR115" si="20">D115*IF(D115&gt;0.9,$B$94,$B$95)</f>
        <v>0.5899456827549322</v>
      </c>
      <c r="F115" s="324">
        <f t="shared" si="20"/>
        <v>0.59319038401008439</v>
      </c>
      <c r="G115" s="324">
        <f t="shared" si="20"/>
        <v>0.59645293112213993</v>
      </c>
      <c r="H115" s="324">
        <f t="shared" si="20"/>
        <v>0.59973342224331172</v>
      </c>
      <c r="I115" s="324">
        <f t="shared" si="20"/>
        <v>0.60303195606564997</v>
      </c>
      <c r="J115" s="324">
        <f t="shared" si="20"/>
        <v>0.60634863182401111</v>
      </c>
      <c r="K115" s="324">
        <f t="shared" si="20"/>
        <v>0.60968354929904323</v>
      </c>
      <c r="L115" s="324">
        <f t="shared" si="20"/>
        <v>0.61303680882018796</v>
      </c>
      <c r="M115" s="324">
        <f t="shared" si="20"/>
        <v>0.616408511268699</v>
      </c>
      <c r="N115" s="324">
        <f t="shared" si="20"/>
        <v>0.61979875808067686</v>
      </c>
      <c r="O115" s="324">
        <f t="shared" si="20"/>
        <v>0.62320765125012056</v>
      </c>
      <c r="P115" s="324">
        <f t="shared" si="20"/>
        <v>0.6266352933319963</v>
      </c>
      <c r="Q115" s="324">
        <f t="shared" si="20"/>
        <v>0.63008178744532228</v>
      </c>
      <c r="R115" s="324">
        <f t="shared" si="20"/>
        <v>0.6335472372762716</v>
      </c>
      <c r="S115" s="324">
        <f t="shared" si="20"/>
        <v>0.63703174708129118</v>
      </c>
      <c r="T115" s="324">
        <f t="shared" si="20"/>
        <v>0.64053542169023836</v>
      </c>
      <c r="U115" s="324">
        <f t="shared" si="20"/>
        <v>0.64405836650953474</v>
      </c>
      <c r="V115" s="324">
        <f t="shared" si="20"/>
        <v>0.64760068752533717</v>
      </c>
      <c r="W115" s="324">
        <f t="shared" si="20"/>
        <v>0.65116249130672654</v>
      </c>
      <c r="X115" s="324">
        <f t="shared" si="20"/>
        <v>0.65474388500891356</v>
      </c>
      <c r="Y115" s="324">
        <f t="shared" si="20"/>
        <v>0.65834497637646261</v>
      </c>
      <c r="Z115" s="324">
        <f t="shared" si="20"/>
        <v>0.66196587374653315</v>
      </c>
      <c r="AA115" s="324">
        <f t="shared" si="20"/>
        <v>0.66560668605213913</v>
      </c>
      <c r="AB115" s="324">
        <f t="shared" si="20"/>
        <v>0.6692675228254259</v>
      </c>
      <c r="AC115" s="324">
        <f t="shared" si="20"/>
        <v>0.67294849420096581</v>
      </c>
      <c r="AD115" s="324">
        <f t="shared" si="20"/>
        <v>0.67664971091907111</v>
      </c>
      <c r="AE115" s="324">
        <f t="shared" si="20"/>
        <v>0.68037128432912608</v>
      </c>
      <c r="AF115" s="324">
        <f t="shared" si="20"/>
        <v>0.68411332639293632</v>
      </c>
      <c r="AG115" s="324">
        <f t="shared" si="20"/>
        <v>0.68787594968809751</v>
      </c>
      <c r="AH115" s="324">
        <f t="shared" si="20"/>
        <v>0.69165926741138206</v>
      </c>
      <c r="AI115" s="324">
        <f t="shared" si="20"/>
        <v>0.69546339338214469</v>
      </c>
      <c r="AJ115" s="324">
        <f t="shared" si="20"/>
        <v>0.69928844204574658</v>
      </c>
      <c r="AK115" s="324">
        <f t="shared" si="20"/>
        <v>0.7031345284769982</v>
      </c>
      <c r="AL115" s="324">
        <f t="shared" si="20"/>
        <v>0.70700176838362172</v>
      </c>
      <c r="AM115" s="324">
        <f t="shared" si="20"/>
        <v>0.71089027810973171</v>
      </c>
      <c r="AN115" s="324">
        <f t="shared" si="20"/>
        <v>0.71480017463933532</v>
      </c>
      <c r="AO115" s="324">
        <f t="shared" si="20"/>
        <v>0.71873157559985168</v>
      </c>
      <c r="AP115" s="324">
        <f t="shared" si="20"/>
        <v>0.72268459926565087</v>
      </c>
      <c r="AQ115" s="324">
        <f t="shared" si="20"/>
        <v>0.72665936456161195</v>
      </c>
      <c r="AR115" s="324">
        <f t="shared" si="20"/>
        <v>0.73065599106670087</v>
      </c>
    </row>
    <row r="116" spans="1:44">
      <c r="A116" s="32" t="str">
        <f>VLOOKUP($B116,'Sector matching'!$B$1:$C$43,2,0)</f>
        <v>pulp paper and printing 17T18</v>
      </c>
      <c r="B116" s="306" t="s">
        <v>255</v>
      </c>
      <c r="C116" s="324">
        <f>'Energy use'!AF67/C67</f>
        <v>0.1347961038640027</v>
      </c>
      <c r="D116" s="324">
        <f t="shared" si="6"/>
        <v>0.13553748243525474</v>
      </c>
      <c r="E116" s="324">
        <f t="shared" ref="E116:AR116" si="21">D116*IF(D116&gt;0.9,$B$94,$B$95)</f>
        <v>0.13628293858864865</v>
      </c>
      <c r="F116" s="324">
        <f t="shared" si="21"/>
        <v>0.13703249475088622</v>
      </c>
      <c r="G116" s="324">
        <f t="shared" si="21"/>
        <v>0.1377861734720161</v>
      </c>
      <c r="H116" s="324">
        <f t="shared" si="21"/>
        <v>0.1385439974261122</v>
      </c>
      <c r="I116" s="324">
        <f t="shared" si="21"/>
        <v>0.13930598941195582</v>
      </c>
      <c r="J116" s="324">
        <f t="shared" si="21"/>
        <v>0.14007217235372157</v>
      </c>
      <c r="K116" s="324">
        <f t="shared" si="21"/>
        <v>0.14084256930166705</v>
      </c>
      <c r="L116" s="324">
        <f t="shared" si="21"/>
        <v>0.14161720343282624</v>
      </c>
      <c r="M116" s="324">
        <f t="shared" si="21"/>
        <v>0.1423960980517068</v>
      </c>
      <c r="N116" s="324">
        <f t="shared" si="21"/>
        <v>0.14317927659099119</v>
      </c>
      <c r="O116" s="324">
        <f t="shared" si="21"/>
        <v>0.14396676261224164</v>
      </c>
      <c r="P116" s="324">
        <f t="shared" si="21"/>
        <v>0.14475857980660897</v>
      </c>
      <c r="Q116" s="324">
        <f t="shared" si="21"/>
        <v>0.14555475199554532</v>
      </c>
      <c r="R116" s="324">
        <f t="shared" si="21"/>
        <v>0.14635530313152084</v>
      </c>
      <c r="S116" s="324">
        <f t="shared" si="21"/>
        <v>0.14716025729874421</v>
      </c>
      <c r="T116" s="324">
        <f t="shared" si="21"/>
        <v>0.14796963871388732</v>
      </c>
      <c r="U116" s="324">
        <f t="shared" si="21"/>
        <v>0.14878347172681372</v>
      </c>
      <c r="V116" s="324">
        <f t="shared" si="21"/>
        <v>0.1496017808213112</v>
      </c>
      <c r="W116" s="324">
        <f t="shared" si="21"/>
        <v>0.15042459061582841</v>
      </c>
      <c r="X116" s="324">
        <f t="shared" si="21"/>
        <v>0.15125192586421549</v>
      </c>
      <c r="Y116" s="324">
        <f t="shared" si="21"/>
        <v>0.15208381145646868</v>
      </c>
      <c r="Z116" s="324">
        <f t="shared" si="21"/>
        <v>0.15292027241947928</v>
      </c>
      <c r="AA116" s="324">
        <f t="shared" si="21"/>
        <v>0.15376133391778643</v>
      </c>
      <c r="AB116" s="324">
        <f t="shared" si="21"/>
        <v>0.15460702125433426</v>
      </c>
      <c r="AC116" s="324">
        <f t="shared" si="21"/>
        <v>0.1554573598712331</v>
      </c>
      <c r="AD116" s="324">
        <f t="shared" si="21"/>
        <v>0.15631237535052489</v>
      </c>
      <c r="AE116" s="324">
        <f t="shared" si="21"/>
        <v>0.15717209341495278</v>
      </c>
      <c r="AF116" s="324">
        <f t="shared" si="21"/>
        <v>0.15803653992873504</v>
      </c>
      <c r="AG116" s="324">
        <f t="shared" si="21"/>
        <v>0.15890574089834308</v>
      </c>
      <c r="AH116" s="324">
        <f t="shared" si="21"/>
        <v>0.15977972247328398</v>
      </c>
      <c r="AI116" s="324">
        <f t="shared" si="21"/>
        <v>0.16065851094688705</v>
      </c>
      <c r="AJ116" s="324">
        <f t="shared" si="21"/>
        <v>0.16154213275709495</v>
      </c>
      <c r="AK116" s="324">
        <f t="shared" si="21"/>
        <v>0.16243061448725898</v>
      </c>
      <c r="AL116" s="324">
        <f t="shared" si="21"/>
        <v>0.16332398286693892</v>
      </c>
      <c r="AM116" s="324">
        <f t="shared" si="21"/>
        <v>0.1642222647727071</v>
      </c>
      <c r="AN116" s="324">
        <f t="shared" si="21"/>
        <v>0.16512548722895701</v>
      </c>
      <c r="AO116" s="324">
        <f t="shared" si="21"/>
        <v>0.16603367740871627</v>
      </c>
      <c r="AP116" s="324">
        <f t="shared" si="21"/>
        <v>0.16694686263446423</v>
      </c>
      <c r="AQ116" s="324">
        <f t="shared" si="21"/>
        <v>0.16786507037895379</v>
      </c>
      <c r="AR116" s="324">
        <f t="shared" si="21"/>
        <v>0.16878832826603804</v>
      </c>
    </row>
    <row r="117" spans="1:44">
      <c r="A117" s="32" t="str">
        <f>VLOOKUP($B117,'Sector matching'!$B$1:$C$43,2,0)</f>
        <v>pulp paper and printing 17T18</v>
      </c>
      <c r="B117" s="306" t="s">
        <v>148</v>
      </c>
      <c r="C117" s="324">
        <f>'Energy use'!AF68/C68</f>
        <v>0.30802982448129301</v>
      </c>
      <c r="D117" s="324">
        <f t="shared" si="6"/>
        <v>0.30972398851594013</v>
      </c>
      <c r="E117" s="324">
        <f t="shared" ref="E117:AR117" si="22">D117*IF(D117&gt;0.9,$B$94,$B$95)</f>
        <v>0.3114274704527778</v>
      </c>
      <c r="F117" s="324">
        <f t="shared" si="22"/>
        <v>0.31314032154026811</v>
      </c>
      <c r="G117" s="324">
        <f t="shared" si="22"/>
        <v>0.31486259330873961</v>
      </c>
      <c r="H117" s="324">
        <f t="shared" si="22"/>
        <v>0.31659433757193772</v>
      </c>
      <c r="I117" s="324">
        <f t="shared" si="22"/>
        <v>0.31833560642858338</v>
      </c>
      <c r="J117" s="324">
        <f t="shared" si="22"/>
        <v>0.32008645226394061</v>
      </c>
      <c r="K117" s="324">
        <f t="shared" si="22"/>
        <v>0.32184692775139229</v>
      </c>
      <c r="L117" s="324">
        <f t="shared" si="22"/>
        <v>0.32361708585402499</v>
      </c>
      <c r="M117" s="324">
        <f t="shared" si="22"/>
        <v>0.32539697982622212</v>
      </c>
      <c r="N117" s="324">
        <f t="shared" si="22"/>
        <v>0.32718666321526635</v>
      </c>
      <c r="O117" s="324">
        <f t="shared" si="22"/>
        <v>0.32898618986295031</v>
      </c>
      <c r="P117" s="324">
        <f t="shared" si="22"/>
        <v>0.33079561390719653</v>
      </c>
      <c r="Q117" s="324">
        <f t="shared" si="22"/>
        <v>0.33261498978368614</v>
      </c>
      <c r="R117" s="324">
        <f t="shared" si="22"/>
        <v>0.33444437222749646</v>
      </c>
      <c r="S117" s="324">
        <f t="shared" si="22"/>
        <v>0.33628381627474768</v>
      </c>
      <c r="T117" s="324">
        <f t="shared" si="22"/>
        <v>0.33813337726425879</v>
      </c>
      <c r="U117" s="324">
        <f t="shared" si="22"/>
        <v>0.33999311083921224</v>
      </c>
      <c r="V117" s="324">
        <f t="shared" si="22"/>
        <v>0.34186307294882795</v>
      </c>
      <c r="W117" s="324">
        <f t="shared" si="22"/>
        <v>0.34374331985004652</v>
      </c>
      <c r="X117" s="324">
        <f t="shared" si="22"/>
        <v>0.34563390810922179</v>
      </c>
      <c r="Y117" s="324">
        <f t="shared" si="22"/>
        <v>0.34753489460382253</v>
      </c>
      <c r="Z117" s="324">
        <f t="shared" si="22"/>
        <v>0.34944633652414359</v>
      </c>
      <c r="AA117" s="324">
        <f t="shared" si="22"/>
        <v>0.3513682913750264</v>
      </c>
      <c r="AB117" s="324">
        <f t="shared" si="22"/>
        <v>0.35330081697758908</v>
      </c>
      <c r="AC117" s="324">
        <f t="shared" si="22"/>
        <v>0.35524397147096587</v>
      </c>
      <c r="AD117" s="324">
        <f t="shared" si="22"/>
        <v>0.3571978133140562</v>
      </c>
      <c r="AE117" s="324">
        <f t="shared" si="22"/>
        <v>0.35916240128728355</v>
      </c>
      <c r="AF117" s="324">
        <f t="shared" si="22"/>
        <v>0.36113779449436362</v>
      </c>
      <c r="AG117" s="324">
        <f t="shared" si="22"/>
        <v>0.36312405236408263</v>
      </c>
      <c r="AH117" s="324">
        <f t="shared" si="22"/>
        <v>0.36512123465208512</v>
      </c>
      <c r="AI117" s="324">
        <f t="shared" si="22"/>
        <v>0.36712940144267159</v>
      </c>
      <c r="AJ117" s="324">
        <f t="shared" si="22"/>
        <v>0.36914861315060632</v>
      </c>
      <c r="AK117" s="324">
        <f t="shared" si="22"/>
        <v>0.37117893052293466</v>
      </c>
      <c r="AL117" s="324">
        <f t="shared" si="22"/>
        <v>0.37322041464081079</v>
      </c>
      <c r="AM117" s="324">
        <f t="shared" si="22"/>
        <v>0.3752731269213353</v>
      </c>
      <c r="AN117" s="324">
        <f t="shared" si="22"/>
        <v>0.37733712911940265</v>
      </c>
      <c r="AO117" s="324">
        <f t="shared" si="22"/>
        <v>0.3794124833295594</v>
      </c>
      <c r="AP117" s="324">
        <f t="shared" si="22"/>
        <v>0.38149925198787199</v>
      </c>
      <c r="AQ117" s="324">
        <f t="shared" si="22"/>
        <v>0.38359749787380532</v>
      </c>
      <c r="AR117" s="324">
        <f t="shared" si="22"/>
        <v>0.38570728411211125</v>
      </c>
    </row>
    <row r="118" spans="1:44">
      <c r="A118" s="32" t="str">
        <f>VLOOKUP($B118,'Sector matching'!$B$1:$C$43,2,0)</f>
        <v>pulp paper and printing 17T18</v>
      </c>
      <c r="B118" s="306" t="s">
        <v>150</v>
      </c>
      <c r="C118" s="324">
        <f>'Energy use'!AF69/C69</f>
        <v>0.58582713260314123</v>
      </c>
      <c r="D118" s="324">
        <f t="shared" si="6"/>
        <v>0.58904918183245858</v>
      </c>
      <c r="E118" s="324">
        <f t="shared" ref="E118:AR118" si="23">D118*IF(D118&gt;0.9,$B$94,$B$95)</f>
        <v>0.59228895233253709</v>
      </c>
      <c r="F118" s="324">
        <f t="shared" si="23"/>
        <v>0.59554654157036613</v>
      </c>
      <c r="G118" s="324">
        <f t="shared" si="23"/>
        <v>0.59882204754900314</v>
      </c>
      <c r="H118" s="324">
        <f t="shared" si="23"/>
        <v>0.60211556881052275</v>
      </c>
      <c r="I118" s="324">
        <f t="shared" si="23"/>
        <v>0.60542720443898068</v>
      </c>
      <c r="J118" s="324">
        <f t="shared" si="23"/>
        <v>0.60875705406339509</v>
      </c>
      <c r="K118" s="324">
        <f t="shared" si="23"/>
        <v>0.61210521786074379</v>
      </c>
      <c r="L118" s="324">
        <f t="shared" si="23"/>
        <v>0.61547179655897788</v>
      </c>
      <c r="M118" s="324">
        <f t="shared" si="23"/>
        <v>0.61885689144005229</v>
      </c>
      <c r="N118" s="324">
        <f t="shared" si="23"/>
        <v>0.62226060434297259</v>
      </c>
      <c r="O118" s="324">
        <f t="shared" si="23"/>
        <v>0.62568303766685895</v>
      </c>
      <c r="P118" s="324">
        <f t="shared" si="23"/>
        <v>0.62912429437402673</v>
      </c>
      <c r="Q118" s="324">
        <f t="shared" si="23"/>
        <v>0.63258447799308393</v>
      </c>
      <c r="R118" s="324">
        <f t="shared" si="23"/>
        <v>0.63606369262204587</v>
      </c>
      <c r="S118" s="324">
        <f t="shared" si="23"/>
        <v>0.63956204293146712</v>
      </c>
      <c r="T118" s="324">
        <f t="shared" si="23"/>
        <v>0.64307963416759029</v>
      </c>
      <c r="U118" s="324">
        <f t="shared" si="23"/>
        <v>0.64661657215551205</v>
      </c>
      <c r="V118" s="324">
        <f t="shared" si="23"/>
        <v>0.6501729633023674</v>
      </c>
      <c r="W118" s="324">
        <f t="shared" si="23"/>
        <v>0.65374891460053042</v>
      </c>
      <c r="X118" s="324">
        <f t="shared" si="23"/>
        <v>0.65734453363083334</v>
      </c>
      <c r="Y118" s="324">
        <f t="shared" si="23"/>
        <v>0.66095992856580299</v>
      </c>
      <c r="Z118" s="324">
        <f t="shared" si="23"/>
        <v>0.66459520817291495</v>
      </c>
      <c r="AA118" s="324">
        <f t="shared" si="23"/>
        <v>0.66825048181786606</v>
      </c>
      <c r="AB118" s="324">
        <f t="shared" si="23"/>
        <v>0.67192585946786432</v>
      </c>
      <c r="AC118" s="324">
        <f t="shared" si="23"/>
        <v>0.67562145169493759</v>
      </c>
      <c r="AD118" s="324">
        <f t="shared" si="23"/>
        <v>0.67933736967925984</v>
      </c>
      <c r="AE118" s="324">
        <f t="shared" si="23"/>
        <v>0.68307372521249576</v>
      </c>
      <c r="AF118" s="324">
        <f t="shared" si="23"/>
        <v>0.68683063070116457</v>
      </c>
      <c r="AG118" s="324">
        <f t="shared" si="23"/>
        <v>0.69060819917002103</v>
      </c>
      <c r="AH118" s="324">
        <f t="shared" si="23"/>
        <v>0.69440654426545623</v>
      </c>
      <c r="AI118" s="324">
        <f t="shared" si="23"/>
        <v>0.69822578025891624</v>
      </c>
      <c r="AJ118" s="324">
        <f t="shared" si="23"/>
        <v>0.7020660220503403</v>
      </c>
      <c r="AK118" s="324">
        <f t="shared" si="23"/>
        <v>0.70592738517161724</v>
      </c>
      <c r="AL118" s="324">
        <f t="shared" si="23"/>
        <v>0.70980998579006116</v>
      </c>
      <c r="AM118" s="324">
        <f t="shared" si="23"/>
        <v>0.71371394071190652</v>
      </c>
      <c r="AN118" s="324">
        <f t="shared" si="23"/>
        <v>0.71763936738582201</v>
      </c>
      <c r="AO118" s="324">
        <f t="shared" si="23"/>
        <v>0.72158638390644403</v>
      </c>
      <c r="AP118" s="324">
        <f t="shared" si="23"/>
        <v>0.72555510901792952</v>
      </c>
      <c r="AQ118" s="324">
        <f t="shared" si="23"/>
        <v>0.72954566211752814</v>
      </c>
      <c r="AR118" s="324">
        <f t="shared" si="23"/>
        <v>0.73355816325917456</v>
      </c>
    </row>
    <row r="119" spans="1:44">
      <c r="A119" s="32" t="str">
        <f>VLOOKUP($B119,'Sector matching'!$B$1:$C$43,2,0)</f>
        <v>refined petroleum and coke 19</v>
      </c>
      <c r="B119" s="38" t="s">
        <v>152</v>
      </c>
      <c r="C119" s="324">
        <f>'Energy use'!AF70/C70</f>
        <v>7.0904390843863116E-2</v>
      </c>
      <c r="D119" s="324">
        <f t="shared" si="6"/>
        <v>7.1294364993504361E-2</v>
      </c>
      <c r="E119" s="324">
        <f t="shared" ref="E119:AR119" si="24">D119*IF(D119&gt;0.9,$B$94,$B$95)</f>
        <v>7.1686484000968637E-2</v>
      </c>
      <c r="F119" s="324">
        <f t="shared" si="24"/>
        <v>7.2080759662973962E-2</v>
      </c>
      <c r="G119" s="324">
        <f t="shared" si="24"/>
        <v>7.2477203841120316E-2</v>
      </c>
      <c r="H119" s="324">
        <f t="shared" si="24"/>
        <v>7.2875828462246481E-2</v>
      </c>
      <c r="I119" s="324">
        <f t="shared" si="24"/>
        <v>7.3276645518788847E-2</v>
      </c>
      <c r="J119" s="324">
        <f t="shared" si="24"/>
        <v>7.3679667069142196E-2</v>
      </c>
      <c r="K119" s="324">
        <f t="shared" si="24"/>
        <v>7.4084905238022483E-2</v>
      </c>
      <c r="L119" s="324">
        <f t="shared" si="24"/>
        <v>7.4492372216831609E-2</v>
      </c>
      <c r="M119" s="324">
        <f t="shared" si="24"/>
        <v>7.4902080264024187E-2</v>
      </c>
      <c r="N119" s="324">
        <f t="shared" si="24"/>
        <v>7.5314041705476328E-2</v>
      </c>
      <c r="O119" s="324">
        <f t="shared" si="24"/>
        <v>7.5728268934856457E-2</v>
      </c>
      <c r="P119" s="324">
        <f t="shared" si="24"/>
        <v>7.6144774413998167E-2</v>
      </c>
      <c r="Q119" s="324">
        <f t="shared" si="24"/>
        <v>7.6563570673275155E-2</v>
      </c>
      <c r="R119" s="324">
        <f t="shared" si="24"/>
        <v>7.6984670311978171E-2</v>
      </c>
      <c r="S119" s="324">
        <f t="shared" si="24"/>
        <v>7.7408085998694059E-2</v>
      </c>
      <c r="T119" s="324">
        <f t="shared" si="24"/>
        <v>7.7833830471686877E-2</v>
      </c>
      <c r="U119" s="324">
        <f t="shared" si="24"/>
        <v>7.8261916539281162E-2</v>
      </c>
      <c r="V119" s="324">
        <f t="shared" si="24"/>
        <v>7.8692357080247216E-2</v>
      </c>
      <c r="W119" s="324">
        <f t="shared" si="24"/>
        <v>7.9125165044188581E-2</v>
      </c>
      <c r="X119" s="324">
        <f t="shared" si="24"/>
        <v>7.9560353451931617E-2</v>
      </c>
      <c r="Y119" s="324">
        <f t="shared" si="24"/>
        <v>7.999793539591725E-2</v>
      </c>
      <c r="Z119" s="324">
        <f t="shared" si="24"/>
        <v>8.0437924040594799E-2</v>
      </c>
      <c r="AA119" s="324">
        <f t="shared" si="24"/>
        <v>8.0880332622818074E-2</v>
      </c>
      <c r="AB119" s="324">
        <f t="shared" si="24"/>
        <v>8.1325174452243576E-2</v>
      </c>
      <c r="AC119" s="324">
        <f t="shared" si="24"/>
        <v>8.1772462911730917E-2</v>
      </c>
      <c r="AD119" s="324">
        <f t="shared" si="24"/>
        <v>8.2222211457745442E-2</v>
      </c>
      <c r="AE119" s="324">
        <f t="shared" si="24"/>
        <v>8.2674433620763044E-2</v>
      </c>
      <c r="AF119" s="324">
        <f t="shared" si="24"/>
        <v>8.3129143005677239E-2</v>
      </c>
      <c r="AG119" s="324">
        <f t="shared" si="24"/>
        <v>8.3586353292208468E-2</v>
      </c>
      <c r="AH119" s="324">
        <f t="shared" si="24"/>
        <v>8.4046078235315624E-2</v>
      </c>
      <c r="AI119" s="324">
        <f t="shared" si="24"/>
        <v>8.4508331665609865E-2</v>
      </c>
      <c r="AJ119" s="324">
        <f t="shared" si="24"/>
        <v>8.497312748977072E-2</v>
      </c>
      <c r="AK119" s="324">
        <f t="shared" si="24"/>
        <v>8.5440479690964466E-2</v>
      </c>
      <c r="AL119" s="324">
        <f t="shared" si="24"/>
        <v>8.5910402329264779E-2</v>
      </c>
      <c r="AM119" s="324">
        <f t="shared" si="24"/>
        <v>8.6382909542075739E-2</v>
      </c>
      <c r="AN119" s="324">
        <f t="shared" si="24"/>
        <v>8.685801554455716E-2</v>
      </c>
      <c r="AO119" s="324">
        <f t="shared" si="24"/>
        <v>8.7335734630052231E-2</v>
      </c>
      <c r="AP119" s="324">
        <f t="shared" si="24"/>
        <v>8.7816081170517521E-2</v>
      </c>
      <c r="AQ119" s="324">
        <f t="shared" si="24"/>
        <v>8.829906961695537E-2</v>
      </c>
      <c r="AR119" s="324">
        <f t="shared" si="24"/>
        <v>8.8784714499848635E-2</v>
      </c>
    </row>
    <row r="120" spans="1:44">
      <c r="A120" s="32" t="str">
        <f>VLOOKUP($B120,'Sector matching'!$B$1:$C$43,2,0)</f>
        <v>chemicals 20</v>
      </c>
      <c r="B120" s="304" t="s">
        <v>256</v>
      </c>
      <c r="C120" s="324">
        <f>'Energy use'!AF71/C71</f>
        <v>8.876525761118112E-2</v>
      </c>
      <c r="D120" s="324">
        <f t="shared" si="6"/>
        <v>8.9253466528042627E-2</v>
      </c>
      <c r="E120" s="324">
        <f t="shared" ref="E120:AR120" si="25">D120*IF(D120&gt;0.9,$B$94,$B$95)</f>
        <v>8.9744360593946873E-2</v>
      </c>
      <c r="F120" s="324">
        <f t="shared" si="25"/>
        <v>9.0237954577213592E-2</v>
      </c>
      <c r="G120" s="324">
        <f t="shared" si="25"/>
        <v>9.0734263327388279E-2</v>
      </c>
      <c r="H120" s="324">
        <f t="shared" si="25"/>
        <v>9.1233301775688919E-2</v>
      </c>
      <c r="I120" s="324">
        <f t="shared" si="25"/>
        <v>9.1735084935455208E-2</v>
      </c>
      <c r="J120" s="324">
        <f t="shared" si="25"/>
        <v>9.2239627902600221E-2</v>
      </c>
      <c r="K120" s="324">
        <f t="shared" si="25"/>
        <v>9.2746945856064522E-2</v>
      </c>
      <c r="L120" s="324">
        <f t="shared" si="25"/>
        <v>9.3257054058272879E-2</v>
      </c>
      <c r="M120" s="324">
        <f t="shared" si="25"/>
        <v>9.3769967855593384E-2</v>
      </c>
      <c r="N120" s="324">
        <f t="shared" si="25"/>
        <v>9.4285702678799155E-2</v>
      </c>
      <c r="O120" s="324">
        <f t="shared" si="25"/>
        <v>9.480427404353256E-2</v>
      </c>
      <c r="P120" s="324">
        <f t="shared" si="25"/>
        <v>9.5325697550771998E-2</v>
      </c>
      <c r="Q120" s="324">
        <f t="shared" si="25"/>
        <v>9.5849988887301243E-2</v>
      </c>
      <c r="R120" s="324">
        <f t="shared" si="25"/>
        <v>9.6377163826181403E-2</v>
      </c>
      <c r="S120" s="324">
        <f t="shared" si="25"/>
        <v>9.6907238227225412E-2</v>
      </c>
      <c r="T120" s="324">
        <f t="shared" si="25"/>
        <v>9.7440228037475152E-2</v>
      </c>
      <c r="U120" s="324">
        <f t="shared" si="25"/>
        <v>9.7976149291681275E-2</v>
      </c>
      <c r="V120" s="324">
        <f t="shared" si="25"/>
        <v>9.8515018112785527E-2</v>
      </c>
      <c r="W120" s="324">
        <f t="shared" si="25"/>
        <v>9.9056850712405858E-2</v>
      </c>
      <c r="X120" s="324">
        <f t="shared" si="25"/>
        <v>9.9601663391324091E-2</v>
      </c>
      <c r="Y120" s="324">
        <f t="shared" si="25"/>
        <v>0.10014947253997639</v>
      </c>
      <c r="Z120" s="324">
        <f t="shared" si="25"/>
        <v>0.10070029463894627</v>
      </c>
      <c r="AA120" s="324">
        <f t="shared" si="25"/>
        <v>0.10125414625946048</v>
      </c>
      <c r="AB120" s="324">
        <f t="shared" si="25"/>
        <v>0.10181104406388752</v>
      </c>
      <c r="AC120" s="324">
        <f t="shared" si="25"/>
        <v>0.10237100480623891</v>
      </c>
      <c r="AD120" s="324">
        <f t="shared" si="25"/>
        <v>0.10293404533267322</v>
      </c>
      <c r="AE120" s="324">
        <f t="shared" si="25"/>
        <v>0.10350018258200293</v>
      </c>
      <c r="AF120" s="324">
        <f t="shared" si="25"/>
        <v>0.10406943358620395</v>
      </c>
      <c r="AG120" s="324">
        <f t="shared" si="25"/>
        <v>0.10464181547092807</v>
      </c>
      <c r="AH120" s="324">
        <f t="shared" si="25"/>
        <v>0.10521734545601819</v>
      </c>
      <c r="AI120" s="324">
        <f t="shared" si="25"/>
        <v>0.10579604085602629</v>
      </c>
      <c r="AJ120" s="324">
        <f t="shared" si="25"/>
        <v>0.10637791908073443</v>
      </c>
      <c r="AK120" s="324">
        <f t="shared" si="25"/>
        <v>0.10696299763567849</v>
      </c>
      <c r="AL120" s="324">
        <f t="shared" si="25"/>
        <v>0.10755129412267472</v>
      </c>
      <c r="AM120" s="324">
        <f t="shared" si="25"/>
        <v>0.10814282624034945</v>
      </c>
      <c r="AN120" s="324">
        <f t="shared" si="25"/>
        <v>0.10873761178467138</v>
      </c>
      <c r="AO120" s="324">
        <f t="shared" si="25"/>
        <v>0.10933566864948709</v>
      </c>
      <c r="AP120" s="324">
        <f t="shared" si="25"/>
        <v>0.10993701482705927</v>
      </c>
      <c r="AQ120" s="324">
        <f t="shared" si="25"/>
        <v>0.1105416684086081</v>
      </c>
      <c r="AR120" s="324">
        <f t="shared" si="25"/>
        <v>0.11114964758485545</v>
      </c>
    </row>
    <row r="121" spans="1:44">
      <c r="A121" s="32">
        <f>VLOOKUP($B121,'Sector matching'!$B$1:$C$43,2,0)</f>
        <v>0</v>
      </c>
      <c r="B121" s="38" t="s">
        <v>155</v>
      </c>
      <c r="C121" s="324">
        <f>'Energy use'!AF72/C72</f>
        <v>0.37287681352024415</v>
      </c>
      <c r="D121" s="324">
        <f t="shared" si="6"/>
        <v>0.37492763599460555</v>
      </c>
      <c r="E121" s="324">
        <f t="shared" ref="E121:AR121" si="26">D121*IF(D121&gt;0.9,$B$94,$B$95)</f>
        <v>0.3769897379925759</v>
      </c>
      <c r="F121" s="324">
        <f t="shared" si="26"/>
        <v>0.37906318155153507</v>
      </c>
      <c r="G121" s="324">
        <f t="shared" si="26"/>
        <v>0.38114802905006856</v>
      </c>
      <c r="H121" s="324">
        <f t="shared" si="26"/>
        <v>0.38324434320984396</v>
      </c>
      <c r="I121" s="324">
        <f t="shared" si="26"/>
        <v>0.38535218709749813</v>
      </c>
      <c r="J121" s="324">
        <f t="shared" si="26"/>
        <v>0.38747162412653441</v>
      </c>
      <c r="K121" s="324">
        <f t="shared" si="26"/>
        <v>0.38960271805923036</v>
      </c>
      <c r="L121" s="324">
        <f t="shared" si="26"/>
        <v>0.39174553300855613</v>
      </c>
      <c r="M121" s="324">
        <f t="shared" si="26"/>
        <v>0.39390013344010322</v>
      </c>
      <c r="N121" s="324">
        <f t="shared" si="26"/>
        <v>0.39606658417402379</v>
      </c>
      <c r="O121" s="324">
        <f t="shared" si="26"/>
        <v>0.39824495038698093</v>
      </c>
      <c r="P121" s="324">
        <f t="shared" si="26"/>
        <v>0.40043529761410934</v>
      </c>
      <c r="Q121" s="324">
        <f t="shared" si="26"/>
        <v>0.40263769175098696</v>
      </c>
      <c r="R121" s="324">
        <f t="shared" si="26"/>
        <v>0.40485219905561742</v>
      </c>
      <c r="S121" s="324">
        <f t="shared" si="26"/>
        <v>0.40707888615042337</v>
      </c>
      <c r="T121" s="324">
        <f t="shared" si="26"/>
        <v>0.40931782002425071</v>
      </c>
      <c r="U121" s="324">
        <f t="shared" si="26"/>
        <v>0.41156906803438409</v>
      </c>
      <c r="V121" s="324">
        <f t="shared" si="26"/>
        <v>0.41383269790857324</v>
      </c>
      <c r="W121" s="324">
        <f t="shared" si="26"/>
        <v>0.41610877774707045</v>
      </c>
      <c r="X121" s="324">
        <f t="shared" si="26"/>
        <v>0.41839737602467936</v>
      </c>
      <c r="Y121" s="324">
        <f t="shared" si="26"/>
        <v>0.4206985615928151</v>
      </c>
      <c r="Z121" s="324">
        <f t="shared" si="26"/>
        <v>0.42301240368157561</v>
      </c>
      <c r="AA121" s="324">
        <f t="shared" si="26"/>
        <v>0.42533897190182429</v>
      </c>
      <c r="AB121" s="324">
        <f t="shared" si="26"/>
        <v>0.42767833624728435</v>
      </c>
      <c r="AC121" s="324">
        <f t="shared" si="26"/>
        <v>0.43003056709664444</v>
      </c>
      <c r="AD121" s="324">
        <f t="shared" si="26"/>
        <v>0.43239573521567604</v>
      </c>
      <c r="AE121" s="324">
        <f t="shared" si="26"/>
        <v>0.43477391175936225</v>
      </c>
      <c r="AF121" s="324">
        <f t="shared" si="26"/>
        <v>0.43716516827403878</v>
      </c>
      <c r="AG121" s="324">
        <f t="shared" si="26"/>
        <v>0.43956957669954605</v>
      </c>
      <c r="AH121" s="324">
        <f t="shared" si="26"/>
        <v>0.44198720937139357</v>
      </c>
      <c r="AI121" s="324">
        <f t="shared" si="26"/>
        <v>0.44441813902293625</v>
      </c>
      <c r="AJ121" s="324">
        <f t="shared" si="26"/>
        <v>0.44686243878756243</v>
      </c>
      <c r="AK121" s="324">
        <f t="shared" si="26"/>
        <v>0.44932018220089404</v>
      </c>
      <c r="AL121" s="324">
        <f t="shared" si="26"/>
        <v>0.45179144320299897</v>
      </c>
      <c r="AM121" s="324">
        <f t="shared" si="26"/>
        <v>0.45427629614061549</v>
      </c>
      <c r="AN121" s="324">
        <f t="shared" si="26"/>
        <v>0.45677481576938889</v>
      </c>
      <c r="AO121" s="324">
        <f t="shared" si="26"/>
        <v>0.45928707725612056</v>
      </c>
      <c r="AP121" s="324">
        <f t="shared" si="26"/>
        <v>0.46181315618102925</v>
      </c>
      <c r="AQ121" s="324">
        <f t="shared" si="26"/>
        <v>0.46435312854002492</v>
      </c>
      <c r="AR121" s="324">
        <f t="shared" si="26"/>
        <v>0.46690707074699506</v>
      </c>
    </row>
    <row r="122" spans="1:44">
      <c r="A122" s="32" t="str">
        <f>VLOOKUP($B122,'Sector matching'!$B$1:$C$43,2,0)</f>
        <v>chemicals 20</v>
      </c>
      <c r="B122" s="304" t="s">
        <v>157</v>
      </c>
      <c r="C122" s="324">
        <f>'Energy use'!AF73/C73</f>
        <v>0.44046431585343421</v>
      </c>
      <c r="D122" s="324">
        <f t="shared" si="6"/>
        <v>0.44288686959062812</v>
      </c>
      <c r="E122" s="324">
        <f t="shared" ref="E122:AR122" si="27">D122*IF(D122&gt;0.9,$B$94,$B$95)</f>
        <v>0.44532274737337663</v>
      </c>
      <c r="F122" s="324">
        <f t="shared" si="27"/>
        <v>0.44777202248393022</v>
      </c>
      <c r="G122" s="324">
        <f t="shared" si="27"/>
        <v>0.45023476860759187</v>
      </c>
      <c r="H122" s="324">
        <f t="shared" si="27"/>
        <v>0.45271105983493365</v>
      </c>
      <c r="I122" s="324">
        <f t="shared" si="27"/>
        <v>0.45520097066402582</v>
      </c>
      <c r="J122" s="324">
        <f t="shared" si="27"/>
        <v>0.457704576002678</v>
      </c>
      <c r="K122" s="324">
        <f t="shared" si="27"/>
        <v>0.46022195117069276</v>
      </c>
      <c r="L122" s="324">
        <f t="shared" si="27"/>
        <v>0.46275317190213161</v>
      </c>
      <c r="M122" s="324">
        <f t="shared" si="27"/>
        <v>0.46529831434759339</v>
      </c>
      <c r="N122" s="324">
        <f t="shared" si="27"/>
        <v>0.46785745507650517</v>
      </c>
      <c r="O122" s="324">
        <f t="shared" si="27"/>
        <v>0.47043067107942599</v>
      </c>
      <c r="P122" s="324">
        <f t="shared" si="27"/>
        <v>0.47301803977036289</v>
      </c>
      <c r="Q122" s="324">
        <f t="shared" si="27"/>
        <v>0.47561963898909992</v>
      </c>
      <c r="R122" s="324">
        <f t="shared" si="27"/>
        <v>0.47823554700353998</v>
      </c>
      <c r="S122" s="324">
        <f t="shared" si="27"/>
        <v>0.48086584251205949</v>
      </c>
      <c r="T122" s="324">
        <f t="shared" si="27"/>
        <v>0.48351060464587586</v>
      </c>
      <c r="U122" s="324">
        <f t="shared" si="27"/>
        <v>0.4861699129714282</v>
      </c>
      <c r="V122" s="324">
        <f t="shared" si="27"/>
        <v>0.4888438474927711</v>
      </c>
      <c r="W122" s="324">
        <f t="shared" si="27"/>
        <v>0.49153248865398136</v>
      </c>
      <c r="X122" s="324">
        <f t="shared" si="27"/>
        <v>0.49423591734157829</v>
      </c>
      <c r="Y122" s="324">
        <f t="shared" si="27"/>
        <v>0.49695421488695701</v>
      </c>
      <c r="Z122" s="324">
        <f t="shared" si="27"/>
        <v>0.49968746306883532</v>
      </c>
      <c r="AA122" s="324">
        <f t="shared" si="27"/>
        <v>0.5024357441157139</v>
      </c>
      <c r="AB122" s="324">
        <f t="shared" si="27"/>
        <v>0.50519914070835037</v>
      </c>
      <c r="AC122" s="324">
        <f t="shared" si="27"/>
        <v>0.50797773598224638</v>
      </c>
      <c r="AD122" s="324">
        <f t="shared" si="27"/>
        <v>0.51077161353014877</v>
      </c>
      <c r="AE122" s="324">
        <f t="shared" si="27"/>
        <v>0.51358085740456461</v>
      </c>
      <c r="AF122" s="324">
        <f t="shared" si="27"/>
        <v>0.51640555212028971</v>
      </c>
      <c r="AG122" s="324">
        <f t="shared" si="27"/>
        <v>0.51924578265695132</v>
      </c>
      <c r="AH122" s="324">
        <f t="shared" si="27"/>
        <v>0.52210163446156455</v>
      </c>
      <c r="AI122" s="324">
        <f t="shared" si="27"/>
        <v>0.52497319345110316</v>
      </c>
      <c r="AJ122" s="324">
        <f t="shared" si="27"/>
        <v>0.52786054601508425</v>
      </c>
      <c r="AK122" s="324">
        <f t="shared" si="27"/>
        <v>0.53076377901816729</v>
      </c>
      <c r="AL122" s="324">
        <f t="shared" si="27"/>
        <v>0.53368297980276724</v>
      </c>
      <c r="AM122" s="324">
        <f t="shared" si="27"/>
        <v>0.53661823619168247</v>
      </c>
      <c r="AN122" s="324">
        <f t="shared" si="27"/>
        <v>0.53956963649073675</v>
      </c>
      <c r="AO122" s="324">
        <f t="shared" si="27"/>
        <v>0.54253726949143588</v>
      </c>
      <c r="AP122" s="324">
        <f t="shared" si="27"/>
        <v>0.54552122447363882</v>
      </c>
      <c r="AQ122" s="324">
        <f t="shared" si="27"/>
        <v>0.54852159120824384</v>
      </c>
      <c r="AR122" s="324">
        <f t="shared" si="27"/>
        <v>0.55153845995988926</v>
      </c>
    </row>
    <row r="123" spans="1:44">
      <c r="A123" s="32" t="str">
        <f>VLOOKUP($B123,'Sector matching'!$B$1:$C$43,2,0)</f>
        <v>rubber and plastic products 22</v>
      </c>
      <c r="B123" s="146" t="s">
        <v>257</v>
      </c>
      <c r="C123" s="324">
        <f>'Energy use'!AF74/C74</f>
        <v>0.68524363873824623</v>
      </c>
      <c r="D123" s="324">
        <f t="shared" si="6"/>
        <v>0.68901247875130667</v>
      </c>
      <c r="E123" s="324">
        <f t="shared" ref="E123:AR123" si="28">D123*IF(D123&gt;0.9,$B$94,$B$95)</f>
        <v>0.69280204738443885</v>
      </c>
      <c r="F123" s="324">
        <f t="shared" si="28"/>
        <v>0.69661245864505328</v>
      </c>
      <c r="G123" s="324">
        <f t="shared" si="28"/>
        <v>0.70044382716760112</v>
      </c>
      <c r="H123" s="324">
        <f t="shared" si="28"/>
        <v>0.70429626821702296</v>
      </c>
      <c r="I123" s="324">
        <f t="shared" si="28"/>
        <v>0.70816989769221661</v>
      </c>
      <c r="J123" s="324">
        <f t="shared" si="28"/>
        <v>0.71206483212952387</v>
      </c>
      <c r="K123" s="324">
        <f t="shared" si="28"/>
        <v>0.71598118870623628</v>
      </c>
      <c r="L123" s="324">
        <f t="shared" si="28"/>
        <v>0.71991908524412063</v>
      </c>
      <c r="M123" s="324">
        <f t="shared" si="28"/>
        <v>0.72387864021296333</v>
      </c>
      <c r="N123" s="324">
        <f t="shared" si="28"/>
        <v>0.72785997273413472</v>
      </c>
      <c r="O123" s="324">
        <f t="shared" si="28"/>
        <v>0.73186320258417248</v>
      </c>
      <c r="P123" s="324">
        <f t="shared" si="28"/>
        <v>0.73588845019838545</v>
      </c>
      <c r="Q123" s="324">
        <f t="shared" si="28"/>
        <v>0.7399358366744766</v>
      </c>
      <c r="R123" s="324">
        <f t="shared" si="28"/>
        <v>0.74400548377618625</v>
      </c>
      <c r="S123" s="324">
        <f t="shared" si="28"/>
        <v>0.74809751393695534</v>
      </c>
      <c r="T123" s="324">
        <f t="shared" si="28"/>
        <v>0.7522120502636086</v>
      </c>
      <c r="U123" s="324">
        <f t="shared" si="28"/>
        <v>0.75634921654005849</v>
      </c>
      <c r="V123" s="324">
        <f t="shared" si="28"/>
        <v>0.76050913723102886</v>
      </c>
      <c r="W123" s="324">
        <f t="shared" si="28"/>
        <v>0.76469193748579956</v>
      </c>
      <c r="X123" s="324">
        <f t="shared" si="28"/>
        <v>0.76889774314197146</v>
      </c>
      <c r="Y123" s="324">
        <f t="shared" si="28"/>
        <v>0.77312668072925239</v>
      </c>
      <c r="Z123" s="324">
        <f t="shared" si="28"/>
        <v>0.77737887747326329</v>
      </c>
      <c r="AA123" s="324">
        <f t="shared" si="28"/>
        <v>0.78165446129936633</v>
      </c>
      <c r="AB123" s="324">
        <f t="shared" si="28"/>
        <v>0.78595356083651291</v>
      </c>
      <c r="AC123" s="324">
        <f t="shared" si="28"/>
        <v>0.79027630542111382</v>
      </c>
      <c r="AD123" s="324">
        <f t="shared" si="28"/>
        <v>0.79462282510092996</v>
      </c>
      <c r="AE123" s="324">
        <f t="shared" si="28"/>
        <v>0.79899325063898508</v>
      </c>
      <c r="AF123" s="324">
        <f t="shared" si="28"/>
        <v>0.80338771351749949</v>
      </c>
      <c r="AG123" s="324">
        <f t="shared" si="28"/>
        <v>0.80780634594184575</v>
      </c>
      <c r="AH123" s="324">
        <f t="shared" si="28"/>
        <v>0.81224928084452597</v>
      </c>
      <c r="AI123" s="324">
        <f t="shared" si="28"/>
        <v>0.81671665188917086</v>
      </c>
      <c r="AJ123" s="324">
        <f t="shared" si="28"/>
        <v>0.82120859347456132</v>
      </c>
      <c r="AK123" s="324">
        <f t="shared" si="28"/>
        <v>0.82572524073867148</v>
      </c>
      <c r="AL123" s="324">
        <f t="shared" si="28"/>
        <v>0.83026672956273417</v>
      </c>
      <c r="AM123" s="324">
        <f t="shared" si="28"/>
        <v>0.83483319657532928</v>
      </c>
      <c r="AN123" s="324">
        <f t="shared" si="28"/>
        <v>0.83942477915649361</v>
      </c>
      <c r="AO123" s="324">
        <f t="shared" si="28"/>
        <v>0.84404161544185441</v>
      </c>
      <c r="AP123" s="324">
        <f t="shared" si="28"/>
        <v>0.84868384432678468</v>
      </c>
      <c r="AQ123" s="324">
        <f t="shared" si="28"/>
        <v>0.85335160547058209</v>
      </c>
      <c r="AR123" s="324">
        <f t="shared" si="28"/>
        <v>0.85804503930067033</v>
      </c>
    </row>
    <row r="124" spans="1:44">
      <c r="A124" s="32" t="str">
        <f>VLOOKUP($B124,'Sector matching'!$B$1:$C$43,2,0)</f>
        <v>cement and other nonmetallic minerals 239</v>
      </c>
      <c r="B124" s="38" t="s">
        <v>161</v>
      </c>
      <c r="C124" s="324">
        <f>'Energy use'!AF75/C75</f>
        <v>0.3925881839527951</v>
      </c>
      <c r="D124" s="324">
        <f t="shared" si="6"/>
        <v>0.39474741896453552</v>
      </c>
      <c r="E124" s="324">
        <f t="shared" ref="E124:AR124" si="29">D124*IF(D124&gt;0.9,$B$94,$B$95)</f>
        <v>0.39691852976884051</v>
      </c>
      <c r="F124" s="324">
        <f t="shared" si="29"/>
        <v>0.39910158168256915</v>
      </c>
      <c r="G124" s="324">
        <f t="shared" si="29"/>
        <v>0.40129664038182333</v>
      </c>
      <c r="H124" s="324">
        <f t="shared" si="29"/>
        <v>0.40350377190392339</v>
      </c>
      <c r="I124" s="324">
        <f t="shared" si="29"/>
        <v>0.40572304264939502</v>
      </c>
      <c r="J124" s="324">
        <f t="shared" si="29"/>
        <v>0.40795451938396671</v>
      </c>
      <c r="K124" s="324">
        <f t="shared" si="29"/>
        <v>0.41019826924057856</v>
      </c>
      <c r="L124" s="324">
        <f t="shared" si="29"/>
        <v>0.41245435972140176</v>
      </c>
      <c r="M124" s="324">
        <f t="shared" si="29"/>
        <v>0.41472285869986952</v>
      </c>
      <c r="N124" s="324">
        <f t="shared" si="29"/>
        <v>0.41700383442271882</v>
      </c>
      <c r="O124" s="324">
        <f t="shared" si="29"/>
        <v>0.41929735551204378</v>
      </c>
      <c r="P124" s="324">
        <f t="shared" si="29"/>
        <v>0.42160349096736005</v>
      </c>
      <c r="Q124" s="324">
        <f t="shared" si="29"/>
        <v>0.42392231016768056</v>
      </c>
      <c r="R124" s="324">
        <f t="shared" si="29"/>
        <v>0.42625388287360283</v>
      </c>
      <c r="S124" s="324">
        <f t="shared" si="29"/>
        <v>0.42859827922940769</v>
      </c>
      <c r="T124" s="324">
        <f t="shared" si="29"/>
        <v>0.43095556976516947</v>
      </c>
      <c r="U124" s="324">
        <f t="shared" si="29"/>
        <v>0.43332582539887793</v>
      </c>
      <c r="V124" s="324">
        <f t="shared" si="29"/>
        <v>0.43570911743857177</v>
      </c>
      <c r="W124" s="324">
        <f t="shared" si="29"/>
        <v>0.43810551758448396</v>
      </c>
      <c r="X124" s="324">
        <f t="shared" si="29"/>
        <v>0.44051509793119864</v>
      </c>
      <c r="Y124" s="324">
        <f t="shared" si="29"/>
        <v>0.44293793096982026</v>
      </c>
      <c r="Z124" s="324">
        <f t="shared" si="29"/>
        <v>0.44537408959015429</v>
      </c>
      <c r="AA124" s="324">
        <f t="shared" si="29"/>
        <v>0.44782364708290018</v>
      </c>
      <c r="AB124" s="324">
        <f t="shared" si="29"/>
        <v>0.45028667714185616</v>
      </c>
      <c r="AC124" s="324">
        <f t="shared" si="29"/>
        <v>0.45276325386613642</v>
      </c>
      <c r="AD124" s="324">
        <f t="shared" si="29"/>
        <v>0.45525345176240017</v>
      </c>
      <c r="AE124" s="324">
        <f t="shared" si="29"/>
        <v>0.45775734574709342</v>
      </c>
      <c r="AF124" s="324">
        <f t="shared" si="29"/>
        <v>0.46027501114870245</v>
      </c>
      <c r="AG124" s="324">
        <f t="shared" si="29"/>
        <v>0.46280652371002035</v>
      </c>
      <c r="AH124" s="324">
        <f t="shared" si="29"/>
        <v>0.46535195959042547</v>
      </c>
      <c r="AI124" s="324">
        <f t="shared" si="29"/>
        <v>0.46791139536817283</v>
      </c>
      <c r="AJ124" s="324">
        <f t="shared" si="29"/>
        <v>0.47048490804269782</v>
      </c>
      <c r="AK124" s="324">
        <f t="shared" si="29"/>
        <v>0.47307257503693267</v>
      </c>
      <c r="AL124" s="324">
        <f t="shared" si="29"/>
        <v>0.47567447419963582</v>
      </c>
      <c r="AM124" s="324">
        <f t="shared" si="29"/>
        <v>0.47829068380773387</v>
      </c>
      <c r="AN124" s="324">
        <f t="shared" si="29"/>
        <v>0.48092128256867644</v>
      </c>
      <c r="AO124" s="324">
        <f t="shared" si="29"/>
        <v>0.4835663496228042</v>
      </c>
      <c r="AP124" s="324">
        <f t="shared" si="29"/>
        <v>0.48622596454572964</v>
      </c>
      <c r="AQ124" s="324">
        <f t="shared" si="29"/>
        <v>0.4889002073507312</v>
      </c>
      <c r="AR124" s="324">
        <f t="shared" si="29"/>
        <v>0.49158915849116025</v>
      </c>
    </row>
    <row r="125" spans="1:44">
      <c r="A125" s="32" t="str">
        <f>VLOOKUP($B125,'Sector matching'!$B$1:$C$43,2,0)</f>
        <v>iron and steel 241</v>
      </c>
      <c r="B125" s="145" t="s">
        <v>163</v>
      </c>
      <c r="C125" s="324">
        <f>'Energy use'!AF76/C76</f>
        <v>0.18812443986636238</v>
      </c>
      <c r="D125" s="324">
        <f t="shared" si="6"/>
        <v>0.18915912428562737</v>
      </c>
      <c r="E125" s="324">
        <f t="shared" ref="E125:AR125" si="30">D125*IF(D125&gt;0.9,$B$94,$B$95)</f>
        <v>0.19019949946919834</v>
      </c>
      <c r="F125" s="324">
        <f t="shared" si="30"/>
        <v>0.19124559671627894</v>
      </c>
      <c r="G125" s="324">
        <f t="shared" si="30"/>
        <v>0.19229744749821848</v>
      </c>
      <c r="H125" s="324">
        <f t="shared" si="30"/>
        <v>0.19335508345945868</v>
      </c>
      <c r="I125" s="324">
        <f t="shared" si="30"/>
        <v>0.19441853641848572</v>
      </c>
      <c r="J125" s="324">
        <f t="shared" si="30"/>
        <v>0.19548783836878741</v>
      </c>
      <c r="K125" s="324">
        <f t="shared" si="30"/>
        <v>0.19656302147981575</v>
      </c>
      <c r="L125" s="324">
        <f t="shared" si="30"/>
        <v>0.19764411809795474</v>
      </c>
      <c r="M125" s="324">
        <f t="shared" si="30"/>
        <v>0.1987311607474935</v>
      </c>
      <c r="N125" s="324">
        <f t="shared" si="30"/>
        <v>0.19982418213160472</v>
      </c>
      <c r="O125" s="324">
        <f t="shared" si="30"/>
        <v>0.20092321513332856</v>
      </c>
      <c r="P125" s="324">
        <f t="shared" si="30"/>
        <v>0.20202829281656187</v>
      </c>
      <c r="Q125" s="324">
        <f t="shared" si="30"/>
        <v>0.20313944842705298</v>
      </c>
      <c r="R125" s="324">
        <f t="shared" si="30"/>
        <v>0.20425671539340179</v>
      </c>
      <c r="S125" s="324">
        <f t="shared" si="30"/>
        <v>0.20538012732806551</v>
      </c>
      <c r="T125" s="324">
        <f t="shared" si="30"/>
        <v>0.2065097180283699</v>
      </c>
      <c r="U125" s="324">
        <f t="shared" si="30"/>
        <v>0.20764552147752594</v>
      </c>
      <c r="V125" s="324">
        <f t="shared" si="30"/>
        <v>0.20878757184565233</v>
      </c>
      <c r="W125" s="324">
        <f t="shared" si="30"/>
        <v>0.20993590349080343</v>
      </c>
      <c r="X125" s="324">
        <f t="shared" si="30"/>
        <v>0.21109055096000287</v>
      </c>
      <c r="Y125" s="324">
        <f t="shared" si="30"/>
        <v>0.2122515489902829</v>
      </c>
      <c r="Z125" s="324">
        <f t="shared" si="30"/>
        <v>0.21341893250972946</v>
      </c>
      <c r="AA125" s="324">
        <f t="shared" si="30"/>
        <v>0.21459273663853298</v>
      </c>
      <c r="AB125" s="324">
        <f t="shared" si="30"/>
        <v>0.21577299669004493</v>
      </c>
      <c r="AC125" s="324">
        <f t="shared" si="30"/>
        <v>0.21695974817184019</v>
      </c>
      <c r="AD125" s="324">
        <f t="shared" si="30"/>
        <v>0.21815302678678533</v>
      </c>
      <c r="AE125" s="324">
        <f t="shared" si="30"/>
        <v>0.21935286843411267</v>
      </c>
      <c r="AF125" s="324">
        <f t="shared" si="30"/>
        <v>0.22055930921050029</v>
      </c>
      <c r="AG125" s="324">
        <f t="shared" si="30"/>
        <v>0.22177238541115807</v>
      </c>
      <c r="AH125" s="324">
        <f t="shared" si="30"/>
        <v>0.22299213353091946</v>
      </c>
      <c r="AI125" s="324">
        <f t="shared" si="30"/>
        <v>0.22421859026533952</v>
      </c>
      <c r="AJ125" s="324">
        <f t="shared" si="30"/>
        <v>0.22545179251179889</v>
      </c>
      <c r="AK125" s="324">
        <f t="shared" si="30"/>
        <v>0.2266917773706138</v>
      </c>
      <c r="AL125" s="324">
        <f t="shared" si="30"/>
        <v>0.2279385821461522</v>
      </c>
      <c r="AM125" s="324">
        <f t="shared" si="30"/>
        <v>0.22919224434795604</v>
      </c>
      <c r="AN125" s="324">
        <f t="shared" si="30"/>
        <v>0.23045280169186982</v>
      </c>
      <c r="AO125" s="324">
        <f t="shared" si="30"/>
        <v>0.23172029210117512</v>
      </c>
      <c r="AP125" s="324">
        <f t="shared" si="30"/>
        <v>0.23299475370773159</v>
      </c>
      <c r="AQ125" s="324">
        <f t="shared" si="30"/>
        <v>0.23427622485312413</v>
      </c>
      <c r="AR125" s="324">
        <f t="shared" si="30"/>
        <v>0.23556474408981634</v>
      </c>
    </row>
    <row r="126" spans="1:44">
      <c r="A126" s="32" t="str">
        <f>VLOOKUP($B126,'Sector matching'!$B$1:$C$43,2,0)</f>
        <v>other metals 242</v>
      </c>
      <c r="B126" s="145" t="s">
        <v>258</v>
      </c>
      <c r="C126" s="324">
        <f>'Energy use'!AF77/C77</f>
        <v>2.4374983979218053E-2</v>
      </c>
      <c r="D126" s="324">
        <f t="shared" si="6"/>
        <v>2.4509046391103753E-2</v>
      </c>
      <c r="E126" s="324">
        <f t="shared" ref="E126:AR126" si="31">D126*IF(D126&gt;0.9,$B$94,$B$95)</f>
        <v>2.4643846146254825E-2</v>
      </c>
      <c r="F126" s="324">
        <f t="shared" si="31"/>
        <v>2.4779387300059227E-2</v>
      </c>
      <c r="G126" s="324">
        <f t="shared" si="31"/>
        <v>2.4915673930209555E-2</v>
      </c>
      <c r="H126" s="324">
        <f t="shared" si="31"/>
        <v>2.5052710136825709E-2</v>
      </c>
      <c r="I126" s="324">
        <f t="shared" si="31"/>
        <v>2.5190500042578251E-2</v>
      </c>
      <c r="J126" s="324">
        <f t="shared" si="31"/>
        <v>2.5329047792812434E-2</v>
      </c>
      <c r="K126" s="324">
        <f t="shared" si="31"/>
        <v>2.5468357555672904E-2</v>
      </c>
      <c r="L126" s="324">
        <f t="shared" si="31"/>
        <v>2.5608433522229107E-2</v>
      </c>
      <c r="M126" s="324">
        <f t="shared" si="31"/>
        <v>2.574927990660137E-2</v>
      </c>
      <c r="N126" s="324">
        <f t="shared" si="31"/>
        <v>2.5890900946087678E-2</v>
      </c>
      <c r="O126" s="324">
        <f t="shared" si="31"/>
        <v>2.6033300901291162E-2</v>
      </c>
      <c r="P126" s="324">
        <f t="shared" si="31"/>
        <v>2.6176484056248266E-2</v>
      </c>
      <c r="Q126" s="324">
        <f t="shared" si="31"/>
        <v>2.6320454718557634E-2</v>
      </c>
      <c r="R126" s="324">
        <f t="shared" si="31"/>
        <v>2.6465217219509701E-2</v>
      </c>
      <c r="S126" s="324">
        <f t="shared" si="31"/>
        <v>2.6610775914217007E-2</v>
      </c>
      <c r="T126" s="324">
        <f t="shared" si="31"/>
        <v>2.6757135181745204E-2</v>
      </c>
      <c r="U126" s="324">
        <f t="shared" si="31"/>
        <v>2.6904299425244804E-2</v>
      </c>
      <c r="V126" s="324">
        <f t="shared" si="31"/>
        <v>2.7052273072083653E-2</v>
      </c>
      <c r="W126" s="324">
        <f t="shared" si="31"/>
        <v>2.7201060573980116E-2</v>
      </c>
      <c r="X126" s="324">
        <f t="shared" si="31"/>
        <v>2.7350666407137007E-2</v>
      </c>
      <c r="Y126" s="324">
        <f t="shared" si="31"/>
        <v>2.7501095072376261E-2</v>
      </c>
      <c r="Z126" s="324">
        <f t="shared" si="31"/>
        <v>2.7652351095274332E-2</v>
      </c>
      <c r="AA126" s="324">
        <f t="shared" si="31"/>
        <v>2.7804439026298342E-2</v>
      </c>
      <c r="AB126" s="324">
        <f t="shared" si="31"/>
        <v>2.7957363440942986E-2</v>
      </c>
      <c r="AC126" s="324">
        <f t="shared" si="31"/>
        <v>2.8111128939868175E-2</v>
      </c>
      <c r="AD126" s="324">
        <f t="shared" si="31"/>
        <v>2.8265740149037454E-2</v>
      </c>
      <c r="AE126" s="324">
        <f t="shared" si="31"/>
        <v>2.842120171985716E-2</v>
      </c>
      <c r="AF126" s="324">
        <f t="shared" si="31"/>
        <v>2.8577518329316376E-2</v>
      </c>
      <c r="AG126" s="324">
        <f t="shared" si="31"/>
        <v>2.8734694680127619E-2</v>
      </c>
      <c r="AH126" s="324">
        <f t="shared" si="31"/>
        <v>2.8892735500868322E-2</v>
      </c>
      <c r="AI126" s="324">
        <f t="shared" si="31"/>
        <v>2.9051645546123099E-2</v>
      </c>
      <c r="AJ126" s="324">
        <f t="shared" si="31"/>
        <v>2.9211429596626776E-2</v>
      </c>
      <c r="AK126" s="324">
        <f t="shared" si="31"/>
        <v>2.9372092459408226E-2</v>
      </c>
      <c r="AL126" s="324">
        <f t="shared" si="31"/>
        <v>2.9533638967934973E-2</v>
      </c>
      <c r="AM126" s="324">
        <f t="shared" si="31"/>
        <v>2.9696073982258618E-2</v>
      </c>
      <c r="AN126" s="324">
        <f t="shared" si="31"/>
        <v>2.9859402389161044E-2</v>
      </c>
      <c r="AO126" s="324">
        <f t="shared" si="31"/>
        <v>3.0023629102301431E-2</v>
      </c>
      <c r="AP126" s="324">
        <f t="shared" si="31"/>
        <v>3.0188759062364092E-2</v>
      </c>
      <c r="AQ126" s="324">
        <f t="shared" si="31"/>
        <v>3.0354797237207097E-2</v>
      </c>
      <c r="AR126" s="324">
        <f t="shared" si="31"/>
        <v>3.0521748622011739E-2</v>
      </c>
    </row>
    <row r="127" spans="1:44">
      <c r="A127" s="32" t="str">
        <f>VLOOKUP($B127,'Sector matching'!$B$1:$C$43,2,0)</f>
        <v>metal products except machinery and vehicles 25</v>
      </c>
      <c r="B127" s="38" t="s">
        <v>166</v>
      </c>
      <c r="C127" s="324">
        <f>'Energy use'!AF78/C78</f>
        <v>0.74206657220932148</v>
      </c>
      <c r="D127" s="324">
        <f t="shared" si="6"/>
        <v>0.74614793835647275</v>
      </c>
      <c r="E127" s="324">
        <f t="shared" ref="E127:AR127" si="32">D127*IF(D127&gt;0.9,$B$94,$B$95)</f>
        <v>0.75025175201743344</v>
      </c>
      <c r="F127" s="324">
        <f t="shared" si="32"/>
        <v>0.75437813665352937</v>
      </c>
      <c r="G127" s="324">
        <f t="shared" si="32"/>
        <v>0.75852721640512388</v>
      </c>
      <c r="H127" s="324">
        <f t="shared" si="32"/>
        <v>0.76269911609535213</v>
      </c>
      <c r="I127" s="324">
        <f t="shared" si="32"/>
        <v>0.76689396123387665</v>
      </c>
      <c r="J127" s="324">
        <f t="shared" si="32"/>
        <v>0.77111187802066306</v>
      </c>
      <c r="K127" s="324">
        <f t="shared" si="32"/>
        <v>0.7753529933497767</v>
      </c>
      <c r="L127" s="324">
        <f t="shared" si="32"/>
        <v>0.77961743481320056</v>
      </c>
      <c r="M127" s="324">
        <f t="shared" si="32"/>
        <v>0.78390533070467316</v>
      </c>
      <c r="N127" s="324">
        <f t="shared" si="32"/>
        <v>0.78821681002354893</v>
      </c>
      <c r="O127" s="324">
        <f t="shared" si="32"/>
        <v>0.79255200247867852</v>
      </c>
      <c r="P127" s="324">
        <f t="shared" si="32"/>
        <v>0.79691103849231126</v>
      </c>
      <c r="Q127" s="324">
        <f t="shared" si="32"/>
        <v>0.80129404920401903</v>
      </c>
      <c r="R127" s="324">
        <f t="shared" si="32"/>
        <v>0.80570116647464118</v>
      </c>
      <c r="S127" s="324">
        <f t="shared" si="32"/>
        <v>0.81013252289025173</v>
      </c>
      <c r="T127" s="324">
        <f t="shared" si="32"/>
        <v>0.81458825176614813</v>
      </c>
      <c r="U127" s="324">
        <f t="shared" si="32"/>
        <v>0.819068487150862</v>
      </c>
      <c r="V127" s="324">
        <f t="shared" si="32"/>
        <v>0.82357336383019175</v>
      </c>
      <c r="W127" s="324">
        <f t="shared" si="32"/>
        <v>0.82810301733125791</v>
      </c>
      <c r="X127" s="324">
        <f t="shared" si="32"/>
        <v>0.83265758392657985</v>
      </c>
      <c r="Y127" s="324">
        <f t="shared" si="32"/>
        <v>0.83723720063817608</v>
      </c>
      <c r="Z127" s="324">
        <f t="shared" si="32"/>
        <v>0.84184200524168606</v>
      </c>
      <c r="AA127" s="324">
        <f t="shared" si="32"/>
        <v>0.84647213627051543</v>
      </c>
      <c r="AB127" s="324">
        <f t="shared" si="32"/>
        <v>0.85112773302000333</v>
      </c>
      <c r="AC127" s="324">
        <f t="shared" si="32"/>
        <v>0.85580893555161341</v>
      </c>
      <c r="AD127" s="324">
        <f t="shared" si="32"/>
        <v>0.86051588469714735</v>
      </c>
      <c r="AE127" s="324">
        <f t="shared" si="32"/>
        <v>0.86524872206298176</v>
      </c>
      <c r="AF127" s="324">
        <f t="shared" si="32"/>
        <v>0.87000759003432826</v>
      </c>
      <c r="AG127" s="324">
        <f t="shared" si="32"/>
        <v>0.87479263177951716</v>
      </c>
      <c r="AH127" s="324">
        <f t="shared" si="32"/>
        <v>0.87960399125430455</v>
      </c>
      <c r="AI127" s="324">
        <f t="shared" si="32"/>
        <v>0.8844418132062033</v>
      </c>
      <c r="AJ127" s="324">
        <f t="shared" si="32"/>
        <v>0.88930624317883744</v>
      </c>
      <c r="AK127" s="324">
        <f t="shared" si="32"/>
        <v>0.89419742751632114</v>
      </c>
      <c r="AL127" s="324">
        <f t="shared" si="32"/>
        <v>0.89911551336766093</v>
      </c>
      <c r="AM127" s="324">
        <f t="shared" si="32"/>
        <v>0.90406064869118308</v>
      </c>
      <c r="AN127" s="324">
        <f t="shared" si="32"/>
        <v>0.90406064869118308</v>
      </c>
      <c r="AO127" s="324">
        <f t="shared" si="32"/>
        <v>0.90406064869118308</v>
      </c>
      <c r="AP127" s="324">
        <f t="shared" si="32"/>
        <v>0.90406064869118308</v>
      </c>
      <c r="AQ127" s="324">
        <f t="shared" si="32"/>
        <v>0.90406064869118308</v>
      </c>
      <c r="AR127" s="324">
        <f t="shared" si="32"/>
        <v>0.90406064869118308</v>
      </c>
    </row>
    <row r="128" spans="1:44">
      <c r="A128" s="32" t="str">
        <f>VLOOKUP($B128,'Sector matching'!$B$1:$C$43,2,0)</f>
        <v>other manufacturing 31T33</v>
      </c>
      <c r="B128" s="38" t="s">
        <v>168</v>
      </c>
      <c r="C128" s="324">
        <f>'Energy use'!AF79/C79</f>
        <v>0.15552762904801287</v>
      </c>
      <c r="D128" s="324">
        <f t="shared" si="6"/>
        <v>0.15638303100777695</v>
      </c>
      <c r="E128" s="324">
        <f t="shared" ref="E128:AR128" si="33">D128*IF(D128&gt;0.9,$B$94,$B$95)</f>
        <v>0.15724313767831974</v>
      </c>
      <c r="F128" s="324">
        <f t="shared" si="33"/>
        <v>0.15810797493555051</v>
      </c>
      <c r="G128" s="324">
        <f t="shared" si="33"/>
        <v>0.15897756879769603</v>
      </c>
      <c r="H128" s="324">
        <f t="shared" si="33"/>
        <v>0.15985194542608336</v>
      </c>
      <c r="I128" s="324">
        <f t="shared" si="33"/>
        <v>0.16073113112592682</v>
      </c>
      <c r="J128" s="324">
        <f t="shared" si="33"/>
        <v>0.16161515234711943</v>
      </c>
      <c r="K128" s="324">
        <f t="shared" si="33"/>
        <v>0.16250403568502861</v>
      </c>
      <c r="L128" s="324">
        <f t="shared" si="33"/>
        <v>0.16339780788129626</v>
      </c>
      <c r="M128" s="324">
        <f t="shared" si="33"/>
        <v>0.1642964958246434</v>
      </c>
      <c r="N128" s="324">
        <f t="shared" si="33"/>
        <v>0.16520012655167896</v>
      </c>
      <c r="O128" s="324">
        <f t="shared" si="33"/>
        <v>0.16610872724771319</v>
      </c>
      <c r="P128" s="324">
        <f t="shared" si="33"/>
        <v>0.16702232524757563</v>
      </c>
      <c r="Q128" s="324">
        <f t="shared" si="33"/>
        <v>0.1679409480364373</v>
      </c>
      <c r="R128" s="324">
        <f t="shared" si="33"/>
        <v>0.16886462325063772</v>
      </c>
      <c r="S128" s="324">
        <f t="shared" si="33"/>
        <v>0.16979337867851624</v>
      </c>
      <c r="T128" s="324">
        <f t="shared" si="33"/>
        <v>0.17072724226124808</v>
      </c>
      <c r="U128" s="324">
        <f t="shared" si="33"/>
        <v>0.17166624209368495</v>
      </c>
      <c r="V128" s="324">
        <f t="shared" si="33"/>
        <v>0.17261040642520023</v>
      </c>
      <c r="W128" s="324">
        <f t="shared" si="33"/>
        <v>0.17355976366053885</v>
      </c>
      <c r="X128" s="324">
        <f t="shared" si="33"/>
        <v>0.17451434236067181</v>
      </c>
      <c r="Y128" s="324">
        <f t="shared" si="33"/>
        <v>0.17547417124365552</v>
      </c>
      <c r="Z128" s="324">
        <f t="shared" si="33"/>
        <v>0.17643927918549565</v>
      </c>
      <c r="AA128" s="324">
        <f t="shared" si="33"/>
        <v>0.17740969522101588</v>
      </c>
      <c r="AB128" s="324">
        <f t="shared" si="33"/>
        <v>0.17838544854473148</v>
      </c>
      <c r="AC128" s="324">
        <f t="shared" si="33"/>
        <v>0.17936656851172753</v>
      </c>
      <c r="AD128" s="324">
        <f t="shared" si="33"/>
        <v>0.18035308463854205</v>
      </c>
      <c r="AE128" s="324">
        <f t="shared" si="33"/>
        <v>0.18134502660405405</v>
      </c>
      <c r="AF128" s="324">
        <f t="shared" si="33"/>
        <v>0.18234242425037636</v>
      </c>
      <c r="AG128" s="324">
        <f t="shared" si="33"/>
        <v>0.18334530758375345</v>
      </c>
      <c r="AH128" s="324">
        <f t="shared" si="33"/>
        <v>0.18435370677546412</v>
      </c>
      <c r="AI128" s="324">
        <f t="shared" si="33"/>
        <v>0.18536765216272919</v>
      </c>
      <c r="AJ128" s="324">
        <f t="shared" si="33"/>
        <v>0.1863871742496242</v>
      </c>
      <c r="AK128" s="324">
        <f t="shared" si="33"/>
        <v>0.18741230370799714</v>
      </c>
      <c r="AL128" s="324">
        <f t="shared" si="33"/>
        <v>0.18844307137839114</v>
      </c>
      <c r="AM128" s="324">
        <f t="shared" si="33"/>
        <v>0.18947950827097229</v>
      </c>
      <c r="AN128" s="324">
        <f t="shared" si="33"/>
        <v>0.19052164556646264</v>
      </c>
      <c r="AO128" s="324">
        <f t="shared" si="33"/>
        <v>0.19156951461707819</v>
      </c>
      <c r="AP128" s="324">
        <f t="shared" si="33"/>
        <v>0.19262314694747212</v>
      </c>
      <c r="AQ128" s="324">
        <f t="shared" si="33"/>
        <v>0.19368257425568322</v>
      </c>
      <c r="AR128" s="324">
        <f t="shared" si="33"/>
        <v>0.1947478284140895</v>
      </c>
    </row>
    <row r="129" spans="1:44">
      <c r="A129" s="32" t="str">
        <f>VLOOKUP($B129,'Sector matching'!$B$1:$C$43,2,0)</f>
        <v>glass and glass products 231</v>
      </c>
      <c r="B129" s="38" t="s">
        <v>170</v>
      </c>
      <c r="C129" s="324">
        <f>'Energy use'!AF80/C80</f>
        <v>0.63167123332098918</v>
      </c>
      <c r="D129" s="324">
        <f t="shared" si="6"/>
        <v>0.63514542510425465</v>
      </c>
      <c r="E129" s="324">
        <f t="shared" ref="E129:AR129" si="34">D129*IF(D129&gt;0.9,$B$94,$B$95)</f>
        <v>0.6386387249423281</v>
      </c>
      <c r="F129" s="324">
        <f t="shared" si="34"/>
        <v>0.6421512379295109</v>
      </c>
      <c r="G129" s="324">
        <f t="shared" si="34"/>
        <v>0.64568306973812328</v>
      </c>
      <c r="H129" s="324">
        <f t="shared" si="34"/>
        <v>0.64923432662168301</v>
      </c>
      <c r="I129" s="324">
        <f t="shared" si="34"/>
        <v>0.65280511541810227</v>
      </c>
      <c r="J129" s="324">
        <f t="shared" si="34"/>
        <v>0.65639554355290186</v>
      </c>
      <c r="K129" s="324">
        <f t="shared" si="34"/>
        <v>0.66000571904244287</v>
      </c>
      <c r="L129" s="324">
        <f t="shared" si="34"/>
        <v>0.66363575049717638</v>
      </c>
      <c r="M129" s="324">
        <f t="shared" si="34"/>
        <v>0.66728574712491084</v>
      </c>
      <c r="N129" s="324">
        <f t="shared" si="34"/>
        <v>0.67095581873409793</v>
      </c>
      <c r="O129" s="324">
        <f t="shared" si="34"/>
        <v>0.67464607573713553</v>
      </c>
      <c r="P129" s="324">
        <f t="shared" si="34"/>
        <v>0.67835662915368977</v>
      </c>
      <c r="Q129" s="324">
        <f t="shared" si="34"/>
        <v>0.68208759061403512</v>
      </c>
      <c r="R129" s="324">
        <f t="shared" si="34"/>
        <v>0.68583907236241237</v>
      </c>
      <c r="S129" s="324">
        <f t="shared" si="34"/>
        <v>0.68961118726040571</v>
      </c>
      <c r="T129" s="324">
        <f t="shared" si="34"/>
        <v>0.69340404879033801</v>
      </c>
      <c r="U129" s="324">
        <f t="shared" si="34"/>
        <v>0.69721777105868488</v>
      </c>
      <c r="V129" s="324">
        <f t="shared" si="34"/>
        <v>0.70105246879950767</v>
      </c>
      <c r="W129" s="324">
        <f t="shared" si="34"/>
        <v>0.70490825737790497</v>
      </c>
      <c r="X129" s="324">
        <f t="shared" si="34"/>
        <v>0.70878525279348348</v>
      </c>
      <c r="Y129" s="324">
        <f t="shared" si="34"/>
        <v>0.71268357168384766</v>
      </c>
      <c r="Z129" s="324">
        <f t="shared" si="34"/>
        <v>0.71660333132810883</v>
      </c>
      <c r="AA129" s="324">
        <f t="shared" si="34"/>
        <v>0.72054464965041343</v>
      </c>
      <c r="AB129" s="324">
        <f t="shared" si="34"/>
        <v>0.72450764522349076</v>
      </c>
      <c r="AC129" s="324">
        <f t="shared" si="34"/>
        <v>0.72849243727222002</v>
      </c>
      <c r="AD129" s="324">
        <f t="shared" si="34"/>
        <v>0.7324991456772173</v>
      </c>
      <c r="AE129" s="324">
        <f t="shared" si="34"/>
        <v>0.73652789097844207</v>
      </c>
      <c r="AF129" s="324">
        <f t="shared" si="34"/>
        <v>0.74057879437882357</v>
      </c>
      <c r="AG129" s="324">
        <f t="shared" si="34"/>
        <v>0.74465197774790715</v>
      </c>
      <c r="AH129" s="324">
        <f t="shared" si="34"/>
        <v>0.74874756362552064</v>
      </c>
      <c r="AI129" s="324">
        <f t="shared" si="34"/>
        <v>0.752865675225461</v>
      </c>
      <c r="AJ129" s="324">
        <f t="shared" si="34"/>
        <v>0.75700643643920107</v>
      </c>
      <c r="AK129" s="324">
        <f t="shared" si="34"/>
        <v>0.76116997183961677</v>
      </c>
      <c r="AL129" s="324">
        <f t="shared" si="34"/>
        <v>0.7653564066847347</v>
      </c>
      <c r="AM129" s="324">
        <f t="shared" si="34"/>
        <v>0.76956586692150075</v>
      </c>
      <c r="AN129" s="324">
        <f t="shared" si="34"/>
        <v>0.77379847918956901</v>
      </c>
      <c r="AO129" s="324">
        <f t="shared" si="34"/>
        <v>0.77805437082511164</v>
      </c>
      <c r="AP129" s="324">
        <f t="shared" si="34"/>
        <v>0.78233366986464981</v>
      </c>
      <c r="AQ129" s="324">
        <f t="shared" si="34"/>
        <v>0.78663650504890548</v>
      </c>
      <c r="AR129" s="324">
        <f t="shared" si="34"/>
        <v>0.79096300582667456</v>
      </c>
    </row>
    <row r="130" spans="1:44">
      <c r="A130" s="32" t="str">
        <f>VLOOKUP($B130,'Sector matching'!$B$1:$C$43,2,0)</f>
        <v>road vehicles 29</v>
      </c>
      <c r="B130" s="145" t="s">
        <v>259</v>
      </c>
      <c r="C130" s="324">
        <f>'Energy use'!AF81/C81</f>
        <v>0.54319054510751885</v>
      </c>
      <c r="D130" s="324">
        <f t="shared" si="6"/>
        <v>0.54617809310561027</v>
      </c>
      <c r="E130" s="324">
        <f t="shared" ref="E130:AR130" si="35">D130*IF(D130&gt;0.9,$B$94,$B$95)</f>
        <v>0.54918207261769114</v>
      </c>
      <c r="F130" s="324">
        <f t="shared" si="35"/>
        <v>0.5522025740170885</v>
      </c>
      <c r="G130" s="324">
        <f t="shared" si="35"/>
        <v>0.55523968817418257</v>
      </c>
      <c r="H130" s="324">
        <f t="shared" si="35"/>
        <v>0.55829350645914055</v>
      </c>
      <c r="I130" s="324">
        <f t="shared" si="35"/>
        <v>0.56136412074466591</v>
      </c>
      <c r="J130" s="324">
        <f t="shared" si="35"/>
        <v>0.56445162340876165</v>
      </c>
      <c r="K130" s="324">
        <f t="shared" si="35"/>
        <v>0.56755610733750983</v>
      </c>
      <c r="L130" s="324">
        <f t="shared" si="35"/>
        <v>0.57067766592786617</v>
      </c>
      <c r="M130" s="324">
        <f t="shared" si="35"/>
        <v>0.5738163930904695</v>
      </c>
      <c r="N130" s="324">
        <f t="shared" si="35"/>
        <v>0.57697238325246714</v>
      </c>
      <c r="O130" s="324">
        <f t="shared" si="35"/>
        <v>0.58014573136035574</v>
      </c>
      <c r="P130" s="324">
        <f t="shared" si="35"/>
        <v>0.58333653288283771</v>
      </c>
      <c r="Q130" s="324">
        <f t="shared" si="35"/>
        <v>0.58654488381369341</v>
      </c>
      <c r="R130" s="324">
        <f t="shared" si="35"/>
        <v>0.58977088067466876</v>
      </c>
      <c r="S130" s="324">
        <f t="shared" si="35"/>
        <v>0.5930146205183795</v>
      </c>
      <c r="T130" s="324">
        <f t="shared" si="35"/>
        <v>0.59627620093123057</v>
      </c>
      <c r="U130" s="324">
        <f t="shared" si="35"/>
        <v>0.59955572003635238</v>
      </c>
      <c r="V130" s="324">
        <f t="shared" si="35"/>
        <v>0.6028532764965524</v>
      </c>
      <c r="W130" s="324">
        <f t="shared" si="35"/>
        <v>0.6061689695172835</v>
      </c>
      <c r="X130" s="324">
        <f t="shared" si="35"/>
        <v>0.6095028988496286</v>
      </c>
      <c r="Y130" s="324">
        <f t="shared" si="35"/>
        <v>0.6128551647933016</v>
      </c>
      <c r="Z130" s="324">
        <f t="shared" si="35"/>
        <v>0.61622586819966485</v>
      </c>
      <c r="AA130" s="324">
        <f t="shared" si="35"/>
        <v>0.61961511047476303</v>
      </c>
      <c r="AB130" s="324">
        <f t="shared" si="35"/>
        <v>0.62302299358237423</v>
      </c>
      <c r="AC130" s="324">
        <f t="shared" si="35"/>
        <v>0.62644962004707727</v>
      </c>
      <c r="AD130" s="324">
        <f t="shared" si="35"/>
        <v>0.62989509295733626</v>
      </c>
      <c r="AE130" s="324">
        <f t="shared" si="35"/>
        <v>0.63335951596860163</v>
      </c>
      <c r="AF130" s="324">
        <f t="shared" si="35"/>
        <v>0.63684299330642902</v>
      </c>
      <c r="AG130" s="324">
        <f t="shared" si="35"/>
        <v>0.6403456297696144</v>
      </c>
      <c r="AH130" s="324">
        <f t="shared" si="35"/>
        <v>0.64386753073334735</v>
      </c>
      <c r="AI130" s="324">
        <f t="shared" si="35"/>
        <v>0.64740880215238084</v>
      </c>
      <c r="AJ130" s="324">
        <f t="shared" si="35"/>
        <v>0.65096955056421901</v>
      </c>
      <c r="AK130" s="324">
        <f t="shared" si="35"/>
        <v>0.6545498830923222</v>
      </c>
      <c r="AL130" s="324">
        <f t="shared" si="35"/>
        <v>0.65814990744933</v>
      </c>
      <c r="AM130" s="324">
        <f t="shared" si="35"/>
        <v>0.66176973194030131</v>
      </c>
      <c r="AN130" s="324">
        <f t="shared" si="35"/>
        <v>0.66540946546597302</v>
      </c>
      <c r="AO130" s="324">
        <f t="shared" si="35"/>
        <v>0.66906921752603588</v>
      </c>
      <c r="AP130" s="324">
        <f t="shared" si="35"/>
        <v>0.67274909822242912</v>
      </c>
      <c r="AQ130" s="324">
        <f t="shared" si="35"/>
        <v>0.67644921826265247</v>
      </c>
      <c r="AR130" s="324">
        <f t="shared" si="35"/>
        <v>0.68016968896309715</v>
      </c>
    </row>
    <row r="131" spans="1:44">
      <c r="A131" s="32" t="str">
        <f>VLOOKUP($B131,'Sector matching'!$B$1:$C$43,2,0)</f>
        <v>nonroad vehicles 30</v>
      </c>
      <c r="B131" s="145" t="s">
        <v>260</v>
      </c>
      <c r="C131" s="324">
        <f>'Energy use'!AF82/C82</f>
        <v>0.49856333075668924</v>
      </c>
      <c r="D131" s="324">
        <f t="shared" si="6"/>
        <v>0.50130542907585107</v>
      </c>
      <c r="E131" s="324">
        <f t="shared" ref="E131:AR131" si="36">D131*IF(D131&gt;0.9,$B$94,$B$95)</f>
        <v>0.50406260893576826</v>
      </c>
      <c r="F131" s="324">
        <f t="shared" si="36"/>
        <v>0.50683495328491501</v>
      </c>
      <c r="G131" s="324">
        <f t="shared" si="36"/>
        <v>0.50962254552798203</v>
      </c>
      <c r="H131" s="324">
        <f t="shared" si="36"/>
        <v>0.51242546952838597</v>
      </c>
      <c r="I131" s="324">
        <f t="shared" si="36"/>
        <v>0.51524380961079208</v>
      </c>
      <c r="J131" s="324">
        <f t="shared" si="36"/>
        <v>0.51807765056365152</v>
      </c>
      <c r="K131" s="324">
        <f t="shared" si="36"/>
        <v>0.52092707764175161</v>
      </c>
      <c r="L131" s="324">
        <f t="shared" si="36"/>
        <v>0.5237921765687813</v>
      </c>
      <c r="M131" s="324">
        <f t="shared" si="36"/>
        <v>0.52667303353990957</v>
      </c>
      <c r="N131" s="324">
        <f t="shared" si="36"/>
        <v>0.52956973522437911</v>
      </c>
      <c r="O131" s="324">
        <f t="shared" si="36"/>
        <v>0.53248236876811328</v>
      </c>
      <c r="P131" s="324">
        <f t="shared" si="36"/>
        <v>0.53541102179633793</v>
      </c>
      <c r="Q131" s="324">
        <f t="shared" si="36"/>
        <v>0.53835578241621784</v>
      </c>
      <c r="R131" s="324">
        <f t="shared" si="36"/>
        <v>0.54131673921950707</v>
      </c>
      <c r="S131" s="324">
        <f t="shared" si="36"/>
        <v>0.54429398128521445</v>
      </c>
      <c r="T131" s="324">
        <f t="shared" si="36"/>
        <v>0.54728759818228312</v>
      </c>
      <c r="U131" s="324">
        <f t="shared" si="36"/>
        <v>0.55029767997228574</v>
      </c>
      <c r="V131" s="324">
        <f t="shared" si="36"/>
        <v>0.55332431721213338</v>
      </c>
      <c r="W131" s="324">
        <f t="shared" si="36"/>
        <v>0.55636760095680016</v>
      </c>
      <c r="X131" s="324">
        <f t="shared" si="36"/>
        <v>0.55942762276206259</v>
      </c>
      <c r="Y131" s="324">
        <f t="shared" si="36"/>
        <v>0.56250447468725395</v>
      </c>
      <c r="Z131" s="324">
        <f t="shared" si="36"/>
        <v>0.56559824929803393</v>
      </c>
      <c r="AA131" s="324">
        <f t="shared" si="36"/>
        <v>0.56870903966917319</v>
      </c>
      <c r="AB131" s="324">
        <f t="shared" si="36"/>
        <v>0.57183693938735369</v>
      </c>
      <c r="AC131" s="324">
        <f t="shared" si="36"/>
        <v>0.57498204255398422</v>
      </c>
      <c r="AD131" s="324">
        <f t="shared" si="36"/>
        <v>0.5781444437880312</v>
      </c>
      <c r="AE131" s="324">
        <f t="shared" si="36"/>
        <v>0.58132423822886536</v>
      </c>
      <c r="AF131" s="324">
        <f t="shared" si="36"/>
        <v>0.58452152153912418</v>
      </c>
      <c r="AG131" s="324">
        <f t="shared" si="36"/>
        <v>0.58773638990758936</v>
      </c>
      <c r="AH131" s="324">
        <f t="shared" si="36"/>
        <v>0.59096894005208112</v>
      </c>
      <c r="AI131" s="324">
        <f t="shared" si="36"/>
        <v>0.59421926922236756</v>
      </c>
      <c r="AJ131" s="324">
        <f t="shared" si="36"/>
        <v>0.59748747520309065</v>
      </c>
      <c r="AK131" s="324">
        <f t="shared" si="36"/>
        <v>0.60077365631670765</v>
      </c>
      <c r="AL131" s="324">
        <f t="shared" si="36"/>
        <v>0.60407791142644962</v>
      </c>
      <c r="AM131" s="324">
        <f t="shared" si="36"/>
        <v>0.6074003399392951</v>
      </c>
      <c r="AN131" s="324">
        <f t="shared" si="36"/>
        <v>0.61074104180896127</v>
      </c>
      <c r="AO131" s="324">
        <f t="shared" si="36"/>
        <v>0.61410011753891058</v>
      </c>
      <c r="AP131" s="324">
        <f t="shared" si="36"/>
        <v>0.61747766818537464</v>
      </c>
      <c r="AQ131" s="324">
        <f t="shared" si="36"/>
        <v>0.62087379536039422</v>
      </c>
      <c r="AR131" s="324">
        <f t="shared" si="36"/>
        <v>0.62428860123487639</v>
      </c>
    </row>
    <row r="132" spans="1:44">
      <c r="A132" s="32" t="str">
        <f>VLOOKUP($B132,'Sector matching'!$B$1:$C$43,2,0)</f>
        <v>appliances and electrical equipment 27</v>
      </c>
      <c r="B132" s="38" t="s">
        <v>173</v>
      </c>
      <c r="C132" s="324">
        <f>'Energy use'!AF83/C83</f>
        <v>0.64784760374549344</v>
      </c>
      <c r="D132" s="324">
        <f t="shared" si="6"/>
        <v>0.65141076556609367</v>
      </c>
      <c r="E132" s="324">
        <f t="shared" ref="E132:AR132" si="37">D132*IF(D132&gt;0.9,$B$94,$B$95)</f>
        <v>0.65499352477670725</v>
      </c>
      <c r="F132" s="324">
        <f t="shared" si="37"/>
        <v>0.65859598916297912</v>
      </c>
      <c r="G132" s="324">
        <f t="shared" si="37"/>
        <v>0.6622182671033755</v>
      </c>
      <c r="H132" s="324">
        <f t="shared" si="37"/>
        <v>0.6658604675724441</v>
      </c>
      <c r="I132" s="324">
        <f t="shared" si="37"/>
        <v>0.66952270014409254</v>
      </c>
      <c r="J132" s="324">
        <f t="shared" si="37"/>
        <v>0.67320507499488513</v>
      </c>
      <c r="K132" s="324">
        <f t="shared" si="37"/>
        <v>0.67690770290735702</v>
      </c>
      <c r="L132" s="324">
        <f t="shared" si="37"/>
        <v>0.68063069527334752</v>
      </c>
      <c r="M132" s="324">
        <f t="shared" si="37"/>
        <v>0.68437416409735097</v>
      </c>
      <c r="N132" s="324">
        <f t="shared" si="37"/>
        <v>0.68813822199988639</v>
      </c>
      <c r="O132" s="324">
        <f t="shared" si="37"/>
        <v>0.69192298222088577</v>
      </c>
      <c r="P132" s="324">
        <f t="shared" si="37"/>
        <v>0.69572855862310068</v>
      </c>
      <c r="Q132" s="324">
        <f t="shared" si="37"/>
        <v>0.69955506569552772</v>
      </c>
      <c r="R132" s="324">
        <f t="shared" si="37"/>
        <v>0.70340261855685315</v>
      </c>
      <c r="S132" s="324">
        <f t="shared" si="37"/>
        <v>0.70727133295891587</v>
      </c>
      <c r="T132" s="324">
        <f t="shared" si="37"/>
        <v>0.71116132529018994</v>
      </c>
      <c r="U132" s="324">
        <f t="shared" si="37"/>
        <v>0.71507271257928606</v>
      </c>
      <c r="V132" s="324">
        <f t="shared" si="37"/>
        <v>0.71900561249847217</v>
      </c>
      <c r="W132" s="324">
        <f t="shared" si="37"/>
        <v>0.72296014336721381</v>
      </c>
      <c r="X132" s="324">
        <f t="shared" si="37"/>
        <v>0.72693642415573356</v>
      </c>
      <c r="Y132" s="324">
        <f t="shared" si="37"/>
        <v>0.73093457448859012</v>
      </c>
      <c r="Z132" s="324">
        <f t="shared" si="37"/>
        <v>0.73495471464827744</v>
      </c>
      <c r="AA132" s="324">
        <f t="shared" si="37"/>
        <v>0.73899696557884298</v>
      </c>
      <c r="AB132" s="324">
        <f t="shared" si="37"/>
        <v>0.74306144888952663</v>
      </c>
      <c r="AC132" s="324">
        <f t="shared" si="37"/>
        <v>0.74714828685841905</v>
      </c>
      <c r="AD132" s="324">
        <f t="shared" si="37"/>
        <v>0.75125760243614037</v>
      </c>
      <c r="AE132" s="324">
        <f t="shared" si="37"/>
        <v>0.75538951924953923</v>
      </c>
      <c r="AF132" s="324">
        <f t="shared" si="37"/>
        <v>0.75954416160541172</v>
      </c>
      <c r="AG132" s="324">
        <f t="shared" si="37"/>
        <v>0.76372165449424156</v>
      </c>
      <c r="AH132" s="324">
        <f t="shared" si="37"/>
        <v>0.76792212359395995</v>
      </c>
      <c r="AI132" s="324">
        <f t="shared" si="37"/>
        <v>0.77214569527372678</v>
      </c>
      <c r="AJ132" s="324">
        <f t="shared" si="37"/>
        <v>0.77639249659773235</v>
      </c>
      <c r="AK132" s="324">
        <f t="shared" si="37"/>
        <v>0.78066265532901991</v>
      </c>
      <c r="AL132" s="324">
        <f t="shared" si="37"/>
        <v>0.7849562999333296</v>
      </c>
      <c r="AM132" s="324">
        <f t="shared" si="37"/>
        <v>0.78927355958296297</v>
      </c>
      <c r="AN132" s="324">
        <f t="shared" si="37"/>
        <v>0.79361456416066933</v>
      </c>
      <c r="AO132" s="324">
        <f t="shared" si="37"/>
        <v>0.79797944426355305</v>
      </c>
      <c r="AP132" s="324">
        <f t="shared" si="37"/>
        <v>0.80236833120700268</v>
      </c>
      <c r="AQ132" s="324">
        <f t="shared" si="37"/>
        <v>0.80678135702864129</v>
      </c>
      <c r="AR132" s="324">
        <f t="shared" si="37"/>
        <v>0.81121865449229891</v>
      </c>
    </row>
    <row r="133" spans="1:44">
      <c r="A133" s="32" t="str">
        <f>VLOOKUP($B133,'Sector matching'!$B$1:$C$43,2,0)</f>
        <v>computers and electronics 26</v>
      </c>
      <c r="B133" s="306" t="s">
        <v>175</v>
      </c>
      <c r="C133" s="324">
        <f>'Energy use'!AF84/C84</f>
        <v>0.82357999250531577</v>
      </c>
      <c r="D133" s="324">
        <f t="shared" si="6"/>
        <v>0.82810968246409511</v>
      </c>
      <c r="E133" s="324">
        <f t="shared" ref="E133:AR133" si="38">D133*IF(D133&gt;0.9,$B$94,$B$95)</f>
        <v>0.83266428571764772</v>
      </c>
      <c r="F133" s="324">
        <f t="shared" si="38"/>
        <v>0.8372439392890948</v>
      </c>
      <c r="G133" s="324">
        <f t="shared" si="38"/>
        <v>0.84184878095518489</v>
      </c>
      <c r="H133" s="324">
        <f t="shared" si="38"/>
        <v>0.84647894925043843</v>
      </c>
      <c r="I133" s="324">
        <f t="shared" si="38"/>
        <v>0.85113458347131588</v>
      </c>
      <c r="J133" s="324">
        <f t="shared" si="38"/>
        <v>0.85581582368040821</v>
      </c>
      <c r="K133" s="324">
        <f t="shared" si="38"/>
        <v>0.86052281071065051</v>
      </c>
      <c r="L133" s="324">
        <f t="shared" si="38"/>
        <v>0.86525568616955917</v>
      </c>
      <c r="M133" s="324">
        <f t="shared" si="38"/>
        <v>0.87001459244349177</v>
      </c>
      <c r="N133" s="324">
        <f t="shared" si="38"/>
        <v>0.87479967270193104</v>
      </c>
      <c r="O133" s="324">
        <f t="shared" si="38"/>
        <v>0.87961107090179169</v>
      </c>
      <c r="P133" s="324">
        <f t="shared" si="38"/>
        <v>0.88444893179175155</v>
      </c>
      <c r="Q133" s="324">
        <f t="shared" si="38"/>
        <v>0.88931340091660627</v>
      </c>
      <c r="R133" s="324">
        <f t="shared" si="38"/>
        <v>0.89420462462164763</v>
      </c>
      <c r="S133" s="324">
        <f t="shared" si="38"/>
        <v>0.89912275005706677</v>
      </c>
      <c r="T133" s="324">
        <f t="shared" si="38"/>
        <v>0.90406792518238066</v>
      </c>
      <c r="U133" s="324">
        <f t="shared" si="38"/>
        <v>0.90406792518238066</v>
      </c>
      <c r="V133" s="324">
        <f t="shared" si="38"/>
        <v>0.90406792518238066</v>
      </c>
      <c r="W133" s="324">
        <f t="shared" si="38"/>
        <v>0.90406792518238066</v>
      </c>
      <c r="X133" s="324">
        <f t="shared" si="38"/>
        <v>0.90406792518238066</v>
      </c>
      <c r="Y133" s="324">
        <f t="shared" si="38"/>
        <v>0.90406792518238066</v>
      </c>
      <c r="Z133" s="324">
        <f t="shared" si="38"/>
        <v>0.90406792518238066</v>
      </c>
      <c r="AA133" s="324">
        <f t="shared" si="38"/>
        <v>0.90406792518238066</v>
      </c>
      <c r="AB133" s="324">
        <f t="shared" si="38"/>
        <v>0.90406792518238066</v>
      </c>
      <c r="AC133" s="324">
        <f t="shared" si="38"/>
        <v>0.90406792518238066</v>
      </c>
      <c r="AD133" s="324">
        <f t="shared" si="38"/>
        <v>0.90406792518238066</v>
      </c>
      <c r="AE133" s="324">
        <f t="shared" si="38"/>
        <v>0.90406792518238066</v>
      </c>
      <c r="AF133" s="324">
        <f t="shared" si="38"/>
        <v>0.90406792518238066</v>
      </c>
      <c r="AG133" s="324">
        <f t="shared" si="38"/>
        <v>0.90406792518238066</v>
      </c>
      <c r="AH133" s="324">
        <f t="shared" si="38"/>
        <v>0.90406792518238066</v>
      </c>
      <c r="AI133" s="324">
        <f t="shared" si="38"/>
        <v>0.90406792518238066</v>
      </c>
      <c r="AJ133" s="324">
        <f t="shared" si="38"/>
        <v>0.90406792518238066</v>
      </c>
      <c r="AK133" s="324">
        <f t="shared" si="38"/>
        <v>0.90406792518238066</v>
      </c>
      <c r="AL133" s="324">
        <f t="shared" si="38"/>
        <v>0.90406792518238066</v>
      </c>
      <c r="AM133" s="324">
        <f t="shared" si="38"/>
        <v>0.90406792518238066</v>
      </c>
      <c r="AN133" s="324">
        <f t="shared" si="38"/>
        <v>0.90406792518238066</v>
      </c>
      <c r="AO133" s="324">
        <f t="shared" si="38"/>
        <v>0.90406792518238066</v>
      </c>
      <c r="AP133" s="324">
        <f t="shared" si="38"/>
        <v>0.90406792518238066</v>
      </c>
      <c r="AQ133" s="324">
        <f t="shared" si="38"/>
        <v>0.90406792518238066</v>
      </c>
      <c r="AR133" s="324">
        <f t="shared" si="38"/>
        <v>0.90406792518238066</v>
      </c>
    </row>
    <row r="134" spans="1:44">
      <c r="A134" s="32" t="str">
        <f>VLOOKUP($B134,'Sector matching'!$B$1:$C$43,2,0)</f>
        <v>computers and electronics 26</v>
      </c>
      <c r="B134" s="306" t="s">
        <v>177</v>
      </c>
      <c r="C134" s="324">
        <f>'Energy use'!AF85/C85</f>
        <v>0.81999914792862127</v>
      </c>
      <c r="D134" s="324">
        <f t="shared" si="6"/>
        <v>0.82450914324222879</v>
      </c>
      <c r="E134" s="324">
        <f t="shared" ref="E134:AR134" si="39">D134*IF(D134&gt;0.9,$B$94,$B$95)</f>
        <v>0.82904394353006106</v>
      </c>
      <c r="F134" s="324">
        <f t="shared" si="39"/>
        <v>0.83360368521947648</v>
      </c>
      <c r="G134" s="324">
        <f t="shared" si="39"/>
        <v>0.83818850548818369</v>
      </c>
      <c r="H134" s="324">
        <f t="shared" si="39"/>
        <v>0.8427985422683687</v>
      </c>
      <c r="I134" s="324">
        <f t="shared" si="39"/>
        <v>0.84743393425084479</v>
      </c>
      <c r="J134" s="324">
        <f t="shared" si="39"/>
        <v>0.8520948208892245</v>
      </c>
      <c r="K134" s="324">
        <f t="shared" si="39"/>
        <v>0.8567813424041153</v>
      </c>
      <c r="L134" s="324">
        <f t="shared" si="39"/>
        <v>0.86149363978733795</v>
      </c>
      <c r="M134" s="324">
        <f t="shared" si="39"/>
        <v>0.86623185480616838</v>
      </c>
      <c r="N134" s="324">
        <f t="shared" si="39"/>
        <v>0.87099613000760234</v>
      </c>
      <c r="O134" s="324">
        <f t="shared" si="39"/>
        <v>0.87578660872264424</v>
      </c>
      <c r="P134" s="324">
        <f t="shared" si="39"/>
        <v>0.88060343507061889</v>
      </c>
      <c r="Q134" s="324">
        <f t="shared" si="39"/>
        <v>0.88544675396350736</v>
      </c>
      <c r="R134" s="324">
        <f t="shared" si="39"/>
        <v>0.89031671111030675</v>
      </c>
      <c r="S134" s="324">
        <f t="shared" si="39"/>
        <v>0.89521345302141353</v>
      </c>
      <c r="T134" s="324">
        <f t="shared" si="39"/>
        <v>0.90013712701303139</v>
      </c>
      <c r="U134" s="324">
        <f t="shared" si="39"/>
        <v>0.90013712701303139</v>
      </c>
      <c r="V134" s="324">
        <f t="shared" si="39"/>
        <v>0.90013712701303139</v>
      </c>
      <c r="W134" s="324">
        <f t="shared" si="39"/>
        <v>0.90013712701303139</v>
      </c>
      <c r="X134" s="324">
        <f t="shared" si="39"/>
        <v>0.90013712701303139</v>
      </c>
      <c r="Y134" s="324">
        <f t="shared" si="39"/>
        <v>0.90013712701303139</v>
      </c>
      <c r="Z134" s="324">
        <f t="shared" si="39"/>
        <v>0.90013712701303139</v>
      </c>
      <c r="AA134" s="324">
        <f t="shared" si="39"/>
        <v>0.90013712701303139</v>
      </c>
      <c r="AB134" s="324">
        <f t="shared" si="39"/>
        <v>0.90013712701303139</v>
      </c>
      <c r="AC134" s="324">
        <f t="shared" si="39"/>
        <v>0.90013712701303139</v>
      </c>
      <c r="AD134" s="324">
        <f t="shared" si="39"/>
        <v>0.90013712701303139</v>
      </c>
      <c r="AE134" s="324">
        <f t="shared" si="39"/>
        <v>0.90013712701303139</v>
      </c>
      <c r="AF134" s="324">
        <f t="shared" si="39"/>
        <v>0.90013712701303139</v>
      </c>
      <c r="AG134" s="324">
        <f t="shared" si="39"/>
        <v>0.90013712701303139</v>
      </c>
      <c r="AH134" s="324">
        <f t="shared" si="39"/>
        <v>0.90013712701303139</v>
      </c>
      <c r="AI134" s="324">
        <f t="shared" si="39"/>
        <v>0.90013712701303139</v>
      </c>
      <c r="AJ134" s="324">
        <f t="shared" si="39"/>
        <v>0.90013712701303139</v>
      </c>
      <c r="AK134" s="324">
        <f t="shared" si="39"/>
        <v>0.90013712701303139</v>
      </c>
      <c r="AL134" s="324">
        <f t="shared" si="39"/>
        <v>0.90013712701303139</v>
      </c>
      <c r="AM134" s="324">
        <f t="shared" si="39"/>
        <v>0.90013712701303139</v>
      </c>
      <c r="AN134" s="324">
        <f t="shared" si="39"/>
        <v>0.90013712701303139</v>
      </c>
      <c r="AO134" s="324">
        <f t="shared" si="39"/>
        <v>0.90013712701303139</v>
      </c>
      <c r="AP134" s="324">
        <f t="shared" si="39"/>
        <v>0.90013712701303139</v>
      </c>
      <c r="AQ134" s="324">
        <f t="shared" si="39"/>
        <v>0.90013712701303139</v>
      </c>
      <c r="AR134" s="324">
        <f t="shared" si="39"/>
        <v>0.90013712701303139</v>
      </c>
    </row>
    <row r="135" spans="1:44">
      <c r="A135" s="32" t="str">
        <f>VLOOKUP($B135,'Sector matching'!$B$1:$C$43,2,0)</f>
        <v>other machinery 28</v>
      </c>
      <c r="B135" s="145" t="s">
        <v>179</v>
      </c>
      <c r="C135" s="324">
        <f>'Energy use'!AF86/C86</f>
        <v>0.94623430781497886</v>
      </c>
      <c r="D135" s="324">
        <f t="shared" si="6"/>
        <v>0.94623430781497886</v>
      </c>
      <c r="E135" s="324">
        <f t="shared" ref="E135:AR135" si="40">D135*IF(D135&gt;0.9,$B$94,$B$95)</f>
        <v>0.94623430781497886</v>
      </c>
      <c r="F135" s="324">
        <f t="shared" si="40"/>
        <v>0.94623430781497886</v>
      </c>
      <c r="G135" s="324">
        <f t="shared" si="40"/>
        <v>0.94623430781497886</v>
      </c>
      <c r="H135" s="324">
        <f t="shared" si="40"/>
        <v>0.94623430781497886</v>
      </c>
      <c r="I135" s="324">
        <f t="shared" si="40"/>
        <v>0.94623430781497886</v>
      </c>
      <c r="J135" s="324">
        <f t="shared" si="40"/>
        <v>0.94623430781497886</v>
      </c>
      <c r="K135" s="324">
        <f t="shared" si="40"/>
        <v>0.94623430781497886</v>
      </c>
      <c r="L135" s="324">
        <f t="shared" si="40"/>
        <v>0.94623430781497886</v>
      </c>
      <c r="M135" s="324">
        <f t="shared" si="40"/>
        <v>0.94623430781497886</v>
      </c>
      <c r="N135" s="324">
        <f t="shared" si="40"/>
        <v>0.94623430781497886</v>
      </c>
      <c r="O135" s="324">
        <f t="shared" si="40"/>
        <v>0.94623430781497886</v>
      </c>
      <c r="P135" s="324">
        <f t="shared" si="40"/>
        <v>0.94623430781497886</v>
      </c>
      <c r="Q135" s="324">
        <f t="shared" si="40"/>
        <v>0.94623430781497886</v>
      </c>
      <c r="R135" s="324">
        <f t="shared" si="40"/>
        <v>0.94623430781497886</v>
      </c>
      <c r="S135" s="324">
        <f t="shared" si="40"/>
        <v>0.94623430781497886</v>
      </c>
      <c r="T135" s="324">
        <f t="shared" si="40"/>
        <v>0.94623430781497886</v>
      </c>
      <c r="U135" s="324">
        <f t="shared" si="40"/>
        <v>0.94623430781497886</v>
      </c>
      <c r="V135" s="324">
        <f t="shared" si="40"/>
        <v>0.94623430781497886</v>
      </c>
      <c r="W135" s="324">
        <f t="shared" si="40"/>
        <v>0.94623430781497886</v>
      </c>
      <c r="X135" s="324">
        <f t="shared" si="40"/>
        <v>0.94623430781497886</v>
      </c>
      <c r="Y135" s="324">
        <f t="shared" si="40"/>
        <v>0.94623430781497886</v>
      </c>
      <c r="Z135" s="324">
        <f t="shared" si="40"/>
        <v>0.94623430781497886</v>
      </c>
      <c r="AA135" s="324">
        <f t="shared" si="40"/>
        <v>0.94623430781497886</v>
      </c>
      <c r="AB135" s="324">
        <f t="shared" si="40"/>
        <v>0.94623430781497886</v>
      </c>
      <c r="AC135" s="324">
        <f t="shared" si="40"/>
        <v>0.94623430781497886</v>
      </c>
      <c r="AD135" s="324">
        <f t="shared" si="40"/>
        <v>0.94623430781497886</v>
      </c>
      <c r="AE135" s="324">
        <f t="shared" si="40"/>
        <v>0.94623430781497886</v>
      </c>
      <c r="AF135" s="324">
        <f t="shared" si="40"/>
        <v>0.94623430781497886</v>
      </c>
      <c r="AG135" s="324">
        <f t="shared" si="40"/>
        <v>0.94623430781497886</v>
      </c>
      <c r="AH135" s="324">
        <f t="shared" si="40"/>
        <v>0.94623430781497886</v>
      </c>
      <c r="AI135" s="324">
        <f t="shared" si="40"/>
        <v>0.94623430781497886</v>
      </c>
      <c r="AJ135" s="324">
        <f t="shared" si="40"/>
        <v>0.94623430781497886</v>
      </c>
      <c r="AK135" s="324">
        <f t="shared" si="40"/>
        <v>0.94623430781497886</v>
      </c>
      <c r="AL135" s="324">
        <f t="shared" si="40"/>
        <v>0.94623430781497886</v>
      </c>
      <c r="AM135" s="324">
        <f t="shared" si="40"/>
        <v>0.94623430781497886</v>
      </c>
      <c r="AN135" s="324">
        <f t="shared" si="40"/>
        <v>0.94623430781497886</v>
      </c>
      <c r="AO135" s="324">
        <f t="shared" si="40"/>
        <v>0.94623430781497886</v>
      </c>
      <c r="AP135" s="324">
        <f t="shared" si="40"/>
        <v>0.94623430781497886</v>
      </c>
      <c r="AQ135" s="324">
        <f t="shared" si="40"/>
        <v>0.94623430781497886</v>
      </c>
      <c r="AR135" s="324">
        <f t="shared" si="40"/>
        <v>0.94623430781497886</v>
      </c>
    </row>
    <row r="136" spans="1:44">
      <c r="A136" s="32" t="str">
        <f>VLOOKUP($B136,'Sector matching'!$B$1:$C$43,2,0)</f>
        <v>water and waste 36T39</v>
      </c>
      <c r="B136" s="145" t="s">
        <v>181</v>
      </c>
      <c r="C136" s="324">
        <f>'Energy use'!AF87/C87</f>
        <v>0.36652388785877515</v>
      </c>
      <c r="D136" s="324">
        <f t="shared" si="6"/>
        <v>0.36853976924199844</v>
      </c>
      <c r="E136" s="324">
        <f t="shared" ref="E136:AR136" si="41">D136*IF(D136&gt;0.9,$B$94,$B$95)</f>
        <v>0.37056673797282946</v>
      </c>
      <c r="F136" s="324">
        <f t="shared" si="41"/>
        <v>0.37260485503168006</v>
      </c>
      <c r="G136" s="324">
        <f t="shared" si="41"/>
        <v>0.37465418173435433</v>
      </c>
      <c r="H136" s="324">
        <f t="shared" si="41"/>
        <v>0.37671477973389328</v>
      </c>
      <c r="I136" s="324">
        <f t="shared" si="41"/>
        <v>0.37878671102242972</v>
      </c>
      <c r="J136" s="324">
        <f t="shared" si="41"/>
        <v>0.38087003793305313</v>
      </c>
      <c r="K136" s="324">
        <f t="shared" si="41"/>
        <v>0.38296482314168495</v>
      </c>
      <c r="L136" s="324">
        <f t="shared" si="41"/>
        <v>0.38507112966896423</v>
      </c>
      <c r="M136" s="324">
        <f t="shared" si="41"/>
        <v>0.38718902088214358</v>
      </c>
      <c r="N136" s="324">
        <f t="shared" si="41"/>
        <v>0.38931856049699537</v>
      </c>
      <c r="O136" s="324">
        <f t="shared" si="41"/>
        <v>0.39145981257972889</v>
      </c>
      <c r="P136" s="324">
        <f t="shared" si="41"/>
        <v>0.3936128415489174</v>
      </c>
      <c r="Q136" s="324">
        <f t="shared" si="41"/>
        <v>0.39577771217743646</v>
      </c>
      <c r="R136" s="324">
        <f t="shared" si="41"/>
        <v>0.39795448959441238</v>
      </c>
      <c r="S136" s="324">
        <f t="shared" si="41"/>
        <v>0.40014323928718165</v>
      </c>
      <c r="T136" s="324">
        <f t="shared" si="41"/>
        <v>0.40234402710326117</v>
      </c>
      <c r="U136" s="324">
        <f t="shared" si="41"/>
        <v>0.40455691925232912</v>
      </c>
      <c r="V136" s="324">
        <f t="shared" si="41"/>
        <v>0.40678198230821694</v>
      </c>
      <c r="W136" s="324">
        <f t="shared" si="41"/>
        <v>0.40901928321091213</v>
      </c>
      <c r="X136" s="324">
        <f t="shared" si="41"/>
        <v>0.41126888926857219</v>
      </c>
      <c r="Y136" s="324">
        <f t="shared" si="41"/>
        <v>0.41353086815954937</v>
      </c>
      <c r="Z136" s="324">
        <f t="shared" si="41"/>
        <v>0.41580528793442689</v>
      </c>
      <c r="AA136" s="324">
        <f t="shared" si="41"/>
        <v>0.41809221701806626</v>
      </c>
      <c r="AB136" s="324">
        <f t="shared" si="41"/>
        <v>0.42039172421166565</v>
      </c>
      <c r="AC136" s="324">
        <f t="shared" si="41"/>
        <v>0.42270387869482984</v>
      </c>
      <c r="AD136" s="324">
        <f t="shared" si="41"/>
        <v>0.42502875002765145</v>
      </c>
      <c r="AE136" s="324">
        <f t="shared" si="41"/>
        <v>0.42736640815280358</v>
      </c>
      <c r="AF136" s="324">
        <f t="shared" si="41"/>
        <v>0.429716923397644</v>
      </c>
      <c r="AG136" s="324">
        <f t="shared" si="41"/>
        <v>0.43208036647633108</v>
      </c>
      <c r="AH136" s="324">
        <f t="shared" si="41"/>
        <v>0.43445680849195095</v>
      </c>
      <c r="AI136" s="324">
        <f t="shared" si="41"/>
        <v>0.43684632093865672</v>
      </c>
      <c r="AJ136" s="324">
        <f t="shared" si="41"/>
        <v>0.43924897570381938</v>
      </c>
      <c r="AK136" s="324">
        <f t="shared" si="41"/>
        <v>0.44166484507019044</v>
      </c>
      <c r="AL136" s="324">
        <f t="shared" si="41"/>
        <v>0.4440940017180765</v>
      </c>
      <c r="AM136" s="324">
        <f t="shared" si="41"/>
        <v>0.44653651872752598</v>
      </c>
      <c r="AN136" s="324">
        <f t="shared" si="41"/>
        <v>0.44899246958052741</v>
      </c>
      <c r="AO136" s="324">
        <f t="shared" si="41"/>
        <v>0.45146192816322034</v>
      </c>
      <c r="AP136" s="324">
        <f t="shared" si="41"/>
        <v>0.45394496876811807</v>
      </c>
      <c r="AQ136" s="324">
        <f t="shared" si="41"/>
        <v>0.45644166609634274</v>
      </c>
      <c r="AR136" s="324">
        <f t="shared" si="41"/>
        <v>0.45895209525987263</v>
      </c>
    </row>
    <row r="137" spans="1:44">
      <c r="A137" s="32">
        <f>VLOOKUP($B137,'Sector matching'!$B$1:$C$43,2,0)</f>
        <v>0</v>
      </c>
      <c r="B137" s="38" t="s">
        <v>183</v>
      </c>
      <c r="C137" s="324">
        <f>'Energy use'!AF88/C88</f>
        <v>0.91841237527732744</v>
      </c>
      <c r="D137" s="324">
        <f t="shared" si="6"/>
        <v>0.91841237527732744</v>
      </c>
      <c r="E137" s="324">
        <f t="shared" ref="E137:AR137" si="42">D137*IF(D137&gt;0.9,$B$94,$B$95)</f>
        <v>0.91841237527732744</v>
      </c>
      <c r="F137" s="324">
        <f t="shared" si="42"/>
        <v>0.91841237527732744</v>
      </c>
      <c r="G137" s="324">
        <f t="shared" si="42"/>
        <v>0.91841237527732744</v>
      </c>
      <c r="H137" s="324">
        <f t="shared" si="42"/>
        <v>0.91841237527732744</v>
      </c>
      <c r="I137" s="324">
        <f t="shared" si="42"/>
        <v>0.91841237527732744</v>
      </c>
      <c r="J137" s="324">
        <f t="shared" si="42"/>
        <v>0.91841237527732744</v>
      </c>
      <c r="K137" s="324">
        <f t="shared" si="42"/>
        <v>0.91841237527732744</v>
      </c>
      <c r="L137" s="324">
        <f t="shared" si="42"/>
        <v>0.91841237527732744</v>
      </c>
      <c r="M137" s="324">
        <f t="shared" si="42"/>
        <v>0.91841237527732744</v>
      </c>
      <c r="N137" s="324">
        <f t="shared" si="42"/>
        <v>0.91841237527732744</v>
      </c>
      <c r="O137" s="324">
        <f t="shared" si="42"/>
        <v>0.91841237527732744</v>
      </c>
      <c r="P137" s="324">
        <f t="shared" si="42"/>
        <v>0.91841237527732744</v>
      </c>
      <c r="Q137" s="324">
        <f t="shared" si="42"/>
        <v>0.91841237527732744</v>
      </c>
      <c r="R137" s="324">
        <f t="shared" si="42"/>
        <v>0.91841237527732744</v>
      </c>
      <c r="S137" s="324">
        <f t="shared" si="42"/>
        <v>0.91841237527732744</v>
      </c>
      <c r="T137" s="324">
        <f t="shared" si="42"/>
        <v>0.91841237527732744</v>
      </c>
      <c r="U137" s="324">
        <f t="shared" si="42"/>
        <v>0.91841237527732744</v>
      </c>
      <c r="V137" s="324">
        <f t="shared" si="42"/>
        <v>0.91841237527732744</v>
      </c>
      <c r="W137" s="324">
        <f t="shared" si="42"/>
        <v>0.91841237527732744</v>
      </c>
      <c r="X137" s="324">
        <f t="shared" si="42"/>
        <v>0.91841237527732744</v>
      </c>
      <c r="Y137" s="324">
        <f t="shared" si="42"/>
        <v>0.91841237527732744</v>
      </c>
      <c r="Z137" s="324">
        <f t="shared" si="42"/>
        <v>0.91841237527732744</v>
      </c>
      <c r="AA137" s="324">
        <f t="shared" si="42"/>
        <v>0.91841237527732744</v>
      </c>
      <c r="AB137" s="324">
        <f t="shared" si="42"/>
        <v>0.91841237527732744</v>
      </c>
      <c r="AC137" s="324">
        <f t="shared" si="42"/>
        <v>0.91841237527732744</v>
      </c>
      <c r="AD137" s="324">
        <f t="shared" si="42"/>
        <v>0.91841237527732744</v>
      </c>
      <c r="AE137" s="324">
        <f t="shared" si="42"/>
        <v>0.91841237527732744</v>
      </c>
      <c r="AF137" s="324">
        <f t="shared" si="42"/>
        <v>0.91841237527732744</v>
      </c>
      <c r="AG137" s="324">
        <f t="shared" si="42"/>
        <v>0.91841237527732744</v>
      </c>
      <c r="AH137" s="324">
        <f t="shared" si="42"/>
        <v>0.91841237527732744</v>
      </c>
      <c r="AI137" s="324">
        <f t="shared" si="42"/>
        <v>0.91841237527732744</v>
      </c>
      <c r="AJ137" s="324">
        <f t="shared" si="42"/>
        <v>0.91841237527732744</v>
      </c>
      <c r="AK137" s="324">
        <f t="shared" si="42"/>
        <v>0.91841237527732744</v>
      </c>
      <c r="AL137" s="324">
        <f t="shared" si="42"/>
        <v>0.91841237527732744</v>
      </c>
      <c r="AM137" s="324">
        <f t="shared" si="42"/>
        <v>0.91841237527732744</v>
      </c>
      <c r="AN137" s="324">
        <f t="shared" si="42"/>
        <v>0.91841237527732744</v>
      </c>
      <c r="AO137" s="324">
        <f t="shared" si="42"/>
        <v>0.91841237527732744</v>
      </c>
      <c r="AP137" s="324">
        <f t="shared" si="42"/>
        <v>0.91841237527732744</v>
      </c>
      <c r="AQ137" s="324">
        <f t="shared" si="42"/>
        <v>0.91841237527732744</v>
      </c>
      <c r="AR137" s="324">
        <f t="shared" si="42"/>
        <v>0.91841237527732744</v>
      </c>
    </row>
    <row r="138" spans="1:44">
      <c r="A138" s="32" t="str">
        <f>VLOOKUP($B138,'Sector matching'!$B$1:$C$43,2,0)</f>
        <v>energy pipelines and gas processing 352T353</v>
      </c>
      <c r="B138" s="38" t="s">
        <v>185</v>
      </c>
      <c r="C138" s="324">
        <f>'Energy use'!AF89/C89</f>
        <v>3.4431918449758882E-2</v>
      </c>
      <c r="D138" s="324">
        <f t="shared" si="6"/>
        <v>3.462129400123256E-2</v>
      </c>
      <c r="E138" s="324">
        <f t="shared" ref="E138:AR138" si="43">D138*IF(D138&gt;0.9,$B$94,$B$95)</f>
        <v>3.4811711118239344E-2</v>
      </c>
      <c r="F138" s="324">
        <f t="shared" si="43"/>
        <v>3.5003175529389662E-2</v>
      </c>
      <c r="G138" s="324">
        <f t="shared" si="43"/>
        <v>3.5195692994801304E-2</v>
      </c>
      <c r="H138" s="324">
        <f t="shared" si="43"/>
        <v>3.5389269306272716E-2</v>
      </c>
      <c r="I138" s="324">
        <f t="shared" si="43"/>
        <v>3.5583910287457221E-2</v>
      </c>
      <c r="J138" s="324">
        <f t="shared" si="43"/>
        <v>3.5779621794038236E-2</v>
      </c>
      <c r="K138" s="324">
        <f t="shared" si="43"/>
        <v>3.597640971390545E-2</v>
      </c>
      <c r="L138" s="324">
        <f t="shared" si="43"/>
        <v>3.6174279967331933E-2</v>
      </c>
      <c r="M138" s="324">
        <f t="shared" si="43"/>
        <v>3.637323850715226E-2</v>
      </c>
      <c r="N138" s="324">
        <f t="shared" si="43"/>
        <v>3.6573291318941596E-2</v>
      </c>
      <c r="O138" s="324">
        <f t="shared" si="43"/>
        <v>3.6774444421195776E-2</v>
      </c>
      <c r="P138" s="324">
        <f t="shared" si="43"/>
        <v>3.6976703865512356E-2</v>
      </c>
      <c r="Q138" s="324">
        <f t="shared" si="43"/>
        <v>3.7180075736772678E-2</v>
      </c>
      <c r="R138" s="324">
        <f t="shared" si="43"/>
        <v>3.738456615332493E-2</v>
      </c>
      <c r="S138" s="324">
        <f t="shared" si="43"/>
        <v>3.7590181267168218E-2</v>
      </c>
      <c r="T138" s="324">
        <f t="shared" si="43"/>
        <v>3.7796927264137643E-2</v>
      </c>
      <c r="U138" s="324">
        <f t="shared" si="43"/>
        <v>3.8004810364090404E-2</v>
      </c>
      <c r="V138" s="324">
        <f t="shared" si="43"/>
        <v>3.8213836821092903E-2</v>
      </c>
      <c r="W138" s="324">
        <f t="shared" si="43"/>
        <v>3.8424012923608919E-2</v>
      </c>
      <c r="X138" s="324">
        <f t="shared" si="43"/>
        <v>3.8635344994688771E-2</v>
      </c>
      <c r="Y138" s="324">
        <f t="shared" si="43"/>
        <v>3.8847839392159564E-2</v>
      </c>
      <c r="Z138" s="324">
        <f t="shared" si="43"/>
        <v>3.9061502508816445E-2</v>
      </c>
      <c r="AA138" s="324">
        <f t="shared" si="43"/>
        <v>3.9276340772614937E-2</v>
      </c>
      <c r="AB138" s="324">
        <f t="shared" si="43"/>
        <v>3.9492360646864323E-2</v>
      </c>
      <c r="AC138" s="324">
        <f t="shared" si="43"/>
        <v>3.9709568630422076E-2</v>
      </c>
      <c r="AD138" s="324">
        <f t="shared" si="43"/>
        <v>3.9927971257889397E-2</v>
      </c>
      <c r="AE138" s="324">
        <f t="shared" si="43"/>
        <v>4.0147575099807792E-2</v>
      </c>
      <c r="AF138" s="324">
        <f t="shared" si="43"/>
        <v>4.0368386762856735E-2</v>
      </c>
      <c r="AG138" s="324">
        <f t="shared" si="43"/>
        <v>4.0590412890052448E-2</v>
      </c>
      <c r="AH138" s="324">
        <f t="shared" si="43"/>
        <v>4.0813660160947736E-2</v>
      </c>
      <c r="AI138" s="324">
        <f t="shared" si="43"/>
        <v>4.103813529183295E-2</v>
      </c>
      <c r="AJ138" s="324">
        <f t="shared" si="43"/>
        <v>4.1263845035938031E-2</v>
      </c>
      <c r="AK138" s="324">
        <f t="shared" si="43"/>
        <v>4.1490796183635693E-2</v>
      </c>
      <c r="AL138" s="324">
        <f t="shared" si="43"/>
        <v>4.1718995562645689E-2</v>
      </c>
      <c r="AM138" s="324">
        <f t="shared" si="43"/>
        <v>4.1948450038240243E-2</v>
      </c>
      <c r="AN138" s="324">
        <f t="shared" si="43"/>
        <v>4.2179166513450564E-2</v>
      </c>
      <c r="AO138" s="324">
        <f t="shared" si="43"/>
        <v>4.2411151929274547E-2</v>
      </c>
      <c r="AP138" s="324">
        <f t="shared" si="43"/>
        <v>4.2644413264885557E-2</v>
      </c>
      <c r="AQ138" s="324">
        <f t="shared" si="43"/>
        <v>4.2878957537842433E-2</v>
      </c>
      <c r="AR138" s="324">
        <f t="shared" si="43"/>
        <v>4.311479180430057E-2</v>
      </c>
    </row>
    <row r="139" spans="1:44">
      <c r="A139" s="32" t="str">
        <f>VLOOKUP($B139,'Sector matching'!$B$1:$C$43,2,0)</f>
        <v>water and waste 36T39</v>
      </c>
      <c r="B139" s="388" t="s">
        <v>187</v>
      </c>
      <c r="C139" s="324">
        <f>'Energy use'!AF90/C90</f>
        <v>0.98374868107581115</v>
      </c>
      <c r="D139" s="324">
        <f t="shared" si="6"/>
        <v>0.98374868107581115</v>
      </c>
      <c r="E139" s="324">
        <f t="shared" ref="E139:AR139" si="44">D139*IF(D139&gt;0.9,$B$94,$B$95)</f>
        <v>0.98374868107581115</v>
      </c>
      <c r="F139" s="324">
        <f t="shared" si="44"/>
        <v>0.98374868107581115</v>
      </c>
      <c r="G139" s="324">
        <f t="shared" si="44"/>
        <v>0.98374868107581115</v>
      </c>
      <c r="H139" s="324">
        <f t="shared" si="44"/>
        <v>0.98374868107581115</v>
      </c>
      <c r="I139" s="324">
        <f t="shared" si="44"/>
        <v>0.98374868107581115</v>
      </c>
      <c r="J139" s="324">
        <f t="shared" si="44"/>
        <v>0.98374868107581115</v>
      </c>
      <c r="K139" s="324">
        <f t="shared" si="44"/>
        <v>0.98374868107581115</v>
      </c>
      <c r="L139" s="324">
        <f t="shared" si="44"/>
        <v>0.98374868107581115</v>
      </c>
      <c r="M139" s="324">
        <f t="shared" si="44"/>
        <v>0.98374868107581115</v>
      </c>
      <c r="N139" s="324">
        <f t="shared" si="44"/>
        <v>0.98374868107581115</v>
      </c>
      <c r="O139" s="324">
        <f t="shared" si="44"/>
        <v>0.98374868107581115</v>
      </c>
      <c r="P139" s="324">
        <f t="shared" si="44"/>
        <v>0.98374868107581115</v>
      </c>
      <c r="Q139" s="324">
        <f t="shared" si="44"/>
        <v>0.98374868107581115</v>
      </c>
      <c r="R139" s="324">
        <f t="shared" si="44"/>
        <v>0.98374868107581115</v>
      </c>
      <c r="S139" s="324">
        <f t="shared" si="44"/>
        <v>0.98374868107581115</v>
      </c>
      <c r="T139" s="324">
        <f t="shared" si="44"/>
        <v>0.98374868107581115</v>
      </c>
      <c r="U139" s="324">
        <f t="shared" si="44"/>
        <v>0.98374868107581115</v>
      </c>
      <c r="V139" s="324">
        <f t="shared" si="44"/>
        <v>0.98374868107581115</v>
      </c>
      <c r="W139" s="324">
        <f t="shared" si="44"/>
        <v>0.98374868107581115</v>
      </c>
      <c r="X139" s="324">
        <f t="shared" si="44"/>
        <v>0.98374868107581115</v>
      </c>
      <c r="Y139" s="324">
        <f t="shared" si="44"/>
        <v>0.98374868107581115</v>
      </c>
      <c r="Z139" s="324">
        <f t="shared" si="44"/>
        <v>0.98374868107581115</v>
      </c>
      <c r="AA139" s="324">
        <f t="shared" si="44"/>
        <v>0.98374868107581115</v>
      </c>
      <c r="AB139" s="324">
        <f t="shared" si="44"/>
        <v>0.98374868107581115</v>
      </c>
      <c r="AC139" s="324">
        <f t="shared" si="44"/>
        <v>0.98374868107581115</v>
      </c>
      <c r="AD139" s="324">
        <f t="shared" si="44"/>
        <v>0.98374868107581115</v>
      </c>
      <c r="AE139" s="324">
        <f t="shared" si="44"/>
        <v>0.98374868107581115</v>
      </c>
      <c r="AF139" s="324">
        <f t="shared" si="44"/>
        <v>0.98374868107581115</v>
      </c>
      <c r="AG139" s="324">
        <f t="shared" si="44"/>
        <v>0.98374868107581115</v>
      </c>
      <c r="AH139" s="324">
        <f t="shared" si="44"/>
        <v>0.98374868107581115</v>
      </c>
      <c r="AI139" s="324">
        <f t="shared" si="44"/>
        <v>0.98374868107581115</v>
      </c>
      <c r="AJ139" s="324">
        <f t="shared" si="44"/>
        <v>0.98374868107581115</v>
      </c>
      <c r="AK139" s="324">
        <f t="shared" si="44"/>
        <v>0.98374868107581115</v>
      </c>
      <c r="AL139" s="324">
        <f t="shared" si="44"/>
        <v>0.98374868107581115</v>
      </c>
      <c r="AM139" s="324">
        <f t="shared" si="44"/>
        <v>0.98374868107581115</v>
      </c>
      <c r="AN139" s="324">
        <f t="shared" si="44"/>
        <v>0.98374868107581115</v>
      </c>
      <c r="AO139" s="324">
        <f t="shared" si="44"/>
        <v>0.98374868107581115</v>
      </c>
      <c r="AP139" s="324">
        <f t="shared" si="44"/>
        <v>0.98374868107581115</v>
      </c>
      <c r="AQ139" s="324">
        <f t="shared" si="44"/>
        <v>0.98374868107581115</v>
      </c>
      <c r="AR139" s="324">
        <f t="shared" si="44"/>
        <v>0.98374868107581115</v>
      </c>
    </row>
    <row r="140" spans="1:44">
      <c r="A140" s="32" t="str">
        <f>VLOOKUP($B140,'Sector matching'!$B$1:$C$43,2,0)</f>
        <v>construction 41T43</v>
      </c>
      <c r="B140" s="40" t="s">
        <v>262</v>
      </c>
      <c r="C140" s="502">
        <f>'Energy use'!AF91/C91</f>
        <v>0.35052951512691993</v>
      </c>
      <c r="D140" s="502">
        <f>C140*IF(C140&gt;0.9,$B$94,1.005)</f>
        <v>0.35228216270255447</v>
      </c>
      <c r="E140" s="502">
        <f t="shared" ref="E140:AR140" si="45">D140*IF(D140&gt;0.9,$B$94,1.005)</f>
        <v>0.35404357351606719</v>
      </c>
      <c r="F140" s="502">
        <f t="shared" si="45"/>
        <v>0.35581379138364749</v>
      </c>
      <c r="G140" s="502">
        <f t="shared" si="45"/>
        <v>0.3575928603405657</v>
      </c>
      <c r="H140" s="502">
        <f t="shared" si="45"/>
        <v>0.3593808246422685</v>
      </c>
      <c r="I140" s="502">
        <f t="shared" si="45"/>
        <v>0.36117772876547982</v>
      </c>
      <c r="J140" s="502">
        <f t="shared" si="45"/>
        <v>0.36298361740930718</v>
      </c>
      <c r="K140" s="502">
        <f t="shared" si="45"/>
        <v>0.36479853549635366</v>
      </c>
      <c r="L140" s="502">
        <f t="shared" si="45"/>
        <v>0.36662252817383539</v>
      </c>
      <c r="M140" s="502">
        <f t="shared" si="45"/>
        <v>0.36845564081470455</v>
      </c>
      <c r="N140" s="502">
        <f t="shared" si="45"/>
        <v>0.37029791901877807</v>
      </c>
      <c r="O140" s="502">
        <f t="shared" si="45"/>
        <v>0.37214940861387191</v>
      </c>
      <c r="P140" s="502">
        <f t="shared" si="45"/>
        <v>0.37401015565694123</v>
      </c>
      <c r="Q140" s="502">
        <f t="shared" si="45"/>
        <v>0.37588020643522591</v>
      </c>
      <c r="R140" s="502">
        <f t="shared" si="45"/>
        <v>0.377759607467402</v>
      </c>
      <c r="S140" s="502">
        <f t="shared" si="45"/>
        <v>0.37964840550473899</v>
      </c>
      <c r="T140" s="502">
        <f t="shared" si="45"/>
        <v>0.38154664753226264</v>
      </c>
      <c r="U140" s="502">
        <f t="shared" si="45"/>
        <v>0.38345438076992389</v>
      </c>
      <c r="V140" s="502">
        <f t="shared" si="45"/>
        <v>0.38537165267377349</v>
      </c>
      <c r="W140" s="502">
        <f t="shared" si="45"/>
        <v>0.38729851093714229</v>
      </c>
      <c r="X140" s="502">
        <f t="shared" si="45"/>
        <v>0.38923500349182794</v>
      </c>
      <c r="Y140" s="502">
        <f t="shared" si="45"/>
        <v>0.39118117850928702</v>
      </c>
      <c r="Z140" s="502">
        <f t="shared" si="45"/>
        <v>0.39313708440183343</v>
      </c>
      <c r="AA140" s="502">
        <f t="shared" si="45"/>
        <v>0.39510276982384257</v>
      </c>
      <c r="AB140" s="502">
        <f t="shared" si="45"/>
        <v>0.39707828367296172</v>
      </c>
      <c r="AC140" s="502">
        <f t="shared" si="45"/>
        <v>0.39906367509132651</v>
      </c>
      <c r="AD140" s="502">
        <f t="shared" si="45"/>
        <v>0.40105899346678309</v>
      </c>
      <c r="AE140" s="502">
        <f t="shared" si="45"/>
        <v>0.40306428843411696</v>
      </c>
      <c r="AF140" s="502">
        <f t="shared" si="45"/>
        <v>0.40507960987628749</v>
      </c>
      <c r="AG140" s="502">
        <f t="shared" si="45"/>
        <v>0.40710500792566889</v>
      </c>
      <c r="AH140" s="502">
        <f t="shared" si="45"/>
        <v>0.40914053296529718</v>
      </c>
      <c r="AI140" s="502">
        <f t="shared" si="45"/>
        <v>0.41118623563012363</v>
      </c>
      <c r="AJ140" s="502">
        <f t="shared" si="45"/>
        <v>0.41324216680827419</v>
      </c>
      <c r="AK140" s="502">
        <f t="shared" si="45"/>
        <v>0.41530837764231554</v>
      </c>
      <c r="AL140" s="502">
        <f t="shared" si="45"/>
        <v>0.41738491953052709</v>
      </c>
      <c r="AM140" s="502">
        <f t="shared" si="45"/>
        <v>0.41947184412817967</v>
      </c>
      <c r="AN140" s="502">
        <f t="shared" si="45"/>
        <v>0.42156920334882053</v>
      </c>
      <c r="AO140" s="502">
        <f t="shared" si="45"/>
        <v>0.42367704936556461</v>
      </c>
      <c r="AP140" s="502">
        <f t="shared" si="45"/>
        <v>0.42579543461239239</v>
      </c>
      <c r="AQ140" s="502">
        <f t="shared" si="45"/>
        <v>0.42792441178545432</v>
      </c>
      <c r="AR140" s="502">
        <f t="shared" si="45"/>
        <v>0.43006403384438152</v>
      </c>
    </row>
    <row r="142" spans="1:44">
      <c r="D142" s="311">
        <f>D147/C147-1</f>
        <v>4.4042717225445394E-4</v>
      </c>
    </row>
    <row r="144" spans="1:44">
      <c r="A144" s="550" t="s">
        <v>753</v>
      </c>
      <c r="B144" s="550"/>
      <c r="C144" s="550"/>
      <c r="D144" s="550" t="s">
        <v>760</v>
      </c>
      <c r="E144" s="550"/>
      <c r="F144" s="550"/>
      <c r="G144" s="550"/>
      <c r="H144" s="550"/>
      <c r="I144" s="550"/>
      <c r="J144" s="550"/>
      <c r="K144" s="550"/>
    </row>
    <row r="145" spans="1:46">
      <c r="A145" s="30" t="s">
        <v>250</v>
      </c>
      <c r="B145" s="31" t="s">
        <v>251</v>
      </c>
      <c r="C145">
        <v>2019</v>
      </c>
      <c r="D145">
        <v>2020</v>
      </c>
      <c r="E145">
        <v>2021</v>
      </c>
      <c r="F145">
        <v>2022</v>
      </c>
      <c r="G145">
        <v>2023</v>
      </c>
      <c r="H145">
        <v>2024</v>
      </c>
      <c r="I145">
        <v>2025</v>
      </c>
      <c r="J145">
        <v>2026</v>
      </c>
      <c r="K145">
        <v>2027</v>
      </c>
      <c r="L145">
        <v>2028</v>
      </c>
      <c r="M145">
        <v>2029</v>
      </c>
      <c r="N145">
        <v>2030</v>
      </c>
      <c r="O145">
        <v>2031</v>
      </c>
      <c r="P145">
        <v>2032</v>
      </c>
      <c r="Q145">
        <v>2033</v>
      </c>
      <c r="R145">
        <v>2034</v>
      </c>
      <c r="S145">
        <v>2035</v>
      </c>
      <c r="T145">
        <v>2036</v>
      </c>
      <c r="U145">
        <v>2037</v>
      </c>
      <c r="V145">
        <v>2038</v>
      </c>
      <c r="W145">
        <v>2039</v>
      </c>
      <c r="X145">
        <v>2040</v>
      </c>
      <c r="Y145">
        <v>2041</v>
      </c>
      <c r="Z145">
        <v>2042</v>
      </c>
      <c r="AA145">
        <v>2043</v>
      </c>
      <c r="AB145">
        <v>2044</v>
      </c>
      <c r="AC145">
        <v>2045</v>
      </c>
      <c r="AD145">
        <v>2046</v>
      </c>
      <c r="AE145">
        <v>2047</v>
      </c>
      <c r="AF145">
        <v>2048</v>
      </c>
      <c r="AG145">
        <v>2049</v>
      </c>
      <c r="AH145">
        <v>2050</v>
      </c>
      <c r="AI145">
        <v>2051</v>
      </c>
      <c r="AJ145">
        <v>2052</v>
      </c>
      <c r="AK145">
        <v>2053</v>
      </c>
      <c r="AL145">
        <v>2054</v>
      </c>
      <c r="AM145">
        <v>2055</v>
      </c>
      <c r="AN145">
        <v>2056</v>
      </c>
      <c r="AO145">
        <v>2057</v>
      </c>
      <c r="AP145">
        <v>2058</v>
      </c>
      <c r="AQ145">
        <v>2059</v>
      </c>
      <c r="AR145">
        <v>2060</v>
      </c>
    </row>
    <row r="146" spans="1:46">
      <c r="A146" s="32" t="str">
        <f>VLOOKUP($B146,'Sector matching'!$B$1:$C$43,2,0)</f>
        <v>agriculture and forestry 01T03</v>
      </c>
      <c r="B146" s="33" t="s">
        <v>512</v>
      </c>
      <c r="C146" s="224">
        <f>C99*C50</f>
        <v>370558582277.89557</v>
      </c>
      <c r="D146" s="224">
        <f>D99*D50</f>
        <v>374008056350.34674</v>
      </c>
      <c r="E146" s="224">
        <f t="shared" ref="D146:AM153" si="46">E99*E50</f>
        <v>358831906701.83478</v>
      </c>
      <c r="F146" s="224">
        <f t="shared" si="46"/>
        <v>354103339456.57458</v>
      </c>
      <c r="G146" s="224">
        <f t="shared" si="46"/>
        <v>349351852795.28516</v>
      </c>
      <c r="H146" s="224">
        <f t="shared" si="46"/>
        <v>344464441968.87738</v>
      </c>
      <c r="I146" s="224">
        <f t="shared" si="46"/>
        <v>339470654639.57629</v>
      </c>
      <c r="J146" s="224">
        <f t="shared" si="46"/>
        <v>334491877408.60669</v>
      </c>
      <c r="K146" s="224">
        <f t="shared" si="46"/>
        <v>329441688517.4386</v>
      </c>
      <c r="L146" s="224">
        <f t="shared" si="46"/>
        <v>324424584832.89136</v>
      </c>
      <c r="M146" s="224">
        <f t="shared" si="46"/>
        <v>319364519819.64197</v>
      </c>
      <c r="N146" s="224">
        <f t="shared" si="46"/>
        <v>314278656002.08856</v>
      </c>
      <c r="O146" s="224">
        <f t="shared" si="46"/>
        <v>309247348902.12854</v>
      </c>
      <c r="P146" s="224">
        <f t="shared" si="46"/>
        <v>304210297756.67999</v>
      </c>
      <c r="Q146" s="224">
        <f t="shared" si="46"/>
        <v>299179695397.79321</v>
      </c>
      <c r="R146" s="224">
        <f t="shared" si="46"/>
        <v>294218196701.22894</v>
      </c>
      <c r="S146" s="224">
        <f t="shared" si="46"/>
        <v>289276939165.97925</v>
      </c>
      <c r="T146" s="224">
        <f t="shared" si="46"/>
        <v>284410771136.54852</v>
      </c>
      <c r="U146" s="224">
        <f t="shared" si="46"/>
        <v>279575539908.82458</v>
      </c>
      <c r="V146" s="224">
        <f t="shared" si="46"/>
        <v>274777977737.58954</v>
      </c>
      <c r="W146" s="224">
        <f t="shared" si="46"/>
        <v>270061388431.93103</v>
      </c>
      <c r="X146" s="224">
        <f t="shared" si="46"/>
        <v>265388898334.73288</v>
      </c>
      <c r="Y146" s="224">
        <f t="shared" si="46"/>
        <v>260764763193.24118</v>
      </c>
      <c r="Z146" s="224">
        <f t="shared" si="46"/>
        <v>256223306202.24216</v>
      </c>
      <c r="AA146" s="224">
        <f t="shared" si="46"/>
        <v>251733181802.76611</v>
      </c>
      <c r="AB146" s="224">
        <f t="shared" si="46"/>
        <v>247324535702.35303</v>
      </c>
      <c r="AC146" s="224">
        <f t="shared" si="46"/>
        <v>242968395306.90289</v>
      </c>
      <c r="AD146" s="224">
        <f t="shared" si="46"/>
        <v>238666054358.48959</v>
      </c>
      <c r="AE146" s="224">
        <f t="shared" si="46"/>
        <v>234441423067.24829</v>
      </c>
      <c r="AF146" s="224">
        <f t="shared" si="46"/>
        <v>230269306273.50443</v>
      </c>
      <c r="AG146" s="224">
        <f t="shared" si="46"/>
        <v>226170668756.29666</v>
      </c>
      <c r="AH146" s="224">
        <f t="shared" si="46"/>
        <v>222121998097.78519</v>
      </c>
      <c r="AI146" s="224">
        <f t="shared" si="46"/>
        <v>218122544405.3627</v>
      </c>
      <c r="AJ146" s="224">
        <f t="shared" si="46"/>
        <v>214188863617.90768</v>
      </c>
      <c r="AK146" s="224">
        <f t="shared" si="46"/>
        <v>210300168502.82257</v>
      </c>
      <c r="AL146" s="224">
        <f t="shared" si="46"/>
        <v>206470891354.76392</v>
      </c>
      <c r="AM146" s="224">
        <f t="shared" si="46"/>
        <v>202681490764.70438</v>
      </c>
      <c r="AN146" s="224">
        <f>AN99*AN50</f>
        <v>198929806888.19714</v>
      </c>
      <c r="AO146" s="224">
        <f t="shared" ref="AO146:AR161" si="47">AO99*AO50</f>
        <v>195227041372.4054</v>
      </c>
      <c r="AP146" s="224">
        <f t="shared" si="47"/>
        <v>191555621398.37949</v>
      </c>
      <c r="AQ146" s="224">
        <f t="shared" si="47"/>
        <v>187925093325.65347</v>
      </c>
      <c r="AR146" s="224">
        <f t="shared" si="47"/>
        <v>184318718530.43622</v>
      </c>
      <c r="AS146" s="224"/>
      <c r="AT146" s="224"/>
    </row>
    <row r="147" spans="1:46">
      <c r="A147" s="32" t="s">
        <v>790</v>
      </c>
      <c r="B147" s="35" t="s">
        <v>510</v>
      </c>
      <c r="C147" s="224">
        <f>SUM(C148:C186)</f>
        <v>259574853786176.41</v>
      </c>
      <c r="D147" s="224">
        <f t="shared" ref="D147:AR147" si="48">SUM(D148:D186)</f>
        <v>259689177605017.81</v>
      </c>
      <c r="E147" s="224">
        <f t="shared" si="48"/>
        <v>287616613696549.13</v>
      </c>
      <c r="F147" s="224">
        <f t="shared" si="48"/>
        <v>293943896700048.75</v>
      </c>
      <c r="G147" s="224">
        <f t="shared" si="48"/>
        <v>299979965747597.81</v>
      </c>
      <c r="H147" s="224">
        <f t="shared" si="48"/>
        <v>305709043443101.25</v>
      </c>
      <c r="I147" s="224">
        <f t="shared" si="48"/>
        <v>311237493588970.13</v>
      </c>
      <c r="J147" s="224">
        <f t="shared" si="48"/>
        <v>316482226218502</v>
      </c>
      <c r="K147" s="224">
        <f t="shared" si="48"/>
        <v>321726454563871</v>
      </c>
      <c r="L147" s="224">
        <f t="shared" si="48"/>
        <v>326978527254795.25</v>
      </c>
      <c r="M147" s="224">
        <f t="shared" si="48"/>
        <v>332245130505731.31</v>
      </c>
      <c r="N147" s="224">
        <f t="shared" si="48"/>
        <v>337080787754905.06</v>
      </c>
      <c r="O147" s="224">
        <f t="shared" si="48"/>
        <v>341925589327311.88</v>
      </c>
      <c r="P147" s="224">
        <f t="shared" si="48"/>
        <v>346782122814728.44</v>
      </c>
      <c r="Q147" s="224">
        <f t="shared" si="48"/>
        <v>351651906426846.75</v>
      </c>
      <c r="R147" s="224">
        <f t="shared" si="48"/>
        <v>356532311700310.19</v>
      </c>
      <c r="S147" s="224">
        <f t="shared" si="48"/>
        <v>361099182580221.13</v>
      </c>
      <c r="T147" s="224">
        <f t="shared" si="48"/>
        <v>365990820227664</v>
      </c>
      <c r="U147" s="224">
        <f t="shared" si="48"/>
        <v>370693312573664.69</v>
      </c>
      <c r="V147" s="224">
        <f t="shared" si="48"/>
        <v>375383593192816.06</v>
      </c>
      <c r="W147" s="224">
        <f t="shared" si="48"/>
        <v>380054792199385.13</v>
      </c>
      <c r="X147" s="224">
        <f t="shared" si="48"/>
        <v>384488189697558.13</v>
      </c>
      <c r="Y147" s="224">
        <f t="shared" si="48"/>
        <v>388317299519406.31</v>
      </c>
      <c r="Z147" s="224">
        <f t="shared" si="48"/>
        <v>391865517347078.19</v>
      </c>
      <c r="AA147" s="224">
        <f t="shared" si="48"/>
        <v>395117513067320</v>
      </c>
      <c r="AB147" s="224">
        <f t="shared" si="48"/>
        <v>398054615304995.88</v>
      </c>
      <c r="AC147" s="224">
        <f t="shared" si="48"/>
        <v>400662064617040.81</v>
      </c>
      <c r="AD147" s="224">
        <f t="shared" si="48"/>
        <v>402925629183367.13</v>
      </c>
      <c r="AE147" s="224">
        <f t="shared" si="48"/>
        <v>404831726535130.69</v>
      </c>
      <c r="AF147" s="224">
        <f t="shared" si="48"/>
        <v>406363848284791.13</v>
      </c>
      <c r="AG147" s="224">
        <f t="shared" si="48"/>
        <v>407510031419367.06</v>
      </c>
      <c r="AH147" s="224">
        <f t="shared" si="48"/>
        <v>408255619116374.5</v>
      </c>
      <c r="AI147" s="224">
        <f t="shared" si="48"/>
        <v>408218396734736</v>
      </c>
      <c r="AJ147" s="224">
        <f t="shared" si="48"/>
        <v>407759001019090.13</v>
      </c>
      <c r="AK147" s="224">
        <f t="shared" si="48"/>
        <v>406867838554247.75</v>
      </c>
      <c r="AL147" s="224">
        <f t="shared" si="48"/>
        <v>405536876976654.88</v>
      </c>
      <c r="AM147" s="224">
        <f t="shared" si="48"/>
        <v>403759768613509.19</v>
      </c>
      <c r="AN147" s="224">
        <f t="shared" si="48"/>
        <v>401398477632200</v>
      </c>
      <c r="AO147" s="224">
        <f t="shared" si="48"/>
        <v>398582491677328.38</v>
      </c>
      <c r="AP147" s="224">
        <f t="shared" si="48"/>
        <v>395308155729902.56</v>
      </c>
      <c r="AQ147" s="224">
        <f t="shared" si="48"/>
        <v>391577636618729.63</v>
      </c>
      <c r="AR147" s="224">
        <f t="shared" si="48"/>
        <v>387391751398547.19</v>
      </c>
      <c r="AS147" s="224"/>
      <c r="AT147" s="224"/>
    </row>
    <row r="148" spans="1:46">
      <c r="A148" s="32" t="str">
        <f>VLOOKUP($B148,'Sector matching'!$B$1:$C$43,2,0)</f>
        <v>coal mining 05</v>
      </c>
      <c r="B148" s="38" t="s">
        <v>117</v>
      </c>
      <c r="C148" s="224">
        <f>C101*C52</f>
        <v>1398978073.0565121</v>
      </c>
      <c r="D148" s="224">
        <f>D101*D52</f>
        <v>1388418557.6537335</v>
      </c>
      <c r="E148" s="224">
        <f t="shared" si="46"/>
        <v>1470849341.3712056</v>
      </c>
      <c r="F148" s="224">
        <f t="shared" si="46"/>
        <v>1513070726.9442255</v>
      </c>
      <c r="G148" s="224">
        <f t="shared" si="46"/>
        <v>1554138283.8306406</v>
      </c>
      <c r="H148" s="224">
        <f t="shared" si="46"/>
        <v>1594059056.5384722</v>
      </c>
      <c r="I148" s="224">
        <f t="shared" si="46"/>
        <v>1633357092.0029409</v>
      </c>
      <c r="J148" s="224">
        <f t="shared" si="46"/>
        <v>1671463552.5307257</v>
      </c>
      <c r="K148" s="224">
        <f t="shared" si="46"/>
        <v>1709970217.7746105</v>
      </c>
      <c r="L148" s="224">
        <f t="shared" si="46"/>
        <v>1748878403.4153225</v>
      </c>
      <c r="M148" s="224">
        <f t="shared" si="46"/>
        <v>1788186473.4696376</v>
      </c>
      <c r="N148" s="224">
        <f t="shared" si="46"/>
        <v>1825185437.0002546</v>
      </c>
      <c r="O148" s="224">
        <f t="shared" si="46"/>
        <v>1862457700.4935958</v>
      </c>
      <c r="P148" s="224">
        <f t="shared" si="46"/>
        <v>1899991886.0818057</v>
      </c>
      <c r="Q148" s="224">
        <f t="shared" si="46"/>
        <v>1937774071.0544996</v>
      </c>
      <c r="R148" s="224">
        <f t="shared" si="46"/>
        <v>1975768325.8211827</v>
      </c>
      <c r="S148" s="224">
        <f t="shared" si="46"/>
        <v>2011963787.2980843</v>
      </c>
      <c r="T148" s="224">
        <f t="shared" si="46"/>
        <v>2050261718.2317858</v>
      </c>
      <c r="U148" s="224">
        <f t="shared" si="46"/>
        <v>2088662498.7159629</v>
      </c>
      <c r="V148" s="224">
        <f t="shared" si="46"/>
        <v>2127115817.8195629</v>
      </c>
      <c r="W148" s="224">
        <f t="shared" si="46"/>
        <v>2165567556.8755889</v>
      </c>
      <c r="X148" s="224">
        <f t="shared" si="46"/>
        <v>2202629293.0989003</v>
      </c>
      <c r="Y148" s="224">
        <f t="shared" si="46"/>
        <v>2235952588.0704703</v>
      </c>
      <c r="Z148" s="224">
        <f t="shared" si="46"/>
        <v>2267535740.6352692</v>
      </c>
      <c r="AA148" s="224">
        <f t="shared" si="46"/>
        <v>2297252697.7752953</v>
      </c>
      <c r="AB148" s="224">
        <f t="shared" si="46"/>
        <v>2324955798.2103057</v>
      </c>
      <c r="AC148" s="224">
        <f t="shared" si="46"/>
        <v>2350521982.3830767</v>
      </c>
      <c r="AD148" s="224">
        <f t="shared" si="46"/>
        <v>2373831377.5333991</v>
      </c>
      <c r="AE148" s="224">
        <f t="shared" si="46"/>
        <v>2394768103.3048844</v>
      </c>
      <c r="AF148" s="224">
        <f t="shared" si="46"/>
        <v>2413196978.769968</v>
      </c>
      <c r="AG148" s="224">
        <f t="shared" si="46"/>
        <v>2429012035.6752477</v>
      </c>
      <c r="AH148" s="224">
        <f t="shared" si="46"/>
        <v>2442089463.3041544</v>
      </c>
      <c r="AI148" s="224">
        <f t="shared" si="46"/>
        <v>2449878683.8815207</v>
      </c>
      <c r="AJ148" s="224">
        <f t="shared" si="46"/>
        <v>2454714340.3160992</v>
      </c>
      <c r="AK148" s="224">
        <f t="shared" si="46"/>
        <v>2456505857.5261512</v>
      </c>
      <c r="AL148" s="224">
        <f t="shared" si="46"/>
        <v>2455173017.6794796</v>
      </c>
      <c r="AM148" s="224">
        <f t="shared" si="46"/>
        <v>2450646939.3602796</v>
      </c>
      <c r="AN148" s="224">
        <f t="shared" ref="AN148" si="49">AN101*AN52</f>
        <v>2442846346.8454428</v>
      </c>
      <c r="AO148" s="224">
        <f t="shared" si="47"/>
        <v>2431728046.5622792</v>
      </c>
      <c r="AP148" s="224">
        <f t="shared" si="47"/>
        <v>2417238527.3449812</v>
      </c>
      <c r="AQ148" s="224">
        <f t="shared" si="47"/>
        <v>2399364107.3514891</v>
      </c>
      <c r="AR148" s="224">
        <f t="shared" si="47"/>
        <v>2378082678.0085812</v>
      </c>
      <c r="AS148" s="224"/>
      <c r="AT148" s="224"/>
    </row>
    <row r="149" spans="1:46">
      <c r="A149" s="32" t="str">
        <f>VLOOKUP($B149,'Sector matching'!$B$1:$C$43,2,0)</f>
        <v>oil and gas extraction 06</v>
      </c>
      <c r="B149" s="38" t="s">
        <v>119</v>
      </c>
      <c r="C149" s="224">
        <f t="shared" ref="C149:C187" si="50">C102*C53</f>
        <v>1023642492.4803745</v>
      </c>
      <c r="D149" s="224">
        <f t="shared" si="46"/>
        <v>1007373588.0997099</v>
      </c>
      <c r="E149" s="224">
        <f t="shared" si="46"/>
        <v>872852467.95691156</v>
      </c>
      <c r="F149" s="224">
        <f t="shared" si="46"/>
        <v>914077329.30789995</v>
      </c>
      <c r="G149" s="224">
        <f t="shared" si="46"/>
        <v>953041116.03380287</v>
      </c>
      <c r="H149" s="224">
        <f t="shared" si="46"/>
        <v>990386017.6498698</v>
      </c>
      <c r="I149" s="224">
        <f t="shared" si="46"/>
        <v>1026282288.1149633</v>
      </c>
      <c r="J149" s="224">
        <f t="shared" si="46"/>
        <v>1060777543.3443708</v>
      </c>
      <c r="K149" s="224">
        <f t="shared" si="46"/>
        <v>1094148489.254807</v>
      </c>
      <c r="L149" s="224">
        <f t="shared" si="46"/>
        <v>1126496292.8920469</v>
      </c>
      <c r="M149" s="224">
        <f t="shared" si="46"/>
        <v>1157913058.6062233</v>
      </c>
      <c r="N149" s="224">
        <f t="shared" si="46"/>
        <v>1188159969.6481419</v>
      </c>
      <c r="O149" s="224">
        <f t="shared" si="46"/>
        <v>1217610628.3335211</v>
      </c>
      <c r="P149" s="224">
        <f t="shared" si="46"/>
        <v>1246333478.7924933</v>
      </c>
      <c r="Q149" s="224">
        <f t="shared" si="46"/>
        <v>1274390201.842747</v>
      </c>
      <c r="R149" s="224">
        <f t="shared" si="46"/>
        <v>1301833807.7106242</v>
      </c>
      <c r="S149" s="224">
        <f t="shared" si="46"/>
        <v>1328459056.3526998</v>
      </c>
      <c r="T149" s="224">
        <f t="shared" si="46"/>
        <v>1354809464.1950431</v>
      </c>
      <c r="U149" s="224">
        <f t="shared" si="46"/>
        <v>1380674844.9732337</v>
      </c>
      <c r="V149" s="224">
        <f t="shared" si="46"/>
        <v>1406087316.5920756</v>
      </c>
      <c r="W149" s="224">
        <f t="shared" si="46"/>
        <v>1431074769.2937877</v>
      </c>
      <c r="X149" s="224">
        <f t="shared" si="46"/>
        <v>1455481954.5491076</v>
      </c>
      <c r="Y149" s="224">
        <f t="shared" si="46"/>
        <v>1479013918.203927</v>
      </c>
      <c r="Z149" s="224">
        <f t="shared" si="46"/>
        <v>1501958717.880182</v>
      </c>
      <c r="AA149" s="224">
        <f t="shared" si="46"/>
        <v>1524318419.2891059</v>
      </c>
      <c r="AB149" s="224">
        <f t="shared" si="46"/>
        <v>1546089949.0116608</v>
      </c>
      <c r="AC149" s="224">
        <f t="shared" si="46"/>
        <v>1567271673.3520002</v>
      </c>
      <c r="AD149" s="224">
        <f t="shared" si="46"/>
        <v>1587860692.6970234</v>
      </c>
      <c r="AE149" s="224">
        <f t="shared" si="46"/>
        <v>1607853138.9543564</v>
      </c>
      <c r="AF149" s="224">
        <f t="shared" si="46"/>
        <v>1627241017.9330161</v>
      </c>
      <c r="AG149" s="224">
        <f t="shared" si="46"/>
        <v>1646019228.3329973</v>
      </c>
      <c r="AH149" s="224">
        <f t="shared" si="46"/>
        <v>1664179010.2100382</v>
      </c>
      <c r="AI149" s="224">
        <f t="shared" si="46"/>
        <v>1681358370.4571176</v>
      </c>
      <c r="AJ149" s="224">
        <f t="shared" si="46"/>
        <v>1697899838.8214276</v>
      </c>
      <c r="AK149" s="224">
        <f t="shared" si="46"/>
        <v>1713796978.3649411</v>
      </c>
      <c r="AL149" s="224">
        <f t="shared" si="46"/>
        <v>1729044182.4725676</v>
      </c>
      <c r="AM149" s="224">
        <f t="shared" si="46"/>
        <v>1743636918.371655</v>
      </c>
      <c r="AN149" s="224">
        <f t="shared" ref="AN149" si="51">AN102*AN53</f>
        <v>1757568293.713007</v>
      </c>
      <c r="AO149" s="224">
        <f t="shared" si="47"/>
        <v>1770836595.0836015</v>
      </c>
      <c r="AP149" s="224">
        <f t="shared" si="47"/>
        <v>1783438198.170074</v>
      </c>
      <c r="AQ149" s="224">
        <f t="shared" si="47"/>
        <v>1795375109.3144357</v>
      </c>
      <c r="AR149" s="224">
        <f t="shared" si="47"/>
        <v>1806647826.8871551</v>
      </c>
      <c r="AS149" s="224"/>
      <c r="AT149" s="224"/>
    </row>
    <row r="150" spans="1:46">
      <c r="A150" s="32" t="str">
        <f>VLOOKUP($B150,'Sector matching'!$B$1:$C$43,2,0)</f>
        <v>other mining and quarrying 07T08</v>
      </c>
      <c r="B150" s="304" t="s">
        <v>121</v>
      </c>
      <c r="C150" s="224">
        <f t="shared" si="50"/>
        <v>0</v>
      </c>
      <c r="D150" s="224">
        <f t="shared" si="46"/>
        <v>0</v>
      </c>
      <c r="E150" s="224">
        <f t="shared" si="46"/>
        <v>0</v>
      </c>
      <c r="F150" s="224">
        <f t="shared" si="46"/>
        <v>0</v>
      </c>
      <c r="G150" s="224">
        <f t="shared" si="46"/>
        <v>0</v>
      </c>
      <c r="H150" s="224">
        <f t="shared" si="46"/>
        <v>0</v>
      </c>
      <c r="I150" s="224">
        <f t="shared" si="46"/>
        <v>0</v>
      </c>
      <c r="J150" s="224">
        <f t="shared" si="46"/>
        <v>0</v>
      </c>
      <c r="K150" s="224">
        <f t="shared" si="46"/>
        <v>0</v>
      </c>
      <c r="L150" s="224">
        <f t="shared" si="46"/>
        <v>0</v>
      </c>
      <c r="M150" s="224">
        <f t="shared" si="46"/>
        <v>0</v>
      </c>
      <c r="N150" s="224">
        <f t="shared" si="46"/>
        <v>0</v>
      </c>
      <c r="O150" s="224">
        <f t="shared" si="46"/>
        <v>0</v>
      </c>
      <c r="P150" s="224">
        <f t="shared" si="46"/>
        <v>0</v>
      </c>
      <c r="Q150" s="224">
        <f t="shared" si="46"/>
        <v>0</v>
      </c>
      <c r="R150" s="224">
        <f t="shared" si="46"/>
        <v>0</v>
      </c>
      <c r="S150" s="224">
        <f t="shared" si="46"/>
        <v>0</v>
      </c>
      <c r="T150" s="224">
        <f t="shared" si="46"/>
        <v>0</v>
      </c>
      <c r="U150" s="224">
        <f t="shared" si="46"/>
        <v>0</v>
      </c>
      <c r="V150" s="224">
        <f t="shared" si="46"/>
        <v>0</v>
      </c>
      <c r="W150" s="224">
        <f t="shared" si="46"/>
        <v>0</v>
      </c>
      <c r="X150" s="224">
        <f t="shared" si="46"/>
        <v>0</v>
      </c>
      <c r="Y150" s="224">
        <f t="shared" si="46"/>
        <v>0</v>
      </c>
      <c r="Z150" s="224">
        <f t="shared" si="46"/>
        <v>0</v>
      </c>
      <c r="AA150" s="224">
        <f t="shared" si="46"/>
        <v>0</v>
      </c>
      <c r="AB150" s="224">
        <f t="shared" si="46"/>
        <v>0</v>
      </c>
      <c r="AC150" s="224">
        <f t="shared" si="46"/>
        <v>0</v>
      </c>
      <c r="AD150" s="224">
        <f t="shared" si="46"/>
        <v>0</v>
      </c>
      <c r="AE150" s="224">
        <f t="shared" si="46"/>
        <v>0</v>
      </c>
      <c r="AF150" s="224">
        <f t="shared" si="46"/>
        <v>0</v>
      </c>
      <c r="AG150" s="224">
        <f t="shared" si="46"/>
        <v>0</v>
      </c>
      <c r="AH150" s="224">
        <f t="shared" si="46"/>
        <v>0</v>
      </c>
      <c r="AI150" s="224">
        <f t="shared" si="46"/>
        <v>0</v>
      </c>
      <c r="AJ150" s="224">
        <f t="shared" si="46"/>
        <v>0</v>
      </c>
      <c r="AK150" s="224">
        <f t="shared" si="46"/>
        <v>0</v>
      </c>
      <c r="AL150" s="224">
        <f t="shared" si="46"/>
        <v>0</v>
      </c>
      <c r="AM150" s="224">
        <f t="shared" si="46"/>
        <v>0</v>
      </c>
      <c r="AN150" s="224">
        <f t="shared" ref="AN150" si="52">AN103*AN54</f>
        <v>0</v>
      </c>
      <c r="AO150" s="224">
        <f t="shared" si="47"/>
        <v>0</v>
      </c>
      <c r="AP150" s="224">
        <f t="shared" si="47"/>
        <v>0</v>
      </c>
      <c r="AQ150" s="224">
        <f t="shared" si="47"/>
        <v>0</v>
      </c>
      <c r="AR150" s="224">
        <f t="shared" si="47"/>
        <v>0</v>
      </c>
      <c r="AS150" s="224"/>
      <c r="AT150" s="224"/>
    </row>
    <row r="151" spans="1:46">
      <c r="A151" s="32" t="str">
        <f>VLOOKUP($B151,'Sector matching'!$B$1:$C$43,2,0)</f>
        <v>other mining and quarrying 07T08</v>
      </c>
      <c r="B151" s="304" t="s">
        <v>123</v>
      </c>
      <c r="C151" s="224">
        <f t="shared" si="50"/>
        <v>8223261356.2590084</v>
      </c>
      <c r="D151" s="224">
        <f t="shared" si="46"/>
        <v>8116550979.23736</v>
      </c>
      <c r="E151" s="224">
        <f t="shared" si="46"/>
        <v>8551400096.4148254</v>
      </c>
      <c r="F151" s="224">
        <f t="shared" si="46"/>
        <v>8748753700.2794895</v>
      </c>
      <c r="G151" s="224">
        <f t="shared" si="46"/>
        <v>8937057350.5688267</v>
      </c>
      <c r="H151" s="224">
        <f t="shared" si="46"/>
        <v>9116480728.5544262</v>
      </c>
      <c r="I151" s="224">
        <f t="shared" si="46"/>
        <v>9290131872.8957348</v>
      </c>
      <c r="J151" s="224">
        <f t="shared" si="46"/>
        <v>9454870225.8708248</v>
      </c>
      <c r="K151" s="224">
        <f t="shared" si="46"/>
        <v>9619779840.3632793</v>
      </c>
      <c r="L151" s="224">
        <f t="shared" si="46"/>
        <v>9784848959.8312969</v>
      </c>
      <c r="M151" s="224">
        <f t="shared" si="46"/>
        <v>9950049514.0411377</v>
      </c>
      <c r="N151" s="224">
        <f t="shared" si="46"/>
        <v>10100371702.905169</v>
      </c>
      <c r="O151" s="224">
        <f t="shared" si="46"/>
        <v>10250255825.812473</v>
      </c>
      <c r="P151" s="224">
        <f t="shared" si="46"/>
        <v>10399631673.067438</v>
      </c>
      <c r="Q151" s="224">
        <f t="shared" si="46"/>
        <v>10548416689.427486</v>
      </c>
      <c r="R151" s="224">
        <f t="shared" si="46"/>
        <v>10696410969.20701</v>
      </c>
      <c r="S151" s="224">
        <f t="shared" si="46"/>
        <v>10832785572.079309</v>
      </c>
      <c r="T151" s="224">
        <f t="shared" si="46"/>
        <v>10978606388.449966</v>
      </c>
      <c r="U151" s="224">
        <f t="shared" si="46"/>
        <v>11123055552.608114</v>
      </c>
      <c r="V151" s="224">
        <f t="shared" si="46"/>
        <v>11265874248.750982</v>
      </c>
      <c r="W151" s="224">
        <f t="shared" si="46"/>
        <v>11406789408.304007</v>
      </c>
      <c r="X151" s="224">
        <f t="shared" si="46"/>
        <v>11538544330.652819</v>
      </c>
      <c r="Y151" s="224">
        <f t="shared" si="46"/>
        <v>11649039763.464985</v>
      </c>
      <c r="Z151" s="224">
        <f t="shared" si="46"/>
        <v>11748964822.526413</v>
      </c>
      <c r="AA151" s="224">
        <f t="shared" si="46"/>
        <v>11837831602.477554</v>
      </c>
      <c r="AB151" s="224">
        <f t="shared" si="46"/>
        <v>11915053948.949049</v>
      </c>
      <c r="AC151" s="224">
        <f t="shared" si="46"/>
        <v>11980185832.30545</v>
      </c>
      <c r="AD151" s="224">
        <f t="shared" si="46"/>
        <v>12032809157.285797</v>
      </c>
      <c r="AE151" s="224">
        <f t="shared" si="46"/>
        <v>12072537212.300055</v>
      </c>
      <c r="AF151" s="224">
        <f t="shared" si="46"/>
        <v>12098897173.021429</v>
      </c>
      <c r="AG151" s="224">
        <f t="shared" si="46"/>
        <v>12111574490.795429</v>
      </c>
      <c r="AH151" s="224">
        <f t="shared" si="46"/>
        <v>12110175382.5385</v>
      </c>
      <c r="AI151" s="224">
        <f t="shared" si="46"/>
        <v>12082348742.770498</v>
      </c>
      <c r="AJ151" s="224">
        <f t="shared" si="46"/>
        <v>12039977430.436958</v>
      </c>
      <c r="AK151" s="224">
        <f t="shared" si="46"/>
        <v>11982858809.589592</v>
      </c>
      <c r="AL151" s="224">
        <f t="shared" si="46"/>
        <v>11910847542.724947</v>
      </c>
      <c r="AM151" s="224">
        <f t="shared" si="46"/>
        <v>11823858832.468958</v>
      </c>
      <c r="AN151" s="224">
        <f t="shared" ref="AN151" si="53">AN104*AN55</f>
        <v>11721752964.08552</v>
      </c>
      <c r="AO151" s="224">
        <f t="shared" si="47"/>
        <v>11604577738.752058</v>
      </c>
      <c r="AP151" s="224">
        <f t="shared" si="47"/>
        <v>11472333704.078278</v>
      </c>
      <c r="AQ151" s="224">
        <f t="shared" si="47"/>
        <v>11325212155.152096</v>
      </c>
      <c r="AR151" s="224">
        <f t="shared" si="47"/>
        <v>11163363415.598406</v>
      </c>
      <c r="AS151" s="224"/>
      <c r="AT151" s="224"/>
    </row>
    <row r="152" spans="1:46">
      <c r="A152" s="32" t="str">
        <f>VLOOKUP($B152,'Sector matching'!$B$1:$C$43,2,0)</f>
        <v>other mining and quarrying 07T08</v>
      </c>
      <c r="B152" s="145" t="s">
        <v>125</v>
      </c>
      <c r="C152" s="224">
        <f t="shared" si="50"/>
        <v>29173811035.690674</v>
      </c>
      <c r="D152" s="224">
        <f t="shared" si="46"/>
        <v>29325762312.449329</v>
      </c>
      <c r="E152" s="224">
        <f t="shared" si="46"/>
        <v>29521901550.501331</v>
      </c>
      <c r="F152" s="224">
        <f t="shared" si="46"/>
        <v>29700174338.07119</v>
      </c>
      <c r="G152" s="224">
        <f t="shared" si="46"/>
        <v>29878781852.240982</v>
      </c>
      <c r="H152" s="224">
        <f t="shared" si="46"/>
        <v>30057732172.814175</v>
      </c>
      <c r="I152" s="224">
        <f t="shared" si="46"/>
        <v>30237274282.916882</v>
      </c>
      <c r="J152" s="224">
        <f t="shared" si="46"/>
        <v>30417148005.623314</v>
      </c>
      <c r="K152" s="224">
        <f t="shared" si="46"/>
        <v>30598099845.3116</v>
      </c>
      <c r="L152" s="224">
        <f t="shared" si="46"/>
        <v>30780135319.086781</v>
      </c>
      <c r="M152" s="224">
        <f t="shared" si="46"/>
        <v>30963258595.81488</v>
      </c>
      <c r="N152" s="224">
        <f t="shared" si="46"/>
        <v>31146212485.984749</v>
      </c>
      <c r="O152" s="224">
        <f t="shared" si="46"/>
        <v>31330205145.752304</v>
      </c>
      <c r="P152" s="224">
        <f t="shared" si="46"/>
        <v>31515236286.947056</v>
      </c>
      <c r="Q152" s="224">
        <f t="shared" si="46"/>
        <v>31701304463.300266</v>
      </c>
      <c r="R152" s="224">
        <f t="shared" si="46"/>
        <v>31888398003.025982</v>
      </c>
      <c r="S152" s="224">
        <f t="shared" si="46"/>
        <v>32075585119.671833</v>
      </c>
      <c r="T152" s="224">
        <f t="shared" si="46"/>
        <v>32264688577.184227</v>
      </c>
      <c r="U152" s="224">
        <f t="shared" si="46"/>
        <v>32454781883.637764</v>
      </c>
      <c r="V152" s="224">
        <f t="shared" si="46"/>
        <v>32645846779.250324</v>
      </c>
      <c r="W152" s="224">
        <f t="shared" si="46"/>
        <v>32837863258.668472</v>
      </c>
      <c r="X152" s="224">
        <f t="shared" si="46"/>
        <v>33030189678.693974</v>
      </c>
      <c r="Y152" s="224">
        <f t="shared" si="46"/>
        <v>33221737143.431198</v>
      </c>
      <c r="Z152" s="224">
        <f t="shared" si="46"/>
        <v>33413441977.121418</v>
      </c>
      <c r="AA152" s="224">
        <f t="shared" si="46"/>
        <v>33605250774.980515</v>
      </c>
      <c r="AB152" s="224">
        <f t="shared" si="46"/>
        <v>33797100093.990555</v>
      </c>
      <c r="AC152" s="224">
        <f t="shared" si="46"/>
        <v>33988937982.784988</v>
      </c>
      <c r="AD152" s="224">
        <f t="shared" si="46"/>
        <v>34180714004.368587</v>
      </c>
      <c r="AE152" s="224">
        <f t="shared" si="46"/>
        <v>34372379611.621063</v>
      </c>
      <c r="AF152" s="224">
        <f t="shared" si="46"/>
        <v>34563877295.01577</v>
      </c>
      <c r="AG152" s="224">
        <f t="shared" si="46"/>
        <v>34755163185.621841</v>
      </c>
      <c r="AH152" s="224">
        <f t="shared" si="46"/>
        <v>34946185131.780342</v>
      </c>
      <c r="AI152" s="224">
        <f t="shared" si="46"/>
        <v>35135760355.653946</v>
      </c>
      <c r="AJ152" s="224">
        <f t="shared" si="46"/>
        <v>35324982186.333908</v>
      </c>
      <c r="AK152" s="224">
        <f t="shared" si="46"/>
        <v>35513814048.79612</v>
      </c>
      <c r="AL152" s="224">
        <f t="shared" si="46"/>
        <v>35702224224.506119</v>
      </c>
      <c r="AM152" s="224">
        <f t="shared" si="46"/>
        <v>35890186307.793449</v>
      </c>
      <c r="AN152" s="224">
        <f t="shared" ref="AN152" si="54">AN105*AN56</f>
        <v>36077668149.625977</v>
      </c>
      <c r="AO152" s="224">
        <f t="shared" si="47"/>
        <v>36264655375.300941</v>
      </c>
      <c r="AP152" s="224">
        <f t="shared" si="47"/>
        <v>36451128834.66217</v>
      </c>
      <c r="AQ152" s="224">
        <f t="shared" si="47"/>
        <v>36637087966.256401</v>
      </c>
      <c r="AR152" s="224">
        <f t="shared" si="47"/>
        <v>36822528314.498474</v>
      </c>
      <c r="AS152" s="224"/>
      <c r="AT152" s="224"/>
    </row>
    <row r="153" spans="1:46">
      <c r="A153" s="32" t="str">
        <f>VLOOKUP($B153,'Sector matching'!$B$1:$C$43,2,0)</f>
        <v>Mining Support Service Activities 09</v>
      </c>
      <c r="B153" s="145" t="s">
        <v>127</v>
      </c>
      <c r="C153" s="224">
        <f t="shared" si="50"/>
        <v>102261884998.78941</v>
      </c>
      <c r="D153" s="224">
        <f t="shared" si="46"/>
        <v>100934868401.55338</v>
      </c>
      <c r="E153" s="224">
        <f t="shared" si="46"/>
        <v>106342514891.9304</v>
      </c>
      <c r="F153" s="224">
        <f t="shared" si="46"/>
        <v>108796742073.60011</v>
      </c>
      <c r="G153" s="224">
        <f t="shared" si="46"/>
        <v>111138426886.53435</v>
      </c>
      <c r="H153" s="224">
        <f t="shared" si="46"/>
        <v>113369679433.51707</v>
      </c>
      <c r="I153" s="224">
        <f t="shared" si="46"/>
        <v>115529150303.18886</v>
      </c>
      <c r="J153" s="224">
        <f t="shared" si="46"/>
        <v>117577784510.10318</v>
      </c>
      <c r="K153" s="224">
        <f t="shared" si="46"/>
        <v>119628548471.23964</v>
      </c>
      <c r="L153" s="224">
        <f t="shared" si="46"/>
        <v>121681295985.95186</v>
      </c>
      <c r="M153" s="224">
        <f t="shared" si="46"/>
        <v>123735677981.6651</v>
      </c>
      <c r="N153" s="224">
        <f t="shared" si="46"/>
        <v>125605037317.87051</v>
      </c>
      <c r="O153" s="224">
        <f t="shared" si="46"/>
        <v>127468949003.98335</v>
      </c>
      <c r="P153" s="224">
        <f t="shared" si="46"/>
        <v>129326539934.36978</v>
      </c>
      <c r="Q153" s="224">
        <f t="shared" si="46"/>
        <v>131176783478.06714</v>
      </c>
      <c r="R153" s="224">
        <f t="shared" si="46"/>
        <v>133017193671.01001</v>
      </c>
      <c r="S153" s="224">
        <f t="shared" si="46"/>
        <v>134713105226.23111</v>
      </c>
      <c r="T153" s="224">
        <f t="shared" si="46"/>
        <v>136526486913.62888</v>
      </c>
      <c r="U153" s="224">
        <f t="shared" si="46"/>
        <v>138322811166.66605</v>
      </c>
      <c r="V153" s="224">
        <f t="shared" ref="D153:AM160" si="55">V106*V57</f>
        <v>140098859433.63773</v>
      </c>
      <c r="W153" s="224">
        <f t="shared" si="55"/>
        <v>141851235919.86346</v>
      </c>
      <c r="X153" s="224">
        <f t="shared" si="55"/>
        <v>143489698584.92319</v>
      </c>
      <c r="Y153" s="224">
        <f t="shared" si="55"/>
        <v>144863784942.34259</v>
      </c>
      <c r="Z153" s="224">
        <f t="shared" si="55"/>
        <v>146106421465.1936</v>
      </c>
      <c r="AA153" s="224">
        <f t="shared" si="55"/>
        <v>147211540716.28723</v>
      </c>
      <c r="AB153" s="224">
        <f t="shared" si="55"/>
        <v>148171853464.73154</v>
      </c>
      <c r="AC153" s="224">
        <f t="shared" si="55"/>
        <v>148981813026.63666</v>
      </c>
      <c r="AD153" s="224">
        <f t="shared" si="55"/>
        <v>149636220101.18478</v>
      </c>
      <c r="AE153" s="224">
        <f t="shared" si="55"/>
        <v>150130265664.99283</v>
      </c>
      <c r="AF153" s="224">
        <f t="shared" si="55"/>
        <v>150458069823.83911</v>
      </c>
      <c r="AG153" s="224">
        <f t="shared" si="55"/>
        <v>150615720949.85022</v>
      </c>
      <c r="AH153" s="224">
        <f t="shared" si="55"/>
        <v>150598322080.77957</v>
      </c>
      <c r="AI153" s="224">
        <f t="shared" si="55"/>
        <v>150252278763.83063</v>
      </c>
      <c r="AJ153" s="224">
        <f t="shared" si="55"/>
        <v>149725362485.55832</v>
      </c>
      <c r="AK153" s="224">
        <f t="shared" si="55"/>
        <v>149015053329.21164</v>
      </c>
      <c r="AL153" s="224">
        <f t="shared" si="55"/>
        <v>148119543923.43011</v>
      </c>
      <c r="AM153" s="224">
        <f t="shared" si="55"/>
        <v>147037779754.81104</v>
      </c>
      <c r="AN153" s="224">
        <f t="shared" ref="AN153" si="56">AN106*AN57</f>
        <v>145768023374.9556</v>
      </c>
      <c r="AO153" s="224">
        <f t="shared" si="47"/>
        <v>144310869224.23199</v>
      </c>
      <c r="AP153" s="224">
        <f t="shared" si="47"/>
        <v>142666324112.54187</v>
      </c>
      <c r="AQ153" s="224">
        <f t="shared" si="47"/>
        <v>140836766925.27313</v>
      </c>
      <c r="AR153" s="224">
        <f t="shared" si="47"/>
        <v>138824067039.61996</v>
      </c>
      <c r="AS153" s="224"/>
      <c r="AT153" s="224"/>
    </row>
    <row r="154" spans="1:46">
      <c r="A154" s="32" t="str">
        <f>VLOOKUP($B154,'Sector matching'!$B$1:$C$43,2,0)</f>
        <v>food beverage and tobacco 10T12</v>
      </c>
      <c r="B154" s="305" t="s">
        <v>129</v>
      </c>
      <c r="C154" s="224">
        <f t="shared" si="50"/>
        <v>1346704063107.1807</v>
      </c>
      <c r="D154" s="224">
        <f t="shared" si="55"/>
        <v>1709015710306.0664</v>
      </c>
      <c r="E154" s="224">
        <f t="shared" si="55"/>
        <v>1577057942446.4319</v>
      </c>
      <c r="F154" s="224">
        <f t="shared" si="55"/>
        <v>1599455233685.9082</v>
      </c>
      <c r="G154" s="224">
        <f t="shared" si="55"/>
        <v>1619056114078.8455</v>
      </c>
      <c r="H154" s="224">
        <f t="shared" si="55"/>
        <v>1636957066599.6035</v>
      </c>
      <c r="I154" s="224">
        <f t="shared" si="55"/>
        <v>1653821796417.4746</v>
      </c>
      <c r="J154" s="224">
        <f t="shared" si="55"/>
        <v>1669178487628.2329</v>
      </c>
      <c r="K154" s="224">
        <f t="shared" si="55"/>
        <v>1684702469742.2798</v>
      </c>
      <c r="L154" s="224">
        <f t="shared" si="55"/>
        <v>1700428007934.7344</v>
      </c>
      <c r="M154" s="224">
        <f t="shared" si="55"/>
        <v>1716379937979.0991</v>
      </c>
      <c r="N154" s="224">
        <f t="shared" si="55"/>
        <v>1730011497421.7129</v>
      </c>
      <c r="O154" s="224">
        <f t="shared" si="55"/>
        <v>1743850760308.1741</v>
      </c>
      <c r="P154" s="224">
        <f t="shared" si="55"/>
        <v>1757900364893.783</v>
      </c>
      <c r="Q154" s="224">
        <f t="shared" si="55"/>
        <v>1772157741594.5396</v>
      </c>
      <c r="R154" s="224">
        <f t="shared" si="55"/>
        <v>1786598174758.6387</v>
      </c>
      <c r="S154" s="224">
        <f t="shared" si="55"/>
        <v>1799429697393.6965</v>
      </c>
      <c r="T154" s="224">
        <f t="shared" si="55"/>
        <v>1814166201912.9634</v>
      </c>
      <c r="U154" s="224">
        <f t="shared" si="55"/>
        <v>1829005329512.5845</v>
      </c>
      <c r="V154" s="224">
        <f t="shared" si="55"/>
        <v>1843907686019.1592</v>
      </c>
      <c r="W154" s="224">
        <f t="shared" si="55"/>
        <v>1858831001463.7393</v>
      </c>
      <c r="X154" s="224">
        <f t="shared" si="55"/>
        <v>1872599218448.0864</v>
      </c>
      <c r="Y154" s="224">
        <f t="shared" si="55"/>
        <v>1883270475823.6365</v>
      </c>
      <c r="Z154" s="224">
        <f t="shared" si="55"/>
        <v>1892599240883.887</v>
      </c>
      <c r="AA154" s="224">
        <f t="shared" si="55"/>
        <v>1900517091888.7446</v>
      </c>
      <c r="AB154" s="224">
        <f t="shared" si="55"/>
        <v>1906938449724.5381</v>
      </c>
      <c r="AC154" s="224">
        <f t="shared" si="55"/>
        <v>1911798901162.3196</v>
      </c>
      <c r="AD154" s="224">
        <f t="shared" si="55"/>
        <v>1915037053144.3367</v>
      </c>
      <c r="AE154" s="224">
        <f t="shared" si="55"/>
        <v>1916595076843.6194</v>
      </c>
      <c r="AF154" s="224">
        <f t="shared" si="55"/>
        <v>1916400091584.9189</v>
      </c>
      <c r="AG154" s="224">
        <f t="shared" si="55"/>
        <v>1914402988785.0562</v>
      </c>
      <c r="AH154" s="224">
        <f t="shared" si="55"/>
        <v>1910540741863.8123</v>
      </c>
      <c r="AI154" s="224">
        <f t="shared" si="55"/>
        <v>1902865875835.9846</v>
      </c>
      <c r="AJ154" s="224">
        <f t="shared" si="55"/>
        <v>1893252074569.0991</v>
      </c>
      <c r="AK154" s="224">
        <f t="shared" si="55"/>
        <v>1881661427073.3706</v>
      </c>
      <c r="AL154" s="224">
        <f t="shared" si="55"/>
        <v>1868063756408.4326</v>
      </c>
      <c r="AM154" s="224">
        <f t="shared" si="55"/>
        <v>1852437133380.9675</v>
      </c>
      <c r="AN154" s="224">
        <f t="shared" ref="AN154" si="57">AN107*AN58</f>
        <v>1834749821394.613</v>
      </c>
      <c r="AO154" s="224">
        <f t="shared" si="47"/>
        <v>1814998294402.7595</v>
      </c>
      <c r="AP154" s="224">
        <f t="shared" si="47"/>
        <v>1793170495815.8975</v>
      </c>
      <c r="AQ154" s="224">
        <f t="shared" si="47"/>
        <v>1769283120415.45</v>
      </c>
      <c r="AR154" s="224">
        <f t="shared" si="47"/>
        <v>1743345435920.6902</v>
      </c>
      <c r="AS154" s="224"/>
      <c r="AT154" s="224"/>
    </row>
    <row r="155" spans="1:46">
      <c r="A155" s="32" t="str">
        <f>VLOOKUP($B155,'Sector matching'!$B$1:$C$43,2,0)</f>
        <v>food beverage and tobacco 10T12</v>
      </c>
      <c r="B155" s="305" t="s">
        <v>131</v>
      </c>
      <c r="C155" s="224">
        <f t="shared" si="50"/>
        <v>3486901664968.7314</v>
      </c>
      <c r="D155" s="224">
        <f t="shared" si="55"/>
        <v>4425003153235.208</v>
      </c>
      <c r="E155" s="224">
        <f t="shared" si="55"/>
        <v>4083336581446.8257</v>
      </c>
      <c r="F155" s="224">
        <f t="shared" si="55"/>
        <v>4141327905786.8799</v>
      </c>
      <c r="G155" s="224">
        <f t="shared" si="55"/>
        <v>4192078730967.6509</v>
      </c>
      <c r="H155" s="224">
        <f t="shared" si="55"/>
        <v>4238428083330.2939</v>
      </c>
      <c r="I155" s="224">
        <f t="shared" si="55"/>
        <v>4282094435940.4614</v>
      </c>
      <c r="J155" s="224">
        <f t="shared" si="55"/>
        <v>4321856157626.856</v>
      </c>
      <c r="K155" s="224">
        <f t="shared" si="55"/>
        <v>4362051030846.084</v>
      </c>
      <c r="L155" s="224">
        <f t="shared" si="55"/>
        <v>4402767775384.0674</v>
      </c>
      <c r="M155" s="224">
        <f t="shared" si="55"/>
        <v>4444070696311.4941</v>
      </c>
      <c r="N155" s="224">
        <f t="shared" si="55"/>
        <v>4479365686962.1533</v>
      </c>
      <c r="O155" s="224">
        <f t="shared" si="55"/>
        <v>4515198465760.9346</v>
      </c>
      <c r="P155" s="224">
        <f t="shared" si="55"/>
        <v>4551575863708.8418</v>
      </c>
      <c r="Q155" s="224">
        <f t="shared" si="55"/>
        <v>4588491227609.3945</v>
      </c>
      <c r="R155" s="224">
        <f t="shared" si="55"/>
        <v>4625880563412.3867</v>
      </c>
      <c r="S155" s="224">
        <f t="shared" si="55"/>
        <v>4659104089549.9951</v>
      </c>
      <c r="T155" s="224">
        <f t="shared" si="55"/>
        <v>4697260016714.4941</v>
      </c>
      <c r="U155" s="224">
        <f t="shared" si="55"/>
        <v>4735681656740.1563</v>
      </c>
      <c r="V155" s="224">
        <f t="shared" si="55"/>
        <v>4774267009779.667</v>
      </c>
      <c r="W155" s="224">
        <f t="shared" si="55"/>
        <v>4812906629942.7646</v>
      </c>
      <c r="X155" s="224">
        <f t="shared" si="55"/>
        <v>4848555455873.832</v>
      </c>
      <c r="Y155" s="224">
        <f t="shared" si="55"/>
        <v>4876185598330.123</v>
      </c>
      <c r="Z155" s="224">
        <f t="shared" si="55"/>
        <v>4900339744227.3564</v>
      </c>
      <c r="AA155" s="224">
        <f t="shared" si="55"/>
        <v>4920840735208.3389</v>
      </c>
      <c r="AB155" s="224">
        <f t="shared" si="55"/>
        <v>4937466988846.6689</v>
      </c>
      <c r="AC155" s="224">
        <f t="shared" si="55"/>
        <v>4950051725668.3555</v>
      </c>
      <c r="AD155" s="224">
        <f t="shared" si="55"/>
        <v>4958435986061.4414</v>
      </c>
      <c r="AE155" s="224">
        <f t="shared" si="55"/>
        <v>4962470038961.3457</v>
      </c>
      <c r="AF155" s="224">
        <f t="shared" si="55"/>
        <v>4961965180884.6279</v>
      </c>
      <c r="AG155" s="224">
        <f t="shared" si="55"/>
        <v>4956794259322.3291</v>
      </c>
      <c r="AH155" s="224">
        <f t="shared" si="55"/>
        <v>4946794085127.3145</v>
      </c>
      <c r="AI155" s="224">
        <f t="shared" si="55"/>
        <v>4926922233646.374</v>
      </c>
      <c r="AJ155" s="224">
        <f t="shared" si="55"/>
        <v>4902030068721.2637</v>
      </c>
      <c r="AK155" s="224">
        <f t="shared" si="55"/>
        <v>4872019430780.7559</v>
      </c>
      <c r="AL155" s="224">
        <f t="shared" si="55"/>
        <v>4836812185343.4219</v>
      </c>
      <c r="AM155" s="224">
        <f t="shared" si="55"/>
        <v>4796351553089.4531</v>
      </c>
      <c r="AN155" s="224">
        <f t="shared" ref="AN155" si="58">AN108*AN59</f>
        <v>4750555361258.1572</v>
      </c>
      <c r="AO155" s="224">
        <f t="shared" si="47"/>
        <v>4699414480169.0586</v>
      </c>
      <c r="AP155" s="224">
        <f t="shared" si="47"/>
        <v>4642897692761.793</v>
      </c>
      <c r="AQ155" s="224">
        <f t="shared" si="47"/>
        <v>4581048225356.626</v>
      </c>
      <c r="AR155" s="224">
        <f t="shared" si="47"/>
        <v>4513890074039.002</v>
      </c>
      <c r="AS155" s="224"/>
      <c r="AT155" s="224"/>
    </row>
    <row r="156" spans="1:46">
      <c r="A156" s="32" t="str">
        <f>VLOOKUP($B156,'Sector matching'!$B$1:$C$43,2,0)</f>
        <v>food beverage and tobacco 10T12</v>
      </c>
      <c r="B156" s="305" t="s">
        <v>133</v>
      </c>
      <c r="C156" s="224">
        <f t="shared" si="50"/>
        <v>739991157814.06262</v>
      </c>
      <c r="D156" s="224">
        <f t="shared" si="55"/>
        <v>939075294147.3512</v>
      </c>
      <c r="E156" s="224">
        <f t="shared" si="55"/>
        <v>866566727420.58789</v>
      </c>
      <c r="F156" s="224">
        <f t="shared" si="55"/>
        <v>878873661015.15845</v>
      </c>
      <c r="G156" s="224">
        <f t="shared" si="55"/>
        <v>889644014037.39514</v>
      </c>
      <c r="H156" s="224">
        <f t="shared" si="55"/>
        <v>899480285379.18274</v>
      </c>
      <c r="I156" s="224">
        <f t="shared" si="55"/>
        <v>908747169831.40173</v>
      </c>
      <c r="J156" s="224">
        <f t="shared" si="55"/>
        <v>917185412516.30383</v>
      </c>
      <c r="K156" s="224">
        <f t="shared" si="55"/>
        <v>925715578729.62439</v>
      </c>
      <c r="L156" s="224">
        <f t="shared" si="55"/>
        <v>934356496606.88599</v>
      </c>
      <c r="M156" s="224">
        <f t="shared" si="55"/>
        <v>943121812986.53882</v>
      </c>
      <c r="N156" s="224">
        <f t="shared" si="55"/>
        <v>950612124875.46069</v>
      </c>
      <c r="O156" s="224">
        <f t="shared" si="55"/>
        <v>958216566301.89929</v>
      </c>
      <c r="P156" s="224">
        <f t="shared" si="55"/>
        <v>965936586942.62341</v>
      </c>
      <c r="Q156" s="224">
        <f t="shared" si="55"/>
        <v>973770774854.58533</v>
      </c>
      <c r="R156" s="224">
        <f t="shared" si="55"/>
        <v>981705549204.1803</v>
      </c>
      <c r="S156" s="224">
        <f t="shared" si="55"/>
        <v>988756254367.51501</v>
      </c>
      <c r="T156" s="224">
        <f t="shared" si="55"/>
        <v>996853714930.73926</v>
      </c>
      <c r="U156" s="224">
        <f t="shared" si="55"/>
        <v>1005007565144.9125</v>
      </c>
      <c r="V156" s="224">
        <f t="shared" si="55"/>
        <v>1013196158576.5048</v>
      </c>
      <c r="W156" s="224">
        <f t="shared" si="55"/>
        <v>1021396268590.8611</v>
      </c>
      <c r="X156" s="224">
        <f t="shared" si="55"/>
        <v>1028961671492.9471</v>
      </c>
      <c r="Y156" s="224">
        <f t="shared" si="55"/>
        <v>1034825347349.4274</v>
      </c>
      <c r="Z156" s="224">
        <f t="shared" si="55"/>
        <v>1039951346332.4426</v>
      </c>
      <c r="AA156" s="224">
        <f t="shared" si="55"/>
        <v>1044302071850.39</v>
      </c>
      <c r="AB156" s="224">
        <f t="shared" si="55"/>
        <v>1047830499624.4058</v>
      </c>
      <c r="AC156" s="224">
        <f t="shared" si="55"/>
        <v>1050501235672.1195</v>
      </c>
      <c r="AD156" s="224">
        <f t="shared" si="55"/>
        <v>1052280545544.269</v>
      </c>
      <c r="AE156" s="224">
        <f t="shared" si="55"/>
        <v>1053136653276.2633</v>
      </c>
      <c r="AF156" s="224">
        <f t="shared" si="55"/>
        <v>1053029512166.8724</v>
      </c>
      <c r="AG156" s="224">
        <f t="shared" si="55"/>
        <v>1051932137878.3191</v>
      </c>
      <c r="AH156" s="224">
        <f t="shared" si="55"/>
        <v>1049809898368.3102</v>
      </c>
      <c r="AI156" s="224">
        <f t="shared" si="55"/>
        <v>1045592688995.0079</v>
      </c>
      <c r="AJ156" s="224">
        <f t="shared" si="55"/>
        <v>1040310067426.2703</v>
      </c>
      <c r="AK156" s="224">
        <f t="shared" si="55"/>
        <v>1033941202212.9366</v>
      </c>
      <c r="AL156" s="224">
        <f t="shared" si="55"/>
        <v>1026469511635.4938</v>
      </c>
      <c r="AM156" s="224">
        <f t="shared" si="55"/>
        <v>1017882945972.2567</v>
      </c>
      <c r="AN156" s="224">
        <f t="shared" ref="AN156" si="59">AN109*AN60</f>
        <v>1008164066499.0614</v>
      </c>
      <c r="AO156" s="224">
        <f t="shared" si="47"/>
        <v>997310935712.7959</v>
      </c>
      <c r="AP156" s="224">
        <f t="shared" si="47"/>
        <v>985316928720.97278</v>
      </c>
      <c r="AQ156" s="224">
        <f t="shared" si="47"/>
        <v>972191219024.26904</v>
      </c>
      <c r="AR156" s="224">
        <f t="shared" si="47"/>
        <v>957938899078.03796</v>
      </c>
      <c r="AS156" s="224"/>
      <c r="AT156" s="224"/>
    </row>
    <row r="157" spans="1:46">
      <c r="A157" s="32" t="str">
        <f>VLOOKUP($B157,'Sector matching'!$B$1:$C$43,2,0)</f>
        <v>food beverage and tobacco 10T12</v>
      </c>
      <c r="B157" s="305" t="s">
        <v>135</v>
      </c>
      <c r="C157" s="224">
        <f t="shared" si="50"/>
        <v>601253478666.55591</v>
      </c>
      <c r="D157" s="224">
        <f t="shared" si="55"/>
        <v>763012208150.98792</v>
      </c>
      <c r="E157" s="224">
        <f t="shared" si="55"/>
        <v>704097952869.37695</v>
      </c>
      <c r="F157" s="224">
        <f t="shared" si="55"/>
        <v>714097513752.39111</v>
      </c>
      <c r="G157" s="224">
        <f t="shared" si="55"/>
        <v>722848580778.94312</v>
      </c>
      <c r="H157" s="224">
        <f t="shared" si="55"/>
        <v>730840692980.42969</v>
      </c>
      <c r="I157" s="224">
        <f t="shared" si="55"/>
        <v>738370170129.53052</v>
      </c>
      <c r="J157" s="224">
        <f t="shared" si="55"/>
        <v>745226363902.328</v>
      </c>
      <c r="K157" s="224">
        <f t="shared" si="55"/>
        <v>752157246866.54248</v>
      </c>
      <c r="L157" s="224">
        <f t="shared" si="55"/>
        <v>759178117153.59119</v>
      </c>
      <c r="M157" s="224">
        <f t="shared" si="55"/>
        <v>766300063016.35986</v>
      </c>
      <c r="N157" s="224">
        <f t="shared" si="55"/>
        <v>772386049358.16357</v>
      </c>
      <c r="O157" s="224">
        <f t="shared" si="55"/>
        <v>778564767593.75513</v>
      </c>
      <c r="P157" s="224">
        <f t="shared" si="55"/>
        <v>784837395606.39868</v>
      </c>
      <c r="Q157" s="224">
        <f t="shared" si="55"/>
        <v>791202786172.02222</v>
      </c>
      <c r="R157" s="224">
        <f t="shared" si="55"/>
        <v>797649904667.62866</v>
      </c>
      <c r="S157" s="224">
        <f t="shared" si="55"/>
        <v>803378704210.35559</v>
      </c>
      <c r="T157" s="224">
        <f t="shared" si="55"/>
        <v>809958007598.77148</v>
      </c>
      <c r="U157" s="224">
        <f t="shared" si="55"/>
        <v>816583128391.13306</v>
      </c>
      <c r="V157" s="224">
        <f t="shared" si="55"/>
        <v>823236478548.2821</v>
      </c>
      <c r="W157" s="224">
        <f t="shared" si="55"/>
        <v>829899186094.87561</v>
      </c>
      <c r="X157" s="224">
        <f t="shared" si="55"/>
        <v>836046184966.90308</v>
      </c>
      <c r="Y157" s="224">
        <f t="shared" si="55"/>
        <v>840810506093.2478</v>
      </c>
      <c r="Z157" s="224">
        <f t="shared" si="55"/>
        <v>844975454130.30737</v>
      </c>
      <c r="AA157" s="224">
        <f t="shared" si="55"/>
        <v>848510481305.65454</v>
      </c>
      <c r="AB157" s="224">
        <f t="shared" si="55"/>
        <v>851377379715.11304</v>
      </c>
      <c r="AC157" s="224">
        <f t="shared" si="55"/>
        <v>853547391237.99609</v>
      </c>
      <c r="AD157" s="224">
        <f t="shared" si="55"/>
        <v>854993106148.17957</v>
      </c>
      <c r="AE157" s="224">
        <f t="shared" si="55"/>
        <v>855688706016.55554</v>
      </c>
      <c r="AF157" s="224">
        <f t="shared" si="55"/>
        <v>855601652321.31995</v>
      </c>
      <c r="AG157" s="224">
        <f t="shared" si="55"/>
        <v>854710019899.19592</v>
      </c>
      <c r="AH157" s="224">
        <f t="shared" si="55"/>
        <v>852985669716.78882</v>
      </c>
      <c r="AI157" s="224">
        <f t="shared" si="55"/>
        <v>849559126332.87427</v>
      </c>
      <c r="AJ157" s="224">
        <f t="shared" si="55"/>
        <v>845266920188.05359</v>
      </c>
      <c r="AK157" s="224">
        <f t="shared" si="55"/>
        <v>840092125429.71204</v>
      </c>
      <c r="AL157" s="224">
        <f t="shared" si="55"/>
        <v>834021269171.81006</v>
      </c>
      <c r="AM157" s="224">
        <f t="shared" si="55"/>
        <v>827044560841.84753</v>
      </c>
      <c r="AN157" s="224">
        <f t="shared" ref="AN157" si="60">AN110*AN61</f>
        <v>819147831225.15649</v>
      </c>
      <c r="AO157" s="224">
        <f t="shared" si="47"/>
        <v>810329506072.54053</v>
      </c>
      <c r="AP157" s="224">
        <f t="shared" si="47"/>
        <v>800584202563.3916</v>
      </c>
      <c r="AQ157" s="224">
        <f t="shared" si="47"/>
        <v>789919374299.1958</v>
      </c>
      <c r="AR157" s="224">
        <f t="shared" si="47"/>
        <v>778339158973.3075</v>
      </c>
      <c r="AS157" s="224"/>
      <c r="AT157" s="224"/>
    </row>
    <row r="158" spans="1:46">
      <c r="A158" s="32" t="str">
        <f>VLOOKUP($B158,'Sector matching'!$B$1:$C$43,2,0)</f>
        <v>textiles apparel and leather 13T15</v>
      </c>
      <c r="B158" s="198" t="s">
        <v>137</v>
      </c>
      <c r="C158" s="224">
        <f t="shared" si="50"/>
        <v>1897423724061.6221</v>
      </c>
      <c r="D158" s="224">
        <f t="shared" si="55"/>
        <v>2132957694344.1074</v>
      </c>
      <c r="E158" s="224">
        <f t="shared" si="55"/>
        <v>2324572709975.9663</v>
      </c>
      <c r="F158" s="224">
        <f t="shared" si="55"/>
        <v>2131455651773.2546</v>
      </c>
      <c r="G158" s="224">
        <f t="shared" si="55"/>
        <v>2131296326833.7434</v>
      </c>
      <c r="H158" s="224">
        <f t="shared" si="55"/>
        <v>2129023806542.5115</v>
      </c>
      <c r="I158" s="224">
        <f t="shared" si="55"/>
        <v>2125565425432.7451</v>
      </c>
      <c r="J158" s="224">
        <f t="shared" si="55"/>
        <v>2120362403651.2156</v>
      </c>
      <c r="K158" s="224">
        <f t="shared" si="55"/>
        <v>2115577556219.2202</v>
      </c>
      <c r="L158" s="224">
        <f t="shared" si="55"/>
        <v>2111238153571.6531</v>
      </c>
      <c r="M158" s="224">
        <f t="shared" si="55"/>
        <v>2107358786005.3384</v>
      </c>
      <c r="N158" s="224">
        <f t="shared" si="55"/>
        <v>2100830711215.4402</v>
      </c>
      <c r="O158" s="224">
        <f t="shared" si="55"/>
        <v>2094775616746.0313</v>
      </c>
      <c r="P158" s="224">
        <f t="shared" si="55"/>
        <v>2089180341020.7244</v>
      </c>
      <c r="Q158" s="224">
        <f t="shared" si="55"/>
        <v>2084026266684.8069</v>
      </c>
      <c r="R158" s="224">
        <f t="shared" si="55"/>
        <v>2079269883933.8274</v>
      </c>
      <c r="S158" s="224">
        <f t="shared" si="55"/>
        <v>2072833797362.1519</v>
      </c>
      <c r="T158" s="224">
        <f t="shared" si="55"/>
        <v>2068774851873.437</v>
      </c>
      <c r="U158" s="224">
        <f t="shared" si="55"/>
        <v>2064986245217.2234</v>
      </c>
      <c r="V158" s="224">
        <f t="shared" si="55"/>
        <v>2061415171482.9451</v>
      </c>
      <c r="W158" s="224">
        <f t="shared" si="55"/>
        <v>2058007744790.5334</v>
      </c>
      <c r="X158" s="224">
        <f t="shared" si="55"/>
        <v>2053468888726.5388</v>
      </c>
      <c r="Y158" s="224">
        <f t="shared" si="55"/>
        <v>2045720493014.8574</v>
      </c>
      <c r="Z158" s="224">
        <f t="shared" si="55"/>
        <v>2036739354344.6389</v>
      </c>
      <c r="AA158" s="224">
        <f t="shared" si="55"/>
        <v>2026485349820.7463</v>
      </c>
      <c r="AB158" s="224">
        <f t="shared" si="55"/>
        <v>2014901452727.675</v>
      </c>
      <c r="AC158" s="224">
        <f t="shared" si="55"/>
        <v>2001954608895.6008</v>
      </c>
      <c r="AD158" s="224">
        <f t="shared" si="55"/>
        <v>1987615827774.7219</v>
      </c>
      <c r="AE158" s="224">
        <f t="shared" si="55"/>
        <v>1971860556653.1816</v>
      </c>
      <c r="AF158" s="224">
        <f t="shared" si="55"/>
        <v>1954649494883.2549</v>
      </c>
      <c r="AG158" s="224">
        <f t="shared" si="55"/>
        <v>1935968478480.4148</v>
      </c>
      <c r="AH158" s="224">
        <f t="shared" si="55"/>
        <v>1915789618397.8662</v>
      </c>
      <c r="AI158" s="224">
        <f t="shared" si="55"/>
        <v>1892211812334.731</v>
      </c>
      <c r="AJ158" s="224">
        <f t="shared" si="55"/>
        <v>1867164775081.4399</v>
      </c>
      <c r="AK158" s="224">
        <f t="shared" si="55"/>
        <v>1840644969441.8174</v>
      </c>
      <c r="AL158" s="224">
        <f t="shared" si="55"/>
        <v>1812656245616.3071</v>
      </c>
      <c r="AM158" s="224">
        <f t="shared" si="55"/>
        <v>1783210043204.6633</v>
      </c>
      <c r="AN158" s="224">
        <f t="shared" ref="AN158" si="61">AN111*AN62</f>
        <v>1752307852215.457</v>
      </c>
      <c r="AO158" s="224">
        <f t="shared" si="47"/>
        <v>1719977632120.9927</v>
      </c>
      <c r="AP158" s="224">
        <f t="shared" si="47"/>
        <v>1686238247286.2368</v>
      </c>
      <c r="AQ158" s="224">
        <f t="shared" si="47"/>
        <v>1651134613952.9387</v>
      </c>
      <c r="AR158" s="224">
        <f t="shared" si="47"/>
        <v>1614703219221.4888</v>
      </c>
      <c r="AS158" s="224"/>
      <c r="AT158" s="224"/>
    </row>
    <row r="159" spans="1:46">
      <c r="A159" s="32" t="str">
        <f>VLOOKUP($B159,'Sector matching'!$B$1:$C$43,2,0)</f>
        <v>textiles apparel and leather 13T15</v>
      </c>
      <c r="B159" s="198" t="s">
        <v>139</v>
      </c>
      <c r="C159" s="224">
        <f t="shared" si="50"/>
        <v>2480524609194.8594</v>
      </c>
      <c r="D159" s="224">
        <f t="shared" si="55"/>
        <v>2190601403056.179</v>
      </c>
      <c r="E159" s="224">
        <f t="shared" si="55"/>
        <v>2387394861830.7363</v>
      </c>
      <c r="F159" s="224">
        <f t="shared" si="55"/>
        <v>2386941509120.625</v>
      </c>
      <c r="G159" s="224">
        <f t="shared" si="55"/>
        <v>2382386019342.707</v>
      </c>
      <c r="H159" s="224">
        <f t="shared" si="55"/>
        <v>2375489378988.6445</v>
      </c>
      <c r="I159" s="224">
        <f t="shared" si="55"/>
        <v>2367297217712.3315</v>
      </c>
      <c r="J159" s="224">
        <f t="shared" si="55"/>
        <v>2357195431509.3145</v>
      </c>
      <c r="K159" s="224">
        <f t="shared" si="55"/>
        <v>2347594462508.2153</v>
      </c>
      <c r="L159" s="224">
        <f t="shared" si="55"/>
        <v>2338521786620.8384</v>
      </c>
      <c r="M159" s="224">
        <f t="shared" si="55"/>
        <v>2329990660670.0996</v>
      </c>
      <c r="N159" s="224">
        <f t="shared" si="55"/>
        <v>2318567201165.0225</v>
      </c>
      <c r="O159" s="224">
        <f t="shared" si="55"/>
        <v>2307706092630.624</v>
      </c>
      <c r="P159" s="224">
        <f t="shared" si="55"/>
        <v>2297389818158.0205</v>
      </c>
      <c r="Q159" s="224">
        <f t="shared" si="55"/>
        <v>2287594998319.3066</v>
      </c>
      <c r="R159" s="224">
        <f t="shared" si="55"/>
        <v>2278271146958.4004</v>
      </c>
      <c r="S159" s="224">
        <f t="shared" si="55"/>
        <v>2267143595937.8843</v>
      </c>
      <c r="T159" s="224">
        <f t="shared" si="55"/>
        <v>2258651227967.0015</v>
      </c>
      <c r="U159" s="224">
        <f t="shared" si="55"/>
        <v>2250483851839.6436</v>
      </c>
      <c r="V159" s="224">
        <f t="shared" si="55"/>
        <v>2242582280674.8184</v>
      </c>
      <c r="W159" s="224">
        <f t="shared" si="55"/>
        <v>2234886576595.4678</v>
      </c>
      <c r="X159" s="224">
        <f t="shared" si="55"/>
        <v>2225991758542.272</v>
      </c>
      <c r="Y159" s="224">
        <f t="shared" si="55"/>
        <v>2213655508643.4575</v>
      </c>
      <c r="Z159" s="224">
        <f t="shared" si="55"/>
        <v>2200031405980.7539</v>
      </c>
      <c r="AA159" s="224">
        <f t="shared" si="55"/>
        <v>2185083022214.0215</v>
      </c>
      <c r="AB159" s="224">
        <f t="shared" si="55"/>
        <v>2168755991748.1069</v>
      </c>
      <c r="AC159" s="224">
        <f t="shared" si="55"/>
        <v>2151022089889.2419</v>
      </c>
      <c r="AD159" s="224">
        <f t="shared" si="55"/>
        <v>2131857649126.3447</v>
      </c>
      <c r="AE159" s="224">
        <f t="shared" si="55"/>
        <v>2111243919775.7317</v>
      </c>
      <c r="AF159" s="224">
        <f t="shared" si="55"/>
        <v>2089146520940.7734</v>
      </c>
      <c r="AG159" s="224">
        <f t="shared" si="55"/>
        <v>2065558131708.7632</v>
      </c>
      <c r="AH159" s="224">
        <f t="shared" si="55"/>
        <v>2040456864135.5161</v>
      </c>
      <c r="AI159" s="224">
        <f t="shared" si="55"/>
        <v>2011829353208.1326</v>
      </c>
      <c r="AJ159" s="224">
        <f t="shared" si="55"/>
        <v>1981742150029.2773</v>
      </c>
      <c r="AK159" s="224">
        <f t="shared" si="55"/>
        <v>1950199118841.6702</v>
      </c>
      <c r="AL159" s="224">
        <f t="shared" si="55"/>
        <v>1917211910574.8279</v>
      </c>
      <c r="AM159" s="224">
        <f t="shared" si="55"/>
        <v>1882800108687.4089</v>
      </c>
      <c r="AN159" s="224">
        <f t="shared" ref="AN159" si="62">AN112*AN63</f>
        <v>1846972674082.5925</v>
      </c>
      <c r="AO159" s="224">
        <f t="shared" si="47"/>
        <v>1809766357048.7034</v>
      </c>
      <c r="AP159" s="224">
        <f t="shared" si="47"/>
        <v>1771208101138.2078</v>
      </c>
      <c r="AQ159" s="224">
        <f t="shared" si="47"/>
        <v>1731351982057.5208</v>
      </c>
      <c r="AR159" s="224">
        <f t="shared" si="47"/>
        <v>1690242880565.9839</v>
      </c>
      <c r="AS159" s="224"/>
      <c r="AT159" s="224"/>
    </row>
    <row r="160" spans="1:46">
      <c r="A160" s="32" t="str">
        <f>VLOOKUP($B160,'Sector matching'!$B$1:$C$43,2,0)</f>
        <v>textiles apparel and leather 13T15</v>
      </c>
      <c r="B160" s="198" t="s">
        <v>141</v>
      </c>
      <c r="C160" s="224">
        <f t="shared" si="50"/>
        <v>763569056557.52734</v>
      </c>
      <c r="D160" s="224">
        <f t="shared" si="55"/>
        <v>674323262274.80029</v>
      </c>
      <c r="E160" s="224">
        <f t="shared" si="55"/>
        <v>734901333178.09814</v>
      </c>
      <c r="F160" s="224">
        <f t="shared" si="55"/>
        <v>734761779593.39917</v>
      </c>
      <c r="G160" s="224">
        <f t="shared" si="55"/>
        <v>733359483071.53101</v>
      </c>
      <c r="H160" s="224">
        <f t="shared" si="55"/>
        <v>731236520392.97192</v>
      </c>
      <c r="I160" s="224">
        <f t="shared" si="55"/>
        <v>728714763167.20813</v>
      </c>
      <c r="J160" s="224">
        <f t="shared" si="55"/>
        <v>725605174440.69812</v>
      </c>
      <c r="K160" s="224">
        <f t="shared" si="55"/>
        <v>722649750086.09485</v>
      </c>
      <c r="L160" s="224">
        <f t="shared" si="55"/>
        <v>719856947893.32581</v>
      </c>
      <c r="M160" s="224">
        <f t="shared" si="55"/>
        <v>717230848652.28943</v>
      </c>
      <c r="N160" s="224">
        <f t="shared" si="55"/>
        <v>713714415005.72058</v>
      </c>
      <c r="O160" s="224">
        <f t="shared" si="55"/>
        <v>710371087402.34253</v>
      </c>
      <c r="P160" s="224">
        <f t="shared" si="55"/>
        <v>707195473688.60034</v>
      </c>
      <c r="Q160" s="224">
        <f t="shared" si="55"/>
        <v>704180377077.31311</v>
      </c>
      <c r="R160" s="224">
        <f t="shared" si="55"/>
        <v>701310256635.55664</v>
      </c>
      <c r="S160" s="224">
        <f t="shared" si="55"/>
        <v>697884911205.38623</v>
      </c>
      <c r="T160" s="224">
        <f t="shared" si="55"/>
        <v>695270742664.01001</v>
      </c>
      <c r="U160" s="224">
        <f t="shared" si="55"/>
        <v>692756614942.39844</v>
      </c>
      <c r="V160" s="224">
        <f t="shared" si="55"/>
        <v>690324308801.47839</v>
      </c>
      <c r="W160" s="224">
        <f t="shared" si="55"/>
        <v>687955373826.33911</v>
      </c>
      <c r="X160" s="224">
        <f t="shared" si="55"/>
        <v>685217320833.85767</v>
      </c>
      <c r="Y160" s="224">
        <f t="shared" ref="D160:AM167" si="63">Y113*Y64</f>
        <v>681419906907.07019</v>
      </c>
      <c r="Z160" s="224">
        <f t="shared" si="63"/>
        <v>677226058888.77515</v>
      </c>
      <c r="AA160" s="224">
        <f t="shared" si="63"/>
        <v>672624563202.13171</v>
      </c>
      <c r="AB160" s="224">
        <f t="shared" si="63"/>
        <v>667598684723.42932</v>
      </c>
      <c r="AC160" s="224">
        <f t="shared" si="63"/>
        <v>662139735168.45862</v>
      </c>
      <c r="AD160" s="224">
        <f t="shared" si="63"/>
        <v>656240429070.65393</v>
      </c>
      <c r="AE160" s="224">
        <f t="shared" si="63"/>
        <v>649894994796.77722</v>
      </c>
      <c r="AF160" s="224">
        <f t="shared" si="63"/>
        <v>643092849025.5802</v>
      </c>
      <c r="AG160" s="224">
        <f t="shared" si="63"/>
        <v>635831738192.47949</v>
      </c>
      <c r="AH160" s="224">
        <f t="shared" si="63"/>
        <v>628104924627.21362</v>
      </c>
      <c r="AI160" s="224">
        <f t="shared" si="63"/>
        <v>619292642971.39587</v>
      </c>
      <c r="AJ160" s="224">
        <f t="shared" si="63"/>
        <v>610031030625.13086</v>
      </c>
      <c r="AK160" s="224">
        <f t="shared" si="63"/>
        <v>600321277101.37781</v>
      </c>
      <c r="AL160" s="224">
        <f t="shared" si="63"/>
        <v>590166968854.88379</v>
      </c>
      <c r="AM160" s="224">
        <f t="shared" si="63"/>
        <v>579574134176.19446</v>
      </c>
      <c r="AN160" s="224">
        <f t="shared" ref="AN160" si="64">AN113*AN64</f>
        <v>568545531460.99878</v>
      </c>
      <c r="AO160" s="224">
        <f t="shared" si="47"/>
        <v>557092473390.0415</v>
      </c>
      <c r="AP160" s="224">
        <f t="shared" si="47"/>
        <v>545223253879.40063</v>
      </c>
      <c r="AQ160" s="224">
        <f t="shared" si="47"/>
        <v>532954518817.6015</v>
      </c>
      <c r="AR160" s="224">
        <f t="shared" si="47"/>
        <v>520300083652.77185</v>
      </c>
      <c r="AS160" s="224"/>
      <c r="AT160" s="224"/>
    </row>
    <row r="161" spans="1:46">
      <c r="A161" s="32" t="str">
        <f>VLOOKUP($B161,'Sector matching'!$B$1:$C$43,2,0)</f>
        <v>wood products 16</v>
      </c>
      <c r="B161" s="304" t="s">
        <v>143</v>
      </c>
      <c r="C161" s="224">
        <f t="shared" si="50"/>
        <v>547273397896.42426</v>
      </c>
      <c r="D161" s="224">
        <f t="shared" si="63"/>
        <v>437008950013.29694</v>
      </c>
      <c r="E161" s="224">
        <f t="shared" si="63"/>
        <v>627597371832.83972</v>
      </c>
      <c r="F161" s="224">
        <f t="shared" si="63"/>
        <v>638907581562.48926</v>
      </c>
      <c r="G161" s="224">
        <f t="shared" si="63"/>
        <v>649095797116.0249</v>
      </c>
      <c r="H161" s="224">
        <f t="shared" si="63"/>
        <v>658591315513.71326</v>
      </c>
      <c r="I161" s="224">
        <f t="shared" si="63"/>
        <v>667655408211.68945</v>
      </c>
      <c r="J161" s="224">
        <f t="shared" si="63"/>
        <v>676093327219.19788</v>
      </c>
      <c r="K161" s="224">
        <f t="shared" si="63"/>
        <v>684580548494.41736</v>
      </c>
      <c r="L161" s="224">
        <f t="shared" si="63"/>
        <v>693132410019.39404</v>
      </c>
      <c r="M161" s="224">
        <f t="shared" si="63"/>
        <v>701760493437.52222</v>
      </c>
      <c r="N161" s="224">
        <f t="shared" si="63"/>
        <v>709421898074.54346</v>
      </c>
      <c r="O161" s="224">
        <f t="shared" si="63"/>
        <v>717148662487.8905</v>
      </c>
      <c r="P161" s="224">
        <f t="shared" si="63"/>
        <v>724943337313.70422</v>
      </c>
      <c r="Q161" s="224">
        <f t="shared" si="63"/>
        <v>732806259688.99756</v>
      </c>
      <c r="R161" s="224">
        <f t="shared" si="63"/>
        <v>740728505818.50879</v>
      </c>
      <c r="S161" s="224">
        <f t="shared" si="63"/>
        <v>747966392257.24951</v>
      </c>
      <c r="T161" s="224">
        <f t="shared" si="63"/>
        <v>755979721086.6853</v>
      </c>
      <c r="U161" s="224">
        <f t="shared" si="63"/>
        <v>764022054186.56763</v>
      </c>
      <c r="V161" s="224">
        <f t="shared" si="63"/>
        <v>772077683132.32349</v>
      </c>
      <c r="W161" s="224">
        <f t="shared" si="63"/>
        <v>780129503732.33179</v>
      </c>
      <c r="X161" s="224">
        <f t="shared" si="63"/>
        <v>787683310518.77808</v>
      </c>
      <c r="Y161" s="224">
        <f t="shared" si="63"/>
        <v>793917681037.24548</v>
      </c>
      <c r="Z161" s="224">
        <f t="shared" si="63"/>
        <v>799565863001.99695</v>
      </c>
      <c r="AA161" s="224">
        <f t="shared" si="63"/>
        <v>804595942823.85083</v>
      </c>
      <c r="AB161" s="224">
        <f t="shared" si="63"/>
        <v>808968618411.3562</v>
      </c>
      <c r="AC161" s="224">
        <f t="shared" si="63"/>
        <v>812653422397.84265</v>
      </c>
      <c r="AD161" s="224">
        <f t="shared" si="63"/>
        <v>815621090342.69495</v>
      </c>
      <c r="AE161" s="224">
        <f t="shared" si="63"/>
        <v>817843809541.91797</v>
      </c>
      <c r="AF161" s="224">
        <f t="shared" si="63"/>
        <v>819287278182.08276</v>
      </c>
      <c r="AG161" s="224">
        <f t="shared" si="63"/>
        <v>819927277458.57288</v>
      </c>
      <c r="AH161" s="224">
        <f t="shared" si="63"/>
        <v>819733596185.45117</v>
      </c>
      <c r="AI161" s="224">
        <f t="shared" si="63"/>
        <v>817866011725.20068</v>
      </c>
      <c r="AJ161" s="224">
        <f t="shared" si="63"/>
        <v>815123877193.18396</v>
      </c>
      <c r="AK161" s="224">
        <f t="shared" si="63"/>
        <v>811487832196.75989</v>
      </c>
      <c r="AL161" s="224">
        <f t="shared" si="63"/>
        <v>806941867721.0448</v>
      </c>
      <c r="AM161" s="224">
        <f t="shared" si="63"/>
        <v>801473574636.24451</v>
      </c>
      <c r="AN161" s="224">
        <f t="shared" ref="AN161" si="65">AN114*AN65</f>
        <v>795066346206.71252</v>
      </c>
      <c r="AO161" s="224">
        <f t="shared" si="47"/>
        <v>787715842887.47974</v>
      </c>
      <c r="AP161" s="224">
        <f t="shared" si="47"/>
        <v>779414113598.03674</v>
      </c>
      <c r="AQ161" s="224">
        <f t="shared" si="47"/>
        <v>770165792641.99609</v>
      </c>
      <c r="AR161" s="224">
        <f t="shared" si="47"/>
        <v>759972415783.78149</v>
      </c>
      <c r="AS161" s="224"/>
      <c r="AT161" s="224"/>
    </row>
    <row r="162" spans="1:46">
      <c r="A162" s="32" t="str">
        <f>VLOOKUP($B162,'Sector matching'!$B$1:$C$43,2,0)</f>
        <v>wood products 16</v>
      </c>
      <c r="B162" s="304" t="s">
        <v>145</v>
      </c>
      <c r="C162" s="224">
        <f t="shared" si="50"/>
        <v>1200732643679.4792</v>
      </c>
      <c r="D162" s="224">
        <f t="shared" si="63"/>
        <v>958809461373.39722</v>
      </c>
      <c r="E162" s="224">
        <f t="shared" si="63"/>
        <v>1376965615985.8862</v>
      </c>
      <c r="F162" s="224">
        <f t="shared" si="63"/>
        <v>1401780522176.1951</v>
      </c>
      <c r="G162" s="224">
        <f t="shared" si="63"/>
        <v>1424133742784.0212</v>
      </c>
      <c r="H162" s="224">
        <f t="shared" si="63"/>
        <v>1444967167088.1958</v>
      </c>
      <c r="I162" s="224">
        <f t="shared" si="63"/>
        <v>1464854031733.2351</v>
      </c>
      <c r="J162" s="224">
        <f t="shared" si="63"/>
        <v>1483367054357.7268</v>
      </c>
      <c r="K162" s="224">
        <f t="shared" si="63"/>
        <v>1501988247491.6489</v>
      </c>
      <c r="L162" s="224">
        <f t="shared" si="63"/>
        <v>1520751263082.6411</v>
      </c>
      <c r="M162" s="224">
        <f t="shared" si="63"/>
        <v>1539681511569.6992</v>
      </c>
      <c r="N162" s="224">
        <f t="shared" si="63"/>
        <v>1556490840653.6057</v>
      </c>
      <c r="O162" s="224">
        <f t="shared" si="63"/>
        <v>1573443570855.3438</v>
      </c>
      <c r="P162" s="224">
        <f t="shared" si="63"/>
        <v>1590545298339.6252</v>
      </c>
      <c r="Q162" s="224">
        <f t="shared" si="63"/>
        <v>1607796762794.1785</v>
      </c>
      <c r="R162" s="224">
        <f t="shared" si="63"/>
        <v>1625178385170.7297</v>
      </c>
      <c r="S162" s="224">
        <f t="shared" si="63"/>
        <v>1641058503867.6113</v>
      </c>
      <c r="T162" s="224">
        <f t="shared" si="63"/>
        <v>1658639964152.4075</v>
      </c>
      <c r="U162" s="224">
        <f t="shared" si="63"/>
        <v>1676285060591.3914</v>
      </c>
      <c r="V162" s="224">
        <f t="shared" si="63"/>
        <v>1693959328475.9937</v>
      </c>
      <c r="W162" s="224">
        <f t="shared" si="63"/>
        <v>1711625240746.9768</v>
      </c>
      <c r="X162" s="224">
        <f t="shared" si="63"/>
        <v>1728198497235.2268</v>
      </c>
      <c r="Y162" s="224">
        <f t="shared" si="63"/>
        <v>1741876874848.8479</v>
      </c>
      <c r="Z162" s="224">
        <f t="shared" si="63"/>
        <v>1754269138913.9146</v>
      </c>
      <c r="AA162" s="224">
        <f t="shared" si="63"/>
        <v>1765305270152.2109</v>
      </c>
      <c r="AB162" s="224">
        <f t="shared" si="63"/>
        <v>1774899038711.6172</v>
      </c>
      <c r="AC162" s="224">
        <f t="shared" si="63"/>
        <v>1782983598365.24</v>
      </c>
      <c r="AD162" s="224">
        <f t="shared" si="63"/>
        <v>1789494742138.502</v>
      </c>
      <c r="AE162" s="224">
        <f t="shared" si="63"/>
        <v>1794371448206.2529</v>
      </c>
      <c r="AF162" s="224">
        <f t="shared" si="63"/>
        <v>1797538457461.6553</v>
      </c>
      <c r="AG162" s="224">
        <f t="shared" si="63"/>
        <v>1798942633192.0432</v>
      </c>
      <c r="AH162" s="224">
        <f t="shared" si="63"/>
        <v>1798517691237.9839</v>
      </c>
      <c r="AI162" s="224">
        <f t="shared" si="63"/>
        <v>1794420160397.145</v>
      </c>
      <c r="AJ162" s="224">
        <f t="shared" si="63"/>
        <v>1788403843034.363</v>
      </c>
      <c r="AK162" s="224">
        <f t="shared" si="63"/>
        <v>1780426261924.3086</v>
      </c>
      <c r="AL162" s="224">
        <f t="shared" si="63"/>
        <v>1770452292855.1389</v>
      </c>
      <c r="AM162" s="224">
        <f t="shared" si="63"/>
        <v>1758454709860.3059</v>
      </c>
      <c r="AN162" s="224">
        <f t="shared" ref="AN162:AR177" si="66">AN115*AN66</f>
        <v>1744397077312.4399</v>
      </c>
      <c r="AO162" s="224">
        <f t="shared" si="66"/>
        <v>1728269874132.4534</v>
      </c>
      <c r="AP162" s="224">
        <f t="shared" si="66"/>
        <v>1710055655434.5608</v>
      </c>
      <c r="AQ162" s="224">
        <f t="shared" si="66"/>
        <v>1689764589006.2876</v>
      </c>
      <c r="AR162" s="224">
        <f t="shared" si="66"/>
        <v>1667400044356.3362</v>
      </c>
      <c r="AS162" s="224"/>
      <c r="AT162" s="224"/>
    </row>
    <row r="163" spans="1:46">
      <c r="A163" s="32" t="str">
        <f>VLOOKUP($B163,'Sector matching'!$B$1:$C$43,2,0)</f>
        <v>pulp paper and printing 17T18</v>
      </c>
      <c r="B163" s="306" t="s">
        <v>255</v>
      </c>
      <c r="C163" s="224">
        <f t="shared" si="50"/>
        <v>1189677304760.6912</v>
      </c>
      <c r="D163" s="224">
        <f t="shared" si="63"/>
        <v>1135293703688.8408</v>
      </c>
      <c r="E163" s="224">
        <f t="shared" si="63"/>
        <v>1305111683361.282</v>
      </c>
      <c r="F163" s="224">
        <f t="shared" si="63"/>
        <v>1363754002722.9153</v>
      </c>
      <c r="G163" s="224">
        <f t="shared" si="63"/>
        <v>1419929031904.9949</v>
      </c>
      <c r="H163" s="224">
        <f t="shared" si="63"/>
        <v>1474426164138.0576</v>
      </c>
      <c r="I163" s="224">
        <f t="shared" si="63"/>
        <v>1527746920446.6589</v>
      </c>
      <c r="J163" s="224">
        <f t="shared" si="63"/>
        <v>1579383946218.8936</v>
      </c>
      <c r="K163" s="224">
        <f t="shared" si="63"/>
        <v>1630870430391.9504</v>
      </c>
      <c r="L163" s="224">
        <f t="shared" si="63"/>
        <v>1682263206513.0293</v>
      </c>
      <c r="M163" s="224">
        <f t="shared" si="63"/>
        <v>1733611240049.2119</v>
      </c>
      <c r="N163" s="224">
        <f t="shared" si="63"/>
        <v>1782314939916.9539</v>
      </c>
      <c r="O163" s="224">
        <f t="shared" si="63"/>
        <v>1830901126326.8691</v>
      </c>
      <c r="P163" s="224">
        <f t="shared" si="63"/>
        <v>1879397092077.8604</v>
      </c>
      <c r="Q163" s="224">
        <f t="shared" si="63"/>
        <v>1927823460756.9458</v>
      </c>
      <c r="R163" s="224">
        <f t="shared" si="63"/>
        <v>1976175036293.0366</v>
      </c>
      <c r="S163" s="224">
        <f t="shared" si="63"/>
        <v>2022457507664.1238</v>
      </c>
      <c r="T163" s="224">
        <f t="shared" si="63"/>
        <v>2070606695796.9033</v>
      </c>
      <c r="U163" s="224">
        <f t="shared" si="63"/>
        <v>2118642792563.7065</v>
      </c>
      <c r="V163" s="224">
        <f t="shared" si="63"/>
        <v>2166532672611.8408</v>
      </c>
      <c r="W163" s="224">
        <f t="shared" si="63"/>
        <v>2214236625543.1548</v>
      </c>
      <c r="X163" s="224">
        <f t="shared" si="63"/>
        <v>2260343225991.3003</v>
      </c>
      <c r="Y163" s="224">
        <f t="shared" si="63"/>
        <v>2302431477731.8828</v>
      </c>
      <c r="Z163" s="224">
        <f t="shared" si="63"/>
        <v>2342539740210.0151</v>
      </c>
      <c r="AA163" s="224">
        <f t="shared" si="63"/>
        <v>2380533005713.2109</v>
      </c>
      <c r="AB163" s="224">
        <f t="shared" si="63"/>
        <v>2416252687277.4072</v>
      </c>
      <c r="AC163" s="224">
        <f t="shared" si="63"/>
        <v>2449564601772.5366</v>
      </c>
      <c r="AD163" s="224">
        <f t="shared" si="63"/>
        <v>2480337082764.708</v>
      </c>
      <c r="AE163" s="224">
        <f t="shared" si="63"/>
        <v>2508441971180.2065</v>
      </c>
      <c r="AF163" s="224">
        <f t="shared" si="63"/>
        <v>2533730299955.9844</v>
      </c>
      <c r="AG163" s="224">
        <f t="shared" si="63"/>
        <v>2556083195214.6133</v>
      </c>
      <c r="AH163" s="224">
        <f t="shared" si="63"/>
        <v>2575362674819.1392</v>
      </c>
      <c r="AI163" s="224">
        <f t="shared" si="63"/>
        <v>2588865920415.8218</v>
      </c>
      <c r="AJ163" s="224">
        <f t="shared" si="63"/>
        <v>2599042204257.2065</v>
      </c>
      <c r="AK163" s="224">
        <f t="shared" si="63"/>
        <v>2605788649888.2178</v>
      </c>
      <c r="AL163" s="224">
        <f t="shared" si="63"/>
        <v>2609013358618.4775</v>
      </c>
      <c r="AM163" s="224">
        <f t="shared" si="63"/>
        <v>2608636572146.2598</v>
      </c>
      <c r="AN163" s="224">
        <f t="shared" ref="AN163" si="67">AN116*AN67</f>
        <v>2604565485082.5854</v>
      </c>
      <c r="AO163" s="224">
        <f t="shared" si="66"/>
        <v>2596748050037.9019</v>
      </c>
      <c r="AP163" s="224">
        <f t="shared" si="66"/>
        <v>2585121533235.4917</v>
      </c>
      <c r="AQ163" s="224">
        <f t="shared" si="66"/>
        <v>2569666129324.1382</v>
      </c>
      <c r="AR163" s="224">
        <f t="shared" si="66"/>
        <v>2550353495571.5112</v>
      </c>
      <c r="AS163" s="224"/>
      <c r="AT163" s="224"/>
    </row>
    <row r="164" spans="1:46">
      <c r="A164" s="32" t="str">
        <f>VLOOKUP($B164,'Sector matching'!$B$1:$C$43,2,0)</f>
        <v>pulp paper and printing 17T18</v>
      </c>
      <c r="B164" s="306" t="s">
        <v>148</v>
      </c>
      <c r="C164" s="224">
        <f t="shared" si="50"/>
        <v>1657140709660.0623</v>
      </c>
      <c r="D164" s="224">
        <f t="shared" si="63"/>
        <v>1581388000153.509</v>
      </c>
      <c r="E164" s="224">
        <f t="shared" si="63"/>
        <v>1817933058398.5547</v>
      </c>
      <c r="F164" s="224">
        <f t="shared" si="63"/>
        <v>1899617876907.0471</v>
      </c>
      <c r="G164" s="224">
        <f t="shared" si="63"/>
        <v>1977865925643.8364</v>
      </c>
      <c r="H164" s="224">
        <f t="shared" si="63"/>
        <v>2053776776444.9297</v>
      </c>
      <c r="I164" s="224">
        <f t="shared" si="63"/>
        <v>2128049014467.1731</v>
      </c>
      <c r="J164" s="224">
        <f t="shared" si="63"/>
        <v>2199975928757.7236</v>
      </c>
      <c r="K164" s="224">
        <f t="shared" si="63"/>
        <v>2271693148695.4478</v>
      </c>
      <c r="L164" s="224">
        <f t="shared" si="63"/>
        <v>2343279839600.5215</v>
      </c>
      <c r="M164" s="224">
        <f t="shared" si="63"/>
        <v>2414804207085.127</v>
      </c>
      <c r="N164" s="224">
        <f t="shared" si="63"/>
        <v>2482645195089.9668</v>
      </c>
      <c r="O164" s="224">
        <f t="shared" si="63"/>
        <v>2550322494728.1235</v>
      </c>
      <c r="P164" s="224">
        <f t="shared" si="63"/>
        <v>2617874123038.3008</v>
      </c>
      <c r="Q164" s="224">
        <f t="shared" si="63"/>
        <v>2685328807294.2651</v>
      </c>
      <c r="R164" s="224">
        <f t="shared" si="63"/>
        <v>2752679309717.4219</v>
      </c>
      <c r="S164" s="224">
        <f t="shared" si="63"/>
        <v>2817147688786.0908</v>
      </c>
      <c r="T164" s="224">
        <f t="shared" si="63"/>
        <v>2884216279127.8726</v>
      </c>
      <c r="U164" s="224">
        <f t="shared" si="63"/>
        <v>2951127340780.3867</v>
      </c>
      <c r="V164" s="224">
        <f t="shared" si="63"/>
        <v>3017834732348.6108</v>
      </c>
      <c r="W164" s="224">
        <f t="shared" si="63"/>
        <v>3084283139910.7686</v>
      </c>
      <c r="X164" s="224">
        <f t="shared" si="63"/>
        <v>3148506542577.1084</v>
      </c>
      <c r="Y164" s="224">
        <f t="shared" si="63"/>
        <v>3207132654951.1445</v>
      </c>
      <c r="Z164" s="224">
        <f t="shared" si="63"/>
        <v>3263000775054.1953</v>
      </c>
      <c r="AA164" s="224">
        <f t="shared" si="63"/>
        <v>3315922846195.9438</v>
      </c>
      <c r="AB164" s="224">
        <f t="shared" si="63"/>
        <v>3365677967369.7749</v>
      </c>
      <c r="AC164" s="224">
        <f t="shared" si="63"/>
        <v>3412079230473.3848</v>
      </c>
      <c r="AD164" s="224">
        <f t="shared" si="63"/>
        <v>3454943232993.4839</v>
      </c>
      <c r="AE164" s="224">
        <f t="shared" si="63"/>
        <v>3494091457934.3184</v>
      </c>
      <c r="AF164" s="224">
        <f t="shared" si="63"/>
        <v>3529316404166.3047</v>
      </c>
      <c r="AG164" s="224">
        <f t="shared" si="63"/>
        <v>3560452488349.4795</v>
      </c>
      <c r="AH164" s="224">
        <f t="shared" si="63"/>
        <v>3587307510619.6963</v>
      </c>
      <c r="AI164" s="224">
        <f t="shared" si="63"/>
        <v>3606116626252.3618</v>
      </c>
      <c r="AJ164" s="224">
        <f t="shared" si="63"/>
        <v>3620291507255.0776</v>
      </c>
      <c r="AK164" s="224">
        <f t="shared" si="63"/>
        <v>3629688853624.4814</v>
      </c>
      <c r="AL164" s="224">
        <f t="shared" si="63"/>
        <v>3634180656647.3062</v>
      </c>
      <c r="AM164" s="224">
        <f t="shared" si="63"/>
        <v>3633655818357.5757</v>
      </c>
      <c r="AN164" s="224">
        <f t="shared" ref="AN164" si="68">AN117*AN68</f>
        <v>3627985067071.6694</v>
      </c>
      <c r="AO164" s="224">
        <f t="shared" si="66"/>
        <v>3617095904266.0684</v>
      </c>
      <c r="AP164" s="224">
        <f t="shared" si="66"/>
        <v>3600900945996.5254</v>
      </c>
      <c r="AQ164" s="224">
        <f t="shared" si="66"/>
        <v>3579372604736.8804</v>
      </c>
      <c r="AR164" s="224">
        <f t="shared" si="66"/>
        <v>3552471400961.5674</v>
      </c>
      <c r="AS164" s="224"/>
      <c r="AT164" s="224"/>
    </row>
    <row r="165" spans="1:46">
      <c r="A165" s="32" t="str">
        <f>VLOOKUP($B165,'Sector matching'!$B$1:$C$43,2,0)</f>
        <v>pulp paper and printing 17T18</v>
      </c>
      <c r="B165" s="306" t="s">
        <v>150</v>
      </c>
      <c r="C165" s="224">
        <f t="shared" si="50"/>
        <v>1007707791014.0966</v>
      </c>
      <c r="D165" s="224">
        <f t="shared" si="63"/>
        <v>961642544342.41174</v>
      </c>
      <c r="E165" s="224">
        <f t="shared" si="63"/>
        <v>1105485669268.3052</v>
      </c>
      <c r="F165" s="224">
        <f t="shared" si="63"/>
        <v>1155158233305.1069</v>
      </c>
      <c r="G165" s="224">
        <f t="shared" si="63"/>
        <v>1202740896553.9556</v>
      </c>
      <c r="H165" s="224">
        <f t="shared" si="63"/>
        <v>1248902308996.9956</v>
      </c>
      <c r="I165" s="224">
        <f t="shared" si="63"/>
        <v>1294067280489.6226</v>
      </c>
      <c r="J165" s="224">
        <f t="shared" si="63"/>
        <v>1337806059877.3184</v>
      </c>
      <c r="K165" s="224">
        <f t="shared" si="63"/>
        <v>1381417324062.5671</v>
      </c>
      <c r="L165" s="224">
        <f t="shared" si="63"/>
        <v>1424949213501.6714</v>
      </c>
      <c r="M165" s="224">
        <f t="shared" si="63"/>
        <v>1468443204049.0264</v>
      </c>
      <c r="N165" s="224">
        <f t="shared" si="63"/>
        <v>1509697330366.7576</v>
      </c>
      <c r="O165" s="224">
        <f t="shared" si="63"/>
        <v>1550851917736.8044</v>
      </c>
      <c r="P165" s="224">
        <f t="shared" si="63"/>
        <v>1591930084332.4568</v>
      </c>
      <c r="Q165" s="224">
        <f t="shared" si="63"/>
        <v>1632949299218.0022</v>
      </c>
      <c r="R165" s="224">
        <f t="shared" si="63"/>
        <v>1673905161097.9817</v>
      </c>
      <c r="S165" s="224">
        <f t="shared" si="63"/>
        <v>1713108402852.1924</v>
      </c>
      <c r="T165" s="224">
        <f t="shared" si="63"/>
        <v>1753892833906.0955</v>
      </c>
      <c r="U165" s="224">
        <f t="shared" si="63"/>
        <v>1794581471714.1028</v>
      </c>
      <c r="V165" s="224">
        <f t="shared" si="63"/>
        <v>1835146257679.271</v>
      </c>
      <c r="W165" s="224">
        <f t="shared" si="63"/>
        <v>1875553555388.228</v>
      </c>
      <c r="X165" s="224">
        <f t="shared" si="63"/>
        <v>1914607826914.5022</v>
      </c>
      <c r="Y165" s="224">
        <f t="shared" si="63"/>
        <v>1950258384439.157</v>
      </c>
      <c r="Z165" s="224">
        <f t="shared" si="63"/>
        <v>1984231805989.2825</v>
      </c>
      <c r="AA165" s="224">
        <f t="shared" si="63"/>
        <v>2016413734231.865</v>
      </c>
      <c r="AB165" s="224">
        <f t="shared" si="63"/>
        <v>2046669839194.7351</v>
      </c>
      <c r="AC165" s="224">
        <f t="shared" si="63"/>
        <v>2074886462001.6145</v>
      </c>
      <c r="AD165" s="224">
        <f t="shared" si="63"/>
        <v>2100952075526.0161</v>
      </c>
      <c r="AE165" s="224">
        <f t="shared" si="63"/>
        <v>2124758123526.2144</v>
      </c>
      <c r="AF165" s="224">
        <f t="shared" si="63"/>
        <v>2146178424499.5139</v>
      </c>
      <c r="AG165" s="224">
        <f t="shared" si="63"/>
        <v>2165112287164.3765</v>
      </c>
      <c r="AH165" s="224">
        <f t="shared" si="63"/>
        <v>2181442834722.469</v>
      </c>
      <c r="AI165" s="224">
        <f t="shared" si="63"/>
        <v>2192880663902.9553</v>
      </c>
      <c r="AJ165" s="224">
        <f t="shared" si="63"/>
        <v>2201500413535.4805</v>
      </c>
      <c r="AK165" s="224">
        <f t="shared" si="63"/>
        <v>2207214942842.5601</v>
      </c>
      <c r="AL165" s="224">
        <f t="shared" si="63"/>
        <v>2209946409685.0645</v>
      </c>
      <c r="AM165" s="224">
        <f t="shared" si="63"/>
        <v>2209627255354.6567</v>
      </c>
      <c r="AN165" s="224">
        <f t="shared" ref="AN165" si="69">AN118*AN69</f>
        <v>2206178869699.5342</v>
      </c>
      <c r="AO165" s="224">
        <f t="shared" si="66"/>
        <v>2199557166344.5562</v>
      </c>
      <c r="AP165" s="224">
        <f t="shared" si="66"/>
        <v>2189709007085.5198</v>
      </c>
      <c r="AQ165" s="224">
        <f t="shared" si="66"/>
        <v>2176617615939.0156</v>
      </c>
      <c r="AR165" s="224">
        <f t="shared" si="66"/>
        <v>2160258985393.0295</v>
      </c>
      <c r="AS165" s="224"/>
      <c r="AT165" s="224"/>
    </row>
    <row r="166" spans="1:46">
      <c r="A166" s="32" t="str">
        <f>VLOOKUP($B166,'Sector matching'!$B$1:$C$43,2,0)</f>
        <v>refined petroleum and coke 19</v>
      </c>
      <c r="B166" s="38" t="s">
        <v>152</v>
      </c>
      <c r="C166" s="224">
        <f t="shared" si="50"/>
        <v>16019936764485.031</v>
      </c>
      <c r="D166" s="224">
        <f t="shared" si="63"/>
        <v>15999509081366.924</v>
      </c>
      <c r="E166" s="224">
        <f t="shared" si="63"/>
        <v>16532233044970.852</v>
      </c>
      <c r="F166" s="224">
        <f t="shared" si="63"/>
        <v>16826106895022.305</v>
      </c>
      <c r="G166" s="224">
        <f t="shared" si="63"/>
        <v>17113355644446.053</v>
      </c>
      <c r="H166" s="224">
        <f t="shared" si="63"/>
        <v>17394022475255.801</v>
      </c>
      <c r="I166" s="224">
        <f t="shared" si="63"/>
        <v>17671224663869.055</v>
      </c>
      <c r="J166" s="224">
        <f t="shared" si="63"/>
        <v>17941581221215.949</v>
      </c>
      <c r="K166" s="224">
        <f t="shared" si="63"/>
        <v>18214558157916.629</v>
      </c>
      <c r="L166" s="224">
        <f t="shared" si="63"/>
        <v>18490164621215.984</v>
      </c>
      <c r="M166" s="224">
        <f t="shared" si="63"/>
        <v>18768392215100.594</v>
      </c>
      <c r="N166" s="224">
        <f t="shared" si="63"/>
        <v>19033134666257.141</v>
      </c>
      <c r="O166" s="224">
        <f t="shared" si="63"/>
        <v>19299748264133.156</v>
      </c>
      <c r="P166" s="224">
        <f t="shared" si="63"/>
        <v>19568166709732.703</v>
      </c>
      <c r="Q166" s="224">
        <f t="shared" si="63"/>
        <v>19838308579916.051</v>
      </c>
      <c r="R166" s="224">
        <f t="shared" si="63"/>
        <v>20109961606509.75</v>
      </c>
      <c r="S166" s="224">
        <f t="shared" si="63"/>
        <v>20371170609282.469</v>
      </c>
      <c r="T166" s="224">
        <f t="shared" si="63"/>
        <v>20645133811084.281</v>
      </c>
      <c r="U166" s="224">
        <f t="shared" si="63"/>
        <v>20919962898596.215</v>
      </c>
      <c r="V166" s="224">
        <f t="shared" si="63"/>
        <v>21195360122805.555</v>
      </c>
      <c r="W166" s="224">
        <f t="shared" si="63"/>
        <v>21471005101662.984</v>
      </c>
      <c r="X166" s="224">
        <f t="shared" si="63"/>
        <v>21738643712192.809</v>
      </c>
      <c r="Y166" s="224">
        <f t="shared" si="63"/>
        <v>21984313603236.086</v>
      </c>
      <c r="Z166" s="224">
        <f t="shared" si="63"/>
        <v>22219898054268.152</v>
      </c>
      <c r="AA166" s="224">
        <f t="shared" si="63"/>
        <v>22444648994063.363</v>
      </c>
      <c r="AB166" s="224">
        <f t="shared" si="63"/>
        <v>22657689876959.188</v>
      </c>
      <c r="AC166" s="224">
        <f t="shared" si="63"/>
        <v>22858290446653.902</v>
      </c>
      <c r="AD166" s="224">
        <f t="shared" si="63"/>
        <v>23045739403479.492</v>
      </c>
      <c r="AE166" s="224">
        <f t="shared" si="63"/>
        <v>23219349194569.398</v>
      </c>
      <c r="AF166" s="224">
        <f t="shared" si="63"/>
        <v>23378317514285.797</v>
      </c>
      <c r="AG166" s="224">
        <f t="shared" si="63"/>
        <v>23522015763161.941</v>
      </c>
      <c r="AH166" s="224">
        <f t="shared" si="63"/>
        <v>23649709258933.395</v>
      </c>
      <c r="AI166" s="224">
        <f t="shared" si="63"/>
        <v>23746233813588.559</v>
      </c>
      <c r="AJ166" s="224">
        <f t="shared" si="63"/>
        <v>23825472683072.137</v>
      </c>
      <c r="AK166" s="224">
        <f t="shared" si="63"/>
        <v>23886888828403.844</v>
      </c>
      <c r="AL166" s="224">
        <f t="shared" si="63"/>
        <v>23930006802979.496</v>
      </c>
      <c r="AM166" s="224">
        <f t="shared" si="63"/>
        <v>23954418574725.676</v>
      </c>
      <c r="AN166" s="224">
        <f t="shared" ref="AN166" si="70">AN119*AN70</f>
        <v>23959642423683.039</v>
      </c>
      <c r="AO166" s="224">
        <f t="shared" si="66"/>
        <v>23945423074176.637</v>
      </c>
      <c r="AP166" s="224">
        <f t="shared" si="66"/>
        <v>23911443910844.523</v>
      </c>
      <c r="AQ166" s="224">
        <f t="shared" si="66"/>
        <v>23857625151364.535</v>
      </c>
      <c r="AR166" s="224">
        <f t="shared" si="66"/>
        <v>23783836916853.379</v>
      </c>
      <c r="AS166" s="224"/>
      <c r="AT166" s="224"/>
    </row>
    <row r="167" spans="1:46">
      <c r="A167" s="32" t="str">
        <f>VLOOKUP($B167,'Sector matching'!$B$1:$C$43,2,0)</f>
        <v>chemicals 20</v>
      </c>
      <c r="B167" s="304" t="s">
        <v>256</v>
      </c>
      <c r="C167" s="224">
        <f t="shared" si="50"/>
        <v>30978697478432.066</v>
      </c>
      <c r="D167" s="224">
        <f t="shared" si="63"/>
        <v>31648318898299.465</v>
      </c>
      <c r="E167" s="224">
        <f t="shared" si="63"/>
        <v>35698736251309.039</v>
      </c>
      <c r="F167" s="224">
        <f t="shared" si="63"/>
        <v>36524132600529.438</v>
      </c>
      <c r="G167" s="224">
        <f t="shared" si="63"/>
        <v>37294229139092.875</v>
      </c>
      <c r="H167" s="224">
        <f t="shared" si="63"/>
        <v>38032694279316.539</v>
      </c>
      <c r="I167" s="224">
        <f t="shared" si="63"/>
        <v>38747234759330.727</v>
      </c>
      <c r="J167" s="224">
        <f t="shared" si="63"/>
        <v>39433711001839.555</v>
      </c>
      <c r="K167" s="224">
        <f t="shared" si="63"/>
        <v>40110949664240.359</v>
      </c>
      <c r="L167" s="224">
        <f t="shared" si="63"/>
        <v>40780634909855.344</v>
      </c>
      <c r="M167" s="224">
        <f t="shared" si="63"/>
        <v>41444217681489.445</v>
      </c>
      <c r="N167" s="224">
        <f t="shared" si="63"/>
        <v>42073560047452.883</v>
      </c>
      <c r="O167" s="224">
        <f t="shared" si="63"/>
        <v>42697708981041.555</v>
      </c>
      <c r="P167" s="224">
        <f t="shared" si="63"/>
        <v>43317544770888.844</v>
      </c>
      <c r="Q167" s="224">
        <f t="shared" si="63"/>
        <v>43933794515010.453</v>
      </c>
      <c r="R167" s="224">
        <f t="shared" si="63"/>
        <v>44546834203899.773</v>
      </c>
      <c r="S167" s="224">
        <f t="shared" si="63"/>
        <v>45135289608840</v>
      </c>
      <c r="T167" s="224">
        <f t="shared" si="63"/>
        <v>45742490119723.977</v>
      </c>
      <c r="U167" s="224">
        <f t="shared" si="63"/>
        <v>46347055900498.633</v>
      </c>
      <c r="V167" s="224">
        <f t="shared" si="63"/>
        <v>46948881374669.734</v>
      </c>
      <c r="W167" s="224">
        <f t="shared" si="63"/>
        <v>47547761796790.383</v>
      </c>
      <c r="X167" s="224">
        <f t="shared" si="63"/>
        <v>48128733874581.648</v>
      </c>
      <c r="Y167" s="224">
        <f t="shared" si="63"/>
        <v>48666152684810.719</v>
      </c>
      <c r="Z167" s="224">
        <f t="shared" si="63"/>
        <v>49182257724563.078</v>
      </c>
      <c r="AA167" s="224">
        <f t="shared" si="63"/>
        <v>49675862162937.375</v>
      </c>
      <c r="AB167" s="224">
        <f t="shared" ref="D167:AM174" si="71">AB120*AB71</f>
        <v>50145514906944.07</v>
      </c>
      <c r="AC167" s="224">
        <f t="shared" si="71"/>
        <v>50590014481616.797</v>
      </c>
      <c r="AD167" s="224">
        <f t="shared" si="71"/>
        <v>51008175862481.703</v>
      </c>
      <c r="AE167" s="224">
        <f t="shared" si="71"/>
        <v>51398842084799.406</v>
      </c>
      <c r="AF167" s="224">
        <f t="shared" si="71"/>
        <v>51760628636825.828</v>
      </c>
      <c r="AG167" s="224">
        <f t="shared" si="71"/>
        <v>52092462525160.766</v>
      </c>
      <c r="AH167" s="224">
        <f t="shared" si="71"/>
        <v>52393063117829.32</v>
      </c>
      <c r="AI167" s="224">
        <f t="shared" si="71"/>
        <v>52634238108133.133</v>
      </c>
      <c r="AJ167" s="224">
        <f t="shared" si="71"/>
        <v>52841931066612.93</v>
      </c>
      <c r="AK167" s="224">
        <f t="shared" si="71"/>
        <v>53015210492982.648</v>
      </c>
      <c r="AL167" s="224">
        <f t="shared" si="71"/>
        <v>53153254761571.156</v>
      </c>
      <c r="AM167" s="224">
        <f t="shared" si="71"/>
        <v>53255363941541.781</v>
      </c>
      <c r="AN167" s="224">
        <f t="shared" ref="AN167" si="72">AN120*AN71</f>
        <v>53320697260297.461</v>
      </c>
      <c r="AO167" s="224">
        <f t="shared" si="66"/>
        <v>53348833855070.766</v>
      </c>
      <c r="AP167" s="224">
        <f t="shared" si="66"/>
        <v>53339236314730.586</v>
      </c>
      <c r="AQ167" s="224">
        <f t="shared" si="66"/>
        <v>53291807733286.805</v>
      </c>
      <c r="AR167" s="224">
        <f t="shared" si="66"/>
        <v>53206356496116.234</v>
      </c>
      <c r="AS167" s="224"/>
      <c r="AT167" s="224"/>
    </row>
    <row r="168" spans="1:46">
      <c r="A168" s="32">
        <f>VLOOKUP($B168,'Sector matching'!$B$1:$C$43,2,0)</f>
        <v>0</v>
      </c>
      <c r="B168" s="38" t="s">
        <v>155</v>
      </c>
      <c r="C168" s="224">
        <f t="shared" si="50"/>
        <v>4188676836396.8604</v>
      </c>
      <c r="D168" s="224">
        <f t="shared" si="71"/>
        <v>4246860717184.3315</v>
      </c>
      <c r="E168" s="224">
        <f t="shared" si="71"/>
        <v>4936658063555.1992</v>
      </c>
      <c r="F168" s="224">
        <f t="shared" si="71"/>
        <v>5116582183779.71</v>
      </c>
      <c r="G168" s="224">
        <f t="shared" si="71"/>
        <v>5287333549482.708</v>
      </c>
      <c r="H168" s="224">
        <f t="shared" si="71"/>
        <v>5452021354940.4092</v>
      </c>
      <c r="I168" s="224">
        <f t="shared" si="71"/>
        <v>5612592493372.3291</v>
      </c>
      <c r="J168" s="224">
        <f t="shared" si="71"/>
        <v>5767249972831.9629</v>
      </c>
      <c r="K168" s="224">
        <f t="shared" si="71"/>
        <v>5921639877904.8369</v>
      </c>
      <c r="L168" s="224">
        <f t="shared" si="71"/>
        <v>6075947439156.4023</v>
      </c>
      <c r="M168" s="224">
        <f t="shared" si="71"/>
        <v>6230328193254.1748</v>
      </c>
      <c r="N168" s="224">
        <f t="shared" si="71"/>
        <v>6375462946326.5703</v>
      </c>
      <c r="O168" s="224">
        <f t="shared" si="71"/>
        <v>6520455490026.666</v>
      </c>
      <c r="P168" s="224">
        <f t="shared" si="71"/>
        <v>6665382832930.9189</v>
      </c>
      <c r="Q168" s="224">
        <f t="shared" si="71"/>
        <v>6810299221453.6494</v>
      </c>
      <c r="R168" s="224">
        <f t="shared" si="71"/>
        <v>6955169063886.1777</v>
      </c>
      <c r="S168" s="224">
        <f t="shared" si="71"/>
        <v>7092982893686.3633</v>
      </c>
      <c r="T168" s="224">
        <f t="shared" si="71"/>
        <v>7237554528234.0498</v>
      </c>
      <c r="U168" s="224">
        <f t="shared" si="71"/>
        <v>7381905227151.2158</v>
      </c>
      <c r="V168" s="224">
        <f t="shared" si="71"/>
        <v>7525910239558.626</v>
      </c>
      <c r="W168" s="224">
        <f t="shared" si="71"/>
        <v>7669424298738.3701</v>
      </c>
      <c r="X168" s="224">
        <f t="shared" si="71"/>
        <v>7807566293040.5264</v>
      </c>
      <c r="Y168" s="224">
        <f t="shared" si="71"/>
        <v>7932028914686.6123</v>
      </c>
      <c r="Z168" s="224">
        <f t="shared" si="71"/>
        <v>8049909819677.4863</v>
      </c>
      <c r="AA168" s="224">
        <f t="shared" si="71"/>
        <v>8160780209903.3594</v>
      </c>
      <c r="AB168" s="224">
        <f t="shared" si="71"/>
        <v>8264131895738.2979</v>
      </c>
      <c r="AC168" s="224">
        <f t="shared" si="71"/>
        <v>8359541801842.8428</v>
      </c>
      <c r="AD168" s="224">
        <f t="shared" si="71"/>
        <v>8446596354329.6396</v>
      </c>
      <c r="AE168" s="224">
        <f t="shared" si="71"/>
        <v>8524894663512.0918</v>
      </c>
      <c r="AF168" s="224">
        <f t="shared" si="71"/>
        <v>8593965856002.9551</v>
      </c>
      <c r="AG168" s="224">
        <f t="shared" si="71"/>
        <v>8653442003081.2822</v>
      </c>
      <c r="AH168" s="224">
        <f t="shared" si="71"/>
        <v>8702890826334.3301</v>
      </c>
      <c r="AI168" s="224">
        <f t="shared" si="71"/>
        <v>8733228532933.8887</v>
      </c>
      <c r="AJ168" s="224">
        <f t="shared" si="71"/>
        <v>8752780916672.5576</v>
      </c>
      <c r="AK168" s="224">
        <f t="shared" si="71"/>
        <v>8761233529430.2012</v>
      </c>
      <c r="AL168" s="224">
        <f t="shared" si="71"/>
        <v>8758308665834.3643</v>
      </c>
      <c r="AM168" s="224">
        <f t="shared" si="71"/>
        <v>8743768990591.0996</v>
      </c>
      <c r="AN168" s="224">
        <f t="shared" ref="AN168" si="73">AN121*AN72</f>
        <v>8717332967572.3379</v>
      </c>
      <c r="AO168" s="224">
        <f t="shared" si="66"/>
        <v>8678855042411.9648</v>
      </c>
      <c r="AP168" s="224">
        <f t="shared" si="66"/>
        <v>8628153027282.9697</v>
      </c>
      <c r="AQ168" s="224">
        <f t="shared" si="66"/>
        <v>8565187126271.4297</v>
      </c>
      <c r="AR168" s="224">
        <f t="shared" si="66"/>
        <v>8489887747881.7686</v>
      </c>
      <c r="AS168" s="224"/>
      <c r="AT168" s="224"/>
    </row>
    <row r="169" spans="1:46">
      <c r="A169" s="32" t="str">
        <f>VLOOKUP($B169,'Sector matching'!$B$1:$C$43,2,0)</f>
        <v>chemicals 20</v>
      </c>
      <c r="B169" s="304" t="s">
        <v>157</v>
      </c>
      <c r="C169" s="224">
        <f t="shared" si="50"/>
        <v>2985828664899.5884</v>
      </c>
      <c r="D169" s="224">
        <f t="shared" si="71"/>
        <v>3027304077273.4336</v>
      </c>
      <c r="E169" s="224">
        <f t="shared" si="71"/>
        <v>3519014650853.397</v>
      </c>
      <c r="F169" s="224">
        <f t="shared" si="71"/>
        <v>3647270569525.6309</v>
      </c>
      <c r="G169" s="224">
        <f t="shared" si="71"/>
        <v>3768987842593.019</v>
      </c>
      <c r="H169" s="224">
        <f t="shared" si="71"/>
        <v>3886382807518.9854</v>
      </c>
      <c r="I169" s="224">
        <f t="shared" si="71"/>
        <v>4000843274776.7075</v>
      </c>
      <c r="J169" s="224">
        <f t="shared" si="71"/>
        <v>4111088288524.0386</v>
      </c>
      <c r="K169" s="224">
        <f t="shared" si="71"/>
        <v>4221142566316.9878</v>
      </c>
      <c r="L169" s="224">
        <f t="shared" si="71"/>
        <v>4331138146685.5127</v>
      </c>
      <c r="M169" s="224">
        <f t="shared" si="71"/>
        <v>4441185901357.9561</v>
      </c>
      <c r="N169" s="224">
        <f t="shared" si="71"/>
        <v>4544642797872.668</v>
      </c>
      <c r="O169" s="224">
        <f t="shared" si="71"/>
        <v>4647998322799.9287</v>
      </c>
      <c r="P169" s="224">
        <f t="shared" si="71"/>
        <v>4751307370423.543</v>
      </c>
      <c r="Q169" s="224">
        <f t="shared" si="71"/>
        <v>4854608609398.3555</v>
      </c>
      <c r="R169" s="224">
        <f t="shared" si="71"/>
        <v>4957876668766.3857</v>
      </c>
      <c r="S169" s="224">
        <f t="shared" si="71"/>
        <v>5056114966803.9473</v>
      </c>
      <c r="T169" s="224">
        <f t="shared" si="71"/>
        <v>5159170453637.6367</v>
      </c>
      <c r="U169" s="224">
        <f t="shared" si="71"/>
        <v>5262068450179.1699</v>
      </c>
      <c r="V169" s="224">
        <f t="shared" si="71"/>
        <v>5364720029837.708</v>
      </c>
      <c r="W169" s="224">
        <f t="shared" si="71"/>
        <v>5467021641647.7959</v>
      </c>
      <c r="X169" s="224">
        <f t="shared" si="71"/>
        <v>5565493866296.3281</v>
      </c>
      <c r="Y169" s="224">
        <f t="shared" si="71"/>
        <v>5654214977505.0664</v>
      </c>
      <c r="Z169" s="224">
        <f t="shared" si="71"/>
        <v>5738244421387.5947</v>
      </c>
      <c r="AA169" s="224">
        <f t="shared" si="71"/>
        <v>5817276536338.1914</v>
      </c>
      <c r="AB169" s="224">
        <f t="shared" si="71"/>
        <v>5890949067828.377</v>
      </c>
      <c r="AC169" s="224">
        <f t="shared" si="71"/>
        <v>5958960433634.1445</v>
      </c>
      <c r="AD169" s="224">
        <f t="shared" si="71"/>
        <v>6021015824483.6973</v>
      </c>
      <c r="AE169" s="224">
        <f t="shared" si="71"/>
        <v>6076829472826.9395</v>
      </c>
      <c r="AF169" s="224">
        <f t="shared" si="71"/>
        <v>6126065724395.9248</v>
      </c>
      <c r="AG169" s="224">
        <f t="shared" si="71"/>
        <v>6168462307317.0879</v>
      </c>
      <c r="AH169" s="224">
        <f t="shared" si="71"/>
        <v>6203711079108.5889</v>
      </c>
      <c r="AI169" s="224">
        <f t="shared" si="71"/>
        <v>6225336809030.0684</v>
      </c>
      <c r="AJ169" s="224">
        <f t="shared" si="71"/>
        <v>6239274400807.6787</v>
      </c>
      <c r="AK169" s="224">
        <f t="shared" si="71"/>
        <v>6245299705325.2695</v>
      </c>
      <c r="AL169" s="224">
        <f t="shared" si="71"/>
        <v>6243214764923.6875</v>
      </c>
      <c r="AM169" s="224">
        <f t="shared" si="71"/>
        <v>6232850399083.2773</v>
      </c>
      <c r="AN169" s="224">
        <f t="shared" ref="AN169" si="74">AN122*AN73</f>
        <v>6214005919454.415</v>
      </c>
      <c r="AO169" s="224">
        <f t="shared" si="66"/>
        <v>6186577570026.4063</v>
      </c>
      <c r="AP169" s="224">
        <f t="shared" si="66"/>
        <v>6150435481234.8164</v>
      </c>
      <c r="AQ169" s="224">
        <f t="shared" si="66"/>
        <v>6105551285223.8389</v>
      </c>
      <c r="AR169" s="224">
        <f t="shared" si="66"/>
        <v>6051875374852.4912</v>
      </c>
      <c r="AS169" s="224"/>
      <c r="AT169" s="224"/>
    </row>
    <row r="170" spans="1:46">
      <c r="A170" s="32" t="str">
        <f>VLOOKUP($B170,'Sector matching'!$B$1:$C$43,2,0)</f>
        <v>rubber and plastic products 22</v>
      </c>
      <c r="B170" s="146" t="s">
        <v>257</v>
      </c>
      <c r="C170" s="224">
        <f t="shared" si="50"/>
        <v>10836825368059.9</v>
      </c>
      <c r="D170" s="224">
        <f t="shared" si="71"/>
        <v>10987357046668.039</v>
      </c>
      <c r="E170" s="224">
        <f t="shared" si="71"/>
        <v>12771981087610.396</v>
      </c>
      <c r="F170" s="224">
        <f t="shared" si="71"/>
        <v>13237475645087.902</v>
      </c>
      <c r="G170" s="224">
        <f t="shared" si="71"/>
        <v>13679238713415.91</v>
      </c>
      <c r="H170" s="224">
        <f t="shared" si="71"/>
        <v>14105314311439.207</v>
      </c>
      <c r="I170" s="224">
        <f t="shared" si="71"/>
        <v>14520739385824.777</v>
      </c>
      <c r="J170" s="224">
        <f t="shared" si="71"/>
        <v>14920864810208.217</v>
      </c>
      <c r="K170" s="224">
        <f t="shared" si="71"/>
        <v>15320297973761.912</v>
      </c>
      <c r="L170" s="224">
        <f t="shared" si="71"/>
        <v>15719518099727.244</v>
      </c>
      <c r="M170" s="224">
        <f t="shared" si="71"/>
        <v>16118927588138.883</v>
      </c>
      <c r="N170" s="224">
        <f t="shared" si="71"/>
        <v>16494416086133.156</v>
      </c>
      <c r="O170" s="224">
        <f t="shared" si="71"/>
        <v>16869536664091.213</v>
      </c>
      <c r="P170" s="224">
        <f t="shared" si="71"/>
        <v>17244488556407.961</v>
      </c>
      <c r="Q170" s="224">
        <f t="shared" si="71"/>
        <v>17619412107860.941</v>
      </c>
      <c r="R170" s="224">
        <f t="shared" si="71"/>
        <v>17994215236595.531</v>
      </c>
      <c r="S170" s="224">
        <f t="shared" si="71"/>
        <v>18350763250486.434</v>
      </c>
      <c r="T170" s="224">
        <f t="shared" si="71"/>
        <v>18724794864277.855</v>
      </c>
      <c r="U170" s="224">
        <f t="shared" si="71"/>
        <v>19098254879700.855</v>
      </c>
      <c r="V170" s="224">
        <f t="shared" si="71"/>
        <v>19470820544835.051</v>
      </c>
      <c r="W170" s="224">
        <f t="shared" si="71"/>
        <v>19842116029766.789</v>
      </c>
      <c r="X170" s="224">
        <f t="shared" si="71"/>
        <v>20199513061507.184</v>
      </c>
      <c r="Y170" s="224">
        <f t="shared" si="71"/>
        <v>20521519210062.148</v>
      </c>
      <c r="Z170" s="224">
        <f t="shared" si="71"/>
        <v>20826497328811.891</v>
      </c>
      <c r="AA170" s="224">
        <f t="shared" si="71"/>
        <v>21113338043504.027</v>
      </c>
      <c r="AB170" s="224">
        <f t="shared" si="71"/>
        <v>21380726580417.574</v>
      </c>
      <c r="AC170" s="224">
        <f t="shared" si="71"/>
        <v>21627568371088.48</v>
      </c>
      <c r="AD170" s="224">
        <f t="shared" si="71"/>
        <v>21852793428938.852</v>
      </c>
      <c r="AE170" s="224">
        <f t="shared" si="71"/>
        <v>22055364583593.621</v>
      </c>
      <c r="AF170" s="224">
        <f t="shared" si="71"/>
        <v>22234063604841.352</v>
      </c>
      <c r="AG170" s="224">
        <f t="shared" si="71"/>
        <v>22387938597978.156</v>
      </c>
      <c r="AH170" s="224">
        <f t="shared" si="71"/>
        <v>22515871184611.004</v>
      </c>
      <c r="AI170" s="224">
        <f t="shared" si="71"/>
        <v>22594360034748.613</v>
      </c>
      <c r="AJ170" s="224">
        <f t="shared" si="71"/>
        <v>22644945404874.117</v>
      </c>
      <c r="AK170" s="224">
        <f t="shared" si="71"/>
        <v>22666813763770.289</v>
      </c>
      <c r="AL170" s="224">
        <f t="shared" si="71"/>
        <v>22659246640009.855</v>
      </c>
      <c r="AM170" s="224">
        <f t="shared" si="71"/>
        <v>22621630006482.43</v>
      </c>
      <c r="AN170" s="224">
        <f t="shared" ref="AN170" si="75">AN123*AN74</f>
        <v>22553235480938.945</v>
      </c>
      <c r="AO170" s="224">
        <f t="shared" si="66"/>
        <v>22453686489270.512</v>
      </c>
      <c r="AP170" s="224">
        <f t="shared" si="66"/>
        <v>22322511680321.938</v>
      </c>
      <c r="AQ170" s="224">
        <f t="shared" si="66"/>
        <v>22159608095238.602</v>
      </c>
      <c r="AR170" s="224">
        <f t="shared" si="66"/>
        <v>21964795688885.91</v>
      </c>
      <c r="AS170" s="224"/>
      <c r="AT170" s="224"/>
    </row>
    <row r="171" spans="1:46">
      <c r="A171" s="32" t="str">
        <f>VLOOKUP($B171,'Sector matching'!$B$1:$C$43,2,0)</f>
        <v>cement and other nonmetallic minerals 239</v>
      </c>
      <c r="B171" s="38" t="s">
        <v>161</v>
      </c>
      <c r="C171" s="224">
        <f t="shared" si="50"/>
        <v>4155613183889.7446</v>
      </c>
      <c r="D171" s="224">
        <f t="shared" si="71"/>
        <v>4136195096858.3579</v>
      </c>
      <c r="E171" s="224">
        <f t="shared" si="71"/>
        <v>4479280636810.4033</v>
      </c>
      <c r="F171" s="224">
        <f t="shared" si="71"/>
        <v>4493230511235.1592</v>
      </c>
      <c r="G171" s="224">
        <f t="shared" si="71"/>
        <v>4499427375978.5645</v>
      </c>
      <c r="H171" s="224">
        <f t="shared" si="71"/>
        <v>4501131681470.5039</v>
      </c>
      <c r="I171" s="224">
        <f t="shared" si="71"/>
        <v>4500287644656.7695</v>
      </c>
      <c r="J171" s="224">
        <f t="shared" si="71"/>
        <v>4495699932568.2275</v>
      </c>
      <c r="K171" s="224">
        <f t="shared" si="71"/>
        <v>4491945222255.0586</v>
      </c>
      <c r="L171" s="224">
        <f t="shared" si="71"/>
        <v>4489085573270.708</v>
      </c>
      <c r="M171" s="224">
        <f t="shared" si="71"/>
        <v>4487156343147.4131</v>
      </c>
      <c r="N171" s="224">
        <f t="shared" si="71"/>
        <v>4479533251816.6543</v>
      </c>
      <c r="O171" s="224">
        <f t="shared" si="71"/>
        <v>4472858459813.6973</v>
      </c>
      <c r="P171" s="224">
        <f t="shared" si="71"/>
        <v>4467108367512.5723</v>
      </c>
      <c r="Q171" s="224">
        <f t="shared" si="71"/>
        <v>4462247505230.6631</v>
      </c>
      <c r="R171" s="224">
        <f t="shared" si="71"/>
        <v>4458186780191.0498</v>
      </c>
      <c r="S171" s="224">
        <f t="shared" si="71"/>
        <v>4450469712642.7227</v>
      </c>
      <c r="T171" s="224">
        <f t="shared" si="71"/>
        <v>4447803931877.0039</v>
      </c>
      <c r="U171" s="224">
        <f t="shared" si="71"/>
        <v>4445674834451.2188</v>
      </c>
      <c r="V171" s="224">
        <f t="shared" si="71"/>
        <v>4443971179222.2217</v>
      </c>
      <c r="W171" s="224">
        <f t="shared" si="71"/>
        <v>4442578764216.749</v>
      </c>
      <c r="X171" s="224">
        <f t="shared" si="71"/>
        <v>4438699841081.9541</v>
      </c>
      <c r="Y171" s="224">
        <f t="shared" si="71"/>
        <v>4427826945795.0322</v>
      </c>
      <c r="Z171" s="224">
        <f t="shared" si="71"/>
        <v>4414217075119.3984</v>
      </c>
      <c r="AA171" s="224">
        <f t="shared" si="71"/>
        <v>4397772955758.417</v>
      </c>
      <c r="AB171" s="224">
        <f t="shared" si="71"/>
        <v>4378360198549.7813</v>
      </c>
      <c r="AC171" s="224">
        <f t="shared" si="71"/>
        <v>4355896002186.625</v>
      </c>
      <c r="AD171" s="224">
        <f t="shared" si="71"/>
        <v>4330306122035.9658</v>
      </c>
      <c r="AE171" s="224">
        <f t="shared" si="71"/>
        <v>4301525746215.7368</v>
      </c>
      <c r="AF171" s="224">
        <f t="shared" si="71"/>
        <v>4269457653277.8296</v>
      </c>
      <c r="AG171" s="224">
        <f t="shared" si="71"/>
        <v>4234059237624.9214</v>
      </c>
      <c r="AH171" s="224">
        <f t="shared" si="71"/>
        <v>4195257761706.769</v>
      </c>
      <c r="AI171" s="224">
        <f t="shared" si="71"/>
        <v>4148873043332.1787</v>
      </c>
      <c r="AJ171" s="224">
        <f t="shared" si="71"/>
        <v>4099114024274.3755</v>
      </c>
      <c r="AK171" s="224">
        <f t="shared" si="71"/>
        <v>4045961568552.9736</v>
      </c>
      <c r="AL171" s="224">
        <f t="shared" si="71"/>
        <v>3989412838885.9302</v>
      </c>
      <c r="AM171" s="224">
        <f t="shared" si="71"/>
        <v>3929481842479.1143</v>
      </c>
      <c r="AN171" s="224">
        <f t="shared" ref="AN171" si="76">AN124*AN75</f>
        <v>3866160836675.374</v>
      </c>
      <c r="AO171" s="224">
        <f t="shared" si="66"/>
        <v>3799500643289.2573</v>
      </c>
      <c r="AP171" s="224">
        <f t="shared" si="66"/>
        <v>3729532346143.3892</v>
      </c>
      <c r="AQ171" s="224">
        <f t="shared" si="66"/>
        <v>3656344996196.7637</v>
      </c>
      <c r="AR171" s="224">
        <f t="shared" si="66"/>
        <v>3580009510308.8149</v>
      </c>
      <c r="AS171" s="224"/>
      <c r="AT171" s="224"/>
    </row>
    <row r="172" spans="1:46">
      <c r="A172" s="32" t="str">
        <f>VLOOKUP($B172,'Sector matching'!$B$1:$C$43,2,0)</f>
        <v>iron and steel 241</v>
      </c>
      <c r="B172" s="145" t="s">
        <v>163</v>
      </c>
      <c r="C172" s="224">
        <f t="shared" si="50"/>
        <v>48243724727937.391</v>
      </c>
      <c r="D172" s="224">
        <f t="shared" si="71"/>
        <v>48520624031180.211</v>
      </c>
      <c r="E172" s="224">
        <f t="shared" si="71"/>
        <v>51162180039548.5</v>
      </c>
      <c r="F172" s="224">
        <f t="shared" si="71"/>
        <v>52061704146167.891</v>
      </c>
      <c r="G172" s="224">
        <f t="shared" si="71"/>
        <v>52872802125436.898</v>
      </c>
      <c r="H172" s="224">
        <f t="shared" si="71"/>
        <v>53630261253499.563</v>
      </c>
      <c r="I172" s="224">
        <f t="shared" si="71"/>
        <v>54354385250209.352</v>
      </c>
      <c r="J172" s="224">
        <f t="shared" si="71"/>
        <v>55030040189490.734</v>
      </c>
      <c r="K172" s="224">
        <f t="shared" si="71"/>
        <v>55709770860823.297</v>
      </c>
      <c r="L172" s="224">
        <f t="shared" si="71"/>
        <v>56394823141083.828</v>
      </c>
      <c r="M172" s="224">
        <f t="shared" si="71"/>
        <v>57086140402494.477</v>
      </c>
      <c r="N172" s="224">
        <f t="shared" si="71"/>
        <v>57702461378477.719</v>
      </c>
      <c r="O172" s="224">
        <f t="shared" si="71"/>
        <v>58324176007793.906</v>
      </c>
      <c r="P172" s="224">
        <f t="shared" si="71"/>
        <v>58951502731348.359</v>
      </c>
      <c r="Q172" s="224">
        <f t="shared" si="71"/>
        <v>59584481924026.68</v>
      </c>
      <c r="R172" s="224">
        <f t="shared" si="71"/>
        <v>60222426199925.352</v>
      </c>
      <c r="S172" s="224">
        <f t="shared" si="71"/>
        <v>60807236117207</v>
      </c>
      <c r="T172" s="224">
        <f t="shared" si="71"/>
        <v>61452943403034.188</v>
      </c>
      <c r="U172" s="224">
        <f t="shared" si="71"/>
        <v>62101250790647.125</v>
      </c>
      <c r="V172" s="224">
        <f t="shared" si="71"/>
        <v>62750924796956.758</v>
      </c>
      <c r="W172" s="224">
        <f t="shared" si="71"/>
        <v>63400619627499.008</v>
      </c>
      <c r="X172" s="224">
        <f t="shared" si="71"/>
        <v>64011635763253.5</v>
      </c>
      <c r="Y172" s="224">
        <f t="shared" si="71"/>
        <v>64519589943548.891</v>
      </c>
      <c r="Z172" s="224">
        <f t="shared" si="71"/>
        <v>64981807958359.289</v>
      </c>
      <c r="AA172" s="224">
        <f t="shared" si="71"/>
        <v>65395734604618.766</v>
      </c>
      <c r="AB172" s="224">
        <f t="shared" si="71"/>
        <v>65758234334826.125</v>
      </c>
      <c r="AC172" s="224">
        <f t="shared" si="71"/>
        <v>66066862757361.578</v>
      </c>
      <c r="AD172" s="224">
        <f t="shared" si="71"/>
        <v>66319269233183.258</v>
      </c>
      <c r="AE172" s="224">
        <f t="shared" si="71"/>
        <v>66513216655328.836</v>
      </c>
      <c r="AF172" s="224">
        <f t="shared" si="71"/>
        <v>66645958362407.641</v>
      </c>
      <c r="AG172" s="224">
        <f t="shared" si="71"/>
        <v>66715538701370.273</v>
      </c>
      <c r="AH172" s="224">
        <f t="shared" si="71"/>
        <v>66719531631154.773</v>
      </c>
      <c r="AI172" s="224">
        <f t="shared" si="71"/>
        <v>66591870779032.984</v>
      </c>
      <c r="AJ172" s="224">
        <f t="shared" si="71"/>
        <v>66395270946688.563</v>
      </c>
      <c r="AK172" s="224">
        <f t="shared" si="71"/>
        <v>66128160936272.305</v>
      </c>
      <c r="AL172" s="224">
        <f t="shared" si="71"/>
        <v>65789233720593.469</v>
      </c>
      <c r="AM172" s="224">
        <f t="shared" si="71"/>
        <v>65377466306952.93</v>
      </c>
      <c r="AN172" s="224">
        <f t="shared" ref="AN172" si="77">AN125*AN76</f>
        <v>64891506616887.031</v>
      </c>
      <c r="AO172" s="224">
        <f t="shared" si="66"/>
        <v>64330968651243.953</v>
      </c>
      <c r="AP172" s="224">
        <f t="shared" si="66"/>
        <v>63695183810927.039</v>
      </c>
      <c r="AQ172" s="224">
        <f t="shared" si="66"/>
        <v>62984475636787.219</v>
      </c>
      <c r="AR172" s="224">
        <f t="shared" si="66"/>
        <v>62198925831904.531</v>
      </c>
      <c r="AS172" s="224"/>
      <c r="AT172" s="224"/>
    </row>
    <row r="173" spans="1:46">
      <c r="A173" s="32" t="str">
        <f>VLOOKUP($B173,'Sector matching'!$B$1:$C$43,2,0)</f>
        <v>other metals 242</v>
      </c>
      <c r="B173" s="145" t="s">
        <v>258</v>
      </c>
      <c r="C173" s="224">
        <f t="shared" si="50"/>
        <v>1804033407330.9958</v>
      </c>
      <c r="D173" s="224">
        <f t="shared" si="71"/>
        <v>1814122449642.8784</v>
      </c>
      <c r="E173" s="224">
        <f t="shared" si="71"/>
        <v>1913985425163.9241</v>
      </c>
      <c r="F173" s="224">
        <f t="shared" si="71"/>
        <v>1948109242645.0513</v>
      </c>
      <c r="G173" s="224">
        <f t="shared" si="71"/>
        <v>1978898911035.5518</v>
      </c>
      <c r="H173" s="224">
        <f t="shared" si="71"/>
        <v>2007656705135.6328</v>
      </c>
      <c r="I173" s="224">
        <f t="shared" si="71"/>
        <v>2035150039918.1104</v>
      </c>
      <c r="J173" s="224">
        <f t="shared" si="71"/>
        <v>2060805807900.5156</v>
      </c>
      <c r="K173" s="224">
        <f t="shared" si="71"/>
        <v>2086611513512.2305</v>
      </c>
      <c r="L173" s="224">
        <f t="shared" si="71"/>
        <v>2112614006164.4294</v>
      </c>
      <c r="M173" s="224">
        <f t="shared" si="71"/>
        <v>2138848787484.2815</v>
      </c>
      <c r="N173" s="224">
        <f t="shared" si="71"/>
        <v>2162241416969.5027</v>
      </c>
      <c r="O173" s="224">
        <f t="shared" si="71"/>
        <v>2185833211490.3645</v>
      </c>
      <c r="P173" s="224">
        <f t="shared" si="71"/>
        <v>2209632436353.2822</v>
      </c>
      <c r="Q173" s="224">
        <f t="shared" si="71"/>
        <v>2233640658893.6914</v>
      </c>
      <c r="R173" s="224">
        <f t="shared" si="71"/>
        <v>2257831943282.0293</v>
      </c>
      <c r="S173" s="224">
        <f t="shared" si="71"/>
        <v>2280008325694.979</v>
      </c>
      <c r="T173" s="224">
        <f t="shared" si="71"/>
        <v>2304484039126.647</v>
      </c>
      <c r="U173" s="224">
        <f t="shared" si="71"/>
        <v>2329053664560.9951</v>
      </c>
      <c r="V173" s="224">
        <f t="shared" si="71"/>
        <v>2353670665976.1724</v>
      </c>
      <c r="W173" s="224">
        <f t="shared" si="71"/>
        <v>2378284263515.1777</v>
      </c>
      <c r="X173" s="224">
        <f t="shared" si="71"/>
        <v>2401430489312.4985</v>
      </c>
      <c r="Y173" s="224">
        <f t="shared" si="71"/>
        <v>2420673692029.7988</v>
      </c>
      <c r="Z173" s="224">
        <f t="shared" si="71"/>
        <v>2438182796651.4912</v>
      </c>
      <c r="AA173" s="224">
        <f t="shared" si="71"/>
        <v>2453861269001.4702</v>
      </c>
      <c r="AB173" s="224">
        <f t="shared" si="71"/>
        <v>2467590616086.8804</v>
      </c>
      <c r="AC173" s="224">
        <f t="shared" si="71"/>
        <v>2479278489661.4712</v>
      </c>
      <c r="AD173" s="224">
        <f t="shared" si="71"/>
        <v>2488836084380.604</v>
      </c>
      <c r="AE173" s="224">
        <f t="shared" si="71"/>
        <v>2496178885773.2437</v>
      </c>
      <c r="AF173" s="224">
        <f t="shared" si="71"/>
        <v>2501203097003.5386</v>
      </c>
      <c r="AG173" s="224">
        <f t="shared" si="71"/>
        <v>2503834842496.6084</v>
      </c>
      <c r="AH173" s="224">
        <f t="shared" si="71"/>
        <v>2503982445913.1128</v>
      </c>
      <c r="AI173" s="224">
        <f t="shared" si="71"/>
        <v>2499146543191.5254</v>
      </c>
      <c r="AJ173" s="224">
        <f t="shared" si="71"/>
        <v>2491699899932.6279</v>
      </c>
      <c r="AK173" s="224">
        <f t="shared" si="71"/>
        <v>2481583166835.9102</v>
      </c>
      <c r="AL173" s="224">
        <f t="shared" si="71"/>
        <v>2468746984431.5762</v>
      </c>
      <c r="AM173" s="224">
        <f t="shared" si="71"/>
        <v>2453152734721.9639</v>
      </c>
      <c r="AN173" s="224">
        <f t="shared" ref="AN173" si="78">AN126*AN77</f>
        <v>2434749345364.729</v>
      </c>
      <c r="AO173" s="224">
        <f t="shared" si="66"/>
        <v>2413522289373.9541</v>
      </c>
      <c r="AP173" s="224">
        <f t="shared" si="66"/>
        <v>2389446344429.6357</v>
      </c>
      <c r="AQ173" s="224">
        <f t="shared" si="66"/>
        <v>2362533819846.6919</v>
      </c>
      <c r="AR173" s="224">
        <f t="shared" si="66"/>
        <v>2332787872084.4331</v>
      </c>
      <c r="AS173" s="224"/>
      <c r="AT173" s="224"/>
    </row>
    <row r="174" spans="1:46">
      <c r="A174" s="32" t="str">
        <f>VLOOKUP($B174,'Sector matching'!$B$1:$C$43,2,0)</f>
        <v>metal products except machinery and vehicles 25</v>
      </c>
      <c r="B174" s="38" t="s">
        <v>166</v>
      </c>
      <c r="C174" s="224">
        <f t="shared" si="50"/>
        <v>13882025297523.35</v>
      </c>
      <c r="D174" s="224">
        <f t="shared" si="71"/>
        <v>14088875777228.467</v>
      </c>
      <c r="E174" s="224">
        <f t="shared" si="71"/>
        <v>15058624811168.91</v>
      </c>
      <c r="F174" s="224">
        <f t="shared" si="71"/>
        <v>15501932089169.17</v>
      </c>
      <c r="G174" s="224">
        <f t="shared" si="71"/>
        <v>15917661888062.605</v>
      </c>
      <c r="H174" s="224">
        <f t="shared" si="71"/>
        <v>16315608904536.445</v>
      </c>
      <c r="I174" s="224">
        <f t="shared" si="71"/>
        <v>16701837478441.471</v>
      </c>
      <c r="J174" s="224">
        <f t="shared" si="71"/>
        <v>17071173697792.609</v>
      </c>
      <c r="K174" s="224">
        <f t="shared" si="71"/>
        <v>17440454076060.441</v>
      </c>
      <c r="L174" s="224">
        <f t="shared" si="71"/>
        <v>17810168707710.266</v>
      </c>
      <c r="M174" s="224">
        <f t="shared" si="71"/>
        <v>18180717280054.246</v>
      </c>
      <c r="N174" s="224">
        <f t="shared" si="71"/>
        <v>18524967312992.289</v>
      </c>
      <c r="O174" s="224">
        <f t="shared" si="71"/>
        <v>18869545008069.93</v>
      </c>
      <c r="P174" s="224">
        <f t="shared" si="71"/>
        <v>19214619203305.355</v>
      </c>
      <c r="Q174" s="224">
        <f t="shared" si="71"/>
        <v>19560295511663.566</v>
      </c>
      <c r="R174" s="224">
        <f t="shared" si="71"/>
        <v>19906425220383.445</v>
      </c>
      <c r="S174" s="224">
        <f t="shared" si="71"/>
        <v>20232972305006.355</v>
      </c>
      <c r="T174" s="224">
        <f t="shared" si="71"/>
        <v>20579369552629.352</v>
      </c>
      <c r="U174" s="224">
        <f t="shared" si="71"/>
        <v>20925613878390.664</v>
      </c>
      <c r="V174" s="224">
        <f t="shared" si="71"/>
        <v>21271326125602.582</v>
      </c>
      <c r="W174" s="224">
        <f t="shared" si="71"/>
        <v>21616075621038.617</v>
      </c>
      <c r="X174" s="224">
        <f t="shared" si="71"/>
        <v>21946126052121.512</v>
      </c>
      <c r="Y174" s="224">
        <f t="shared" si="71"/>
        <v>22238278784591.293</v>
      </c>
      <c r="Z174" s="224">
        <f t="shared" si="71"/>
        <v>22512641302927.285</v>
      </c>
      <c r="AA174" s="224">
        <f t="shared" si="71"/>
        <v>22768111855520.957</v>
      </c>
      <c r="AB174" s="224">
        <f t="shared" si="71"/>
        <v>23003371198734.066</v>
      </c>
      <c r="AC174" s="224">
        <f t="shared" si="71"/>
        <v>23217341596163.797</v>
      </c>
      <c r="AD174" s="224">
        <f t="shared" si="71"/>
        <v>23408974248764.77</v>
      </c>
      <c r="AE174" s="224">
        <f t="shared" ref="D174:AM181" si="79">AE127*AE78</f>
        <v>23577257581477.539</v>
      </c>
      <c r="AF174" s="224">
        <f t="shared" si="79"/>
        <v>23720988517570.309</v>
      </c>
      <c r="AG174" s="224">
        <f t="shared" si="79"/>
        <v>23839250582130.887</v>
      </c>
      <c r="AH174" s="224">
        <f t="shared" si="79"/>
        <v>23930950981030.055</v>
      </c>
      <c r="AI174" s="224">
        <f t="shared" si="79"/>
        <v>23971251803723.086</v>
      </c>
      <c r="AJ174" s="224">
        <f t="shared" si="79"/>
        <v>23983185224469.523</v>
      </c>
      <c r="AK174" s="224">
        <f t="shared" si="79"/>
        <v>23965980194404.543</v>
      </c>
      <c r="AL174" s="224">
        <f t="shared" si="79"/>
        <v>23918965699892.141</v>
      </c>
      <c r="AM174" s="224">
        <f t="shared" si="79"/>
        <v>23841579886735.27</v>
      </c>
      <c r="AN174" s="224">
        <f t="shared" ref="AN174" si="80">AN127*AN78</f>
        <v>23603320781396.984</v>
      </c>
      <c r="AO174" s="224">
        <f t="shared" si="66"/>
        <v>23335927335986.262</v>
      </c>
      <c r="AP174" s="224">
        <f t="shared" si="66"/>
        <v>23039484995116.051</v>
      </c>
      <c r="AQ174" s="224">
        <f t="shared" si="66"/>
        <v>22714458366775.219</v>
      </c>
      <c r="AR174" s="224">
        <f t="shared" si="66"/>
        <v>22361224954402.32</v>
      </c>
      <c r="AS174" s="224"/>
      <c r="AT174" s="224"/>
    </row>
    <row r="175" spans="1:46">
      <c r="A175" s="32" t="str">
        <f>VLOOKUP($B175,'Sector matching'!$B$1:$C$43,2,0)</f>
        <v>other manufacturing 31T33</v>
      </c>
      <c r="B175" s="38" t="s">
        <v>168</v>
      </c>
      <c r="C175" s="224">
        <f t="shared" si="50"/>
        <v>7231795359458.9326</v>
      </c>
      <c r="D175" s="224">
        <f t="shared" si="79"/>
        <v>7103347029089.7676</v>
      </c>
      <c r="E175" s="224">
        <f t="shared" si="79"/>
        <v>8349177516720.0254</v>
      </c>
      <c r="F175" s="224">
        <f t="shared" si="79"/>
        <v>8886115466179.0371</v>
      </c>
      <c r="G175" s="224">
        <f t="shared" si="79"/>
        <v>9406651906662.8789</v>
      </c>
      <c r="H175" s="224">
        <f t="shared" si="79"/>
        <v>9915360768294.2852</v>
      </c>
      <c r="I175" s="224">
        <f t="shared" si="79"/>
        <v>10415257868919.367</v>
      </c>
      <c r="J175" s="224">
        <f t="shared" si="79"/>
        <v>10902625965518.93</v>
      </c>
      <c r="K175" s="224">
        <f t="shared" si="79"/>
        <v>11387865284232.678</v>
      </c>
      <c r="L175" s="224">
        <f t="shared" si="79"/>
        <v>11871454277512.467</v>
      </c>
      <c r="M175" s="224">
        <f t="shared" si="79"/>
        <v>12353820802534.838</v>
      </c>
      <c r="N175" s="224">
        <f t="shared" si="79"/>
        <v>12816349913659.232</v>
      </c>
      <c r="O175" s="224">
        <f t="shared" si="79"/>
        <v>13276959860609.953</v>
      </c>
      <c r="P175" s="224">
        <f t="shared" si="79"/>
        <v>13735926530984.9</v>
      </c>
      <c r="Q175" s="224">
        <f t="shared" si="79"/>
        <v>14193473630028.441</v>
      </c>
      <c r="R175" s="224">
        <f t="shared" si="79"/>
        <v>14649629463858.344</v>
      </c>
      <c r="S175" s="224">
        <f t="shared" si="79"/>
        <v>15089573146627.059</v>
      </c>
      <c r="T175" s="224">
        <f t="shared" si="79"/>
        <v>15542629490921.066</v>
      </c>
      <c r="U175" s="224">
        <f t="shared" si="79"/>
        <v>15994163582940.15</v>
      </c>
      <c r="V175" s="224">
        <f t="shared" si="79"/>
        <v>16443961395383.721</v>
      </c>
      <c r="W175" s="224">
        <f t="shared" si="79"/>
        <v>16891749811605.408</v>
      </c>
      <c r="X175" s="224">
        <f t="shared" si="79"/>
        <v>17326732042263.123</v>
      </c>
      <c r="Y175" s="224">
        <f t="shared" si="79"/>
        <v>17730136776501.645</v>
      </c>
      <c r="Z175" s="224">
        <f t="shared" si="79"/>
        <v>18117369558382.063</v>
      </c>
      <c r="AA175" s="224">
        <f t="shared" si="79"/>
        <v>18487250513655.625</v>
      </c>
      <c r="AB175" s="224">
        <f t="shared" si="79"/>
        <v>18838411085413.414</v>
      </c>
      <c r="AC175" s="224">
        <f t="shared" si="79"/>
        <v>19169666619324.164</v>
      </c>
      <c r="AD175" s="224">
        <f t="shared" si="79"/>
        <v>19479848630956.91</v>
      </c>
      <c r="AE175" s="224">
        <f t="shared" si="79"/>
        <v>19767813323321.012</v>
      </c>
      <c r="AF175" s="224">
        <f t="shared" si="79"/>
        <v>20032250095396.469</v>
      </c>
      <c r="AG175" s="224">
        <f t="shared" si="79"/>
        <v>20272082894938.941</v>
      </c>
      <c r="AH175" s="224">
        <f t="shared" si="79"/>
        <v>20486082810699.289</v>
      </c>
      <c r="AI175" s="224">
        <f t="shared" si="79"/>
        <v>20652557548744.02</v>
      </c>
      <c r="AJ175" s="224">
        <f t="shared" si="79"/>
        <v>20790800963654.922</v>
      </c>
      <c r="AK175" s="224">
        <f t="shared" si="79"/>
        <v>20899866494029.641</v>
      </c>
      <c r="AL175" s="224">
        <f t="shared" si="79"/>
        <v>20978896270776.551</v>
      </c>
      <c r="AM175" s="224">
        <f t="shared" si="79"/>
        <v>21027131529746.297</v>
      </c>
      <c r="AN175" s="224">
        <f t="shared" ref="AN175" si="81">AN128*AN79</f>
        <v>21043710150476.73</v>
      </c>
      <c r="AO175" s="224">
        <f t="shared" si="66"/>
        <v>21028100990668.836</v>
      </c>
      <c r="AP175" s="224">
        <f t="shared" si="66"/>
        <v>20979689914003.355</v>
      </c>
      <c r="AQ175" s="224">
        <f t="shared" si="66"/>
        <v>20898214596925.598</v>
      </c>
      <c r="AR175" s="224">
        <f t="shared" si="66"/>
        <v>20783348454730.586</v>
      </c>
      <c r="AS175" s="224"/>
      <c r="AT175" s="224"/>
    </row>
    <row r="176" spans="1:46">
      <c r="A176" s="32" t="str">
        <f>VLOOKUP($B176,'Sector matching'!$B$1:$C$43,2,0)</f>
        <v>glass and glass products 231</v>
      </c>
      <c r="B176" s="38" t="s">
        <v>170</v>
      </c>
      <c r="C176" s="224">
        <f t="shared" si="50"/>
        <v>12337758233367.457</v>
      </c>
      <c r="D176" s="224">
        <f t="shared" si="79"/>
        <v>12230930587996.602</v>
      </c>
      <c r="E176" s="224">
        <f t="shared" si="79"/>
        <v>14141485282028.221</v>
      </c>
      <c r="F176" s="224">
        <f t="shared" si="79"/>
        <v>14665807270932.758</v>
      </c>
      <c r="G176" s="224">
        <f t="shared" si="79"/>
        <v>15163819084940</v>
      </c>
      <c r="H176" s="224">
        <f t="shared" si="79"/>
        <v>15644401052567.236</v>
      </c>
      <c r="I176" s="224">
        <f t="shared" si="79"/>
        <v>16113119609222.484</v>
      </c>
      <c r="J176" s="224">
        <f t="shared" si="79"/>
        <v>16564801135219.121</v>
      </c>
      <c r="K176" s="224">
        <f t="shared" si="79"/>
        <v>17015651944868.814</v>
      </c>
      <c r="L176" s="224">
        <f t="shared" si="79"/>
        <v>17466208976152.859</v>
      </c>
      <c r="M176" s="224">
        <f t="shared" si="79"/>
        <v>17916924091931.695</v>
      </c>
      <c r="N176" s="224">
        <f t="shared" si="79"/>
        <v>18340992309246.684</v>
      </c>
      <c r="O176" s="224">
        <f t="shared" si="79"/>
        <v>18764588836784.98</v>
      </c>
      <c r="P176" s="224">
        <f t="shared" si="79"/>
        <v>19187939852823.48</v>
      </c>
      <c r="Q176" s="224">
        <f t="shared" si="79"/>
        <v>19611205807076.957</v>
      </c>
      <c r="R176" s="224">
        <f t="shared" si="79"/>
        <v>20034288134985.578</v>
      </c>
      <c r="S176" s="224">
        <f t="shared" si="79"/>
        <v>20436993965346.637</v>
      </c>
      <c r="T176" s="224">
        <f t="shared" si="79"/>
        <v>20859122616204.543</v>
      </c>
      <c r="U176" s="224">
        <f t="shared" si="79"/>
        <v>21280574368655.301</v>
      </c>
      <c r="V176" s="224">
        <f t="shared" si="79"/>
        <v>21700991746465.871</v>
      </c>
      <c r="W176" s="224">
        <f t="shared" si="79"/>
        <v>22119957569417.055</v>
      </c>
      <c r="X176" s="224">
        <f t="shared" si="79"/>
        <v>22523392088269.793</v>
      </c>
      <c r="Y176" s="224">
        <f t="shared" si="79"/>
        <v>22887317392221.254</v>
      </c>
      <c r="Z176" s="224">
        <f t="shared" si="79"/>
        <v>23232195665578.992</v>
      </c>
      <c r="AA176" s="224">
        <f t="shared" si="79"/>
        <v>23556781158161.395</v>
      </c>
      <c r="AB176" s="224">
        <f t="shared" si="79"/>
        <v>23859598611110.426</v>
      </c>
      <c r="AC176" s="224">
        <f t="shared" si="79"/>
        <v>24139418113617.598</v>
      </c>
      <c r="AD176" s="224">
        <f t="shared" si="79"/>
        <v>24395036976458.59</v>
      </c>
      <c r="AE176" s="224">
        <f t="shared" si="79"/>
        <v>24625288969358.574</v>
      </c>
      <c r="AF176" s="224">
        <f t="shared" si="79"/>
        <v>24828805531521.125</v>
      </c>
      <c r="AG176" s="224">
        <f t="shared" si="79"/>
        <v>25004515311973.504</v>
      </c>
      <c r="AH176" s="224">
        <f t="shared" si="79"/>
        <v>25151160937546.941</v>
      </c>
      <c r="AI176" s="224">
        <f t="shared" si="79"/>
        <v>25242478586805.488</v>
      </c>
      <c r="AJ176" s="224">
        <f t="shared" si="79"/>
        <v>25302517949045.82</v>
      </c>
      <c r="AK176" s="224">
        <f t="shared" si="79"/>
        <v>25330362369005.215</v>
      </c>
      <c r="AL176" s="224">
        <f t="shared" si="79"/>
        <v>25325201461519.645</v>
      </c>
      <c r="AM176" s="224">
        <f t="shared" si="79"/>
        <v>25286341666236.629</v>
      </c>
      <c r="AN176" s="224">
        <f t="shared" ref="AN176" si="82">AN129*AN80</f>
        <v>25212961709805.793</v>
      </c>
      <c r="AO176" s="224">
        <f t="shared" si="66"/>
        <v>25104633720221.191</v>
      </c>
      <c r="AP176" s="224">
        <f t="shared" si="66"/>
        <v>24960824079692.168</v>
      </c>
      <c r="AQ176" s="224">
        <f t="shared" si="66"/>
        <v>24781411317108.496</v>
      </c>
      <c r="AR176" s="224">
        <f t="shared" si="66"/>
        <v>24566188077929.77</v>
      </c>
      <c r="AS176" s="224"/>
      <c r="AT176" s="224"/>
    </row>
    <row r="177" spans="1:46">
      <c r="A177" s="32" t="str">
        <f>VLOOKUP($B177,'Sector matching'!$B$1:$C$43,2,0)</f>
        <v>road vehicles 29</v>
      </c>
      <c r="B177" s="145" t="s">
        <v>259</v>
      </c>
      <c r="C177" s="224">
        <f t="shared" si="50"/>
        <v>8101891478067.251</v>
      </c>
      <c r="D177" s="224">
        <f t="shared" si="79"/>
        <v>7593652691054.5205</v>
      </c>
      <c r="E177" s="224">
        <f t="shared" si="79"/>
        <v>9498774701377.4902</v>
      </c>
      <c r="F177" s="224">
        <f t="shared" si="79"/>
        <v>9803883985291.541</v>
      </c>
      <c r="G177" s="224">
        <f t="shared" si="79"/>
        <v>10091500525937.377</v>
      </c>
      <c r="H177" s="224">
        <f t="shared" si="79"/>
        <v>10367727719022.725</v>
      </c>
      <c r="I177" s="224">
        <f t="shared" si="79"/>
        <v>10636360544425.285</v>
      </c>
      <c r="J177" s="224">
        <f t="shared" si="79"/>
        <v>10894061112493.67</v>
      </c>
      <c r="K177" s="224">
        <f t="shared" si="79"/>
        <v>11151542886110.215</v>
      </c>
      <c r="L177" s="224">
        <f t="shared" si="79"/>
        <v>11409133099496.977</v>
      </c>
      <c r="M177" s="224">
        <f t="shared" si="79"/>
        <v>11667101918195.367</v>
      </c>
      <c r="N177" s="224">
        <f t="shared" si="79"/>
        <v>11908022020190.881</v>
      </c>
      <c r="O177" s="224">
        <f t="shared" si="79"/>
        <v>12148964972261.594</v>
      </c>
      <c r="P177" s="224">
        <f t="shared" si="79"/>
        <v>12390053225304.324</v>
      </c>
      <c r="Q177" s="224">
        <f t="shared" si="79"/>
        <v>12631367849961.473</v>
      </c>
      <c r="R177" s="224">
        <f t="shared" si="79"/>
        <v>12872824732297.115</v>
      </c>
      <c r="S177" s="224">
        <f t="shared" si="79"/>
        <v>13101460600032.838</v>
      </c>
      <c r="T177" s="224">
        <f t="shared" si="79"/>
        <v>13342802039495.086</v>
      </c>
      <c r="U177" s="224">
        <f t="shared" si="79"/>
        <v>13583921231710.617</v>
      </c>
      <c r="V177" s="224">
        <f t="shared" si="79"/>
        <v>13824578676793.148</v>
      </c>
      <c r="W177" s="224">
        <f t="shared" si="79"/>
        <v>14064499707710.516</v>
      </c>
      <c r="X177" s="224">
        <f t="shared" si="79"/>
        <v>14294741311963.383</v>
      </c>
      <c r="Y177" s="224">
        <f t="shared" si="79"/>
        <v>14500153042457.582</v>
      </c>
      <c r="Z177" s="224">
        <f t="shared" si="79"/>
        <v>14693790941294.033</v>
      </c>
      <c r="AA177" s="224">
        <f t="shared" si="79"/>
        <v>14874910246754.514</v>
      </c>
      <c r="AB177" s="224">
        <f t="shared" si="79"/>
        <v>15042623047402.129</v>
      </c>
      <c r="AC177" s="224">
        <f t="shared" si="79"/>
        <v>15196198146552.449</v>
      </c>
      <c r="AD177" s="224">
        <f t="shared" si="79"/>
        <v>15334922611812.227</v>
      </c>
      <c r="AE177" s="224">
        <f t="shared" si="79"/>
        <v>15458107345462.379</v>
      </c>
      <c r="AF177" s="224">
        <f t="shared" si="79"/>
        <v>15564937147953.818</v>
      </c>
      <c r="AG177" s="224">
        <f t="shared" si="79"/>
        <v>15654784223507.473</v>
      </c>
      <c r="AH177" s="224">
        <f t="shared" si="79"/>
        <v>15726904735060.215</v>
      </c>
      <c r="AI177" s="224">
        <f t="shared" si="79"/>
        <v>15764938132967.23</v>
      </c>
      <c r="AJ177" s="224">
        <f t="shared" si="79"/>
        <v>15783983665253.072</v>
      </c>
      <c r="AK177" s="224">
        <f t="shared" si="79"/>
        <v>15783509544432.762</v>
      </c>
      <c r="AL177" s="224">
        <f t="shared" si="79"/>
        <v>15763049991536.59</v>
      </c>
      <c r="AM177" s="224">
        <f t="shared" si="79"/>
        <v>15722211460020.588</v>
      </c>
      <c r="AN177" s="224">
        <f t="shared" ref="AN177" si="83">AN130*AN81</f>
        <v>15660520406635.889</v>
      </c>
      <c r="AO177" s="224">
        <f t="shared" si="66"/>
        <v>15577747096852.67</v>
      </c>
      <c r="AP177" s="224">
        <f t="shared" si="66"/>
        <v>15473595024133.686</v>
      </c>
      <c r="AQ177" s="224">
        <f t="shared" si="66"/>
        <v>15348022059623.094</v>
      </c>
      <c r="AR177" s="224">
        <f t="shared" si="66"/>
        <v>15200931193394.393</v>
      </c>
      <c r="AS177" s="224"/>
      <c r="AT177" s="224"/>
    </row>
    <row r="178" spans="1:46">
      <c r="A178" s="32" t="str">
        <f>VLOOKUP($B178,'Sector matching'!$B$1:$C$43,2,0)</f>
        <v>nonroad vehicles 30</v>
      </c>
      <c r="B178" s="145" t="s">
        <v>260</v>
      </c>
      <c r="C178" s="224">
        <f t="shared" si="50"/>
        <v>6307343824499.9072</v>
      </c>
      <c r="D178" s="224">
        <f t="shared" si="79"/>
        <v>5911678592089.168</v>
      </c>
      <c r="E178" s="224">
        <f t="shared" si="79"/>
        <v>7394821087796.3525</v>
      </c>
      <c r="F178" s="224">
        <f t="shared" si="79"/>
        <v>7632349467792.8682</v>
      </c>
      <c r="G178" s="224">
        <f t="shared" si="79"/>
        <v>7856259701147.3262</v>
      </c>
      <c r="H178" s="224">
        <f t="shared" si="79"/>
        <v>8071303297470.7646</v>
      </c>
      <c r="I178" s="224">
        <f t="shared" si="79"/>
        <v>8280434658579.1709</v>
      </c>
      <c r="J178" s="224">
        <f t="shared" si="79"/>
        <v>8481055228599.9375</v>
      </c>
      <c r="K178" s="224">
        <f t="shared" si="79"/>
        <v>8681505466564.4922</v>
      </c>
      <c r="L178" s="224">
        <f t="shared" si="79"/>
        <v>8882040125175.373</v>
      </c>
      <c r="M178" s="224">
        <f t="shared" si="79"/>
        <v>9082869529017.123</v>
      </c>
      <c r="N178" s="224">
        <f t="shared" si="79"/>
        <v>9270426462065.7734</v>
      </c>
      <c r="O178" s="224">
        <f t="shared" si="79"/>
        <v>9458001183958.0664</v>
      </c>
      <c r="P178" s="224">
        <f t="shared" si="79"/>
        <v>9645689023039.2285</v>
      </c>
      <c r="Q178" s="224">
        <f t="shared" si="79"/>
        <v>9833553093017.5996</v>
      </c>
      <c r="R178" s="224">
        <f t="shared" si="79"/>
        <v>10021527910972.828</v>
      </c>
      <c r="S178" s="224">
        <f t="shared" si="79"/>
        <v>10199521535341.404</v>
      </c>
      <c r="T178" s="224">
        <f t="shared" si="79"/>
        <v>10387406480716.074</v>
      </c>
      <c r="U178" s="224">
        <f t="shared" si="79"/>
        <v>10575118406024.635</v>
      </c>
      <c r="V178" s="224">
        <f t="shared" si="79"/>
        <v>10762470859975.717</v>
      </c>
      <c r="W178" s="224">
        <f t="shared" si="79"/>
        <v>10949250013562.363</v>
      </c>
      <c r="X178" s="224">
        <f t="shared" si="79"/>
        <v>11128493708032.793</v>
      </c>
      <c r="Y178" s="224">
        <f t="shared" si="79"/>
        <v>11288407280476.928</v>
      </c>
      <c r="Z178" s="224">
        <f t="shared" si="79"/>
        <v>11439154894009.096</v>
      </c>
      <c r="AA178" s="224">
        <f t="shared" si="79"/>
        <v>11580156749672.855</v>
      </c>
      <c r="AB178" s="224">
        <f t="shared" si="79"/>
        <v>11710721606079.287</v>
      </c>
      <c r="AC178" s="224">
        <f t="shared" si="79"/>
        <v>11830280224686.436</v>
      </c>
      <c r="AD178" s="224">
        <f t="shared" si="79"/>
        <v>11938277585751.07</v>
      </c>
      <c r="AE178" s="224">
        <f t="shared" si="79"/>
        <v>12034177224886.48</v>
      </c>
      <c r="AF178" s="224">
        <f t="shared" si="79"/>
        <v>12117344507099.656</v>
      </c>
      <c r="AG178" s="224">
        <f t="shared" si="79"/>
        <v>12187290691725.41</v>
      </c>
      <c r="AH178" s="224">
        <f t="shared" si="79"/>
        <v>12243436699653.732</v>
      </c>
      <c r="AI178" s="224">
        <f t="shared" si="79"/>
        <v>12273045799956.17</v>
      </c>
      <c r="AJ178" s="224">
        <f t="shared" si="79"/>
        <v>12287872796932.443</v>
      </c>
      <c r="AK178" s="224">
        <f t="shared" si="79"/>
        <v>12287503692626.844</v>
      </c>
      <c r="AL178" s="224">
        <f t="shared" si="79"/>
        <v>12271575876886.406</v>
      </c>
      <c r="AM178" s="224">
        <f t="shared" si="79"/>
        <v>12239782972691.578</v>
      </c>
      <c r="AN178" s="224">
        <f t="shared" ref="AN178:AR181" si="84">AN131*AN82</f>
        <v>12191756325377.645</v>
      </c>
      <c r="AO178" s="224">
        <f t="shared" si="84"/>
        <v>12127317086008.924</v>
      </c>
      <c r="AP178" s="224">
        <f t="shared" si="84"/>
        <v>12046234423466.316</v>
      </c>
      <c r="AQ178" s="224">
        <f t="shared" si="84"/>
        <v>11948475540324.744</v>
      </c>
      <c r="AR178" s="224">
        <f t="shared" si="84"/>
        <v>11833964914101.289</v>
      </c>
      <c r="AS178" s="224"/>
      <c r="AT178" s="224"/>
    </row>
    <row r="179" spans="1:46">
      <c r="A179" s="32" t="str">
        <f>VLOOKUP($B179,'Sector matching'!$B$1:$C$43,2,0)</f>
        <v>appliances and electrical equipment 27</v>
      </c>
      <c r="B179" s="38" t="s">
        <v>173</v>
      </c>
      <c r="C179" s="224">
        <f t="shared" si="50"/>
        <v>6304477625520.9629</v>
      </c>
      <c r="D179" s="224">
        <f t="shared" si="79"/>
        <v>6733434305339.8174</v>
      </c>
      <c r="E179" s="224">
        <f t="shared" si="79"/>
        <v>7545640369618.5</v>
      </c>
      <c r="F179" s="224">
        <f t="shared" si="79"/>
        <v>7720965950663.4043</v>
      </c>
      <c r="G179" s="224">
        <f t="shared" si="79"/>
        <v>7882651559483.6602</v>
      </c>
      <c r="H179" s="224">
        <f t="shared" si="79"/>
        <v>8035742897017.3486</v>
      </c>
      <c r="I179" s="224">
        <f t="shared" si="79"/>
        <v>8183334420374.416</v>
      </c>
      <c r="J179" s="224">
        <f t="shared" si="79"/>
        <v>8322969994279.666</v>
      </c>
      <c r="K179" s="224">
        <f t="shared" si="79"/>
        <v>8462914858834.252</v>
      </c>
      <c r="L179" s="224">
        <f t="shared" si="79"/>
        <v>8603381357407.7803</v>
      </c>
      <c r="M179" s="224">
        <f t="shared" si="79"/>
        <v>8744536607246.0654</v>
      </c>
      <c r="N179" s="224">
        <f t="shared" si="79"/>
        <v>8873359145387.5059</v>
      </c>
      <c r="O179" s="224">
        <f t="shared" si="79"/>
        <v>9002683626781.8125</v>
      </c>
      <c r="P179" s="224">
        <f t="shared" si="79"/>
        <v>9132565348465.6016</v>
      </c>
      <c r="Q179" s="224">
        <f t="shared" si="79"/>
        <v>9263030680036.6113</v>
      </c>
      <c r="R179" s="224">
        <f t="shared" si="79"/>
        <v>9393987296817.3906</v>
      </c>
      <c r="S179" s="224">
        <f t="shared" si="79"/>
        <v>9515992252296.5469</v>
      </c>
      <c r="T179" s="224">
        <f t="shared" si="79"/>
        <v>9647605090267.2852</v>
      </c>
      <c r="U179" s="224">
        <f t="shared" si="79"/>
        <v>9779372406725.3613</v>
      </c>
      <c r="V179" s="224">
        <f t="shared" si="79"/>
        <v>9911104824080.6797</v>
      </c>
      <c r="W179" s="224">
        <f t="shared" si="79"/>
        <v>10042592058405.518</v>
      </c>
      <c r="X179" s="224">
        <f t="shared" si="79"/>
        <v>10167462438802.844</v>
      </c>
      <c r="Y179" s="224">
        <f t="shared" si="79"/>
        <v>10275041491405.943</v>
      </c>
      <c r="Z179" s="224">
        <f t="shared" si="79"/>
        <v>10374720343052.551</v>
      </c>
      <c r="AA179" s="224">
        <f t="shared" si="79"/>
        <v>10466038405192.549</v>
      </c>
      <c r="AB179" s="224">
        <f t="shared" si="79"/>
        <v>10548437055303.953</v>
      </c>
      <c r="AC179" s="224">
        <f t="shared" si="79"/>
        <v>10621470647691.953</v>
      </c>
      <c r="AD179" s="224">
        <f t="shared" si="79"/>
        <v>10684708016502.467</v>
      </c>
      <c r="AE179" s="224">
        <f t="shared" si="79"/>
        <v>10737735997301.355</v>
      </c>
      <c r="AF179" s="224">
        <f t="shared" si="79"/>
        <v>10780055214325.848</v>
      </c>
      <c r="AG179" s="224">
        <f t="shared" si="79"/>
        <v>10811297742015.219</v>
      </c>
      <c r="AH179" s="224">
        <f t="shared" si="79"/>
        <v>10831016162549.018</v>
      </c>
      <c r="AI179" s="224">
        <f t="shared" si="79"/>
        <v>10828038076385.355</v>
      </c>
      <c r="AJ179" s="224">
        <f t="shared" si="79"/>
        <v>10812855697948.82</v>
      </c>
      <c r="AK179" s="224">
        <f t="shared" si="79"/>
        <v>10785166117013.695</v>
      </c>
      <c r="AL179" s="224">
        <f t="shared" si="79"/>
        <v>10744711207233.949</v>
      </c>
      <c r="AM179" s="224">
        <f t="shared" si="79"/>
        <v>10691281337402.949</v>
      </c>
      <c r="AN179" s="224">
        <f t="shared" ref="AN179" si="85">AN132*AN83</f>
        <v>10624611571430.43</v>
      </c>
      <c r="AO179" s="224">
        <f t="shared" si="84"/>
        <v>10544601542347.055</v>
      </c>
      <c r="AP179" s="224">
        <f t="shared" si="84"/>
        <v>10451103903807.561</v>
      </c>
      <c r="AQ179" s="224">
        <f t="shared" si="84"/>
        <v>10344141394251.039</v>
      </c>
      <c r="AR179" s="224">
        <f t="shared" si="84"/>
        <v>10223697152764.848</v>
      </c>
      <c r="AS179" s="224"/>
      <c r="AT179" s="224"/>
    </row>
    <row r="180" spans="1:46">
      <c r="A180" s="32" t="str">
        <f>VLOOKUP($B180,'Sector matching'!$B$1:$C$43,2,0)</f>
        <v>computers and electronics 26</v>
      </c>
      <c r="B180" s="306" t="s">
        <v>175</v>
      </c>
      <c r="C180" s="224">
        <f t="shared" si="50"/>
        <v>19505541815629.953</v>
      </c>
      <c r="D180" s="224">
        <f t="shared" si="79"/>
        <v>18783143443310.117</v>
      </c>
      <c r="E180" s="224">
        <f t="shared" si="79"/>
        <v>22331267403886.871</v>
      </c>
      <c r="F180" s="224">
        <f t="shared" si="79"/>
        <v>23122128316883.41</v>
      </c>
      <c r="G180" s="224">
        <f t="shared" si="79"/>
        <v>23871583658180.695</v>
      </c>
      <c r="H180" s="224">
        <f t="shared" si="79"/>
        <v>24593765837619.227</v>
      </c>
      <c r="I180" s="224">
        <f t="shared" si="79"/>
        <v>25297509160978.254</v>
      </c>
      <c r="J180" s="224">
        <f t="shared" si="79"/>
        <v>25974751971353.828</v>
      </c>
      <c r="K180" s="224">
        <f t="shared" si="79"/>
        <v>26650950378899.773</v>
      </c>
      <c r="L180" s="224">
        <f t="shared" si="79"/>
        <v>27326925928634.5</v>
      </c>
      <c r="M180" s="224">
        <f t="shared" si="79"/>
        <v>28003365880603.461</v>
      </c>
      <c r="N180" s="224">
        <f t="shared" si="79"/>
        <v>28638396891880.738</v>
      </c>
      <c r="O180" s="224">
        <f t="shared" si="79"/>
        <v>29272950835222.441</v>
      </c>
      <c r="P180" s="224">
        <f t="shared" si="79"/>
        <v>29907361641254.063</v>
      </c>
      <c r="Q180" s="224">
        <f t="shared" si="79"/>
        <v>30541861629787.02</v>
      </c>
      <c r="R180" s="224">
        <f t="shared" si="79"/>
        <v>31176281035989.004</v>
      </c>
      <c r="S180" s="224">
        <f t="shared" si="79"/>
        <v>31779205825841.234</v>
      </c>
      <c r="T180" s="224">
        <f t="shared" si="79"/>
        <v>32412533249007.012</v>
      </c>
      <c r="U180" s="224">
        <f t="shared" si="79"/>
        <v>32864221773694.832</v>
      </c>
      <c r="V180" s="224">
        <f t="shared" si="79"/>
        <v>33308565240507.715</v>
      </c>
      <c r="W180" s="224">
        <f t="shared" si="79"/>
        <v>33744994605627.277</v>
      </c>
      <c r="X180" s="224">
        <f t="shared" si="79"/>
        <v>34152239838684.93</v>
      </c>
      <c r="Y180" s="224">
        <f t="shared" si="79"/>
        <v>34494628079583.246</v>
      </c>
      <c r="Z180" s="224">
        <f t="shared" si="79"/>
        <v>34803922862051.766</v>
      </c>
      <c r="AA180" s="224">
        <f t="shared" si="79"/>
        <v>35078807613763.082</v>
      </c>
      <c r="AB180" s="224">
        <f t="shared" si="79"/>
        <v>35317661696899.422</v>
      </c>
      <c r="AC180" s="224">
        <f t="shared" si="79"/>
        <v>35519268585759.93</v>
      </c>
      <c r="AD180" s="224">
        <f t="shared" si="79"/>
        <v>35682485305939.391</v>
      </c>
      <c r="AE180" s="224">
        <f t="shared" si="79"/>
        <v>35806254106436.68</v>
      </c>
      <c r="AF180" s="224">
        <f t="shared" si="79"/>
        <v>35889255189463.836</v>
      </c>
      <c r="AG180" s="224">
        <f t="shared" si="79"/>
        <v>35930632631616.32</v>
      </c>
      <c r="AH180" s="224">
        <f t="shared" si="79"/>
        <v>35929290906028.305</v>
      </c>
      <c r="AI180" s="224">
        <f t="shared" si="79"/>
        <v>35848652983952.672</v>
      </c>
      <c r="AJ180" s="224">
        <f t="shared" si="79"/>
        <v>35724039431749.656</v>
      </c>
      <c r="AK180" s="224">
        <f t="shared" si="79"/>
        <v>35554914861021.398</v>
      </c>
      <c r="AL180" s="224">
        <f t="shared" si="79"/>
        <v>35340911713189.688</v>
      </c>
      <c r="AM180" s="224">
        <f t="shared" si="79"/>
        <v>35081840304626.523</v>
      </c>
      <c r="AN180" s="224">
        <f t="shared" ref="AN180" si="86">AN133*AN84</f>
        <v>34777346603515.715</v>
      </c>
      <c r="AO180" s="224">
        <f t="shared" si="84"/>
        <v>34427631808049.25</v>
      </c>
      <c r="AP180" s="224">
        <f t="shared" si="84"/>
        <v>34032755976199.164</v>
      </c>
      <c r="AQ180" s="224">
        <f t="shared" si="84"/>
        <v>33593344227063.68</v>
      </c>
      <c r="AR180" s="224">
        <f t="shared" si="84"/>
        <v>33109899353612.816</v>
      </c>
      <c r="AS180" s="224"/>
      <c r="AT180" s="224"/>
    </row>
    <row r="181" spans="1:46">
      <c r="A181" s="32" t="str">
        <f>VLOOKUP($B181,'Sector matching'!$B$1:$C$43,2,0)</f>
        <v>computers and electronics 26</v>
      </c>
      <c r="B181" s="306" t="s">
        <v>177</v>
      </c>
      <c r="C181" s="224">
        <f t="shared" si="50"/>
        <v>654244038360.62329</v>
      </c>
      <c r="D181" s="224">
        <f t="shared" si="79"/>
        <v>736459684106.79529</v>
      </c>
      <c r="E181" s="224">
        <f t="shared" si="79"/>
        <v>849953113731.17981</v>
      </c>
      <c r="F181" s="224">
        <f t="shared" si="79"/>
        <v>902124387129.24146</v>
      </c>
      <c r="G181" s="224">
        <f t="shared" si="79"/>
        <v>952635475726.99536</v>
      </c>
      <c r="H181" s="224">
        <f t="shared" si="79"/>
        <v>1001959334436.7655</v>
      </c>
      <c r="I181" s="224">
        <f t="shared" si="79"/>
        <v>1050405938925.3719</v>
      </c>
      <c r="J181" s="224">
        <f t="shared" si="79"/>
        <v>1097604126665.1327</v>
      </c>
      <c r="K181" s="224">
        <f t="shared" si="79"/>
        <v>1144603540346.0981</v>
      </c>
      <c r="L181" s="224">
        <f t="shared" si="79"/>
        <v>1191451119253.719</v>
      </c>
      <c r="M181" s="224">
        <f t="shared" si="79"/>
        <v>1238188656047.2495</v>
      </c>
      <c r="N181" s="224">
        <f t="shared" si="79"/>
        <v>1282951671763.4585</v>
      </c>
      <c r="O181" s="224">
        <f t="shared" si="79"/>
        <v>1327537278071.1675</v>
      </c>
      <c r="P181" s="224">
        <f t="shared" si="79"/>
        <v>1371972002010.636</v>
      </c>
      <c r="Q181" s="224">
        <f t="shared" si="79"/>
        <v>1416277204864.0686</v>
      </c>
      <c r="R181" s="224">
        <f t="shared" si="79"/>
        <v>1460454821177.187</v>
      </c>
      <c r="S181" s="224">
        <f t="shared" si="79"/>
        <v>1503027812009.4192</v>
      </c>
      <c r="T181" s="224">
        <f t="shared" si="79"/>
        <v>1546917668105.4089</v>
      </c>
      <c r="U181" s="224">
        <f t="shared" si="79"/>
        <v>1581964046390.4583</v>
      </c>
      <c r="V181" s="224">
        <f t="shared" si="79"/>
        <v>1616418102244.6101</v>
      </c>
      <c r="W181" s="224">
        <f t="shared" si="79"/>
        <v>1650259095622.907</v>
      </c>
      <c r="X181" s="224">
        <f t="shared" si="79"/>
        <v>1682445071781.6597</v>
      </c>
      <c r="Y181" s="224">
        <f t="shared" si="79"/>
        <v>1711189804183.3672</v>
      </c>
      <c r="Z181" s="224">
        <f t="shared" si="79"/>
        <v>1738028907412.7949</v>
      </c>
      <c r="AA181" s="224">
        <f t="shared" si="79"/>
        <v>1762879891022.2466</v>
      </c>
      <c r="AB181" s="224">
        <f t="shared" si="79"/>
        <v>1785644565016.0596</v>
      </c>
      <c r="AC181" s="224">
        <f t="shared" si="79"/>
        <v>1806244638337.2217</v>
      </c>
      <c r="AD181" s="224">
        <f t="shared" si="79"/>
        <v>1824605446855.2686</v>
      </c>
      <c r="AE181" s="224">
        <f t="shared" si="79"/>
        <v>1840656665634.8909</v>
      </c>
      <c r="AF181" s="224">
        <f t="shared" si="79"/>
        <v>1854314481587.2727</v>
      </c>
      <c r="AG181" s="224">
        <f t="shared" si="79"/>
        <v>1865518948123.5454</v>
      </c>
      <c r="AH181" s="224">
        <f t="shared" ref="D181:AM187" si="87">AH134*AH85</f>
        <v>1874197873120.7368</v>
      </c>
      <c r="AI181" s="224">
        <f t="shared" si="87"/>
        <v>1878419888686.3</v>
      </c>
      <c r="AJ181" s="224">
        <f t="shared" si="87"/>
        <v>1880005059967.6868</v>
      </c>
      <c r="AK181" s="224">
        <f t="shared" si="87"/>
        <v>1878912232397.5051</v>
      </c>
      <c r="AL181" s="224">
        <f t="shared" si="87"/>
        <v>1875109543498.1938</v>
      </c>
      <c r="AM181" s="224">
        <f t="shared" si="87"/>
        <v>1868575099209.3689</v>
      </c>
      <c r="AN181" s="224">
        <f t="shared" ref="AN181" si="88">AN134*AN85</f>
        <v>1859278815680.8496</v>
      </c>
      <c r="AO181" s="224">
        <f t="shared" si="84"/>
        <v>1847220823362.6584</v>
      </c>
      <c r="AP181" s="224">
        <f t="shared" si="84"/>
        <v>1832394459324.3721</v>
      </c>
      <c r="AQ181" s="224">
        <f t="shared" si="84"/>
        <v>1814824229718.2036</v>
      </c>
      <c r="AR181" s="224">
        <f t="shared" si="84"/>
        <v>1794529002868.3928</v>
      </c>
      <c r="AS181" s="224"/>
      <c r="AT181" s="224"/>
    </row>
    <row r="182" spans="1:46">
      <c r="A182" s="32" t="str">
        <f>VLOOKUP($B182,'Sector matching'!$B$1:$C$43,2,0)</f>
        <v>other machinery 28</v>
      </c>
      <c r="B182" s="145" t="s">
        <v>179</v>
      </c>
      <c r="C182" s="224">
        <f t="shared" si="50"/>
        <v>12045064723350.902</v>
      </c>
      <c r="D182" s="224">
        <f t="shared" si="87"/>
        <v>12377252981328.881</v>
      </c>
      <c r="E182" s="224">
        <f t="shared" si="87"/>
        <v>13483802760967.209</v>
      </c>
      <c r="F182" s="224">
        <f t="shared" si="87"/>
        <v>13822344251287.855</v>
      </c>
      <c r="G182" s="224">
        <f t="shared" si="87"/>
        <v>14132288166357.016</v>
      </c>
      <c r="H182" s="224">
        <f t="shared" si="87"/>
        <v>14422647436452.201</v>
      </c>
      <c r="I182" s="224">
        <f t="shared" si="87"/>
        <v>14699005140695.461</v>
      </c>
      <c r="J182" s="224">
        <f t="shared" si="87"/>
        <v>14957005204845.715</v>
      </c>
      <c r="K182" s="224">
        <f t="shared" si="87"/>
        <v>15211571782488.027</v>
      </c>
      <c r="L182" s="224">
        <f t="shared" si="87"/>
        <v>15463170001468.252</v>
      </c>
      <c r="M182" s="224">
        <f t="shared" si="87"/>
        <v>15712177742840.305</v>
      </c>
      <c r="N182" s="224">
        <f t="shared" si="87"/>
        <v>15935281940144.092</v>
      </c>
      <c r="O182" s="224">
        <f t="shared" si="87"/>
        <v>16155632703222.809</v>
      </c>
      <c r="P182" s="224">
        <f t="shared" si="87"/>
        <v>16373405331388.098</v>
      </c>
      <c r="Q182" s="224">
        <f t="shared" si="87"/>
        <v>16588717645467.338</v>
      </c>
      <c r="R182" s="224">
        <f t="shared" si="87"/>
        <v>16801470072096.6</v>
      </c>
      <c r="S182" s="224">
        <f t="shared" si="87"/>
        <v>16994860006193.85</v>
      </c>
      <c r="T182" s="224">
        <f t="shared" si="87"/>
        <v>17202119435018.496</v>
      </c>
      <c r="U182" s="224">
        <f t="shared" si="87"/>
        <v>17406397894729.074</v>
      </c>
      <c r="V182" s="224">
        <f t="shared" si="87"/>
        <v>17607413428447.902</v>
      </c>
      <c r="W182" s="224">
        <f t="shared" si="87"/>
        <v>17804847166813.949</v>
      </c>
      <c r="X182" s="224">
        <f t="shared" si="87"/>
        <v>17987481067307.969</v>
      </c>
      <c r="Y182" s="224">
        <f t="shared" si="87"/>
        <v>18136602621146.68</v>
      </c>
      <c r="Z182" s="224">
        <f t="shared" si="87"/>
        <v>18269017821009.488</v>
      </c>
      <c r="AA182" s="224">
        <f t="shared" si="87"/>
        <v>18384079577009.02</v>
      </c>
      <c r="AB182" s="224">
        <f t="shared" si="87"/>
        <v>18480982545193.105</v>
      </c>
      <c r="AC182" s="224">
        <f t="shared" si="87"/>
        <v>18559134244821.656</v>
      </c>
      <c r="AD182" s="224">
        <f t="shared" si="87"/>
        <v>18617980924178.602</v>
      </c>
      <c r="AE182" s="224">
        <f t="shared" si="87"/>
        <v>18657013347426.109</v>
      </c>
      <c r="AF182" s="224">
        <f t="shared" si="87"/>
        <v>18675585783694.836</v>
      </c>
      <c r="AG182" s="224">
        <f t="shared" si="87"/>
        <v>18673294151949.59</v>
      </c>
      <c r="AH182" s="224">
        <f t="shared" si="87"/>
        <v>18649609336736.152</v>
      </c>
      <c r="AI182" s="224">
        <f t="shared" si="87"/>
        <v>18585606948313.48</v>
      </c>
      <c r="AJ182" s="224">
        <f t="shared" si="87"/>
        <v>18499679432608.59</v>
      </c>
      <c r="AK182" s="224">
        <f t="shared" si="87"/>
        <v>18391583643066.789</v>
      </c>
      <c r="AL182" s="224">
        <f t="shared" si="87"/>
        <v>18261162135274.477</v>
      </c>
      <c r="AM182" s="224">
        <f t="shared" si="87"/>
        <v>18108347980751.418</v>
      </c>
      <c r="AN182" s="224">
        <f t="shared" ref="AN182:AR182" si="89">AN135*AN86</f>
        <v>17932987936898.512</v>
      </c>
      <c r="AO182" s="224">
        <f t="shared" si="89"/>
        <v>17735213672600.652</v>
      </c>
      <c r="AP182" s="224">
        <f t="shared" si="89"/>
        <v>17515082100848.721</v>
      </c>
      <c r="AQ182" s="224">
        <f t="shared" si="89"/>
        <v>17272938987826.844</v>
      </c>
      <c r="AR182" s="224">
        <f t="shared" si="89"/>
        <v>17009064651972.32</v>
      </c>
      <c r="AS182" s="224"/>
      <c r="AT182" s="224"/>
    </row>
    <row r="183" spans="1:46">
      <c r="A183" s="32" t="str">
        <f>VLOOKUP($B183,'Sector matching'!$B$1:$C$43,2,0)</f>
        <v>water and waste 36T39</v>
      </c>
      <c r="B183" s="145" t="s">
        <v>181</v>
      </c>
      <c r="C183" s="224">
        <f t="shared" si="50"/>
        <v>115125658987.6261</v>
      </c>
      <c r="D183" s="224">
        <f t="shared" si="87"/>
        <v>118951338624.77737</v>
      </c>
      <c r="E183" s="224">
        <f t="shared" si="87"/>
        <v>130298534799.06</v>
      </c>
      <c r="F183" s="224">
        <f t="shared" si="87"/>
        <v>134304610290.81296</v>
      </c>
      <c r="G183" s="224">
        <f t="shared" si="87"/>
        <v>138071414877.62329</v>
      </c>
      <c r="H183" s="224">
        <f t="shared" si="87"/>
        <v>141683198688.00891</v>
      </c>
      <c r="I183" s="224">
        <f t="shared" si="87"/>
        <v>145192232317.54956</v>
      </c>
      <c r="J183" s="224">
        <f t="shared" si="87"/>
        <v>148553250980.97534</v>
      </c>
      <c r="K183" s="224">
        <f t="shared" si="87"/>
        <v>151912559775.49878</v>
      </c>
      <c r="L183" s="224">
        <f t="shared" si="87"/>
        <v>155274520246.50903</v>
      </c>
      <c r="M183" s="224">
        <f t="shared" si="87"/>
        <v>158642711394.25092</v>
      </c>
      <c r="N183" s="224">
        <f t="shared" si="87"/>
        <v>161780274208.68414</v>
      </c>
      <c r="O183" s="224">
        <f t="shared" si="87"/>
        <v>164919443747.63223</v>
      </c>
      <c r="P183" s="224">
        <f t="shared" si="87"/>
        <v>168061787509.73331</v>
      </c>
      <c r="Q183" s="224">
        <f t="shared" si="87"/>
        <v>171208315907.72049</v>
      </c>
      <c r="R183" s="224">
        <f t="shared" si="87"/>
        <v>174357806933.01071</v>
      </c>
      <c r="S183" s="224">
        <f t="shared" si="87"/>
        <v>177334723264.52612</v>
      </c>
      <c r="T183" s="224">
        <f t="shared" si="87"/>
        <v>180484630085.04248</v>
      </c>
      <c r="U183" s="224">
        <f t="shared" si="87"/>
        <v>183632373158.68161</v>
      </c>
      <c r="V183" s="224">
        <f t="shared" si="87"/>
        <v>186774669511.50119</v>
      </c>
      <c r="W183" s="224">
        <f t="shared" si="87"/>
        <v>189907772559.65662</v>
      </c>
      <c r="X183" s="224">
        <f t="shared" si="87"/>
        <v>192910965470.25616</v>
      </c>
      <c r="Y183" s="224">
        <f t="shared" si="87"/>
        <v>195580060999.23972</v>
      </c>
      <c r="Z183" s="224">
        <f t="shared" si="87"/>
        <v>198091533501.94241</v>
      </c>
      <c r="AA183" s="224">
        <f t="shared" si="87"/>
        <v>200435517067.33151</v>
      </c>
      <c r="AB183" s="224">
        <f t="shared" si="87"/>
        <v>202600224061.47855</v>
      </c>
      <c r="AC183" s="224">
        <f t="shared" si="87"/>
        <v>204575985789.85919</v>
      </c>
      <c r="AD183" s="224">
        <f t="shared" si="87"/>
        <v>206353384019.22452</v>
      </c>
      <c r="AE183" s="224">
        <f t="shared" si="87"/>
        <v>207923324973.73846</v>
      </c>
      <c r="AF183" s="224">
        <f t="shared" si="87"/>
        <v>209275022409.87805</v>
      </c>
      <c r="AG183" s="224">
        <f t="shared" si="87"/>
        <v>210400214210.83029</v>
      </c>
      <c r="AH183" s="224">
        <f t="shared" si="87"/>
        <v>211289080394.11707</v>
      </c>
      <c r="AI183" s="224">
        <f t="shared" si="87"/>
        <v>211722072901.63077</v>
      </c>
      <c r="AJ183" s="224">
        <f t="shared" si="87"/>
        <v>211902298163.63974</v>
      </c>
      <c r="AK183" s="224">
        <f t="shared" si="87"/>
        <v>211822780969.49112</v>
      </c>
      <c r="AL183" s="224">
        <f t="shared" si="87"/>
        <v>211477431118.58585</v>
      </c>
      <c r="AM183" s="224">
        <f t="shared" si="87"/>
        <v>210861125500.49405</v>
      </c>
      <c r="AN183" s="224">
        <f t="shared" ref="AN183:AR183" si="90">AN136*AN87</f>
        <v>209967665692.78265</v>
      </c>
      <c r="AO183" s="224">
        <f t="shared" si="90"/>
        <v>208794119884.46066</v>
      </c>
      <c r="AP183" s="224">
        <f t="shared" si="90"/>
        <v>207336656533.62817</v>
      </c>
      <c r="AQ183" s="224">
        <f t="shared" si="90"/>
        <v>205594847989.39227</v>
      </c>
      <c r="AR183" s="224">
        <f t="shared" si="90"/>
        <v>203567524460.11984</v>
      </c>
      <c r="AS183" s="224"/>
      <c r="AT183" s="224"/>
    </row>
    <row r="184" spans="1:46">
      <c r="A184" s="32">
        <f>VLOOKUP($B184,'Sector matching'!$B$1:$C$43,2,0)</f>
        <v>0</v>
      </c>
      <c r="B184" s="38" t="s">
        <v>183</v>
      </c>
      <c r="C184" s="224">
        <f t="shared" si="50"/>
        <v>31106106847329.457</v>
      </c>
      <c r="D184" s="224">
        <f t="shared" si="87"/>
        <v>29923475504257.383</v>
      </c>
      <c r="E184" s="224">
        <f t="shared" si="87"/>
        <v>32433278572429.676</v>
      </c>
      <c r="F184" s="224">
        <f t="shared" si="87"/>
        <v>32249746073830.48</v>
      </c>
      <c r="G184" s="224">
        <f t="shared" si="87"/>
        <v>32012130554514.09</v>
      </c>
      <c r="H184" s="224">
        <f t="shared" si="87"/>
        <v>31744863620337.684</v>
      </c>
      <c r="I184" s="224">
        <f t="shared" si="87"/>
        <v>31462344738078.262</v>
      </c>
      <c r="J184" s="224">
        <f t="shared" si="87"/>
        <v>31156725890389.902</v>
      </c>
      <c r="K184" s="224">
        <f t="shared" si="87"/>
        <v>30860092556282.098</v>
      </c>
      <c r="L184" s="224">
        <f t="shared" si="87"/>
        <v>30572678775461.555</v>
      </c>
      <c r="M184" s="224">
        <f t="shared" si="87"/>
        <v>30294527149228.047</v>
      </c>
      <c r="N184" s="224">
        <f t="shared" si="87"/>
        <v>29981103316496.129</v>
      </c>
      <c r="O184" s="224">
        <f t="shared" si="87"/>
        <v>29677433790739.684</v>
      </c>
      <c r="P184" s="224">
        <f t="shared" si="87"/>
        <v>29383157643389.07</v>
      </c>
      <c r="Q184" s="224">
        <f t="shared" si="87"/>
        <v>29097845699525.148</v>
      </c>
      <c r="R184" s="224">
        <f t="shared" si="87"/>
        <v>28820733752792.871</v>
      </c>
      <c r="S184" s="224">
        <f t="shared" si="87"/>
        <v>28523090286994.504</v>
      </c>
      <c r="T184" s="224">
        <f t="shared" si="87"/>
        <v>28260812748438.195</v>
      </c>
      <c r="U184" s="224">
        <f t="shared" si="87"/>
        <v>28004595208661.414</v>
      </c>
      <c r="V184" s="224">
        <f t="shared" si="87"/>
        <v>27753624616853.77</v>
      </c>
      <c r="W184" s="224">
        <f t="shared" si="87"/>
        <v>27507095526457.648</v>
      </c>
      <c r="X184" s="224">
        <f t="shared" si="87"/>
        <v>27247755009372.832</v>
      </c>
      <c r="Y184" s="224">
        <f t="shared" si="87"/>
        <v>26948533421700.926</v>
      </c>
      <c r="Z184" s="224">
        <f t="shared" si="87"/>
        <v>26636177749344.07</v>
      </c>
      <c r="AA184" s="224">
        <f t="shared" si="87"/>
        <v>26310487286028.063</v>
      </c>
      <c r="AB184" s="224">
        <f t="shared" si="87"/>
        <v>25971053445896.184</v>
      </c>
      <c r="AC184" s="224">
        <f t="shared" si="87"/>
        <v>25617790484436.926</v>
      </c>
      <c r="AD184" s="224">
        <f t="shared" si="87"/>
        <v>25250671167074.191</v>
      </c>
      <c r="AE184" s="224">
        <f t="shared" si="87"/>
        <v>24869729466690.875</v>
      </c>
      <c r="AF184" s="224">
        <f t="shared" si="87"/>
        <v>24474818185204.379</v>
      </c>
      <c r="AG184" s="224">
        <f t="shared" si="87"/>
        <v>24066111323684.078</v>
      </c>
      <c r="AH184" s="224">
        <f t="shared" si="87"/>
        <v>23643613016520.832</v>
      </c>
      <c r="AI184" s="224">
        <f t="shared" si="87"/>
        <v>23184380180627.555</v>
      </c>
      <c r="AJ184" s="224">
        <f t="shared" si="87"/>
        <v>22712734334275.578</v>
      </c>
      <c r="AK184" s="224">
        <f t="shared" si="87"/>
        <v>22228960568825.859</v>
      </c>
      <c r="AL184" s="224">
        <f t="shared" si="87"/>
        <v>21733428515317.82</v>
      </c>
      <c r="AM184" s="224">
        <f t="shared" si="87"/>
        <v>21226591613519.59</v>
      </c>
      <c r="AN184" s="224">
        <f t="shared" ref="AN184:AR184" si="91">AN137*AN88</f>
        <v>20708776686223.859</v>
      </c>
      <c r="AO184" s="224">
        <f t="shared" si="91"/>
        <v>20180615617457.617</v>
      </c>
      <c r="AP184" s="224">
        <f t="shared" si="91"/>
        <v>19642619992682.145</v>
      </c>
      <c r="AQ184" s="224">
        <f t="shared" si="91"/>
        <v>19095591629887.141</v>
      </c>
      <c r="AR184" s="224">
        <f t="shared" si="91"/>
        <v>18540216037211.773</v>
      </c>
      <c r="AS184" s="224"/>
      <c r="AT184" s="224"/>
    </row>
    <row r="185" spans="1:46">
      <c r="A185" s="32" t="str">
        <f>VLOOKUP($B185,'Sector matching'!$B$1:$C$43,2,0)</f>
        <v>energy pipelines and gas processing 352T353</v>
      </c>
      <c r="B185" s="38" t="s">
        <v>185</v>
      </c>
      <c r="C185" s="224">
        <f t="shared" si="50"/>
        <v>525299205724.51221</v>
      </c>
      <c r="D185" s="224">
        <f t="shared" si="87"/>
        <v>503846779107.81732</v>
      </c>
      <c r="E185" s="224">
        <f t="shared" si="87"/>
        <v>615149820549.54626</v>
      </c>
      <c r="F185" s="224">
        <f t="shared" si="87"/>
        <v>662130752646.2926</v>
      </c>
      <c r="G185" s="224">
        <f t="shared" si="87"/>
        <v>707874932069.4408</v>
      </c>
      <c r="H185" s="224">
        <f t="shared" si="87"/>
        <v>752697521998.36511</v>
      </c>
      <c r="I185" s="224">
        <f t="shared" si="87"/>
        <v>796811889708.06775</v>
      </c>
      <c r="J185" s="224">
        <f t="shared" si="87"/>
        <v>839922528524.15125</v>
      </c>
      <c r="K185" s="224">
        <f t="shared" si="87"/>
        <v>882822856599.92419</v>
      </c>
      <c r="L185" s="224">
        <f t="shared" si="87"/>
        <v>925553394011.08899</v>
      </c>
      <c r="M185" s="224">
        <f t="shared" si="87"/>
        <v>968150921114.03394</v>
      </c>
      <c r="N185" s="224">
        <f t="shared" si="87"/>
        <v>1009152901909.9063</v>
      </c>
      <c r="O185" s="224">
        <f t="shared" si="87"/>
        <v>1049959938950.9543</v>
      </c>
      <c r="P185" s="224">
        <f t="shared" si="87"/>
        <v>1090597004711.4832</v>
      </c>
      <c r="Q185" s="224">
        <f t="shared" si="87"/>
        <v>1131084790451.7813</v>
      </c>
      <c r="R185" s="224">
        <f t="shared" si="87"/>
        <v>1171428204615.0684</v>
      </c>
      <c r="S185" s="224">
        <f t="shared" si="87"/>
        <v>1210440667769.3213</v>
      </c>
      <c r="T185" s="224">
        <f t="shared" si="87"/>
        <v>1250472941054.7075</v>
      </c>
      <c r="U185" s="224">
        <f t="shared" si="87"/>
        <v>1290356421447.9932</v>
      </c>
      <c r="V185" s="224">
        <f t="shared" si="87"/>
        <v>1330075242869.9319</v>
      </c>
      <c r="W185" s="224">
        <f t="shared" si="87"/>
        <v>1369608407642.5547</v>
      </c>
      <c r="X185" s="224">
        <f t="shared" si="87"/>
        <v>1408079363299.3118</v>
      </c>
      <c r="Y185" s="224">
        <f t="shared" si="87"/>
        <v>1443954478406.2786</v>
      </c>
      <c r="Z185" s="224">
        <f t="shared" si="87"/>
        <v>1478477300103.1797</v>
      </c>
      <c r="AA185" s="224">
        <f t="shared" si="87"/>
        <v>1511546395340.5491</v>
      </c>
      <c r="AB185" s="224">
        <f t="shared" si="87"/>
        <v>1543044693788.7856</v>
      </c>
      <c r="AC185" s="224">
        <f t="shared" si="87"/>
        <v>1572869949021.5208</v>
      </c>
      <c r="AD185" s="224">
        <f t="shared" si="87"/>
        <v>1600921109181.1294</v>
      </c>
      <c r="AE185" s="224">
        <f t="shared" si="87"/>
        <v>1627099044519.8076</v>
      </c>
      <c r="AF185" s="224">
        <f t="shared" si="87"/>
        <v>1651290790327.6311</v>
      </c>
      <c r="AG185" s="224">
        <f t="shared" si="87"/>
        <v>1673402590882.8218</v>
      </c>
      <c r="AH185" s="224">
        <f t="shared" si="87"/>
        <v>1693328023812.6111</v>
      </c>
      <c r="AI185" s="224">
        <f t="shared" si="87"/>
        <v>1709266963729.8806</v>
      </c>
      <c r="AJ185" s="224">
        <f t="shared" si="87"/>
        <v>1722807212273.5908</v>
      </c>
      <c r="AK185" s="224">
        <f t="shared" si="87"/>
        <v>1733865799627.6438</v>
      </c>
      <c r="AL185" s="224">
        <f t="shared" si="87"/>
        <v>1742367137525.0166</v>
      </c>
      <c r="AM185" s="224">
        <f t="shared" si="87"/>
        <v>1748243922879.2251</v>
      </c>
      <c r="AN185" s="224">
        <f t="shared" ref="AN185:AR185" si="92">AN138*AN89</f>
        <v>1751420325239.5491</v>
      </c>
      <c r="AO185" s="224">
        <f t="shared" si="92"/>
        <v>1751848121437.7581</v>
      </c>
      <c r="AP185" s="224">
        <f t="shared" si="92"/>
        <v>1749472302456.9011</v>
      </c>
      <c r="AQ185" s="224">
        <f t="shared" si="92"/>
        <v>1744267320369.5098</v>
      </c>
      <c r="AR185" s="224">
        <f t="shared" si="92"/>
        <v>1736202450242.1792</v>
      </c>
      <c r="AS185" s="224"/>
      <c r="AT185" s="224"/>
    </row>
    <row r="186" spans="1:46">
      <c r="A186" s="32" t="str">
        <f>VLOOKUP($B186,'Sector matching'!$B$1:$C$43,2,0)</f>
        <v>water and waste 36T39</v>
      </c>
      <c r="B186" s="388" t="s">
        <v>187</v>
      </c>
      <c r="C186" s="224">
        <f t="shared" si="50"/>
        <v>5183862067586.2803</v>
      </c>
      <c r="D186" s="224">
        <f t="shared" si="87"/>
        <v>5154933134084.9434</v>
      </c>
      <c r="E186" s="224">
        <f t="shared" si="87"/>
        <v>5712489495291.2646</v>
      </c>
      <c r="F186" s="224">
        <f t="shared" si="87"/>
        <v>5789647994389.2686</v>
      </c>
      <c r="G186" s="224">
        <f t="shared" si="87"/>
        <v>5855667469553.7549</v>
      </c>
      <c r="H186" s="224">
        <f t="shared" si="87"/>
        <v>5914549082279.084</v>
      </c>
      <c r="I186" s="224">
        <f t="shared" si="87"/>
        <v>5968722566528.4746</v>
      </c>
      <c r="J186" s="224">
        <f t="shared" si="87"/>
        <v>6016517095715.9326</v>
      </c>
      <c r="K186" s="224">
        <f t="shared" si="87"/>
        <v>6064002195079.2813</v>
      </c>
      <c r="L186" s="224">
        <f t="shared" si="87"/>
        <v>6111316162260.9199</v>
      </c>
      <c r="M186" s="224">
        <f t="shared" si="87"/>
        <v>6158561555622.0068</v>
      </c>
      <c r="N186" s="224">
        <f t="shared" si="87"/>
        <v>6196628146634.5566</v>
      </c>
      <c r="O186" s="224">
        <f t="shared" si="87"/>
        <v>6234615840517.1865</v>
      </c>
      <c r="P186" s="224">
        <f t="shared" si="87"/>
        <v>6272546932564.0605</v>
      </c>
      <c r="Q186" s="224">
        <f t="shared" si="87"/>
        <v>6310424016300.5244</v>
      </c>
      <c r="R186" s="224">
        <f t="shared" si="87"/>
        <v>6348170061890.6387</v>
      </c>
      <c r="S186" s="224">
        <f t="shared" si="87"/>
        <v>6379442524637.6182</v>
      </c>
      <c r="T186" s="224">
        <f t="shared" si="87"/>
        <v>6416724023932.9932</v>
      </c>
      <c r="U186" s="224">
        <f t="shared" si="87"/>
        <v>6453621237779.2588</v>
      </c>
      <c r="V186" s="224">
        <f t="shared" si="87"/>
        <v>6490005758490.1572</v>
      </c>
      <c r="W186" s="224">
        <f t="shared" si="87"/>
        <v>6525739941545.3301</v>
      </c>
      <c r="X186" s="224">
        <f t="shared" si="87"/>
        <v>6556717392958.0176</v>
      </c>
      <c r="Y186" s="224">
        <f t="shared" si="87"/>
        <v>6576201876532.0264</v>
      </c>
      <c r="Z186" s="224">
        <f t="shared" si="87"/>
        <v>6590405038891.5615</v>
      </c>
      <c r="AA186" s="224">
        <f t="shared" si="87"/>
        <v>6599142773188.8809</v>
      </c>
      <c r="AB186" s="224">
        <f t="shared" si="87"/>
        <v>6602175401417.4111</v>
      </c>
      <c r="AC186" s="224">
        <f t="shared" si="87"/>
        <v>6599340863589.2246</v>
      </c>
      <c r="AD186" s="224">
        <f t="shared" si="87"/>
        <v>6590491206591.7021</v>
      </c>
      <c r="AE186" s="224">
        <f t="shared" si="87"/>
        <v>6575494290578.3584</v>
      </c>
      <c r="AF186" s="224">
        <f t="shared" si="87"/>
        <v>6554169920833.7637</v>
      </c>
      <c r="AG186" s="224">
        <f t="shared" si="87"/>
        <v>6526423008881.5547</v>
      </c>
      <c r="AH186" s="224">
        <f t="shared" si="87"/>
        <v>6492114186741.0693</v>
      </c>
      <c r="AI186" s="224">
        <f t="shared" si="87"/>
        <v>6444725343017.4951</v>
      </c>
      <c r="AJ186" s="224">
        <f t="shared" si="87"/>
        <v>6390725741614.6016</v>
      </c>
      <c r="AK186" s="224">
        <f t="shared" si="87"/>
        <v>6330070144871.4902</v>
      </c>
      <c r="AL186" s="224">
        <f t="shared" si="87"/>
        <v>6262741547633.332</v>
      </c>
      <c r="AM186" s="224">
        <f t="shared" si="87"/>
        <v>6188752399150.3848</v>
      </c>
      <c r="AN186" s="224">
        <f t="shared" ref="AN186:AR186" si="93">AN139*AN90</f>
        <v>6108083960313.7764</v>
      </c>
      <c r="AO186" s="224">
        <f t="shared" si="93"/>
        <v>6020812944022.2324</v>
      </c>
      <c r="AP186" s="224">
        <f t="shared" si="93"/>
        <v>5926988344830.8076</v>
      </c>
      <c r="AQ186" s="224">
        <f t="shared" si="93"/>
        <v>5826754664815.6328</v>
      </c>
      <c r="AR186" s="224">
        <f t="shared" si="93"/>
        <v>5720231409176.7051</v>
      </c>
      <c r="AS186" s="224"/>
      <c r="AT186" s="224"/>
    </row>
    <row r="187" spans="1:46">
      <c r="A187" s="32" t="str">
        <f>VLOOKUP($B187,'Sector matching'!$B$1:$C$43,2,0)</f>
        <v>construction 41T43</v>
      </c>
      <c r="B187" s="40" t="s">
        <v>262</v>
      </c>
      <c r="C187" s="224">
        <f t="shared" si="50"/>
        <v>16037065715525.867</v>
      </c>
      <c r="D187" s="224">
        <f t="shared" si="87"/>
        <v>17242597930277.301</v>
      </c>
      <c r="E187" s="224">
        <f t="shared" si="87"/>
        <v>18650010551036.93</v>
      </c>
      <c r="F187" s="224">
        <f t="shared" si="87"/>
        <v>18721700468188.621</v>
      </c>
      <c r="G187" s="224">
        <f t="shared" si="87"/>
        <v>18780200624275.281</v>
      </c>
      <c r="H187" s="224">
        <f t="shared" si="87"/>
        <v>18806673504413.02</v>
      </c>
      <c r="I187" s="224">
        <f t="shared" si="87"/>
        <v>18804566354175.637</v>
      </c>
      <c r="J187" s="224">
        <f t="shared" si="87"/>
        <v>18792991487060.973</v>
      </c>
      <c r="K187" s="224">
        <f t="shared" si="87"/>
        <v>18757099884902.863</v>
      </c>
      <c r="L187" s="224">
        <f t="shared" si="87"/>
        <v>18713980935678.145</v>
      </c>
      <c r="M187" s="224">
        <f t="shared" si="87"/>
        <v>18650337671320.508</v>
      </c>
      <c r="N187" s="224">
        <f t="shared" si="87"/>
        <v>18568605336187.43</v>
      </c>
      <c r="O187" s="224">
        <f t="shared" si="87"/>
        <v>18482632052302.52</v>
      </c>
      <c r="P187" s="224">
        <f t="shared" si="87"/>
        <v>18381635879413.016</v>
      </c>
      <c r="Q187" s="224">
        <f t="shared" si="87"/>
        <v>18267545114217.605</v>
      </c>
      <c r="R187" s="224">
        <f t="shared" si="87"/>
        <v>18151676336955.004</v>
      </c>
      <c r="S187" s="224">
        <f t="shared" si="87"/>
        <v>18025124421437.766</v>
      </c>
      <c r="T187" s="224">
        <f t="shared" si="87"/>
        <v>17898076404910.836</v>
      </c>
      <c r="U187" s="224">
        <f t="shared" si="87"/>
        <v>17762380881220.852</v>
      </c>
      <c r="V187" s="224">
        <f t="shared" si="87"/>
        <v>17619300053101.906</v>
      </c>
      <c r="W187" s="224">
        <f t="shared" si="87"/>
        <v>17477212961527.469</v>
      </c>
      <c r="X187" s="224">
        <f t="shared" si="87"/>
        <v>17329193488097.51</v>
      </c>
      <c r="Y187" s="224">
        <f t="shared" si="87"/>
        <v>17176144607430.18</v>
      </c>
      <c r="Z187" s="224">
        <f t="shared" si="87"/>
        <v>17024967393731.684</v>
      </c>
      <c r="AA187" s="224">
        <f t="shared" si="87"/>
        <v>16869670211907.17</v>
      </c>
      <c r="AB187" s="224">
        <f t="shared" si="87"/>
        <v>16716454670074.086</v>
      </c>
      <c r="AC187" s="224">
        <f t="shared" si="87"/>
        <v>16559706171935.301</v>
      </c>
      <c r="AD187" s="224">
        <f t="shared" si="87"/>
        <v>16399825398284.705</v>
      </c>
      <c r="AE187" s="224">
        <f t="shared" si="87"/>
        <v>16241905111291.477</v>
      </c>
      <c r="AF187" s="224">
        <f t="shared" si="87"/>
        <v>16080962924521.928</v>
      </c>
      <c r="AG187" s="224">
        <f t="shared" si="87"/>
        <v>15921554777281.084</v>
      </c>
      <c r="AH187" s="224">
        <f t="shared" si="87"/>
        <v>15758956114370.873</v>
      </c>
      <c r="AI187" s="224">
        <f t="shared" si="87"/>
        <v>15593150707615.309</v>
      </c>
      <c r="AJ187" s="224">
        <f t="shared" si="87"/>
        <v>15427846646846.604</v>
      </c>
      <c r="AK187" s="224">
        <f t="shared" si="87"/>
        <v>15316906838298.615</v>
      </c>
      <c r="AL187" s="224">
        <f t="shared" si="87"/>
        <v>15146643193286.98</v>
      </c>
      <c r="AM187" s="224">
        <f t="shared" si="87"/>
        <v>14971778839713.318</v>
      </c>
      <c r="AN187" s="224">
        <f t="shared" ref="AN187:AR187" si="94">AN140*AN91</f>
        <v>14791953000803.348</v>
      </c>
      <c r="AO187" s="224">
        <f t="shared" si="94"/>
        <v>14609789897798.537</v>
      </c>
      <c r="AP187" s="224">
        <f t="shared" si="94"/>
        <v>14421501934108.729</v>
      </c>
      <c r="AQ187" s="224">
        <f t="shared" si="94"/>
        <v>14229356394979.17</v>
      </c>
      <c r="AR187" s="224">
        <f t="shared" si="94"/>
        <v>14029687542378.518</v>
      </c>
      <c r="AS187" s="224"/>
      <c r="AT187" s="224"/>
    </row>
    <row r="188" spans="1:46">
      <c r="B188" s="38" t="s">
        <v>741</v>
      </c>
      <c r="C188" s="224"/>
    </row>
    <row r="189" spans="1:46">
      <c r="A189" s="550" t="s">
        <v>787</v>
      </c>
      <c r="B189" s="550"/>
      <c r="C189" s="550"/>
      <c r="D189" s="550" t="s">
        <v>760</v>
      </c>
      <c r="E189" s="550"/>
      <c r="F189" s="550"/>
      <c r="G189" s="550"/>
      <c r="H189" s="550"/>
      <c r="I189" s="550"/>
      <c r="J189" s="550"/>
      <c r="K189" s="550"/>
    </row>
    <row r="190" spans="1:46">
      <c r="A190" s="30" t="s">
        <v>250</v>
      </c>
      <c r="B190" s="31" t="s">
        <v>251</v>
      </c>
      <c r="C190">
        <v>2019</v>
      </c>
      <c r="D190">
        <v>2020</v>
      </c>
      <c r="E190">
        <v>2021</v>
      </c>
      <c r="F190">
        <v>2022</v>
      </c>
      <c r="G190">
        <v>2023</v>
      </c>
      <c r="H190">
        <v>2024</v>
      </c>
      <c r="I190">
        <v>2025</v>
      </c>
      <c r="J190">
        <v>2026</v>
      </c>
      <c r="K190">
        <v>2027</v>
      </c>
      <c r="L190">
        <v>2028</v>
      </c>
      <c r="M190">
        <v>2029</v>
      </c>
      <c r="N190">
        <v>2030</v>
      </c>
      <c r="O190">
        <v>2031</v>
      </c>
      <c r="P190">
        <v>2032</v>
      </c>
      <c r="Q190">
        <v>2033</v>
      </c>
      <c r="R190">
        <v>2034</v>
      </c>
      <c r="S190">
        <v>2035</v>
      </c>
      <c r="T190">
        <v>2036</v>
      </c>
      <c r="U190">
        <v>2037</v>
      </c>
      <c r="V190">
        <v>2038</v>
      </c>
      <c r="W190">
        <v>2039</v>
      </c>
      <c r="X190">
        <v>2040</v>
      </c>
      <c r="Y190">
        <v>2041</v>
      </c>
      <c r="Z190">
        <v>2042</v>
      </c>
      <c r="AA190">
        <v>2043</v>
      </c>
      <c r="AB190">
        <v>2044</v>
      </c>
      <c r="AC190">
        <v>2045</v>
      </c>
      <c r="AD190">
        <v>2046</v>
      </c>
      <c r="AE190">
        <v>2047</v>
      </c>
      <c r="AF190">
        <v>2048</v>
      </c>
      <c r="AG190">
        <v>2049</v>
      </c>
      <c r="AH190">
        <v>2050</v>
      </c>
      <c r="AI190">
        <v>2051</v>
      </c>
      <c r="AJ190">
        <v>2052</v>
      </c>
      <c r="AK190">
        <v>2053</v>
      </c>
      <c r="AL190">
        <v>2054</v>
      </c>
      <c r="AM190">
        <v>2055</v>
      </c>
      <c r="AN190">
        <v>2056</v>
      </c>
      <c r="AO190">
        <v>2057</v>
      </c>
      <c r="AP190">
        <v>2058</v>
      </c>
      <c r="AQ190">
        <v>2059</v>
      </c>
      <c r="AR190">
        <v>2060</v>
      </c>
    </row>
    <row r="191" spans="1:46">
      <c r="A191" s="32" t="str">
        <f>VLOOKUP($B191,'Sector matching'!$B$1:$C$43,2,0)</f>
        <v>agriculture and forestry 01T03</v>
      </c>
      <c r="B191" s="33" t="s">
        <v>512</v>
      </c>
      <c r="C191" s="224">
        <f>C50-C3-C146</f>
        <v>6750550693595.9844</v>
      </c>
      <c r="D191" s="224">
        <f t="shared" ref="D191:AR197" si="95">D50-D3-D146</f>
        <v>6774076091216.6455</v>
      </c>
      <c r="E191" s="224">
        <f t="shared" si="95"/>
        <v>6485515263121.6484</v>
      </c>
      <c r="F191" s="224">
        <f t="shared" si="95"/>
        <v>6386569958418.8662</v>
      </c>
      <c r="G191" s="224">
        <f t="shared" si="95"/>
        <v>6287598751966.7842</v>
      </c>
      <c r="H191" s="224">
        <f t="shared" si="95"/>
        <v>6186573558076.8389</v>
      </c>
      <c r="I191" s="224">
        <f t="shared" si="95"/>
        <v>6084038233230.7715</v>
      </c>
      <c r="J191" s="224">
        <f t="shared" si="95"/>
        <v>5982174592416.2959</v>
      </c>
      <c r="K191" s="224">
        <f t="shared" si="95"/>
        <v>5879437416271.3652</v>
      </c>
      <c r="L191" s="224">
        <f t="shared" si="95"/>
        <v>5777694579300.6904</v>
      </c>
      <c r="M191" s="224">
        <f t="shared" si="95"/>
        <v>5675589705570.6328</v>
      </c>
      <c r="N191" s="224">
        <f t="shared" si="95"/>
        <v>5573430807779.6631</v>
      </c>
      <c r="O191" s="224">
        <f t="shared" si="95"/>
        <v>5472641619657.0957</v>
      </c>
      <c r="P191" s="224">
        <f t="shared" si="95"/>
        <v>5372149975731.1934</v>
      </c>
      <c r="Q191" s="224">
        <f t="shared" si="95"/>
        <v>5272170209787.6357</v>
      </c>
      <c r="R191" s="224">
        <f t="shared" si="95"/>
        <v>5173802214103.0928</v>
      </c>
      <c r="S191" s="224">
        <f t="shared" si="95"/>
        <v>5076179703143.8086</v>
      </c>
      <c r="T191" s="224">
        <f t="shared" si="95"/>
        <v>4980259720741.1377</v>
      </c>
      <c r="U191" s="224">
        <f t="shared" si="95"/>
        <v>4885261287083.1885</v>
      </c>
      <c r="V191" s="224">
        <f t="shared" si="95"/>
        <v>4791297250778.2285</v>
      </c>
      <c r="W191" s="224">
        <f t="shared" si="95"/>
        <v>4699115837550.8877</v>
      </c>
      <c r="X191" s="224">
        <f t="shared" si="95"/>
        <v>4608066773596.3506</v>
      </c>
      <c r="Y191" s="224">
        <f t="shared" si="95"/>
        <v>4518217870629.9795</v>
      </c>
      <c r="Z191" s="224">
        <f t="shared" si="95"/>
        <v>4430156212509.1201</v>
      </c>
      <c r="AA191" s="224">
        <f t="shared" si="95"/>
        <v>4343330865362.6372</v>
      </c>
      <c r="AB191" s="224">
        <f t="shared" si="95"/>
        <v>4258254214448.8071</v>
      </c>
      <c r="AC191" s="224">
        <f t="shared" si="95"/>
        <v>4174418579202.3882</v>
      </c>
      <c r="AD191" s="224">
        <f t="shared" si="95"/>
        <v>4091839427706.3013</v>
      </c>
      <c r="AE191" s="224">
        <f t="shared" si="95"/>
        <v>4010918997782.2305</v>
      </c>
      <c r="AF191" s="224">
        <f t="shared" si="95"/>
        <v>3931217756582.1318</v>
      </c>
      <c r="AG191" s="224">
        <f t="shared" si="95"/>
        <v>3853086232281.1978</v>
      </c>
      <c r="AH191" s="224">
        <f t="shared" si="95"/>
        <v>3776115838552.4111</v>
      </c>
      <c r="AI191" s="224">
        <f t="shared" si="95"/>
        <v>3700287551675.9585</v>
      </c>
      <c r="AJ191" s="224">
        <f t="shared" si="95"/>
        <v>3625875439497.0635</v>
      </c>
      <c r="AK191" s="224">
        <f t="shared" si="95"/>
        <v>3552520399617.5142</v>
      </c>
      <c r="AL191" s="224">
        <f t="shared" si="95"/>
        <v>3480460021935.4551</v>
      </c>
      <c r="AM191" s="224">
        <f t="shared" si="95"/>
        <v>3409358379724.2339</v>
      </c>
      <c r="AN191" s="224">
        <f t="shared" si="95"/>
        <v>3339174115912.6572</v>
      </c>
      <c r="AO191" s="224">
        <f t="shared" si="95"/>
        <v>3270090006874.248</v>
      </c>
      <c r="AP191" s="224">
        <f t="shared" si="95"/>
        <v>3201806301443.9331</v>
      </c>
      <c r="AQ191" s="224">
        <f t="shared" si="95"/>
        <v>3134478088475.1646</v>
      </c>
      <c r="AR191" s="224">
        <f t="shared" si="95"/>
        <v>3067821634504.7778</v>
      </c>
      <c r="AS191" s="224"/>
      <c r="AT191" s="224"/>
    </row>
    <row r="192" spans="1:46">
      <c r="A192" s="32" t="s">
        <v>790</v>
      </c>
      <c r="B192" s="35" t="s">
        <v>510</v>
      </c>
      <c r="C192" s="224">
        <f t="shared" ref="C192:R232" si="96">C51-C4-C147</f>
        <v>637705860689744.63</v>
      </c>
      <c r="D192" s="224">
        <f t="shared" si="96"/>
        <v>636612796580525.5</v>
      </c>
      <c r="E192" s="224">
        <f t="shared" si="96"/>
        <v>694589162874932</v>
      </c>
      <c r="F192" s="224">
        <f t="shared" si="96"/>
        <v>708983873205813.5</v>
      </c>
      <c r="G192" s="224">
        <f t="shared" si="96"/>
        <v>723198302035351.75</v>
      </c>
      <c r="H192" s="224">
        <f t="shared" si="96"/>
        <v>736384713819773.63</v>
      </c>
      <c r="I192" s="224">
        <f t="shared" si="96"/>
        <v>748838762801824.88</v>
      </c>
      <c r="J192" s="224">
        <f t="shared" si="96"/>
        <v>760327080011152.38</v>
      </c>
      <c r="K192" s="224">
        <f t="shared" si="96"/>
        <v>771638070831099</v>
      </c>
      <c r="L192" s="224">
        <f t="shared" si="96"/>
        <v>782790852019465.25</v>
      </c>
      <c r="M192" s="224">
        <f t="shared" si="96"/>
        <v>793800458336062.25</v>
      </c>
      <c r="N192" s="224">
        <f t="shared" si="96"/>
        <v>803438965524257.5</v>
      </c>
      <c r="O192" s="224">
        <f t="shared" si="96"/>
        <v>812923086691963.63</v>
      </c>
      <c r="P192" s="224">
        <f t="shared" si="96"/>
        <v>822258646462434</v>
      </c>
      <c r="Q192" s="224">
        <f t="shared" si="96"/>
        <v>831448859459760</v>
      </c>
      <c r="R192" s="224">
        <f t="shared" si="96"/>
        <v>840485985133874.25</v>
      </c>
      <c r="S192" s="224">
        <f t="shared" si="95"/>
        <v>848495387495064.88</v>
      </c>
      <c r="T192" s="224">
        <f t="shared" si="95"/>
        <v>857202618358877</v>
      </c>
      <c r="U192" s="224">
        <f t="shared" si="95"/>
        <v>865918896097251.25</v>
      </c>
      <c r="V192" s="224">
        <f t="shared" si="95"/>
        <v>874445330476579.5</v>
      </c>
      <c r="W192" s="224">
        <f t="shared" si="95"/>
        <v>882764494707421.63</v>
      </c>
      <c r="X192" s="224">
        <f t="shared" si="95"/>
        <v>890298631966943.88</v>
      </c>
      <c r="Y192" s="224">
        <f t="shared" si="95"/>
        <v>896089507523678</v>
      </c>
      <c r="Z192" s="224">
        <f t="shared" si="95"/>
        <v>901006315295131.75</v>
      </c>
      <c r="AA192" s="224">
        <f t="shared" si="95"/>
        <v>905019203473098</v>
      </c>
      <c r="AB192" s="224">
        <f t="shared" si="95"/>
        <v>908090563334711.63</v>
      </c>
      <c r="AC192" s="224">
        <f t="shared" si="95"/>
        <v>910194012304439.25</v>
      </c>
      <c r="AD192" s="224">
        <f t="shared" si="95"/>
        <v>911305429015307.38</v>
      </c>
      <c r="AE192" s="224">
        <f t="shared" si="95"/>
        <v>911403224497013.5</v>
      </c>
      <c r="AF192" s="224">
        <f t="shared" si="95"/>
        <v>910459139586106.13</v>
      </c>
      <c r="AG192" s="224">
        <f t="shared" si="95"/>
        <v>908457443328333.75</v>
      </c>
      <c r="AH192" s="224">
        <f t="shared" si="95"/>
        <v>905376294487084.75</v>
      </c>
      <c r="AI192" s="224">
        <f t="shared" si="95"/>
        <v>900266342911526.5</v>
      </c>
      <c r="AJ192" s="224">
        <f t="shared" si="95"/>
        <v>894063823580410.13</v>
      </c>
      <c r="AK192" s="224">
        <f t="shared" si="95"/>
        <v>886761872667791</v>
      </c>
      <c r="AL192" s="224">
        <f t="shared" si="95"/>
        <v>878358072282276.13</v>
      </c>
      <c r="AM192" s="224">
        <f t="shared" si="95"/>
        <v>868854652446810.75</v>
      </c>
      <c r="AN192" s="224">
        <f t="shared" si="95"/>
        <v>858379429822623.25</v>
      </c>
      <c r="AO192" s="224">
        <f t="shared" si="95"/>
        <v>846812677893828.63</v>
      </c>
      <c r="AP192" s="224">
        <f t="shared" si="95"/>
        <v>834162509258033.5</v>
      </c>
      <c r="AQ192" s="224">
        <f t="shared" si="95"/>
        <v>820451438410004.63</v>
      </c>
      <c r="AR192" s="224">
        <f t="shared" si="95"/>
        <v>805698667848220.5</v>
      </c>
      <c r="AS192" s="224"/>
      <c r="AT192" s="224"/>
    </row>
    <row r="193" spans="1:46">
      <c r="A193" s="32" t="str">
        <f>VLOOKUP($B193,'Sector matching'!$B$1:$C$43,2,0)</f>
        <v>coal mining 05</v>
      </c>
      <c r="B193" s="38" t="s">
        <v>117</v>
      </c>
      <c r="C193" s="224">
        <f t="shared" si="96"/>
        <v>167768344686.24545</v>
      </c>
      <c r="D193" s="224">
        <f t="shared" si="95"/>
        <v>165583679216.16867</v>
      </c>
      <c r="E193" s="224">
        <f t="shared" si="95"/>
        <v>174446879340.94312</v>
      </c>
      <c r="F193" s="224">
        <f t="shared" si="95"/>
        <v>178464577658.3082</v>
      </c>
      <c r="G193" s="224">
        <f t="shared" si="95"/>
        <v>182297255931.11081</v>
      </c>
      <c r="H193" s="224">
        <f t="shared" si="95"/>
        <v>185948397764.74362</v>
      </c>
      <c r="I193" s="224">
        <f t="shared" si="95"/>
        <v>189481417075.11533</v>
      </c>
      <c r="J193" s="224">
        <f t="shared" si="95"/>
        <v>192832275761.28833</v>
      </c>
      <c r="K193" s="224">
        <f t="shared" si="95"/>
        <v>196186257401.15265</v>
      </c>
      <c r="L193" s="224">
        <f t="shared" si="95"/>
        <v>199543118825.75131</v>
      </c>
      <c r="M193" s="224">
        <f t="shared" si="95"/>
        <v>202902284215.71423</v>
      </c>
      <c r="N193" s="224">
        <f t="shared" si="95"/>
        <v>205957683893.03323</v>
      </c>
      <c r="O193" s="224">
        <f t="shared" si="95"/>
        <v>209003798463.28754</v>
      </c>
      <c r="P193" s="224">
        <f t="shared" si="95"/>
        <v>212039194964.23178</v>
      </c>
      <c r="Q193" s="224">
        <f t="shared" si="95"/>
        <v>215062189008.2879</v>
      </c>
      <c r="R193" s="224">
        <f t="shared" si="95"/>
        <v>218068704104.41727</v>
      </c>
      <c r="S193" s="224">
        <f t="shared" si="95"/>
        <v>220837980275.27649</v>
      </c>
      <c r="T193" s="224">
        <f t="shared" si="95"/>
        <v>223799479631.48898</v>
      </c>
      <c r="U193" s="224">
        <f t="shared" si="95"/>
        <v>226732658777.36252</v>
      </c>
      <c r="V193" s="224">
        <f t="shared" si="95"/>
        <v>229632243715.80188</v>
      </c>
      <c r="W193" s="224">
        <f t="shared" si="95"/>
        <v>232492671052.21637</v>
      </c>
      <c r="X193" s="224">
        <f t="shared" si="95"/>
        <v>235166045784.99127</v>
      </c>
      <c r="Y193" s="224">
        <f t="shared" si="95"/>
        <v>237405812902.2243</v>
      </c>
      <c r="Z193" s="224">
        <f t="shared" si="95"/>
        <v>239429868502.41797</v>
      </c>
      <c r="AA193" s="224">
        <f t="shared" si="95"/>
        <v>241228301545.05045</v>
      </c>
      <c r="AB193" s="224">
        <f t="shared" si="95"/>
        <v>242789201438.46671</v>
      </c>
      <c r="AC193" s="224">
        <f t="shared" si="95"/>
        <v>244103515607.88226</v>
      </c>
      <c r="AD193" s="224">
        <f t="shared" si="95"/>
        <v>245162762952.19907</v>
      </c>
      <c r="AE193" s="224">
        <f t="shared" si="95"/>
        <v>245959103996.64963</v>
      </c>
      <c r="AF193" s="224">
        <f t="shared" si="95"/>
        <v>246482947072.67508</v>
      </c>
      <c r="AG193" s="224">
        <f t="shared" si="95"/>
        <v>246727927315.18759</v>
      </c>
      <c r="AH193" s="224">
        <f t="shared" si="95"/>
        <v>246686067706.39951</v>
      </c>
      <c r="AI193" s="224">
        <f t="shared" si="95"/>
        <v>246105834300.11508</v>
      </c>
      <c r="AJ193" s="224">
        <f t="shared" si="95"/>
        <v>245229344301.35464</v>
      </c>
      <c r="AK193" s="224">
        <f t="shared" si="95"/>
        <v>244052519698.14188</v>
      </c>
      <c r="AL193" s="224">
        <f t="shared" si="95"/>
        <v>242572450853.64032</v>
      </c>
      <c r="AM193" s="224">
        <f t="shared" si="95"/>
        <v>240787462214.28735</v>
      </c>
      <c r="AN193" s="224">
        <f t="shared" si="95"/>
        <v>238694760871.60678</v>
      </c>
      <c r="AO193" s="224">
        <f t="shared" si="95"/>
        <v>236295373375.63525</v>
      </c>
      <c r="AP193" s="224">
        <f t="shared" si="95"/>
        <v>233589364502.85822</v>
      </c>
      <c r="AQ193" s="224">
        <f t="shared" si="95"/>
        <v>230580683220.21671</v>
      </c>
      <c r="AR193" s="224">
        <f t="shared" si="95"/>
        <v>227272444064.46646</v>
      </c>
      <c r="AS193" s="224"/>
      <c r="AT193" s="224"/>
    </row>
    <row r="194" spans="1:46">
      <c r="A194" s="32" t="str">
        <f>VLOOKUP($B194,'Sector matching'!$B$1:$C$43,2,0)</f>
        <v>oil and gas extraction 06</v>
      </c>
      <c r="B194" s="38" t="s">
        <v>119</v>
      </c>
      <c r="C194" s="224">
        <f t="shared" si="96"/>
        <v>660671979175.06506</v>
      </c>
      <c r="D194" s="224">
        <f t="shared" si="95"/>
        <v>639488909259.99011</v>
      </c>
      <c r="E194" s="224">
        <f t="shared" si="95"/>
        <v>575910995744.85999</v>
      </c>
      <c r="F194" s="224">
        <f t="shared" si="95"/>
        <v>611416694703.84058</v>
      </c>
      <c r="G194" s="224">
        <f t="shared" si="95"/>
        <v>645390943616.60583</v>
      </c>
      <c r="H194" s="224">
        <f t="shared" si="95"/>
        <v>678160533172.4541</v>
      </c>
      <c r="I194" s="224">
        <f t="shared" si="95"/>
        <v>709943633291.13062</v>
      </c>
      <c r="J194" s="224">
        <f t="shared" si="95"/>
        <v>740498341563.7699</v>
      </c>
      <c r="K194" s="224">
        <f t="shared" si="95"/>
        <v>770543260070.76282</v>
      </c>
      <c r="L194" s="224">
        <f t="shared" si="95"/>
        <v>800116862043.76514</v>
      </c>
      <c r="M194" s="224">
        <f t="shared" si="95"/>
        <v>829253508823.677</v>
      </c>
      <c r="N194" s="224">
        <f t="shared" si="95"/>
        <v>856712540710.45093</v>
      </c>
      <c r="O194" s="224">
        <f t="shared" si="95"/>
        <v>883708847333.95508</v>
      </c>
      <c r="P194" s="224">
        <f t="shared" si="95"/>
        <v>910266379996.75488</v>
      </c>
      <c r="Q194" s="224">
        <f t="shared" si="95"/>
        <v>936405160091.31348</v>
      </c>
      <c r="R194" s="224">
        <f t="shared" si="95"/>
        <v>962131952129.08191</v>
      </c>
      <c r="S194" s="224">
        <f t="shared" si="95"/>
        <v>986481537907.96667</v>
      </c>
      <c r="T194" s="224">
        <f t="shared" si="95"/>
        <v>1011382354845.0525</v>
      </c>
      <c r="U194" s="224">
        <f t="shared" si="95"/>
        <v>1035876838645.8422</v>
      </c>
      <c r="V194" s="224">
        <f t="shared" si="95"/>
        <v>1059955742911.926</v>
      </c>
      <c r="W194" s="224">
        <f t="shared" si="95"/>
        <v>1083606211578.4865</v>
      </c>
      <c r="X194" s="224">
        <f t="shared" si="95"/>
        <v>1106143118017.3943</v>
      </c>
      <c r="Y194" s="224">
        <f t="shared" si="95"/>
        <v>1126387568249.4353</v>
      </c>
      <c r="Z194" s="224">
        <f t="shared" si="95"/>
        <v>1145346909964.114</v>
      </c>
      <c r="AA194" s="224">
        <f t="shared" si="95"/>
        <v>1162964839470.2031</v>
      </c>
      <c r="AB194" s="224">
        <f t="shared" si="95"/>
        <v>1179174641240.0801</v>
      </c>
      <c r="AC194" s="224">
        <f t="shared" si="95"/>
        <v>1193922697305.3618</v>
      </c>
      <c r="AD194" s="224">
        <f t="shared" si="95"/>
        <v>1207157779069.6008</v>
      </c>
      <c r="AE194" s="224">
        <f t="shared" si="95"/>
        <v>1218831531454.7595</v>
      </c>
      <c r="AF194" s="224">
        <f t="shared" si="95"/>
        <v>1228886658362.6245</v>
      </c>
      <c r="AG194" s="224">
        <f t="shared" si="95"/>
        <v>1237281687612.3564</v>
      </c>
      <c r="AH194" s="224">
        <f t="shared" si="95"/>
        <v>1243967039092.7344</v>
      </c>
      <c r="AI194" s="224">
        <f t="shared" si="95"/>
        <v>1247656947524.9063</v>
      </c>
      <c r="AJ194" s="224">
        <f t="shared" si="95"/>
        <v>1249558331336.7224</v>
      </c>
      <c r="AK194" s="224">
        <f t="shared" si="95"/>
        <v>1249642430742.428</v>
      </c>
      <c r="AL194" s="224">
        <f t="shared" si="95"/>
        <v>1247886718305.8359</v>
      </c>
      <c r="AM194" s="224">
        <f t="shared" si="95"/>
        <v>1244275364483.8823</v>
      </c>
      <c r="AN194" s="224">
        <f t="shared" si="95"/>
        <v>1238787139952.3457</v>
      </c>
      <c r="AO194" s="224">
        <f t="shared" si="95"/>
        <v>1231421025065.0767</v>
      </c>
      <c r="AP194" s="224">
        <f t="shared" si="95"/>
        <v>1222171547892.2458</v>
      </c>
      <c r="AQ194" s="224">
        <f t="shared" si="95"/>
        <v>1211054127546.8926</v>
      </c>
      <c r="AR194" s="224">
        <f t="shared" si="95"/>
        <v>1198080517076.9048</v>
      </c>
      <c r="AS194" s="224"/>
      <c r="AT194" s="224"/>
    </row>
    <row r="195" spans="1:46">
      <c r="A195" s="32" t="str">
        <f>VLOOKUP($B195,'Sector matching'!$B$1:$C$43,2,0)</f>
        <v>other mining and quarrying 07T08</v>
      </c>
      <c r="B195" s="304" t="s">
        <v>121</v>
      </c>
      <c r="C195" s="224">
        <f t="shared" si="96"/>
        <v>38559372205.350395</v>
      </c>
      <c r="D195" s="224">
        <f t="shared" si="95"/>
        <v>38059000762.988388</v>
      </c>
      <c r="E195" s="224">
        <f t="shared" si="95"/>
        <v>40098034698.064713</v>
      </c>
      <c r="F195" s="224">
        <f t="shared" si="95"/>
        <v>41023437739.242874</v>
      </c>
      <c r="G195" s="224">
        <f t="shared" si="95"/>
        <v>41906404998.164574</v>
      </c>
      <c r="H195" s="224">
        <f t="shared" si="95"/>
        <v>42747732120.623367</v>
      </c>
      <c r="I195" s="224">
        <f t="shared" si="95"/>
        <v>43561992888.760696</v>
      </c>
      <c r="J195" s="224">
        <f t="shared" si="95"/>
        <v>44334461036.575073</v>
      </c>
      <c r="K195" s="224">
        <f t="shared" si="95"/>
        <v>45107732240.051468</v>
      </c>
      <c r="L195" s="224">
        <f t="shared" si="95"/>
        <v>45881751372.05098</v>
      </c>
      <c r="M195" s="224">
        <f t="shared" si="95"/>
        <v>46656386809.541847</v>
      </c>
      <c r="N195" s="224">
        <f t="shared" si="95"/>
        <v>47361256687.807289</v>
      </c>
      <c r="O195" s="224">
        <f t="shared" si="95"/>
        <v>48064072448.181526</v>
      </c>
      <c r="P195" s="224">
        <f t="shared" si="95"/>
        <v>48764504873.135376</v>
      </c>
      <c r="Q195" s="224">
        <f t="shared" si="95"/>
        <v>49462166856.119736</v>
      </c>
      <c r="R195" s="224">
        <f t="shared" si="95"/>
        <v>50156121027.227028</v>
      </c>
      <c r="S195" s="224">
        <f t="shared" si="95"/>
        <v>50795589827.219315</v>
      </c>
      <c r="T195" s="224">
        <f t="shared" si="95"/>
        <v>51479352496.326813</v>
      </c>
      <c r="U195" s="224">
        <f t="shared" si="95"/>
        <v>52156683404.858177</v>
      </c>
      <c r="V195" s="224">
        <f t="shared" si="95"/>
        <v>52826368949.786659</v>
      </c>
      <c r="W195" s="224">
        <f t="shared" si="95"/>
        <v>53487128695.972473</v>
      </c>
      <c r="X195" s="224">
        <f t="shared" si="95"/>
        <v>54104935533.264351</v>
      </c>
      <c r="Y195" s="224">
        <f t="shared" si="95"/>
        <v>54623055332.235924</v>
      </c>
      <c r="Z195" s="224">
        <f t="shared" si="95"/>
        <v>55091610006.356621</v>
      </c>
      <c r="AA195" s="224">
        <f t="shared" si="95"/>
        <v>55508311737.74678</v>
      </c>
      <c r="AB195" s="224">
        <f t="shared" si="95"/>
        <v>55870412012.949463</v>
      </c>
      <c r="AC195" s="224">
        <f t="shared" si="95"/>
        <v>56175819371.899994</v>
      </c>
      <c r="AD195" s="224">
        <f t="shared" si="95"/>
        <v>56422573340.513161</v>
      </c>
      <c r="AE195" s="224">
        <f t="shared" si="95"/>
        <v>56608860604.64389</v>
      </c>
      <c r="AF195" s="224">
        <f t="shared" si="95"/>
        <v>56732464062.291542</v>
      </c>
      <c r="AG195" s="224">
        <f t="shared" si="95"/>
        <v>56791908775.700912</v>
      </c>
      <c r="AH195" s="224">
        <f t="shared" si="95"/>
        <v>56785348272.064049</v>
      </c>
      <c r="AI195" s="224">
        <f t="shared" si="95"/>
        <v>56654867467.240562</v>
      </c>
      <c r="AJ195" s="224">
        <f t="shared" si="95"/>
        <v>56456185808.915955</v>
      </c>
      <c r="AK195" s="224">
        <f t="shared" si="95"/>
        <v>56188353124.815086</v>
      </c>
      <c r="AL195" s="224">
        <f t="shared" si="95"/>
        <v>55850687918.552452</v>
      </c>
      <c r="AM195" s="224">
        <f t="shared" si="95"/>
        <v>55442792570.088181</v>
      </c>
      <c r="AN195" s="224">
        <f t="shared" si="95"/>
        <v>54964011948.534561</v>
      </c>
      <c r="AO195" s="224">
        <f t="shared" si="95"/>
        <v>54414570196.517303</v>
      </c>
      <c r="AP195" s="224">
        <f t="shared" si="95"/>
        <v>53794469881.811584</v>
      </c>
      <c r="AQ195" s="224">
        <f t="shared" si="95"/>
        <v>53104607998.709152</v>
      </c>
      <c r="AR195" s="224">
        <f t="shared" si="95"/>
        <v>52345689423.821892</v>
      </c>
      <c r="AS195" s="224"/>
      <c r="AT195" s="224"/>
    </row>
    <row r="196" spans="1:46">
      <c r="A196" s="32" t="str">
        <f>VLOOKUP($B196,'Sector matching'!$B$1:$C$43,2,0)</f>
        <v>other mining and quarrying 07T08</v>
      </c>
      <c r="B196" s="304" t="s">
        <v>123</v>
      </c>
      <c r="C196" s="224">
        <f t="shared" si="96"/>
        <v>21402056.728223801</v>
      </c>
      <c r="D196" s="224">
        <f t="shared" si="95"/>
        <v>21124329.748189926</v>
      </c>
      <c r="E196" s="224">
        <f t="shared" si="95"/>
        <v>22256078.463310242</v>
      </c>
      <c r="F196" s="224">
        <f t="shared" si="95"/>
        <v>22769715.673955917</v>
      </c>
      <c r="G196" s="224">
        <f t="shared" si="95"/>
        <v>23259799.258926392</v>
      </c>
      <c r="H196" s="224">
        <f t="shared" si="95"/>
        <v>23726770.834758759</v>
      </c>
      <c r="I196" s="224">
        <f t="shared" si="95"/>
        <v>24178719.457221985</v>
      </c>
      <c r="J196" s="224">
        <f t="shared" si="95"/>
        <v>24607471.435657501</v>
      </c>
      <c r="K196" s="224">
        <f t="shared" si="95"/>
        <v>25036669.143413544</v>
      </c>
      <c r="L196" s="224">
        <f t="shared" si="95"/>
        <v>25466281.982637405</v>
      </c>
      <c r="M196" s="224">
        <f t="shared" si="95"/>
        <v>25896236.897062302</v>
      </c>
      <c r="N196" s="224">
        <f t="shared" si="95"/>
        <v>26287469.021909714</v>
      </c>
      <c r="O196" s="224">
        <f t="shared" si="95"/>
        <v>26677561.025817871</v>
      </c>
      <c r="P196" s="224">
        <f t="shared" si="95"/>
        <v>27066330.179353714</v>
      </c>
      <c r="Q196" s="224">
        <f t="shared" si="95"/>
        <v>27453561.622268677</v>
      </c>
      <c r="R196" s="224">
        <f t="shared" si="95"/>
        <v>27838735.075241089</v>
      </c>
      <c r="S196" s="224">
        <f t="shared" si="95"/>
        <v>28193666.87912178</v>
      </c>
      <c r="T196" s="224">
        <f t="shared" si="95"/>
        <v>28573183.624233246</v>
      </c>
      <c r="U196" s="224">
        <f t="shared" si="95"/>
        <v>28949130.474481583</v>
      </c>
      <c r="V196" s="224">
        <f t="shared" si="95"/>
        <v>29320833.829668045</v>
      </c>
      <c r="W196" s="224">
        <f t="shared" si="95"/>
        <v>29687582.994989395</v>
      </c>
      <c r="X196" s="224">
        <f t="shared" si="95"/>
        <v>30030491.507823944</v>
      </c>
      <c r="Y196" s="224">
        <f t="shared" si="95"/>
        <v>30318069.56460762</v>
      </c>
      <c r="Z196" s="224">
        <f t="shared" si="95"/>
        <v>30578136.913797379</v>
      </c>
      <c r="AA196" s="224">
        <f t="shared" si="95"/>
        <v>30809423.721227646</v>
      </c>
      <c r="AB196" s="224">
        <f t="shared" si="95"/>
        <v>31010404.44752121</v>
      </c>
      <c r="AC196" s="224">
        <f t="shared" si="95"/>
        <v>31179918.24527359</v>
      </c>
      <c r="AD196" s="224">
        <f t="shared" si="95"/>
        <v>31316876.96975708</v>
      </c>
      <c r="AE196" s="224">
        <f t="shared" si="95"/>
        <v>31420274.156139374</v>
      </c>
      <c r="AF196" s="224">
        <f t="shared" si="95"/>
        <v>31488879.220514297</v>
      </c>
      <c r="AG196" s="224">
        <f t="shared" si="95"/>
        <v>31521873.51102829</v>
      </c>
      <c r="AH196" s="224">
        <f t="shared" si="95"/>
        <v>31518232.158407211</v>
      </c>
      <c r="AI196" s="224">
        <f t="shared" si="95"/>
        <v>31445809.880060196</v>
      </c>
      <c r="AJ196" s="224">
        <f t="shared" si="95"/>
        <v>31335533.288944244</v>
      </c>
      <c r="AK196" s="224">
        <f t="shared" si="95"/>
        <v>31186874.999897003</v>
      </c>
      <c r="AL196" s="224">
        <f t="shared" si="95"/>
        <v>30999456.754053116</v>
      </c>
      <c r="AM196" s="224">
        <f t="shared" si="95"/>
        <v>30773057.855737686</v>
      </c>
      <c r="AN196" s="224">
        <f t="shared" si="95"/>
        <v>30507314.680038452</v>
      </c>
      <c r="AO196" s="224">
        <f t="shared" si="95"/>
        <v>30202351.635438919</v>
      </c>
      <c r="AP196" s="224">
        <f t="shared" si="95"/>
        <v>29858170.147167206</v>
      </c>
      <c r="AQ196" s="224">
        <f t="shared" si="95"/>
        <v>29475268.08439064</v>
      </c>
      <c r="AR196" s="224">
        <f t="shared" si="95"/>
        <v>29054036.682971954</v>
      </c>
      <c r="AS196" s="224"/>
      <c r="AT196" s="224"/>
    </row>
    <row r="197" spans="1:46">
      <c r="A197" s="32" t="str">
        <f>VLOOKUP($B197,'Sector matching'!$B$1:$C$43,2,0)</f>
        <v>other mining and quarrying 07T08</v>
      </c>
      <c r="B197" s="145" t="s">
        <v>125</v>
      </c>
      <c r="C197" s="224">
        <f t="shared" si="96"/>
        <v>534506854762.18433</v>
      </c>
      <c r="D197" s="224">
        <f t="shared" si="95"/>
        <v>527040217284.75769</v>
      </c>
      <c r="E197" s="224">
        <f t="shared" si="95"/>
        <v>556651721179.15491</v>
      </c>
      <c r="F197" s="224">
        <f t="shared" si="95"/>
        <v>570001464345.9054</v>
      </c>
      <c r="G197" s="224">
        <f t="shared" si="95"/>
        <v>582730524771.35278</v>
      </c>
      <c r="H197" s="224">
        <f t="shared" si="95"/>
        <v>594850525533.6897</v>
      </c>
      <c r="I197" s="224">
        <f t="shared" si="95"/>
        <v>606574264666.66516</v>
      </c>
      <c r="J197" s="224">
        <f t="shared" si="95"/>
        <v>617686726243.11108</v>
      </c>
      <c r="K197" s="224">
        <f t="shared" si="95"/>
        <v>628809849181.83679</v>
      </c>
      <c r="L197" s="224">
        <f t="shared" si="95"/>
        <v>639942822088.96008</v>
      </c>
      <c r="M197" s="224">
        <f t="shared" si="95"/>
        <v>651083716662.68115</v>
      </c>
      <c r="N197" s="224">
        <f t="shared" si="95"/>
        <v>661204911921.14417</v>
      </c>
      <c r="O197" s="224">
        <f t="shared" si="95"/>
        <v>671295040261.87268</v>
      </c>
      <c r="P197" s="224">
        <f t="shared" si="95"/>
        <v>681349289302.46313</v>
      </c>
      <c r="Q197" s="224">
        <f t="shared" si="95"/>
        <v>691362001567.25049</v>
      </c>
      <c r="R197" s="224">
        <f t="shared" si="95"/>
        <v>701319485774.27087</v>
      </c>
      <c r="S197" s="224">
        <f t="shared" si="95"/>
        <v>710480381323.9375</v>
      </c>
      <c r="T197" s="224">
        <f t="shared" si="95"/>
        <v>720286871013.47205</v>
      </c>
      <c r="U197" s="224">
        <f t="shared" si="95"/>
        <v>729998348081.48328</v>
      </c>
      <c r="V197" s="224">
        <f t="shared" si="95"/>
        <v>739597089716.69495</v>
      </c>
      <c r="W197" s="224">
        <f t="shared" si="95"/>
        <v>749064397867.32764</v>
      </c>
      <c r="X197" s="224">
        <f t="shared" si="95"/>
        <v>757903488440.41541</v>
      </c>
      <c r="Y197" s="224">
        <f t="shared" si="95"/>
        <v>765286081749.85791</v>
      </c>
      <c r="Z197" s="224">
        <f t="shared" si="95"/>
        <v>771943949291.58167</v>
      </c>
      <c r="AA197" s="224">
        <f t="shared" si="95"/>
        <v>777843699976.02734</v>
      </c>
      <c r="AB197" s="224">
        <f t="shared" ref="D197:AR203" si="97">AB56-AB9-AB152</f>
        <v>782945218067.79456</v>
      </c>
      <c r="AC197" s="224">
        <f t="shared" si="97"/>
        <v>787217981483.08606</v>
      </c>
      <c r="AD197" s="224">
        <f t="shared" si="97"/>
        <v>790633381443.91663</v>
      </c>
      <c r="AE197" s="224">
        <f t="shared" si="97"/>
        <v>793164958541.85547</v>
      </c>
      <c r="AF197" s="224">
        <f t="shared" si="97"/>
        <v>794780359553.04285</v>
      </c>
      <c r="AG197" s="224">
        <f t="shared" si="97"/>
        <v>795458066950.35083</v>
      </c>
      <c r="AH197" s="224">
        <f t="shared" si="97"/>
        <v>795171140199.56335</v>
      </c>
      <c r="AI197" s="224">
        <f t="shared" si="97"/>
        <v>793074129695.23279</v>
      </c>
      <c r="AJ197" s="224">
        <f t="shared" si="97"/>
        <v>789980477552.52161</v>
      </c>
      <c r="AK197" s="224">
        <f t="shared" si="97"/>
        <v>785876330241.13354</v>
      </c>
      <c r="AL197" s="224">
        <f t="shared" si="97"/>
        <v>780751757016.15796</v>
      </c>
      <c r="AM197" s="224">
        <f t="shared" si="97"/>
        <v>774600971669.72998</v>
      </c>
      <c r="AN197" s="224">
        <f t="shared" si="97"/>
        <v>767414429311.78809</v>
      </c>
      <c r="AO197" s="224">
        <f t="shared" si="97"/>
        <v>759195420948.81628</v>
      </c>
      <c r="AP197" s="224">
        <f t="shared" si="97"/>
        <v>749944003268.0293</v>
      </c>
      <c r="AQ197" s="224">
        <f t="shared" si="97"/>
        <v>739673289553.16943</v>
      </c>
      <c r="AR197" s="224">
        <f t="shared" si="97"/>
        <v>728393588507.40771</v>
      </c>
      <c r="AS197" s="224"/>
      <c r="AT197" s="224"/>
    </row>
    <row r="198" spans="1:46">
      <c r="A198" s="32" t="str">
        <f>VLOOKUP($B198,'Sector matching'!$B$1:$C$43,2,0)</f>
        <v>Mining Support Service Activities 09</v>
      </c>
      <c r="B198" s="145" t="s">
        <v>127</v>
      </c>
      <c r="C198" s="224">
        <f t="shared" si="96"/>
        <v>0</v>
      </c>
      <c r="D198" s="224">
        <f t="shared" si="97"/>
        <v>0</v>
      </c>
      <c r="E198" s="224">
        <f t="shared" si="97"/>
        <v>0</v>
      </c>
      <c r="F198" s="224">
        <f t="shared" si="97"/>
        <v>0</v>
      </c>
      <c r="G198" s="224">
        <f t="shared" si="97"/>
        <v>0</v>
      </c>
      <c r="H198" s="224">
        <f t="shared" si="97"/>
        <v>0</v>
      </c>
      <c r="I198" s="224">
        <f t="shared" si="97"/>
        <v>0</v>
      </c>
      <c r="J198" s="224">
        <f t="shared" si="97"/>
        <v>0</v>
      </c>
      <c r="K198" s="224">
        <f t="shared" si="97"/>
        <v>0</v>
      </c>
      <c r="L198" s="224">
        <f t="shared" si="97"/>
        <v>0</v>
      </c>
      <c r="M198" s="224">
        <f t="shared" si="97"/>
        <v>0</v>
      </c>
      <c r="N198" s="224">
        <f t="shared" si="97"/>
        <v>0</v>
      </c>
      <c r="O198" s="224">
        <f t="shared" si="97"/>
        <v>0</v>
      </c>
      <c r="P198" s="224">
        <f t="shared" si="97"/>
        <v>0</v>
      </c>
      <c r="Q198" s="224">
        <f t="shared" si="97"/>
        <v>0</v>
      </c>
      <c r="R198" s="224">
        <f t="shared" si="97"/>
        <v>0</v>
      </c>
      <c r="S198" s="224">
        <f t="shared" si="97"/>
        <v>0</v>
      </c>
      <c r="T198" s="224">
        <f t="shared" si="97"/>
        <v>0</v>
      </c>
      <c r="U198" s="224">
        <f t="shared" si="97"/>
        <v>0</v>
      </c>
      <c r="V198" s="224">
        <f t="shared" si="97"/>
        <v>0</v>
      </c>
      <c r="W198" s="224">
        <f t="shared" si="97"/>
        <v>0</v>
      </c>
      <c r="X198" s="224">
        <f t="shared" si="97"/>
        <v>0</v>
      </c>
      <c r="Y198" s="224">
        <f t="shared" si="97"/>
        <v>0</v>
      </c>
      <c r="Z198" s="224">
        <f t="shared" si="97"/>
        <v>0</v>
      </c>
      <c r="AA198" s="224">
        <f t="shared" si="97"/>
        <v>0</v>
      </c>
      <c r="AB198" s="224">
        <f t="shared" si="97"/>
        <v>0</v>
      </c>
      <c r="AC198" s="224">
        <f t="shared" si="97"/>
        <v>0</v>
      </c>
      <c r="AD198" s="224">
        <f t="shared" si="97"/>
        <v>0</v>
      </c>
      <c r="AE198" s="224">
        <f t="shared" si="97"/>
        <v>0</v>
      </c>
      <c r="AF198" s="224">
        <f t="shared" si="97"/>
        <v>0</v>
      </c>
      <c r="AG198" s="224">
        <f t="shared" si="97"/>
        <v>0</v>
      </c>
      <c r="AH198" s="224">
        <f t="shared" si="97"/>
        <v>0</v>
      </c>
      <c r="AI198" s="224">
        <f t="shared" si="97"/>
        <v>0</v>
      </c>
      <c r="AJ198" s="224">
        <f t="shared" si="97"/>
        <v>0</v>
      </c>
      <c r="AK198" s="224">
        <f t="shared" si="97"/>
        <v>0</v>
      </c>
      <c r="AL198" s="224">
        <f t="shared" si="97"/>
        <v>0</v>
      </c>
      <c r="AM198" s="224">
        <f t="shared" si="97"/>
        <v>0</v>
      </c>
      <c r="AN198" s="224">
        <f t="shared" si="97"/>
        <v>0</v>
      </c>
      <c r="AO198" s="224">
        <f t="shared" si="97"/>
        <v>0</v>
      </c>
      <c r="AP198" s="224">
        <f t="shared" si="97"/>
        <v>0</v>
      </c>
      <c r="AQ198" s="224">
        <f t="shared" si="97"/>
        <v>0</v>
      </c>
      <c r="AR198" s="224">
        <f t="shared" si="97"/>
        <v>0</v>
      </c>
      <c r="AS198" s="224"/>
      <c r="AT198" s="224"/>
    </row>
    <row r="199" spans="1:46">
      <c r="A199" s="32" t="str">
        <f>VLOOKUP($B199,'Sector matching'!$B$1:$C$43,2,0)</f>
        <v>food beverage and tobacco 10T12</v>
      </c>
      <c r="B199" s="305" t="s">
        <v>129</v>
      </c>
      <c r="C199" s="224">
        <f t="shared" si="96"/>
        <v>3074199105654.9697</v>
      </c>
      <c r="D199" s="224">
        <f t="shared" si="97"/>
        <v>3870581035673.79</v>
      </c>
      <c r="E199" s="224">
        <f t="shared" si="97"/>
        <v>3543559512908.249</v>
      </c>
      <c r="F199" s="224">
        <f t="shared" si="97"/>
        <v>3565477820839.4473</v>
      </c>
      <c r="G199" s="224">
        <f t="shared" si="97"/>
        <v>3580573798381.9814</v>
      </c>
      <c r="H199" s="224">
        <f t="shared" si="97"/>
        <v>3591406102435.2021</v>
      </c>
      <c r="I199" s="224">
        <f t="shared" si="97"/>
        <v>3599513176782.376</v>
      </c>
      <c r="J199" s="224">
        <f t="shared" si="97"/>
        <v>3603934614913.7212</v>
      </c>
      <c r="K199" s="224">
        <f t="shared" si="97"/>
        <v>3608340812133.2349</v>
      </c>
      <c r="L199" s="224">
        <f t="shared" si="97"/>
        <v>3612799439499.8027</v>
      </c>
      <c r="M199" s="224">
        <f t="shared" si="97"/>
        <v>3617356019863.1147</v>
      </c>
      <c r="N199" s="224">
        <f t="shared" si="97"/>
        <v>3616678414334.3867</v>
      </c>
      <c r="O199" s="224">
        <f t="shared" si="97"/>
        <v>3616130213034.1113</v>
      </c>
      <c r="P199" s="224">
        <f t="shared" si="97"/>
        <v>3615709274900.3818</v>
      </c>
      <c r="Q199" s="224">
        <f t="shared" si="97"/>
        <v>3615402749637.6753</v>
      </c>
      <c r="R199" s="224">
        <f t="shared" si="97"/>
        <v>3615153238019.1787</v>
      </c>
      <c r="S199" s="224">
        <f t="shared" si="97"/>
        <v>3611358287842.7451</v>
      </c>
      <c r="T199" s="224">
        <f t="shared" si="97"/>
        <v>3611094722005.4429</v>
      </c>
      <c r="U199" s="224">
        <f t="shared" si="97"/>
        <v>3610713526404.4897</v>
      </c>
      <c r="V199" s="224">
        <f t="shared" si="97"/>
        <v>3610135633920.0107</v>
      </c>
      <c r="W199" s="224">
        <f t="shared" si="97"/>
        <v>3609278973789.0371</v>
      </c>
      <c r="X199" s="224">
        <f t="shared" si="97"/>
        <v>3605880981969.0269</v>
      </c>
      <c r="Y199" s="224">
        <f t="shared" si="97"/>
        <v>3596291984020.3535</v>
      </c>
      <c r="Z199" s="224">
        <f t="shared" si="97"/>
        <v>3583984974075.3037</v>
      </c>
      <c r="AA199" s="224">
        <f t="shared" si="97"/>
        <v>3568897104066.0786</v>
      </c>
      <c r="AB199" s="224">
        <f t="shared" si="97"/>
        <v>3550937172403.1357</v>
      </c>
      <c r="AC199" s="224">
        <f t="shared" si="97"/>
        <v>3530057676881.5352</v>
      </c>
      <c r="AD199" s="224">
        <f t="shared" si="97"/>
        <v>3506219877599.1982</v>
      </c>
      <c r="AE199" s="224">
        <f t="shared" si="97"/>
        <v>3479394503039.126</v>
      </c>
      <c r="AF199" s="224">
        <f t="shared" si="97"/>
        <v>3449527921932.5449</v>
      </c>
      <c r="AG199" s="224">
        <f t="shared" si="97"/>
        <v>3416612543382.1294</v>
      </c>
      <c r="AH199" s="224">
        <f t="shared" si="97"/>
        <v>3380618262113.832</v>
      </c>
      <c r="AI199" s="224">
        <f t="shared" si="97"/>
        <v>3338211994145.8125</v>
      </c>
      <c r="AJ199" s="224">
        <f t="shared" si="97"/>
        <v>3292823016887.3325</v>
      </c>
      <c r="AK199" s="224">
        <f t="shared" si="97"/>
        <v>3244470354266.9302</v>
      </c>
      <c r="AL199" s="224">
        <f t="shared" si="97"/>
        <v>3193187575287.2773</v>
      </c>
      <c r="AM199" s="224">
        <f t="shared" si="97"/>
        <v>3139023069084.166</v>
      </c>
      <c r="AN199" s="224">
        <f t="shared" si="97"/>
        <v>3082009092315.8916</v>
      </c>
      <c r="AO199" s="224">
        <f t="shared" si="97"/>
        <v>3022225784218.1875</v>
      </c>
      <c r="AP199" s="224">
        <f t="shared" si="97"/>
        <v>2959738450197.4043</v>
      </c>
      <c r="AQ199" s="224">
        <f t="shared" si="97"/>
        <v>2894659181808.1211</v>
      </c>
      <c r="AR199" s="224">
        <f t="shared" si="97"/>
        <v>2827086114574.1436</v>
      </c>
      <c r="AS199" s="224"/>
      <c r="AT199" s="224"/>
    </row>
    <row r="200" spans="1:46">
      <c r="A200" s="32" t="str">
        <f>VLOOKUP($B200,'Sector matching'!$B$1:$C$43,2,0)</f>
        <v>food beverage and tobacco 10T12</v>
      </c>
      <c r="B200" s="305" t="s">
        <v>131</v>
      </c>
      <c r="C200" s="224">
        <f t="shared" si="96"/>
        <v>5456823915491.6143</v>
      </c>
      <c r="D200" s="224">
        <f t="shared" si="97"/>
        <v>6862822035581.5771</v>
      </c>
      <c r="E200" s="224">
        <f t="shared" si="97"/>
        <v>6275948744413.5586</v>
      </c>
      <c r="F200" s="224">
        <f t="shared" si="97"/>
        <v>6307610267644.7295</v>
      </c>
      <c r="G200" s="224">
        <f t="shared" si="97"/>
        <v>6327053057667.2441</v>
      </c>
      <c r="H200" s="224">
        <f t="shared" si="97"/>
        <v>6338832633268.1104</v>
      </c>
      <c r="I200" s="224">
        <f t="shared" si="97"/>
        <v>6345685587499.875</v>
      </c>
      <c r="J200" s="224">
        <f t="shared" si="97"/>
        <v>6345936088334.1016</v>
      </c>
      <c r="K200" s="224">
        <f t="shared" si="97"/>
        <v>6346061042970.0078</v>
      </c>
      <c r="L200" s="224">
        <f t="shared" si="97"/>
        <v>6346177954121.667</v>
      </c>
      <c r="M200" s="224">
        <f t="shared" si="97"/>
        <v>6346364856008.3496</v>
      </c>
      <c r="N200" s="224">
        <f t="shared" si="97"/>
        <v>6337276412880.915</v>
      </c>
      <c r="O200" s="224">
        <f t="shared" si="97"/>
        <v>6328332168610.501</v>
      </c>
      <c r="P200" s="224">
        <f t="shared" si="97"/>
        <v>6319526298045.1699</v>
      </c>
      <c r="Q200" s="224">
        <f t="shared" si="97"/>
        <v>6310834259133.3496</v>
      </c>
      <c r="R200" s="224">
        <f t="shared" si="97"/>
        <v>6302153923096.4063</v>
      </c>
      <c r="S200" s="224">
        <f t="shared" si="97"/>
        <v>6287211870488.6729</v>
      </c>
      <c r="T200" s="224">
        <f t="shared" si="97"/>
        <v>6278335478969.5039</v>
      </c>
      <c r="U200" s="224">
        <f t="shared" si="97"/>
        <v>6269163015259.377</v>
      </c>
      <c r="V200" s="224">
        <f t="shared" si="97"/>
        <v>6259556825619.3428</v>
      </c>
      <c r="W200" s="224">
        <f t="shared" si="97"/>
        <v>6249374807931.8604</v>
      </c>
      <c r="X200" s="224">
        <f t="shared" si="97"/>
        <v>6234705506893.5254</v>
      </c>
      <c r="Y200" s="224">
        <f t="shared" si="97"/>
        <v>6209264833636.4824</v>
      </c>
      <c r="Z200" s="224">
        <f t="shared" si="97"/>
        <v>6179085537686.3643</v>
      </c>
      <c r="AA200" s="224">
        <f t="shared" si="97"/>
        <v>6144079211498.1182</v>
      </c>
      <c r="AB200" s="224">
        <f t="shared" si="97"/>
        <v>6104109800599.7314</v>
      </c>
      <c r="AC200" s="224">
        <f t="shared" si="97"/>
        <v>6059117673505.5527</v>
      </c>
      <c r="AD200" s="224">
        <f t="shared" si="97"/>
        <v>6009059215448.4824</v>
      </c>
      <c r="AE200" s="224">
        <f t="shared" si="97"/>
        <v>5953907948798.9297</v>
      </c>
      <c r="AF200" s="224">
        <f t="shared" si="97"/>
        <v>5893596636553.3369</v>
      </c>
      <c r="AG200" s="224">
        <f t="shared" si="97"/>
        <v>5828137725113.1494</v>
      </c>
      <c r="AH200" s="224">
        <f t="shared" si="97"/>
        <v>5757505992860.6543</v>
      </c>
      <c r="AI200" s="224">
        <f t="shared" si="97"/>
        <v>5676061008817.5654</v>
      </c>
      <c r="AJ200" s="224">
        <f t="shared" si="97"/>
        <v>5589679585854.6523</v>
      </c>
      <c r="AK200" s="224">
        <f t="shared" si="97"/>
        <v>5498421673999.4375</v>
      </c>
      <c r="AL200" s="224">
        <f t="shared" si="97"/>
        <v>5402372270058.3633</v>
      </c>
      <c r="AM200" s="224">
        <f t="shared" si="97"/>
        <v>5301641683242.1621</v>
      </c>
      <c r="AN200" s="224">
        <f t="shared" si="97"/>
        <v>5196313138424.8584</v>
      </c>
      <c r="AO200" s="224">
        <f t="shared" si="97"/>
        <v>5086550757901.1602</v>
      </c>
      <c r="AP200" s="224">
        <f t="shared" si="97"/>
        <v>4972493483960.2227</v>
      </c>
      <c r="AQ200" s="224">
        <f t="shared" si="97"/>
        <v>4854358631986.4365</v>
      </c>
      <c r="AR200" s="224">
        <f t="shared" si="97"/>
        <v>4732339488448.5938</v>
      </c>
      <c r="AS200" s="224"/>
      <c r="AT200" s="224"/>
    </row>
    <row r="201" spans="1:46">
      <c r="A201" s="32" t="str">
        <f>VLOOKUP($B201,'Sector matching'!$B$1:$C$43,2,0)</f>
        <v>food beverage and tobacco 10T12</v>
      </c>
      <c r="B201" s="305" t="s">
        <v>133</v>
      </c>
      <c r="C201" s="224">
        <f t="shared" si="96"/>
        <v>3140387643923.4512</v>
      </c>
      <c r="D201" s="224">
        <f t="shared" si="97"/>
        <v>3958328722373.1235</v>
      </c>
      <c r="E201" s="224">
        <f t="shared" si="97"/>
        <v>3627975375642.249</v>
      </c>
      <c r="F201" s="224">
        <f t="shared" si="97"/>
        <v>3654565768011.126</v>
      </c>
      <c r="G201" s="224">
        <f t="shared" si="97"/>
        <v>3674250040860.5981</v>
      </c>
      <c r="H201" s="224">
        <f t="shared" si="97"/>
        <v>3689633937312.209</v>
      </c>
      <c r="I201" s="224">
        <f t="shared" si="97"/>
        <v>3702285664470.3667</v>
      </c>
      <c r="J201" s="224">
        <f t="shared" si="97"/>
        <v>3711207366327.8857</v>
      </c>
      <c r="K201" s="224">
        <f t="shared" si="97"/>
        <v>3720170604165.4009</v>
      </c>
      <c r="L201" s="224">
        <f t="shared" si="97"/>
        <v>3729246022786.8467</v>
      </c>
      <c r="M201" s="224">
        <f t="shared" si="97"/>
        <v>3738481731537.8672</v>
      </c>
      <c r="N201" s="224">
        <f t="shared" si="97"/>
        <v>3742361550648.7158</v>
      </c>
      <c r="O201" s="224">
        <f t="shared" si="97"/>
        <v>3746423131223.4023</v>
      </c>
      <c r="P201" s="224">
        <f t="shared" si="97"/>
        <v>3750665459988.9038</v>
      </c>
      <c r="Q201" s="224">
        <f t="shared" si="97"/>
        <v>3755076414329.5278</v>
      </c>
      <c r="R201" s="224">
        <f t="shared" si="97"/>
        <v>3759597500024.9507</v>
      </c>
      <c r="S201" s="224">
        <f t="shared" si="97"/>
        <v>3760478505390.0386</v>
      </c>
      <c r="T201" s="224">
        <f t="shared" si="97"/>
        <v>3765084441014.5361</v>
      </c>
      <c r="U201" s="224">
        <f t="shared" si="97"/>
        <v>3769620815105.8872</v>
      </c>
      <c r="V201" s="224">
        <f t="shared" si="97"/>
        <v>3774005296545.1377</v>
      </c>
      <c r="W201" s="224">
        <f t="shared" si="97"/>
        <v>3778151973828.8965</v>
      </c>
      <c r="X201" s="224">
        <f t="shared" si="97"/>
        <v>3779688874316.1436</v>
      </c>
      <c r="Y201" s="224">
        <f t="shared" si="97"/>
        <v>3774775134791.1606</v>
      </c>
      <c r="Z201" s="224">
        <f t="shared" si="97"/>
        <v>3767035027813.4209</v>
      </c>
      <c r="AA201" s="224">
        <f t="shared" si="97"/>
        <v>3756390929948.1226</v>
      </c>
      <c r="AB201" s="224">
        <f t="shared" si="97"/>
        <v>3742734698969.2046</v>
      </c>
      <c r="AC201" s="224">
        <f t="shared" si="97"/>
        <v>3726003496832.5317</v>
      </c>
      <c r="AD201" s="224">
        <f t="shared" si="97"/>
        <v>3706143167843.6899</v>
      </c>
      <c r="AE201" s="224">
        <f t="shared" si="97"/>
        <v>3683109036998.8931</v>
      </c>
      <c r="AF201" s="224">
        <f t="shared" si="97"/>
        <v>3656830107113.7622</v>
      </c>
      <c r="AG201" s="224">
        <f t="shared" si="97"/>
        <v>3627283595441.4277</v>
      </c>
      <c r="AH201" s="224">
        <f t="shared" si="97"/>
        <v>3594422388991.7153</v>
      </c>
      <c r="AI201" s="224">
        <f t="shared" si="97"/>
        <v>3554681664136.1904</v>
      </c>
      <c r="AJ201" s="224">
        <f t="shared" si="97"/>
        <v>3511686454755.2285</v>
      </c>
      <c r="AK201" s="224">
        <f t="shared" si="97"/>
        <v>3465441014474.5713</v>
      </c>
      <c r="AL201" s="224">
        <f t="shared" si="97"/>
        <v>3415964902343.5093</v>
      </c>
      <c r="AM201" s="224">
        <f t="shared" si="97"/>
        <v>3363293392885.5303</v>
      </c>
      <c r="AN201" s="224">
        <f t="shared" si="97"/>
        <v>3307444381301.0479</v>
      </c>
      <c r="AO201" s="224">
        <f t="shared" si="97"/>
        <v>3248487051124.9619</v>
      </c>
      <c r="AP201" s="224">
        <f t="shared" si="97"/>
        <v>3186474765568.1963</v>
      </c>
      <c r="AQ201" s="224">
        <f t="shared" si="97"/>
        <v>3121511391327.7676</v>
      </c>
      <c r="AR201" s="224">
        <f t="shared" si="97"/>
        <v>3053686107469.7222</v>
      </c>
      <c r="AS201" s="224"/>
      <c r="AT201" s="224"/>
    </row>
    <row r="202" spans="1:46">
      <c r="A202" s="32" t="str">
        <f>VLOOKUP($B202,'Sector matching'!$B$1:$C$43,2,0)</f>
        <v>food beverage and tobacco 10T12</v>
      </c>
      <c r="B202" s="305" t="s">
        <v>135</v>
      </c>
      <c r="C202" s="224">
        <f t="shared" si="96"/>
        <v>1122154969907.79</v>
      </c>
      <c r="D202" s="224">
        <f t="shared" si="97"/>
        <v>1412091793132.0947</v>
      </c>
      <c r="E202" s="224">
        <f t="shared" si="97"/>
        <v>1292081345250.49</v>
      </c>
      <c r="F202" s="224">
        <f t="shared" si="97"/>
        <v>1299357412242.3469</v>
      </c>
      <c r="G202" s="224">
        <f t="shared" si="97"/>
        <v>1304132282297.4973</v>
      </c>
      <c r="H202" s="224">
        <f t="shared" si="97"/>
        <v>1307341305982.5752</v>
      </c>
      <c r="I202" s="224">
        <f t="shared" si="97"/>
        <v>1309546631119.6401</v>
      </c>
      <c r="J202" s="224">
        <f t="shared" si="97"/>
        <v>1310400580252.9409</v>
      </c>
      <c r="K202" s="224">
        <f t="shared" si="97"/>
        <v>1311239114110.1033</v>
      </c>
      <c r="L202" s="224">
        <f t="shared" si="97"/>
        <v>1312086672540.8867</v>
      </c>
      <c r="M202" s="224">
        <f t="shared" si="97"/>
        <v>1312959595318.0845</v>
      </c>
      <c r="N202" s="224">
        <f t="shared" si="97"/>
        <v>1311923471587.021</v>
      </c>
      <c r="O202" s="224">
        <f t="shared" si="97"/>
        <v>1310926031238.2661</v>
      </c>
      <c r="P202" s="224">
        <f t="shared" si="97"/>
        <v>1309966290210.3306</v>
      </c>
      <c r="Q202" s="224">
        <f t="shared" si="97"/>
        <v>1309039384568.5632</v>
      </c>
      <c r="R202" s="224">
        <f t="shared" si="97"/>
        <v>1308124337948.5767</v>
      </c>
      <c r="S202" s="224">
        <f t="shared" si="97"/>
        <v>1305918281322.1362</v>
      </c>
      <c r="T202" s="224">
        <f t="shared" si="97"/>
        <v>1304980989045.0334</v>
      </c>
      <c r="U202" s="224">
        <f t="shared" si="97"/>
        <v>1303992029282.2732</v>
      </c>
      <c r="V202" s="224">
        <f t="shared" si="97"/>
        <v>1302922810098.9531</v>
      </c>
      <c r="W202" s="224">
        <f t="shared" si="97"/>
        <v>1301743731504.459</v>
      </c>
      <c r="X202" s="224">
        <f t="shared" si="97"/>
        <v>1299639375725.8428</v>
      </c>
      <c r="Y202" s="224">
        <f t="shared" si="97"/>
        <v>1295296953693.1064</v>
      </c>
      <c r="Z202" s="224">
        <f t="shared" si="97"/>
        <v>1289970991220.658</v>
      </c>
      <c r="AA202" s="224">
        <f t="shared" si="97"/>
        <v>1283640862941.1118</v>
      </c>
      <c r="AB202" s="224">
        <f t="shared" si="97"/>
        <v>1276275862026.5542</v>
      </c>
      <c r="AC202" s="224">
        <f t="shared" si="97"/>
        <v>1267861118407.4761</v>
      </c>
      <c r="AD202" s="224">
        <f t="shared" si="97"/>
        <v>1258385006802.3647</v>
      </c>
      <c r="AE202" s="224">
        <f t="shared" si="97"/>
        <v>1247839391160.228</v>
      </c>
      <c r="AF202" s="224">
        <f t="shared" si="97"/>
        <v>1236207491629.4854</v>
      </c>
      <c r="AG202" s="224">
        <f t="shared" si="97"/>
        <v>1223489130115.3223</v>
      </c>
      <c r="AH202" s="224">
        <f t="shared" si="97"/>
        <v>1209676139896.7791</v>
      </c>
      <c r="AI202" s="224">
        <f t="shared" si="97"/>
        <v>1193579466836.4861</v>
      </c>
      <c r="AJ202" s="224">
        <f t="shared" si="97"/>
        <v>1176429843204.1987</v>
      </c>
      <c r="AK202" s="224">
        <f t="shared" si="97"/>
        <v>1158236832076.2656</v>
      </c>
      <c r="AL202" s="224">
        <f t="shared" si="97"/>
        <v>1139015228672.3333</v>
      </c>
      <c r="AM202" s="224">
        <f t="shared" si="97"/>
        <v>1118785138490.7607</v>
      </c>
      <c r="AN202" s="224">
        <f t="shared" si="97"/>
        <v>1097560933482.8716</v>
      </c>
      <c r="AO202" s="224">
        <f t="shared" si="97"/>
        <v>1075374054151.968</v>
      </c>
      <c r="AP202" s="224">
        <f t="shared" si="97"/>
        <v>1052250641398.4697</v>
      </c>
      <c r="AQ202" s="224">
        <f t="shared" si="97"/>
        <v>1028233446624.4961</v>
      </c>
      <c r="AR202" s="224">
        <f t="shared" si="97"/>
        <v>1003360201331.6195</v>
      </c>
      <c r="AS202" s="224"/>
      <c r="AT202" s="224"/>
    </row>
    <row r="203" spans="1:46">
      <c r="A203" s="32" t="str">
        <f>VLOOKUP($B203,'Sector matching'!$B$1:$C$43,2,0)</f>
        <v>textiles apparel and leather 13T15</v>
      </c>
      <c r="B203" s="198" t="s">
        <v>137</v>
      </c>
      <c r="C203" s="224">
        <f t="shared" si="96"/>
        <v>12204648714190.906</v>
      </c>
      <c r="D203" s="224">
        <f t="shared" si="97"/>
        <v>13632942810087.186</v>
      </c>
      <c r="E203" s="224">
        <f t="shared" si="97"/>
        <v>14763677715101.775</v>
      </c>
      <c r="F203" s="224">
        <f t="shared" si="97"/>
        <v>13451458959900.982</v>
      </c>
      <c r="G203" s="224">
        <f t="shared" si="97"/>
        <v>13365222617797.123</v>
      </c>
      <c r="H203" s="224">
        <f t="shared" si="97"/>
        <v>13266297521449.184</v>
      </c>
      <c r="I203" s="224">
        <f t="shared" si="97"/>
        <v>13160673466015.039</v>
      </c>
      <c r="J203" s="224">
        <f t="shared" si="97"/>
        <v>13045048620453.086</v>
      </c>
      <c r="K203" s="224">
        <f t="shared" si="97"/>
        <v>12932844610298.496</v>
      </c>
      <c r="L203" s="224">
        <f t="shared" si="97"/>
        <v>12824172429366.789</v>
      </c>
      <c r="M203" s="224">
        <f t="shared" si="97"/>
        <v>12719062890965.641</v>
      </c>
      <c r="N203" s="224">
        <f t="shared" si="97"/>
        <v>12598814341296.914</v>
      </c>
      <c r="O203" s="224">
        <f t="shared" si="97"/>
        <v>12482327490586.354</v>
      </c>
      <c r="P203" s="224">
        <f t="shared" si="97"/>
        <v>12369463875708.631</v>
      </c>
      <c r="Q203" s="224">
        <f t="shared" si="97"/>
        <v>12260055564912.311</v>
      </c>
      <c r="R203" s="224">
        <f t="shared" si="97"/>
        <v>12153792540272.969</v>
      </c>
      <c r="S203" s="224">
        <f t="shared" si="97"/>
        <v>12038559526900.391</v>
      </c>
      <c r="T203" s="224">
        <f t="shared" si="97"/>
        <v>11937949088953.314</v>
      </c>
      <c r="U203" s="224">
        <f t="shared" si="97"/>
        <v>11839611493205.582</v>
      </c>
      <c r="V203" s="224">
        <f t="shared" si="97"/>
        <v>11743211274265.582</v>
      </c>
      <c r="W203" s="224">
        <f t="shared" si="97"/>
        <v>11648414948647.9</v>
      </c>
      <c r="X203" s="224">
        <f t="shared" si="97"/>
        <v>11547917198897.283</v>
      </c>
      <c r="Y203" s="224">
        <f t="shared" si="97"/>
        <v>11430225506251.891</v>
      </c>
      <c r="Z203" s="224">
        <f t="shared" si="97"/>
        <v>11306655764543.41</v>
      </c>
      <c r="AA203" s="224">
        <f t="shared" si="97"/>
        <v>11177112395088.764</v>
      </c>
      <c r="AB203" s="224">
        <f t="shared" si="97"/>
        <v>11041411503928.564</v>
      </c>
      <c r="AC203" s="224">
        <f t="shared" si="97"/>
        <v>10899506360867.336</v>
      </c>
      <c r="AD203" s="224">
        <f t="shared" si="97"/>
        <v>10751375385935.281</v>
      </c>
      <c r="AE203" s="224">
        <f t="shared" si="97"/>
        <v>10597023398181.264</v>
      </c>
      <c r="AF203" s="224">
        <f t="shared" si="97"/>
        <v>10436378362607.207</v>
      </c>
      <c r="AG203" s="224">
        <f t="shared" si="97"/>
        <v>10269505485610.629</v>
      </c>
      <c r="AH203" s="224">
        <f t="shared" si="97"/>
        <v>10096398015407.563</v>
      </c>
      <c r="AI203" s="224">
        <f t="shared" si="97"/>
        <v>9907243674218.5078</v>
      </c>
      <c r="AJ203" s="224">
        <f t="shared" si="97"/>
        <v>9712414695353.9512</v>
      </c>
      <c r="AK203" s="224">
        <f t="shared" ref="D203:AR210" si="98">AK62-AK15-AK158</f>
        <v>9512027157389.4141</v>
      </c>
      <c r="AL203" s="224">
        <f t="shared" si="98"/>
        <v>9306234014634.6836</v>
      </c>
      <c r="AM203" s="224">
        <f t="shared" si="98"/>
        <v>9095224895778.9727</v>
      </c>
      <c r="AN203" s="224">
        <f t="shared" si="98"/>
        <v>8879135986825.6855</v>
      </c>
      <c r="AO203" s="224">
        <f t="shared" si="98"/>
        <v>8658235047614.5762</v>
      </c>
      <c r="AP203" s="224">
        <f t="shared" si="98"/>
        <v>8432739204620.5859</v>
      </c>
      <c r="AQ203" s="224">
        <f t="shared" si="98"/>
        <v>8202991121244.333</v>
      </c>
      <c r="AR203" s="224">
        <f t="shared" si="98"/>
        <v>7969284613288.8164</v>
      </c>
      <c r="AS203" s="224"/>
      <c r="AT203" s="224"/>
    </row>
    <row r="204" spans="1:46">
      <c r="A204" s="32" t="str">
        <f>VLOOKUP($B204,'Sector matching'!$B$1:$C$43,2,0)</f>
        <v>textiles apparel and leather 13T15</v>
      </c>
      <c r="B204" s="198" t="s">
        <v>139</v>
      </c>
      <c r="C204" s="224">
        <f t="shared" si="96"/>
        <v>1490515651141.8115</v>
      </c>
      <c r="D204" s="224">
        <f t="shared" si="98"/>
        <v>1297122009629.6619</v>
      </c>
      <c r="E204" s="224">
        <f t="shared" si="98"/>
        <v>1392858037306.2974</v>
      </c>
      <c r="F204" s="224">
        <f t="shared" si="98"/>
        <v>1371919804260.8691</v>
      </c>
      <c r="G204" s="224">
        <f t="shared" si="98"/>
        <v>1348780074951.7061</v>
      </c>
      <c r="H204" s="224">
        <f t="shared" si="98"/>
        <v>1324525482768.2515</v>
      </c>
      <c r="I204" s="224">
        <f t="shared" si="98"/>
        <v>1299788724406.1416</v>
      </c>
      <c r="J204" s="224">
        <f t="shared" si="98"/>
        <v>1274269180116.0117</v>
      </c>
      <c r="K204" s="224">
        <f t="shared" si="98"/>
        <v>1249296122974.8711</v>
      </c>
      <c r="L204" s="224">
        <f t="shared" si="98"/>
        <v>1224869355512.0352</v>
      </c>
      <c r="M204" s="224">
        <f t="shared" si="98"/>
        <v>1200980586288.7241</v>
      </c>
      <c r="N204" s="224">
        <f t="shared" si="98"/>
        <v>1175873007166.376</v>
      </c>
      <c r="O204" s="224">
        <f t="shared" si="98"/>
        <v>1151339987951.5005</v>
      </c>
      <c r="P204" s="224">
        <f t="shared" si="98"/>
        <v>1127356977611.293</v>
      </c>
      <c r="Q204" s="224">
        <f t="shared" si="98"/>
        <v>1103897333195.2935</v>
      </c>
      <c r="R204" s="224">
        <f t="shared" si="98"/>
        <v>1080922468973.6602</v>
      </c>
      <c r="S204" s="224">
        <f t="shared" si="98"/>
        <v>1057358258198.3164</v>
      </c>
      <c r="T204" s="224">
        <f t="shared" si="98"/>
        <v>1035280931425.2075</v>
      </c>
      <c r="U204" s="224">
        <f t="shared" si="98"/>
        <v>1013584934493.0723</v>
      </c>
      <c r="V204" s="224">
        <f t="shared" si="98"/>
        <v>992234689343.35889</v>
      </c>
      <c r="W204" s="224">
        <f t="shared" si="98"/>
        <v>971196255225.41357</v>
      </c>
      <c r="X204" s="224">
        <f t="shared" si="98"/>
        <v>949863702358.20752</v>
      </c>
      <c r="Y204" s="224">
        <f t="shared" si="98"/>
        <v>927324252849.85107</v>
      </c>
      <c r="Z204" s="224">
        <f t="shared" si="98"/>
        <v>904541816057.96338</v>
      </c>
      <c r="AA204" s="224">
        <f t="shared" si="98"/>
        <v>881529427051.68896</v>
      </c>
      <c r="AB204" s="224">
        <f t="shared" si="98"/>
        <v>858293828800.98389</v>
      </c>
      <c r="AC204" s="224">
        <f t="shared" si="98"/>
        <v>834853252068.92114</v>
      </c>
      <c r="AD204" s="224">
        <f t="shared" si="98"/>
        <v>811228190047.18799</v>
      </c>
      <c r="AE204" s="224">
        <f t="shared" si="98"/>
        <v>787441352120.57349</v>
      </c>
      <c r="AF204" s="224">
        <f t="shared" si="98"/>
        <v>763509962548.97656</v>
      </c>
      <c r="AG204" s="224">
        <f t="shared" si="98"/>
        <v>739461622897.44238</v>
      </c>
      <c r="AH204" s="224">
        <f t="shared" si="98"/>
        <v>715318702993.07764</v>
      </c>
      <c r="AI204" s="224">
        <f t="shared" si="98"/>
        <v>690420442377.27124</v>
      </c>
      <c r="AJ204" s="224">
        <f t="shared" si="98"/>
        <v>665535078596.65771</v>
      </c>
      <c r="AK204" s="224">
        <f t="shared" si="98"/>
        <v>640691976162.78345</v>
      </c>
      <c r="AL204" s="224">
        <f t="shared" si="98"/>
        <v>615922566402.07104</v>
      </c>
      <c r="AM204" s="224">
        <f t="shared" si="98"/>
        <v>591260116417.80005</v>
      </c>
      <c r="AN204" s="224">
        <f t="shared" si="98"/>
        <v>566733758057.94019</v>
      </c>
      <c r="AO204" s="224">
        <f t="shared" si="98"/>
        <v>542380390123.31274</v>
      </c>
      <c r="AP204" s="224">
        <f t="shared" si="98"/>
        <v>518232696780.52075</v>
      </c>
      <c r="AQ204" s="224">
        <f t="shared" si="98"/>
        <v>494330058024.00757</v>
      </c>
      <c r="AR204" s="224">
        <f t="shared" si="98"/>
        <v>470707492328.93726</v>
      </c>
      <c r="AS204" s="224"/>
      <c r="AT204" s="224"/>
    </row>
    <row r="205" spans="1:46">
      <c r="A205" s="32" t="str">
        <f>VLOOKUP($B205,'Sector matching'!$B$1:$C$43,2,0)</f>
        <v>textiles apparel and leather 13T15</v>
      </c>
      <c r="B205" s="198" t="s">
        <v>141</v>
      </c>
      <c r="C205" s="224">
        <f t="shared" si="96"/>
        <v>1286249578495.7458</v>
      </c>
      <c r="D205" s="224">
        <f t="shared" si="98"/>
        <v>1126011153027.479</v>
      </c>
      <c r="E205" s="224">
        <f t="shared" si="98"/>
        <v>1216434420141.1829</v>
      </c>
      <c r="F205" s="224">
        <f t="shared" si="98"/>
        <v>1205531811410.6279</v>
      </c>
      <c r="G205" s="224">
        <f t="shared" si="98"/>
        <v>1192638061439.6892</v>
      </c>
      <c r="H205" s="224">
        <f t="shared" si="98"/>
        <v>1178681011634.3489</v>
      </c>
      <c r="I205" s="224">
        <f t="shared" si="98"/>
        <v>1164205128775.4233</v>
      </c>
      <c r="J205" s="224">
        <f t="shared" si="98"/>
        <v>1148927276865.8994</v>
      </c>
      <c r="K205" s="224">
        <f t="shared" si="98"/>
        <v>1134035870559.2661</v>
      </c>
      <c r="L205" s="224">
        <f t="shared" si="98"/>
        <v>1119536532974.6968</v>
      </c>
      <c r="M205" s="224">
        <f t="shared" si="98"/>
        <v>1105427746413.1387</v>
      </c>
      <c r="N205" s="224">
        <f t="shared" si="98"/>
        <v>1090087155495.0663</v>
      </c>
      <c r="O205" s="224">
        <f t="shared" si="98"/>
        <v>1075160322668.0466</v>
      </c>
      <c r="P205" s="224">
        <f t="shared" si="98"/>
        <v>1060630924956.8132</v>
      </c>
      <c r="Q205" s="224">
        <f t="shared" si="98"/>
        <v>1046480338004.3065</v>
      </c>
      <c r="R205" s="224">
        <f t="shared" si="98"/>
        <v>1032678124561.4998</v>
      </c>
      <c r="S205" s="224">
        <f t="shared" si="98"/>
        <v>1018195865145.0872</v>
      </c>
      <c r="T205" s="224">
        <f t="shared" si="98"/>
        <v>1005030206274.4863</v>
      </c>
      <c r="U205" s="224">
        <f t="shared" si="98"/>
        <v>992129104084.09839</v>
      </c>
      <c r="V205" s="224">
        <f t="shared" si="98"/>
        <v>979461860923.14026</v>
      </c>
      <c r="W205" s="224">
        <f t="shared" si="98"/>
        <v>966998467823.61572</v>
      </c>
      <c r="X205" s="224">
        <f t="shared" si="98"/>
        <v>954133398173.35278</v>
      </c>
      <c r="Y205" s="224">
        <f t="shared" si="98"/>
        <v>939928260156.91858</v>
      </c>
      <c r="Z205" s="224">
        <f t="shared" si="98"/>
        <v>925329349069.44287</v>
      </c>
      <c r="AA205" s="224">
        <f t="shared" si="98"/>
        <v>910335803071.83655</v>
      </c>
      <c r="AB205" s="224">
        <f t="shared" si="98"/>
        <v>894939774876.60754</v>
      </c>
      <c r="AC205" s="224">
        <f t="shared" si="98"/>
        <v>879144793982.34802</v>
      </c>
      <c r="AD205" s="224">
        <f t="shared" si="98"/>
        <v>862956507297.81165</v>
      </c>
      <c r="AE205" s="224">
        <f t="shared" si="98"/>
        <v>846382730421.6908</v>
      </c>
      <c r="AF205" s="224">
        <f t="shared" si="98"/>
        <v>829425190559.10803</v>
      </c>
      <c r="AG205" s="224">
        <f t="shared" si="98"/>
        <v>812096609982.18237</v>
      </c>
      <c r="AH205" s="224">
        <f t="shared" si="98"/>
        <v>794403975105.21338</v>
      </c>
      <c r="AI205" s="224">
        <f t="shared" si="98"/>
        <v>775586689501.10828</v>
      </c>
      <c r="AJ205" s="224">
        <f t="shared" si="98"/>
        <v>756471910578.88501</v>
      </c>
      <c r="AK205" s="224">
        <f t="shared" si="98"/>
        <v>737075601237.86169</v>
      </c>
      <c r="AL205" s="224">
        <f t="shared" si="98"/>
        <v>717416413732.86816</v>
      </c>
      <c r="AM205" s="224">
        <f t="shared" si="98"/>
        <v>697515600802.91907</v>
      </c>
      <c r="AN205" s="224">
        <f t="shared" si="98"/>
        <v>677390067220.17358</v>
      </c>
      <c r="AO205" s="224">
        <f t="shared" si="98"/>
        <v>657066517363.77222</v>
      </c>
      <c r="AP205" s="224">
        <f t="shared" si="98"/>
        <v>636567436660.50513</v>
      </c>
      <c r="AQ205" s="224">
        <f t="shared" si="98"/>
        <v>615924420293.35718</v>
      </c>
      <c r="AR205" s="224">
        <f t="shared" si="98"/>
        <v>595164896148.20862</v>
      </c>
      <c r="AS205" s="224"/>
      <c r="AT205" s="224"/>
    </row>
    <row r="206" spans="1:46">
      <c r="A206" s="32" t="str">
        <f>VLOOKUP($B206,'Sector matching'!$B$1:$C$43,2,0)</f>
        <v>wood products 16</v>
      </c>
      <c r="B206" s="304" t="s">
        <v>143</v>
      </c>
      <c r="C206" s="224">
        <f t="shared" si="96"/>
        <v>1146324549244.8904</v>
      </c>
      <c r="D206" s="224">
        <f t="shared" si="98"/>
        <v>907966127361.94482</v>
      </c>
      <c r="E206" s="224">
        <f t="shared" si="98"/>
        <v>1293383085492.4482</v>
      </c>
      <c r="F206" s="224">
        <f t="shared" si="98"/>
        <v>1305994751115.0364</v>
      </c>
      <c r="G206" s="224">
        <f t="shared" si="98"/>
        <v>1316012447200.4817</v>
      </c>
      <c r="H206" s="224">
        <f t="shared" si="98"/>
        <v>1324357961375.2329</v>
      </c>
      <c r="I206" s="224">
        <f t="shared" si="98"/>
        <v>1331589055209.0554</v>
      </c>
      <c r="J206" s="224">
        <f t="shared" si="98"/>
        <v>1337343952068.3018</v>
      </c>
      <c r="K206" s="224">
        <f t="shared" si="98"/>
        <v>1342980483631.2295</v>
      </c>
      <c r="L206" s="224">
        <f t="shared" si="98"/>
        <v>1348528022968.0051</v>
      </c>
      <c r="M206" s="224">
        <f t="shared" si="98"/>
        <v>1354007718557.521</v>
      </c>
      <c r="N206" s="224">
        <f t="shared" si="98"/>
        <v>1357422328105.6536</v>
      </c>
      <c r="O206" s="224">
        <f t="shared" si="98"/>
        <v>1360778278542.2544</v>
      </c>
      <c r="P206" s="224">
        <f t="shared" si="98"/>
        <v>1364078928649.2632</v>
      </c>
      <c r="Q206" s="224">
        <f t="shared" si="98"/>
        <v>1367323367510.4089</v>
      </c>
      <c r="R206" s="224">
        <f t="shared" si="98"/>
        <v>1370493550846.5728</v>
      </c>
      <c r="S206" s="224">
        <f t="shared" si="98"/>
        <v>1372224018304.2478</v>
      </c>
      <c r="T206" s="224">
        <f t="shared" si="98"/>
        <v>1375203814159.8677</v>
      </c>
      <c r="U206" s="224">
        <f t="shared" si="98"/>
        <v>1378052225503.2554</v>
      </c>
      <c r="V206" s="224">
        <f t="shared" si="98"/>
        <v>1380741506548.8867</v>
      </c>
      <c r="W206" s="224">
        <f t="shared" si="98"/>
        <v>1383242396734.2129</v>
      </c>
      <c r="X206" s="224">
        <f t="shared" si="98"/>
        <v>1384687958959.7947</v>
      </c>
      <c r="Y206" s="224">
        <f t="shared" si="98"/>
        <v>1383670776458.9102</v>
      </c>
      <c r="Z206" s="224">
        <f t="shared" si="98"/>
        <v>1381518683821.7969</v>
      </c>
      <c r="AA206" s="224">
        <f t="shared" si="98"/>
        <v>1378204434752.7283</v>
      </c>
      <c r="AB206" s="224">
        <f t="shared" si="98"/>
        <v>1373689834730.4597</v>
      </c>
      <c r="AC206" s="224">
        <f t="shared" si="98"/>
        <v>1367953571832.2588</v>
      </c>
      <c r="AD206" s="224">
        <f t="shared" si="98"/>
        <v>1360977804727.1831</v>
      </c>
      <c r="AE206" s="224">
        <f t="shared" si="98"/>
        <v>1352748464914.9949</v>
      </c>
      <c r="AF206" s="224">
        <f t="shared" si="98"/>
        <v>1343242111828.6167</v>
      </c>
      <c r="AG206" s="224">
        <f t="shared" si="98"/>
        <v>1332453313499.2085</v>
      </c>
      <c r="AH206" s="224">
        <f t="shared" si="98"/>
        <v>1320368005733.1951</v>
      </c>
      <c r="AI206" s="224">
        <f t="shared" si="98"/>
        <v>1305680329930.2751</v>
      </c>
      <c r="AJ206" s="224">
        <f t="shared" si="98"/>
        <v>1289725981286.2417</v>
      </c>
      <c r="AK206" s="224">
        <f t="shared" si="98"/>
        <v>1272510873043.9443</v>
      </c>
      <c r="AL206" s="224">
        <f t="shared" si="98"/>
        <v>1254046814265.9341</v>
      </c>
      <c r="AM206" s="224">
        <f t="shared" si="98"/>
        <v>1234351647245.6685</v>
      </c>
      <c r="AN206" s="224">
        <f t="shared" si="98"/>
        <v>1213437088304.4365</v>
      </c>
      <c r="AO206" s="224">
        <f t="shared" si="98"/>
        <v>1191333913328.4075</v>
      </c>
      <c r="AP206" s="224">
        <f t="shared" si="98"/>
        <v>1168067309456.0244</v>
      </c>
      <c r="AQ206" s="224">
        <f t="shared" si="98"/>
        <v>1143681174536.6321</v>
      </c>
      <c r="AR206" s="224">
        <f t="shared" si="98"/>
        <v>1118214182505.5789</v>
      </c>
      <c r="AS206" s="224"/>
      <c r="AT206" s="224"/>
    </row>
    <row r="207" spans="1:46">
      <c r="A207" s="32" t="str">
        <f>VLOOKUP($B207,'Sector matching'!$B$1:$C$43,2,0)</f>
        <v>wood products 16</v>
      </c>
      <c r="B207" s="304" t="s">
        <v>145</v>
      </c>
      <c r="C207" s="224">
        <f t="shared" si="96"/>
        <v>857044979598.28955</v>
      </c>
      <c r="D207" s="224">
        <f t="shared" si="98"/>
        <v>675379823492.40649</v>
      </c>
      <c r="E207" s="224">
        <f t="shared" si="98"/>
        <v>957089291502.75439</v>
      </c>
      <c r="F207" s="224">
        <f t="shared" si="98"/>
        <v>961340256518.63354</v>
      </c>
      <c r="G207" s="224">
        <f t="shared" si="98"/>
        <v>963537888076.6394</v>
      </c>
      <c r="H207" s="224">
        <f t="shared" si="98"/>
        <v>964381909511.99561</v>
      </c>
      <c r="I207" s="224">
        <f t="shared" si="98"/>
        <v>964294236445.37817</v>
      </c>
      <c r="J207" s="224">
        <f t="shared" si="98"/>
        <v>963025955379.06226</v>
      </c>
      <c r="K207" s="224">
        <f t="shared" si="98"/>
        <v>961565589935.1499</v>
      </c>
      <c r="L207" s="224">
        <f t="shared" si="98"/>
        <v>959933813575.94189</v>
      </c>
      <c r="M207" s="224">
        <f t="shared" si="98"/>
        <v>958144984045.53711</v>
      </c>
      <c r="N207" s="224">
        <f t="shared" si="98"/>
        <v>954793379201.19312</v>
      </c>
      <c r="O207" s="224">
        <f t="shared" si="98"/>
        <v>951306514768.76855</v>
      </c>
      <c r="P207" s="224">
        <f t="shared" si="98"/>
        <v>947685974722.33081</v>
      </c>
      <c r="Q207" s="224">
        <f t="shared" si="98"/>
        <v>943930322213.33911</v>
      </c>
      <c r="R207" s="224">
        <f t="shared" si="98"/>
        <v>940026369186.10522</v>
      </c>
      <c r="S207" s="224">
        <f t="shared" si="98"/>
        <v>935043097640.47949</v>
      </c>
      <c r="T207" s="224">
        <f t="shared" si="98"/>
        <v>930818648106.07642</v>
      </c>
      <c r="U207" s="224">
        <f t="shared" si="98"/>
        <v>926406167031.33911</v>
      </c>
      <c r="V207" s="224">
        <f t="shared" si="98"/>
        <v>921787320819.7085</v>
      </c>
      <c r="W207" s="224">
        <f t="shared" si="98"/>
        <v>916943301817.80835</v>
      </c>
      <c r="X207" s="224">
        <f t="shared" si="98"/>
        <v>911304576873.97144</v>
      </c>
      <c r="Y207" s="224">
        <f t="shared" si="98"/>
        <v>903965255573.64868</v>
      </c>
      <c r="Z207" s="224">
        <f t="shared" si="98"/>
        <v>895820855884.85742</v>
      </c>
      <c r="AA207" s="224">
        <f t="shared" si="98"/>
        <v>886869515865.38135</v>
      </c>
      <c r="AB207" s="224">
        <f t="shared" si="98"/>
        <v>877103304415.06104</v>
      </c>
      <c r="AC207" s="224">
        <f t="shared" si="98"/>
        <v>866526154208.45288</v>
      </c>
      <c r="AD207" s="224">
        <f t="shared" si="98"/>
        <v>855145037146.83887</v>
      </c>
      <c r="AE207" s="224">
        <f t="shared" si="98"/>
        <v>842970088004.48926</v>
      </c>
      <c r="AF207" s="224">
        <f t="shared" si="98"/>
        <v>830006406982.62744</v>
      </c>
      <c r="AG207" s="224">
        <f t="shared" si="98"/>
        <v>816271104121.69019</v>
      </c>
      <c r="AH207" s="224">
        <f t="shared" si="98"/>
        <v>801776667527.93359</v>
      </c>
      <c r="AI207" s="224">
        <f t="shared" si="98"/>
        <v>785759008589.17041</v>
      </c>
      <c r="AJ207" s="224">
        <f t="shared" si="98"/>
        <v>769058479383.61255</v>
      </c>
      <c r="AK207" s="224">
        <f t="shared" si="98"/>
        <v>751701218404.01953</v>
      </c>
      <c r="AL207" s="224">
        <f t="shared" si="98"/>
        <v>733717246780.98413</v>
      </c>
      <c r="AM207" s="224">
        <f t="shared" si="98"/>
        <v>715140391954.93384</v>
      </c>
      <c r="AN207" s="224">
        <f t="shared" si="98"/>
        <v>696001147537.75049</v>
      </c>
      <c r="AO207" s="224">
        <f t="shared" si="98"/>
        <v>676341155639.04858</v>
      </c>
      <c r="AP207" s="224">
        <f t="shared" si="98"/>
        <v>656198803526.12231</v>
      </c>
      <c r="AQ207" s="224">
        <f t="shared" si="98"/>
        <v>635622891585.40576</v>
      </c>
      <c r="AR207" s="224">
        <f t="shared" si="98"/>
        <v>614658906425.77124</v>
      </c>
      <c r="AS207" s="224"/>
      <c r="AT207" s="224"/>
    </row>
    <row r="208" spans="1:46">
      <c r="A208" s="32" t="str">
        <f>VLOOKUP($B208,'Sector matching'!$B$1:$C$43,2,0)</f>
        <v>pulp paper and printing 17T18</v>
      </c>
      <c r="B208" s="306" t="s">
        <v>255</v>
      </c>
      <c r="C208" s="224">
        <f t="shared" si="96"/>
        <v>7636077080254.5449</v>
      </c>
      <c r="D208" s="224">
        <f t="shared" si="98"/>
        <v>7240940554839.3291</v>
      </c>
      <c r="E208" s="224">
        <f t="shared" si="98"/>
        <v>8271374536242.3506</v>
      </c>
      <c r="F208" s="224">
        <f t="shared" si="98"/>
        <v>8588294270222.1826</v>
      </c>
      <c r="G208" s="224">
        <f t="shared" si="98"/>
        <v>8885379520650.0098</v>
      </c>
      <c r="H208" s="224">
        <f t="shared" si="98"/>
        <v>9167869363132.2109</v>
      </c>
      <c r="I208" s="224">
        <f t="shared" si="98"/>
        <v>9439096119796.2422</v>
      </c>
      <c r="J208" s="224">
        <f t="shared" si="98"/>
        <v>9696117244913.5273</v>
      </c>
      <c r="K208" s="224">
        <f t="shared" si="98"/>
        <v>9948515251637.4023</v>
      </c>
      <c r="L208" s="224">
        <f t="shared" si="98"/>
        <v>10196683459108.586</v>
      </c>
      <c r="M208" s="224">
        <f t="shared" si="98"/>
        <v>10440958595563.164</v>
      </c>
      <c r="N208" s="224">
        <f t="shared" si="98"/>
        <v>10665819890435.281</v>
      </c>
      <c r="O208" s="224">
        <f t="shared" si="98"/>
        <v>10886625427063.766</v>
      </c>
      <c r="P208" s="224">
        <f t="shared" si="98"/>
        <v>11103578387431.895</v>
      </c>
      <c r="Q208" s="224">
        <f t="shared" si="98"/>
        <v>11316838319958.717</v>
      </c>
      <c r="R208" s="224">
        <f t="shared" si="98"/>
        <v>11526410753284.846</v>
      </c>
      <c r="S208" s="224">
        <f t="shared" si="98"/>
        <v>11720774155477.189</v>
      </c>
      <c r="T208" s="224">
        <f t="shared" si="98"/>
        <v>11922849757797.664</v>
      </c>
      <c r="U208" s="224">
        <f t="shared" si="98"/>
        <v>12121129730380.354</v>
      </c>
      <c r="V208" s="224">
        <f t="shared" si="98"/>
        <v>12315465206809.203</v>
      </c>
      <c r="W208" s="224">
        <f t="shared" si="98"/>
        <v>12505674636825.686</v>
      </c>
      <c r="X208" s="224">
        <f t="shared" si="98"/>
        <v>12683884512440.902</v>
      </c>
      <c r="Y208" s="224">
        <f t="shared" si="98"/>
        <v>12836796397227.797</v>
      </c>
      <c r="Z208" s="224">
        <f t="shared" si="98"/>
        <v>12976160018472.98</v>
      </c>
      <c r="AA208" s="224">
        <f t="shared" si="98"/>
        <v>13101467215395.961</v>
      </c>
      <c r="AB208" s="224">
        <f t="shared" si="98"/>
        <v>13212097614502.113</v>
      </c>
      <c r="AC208" s="224">
        <f t="shared" si="98"/>
        <v>13307583234788.793</v>
      </c>
      <c r="AD208" s="224">
        <f t="shared" si="98"/>
        <v>13387485776446.797</v>
      </c>
      <c r="AE208" s="224">
        <f t="shared" si="98"/>
        <v>13451401259752.813</v>
      </c>
      <c r="AF208" s="224">
        <f t="shared" si="98"/>
        <v>13498829645348.717</v>
      </c>
      <c r="AG208" s="224">
        <f t="shared" si="98"/>
        <v>13529447640639.951</v>
      </c>
      <c r="AH208" s="224">
        <f t="shared" si="98"/>
        <v>13542844535421.531</v>
      </c>
      <c r="AI208" s="224">
        <f t="shared" si="98"/>
        <v>13525225422505.244</v>
      </c>
      <c r="AJ208" s="224">
        <f t="shared" si="98"/>
        <v>13489901032398.535</v>
      </c>
      <c r="AK208" s="224">
        <f t="shared" si="98"/>
        <v>13436683750489.332</v>
      </c>
      <c r="AL208" s="224">
        <f t="shared" si="98"/>
        <v>13365452318869.055</v>
      </c>
      <c r="AM208" s="224">
        <f t="shared" si="98"/>
        <v>13276155759495.01</v>
      </c>
      <c r="AN208" s="224">
        <f t="shared" si="98"/>
        <v>13168683870852.332</v>
      </c>
      <c r="AO208" s="224">
        <f t="shared" si="98"/>
        <v>13043139535211.598</v>
      </c>
      <c r="AP208" s="224">
        <f t="shared" si="98"/>
        <v>12899575168706.744</v>
      </c>
      <c r="AQ208" s="224">
        <f t="shared" si="98"/>
        <v>12738260192233.654</v>
      </c>
      <c r="AR208" s="224">
        <f t="shared" si="98"/>
        <v>12559420514108.449</v>
      </c>
      <c r="AS208" s="224"/>
      <c r="AT208" s="224"/>
    </row>
    <row r="209" spans="1:46">
      <c r="A209" s="32" t="str">
        <f>VLOOKUP($B209,'Sector matching'!$B$1:$C$43,2,0)</f>
        <v>pulp paper and printing 17T18</v>
      </c>
      <c r="B209" s="306" t="s">
        <v>148</v>
      </c>
      <c r="C209" s="224">
        <f t="shared" si="96"/>
        <v>3722665328442.2715</v>
      </c>
      <c r="D209" s="224">
        <f t="shared" si="98"/>
        <v>3524409609294.8857</v>
      </c>
      <c r="E209" s="224">
        <f t="shared" si="98"/>
        <v>4019487307105.8125</v>
      </c>
      <c r="F209" s="224">
        <f t="shared" si="98"/>
        <v>4166729208524.9609</v>
      </c>
      <c r="G209" s="224">
        <f t="shared" si="98"/>
        <v>4303813663091.6636</v>
      </c>
      <c r="H209" s="224">
        <f t="shared" si="98"/>
        <v>4433315798223.3174</v>
      </c>
      <c r="I209" s="224">
        <f t="shared" si="98"/>
        <v>4556873977157.3525</v>
      </c>
      <c r="J209" s="224">
        <f t="shared" si="98"/>
        <v>4673091997727.4688</v>
      </c>
      <c r="K209" s="224">
        <f t="shared" si="98"/>
        <v>4786609891718.2129</v>
      </c>
      <c r="L209" s="224">
        <f t="shared" si="98"/>
        <v>4897622887820.7139</v>
      </c>
      <c r="M209" s="224">
        <f t="shared" si="98"/>
        <v>5006297882967.3076</v>
      </c>
      <c r="N209" s="224">
        <f t="shared" si="98"/>
        <v>5105210528285.1533</v>
      </c>
      <c r="O209" s="224">
        <f t="shared" si="98"/>
        <v>5201743012308.9395</v>
      </c>
      <c r="P209" s="224">
        <f t="shared" si="98"/>
        <v>5295997805664.8877</v>
      </c>
      <c r="Q209" s="224">
        <f t="shared" si="98"/>
        <v>5388056006302.5313</v>
      </c>
      <c r="R209" s="224">
        <f t="shared" si="98"/>
        <v>5477925054720.7646</v>
      </c>
      <c r="S209" s="224">
        <f t="shared" si="98"/>
        <v>5560144207070.2637</v>
      </c>
      <c r="T209" s="224">
        <f t="shared" si="98"/>
        <v>5645602050145.7656</v>
      </c>
      <c r="U209" s="224">
        <f t="shared" si="98"/>
        <v>5728834831088.4971</v>
      </c>
      <c r="V209" s="224">
        <f t="shared" si="98"/>
        <v>5809777756819.9336</v>
      </c>
      <c r="W209" s="224">
        <f t="shared" si="98"/>
        <v>5888351270137.5381</v>
      </c>
      <c r="X209" s="224">
        <f t="shared" si="98"/>
        <v>5960861689842.2842</v>
      </c>
      <c r="Y209" s="224">
        <f t="shared" si="98"/>
        <v>6021099401018.8379</v>
      </c>
      <c r="Z209" s="224">
        <f t="shared" si="98"/>
        <v>6074629739291.6074</v>
      </c>
      <c r="AA209" s="224">
        <f t="shared" si="98"/>
        <v>6121248713080.4609</v>
      </c>
      <c r="AB209" s="224">
        <f t="shared" si="98"/>
        <v>6160702402091.0449</v>
      </c>
      <c r="AC209" s="224">
        <f t="shared" si="98"/>
        <v>6192810660676.4063</v>
      </c>
      <c r="AD209" s="224">
        <f t="shared" si="98"/>
        <v>6217409464070.2617</v>
      </c>
      <c r="AE209" s="224">
        <f t="shared" si="98"/>
        <v>6234352959997.6582</v>
      </c>
      <c r="AF209" s="224">
        <f t="shared" si="98"/>
        <v>6243453042763.9805</v>
      </c>
      <c r="AG209" s="224">
        <f t="shared" si="98"/>
        <v>6244605769756.8389</v>
      </c>
      <c r="AH209" s="224">
        <f t="shared" si="98"/>
        <v>6237668881229.8545</v>
      </c>
      <c r="AI209" s="224">
        <f t="shared" si="98"/>
        <v>6216350907216.1289</v>
      </c>
      <c r="AJ209" s="224">
        <f t="shared" si="98"/>
        <v>6186846805839.6016</v>
      </c>
      <c r="AK209" s="224">
        <f t="shared" si="98"/>
        <v>6149122806053.5127</v>
      </c>
      <c r="AL209" s="224">
        <f t="shared" si="98"/>
        <v>6103176985337.1484</v>
      </c>
      <c r="AM209" s="224">
        <f t="shared" si="98"/>
        <v>6049040750318.5547</v>
      </c>
      <c r="AN209" s="224">
        <f t="shared" si="98"/>
        <v>5986719628271.5977</v>
      </c>
      <c r="AO209" s="224">
        <f t="shared" si="98"/>
        <v>5916317104510.0352</v>
      </c>
      <c r="AP209" s="224">
        <f t="shared" si="98"/>
        <v>5837914273780.1035</v>
      </c>
      <c r="AQ209" s="224">
        <f t="shared" si="98"/>
        <v>5751690878670.957</v>
      </c>
      <c r="AR209" s="224">
        <f t="shared" si="98"/>
        <v>5657806826319.6982</v>
      </c>
      <c r="AS209" s="224"/>
      <c r="AT209" s="224"/>
    </row>
    <row r="210" spans="1:46">
      <c r="A210" s="32" t="str">
        <f>VLOOKUP($B210,'Sector matching'!$B$1:$C$43,2,0)</f>
        <v>pulp paper and printing 17T18</v>
      </c>
      <c r="B210" s="306" t="s">
        <v>150</v>
      </c>
      <c r="C210" s="224">
        <f t="shared" si="96"/>
        <v>712437512834.01208</v>
      </c>
      <c r="D210" s="224">
        <f t="shared" si="98"/>
        <v>670890992756.92126</v>
      </c>
      <c r="E210" s="224">
        <f t="shared" ref="D210:AR216" si="99">E69-E22-E165</f>
        <v>760977760303.88257</v>
      </c>
      <c r="F210" s="224">
        <f t="shared" si="99"/>
        <v>784502486173.0542</v>
      </c>
      <c r="G210" s="224">
        <f t="shared" si="99"/>
        <v>805770482539.06641</v>
      </c>
      <c r="H210" s="224">
        <f t="shared" si="99"/>
        <v>825288051940.1875</v>
      </c>
      <c r="I210" s="224">
        <f t="shared" si="99"/>
        <v>843377603059.62329</v>
      </c>
      <c r="J210" s="224">
        <f t="shared" si="99"/>
        <v>859796499218.45068</v>
      </c>
      <c r="K210" s="224">
        <f t="shared" si="99"/>
        <v>875412521124.02417</v>
      </c>
      <c r="L210" s="224">
        <f t="shared" si="99"/>
        <v>890265263373.42773</v>
      </c>
      <c r="M210" s="224">
        <f t="shared" si="99"/>
        <v>904388422067.35205</v>
      </c>
      <c r="N210" s="224">
        <f t="shared" si="99"/>
        <v>916452292203.04077</v>
      </c>
      <c r="O210" s="224">
        <f t="shared" si="99"/>
        <v>927802327901.45728</v>
      </c>
      <c r="P210" s="224">
        <f t="shared" si="99"/>
        <v>938460330675.14282</v>
      </c>
      <c r="Q210" s="224">
        <f t="shared" si="99"/>
        <v>948443947101.67017</v>
      </c>
      <c r="R210" s="224">
        <f t="shared" si="99"/>
        <v>957757643294.51733</v>
      </c>
      <c r="S210" s="224">
        <f t="shared" si="99"/>
        <v>965456439739.25928</v>
      </c>
      <c r="T210" s="224">
        <f t="shared" si="99"/>
        <v>973440984053.0979</v>
      </c>
      <c r="U210" s="224">
        <f t="shared" si="99"/>
        <v>980759509312.44556</v>
      </c>
      <c r="V210" s="224">
        <f t="shared" si="99"/>
        <v>987404603799.45166</v>
      </c>
      <c r="W210" s="224">
        <f t="shared" si="99"/>
        <v>993366780080.74072</v>
      </c>
      <c r="X210" s="224">
        <f t="shared" si="99"/>
        <v>998031936497.22437</v>
      </c>
      <c r="Y210" s="224">
        <f t="shared" si="99"/>
        <v>1000387033159.7039</v>
      </c>
      <c r="Z210" s="224">
        <f t="shared" si="99"/>
        <v>1001392799165.8953</v>
      </c>
      <c r="AA210" s="224">
        <f t="shared" si="99"/>
        <v>1001038237888.741</v>
      </c>
      <c r="AB210" s="224">
        <f t="shared" si="99"/>
        <v>999305859397.37964</v>
      </c>
      <c r="AC210" s="224">
        <f t="shared" si="99"/>
        <v>996191960384.66138</v>
      </c>
      <c r="AD210" s="224">
        <f t="shared" si="99"/>
        <v>991696981183.396</v>
      </c>
      <c r="AE210" s="224">
        <f t="shared" si="99"/>
        <v>985825763835.61963</v>
      </c>
      <c r="AF210" s="224">
        <f t="shared" si="99"/>
        <v>978577998067.93237</v>
      </c>
      <c r="AG210" s="224">
        <f t="shared" si="99"/>
        <v>969968196627.19629</v>
      </c>
      <c r="AH210" s="224">
        <f t="shared" si="99"/>
        <v>960006295815.32104</v>
      </c>
      <c r="AI210" s="224">
        <f t="shared" si="99"/>
        <v>947766281401.45728</v>
      </c>
      <c r="AJ210" s="224">
        <f t="shared" si="99"/>
        <v>934245149404.78955</v>
      </c>
      <c r="AK210" s="224">
        <f t="shared" si="99"/>
        <v>919473423703.76172</v>
      </c>
      <c r="AL210" s="224">
        <f t="shared" si="99"/>
        <v>903487402076.91211</v>
      </c>
      <c r="AM210" s="224">
        <f t="shared" si="99"/>
        <v>886329162633.51514</v>
      </c>
      <c r="AN210" s="224">
        <f t="shared" si="99"/>
        <v>868037749346.99805</v>
      </c>
      <c r="AO210" s="224">
        <f t="shared" si="99"/>
        <v>848667156344.07129</v>
      </c>
      <c r="AP210" s="224">
        <f t="shared" si="99"/>
        <v>828268510913.61108</v>
      </c>
      <c r="AQ210" s="224">
        <f t="shared" si="99"/>
        <v>806907239271.99023</v>
      </c>
      <c r="AR210" s="224">
        <f t="shared" si="99"/>
        <v>784645854592.7605</v>
      </c>
      <c r="AS210" s="224"/>
      <c r="AT210" s="224"/>
    </row>
    <row r="211" spans="1:46">
      <c r="A211" s="32" t="str">
        <f>VLOOKUP($B211,'Sector matching'!$B$1:$C$43,2,0)</f>
        <v>refined petroleum and coke 19</v>
      </c>
      <c r="B211" s="38" t="s">
        <v>152</v>
      </c>
      <c r="C211" s="224">
        <f t="shared" si="96"/>
        <v>101297182168201</v>
      </c>
      <c r="D211" s="224">
        <f t="shared" si="99"/>
        <v>99795226766307.234</v>
      </c>
      <c r="E211" s="224">
        <f t="shared" si="99"/>
        <v>105466275659667.53</v>
      </c>
      <c r="F211" s="224">
        <f t="shared" si="99"/>
        <v>107987946058220.34</v>
      </c>
      <c r="G211" s="224">
        <f t="shared" si="99"/>
        <v>110387130437866.36</v>
      </c>
      <c r="H211" s="224">
        <f t="shared" si="99"/>
        <v>112666206373643.92</v>
      </c>
      <c r="I211" s="224">
        <f t="shared" si="99"/>
        <v>114866397407852.19</v>
      </c>
      <c r="J211" s="224">
        <f t="shared" si="99"/>
        <v>116946279777794.58</v>
      </c>
      <c r="K211" s="224">
        <f t="shared" si="99"/>
        <v>119025985070004.13</v>
      </c>
      <c r="L211" s="224">
        <f t="shared" si="99"/>
        <v>121105336412588.36</v>
      </c>
      <c r="M211" s="224">
        <f t="shared" si="99"/>
        <v>123183941737704.91</v>
      </c>
      <c r="N211" s="224">
        <f t="shared" si="99"/>
        <v>125063770077279.8</v>
      </c>
      <c r="O211" s="224">
        <f t="shared" si="99"/>
        <v>126935477604252.09</v>
      </c>
      <c r="P211" s="224">
        <f t="shared" si="99"/>
        <v>128798128971330.11</v>
      </c>
      <c r="Q211" s="224">
        <f t="shared" si="99"/>
        <v>130650627827678.92</v>
      </c>
      <c r="R211" s="224">
        <f t="shared" si="99"/>
        <v>132490334487961.38</v>
      </c>
      <c r="S211" s="224">
        <f t="shared" si="99"/>
        <v>134174713106867.5</v>
      </c>
      <c r="T211" s="224">
        <f t="shared" si="99"/>
        <v>135981101886581.75</v>
      </c>
      <c r="U211" s="224">
        <f t="shared" si="99"/>
        <v>137767056110835.75</v>
      </c>
      <c r="V211" s="224">
        <f t="shared" si="99"/>
        <v>139529181134226.03</v>
      </c>
      <c r="W211" s="224">
        <f t="shared" si="99"/>
        <v>141263901607284.75</v>
      </c>
      <c r="X211" s="224">
        <f t="shared" si="99"/>
        <v>142875943968270.88</v>
      </c>
      <c r="Y211" s="224">
        <f t="shared" si="99"/>
        <v>144206656642628.75</v>
      </c>
      <c r="Z211" s="224">
        <f t="shared" si="99"/>
        <v>145396652570279.69</v>
      </c>
      <c r="AA211" s="224">
        <f t="shared" si="99"/>
        <v>146439719122963.59</v>
      </c>
      <c r="AB211" s="224">
        <f t="shared" si="99"/>
        <v>147328370477827.25</v>
      </c>
      <c r="AC211" s="224">
        <f t="shared" si="99"/>
        <v>148056973611504.66</v>
      </c>
      <c r="AD211" s="224">
        <f t="shared" si="99"/>
        <v>148620275069616.72</v>
      </c>
      <c r="AE211" s="224">
        <f t="shared" si="99"/>
        <v>149013445385974.66</v>
      </c>
      <c r="AF211" s="224">
        <f t="shared" si="99"/>
        <v>149230541320212.31</v>
      </c>
      <c r="AG211" s="224">
        <f t="shared" si="99"/>
        <v>149267703964916.75</v>
      </c>
      <c r="AH211" s="224">
        <f t="shared" si="99"/>
        <v>149120050097868.41</v>
      </c>
      <c r="AI211" s="224">
        <f t="shared" si="99"/>
        <v>148626536919633.28</v>
      </c>
      <c r="AJ211" s="224">
        <f t="shared" si="99"/>
        <v>147942807924758.72</v>
      </c>
      <c r="AK211" s="224">
        <f t="shared" si="99"/>
        <v>147066509247434.88</v>
      </c>
      <c r="AL211" s="224">
        <f t="shared" si="99"/>
        <v>145996042877465.84</v>
      </c>
      <c r="AM211" s="224">
        <f t="shared" si="99"/>
        <v>144730607085592.25</v>
      </c>
      <c r="AN211" s="224">
        <f t="shared" si="99"/>
        <v>143268690352156.97</v>
      </c>
      <c r="AO211" s="224">
        <f t="shared" si="99"/>
        <v>141611229908104.72</v>
      </c>
      <c r="AP211" s="224">
        <f t="shared" si="99"/>
        <v>139758550181268.66</v>
      </c>
      <c r="AQ211" s="224">
        <f t="shared" si="99"/>
        <v>137713460064430.81</v>
      </c>
      <c r="AR211" s="224">
        <f t="shared" si="99"/>
        <v>135478234027752.16</v>
      </c>
      <c r="AS211" s="224"/>
      <c r="AT211" s="224"/>
    </row>
    <row r="212" spans="1:46">
      <c r="A212" s="32" t="str">
        <f>VLOOKUP($B212,'Sector matching'!$B$1:$C$43,2,0)</f>
        <v>chemicals 20</v>
      </c>
      <c r="B212" s="304" t="s">
        <v>256</v>
      </c>
      <c r="C212" s="224">
        <f t="shared" si="96"/>
        <v>115770770038456</v>
      </c>
      <c r="D212" s="224">
        <f t="shared" si="99"/>
        <v>116325752025823.53</v>
      </c>
      <c r="E212" s="224">
        <f t="shared" si="99"/>
        <v>135369184227455.13</v>
      </c>
      <c r="F212" s="224">
        <f t="shared" si="99"/>
        <v>139808791111744.22</v>
      </c>
      <c r="G212" s="224">
        <f t="shared" si="99"/>
        <v>143926589456778.88</v>
      </c>
      <c r="H212" s="224">
        <f t="shared" si="99"/>
        <v>147810581752495.75</v>
      </c>
      <c r="I212" s="224">
        <f t="shared" si="99"/>
        <v>151522950250948.75</v>
      </c>
      <c r="J212" s="224">
        <f t="shared" si="99"/>
        <v>155010012998891.31</v>
      </c>
      <c r="K212" s="224">
        <f t="shared" si="99"/>
        <v>158445990670808.56</v>
      </c>
      <c r="L212" s="224">
        <f t="shared" si="99"/>
        <v>161835960170651.03</v>
      </c>
      <c r="M212" s="224">
        <f t="shared" si="99"/>
        <v>165184106823948.81</v>
      </c>
      <c r="N212" s="224">
        <f t="shared" si="99"/>
        <v>168211578401219.16</v>
      </c>
      <c r="O212" s="224">
        <f t="shared" si="99"/>
        <v>171193391263140.47</v>
      </c>
      <c r="P212" s="224">
        <f t="shared" si="99"/>
        <v>174131649841588.78</v>
      </c>
      <c r="Q212" s="224">
        <f t="shared" si="99"/>
        <v>177027814481285.5</v>
      </c>
      <c r="R212" s="224">
        <f t="shared" si="99"/>
        <v>179880755945033.53</v>
      </c>
      <c r="S212" s="224">
        <f t="shared" si="99"/>
        <v>182487317093831.38</v>
      </c>
      <c r="T212" s="224">
        <f t="shared" si="99"/>
        <v>185249145412202.28</v>
      </c>
      <c r="U212" s="224">
        <f t="shared" si="99"/>
        <v>187962928646441.97</v>
      </c>
      <c r="V212" s="224">
        <f t="shared" si="99"/>
        <v>190625326285531.19</v>
      </c>
      <c r="W212" s="224">
        <f t="shared" si="99"/>
        <v>193232534984066.09</v>
      </c>
      <c r="X212" s="224">
        <f t="shared" si="99"/>
        <v>195647737187740.63</v>
      </c>
      <c r="Y212" s="224">
        <f t="shared" si="99"/>
        <v>197641734643319.34</v>
      </c>
      <c r="Z212" s="224">
        <f t="shared" si="99"/>
        <v>199418799184306.38</v>
      </c>
      <c r="AA212" s="224">
        <f t="shared" si="99"/>
        <v>200970590185104.81</v>
      </c>
      <c r="AB212" s="224">
        <f t="shared" si="99"/>
        <v>202286855577624.81</v>
      </c>
      <c r="AC212" s="224">
        <f t="shared" si="99"/>
        <v>203359978136451.88</v>
      </c>
      <c r="AD212" s="224">
        <f t="shared" si="99"/>
        <v>204182849216277.38</v>
      </c>
      <c r="AE212" s="224">
        <f t="shared" si="99"/>
        <v>204748941468283.03</v>
      </c>
      <c r="AF212" s="224">
        <f t="shared" si="99"/>
        <v>205050080354353.5</v>
      </c>
      <c r="AG212" s="224">
        <f t="shared" si="99"/>
        <v>205081098395221.88</v>
      </c>
      <c r="AH212" s="224">
        <f t="shared" si="99"/>
        <v>204835322221748.41</v>
      </c>
      <c r="AI212" s="224">
        <f t="shared" si="99"/>
        <v>204078906217384.38</v>
      </c>
      <c r="AJ212" s="224">
        <f t="shared" si="99"/>
        <v>203038612347434.06</v>
      </c>
      <c r="AK212" s="224">
        <f t="shared" si="99"/>
        <v>201711441701566.59</v>
      </c>
      <c r="AL212" s="224">
        <f t="shared" si="99"/>
        <v>200095490996309.28</v>
      </c>
      <c r="AM212" s="224">
        <f t="shared" si="99"/>
        <v>198190013792776.44</v>
      </c>
      <c r="AN212" s="224">
        <f t="shared" si="99"/>
        <v>195993230698648.72</v>
      </c>
      <c r="AO212" s="224">
        <f t="shared" si="99"/>
        <v>193506926683993.88</v>
      </c>
      <c r="AP212" s="224">
        <f t="shared" si="99"/>
        <v>190731996993047.25</v>
      </c>
      <c r="AQ212" s="224">
        <f t="shared" si="99"/>
        <v>187672954275726.5</v>
      </c>
      <c r="AR212" s="224">
        <f t="shared" si="99"/>
        <v>184333535594466.31</v>
      </c>
      <c r="AS212" s="224"/>
      <c r="AT212" s="224"/>
    </row>
    <row r="213" spans="1:46">
      <c r="A213" s="32">
        <f>VLOOKUP($B213,'Sector matching'!$B$1:$C$43,2,0)</f>
        <v>0</v>
      </c>
      <c r="B213" s="38" t="s">
        <v>155</v>
      </c>
      <c r="C213" s="224">
        <f t="shared" si="96"/>
        <v>7044729705706.2178</v>
      </c>
      <c r="D213" s="224">
        <f t="shared" si="99"/>
        <v>7080287002717.1035</v>
      </c>
      <c r="E213" s="224">
        <f t="shared" si="99"/>
        <v>8158282106016.252</v>
      </c>
      <c r="F213" s="224">
        <f t="shared" si="99"/>
        <v>8381384468737.5342</v>
      </c>
      <c r="G213" s="224">
        <f t="shared" si="99"/>
        <v>8584792623280.8682</v>
      </c>
      <c r="H213" s="224">
        <f t="shared" si="99"/>
        <v>8773945581132.999</v>
      </c>
      <c r="I213" s="224">
        <f t="shared" si="99"/>
        <v>8952246324974.0781</v>
      </c>
      <c r="J213" s="224">
        <f t="shared" si="99"/>
        <v>9117065713078.9746</v>
      </c>
      <c r="K213" s="224">
        <f t="shared" si="99"/>
        <v>9277535085254.9023</v>
      </c>
      <c r="L213" s="224">
        <f t="shared" si="99"/>
        <v>9433986758417.9629</v>
      </c>
      <c r="M213" s="224">
        <f t="shared" si="99"/>
        <v>9586696642056.1797</v>
      </c>
      <c r="N213" s="224">
        <f t="shared" si="99"/>
        <v>9721484387976.4883</v>
      </c>
      <c r="O213" s="224">
        <f t="shared" si="99"/>
        <v>9852521703257.6074</v>
      </c>
      <c r="P213" s="224">
        <f t="shared" si="99"/>
        <v>9979960054284.2852</v>
      </c>
      <c r="Q213" s="224">
        <f t="shared" si="99"/>
        <v>10103912639430.723</v>
      </c>
      <c r="R213" s="224">
        <f t="shared" si="99"/>
        <v>10224357390731.639</v>
      </c>
      <c r="S213" s="224">
        <f t="shared" si="99"/>
        <v>10331116304289.164</v>
      </c>
      <c r="T213" s="224">
        <f t="shared" si="99"/>
        <v>10444437738326.074</v>
      </c>
      <c r="U213" s="224">
        <f t="shared" si="99"/>
        <v>10554100659798.73</v>
      </c>
      <c r="V213" s="224">
        <f t="shared" si="99"/>
        <v>10659966027814.77</v>
      </c>
      <c r="W213" s="224">
        <f t="shared" si="99"/>
        <v>10761872296980.621</v>
      </c>
      <c r="X213" s="224">
        <f t="shared" si="99"/>
        <v>10853082029428.859</v>
      </c>
      <c r="Y213" s="224">
        <f t="shared" si="99"/>
        <v>10922394748315.707</v>
      </c>
      <c r="Z213" s="224">
        <f t="shared" si="99"/>
        <v>10980051830660.053</v>
      </c>
      <c r="AA213" s="224">
        <f t="shared" si="99"/>
        <v>11025752764994.156</v>
      </c>
      <c r="AB213" s="224">
        <f t="shared" si="99"/>
        <v>11059109885112.539</v>
      </c>
      <c r="AC213" s="224">
        <f t="shared" si="99"/>
        <v>11079871210777.098</v>
      </c>
      <c r="AD213" s="224">
        <f t="shared" si="99"/>
        <v>11087815450441.133</v>
      </c>
      <c r="AE213" s="224">
        <f t="shared" si="99"/>
        <v>11082755273475.002</v>
      </c>
      <c r="AF213" s="224">
        <f t="shared" si="99"/>
        <v>11064429825273.721</v>
      </c>
      <c r="AG213" s="224">
        <f t="shared" si="99"/>
        <v>11032729337652.953</v>
      </c>
      <c r="AH213" s="224">
        <f t="shared" si="99"/>
        <v>10987477224614.072</v>
      </c>
      <c r="AI213" s="224">
        <f t="shared" si="99"/>
        <v>10917698749499.041</v>
      </c>
      <c r="AJ213" s="224">
        <f t="shared" si="99"/>
        <v>10834412270610.773</v>
      </c>
      <c r="AK213" s="224">
        <f t="shared" si="99"/>
        <v>10737631370239.486</v>
      </c>
      <c r="AL213" s="224">
        <f t="shared" si="99"/>
        <v>10627425166886.945</v>
      </c>
      <c r="AM213" s="224">
        <f t="shared" si="99"/>
        <v>10503920278858.646</v>
      </c>
      <c r="AN213" s="224">
        <f t="shared" si="99"/>
        <v>10367197673393.303</v>
      </c>
      <c r="AO213" s="224">
        <f t="shared" si="99"/>
        <v>10217507324805.734</v>
      </c>
      <c r="AP213" s="224">
        <f t="shared" si="99"/>
        <v>10055058812400.441</v>
      </c>
      <c r="AQ213" s="224">
        <f t="shared" si="99"/>
        <v>9880229949309.1289</v>
      </c>
      <c r="AR213" s="224">
        <f t="shared" si="99"/>
        <v>9693361724650.25</v>
      </c>
      <c r="AS213" s="224"/>
      <c r="AT213" s="224"/>
    </row>
    <row r="214" spans="1:46">
      <c r="A214" s="32" t="str">
        <f>VLOOKUP($B214,'Sector matching'!$B$1:$C$43,2,0)</f>
        <v>chemicals 20</v>
      </c>
      <c r="B214" s="304" t="s">
        <v>157</v>
      </c>
      <c r="C214" s="224">
        <f t="shared" si="96"/>
        <v>3792992132681.5073</v>
      </c>
      <c r="D214" s="224">
        <f t="shared" si="99"/>
        <v>3808085014463.8076</v>
      </c>
      <c r="E214" s="224">
        <f t="shared" si="99"/>
        <v>4383152196920.2974</v>
      </c>
      <c r="F214" s="224">
        <f t="shared" si="99"/>
        <v>4498103385044.1309</v>
      </c>
      <c r="G214" s="224">
        <f t="shared" si="99"/>
        <v>4602173394574.6309</v>
      </c>
      <c r="H214" s="224">
        <f t="shared" si="99"/>
        <v>4698304319267.8623</v>
      </c>
      <c r="I214" s="224">
        <f t="shared" si="99"/>
        <v>4788336741558.6387</v>
      </c>
      <c r="J214" s="224">
        <f t="shared" si="99"/>
        <v>4870880658406.4473</v>
      </c>
      <c r="K214" s="224">
        <f t="shared" si="99"/>
        <v>4950828817445.623</v>
      </c>
      <c r="L214" s="224">
        <f t="shared" si="99"/>
        <v>5028361495170.0205</v>
      </c>
      <c r="M214" s="224">
        <f t="shared" si="99"/>
        <v>5103628176864.2178</v>
      </c>
      <c r="N214" s="224">
        <f t="shared" si="99"/>
        <v>5169091051103.8691</v>
      </c>
      <c r="O214" s="224">
        <f t="shared" si="99"/>
        <v>5232306275824.2881</v>
      </c>
      <c r="P214" s="224">
        <f t="shared" si="99"/>
        <v>5293356830396.7266</v>
      </c>
      <c r="Q214" s="224">
        <f t="shared" si="99"/>
        <v>5352305091046.2383</v>
      </c>
      <c r="R214" s="224">
        <f t="shared" si="99"/>
        <v>5409141633889.5791</v>
      </c>
      <c r="S214" s="224">
        <f t="shared" si="99"/>
        <v>5458491228534.5098</v>
      </c>
      <c r="T214" s="224">
        <f t="shared" si="99"/>
        <v>5511061810277.6992</v>
      </c>
      <c r="U214" s="224">
        <f t="shared" si="99"/>
        <v>5561448821833.541</v>
      </c>
      <c r="V214" s="224">
        <f t="shared" si="99"/>
        <v>5609582004140.6162</v>
      </c>
      <c r="W214" s="224">
        <f t="shared" si="99"/>
        <v>5655379761805.2197</v>
      </c>
      <c r="X214" s="224">
        <f t="shared" si="99"/>
        <v>5695310278073.2148</v>
      </c>
      <c r="Y214" s="224">
        <f t="shared" si="99"/>
        <v>5723523269047.9688</v>
      </c>
      <c r="Z214" s="224">
        <f t="shared" si="99"/>
        <v>5745422561462.2686</v>
      </c>
      <c r="AA214" s="224">
        <f t="shared" si="99"/>
        <v>5760873713653.6523</v>
      </c>
      <c r="AB214" s="224">
        <f t="shared" si="99"/>
        <v>5769698374224.9746</v>
      </c>
      <c r="AC214" s="224">
        <f t="shared" si="99"/>
        <v>5771790761812.752</v>
      </c>
      <c r="AD214" s="224">
        <f t="shared" si="99"/>
        <v>5767062574920.7383</v>
      </c>
      <c r="AE214" s="224">
        <f t="shared" si="99"/>
        <v>5755444618417.1191</v>
      </c>
      <c r="AF214" s="224">
        <f t="shared" si="99"/>
        <v>5736830983904.6475</v>
      </c>
      <c r="AG214" s="224">
        <f t="shared" si="99"/>
        <v>5711195676140.0234</v>
      </c>
      <c r="AH214" s="224">
        <f t="shared" si="99"/>
        <v>5678479417204.2256</v>
      </c>
      <c r="AI214" s="224">
        <f t="shared" si="99"/>
        <v>5633053079614.6094</v>
      </c>
      <c r="AJ214" s="224">
        <f t="shared" si="99"/>
        <v>5580655025456.7041</v>
      </c>
      <c r="AK214" s="224">
        <f t="shared" si="99"/>
        <v>5521327845782.5488</v>
      </c>
      <c r="AL214" s="224">
        <f t="shared" si="99"/>
        <v>5455143626102.7363</v>
      </c>
      <c r="AM214" s="224">
        <f t="shared" si="99"/>
        <v>5382204734557.1582</v>
      </c>
      <c r="AN214" s="224">
        <f t="shared" si="99"/>
        <v>5302590825813.1377</v>
      </c>
      <c r="AO214" s="224">
        <f t="shared" si="99"/>
        <v>5216468668300.3848</v>
      </c>
      <c r="AP214" s="224">
        <f t="shared" si="99"/>
        <v>5123984661023.1387</v>
      </c>
      <c r="AQ214" s="224">
        <f t="shared" si="99"/>
        <v>5025371148977.8311</v>
      </c>
      <c r="AR214" s="224">
        <f t="shared" si="99"/>
        <v>4920841514723.2881</v>
      </c>
      <c r="AS214" s="224"/>
      <c r="AT214" s="224"/>
    </row>
    <row r="215" spans="1:46">
      <c r="A215" s="32" t="str">
        <f>VLOOKUP($B215,'Sector matching'!$B$1:$C$43,2,0)</f>
        <v>rubber and plastic products 22</v>
      </c>
      <c r="B215" s="146" t="s">
        <v>257</v>
      </c>
      <c r="C215" s="224">
        <f t="shared" si="96"/>
        <v>4977732776564.3672</v>
      </c>
      <c r="D215" s="224">
        <f t="shared" si="99"/>
        <v>4959171333457.0391</v>
      </c>
      <c r="E215" s="224">
        <f t="shared" si="99"/>
        <v>5663272006442.8457</v>
      </c>
      <c r="F215" s="224">
        <f t="shared" si="99"/>
        <v>5765164173952.1797</v>
      </c>
      <c r="G215" s="224">
        <f t="shared" si="99"/>
        <v>5850148487740.4258</v>
      </c>
      <c r="H215" s="224">
        <f t="shared" si="99"/>
        <v>5922215221193.1797</v>
      </c>
      <c r="I215" s="224">
        <f t="shared" si="99"/>
        <v>5983859063141.9883</v>
      </c>
      <c r="J215" s="224">
        <f t="shared" si="99"/>
        <v>6033497962610.377</v>
      </c>
      <c r="K215" s="224">
        <f t="shared" si="99"/>
        <v>6077328410033.709</v>
      </c>
      <c r="L215" s="224">
        <f t="shared" si="99"/>
        <v>6115599793274.3574</v>
      </c>
      <c r="M215" s="224">
        <f t="shared" si="99"/>
        <v>6148517108663.793</v>
      </c>
      <c r="N215" s="224">
        <f t="shared" si="99"/>
        <v>6167107701434.7969</v>
      </c>
      <c r="O215" s="224">
        <f t="shared" si="99"/>
        <v>6180586097274.1895</v>
      </c>
      <c r="P215" s="224">
        <f t="shared" si="99"/>
        <v>6189074712262.832</v>
      </c>
      <c r="Q215" s="224">
        <f t="shared" si="99"/>
        <v>6192668932906.8281</v>
      </c>
      <c r="R215" s="224">
        <f t="shared" si="99"/>
        <v>6191379666907.3594</v>
      </c>
      <c r="S215" s="224">
        <f t="shared" si="99"/>
        <v>6179144827824.4844</v>
      </c>
      <c r="T215" s="224">
        <f t="shared" si="99"/>
        <v>6168178942397.875</v>
      </c>
      <c r="U215" s="224">
        <f t="shared" si="99"/>
        <v>6152323110009.2148</v>
      </c>
      <c r="V215" s="224">
        <f t="shared" si="99"/>
        <v>6131528712567.9805</v>
      </c>
      <c r="W215" s="224">
        <f t="shared" si="99"/>
        <v>6105739645297.4727</v>
      </c>
      <c r="X215" s="224">
        <f t="shared" si="99"/>
        <v>6071227412987.2109</v>
      </c>
      <c r="Y215" s="224">
        <f t="shared" si="99"/>
        <v>6022021093973.418</v>
      </c>
      <c r="Z215" s="224">
        <f t="shared" si="99"/>
        <v>5964167985513.1523</v>
      </c>
      <c r="AA215" s="224">
        <f t="shared" si="99"/>
        <v>5897750728901.5313</v>
      </c>
      <c r="AB215" s="224">
        <f t="shared" si="99"/>
        <v>5822822898589.1172</v>
      </c>
      <c r="AC215" s="224">
        <f t="shared" si="99"/>
        <v>5739528709677.2383</v>
      </c>
      <c r="AD215" s="224">
        <f t="shared" si="99"/>
        <v>5648044375667.6211</v>
      </c>
      <c r="AE215" s="224">
        <f t="shared" si="99"/>
        <v>5548578961555.3711</v>
      </c>
      <c r="AF215" s="224">
        <f t="shared" si="99"/>
        <v>5441320559914.1719</v>
      </c>
      <c r="AG215" s="224">
        <f t="shared" si="99"/>
        <v>5326548556582.8594</v>
      </c>
      <c r="AH215" s="224">
        <f t="shared" si="99"/>
        <v>5204524161507.875</v>
      </c>
      <c r="AI215" s="224">
        <f t="shared" si="99"/>
        <v>5070510006146.1641</v>
      </c>
      <c r="AJ215" s="224">
        <f t="shared" si="99"/>
        <v>4930198821348.0977</v>
      </c>
      <c r="AK215" s="224">
        <f t="shared" si="99"/>
        <v>4783980574904.8516</v>
      </c>
      <c r="AL215" s="224">
        <f t="shared" si="99"/>
        <v>4632280086519.9531</v>
      </c>
      <c r="AM215" s="224">
        <f t="shared" si="99"/>
        <v>4475555514267.5469</v>
      </c>
      <c r="AN215" s="224">
        <f t="shared" si="99"/>
        <v>4314252876507.2617</v>
      </c>
      <c r="AO215" s="224">
        <f t="shared" si="99"/>
        <v>4148895751317.2852</v>
      </c>
      <c r="AP215" s="224">
        <f t="shared" si="99"/>
        <v>3979994051985.4648</v>
      </c>
      <c r="AQ215" s="224">
        <f t="shared" si="99"/>
        <v>3808126603073.3008</v>
      </c>
      <c r="AR215" s="224">
        <f t="shared" si="99"/>
        <v>3633855527357.7109</v>
      </c>
      <c r="AS215" s="224"/>
      <c r="AT215" s="224"/>
    </row>
    <row r="216" spans="1:46">
      <c r="A216" s="32" t="str">
        <f>VLOOKUP($B216,'Sector matching'!$B$1:$C$43,2,0)</f>
        <v>cement and other nonmetallic minerals 239</v>
      </c>
      <c r="B216" s="38" t="s">
        <v>161</v>
      </c>
      <c r="C216" s="224">
        <f t="shared" si="96"/>
        <v>6429558132395.7617</v>
      </c>
      <c r="D216" s="224">
        <f t="shared" si="99"/>
        <v>6341885058062.0664</v>
      </c>
      <c r="E216" s="224">
        <f t="shared" si="99"/>
        <v>6805858002141.7021</v>
      </c>
      <c r="F216" s="224">
        <f t="shared" si="99"/>
        <v>6765132565884.667</v>
      </c>
      <c r="G216" s="224">
        <f t="shared" si="99"/>
        <v>6712795511552.9043</v>
      </c>
      <c r="H216" s="224">
        <f t="shared" si="99"/>
        <v>6653985060640.7676</v>
      </c>
      <c r="I216" s="224">
        <f t="shared" si="99"/>
        <v>6591731224347.1445</v>
      </c>
      <c r="J216" s="224">
        <f t="shared" si="99"/>
        <v>6524400884937.0576</v>
      </c>
      <c r="K216" s="224">
        <f t="shared" si="99"/>
        <v>6458723171766.2793</v>
      </c>
      <c r="L216" s="224">
        <f t="shared" si="99"/>
        <v>6394750340848.1904</v>
      </c>
      <c r="M216" s="224">
        <f t="shared" si="99"/>
        <v>6332494054745.7002</v>
      </c>
      <c r="N216" s="224">
        <f t="shared" ref="D216:AR222" si="100">N75-N28-N171</f>
        <v>6262653946576.6582</v>
      </c>
      <c r="O216" s="224">
        <f t="shared" si="100"/>
        <v>6194650888895.3242</v>
      </c>
      <c r="P216" s="224">
        <f t="shared" si="100"/>
        <v>6128411980914.5469</v>
      </c>
      <c r="Q216" s="224">
        <f t="shared" si="100"/>
        <v>6063849843752.0811</v>
      </c>
      <c r="R216" s="224">
        <f t="shared" si="100"/>
        <v>6000807165238.9717</v>
      </c>
      <c r="S216" s="224">
        <f t="shared" si="100"/>
        <v>5933309057174.9785</v>
      </c>
      <c r="T216" s="224">
        <f t="shared" si="100"/>
        <v>5872990702012.1504</v>
      </c>
      <c r="U216" s="224">
        <f t="shared" si="100"/>
        <v>5813752538378.3594</v>
      </c>
      <c r="V216" s="224">
        <f t="shared" si="100"/>
        <v>5755427918385.0322</v>
      </c>
      <c r="W216" s="224">
        <f t="shared" si="100"/>
        <v>5697852218508.8799</v>
      </c>
      <c r="X216" s="224">
        <f t="shared" si="100"/>
        <v>5637458415303.6357</v>
      </c>
      <c r="Y216" s="224">
        <f t="shared" si="100"/>
        <v>5568668355702.9189</v>
      </c>
      <c r="Z216" s="224">
        <f t="shared" si="100"/>
        <v>5497039951937.3047</v>
      </c>
      <c r="AA216" s="224">
        <f t="shared" si="100"/>
        <v>5422550254963.6611</v>
      </c>
      <c r="AB216" s="224">
        <f t="shared" si="100"/>
        <v>5345134678849.0527</v>
      </c>
      <c r="AC216" s="224">
        <f t="shared" si="100"/>
        <v>5264796412649.8613</v>
      </c>
      <c r="AD216" s="224">
        <f t="shared" si="100"/>
        <v>5181551734883.6592</v>
      </c>
      <c r="AE216" s="224">
        <f t="shared" si="100"/>
        <v>5095430493110.8711</v>
      </c>
      <c r="AF216" s="224">
        <f t="shared" si="100"/>
        <v>5006426437458.7031</v>
      </c>
      <c r="AG216" s="224">
        <f t="shared" si="100"/>
        <v>4914600128027.9414</v>
      </c>
      <c r="AH216" s="224">
        <f t="shared" si="100"/>
        <v>4819978287581.9883</v>
      </c>
      <c r="AI216" s="224">
        <f t="shared" si="100"/>
        <v>4717919012603.2549</v>
      </c>
      <c r="AJ216" s="224">
        <f t="shared" si="100"/>
        <v>4613416291155.7832</v>
      </c>
      <c r="AK216" s="224">
        <f t="shared" si="100"/>
        <v>4506556125454.3496</v>
      </c>
      <c r="AL216" s="224">
        <f t="shared" si="100"/>
        <v>4397442153908.1831</v>
      </c>
      <c r="AM216" s="224">
        <f t="shared" si="100"/>
        <v>4286195308486.9092</v>
      </c>
      <c r="AN216" s="224">
        <f t="shared" si="100"/>
        <v>4172911204440.376</v>
      </c>
      <c r="AO216" s="224">
        <f t="shared" si="100"/>
        <v>4057747170279.6108</v>
      </c>
      <c r="AP216" s="224">
        <f t="shared" si="100"/>
        <v>3940836202825.0112</v>
      </c>
      <c r="AQ216" s="224">
        <f t="shared" si="100"/>
        <v>3822369353322.3096</v>
      </c>
      <c r="AR216" s="224">
        <f t="shared" si="100"/>
        <v>3702513809157.7407</v>
      </c>
      <c r="AS216" s="224"/>
      <c r="AT216" s="224"/>
    </row>
    <row r="217" spans="1:46">
      <c r="A217" s="32" t="str">
        <f>VLOOKUP($B217,'Sector matching'!$B$1:$C$43,2,0)</f>
        <v>iron and steel 241</v>
      </c>
      <c r="B217" s="145" t="s">
        <v>163</v>
      </c>
      <c r="C217" s="224">
        <f t="shared" si="96"/>
        <v>195205768316130.06</v>
      </c>
      <c r="D217" s="224">
        <f t="shared" si="100"/>
        <v>194824741236274.88</v>
      </c>
      <c r="E217" s="224">
        <f t="shared" si="100"/>
        <v>204695416259439.38</v>
      </c>
      <c r="F217" s="224">
        <f t="shared" si="100"/>
        <v>207155730497907</v>
      </c>
      <c r="G217" s="224">
        <f t="shared" si="100"/>
        <v>209206978391258.44</v>
      </c>
      <c r="H217" s="224">
        <f t="shared" si="100"/>
        <v>210993846186425.31</v>
      </c>
      <c r="I217" s="224">
        <f t="shared" si="100"/>
        <v>212604949268480.25</v>
      </c>
      <c r="J217" s="224">
        <f t="shared" si="100"/>
        <v>213980839728402.19</v>
      </c>
      <c r="K217" s="224">
        <f t="shared" si="100"/>
        <v>215340454828103.06</v>
      </c>
      <c r="L217" s="224">
        <f t="shared" si="100"/>
        <v>216688657782619.81</v>
      </c>
      <c r="M217" s="224">
        <f t="shared" si="100"/>
        <v>218029015352015.03</v>
      </c>
      <c r="N217" s="224">
        <f t="shared" si="100"/>
        <v>219035860036725.31</v>
      </c>
      <c r="O217" s="224">
        <f t="shared" si="100"/>
        <v>220035353373690</v>
      </c>
      <c r="P217" s="224">
        <f t="shared" si="100"/>
        <v>221028200198654.94</v>
      </c>
      <c r="Q217" s="224">
        <f t="shared" si="100"/>
        <v>222014407724997.56</v>
      </c>
      <c r="R217" s="224">
        <f t="shared" si="100"/>
        <v>222991162743687.84</v>
      </c>
      <c r="S217" s="224">
        <f t="shared" si="100"/>
        <v>223733611911421.19</v>
      </c>
      <c r="T217" s="224">
        <f t="shared" si="100"/>
        <v>224684496340479.94</v>
      </c>
      <c r="U217" s="224">
        <f t="shared" si="100"/>
        <v>225616842040390</v>
      </c>
      <c r="V217" s="224">
        <f t="shared" si="100"/>
        <v>226526118245406.94</v>
      </c>
      <c r="W217" s="224">
        <f t="shared" si="100"/>
        <v>227407502067238.06</v>
      </c>
      <c r="X217" s="224">
        <f t="shared" si="100"/>
        <v>228116707484256.31</v>
      </c>
      <c r="Y217" s="224">
        <f t="shared" si="100"/>
        <v>228418133883888.44</v>
      </c>
      <c r="Z217" s="224">
        <f t="shared" si="100"/>
        <v>228531353684566.22</v>
      </c>
      <c r="AA217" s="224">
        <f t="shared" si="100"/>
        <v>228450806569160.06</v>
      </c>
      <c r="AB217" s="224">
        <f t="shared" si="100"/>
        <v>228169040206469.25</v>
      </c>
      <c r="AC217" s="224">
        <f t="shared" si="100"/>
        <v>227681369350715.56</v>
      </c>
      <c r="AD217" s="224">
        <f t="shared" si="100"/>
        <v>226983643504422.63</v>
      </c>
      <c r="AE217" s="224">
        <f t="shared" si="100"/>
        <v>226072302486794.28</v>
      </c>
      <c r="AF217" s="224">
        <f t="shared" si="100"/>
        <v>224942157494849.38</v>
      </c>
      <c r="AG217" s="224">
        <f t="shared" si="100"/>
        <v>223591015528224.97</v>
      </c>
      <c r="AH217" s="224">
        <f t="shared" si="100"/>
        <v>222015183328359.53</v>
      </c>
      <c r="AI217" s="224">
        <f t="shared" si="100"/>
        <v>219990959179157.25</v>
      </c>
      <c r="AJ217" s="224">
        <f t="shared" si="100"/>
        <v>217743464313012.5</v>
      </c>
      <c r="AK217" s="224">
        <f t="shared" si="100"/>
        <v>215272327488705.03</v>
      </c>
      <c r="AL217" s="224">
        <f t="shared" si="100"/>
        <v>212578166102167.16</v>
      </c>
      <c r="AM217" s="224">
        <f t="shared" si="100"/>
        <v>209662619865868.66</v>
      </c>
      <c r="AN217" s="224">
        <f t="shared" si="100"/>
        <v>206526268472476</v>
      </c>
      <c r="AO217" s="224">
        <f t="shared" si="100"/>
        <v>203172964157587.06</v>
      </c>
      <c r="AP217" s="224">
        <f t="shared" si="100"/>
        <v>199605606002846.38</v>
      </c>
      <c r="AQ217" s="224">
        <f t="shared" si="100"/>
        <v>195830339719174.13</v>
      </c>
      <c r="AR217" s="224">
        <f t="shared" si="100"/>
        <v>191852437222849.97</v>
      </c>
      <c r="AS217" s="224"/>
      <c r="AT217" s="224"/>
    </row>
    <row r="218" spans="1:46">
      <c r="A218" s="32" t="str">
        <f>VLOOKUP($B218,'Sector matching'!$B$1:$C$43,2,0)</f>
        <v>other metals 242</v>
      </c>
      <c r="B218" s="145" t="s">
        <v>258</v>
      </c>
      <c r="C218" s="224">
        <f t="shared" si="96"/>
        <v>69280747215238.055</v>
      </c>
      <c r="D218" s="224">
        <f t="shared" si="100"/>
        <v>69240253919195.141</v>
      </c>
      <c r="E218" s="224">
        <f t="shared" si="100"/>
        <v>72793835388573.438</v>
      </c>
      <c r="F218" s="224">
        <f t="shared" si="100"/>
        <v>73740750260889.766</v>
      </c>
      <c r="G218" s="224">
        <f t="shared" si="100"/>
        <v>74545736530567.516</v>
      </c>
      <c r="H218" s="224">
        <f t="shared" si="100"/>
        <v>75259896369642.063</v>
      </c>
      <c r="I218" s="224">
        <f t="shared" si="100"/>
        <v>75914265636100.734</v>
      </c>
      <c r="J218" s="224">
        <f t="shared" si="100"/>
        <v>76487640298685.766</v>
      </c>
      <c r="K218" s="224">
        <f t="shared" si="100"/>
        <v>77057302856058.813</v>
      </c>
      <c r="L218" s="224">
        <f t="shared" si="100"/>
        <v>77624990251631.922</v>
      </c>
      <c r="M218" s="224">
        <f t="shared" si="100"/>
        <v>78191983896620.969</v>
      </c>
      <c r="N218" s="224">
        <f t="shared" si="100"/>
        <v>78642539162700.281</v>
      </c>
      <c r="O218" s="224">
        <f t="shared" si="100"/>
        <v>79092323636848.734</v>
      </c>
      <c r="P218" s="224">
        <f t="shared" si="100"/>
        <v>79541598641169.516</v>
      </c>
      <c r="Q218" s="224">
        <f t="shared" si="100"/>
        <v>79990376503616.969</v>
      </c>
      <c r="R218" s="224">
        <f t="shared" si="100"/>
        <v>80437661021835.844</v>
      </c>
      <c r="S218" s="224">
        <f t="shared" si="100"/>
        <v>80803030818746.922</v>
      </c>
      <c r="T218" s="224">
        <f t="shared" si="100"/>
        <v>81244743678466</v>
      </c>
      <c r="U218" s="224">
        <f t="shared" si="100"/>
        <v>81681708708791.281</v>
      </c>
      <c r="V218" s="224">
        <f t="shared" si="100"/>
        <v>82112289343600.375</v>
      </c>
      <c r="W218" s="224">
        <f t="shared" si="100"/>
        <v>82534735170005.875</v>
      </c>
      <c r="X218" s="224">
        <f t="shared" si="100"/>
        <v>82897080235558.469</v>
      </c>
      <c r="Y218" s="224">
        <f t="shared" si="100"/>
        <v>83114167945856.859</v>
      </c>
      <c r="Z218" s="224">
        <f t="shared" si="100"/>
        <v>83264680841874.547</v>
      </c>
      <c r="AA218" s="224">
        <f t="shared" si="100"/>
        <v>83346345808274.188</v>
      </c>
      <c r="AB218" s="224">
        <f t="shared" si="100"/>
        <v>83356189784949.219</v>
      </c>
      <c r="AC218" s="224">
        <f t="shared" si="100"/>
        <v>83292223338401.172</v>
      </c>
      <c r="AD218" s="224">
        <f t="shared" si="100"/>
        <v>83152637008106.922</v>
      </c>
      <c r="AE218" s="224">
        <f t="shared" si="100"/>
        <v>82935822559362.359</v>
      </c>
      <c r="AF218" s="224">
        <f t="shared" si="100"/>
        <v>82639566713962.656</v>
      </c>
      <c r="AG218" s="224">
        <f t="shared" si="100"/>
        <v>82262731982800.813</v>
      </c>
      <c r="AH218" s="224">
        <f t="shared" si="100"/>
        <v>81803623268845.406</v>
      </c>
      <c r="AI218" s="224">
        <f t="shared" si="100"/>
        <v>81180130595764.906</v>
      </c>
      <c r="AJ218" s="224">
        <f t="shared" si="100"/>
        <v>80473926397978.766</v>
      </c>
      <c r="AK218" s="224">
        <f t="shared" si="100"/>
        <v>79684502852297.625</v>
      </c>
      <c r="AL218" s="224">
        <f t="shared" si="100"/>
        <v>78811707952864.531</v>
      </c>
      <c r="AM218" s="224">
        <f t="shared" si="100"/>
        <v>77855760393589.641</v>
      </c>
      <c r="AN218" s="224">
        <f t="shared" si="100"/>
        <v>76816485718003.266</v>
      </c>
      <c r="AO218" s="224">
        <f t="shared" si="100"/>
        <v>75694910558946.516</v>
      </c>
      <c r="AP218" s="224">
        <f t="shared" si="100"/>
        <v>74491711417000.938</v>
      </c>
      <c r="AQ218" s="224">
        <f t="shared" si="100"/>
        <v>73208764938697.016</v>
      </c>
      <c r="AR218" s="224">
        <f t="shared" si="100"/>
        <v>71847631170081.844</v>
      </c>
      <c r="AS218" s="224"/>
      <c r="AT218" s="224"/>
    </row>
    <row r="219" spans="1:46">
      <c r="A219" s="32" t="str">
        <f>VLOOKUP($B219,'Sector matching'!$B$1:$C$43,2,0)</f>
        <v>metal products except machinery and vehicles 25</v>
      </c>
      <c r="B219" s="38" t="s">
        <v>166</v>
      </c>
      <c r="C219" s="224">
        <f t="shared" si="96"/>
        <v>4825225261133.4277</v>
      </c>
      <c r="D219" s="224">
        <f t="shared" si="100"/>
        <v>4793272189650.3145</v>
      </c>
      <c r="E219" s="224">
        <f t="shared" si="100"/>
        <v>5012804240047.75</v>
      </c>
      <c r="F219" s="224">
        <f t="shared" si="100"/>
        <v>5047353920015.498</v>
      </c>
      <c r="G219" s="224">
        <f t="shared" si="100"/>
        <v>5067296256881.6602</v>
      </c>
      <c r="H219" s="224">
        <f t="shared" si="100"/>
        <v>5076324769209.5195</v>
      </c>
      <c r="I219" s="224">
        <f t="shared" si="100"/>
        <v>5076711216308.2285</v>
      </c>
      <c r="J219" s="224">
        <f t="shared" si="100"/>
        <v>5067213978989.0508</v>
      </c>
      <c r="K219" s="224">
        <f t="shared" si="100"/>
        <v>5053112371283.7773</v>
      </c>
      <c r="L219" s="224">
        <f t="shared" si="100"/>
        <v>5034585542786.5234</v>
      </c>
      <c r="M219" s="224">
        <f t="shared" si="100"/>
        <v>5011773659777.8906</v>
      </c>
      <c r="N219" s="224">
        <f t="shared" si="100"/>
        <v>4977408020057.0469</v>
      </c>
      <c r="O219" s="224">
        <f t="shared" si="100"/>
        <v>4939044143248.9609</v>
      </c>
      <c r="P219" s="224">
        <f t="shared" si="100"/>
        <v>4896753679240.9844</v>
      </c>
      <c r="Q219" s="224">
        <f t="shared" si="100"/>
        <v>4850587772811.2969</v>
      </c>
      <c r="R219" s="224">
        <f t="shared" si="100"/>
        <v>4800533201290.8594</v>
      </c>
      <c r="S219" s="224">
        <f t="shared" si="100"/>
        <v>4741919744534.6641</v>
      </c>
      <c r="T219" s="224">
        <f t="shared" si="100"/>
        <v>4684154084018.0313</v>
      </c>
      <c r="U219" s="224">
        <f t="shared" si="100"/>
        <v>4622449814281.2695</v>
      </c>
      <c r="V219" s="224">
        <f t="shared" si="100"/>
        <v>4556762858086.7969</v>
      </c>
      <c r="W219" s="224">
        <f t="shared" si="100"/>
        <v>4487048227852.9414</v>
      </c>
      <c r="X219" s="224">
        <f t="shared" si="100"/>
        <v>4410597859080.6523</v>
      </c>
      <c r="Y219" s="224">
        <f t="shared" si="100"/>
        <v>4323224655103.4297</v>
      </c>
      <c r="Z219" s="224">
        <f t="shared" si="100"/>
        <v>4229480333619.0977</v>
      </c>
      <c r="AA219" s="224">
        <f t="shared" si="100"/>
        <v>4129538852552.3555</v>
      </c>
      <c r="AB219" s="224">
        <f t="shared" si="100"/>
        <v>4023560607509.2148</v>
      </c>
      <c r="AC219" s="224">
        <f t="shared" si="100"/>
        <v>3911776401650.7656</v>
      </c>
      <c r="AD219" s="224">
        <f t="shared" si="100"/>
        <v>3794444845588.6094</v>
      </c>
      <c r="AE219" s="224">
        <f t="shared" si="100"/>
        <v>3671852391505.8633</v>
      </c>
      <c r="AF219" s="224">
        <f t="shared" si="100"/>
        <v>3544277658595.2813</v>
      </c>
      <c r="AG219" s="224">
        <f t="shared" si="100"/>
        <v>3412065576804.6328</v>
      </c>
      <c r="AH219" s="224">
        <f t="shared" si="100"/>
        <v>3275554695353.7109</v>
      </c>
      <c r="AI219" s="224">
        <f t="shared" si="100"/>
        <v>3132002978888.9453</v>
      </c>
      <c r="AJ219" s="224">
        <f t="shared" si="100"/>
        <v>2985235843554.5781</v>
      </c>
      <c r="AK219" s="224">
        <f t="shared" si="100"/>
        <v>2835685139135.1328</v>
      </c>
      <c r="AL219" s="224">
        <f t="shared" si="100"/>
        <v>2683807074323.5117</v>
      </c>
      <c r="AM219" s="224">
        <f t="shared" si="100"/>
        <v>2530079936365.0313</v>
      </c>
      <c r="AN219" s="224">
        <f t="shared" si="100"/>
        <v>2504795765394.1289</v>
      </c>
      <c r="AO219" s="224">
        <f t="shared" si="100"/>
        <v>2476419844227.6953</v>
      </c>
      <c r="AP219" s="224">
        <f t="shared" si="100"/>
        <v>2444961240289.1992</v>
      </c>
      <c r="AQ219" s="224">
        <f t="shared" si="100"/>
        <v>2410469258002.1133</v>
      </c>
      <c r="AR219" s="224">
        <f t="shared" si="100"/>
        <v>2372983958213.0781</v>
      </c>
      <c r="AS219" s="224"/>
      <c r="AT219" s="224"/>
    </row>
    <row r="220" spans="1:46">
      <c r="A220" s="32" t="str">
        <f>VLOOKUP($B220,'Sector matching'!$B$1:$C$43,2,0)</f>
        <v>other manufacturing 31T33</v>
      </c>
      <c r="B220" s="38" t="s">
        <v>168</v>
      </c>
      <c r="C220" s="224">
        <f t="shared" si="96"/>
        <v>39266665420306.5</v>
      </c>
      <c r="D220" s="224">
        <f t="shared" si="100"/>
        <v>38319401099743.453</v>
      </c>
      <c r="E220" s="224">
        <f t="shared" si="100"/>
        <v>44748068188210.906</v>
      </c>
      <c r="F220" s="224">
        <f t="shared" si="100"/>
        <v>47316713453749.133</v>
      </c>
      <c r="G220" s="224">
        <f t="shared" si="100"/>
        <v>49763028305475.344</v>
      </c>
      <c r="H220" s="224">
        <f t="shared" si="100"/>
        <v>52113041462688.984</v>
      </c>
      <c r="I220" s="224">
        <f t="shared" si="100"/>
        <v>54383999101153.234</v>
      </c>
      <c r="J220" s="224">
        <f t="shared" si="100"/>
        <v>56557793476478.117</v>
      </c>
      <c r="K220" s="224">
        <f t="shared" si="100"/>
        <v>58689565323737.352</v>
      </c>
      <c r="L220" s="224">
        <f t="shared" si="100"/>
        <v>60782239376301.609</v>
      </c>
      <c r="M220" s="224">
        <f t="shared" si="100"/>
        <v>62838414677157.273</v>
      </c>
      <c r="N220" s="224">
        <f t="shared" si="100"/>
        <v>64764401270874.156</v>
      </c>
      <c r="O220" s="224">
        <f t="shared" si="100"/>
        <v>66652373658455.563</v>
      </c>
      <c r="P220" s="224">
        <f t="shared" si="100"/>
        <v>68504136350574.586</v>
      </c>
      <c r="Q220" s="224">
        <f t="shared" si="100"/>
        <v>70321195341287.328</v>
      </c>
      <c r="R220" s="224">
        <f t="shared" si="100"/>
        <v>72104062232208.719</v>
      </c>
      <c r="S220" s="224">
        <f t="shared" si="100"/>
        <v>73780636422601.125</v>
      </c>
      <c r="T220" s="224">
        <f t="shared" si="100"/>
        <v>75495152675896.938</v>
      </c>
      <c r="U220" s="224">
        <f t="shared" si="100"/>
        <v>77175951798344.375</v>
      </c>
      <c r="V220" s="224">
        <f t="shared" si="100"/>
        <v>78822377036590.375</v>
      </c>
      <c r="W220" s="224">
        <f t="shared" si="100"/>
        <v>80433514151322.969</v>
      </c>
      <c r="X220" s="224">
        <f t="shared" si="100"/>
        <v>81958700936383.781</v>
      </c>
      <c r="Y220" s="224">
        <f t="shared" si="100"/>
        <v>83311154091784.469</v>
      </c>
      <c r="Z220" s="224">
        <f t="shared" si="100"/>
        <v>84565942468384.688</v>
      </c>
      <c r="AA220" s="224">
        <f t="shared" si="100"/>
        <v>85719289555219</v>
      </c>
      <c r="AB220" s="224">
        <f t="shared" si="100"/>
        <v>86766677441129.375</v>
      </c>
      <c r="AC220" s="224">
        <f t="shared" si="100"/>
        <v>87704578555694.594</v>
      </c>
      <c r="AD220" s="224">
        <f t="shared" si="100"/>
        <v>88529663210760.734</v>
      </c>
      <c r="AE220" s="224">
        <f t="shared" si="100"/>
        <v>89238833803990.344</v>
      </c>
      <c r="AF220" s="224">
        <f t="shared" si="100"/>
        <v>89828360663457.813</v>
      </c>
      <c r="AG220" s="224">
        <f t="shared" si="100"/>
        <v>90295693079793.922</v>
      </c>
      <c r="AH220" s="224">
        <f t="shared" si="100"/>
        <v>90637708346104.344</v>
      </c>
      <c r="AI220" s="224">
        <f t="shared" si="100"/>
        <v>90761474553327.953</v>
      </c>
      <c r="AJ220" s="224">
        <f t="shared" si="100"/>
        <v>90755506057504.5</v>
      </c>
      <c r="AK220" s="224">
        <f t="shared" si="100"/>
        <v>90618246674213.828</v>
      </c>
      <c r="AL220" s="224">
        <f t="shared" si="100"/>
        <v>90348605012893.422</v>
      </c>
      <c r="AM220" s="224">
        <f t="shared" si="100"/>
        <v>89945984885964.781</v>
      </c>
      <c r="AN220" s="224">
        <f t="shared" si="100"/>
        <v>89409409692726.188</v>
      </c>
      <c r="AO220" s="224">
        <f t="shared" si="100"/>
        <v>88739369228698.75</v>
      </c>
      <c r="AP220" s="224">
        <f t="shared" si="100"/>
        <v>87936036188864.578</v>
      </c>
      <c r="AQ220" s="224">
        <f t="shared" si="100"/>
        <v>87001087533051.047</v>
      </c>
      <c r="AR220" s="224">
        <f t="shared" si="100"/>
        <v>85935933726630.906</v>
      </c>
      <c r="AS220" s="224"/>
      <c r="AT220" s="224"/>
    </row>
    <row r="221" spans="1:46">
      <c r="A221" s="32" t="str">
        <f>VLOOKUP($B221,'Sector matching'!$B$1:$C$43,2,0)</f>
        <v>glass and glass products 231</v>
      </c>
      <c r="B221" s="38" t="s">
        <v>170</v>
      </c>
      <c r="C221" s="224">
        <f t="shared" si="96"/>
        <v>7194171641770.4844</v>
      </c>
      <c r="D221" s="224">
        <f t="shared" si="100"/>
        <v>7025967288562.8984</v>
      </c>
      <c r="E221" s="224">
        <f t="shared" si="100"/>
        <v>8001683820824.5059</v>
      </c>
      <c r="F221" s="224">
        <f t="shared" si="100"/>
        <v>8172749138644.1211</v>
      </c>
      <c r="G221" s="224">
        <f t="shared" si="100"/>
        <v>8321106872759.582</v>
      </c>
      <c r="H221" s="224">
        <f t="shared" si="100"/>
        <v>8452293177963.5293</v>
      </c>
      <c r="I221" s="224">
        <f t="shared" si="100"/>
        <v>8569774609372.1563</v>
      </c>
      <c r="J221" s="224">
        <f t="shared" si="100"/>
        <v>8671203737023.1133</v>
      </c>
      <c r="K221" s="224">
        <f t="shared" si="100"/>
        <v>8765415482176.6035</v>
      </c>
      <c r="L221" s="224">
        <f t="shared" si="100"/>
        <v>8852760372722.168</v>
      </c>
      <c r="M221" s="224">
        <f t="shared" si="100"/>
        <v>8933528160539.0625</v>
      </c>
      <c r="N221" s="224">
        <f t="shared" si="100"/>
        <v>8994626217545.2891</v>
      </c>
      <c r="O221" s="224">
        <f t="shared" si="100"/>
        <v>9049385796184.332</v>
      </c>
      <c r="P221" s="224">
        <f t="shared" si="100"/>
        <v>9097977949383.5117</v>
      </c>
      <c r="Q221" s="224">
        <f t="shared" si="100"/>
        <v>9140535284448.2227</v>
      </c>
      <c r="R221" s="224">
        <f t="shared" si="100"/>
        <v>9177066164174.3008</v>
      </c>
      <c r="S221" s="224">
        <f t="shared" si="100"/>
        <v>9198537393325.1523</v>
      </c>
      <c r="T221" s="224">
        <f t="shared" si="100"/>
        <v>9223082200155.9102</v>
      </c>
      <c r="U221" s="224">
        <f t="shared" si="100"/>
        <v>9241559822419.5742</v>
      </c>
      <c r="V221" s="224">
        <f t="shared" si="100"/>
        <v>9253883547856.9102</v>
      </c>
      <c r="W221" s="224">
        <f t="shared" si="100"/>
        <v>9259952281118.8984</v>
      </c>
      <c r="X221" s="224">
        <f t="shared" si="100"/>
        <v>9254063776535.5156</v>
      </c>
      <c r="Y221" s="224">
        <f t="shared" si="100"/>
        <v>9226959267960.0742</v>
      </c>
      <c r="Z221" s="224">
        <f t="shared" si="100"/>
        <v>9187686645771.5</v>
      </c>
      <c r="AA221" s="224">
        <f t="shared" si="100"/>
        <v>9136239558306.9531</v>
      </c>
      <c r="AB221" s="224">
        <f t="shared" si="100"/>
        <v>9072557134120.3828</v>
      </c>
      <c r="AC221" s="224">
        <f t="shared" si="100"/>
        <v>8996709152172.0977</v>
      </c>
      <c r="AD221" s="224">
        <f t="shared" si="100"/>
        <v>8908806612197.9531</v>
      </c>
      <c r="AE221" s="224">
        <f t="shared" si="100"/>
        <v>8809003568626.7227</v>
      </c>
      <c r="AF221" s="224">
        <f t="shared" si="100"/>
        <v>8697411692058.4688</v>
      </c>
      <c r="AG221" s="224">
        <f t="shared" si="100"/>
        <v>8574278620188.0234</v>
      </c>
      <c r="AH221" s="224">
        <f t="shared" si="100"/>
        <v>8439814391657.6953</v>
      </c>
      <c r="AI221" s="224">
        <f t="shared" si="100"/>
        <v>8286050362593.2383</v>
      </c>
      <c r="AJ221" s="224">
        <f t="shared" si="100"/>
        <v>8121924342440.5469</v>
      </c>
      <c r="AK221" s="224">
        <f t="shared" si="100"/>
        <v>7947832129112.0586</v>
      </c>
      <c r="AL221" s="224">
        <f t="shared" si="100"/>
        <v>7764220983142.2617</v>
      </c>
      <c r="AM221" s="224">
        <f t="shared" si="100"/>
        <v>7571588698307.3984</v>
      </c>
      <c r="AN221" s="224">
        <f t="shared" si="100"/>
        <v>7370407717609.4258</v>
      </c>
      <c r="AO221" s="224">
        <f t="shared" si="100"/>
        <v>7161278099794.9492</v>
      </c>
      <c r="AP221" s="224">
        <f t="shared" si="100"/>
        <v>6944774568529.8828</v>
      </c>
      <c r="AQ221" s="224">
        <f t="shared" si="100"/>
        <v>6721590587904.5781</v>
      </c>
      <c r="AR221" s="224">
        <f t="shared" si="100"/>
        <v>6492392281659.1484</v>
      </c>
      <c r="AS221" s="224"/>
      <c r="AT221" s="224"/>
    </row>
    <row r="222" spans="1:46">
      <c r="A222" s="32" t="str">
        <f>VLOOKUP($B222,'Sector matching'!$B$1:$C$43,2,0)</f>
        <v>road vehicles 29</v>
      </c>
      <c r="B222" s="145" t="s">
        <v>259</v>
      </c>
      <c r="C222" s="224">
        <f t="shared" si="96"/>
        <v>6813484997168.6475</v>
      </c>
      <c r="D222" s="224">
        <f t="shared" si="100"/>
        <v>6309601186955.1826</v>
      </c>
      <c r="E222" s="224">
        <f t="shared" si="100"/>
        <v>7797446670345.9629</v>
      </c>
      <c r="F222" s="224">
        <f t="shared" si="100"/>
        <v>7950259958608.5645</v>
      </c>
      <c r="G222" s="224">
        <f t="shared" si="100"/>
        <v>8083534041785.3887</v>
      </c>
      <c r="H222" s="224">
        <f t="shared" si="100"/>
        <v>8202661510072.6699</v>
      </c>
      <c r="I222" s="224">
        <f t="shared" si="100"/>
        <v>8310986019718.9336</v>
      </c>
      <c r="J222" s="224">
        <f t="shared" si="100"/>
        <v>8406195385492.2793</v>
      </c>
      <c r="K222" s="224">
        <f t="shared" si="100"/>
        <v>8496810363797.9961</v>
      </c>
      <c r="L222" s="224">
        <f t="shared" si="100"/>
        <v>8583121338823.8906</v>
      </c>
      <c r="M222" s="224">
        <f t="shared" si="100"/>
        <v>8665363411626.4297</v>
      </c>
      <c r="N222" s="224">
        <f t="shared" si="100"/>
        <v>8730785600138.9473</v>
      </c>
      <c r="O222" s="224">
        <f t="shared" si="100"/>
        <v>8792264645638.1563</v>
      </c>
      <c r="P222" s="224">
        <f t="shared" si="100"/>
        <v>8849921518044.8086</v>
      </c>
      <c r="Q222" s="224">
        <f t="shared" si="100"/>
        <v>8903843177424.4961</v>
      </c>
      <c r="R222" s="224">
        <f t="shared" si="100"/>
        <v>8953998452956.1816</v>
      </c>
      <c r="S222" s="224">
        <f t="shared" si="100"/>
        <v>8991520157474.0996</v>
      </c>
      <c r="T222" s="224">
        <f t="shared" si="100"/>
        <v>9034079712043.9648</v>
      </c>
      <c r="U222" s="224">
        <f t="shared" si="100"/>
        <v>9072723976989.9102</v>
      </c>
      <c r="V222" s="224">
        <f t="shared" si="100"/>
        <v>9107333972224.707</v>
      </c>
      <c r="W222" s="224">
        <f t="shared" ref="D222:AR228" si="101">W81-W34-W177</f>
        <v>9137776249949.668</v>
      </c>
      <c r="X222" s="224">
        <f t="shared" si="101"/>
        <v>9158373249006.1797</v>
      </c>
      <c r="Y222" s="224">
        <f t="shared" si="101"/>
        <v>9159846702095.5469</v>
      </c>
      <c r="Z222" s="224">
        <f t="shared" si="101"/>
        <v>9151022623937.6387</v>
      </c>
      <c r="AA222" s="224">
        <f t="shared" si="101"/>
        <v>9131783578638.1934</v>
      </c>
      <c r="AB222" s="224">
        <f t="shared" si="101"/>
        <v>9101948184082.0234</v>
      </c>
      <c r="AC222" s="224">
        <f t="shared" si="101"/>
        <v>9061455877422.3203</v>
      </c>
      <c r="AD222" s="224">
        <f t="shared" si="101"/>
        <v>9010278332388.3086</v>
      </c>
      <c r="AE222" s="224">
        <f t="shared" si="101"/>
        <v>8948421578038.793</v>
      </c>
      <c r="AF222" s="224">
        <f t="shared" si="101"/>
        <v>8875839168265.2324</v>
      </c>
      <c r="AG222" s="224">
        <f t="shared" si="101"/>
        <v>8792613393838.3359</v>
      </c>
      <c r="AH222" s="224">
        <f t="shared" si="101"/>
        <v>8698779096438.0195</v>
      </c>
      <c r="AI222" s="224">
        <f t="shared" si="101"/>
        <v>8585886385567.2461</v>
      </c>
      <c r="AJ222" s="224">
        <f t="shared" si="101"/>
        <v>8462901080081.8184</v>
      </c>
      <c r="AK222" s="224">
        <f t="shared" si="101"/>
        <v>8330022444704.4922</v>
      </c>
      <c r="AL222" s="224">
        <f t="shared" si="101"/>
        <v>8187496552831.2891</v>
      </c>
      <c r="AM222" s="224">
        <f t="shared" si="101"/>
        <v>8035616529366.6621</v>
      </c>
      <c r="AN222" s="224">
        <f t="shared" si="101"/>
        <v>7874642856587.5137</v>
      </c>
      <c r="AO222" s="224">
        <f t="shared" si="101"/>
        <v>7704966692392.1387</v>
      </c>
      <c r="AP222" s="224">
        <f t="shared" si="101"/>
        <v>7526948662983.5215</v>
      </c>
      <c r="AQ222" s="224">
        <f t="shared" si="101"/>
        <v>7341075133869.0352</v>
      </c>
      <c r="AR222" s="224">
        <f t="shared" si="101"/>
        <v>7147802424194.2676</v>
      </c>
      <c r="AS222" s="224"/>
      <c r="AT222" s="224"/>
    </row>
    <row r="223" spans="1:46">
      <c r="A223" s="32" t="str">
        <f>VLOOKUP($B223,'Sector matching'!$B$1:$C$43,2,0)</f>
        <v>nonroad vehicles 30</v>
      </c>
      <c r="B223" s="145" t="s">
        <v>260</v>
      </c>
      <c r="C223" s="224">
        <f t="shared" si="96"/>
        <v>6343694539928.1436</v>
      </c>
      <c r="D223" s="224">
        <f t="shared" si="101"/>
        <v>5880889868594.0879</v>
      </c>
      <c r="E223" s="224">
        <f t="shared" si="101"/>
        <v>7275620553191.6631</v>
      </c>
      <c r="F223" s="224">
        <f t="shared" si="101"/>
        <v>7426496451033.0518</v>
      </c>
      <c r="G223" s="224">
        <f t="shared" si="101"/>
        <v>7559580453663.7988</v>
      </c>
      <c r="H223" s="224">
        <f t="shared" si="101"/>
        <v>7679871804928.4971</v>
      </c>
      <c r="I223" s="224">
        <f t="shared" si="101"/>
        <v>7790471006127.5908</v>
      </c>
      <c r="J223" s="224">
        <f t="shared" si="101"/>
        <v>7889184289304.043</v>
      </c>
      <c r="K223" s="224">
        <f t="shared" si="101"/>
        <v>7983985422996.9785</v>
      </c>
      <c r="L223" s="224">
        <f t="shared" si="101"/>
        <v>8075143510821.5957</v>
      </c>
      <c r="M223" s="224">
        <f t="shared" si="101"/>
        <v>8162876789089.8457</v>
      </c>
      <c r="N223" s="224">
        <f t="shared" si="101"/>
        <v>8235155608514.3848</v>
      </c>
      <c r="O223" s="224">
        <f t="shared" si="101"/>
        <v>8304091494976.9219</v>
      </c>
      <c r="P223" s="224">
        <f t="shared" si="101"/>
        <v>8369795586667.4043</v>
      </c>
      <c r="Q223" s="224">
        <f t="shared" si="101"/>
        <v>8432347291451.5801</v>
      </c>
      <c r="R223" s="224">
        <f t="shared" si="101"/>
        <v>8491714309140.8203</v>
      </c>
      <c r="S223" s="224">
        <f t="shared" si="101"/>
        <v>8539472254848.5566</v>
      </c>
      <c r="T223" s="224">
        <f t="shared" si="101"/>
        <v>8592388631060.5625</v>
      </c>
      <c r="U223" s="224">
        <f t="shared" si="101"/>
        <v>8641968619596.1582</v>
      </c>
      <c r="V223" s="224">
        <f t="shared" si="101"/>
        <v>8688094613454.584</v>
      </c>
      <c r="W223" s="224">
        <f t="shared" si="101"/>
        <v>8730634283676.8125</v>
      </c>
      <c r="X223" s="224">
        <f t="shared" si="101"/>
        <v>8764148798763.832</v>
      </c>
      <c r="Y223" s="224">
        <f t="shared" si="101"/>
        <v>8779712687374.2676</v>
      </c>
      <c r="Z223" s="224">
        <f t="shared" si="101"/>
        <v>8785721877102.3301</v>
      </c>
      <c r="AA223" s="224">
        <f t="shared" si="101"/>
        <v>8782024861523.6367</v>
      </c>
      <c r="AB223" s="224">
        <f t="shared" si="101"/>
        <v>8768405920424.5957</v>
      </c>
      <c r="AC223" s="224">
        <f t="shared" si="101"/>
        <v>8744762731678.0801</v>
      </c>
      <c r="AD223" s="224">
        <f t="shared" si="101"/>
        <v>8711021588570.9727</v>
      </c>
      <c r="AE223" s="224">
        <f t="shared" si="101"/>
        <v>8667139585077.0938</v>
      </c>
      <c r="AF223" s="224">
        <f t="shared" si="101"/>
        <v>8613020518969.957</v>
      </c>
      <c r="AG223" s="224">
        <f t="shared" si="101"/>
        <v>8548690440294.7383</v>
      </c>
      <c r="AH223" s="224">
        <f t="shared" si="101"/>
        <v>8474127067021.9551</v>
      </c>
      <c r="AI223" s="224">
        <f t="shared" si="101"/>
        <v>8381023220756.4082</v>
      </c>
      <c r="AJ223" s="224">
        <f t="shared" si="101"/>
        <v>8278035790114.8418</v>
      </c>
      <c r="AK223" s="224">
        <f t="shared" si="101"/>
        <v>8165296731347.2813</v>
      </c>
      <c r="AL223" s="224">
        <f t="shared" si="101"/>
        <v>8042982303048.8828</v>
      </c>
      <c r="AM223" s="224">
        <f t="shared" si="101"/>
        <v>7911313705843.125</v>
      </c>
      <c r="AN223" s="224">
        <f t="shared" si="101"/>
        <v>7770478878706.125</v>
      </c>
      <c r="AO223" s="224">
        <f t="shared" si="101"/>
        <v>7620793587883.7793</v>
      </c>
      <c r="AP223" s="224">
        <f t="shared" si="101"/>
        <v>7462543050004.8125</v>
      </c>
      <c r="AQ223" s="224">
        <f t="shared" si="101"/>
        <v>7296136858543.0449</v>
      </c>
      <c r="AR223" s="224">
        <f t="shared" si="101"/>
        <v>7121955297629.4258</v>
      </c>
      <c r="AS223" s="224"/>
      <c r="AT223" s="224"/>
    </row>
    <row r="224" spans="1:46">
      <c r="A224" s="32" t="str">
        <f>VLOOKUP($B224,'Sector matching'!$B$1:$C$43,2,0)</f>
        <v>appliances and electrical equipment 27</v>
      </c>
      <c r="B224" s="38" t="s">
        <v>173</v>
      </c>
      <c r="C224" s="224">
        <f t="shared" si="96"/>
        <v>3426943142375.6699</v>
      </c>
      <c r="D224" s="224">
        <f t="shared" si="101"/>
        <v>3603260544166.208</v>
      </c>
      <c r="E224" s="224">
        <f t="shared" si="101"/>
        <v>3974535149965.2578</v>
      </c>
      <c r="F224" s="224">
        <f t="shared" si="101"/>
        <v>4002406310494.9297</v>
      </c>
      <c r="G224" s="224">
        <f t="shared" si="101"/>
        <v>4020752425373.707</v>
      </c>
      <c r="H224" s="224">
        <f t="shared" si="101"/>
        <v>4032465516546.5303</v>
      </c>
      <c r="I224" s="224">
        <f t="shared" si="101"/>
        <v>4039304809950.7461</v>
      </c>
      <c r="J224" s="224">
        <f t="shared" si="101"/>
        <v>4040231507644.3984</v>
      </c>
      <c r="K224" s="224">
        <f t="shared" si="101"/>
        <v>4039402403158.1172</v>
      </c>
      <c r="L224" s="224">
        <f t="shared" si="101"/>
        <v>4036926253098.3604</v>
      </c>
      <c r="M224" s="224">
        <f t="shared" si="101"/>
        <v>4032884087440.1396</v>
      </c>
      <c r="N224" s="224">
        <f t="shared" si="101"/>
        <v>4021374589354.7734</v>
      </c>
      <c r="O224" s="224">
        <f t="shared" si="101"/>
        <v>4008422895342.4141</v>
      </c>
      <c r="P224" s="224">
        <f t="shared" si="101"/>
        <v>3994055997278.2578</v>
      </c>
      <c r="Q224" s="224">
        <f t="shared" si="101"/>
        <v>3978286743384.3848</v>
      </c>
      <c r="R224" s="224">
        <f t="shared" si="101"/>
        <v>3961077141371.2383</v>
      </c>
      <c r="S224" s="224">
        <f t="shared" si="101"/>
        <v>3938522032180.0645</v>
      </c>
      <c r="T224" s="224">
        <f t="shared" si="101"/>
        <v>3918381623549.8262</v>
      </c>
      <c r="U224" s="224">
        <f t="shared" si="101"/>
        <v>3896680720027.1719</v>
      </c>
      <c r="V224" s="224">
        <f t="shared" si="101"/>
        <v>3873356175661.1543</v>
      </c>
      <c r="W224" s="224">
        <f t="shared" si="101"/>
        <v>3848342525666.8086</v>
      </c>
      <c r="X224" s="224">
        <f t="shared" si="101"/>
        <v>3819266112612.5977</v>
      </c>
      <c r="Y224" s="224">
        <f t="shared" si="101"/>
        <v>3782360976653.5781</v>
      </c>
      <c r="Z224" s="224">
        <f t="shared" si="101"/>
        <v>3741415163360.9473</v>
      </c>
      <c r="AA224" s="224">
        <f t="shared" si="101"/>
        <v>3696453313558.541</v>
      </c>
      <c r="AB224" s="224">
        <f t="shared" si="101"/>
        <v>3647477792745.4766</v>
      </c>
      <c r="AC224" s="224">
        <f t="shared" si="101"/>
        <v>3594543541877.7129</v>
      </c>
      <c r="AD224" s="224">
        <f t="shared" si="101"/>
        <v>3537721123455.1641</v>
      </c>
      <c r="AE224" s="224">
        <f t="shared" si="101"/>
        <v>3477097176408.8516</v>
      </c>
      <c r="AF224" s="224">
        <f t="shared" si="101"/>
        <v>3412740621982.8223</v>
      </c>
      <c r="AG224" s="224">
        <f t="shared" si="101"/>
        <v>3344772965675.7539</v>
      </c>
      <c r="AH224" s="224">
        <f t="shared" si="101"/>
        <v>3273299665543.9023</v>
      </c>
      <c r="AI224" s="224">
        <f t="shared" si="101"/>
        <v>3195271439763.4082</v>
      </c>
      <c r="AJ224" s="224">
        <f t="shared" si="101"/>
        <v>3114192470770.4355</v>
      </c>
      <c r="AK224" s="224">
        <f t="shared" si="101"/>
        <v>3030232946065.8047</v>
      </c>
      <c r="AL224" s="224">
        <f t="shared" si="101"/>
        <v>2943581004888.627</v>
      </c>
      <c r="AM224" s="224">
        <f t="shared" si="101"/>
        <v>2854442078255.3906</v>
      </c>
      <c r="AN224" s="224">
        <f t="shared" si="101"/>
        <v>2763010142224.8281</v>
      </c>
      <c r="AO224" s="224">
        <f t="shared" si="101"/>
        <v>2669525235164.8125</v>
      </c>
      <c r="AP224" s="224">
        <f t="shared" si="101"/>
        <v>2574215637513.2754</v>
      </c>
      <c r="AQ224" s="224">
        <f t="shared" si="101"/>
        <v>2477351447810.0293</v>
      </c>
      <c r="AR224" s="224">
        <f t="shared" si="101"/>
        <v>2379189992579.8887</v>
      </c>
      <c r="AS224" s="224"/>
      <c r="AT224" s="224"/>
    </row>
    <row r="225" spans="1:46">
      <c r="A225" s="32" t="str">
        <f>VLOOKUP($B225,'Sector matching'!$B$1:$C$43,2,0)</f>
        <v>computers and electronics 26</v>
      </c>
      <c r="B225" s="306" t="s">
        <v>175</v>
      </c>
      <c r="C225" s="224">
        <f t="shared" si="96"/>
        <v>4178304311197.9219</v>
      </c>
      <c r="D225" s="224">
        <f t="shared" si="101"/>
        <v>3898807801867.4922</v>
      </c>
      <c r="E225" s="224">
        <f t="shared" si="101"/>
        <v>4487785348736.2813</v>
      </c>
      <c r="F225" s="224">
        <f t="shared" si="101"/>
        <v>4494826828252.0078</v>
      </c>
      <c r="G225" s="224">
        <f t="shared" si="101"/>
        <v>4484558440279.4766</v>
      </c>
      <c r="H225" s="224">
        <f t="shared" si="101"/>
        <v>4460430795855.3984</v>
      </c>
      <c r="I225" s="224">
        <f t="shared" si="101"/>
        <v>4424593138993.4492</v>
      </c>
      <c r="J225" s="224">
        <f t="shared" si="101"/>
        <v>4376114713548.3633</v>
      </c>
      <c r="K225" s="224">
        <f t="shared" si="101"/>
        <v>4319699146230.7305</v>
      </c>
      <c r="L225" s="224">
        <f t="shared" si="101"/>
        <v>4255560457105.8203</v>
      </c>
      <c r="M225" s="224">
        <f t="shared" si="101"/>
        <v>4183871119587.7813</v>
      </c>
      <c r="N225" s="224">
        <f t="shared" si="101"/>
        <v>4098694565215.2344</v>
      </c>
      <c r="O225" s="224">
        <f t="shared" si="101"/>
        <v>4006474360291.9023</v>
      </c>
      <c r="P225" s="224">
        <f t="shared" si="101"/>
        <v>3907322922462.4102</v>
      </c>
      <c r="Q225" s="224">
        <f t="shared" si="101"/>
        <v>3801331217985.0195</v>
      </c>
      <c r="R225" s="224">
        <f t="shared" si="101"/>
        <v>3688536453833.5195</v>
      </c>
      <c r="S225" s="224">
        <f t="shared" si="101"/>
        <v>3565474112269.8047</v>
      </c>
      <c r="T225" s="224">
        <f t="shared" si="101"/>
        <v>3439345073596.1523</v>
      </c>
      <c r="U225" s="224">
        <f t="shared" si="101"/>
        <v>3487274456043.6836</v>
      </c>
      <c r="V225" s="224">
        <f t="shared" si="101"/>
        <v>3534424442804.2617</v>
      </c>
      <c r="W225" s="224">
        <f t="shared" si="101"/>
        <v>3580734651739.957</v>
      </c>
      <c r="X225" s="224">
        <f t="shared" si="101"/>
        <v>3623948086348.7813</v>
      </c>
      <c r="Y225" s="224">
        <f t="shared" si="101"/>
        <v>3660279443128.0898</v>
      </c>
      <c r="Z225" s="224">
        <f t="shared" si="101"/>
        <v>3693099200787.875</v>
      </c>
      <c r="AA225" s="224">
        <f t="shared" si="101"/>
        <v>3722267655759.9648</v>
      </c>
      <c r="AB225" s="224">
        <f t="shared" si="101"/>
        <v>3747612839606.9688</v>
      </c>
      <c r="AC225" s="224">
        <f t="shared" si="101"/>
        <v>3769005664866.2188</v>
      </c>
      <c r="AD225" s="224">
        <f t="shared" si="101"/>
        <v>3786324848719.1172</v>
      </c>
      <c r="AE225" s="224">
        <f t="shared" si="101"/>
        <v>3799458151537.0391</v>
      </c>
      <c r="AF225" s="224">
        <f t="shared" si="101"/>
        <v>3808265527493.1094</v>
      </c>
      <c r="AG225" s="224">
        <f t="shared" si="101"/>
        <v>3812656153203.5938</v>
      </c>
      <c r="AH225" s="224">
        <f t="shared" si="101"/>
        <v>3812513780583.2344</v>
      </c>
      <c r="AI225" s="224">
        <f t="shared" si="101"/>
        <v>3803957163366.5156</v>
      </c>
      <c r="AJ225" s="224">
        <f t="shared" si="101"/>
        <v>3790734222611.4609</v>
      </c>
      <c r="AK225" s="224">
        <f t="shared" si="101"/>
        <v>3772788147409.9453</v>
      </c>
      <c r="AL225" s="224">
        <f t="shared" si="101"/>
        <v>3750079935540.9609</v>
      </c>
      <c r="AM225" s="224">
        <f t="shared" si="101"/>
        <v>3722589459375.2734</v>
      </c>
      <c r="AN225" s="224">
        <f t="shared" si="101"/>
        <v>3690279152037.957</v>
      </c>
      <c r="AO225" s="224">
        <f t="shared" si="101"/>
        <v>3653170362986.7891</v>
      </c>
      <c r="AP225" s="224">
        <f t="shared" si="101"/>
        <v>3611269465068.0078</v>
      </c>
      <c r="AQ225" s="224">
        <f t="shared" si="101"/>
        <v>3564642790656.0156</v>
      </c>
      <c r="AR225" s="224">
        <f t="shared" si="101"/>
        <v>3513343691906.6289</v>
      </c>
      <c r="AS225" s="224"/>
      <c r="AT225" s="224"/>
    </row>
    <row r="226" spans="1:46">
      <c r="A226" s="32" t="str">
        <f>VLOOKUP($B226,'Sector matching'!$B$1:$C$43,2,0)</f>
        <v>computers and electronics 26</v>
      </c>
      <c r="B226" s="306" t="s">
        <v>177</v>
      </c>
      <c r="C226" s="224">
        <f t="shared" si="96"/>
        <v>143615374070.83142</v>
      </c>
      <c r="D226" s="224">
        <f t="shared" si="101"/>
        <v>156750160978.49341</v>
      </c>
      <c r="E226" s="224">
        <f t="shared" si="101"/>
        <v>175267708837.14844</v>
      </c>
      <c r="F226" s="224">
        <f t="shared" si="101"/>
        <v>180073788244.37683</v>
      </c>
      <c r="G226" s="224">
        <f t="shared" si="101"/>
        <v>183905373365.36328</v>
      </c>
      <c r="H226" s="224">
        <f t="shared" si="101"/>
        <v>186888633596.04578</v>
      </c>
      <c r="I226" s="224">
        <f t="shared" si="101"/>
        <v>189107722813.88806</v>
      </c>
      <c r="J226" s="224">
        <f t="shared" si="101"/>
        <v>190520269537.27698</v>
      </c>
      <c r="K226" s="224">
        <f t="shared" si="101"/>
        <v>191330709966.07397</v>
      </c>
      <c r="L226" s="224">
        <f t="shared" si="101"/>
        <v>191555166837.7627</v>
      </c>
      <c r="M226" s="224">
        <f t="shared" si="101"/>
        <v>191207699186.43286</v>
      </c>
      <c r="N226" s="224">
        <f t="shared" si="101"/>
        <v>190018904755.93481</v>
      </c>
      <c r="O226" s="224">
        <f t="shared" si="101"/>
        <v>188285486114.97656</v>
      </c>
      <c r="P226" s="224">
        <f t="shared" si="101"/>
        <v>186018743165.83765</v>
      </c>
      <c r="Q226" s="224">
        <f t="shared" si="101"/>
        <v>183228579672.85083</v>
      </c>
      <c r="R226" s="224">
        <f t="shared" si="101"/>
        <v>179921915496.51392</v>
      </c>
      <c r="S226" s="224">
        <f t="shared" si="101"/>
        <v>175932448179.46191</v>
      </c>
      <c r="T226" s="224">
        <f t="shared" si="101"/>
        <v>171617899068.25122</v>
      </c>
      <c r="U226" s="224">
        <f t="shared" si="101"/>
        <v>175506008910.96704</v>
      </c>
      <c r="V226" s="224">
        <f t="shared" si="101"/>
        <v>179328405410.78296</v>
      </c>
      <c r="W226" s="224">
        <f t="shared" si="101"/>
        <v>183082787628.86108</v>
      </c>
      <c r="X226" s="224">
        <f t="shared" si="101"/>
        <v>186653559184.26733</v>
      </c>
      <c r="Y226" s="224">
        <f t="shared" si="101"/>
        <v>189842552810.60669</v>
      </c>
      <c r="Z226" s="224">
        <f t="shared" si="101"/>
        <v>192820132422.03589</v>
      </c>
      <c r="AA226" s="224">
        <f t="shared" si="101"/>
        <v>195577146376.15112</v>
      </c>
      <c r="AB226" s="224">
        <f t="shared" si="101"/>
        <v>198102701293.74194</v>
      </c>
      <c r="AC226" s="224">
        <f t="shared" si="101"/>
        <v>200388111420.552</v>
      </c>
      <c r="AD226" s="224">
        <f t="shared" si="101"/>
        <v>202425093380.24561</v>
      </c>
      <c r="AE226" s="224">
        <f t="shared" si="101"/>
        <v>204205845194.79907</v>
      </c>
      <c r="AF226" s="224">
        <f t="shared" si="101"/>
        <v>205721068485.56372</v>
      </c>
      <c r="AG226" s="224">
        <f t="shared" si="101"/>
        <v>206964112667.41138</v>
      </c>
      <c r="AH226" s="224">
        <f t="shared" si="101"/>
        <v>207926968613.07593</v>
      </c>
      <c r="AI226" s="224">
        <f t="shared" si="101"/>
        <v>208395366806.55103</v>
      </c>
      <c r="AJ226" s="224">
        <f t="shared" si="101"/>
        <v>208571228632.02759</v>
      </c>
      <c r="AK226" s="224">
        <f t="shared" si="101"/>
        <v>208449988325.89795</v>
      </c>
      <c r="AL226" s="224">
        <f t="shared" si="101"/>
        <v>208028111006.1377</v>
      </c>
      <c r="AM226" s="224">
        <f t="shared" si="101"/>
        <v>207303167705.30908</v>
      </c>
      <c r="AN226" s="224">
        <f t="shared" si="101"/>
        <v>206271820865.58911</v>
      </c>
      <c r="AO226" s="224">
        <f t="shared" si="101"/>
        <v>204934084959.34448</v>
      </c>
      <c r="AP226" s="224">
        <f t="shared" si="101"/>
        <v>203289220788.78516</v>
      </c>
      <c r="AQ226" s="224">
        <f t="shared" si="101"/>
        <v>201339947111.63428</v>
      </c>
      <c r="AR226" s="224">
        <f t="shared" si="101"/>
        <v>199088357214.58179</v>
      </c>
      <c r="AS226" s="224"/>
      <c r="AT226" s="224"/>
    </row>
    <row r="227" spans="1:46">
      <c r="A227" s="32" t="str">
        <f>VLOOKUP($B227,'Sector matching'!$B$1:$C$43,2,0)</f>
        <v>other machinery 28</v>
      </c>
      <c r="B227" s="145" t="s">
        <v>179</v>
      </c>
      <c r="C227" s="224">
        <f t="shared" si="96"/>
        <v>684408963948.67578</v>
      </c>
      <c r="D227" s="224">
        <f t="shared" si="101"/>
        <v>703284132052.82617</v>
      </c>
      <c r="E227" s="224">
        <f t="shared" si="101"/>
        <v>766159060966.38477</v>
      </c>
      <c r="F227" s="224">
        <f t="shared" si="101"/>
        <v>785395224155.67969</v>
      </c>
      <c r="G227" s="224">
        <f t="shared" si="101"/>
        <v>803006453208.14258</v>
      </c>
      <c r="H227" s="224">
        <f t="shared" si="101"/>
        <v>819504869097.39063</v>
      </c>
      <c r="I227" s="224">
        <f t="shared" si="101"/>
        <v>835207706266.34961</v>
      </c>
      <c r="J227" s="224">
        <f t="shared" si="101"/>
        <v>849867449543.73047</v>
      </c>
      <c r="K227" s="224">
        <f t="shared" si="101"/>
        <v>864332099727.16797</v>
      </c>
      <c r="L227" s="224">
        <f t="shared" si="101"/>
        <v>878628085704.70898</v>
      </c>
      <c r="M227" s="224">
        <f t="shared" si="101"/>
        <v>892776878940.93359</v>
      </c>
      <c r="N227" s="224">
        <f t="shared" si="101"/>
        <v>905453814767.87695</v>
      </c>
      <c r="O227" s="224">
        <f t="shared" si="101"/>
        <v>917974298545.07422</v>
      </c>
      <c r="P227" s="224">
        <f t="shared" si="101"/>
        <v>930348290901.46484</v>
      </c>
      <c r="Q227" s="224">
        <f t="shared" si="101"/>
        <v>942582486498.49609</v>
      </c>
      <c r="R227" s="224">
        <f t="shared" si="101"/>
        <v>954671227508.29883</v>
      </c>
      <c r="S227" s="224">
        <f t="shared" si="101"/>
        <v>965659778211.31055</v>
      </c>
      <c r="T227" s="224">
        <f t="shared" si="101"/>
        <v>977436403261.35938</v>
      </c>
      <c r="U227" s="224">
        <f t="shared" si="101"/>
        <v>989043647570.84766</v>
      </c>
      <c r="V227" s="224">
        <f t="shared" si="101"/>
        <v>1000465490153.6758</v>
      </c>
      <c r="W227" s="224">
        <f t="shared" si="101"/>
        <v>1011683812630.7383</v>
      </c>
      <c r="X227" s="224">
        <f t="shared" si="101"/>
        <v>1022061198015.5313</v>
      </c>
      <c r="Y227" s="224">
        <f t="shared" si="101"/>
        <v>1030534388530.4258</v>
      </c>
      <c r="Z227" s="224">
        <f t="shared" si="101"/>
        <v>1038058312380.6211</v>
      </c>
      <c r="AA227" s="224">
        <f t="shared" si="101"/>
        <v>1044596201468.1797</v>
      </c>
      <c r="AB227" s="224">
        <f t="shared" si="101"/>
        <v>1050102295589.0234</v>
      </c>
      <c r="AC227" s="224">
        <f t="shared" si="101"/>
        <v>1054542929574.9844</v>
      </c>
      <c r="AD227" s="224">
        <f t="shared" si="101"/>
        <v>1057886638868.0078</v>
      </c>
      <c r="AE227" s="224">
        <f t="shared" si="101"/>
        <v>1060104488333.2266</v>
      </c>
      <c r="AF227" s="224">
        <f t="shared" si="101"/>
        <v>1061159787093.0625</v>
      </c>
      <c r="AG227" s="224">
        <f t="shared" si="101"/>
        <v>1061029574981.75</v>
      </c>
      <c r="AH227" s="224">
        <f t="shared" si="101"/>
        <v>1059683787290.7852</v>
      </c>
      <c r="AI227" s="224">
        <f t="shared" si="101"/>
        <v>1056047127018.9922</v>
      </c>
      <c r="AJ227" s="224">
        <f t="shared" si="101"/>
        <v>1051164665749.668</v>
      </c>
      <c r="AK227" s="224">
        <f t="shared" si="101"/>
        <v>1045022587726.2852</v>
      </c>
      <c r="AL227" s="224">
        <f t="shared" si="101"/>
        <v>1037611946847.6406</v>
      </c>
      <c r="AM227" s="224">
        <f t="shared" si="101"/>
        <v>1028928940190.8945</v>
      </c>
      <c r="AN227" s="224">
        <f t="shared" si="101"/>
        <v>1018964860404.8633</v>
      </c>
      <c r="AO227" s="224">
        <f t="shared" si="101"/>
        <v>1007727189007.2656</v>
      </c>
      <c r="AP227" s="224">
        <f t="shared" si="101"/>
        <v>995219159833.86914</v>
      </c>
      <c r="AQ227" s="224">
        <f t="shared" si="101"/>
        <v>981460419559.99219</v>
      </c>
      <c r="AR227" s="224">
        <f t="shared" si="101"/>
        <v>966466896074.41797</v>
      </c>
      <c r="AS227" s="224"/>
      <c r="AT227" s="224"/>
    </row>
    <row r="228" spans="1:46">
      <c r="A228" s="32" t="str">
        <f>VLOOKUP($B228,'Sector matching'!$B$1:$C$43,2,0)</f>
        <v>water and waste 36T39</v>
      </c>
      <c r="B228" s="145" t="s">
        <v>181</v>
      </c>
      <c r="C228" s="224">
        <f t="shared" si="96"/>
        <v>198975721034.79968</v>
      </c>
      <c r="D228" s="224">
        <f t="shared" si="101"/>
        <v>203812576025.28311</v>
      </c>
      <c r="E228" s="224">
        <f t="shared" si="101"/>
        <v>221321083064.79071</v>
      </c>
      <c r="F228" s="224">
        <f t="shared" si="101"/>
        <v>226143216615.23727</v>
      </c>
      <c r="G228" s="224">
        <f t="shared" si="101"/>
        <v>230458876812.86627</v>
      </c>
      <c r="H228" s="224">
        <f t="shared" si="101"/>
        <v>234418845378.57166</v>
      </c>
      <c r="I228" s="224">
        <f t="shared" si="101"/>
        <v>238116442703.39661</v>
      </c>
      <c r="J228" s="224">
        <f t="shared" si="101"/>
        <v>241483339419.15234</v>
      </c>
      <c r="K228" s="224">
        <f t="shared" si="101"/>
        <v>244762410341.26288</v>
      </c>
      <c r="L228" s="224">
        <f t="shared" si="101"/>
        <v>247961423149.1814</v>
      </c>
      <c r="M228" s="224">
        <f t="shared" si="101"/>
        <v>251086652916.77936</v>
      </c>
      <c r="N228" s="224">
        <f t="shared" si="101"/>
        <v>253767019509.23944</v>
      </c>
      <c r="O228" s="224">
        <f t="shared" si="101"/>
        <v>256373977563.7648</v>
      </c>
      <c r="P228" s="224">
        <f t="shared" si="101"/>
        <v>258910530894.28128</v>
      </c>
      <c r="Q228" s="224">
        <f t="shared" si="101"/>
        <v>261378741523.55746</v>
      </c>
      <c r="R228" s="224">
        <f t="shared" si="101"/>
        <v>263777234867.15311</v>
      </c>
      <c r="S228" s="224">
        <f t="shared" si="101"/>
        <v>265843383606.48236</v>
      </c>
      <c r="T228" s="224">
        <f t="shared" si="101"/>
        <v>268098219235.40063</v>
      </c>
      <c r="U228" s="224">
        <f t="shared" si="101"/>
        <v>270277483328.40256</v>
      </c>
      <c r="V228" s="224">
        <f t="shared" si="101"/>
        <v>272377106217.79556</v>
      </c>
      <c r="W228" s="224">
        <f t="shared" si="101"/>
        <v>274392519272.1347</v>
      </c>
      <c r="X228" s="224">
        <f t="shared" si="101"/>
        <v>276151904355.229</v>
      </c>
      <c r="Y228" s="224">
        <f t="shared" si="101"/>
        <v>277371479159.50024</v>
      </c>
      <c r="Z228" s="224">
        <f t="shared" si="101"/>
        <v>278313022308.28027</v>
      </c>
      <c r="AA228" s="224">
        <f t="shared" si="101"/>
        <v>278969525429.95667</v>
      </c>
      <c r="AB228" s="224">
        <f t="shared" si="101"/>
        <v>279331775055.30261</v>
      </c>
      <c r="AC228" s="224">
        <f t="shared" si="101"/>
        <v>279393989649.02808</v>
      </c>
      <c r="AD228" s="224">
        <f t="shared" si="101"/>
        <v>279151147158.48901</v>
      </c>
      <c r="AE228" s="224">
        <f t="shared" si="101"/>
        <v>278599061922.41669</v>
      </c>
      <c r="AF228" s="224">
        <f t="shared" ref="D228:AR232" si="102">AF87-AF40-AF183</f>
        <v>277731681341.05328</v>
      </c>
      <c r="AG228" s="224">
        <f t="shared" si="102"/>
        <v>276546730235.33862</v>
      </c>
      <c r="AH228" s="224">
        <f t="shared" si="102"/>
        <v>275040230746.21356</v>
      </c>
      <c r="AI228" s="224">
        <f t="shared" si="102"/>
        <v>272938236121.23361</v>
      </c>
      <c r="AJ228" s="224">
        <f t="shared" si="102"/>
        <v>270517263143.48343</v>
      </c>
      <c r="AK228" s="224">
        <f t="shared" si="102"/>
        <v>267777946445.94931</v>
      </c>
      <c r="AL228" s="224">
        <f t="shared" si="102"/>
        <v>264722270522.14413</v>
      </c>
      <c r="AM228" s="224">
        <f t="shared" si="102"/>
        <v>261353613176.14328</v>
      </c>
      <c r="AN228" s="224">
        <f t="shared" si="102"/>
        <v>257674176694.78699</v>
      </c>
      <c r="AO228" s="224">
        <f t="shared" si="102"/>
        <v>253690326442.92441</v>
      </c>
      <c r="AP228" s="224">
        <f t="shared" si="102"/>
        <v>249407378093.0423</v>
      </c>
      <c r="AQ228" s="224">
        <f t="shared" si="102"/>
        <v>244834775904.75208</v>
      </c>
      <c r="AR228" s="224">
        <f t="shared" si="102"/>
        <v>239980999585.40982</v>
      </c>
      <c r="AS228" s="224"/>
      <c r="AT228" s="224"/>
    </row>
    <row r="229" spans="1:46">
      <c r="A229" s="32">
        <f>VLOOKUP($B229,'Sector matching'!$B$1:$C$43,2,0)</f>
        <v>0</v>
      </c>
      <c r="B229" s="38" t="s">
        <v>183</v>
      </c>
      <c r="C229" s="224">
        <f t="shared" si="96"/>
        <v>2763326627950.6797</v>
      </c>
      <c r="D229" s="224">
        <f t="shared" si="102"/>
        <v>2658266978493.4297</v>
      </c>
      <c r="E229" s="224">
        <f t="shared" si="102"/>
        <v>2881226594855.332</v>
      </c>
      <c r="F229" s="224">
        <f t="shared" si="102"/>
        <v>2864922393144.6289</v>
      </c>
      <c r="G229" s="224">
        <f t="shared" si="102"/>
        <v>2843813699119.8828</v>
      </c>
      <c r="H229" s="224">
        <f t="shared" si="102"/>
        <v>2820070906760.6445</v>
      </c>
      <c r="I229" s="224">
        <f t="shared" si="102"/>
        <v>2794973199931.6289</v>
      </c>
      <c r="J229" s="224">
        <f t="shared" si="102"/>
        <v>2767823396069.457</v>
      </c>
      <c r="K229" s="224">
        <f t="shared" si="102"/>
        <v>2741471824820.0859</v>
      </c>
      <c r="L229" s="224">
        <f t="shared" si="102"/>
        <v>2715939277218.4375</v>
      </c>
      <c r="M229" s="224">
        <f t="shared" si="102"/>
        <v>2691229537772.3789</v>
      </c>
      <c r="N229" s="224">
        <f t="shared" si="102"/>
        <v>2663386374143.0195</v>
      </c>
      <c r="O229" s="224">
        <f t="shared" si="102"/>
        <v>2636409739273.9102</v>
      </c>
      <c r="P229" s="224">
        <f t="shared" si="102"/>
        <v>2610267569894.25</v>
      </c>
      <c r="Q229" s="224">
        <f t="shared" si="102"/>
        <v>2584921740034.5039</v>
      </c>
      <c r="R229" s="224">
        <f t="shared" si="102"/>
        <v>2560304361039.2188</v>
      </c>
      <c r="S229" s="224">
        <f t="shared" si="102"/>
        <v>2533863054233.6758</v>
      </c>
      <c r="T229" s="224">
        <f t="shared" si="102"/>
        <v>2510563497340.7734</v>
      </c>
      <c r="U229" s="224">
        <f t="shared" si="102"/>
        <v>2487802283483.6992</v>
      </c>
      <c r="V229" s="224">
        <f t="shared" si="102"/>
        <v>2465507184885.2656</v>
      </c>
      <c r="W229" s="224">
        <f t="shared" si="102"/>
        <v>2443606649295.9141</v>
      </c>
      <c r="X229" s="224">
        <f t="shared" si="102"/>
        <v>2420568004180.8477</v>
      </c>
      <c r="Y229" s="224">
        <f t="shared" si="102"/>
        <v>2393986504125.9023</v>
      </c>
      <c r="Z229" s="224">
        <f t="shared" si="102"/>
        <v>2366238231060.0547</v>
      </c>
      <c r="AA229" s="224">
        <f t="shared" si="102"/>
        <v>2337305355140.6094</v>
      </c>
      <c r="AB229" s="224">
        <f t="shared" si="102"/>
        <v>2307151579437.7383</v>
      </c>
      <c r="AC229" s="224">
        <f t="shared" si="102"/>
        <v>2275769286794.6797</v>
      </c>
      <c r="AD229" s="224">
        <f t="shared" si="102"/>
        <v>2243156057814.1914</v>
      </c>
      <c r="AE229" s="224">
        <f t="shared" si="102"/>
        <v>2209314910494.3867</v>
      </c>
      <c r="AF229" s="224">
        <f t="shared" si="102"/>
        <v>2174232768419.6563</v>
      </c>
      <c r="AG229" s="224">
        <f t="shared" si="102"/>
        <v>2137925089062.4063</v>
      </c>
      <c r="AH229" s="224">
        <f t="shared" si="102"/>
        <v>2100392239703.3281</v>
      </c>
      <c r="AI229" s="224">
        <f t="shared" si="102"/>
        <v>2059596060030.9063</v>
      </c>
      <c r="AJ229" s="224">
        <f t="shared" si="102"/>
        <v>2017697164338.7031</v>
      </c>
      <c r="AK229" s="224">
        <f t="shared" si="102"/>
        <v>1974720878860.9844</v>
      </c>
      <c r="AL229" s="224">
        <f t="shared" si="102"/>
        <v>1930700039956.8281</v>
      </c>
      <c r="AM229" s="224">
        <f t="shared" si="102"/>
        <v>1885674929175.8125</v>
      </c>
      <c r="AN229" s="224">
        <f t="shared" si="102"/>
        <v>1839674579984.9102</v>
      </c>
      <c r="AO229" s="224">
        <f t="shared" si="102"/>
        <v>1792755126119.0898</v>
      </c>
      <c r="AP229" s="224">
        <f t="shared" si="102"/>
        <v>1744962014529.793</v>
      </c>
      <c r="AQ229" s="224">
        <f t="shared" si="102"/>
        <v>1696366475120.9297</v>
      </c>
      <c r="AR229" s="224">
        <f t="shared" si="102"/>
        <v>1647029405352.4063</v>
      </c>
      <c r="AS229" s="224"/>
      <c r="AT229" s="224"/>
    </row>
    <row r="230" spans="1:46">
      <c r="A230" s="32" t="str">
        <f>VLOOKUP($B230,'Sector matching'!$B$1:$C$43,2,0)</f>
        <v>energy pipelines and gas processing 352T353</v>
      </c>
      <c r="B230" s="38" t="s">
        <v>185</v>
      </c>
      <c r="C230" s="224">
        <f t="shared" si="96"/>
        <v>14730870922901.904</v>
      </c>
      <c r="D230" s="224">
        <f t="shared" si="102"/>
        <v>14049242400339.947</v>
      </c>
      <c r="E230" s="224">
        <f t="shared" si="102"/>
        <v>17055622479615.926</v>
      </c>
      <c r="F230" s="224">
        <f t="shared" si="102"/>
        <v>18254174486298.352</v>
      </c>
      <c r="G230" s="224">
        <f t="shared" si="102"/>
        <v>19404669298100.988</v>
      </c>
      <c r="H230" s="224">
        <f t="shared" si="102"/>
        <v>20516391576287.996</v>
      </c>
      <c r="I230" s="224">
        <f t="shared" si="102"/>
        <v>21595665026718.164</v>
      </c>
      <c r="J230" s="224">
        <f t="shared" si="102"/>
        <v>22634963074210.277</v>
      </c>
      <c r="K230" s="224">
        <f t="shared" si="102"/>
        <v>23656114286388.504</v>
      </c>
      <c r="L230" s="224">
        <f t="shared" si="102"/>
        <v>24660398692580.063</v>
      </c>
      <c r="M230" s="224">
        <f t="shared" si="102"/>
        <v>25648970920364.594</v>
      </c>
      <c r="N230" s="224">
        <f t="shared" si="102"/>
        <v>26583466343360.426</v>
      </c>
      <c r="O230" s="224">
        <f t="shared" si="102"/>
        <v>27501387483874.73</v>
      </c>
      <c r="P230" s="224">
        <f t="shared" si="102"/>
        <v>28403567988417.27</v>
      </c>
      <c r="Q230" s="224">
        <f t="shared" si="102"/>
        <v>29290714198330.004</v>
      </c>
      <c r="R230" s="224">
        <f t="shared" si="102"/>
        <v>30163112359817.383</v>
      </c>
      <c r="S230" s="224">
        <f t="shared" si="102"/>
        <v>30990539135074.48</v>
      </c>
      <c r="T230" s="224">
        <f t="shared" si="102"/>
        <v>31833511170034.059</v>
      </c>
      <c r="U230" s="224">
        <f t="shared" si="102"/>
        <v>32662093520710.172</v>
      </c>
      <c r="V230" s="224">
        <f t="shared" si="102"/>
        <v>33476040905503.055</v>
      </c>
      <c r="W230" s="224">
        <f t="shared" si="102"/>
        <v>34274987339435.813</v>
      </c>
      <c r="X230" s="224">
        <f t="shared" si="102"/>
        <v>35037288563216.719</v>
      </c>
      <c r="Y230" s="224">
        <f t="shared" si="102"/>
        <v>35725538111127.633</v>
      </c>
      <c r="Z230" s="224">
        <f t="shared" si="102"/>
        <v>36371508111222.906</v>
      </c>
      <c r="AA230" s="224">
        <f t="shared" si="102"/>
        <v>36973362473625.695</v>
      </c>
      <c r="AB230" s="224">
        <f t="shared" si="102"/>
        <v>37528934507112.758</v>
      </c>
      <c r="AC230" s="224">
        <f t="shared" si="102"/>
        <v>38036473674432.555</v>
      </c>
      <c r="AD230" s="224">
        <f t="shared" si="102"/>
        <v>38494306841194.688</v>
      </c>
      <c r="AE230" s="224">
        <f t="shared" si="102"/>
        <v>38900854150033.094</v>
      </c>
      <c r="AF230" s="224">
        <f t="shared" si="102"/>
        <v>39254252451420.055</v>
      </c>
      <c r="AG230" s="224">
        <f t="shared" si="102"/>
        <v>39553145052660</v>
      </c>
      <c r="AH230" s="224">
        <f t="shared" si="102"/>
        <v>39795918888495.938</v>
      </c>
      <c r="AI230" s="224">
        <f t="shared" si="102"/>
        <v>39941430651423.305</v>
      </c>
      <c r="AJ230" s="224">
        <f t="shared" si="102"/>
        <v>40028202921976.906</v>
      </c>
      <c r="AK230" s="224">
        <f t="shared" si="102"/>
        <v>40055300933969.398</v>
      </c>
      <c r="AL230" s="224">
        <f t="shared" si="102"/>
        <v>40021992575034.688</v>
      </c>
      <c r="AM230" s="224">
        <f t="shared" si="102"/>
        <v>39927763683731.375</v>
      </c>
      <c r="AN230" s="224">
        <f t="shared" si="102"/>
        <v>39771930419044.047</v>
      </c>
      <c r="AO230" s="224">
        <f t="shared" si="102"/>
        <v>39554460284407.133</v>
      </c>
      <c r="AP230" s="224">
        <f t="shared" si="102"/>
        <v>39275181773331.711</v>
      </c>
      <c r="AQ230" s="224">
        <f t="shared" si="102"/>
        <v>38934597571113.047</v>
      </c>
      <c r="AR230" s="224">
        <f t="shared" si="102"/>
        <v>38533096729558.063</v>
      </c>
      <c r="AS230" s="224"/>
      <c r="AT230" s="224"/>
    </row>
    <row r="231" spans="1:46">
      <c r="A231" s="32" t="str">
        <f>VLOOKUP($B231,'Sector matching'!$B$1:$C$43,2,0)</f>
        <v>water and waste 36T39</v>
      </c>
      <c r="B231" s="388" t="s">
        <v>187</v>
      </c>
      <c r="C231" s="224">
        <f t="shared" si="96"/>
        <v>85636298518.053711</v>
      </c>
      <c r="D231" s="224">
        <f t="shared" si="102"/>
        <v>85158398691.084961</v>
      </c>
      <c r="E231" s="224">
        <f t="shared" si="102"/>
        <v>94369111161.128906</v>
      </c>
      <c r="F231" s="224">
        <f t="shared" si="102"/>
        <v>95643753151.176758</v>
      </c>
      <c r="G231" s="224">
        <f t="shared" si="102"/>
        <v>96734380835.609375</v>
      </c>
      <c r="H231" s="224">
        <f t="shared" si="102"/>
        <v>97707092551.088867</v>
      </c>
      <c r="I231" s="224">
        <f t="shared" si="102"/>
        <v>98602026985.774414</v>
      </c>
      <c r="J231" s="224">
        <f t="shared" si="102"/>
        <v>99391582439.924805</v>
      </c>
      <c r="K231" s="224">
        <f t="shared" si="102"/>
        <v>100176026179.21094</v>
      </c>
      <c r="L231" s="224">
        <f t="shared" si="102"/>
        <v>100957642851.2627</v>
      </c>
      <c r="M231" s="224">
        <f t="shared" si="102"/>
        <v>101738126698.38672</v>
      </c>
      <c r="N231" s="224">
        <f t="shared" si="102"/>
        <v>102366978683.4541</v>
      </c>
      <c r="O231" s="224">
        <f t="shared" si="102"/>
        <v>102994527304.71973</v>
      </c>
      <c r="P231" s="224">
        <f t="shared" si="102"/>
        <v>103621140875.7002</v>
      </c>
      <c r="Q231" s="224">
        <f t="shared" si="102"/>
        <v>104246862240.88281</v>
      </c>
      <c r="R231" s="224">
        <f t="shared" si="102"/>
        <v>104870418883.76563</v>
      </c>
      <c r="S231" s="224">
        <f t="shared" si="102"/>
        <v>105387033315.2998</v>
      </c>
      <c r="T231" s="224">
        <f t="shared" si="102"/>
        <v>106002915752.22266</v>
      </c>
      <c r="U231" s="224">
        <f t="shared" si="102"/>
        <v>106612449875.28125</v>
      </c>
      <c r="V231" s="224">
        <f t="shared" si="102"/>
        <v>107213514416.81641</v>
      </c>
      <c r="W231" s="224">
        <f t="shared" si="102"/>
        <v>107803835518.63477</v>
      </c>
      <c r="X231" s="224">
        <f t="shared" si="102"/>
        <v>108315576425.68848</v>
      </c>
      <c r="Y231" s="224">
        <f t="shared" si="102"/>
        <v>108637455949.1123</v>
      </c>
      <c r="Z231" s="224">
        <f t="shared" si="102"/>
        <v>108872089169.64648</v>
      </c>
      <c r="AA231" s="224">
        <f t="shared" si="102"/>
        <v>109016434681.33301</v>
      </c>
      <c r="AB231" s="224">
        <f t="shared" si="102"/>
        <v>109066533054.49316</v>
      </c>
      <c r="AC231" s="224">
        <f t="shared" si="102"/>
        <v>109019707092.60352</v>
      </c>
      <c r="AD231" s="224">
        <f t="shared" si="102"/>
        <v>108873512641.72168</v>
      </c>
      <c r="AE231" s="224">
        <f t="shared" si="102"/>
        <v>108625766779.69336</v>
      </c>
      <c r="AF231" s="224">
        <f t="shared" si="102"/>
        <v>108273492728.15625</v>
      </c>
      <c r="AG231" s="224">
        <f t="shared" si="102"/>
        <v>107815119645.70996</v>
      </c>
      <c r="AH231" s="224">
        <f t="shared" si="102"/>
        <v>107248345202.96484</v>
      </c>
      <c r="AI231" s="224">
        <f t="shared" si="102"/>
        <v>106465491586.37012</v>
      </c>
      <c r="AJ231" s="224">
        <f t="shared" si="102"/>
        <v>105573429659.31641</v>
      </c>
      <c r="AK231" s="224">
        <f t="shared" si="102"/>
        <v>104571412105.26855</v>
      </c>
      <c r="AL231" s="224">
        <f t="shared" si="102"/>
        <v>103459158002.6875</v>
      </c>
      <c r="AM231" s="224">
        <f t="shared" si="102"/>
        <v>102236873010.53809</v>
      </c>
      <c r="AN231" s="224">
        <f t="shared" si="102"/>
        <v>100904247562.72852</v>
      </c>
      <c r="AO231" s="224">
        <f t="shared" si="102"/>
        <v>99462548940.026367</v>
      </c>
      <c r="AP231" s="224">
        <f t="shared" si="102"/>
        <v>97912586522.057617</v>
      </c>
      <c r="AQ231" s="224">
        <f t="shared" si="102"/>
        <v>96256747452.37793</v>
      </c>
      <c r="AR231" s="224">
        <f t="shared" si="102"/>
        <v>94497005931.46582</v>
      </c>
      <c r="AS231" s="224"/>
      <c r="AT231" s="224"/>
    </row>
    <row r="232" spans="1:46">
      <c r="A232" s="32" t="str">
        <f>VLOOKUP($B232,'Sector matching'!$B$1:$C$43,2,0)</f>
        <v>construction 41T43</v>
      </c>
      <c r="B232" s="40" t="s">
        <v>262</v>
      </c>
      <c r="C232" s="224">
        <f t="shared" si="96"/>
        <v>26345022114232.156</v>
      </c>
      <c r="D232" s="224">
        <f t="shared" si="102"/>
        <v>28334533015704.652</v>
      </c>
      <c r="E232" s="224">
        <f t="shared" si="102"/>
        <v>30371777262835.172</v>
      </c>
      <c r="F232" s="224">
        <f t="shared" si="102"/>
        <v>30213221452147.145</v>
      </c>
      <c r="G232" s="224">
        <f t="shared" si="102"/>
        <v>30032756834843.719</v>
      </c>
      <c r="H232" s="224">
        <f t="shared" si="102"/>
        <v>29801118294586.215</v>
      </c>
      <c r="I232" s="224">
        <f t="shared" si="102"/>
        <v>29525117207854.84</v>
      </c>
      <c r="J232" s="224">
        <f t="shared" si="102"/>
        <v>29235722586178.176</v>
      </c>
      <c r="K232" s="224">
        <f t="shared" si="102"/>
        <v>28910448879314.871</v>
      </c>
      <c r="L232" s="224">
        <f t="shared" si="102"/>
        <v>28576426227925.176</v>
      </c>
      <c r="M232" s="224">
        <f t="shared" si="102"/>
        <v>28213834470094.594</v>
      </c>
      <c r="N232" s="224">
        <f t="shared" si="102"/>
        <v>27827180533845.82</v>
      </c>
      <c r="O232" s="224">
        <f t="shared" si="102"/>
        <v>27437768568660.254</v>
      </c>
      <c r="P232" s="224">
        <f t="shared" si="102"/>
        <v>27029900300864.969</v>
      </c>
      <c r="Q232" s="224">
        <f t="shared" si="102"/>
        <v>26606990967191.738</v>
      </c>
      <c r="R232" s="224">
        <f t="shared" si="102"/>
        <v>26185886529835.566</v>
      </c>
      <c r="S232" s="224">
        <f t="shared" si="102"/>
        <v>25753909335165.383</v>
      </c>
      <c r="T232" s="224">
        <f t="shared" si="102"/>
        <v>25325887324140.367</v>
      </c>
      <c r="U232" s="224">
        <f t="shared" si="102"/>
        <v>24890388295262.117</v>
      </c>
      <c r="V232" s="224">
        <f t="shared" si="102"/>
        <v>24449487755293.18</v>
      </c>
      <c r="W232" s="224">
        <f t="shared" si="102"/>
        <v>24014968591085.945</v>
      </c>
      <c r="X232" s="224">
        <f t="shared" si="102"/>
        <v>23577334511685.273</v>
      </c>
      <c r="Y232" s="224">
        <f t="shared" si="102"/>
        <v>23138009136584.297</v>
      </c>
      <c r="Z232" s="224">
        <f t="shared" si="102"/>
        <v>22706365413024.848</v>
      </c>
      <c r="AA232" s="224">
        <f t="shared" si="102"/>
        <v>22274383388410.195</v>
      </c>
      <c r="AB232" s="224">
        <f t="shared" si="102"/>
        <v>21850299941025.258</v>
      </c>
      <c r="AC232" s="224">
        <f t="shared" si="102"/>
        <v>21426733973546.738</v>
      </c>
      <c r="AD232" s="224">
        <f t="shared" si="102"/>
        <v>21004304712357.82</v>
      </c>
      <c r="AE232" s="224">
        <f t="shared" si="102"/>
        <v>20589557392285.742</v>
      </c>
      <c r="AF232" s="224">
        <f t="shared" si="102"/>
        <v>20176130168797.242</v>
      </c>
      <c r="AG232" s="224">
        <f t="shared" si="102"/>
        <v>19769764157945.43</v>
      </c>
      <c r="AH232" s="224">
        <f t="shared" si="102"/>
        <v>19364560644921.922</v>
      </c>
      <c r="AI232" s="224">
        <f t="shared" si="102"/>
        <v>18960589470672.832</v>
      </c>
      <c r="AJ232" s="224">
        <f t="shared" si="102"/>
        <v>18562401379080.438</v>
      </c>
      <c r="AK232" s="224">
        <f t="shared" si="102"/>
        <v>18246703969260.914</v>
      </c>
      <c r="AL232" s="224">
        <f t="shared" si="102"/>
        <v>17852107177470.66</v>
      </c>
      <c r="AM232" s="224">
        <f t="shared" si="102"/>
        <v>17457339125646.975</v>
      </c>
      <c r="AN232" s="224">
        <f t="shared" si="102"/>
        <v>17062122574198.41</v>
      </c>
      <c r="AO232" s="224">
        <f t="shared" si="102"/>
        <v>16669602753637.873</v>
      </c>
      <c r="AP232" s="224">
        <f t="shared" si="102"/>
        <v>16275556810230.295</v>
      </c>
      <c r="AQ232" s="224">
        <f t="shared" si="102"/>
        <v>15882707112389.154</v>
      </c>
      <c r="AR232" s="224">
        <f t="shared" si="102"/>
        <v>15487113129745.576</v>
      </c>
      <c r="AS232" s="224"/>
      <c r="AT232" s="224"/>
    </row>
    <row r="235" spans="1:46">
      <c r="A235" s="400" t="s">
        <v>761</v>
      </c>
    </row>
    <row r="236" spans="1:46">
      <c r="A236" s="270" t="s">
        <v>616</v>
      </c>
      <c r="B236">
        <v>2019</v>
      </c>
      <c r="C236">
        <v>2020</v>
      </c>
      <c r="D236">
        <v>2021</v>
      </c>
      <c r="E236">
        <v>2022</v>
      </c>
      <c r="F236">
        <v>2023</v>
      </c>
      <c r="G236">
        <v>2024</v>
      </c>
      <c r="H236">
        <v>2025</v>
      </c>
      <c r="I236">
        <v>2026</v>
      </c>
      <c r="J236">
        <v>2027</v>
      </c>
      <c r="K236">
        <v>2028</v>
      </c>
      <c r="L236">
        <v>2029</v>
      </c>
      <c r="M236">
        <v>2030</v>
      </c>
      <c r="N236">
        <v>2031</v>
      </c>
      <c r="O236">
        <v>2032</v>
      </c>
      <c r="P236">
        <v>2033</v>
      </c>
      <c r="Q236">
        <v>2034</v>
      </c>
      <c r="R236">
        <v>2035</v>
      </c>
      <c r="S236">
        <v>2036</v>
      </c>
      <c r="T236">
        <v>2037</v>
      </c>
      <c r="U236">
        <v>2038</v>
      </c>
      <c r="V236">
        <v>2039</v>
      </c>
      <c r="W236">
        <v>2040</v>
      </c>
      <c r="X236">
        <v>2041</v>
      </c>
      <c r="Y236">
        <v>2042</v>
      </c>
      <c r="Z236">
        <v>2043</v>
      </c>
      <c r="AA236">
        <v>2044</v>
      </c>
      <c r="AB236">
        <v>2045</v>
      </c>
      <c r="AC236">
        <v>2046</v>
      </c>
      <c r="AD236">
        <v>2047</v>
      </c>
      <c r="AE236">
        <v>2048</v>
      </c>
      <c r="AF236">
        <v>2049</v>
      </c>
      <c r="AG236">
        <v>2050</v>
      </c>
      <c r="AH236">
        <v>2051</v>
      </c>
      <c r="AI236">
        <v>2052</v>
      </c>
      <c r="AJ236">
        <v>2053</v>
      </c>
      <c r="AK236">
        <v>2054</v>
      </c>
      <c r="AL236">
        <v>2055</v>
      </c>
      <c r="AM236">
        <v>2056</v>
      </c>
      <c r="AN236">
        <v>2057</v>
      </c>
      <c r="AO236">
        <v>2058</v>
      </c>
      <c r="AP236">
        <v>2059</v>
      </c>
      <c r="AQ236">
        <v>2060</v>
      </c>
    </row>
    <row r="237" spans="1:46">
      <c r="A237" s="271" t="s">
        <v>617</v>
      </c>
      <c r="B237" s="224">
        <f>SUMIFS(C$191:C$232,$A$191:$A$232,$A237)</f>
        <v>6750550693595.9844</v>
      </c>
      <c r="C237" s="224">
        <f t="shared" ref="C237:AO243" si="103">SUMIFS(D$191:D$232,$A$191:$A$232,$A237)</f>
        <v>6774076091216.6455</v>
      </c>
      <c r="D237" s="224">
        <f t="shared" si="103"/>
        <v>6485515263121.6484</v>
      </c>
      <c r="E237" s="224">
        <f t="shared" si="103"/>
        <v>6386569958418.8662</v>
      </c>
      <c r="F237" s="224">
        <f t="shared" si="103"/>
        <v>6287598751966.7842</v>
      </c>
      <c r="G237" s="224">
        <f t="shared" si="103"/>
        <v>6186573558076.8389</v>
      </c>
      <c r="H237" s="224">
        <f t="shared" si="103"/>
        <v>6084038233230.7715</v>
      </c>
      <c r="I237" s="224">
        <f t="shared" si="103"/>
        <v>5982174592416.2959</v>
      </c>
      <c r="J237" s="224">
        <f t="shared" si="103"/>
        <v>5879437416271.3652</v>
      </c>
      <c r="K237" s="224">
        <f t="shared" si="103"/>
        <v>5777694579300.6904</v>
      </c>
      <c r="L237" s="224">
        <f t="shared" si="103"/>
        <v>5675589705570.6328</v>
      </c>
      <c r="M237" s="224">
        <f t="shared" si="103"/>
        <v>5573430807779.6631</v>
      </c>
      <c r="N237" s="224">
        <f t="shared" si="103"/>
        <v>5472641619657.0957</v>
      </c>
      <c r="O237" s="224">
        <f t="shared" si="103"/>
        <v>5372149975731.1934</v>
      </c>
      <c r="P237" s="224">
        <f t="shared" si="103"/>
        <v>5272170209787.6357</v>
      </c>
      <c r="Q237" s="224">
        <f t="shared" si="103"/>
        <v>5173802214103.0928</v>
      </c>
      <c r="R237" s="224">
        <f t="shared" si="103"/>
        <v>5076179703143.8086</v>
      </c>
      <c r="S237" s="224">
        <f t="shared" si="103"/>
        <v>4980259720741.1377</v>
      </c>
      <c r="T237" s="224">
        <f t="shared" si="103"/>
        <v>4885261287083.1885</v>
      </c>
      <c r="U237" s="224">
        <f t="shared" si="103"/>
        <v>4791297250778.2285</v>
      </c>
      <c r="V237" s="224">
        <f t="shared" si="103"/>
        <v>4699115837550.8877</v>
      </c>
      <c r="W237" s="224">
        <f t="shared" si="103"/>
        <v>4608066773596.3506</v>
      </c>
      <c r="X237" s="224">
        <f t="shared" si="103"/>
        <v>4518217870629.9795</v>
      </c>
      <c r="Y237" s="224">
        <f t="shared" si="103"/>
        <v>4430156212509.1201</v>
      </c>
      <c r="Z237" s="224">
        <f t="shared" si="103"/>
        <v>4343330865362.6372</v>
      </c>
      <c r="AA237" s="224">
        <f t="shared" si="103"/>
        <v>4258254214448.8071</v>
      </c>
      <c r="AB237" s="224">
        <f t="shared" si="103"/>
        <v>4174418579202.3882</v>
      </c>
      <c r="AC237" s="224">
        <f t="shared" si="103"/>
        <v>4091839427706.3013</v>
      </c>
      <c r="AD237" s="224">
        <f t="shared" si="103"/>
        <v>4010918997782.2305</v>
      </c>
      <c r="AE237" s="224">
        <f t="shared" si="103"/>
        <v>3931217756582.1318</v>
      </c>
      <c r="AF237" s="224">
        <f t="shared" si="103"/>
        <v>3853086232281.1978</v>
      </c>
      <c r="AG237" s="224">
        <f t="shared" si="103"/>
        <v>3776115838552.4111</v>
      </c>
      <c r="AH237" s="224">
        <f t="shared" si="103"/>
        <v>3700287551675.9585</v>
      </c>
      <c r="AI237" s="224">
        <f t="shared" si="103"/>
        <v>3625875439497.0635</v>
      </c>
      <c r="AJ237" s="224">
        <f t="shared" si="103"/>
        <v>3552520399617.5142</v>
      </c>
      <c r="AK237" s="224">
        <f t="shared" si="103"/>
        <v>3480460021935.4551</v>
      </c>
      <c r="AL237" s="224">
        <f t="shared" si="103"/>
        <v>3409358379724.2339</v>
      </c>
      <c r="AM237" s="224">
        <f t="shared" si="103"/>
        <v>3339174115912.6572</v>
      </c>
      <c r="AN237" s="224">
        <f t="shared" si="103"/>
        <v>3270090006874.248</v>
      </c>
      <c r="AO237" s="224">
        <f t="shared" si="103"/>
        <v>3201806301443.9331</v>
      </c>
      <c r="AP237" s="224">
        <f>SUMIFS(AQ$191:AQ$232,$A$191:$A$232,$A237)</f>
        <v>3134478088475.1646</v>
      </c>
      <c r="AQ237" s="224">
        <f>SUMIFS(AR$191:AR$232,$A$191:$A$232,$A237)</f>
        <v>3067821634504.7778</v>
      </c>
      <c r="AR237" s="224"/>
    </row>
    <row r="238" spans="1:46">
      <c r="A238" s="272" t="s">
        <v>611</v>
      </c>
      <c r="B238" s="224">
        <f t="shared" ref="B238:Q262" si="104">SUMIFS(C$191:C$232,$A$191:$A$232,$A238)</f>
        <v>167768344686.24545</v>
      </c>
      <c r="C238" s="224">
        <f t="shared" si="104"/>
        <v>165583679216.16867</v>
      </c>
      <c r="D238" s="224">
        <f t="shared" si="104"/>
        <v>174446879340.94312</v>
      </c>
      <c r="E238" s="224">
        <f t="shared" si="104"/>
        <v>178464577658.3082</v>
      </c>
      <c r="F238" s="224">
        <f t="shared" si="104"/>
        <v>182297255931.11081</v>
      </c>
      <c r="G238" s="224">
        <f t="shared" si="104"/>
        <v>185948397764.74362</v>
      </c>
      <c r="H238" s="224">
        <f t="shared" si="104"/>
        <v>189481417075.11533</v>
      </c>
      <c r="I238" s="224">
        <f t="shared" si="104"/>
        <v>192832275761.28833</v>
      </c>
      <c r="J238" s="224">
        <f t="shared" si="104"/>
        <v>196186257401.15265</v>
      </c>
      <c r="K238" s="224">
        <f t="shared" si="104"/>
        <v>199543118825.75131</v>
      </c>
      <c r="L238" s="224">
        <f t="shared" si="104"/>
        <v>202902284215.71423</v>
      </c>
      <c r="M238" s="224">
        <f t="shared" si="104"/>
        <v>205957683893.03323</v>
      </c>
      <c r="N238" s="224">
        <f t="shared" si="104"/>
        <v>209003798463.28754</v>
      </c>
      <c r="O238" s="224">
        <f t="shared" si="104"/>
        <v>212039194964.23178</v>
      </c>
      <c r="P238" s="224">
        <f t="shared" si="104"/>
        <v>215062189008.2879</v>
      </c>
      <c r="Q238" s="224">
        <f t="shared" si="104"/>
        <v>218068704104.41727</v>
      </c>
      <c r="R238" s="224">
        <f t="shared" si="103"/>
        <v>220837980275.27649</v>
      </c>
      <c r="S238" s="224">
        <f t="shared" si="103"/>
        <v>223799479631.48898</v>
      </c>
      <c r="T238" s="224">
        <f t="shared" si="103"/>
        <v>226732658777.36252</v>
      </c>
      <c r="U238" s="224">
        <f t="shared" si="103"/>
        <v>229632243715.80188</v>
      </c>
      <c r="V238" s="224">
        <f t="shared" si="103"/>
        <v>232492671052.21637</v>
      </c>
      <c r="W238" s="224">
        <f t="shared" si="103"/>
        <v>235166045784.99127</v>
      </c>
      <c r="X238" s="224">
        <f t="shared" si="103"/>
        <v>237405812902.2243</v>
      </c>
      <c r="Y238" s="224">
        <f t="shared" si="103"/>
        <v>239429868502.41797</v>
      </c>
      <c r="Z238" s="224">
        <f t="shared" si="103"/>
        <v>241228301545.05045</v>
      </c>
      <c r="AA238" s="224">
        <f t="shared" si="103"/>
        <v>242789201438.46671</v>
      </c>
      <c r="AB238" s="224">
        <f t="shared" si="103"/>
        <v>244103515607.88226</v>
      </c>
      <c r="AC238" s="224">
        <f t="shared" si="103"/>
        <v>245162762952.19907</v>
      </c>
      <c r="AD238" s="224">
        <f t="shared" si="103"/>
        <v>245959103996.64963</v>
      </c>
      <c r="AE238" s="224">
        <f t="shared" si="103"/>
        <v>246482947072.67508</v>
      </c>
      <c r="AF238" s="224">
        <f t="shared" si="103"/>
        <v>246727927315.18759</v>
      </c>
      <c r="AG238" s="224">
        <f t="shared" si="103"/>
        <v>246686067706.39951</v>
      </c>
      <c r="AH238" s="224">
        <f t="shared" si="103"/>
        <v>246105834300.11508</v>
      </c>
      <c r="AI238" s="224">
        <f t="shared" si="103"/>
        <v>245229344301.35464</v>
      </c>
      <c r="AJ238" s="224">
        <f t="shared" si="103"/>
        <v>244052519698.14188</v>
      </c>
      <c r="AK238" s="224">
        <f t="shared" si="103"/>
        <v>242572450853.64032</v>
      </c>
      <c r="AL238" s="224">
        <f t="shared" si="103"/>
        <v>240787462214.28735</v>
      </c>
      <c r="AM238" s="224">
        <f t="shared" si="103"/>
        <v>238694760871.60678</v>
      </c>
      <c r="AN238" s="224">
        <f t="shared" si="103"/>
        <v>236295373375.63525</v>
      </c>
      <c r="AO238" s="224">
        <f t="shared" si="103"/>
        <v>233589364502.85822</v>
      </c>
      <c r="AP238" s="224">
        <f t="shared" ref="AP238:AQ238" si="105">SUMIFS(AQ$191:AQ$232,$A$191:$A$232,$A238)</f>
        <v>230580683220.21671</v>
      </c>
      <c r="AQ238" s="224">
        <f t="shared" si="105"/>
        <v>227272444064.46646</v>
      </c>
      <c r="AR238" s="224"/>
    </row>
    <row r="239" spans="1:46">
      <c r="A239" s="272" t="s">
        <v>618</v>
      </c>
      <c r="B239" s="224">
        <f t="shared" si="104"/>
        <v>660671979175.06506</v>
      </c>
      <c r="C239" s="224">
        <f t="shared" si="103"/>
        <v>639488909259.99011</v>
      </c>
      <c r="D239" s="224">
        <f t="shared" si="103"/>
        <v>575910995744.85999</v>
      </c>
      <c r="E239" s="224">
        <f t="shared" si="103"/>
        <v>611416694703.84058</v>
      </c>
      <c r="F239" s="224">
        <f t="shared" si="103"/>
        <v>645390943616.60583</v>
      </c>
      <c r="G239" s="224">
        <f t="shared" si="103"/>
        <v>678160533172.4541</v>
      </c>
      <c r="H239" s="224">
        <f t="shared" si="103"/>
        <v>709943633291.13062</v>
      </c>
      <c r="I239" s="224">
        <f t="shared" si="103"/>
        <v>740498341563.7699</v>
      </c>
      <c r="J239" s="224">
        <f t="shared" si="103"/>
        <v>770543260070.76282</v>
      </c>
      <c r="K239" s="224">
        <f t="shared" si="103"/>
        <v>800116862043.76514</v>
      </c>
      <c r="L239" s="224">
        <f t="shared" si="103"/>
        <v>829253508823.677</v>
      </c>
      <c r="M239" s="224">
        <f t="shared" si="103"/>
        <v>856712540710.45093</v>
      </c>
      <c r="N239" s="224">
        <f t="shared" si="103"/>
        <v>883708847333.95508</v>
      </c>
      <c r="O239" s="224">
        <f t="shared" si="103"/>
        <v>910266379996.75488</v>
      </c>
      <c r="P239" s="224">
        <f t="shared" si="103"/>
        <v>936405160091.31348</v>
      </c>
      <c r="Q239" s="224">
        <f t="shared" si="103"/>
        <v>962131952129.08191</v>
      </c>
      <c r="R239" s="224">
        <f t="shared" si="103"/>
        <v>986481537907.96667</v>
      </c>
      <c r="S239" s="224">
        <f t="shared" si="103"/>
        <v>1011382354845.0525</v>
      </c>
      <c r="T239" s="224">
        <f t="shared" si="103"/>
        <v>1035876838645.8422</v>
      </c>
      <c r="U239" s="224">
        <f t="shared" si="103"/>
        <v>1059955742911.926</v>
      </c>
      <c r="V239" s="224">
        <f t="shared" si="103"/>
        <v>1083606211578.4865</v>
      </c>
      <c r="W239" s="224">
        <f t="shared" si="103"/>
        <v>1106143118017.3943</v>
      </c>
      <c r="X239" s="224">
        <f t="shared" si="103"/>
        <v>1126387568249.4353</v>
      </c>
      <c r="Y239" s="224">
        <f t="shared" si="103"/>
        <v>1145346909964.114</v>
      </c>
      <c r="Z239" s="224">
        <f t="shared" si="103"/>
        <v>1162964839470.2031</v>
      </c>
      <c r="AA239" s="224">
        <f t="shared" si="103"/>
        <v>1179174641240.0801</v>
      </c>
      <c r="AB239" s="224">
        <f t="shared" si="103"/>
        <v>1193922697305.3618</v>
      </c>
      <c r="AC239" s="224">
        <f t="shared" si="103"/>
        <v>1207157779069.6008</v>
      </c>
      <c r="AD239" s="224">
        <f t="shared" si="103"/>
        <v>1218831531454.7595</v>
      </c>
      <c r="AE239" s="224">
        <f t="shared" si="103"/>
        <v>1228886658362.6245</v>
      </c>
      <c r="AF239" s="224">
        <f t="shared" si="103"/>
        <v>1237281687612.3564</v>
      </c>
      <c r="AG239" s="224">
        <f t="shared" si="103"/>
        <v>1243967039092.7344</v>
      </c>
      <c r="AH239" s="224">
        <f t="shared" si="103"/>
        <v>1247656947524.9063</v>
      </c>
      <c r="AI239" s="224">
        <f t="shared" si="103"/>
        <v>1249558331336.7224</v>
      </c>
      <c r="AJ239" s="224">
        <f t="shared" si="103"/>
        <v>1249642430742.428</v>
      </c>
      <c r="AK239" s="224">
        <f t="shared" si="103"/>
        <v>1247886718305.8359</v>
      </c>
      <c r="AL239" s="224">
        <f t="shared" si="103"/>
        <v>1244275364483.8823</v>
      </c>
      <c r="AM239" s="224">
        <f t="shared" si="103"/>
        <v>1238787139952.3457</v>
      </c>
      <c r="AN239" s="224">
        <f t="shared" si="103"/>
        <v>1231421025065.0767</v>
      </c>
      <c r="AO239" s="224">
        <f t="shared" si="103"/>
        <v>1222171547892.2458</v>
      </c>
      <c r="AP239" s="224">
        <f t="shared" ref="AP239:AQ239" si="106">SUMIFS(AQ$191:AQ$232,$A$191:$A$232,$A239)</f>
        <v>1211054127546.8926</v>
      </c>
      <c r="AQ239" s="224">
        <f t="shared" si="106"/>
        <v>1198080517076.9048</v>
      </c>
      <c r="AR239" s="224"/>
    </row>
    <row r="240" spans="1:46">
      <c r="A240" s="272" t="s">
        <v>619</v>
      </c>
      <c r="B240" s="224">
        <f t="shared" si="104"/>
        <v>573087629024.26294</v>
      </c>
      <c r="C240" s="224">
        <f t="shared" si="103"/>
        <v>565120342377.49426</v>
      </c>
      <c r="D240" s="224">
        <f t="shared" si="103"/>
        <v>596772011955.68298</v>
      </c>
      <c r="E240" s="224">
        <f t="shared" si="103"/>
        <v>611047671800.82227</v>
      </c>
      <c r="F240" s="224">
        <f t="shared" si="103"/>
        <v>624660189568.77625</v>
      </c>
      <c r="G240" s="224">
        <f t="shared" si="103"/>
        <v>637621984425.14783</v>
      </c>
      <c r="H240" s="224">
        <f t="shared" si="103"/>
        <v>650160436274.88306</v>
      </c>
      <c r="I240" s="224">
        <f t="shared" si="103"/>
        <v>662045794751.12183</v>
      </c>
      <c r="J240" s="224">
        <f t="shared" si="103"/>
        <v>673942618091.03174</v>
      </c>
      <c r="K240" s="224">
        <f t="shared" si="103"/>
        <v>685850039742.99365</v>
      </c>
      <c r="L240" s="224">
        <f t="shared" si="103"/>
        <v>697765999709.12012</v>
      </c>
      <c r="M240" s="224">
        <f t="shared" si="103"/>
        <v>708592456077.97339</v>
      </c>
      <c r="N240" s="224">
        <f t="shared" si="103"/>
        <v>719385790271.08008</v>
      </c>
      <c r="O240" s="224">
        <f t="shared" si="103"/>
        <v>730140860505.77783</v>
      </c>
      <c r="P240" s="224">
        <f t="shared" si="103"/>
        <v>740851621984.99243</v>
      </c>
      <c r="Q240" s="224">
        <f t="shared" si="103"/>
        <v>751503445536.57312</v>
      </c>
      <c r="R240" s="224">
        <f t="shared" si="103"/>
        <v>761304164818.03589</v>
      </c>
      <c r="S240" s="224">
        <f t="shared" si="103"/>
        <v>771794796693.4231</v>
      </c>
      <c r="T240" s="224">
        <f t="shared" si="103"/>
        <v>782183980616.81592</v>
      </c>
      <c r="U240" s="224">
        <f t="shared" si="103"/>
        <v>792452779500.31128</v>
      </c>
      <c r="V240" s="224">
        <f t="shared" si="103"/>
        <v>802581214146.29504</v>
      </c>
      <c r="W240" s="224">
        <f t="shared" si="103"/>
        <v>812038454465.18762</v>
      </c>
      <c r="X240" s="224">
        <f t="shared" si="103"/>
        <v>819939455151.65845</v>
      </c>
      <c r="Y240" s="224">
        <f t="shared" si="103"/>
        <v>827066137434.85205</v>
      </c>
      <c r="Z240" s="224">
        <f t="shared" si="103"/>
        <v>833382821137.49536</v>
      </c>
      <c r="AA240" s="224">
        <f t="shared" si="103"/>
        <v>838846640485.19153</v>
      </c>
      <c r="AB240" s="224">
        <f t="shared" si="103"/>
        <v>843424980773.23132</v>
      </c>
      <c r="AC240" s="224">
        <f t="shared" si="103"/>
        <v>847087271661.39954</v>
      </c>
      <c r="AD240" s="224">
        <f t="shared" si="103"/>
        <v>849805239420.65552</v>
      </c>
      <c r="AE240" s="224">
        <f t="shared" si="103"/>
        <v>851544312494.55493</v>
      </c>
      <c r="AF240" s="224">
        <f t="shared" si="103"/>
        <v>852281497599.56274</v>
      </c>
      <c r="AG240" s="224">
        <f t="shared" si="103"/>
        <v>851988006703.78577</v>
      </c>
      <c r="AH240" s="224">
        <f t="shared" si="103"/>
        <v>849760442972.35339</v>
      </c>
      <c r="AI240" s="224">
        <f t="shared" si="103"/>
        <v>846467998894.72656</v>
      </c>
      <c r="AJ240" s="224">
        <f t="shared" si="103"/>
        <v>842095870240.94849</v>
      </c>
      <c r="AK240" s="224">
        <f t="shared" si="103"/>
        <v>836633444391.46448</v>
      </c>
      <c r="AL240" s="224">
        <f t="shared" si="103"/>
        <v>830074537297.67395</v>
      </c>
      <c r="AM240" s="224">
        <f t="shared" si="103"/>
        <v>822408948575.00269</v>
      </c>
      <c r="AN240" s="224">
        <f t="shared" si="103"/>
        <v>813640193496.96899</v>
      </c>
      <c r="AO240" s="224">
        <f t="shared" si="103"/>
        <v>803768331319.98804</v>
      </c>
      <c r="AP240" s="224">
        <f t="shared" ref="AP240:AQ240" si="107">SUMIFS(AQ$191:AQ$232,$A$191:$A$232,$A240)</f>
        <v>792807372819.96301</v>
      </c>
      <c r="AQ240" s="224">
        <f t="shared" si="107"/>
        <v>780768331967.9126</v>
      </c>
      <c r="AR240" s="224"/>
    </row>
    <row r="241" spans="1:44">
      <c r="A241" s="272" t="s">
        <v>620</v>
      </c>
      <c r="B241" s="224">
        <f t="shared" si="104"/>
        <v>0</v>
      </c>
      <c r="C241" s="224">
        <f t="shared" si="103"/>
        <v>0</v>
      </c>
      <c r="D241" s="224">
        <f t="shared" si="103"/>
        <v>0</v>
      </c>
      <c r="E241" s="224">
        <f t="shared" si="103"/>
        <v>0</v>
      </c>
      <c r="F241" s="224">
        <f t="shared" si="103"/>
        <v>0</v>
      </c>
      <c r="G241" s="224">
        <f t="shared" si="103"/>
        <v>0</v>
      </c>
      <c r="H241" s="224">
        <f t="shared" si="103"/>
        <v>0</v>
      </c>
      <c r="I241" s="224">
        <f t="shared" si="103"/>
        <v>0</v>
      </c>
      <c r="J241" s="224">
        <f t="shared" si="103"/>
        <v>0</v>
      </c>
      <c r="K241" s="224">
        <f t="shared" si="103"/>
        <v>0</v>
      </c>
      <c r="L241" s="224">
        <f t="shared" si="103"/>
        <v>0</v>
      </c>
      <c r="M241" s="224">
        <f t="shared" si="103"/>
        <v>0</v>
      </c>
      <c r="N241" s="224">
        <f t="shared" si="103"/>
        <v>0</v>
      </c>
      <c r="O241" s="224">
        <f t="shared" si="103"/>
        <v>0</v>
      </c>
      <c r="P241" s="224">
        <f t="shared" si="103"/>
        <v>0</v>
      </c>
      <c r="Q241" s="224">
        <f t="shared" si="103"/>
        <v>0</v>
      </c>
      <c r="R241" s="224">
        <f t="shared" si="103"/>
        <v>0</v>
      </c>
      <c r="S241" s="224">
        <f t="shared" si="103"/>
        <v>0</v>
      </c>
      <c r="T241" s="224">
        <f t="shared" si="103"/>
        <v>0</v>
      </c>
      <c r="U241" s="224">
        <f t="shared" si="103"/>
        <v>0</v>
      </c>
      <c r="V241" s="224">
        <f t="shared" si="103"/>
        <v>0</v>
      </c>
      <c r="W241" s="224">
        <f t="shared" si="103"/>
        <v>0</v>
      </c>
      <c r="X241" s="224">
        <f t="shared" si="103"/>
        <v>0</v>
      </c>
      <c r="Y241" s="224">
        <f t="shared" si="103"/>
        <v>0</v>
      </c>
      <c r="Z241" s="224">
        <f t="shared" si="103"/>
        <v>0</v>
      </c>
      <c r="AA241" s="224">
        <f t="shared" si="103"/>
        <v>0</v>
      </c>
      <c r="AB241" s="224">
        <f t="shared" si="103"/>
        <v>0</v>
      </c>
      <c r="AC241" s="224">
        <f t="shared" si="103"/>
        <v>0</v>
      </c>
      <c r="AD241" s="224">
        <f t="shared" si="103"/>
        <v>0</v>
      </c>
      <c r="AE241" s="224">
        <f t="shared" si="103"/>
        <v>0</v>
      </c>
      <c r="AF241" s="224">
        <f t="shared" si="103"/>
        <v>0</v>
      </c>
      <c r="AG241" s="224">
        <f t="shared" si="103"/>
        <v>0</v>
      </c>
      <c r="AH241" s="224">
        <f t="shared" si="103"/>
        <v>0</v>
      </c>
      <c r="AI241" s="224">
        <f t="shared" si="103"/>
        <v>0</v>
      </c>
      <c r="AJ241" s="224">
        <f t="shared" si="103"/>
        <v>0</v>
      </c>
      <c r="AK241" s="224">
        <f t="shared" si="103"/>
        <v>0</v>
      </c>
      <c r="AL241" s="224">
        <f t="shared" si="103"/>
        <v>0</v>
      </c>
      <c r="AM241" s="224">
        <f t="shared" si="103"/>
        <v>0</v>
      </c>
      <c r="AN241" s="224">
        <f t="shared" si="103"/>
        <v>0</v>
      </c>
      <c r="AO241" s="224">
        <f t="shared" si="103"/>
        <v>0</v>
      </c>
      <c r="AP241" s="224">
        <f t="shared" ref="AP241:AQ241" si="108">SUMIFS(AQ$191:AQ$232,$A$191:$A$232,$A241)</f>
        <v>0</v>
      </c>
      <c r="AQ241" s="224">
        <f t="shared" si="108"/>
        <v>0</v>
      </c>
      <c r="AR241" s="224"/>
    </row>
    <row r="242" spans="1:44">
      <c r="A242" s="272" t="s">
        <v>621</v>
      </c>
      <c r="B242" s="224">
        <f t="shared" si="104"/>
        <v>12793565634977.824</v>
      </c>
      <c r="C242" s="224">
        <f t="shared" si="103"/>
        <v>16103823586760.586</v>
      </c>
      <c r="D242" s="224">
        <f t="shared" si="103"/>
        <v>14739564978214.549</v>
      </c>
      <c r="E242" s="224">
        <f t="shared" si="103"/>
        <v>14827011268737.648</v>
      </c>
      <c r="F242" s="224">
        <f t="shared" si="103"/>
        <v>14886009179207.322</v>
      </c>
      <c r="G242" s="224">
        <f t="shared" si="103"/>
        <v>14927213978998.098</v>
      </c>
      <c r="H242" s="224">
        <f t="shared" si="103"/>
        <v>14957031059872.258</v>
      </c>
      <c r="I242" s="224">
        <f t="shared" si="103"/>
        <v>14971478649828.648</v>
      </c>
      <c r="J242" s="224">
        <f t="shared" si="103"/>
        <v>14985811573378.746</v>
      </c>
      <c r="K242" s="224">
        <f t="shared" si="103"/>
        <v>15000310088949.203</v>
      </c>
      <c r="L242" s="224">
        <f t="shared" si="103"/>
        <v>15015162202727.416</v>
      </c>
      <c r="M242" s="224">
        <f t="shared" si="103"/>
        <v>15008239849451.037</v>
      </c>
      <c r="N242" s="224">
        <f t="shared" si="103"/>
        <v>15001811544106.281</v>
      </c>
      <c r="O242" s="224">
        <f t="shared" si="103"/>
        <v>14995867323144.785</v>
      </c>
      <c r="P242" s="224">
        <f t="shared" si="103"/>
        <v>14990352807669.115</v>
      </c>
      <c r="Q242" s="224">
        <f t="shared" si="103"/>
        <v>14985028999089.113</v>
      </c>
      <c r="R242" s="224">
        <f t="shared" si="103"/>
        <v>14964966945043.594</v>
      </c>
      <c r="S242" s="224">
        <f t="shared" si="103"/>
        <v>14959495631034.518</v>
      </c>
      <c r="T242" s="224">
        <f t="shared" si="103"/>
        <v>14953489386052.027</v>
      </c>
      <c r="U242" s="224">
        <f t="shared" si="103"/>
        <v>14946620566183.445</v>
      </c>
      <c r="V242" s="224">
        <f t="shared" si="103"/>
        <v>14938549487054.254</v>
      </c>
      <c r="W242" s="224">
        <f t="shared" si="103"/>
        <v>14919914738904.539</v>
      </c>
      <c r="X242" s="224">
        <f t="shared" si="103"/>
        <v>14875628906141.102</v>
      </c>
      <c r="Y242" s="224">
        <f t="shared" si="103"/>
        <v>14820076530795.748</v>
      </c>
      <c r="Z242" s="224">
        <f t="shared" si="103"/>
        <v>14753008108453.432</v>
      </c>
      <c r="AA242" s="224">
        <f t="shared" si="103"/>
        <v>14674057533998.627</v>
      </c>
      <c r="AB242" s="224">
        <f t="shared" si="103"/>
        <v>14583039965627.096</v>
      </c>
      <c r="AC242" s="224">
        <f t="shared" si="103"/>
        <v>14479807267693.734</v>
      </c>
      <c r="AD242" s="224">
        <f t="shared" si="103"/>
        <v>14364250879997.176</v>
      </c>
      <c r="AE242" s="224">
        <f t="shared" si="103"/>
        <v>14236162157229.129</v>
      </c>
      <c r="AF242" s="224">
        <f t="shared" si="103"/>
        <v>14095522994052.029</v>
      </c>
      <c r="AG242" s="224">
        <f t="shared" si="103"/>
        <v>13942222783862.98</v>
      </c>
      <c r="AH242" s="224">
        <f t="shared" si="103"/>
        <v>13762534133936.057</v>
      </c>
      <c r="AI242" s="224">
        <f t="shared" si="103"/>
        <v>13570618900701.412</v>
      </c>
      <c r="AJ242" s="224">
        <f t="shared" si="103"/>
        <v>13366569874817.203</v>
      </c>
      <c r="AK242" s="224">
        <f t="shared" si="103"/>
        <v>13150539976361.484</v>
      </c>
      <c r="AL242" s="224">
        <f t="shared" si="103"/>
        <v>12922743283702.621</v>
      </c>
      <c r="AM242" s="224">
        <f t="shared" si="103"/>
        <v>12683327545524.668</v>
      </c>
      <c r="AN242" s="224">
        <f t="shared" si="103"/>
        <v>12432637647396.277</v>
      </c>
      <c r="AO242" s="224">
        <f t="shared" si="103"/>
        <v>12170957341124.293</v>
      </c>
      <c r="AP242" s="224">
        <f t="shared" ref="AP242:AQ242" si="109">SUMIFS(AQ$191:AQ$232,$A$191:$A$232,$A242)</f>
        <v>11898762651746.82</v>
      </c>
      <c r="AQ242" s="224">
        <f t="shared" si="109"/>
        <v>11616471911824.078</v>
      </c>
      <c r="AR242" s="224"/>
    </row>
    <row r="243" spans="1:44">
      <c r="A243" s="272" t="s">
        <v>622</v>
      </c>
      <c r="B243" s="224">
        <f t="shared" si="104"/>
        <v>14981413943828.465</v>
      </c>
      <c r="C243" s="224">
        <f t="shared" si="103"/>
        <v>16056075972744.326</v>
      </c>
      <c r="D243" s="224">
        <f t="shared" si="103"/>
        <v>17372970172549.256</v>
      </c>
      <c r="E243" s="224">
        <f t="shared" si="103"/>
        <v>16028910575572.48</v>
      </c>
      <c r="F243" s="224">
        <f t="shared" si="103"/>
        <v>15906640754188.518</v>
      </c>
      <c r="G243" s="224">
        <f t="shared" si="103"/>
        <v>15769504015851.785</v>
      </c>
      <c r="H243" s="224">
        <f t="shared" si="103"/>
        <v>15624667319196.604</v>
      </c>
      <c r="I243" s="224">
        <f t="shared" si="103"/>
        <v>15468245077434.996</v>
      </c>
      <c r="J243" s="224">
        <f t="shared" si="103"/>
        <v>15316176603832.633</v>
      </c>
      <c r="K243" s="224">
        <f t="shared" si="103"/>
        <v>15168578317853.521</v>
      </c>
      <c r="L243" s="224">
        <f t="shared" si="103"/>
        <v>15025471223667.504</v>
      </c>
      <c r="M243" s="224">
        <f t="shared" si="103"/>
        <v>14864774503958.355</v>
      </c>
      <c r="N243" s="224">
        <f t="shared" si="103"/>
        <v>14708827801205.9</v>
      </c>
      <c r="O243" s="224">
        <f t="shared" si="103"/>
        <v>14557451778276.736</v>
      </c>
      <c r="P243" s="224">
        <f t="shared" si="103"/>
        <v>14410433236111.91</v>
      </c>
      <c r="Q243" s="224">
        <f t="shared" si="103"/>
        <v>14267393133808.129</v>
      </c>
      <c r="R243" s="224">
        <f t="shared" si="103"/>
        <v>14114113650243.795</v>
      </c>
      <c r="S243" s="224">
        <f t="shared" si="103"/>
        <v>13978260226653.008</v>
      </c>
      <c r="T243" s="224">
        <f t="shared" si="103"/>
        <v>13845325531782.752</v>
      </c>
      <c r="U243" s="224">
        <f t="shared" si="103"/>
        <v>13714907824532.082</v>
      </c>
      <c r="V243" s="224">
        <f t="shared" si="103"/>
        <v>13586609671696.93</v>
      </c>
      <c r="W243" s="224">
        <f t="shared" si="103"/>
        <v>13451914299428.844</v>
      </c>
      <c r="X243" s="224">
        <f t="shared" si="103"/>
        <v>13297478019258.66</v>
      </c>
      <c r="Y243" s="224">
        <f t="shared" si="103"/>
        <v>13136526929670.816</v>
      </c>
      <c r="Z243" s="224">
        <f t="shared" si="103"/>
        <v>12968977625212.289</v>
      </c>
      <c r="AA243" s="224">
        <f t="shared" si="103"/>
        <v>12794645107606.156</v>
      </c>
      <c r="AB243" s="224">
        <f t="shared" si="103"/>
        <v>12613504406918.605</v>
      </c>
      <c r="AC243" s="224">
        <f t="shared" si="103"/>
        <v>12425560083280.281</v>
      </c>
      <c r="AD243" s="224">
        <f t="shared" si="103"/>
        <v>12230847480723.529</v>
      </c>
      <c r="AE243" s="224">
        <f t="shared" si="103"/>
        <v>12029313515715.291</v>
      </c>
      <c r="AF243" s="224">
        <f t="shared" si="103"/>
        <v>11821063718490.252</v>
      </c>
      <c r="AG243" s="224">
        <f t="shared" si="103"/>
        <v>11606120693505.854</v>
      </c>
      <c r="AH243" s="224">
        <f t="shared" si="103"/>
        <v>11373250806096.887</v>
      </c>
      <c r="AI243" s="224">
        <f t="shared" si="103"/>
        <v>11134421684529.494</v>
      </c>
      <c r="AJ243" s="224">
        <f t="shared" si="103"/>
        <v>10889794734790.059</v>
      </c>
      <c r="AK243" s="224">
        <f t="shared" si="103"/>
        <v>10639572994769.621</v>
      </c>
      <c r="AL243" s="224">
        <f t="shared" si="103"/>
        <v>10384000612999.693</v>
      </c>
      <c r="AM243" s="224">
        <f t="shared" ref="C243:AO250" si="110">SUMIFS(AN$191:AN$232,$A$191:$A$232,$A243)</f>
        <v>10123259812103.799</v>
      </c>
      <c r="AN243" s="224">
        <f t="shared" si="110"/>
        <v>9857681955101.6602</v>
      </c>
      <c r="AO243" s="224">
        <f t="shared" si="110"/>
        <v>9587539338061.6133</v>
      </c>
      <c r="AP243" s="224">
        <f t="shared" ref="AP243:AQ243" si="111">SUMIFS(AQ$191:AQ$232,$A$191:$A$232,$A243)</f>
        <v>9313245599561.6973</v>
      </c>
      <c r="AQ243" s="224">
        <f t="shared" si="111"/>
        <v>9035157001765.9629</v>
      </c>
      <c r="AR243" s="224"/>
    </row>
    <row r="244" spans="1:44">
      <c r="A244" s="272" t="s">
        <v>623</v>
      </c>
      <c r="B244" s="224">
        <f t="shared" si="104"/>
        <v>2003369528843.1799</v>
      </c>
      <c r="C244" s="224">
        <f t="shared" si="110"/>
        <v>1583345950854.3513</v>
      </c>
      <c r="D244" s="224">
        <f t="shared" si="110"/>
        <v>2250472376995.2026</v>
      </c>
      <c r="E244" s="224">
        <f t="shared" si="110"/>
        <v>2267335007633.6699</v>
      </c>
      <c r="F244" s="224">
        <f t="shared" si="110"/>
        <v>2279550335277.1211</v>
      </c>
      <c r="G244" s="224">
        <f t="shared" si="110"/>
        <v>2288739870887.2285</v>
      </c>
      <c r="H244" s="224">
        <f t="shared" si="110"/>
        <v>2295883291654.4336</v>
      </c>
      <c r="I244" s="224">
        <f t="shared" si="110"/>
        <v>2300369907447.3643</v>
      </c>
      <c r="J244" s="224">
        <f t="shared" si="110"/>
        <v>2304546073566.3794</v>
      </c>
      <c r="K244" s="224">
        <f t="shared" si="110"/>
        <v>2308461836543.9473</v>
      </c>
      <c r="L244" s="224">
        <f t="shared" si="110"/>
        <v>2312152702603.0581</v>
      </c>
      <c r="M244" s="224">
        <f t="shared" si="110"/>
        <v>2312215707306.8467</v>
      </c>
      <c r="N244" s="224">
        <f t="shared" si="110"/>
        <v>2312084793311.0229</v>
      </c>
      <c r="O244" s="224">
        <f t="shared" si="110"/>
        <v>2311764903371.5938</v>
      </c>
      <c r="P244" s="224">
        <f t="shared" si="110"/>
        <v>2311253689723.748</v>
      </c>
      <c r="Q244" s="224">
        <f t="shared" si="110"/>
        <v>2310519920032.6777</v>
      </c>
      <c r="R244" s="224">
        <f t="shared" si="110"/>
        <v>2307267115944.7275</v>
      </c>
      <c r="S244" s="224">
        <f t="shared" si="110"/>
        <v>2306022462265.9443</v>
      </c>
      <c r="T244" s="224">
        <f t="shared" si="110"/>
        <v>2304458392534.5947</v>
      </c>
      <c r="U244" s="224">
        <f t="shared" si="110"/>
        <v>2302528827368.5952</v>
      </c>
      <c r="V244" s="224">
        <f t="shared" si="110"/>
        <v>2300185698552.0215</v>
      </c>
      <c r="W244" s="224">
        <f t="shared" si="110"/>
        <v>2295992535833.7661</v>
      </c>
      <c r="X244" s="224">
        <f t="shared" si="110"/>
        <v>2287636032032.5586</v>
      </c>
      <c r="Y244" s="224">
        <f t="shared" si="110"/>
        <v>2277339539706.6543</v>
      </c>
      <c r="Z244" s="224">
        <f t="shared" si="110"/>
        <v>2265073950618.1094</v>
      </c>
      <c r="AA244" s="224">
        <f t="shared" si="110"/>
        <v>2250793139145.5205</v>
      </c>
      <c r="AB244" s="224">
        <f t="shared" si="110"/>
        <v>2234479726040.7119</v>
      </c>
      <c r="AC244" s="224">
        <f t="shared" si="110"/>
        <v>2216122841874.022</v>
      </c>
      <c r="AD244" s="224">
        <f t="shared" si="110"/>
        <v>2195718552919.4841</v>
      </c>
      <c r="AE244" s="224">
        <f t="shared" si="110"/>
        <v>2173248518811.2441</v>
      </c>
      <c r="AF244" s="224">
        <f t="shared" si="110"/>
        <v>2148724417620.8987</v>
      </c>
      <c r="AG244" s="224">
        <f t="shared" si="110"/>
        <v>2122144673261.1287</v>
      </c>
      <c r="AH244" s="224">
        <f t="shared" si="110"/>
        <v>2091439338519.4456</v>
      </c>
      <c r="AI244" s="224">
        <f t="shared" si="110"/>
        <v>2058784460669.8542</v>
      </c>
      <c r="AJ244" s="224">
        <f t="shared" si="110"/>
        <v>2024212091447.9639</v>
      </c>
      <c r="AK244" s="224">
        <f t="shared" si="110"/>
        <v>1987764061046.9182</v>
      </c>
      <c r="AL244" s="224">
        <f t="shared" si="110"/>
        <v>1949492039200.6023</v>
      </c>
      <c r="AM244" s="224">
        <f t="shared" si="110"/>
        <v>1909438235842.187</v>
      </c>
      <c r="AN244" s="224">
        <f t="shared" si="110"/>
        <v>1867675068967.4561</v>
      </c>
      <c r="AO244" s="224">
        <f t="shared" si="110"/>
        <v>1824266112982.1467</v>
      </c>
      <c r="AP244" s="224">
        <f t="shared" ref="AP244:AQ244" si="112">SUMIFS(AQ$191:AQ$232,$A$191:$A$232,$A244)</f>
        <v>1779304066122.0378</v>
      </c>
      <c r="AQ244" s="224">
        <f t="shared" si="112"/>
        <v>1732873088931.3501</v>
      </c>
      <c r="AR244" s="224"/>
    </row>
    <row r="245" spans="1:44">
      <c r="A245" s="272" t="s">
        <v>624</v>
      </c>
      <c r="B245" s="224">
        <f t="shared" si="104"/>
        <v>12071179921530.828</v>
      </c>
      <c r="C245" s="224">
        <f t="shared" si="110"/>
        <v>11436241156891.137</v>
      </c>
      <c r="D245" s="224">
        <f t="shared" si="110"/>
        <v>13051839603652.047</v>
      </c>
      <c r="E245" s="224">
        <f t="shared" si="110"/>
        <v>13539525964920.199</v>
      </c>
      <c r="F245" s="224">
        <f t="shared" si="110"/>
        <v>13994963666280.74</v>
      </c>
      <c r="G245" s="224">
        <f t="shared" si="110"/>
        <v>14426473213295.715</v>
      </c>
      <c r="H245" s="224">
        <f t="shared" si="110"/>
        <v>14839347700013.217</v>
      </c>
      <c r="I245" s="224">
        <f t="shared" si="110"/>
        <v>15229005741859.447</v>
      </c>
      <c r="J245" s="224">
        <f t="shared" si="110"/>
        <v>15610537664479.639</v>
      </c>
      <c r="K245" s="224">
        <f t="shared" si="110"/>
        <v>15984571610302.729</v>
      </c>
      <c r="L245" s="224">
        <f t="shared" si="110"/>
        <v>16351644900597.824</v>
      </c>
      <c r="M245" s="224">
        <f t="shared" si="110"/>
        <v>16687482710923.475</v>
      </c>
      <c r="N245" s="224">
        <f t="shared" si="110"/>
        <v>17016170767274.162</v>
      </c>
      <c r="O245" s="224">
        <f t="shared" si="110"/>
        <v>17338036523771.924</v>
      </c>
      <c r="P245" s="224">
        <f t="shared" si="110"/>
        <v>17653338273362.918</v>
      </c>
      <c r="Q245" s="224">
        <f t="shared" si="110"/>
        <v>17962093451300.125</v>
      </c>
      <c r="R245" s="224">
        <f t="shared" si="110"/>
        <v>18246374802286.711</v>
      </c>
      <c r="S245" s="224">
        <f t="shared" si="110"/>
        <v>18541892791996.527</v>
      </c>
      <c r="T245" s="224">
        <f t="shared" si="110"/>
        <v>18830724070781.297</v>
      </c>
      <c r="U245" s="224">
        <f t="shared" si="110"/>
        <v>19112647567428.59</v>
      </c>
      <c r="V245" s="224">
        <f t="shared" si="110"/>
        <v>19387392687043.965</v>
      </c>
      <c r="W245" s="224">
        <f t="shared" si="110"/>
        <v>19642778138780.41</v>
      </c>
      <c r="X245" s="224">
        <f t="shared" si="110"/>
        <v>19858282831406.336</v>
      </c>
      <c r="Y245" s="224">
        <f t="shared" si="110"/>
        <v>20052182556930.48</v>
      </c>
      <c r="Z245" s="224">
        <f t="shared" si="110"/>
        <v>20223754166365.164</v>
      </c>
      <c r="AA245" s="224">
        <f t="shared" si="110"/>
        <v>20372105875990.535</v>
      </c>
      <c r="AB245" s="224">
        <f t="shared" si="110"/>
        <v>20496585855849.859</v>
      </c>
      <c r="AC245" s="224">
        <f t="shared" si="110"/>
        <v>20596592221700.453</v>
      </c>
      <c r="AD245" s="224">
        <f t="shared" si="110"/>
        <v>20671579983586.09</v>
      </c>
      <c r="AE245" s="224">
        <f t="shared" si="110"/>
        <v>20720860686180.629</v>
      </c>
      <c r="AF245" s="224">
        <f t="shared" si="110"/>
        <v>20744021607023.984</v>
      </c>
      <c r="AG245" s="224">
        <f t="shared" si="110"/>
        <v>20740519712466.707</v>
      </c>
      <c r="AH245" s="224">
        <f t="shared" si="110"/>
        <v>20689342611122.832</v>
      </c>
      <c r="AI245" s="224">
        <f t="shared" si="110"/>
        <v>20610992987642.926</v>
      </c>
      <c r="AJ245" s="224">
        <f t="shared" si="110"/>
        <v>20505279980246.605</v>
      </c>
      <c r="AK245" s="224">
        <f t="shared" si="110"/>
        <v>20372116706283.117</v>
      </c>
      <c r="AL245" s="224">
        <f t="shared" si="110"/>
        <v>20211525672447.078</v>
      </c>
      <c r="AM245" s="224">
        <f t="shared" si="110"/>
        <v>20023441248470.93</v>
      </c>
      <c r="AN245" s="224">
        <f t="shared" si="110"/>
        <v>19808123796065.703</v>
      </c>
      <c r="AO245" s="224">
        <f t="shared" si="110"/>
        <v>19565757953400.457</v>
      </c>
      <c r="AP245" s="224">
        <f t="shared" ref="AP245:AQ245" si="113">SUMIFS(AQ$191:AQ$232,$A$191:$A$232,$A245)</f>
        <v>19296858310176.602</v>
      </c>
      <c r="AQ245" s="224">
        <f t="shared" si="113"/>
        <v>19001873195020.91</v>
      </c>
      <c r="AR245" s="224"/>
    </row>
    <row r="246" spans="1:44">
      <c r="A246" s="272" t="s">
        <v>612</v>
      </c>
      <c r="B246" s="224">
        <f t="shared" si="104"/>
        <v>101297182168201</v>
      </c>
      <c r="C246" s="224">
        <f t="shared" si="110"/>
        <v>99795226766307.234</v>
      </c>
      <c r="D246" s="224">
        <f t="shared" si="110"/>
        <v>105466275659667.53</v>
      </c>
      <c r="E246" s="224">
        <f t="shared" si="110"/>
        <v>107987946058220.34</v>
      </c>
      <c r="F246" s="224">
        <f t="shared" si="110"/>
        <v>110387130437866.36</v>
      </c>
      <c r="G246" s="224">
        <f t="shared" si="110"/>
        <v>112666206373643.92</v>
      </c>
      <c r="H246" s="224">
        <f t="shared" si="110"/>
        <v>114866397407852.19</v>
      </c>
      <c r="I246" s="224">
        <f t="shared" si="110"/>
        <v>116946279777794.58</v>
      </c>
      <c r="J246" s="224">
        <f t="shared" si="110"/>
        <v>119025985070004.13</v>
      </c>
      <c r="K246" s="224">
        <f t="shared" si="110"/>
        <v>121105336412588.36</v>
      </c>
      <c r="L246" s="224">
        <f t="shared" si="110"/>
        <v>123183941737704.91</v>
      </c>
      <c r="M246" s="224">
        <f t="shared" si="110"/>
        <v>125063770077279.8</v>
      </c>
      <c r="N246" s="224">
        <f t="shared" si="110"/>
        <v>126935477604252.09</v>
      </c>
      <c r="O246" s="224">
        <f t="shared" si="110"/>
        <v>128798128971330.11</v>
      </c>
      <c r="P246" s="224">
        <f t="shared" si="110"/>
        <v>130650627827678.92</v>
      </c>
      <c r="Q246" s="224">
        <f t="shared" si="110"/>
        <v>132490334487961.38</v>
      </c>
      <c r="R246" s="224">
        <f t="shared" si="110"/>
        <v>134174713106867.5</v>
      </c>
      <c r="S246" s="224">
        <f t="shared" si="110"/>
        <v>135981101886581.75</v>
      </c>
      <c r="T246" s="224">
        <f t="shared" si="110"/>
        <v>137767056110835.75</v>
      </c>
      <c r="U246" s="224">
        <f t="shared" si="110"/>
        <v>139529181134226.03</v>
      </c>
      <c r="V246" s="224">
        <f t="shared" si="110"/>
        <v>141263901607284.75</v>
      </c>
      <c r="W246" s="224">
        <f t="shared" si="110"/>
        <v>142875943968270.88</v>
      </c>
      <c r="X246" s="224">
        <f t="shared" si="110"/>
        <v>144206656642628.75</v>
      </c>
      <c r="Y246" s="224">
        <f t="shared" si="110"/>
        <v>145396652570279.69</v>
      </c>
      <c r="Z246" s="224">
        <f t="shared" si="110"/>
        <v>146439719122963.59</v>
      </c>
      <c r="AA246" s="224">
        <f t="shared" si="110"/>
        <v>147328370477827.25</v>
      </c>
      <c r="AB246" s="224">
        <f t="shared" si="110"/>
        <v>148056973611504.66</v>
      </c>
      <c r="AC246" s="224">
        <f t="shared" si="110"/>
        <v>148620275069616.72</v>
      </c>
      <c r="AD246" s="224">
        <f t="shared" si="110"/>
        <v>149013445385974.66</v>
      </c>
      <c r="AE246" s="224">
        <f t="shared" si="110"/>
        <v>149230541320212.31</v>
      </c>
      <c r="AF246" s="224">
        <f t="shared" si="110"/>
        <v>149267703964916.75</v>
      </c>
      <c r="AG246" s="224">
        <f t="shared" si="110"/>
        <v>149120050097868.41</v>
      </c>
      <c r="AH246" s="224">
        <f t="shared" si="110"/>
        <v>148626536919633.28</v>
      </c>
      <c r="AI246" s="224">
        <f t="shared" si="110"/>
        <v>147942807924758.72</v>
      </c>
      <c r="AJ246" s="224">
        <f t="shared" si="110"/>
        <v>147066509247434.88</v>
      </c>
      <c r="AK246" s="224">
        <f t="shared" si="110"/>
        <v>145996042877465.84</v>
      </c>
      <c r="AL246" s="224">
        <f t="shared" si="110"/>
        <v>144730607085592.25</v>
      </c>
      <c r="AM246" s="224">
        <f t="shared" si="110"/>
        <v>143268690352156.97</v>
      </c>
      <c r="AN246" s="224">
        <f t="shared" si="110"/>
        <v>141611229908104.72</v>
      </c>
      <c r="AO246" s="224">
        <f t="shared" si="110"/>
        <v>139758550181268.66</v>
      </c>
      <c r="AP246" s="224">
        <f t="shared" ref="AP246:AQ246" si="114">SUMIFS(AQ$191:AQ$232,$A$191:$A$232,$A246)</f>
        <v>137713460064430.81</v>
      </c>
      <c r="AQ246" s="224">
        <f t="shared" si="114"/>
        <v>135478234027752.16</v>
      </c>
      <c r="AR246" s="224"/>
    </row>
    <row r="247" spans="1:44">
      <c r="A247" s="272" t="s">
        <v>625</v>
      </c>
      <c r="B247" s="224">
        <f t="shared" si="104"/>
        <v>119563762171137.5</v>
      </c>
      <c r="C247" s="224">
        <f t="shared" si="110"/>
        <v>120133837040287.34</v>
      </c>
      <c r="D247" s="224">
        <f t="shared" si="110"/>
        <v>139752336424375.42</v>
      </c>
      <c r="E247" s="224">
        <f t="shared" si="110"/>
        <v>144306894496788.34</v>
      </c>
      <c r="F247" s="224">
        <f t="shared" si="110"/>
        <v>148528762851353.5</v>
      </c>
      <c r="G247" s="224">
        <f t="shared" si="110"/>
        <v>152508886071763.63</v>
      </c>
      <c r="H247" s="224">
        <f t="shared" si="110"/>
        <v>156311286992507.38</v>
      </c>
      <c r="I247" s="224">
        <f t="shared" si="110"/>
        <v>159880893657297.75</v>
      </c>
      <c r="J247" s="224">
        <f t="shared" si="110"/>
        <v>163396819488254.19</v>
      </c>
      <c r="K247" s="224">
        <f t="shared" si="110"/>
        <v>166864321665821.06</v>
      </c>
      <c r="L247" s="224">
        <f t="shared" si="110"/>
        <v>170287735000813.03</v>
      </c>
      <c r="M247" s="224">
        <f t="shared" si="110"/>
        <v>173380669452323.03</v>
      </c>
      <c r="N247" s="224">
        <f t="shared" si="110"/>
        <v>176425697538964.75</v>
      </c>
      <c r="O247" s="224">
        <f t="shared" si="110"/>
        <v>179425006671985.5</v>
      </c>
      <c r="P247" s="224">
        <f t="shared" si="110"/>
        <v>182380119572331.75</v>
      </c>
      <c r="Q247" s="224">
        <f t="shared" si="110"/>
        <v>185289897578923.13</v>
      </c>
      <c r="R247" s="224">
        <f t="shared" si="110"/>
        <v>187945808322365.88</v>
      </c>
      <c r="S247" s="224">
        <f t="shared" si="110"/>
        <v>190760207222479.97</v>
      </c>
      <c r="T247" s="224">
        <f t="shared" si="110"/>
        <v>193524377468275.5</v>
      </c>
      <c r="U247" s="224">
        <f t="shared" si="110"/>
        <v>196234908289671.81</v>
      </c>
      <c r="V247" s="224">
        <f t="shared" si="110"/>
        <v>198887914745871.31</v>
      </c>
      <c r="W247" s="224">
        <f t="shared" si="110"/>
        <v>201343047465813.84</v>
      </c>
      <c r="X247" s="224">
        <f t="shared" si="110"/>
        <v>203365257912367.31</v>
      </c>
      <c r="Y247" s="224">
        <f t="shared" si="110"/>
        <v>205164221745768.66</v>
      </c>
      <c r="Z247" s="224">
        <f t="shared" si="110"/>
        <v>206731463898758.47</v>
      </c>
      <c r="AA247" s="224">
        <f t="shared" si="110"/>
        <v>208056553951849.78</v>
      </c>
      <c r="AB247" s="224">
        <f t="shared" si="110"/>
        <v>209131768898264.63</v>
      </c>
      <c r="AC247" s="224">
        <f t="shared" si="110"/>
        <v>209949911791198.13</v>
      </c>
      <c r="AD247" s="224">
        <f t="shared" si="110"/>
        <v>210504386086700.16</v>
      </c>
      <c r="AE247" s="224">
        <f t="shared" si="110"/>
        <v>210786911338258.16</v>
      </c>
      <c r="AF247" s="224">
        <f t="shared" si="110"/>
        <v>210792294071361.91</v>
      </c>
      <c r="AG247" s="224">
        <f t="shared" si="110"/>
        <v>210513801638952.63</v>
      </c>
      <c r="AH247" s="224">
        <f t="shared" si="110"/>
        <v>209711959296999</v>
      </c>
      <c r="AI247" s="224">
        <f t="shared" si="110"/>
        <v>208619267372890.78</v>
      </c>
      <c r="AJ247" s="224">
        <f t="shared" si="110"/>
        <v>207232769547349.16</v>
      </c>
      <c r="AK247" s="224">
        <f t="shared" si="110"/>
        <v>205550634622412.03</v>
      </c>
      <c r="AL247" s="224">
        <f t="shared" si="110"/>
        <v>203572218527333.59</v>
      </c>
      <c r="AM247" s="224">
        <f t="shared" si="110"/>
        <v>201295821524461.84</v>
      </c>
      <c r="AN247" s="224">
        <f t="shared" si="110"/>
        <v>198723395352294.25</v>
      </c>
      <c r="AO247" s="224">
        <f t="shared" si="110"/>
        <v>195855981654070.38</v>
      </c>
      <c r="AP247" s="224">
        <f t="shared" ref="AP247:AQ247" si="115">SUMIFS(AQ$191:AQ$232,$A$191:$A$232,$A247)</f>
        <v>192698325424704.34</v>
      </c>
      <c r="AQ247" s="224">
        <f t="shared" si="115"/>
        <v>189254377109189.59</v>
      </c>
      <c r="AR247" s="224"/>
    </row>
    <row r="248" spans="1:44">
      <c r="A248" s="272" t="s">
        <v>626</v>
      </c>
      <c r="B248" s="224">
        <f t="shared" si="104"/>
        <v>4977732776564.3672</v>
      </c>
      <c r="C248" s="224">
        <f t="shared" si="110"/>
        <v>4959171333457.0391</v>
      </c>
      <c r="D248" s="224">
        <f t="shared" si="110"/>
        <v>5663272006442.8457</v>
      </c>
      <c r="E248" s="224">
        <f t="shared" si="110"/>
        <v>5765164173952.1797</v>
      </c>
      <c r="F248" s="224">
        <f t="shared" si="110"/>
        <v>5850148487740.4258</v>
      </c>
      <c r="G248" s="224">
        <f t="shared" si="110"/>
        <v>5922215221193.1797</v>
      </c>
      <c r="H248" s="224">
        <f t="shared" si="110"/>
        <v>5983859063141.9883</v>
      </c>
      <c r="I248" s="224">
        <f t="shared" si="110"/>
        <v>6033497962610.377</v>
      </c>
      <c r="J248" s="224">
        <f t="shared" si="110"/>
        <v>6077328410033.709</v>
      </c>
      <c r="K248" s="224">
        <f t="shared" si="110"/>
        <v>6115599793274.3574</v>
      </c>
      <c r="L248" s="224">
        <f t="shared" si="110"/>
        <v>6148517108663.793</v>
      </c>
      <c r="M248" s="224">
        <f t="shared" si="110"/>
        <v>6167107701434.7969</v>
      </c>
      <c r="N248" s="224">
        <f t="shared" si="110"/>
        <v>6180586097274.1895</v>
      </c>
      <c r="O248" s="224">
        <f t="shared" si="110"/>
        <v>6189074712262.832</v>
      </c>
      <c r="P248" s="224">
        <f t="shared" si="110"/>
        <v>6192668932906.8281</v>
      </c>
      <c r="Q248" s="224">
        <f t="shared" si="110"/>
        <v>6191379666907.3594</v>
      </c>
      <c r="R248" s="224">
        <f t="shared" si="110"/>
        <v>6179144827824.4844</v>
      </c>
      <c r="S248" s="224">
        <f t="shared" si="110"/>
        <v>6168178942397.875</v>
      </c>
      <c r="T248" s="224">
        <f t="shared" si="110"/>
        <v>6152323110009.2148</v>
      </c>
      <c r="U248" s="224">
        <f t="shared" si="110"/>
        <v>6131528712567.9805</v>
      </c>
      <c r="V248" s="224">
        <f t="shared" si="110"/>
        <v>6105739645297.4727</v>
      </c>
      <c r="W248" s="224">
        <f t="shared" si="110"/>
        <v>6071227412987.2109</v>
      </c>
      <c r="X248" s="224">
        <f t="shared" si="110"/>
        <v>6022021093973.418</v>
      </c>
      <c r="Y248" s="224">
        <f t="shared" si="110"/>
        <v>5964167985513.1523</v>
      </c>
      <c r="Z248" s="224">
        <f t="shared" si="110"/>
        <v>5897750728901.5313</v>
      </c>
      <c r="AA248" s="224">
        <f t="shared" si="110"/>
        <v>5822822898589.1172</v>
      </c>
      <c r="AB248" s="224">
        <f t="shared" si="110"/>
        <v>5739528709677.2383</v>
      </c>
      <c r="AC248" s="224">
        <f t="shared" si="110"/>
        <v>5648044375667.6211</v>
      </c>
      <c r="AD248" s="224">
        <f t="shared" si="110"/>
        <v>5548578961555.3711</v>
      </c>
      <c r="AE248" s="224">
        <f t="shared" si="110"/>
        <v>5441320559914.1719</v>
      </c>
      <c r="AF248" s="224">
        <f t="shared" si="110"/>
        <v>5326548556582.8594</v>
      </c>
      <c r="AG248" s="224">
        <f t="shared" si="110"/>
        <v>5204524161507.875</v>
      </c>
      <c r="AH248" s="224">
        <f t="shared" si="110"/>
        <v>5070510006146.1641</v>
      </c>
      <c r="AI248" s="224">
        <f t="shared" si="110"/>
        <v>4930198821348.0977</v>
      </c>
      <c r="AJ248" s="224">
        <f t="shared" si="110"/>
        <v>4783980574904.8516</v>
      </c>
      <c r="AK248" s="224">
        <f t="shared" si="110"/>
        <v>4632280086519.9531</v>
      </c>
      <c r="AL248" s="224">
        <f t="shared" si="110"/>
        <v>4475555514267.5469</v>
      </c>
      <c r="AM248" s="224">
        <f t="shared" si="110"/>
        <v>4314252876507.2617</v>
      </c>
      <c r="AN248" s="224">
        <f t="shared" si="110"/>
        <v>4148895751317.2852</v>
      </c>
      <c r="AO248" s="224">
        <f t="shared" si="110"/>
        <v>3979994051985.4648</v>
      </c>
      <c r="AP248" s="224">
        <f t="shared" ref="AP248:AQ248" si="116">SUMIFS(AQ$191:AQ$232,$A$191:$A$232,$A248)</f>
        <v>3808126603073.3008</v>
      </c>
      <c r="AQ248" s="224">
        <f t="shared" si="116"/>
        <v>3633855527357.7109</v>
      </c>
      <c r="AR248" s="224"/>
    </row>
    <row r="249" spans="1:44">
      <c r="A249" s="272" t="s">
        <v>627</v>
      </c>
      <c r="B249" s="224">
        <f t="shared" si="104"/>
        <v>6429558132395.7617</v>
      </c>
      <c r="C249" s="224">
        <f t="shared" si="110"/>
        <v>6341885058062.0664</v>
      </c>
      <c r="D249" s="224">
        <f t="shared" si="110"/>
        <v>6805858002141.7021</v>
      </c>
      <c r="E249" s="224">
        <f t="shared" si="110"/>
        <v>6765132565884.667</v>
      </c>
      <c r="F249" s="224">
        <f t="shared" si="110"/>
        <v>6712795511552.9043</v>
      </c>
      <c r="G249" s="224">
        <f t="shared" si="110"/>
        <v>6653985060640.7676</v>
      </c>
      <c r="H249" s="224">
        <f t="shared" si="110"/>
        <v>6591731224347.1445</v>
      </c>
      <c r="I249" s="224">
        <f t="shared" si="110"/>
        <v>6524400884937.0576</v>
      </c>
      <c r="J249" s="224">
        <f t="shared" si="110"/>
        <v>6458723171766.2793</v>
      </c>
      <c r="K249" s="224">
        <f t="shared" si="110"/>
        <v>6394750340848.1904</v>
      </c>
      <c r="L249" s="224">
        <f t="shared" si="110"/>
        <v>6332494054745.7002</v>
      </c>
      <c r="M249" s="224">
        <f t="shared" si="110"/>
        <v>6262653946576.6582</v>
      </c>
      <c r="N249" s="224">
        <f t="shared" si="110"/>
        <v>6194650888895.3242</v>
      </c>
      <c r="O249" s="224">
        <f t="shared" si="110"/>
        <v>6128411980914.5469</v>
      </c>
      <c r="P249" s="224">
        <f t="shared" si="110"/>
        <v>6063849843752.0811</v>
      </c>
      <c r="Q249" s="224">
        <f t="shared" si="110"/>
        <v>6000807165238.9717</v>
      </c>
      <c r="R249" s="224">
        <f t="shared" si="110"/>
        <v>5933309057174.9785</v>
      </c>
      <c r="S249" s="224">
        <f t="shared" si="110"/>
        <v>5872990702012.1504</v>
      </c>
      <c r="T249" s="224">
        <f t="shared" si="110"/>
        <v>5813752538378.3594</v>
      </c>
      <c r="U249" s="224">
        <f t="shared" si="110"/>
        <v>5755427918385.0322</v>
      </c>
      <c r="V249" s="224">
        <f t="shared" si="110"/>
        <v>5697852218508.8799</v>
      </c>
      <c r="W249" s="224">
        <f t="shared" si="110"/>
        <v>5637458415303.6357</v>
      </c>
      <c r="X249" s="224">
        <f t="shared" si="110"/>
        <v>5568668355702.9189</v>
      </c>
      <c r="Y249" s="224">
        <f t="shared" si="110"/>
        <v>5497039951937.3047</v>
      </c>
      <c r="Z249" s="224">
        <f t="shared" si="110"/>
        <v>5422550254963.6611</v>
      </c>
      <c r="AA249" s="224">
        <f t="shared" si="110"/>
        <v>5345134678849.0527</v>
      </c>
      <c r="AB249" s="224">
        <f t="shared" si="110"/>
        <v>5264796412649.8613</v>
      </c>
      <c r="AC249" s="224">
        <f t="shared" si="110"/>
        <v>5181551734883.6592</v>
      </c>
      <c r="AD249" s="224">
        <f t="shared" si="110"/>
        <v>5095430493110.8711</v>
      </c>
      <c r="AE249" s="224">
        <f t="shared" si="110"/>
        <v>5006426437458.7031</v>
      </c>
      <c r="AF249" s="224">
        <f t="shared" si="110"/>
        <v>4914600128027.9414</v>
      </c>
      <c r="AG249" s="224">
        <f t="shared" si="110"/>
        <v>4819978287581.9883</v>
      </c>
      <c r="AH249" s="224">
        <f t="shared" si="110"/>
        <v>4717919012603.2549</v>
      </c>
      <c r="AI249" s="224">
        <f t="shared" si="110"/>
        <v>4613416291155.7832</v>
      </c>
      <c r="AJ249" s="224">
        <f t="shared" si="110"/>
        <v>4506556125454.3496</v>
      </c>
      <c r="AK249" s="224">
        <f t="shared" si="110"/>
        <v>4397442153908.1831</v>
      </c>
      <c r="AL249" s="224">
        <f t="shared" si="110"/>
        <v>4286195308486.9092</v>
      </c>
      <c r="AM249" s="224">
        <f t="shared" si="110"/>
        <v>4172911204440.376</v>
      </c>
      <c r="AN249" s="224">
        <f t="shared" si="110"/>
        <v>4057747170279.6108</v>
      </c>
      <c r="AO249" s="224">
        <f t="shared" si="110"/>
        <v>3940836202825.0112</v>
      </c>
      <c r="AP249" s="224">
        <f t="shared" ref="AP249:AQ249" si="117">SUMIFS(AQ$191:AQ$232,$A$191:$A$232,$A249)</f>
        <v>3822369353322.3096</v>
      </c>
      <c r="AQ249" s="224">
        <f t="shared" si="117"/>
        <v>3702513809157.7407</v>
      </c>
      <c r="AR249" s="224"/>
    </row>
    <row r="250" spans="1:44">
      <c r="A250" s="272" t="s">
        <v>628</v>
      </c>
      <c r="B250" s="224">
        <f t="shared" si="104"/>
        <v>195205768316130.06</v>
      </c>
      <c r="C250" s="224">
        <f t="shared" si="110"/>
        <v>194824741236274.88</v>
      </c>
      <c r="D250" s="224">
        <f t="shared" si="110"/>
        <v>204695416259439.38</v>
      </c>
      <c r="E250" s="224">
        <f t="shared" si="110"/>
        <v>207155730497907</v>
      </c>
      <c r="F250" s="224">
        <f t="shared" si="110"/>
        <v>209206978391258.44</v>
      </c>
      <c r="G250" s="224">
        <f t="shared" si="110"/>
        <v>210993846186425.31</v>
      </c>
      <c r="H250" s="224">
        <f t="shared" si="110"/>
        <v>212604949268480.25</v>
      </c>
      <c r="I250" s="224">
        <f t="shared" si="110"/>
        <v>213980839728402.19</v>
      </c>
      <c r="J250" s="224">
        <f t="shared" si="110"/>
        <v>215340454828103.06</v>
      </c>
      <c r="K250" s="224">
        <f t="shared" si="110"/>
        <v>216688657782619.81</v>
      </c>
      <c r="L250" s="224">
        <f t="shared" si="110"/>
        <v>218029015352015.03</v>
      </c>
      <c r="M250" s="224">
        <f t="shared" si="110"/>
        <v>219035860036725.31</v>
      </c>
      <c r="N250" s="224">
        <f t="shared" si="110"/>
        <v>220035353373690</v>
      </c>
      <c r="O250" s="224">
        <f t="shared" si="110"/>
        <v>221028200198654.94</v>
      </c>
      <c r="P250" s="224">
        <f t="shared" si="110"/>
        <v>222014407724997.56</v>
      </c>
      <c r="Q250" s="224">
        <f t="shared" si="110"/>
        <v>222991162743687.84</v>
      </c>
      <c r="R250" s="224">
        <f t="shared" si="110"/>
        <v>223733611911421.19</v>
      </c>
      <c r="S250" s="224">
        <f t="shared" si="110"/>
        <v>224684496340479.94</v>
      </c>
      <c r="T250" s="224">
        <f t="shared" si="110"/>
        <v>225616842040390</v>
      </c>
      <c r="U250" s="224">
        <f t="shared" ref="C250:AO256" si="118">SUMIFS(V$191:V$232,$A$191:$A$232,$A250)</f>
        <v>226526118245406.94</v>
      </c>
      <c r="V250" s="224">
        <f t="shared" si="118"/>
        <v>227407502067238.06</v>
      </c>
      <c r="W250" s="224">
        <f t="shared" si="118"/>
        <v>228116707484256.31</v>
      </c>
      <c r="X250" s="224">
        <f t="shared" si="118"/>
        <v>228418133883888.44</v>
      </c>
      <c r="Y250" s="224">
        <f t="shared" si="118"/>
        <v>228531353684566.22</v>
      </c>
      <c r="Z250" s="224">
        <f t="shared" si="118"/>
        <v>228450806569160.06</v>
      </c>
      <c r="AA250" s="224">
        <f t="shared" si="118"/>
        <v>228169040206469.25</v>
      </c>
      <c r="AB250" s="224">
        <f t="shared" si="118"/>
        <v>227681369350715.56</v>
      </c>
      <c r="AC250" s="224">
        <f t="shared" si="118"/>
        <v>226983643504422.63</v>
      </c>
      <c r="AD250" s="224">
        <f t="shared" si="118"/>
        <v>226072302486794.28</v>
      </c>
      <c r="AE250" s="224">
        <f t="shared" si="118"/>
        <v>224942157494849.38</v>
      </c>
      <c r="AF250" s="224">
        <f t="shared" si="118"/>
        <v>223591015528224.97</v>
      </c>
      <c r="AG250" s="224">
        <f t="shared" si="118"/>
        <v>222015183328359.53</v>
      </c>
      <c r="AH250" s="224">
        <f t="shared" si="118"/>
        <v>219990959179157.25</v>
      </c>
      <c r="AI250" s="224">
        <f t="shared" si="118"/>
        <v>217743464313012.5</v>
      </c>
      <c r="AJ250" s="224">
        <f t="shared" si="118"/>
        <v>215272327488705.03</v>
      </c>
      <c r="AK250" s="224">
        <f t="shared" si="118"/>
        <v>212578166102167.16</v>
      </c>
      <c r="AL250" s="224">
        <f t="shared" si="118"/>
        <v>209662619865868.66</v>
      </c>
      <c r="AM250" s="224">
        <f t="shared" si="118"/>
        <v>206526268472476</v>
      </c>
      <c r="AN250" s="224">
        <f t="shared" si="118"/>
        <v>203172964157587.06</v>
      </c>
      <c r="AO250" s="224">
        <f t="shared" si="118"/>
        <v>199605606002846.38</v>
      </c>
      <c r="AP250" s="224">
        <f t="shared" ref="AP250:AQ250" si="119">SUMIFS(AQ$191:AQ$232,$A$191:$A$232,$A250)</f>
        <v>195830339719174.13</v>
      </c>
      <c r="AQ250" s="224">
        <f t="shared" si="119"/>
        <v>191852437222849.97</v>
      </c>
      <c r="AR250" s="224"/>
    </row>
    <row r="251" spans="1:44">
      <c r="A251" s="272" t="s">
        <v>629</v>
      </c>
      <c r="B251" s="224">
        <f t="shared" si="104"/>
        <v>69280747215238.055</v>
      </c>
      <c r="C251" s="224">
        <f t="shared" si="118"/>
        <v>69240253919195.141</v>
      </c>
      <c r="D251" s="224">
        <f t="shared" si="118"/>
        <v>72793835388573.438</v>
      </c>
      <c r="E251" s="224">
        <f t="shared" si="118"/>
        <v>73740750260889.766</v>
      </c>
      <c r="F251" s="224">
        <f t="shared" si="118"/>
        <v>74545736530567.516</v>
      </c>
      <c r="G251" s="224">
        <f t="shared" si="118"/>
        <v>75259896369642.063</v>
      </c>
      <c r="H251" s="224">
        <f t="shared" si="118"/>
        <v>75914265636100.734</v>
      </c>
      <c r="I251" s="224">
        <f t="shared" si="118"/>
        <v>76487640298685.766</v>
      </c>
      <c r="J251" s="224">
        <f t="shared" si="118"/>
        <v>77057302856058.813</v>
      </c>
      <c r="K251" s="224">
        <f t="shared" si="118"/>
        <v>77624990251631.922</v>
      </c>
      <c r="L251" s="224">
        <f t="shared" si="118"/>
        <v>78191983896620.969</v>
      </c>
      <c r="M251" s="224">
        <f t="shared" si="118"/>
        <v>78642539162700.281</v>
      </c>
      <c r="N251" s="224">
        <f t="shared" si="118"/>
        <v>79092323636848.734</v>
      </c>
      <c r="O251" s="224">
        <f t="shared" si="118"/>
        <v>79541598641169.516</v>
      </c>
      <c r="P251" s="224">
        <f t="shared" si="118"/>
        <v>79990376503616.969</v>
      </c>
      <c r="Q251" s="224">
        <f t="shared" si="118"/>
        <v>80437661021835.844</v>
      </c>
      <c r="R251" s="224">
        <f t="shared" si="118"/>
        <v>80803030818746.922</v>
      </c>
      <c r="S251" s="224">
        <f t="shared" si="118"/>
        <v>81244743678466</v>
      </c>
      <c r="T251" s="224">
        <f t="shared" si="118"/>
        <v>81681708708791.281</v>
      </c>
      <c r="U251" s="224">
        <f t="shared" si="118"/>
        <v>82112289343600.375</v>
      </c>
      <c r="V251" s="224">
        <f t="shared" si="118"/>
        <v>82534735170005.875</v>
      </c>
      <c r="W251" s="224">
        <f t="shared" si="118"/>
        <v>82897080235558.469</v>
      </c>
      <c r="X251" s="224">
        <f t="shared" si="118"/>
        <v>83114167945856.859</v>
      </c>
      <c r="Y251" s="224">
        <f t="shared" si="118"/>
        <v>83264680841874.547</v>
      </c>
      <c r="Z251" s="224">
        <f t="shared" si="118"/>
        <v>83346345808274.188</v>
      </c>
      <c r="AA251" s="224">
        <f t="shared" si="118"/>
        <v>83356189784949.219</v>
      </c>
      <c r="AB251" s="224">
        <f t="shared" si="118"/>
        <v>83292223338401.172</v>
      </c>
      <c r="AC251" s="224">
        <f t="shared" si="118"/>
        <v>83152637008106.922</v>
      </c>
      <c r="AD251" s="224">
        <f t="shared" si="118"/>
        <v>82935822559362.359</v>
      </c>
      <c r="AE251" s="224">
        <f t="shared" si="118"/>
        <v>82639566713962.656</v>
      </c>
      <c r="AF251" s="224">
        <f t="shared" si="118"/>
        <v>82262731982800.813</v>
      </c>
      <c r="AG251" s="224">
        <f t="shared" si="118"/>
        <v>81803623268845.406</v>
      </c>
      <c r="AH251" s="224">
        <f t="shared" si="118"/>
        <v>81180130595764.906</v>
      </c>
      <c r="AI251" s="224">
        <f t="shared" si="118"/>
        <v>80473926397978.766</v>
      </c>
      <c r="AJ251" s="224">
        <f t="shared" si="118"/>
        <v>79684502852297.625</v>
      </c>
      <c r="AK251" s="224">
        <f t="shared" si="118"/>
        <v>78811707952864.531</v>
      </c>
      <c r="AL251" s="224">
        <f t="shared" si="118"/>
        <v>77855760393589.641</v>
      </c>
      <c r="AM251" s="224">
        <f t="shared" si="118"/>
        <v>76816485718003.266</v>
      </c>
      <c r="AN251" s="224">
        <f t="shared" si="118"/>
        <v>75694910558946.516</v>
      </c>
      <c r="AO251" s="224">
        <f t="shared" si="118"/>
        <v>74491711417000.938</v>
      </c>
      <c r="AP251" s="224">
        <f t="shared" ref="AP251:AQ251" si="120">SUMIFS(AQ$191:AQ$232,$A$191:$A$232,$A251)</f>
        <v>73208764938697.016</v>
      </c>
      <c r="AQ251" s="224">
        <f t="shared" si="120"/>
        <v>71847631170081.844</v>
      </c>
      <c r="AR251" s="224"/>
    </row>
    <row r="252" spans="1:44">
      <c r="A252" s="272" t="s">
        <v>630</v>
      </c>
      <c r="B252" s="224">
        <f t="shared" si="104"/>
        <v>4825225261133.4277</v>
      </c>
      <c r="C252" s="224">
        <f t="shared" si="118"/>
        <v>4793272189650.3145</v>
      </c>
      <c r="D252" s="224">
        <f t="shared" si="118"/>
        <v>5012804240047.75</v>
      </c>
      <c r="E252" s="224">
        <f t="shared" si="118"/>
        <v>5047353920015.498</v>
      </c>
      <c r="F252" s="224">
        <f t="shared" si="118"/>
        <v>5067296256881.6602</v>
      </c>
      <c r="G252" s="224">
        <f t="shared" si="118"/>
        <v>5076324769209.5195</v>
      </c>
      <c r="H252" s="224">
        <f t="shared" si="118"/>
        <v>5076711216308.2285</v>
      </c>
      <c r="I252" s="224">
        <f t="shared" si="118"/>
        <v>5067213978989.0508</v>
      </c>
      <c r="J252" s="224">
        <f t="shared" si="118"/>
        <v>5053112371283.7773</v>
      </c>
      <c r="K252" s="224">
        <f t="shared" si="118"/>
        <v>5034585542786.5234</v>
      </c>
      <c r="L252" s="224">
        <f t="shared" si="118"/>
        <v>5011773659777.8906</v>
      </c>
      <c r="M252" s="224">
        <f t="shared" si="118"/>
        <v>4977408020057.0469</v>
      </c>
      <c r="N252" s="224">
        <f t="shared" si="118"/>
        <v>4939044143248.9609</v>
      </c>
      <c r="O252" s="224">
        <f t="shared" si="118"/>
        <v>4896753679240.9844</v>
      </c>
      <c r="P252" s="224">
        <f t="shared" si="118"/>
        <v>4850587772811.2969</v>
      </c>
      <c r="Q252" s="224">
        <f t="shared" si="118"/>
        <v>4800533201290.8594</v>
      </c>
      <c r="R252" s="224">
        <f t="shared" si="118"/>
        <v>4741919744534.6641</v>
      </c>
      <c r="S252" s="224">
        <f t="shared" si="118"/>
        <v>4684154084018.0313</v>
      </c>
      <c r="T252" s="224">
        <f t="shared" si="118"/>
        <v>4622449814281.2695</v>
      </c>
      <c r="U252" s="224">
        <f t="shared" si="118"/>
        <v>4556762858086.7969</v>
      </c>
      <c r="V252" s="224">
        <f t="shared" si="118"/>
        <v>4487048227852.9414</v>
      </c>
      <c r="W252" s="224">
        <f t="shared" si="118"/>
        <v>4410597859080.6523</v>
      </c>
      <c r="X252" s="224">
        <f t="shared" si="118"/>
        <v>4323224655103.4297</v>
      </c>
      <c r="Y252" s="224">
        <f t="shared" si="118"/>
        <v>4229480333619.0977</v>
      </c>
      <c r="Z252" s="224">
        <f t="shared" si="118"/>
        <v>4129538852552.3555</v>
      </c>
      <c r="AA252" s="224">
        <f t="shared" si="118"/>
        <v>4023560607509.2148</v>
      </c>
      <c r="AB252" s="224">
        <f t="shared" si="118"/>
        <v>3911776401650.7656</v>
      </c>
      <c r="AC252" s="224">
        <f t="shared" si="118"/>
        <v>3794444845588.6094</v>
      </c>
      <c r="AD252" s="224">
        <f t="shared" si="118"/>
        <v>3671852391505.8633</v>
      </c>
      <c r="AE252" s="224">
        <f t="shared" si="118"/>
        <v>3544277658595.2813</v>
      </c>
      <c r="AF252" s="224">
        <f t="shared" si="118"/>
        <v>3412065576804.6328</v>
      </c>
      <c r="AG252" s="224">
        <f t="shared" si="118"/>
        <v>3275554695353.7109</v>
      </c>
      <c r="AH252" s="224">
        <f t="shared" si="118"/>
        <v>3132002978888.9453</v>
      </c>
      <c r="AI252" s="224">
        <f t="shared" si="118"/>
        <v>2985235843554.5781</v>
      </c>
      <c r="AJ252" s="224">
        <f t="shared" si="118"/>
        <v>2835685139135.1328</v>
      </c>
      <c r="AK252" s="224">
        <f t="shared" si="118"/>
        <v>2683807074323.5117</v>
      </c>
      <c r="AL252" s="224">
        <f t="shared" si="118"/>
        <v>2530079936365.0313</v>
      </c>
      <c r="AM252" s="224">
        <f t="shared" si="118"/>
        <v>2504795765394.1289</v>
      </c>
      <c r="AN252" s="224">
        <f t="shared" si="118"/>
        <v>2476419844227.6953</v>
      </c>
      <c r="AO252" s="224">
        <f t="shared" si="118"/>
        <v>2444961240289.1992</v>
      </c>
      <c r="AP252" s="224">
        <f t="shared" ref="AP252:AQ252" si="121">SUMIFS(AQ$191:AQ$232,$A$191:$A$232,$A252)</f>
        <v>2410469258002.1133</v>
      </c>
      <c r="AQ252" s="224">
        <f t="shared" si="121"/>
        <v>2372983958213.0781</v>
      </c>
      <c r="AR252" s="224"/>
    </row>
    <row r="253" spans="1:44">
      <c r="A253" s="272" t="s">
        <v>631</v>
      </c>
      <c r="B253" s="224">
        <f t="shared" si="104"/>
        <v>39266665420306.5</v>
      </c>
      <c r="C253" s="224">
        <f t="shared" si="118"/>
        <v>38319401099743.453</v>
      </c>
      <c r="D253" s="224">
        <f t="shared" si="118"/>
        <v>44748068188210.906</v>
      </c>
      <c r="E253" s="224">
        <f t="shared" si="118"/>
        <v>47316713453749.133</v>
      </c>
      <c r="F253" s="224">
        <f t="shared" si="118"/>
        <v>49763028305475.344</v>
      </c>
      <c r="G253" s="224">
        <f t="shared" si="118"/>
        <v>52113041462688.984</v>
      </c>
      <c r="H253" s="224">
        <f t="shared" si="118"/>
        <v>54383999101153.234</v>
      </c>
      <c r="I253" s="224">
        <f t="shared" si="118"/>
        <v>56557793476478.117</v>
      </c>
      <c r="J253" s="224">
        <f t="shared" si="118"/>
        <v>58689565323737.352</v>
      </c>
      <c r="K253" s="224">
        <f t="shared" si="118"/>
        <v>60782239376301.609</v>
      </c>
      <c r="L253" s="224">
        <f t="shared" si="118"/>
        <v>62838414677157.273</v>
      </c>
      <c r="M253" s="224">
        <f t="shared" si="118"/>
        <v>64764401270874.156</v>
      </c>
      <c r="N253" s="224">
        <f t="shared" si="118"/>
        <v>66652373658455.563</v>
      </c>
      <c r="O253" s="224">
        <f t="shared" si="118"/>
        <v>68504136350574.586</v>
      </c>
      <c r="P253" s="224">
        <f t="shared" si="118"/>
        <v>70321195341287.328</v>
      </c>
      <c r="Q253" s="224">
        <f t="shared" si="118"/>
        <v>72104062232208.719</v>
      </c>
      <c r="R253" s="224">
        <f t="shared" si="118"/>
        <v>73780636422601.125</v>
      </c>
      <c r="S253" s="224">
        <f t="shared" si="118"/>
        <v>75495152675896.938</v>
      </c>
      <c r="T253" s="224">
        <f t="shared" si="118"/>
        <v>77175951798344.375</v>
      </c>
      <c r="U253" s="224">
        <f t="shared" si="118"/>
        <v>78822377036590.375</v>
      </c>
      <c r="V253" s="224">
        <f t="shared" si="118"/>
        <v>80433514151322.969</v>
      </c>
      <c r="W253" s="224">
        <f t="shared" si="118"/>
        <v>81958700936383.781</v>
      </c>
      <c r="X253" s="224">
        <f t="shared" si="118"/>
        <v>83311154091784.469</v>
      </c>
      <c r="Y253" s="224">
        <f t="shared" si="118"/>
        <v>84565942468384.688</v>
      </c>
      <c r="Z253" s="224">
        <f t="shared" si="118"/>
        <v>85719289555219</v>
      </c>
      <c r="AA253" s="224">
        <f t="shared" si="118"/>
        <v>86766677441129.375</v>
      </c>
      <c r="AB253" s="224">
        <f t="shared" si="118"/>
        <v>87704578555694.594</v>
      </c>
      <c r="AC253" s="224">
        <f t="shared" si="118"/>
        <v>88529663210760.734</v>
      </c>
      <c r="AD253" s="224">
        <f t="shared" si="118"/>
        <v>89238833803990.344</v>
      </c>
      <c r="AE253" s="224">
        <f t="shared" si="118"/>
        <v>89828360663457.813</v>
      </c>
      <c r="AF253" s="224">
        <f t="shared" si="118"/>
        <v>90295693079793.922</v>
      </c>
      <c r="AG253" s="224">
        <f t="shared" si="118"/>
        <v>90637708346104.344</v>
      </c>
      <c r="AH253" s="224">
        <f t="shared" si="118"/>
        <v>90761474553327.953</v>
      </c>
      <c r="AI253" s="224">
        <f t="shared" si="118"/>
        <v>90755506057504.5</v>
      </c>
      <c r="AJ253" s="224">
        <f t="shared" si="118"/>
        <v>90618246674213.828</v>
      </c>
      <c r="AK253" s="224">
        <f t="shared" si="118"/>
        <v>90348605012893.422</v>
      </c>
      <c r="AL253" s="224">
        <f t="shared" si="118"/>
        <v>89945984885964.781</v>
      </c>
      <c r="AM253" s="224">
        <f t="shared" si="118"/>
        <v>89409409692726.188</v>
      </c>
      <c r="AN253" s="224">
        <f t="shared" si="118"/>
        <v>88739369228698.75</v>
      </c>
      <c r="AO253" s="224">
        <f t="shared" si="118"/>
        <v>87936036188864.578</v>
      </c>
      <c r="AP253" s="224">
        <f t="shared" ref="AP253:AQ253" si="122">SUMIFS(AQ$191:AQ$232,$A$191:$A$232,$A253)</f>
        <v>87001087533051.047</v>
      </c>
      <c r="AQ253" s="224">
        <f t="shared" si="122"/>
        <v>85935933726630.906</v>
      </c>
      <c r="AR253" s="224"/>
    </row>
    <row r="254" spans="1:44">
      <c r="A254" s="272" t="s">
        <v>632</v>
      </c>
      <c r="B254" s="224">
        <f t="shared" si="104"/>
        <v>7194171641770.4844</v>
      </c>
      <c r="C254" s="224">
        <f t="shared" si="118"/>
        <v>7025967288562.8984</v>
      </c>
      <c r="D254" s="224">
        <f t="shared" si="118"/>
        <v>8001683820824.5059</v>
      </c>
      <c r="E254" s="224">
        <f t="shared" si="118"/>
        <v>8172749138644.1211</v>
      </c>
      <c r="F254" s="224">
        <f t="shared" si="118"/>
        <v>8321106872759.582</v>
      </c>
      <c r="G254" s="224">
        <f t="shared" si="118"/>
        <v>8452293177963.5293</v>
      </c>
      <c r="H254" s="224">
        <f t="shared" si="118"/>
        <v>8569774609372.1563</v>
      </c>
      <c r="I254" s="224">
        <f t="shared" si="118"/>
        <v>8671203737023.1133</v>
      </c>
      <c r="J254" s="224">
        <f t="shared" si="118"/>
        <v>8765415482176.6035</v>
      </c>
      <c r="K254" s="224">
        <f t="shared" si="118"/>
        <v>8852760372722.168</v>
      </c>
      <c r="L254" s="224">
        <f t="shared" si="118"/>
        <v>8933528160539.0625</v>
      </c>
      <c r="M254" s="224">
        <f t="shared" si="118"/>
        <v>8994626217545.2891</v>
      </c>
      <c r="N254" s="224">
        <f t="shared" si="118"/>
        <v>9049385796184.332</v>
      </c>
      <c r="O254" s="224">
        <f t="shared" si="118"/>
        <v>9097977949383.5117</v>
      </c>
      <c r="P254" s="224">
        <f t="shared" si="118"/>
        <v>9140535284448.2227</v>
      </c>
      <c r="Q254" s="224">
        <f t="shared" si="118"/>
        <v>9177066164174.3008</v>
      </c>
      <c r="R254" s="224">
        <f t="shared" si="118"/>
        <v>9198537393325.1523</v>
      </c>
      <c r="S254" s="224">
        <f t="shared" si="118"/>
        <v>9223082200155.9102</v>
      </c>
      <c r="T254" s="224">
        <f t="shared" si="118"/>
        <v>9241559822419.5742</v>
      </c>
      <c r="U254" s="224">
        <f t="shared" si="118"/>
        <v>9253883547856.9102</v>
      </c>
      <c r="V254" s="224">
        <f t="shared" si="118"/>
        <v>9259952281118.8984</v>
      </c>
      <c r="W254" s="224">
        <f t="shared" si="118"/>
        <v>9254063776535.5156</v>
      </c>
      <c r="X254" s="224">
        <f t="shared" si="118"/>
        <v>9226959267960.0742</v>
      </c>
      <c r="Y254" s="224">
        <f t="shared" si="118"/>
        <v>9187686645771.5</v>
      </c>
      <c r="Z254" s="224">
        <f t="shared" si="118"/>
        <v>9136239558306.9531</v>
      </c>
      <c r="AA254" s="224">
        <f t="shared" si="118"/>
        <v>9072557134120.3828</v>
      </c>
      <c r="AB254" s="224">
        <f t="shared" si="118"/>
        <v>8996709152172.0977</v>
      </c>
      <c r="AC254" s="224">
        <f t="shared" si="118"/>
        <v>8908806612197.9531</v>
      </c>
      <c r="AD254" s="224">
        <f t="shared" si="118"/>
        <v>8809003568626.7227</v>
      </c>
      <c r="AE254" s="224">
        <f t="shared" si="118"/>
        <v>8697411692058.4688</v>
      </c>
      <c r="AF254" s="224">
        <f t="shared" si="118"/>
        <v>8574278620188.0234</v>
      </c>
      <c r="AG254" s="224">
        <f t="shared" si="118"/>
        <v>8439814391657.6953</v>
      </c>
      <c r="AH254" s="224">
        <f t="shared" si="118"/>
        <v>8286050362593.2383</v>
      </c>
      <c r="AI254" s="224">
        <f t="shared" si="118"/>
        <v>8121924342440.5469</v>
      </c>
      <c r="AJ254" s="224">
        <f t="shared" si="118"/>
        <v>7947832129112.0586</v>
      </c>
      <c r="AK254" s="224">
        <f t="shared" si="118"/>
        <v>7764220983142.2617</v>
      </c>
      <c r="AL254" s="224">
        <f t="shared" si="118"/>
        <v>7571588698307.3984</v>
      </c>
      <c r="AM254" s="224">
        <f t="shared" si="118"/>
        <v>7370407717609.4258</v>
      </c>
      <c r="AN254" s="224">
        <f t="shared" si="118"/>
        <v>7161278099794.9492</v>
      </c>
      <c r="AO254" s="224">
        <f t="shared" si="118"/>
        <v>6944774568529.8828</v>
      </c>
      <c r="AP254" s="224">
        <f t="shared" ref="AP254:AQ254" si="123">SUMIFS(AQ$191:AQ$232,$A$191:$A$232,$A254)</f>
        <v>6721590587904.5781</v>
      </c>
      <c r="AQ254" s="224">
        <f t="shared" si="123"/>
        <v>6492392281659.1484</v>
      </c>
      <c r="AR254" s="224"/>
    </row>
    <row r="255" spans="1:44">
      <c r="A255" s="272" t="s">
        <v>633</v>
      </c>
      <c r="B255" s="224">
        <f t="shared" si="104"/>
        <v>6813484997168.6475</v>
      </c>
      <c r="C255" s="224">
        <f t="shared" si="118"/>
        <v>6309601186955.1826</v>
      </c>
      <c r="D255" s="224">
        <f t="shared" si="118"/>
        <v>7797446670345.9629</v>
      </c>
      <c r="E255" s="224">
        <f t="shared" si="118"/>
        <v>7950259958608.5645</v>
      </c>
      <c r="F255" s="224">
        <f t="shared" si="118"/>
        <v>8083534041785.3887</v>
      </c>
      <c r="G255" s="224">
        <f t="shared" si="118"/>
        <v>8202661510072.6699</v>
      </c>
      <c r="H255" s="224">
        <f t="shared" si="118"/>
        <v>8310986019718.9336</v>
      </c>
      <c r="I255" s="224">
        <f t="shared" si="118"/>
        <v>8406195385492.2793</v>
      </c>
      <c r="J255" s="224">
        <f t="shared" si="118"/>
        <v>8496810363797.9961</v>
      </c>
      <c r="K255" s="224">
        <f t="shared" si="118"/>
        <v>8583121338823.8906</v>
      </c>
      <c r="L255" s="224">
        <f t="shared" si="118"/>
        <v>8665363411626.4297</v>
      </c>
      <c r="M255" s="224">
        <f t="shared" si="118"/>
        <v>8730785600138.9473</v>
      </c>
      <c r="N255" s="224">
        <f t="shared" si="118"/>
        <v>8792264645638.1563</v>
      </c>
      <c r="O255" s="224">
        <f t="shared" si="118"/>
        <v>8849921518044.8086</v>
      </c>
      <c r="P255" s="224">
        <f t="shared" si="118"/>
        <v>8903843177424.4961</v>
      </c>
      <c r="Q255" s="224">
        <f t="shared" si="118"/>
        <v>8953998452956.1816</v>
      </c>
      <c r="R255" s="224">
        <f t="shared" si="118"/>
        <v>8991520157474.0996</v>
      </c>
      <c r="S255" s="224">
        <f t="shared" si="118"/>
        <v>9034079712043.9648</v>
      </c>
      <c r="T255" s="224">
        <f t="shared" si="118"/>
        <v>9072723976989.9102</v>
      </c>
      <c r="U255" s="224">
        <f t="shared" si="118"/>
        <v>9107333972224.707</v>
      </c>
      <c r="V255" s="224">
        <f t="shared" si="118"/>
        <v>9137776249949.668</v>
      </c>
      <c r="W255" s="224">
        <f t="shared" si="118"/>
        <v>9158373249006.1797</v>
      </c>
      <c r="X255" s="224">
        <f t="shared" si="118"/>
        <v>9159846702095.5469</v>
      </c>
      <c r="Y255" s="224">
        <f t="shared" si="118"/>
        <v>9151022623937.6387</v>
      </c>
      <c r="Z255" s="224">
        <f t="shared" si="118"/>
        <v>9131783578638.1934</v>
      </c>
      <c r="AA255" s="224">
        <f t="shared" si="118"/>
        <v>9101948184082.0234</v>
      </c>
      <c r="AB255" s="224">
        <f t="shared" si="118"/>
        <v>9061455877422.3203</v>
      </c>
      <c r="AC255" s="224">
        <f t="shared" si="118"/>
        <v>9010278332388.3086</v>
      </c>
      <c r="AD255" s="224">
        <f t="shared" si="118"/>
        <v>8948421578038.793</v>
      </c>
      <c r="AE255" s="224">
        <f t="shared" si="118"/>
        <v>8875839168265.2324</v>
      </c>
      <c r="AF255" s="224">
        <f t="shared" si="118"/>
        <v>8792613393838.3359</v>
      </c>
      <c r="AG255" s="224">
        <f t="shared" si="118"/>
        <v>8698779096438.0195</v>
      </c>
      <c r="AH255" s="224">
        <f t="shared" si="118"/>
        <v>8585886385567.2461</v>
      </c>
      <c r="AI255" s="224">
        <f t="shared" si="118"/>
        <v>8462901080081.8184</v>
      </c>
      <c r="AJ255" s="224">
        <f t="shared" si="118"/>
        <v>8330022444704.4922</v>
      </c>
      <c r="AK255" s="224">
        <f t="shared" si="118"/>
        <v>8187496552831.2891</v>
      </c>
      <c r="AL255" s="224">
        <f t="shared" si="118"/>
        <v>8035616529366.6621</v>
      </c>
      <c r="AM255" s="224">
        <f t="shared" si="118"/>
        <v>7874642856587.5137</v>
      </c>
      <c r="AN255" s="224">
        <f t="shared" si="118"/>
        <v>7704966692392.1387</v>
      </c>
      <c r="AO255" s="224">
        <f t="shared" si="118"/>
        <v>7526948662983.5215</v>
      </c>
      <c r="AP255" s="224">
        <f t="shared" ref="AP255:AQ255" si="124">SUMIFS(AQ$191:AQ$232,$A$191:$A$232,$A255)</f>
        <v>7341075133869.0352</v>
      </c>
      <c r="AQ255" s="224">
        <f t="shared" si="124"/>
        <v>7147802424194.2676</v>
      </c>
      <c r="AR255" s="224"/>
    </row>
    <row r="256" spans="1:44">
      <c r="A256" s="272" t="s">
        <v>634</v>
      </c>
      <c r="B256" s="224">
        <f t="shared" si="104"/>
        <v>6343694539928.1436</v>
      </c>
      <c r="C256" s="224">
        <f t="shared" si="118"/>
        <v>5880889868594.0879</v>
      </c>
      <c r="D256" s="224">
        <f t="shared" si="118"/>
        <v>7275620553191.6631</v>
      </c>
      <c r="E256" s="224">
        <f t="shared" si="118"/>
        <v>7426496451033.0518</v>
      </c>
      <c r="F256" s="224">
        <f t="shared" si="118"/>
        <v>7559580453663.7988</v>
      </c>
      <c r="G256" s="224">
        <f t="shared" si="118"/>
        <v>7679871804928.4971</v>
      </c>
      <c r="H256" s="224">
        <f t="shared" si="118"/>
        <v>7790471006127.5908</v>
      </c>
      <c r="I256" s="224">
        <f t="shared" si="118"/>
        <v>7889184289304.043</v>
      </c>
      <c r="J256" s="224">
        <f t="shared" si="118"/>
        <v>7983985422996.9785</v>
      </c>
      <c r="K256" s="224">
        <f t="shared" si="118"/>
        <v>8075143510821.5957</v>
      </c>
      <c r="L256" s="224">
        <f t="shared" si="118"/>
        <v>8162876789089.8457</v>
      </c>
      <c r="M256" s="224">
        <f t="shared" si="118"/>
        <v>8235155608514.3848</v>
      </c>
      <c r="N256" s="224">
        <f t="shared" si="118"/>
        <v>8304091494976.9219</v>
      </c>
      <c r="O256" s="224">
        <f t="shared" si="118"/>
        <v>8369795586667.4043</v>
      </c>
      <c r="P256" s="224">
        <f t="shared" si="118"/>
        <v>8432347291451.5801</v>
      </c>
      <c r="Q256" s="224">
        <f t="shared" si="118"/>
        <v>8491714309140.8203</v>
      </c>
      <c r="R256" s="224">
        <f t="shared" si="118"/>
        <v>8539472254848.5566</v>
      </c>
      <c r="S256" s="224">
        <f t="shared" si="118"/>
        <v>8592388631060.5625</v>
      </c>
      <c r="T256" s="224">
        <f t="shared" si="118"/>
        <v>8641968619596.1582</v>
      </c>
      <c r="U256" s="224">
        <f t="shared" si="118"/>
        <v>8688094613454.584</v>
      </c>
      <c r="V256" s="224">
        <f t="shared" si="118"/>
        <v>8730634283676.8125</v>
      </c>
      <c r="W256" s="224">
        <f t="shared" si="118"/>
        <v>8764148798763.832</v>
      </c>
      <c r="X256" s="224">
        <f t="shared" si="118"/>
        <v>8779712687374.2676</v>
      </c>
      <c r="Y256" s="224">
        <f t="shared" si="118"/>
        <v>8785721877102.3301</v>
      </c>
      <c r="Z256" s="224">
        <f t="shared" si="118"/>
        <v>8782024861523.6367</v>
      </c>
      <c r="AA256" s="224">
        <f t="shared" si="118"/>
        <v>8768405920424.5957</v>
      </c>
      <c r="AB256" s="224">
        <f t="shared" si="118"/>
        <v>8744762731678.0801</v>
      </c>
      <c r="AC256" s="224">
        <f t="shared" si="118"/>
        <v>8711021588570.9727</v>
      </c>
      <c r="AD256" s="224">
        <f t="shared" si="118"/>
        <v>8667139585077.0938</v>
      </c>
      <c r="AE256" s="224">
        <f t="shared" si="118"/>
        <v>8613020518969.957</v>
      </c>
      <c r="AF256" s="224">
        <f t="shared" si="118"/>
        <v>8548690440294.7383</v>
      </c>
      <c r="AG256" s="224">
        <f t="shared" si="118"/>
        <v>8474127067021.9551</v>
      </c>
      <c r="AH256" s="224">
        <f t="shared" si="118"/>
        <v>8381023220756.4082</v>
      </c>
      <c r="AI256" s="224">
        <f t="shared" si="118"/>
        <v>8278035790114.8418</v>
      </c>
      <c r="AJ256" s="224">
        <f t="shared" si="118"/>
        <v>8165296731347.2813</v>
      </c>
      <c r="AK256" s="224">
        <f t="shared" si="118"/>
        <v>8042982303048.8828</v>
      </c>
      <c r="AL256" s="224">
        <f t="shared" si="118"/>
        <v>7911313705843.125</v>
      </c>
      <c r="AM256" s="224">
        <f t="shared" si="118"/>
        <v>7770478878706.125</v>
      </c>
      <c r="AN256" s="224">
        <f t="shared" si="118"/>
        <v>7620793587883.7793</v>
      </c>
      <c r="AO256" s="224">
        <f t="shared" si="118"/>
        <v>7462543050004.8125</v>
      </c>
      <c r="AP256" s="224">
        <f t="shared" ref="AP256:AQ256" si="125">SUMIFS(AQ$191:AQ$232,$A$191:$A$232,$A256)</f>
        <v>7296136858543.0449</v>
      </c>
      <c r="AQ256" s="224">
        <f t="shared" si="125"/>
        <v>7121955297629.4258</v>
      </c>
      <c r="AR256" s="224"/>
    </row>
    <row r="257" spans="1:44">
      <c r="A257" s="272" t="s">
        <v>635</v>
      </c>
      <c r="B257" s="224">
        <f t="shared" si="104"/>
        <v>3426943142375.6699</v>
      </c>
      <c r="C257" s="224">
        <f t="shared" ref="C257:AO262" si="126">SUMIFS(D$191:D$232,$A$191:$A$232,$A257)</f>
        <v>3603260544166.208</v>
      </c>
      <c r="D257" s="224">
        <f t="shared" si="126"/>
        <v>3974535149965.2578</v>
      </c>
      <c r="E257" s="224">
        <f t="shared" si="126"/>
        <v>4002406310494.9297</v>
      </c>
      <c r="F257" s="224">
        <f t="shared" si="126"/>
        <v>4020752425373.707</v>
      </c>
      <c r="G257" s="224">
        <f t="shared" si="126"/>
        <v>4032465516546.5303</v>
      </c>
      <c r="H257" s="224">
        <f t="shared" si="126"/>
        <v>4039304809950.7461</v>
      </c>
      <c r="I257" s="224">
        <f t="shared" si="126"/>
        <v>4040231507644.3984</v>
      </c>
      <c r="J257" s="224">
        <f t="shared" si="126"/>
        <v>4039402403158.1172</v>
      </c>
      <c r="K257" s="224">
        <f t="shared" si="126"/>
        <v>4036926253098.3604</v>
      </c>
      <c r="L257" s="224">
        <f t="shared" si="126"/>
        <v>4032884087440.1396</v>
      </c>
      <c r="M257" s="224">
        <f t="shared" si="126"/>
        <v>4021374589354.7734</v>
      </c>
      <c r="N257" s="224">
        <f t="shared" si="126"/>
        <v>4008422895342.4141</v>
      </c>
      <c r="O257" s="224">
        <f t="shared" si="126"/>
        <v>3994055997278.2578</v>
      </c>
      <c r="P257" s="224">
        <f t="shared" si="126"/>
        <v>3978286743384.3848</v>
      </c>
      <c r="Q257" s="224">
        <f t="shared" si="126"/>
        <v>3961077141371.2383</v>
      </c>
      <c r="R257" s="224">
        <f t="shared" si="126"/>
        <v>3938522032180.0645</v>
      </c>
      <c r="S257" s="224">
        <f t="shared" si="126"/>
        <v>3918381623549.8262</v>
      </c>
      <c r="T257" s="224">
        <f t="shared" si="126"/>
        <v>3896680720027.1719</v>
      </c>
      <c r="U257" s="224">
        <f t="shared" si="126"/>
        <v>3873356175661.1543</v>
      </c>
      <c r="V257" s="224">
        <f t="shared" si="126"/>
        <v>3848342525666.8086</v>
      </c>
      <c r="W257" s="224">
        <f t="shared" si="126"/>
        <v>3819266112612.5977</v>
      </c>
      <c r="X257" s="224">
        <f t="shared" si="126"/>
        <v>3782360976653.5781</v>
      </c>
      <c r="Y257" s="224">
        <f t="shared" si="126"/>
        <v>3741415163360.9473</v>
      </c>
      <c r="Z257" s="224">
        <f t="shared" si="126"/>
        <v>3696453313558.541</v>
      </c>
      <c r="AA257" s="224">
        <f t="shared" si="126"/>
        <v>3647477792745.4766</v>
      </c>
      <c r="AB257" s="224">
        <f t="shared" si="126"/>
        <v>3594543541877.7129</v>
      </c>
      <c r="AC257" s="224">
        <f t="shared" si="126"/>
        <v>3537721123455.1641</v>
      </c>
      <c r="AD257" s="224">
        <f t="shared" si="126"/>
        <v>3477097176408.8516</v>
      </c>
      <c r="AE257" s="224">
        <f t="shared" si="126"/>
        <v>3412740621982.8223</v>
      </c>
      <c r="AF257" s="224">
        <f t="shared" si="126"/>
        <v>3344772965675.7539</v>
      </c>
      <c r="AG257" s="224">
        <f t="shared" si="126"/>
        <v>3273299665543.9023</v>
      </c>
      <c r="AH257" s="224">
        <f t="shared" si="126"/>
        <v>3195271439763.4082</v>
      </c>
      <c r="AI257" s="224">
        <f t="shared" si="126"/>
        <v>3114192470770.4355</v>
      </c>
      <c r="AJ257" s="224">
        <f t="shared" si="126"/>
        <v>3030232946065.8047</v>
      </c>
      <c r="AK257" s="224">
        <f t="shared" si="126"/>
        <v>2943581004888.627</v>
      </c>
      <c r="AL257" s="224">
        <f t="shared" si="126"/>
        <v>2854442078255.3906</v>
      </c>
      <c r="AM257" s="224">
        <f t="shared" si="126"/>
        <v>2763010142224.8281</v>
      </c>
      <c r="AN257" s="224">
        <f t="shared" si="126"/>
        <v>2669525235164.8125</v>
      </c>
      <c r="AO257" s="224">
        <f t="shared" si="126"/>
        <v>2574215637513.2754</v>
      </c>
      <c r="AP257" s="224">
        <f t="shared" ref="AP257:AQ257" si="127">SUMIFS(AQ$191:AQ$232,$A$191:$A$232,$A257)</f>
        <v>2477351447810.0293</v>
      </c>
      <c r="AQ257" s="224">
        <f t="shared" si="127"/>
        <v>2379189992579.8887</v>
      </c>
      <c r="AR257" s="224"/>
    </row>
    <row r="258" spans="1:44">
      <c r="A258" s="272" t="s">
        <v>636</v>
      </c>
      <c r="B258" s="224">
        <f t="shared" si="104"/>
        <v>4321919685268.7534</v>
      </c>
      <c r="C258" s="224">
        <f t="shared" si="126"/>
        <v>4055557962845.9854</v>
      </c>
      <c r="D258" s="224">
        <f t="shared" si="126"/>
        <v>4663053057573.4297</v>
      </c>
      <c r="E258" s="224">
        <f t="shared" si="126"/>
        <v>4674900616496.3848</v>
      </c>
      <c r="F258" s="224">
        <f t="shared" si="126"/>
        <v>4668463813644.8398</v>
      </c>
      <c r="G258" s="224">
        <f t="shared" si="126"/>
        <v>4647319429451.4443</v>
      </c>
      <c r="H258" s="224">
        <f t="shared" si="126"/>
        <v>4613700861807.3369</v>
      </c>
      <c r="I258" s="224">
        <f t="shared" si="126"/>
        <v>4566634983085.6406</v>
      </c>
      <c r="J258" s="224">
        <f t="shared" si="126"/>
        <v>4511029856196.8047</v>
      </c>
      <c r="K258" s="224">
        <f t="shared" si="126"/>
        <v>4447115623943.583</v>
      </c>
      <c r="L258" s="224">
        <f t="shared" si="126"/>
        <v>4375078818774.2139</v>
      </c>
      <c r="M258" s="224">
        <f t="shared" si="126"/>
        <v>4288713469971.1689</v>
      </c>
      <c r="N258" s="224">
        <f t="shared" si="126"/>
        <v>4194759846406.8789</v>
      </c>
      <c r="O258" s="224">
        <f t="shared" si="126"/>
        <v>4093341665628.248</v>
      </c>
      <c r="P258" s="224">
        <f t="shared" si="126"/>
        <v>3984559797657.8701</v>
      </c>
      <c r="Q258" s="224">
        <f t="shared" si="126"/>
        <v>3868458369330.0332</v>
      </c>
      <c r="R258" s="224">
        <f t="shared" si="126"/>
        <v>3741406560449.2666</v>
      </c>
      <c r="S258" s="224">
        <f t="shared" si="126"/>
        <v>3610962972664.4033</v>
      </c>
      <c r="T258" s="224">
        <f t="shared" si="126"/>
        <v>3662780464954.6504</v>
      </c>
      <c r="U258" s="224">
        <f t="shared" si="126"/>
        <v>3713752848215.0449</v>
      </c>
      <c r="V258" s="224">
        <f t="shared" si="126"/>
        <v>3763817439368.8184</v>
      </c>
      <c r="W258" s="224">
        <f t="shared" si="126"/>
        <v>3810601645533.0488</v>
      </c>
      <c r="X258" s="224">
        <f t="shared" si="126"/>
        <v>3850121995938.6963</v>
      </c>
      <c r="Y258" s="224">
        <f t="shared" si="126"/>
        <v>3885919333209.9111</v>
      </c>
      <c r="Z258" s="224">
        <f t="shared" si="126"/>
        <v>3917844802136.1162</v>
      </c>
      <c r="AA258" s="224">
        <f t="shared" si="126"/>
        <v>3945715540900.7109</v>
      </c>
      <c r="AB258" s="224">
        <f t="shared" si="126"/>
        <v>3969393776286.7705</v>
      </c>
      <c r="AC258" s="224">
        <f t="shared" si="126"/>
        <v>3988749942099.3628</v>
      </c>
      <c r="AD258" s="224">
        <f t="shared" si="126"/>
        <v>4003663996731.8379</v>
      </c>
      <c r="AE258" s="224">
        <f t="shared" si="126"/>
        <v>4013986595978.6729</v>
      </c>
      <c r="AF258" s="224">
        <f t="shared" si="126"/>
        <v>4019620265871.0049</v>
      </c>
      <c r="AG258" s="224">
        <f t="shared" si="126"/>
        <v>4020440749196.3105</v>
      </c>
      <c r="AH258" s="224">
        <f t="shared" si="126"/>
        <v>4012352530173.0664</v>
      </c>
      <c r="AI258" s="224">
        <f t="shared" si="126"/>
        <v>3999305451243.4883</v>
      </c>
      <c r="AJ258" s="224">
        <f t="shared" si="126"/>
        <v>3981238135735.8433</v>
      </c>
      <c r="AK258" s="224">
        <f t="shared" si="126"/>
        <v>3958108046547.0986</v>
      </c>
      <c r="AL258" s="224">
        <f t="shared" si="126"/>
        <v>3929892627080.5825</v>
      </c>
      <c r="AM258" s="224">
        <f t="shared" si="126"/>
        <v>3896550972903.5459</v>
      </c>
      <c r="AN258" s="224">
        <f t="shared" si="126"/>
        <v>3858104447946.1338</v>
      </c>
      <c r="AO258" s="224">
        <f t="shared" si="126"/>
        <v>3814558685856.793</v>
      </c>
      <c r="AP258" s="224">
        <f t="shared" ref="AP258:AQ258" si="128">SUMIFS(AQ$191:AQ$232,$A$191:$A$232,$A258)</f>
        <v>3765982737767.6499</v>
      </c>
      <c r="AQ258" s="224">
        <f t="shared" si="128"/>
        <v>3712432049121.2109</v>
      </c>
      <c r="AR258" s="224"/>
    </row>
    <row r="259" spans="1:44">
      <c r="A259" s="272" t="s">
        <v>637</v>
      </c>
      <c r="B259" s="224">
        <f t="shared" si="104"/>
        <v>684408963948.67578</v>
      </c>
      <c r="C259" s="224">
        <f t="shared" si="126"/>
        <v>703284132052.82617</v>
      </c>
      <c r="D259" s="224">
        <f t="shared" si="126"/>
        <v>766159060966.38477</v>
      </c>
      <c r="E259" s="224">
        <f t="shared" si="126"/>
        <v>785395224155.67969</v>
      </c>
      <c r="F259" s="224">
        <f t="shared" si="126"/>
        <v>803006453208.14258</v>
      </c>
      <c r="G259" s="224">
        <f t="shared" si="126"/>
        <v>819504869097.39063</v>
      </c>
      <c r="H259" s="224">
        <f t="shared" si="126"/>
        <v>835207706266.34961</v>
      </c>
      <c r="I259" s="224">
        <f t="shared" si="126"/>
        <v>849867449543.73047</v>
      </c>
      <c r="J259" s="224">
        <f t="shared" si="126"/>
        <v>864332099727.16797</v>
      </c>
      <c r="K259" s="224">
        <f t="shared" si="126"/>
        <v>878628085704.70898</v>
      </c>
      <c r="L259" s="224">
        <f t="shared" si="126"/>
        <v>892776878940.93359</v>
      </c>
      <c r="M259" s="224">
        <f t="shared" si="126"/>
        <v>905453814767.87695</v>
      </c>
      <c r="N259" s="224">
        <f t="shared" si="126"/>
        <v>917974298545.07422</v>
      </c>
      <c r="O259" s="224">
        <f t="shared" si="126"/>
        <v>930348290901.46484</v>
      </c>
      <c r="P259" s="224">
        <f t="shared" si="126"/>
        <v>942582486498.49609</v>
      </c>
      <c r="Q259" s="224">
        <f t="shared" si="126"/>
        <v>954671227508.29883</v>
      </c>
      <c r="R259" s="224">
        <f t="shared" si="126"/>
        <v>965659778211.31055</v>
      </c>
      <c r="S259" s="224">
        <f t="shared" si="126"/>
        <v>977436403261.35938</v>
      </c>
      <c r="T259" s="224">
        <f t="shared" si="126"/>
        <v>989043647570.84766</v>
      </c>
      <c r="U259" s="224">
        <f t="shared" si="126"/>
        <v>1000465490153.6758</v>
      </c>
      <c r="V259" s="224">
        <f t="shared" si="126"/>
        <v>1011683812630.7383</v>
      </c>
      <c r="W259" s="224">
        <f t="shared" si="126"/>
        <v>1022061198015.5313</v>
      </c>
      <c r="X259" s="224">
        <f t="shared" si="126"/>
        <v>1030534388530.4258</v>
      </c>
      <c r="Y259" s="224">
        <f t="shared" si="126"/>
        <v>1038058312380.6211</v>
      </c>
      <c r="Z259" s="224">
        <f t="shared" si="126"/>
        <v>1044596201468.1797</v>
      </c>
      <c r="AA259" s="224">
        <f t="shared" si="126"/>
        <v>1050102295589.0234</v>
      </c>
      <c r="AB259" s="224">
        <f t="shared" si="126"/>
        <v>1054542929574.9844</v>
      </c>
      <c r="AC259" s="224">
        <f t="shared" si="126"/>
        <v>1057886638868.0078</v>
      </c>
      <c r="AD259" s="224">
        <f t="shared" si="126"/>
        <v>1060104488333.2266</v>
      </c>
      <c r="AE259" s="224">
        <f t="shared" si="126"/>
        <v>1061159787093.0625</v>
      </c>
      <c r="AF259" s="224">
        <f t="shared" si="126"/>
        <v>1061029574981.75</v>
      </c>
      <c r="AG259" s="224">
        <f t="shared" si="126"/>
        <v>1059683787290.7852</v>
      </c>
      <c r="AH259" s="224">
        <f t="shared" si="126"/>
        <v>1056047127018.9922</v>
      </c>
      <c r="AI259" s="224">
        <f t="shared" si="126"/>
        <v>1051164665749.668</v>
      </c>
      <c r="AJ259" s="224">
        <f t="shared" si="126"/>
        <v>1045022587726.2852</v>
      </c>
      <c r="AK259" s="224">
        <f t="shared" si="126"/>
        <v>1037611946847.6406</v>
      </c>
      <c r="AL259" s="224">
        <f t="shared" si="126"/>
        <v>1028928940190.8945</v>
      </c>
      <c r="AM259" s="224">
        <f t="shared" si="126"/>
        <v>1018964860404.8633</v>
      </c>
      <c r="AN259" s="224">
        <f t="shared" si="126"/>
        <v>1007727189007.2656</v>
      </c>
      <c r="AO259" s="224">
        <f t="shared" si="126"/>
        <v>995219159833.86914</v>
      </c>
      <c r="AP259" s="224">
        <f t="shared" ref="AP259:AQ259" si="129">SUMIFS(AQ$191:AQ$232,$A$191:$A$232,$A259)</f>
        <v>981460419559.99219</v>
      </c>
      <c r="AQ259" s="224">
        <f t="shared" si="129"/>
        <v>966466896074.41797</v>
      </c>
      <c r="AR259" s="224"/>
    </row>
    <row r="260" spans="1:44">
      <c r="A260" s="272" t="s">
        <v>638</v>
      </c>
      <c r="B260" s="224">
        <f t="shared" si="104"/>
        <v>284612019552.85339</v>
      </c>
      <c r="C260" s="224">
        <f t="shared" si="126"/>
        <v>288970974716.36804</v>
      </c>
      <c r="D260" s="224">
        <f t="shared" si="126"/>
        <v>315690194225.91962</v>
      </c>
      <c r="E260" s="224">
        <f t="shared" si="126"/>
        <v>321786969766.41406</v>
      </c>
      <c r="F260" s="224">
        <f t="shared" si="126"/>
        <v>327193257648.47565</v>
      </c>
      <c r="G260" s="224">
        <f t="shared" si="126"/>
        <v>332125937929.66052</v>
      </c>
      <c r="H260" s="224">
        <f t="shared" si="126"/>
        <v>336718469689.17102</v>
      </c>
      <c r="I260" s="224">
        <f t="shared" si="126"/>
        <v>340874921859.07715</v>
      </c>
      <c r="J260" s="224">
        <f t="shared" si="126"/>
        <v>344938436520.47382</v>
      </c>
      <c r="K260" s="224">
        <f t="shared" si="126"/>
        <v>348919066000.44409</v>
      </c>
      <c r="L260" s="224">
        <f t="shared" si="126"/>
        <v>352824779615.16608</v>
      </c>
      <c r="M260" s="224">
        <f t="shared" si="126"/>
        <v>356133998192.69354</v>
      </c>
      <c r="N260" s="224">
        <f t="shared" si="126"/>
        <v>359368504868.4845</v>
      </c>
      <c r="O260" s="224">
        <f t="shared" si="126"/>
        <v>362531671769.98145</v>
      </c>
      <c r="P260" s="224">
        <f t="shared" si="126"/>
        <v>365625603764.44031</v>
      </c>
      <c r="Q260" s="224">
        <f t="shared" si="126"/>
        <v>368647653750.9187</v>
      </c>
      <c r="R260" s="224">
        <f t="shared" si="126"/>
        <v>371230416921.78217</v>
      </c>
      <c r="S260" s="224">
        <f t="shared" si="126"/>
        <v>374101134987.62329</v>
      </c>
      <c r="T260" s="224">
        <f t="shared" si="126"/>
        <v>376889933203.68384</v>
      </c>
      <c r="U260" s="224">
        <f t="shared" si="126"/>
        <v>379590620634.61194</v>
      </c>
      <c r="V260" s="224">
        <f t="shared" si="126"/>
        <v>382196354790.76947</v>
      </c>
      <c r="W260" s="224">
        <f t="shared" si="126"/>
        <v>384467480780.91748</v>
      </c>
      <c r="X260" s="224">
        <f t="shared" si="126"/>
        <v>386008935108.61255</v>
      </c>
      <c r="Y260" s="224">
        <f t="shared" si="126"/>
        <v>387185111477.92676</v>
      </c>
      <c r="Z260" s="224">
        <f t="shared" si="126"/>
        <v>387985960111.28967</v>
      </c>
      <c r="AA260" s="224">
        <f t="shared" si="126"/>
        <v>388398308109.79578</v>
      </c>
      <c r="AB260" s="224">
        <f t="shared" si="126"/>
        <v>388413696741.63159</v>
      </c>
      <c r="AC260" s="224">
        <f t="shared" si="126"/>
        <v>388024659800.21069</v>
      </c>
      <c r="AD260" s="224">
        <f t="shared" si="126"/>
        <v>387224828702.11005</v>
      </c>
      <c r="AE260" s="224">
        <f t="shared" si="126"/>
        <v>386005174069.20953</v>
      </c>
      <c r="AF260" s="224">
        <f t="shared" si="126"/>
        <v>384361849881.04858</v>
      </c>
      <c r="AG260" s="224">
        <f t="shared" si="126"/>
        <v>382288575949.17841</v>
      </c>
      <c r="AH260" s="224">
        <f t="shared" si="126"/>
        <v>379403727707.60376</v>
      </c>
      <c r="AI260" s="224">
        <f t="shared" si="126"/>
        <v>376090692802.7998</v>
      </c>
      <c r="AJ260" s="224">
        <f t="shared" si="126"/>
        <v>372349358551.2179</v>
      </c>
      <c r="AK260" s="224">
        <f t="shared" si="126"/>
        <v>368181428524.83167</v>
      </c>
      <c r="AL260" s="224">
        <f t="shared" si="126"/>
        <v>363590486186.6814</v>
      </c>
      <c r="AM260" s="224">
        <f t="shared" si="126"/>
        <v>358578424257.5155</v>
      </c>
      <c r="AN260" s="224">
        <f t="shared" si="126"/>
        <v>353152875382.95081</v>
      </c>
      <c r="AO260" s="224">
        <f t="shared" si="126"/>
        <v>347319964615.09991</v>
      </c>
      <c r="AP260" s="224">
        <f t="shared" ref="AP260:AQ260" si="130">SUMIFS(AQ$191:AQ$232,$A$191:$A$232,$A260)</f>
        <v>341091523357.13</v>
      </c>
      <c r="AQ260" s="224">
        <f t="shared" si="130"/>
        <v>334478005516.87561</v>
      </c>
      <c r="AR260" s="224"/>
    </row>
    <row r="261" spans="1:44">
      <c r="A261" s="272" t="s">
        <v>613</v>
      </c>
      <c r="B261" s="224">
        <f t="shared" si="104"/>
        <v>14730870922901.904</v>
      </c>
      <c r="C261" s="224">
        <f t="shared" si="126"/>
        <v>14049242400339.947</v>
      </c>
      <c r="D261" s="224">
        <f t="shared" si="126"/>
        <v>17055622479615.926</v>
      </c>
      <c r="E261" s="224">
        <f t="shared" si="126"/>
        <v>18254174486298.352</v>
      </c>
      <c r="F261" s="224">
        <f t="shared" si="126"/>
        <v>19404669298100.988</v>
      </c>
      <c r="G261" s="224">
        <f t="shared" si="126"/>
        <v>20516391576287.996</v>
      </c>
      <c r="H261" s="224">
        <f t="shared" si="126"/>
        <v>21595665026718.164</v>
      </c>
      <c r="I261" s="224">
        <f t="shared" si="126"/>
        <v>22634963074210.277</v>
      </c>
      <c r="J261" s="224">
        <f t="shared" si="126"/>
        <v>23656114286388.504</v>
      </c>
      <c r="K261" s="224">
        <f t="shared" si="126"/>
        <v>24660398692580.063</v>
      </c>
      <c r="L261" s="224">
        <f t="shared" si="126"/>
        <v>25648970920364.594</v>
      </c>
      <c r="M261" s="224">
        <f t="shared" si="126"/>
        <v>26583466343360.426</v>
      </c>
      <c r="N261" s="224">
        <f t="shared" si="126"/>
        <v>27501387483874.73</v>
      </c>
      <c r="O261" s="224">
        <f t="shared" si="126"/>
        <v>28403567988417.27</v>
      </c>
      <c r="P261" s="224">
        <f t="shared" si="126"/>
        <v>29290714198330.004</v>
      </c>
      <c r="Q261" s="224">
        <f t="shared" si="126"/>
        <v>30163112359817.383</v>
      </c>
      <c r="R261" s="224">
        <f t="shared" si="126"/>
        <v>30990539135074.48</v>
      </c>
      <c r="S261" s="224">
        <f t="shared" si="126"/>
        <v>31833511170034.059</v>
      </c>
      <c r="T261" s="224">
        <f t="shared" si="126"/>
        <v>32662093520710.172</v>
      </c>
      <c r="U261" s="224">
        <f t="shared" si="126"/>
        <v>33476040905503.055</v>
      </c>
      <c r="V261" s="224">
        <f t="shared" si="126"/>
        <v>34274987339435.813</v>
      </c>
      <c r="W261" s="224">
        <f t="shared" si="126"/>
        <v>35037288563216.719</v>
      </c>
      <c r="X261" s="224">
        <f t="shared" si="126"/>
        <v>35725538111127.633</v>
      </c>
      <c r="Y261" s="224">
        <f t="shared" si="126"/>
        <v>36371508111222.906</v>
      </c>
      <c r="Z261" s="224">
        <f t="shared" si="126"/>
        <v>36973362473625.695</v>
      </c>
      <c r="AA261" s="224">
        <f t="shared" si="126"/>
        <v>37528934507112.758</v>
      </c>
      <c r="AB261" s="224">
        <f t="shared" si="126"/>
        <v>38036473674432.555</v>
      </c>
      <c r="AC261" s="224">
        <f t="shared" si="126"/>
        <v>38494306841194.688</v>
      </c>
      <c r="AD261" s="224">
        <f t="shared" si="126"/>
        <v>38900854150033.094</v>
      </c>
      <c r="AE261" s="224">
        <f t="shared" si="126"/>
        <v>39254252451420.055</v>
      </c>
      <c r="AF261" s="224">
        <f t="shared" si="126"/>
        <v>39553145052660</v>
      </c>
      <c r="AG261" s="224">
        <f t="shared" si="126"/>
        <v>39795918888495.938</v>
      </c>
      <c r="AH261" s="224">
        <f t="shared" si="126"/>
        <v>39941430651423.305</v>
      </c>
      <c r="AI261" s="224">
        <f t="shared" si="126"/>
        <v>40028202921976.906</v>
      </c>
      <c r="AJ261" s="224">
        <f t="shared" si="126"/>
        <v>40055300933969.398</v>
      </c>
      <c r="AK261" s="224">
        <f t="shared" si="126"/>
        <v>40021992575034.688</v>
      </c>
      <c r="AL261" s="224">
        <f t="shared" si="126"/>
        <v>39927763683731.375</v>
      </c>
      <c r="AM261" s="224">
        <f t="shared" si="126"/>
        <v>39771930419044.047</v>
      </c>
      <c r="AN261" s="224">
        <f t="shared" si="126"/>
        <v>39554460284407.133</v>
      </c>
      <c r="AO261" s="224">
        <f t="shared" si="126"/>
        <v>39275181773331.711</v>
      </c>
      <c r="AP261" s="224">
        <f t="shared" ref="AP261:AQ261" si="131">SUMIFS(AQ$191:AQ$232,$A$191:$A$232,$A261)</f>
        <v>38934597571113.047</v>
      </c>
      <c r="AQ261" s="224">
        <f t="shared" si="131"/>
        <v>38533096729558.063</v>
      </c>
      <c r="AR261" s="224"/>
    </row>
    <row r="262" spans="1:44">
      <c r="A262" s="271" t="s">
        <v>641</v>
      </c>
      <c r="B262" s="224">
        <f t="shared" si="104"/>
        <v>26345022114232.156</v>
      </c>
      <c r="C262" s="224">
        <f t="shared" si="126"/>
        <v>28334533015704.652</v>
      </c>
      <c r="D262" s="224">
        <f t="shared" si="126"/>
        <v>30371777262835.172</v>
      </c>
      <c r="E262" s="224">
        <f t="shared" si="126"/>
        <v>30213221452147.145</v>
      </c>
      <c r="F262" s="224">
        <f t="shared" si="126"/>
        <v>30032756834843.719</v>
      </c>
      <c r="G262" s="224">
        <f t="shared" si="126"/>
        <v>29801118294586.215</v>
      </c>
      <c r="H262" s="224">
        <f t="shared" si="126"/>
        <v>29525117207854.84</v>
      </c>
      <c r="I262" s="224">
        <f t="shared" si="126"/>
        <v>29235722586178.176</v>
      </c>
      <c r="J262" s="224">
        <f t="shared" si="126"/>
        <v>28910448879314.871</v>
      </c>
      <c r="K262" s="224">
        <f t="shared" si="126"/>
        <v>28576426227925.176</v>
      </c>
      <c r="L262" s="224">
        <f t="shared" si="126"/>
        <v>28213834470094.594</v>
      </c>
      <c r="M262" s="224">
        <f t="shared" si="126"/>
        <v>27827180533845.82</v>
      </c>
      <c r="N262" s="224">
        <f t="shared" si="126"/>
        <v>27437768568660.254</v>
      </c>
      <c r="O262" s="224">
        <f t="shared" si="126"/>
        <v>27029900300864.969</v>
      </c>
      <c r="P262" s="224">
        <f t="shared" si="126"/>
        <v>26606990967191.738</v>
      </c>
      <c r="Q262" s="224">
        <f t="shared" si="126"/>
        <v>26185886529835.566</v>
      </c>
      <c r="R262" s="224">
        <f t="shared" si="126"/>
        <v>25753909335165.383</v>
      </c>
      <c r="S262" s="224">
        <f t="shared" si="126"/>
        <v>25325887324140.367</v>
      </c>
      <c r="T262" s="224">
        <f t="shared" si="126"/>
        <v>24890388295262.117</v>
      </c>
      <c r="U262" s="224">
        <f t="shared" si="126"/>
        <v>24449487755293.18</v>
      </c>
      <c r="V262" s="224">
        <f t="shared" si="126"/>
        <v>24014968591085.945</v>
      </c>
      <c r="W262" s="224">
        <f t="shared" si="126"/>
        <v>23577334511685.273</v>
      </c>
      <c r="X262" s="224">
        <f t="shared" si="126"/>
        <v>23138009136584.297</v>
      </c>
      <c r="Y262" s="224">
        <f t="shared" si="126"/>
        <v>22706365413024.848</v>
      </c>
      <c r="Z262" s="224">
        <f t="shared" si="126"/>
        <v>22274383388410.195</v>
      </c>
      <c r="AA262" s="224">
        <f t="shared" si="126"/>
        <v>21850299941025.258</v>
      </c>
      <c r="AB262" s="224">
        <f t="shared" si="126"/>
        <v>21426733973546.738</v>
      </c>
      <c r="AC262" s="224">
        <f t="shared" si="126"/>
        <v>21004304712357.82</v>
      </c>
      <c r="AD262" s="224">
        <f t="shared" si="126"/>
        <v>20589557392285.742</v>
      </c>
      <c r="AE262" s="224">
        <f t="shared" si="126"/>
        <v>20176130168797.242</v>
      </c>
      <c r="AF262" s="224">
        <f t="shared" si="126"/>
        <v>19769764157945.43</v>
      </c>
      <c r="AG262" s="224">
        <f t="shared" si="126"/>
        <v>19364560644921.922</v>
      </c>
      <c r="AH262" s="224">
        <f t="shared" si="126"/>
        <v>18960589470672.832</v>
      </c>
      <c r="AI262" s="224">
        <f t="shared" si="126"/>
        <v>18562401379080.438</v>
      </c>
      <c r="AJ262" s="224">
        <f t="shared" si="126"/>
        <v>18246703969260.914</v>
      </c>
      <c r="AK262" s="224">
        <f t="shared" si="126"/>
        <v>17852107177470.66</v>
      </c>
      <c r="AL262" s="224">
        <f t="shared" si="126"/>
        <v>17457339125646.975</v>
      </c>
      <c r="AM262" s="224">
        <f t="shared" si="126"/>
        <v>17062122574198.41</v>
      </c>
      <c r="AN262" s="224">
        <f t="shared" si="126"/>
        <v>16669602753637.873</v>
      </c>
      <c r="AO262" s="224">
        <f t="shared" si="126"/>
        <v>16275556810230.295</v>
      </c>
      <c r="AP262" s="224">
        <f t="shared" ref="AP262:AQ262" si="132">SUMIFS(AQ$191:AQ$232,$A$191:$A$232,$A262)</f>
        <v>15882707112389.154</v>
      </c>
      <c r="AQ262" s="224">
        <f t="shared" si="132"/>
        <v>15487113129745.576</v>
      </c>
      <c r="AR262" s="224"/>
    </row>
    <row r="265" spans="1:44">
      <c r="A265" s="366"/>
    </row>
  </sheetData>
  <mergeCells count="8">
    <mergeCell ref="A189:C189"/>
    <mergeCell ref="D189:K189"/>
    <mergeCell ref="A1:D1"/>
    <mergeCell ref="B47:E47"/>
    <mergeCell ref="A48:D48"/>
    <mergeCell ref="A97:C97"/>
    <mergeCell ref="A144:C144"/>
    <mergeCell ref="D144:K144"/>
  </mergeCells>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FE29F-D8B9-4759-8DC4-A99380F95AB7}">
  <dimension ref="A1:AQ29"/>
  <sheetViews>
    <sheetView topLeftCell="A19" zoomScale="85" zoomScaleNormal="85" workbookViewId="0">
      <selection activeCell="T42" sqref="T42"/>
    </sheetView>
  </sheetViews>
  <sheetFormatPr defaultRowHeight="14.25"/>
  <cols>
    <col min="1" max="1" width="30.75" customWidth="1"/>
    <col min="2" max="2" width="13.125" bestFit="1" customWidth="1"/>
  </cols>
  <sheetData>
    <row r="1" spans="1:43">
      <c r="A1" s="261" t="s">
        <v>754</v>
      </c>
    </row>
    <row r="2" spans="1:43">
      <c r="A2" s="270" t="s">
        <v>616</v>
      </c>
      <c r="B2">
        <v>2019</v>
      </c>
      <c r="C2">
        <v>2020</v>
      </c>
      <c r="D2">
        <v>2021</v>
      </c>
      <c r="E2">
        <v>2022</v>
      </c>
      <c r="F2">
        <v>2023</v>
      </c>
      <c r="G2">
        <v>2024</v>
      </c>
      <c r="H2">
        <v>2025</v>
      </c>
      <c r="I2">
        <v>2026</v>
      </c>
      <c r="J2">
        <v>2027</v>
      </c>
      <c r="K2">
        <v>2028</v>
      </c>
      <c r="L2">
        <v>2029</v>
      </c>
      <c r="M2">
        <v>2030</v>
      </c>
      <c r="N2">
        <v>2031</v>
      </c>
      <c r="O2">
        <v>2032</v>
      </c>
      <c r="P2">
        <v>2033</v>
      </c>
      <c r="Q2">
        <v>2034</v>
      </c>
      <c r="R2">
        <v>2035</v>
      </c>
      <c r="S2">
        <v>2036</v>
      </c>
      <c r="T2">
        <v>2037</v>
      </c>
      <c r="U2">
        <v>2038</v>
      </c>
      <c r="V2">
        <v>2039</v>
      </c>
      <c r="W2">
        <v>2040</v>
      </c>
      <c r="X2">
        <v>2041</v>
      </c>
      <c r="Y2">
        <v>2042</v>
      </c>
      <c r="Z2">
        <v>2043</v>
      </c>
      <c r="AA2">
        <v>2044</v>
      </c>
      <c r="AB2">
        <v>2045</v>
      </c>
      <c r="AC2">
        <v>2046</v>
      </c>
      <c r="AD2">
        <v>2047</v>
      </c>
      <c r="AE2">
        <v>2048</v>
      </c>
      <c r="AF2">
        <v>2049</v>
      </c>
      <c r="AG2">
        <v>2050</v>
      </c>
      <c r="AH2">
        <v>2051</v>
      </c>
      <c r="AI2">
        <v>2052</v>
      </c>
      <c r="AJ2">
        <v>2053</v>
      </c>
      <c r="AK2">
        <v>2054</v>
      </c>
      <c r="AL2">
        <v>2055</v>
      </c>
      <c r="AM2">
        <v>2056</v>
      </c>
      <c r="AN2">
        <v>2057</v>
      </c>
      <c r="AO2">
        <v>2058</v>
      </c>
      <c r="AP2">
        <v>2059</v>
      </c>
      <c r="AQ2">
        <v>2060</v>
      </c>
    </row>
    <row r="3" spans="1:43">
      <c r="A3" s="271" t="s">
        <v>617</v>
      </c>
      <c r="B3">
        <f>SUMIFS('Electrification prediction'!C$146:C$187,'Electrification prediction'!$A$146:$A$187,Electricity!$A3)</f>
        <v>370558582277.89557</v>
      </c>
      <c r="C3">
        <f>SUMIFS('Electrification prediction'!D$146:D$187,'Electrification prediction'!$A$146:$A$187,Electricity!$A3)</f>
        <v>374008056350.34674</v>
      </c>
      <c r="D3">
        <f>SUMIFS('Electrification prediction'!E$146:E$187,'Electrification prediction'!$A$146:$A$187,Electricity!$A3)</f>
        <v>358831906701.83478</v>
      </c>
      <c r="E3">
        <f>SUMIFS('Electrification prediction'!F$146:F$187,'Electrification prediction'!$A$146:$A$187,Electricity!$A3)</f>
        <v>354103339456.57458</v>
      </c>
      <c r="F3">
        <f>SUMIFS('Electrification prediction'!G$146:G$187,'Electrification prediction'!$A$146:$A$187,Electricity!$A3)</f>
        <v>349351852795.28516</v>
      </c>
      <c r="G3">
        <f>SUMIFS('Electrification prediction'!H$146:H$187,'Electrification prediction'!$A$146:$A$187,Electricity!$A3)</f>
        <v>344464441968.87738</v>
      </c>
      <c r="H3">
        <f>SUMIFS('Electrification prediction'!I$146:I$187,'Electrification prediction'!$A$146:$A$187,Electricity!$A3)</f>
        <v>339470654639.57629</v>
      </c>
      <c r="I3">
        <f>SUMIFS('Electrification prediction'!J$146:J$187,'Electrification prediction'!$A$146:$A$187,Electricity!$A3)</f>
        <v>334491877408.60669</v>
      </c>
      <c r="J3">
        <f>SUMIFS('Electrification prediction'!K$146:K$187,'Electrification prediction'!$A$146:$A$187,Electricity!$A3)</f>
        <v>329441688517.4386</v>
      </c>
      <c r="K3">
        <f>SUMIFS('Electrification prediction'!L$146:L$187,'Electrification prediction'!$A$146:$A$187,Electricity!$A3)</f>
        <v>324424584832.89136</v>
      </c>
      <c r="L3">
        <f>SUMIFS('Electrification prediction'!M$146:M$187,'Electrification prediction'!$A$146:$A$187,Electricity!$A3)</f>
        <v>319364519819.64197</v>
      </c>
      <c r="M3">
        <f>SUMIFS('Electrification prediction'!N$146:N$187,'Electrification prediction'!$A$146:$A$187,Electricity!$A3)</f>
        <v>314278656002.08856</v>
      </c>
      <c r="N3">
        <f>SUMIFS('Electrification prediction'!O$146:O$187,'Electrification prediction'!$A$146:$A$187,Electricity!$A3)</f>
        <v>309247348902.12854</v>
      </c>
      <c r="O3">
        <f>SUMIFS('Electrification prediction'!P$146:P$187,'Electrification prediction'!$A$146:$A$187,Electricity!$A3)</f>
        <v>304210297756.67999</v>
      </c>
      <c r="P3">
        <f>SUMIFS('Electrification prediction'!Q$146:Q$187,'Electrification prediction'!$A$146:$A$187,Electricity!$A3)</f>
        <v>299179695397.79321</v>
      </c>
      <c r="Q3">
        <f>SUMIFS('Electrification prediction'!R$146:R$187,'Electrification prediction'!$A$146:$A$187,Electricity!$A3)</f>
        <v>294218196701.22894</v>
      </c>
      <c r="R3">
        <f>SUMIFS('Electrification prediction'!S$146:S$187,'Electrification prediction'!$A$146:$A$187,Electricity!$A3)</f>
        <v>289276939165.97925</v>
      </c>
      <c r="S3">
        <f>SUMIFS('Electrification prediction'!T$146:T$187,'Electrification prediction'!$A$146:$A$187,Electricity!$A3)</f>
        <v>284410771136.54852</v>
      </c>
      <c r="T3">
        <f>SUMIFS('Electrification prediction'!U$146:U$187,'Electrification prediction'!$A$146:$A$187,Electricity!$A3)</f>
        <v>279575539908.82458</v>
      </c>
      <c r="U3">
        <f>SUMIFS('Electrification prediction'!V$146:V$187,'Electrification prediction'!$A$146:$A$187,Electricity!$A3)</f>
        <v>274777977737.58954</v>
      </c>
      <c r="V3">
        <f>SUMIFS('Electrification prediction'!W$146:W$187,'Electrification prediction'!$A$146:$A$187,Electricity!$A3)</f>
        <v>270061388431.93103</v>
      </c>
      <c r="W3">
        <f>SUMIFS('Electrification prediction'!X$146:X$187,'Electrification prediction'!$A$146:$A$187,Electricity!$A3)</f>
        <v>265388898334.73288</v>
      </c>
      <c r="X3">
        <f>SUMIFS('Electrification prediction'!Y$146:Y$187,'Electrification prediction'!$A$146:$A$187,Electricity!$A3)</f>
        <v>260764763193.24118</v>
      </c>
      <c r="Y3">
        <f>SUMIFS('Electrification prediction'!Z$146:Z$187,'Electrification prediction'!$A$146:$A$187,Electricity!$A3)</f>
        <v>256223306202.24216</v>
      </c>
      <c r="Z3">
        <f>SUMIFS('Electrification prediction'!AA$146:AA$187,'Electrification prediction'!$A$146:$A$187,Electricity!$A3)</f>
        <v>251733181802.76611</v>
      </c>
      <c r="AA3">
        <f>SUMIFS('Electrification prediction'!AB$146:AB$187,'Electrification prediction'!$A$146:$A$187,Electricity!$A3)</f>
        <v>247324535702.35303</v>
      </c>
      <c r="AB3">
        <f>SUMIFS('Electrification prediction'!AC$146:AC$187,'Electrification prediction'!$A$146:$A$187,Electricity!$A3)</f>
        <v>242968395306.90289</v>
      </c>
      <c r="AC3">
        <f>SUMIFS('Electrification prediction'!AD$146:AD$187,'Electrification prediction'!$A$146:$A$187,Electricity!$A3)</f>
        <v>238666054358.48959</v>
      </c>
      <c r="AD3">
        <f>SUMIFS('Electrification prediction'!AE$146:AE$187,'Electrification prediction'!$A$146:$A$187,Electricity!$A3)</f>
        <v>234441423067.24829</v>
      </c>
      <c r="AE3">
        <f>SUMIFS('Electrification prediction'!AF$146:AF$187,'Electrification prediction'!$A$146:$A$187,Electricity!$A3)</f>
        <v>230269306273.50443</v>
      </c>
      <c r="AF3">
        <f>SUMIFS('Electrification prediction'!AG$146:AG$187,'Electrification prediction'!$A$146:$A$187,Electricity!$A3)</f>
        <v>226170668756.29666</v>
      </c>
      <c r="AG3">
        <f>SUMIFS('Electrification prediction'!AH$146:AH$187,'Electrification prediction'!$A$146:$A$187,Electricity!$A3)</f>
        <v>222121998097.78519</v>
      </c>
      <c r="AH3">
        <f>SUMIFS('Electrification prediction'!AI$146:AI$187,'Electrification prediction'!$A$146:$A$187,Electricity!$A3)</f>
        <v>218122544405.3627</v>
      </c>
      <c r="AI3">
        <f>SUMIFS('Electrification prediction'!AJ$146:AJ$187,'Electrification prediction'!$A$146:$A$187,Electricity!$A3)</f>
        <v>214188863617.90768</v>
      </c>
      <c r="AJ3">
        <f>SUMIFS('Electrification prediction'!AK$146:AK$187,'Electrification prediction'!$A$146:$A$187,Electricity!$A3)</f>
        <v>210300168502.82257</v>
      </c>
      <c r="AK3">
        <f>SUMIFS('Electrification prediction'!AL$146:AL$187,'Electrification prediction'!$A$146:$A$187,Electricity!$A3)</f>
        <v>206470891354.76392</v>
      </c>
      <c r="AL3">
        <f>SUMIFS('Electrification prediction'!AM$146:AM$187,'Electrification prediction'!$A$146:$A$187,Electricity!$A3)</f>
        <v>202681490764.70438</v>
      </c>
      <c r="AM3">
        <f>SUMIFS('Electrification prediction'!AN$146:AN$187,'Electrification prediction'!$A$146:$A$187,Electricity!$A3)</f>
        <v>198929806888.19714</v>
      </c>
      <c r="AN3">
        <f>SUMIFS('Electrification prediction'!AO$146:AO$187,'Electrification prediction'!$A$146:$A$187,Electricity!$A3)</f>
        <v>195227041372.4054</v>
      </c>
      <c r="AO3">
        <f>SUMIFS('Electrification prediction'!AP$146:AP$187,'Electrification prediction'!$A$146:$A$187,Electricity!$A3)</f>
        <v>191555621398.37949</v>
      </c>
      <c r="AP3">
        <f>SUMIFS('Electrification prediction'!AQ$146:AQ$187,'Electrification prediction'!$A$146:$A$187,Electricity!$A3)</f>
        <v>187925093325.65347</v>
      </c>
      <c r="AQ3">
        <f>SUMIFS('Electrification prediction'!AR$146:AR$187,'Electrification prediction'!$A$146:$A$187,Electricity!$A3)</f>
        <v>184318718530.43622</v>
      </c>
    </row>
    <row r="4" spans="1:43">
      <c r="A4" s="272" t="s">
        <v>611</v>
      </c>
      <c r="B4" s="224">
        <f>SUMIFS('Electrification prediction'!C$146:C$187,'Electrification prediction'!$A$146:$A$187,Electricity!$A4)</f>
        <v>1398978073.0565121</v>
      </c>
      <c r="C4" s="224">
        <f>SUMIFS('Electrification prediction'!D$146:D$187,'Electrification prediction'!$A$146:$A$187,Electricity!$A4)</f>
        <v>1388418557.6537335</v>
      </c>
      <c r="D4" s="224">
        <f>SUMIFS('Electrification prediction'!E$146:E$187,'Electrification prediction'!$A$146:$A$187,Electricity!$A4)</f>
        <v>1470849341.3712056</v>
      </c>
      <c r="E4" s="224">
        <f>SUMIFS('Electrification prediction'!F$146:F$187,'Electrification prediction'!$A$146:$A$187,Electricity!$A4)</f>
        <v>1513070726.9442255</v>
      </c>
      <c r="F4" s="224">
        <f>SUMIFS('Electrification prediction'!G$146:G$187,'Electrification prediction'!$A$146:$A$187,Electricity!$A4)</f>
        <v>1554138283.8306406</v>
      </c>
      <c r="G4" s="224">
        <f>SUMIFS('Electrification prediction'!H$146:H$187,'Electrification prediction'!$A$146:$A$187,Electricity!$A4)</f>
        <v>1594059056.5384722</v>
      </c>
      <c r="H4" s="224">
        <f>SUMIFS('Electrification prediction'!I$146:I$187,'Electrification prediction'!$A$146:$A$187,Electricity!$A4)</f>
        <v>1633357092.0029409</v>
      </c>
      <c r="I4" s="224">
        <f>SUMIFS('Electrification prediction'!J$146:J$187,'Electrification prediction'!$A$146:$A$187,Electricity!$A4)</f>
        <v>1671463552.5307257</v>
      </c>
      <c r="J4" s="224">
        <f>SUMIFS('Electrification prediction'!K$146:K$187,'Electrification prediction'!$A$146:$A$187,Electricity!$A4)</f>
        <v>1709970217.7746105</v>
      </c>
      <c r="K4" s="224">
        <f>SUMIFS('Electrification prediction'!L$146:L$187,'Electrification prediction'!$A$146:$A$187,Electricity!$A4)</f>
        <v>1748878403.4153225</v>
      </c>
      <c r="L4" s="224">
        <f>SUMIFS('Electrification prediction'!M$146:M$187,'Electrification prediction'!$A$146:$A$187,Electricity!$A4)</f>
        <v>1788186473.4696376</v>
      </c>
      <c r="M4" s="224">
        <f>SUMIFS('Electrification prediction'!N$146:N$187,'Electrification prediction'!$A$146:$A$187,Electricity!$A4)</f>
        <v>1825185437.0002546</v>
      </c>
      <c r="N4" s="224">
        <f>SUMIFS('Electrification prediction'!O$146:O$187,'Electrification prediction'!$A$146:$A$187,Electricity!$A4)</f>
        <v>1862457700.4935958</v>
      </c>
      <c r="O4" s="224">
        <f>SUMIFS('Electrification prediction'!P$146:P$187,'Electrification prediction'!$A$146:$A$187,Electricity!$A4)</f>
        <v>1899991886.0818057</v>
      </c>
      <c r="P4" s="224">
        <f>SUMIFS('Electrification prediction'!Q$146:Q$187,'Electrification prediction'!$A$146:$A$187,Electricity!$A4)</f>
        <v>1937774071.0544996</v>
      </c>
      <c r="Q4" s="224">
        <f>SUMIFS('Electrification prediction'!R$146:R$187,'Electrification prediction'!$A$146:$A$187,Electricity!$A4)</f>
        <v>1975768325.8211827</v>
      </c>
      <c r="R4" s="224">
        <f>SUMIFS('Electrification prediction'!S$146:S$187,'Electrification prediction'!$A$146:$A$187,Electricity!$A4)</f>
        <v>2011963787.2980843</v>
      </c>
      <c r="S4" s="224">
        <f>SUMIFS('Electrification prediction'!T$146:T$187,'Electrification prediction'!$A$146:$A$187,Electricity!$A4)</f>
        <v>2050261718.2317858</v>
      </c>
      <c r="T4" s="224">
        <f>SUMIFS('Electrification prediction'!U$146:U$187,'Electrification prediction'!$A$146:$A$187,Electricity!$A4)</f>
        <v>2088662498.7159629</v>
      </c>
      <c r="U4" s="224">
        <f>SUMIFS('Electrification prediction'!V$146:V$187,'Electrification prediction'!$A$146:$A$187,Electricity!$A4)</f>
        <v>2127115817.8195629</v>
      </c>
      <c r="V4" s="224">
        <f>SUMIFS('Electrification prediction'!W$146:W$187,'Electrification prediction'!$A$146:$A$187,Electricity!$A4)</f>
        <v>2165567556.8755889</v>
      </c>
      <c r="W4" s="224">
        <f>SUMIFS('Electrification prediction'!X$146:X$187,'Electrification prediction'!$A$146:$A$187,Electricity!$A4)</f>
        <v>2202629293.0989003</v>
      </c>
      <c r="X4" s="224">
        <f>SUMIFS('Electrification prediction'!Y$146:Y$187,'Electrification prediction'!$A$146:$A$187,Electricity!$A4)</f>
        <v>2235952588.0704703</v>
      </c>
      <c r="Y4" s="224">
        <f>SUMIFS('Electrification prediction'!Z$146:Z$187,'Electrification prediction'!$A$146:$A$187,Electricity!$A4)</f>
        <v>2267535740.6352692</v>
      </c>
      <c r="Z4" s="224">
        <f>SUMIFS('Electrification prediction'!AA$146:AA$187,'Electrification prediction'!$A$146:$A$187,Electricity!$A4)</f>
        <v>2297252697.7752953</v>
      </c>
      <c r="AA4" s="224">
        <f>SUMIFS('Electrification prediction'!AB$146:AB$187,'Electrification prediction'!$A$146:$A$187,Electricity!$A4)</f>
        <v>2324955798.2103057</v>
      </c>
      <c r="AB4" s="224">
        <f>SUMIFS('Electrification prediction'!AC$146:AC$187,'Electrification prediction'!$A$146:$A$187,Electricity!$A4)</f>
        <v>2350521982.3830767</v>
      </c>
      <c r="AC4" s="224">
        <f>SUMIFS('Electrification prediction'!AD$146:AD$187,'Electrification prediction'!$A$146:$A$187,Electricity!$A4)</f>
        <v>2373831377.5333991</v>
      </c>
      <c r="AD4" s="224">
        <f>SUMIFS('Electrification prediction'!AE$146:AE$187,'Electrification prediction'!$A$146:$A$187,Electricity!$A4)</f>
        <v>2394768103.3048844</v>
      </c>
      <c r="AE4" s="224">
        <f>SUMIFS('Electrification prediction'!AF$146:AF$187,'Electrification prediction'!$A$146:$A$187,Electricity!$A4)</f>
        <v>2413196978.769968</v>
      </c>
      <c r="AF4" s="224">
        <f>SUMIFS('Electrification prediction'!AG$146:AG$187,'Electrification prediction'!$A$146:$A$187,Electricity!$A4)</f>
        <v>2429012035.6752477</v>
      </c>
      <c r="AG4" s="224">
        <f>SUMIFS('Electrification prediction'!AH$146:AH$187,'Electrification prediction'!$A$146:$A$187,Electricity!$A4)</f>
        <v>2442089463.3041544</v>
      </c>
      <c r="AH4" s="224">
        <f>SUMIFS('Electrification prediction'!AI$146:AI$187,'Electrification prediction'!$A$146:$A$187,Electricity!$A4)</f>
        <v>2449878683.8815207</v>
      </c>
      <c r="AI4" s="224">
        <f>SUMIFS('Electrification prediction'!AJ$146:AJ$187,'Electrification prediction'!$A$146:$A$187,Electricity!$A4)</f>
        <v>2454714340.3160992</v>
      </c>
      <c r="AJ4" s="224">
        <f>SUMIFS('Electrification prediction'!AK$146:AK$187,'Electrification prediction'!$A$146:$A$187,Electricity!$A4)</f>
        <v>2456505857.5261512</v>
      </c>
      <c r="AK4" s="224">
        <f>SUMIFS('Electrification prediction'!AL$146:AL$187,'Electrification prediction'!$A$146:$A$187,Electricity!$A4)</f>
        <v>2455173017.6794796</v>
      </c>
      <c r="AL4" s="224">
        <f>SUMIFS('Electrification prediction'!AM$146:AM$187,'Electrification prediction'!$A$146:$A$187,Electricity!$A4)</f>
        <v>2450646939.3602796</v>
      </c>
      <c r="AM4" s="224">
        <f>SUMIFS('Electrification prediction'!AN$146:AN$187,'Electrification prediction'!$A$146:$A$187,Electricity!$A4)</f>
        <v>2442846346.8454428</v>
      </c>
      <c r="AN4" s="224">
        <f>SUMIFS('Electrification prediction'!AO$146:AO$187,'Electrification prediction'!$A$146:$A$187,Electricity!$A4)</f>
        <v>2431728046.5622792</v>
      </c>
      <c r="AO4" s="224">
        <f>SUMIFS('Electrification prediction'!AP$146:AP$187,'Electrification prediction'!$A$146:$A$187,Electricity!$A4)</f>
        <v>2417238527.3449812</v>
      </c>
      <c r="AP4" s="224">
        <f>SUMIFS('Electrification prediction'!AQ$146:AQ$187,'Electrification prediction'!$A$146:$A$187,Electricity!$A4)</f>
        <v>2399364107.3514891</v>
      </c>
      <c r="AQ4" s="224">
        <f>SUMIFS('Electrification prediction'!AR$146:AR$187,'Electrification prediction'!$A$146:$A$187,Electricity!$A4)</f>
        <v>2378082678.0085812</v>
      </c>
    </row>
    <row r="5" spans="1:43">
      <c r="A5" s="272" t="s">
        <v>618</v>
      </c>
      <c r="B5" s="224">
        <f>SUMIFS('Electrification prediction'!C$146:C$187,'Electrification prediction'!$A$146:$A$187,Electricity!$A5)</f>
        <v>1023642492.4803745</v>
      </c>
      <c r="C5" s="224">
        <f>SUMIFS('Electrification prediction'!D$146:D$187,'Electrification prediction'!$A$146:$A$187,Electricity!$A5)</f>
        <v>1007373588.0997099</v>
      </c>
      <c r="D5" s="224">
        <f>SUMIFS('Electrification prediction'!E$146:E$187,'Electrification prediction'!$A$146:$A$187,Electricity!$A5)</f>
        <v>872852467.95691156</v>
      </c>
      <c r="E5" s="224">
        <f>SUMIFS('Electrification prediction'!F$146:F$187,'Electrification prediction'!$A$146:$A$187,Electricity!$A5)</f>
        <v>914077329.30789995</v>
      </c>
      <c r="F5" s="224">
        <f>SUMIFS('Electrification prediction'!G$146:G$187,'Electrification prediction'!$A$146:$A$187,Electricity!$A5)</f>
        <v>953041116.03380287</v>
      </c>
      <c r="G5" s="224">
        <f>SUMIFS('Electrification prediction'!H$146:H$187,'Electrification prediction'!$A$146:$A$187,Electricity!$A5)</f>
        <v>990386017.6498698</v>
      </c>
      <c r="H5" s="224">
        <f>SUMIFS('Electrification prediction'!I$146:I$187,'Electrification prediction'!$A$146:$A$187,Electricity!$A5)</f>
        <v>1026282288.1149633</v>
      </c>
      <c r="I5" s="224">
        <f>SUMIFS('Electrification prediction'!J$146:J$187,'Electrification prediction'!$A$146:$A$187,Electricity!$A5)</f>
        <v>1060777543.3443708</v>
      </c>
      <c r="J5" s="224">
        <f>SUMIFS('Electrification prediction'!K$146:K$187,'Electrification prediction'!$A$146:$A$187,Electricity!$A5)</f>
        <v>1094148489.254807</v>
      </c>
      <c r="K5" s="224">
        <f>SUMIFS('Electrification prediction'!L$146:L$187,'Electrification prediction'!$A$146:$A$187,Electricity!$A5)</f>
        <v>1126496292.8920469</v>
      </c>
      <c r="L5" s="224">
        <f>SUMIFS('Electrification prediction'!M$146:M$187,'Electrification prediction'!$A$146:$A$187,Electricity!$A5)</f>
        <v>1157913058.6062233</v>
      </c>
      <c r="M5" s="224">
        <f>SUMIFS('Electrification prediction'!N$146:N$187,'Electrification prediction'!$A$146:$A$187,Electricity!$A5)</f>
        <v>1188159969.6481419</v>
      </c>
      <c r="N5" s="224">
        <f>SUMIFS('Electrification prediction'!O$146:O$187,'Electrification prediction'!$A$146:$A$187,Electricity!$A5)</f>
        <v>1217610628.3335211</v>
      </c>
      <c r="O5" s="224">
        <f>SUMIFS('Electrification prediction'!P$146:P$187,'Electrification prediction'!$A$146:$A$187,Electricity!$A5)</f>
        <v>1246333478.7924933</v>
      </c>
      <c r="P5" s="224">
        <f>SUMIFS('Electrification prediction'!Q$146:Q$187,'Electrification prediction'!$A$146:$A$187,Electricity!$A5)</f>
        <v>1274390201.842747</v>
      </c>
      <c r="Q5" s="224">
        <f>SUMIFS('Electrification prediction'!R$146:R$187,'Electrification prediction'!$A$146:$A$187,Electricity!$A5)</f>
        <v>1301833807.7106242</v>
      </c>
      <c r="R5" s="224">
        <f>SUMIFS('Electrification prediction'!S$146:S$187,'Electrification prediction'!$A$146:$A$187,Electricity!$A5)</f>
        <v>1328459056.3526998</v>
      </c>
      <c r="S5" s="224">
        <f>SUMIFS('Electrification prediction'!T$146:T$187,'Electrification prediction'!$A$146:$A$187,Electricity!$A5)</f>
        <v>1354809464.1950431</v>
      </c>
      <c r="T5" s="224">
        <f>SUMIFS('Electrification prediction'!U$146:U$187,'Electrification prediction'!$A$146:$A$187,Electricity!$A5)</f>
        <v>1380674844.9732337</v>
      </c>
      <c r="U5" s="224">
        <f>SUMIFS('Electrification prediction'!V$146:V$187,'Electrification prediction'!$A$146:$A$187,Electricity!$A5)</f>
        <v>1406087316.5920756</v>
      </c>
      <c r="V5" s="224">
        <f>SUMIFS('Electrification prediction'!W$146:W$187,'Electrification prediction'!$A$146:$A$187,Electricity!$A5)</f>
        <v>1431074769.2937877</v>
      </c>
      <c r="W5" s="224">
        <f>SUMIFS('Electrification prediction'!X$146:X$187,'Electrification prediction'!$A$146:$A$187,Electricity!$A5)</f>
        <v>1455481954.5491076</v>
      </c>
      <c r="X5" s="224">
        <f>SUMIFS('Electrification prediction'!Y$146:Y$187,'Electrification prediction'!$A$146:$A$187,Electricity!$A5)</f>
        <v>1479013918.203927</v>
      </c>
      <c r="Y5" s="224">
        <f>SUMIFS('Electrification prediction'!Z$146:Z$187,'Electrification prediction'!$A$146:$A$187,Electricity!$A5)</f>
        <v>1501958717.880182</v>
      </c>
      <c r="Z5" s="224">
        <f>SUMIFS('Electrification prediction'!AA$146:AA$187,'Electrification prediction'!$A$146:$A$187,Electricity!$A5)</f>
        <v>1524318419.2891059</v>
      </c>
      <c r="AA5" s="224">
        <f>SUMIFS('Electrification prediction'!AB$146:AB$187,'Electrification prediction'!$A$146:$A$187,Electricity!$A5)</f>
        <v>1546089949.0116608</v>
      </c>
      <c r="AB5" s="224">
        <f>SUMIFS('Electrification prediction'!AC$146:AC$187,'Electrification prediction'!$A$146:$A$187,Electricity!$A5)</f>
        <v>1567271673.3520002</v>
      </c>
      <c r="AC5" s="224">
        <f>SUMIFS('Electrification prediction'!AD$146:AD$187,'Electrification prediction'!$A$146:$A$187,Electricity!$A5)</f>
        <v>1587860692.6970234</v>
      </c>
      <c r="AD5" s="224">
        <f>SUMIFS('Electrification prediction'!AE$146:AE$187,'Electrification prediction'!$A$146:$A$187,Electricity!$A5)</f>
        <v>1607853138.9543564</v>
      </c>
      <c r="AE5" s="224">
        <f>SUMIFS('Electrification prediction'!AF$146:AF$187,'Electrification prediction'!$A$146:$A$187,Electricity!$A5)</f>
        <v>1627241017.9330161</v>
      </c>
      <c r="AF5" s="224">
        <f>SUMIFS('Electrification prediction'!AG$146:AG$187,'Electrification prediction'!$A$146:$A$187,Electricity!$A5)</f>
        <v>1646019228.3329973</v>
      </c>
      <c r="AG5" s="224">
        <f>SUMIFS('Electrification prediction'!AH$146:AH$187,'Electrification prediction'!$A$146:$A$187,Electricity!$A5)</f>
        <v>1664179010.2100382</v>
      </c>
      <c r="AH5" s="224">
        <f>SUMIFS('Electrification prediction'!AI$146:AI$187,'Electrification prediction'!$A$146:$A$187,Electricity!$A5)</f>
        <v>1681358370.4571176</v>
      </c>
      <c r="AI5" s="224">
        <f>SUMIFS('Electrification prediction'!AJ$146:AJ$187,'Electrification prediction'!$A$146:$A$187,Electricity!$A5)</f>
        <v>1697899838.8214276</v>
      </c>
      <c r="AJ5" s="224">
        <f>SUMIFS('Electrification prediction'!AK$146:AK$187,'Electrification prediction'!$A$146:$A$187,Electricity!$A5)</f>
        <v>1713796978.3649411</v>
      </c>
      <c r="AK5" s="224">
        <f>SUMIFS('Electrification prediction'!AL$146:AL$187,'Electrification prediction'!$A$146:$A$187,Electricity!$A5)</f>
        <v>1729044182.4725676</v>
      </c>
      <c r="AL5" s="224">
        <f>SUMIFS('Electrification prediction'!AM$146:AM$187,'Electrification prediction'!$A$146:$A$187,Electricity!$A5)</f>
        <v>1743636918.371655</v>
      </c>
      <c r="AM5" s="224">
        <f>SUMIFS('Electrification prediction'!AN$146:AN$187,'Electrification prediction'!$A$146:$A$187,Electricity!$A5)</f>
        <v>1757568293.713007</v>
      </c>
      <c r="AN5" s="224">
        <f>SUMIFS('Electrification prediction'!AO$146:AO$187,'Electrification prediction'!$A$146:$A$187,Electricity!$A5)</f>
        <v>1770836595.0836015</v>
      </c>
      <c r="AO5" s="224">
        <f>SUMIFS('Electrification prediction'!AP$146:AP$187,'Electrification prediction'!$A$146:$A$187,Electricity!$A5)</f>
        <v>1783438198.170074</v>
      </c>
      <c r="AP5" s="224">
        <f>SUMIFS('Electrification prediction'!AQ$146:AQ$187,'Electrification prediction'!$A$146:$A$187,Electricity!$A5)</f>
        <v>1795375109.3144357</v>
      </c>
      <c r="AQ5" s="224">
        <f>SUMIFS('Electrification prediction'!AR$146:AR$187,'Electrification prediction'!$A$146:$A$187,Electricity!$A5)</f>
        <v>1806647826.8871551</v>
      </c>
    </row>
    <row r="6" spans="1:43">
      <c r="A6" s="272" t="s">
        <v>619</v>
      </c>
      <c r="B6">
        <f>SUMIFS('Electrification prediction'!C$146:C$187,'Electrification prediction'!$A$146:$A$187,Electricity!$A6)</f>
        <v>37397072391.949684</v>
      </c>
      <c r="C6">
        <f>SUMIFS('Electrification prediction'!D$146:D$187,'Electrification prediction'!$A$146:$A$187,Electricity!$A6)</f>
        <v>37442313291.686691</v>
      </c>
      <c r="D6">
        <f>SUMIFS('Electrification prediction'!E$146:E$187,'Electrification prediction'!$A$146:$A$187,Electricity!$A6)</f>
        <v>38073301646.916153</v>
      </c>
      <c r="E6">
        <f>SUMIFS('Electrification prediction'!F$146:F$187,'Electrification prediction'!$A$146:$A$187,Electricity!$A6)</f>
        <v>38448928038.350677</v>
      </c>
      <c r="F6">
        <f>SUMIFS('Electrification prediction'!G$146:G$187,'Electrification prediction'!$A$146:$A$187,Electricity!$A6)</f>
        <v>38815839202.809807</v>
      </c>
      <c r="G6">
        <f>SUMIFS('Electrification prediction'!H$146:H$187,'Electrification prediction'!$A$146:$A$187,Electricity!$A6)</f>
        <v>39174212901.368599</v>
      </c>
      <c r="H6">
        <f>SUMIFS('Electrification prediction'!I$146:I$187,'Electrification prediction'!$A$146:$A$187,Electricity!$A6)</f>
        <v>39527406155.812614</v>
      </c>
      <c r="I6">
        <f>SUMIFS('Electrification prediction'!J$146:J$187,'Electrification prediction'!$A$146:$A$187,Electricity!$A6)</f>
        <v>39872018231.494141</v>
      </c>
      <c r="J6">
        <f>SUMIFS('Electrification prediction'!K$146:K$187,'Electrification prediction'!$A$146:$A$187,Electricity!$A6)</f>
        <v>40217879685.674881</v>
      </c>
      <c r="K6">
        <f>SUMIFS('Electrification prediction'!L$146:L$187,'Electrification prediction'!$A$146:$A$187,Electricity!$A6)</f>
        <v>40564984278.918076</v>
      </c>
      <c r="L6">
        <f>SUMIFS('Electrification prediction'!M$146:M$187,'Electrification prediction'!$A$146:$A$187,Electricity!$A6)</f>
        <v>40913308109.856018</v>
      </c>
      <c r="M6">
        <f>SUMIFS('Electrification prediction'!N$146:N$187,'Electrification prediction'!$A$146:$A$187,Electricity!$A6)</f>
        <v>41246584188.889915</v>
      </c>
      <c r="N6">
        <f>SUMIFS('Electrification prediction'!O$146:O$187,'Electrification prediction'!$A$146:$A$187,Electricity!$A6)</f>
        <v>41580460971.564774</v>
      </c>
      <c r="O6">
        <f>SUMIFS('Electrification prediction'!P$146:P$187,'Electrification prediction'!$A$146:$A$187,Electricity!$A6)</f>
        <v>41914867960.014496</v>
      </c>
      <c r="P6">
        <f>SUMIFS('Electrification prediction'!Q$146:Q$187,'Electrification prediction'!$A$146:$A$187,Electricity!$A6)</f>
        <v>42249721152.727753</v>
      </c>
      <c r="Q6">
        <f>SUMIFS('Electrification prediction'!R$146:R$187,'Electrification prediction'!$A$146:$A$187,Electricity!$A6)</f>
        <v>42584808972.232994</v>
      </c>
      <c r="R6">
        <f>SUMIFS('Electrification prediction'!S$146:S$187,'Electrification prediction'!$A$146:$A$187,Electricity!$A6)</f>
        <v>42908370691.751144</v>
      </c>
      <c r="S6">
        <f>SUMIFS('Electrification prediction'!T$146:T$187,'Electrification prediction'!$A$146:$A$187,Electricity!$A6)</f>
        <v>43243294965.634193</v>
      </c>
      <c r="T6">
        <f>SUMIFS('Electrification prediction'!U$146:U$187,'Electrification prediction'!$A$146:$A$187,Electricity!$A6)</f>
        <v>43577837436.24588</v>
      </c>
      <c r="U6">
        <f>SUMIFS('Electrification prediction'!V$146:V$187,'Electrification prediction'!$A$146:$A$187,Electricity!$A6)</f>
        <v>43911721028.001305</v>
      </c>
      <c r="V6">
        <f>SUMIFS('Electrification prediction'!W$146:W$187,'Electrification prediction'!$A$146:$A$187,Electricity!$A6)</f>
        <v>44244652666.972481</v>
      </c>
      <c r="W6">
        <f>SUMIFS('Electrification prediction'!X$146:X$187,'Electrification prediction'!$A$146:$A$187,Electricity!$A6)</f>
        <v>44568734009.346794</v>
      </c>
      <c r="X6">
        <f>SUMIFS('Electrification prediction'!Y$146:Y$187,'Electrification prediction'!$A$146:$A$187,Electricity!$A6)</f>
        <v>44870776906.896179</v>
      </c>
      <c r="Y6">
        <f>SUMIFS('Electrification prediction'!Z$146:Z$187,'Electrification prediction'!$A$146:$A$187,Electricity!$A6)</f>
        <v>45162406799.647827</v>
      </c>
      <c r="Z6">
        <f>SUMIFS('Electrification prediction'!AA$146:AA$187,'Electrification prediction'!$A$146:$A$187,Electricity!$A6)</f>
        <v>45443082377.458069</v>
      </c>
      <c r="AA6">
        <f>SUMIFS('Electrification prediction'!AB$146:AB$187,'Electrification prediction'!$A$146:$A$187,Electricity!$A6)</f>
        <v>45712154042.939606</v>
      </c>
      <c r="AB6">
        <f>SUMIFS('Electrification prediction'!AC$146:AC$187,'Electrification prediction'!$A$146:$A$187,Electricity!$A6)</f>
        <v>45969123815.090439</v>
      </c>
      <c r="AC6">
        <f>SUMIFS('Electrification prediction'!AD$146:AD$187,'Electrification prediction'!$A$146:$A$187,Electricity!$A6)</f>
        <v>46213523161.654388</v>
      </c>
      <c r="AD6">
        <f>SUMIFS('Electrification prediction'!AE$146:AE$187,'Electrification prediction'!$A$146:$A$187,Electricity!$A6)</f>
        <v>46444916823.92112</v>
      </c>
      <c r="AE6">
        <f>SUMIFS('Electrification prediction'!AF$146:AF$187,'Electrification prediction'!$A$146:$A$187,Electricity!$A6)</f>
        <v>46662774468.037201</v>
      </c>
      <c r="AF6">
        <f>SUMIFS('Electrification prediction'!AG$146:AG$187,'Electrification prediction'!$A$146:$A$187,Electricity!$A6)</f>
        <v>46866737676.417267</v>
      </c>
      <c r="AG6">
        <f>SUMIFS('Electrification prediction'!AH$146:AH$187,'Electrification prediction'!$A$146:$A$187,Electricity!$A6)</f>
        <v>47056360514.31884</v>
      </c>
      <c r="AH6">
        <f>SUMIFS('Electrification prediction'!AI$146:AI$187,'Electrification prediction'!$A$146:$A$187,Electricity!$A6)</f>
        <v>47218109098.424446</v>
      </c>
      <c r="AI6">
        <f>SUMIFS('Electrification prediction'!AJ$146:AJ$187,'Electrification prediction'!$A$146:$A$187,Electricity!$A6)</f>
        <v>47364959616.770866</v>
      </c>
      <c r="AJ6">
        <f>SUMIFS('Electrification prediction'!AK$146:AK$187,'Electrification prediction'!$A$146:$A$187,Electricity!$A6)</f>
        <v>47496672858.385712</v>
      </c>
      <c r="AK6">
        <f>SUMIFS('Electrification prediction'!AL$146:AL$187,'Electrification prediction'!$A$146:$A$187,Electricity!$A6)</f>
        <v>47613071767.231064</v>
      </c>
      <c r="AL6">
        <f>SUMIFS('Electrification prediction'!AM$146:AM$187,'Electrification prediction'!$A$146:$A$187,Electricity!$A6)</f>
        <v>47714045140.262405</v>
      </c>
      <c r="AM6">
        <f>SUMIFS('Electrification prediction'!AN$146:AN$187,'Electrification prediction'!$A$146:$A$187,Electricity!$A6)</f>
        <v>47799421113.711494</v>
      </c>
      <c r="AN6">
        <f>SUMIFS('Electrification prediction'!AO$146:AO$187,'Electrification prediction'!$A$146:$A$187,Electricity!$A6)</f>
        <v>47869233114.053001</v>
      </c>
      <c r="AO6">
        <f>SUMIFS('Electrification prediction'!AP$146:AP$187,'Electrification prediction'!$A$146:$A$187,Electricity!$A6)</f>
        <v>47923462538.740448</v>
      </c>
      <c r="AP6">
        <f>SUMIFS('Electrification prediction'!AQ$146:AQ$187,'Electrification prediction'!$A$146:$A$187,Electricity!$A6)</f>
        <v>47962300121.408493</v>
      </c>
      <c r="AQ6">
        <f>SUMIFS('Electrification prediction'!AR$146:AR$187,'Electrification prediction'!$A$146:$A$187,Electricity!$A6)</f>
        <v>47985891730.096878</v>
      </c>
    </row>
    <row r="7" spans="1:43">
      <c r="A7" s="272" t="s">
        <v>620</v>
      </c>
      <c r="B7">
        <f>SUMIFS('Electrification prediction'!C$146:C$187,'Electrification prediction'!$A$146:$A$187,Electricity!$A7)</f>
        <v>102261884998.78941</v>
      </c>
      <c r="C7">
        <f>SUMIFS('Electrification prediction'!D$146:D$187,'Electrification prediction'!$A$146:$A$187,Electricity!$A7)</f>
        <v>100934868401.55338</v>
      </c>
      <c r="D7">
        <f>SUMIFS('Electrification prediction'!E$146:E$187,'Electrification prediction'!$A$146:$A$187,Electricity!$A7)</f>
        <v>106342514891.9304</v>
      </c>
      <c r="E7">
        <f>SUMIFS('Electrification prediction'!F$146:F$187,'Electrification prediction'!$A$146:$A$187,Electricity!$A7)</f>
        <v>108796742073.60011</v>
      </c>
      <c r="F7">
        <f>SUMIFS('Electrification prediction'!G$146:G$187,'Electrification prediction'!$A$146:$A$187,Electricity!$A7)</f>
        <v>111138426886.53435</v>
      </c>
      <c r="G7">
        <f>SUMIFS('Electrification prediction'!H$146:H$187,'Electrification prediction'!$A$146:$A$187,Electricity!$A7)</f>
        <v>113369679433.51707</v>
      </c>
      <c r="H7">
        <f>SUMIFS('Electrification prediction'!I$146:I$187,'Electrification prediction'!$A$146:$A$187,Electricity!$A7)</f>
        <v>115529150303.18886</v>
      </c>
      <c r="I7">
        <f>SUMIFS('Electrification prediction'!J$146:J$187,'Electrification prediction'!$A$146:$A$187,Electricity!$A7)</f>
        <v>117577784510.10318</v>
      </c>
      <c r="J7">
        <f>SUMIFS('Electrification prediction'!K$146:K$187,'Electrification prediction'!$A$146:$A$187,Electricity!$A7)</f>
        <v>119628548471.23964</v>
      </c>
      <c r="K7">
        <f>SUMIFS('Electrification prediction'!L$146:L$187,'Electrification prediction'!$A$146:$A$187,Electricity!$A7)</f>
        <v>121681295985.95186</v>
      </c>
      <c r="L7">
        <f>SUMIFS('Electrification prediction'!M$146:M$187,'Electrification prediction'!$A$146:$A$187,Electricity!$A7)</f>
        <v>123735677981.6651</v>
      </c>
      <c r="M7">
        <f>SUMIFS('Electrification prediction'!N$146:N$187,'Electrification prediction'!$A$146:$A$187,Electricity!$A7)</f>
        <v>125605037317.87051</v>
      </c>
      <c r="N7">
        <f>SUMIFS('Electrification prediction'!O$146:O$187,'Electrification prediction'!$A$146:$A$187,Electricity!$A7)</f>
        <v>127468949003.98335</v>
      </c>
      <c r="O7">
        <f>SUMIFS('Electrification prediction'!P$146:P$187,'Electrification prediction'!$A$146:$A$187,Electricity!$A7)</f>
        <v>129326539934.36978</v>
      </c>
      <c r="P7">
        <f>SUMIFS('Electrification prediction'!Q$146:Q$187,'Electrification prediction'!$A$146:$A$187,Electricity!$A7)</f>
        <v>131176783478.06714</v>
      </c>
      <c r="Q7">
        <f>SUMIFS('Electrification prediction'!R$146:R$187,'Electrification prediction'!$A$146:$A$187,Electricity!$A7)</f>
        <v>133017193671.01001</v>
      </c>
      <c r="R7">
        <f>SUMIFS('Electrification prediction'!S$146:S$187,'Electrification prediction'!$A$146:$A$187,Electricity!$A7)</f>
        <v>134713105226.23111</v>
      </c>
      <c r="S7">
        <f>SUMIFS('Electrification prediction'!T$146:T$187,'Electrification prediction'!$A$146:$A$187,Electricity!$A7)</f>
        <v>136526486913.62888</v>
      </c>
      <c r="T7">
        <f>SUMIFS('Electrification prediction'!U$146:U$187,'Electrification prediction'!$A$146:$A$187,Electricity!$A7)</f>
        <v>138322811166.66605</v>
      </c>
      <c r="U7">
        <f>SUMIFS('Electrification prediction'!V$146:V$187,'Electrification prediction'!$A$146:$A$187,Electricity!$A7)</f>
        <v>140098859433.63773</v>
      </c>
      <c r="V7">
        <f>SUMIFS('Electrification prediction'!W$146:W$187,'Electrification prediction'!$A$146:$A$187,Electricity!$A7)</f>
        <v>141851235919.86346</v>
      </c>
      <c r="W7">
        <f>SUMIFS('Electrification prediction'!X$146:X$187,'Electrification prediction'!$A$146:$A$187,Electricity!$A7)</f>
        <v>143489698584.92319</v>
      </c>
      <c r="X7">
        <f>SUMIFS('Electrification prediction'!Y$146:Y$187,'Electrification prediction'!$A$146:$A$187,Electricity!$A7)</f>
        <v>144863784942.34259</v>
      </c>
      <c r="Y7">
        <f>SUMIFS('Electrification prediction'!Z$146:Z$187,'Electrification prediction'!$A$146:$A$187,Electricity!$A7)</f>
        <v>146106421465.1936</v>
      </c>
      <c r="Z7">
        <f>SUMIFS('Electrification prediction'!AA$146:AA$187,'Electrification prediction'!$A$146:$A$187,Electricity!$A7)</f>
        <v>147211540716.28723</v>
      </c>
      <c r="AA7">
        <f>SUMIFS('Electrification prediction'!AB$146:AB$187,'Electrification prediction'!$A$146:$A$187,Electricity!$A7)</f>
        <v>148171853464.73154</v>
      </c>
      <c r="AB7">
        <f>SUMIFS('Electrification prediction'!AC$146:AC$187,'Electrification prediction'!$A$146:$A$187,Electricity!$A7)</f>
        <v>148981813026.63666</v>
      </c>
      <c r="AC7">
        <f>SUMIFS('Electrification prediction'!AD$146:AD$187,'Electrification prediction'!$A$146:$A$187,Electricity!$A7)</f>
        <v>149636220101.18478</v>
      </c>
      <c r="AD7">
        <f>SUMIFS('Electrification prediction'!AE$146:AE$187,'Electrification prediction'!$A$146:$A$187,Electricity!$A7)</f>
        <v>150130265664.99283</v>
      </c>
      <c r="AE7">
        <f>SUMIFS('Electrification prediction'!AF$146:AF$187,'Electrification prediction'!$A$146:$A$187,Electricity!$A7)</f>
        <v>150458069823.83911</v>
      </c>
      <c r="AF7">
        <f>SUMIFS('Electrification prediction'!AG$146:AG$187,'Electrification prediction'!$A$146:$A$187,Electricity!$A7)</f>
        <v>150615720949.85022</v>
      </c>
      <c r="AG7">
        <f>SUMIFS('Electrification prediction'!AH$146:AH$187,'Electrification prediction'!$A$146:$A$187,Electricity!$A7)</f>
        <v>150598322080.77957</v>
      </c>
      <c r="AH7">
        <f>SUMIFS('Electrification prediction'!AI$146:AI$187,'Electrification prediction'!$A$146:$A$187,Electricity!$A7)</f>
        <v>150252278763.83063</v>
      </c>
      <c r="AI7">
        <f>SUMIFS('Electrification prediction'!AJ$146:AJ$187,'Electrification prediction'!$A$146:$A$187,Electricity!$A7)</f>
        <v>149725362485.55832</v>
      </c>
      <c r="AJ7">
        <f>SUMIFS('Electrification prediction'!AK$146:AK$187,'Electrification prediction'!$A$146:$A$187,Electricity!$A7)</f>
        <v>149015053329.21164</v>
      </c>
      <c r="AK7">
        <f>SUMIFS('Electrification prediction'!AL$146:AL$187,'Electrification prediction'!$A$146:$A$187,Electricity!$A7)</f>
        <v>148119543923.43011</v>
      </c>
      <c r="AL7">
        <f>SUMIFS('Electrification prediction'!AM$146:AM$187,'Electrification prediction'!$A$146:$A$187,Electricity!$A7)</f>
        <v>147037779754.81104</v>
      </c>
      <c r="AM7">
        <f>SUMIFS('Electrification prediction'!AN$146:AN$187,'Electrification prediction'!$A$146:$A$187,Electricity!$A7)</f>
        <v>145768023374.9556</v>
      </c>
      <c r="AN7">
        <f>SUMIFS('Electrification prediction'!AO$146:AO$187,'Electrification prediction'!$A$146:$A$187,Electricity!$A7)</f>
        <v>144310869224.23199</v>
      </c>
      <c r="AO7">
        <f>SUMIFS('Electrification prediction'!AP$146:AP$187,'Electrification prediction'!$A$146:$A$187,Electricity!$A7)</f>
        <v>142666324112.54187</v>
      </c>
      <c r="AP7">
        <f>SUMIFS('Electrification prediction'!AQ$146:AQ$187,'Electrification prediction'!$A$146:$A$187,Electricity!$A7)</f>
        <v>140836766925.27313</v>
      </c>
      <c r="AQ7">
        <f>SUMIFS('Electrification prediction'!AR$146:AR$187,'Electrification prediction'!$A$146:$A$187,Electricity!$A7)</f>
        <v>138824067039.61996</v>
      </c>
    </row>
    <row r="8" spans="1:43">
      <c r="A8" s="272" t="s">
        <v>621</v>
      </c>
      <c r="B8">
        <f>SUMIFS('Electrification prediction'!C$146:C$187,'Electrification prediction'!$A$146:$A$187,Electricity!$A8)</f>
        <v>6174850364556.5303</v>
      </c>
      <c r="C8">
        <f>SUMIFS('Electrification prediction'!D$146:D$187,'Electrification prediction'!$A$146:$A$187,Electricity!$A8)</f>
        <v>7836106365839.6143</v>
      </c>
      <c r="D8">
        <f>SUMIFS('Electrification prediction'!E$146:E$187,'Electrification prediction'!$A$146:$A$187,Electricity!$A8)</f>
        <v>7231059204183.2227</v>
      </c>
      <c r="E8">
        <f>SUMIFS('Electrification prediction'!F$146:F$187,'Electrification prediction'!$A$146:$A$187,Electricity!$A8)</f>
        <v>7333754314240.3379</v>
      </c>
      <c r="F8">
        <f>SUMIFS('Electrification prediction'!G$146:G$187,'Electrification prediction'!$A$146:$A$187,Electricity!$A8)</f>
        <v>7423627439862.835</v>
      </c>
      <c r="G8">
        <f>SUMIFS('Electrification prediction'!H$146:H$187,'Electrification prediction'!$A$146:$A$187,Electricity!$A8)</f>
        <v>7505706128289.5098</v>
      </c>
      <c r="H8">
        <f>SUMIFS('Electrification prediction'!I$146:I$187,'Electrification prediction'!$A$146:$A$187,Electricity!$A8)</f>
        <v>7583033572318.8672</v>
      </c>
      <c r="I8">
        <f>SUMIFS('Electrification prediction'!J$146:J$187,'Electrification prediction'!$A$146:$A$187,Electricity!$A8)</f>
        <v>7653446421673.7207</v>
      </c>
      <c r="J8">
        <f>SUMIFS('Electrification prediction'!K$146:K$187,'Electrification prediction'!$A$146:$A$187,Electricity!$A8)</f>
        <v>7724626326184.5293</v>
      </c>
      <c r="K8">
        <f>SUMIFS('Electrification prediction'!L$146:L$187,'Electrification prediction'!$A$146:$A$187,Electricity!$A8)</f>
        <v>7796730397079.2783</v>
      </c>
      <c r="L8">
        <f>SUMIFS('Electrification prediction'!M$146:M$187,'Electrification prediction'!$A$146:$A$187,Electricity!$A8)</f>
        <v>7869872510293.4922</v>
      </c>
      <c r="M8">
        <f>SUMIFS('Electrification prediction'!N$146:N$187,'Electrification prediction'!$A$146:$A$187,Electricity!$A8)</f>
        <v>7932375358617.4902</v>
      </c>
      <c r="N8">
        <f>SUMIFS('Electrification prediction'!O$146:O$187,'Electrification prediction'!$A$146:$A$187,Electricity!$A8)</f>
        <v>7995830559964.7627</v>
      </c>
      <c r="O8">
        <f>SUMIFS('Electrification prediction'!P$146:P$187,'Electrification prediction'!$A$146:$A$187,Electricity!$A8)</f>
        <v>8060250211151.6465</v>
      </c>
      <c r="P8">
        <f>SUMIFS('Electrification prediction'!Q$146:Q$187,'Electrification prediction'!$A$146:$A$187,Electricity!$A8)</f>
        <v>8125622530230.541</v>
      </c>
      <c r="Q8">
        <f>SUMIFS('Electrification prediction'!R$146:R$187,'Electrification prediction'!$A$146:$A$187,Electricity!$A8)</f>
        <v>8191834192042.835</v>
      </c>
      <c r="R8">
        <f>SUMIFS('Electrification prediction'!S$146:S$187,'Electrification prediction'!$A$146:$A$187,Electricity!$A8)</f>
        <v>8250668745521.5615</v>
      </c>
      <c r="S8">
        <f>SUMIFS('Electrification prediction'!T$146:T$187,'Electrification prediction'!$A$146:$A$187,Electricity!$A8)</f>
        <v>8318237941156.9678</v>
      </c>
      <c r="T8">
        <f>SUMIFS('Electrification prediction'!U$146:U$187,'Electrification prediction'!$A$146:$A$187,Electricity!$A8)</f>
        <v>8386277679788.7852</v>
      </c>
      <c r="U8">
        <f>SUMIFS('Electrification prediction'!V$146:V$187,'Electrification prediction'!$A$146:$A$187,Electricity!$A8)</f>
        <v>8454607332923.6133</v>
      </c>
      <c r="V8">
        <f>SUMIFS('Electrification prediction'!W$146:W$187,'Electrification prediction'!$A$146:$A$187,Electricity!$A8)</f>
        <v>8523033086092.2412</v>
      </c>
      <c r="W8">
        <f>SUMIFS('Electrification prediction'!X$146:X$187,'Electrification prediction'!$A$146:$A$187,Electricity!$A8)</f>
        <v>8586162530781.7686</v>
      </c>
      <c r="X8">
        <f>SUMIFS('Electrification prediction'!Y$146:Y$187,'Electrification prediction'!$A$146:$A$187,Electricity!$A8)</f>
        <v>8635091927596.4355</v>
      </c>
      <c r="Y8">
        <f>SUMIFS('Electrification prediction'!Z$146:Z$187,'Electrification prediction'!$A$146:$A$187,Electricity!$A8)</f>
        <v>8677865785573.9932</v>
      </c>
      <c r="Z8">
        <f>SUMIFS('Electrification prediction'!AA$146:AA$187,'Electrification prediction'!$A$146:$A$187,Electricity!$A8)</f>
        <v>8714170380253.1279</v>
      </c>
      <c r="AA8">
        <f>SUMIFS('Electrification prediction'!AB$146:AB$187,'Electrification prediction'!$A$146:$A$187,Electricity!$A8)</f>
        <v>8743613317910.7266</v>
      </c>
      <c r="AB8">
        <f>SUMIFS('Electrification prediction'!AC$146:AC$187,'Electrification prediction'!$A$146:$A$187,Electricity!$A8)</f>
        <v>8765899253740.79</v>
      </c>
      <c r="AC8">
        <f>SUMIFS('Electrification prediction'!AD$146:AD$187,'Electrification prediction'!$A$146:$A$187,Electricity!$A8)</f>
        <v>8780746690898.2266</v>
      </c>
      <c r="AD8">
        <f>SUMIFS('Electrification prediction'!AE$146:AE$187,'Electrification prediction'!$A$146:$A$187,Electricity!$A8)</f>
        <v>8787890475097.7842</v>
      </c>
      <c r="AE8">
        <f>SUMIFS('Electrification prediction'!AF$146:AF$187,'Electrification prediction'!$A$146:$A$187,Electricity!$A8)</f>
        <v>8786996436957.7393</v>
      </c>
      <c r="AF8">
        <f>SUMIFS('Electrification prediction'!AG$146:AG$187,'Electrification prediction'!$A$146:$A$187,Electricity!$A8)</f>
        <v>8777839405884.9004</v>
      </c>
      <c r="AG8">
        <f>SUMIFS('Electrification prediction'!AH$146:AH$187,'Electrification prediction'!$A$146:$A$187,Electricity!$A8)</f>
        <v>8760130395076.2266</v>
      </c>
      <c r="AH8">
        <f>SUMIFS('Electrification prediction'!AI$146:AI$187,'Electrification prediction'!$A$146:$A$187,Electricity!$A8)</f>
        <v>8724939924810.2402</v>
      </c>
      <c r="AI8">
        <f>SUMIFS('Electrification prediction'!AJ$146:AJ$187,'Electrification prediction'!$A$146:$A$187,Electricity!$A8)</f>
        <v>8680859130904.6875</v>
      </c>
      <c r="AJ8">
        <f>SUMIFS('Electrification prediction'!AK$146:AK$187,'Electrification prediction'!$A$146:$A$187,Electricity!$A8)</f>
        <v>8627714185496.7754</v>
      </c>
      <c r="AK8">
        <f>SUMIFS('Electrification prediction'!AL$146:AL$187,'Electrification prediction'!$A$146:$A$187,Electricity!$A8)</f>
        <v>8565366722559.1582</v>
      </c>
      <c r="AL8">
        <f>SUMIFS('Electrification prediction'!AM$146:AM$187,'Electrification prediction'!$A$146:$A$187,Electricity!$A8)</f>
        <v>8493716193284.5254</v>
      </c>
      <c r="AM8">
        <f>SUMIFS('Electrification prediction'!AN$146:AN$187,'Electrification prediction'!$A$146:$A$187,Electricity!$A8)</f>
        <v>8412617080376.9883</v>
      </c>
      <c r="AN8">
        <f>SUMIFS('Electrification prediction'!AO$146:AO$187,'Electrification prediction'!$A$146:$A$187,Electricity!$A8)</f>
        <v>8322053216357.1543</v>
      </c>
      <c r="AO8">
        <f>SUMIFS('Electrification prediction'!AP$146:AP$187,'Electrification prediction'!$A$146:$A$187,Electricity!$A8)</f>
        <v>8221969319862.0547</v>
      </c>
      <c r="AP8">
        <f>SUMIFS('Electrification prediction'!AQ$146:AQ$187,'Electrification prediction'!$A$146:$A$187,Electricity!$A8)</f>
        <v>8112441939095.541</v>
      </c>
      <c r="AQ8">
        <f>SUMIFS('Electrification prediction'!AR$146:AR$187,'Electrification prediction'!$A$146:$A$187,Electricity!$A8)</f>
        <v>7993513568011.0381</v>
      </c>
    </row>
    <row r="9" spans="1:43">
      <c r="A9" s="272" t="s">
        <v>622</v>
      </c>
      <c r="B9">
        <f>SUMIFS('Electrification prediction'!C$146:C$187,'Electrification prediction'!$A$146:$A$187,Electricity!$A9)</f>
        <v>5141517389814.0088</v>
      </c>
      <c r="C9">
        <f>SUMIFS('Electrification prediction'!D$146:D$187,'Electrification prediction'!$A$146:$A$187,Electricity!$A9)</f>
        <v>4997882359675.0859</v>
      </c>
      <c r="D9">
        <f>SUMIFS('Electrification prediction'!E$146:E$187,'Electrification prediction'!$A$146:$A$187,Electricity!$A9)</f>
        <v>5446868904984.8008</v>
      </c>
      <c r="E9">
        <f>SUMIFS('Electrification prediction'!F$146:F$187,'Electrification prediction'!$A$146:$A$187,Electricity!$A9)</f>
        <v>5253158940487.2793</v>
      </c>
      <c r="F9">
        <f>SUMIFS('Electrification prediction'!G$146:G$187,'Electrification prediction'!$A$146:$A$187,Electricity!$A9)</f>
        <v>5247041829247.9814</v>
      </c>
      <c r="G9">
        <f>SUMIFS('Electrification prediction'!H$146:H$187,'Electrification prediction'!$A$146:$A$187,Electricity!$A9)</f>
        <v>5235749705924.1279</v>
      </c>
      <c r="H9">
        <f>SUMIFS('Electrification prediction'!I$146:I$187,'Electrification prediction'!$A$146:$A$187,Electricity!$A9)</f>
        <v>5221577406312.2842</v>
      </c>
      <c r="I9">
        <f>SUMIFS('Electrification prediction'!J$146:J$187,'Electrification prediction'!$A$146:$A$187,Electricity!$A9)</f>
        <v>5203163009601.2285</v>
      </c>
      <c r="J9">
        <f>SUMIFS('Electrification prediction'!K$146:K$187,'Electrification prediction'!$A$146:$A$187,Electricity!$A9)</f>
        <v>5185821768813.5303</v>
      </c>
      <c r="K9">
        <f>SUMIFS('Electrification prediction'!L$146:L$187,'Electrification prediction'!$A$146:$A$187,Electricity!$A9)</f>
        <v>5169616888085.8174</v>
      </c>
      <c r="L9">
        <f>SUMIFS('Electrification prediction'!M$146:M$187,'Electrification prediction'!$A$146:$A$187,Electricity!$A9)</f>
        <v>5154580295327.7266</v>
      </c>
      <c r="M9">
        <f>SUMIFS('Electrification prediction'!N$146:N$187,'Electrification prediction'!$A$146:$A$187,Electricity!$A9)</f>
        <v>5133112327386.1836</v>
      </c>
      <c r="N9">
        <f>SUMIFS('Electrification prediction'!O$146:O$187,'Electrification prediction'!$A$146:$A$187,Electricity!$A9)</f>
        <v>5112852796778.998</v>
      </c>
      <c r="O9">
        <f>SUMIFS('Electrification prediction'!P$146:P$187,'Electrification prediction'!$A$146:$A$187,Electricity!$A9)</f>
        <v>5093765632867.3457</v>
      </c>
      <c r="P9">
        <f>SUMIFS('Electrification prediction'!Q$146:Q$187,'Electrification prediction'!$A$146:$A$187,Electricity!$A9)</f>
        <v>5075801642081.4268</v>
      </c>
      <c r="Q9">
        <f>SUMIFS('Electrification prediction'!R$146:R$187,'Electrification prediction'!$A$146:$A$187,Electricity!$A9)</f>
        <v>5058851287527.7842</v>
      </c>
      <c r="R9">
        <f>SUMIFS('Electrification prediction'!S$146:S$187,'Electrification prediction'!$A$146:$A$187,Electricity!$A9)</f>
        <v>5037862304505.4219</v>
      </c>
      <c r="S9">
        <f>SUMIFS('Electrification prediction'!T$146:T$187,'Electrification prediction'!$A$146:$A$187,Electricity!$A9)</f>
        <v>5022696822504.4482</v>
      </c>
      <c r="T9">
        <f>SUMIFS('Electrification prediction'!U$146:U$187,'Electrification prediction'!$A$146:$A$187,Electricity!$A9)</f>
        <v>5008226711999.2656</v>
      </c>
      <c r="U9">
        <f>SUMIFS('Electrification prediction'!V$146:V$187,'Electrification prediction'!$A$146:$A$187,Electricity!$A9)</f>
        <v>4994321760959.2422</v>
      </c>
      <c r="V9">
        <f>SUMIFS('Electrification prediction'!W$146:W$187,'Electrification prediction'!$A$146:$A$187,Electricity!$A9)</f>
        <v>4980849695212.3398</v>
      </c>
      <c r="W9">
        <f>SUMIFS('Electrification prediction'!X$146:X$187,'Electrification prediction'!$A$146:$A$187,Electricity!$A9)</f>
        <v>4964677968102.668</v>
      </c>
      <c r="X9">
        <f>SUMIFS('Electrification prediction'!Y$146:Y$187,'Electrification prediction'!$A$146:$A$187,Electricity!$A9)</f>
        <v>4940795908565.3848</v>
      </c>
      <c r="Y9">
        <f>SUMIFS('Electrification prediction'!Z$146:Z$187,'Electrification prediction'!$A$146:$A$187,Electricity!$A9)</f>
        <v>4913996819214.168</v>
      </c>
      <c r="Z9">
        <f>SUMIFS('Electrification prediction'!AA$146:AA$187,'Electrification prediction'!$A$146:$A$187,Electricity!$A9)</f>
        <v>4884192935236.8994</v>
      </c>
      <c r="AA9">
        <f>SUMIFS('Electrification prediction'!AB$146:AB$187,'Electrification prediction'!$A$146:$A$187,Electricity!$A9)</f>
        <v>4851256129199.2119</v>
      </c>
      <c r="AB9">
        <f>SUMIFS('Electrification prediction'!AC$146:AC$187,'Electrification prediction'!$A$146:$A$187,Electricity!$A9)</f>
        <v>4815116433953.3018</v>
      </c>
      <c r="AC9">
        <f>SUMIFS('Electrification prediction'!AD$146:AD$187,'Electrification prediction'!$A$146:$A$187,Electricity!$A9)</f>
        <v>4775713905971.7207</v>
      </c>
      <c r="AD9">
        <f>SUMIFS('Electrification prediction'!AE$146:AE$187,'Electrification prediction'!$A$146:$A$187,Electricity!$A9)</f>
        <v>4732999471225.6904</v>
      </c>
      <c r="AE9">
        <f>SUMIFS('Electrification prediction'!AF$146:AF$187,'Electrification prediction'!$A$146:$A$187,Electricity!$A9)</f>
        <v>4686888864849.6084</v>
      </c>
      <c r="AF9">
        <f>SUMIFS('Electrification prediction'!AG$146:AG$187,'Electrification prediction'!$A$146:$A$187,Electricity!$A9)</f>
        <v>4637358348381.6572</v>
      </c>
      <c r="AG9">
        <f>SUMIFS('Electrification prediction'!AH$146:AH$187,'Electrification prediction'!$A$146:$A$187,Electricity!$A9)</f>
        <v>4584351407160.5957</v>
      </c>
      <c r="AH9">
        <f>SUMIFS('Electrification prediction'!AI$146:AI$187,'Electrification prediction'!$A$146:$A$187,Electricity!$A9)</f>
        <v>4523333808514.2588</v>
      </c>
      <c r="AI9">
        <f>SUMIFS('Electrification prediction'!AJ$146:AJ$187,'Electrification prediction'!$A$146:$A$187,Electricity!$A9)</f>
        <v>4458937955735.8477</v>
      </c>
      <c r="AJ9">
        <f>SUMIFS('Electrification prediction'!AK$146:AK$187,'Electrification prediction'!$A$146:$A$187,Electricity!$A9)</f>
        <v>4391165365384.8652</v>
      </c>
      <c r="AK9">
        <f>SUMIFS('Electrification prediction'!AL$146:AL$187,'Electrification prediction'!$A$146:$A$187,Electricity!$A9)</f>
        <v>4320035125046.0186</v>
      </c>
      <c r="AL9">
        <f>SUMIFS('Electrification prediction'!AM$146:AM$187,'Electrification prediction'!$A$146:$A$187,Electricity!$A9)</f>
        <v>4245584286068.2666</v>
      </c>
      <c r="AM9">
        <f>SUMIFS('Electrification prediction'!AN$146:AN$187,'Electrification prediction'!$A$146:$A$187,Electricity!$A9)</f>
        <v>4167826057759.0488</v>
      </c>
      <c r="AN9">
        <f>SUMIFS('Electrification prediction'!AO$146:AO$187,'Electrification prediction'!$A$146:$A$187,Electricity!$A9)</f>
        <v>4086836462559.7378</v>
      </c>
      <c r="AO9">
        <f>SUMIFS('Electrification prediction'!AP$146:AP$187,'Electrification prediction'!$A$146:$A$187,Electricity!$A9)</f>
        <v>4002669602303.8447</v>
      </c>
      <c r="AP9">
        <f>SUMIFS('Electrification prediction'!AQ$146:AQ$187,'Electrification prediction'!$A$146:$A$187,Electricity!$A9)</f>
        <v>3915441114828.061</v>
      </c>
      <c r="AQ9">
        <f>SUMIFS('Electrification prediction'!AR$146:AR$187,'Electrification prediction'!$A$146:$A$187,Electricity!$A9)</f>
        <v>3825246183440.2446</v>
      </c>
    </row>
    <row r="10" spans="1:43">
      <c r="A10" s="272" t="s">
        <v>623</v>
      </c>
      <c r="B10">
        <f>SUMIFS('Electrification prediction'!C$146:C$187,'Electrification prediction'!$A$146:$A$187,Electricity!$A10)</f>
        <v>1748006041575.9036</v>
      </c>
      <c r="C10">
        <f>SUMIFS('Electrification prediction'!D$146:D$187,'Electrification prediction'!$A$146:$A$187,Electricity!$A10)</f>
        <v>1395818411386.6941</v>
      </c>
      <c r="D10">
        <f>SUMIFS('Electrification prediction'!E$146:E$187,'Electrification prediction'!$A$146:$A$187,Electricity!$A10)</f>
        <v>2004562987818.7261</v>
      </c>
      <c r="E10">
        <f>SUMIFS('Electrification prediction'!F$146:F$187,'Electrification prediction'!$A$146:$A$187,Electricity!$A10)</f>
        <v>2040688103738.6843</v>
      </c>
      <c r="F10">
        <f>SUMIFS('Electrification prediction'!G$146:G$187,'Electrification prediction'!$A$146:$A$187,Electricity!$A10)</f>
        <v>2073229539900.0461</v>
      </c>
      <c r="G10">
        <f>SUMIFS('Electrification prediction'!H$146:H$187,'Electrification prediction'!$A$146:$A$187,Electricity!$A10)</f>
        <v>2103558482601.9092</v>
      </c>
      <c r="H10">
        <f>SUMIFS('Electrification prediction'!I$146:I$187,'Electrification prediction'!$A$146:$A$187,Electricity!$A10)</f>
        <v>2132509439944.9246</v>
      </c>
      <c r="I10">
        <f>SUMIFS('Electrification prediction'!J$146:J$187,'Electrification prediction'!$A$146:$A$187,Electricity!$A10)</f>
        <v>2159460381576.9248</v>
      </c>
      <c r="J10">
        <f>SUMIFS('Electrification prediction'!K$146:K$187,'Electrification prediction'!$A$146:$A$187,Electricity!$A10)</f>
        <v>2186568795986.0664</v>
      </c>
      <c r="K10">
        <f>SUMIFS('Electrification prediction'!L$146:L$187,'Electrification prediction'!$A$146:$A$187,Electricity!$A10)</f>
        <v>2213883673102.0352</v>
      </c>
      <c r="L10">
        <f>SUMIFS('Electrification prediction'!M$146:M$187,'Electrification prediction'!$A$146:$A$187,Electricity!$A10)</f>
        <v>2241442005007.2217</v>
      </c>
      <c r="M10">
        <f>SUMIFS('Electrification prediction'!N$146:N$187,'Electrification prediction'!$A$146:$A$187,Electricity!$A10)</f>
        <v>2265912738728.1494</v>
      </c>
      <c r="N10">
        <f>SUMIFS('Electrification prediction'!O$146:O$187,'Electrification prediction'!$A$146:$A$187,Electricity!$A10)</f>
        <v>2290592233343.2344</v>
      </c>
      <c r="O10">
        <f>SUMIFS('Electrification prediction'!P$146:P$187,'Electrification prediction'!$A$146:$A$187,Electricity!$A10)</f>
        <v>2315488635653.3296</v>
      </c>
      <c r="P10">
        <f>SUMIFS('Electrification prediction'!Q$146:Q$187,'Electrification prediction'!$A$146:$A$187,Electricity!$A10)</f>
        <v>2340603022483.1758</v>
      </c>
      <c r="Q10">
        <f>SUMIFS('Electrification prediction'!R$146:R$187,'Electrification prediction'!$A$146:$A$187,Electricity!$A10)</f>
        <v>2365906890989.2383</v>
      </c>
      <c r="R10">
        <f>SUMIFS('Electrification prediction'!S$146:S$187,'Electrification prediction'!$A$146:$A$187,Electricity!$A10)</f>
        <v>2389024896124.8608</v>
      </c>
      <c r="S10">
        <f>SUMIFS('Electrification prediction'!T$146:T$187,'Electrification prediction'!$A$146:$A$187,Electricity!$A10)</f>
        <v>2414619685239.0928</v>
      </c>
      <c r="T10">
        <f>SUMIFS('Electrification prediction'!U$146:U$187,'Electrification prediction'!$A$146:$A$187,Electricity!$A10)</f>
        <v>2440307114777.959</v>
      </c>
      <c r="U10">
        <f>SUMIFS('Electrification prediction'!V$146:V$187,'Electrification prediction'!$A$146:$A$187,Electricity!$A10)</f>
        <v>2466037011608.3174</v>
      </c>
      <c r="V10">
        <f>SUMIFS('Electrification prediction'!W$146:W$187,'Electrification prediction'!$A$146:$A$187,Electricity!$A10)</f>
        <v>2491754744479.3086</v>
      </c>
      <c r="W10">
        <f>SUMIFS('Electrification prediction'!X$146:X$187,'Electrification prediction'!$A$146:$A$187,Electricity!$A10)</f>
        <v>2515881807754.0049</v>
      </c>
      <c r="X10">
        <f>SUMIFS('Electrification prediction'!Y$146:Y$187,'Electrification prediction'!$A$146:$A$187,Electricity!$A10)</f>
        <v>2535794555886.0933</v>
      </c>
      <c r="Y10">
        <f>SUMIFS('Electrification prediction'!Z$146:Z$187,'Electrification prediction'!$A$146:$A$187,Electricity!$A10)</f>
        <v>2553835001915.9116</v>
      </c>
      <c r="Z10">
        <f>SUMIFS('Electrification prediction'!AA$146:AA$187,'Electrification prediction'!$A$146:$A$187,Electricity!$A10)</f>
        <v>2569901212976.0615</v>
      </c>
      <c r="AA10">
        <f>SUMIFS('Electrification prediction'!AB$146:AB$187,'Electrification prediction'!$A$146:$A$187,Electricity!$A10)</f>
        <v>2583867657122.9736</v>
      </c>
      <c r="AB10">
        <f>SUMIFS('Electrification prediction'!AC$146:AC$187,'Electrification prediction'!$A$146:$A$187,Electricity!$A10)</f>
        <v>2595637020763.0825</v>
      </c>
      <c r="AC10">
        <f>SUMIFS('Electrification prediction'!AD$146:AD$187,'Electrification prediction'!$A$146:$A$187,Electricity!$A10)</f>
        <v>2605115832481.1968</v>
      </c>
      <c r="AD10">
        <f>SUMIFS('Electrification prediction'!AE$146:AE$187,'Electrification prediction'!$A$146:$A$187,Electricity!$A10)</f>
        <v>2612215257748.1709</v>
      </c>
      <c r="AE10">
        <f>SUMIFS('Electrification prediction'!AF$146:AF$187,'Electrification prediction'!$A$146:$A$187,Electricity!$A10)</f>
        <v>2616825735643.7383</v>
      </c>
      <c r="AF10">
        <f>SUMIFS('Electrification prediction'!AG$146:AG$187,'Electrification prediction'!$A$146:$A$187,Electricity!$A10)</f>
        <v>2618869910650.6162</v>
      </c>
      <c r="AG10">
        <f>SUMIFS('Electrification prediction'!AH$146:AH$187,'Electrification prediction'!$A$146:$A$187,Electricity!$A10)</f>
        <v>2618251287423.4351</v>
      </c>
      <c r="AH10">
        <f>SUMIFS('Electrification prediction'!AI$146:AI$187,'Electrification prediction'!$A$146:$A$187,Electricity!$A10)</f>
        <v>2612286172122.3457</v>
      </c>
      <c r="AI10">
        <f>SUMIFS('Electrification prediction'!AJ$146:AJ$187,'Electrification prediction'!$A$146:$A$187,Electricity!$A10)</f>
        <v>2603527720227.5469</v>
      </c>
      <c r="AJ10">
        <f>SUMIFS('Electrification prediction'!AK$146:AK$187,'Electrification prediction'!$A$146:$A$187,Electricity!$A10)</f>
        <v>2591914094121.0684</v>
      </c>
      <c r="AK10">
        <f>SUMIFS('Electrification prediction'!AL$146:AL$187,'Electrification prediction'!$A$146:$A$187,Electricity!$A10)</f>
        <v>2577394160576.1836</v>
      </c>
      <c r="AL10">
        <f>SUMIFS('Electrification prediction'!AM$146:AM$187,'Electrification prediction'!$A$146:$A$187,Electricity!$A10)</f>
        <v>2559928284496.5503</v>
      </c>
      <c r="AM10">
        <f>SUMIFS('Electrification prediction'!AN$146:AN$187,'Electrification prediction'!$A$146:$A$187,Electricity!$A10)</f>
        <v>2539463423519.1523</v>
      </c>
      <c r="AN10">
        <f>SUMIFS('Electrification prediction'!AO$146:AO$187,'Electrification prediction'!$A$146:$A$187,Electricity!$A10)</f>
        <v>2515985717019.9331</v>
      </c>
      <c r="AO10">
        <f>SUMIFS('Electrification prediction'!AP$146:AP$187,'Electrification prediction'!$A$146:$A$187,Electricity!$A10)</f>
        <v>2489469769032.5977</v>
      </c>
      <c r="AP10">
        <f>SUMIFS('Electrification prediction'!AQ$146:AQ$187,'Electrification prediction'!$A$146:$A$187,Electricity!$A10)</f>
        <v>2459930381648.2837</v>
      </c>
      <c r="AQ10">
        <f>SUMIFS('Electrification prediction'!AR$146:AR$187,'Electrification prediction'!$A$146:$A$187,Electricity!$A10)</f>
        <v>2427372460140.1177</v>
      </c>
    </row>
    <row r="11" spans="1:43">
      <c r="A11" s="272" t="s">
        <v>624</v>
      </c>
      <c r="B11">
        <f>SUMIFS('Electrification prediction'!C$146:C$187,'Electrification prediction'!$A$146:$A$187,Electricity!$A11)</f>
        <v>3854525805434.8501</v>
      </c>
      <c r="C11">
        <f>SUMIFS('Electrification prediction'!D$146:D$187,'Electrification prediction'!$A$146:$A$187,Electricity!$A11)</f>
        <v>3678324248184.7612</v>
      </c>
      <c r="D11">
        <f>SUMIFS('Electrification prediction'!E$146:E$187,'Electrification prediction'!$A$146:$A$187,Electricity!$A11)</f>
        <v>4228530411028.1421</v>
      </c>
      <c r="E11">
        <f>SUMIFS('Electrification prediction'!F$146:F$187,'Electrification prediction'!$A$146:$A$187,Electricity!$A11)</f>
        <v>4418530112935.0693</v>
      </c>
      <c r="F11">
        <f>SUMIFS('Electrification prediction'!G$146:G$187,'Electrification prediction'!$A$146:$A$187,Electricity!$A11)</f>
        <v>4600535854102.7871</v>
      </c>
      <c r="G11">
        <f>SUMIFS('Electrification prediction'!H$146:H$187,'Electrification prediction'!$A$146:$A$187,Electricity!$A11)</f>
        <v>4777105249579.9824</v>
      </c>
      <c r="H11">
        <f>SUMIFS('Electrification prediction'!I$146:I$187,'Electrification prediction'!$A$146:$A$187,Electricity!$A11)</f>
        <v>4949863215403.4551</v>
      </c>
      <c r="I11">
        <f>SUMIFS('Electrification prediction'!J$146:J$187,'Electrification prediction'!$A$146:$A$187,Electricity!$A11)</f>
        <v>5117165934853.9355</v>
      </c>
      <c r="J11">
        <f>SUMIFS('Electrification prediction'!K$146:K$187,'Electrification prediction'!$A$146:$A$187,Electricity!$A11)</f>
        <v>5283980903149.9658</v>
      </c>
      <c r="K11">
        <f>SUMIFS('Electrification prediction'!L$146:L$187,'Electrification prediction'!$A$146:$A$187,Electricity!$A11)</f>
        <v>5450492259615.2227</v>
      </c>
      <c r="L11">
        <f>SUMIFS('Electrification prediction'!M$146:M$187,'Electrification prediction'!$A$146:$A$187,Electricity!$A11)</f>
        <v>5616858651183.3652</v>
      </c>
      <c r="M11">
        <f>SUMIFS('Electrification prediction'!N$146:N$187,'Electrification prediction'!$A$146:$A$187,Electricity!$A11)</f>
        <v>5774657465373.6787</v>
      </c>
      <c r="N11">
        <f>SUMIFS('Electrification prediction'!O$146:O$187,'Electrification prediction'!$A$146:$A$187,Electricity!$A11)</f>
        <v>5932075538791.7969</v>
      </c>
      <c r="O11">
        <f>SUMIFS('Electrification prediction'!P$146:P$187,'Electrification prediction'!$A$146:$A$187,Electricity!$A11)</f>
        <v>6089201299448.6182</v>
      </c>
      <c r="P11">
        <f>SUMIFS('Electrification prediction'!Q$146:Q$187,'Electrification prediction'!$A$146:$A$187,Electricity!$A11)</f>
        <v>6246101567269.2129</v>
      </c>
      <c r="Q11">
        <f>SUMIFS('Electrification prediction'!R$146:R$187,'Electrification prediction'!$A$146:$A$187,Electricity!$A11)</f>
        <v>6402759507108.4404</v>
      </c>
      <c r="R11">
        <f>SUMIFS('Electrification prediction'!S$146:S$187,'Electrification prediction'!$A$146:$A$187,Electricity!$A11)</f>
        <v>6552713599302.4072</v>
      </c>
      <c r="S11">
        <f>SUMIFS('Electrification prediction'!T$146:T$187,'Electrification prediction'!$A$146:$A$187,Electricity!$A11)</f>
        <v>6708715808830.8711</v>
      </c>
      <c r="T11">
        <f>SUMIFS('Electrification prediction'!U$146:U$187,'Electrification prediction'!$A$146:$A$187,Electricity!$A11)</f>
        <v>6864351605058.1963</v>
      </c>
      <c r="U11">
        <f>SUMIFS('Electrification prediction'!V$146:V$187,'Electrification prediction'!$A$146:$A$187,Electricity!$A11)</f>
        <v>7019513662639.7227</v>
      </c>
      <c r="V11">
        <f>SUMIFS('Electrification prediction'!W$146:W$187,'Electrification prediction'!$A$146:$A$187,Electricity!$A11)</f>
        <v>7174073320842.1523</v>
      </c>
      <c r="W11">
        <f>SUMIFS('Electrification prediction'!X$146:X$187,'Electrification prediction'!$A$146:$A$187,Electricity!$A11)</f>
        <v>7323457595482.9102</v>
      </c>
      <c r="X11">
        <f>SUMIFS('Electrification prediction'!Y$146:Y$187,'Electrification prediction'!$A$146:$A$187,Electricity!$A11)</f>
        <v>7459822517122.1846</v>
      </c>
      <c r="Y11">
        <f>SUMIFS('Electrification prediction'!Z$146:Z$187,'Electrification prediction'!$A$146:$A$187,Electricity!$A11)</f>
        <v>7589772321253.4932</v>
      </c>
      <c r="Z11">
        <f>SUMIFS('Electrification prediction'!AA$146:AA$187,'Electrification prediction'!$A$146:$A$187,Electricity!$A11)</f>
        <v>7712869586141.0195</v>
      </c>
      <c r="AA11">
        <f>SUMIFS('Electrification prediction'!AB$146:AB$187,'Electrification prediction'!$A$146:$A$187,Electricity!$A11)</f>
        <v>7828600493841.917</v>
      </c>
      <c r="AB11">
        <f>SUMIFS('Electrification prediction'!AC$146:AC$187,'Electrification prediction'!$A$146:$A$187,Electricity!$A11)</f>
        <v>7936530294247.5361</v>
      </c>
      <c r="AC11">
        <f>SUMIFS('Electrification prediction'!AD$146:AD$187,'Electrification prediction'!$A$146:$A$187,Electricity!$A11)</f>
        <v>8036232391284.207</v>
      </c>
      <c r="AD11">
        <f>SUMIFS('Electrification prediction'!AE$146:AE$187,'Electrification prediction'!$A$146:$A$187,Electricity!$A11)</f>
        <v>8127291552640.7402</v>
      </c>
      <c r="AE11">
        <f>SUMIFS('Electrification prediction'!AF$146:AF$187,'Electrification prediction'!$A$146:$A$187,Electricity!$A11)</f>
        <v>8209225128621.8027</v>
      </c>
      <c r="AF11">
        <f>SUMIFS('Electrification prediction'!AG$146:AG$187,'Electrification prediction'!$A$146:$A$187,Electricity!$A11)</f>
        <v>8281647970728.4688</v>
      </c>
      <c r="AG11">
        <f>SUMIFS('Electrification prediction'!AH$146:AH$187,'Electrification prediction'!$A$146:$A$187,Electricity!$A11)</f>
        <v>8344113020161.3047</v>
      </c>
      <c r="AH11">
        <f>SUMIFS('Electrification prediction'!AI$146:AI$187,'Electrification prediction'!$A$146:$A$187,Electricity!$A11)</f>
        <v>8387863210571.1387</v>
      </c>
      <c r="AI11">
        <f>SUMIFS('Electrification prediction'!AJ$146:AJ$187,'Electrification prediction'!$A$146:$A$187,Electricity!$A11)</f>
        <v>8420834125047.7646</v>
      </c>
      <c r="AJ11">
        <f>SUMIFS('Electrification prediction'!AK$146:AK$187,'Electrification prediction'!$A$146:$A$187,Electricity!$A11)</f>
        <v>8442692446355.2598</v>
      </c>
      <c r="AK11">
        <f>SUMIFS('Electrification prediction'!AL$146:AL$187,'Electrification prediction'!$A$146:$A$187,Electricity!$A11)</f>
        <v>8453140424950.8477</v>
      </c>
      <c r="AL11">
        <f>SUMIFS('Electrification prediction'!AM$146:AM$187,'Electrification prediction'!$A$146:$A$187,Electricity!$A11)</f>
        <v>8451919645858.4922</v>
      </c>
      <c r="AM11">
        <f>SUMIFS('Electrification prediction'!AN$146:AN$187,'Electrification prediction'!$A$146:$A$187,Electricity!$A11)</f>
        <v>8438729421853.7891</v>
      </c>
      <c r="AN11">
        <f>SUMIFS('Electrification prediction'!AO$146:AO$187,'Electrification prediction'!$A$146:$A$187,Electricity!$A11)</f>
        <v>8413401120648.5273</v>
      </c>
      <c r="AO11">
        <f>SUMIFS('Electrification prediction'!AP$146:AP$187,'Electrification prediction'!$A$146:$A$187,Electricity!$A11)</f>
        <v>8375731486317.5371</v>
      </c>
      <c r="AP11">
        <f>SUMIFS('Electrification prediction'!AQ$146:AQ$187,'Electrification prediction'!$A$146:$A$187,Electricity!$A11)</f>
        <v>8325656350000.0342</v>
      </c>
      <c r="AQ11">
        <f>SUMIFS('Electrification prediction'!AR$146:AR$187,'Electrification prediction'!$A$146:$A$187,Electricity!$A11)</f>
        <v>8263083881926.1074</v>
      </c>
    </row>
    <row r="12" spans="1:43">
      <c r="A12" s="272" t="s">
        <v>612</v>
      </c>
      <c r="B12">
        <f>SUMIFS('Electrification prediction'!C$146:C$187,'Electrification prediction'!$A$146:$A$187,Electricity!$A12)</f>
        <v>16019936764485.031</v>
      </c>
      <c r="C12">
        <f>SUMIFS('Electrification prediction'!D$146:D$187,'Electrification prediction'!$A$146:$A$187,Electricity!$A12)</f>
        <v>15999509081366.924</v>
      </c>
      <c r="D12">
        <f>SUMIFS('Electrification prediction'!E$146:E$187,'Electrification prediction'!$A$146:$A$187,Electricity!$A12)</f>
        <v>16532233044970.852</v>
      </c>
      <c r="E12">
        <f>SUMIFS('Electrification prediction'!F$146:F$187,'Electrification prediction'!$A$146:$A$187,Electricity!$A12)</f>
        <v>16826106895022.305</v>
      </c>
      <c r="F12">
        <f>SUMIFS('Electrification prediction'!G$146:G$187,'Electrification prediction'!$A$146:$A$187,Electricity!$A12)</f>
        <v>17113355644446.053</v>
      </c>
      <c r="G12">
        <f>SUMIFS('Electrification prediction'!H$146:H$187,'Electrification prediction'!$A$146:$A$187,Electricity!$A12)</f>
        <v>17394022475255.801</v>
      </c>
      <c r="H12">
        <f>SUMIFS('Electrification prediction'!I$146:I$187,'Electrification prediction'!$A$146:$A$187,Electricity!$A12)</f>
        <v>17671224663869.055</v>
      </c>
      <c r="I12">
        <f>SUMIFS('Electrification prediction'!J$146:J$187,'Electrification prediction'!$A$146:$A$187,Electricity!$A12)</f>
        <v>17941581221215.949</v>
      </c>
      <c r="J12">
        <f>SUMIFS('Electrification prediction'!K$146:K$187,'Electrification prediction'!$A$146:$A$187,Electricity!$A12)</f>
        <v>18214558157916.629</v>
      </c>
      <c r="K12">
        <f>SUMIFS('Electrification prediction'!L$146:L$187,'Electrification prediction'!$A$146:$A$187,Electricity!$A12)</f>
        <v>18490164621215.984</v>
      </c>
      <c r="L12">
        <f>SUMIFS('Electrification prediction'!M$146:M$187,'Electrification prediction'!$A$146:$A$187,Electricity!$A12)</f>
        <v>18768392215100.594</v>
      </c>
      <c r="M12">
        <f>SUMIFS('Electrification prediction'!N$146:N$187,'Electrification prediction'!$A$146:$A$187,Electricity!$A12)</f>
        <v>19033134666257.141</v>
      </c>
      <c r="N12">
        <f>SUMIFS('Electrification prediction'!O$146:O$187,'Electrification prediction'!$A$146:$A$187,Electricity!$A12)</f>
        <v>19299748264133.156</v>
      </c>
      <c r="O12">
        <f>SUMIFS('Electrification prediction'!P$146:P$187,'Electrification prediction'!$A$146:$A$187,Electricity!$A12)</f>
        <v>19568166709732.703</v>
      </c>
      <c r="P12">
        <f>SUMIFS('Electrification prediction'!Q$146:Q$187,'Electrification prediction'!$A$146:$A$187,Electricity!$A12)</f>
        <v>19838308579916.051</v>
      </c>
      <c r="Q12">
        <f>SUMIFS('Electrification prediction'!R$146:R$187,'Electrification prediction'!$A$146:$A$187,Electricity!$A12)</f>
        <v>20109961606509.75</v>
      </c>
      <c r="R12">
        <f>SUMIFS('Electrification prediction'!S$146:S$187,'Electrification prediction'!$A$146:$A$187,Electricity!$A12)</f>
        <v>20371170609282.469</v>
      </c>
      <c r="S12">
        <f>SUMIFS('Electrification prediction'!T$146:T$187,'Electrification prediction'!$A$146:$A$187,Electricity!$A12)</f>
        <v>20645133811084.281</v>
      </c>
      <c r="T12">
        <f>SUMIFS('Electrification prediction'!U$146:U$187,'Electrification prediction'!$A$146:$A$187,Electricity!$A12)</f>
        <v>20919962898596.215</v>
      </c>
      <c r="U12">
        <f>SUMIFS('Electrification prediction'!V$146:V$187,'Electrification prediction'!$A$146:$A$187,Electricity!$A12)</f>
        <v>21195360122805.555</v>
      </c>
      <c r="V12">
        <f>SUMIFS('Electrification prediction'!W$146:W$187,'Electrification prediction'!$A$146:$A$187,Electricity!$A12)</f>
        <v>21471005101662.984</v>
      </c>
      <c r="W12">
        <f>SUMIFS('Electrification prediction'!X$146:X$187,'Electrification prediction'!$A$146:$A$187,Electricity!$A12)</f>
        <v>21738643712192.809</v>
      </c>
      <c r="X12">
        <f>SUMIFS('Electrification prediction'!Y$146:Y$187,'Electrification prediction'!$A$146:$A$187,Electricity!$A12)</f>
        <v>21984313603236.086</v>
      </c>
      <c r="Y12">
        <f>SUMIFS('Electrification prediction'!Z$146:Z$187,'Electrification prediction'!$A$146:$A$187,Electricity!$A12)</f>
        <v>22219898054268.152</v>
      </c>
      <c r="Z12">
        <f>SUMIFS('Electrification prediction'!AA$146:AA$187,'Electrification prediction'!$A$146:$A$187,Electricity!$A12)</f>
        <v>22444648994063.363</v>
      </c>
      <c r="AA12">
        <f>SUMIFS('Electrification prediction'!AB$146:AB$187,'Electrification prediction'!$A$146:$A$187,Electricity!$A12)</f>
        <v>22657689876959.188</v>
      </c>
      <c r="AB12">
        <f>SUMIFS('Electrification prediction'!AC$146:AC$187,'Electrification prediction'!$A$146:$A$187,Electricity!$A12)</f>
        <v>22858290446653.902</v>
      </c>
      <c r="AC12">
        <f>SUMIFS('Electrification prediction'!AD$146:AD$187,'Electrification prediction'!$A$146:$A$187,Electricity!$A12)</f>
        <v>23045739403479.492</v>
      </c>
      <c r="AD12">
        <f>SUMIFS('Electrification prediction'!AE$146:AE$187,'Electrification prediction'!$A$146:$A$187,Electricity!$A12)</f>
        <v>23219349194569.398</v>
      </c>
      <c r="AE12">
        <f>SUMIFS('Electrification prediction'!AF$146:AF$187,'Electrification prediction'!$A$146:$A$187,Electricity!$A12)</f>
        <v>23378317514285.797</v>
      </c>
      <c r="AF12">
        <f>SUMIFS('Electrification prediction'!AG$146:AG$187,'Electrification prediction'!$A$146:$A$187,Electricity!$A12)</f>
        <v>23522015763161.941</v>
      </c>
      <c r="AG12">
        <f>SUMIFS('Electrification prediction'!AH$146:AH$187,'Electrification prediction'!$A$146:$A$187,Electricity!$A12)</f>
        <v>23649709258933.395</v>
      </c>
      <c r="AH12">
        <f>SUMIFS('Electrification prediction'!AI$146:AI$187,'Electrification prediction'!$A$146:$A$187,Electricity!$A12)</f>
        <v>23746233813588.559</v>
      </c>
      <c r="AI12">
        <f>SUMIFS('Electrification prediction'!AJ$146:AJ$187,'Electrification prediction'!$A$146:$A$187,Electricity!$A12)</f>
        <v>23825472683072.137</v>
      </c>
      <c r="AJ12">
        <f>SUMIFS('Electrification prediction'!AK$146:AK$187,'Electrification prediction'!$A$146:$A$187,Electricity!$A12)</f>
        <v>23886888828403.844</v>
      </c>
      <c r="AK12">
        <f>SUMIFS('Electrification prediction'!AL$146:AL$187,'Electrification prediction'!$A$146:$A$187,Electricity!$A12)</f>
        <v>23930006802979.496</v>
      </c>
      <c r="AL12">
        <f>SUMIFS('Electrification prediction'!AM$146:AM$187,'Electrification prediction'!$A$146:$A$187,Electricity!$A12)</f>
        <v>23954418574725.676</v>
      </c>
      <c r="AM12">
        <f>SUMIFS('Electrification prediction'!AN$146:AN$187,'Electrification prediction'!$A$146:$A$187,Electricity!$A12)</f>
        <v>23959642423683.039</v>
      </c>
      <c r="AN12">
        <f>SUMIFS('Electrification prediction'!AO$146:AO$187,'Electrification prediction'!$A$146:$A$187,Electricity!$A12)</f>
        <v>23945423074176.637</v>
      </c>
      <c r="AO12">
        <f>SUMIFS('Electrification prediction'!AP$146:AP$187,'Electrification prediction'!$A$146:$A$187,Electricity!$A12)</f>
        <v>23911443910844.523</v>
      </c>
      <c r="AP12">
        <f>SUMIFS('Electrification prediction'!AQ$146:AQ$187,'Electrification prediction'!$A$146:$A$187,Electricity!$A12)</f>
        <v>23857625151364.535</v>
      </c>
      <c r="AQ12">
        <f>SUMIFS('Electrification prediction'!AR$146:AR$187,'Electrification prediction'!$A$146:$A$187,Electricity!$A12)</f>
        <v>23783836916853.379</v>
      </c>
    </row>
    <row r="13" spans="1:43">
      <c r="A13" s="272" t="s">
        <v>625</v>
      </c>
      <c r="B13">
        <f>SUMIFS('Electrification prediction'!C$146:C$187,'Electrification prediction'!$A$146:$A$187,Electricity!$A13)</f>
        <v>33964526143331.656</v>
      </c>
      <c r="C13">
        <f>SUMIFS('Electrification prediction'!D$146:D$187,'Electrification prediction'!$A$146:$A$187,Electricity!$A13)</f>
        <v>34675622975572.898</v>
      </c>
      <c r="D13">
        <f>SUMIFS('Electrification prediction'!E$146:E$187,'Electrification prediction'!$A$146:$A$187,Electricity!$A13)</f>
        <v>39217750902162.438</v>
      </c>
      <c r="E13">
        <f>SUMIFS('Electrification prediction'!F$146:F$187,'Electrification prediction'!$A$146:$A$187,Electricity!$A13)</f>
        <v>40171403170055.07</v>
      </c>
      <c r="F13">
        <f>SUMIFS('Electrification prediction'!G$146:G$187,'Electrification prediction'!$A$146:$A$187,Electricity!$A13)</f>
        <v>41063216981685.891</v>
      </c>
      <c r="G13">
        <f>SUMIFS('Electrification prediction'!H$146:H$187,'Electrification prediction'!$A$146:$A$187,Electricity!$A13)</f>
        <v>41919077086835.523</v>
      </c>
      <c r="H13">
        <f>SUMIFS('Electrification prediction'!I$146:I$187,'Electrification prediction'!$A$146:$A$187,Electricity!$A13)</f>
        <v>42748078034107.438</v>
      </c>
      <c r="I13">
        <f>SUMIFS('Electrification prediction'!J$146:J$187,'Electrification prediction'!$A$146:$A$187,Electricity!$A13)</f>
        <v>43544799290363.594</v>
      </c>
      <c r="J13">
        <f>SUMIFS('Electrification prediction'!K$146:K$187,'Electrification prediction'!$A$146:$A$187,Electricity!$A13)</f>
        <v>44332092230557.344</v>
      </c>
      <c r="K13">
        <f>SUMIFS('Electrification prediction'!L$146:L$187,'Electrification prediction'!$A$146:$A$187,Electricity!$A13)</f>
        <v>45111773056540.859</v>
      </c>
      <c r="L13">
        <f>SUMIFS('Electrification prediction'!M$146:M$187,'Electrification prediction'!$A$146:$A$187,Electricity!$A13)</f>
        <v>45885403582847.398</v>
      </c>
      <c r="M13">
        <f>SUMIFS('Electrification prediction'!N$146:N$187,'Electrification prediction'!$A$146:$A$187,Electricity!$A13)</f>
        <v>46618202845325.547</v>
      </c>
      <c r="N13">
        <f>SUMIFS('Electrification prediction'!O$146:O$187,'Electrification prediction'!$A$146:$A$187,Electricity!$A13)</f>
        <v>47345707303841.484</v>
      </c>
      <c r="O13">
        <f>SUMIFS('Electrification prediction'!P$146:P$187,'Electrification prediction'!$A$146:$A$187,Electricity!$A13)</f>
        <v>48068852141312.391</v>
      </c>
      <c r="P13">
        <f>SUMIFS('Electrification prediction'!Q$146:Q$187,'Electrification prediction'!$A$146:$A$187,Electricity!$A13)</f>
        <v>48788403124408.813</v>
      </c>
      <c r="Q13">
        <f>SUMIFS('Electrification prediction'!R$146:R$187,'Electrification prediction'!$A$146:$A$187,Electricity!$A13)</f>
        <v>49504710872666.156</v>
      </c>
      <c r="R13">
        <f>SUMIFS('Electrification prediction'!S$146:S$187,'Electrification prediction'!$A$146:$A$187,Electricity!$A13)</f>
        <v>50191404575643.945</v>
      </c>
      <c r="S13">
        <f>SUMIFS('Electrification prediction'!T$146:T$187,'Electrification prediction'!$A$146:$A$187,Electricity!$A13)</f>
        <v>50901660573361.609</v>
      </c>
      <c r="T13">
        <f>SUMIFS('Electrification prediction'!U$146:U$187,'Electrification prediction'!$A$146:$A$187,Electricity!$A13)</f>
        <v>51609124350677.805</v>
      </c>
      <c r="U13">
        <f>SUMIFS('Electrification prediction'!V$146:V$187,'Electrification prediction'!$A$146:$A$187,Electricity!$A13)</f>
        <v>52313601404507.445</v>
      </c>
      <c r="V13">
        <f>SUMIFS('Electrification prediction'!W$146:W$187,'Electrification prediction'!$A$146:$A$187,Electricity!$A13)</f>
        <v>53014783438438.18</v>
      </c>
      <c r="W13">
        <f>SUMIFS('Electrification prediction'!X$146:X$187,'Electrification prediction'!$A$146:$A$187,Electricity!$A13)</f>
        <v>53694227740877.977</v>
      </c>
      <c r="X13">
        <f>SUMIFS('Electrification prediction'!Y$146:Y$187,'Electrification prediction'!$A$146:$A$187,Electricity!$A13)</f>
        <v>54320367662315.781</v>
      </c>
      <c r="Y13">
        <f>SUMIFS('Electrification prediction'!Z$146:Z$187,'Electrification prediction'!$A$146:$A$187,Electricity!$A13)</f>
        <v>54920502145950.672</v>
      </c>
      <c r="Z13">
        <f>SUMIFS('Electrification prediction'!AA$146:AA$187,'Electrification prediction'!$A$146:$A$187,Electricity!$A13)</f>
        <v>55493138699275.563</v>
      </c>
      <c r="AA13">
        <f>SUMIFS('Electrification prediction'!AB$146:AB$187,'Electrification prediction'!$A$146:$A$187,Electricity!$A13)</f>
        <v>56036463974772.445</v>
      </c>
      <c r="AB13">
        <f>SUMIFS('Electrification prediction'!AC$146:AC$187,'Electrification prediction'!$A$146:$A$187,Electricity!$A13)</f>
        <v>56548974915250.938</v>
      </c>
      <c r="AC13">
        <f>SUMIFS('Electrification prediction'!AD$146:AD$187,'Electrification prediction'!$A$146:$A$187,Electricity!$A13)</f>
        <v>57029191686965.398</v>
      </c>
      <c r="AD13">
        <f>SUMIFS('Electrification prediction'!AE$146:AE$187,'Electrification prediction'!$A$146:$A$187,Electricity!$A13)</f>
        <v>57475671557626.344</v>
      </c>
      <c r="AE13">
        <f>SUMIFS('Electrification prediction'!AF$146:AF$187,'Electrification prediction'!$A$146:$A$187,Electricity!$A13)</f>
        <v>57886694361221.75</v>
      </c>
      <c r="AF13">
        <f>SUMIFS('Electrification prediction'!AG$146:AG$187,'Electrification prediction'!$A$146:$A$187,Electricity!$A13)</f>
        <v>58260924832477.852</v>
      </c>
      <c r="AG13">
        <f>SUMIFS('Electrification prediction'!AH$146:AH$187,'Electrification prediction'!$A$146:$A$187,Electricity!$A13)</f>
        <v>58596774196937.906</v>
      </c>
      <c r="AH13">
        <f>SUMIFS('Electrification prediction'!AI$146:AI$187,'Electrification prediction'!$A$146:$A$187,Electricity!$A13)</f>
        <v>58859574917163.203</v>
      </c>
      <c r="AI13">
        <f>SUMIFS('Electrification prediction'!AJ$146:AJ$187,'Electrification prediction'!$A$146:$A$187,Electricity!$A13)</f>
        <v>59081205467420.609</v>
      </c>
      <c r="AJ13">
        <f>SUMIFS('Electrification prediction'!AK$146:AK$187,'Electrification prediction'!$A$146:$A$187,Electricity!$A13)</f>
        <v>59260510198307.922</v>
      </c>
      <c r="AK13">
        <f>SUMIFS('Electrification prediction'!AL$146:AL$187,'Electrification prediction'!$A$146:$A$187,Electricity!$A13)</f>
        <v>59396469526494.844</v>
      </c>
      <c r="AL13">
        <f>SUMIFS('Electrification prediction'!AM$146:AM$187,'Electrification prediction'!$A$146:$A$187,Electricity!$A13)</f>
        <v>59488214340625.063</v>
      </c>
      <c r="AM13">
        <f>SUMIFS('Electrification prediction'!AN$146:AN$187,'Electrification prediction'!$A$146:$A$187,Electricity!$A13)</f>
        <v>59534703179751.875</v>
      </c>
      <c r="AN13">
        <f>SUMIFS('Electrification prediction'!AO$146:AO$187,'Electrification prediction'!$A$146:$A$187,Electricity!$A13)</f>
        <v>59535411425097.172</v>
      </c>
      <c r="AO13">
        <f>SUMIFS('Electrification prediction'!AP$146:AP$187,'Electrification prediction'!$A$146:$A$187,Electricity!$A13)</f>
        <v>59489671795965.406</v>
      </c>
      <c r="AP13">
        <f>SUMIFS('Electrification prediction'!AQ$146:AQ$187,'Electrification prediction'!$A$146:$A$187,Electricity!$A13)</f>
        <v>59397359018510.641</v>
      </c>
      <c r="AQ13">
        <f>SUMIFS('Electrification prediction'!AR$146:AR$187,'Electrification prediction'!$A$146:$A$187,Electricity!$A13)</f>
        <v>59258231870968.727</v>
      </c>
    </row>
    <row r="14" spans="1:43">
      <c r="A14" s="272" t="s">
        <v>626</v>
      </c>
      <c r="B14">
        <f>SUMIFS('Electrification prediction'!C$146:C$187,'Electrification prediction'!$A$146:$A$187,Electricity!$A14)</f>
        <v>10836825368059.9</v>
      </c>
      <c r="C14">
        <f>SUMIFS('Electrification prediction'!D$146:D$187,'Electrification prediction'!$A$146:$A$187,Electricity!$A14)</f>
        <v>10987357046668.039</v>
      </c>
      <c r="D14">
        <f>SUMIFS('Electrification prediction'!E$146:E$187,'Electrification prediction'!$A$146:$A$187,Electricity!$A14)</f>
        <v>12771981087610.396</v>
      </c>
      <c r="E14">
        <f>SUMIFS('Electrification prediction'!F$146:F$187,'Electrification prediction'!$A$146:$A$187,Electricity!$A14)</f>
        <v>13237475645087.902</v>
      </c>
      <c r="F14">
        <f>SUMIFS('Electrification prediction'!G$146:G$187,'Electrification prediction'!$A$146:$A$187,Electricity!$A14)</f>
        <v>13679238713415.91</v>
      </c>
      <c r="G14">
        <f>SUMIFS('Electrification prediction'!H$146:H$187,'Electrification prediction'!$A$146:$A$187,Electricity!$A14)</f>
        <v>14105314311439.207</v>
      </c>
      <c r="H14">
        <f>SUMIFS('Electrification prediction'!I$146:I$187,'Electrification prediction'!$A$146:$A$187,Electricity!$A14)</f>
        <v>14520739385824.777</v>
      </c>
      <c r="I14">
        <f>SUMIFS('Electrification prediction'!J$146:J$187,'Electrification prediction'!$A$146:$A$187,Electricity!$A14)</f>
        <v>14920864810208.217</v>
      </c>
      <c r="J14">
        <f>SUMIFS('Electrification prediction'!K$146:K$187,'Electrification prediction'!$A$146:$A$187,Electricity!$A14)</f>
        <v>15320297973761.912</v>
      </c>
      <c r="K14">
        <f>SUMIFS('Electrification prediction'!L$146:L$187,'Electrification prediction'!$A$146:$A$187,Electricity!$A14)</f>
        <v>15719518099727.244</v>
      </c>
      <c r="L14">
        <f>SUMIFS('Electrification prediction'!M$146:M$187,'Electrification prediction'!$A$146:$A$187,Electricity!$A14)</f>
        <v>16118927588138.883</v>
      </c>
      <c r="M14">
        <f>SUMIFS('Electrification prediction'!N$146:N$187,'Electrification prediction'!$A$146:$A$187,Electricity!$A14)</f>
        <v>16494416086133.156</v>
      </c>
      <c r="N14">
        <f>SUMIFS('Electrification prediction'!O$146:O$187,'Electrification prediction'!$A$146:$A$187,Electricity!$A14)</f>
        <v>16869536664091.213</v>
      </c>
      <c r="O14">
        <f>SUMIFS('Electrification prediction'!P$146:P$187,'Electrification prediction'!$A$146:$A$187,Electricity!$A14)</f>
        <v>17244488556407.961</v>
      </c>
      <c r="P14">
        <f>SUMIFS('Electrification prediction'!Q$146:Q$187,'Electrification prediction'!$A$146:$A$187,Electricity!$A14)</f>
        <v>17619412107860.941</v>
      </c>
      <c r="Q14">
        <f>SUMIFS('Electrification prediction'!R$146:R$187,'Electrification prediction'!$A$146:$A$187,Electricity!$A14)</f>
        <v>17994215236595.531</v>
      </c>
      <c r="R14">
        <f>SUMIFS('Electrification prediction'!S$146:S$187,'Electrification prediction'!$A$146:$A$187,Electricity!$A14)</f>
        <v>18350763250486.434</v>
      </c>
      <c r="S14">
        <f>SUMIFS('Electrification prediction'!T$146:T$187,'Electrification prediction'!$A$146:$A$187,Electricity!$A14)</f>
        <v>18724794864277.855</v>
      </c>
      <c r="T14">
        <f>SUMIFS('Electrification prediction'!U$146:U$187,'Electrification prediction'!$A$146:$A$187,Electricity!$A14)</f>
        <v>19098254879700.855</v>
      </c>
      <c r="U14">
        <f>SUMIFS('Electrification prediction'!V$146:V$187,'Electrification prediction'!$A$146:$A$187,Electricity!$A14)</f>
        <v>19470820544835.051</v>
      </c>
      <c r="V14">
        <f>SUMIFS('Electrification prediction'!W$146:W$187,'Electrification prediction'!$A$146:$A$187,Electricity!$A14)</f>
        <v>19842116029766.789</v>
      </c>
      <c r="W14">
        <f>SUMIFS('Electrification prediction'!X$146:X$187,'Electrification prediction'!$A$146:$A$187,Electricity!$A14)</f>
        <v>20199513061507.184</v>
      </c>
      <c r="X14">
        <f>SUMIFS('Electrification prediction'!Y$146:Y$187,'Electrification prediction'!$A$146:$A$187,Electricity!$A14)</f>
        <v>20521519210062.148</v>
      </c>
      <c r="Y14">
        <f>SUMIFS('Electrification prediction'!Z$146:Z$187,'Electrification prediction'!$A$146:$A$187,Electricity!$A14)</f>
        <v>20826497328811.891</v>
      </c>
      <c r="Z14">
        <f>SUMIFS('Electrification prediction'!AA$146:AA$187,'Electrification prediction'!$A$146:$A$187,Electricity!$A14)</f>
        <v>21113338043504.027</v>
      </c>
      <c r="AA14">
        <f>SUMIFS('Electrification prediction'!AB$146:AB$187,'Electrification prediction'!$A$146:$A$187,Electricity!$A14)</f>
        <v>21380726580417.574</v>
      </c>
      <c r="AB14">
        <f>SUMIFS('Electrification prediction'!AC$146:AC$187,'Electrification prediction'!$A$146:$A$187,Electricity!$A14)</f>
        <v>21627568371088.48</v>
      </c>
      <c r="AC14">
        <f>SUMIFS('Electrification prediction'!AD$146:AD$187,'Electrification prediction'!$A$146:$A$187,Electricity!$A14)</f>
        <v>21852793428938.852</v>
      </c>
      <c r="AD14">
        <f>SUMIFS('Electrification prediction'!AE$146:AE$187,'Electrification prediction'!$A$146:$A$187,Electricity!$A14)</f>
        <v>22055364583593.621</v>
      </c>
      <c r="AE14">
        <f>SUMIFS('Electrification prediction'!AF$146:AF$187,'Electrification prediction'!$A$146:$A$187,Electricity!$A14)</f>
        <v>22234063604841.352</v>
      </c>
      <c r="AF14">
        <f>SUMIFS('Electrification prediction'!AG$146:AG$187,'Electrification prediction'!$A$146:$A$187,Electricity!$A14)</f>
        <v>22387938597978.156</v>
      </c>
      <c r="AG14">
        <f>SUMIFS('Electrification prediction'!AH$146:AH$187,'Electrification prediction'!$A$146:$A$187,Electricity!$A14)</f>
        <v>22515871184611.004</v>
      </c>
      <c r="AH14">
        <f>SUMIFS('Electrification prediction'!AI$146:AI$187,'Electrification prediction'!$A$146:$A$187,Electricity!$A14)</f>
        <v>22594360034748.613</v>
      </c>
      <c r="AI14">
        <f>SUMIFS('Electrification prediction'!AJ$146:AJ$187,'Electrification prediction'!$A$146:$A$187,Electricity!$A14)</f>
        <v>22644945404874.117</v>
      </c>
      <c r="AJ14">
        <f>SUMIFS('Electrification prediction'!AK$146:AK$187,'Electrification prediction'!$A$146:$A$187,Electricity!$A14)</f>
        <v>22666813763770.289</v>
      </c>
      <c r="AK14">
        <f>SUMIFS('Electrification prediction'!AL$146:AL$187,'Electrification prediction'!$A$146:$A$187,Electricity!$A14)</f>
        <v>22659246640009.855</v>
      </c>
      <c r="AL14">
        <f>SUMIFS('Electrification prediction'!AM$146:AM$187,'Electrification prediction'!$A$146:$A$187,Electricity!$A14)</f>
        <v>22621630006482.43</v>
      </c>
      <c r="AM14">
        <f>SUMIFS('Electrification prediction'!AN$146:AN$187,'Electrification prediction'!$A$146:$A$187,Electricity!$A14)</f>
        <v>22553235480938.945</v>
      </c>
      <c r="AN14">
        <f>SUMIFS('Electrification prediction'!AO$146:AO$187,'Electrification prediction'!$A$146:$A$187,Electricity!$A14)</f>
        <v>22453686489270.512</v>
      </c>
      <c r="AO14">
        <f>SUMIFS('Electrification prediction'!AP$146:AP$187,'Electrification prediction'!$A$146:$A$187,Electricity!$A14)</f>
        <v>22322511680321.938</v>
      </c>
      <c r="AP14">
        <f>SUMIFS('Electrification prediction'!AQ$146:AQ$187,'Electrification prediction'!$A$146:$A$187,Electricity!$A14)</f>
        <v>22159608095238.602</v>
      </c>
      <c r="AQ14">
        <f>SUMIFS('Electrification prediction'!AR$146:AR$187,'Electrification prediction'!$A$146:$A$187,Electricity!$A14)</f>
        <v>21964795688885.91</v>
      </c>
    </row>
    <row r="15" spans="1:43">
      <c r="A15" s="272" t="s">
        <v>627</v>
      </c>
      <c r="B15">
        <f>SUMIFS('Electrification prediction'!C$146:C$187,'Electrification prediction'!$A$146:$A$187,Electricity!$A15)</f>
        <v>4155613183889.7446</v>
      </c>
      <c r="C15">
        <f>SUMIFS('Electrification prediction'!D$146:D$187,'Electrification prediction'!$A$146:$A$187,Electricity!$A15)</f>
        <v>4136195096858.3579</v>
      </c>
      <c r="D15">
        <f>SUMIFS('Electrification prediction'!E$146:E$187,'Electrification prediction'!$A$146:$A$187,Electricity!$A15)</f>
        <v>4479280636810.4033</v>
      </c>
      <c r="E15">
        <f>SUMIFS('Electrification prediction'!F$146:F$187,'Electrification prediction'!$A$146:$A$187,Electricity!$A15)</f>
        <v>4493230511235.1592</v>
      </c>
      <c r="F15">
        <f>SUMIFS('Electrification prediction'!G$146:G$187,'Electrification prediction'!$A$146:$A$187,Electricity!$A15)</f>
        <v>4499427375978.5645</v>
      </c>
      <c r="G15">
        <f>SUMIFS('Electrification prediction'!H$146:H$187,'Electrification prediction'!$A$146:$A$187,Electricity!$A15)</f>
        <v>4501131681470.5039</v>
      </c>
      <c r="H15">
        <f>SUMIFS('Electrification prediction'!I$146:I$187,'Electrification prediction'!$A$146:$A$187,Electricity!$A15)</f>
        <v>4500287644656.7695</v>
      </c>
      <c r="I15">
        <f>SUMIFS('Electrification prediction'!J$146:J$187,'Electrification prediction'!$A$146:$A$187,Electricity!$A15)</f>
        <v>4495699932568.2275</v>
      </c>
      <c r="J15">
        <f>SUMIFS('Electrification prediction'!K$146:K$187,'Electrification prediction'!$A$146:$A$187,Electricity!$A15)</f>
        <v>4491945222255.0586</v>
      </c>
      <c r="K15">
        <f>SUMIFS('Electrification prediction'!L$146:L$187,'Electrification prediction'!$A$146:$A$187,Electricity!$A15)</f>
        <v>4489085573270.708</v>
      </c>
      <c r="L15">
        <f>SUMIFS('Electrification prediction'!M$146:M$187,'Electrification prediction'!$A$146:$A$187,Electricity!$A15)</f>
        <v>4487156343147.4131</v>
      </c>
      <c r="M15">
        <f>SUMIFS('Electrification prediction'!N$146:N$187,'Electrification prediction'!$A$146:$A$187,Electricity!$A15)</f>
        <v>4479533251816.6543</v>
      </c>
      <c r="N15">
        <f>SUMIFS('Electrification prediction'!O$146:O$187,'Electrification prediction'!$A$146:$A$187,Electricity!$A15)</f>
        <v>4472858459813.6973</v>
      </c>
      <c r="O15">
        <f>SUMIFS('Electrification prediction'!P$146:P$187,'Electrification prediction'!$A$146:$A$187,Electricity!$A15)</f>
        <v>4467108367512.5723</v>
      </c>
      <c r="P15">
        <f>SUMIFS('Electrification prediction'!Q$146:Q$187,'Electrification prediction'!$A$146:$A$187,Electricity!$A15)</f>
        <v>4462247505230.6631</v>
      </c>
      <c r="Q15">
        <f>SUMIFS('Electrification prediction'!R$146:R$187,'Electrification prediction'!$A$146:$A$187,Electricity!$A15)</f>
        <v>4458186780191.0498</v>
      </c>
      <c r="R15">
        <f>SUMIFS('Electrification prediction'!S$146:S$187,'Electrification prediction'!$A$146:$A$187,Electricity!$A15)</f>
        <v>4450469712642.7227</v>
      </c>
      <c r="S15">
        <f>SUMIFS('Electrification prediction'!T$146:T$187,'Electrification prediction'!$A$146:$A$187,Electricity!$A15)</f>
        <v>4447803931877.0039</v>
      </c>
      <c r="T15">
        <f>SUMIFS('Electrification prediction'!U$146:U$187,'Electrification prediction'!$A$146:$A$187,Electricity!$A15)</f>
        <v>4445674834451.2188</v>
      </c>
      <c r="U15">
        <f>SUMIFS('Electrification prediction'!V$146:V$187,'Electrification prediction'!$A$146:$A$187,Electricity!$A15)</f>
        <v>4443971179222.2217</v>
      </c>
      <c r="V15">
        <f>SUMIFS('Electrification prediction'!W$146:W$187,'Electrification prediction'!$A$146:$A$187,Electricity!$A15)</f>
        <v>4442578764216.749</v>
      </c>
      <c r="W15">
        <f>SUMIFS('Electrification prediction'!X$146:X$187,'Electrification prediction'!$A$146:$A$187,Electricity!$A15)</f>
        <v>4438699841081.9541</v>
      </c>
      <c r="X15">
        <f>SUMIFS('Electrification prediction'!Y$146:Y$187,'Electrification prediction'!$A$146:$A$187,Electricity!$A15)</f>
        <v>4427826945795.0322</v>
      </c>
      <c r="Y15">
        <f>SUMIFS('Electrification prediction'!Z$146:Z$187,'Electrification prediction'!$A$146:$A$187,Electricity!$A15)</f>
        <v>4414217075119.3984</v>
      </c>
      <c r="Z15">
        <f>SUMIFS('Electrification prediction'!AA$146:AA$187,'Electrification prediction'!$A$146:$A$187,Electricity!$A15)</f>
        <v>4397772955758.417</v>
      </c>
      <c r="AA15">
        <f>SUMIFS('Electrification prediction'!AB$146:AB$187,'Electrification prediction'!$A$146:$A$187,Electricity!$A15)</f>
        <v>4378360198549.7813</v>
      </c>
      <c r="AB15">
        <f>SUMIFS('Electrification prediction'!AC$146:AC$187,'Electrification prediction'!$A$146:$A$187,Electricity!$A15)</f>
        <v>4355896002186.625</v>
      </c>
      <c r="AC15">
        <f>SUMIFS('Electrification prediction'!AD$146:AD$187,'Electrification prediction'!$A$146:$A$187,Electricity!$A15)</f>
        <v>4330306122035.9658</v>
      </c>
      <c r="AD15">
        <f>SUMIFS('Electrification prediction'!AE$146:AE$187,'Electrification prediction'!$A$146:$A$187,Electricity!$A15)</f>
        <v>4301525746215.7368</v>
      </c>
      <c r="AE15">
        <f>SUMIFS('Electrification prediction'!AF$146:AF$187,'Electrification prediction'!$A$146:$A$187,Electricity!$A15)</f>
        <v>4269457653277.8296</v>
      </c>
      <c r="AF15">
        <f>SUMIFS('Electrification prediction'!AG$146:AG$187,'Electrification prediction'!$A$146:$A$187,Electricity!$A15)</f>
        <v>4234059237624.9214</v>
      </c>
      <c r="AG15">
        <f>SUMIFS('Electrification prediction'!AH$146:AH$187,'Electrification prediction'!$A$146:$A$187,Electricity!$A15)</f>
        <v>4195257761706.769</v>
      </c>
      <c r="AH15">
        <f>SUMIFS('Electrification prediction'!AI$146:AI$187,'Electrification prediction'!$A$146:$A$187,Electricity!$A15)</f>
        <v>4148873043332.1787</v>
      </c>
      <c r="AI15">
        <f>SUMIFS('Electrification prediction'!AJ$146:AJ$187,'Electrification prediction'!$A$146:$A$187,Electricity!$A15)</f>
        <v>4099114024274.3755</v>
      </c>
      <c r="AJ15">
        <f>SUMIFS('Electrification prediction'!AK$146:AK$187,'Electrification prediction'!$A$146:$A$187,Electricity!$A15)</f>
        <v>4045961568552.9736</v>
      </c>
      <c r="AK15">
        <f>SUMIFS('Electrification prediction'!AL$146:AL$187,'Electrification prediction'!$A$146:$A$187,Electricity!$A15)</f>
        <v>3989412838885.9302</v>
      </c>
      <c r="AL15">
        <f>SUMIFS('Electrification prediction'!AM$146:AM$187,'Electrification prediction'!$A$146:$A$187,Electricity!$A15)</f>
        <v>3929481842479.1143</v>
      </c>
      <c r="AM15">
        <f>SUMIFS('Electrification prediction'!AN$146:AN$187,'Electrification prediction'!$A$146:$A$187,Electricity!$A15)</f>
        <v>3866160836675.374</v>
      </c>
      <c r="AN15">
        <f>SUMIFS('Electrification prediction'!AO$146:AO$187,'Electrification prediction'!$A$146:$A$187,Electricity!$A15)</f>
        <v>3799500643289.2573</v>
      </c>
      <c r="AO15">
        <f>SUMIFS('Electrification prediction'!AP$146:AP$187,'Electrification prediction'!$A$146:$A$187,Electricity!$A15)</f>
        <v>3729532346143.3892</v>
      </c>
      <c r="AP15">
        <f>SUMIFS('Electrification prediction'!AQ$146:AQ$187,'Electrification prediction'!$A$146:$A$187,Electricity!$A15)</f>
        <v>3656344996196.7637</v>
      </c>
      <c r="AQ15">
        <f>SUMIFS('Electrification prediction'!AR$146:AR$187,'Electrification prediction'!$A$146:$A$187,Electricity!$A15)</f>
        <v>3580009510308.8149</v>
      </c>
    </row>
    <row r="16" spans="1:43">
      <c r="A16" s="272" t="s">
        <v>628</v>
      </c>
      <c r="B16">
        <f>SUMIFS('Electrification prediction'!C$146:C$187,'Electrification prediction'!$A$146:$A$187,Electricity!$A16)</f>
        <v>48243724727937.391</v>
      </c>
      <c r="C16">
        <f>SUMIFS('Electrification prediction'!D$146:D$187,'Electrification prediction'!$A$146:$A$187,Electricity!$A16)</f>
        <v>48520624031180.211</v>
      </c>
      <c r="D16">
        <f>SUMIFS('Electrification prediction'!E$146:E$187,'Electrification prediction'!$A$146:$A$187,Electricity!$A16)</f>
        <v>51162180039548.5</v>
      </c>
      <c r="E16">
        <f>SUMIFS('Electrification prediction'!F$146:F$187,'Electrification prediction'!$A$146:$A$187,Electricity!$A16)</f>
        <v>52061704146167.891</v>
      </c>
      <c r="F16">
        <f>SUMIFS('Electrification prediction'!G$146:G$187,'Electrification prediction'!$A$146:$A$187,Electricity!$A16)</f>
        <v>52872802125436.898</v>
      </c>
      <c r="G16">
        <f>SUMIFS('Electrification prediction'!H$146:H$187,'Electrification prediction'!$A$146:$A$187,Electricity!$A16)</f>
        <v>53630261253499.563</v>
      </c>
      <c r="H16">
        <f>SUMIFS('Electrification prediction'!I$146:I$187,'Electrification prediction'!$A$146:$A$187,Electricity!$A16)</f>
        <v>54354385250209.352</v>
      </c>
      <c r="I16">
        <f>SUMIFS('Electrification prediction'!J$146:J$187,'Electrification prediction'!$A$146:$A$187,Electricity!$A16)</f>
        <v>55030040189490.734</v>
      </c>
      <c r="J16">
        <f>SUMIFS('Electrification prediction'!K$146:K$187,'Electrification prediction'!$A$146:$A$187,Electricity!$A16)</f>
        <v>55709770860823.297</v>
      </c>
      <c r="K16">
        <f>SUMIFS('Electrification prediction'!L$146:L$187,'Electrification prediction'!$A$146:$A$187,Electricity!$A16)</f>
        <v>56394823141083.828</v>
      </c>
      <c r="L16">
        <f>SUMIFS('Electrification prediction'!M$146:M$187,'Electrification prediction'!$A$146:$A$187,Electricity!$A16)</f>
        <v>57086140402494.477</v>
      </c>
      <c r="M16">
        <f>SUMIFS('Electrification prediction'!N$146:N$187,'Electrification prediction'!$A$146:$A$187,Electricity!$A16)</f>
        <v>57702461378477.719</v>
      </c>
      <c r="N16">
        <f>SUMIFS('Electrification prediction'!O$146:O$187,'Electrification prediction'!$A$146:$A$187,Electricity!$A16)</f>
        <v>58324176007793.906</v>
      </c>
      <c r="O16">
        <f>SUMIFS('Electrification prediction'!P$146:P$187,'Electrification prediction'!$A$146:$A$187,Electricity!$A16)</f>
        <v>58951502731348.359</v>
      </c>
      <c r="P16">
        <f>SUMIFS('Electrification prediction'!Q$146:Q$187,'Electrification prediction'!$A$146:$A$187,Electricity!$A16)</f>
        <v>59584481924026.68</v>
      </c>
      <c r="Q16">
        <f>SUMIFS('Electrification prediction'!R$146:R$187,'Electrification prediction'!$A$146:$A$187,Electricity!$A16)</f>
        <v>60222426199925.352</v>
      </c>
      <c r="R16">
        <f>SUMIFS('Electrification prediction'!S$146:S$187,'Electrification prediction'!$A$146:$A$187,Electricity!$A16)</f>
        <v>60807236117207</v>
      </c>
      <c r="S16">
        <f>SUMIFS('Electrification prediction'!T$146:T$187,'Electrification prediction'!$A$146:$A$187,Electricity!$A16)</f>
        <v>61452943403034.188</v>
      </c>
      <c r="T16">
        <f>SUMIFS('Electrification prediction'!U$146:U$187,'Electrification prediction'!$A$146:$A$187,Electricity!$A16)</f>
        <v>62101250790647.125</v>
      </c>
      <c r="U16">
        <f>SUMIFS('Electrification prediction'!V$146:V$187,'Electrification prediction'!$A$146:$A$187,Electricity!$A16)</f>
        <v>62750924796956.758</v>
      </c>
      <c r="V16">
        <f>SUMIFS('Electrification prediction'!W$146:W$187,'Electrification prediction'!$A$146:$A$187,Electricity!$A16)</f>
        <v>63400619627499.008</v>
      </c>
      <c r="W16">
        <f>SUMIFS('Electrification prediction'!X$146:X$187,'Electrification prediction'!$A$146:$A$187,Electricity!$A16)</f>
        <v>64011635763253.5</v>
      </c>
      <c r="X16">
        <f>SUMIFS('Electrification prediction'!Y$146:Y$187,'Electrification prediction'!$A$146:$A$187,Electricity!$A16)</f>
        <v>64519589943548.891</v>
      </c>
      <c r="Y16">
        <f>SUMIFS('Electrification prediction'!Z$146:Z$187,'Electrification prediction'!$A$146:$A$187,Electricity!$A16)</f>
        <v>64981807958359.289</v>
      </c>
      <c r="Z16">
        <f>SUMIFS('Electrification prediction'!AA$146:AA$187,'Electrification prediction'!$A$146:$A$187,Electricity!$A16)</f>
        <v>65395734604618.766</v>
      </c>
      <c r="AA16">
        <f>SUMIFS('Electrification prediction'!AB$146:AB$187,'Electrification prediction'!$A$146:$A$187,Electricity!$A16)</f>
        <v>65758234334826.125</v>
      </c>
      <c r="AB16">
        <f>SUMIFS('Electrification prediction'!AC$146:AC$187,'Electrification prediction'!$A$146:$A$187,Electricity!$A16)</f>
        <v>66066862757361.578</v>
      </c>
      <c r="AC16">
        <f>SUMIFS('Electrification prediction'!AD$146:AD$187,'Electrification prediction'!$A$146:$A$187,Electricity!$A16)</f>
        <v>66319269233183.258</v>
      </c>
      <c r="AD16">
        <f>SUMIFS('Electrification prediction'!AE$146:AE$187,'Electrification prediction'!$A$146:$A$187,Electricity!$A16)</f>
        <v>66513216655328.836</v>
      </c>
      <c r="AE16">
        <f>SUMIFS('Electrification prediction'!AF$146:AF$187,'Electrification prediction'!$A$146:$A$187,Electricity!$A16)</f>
        <v>66645958362407.641</v>
      </c>
      <c r="AF16">
        <f>SUMIFS('Electrification prediction'!AG$146:AG$187,'Electrification prediction'!$A$146:$A$187,Electricity!$A16)</f>
        <v>66715538701370.273</v>
      </c>
      <c r="AG16">
        <f>SUMIFS('Electrification prediction'!AH$146:AH$187,'Electrification prediction'!$A$146:$A$187,Electricity!$A16)</f>
        <v>66719531631154.773</v>
      </c>
      <c r="AH16">
        <f>SUMIFS('Electrification prediction'!AI$146:AI$187,'Electrification prediction'!$A$146:$A$187,Electricity!$A16)</f>
        <v>66591870779032.984</v>
      </c>
      <c r="AI16">
        <f>SUMIFS('Electrification prediction'!AJ$146:AJ$187,'Electrification prediction'!$A$146:$A$187,Electricity!$A16)</f>
        <v>66395270946688.563</v>
      </c>
      <c r="AJ16">
        <f>SUMIFS('Electrification prediction'!AK$146:AK$187,'Electrification prediction'!$A$146:$A$187,Electricity!$A16)</f>
        <v>66128160936272.305</v>
      </c>
      <c r="AK16">
        <f>SUMIFS('Electrification prediction'!AL$146:AL$187,'Electrification prediction'!$A$146:$A$187,Electricity!$A16)</f>
        <v>65789233720593.469</v>
      </c>
      <c r="AL16">
        <f>SUMIFS('Electrification prediction'!AM$146:AM$187,'Electrification prediction'!$A$146:$A$187,Electricity!$A16)</f>
        <v>65377466306952.93</v>
      </c>
      <c r="AM16">
        <f>SUMIFS('Electrification prediction'!AN$146:AN$187,'Electrification prediction'!$A$146:$A$187,Electricity!$A16)</f>
        <v>64891506616887.031</v>
      </c>
      <c r="AN16">
        <f>SUMIFS('Electrification prediction'!AO$146:AO$187,'Electrification prediction'!$A$146:$A$187,Electricity!$A16)</f>
        <v>64330968651243.953</v>
      </c>
      <c r="AO16">
        <f>SUMIFS('Electrification prediction'!AP$146:AP$187,'Electrification prediction'!$A$146:$A$187,Electricity!$A16)</f>
        <v>63695183810927.039</v>
      </c>
      <c r="AP16">
        <f>SUMIFS('Electrification prediction'!AQ$146:AQ$187,'Electrification prediction'!$A$146:$A$187,Electricity!$A16)</f>
        <v>62984475636787.219</v>
      </c>
      <c r="AQ16">
        <f>SUMIFS('Electrification prediction'!AR$146:AR$187,'Electrification prediction'!$A$146:$A$187,Electricity!$A16)</f>
        <v>62198925831904.531</v>
      </c>
    </row>
    <row r="17" spans="1:43">
      <c r="A17" s="272" t="s">
        <v>629</v>
      </c>
      <c r="B17">
        <f>SUMIFS('Electrification prediction'!C$146:C$187,'Electrification prediction'!$A$146:$A$187,Electricity!$A17)</f>
        <v>1804033407330.9958</v>
      </c>
      <c r="C17">
        <f>SUMIFS('Electrification prediction'!D$146:D$187,'Electrification prediction'!$A$146:$A$187,Electricity!$A17)</f>
        <v>1814122449642.8784</v>
      </c>
      <c r="D17">
        <f>SUMIFS('Electrification prediction'!E$146:E$187,'Electrification prediction'!$A$146:$A$187,Electricity!$A17)</f>
        <v>1913985425163.9241</v>
      </c>
      <c r="E17">
        <f>SUMIFS('Electrification prediction'!F$146:F$187,'Electrification prediction'!$A$146:$A$187,Electricity!$A17)</f>
        <v>1948109242645.0513</v>
      </c>
      <c r="F17">
        <f>SUMIFS('Electrification prediction'!G$146:G$187,'Electrification prediction'!$A$146:$A$187,Electricity!$A17)</f>
        <v>1978898911035.5518</v>
      </c>
      <c r="G17">
        <f>SUMIFS('Electrification prediction'!H$146:H$187,'Electrification prediction'!$A$146:$A$187,Electricity!$A17)</f>
        <v>2007656705135.6328</v>
      </c>
      <c r="H17">
        <f>SUMIFS('Electrification prediction'!I$146:I$187,'Electrification prediction'!$A$146:$A$187,Electricity!$A17)</f>
        <v>2035150039918.1104</v>
      </c>
      <c r="I17">
        <f>SUMIFS('Electrification prediction'!J$146:J$187,'Electrification prediction'!$A$146:$A$187,Electricity!$A17)</f>
        <v>2060805807900.5156</v>
      </c>
      <c r="J17">
        <f>SUMIFS('Electrification prediction'!K$146:K$187,'Electrification prediction'!$A$146:$A$187,Electricity!$A17)</f>
        <v>2086611513512.2305</v>
      </c>
      <c r="K17">
        <f>SUMIFS('Electrification prediction'!L$146:L$187,'Electrification prediction'!$A$146:$A$187,Electricity!$A17)</f>
        <v>2112614006164.4294</v>
      </c>
      <c r="L17">
        <f>SUMIFS('Electrification prediction'!M$146:M$187,'Electrification prediction'!$A$146:$A$187,Electricity!$A17)</f>
        <v>2138848787484.2815</v>
      </c>
      <c r="M17">
        <f>SUMIFS('Electrification prediction'!N$146:N$187,'Electrification prediction'!$A$146:$A$187,Electricity!$A17)</f>
        <v>2162241416969.5027</v>
      </c>
      <c r="N17">
        <f>SUMIFS('Electrification prediction'!O$146:O$187,'Electrification prediction'!$A$146:$A$187,Electricity!$A17)</f>
        <v>2185833211490.3645</v>
      </c>
      <c r="O17">
        <f>SUMIFS('Electrification prediction'!P$146:P$187,'Electrification prediction'!$A$146:$A$187,Electricity!$A17)</f>
        <v>2209632436353.2822</v>
      </c>
      <c r="P17">
        <f>SUMIFS('Electrification prediction'!Q$146:Q$187,'Electrification prediction'!$A$146:$A$187,Electricity!$A17)</f>
        <v>2233640658893.6914</v>
      </c>
      <c r="Q17">
        <f>SUMIFS('Electrification prediction'!R$146:R$187,'Electrification prediction'!$A$146:$A$187,Electricity!$A17)</f>
        <v>2257831943282.0293</v>
      </c>
      <c r="R17">
        <f>SUMIFS('Electrification prediction'!S$146:S$187,'Electrification prediction'!$A$146:$A$187,Electricity!$A17)</f>
        <v>2280008325694.979</v>
      </c>
      <c r="S17">
        <f>SUMIFS('Electrification prediction'!T$146:T$187,'Electrification prediction'!$A$146:$A$187,Electricity!$A17)</f>
        <v>2304484039126.647</v>
      </c>
      <c r="T17">
        <f>SUMIFS('Electrification prediction'!U$146:U$187,'Electrification prediction'!$A$146:$A$187,Electricity!$A17)</f>
        <v>2329053664560.9951</v>
      </c>
      <c r="U17">
        <f>SUMIFS('Electrification prediction'!V$146:V$187,'Electrification prediction'!$A$146:$A$187,Electricity!$A17)</f>
        <v>2353670665976.1724</v>
      </c>
      <c r="V17">
        <f>SUMIFS('Electrification prediction'!W$146:W$187,'Electrification prediction'!$A$146:$A$187,Electricity!$A17)</f>
        <v>2378284263515.1777</v>
      </c>
      <c r="W17">
        <f>SUMIFS('Electrification prediction'!X$146:X$187,'Electrification prediction'!$A$146:$A$187,Electricity!$A17)</f>
        <v>2401430489312.4985</v>
      </c>
      <c r="X17">
        <f>SUMIFS('Electrification prediction'!Y$146:Y$187,'Electrification prediction'!$A$146:$A$187,Electricity!$A17)</f>
        <v>2420673692029.7988</v>
      </c>
      <c r="Y17">
        <f>SUMIFS('Electrification prediction'!Z$146:Z$187,'Electrification prediction'!$A$146:$A$187,Electricity!$A17)</f>
        <v>2438182796651.4912</v>
      </c>
      <c r="Z17">
        <f>SUMIFS('Electrification prediction'!AA$146:AA$187,'Electrification prediction'!$A$146:$A$187,Electricity!$A17)</f>
        <v>2453861269001.4702</v>
      </c>
      <c r="AA17">
        <f>SUMIFS('Electrification prediction'!AB$146:AB$187,'Electrification prediction'!$A$146:$A$187,Electricity!$A17)</f>
        <v>2467590616086.8804</v>
      </c>
      <c r="AB17">
        <f>SUMIFS('Electrification prediction'!AC$146:AC$187,'Electrification prediction'!$A$146:$A$187,Electricity!$A17)</f>
        <v>2479278489661.4712</v>
      </c>
      <c r="AC17">
        <f>SUMIFS('Electrification prediction'!AD$146:AD$187,'Electrification prediction'!$A$146:$A$187,Electricity!$A17)</f>
        <v>2488836084380.604</v>
      </c>
      <c r="AD17">
        <f>SUMIFS('Electrification prediction'!AE$146:AE$187,'Electrification prediction'!$A$146:$A$187,Electricity!$A17)</f>
        <v>2496178885773.2437</v>
      </c>
      <c r="AE17">
        <f>SUMIFS('Electrification prediction'!AF$146:AF$187,'Electrification prediction'!$A$146:$A$187,Electricity!$A17)</f>
        <v>2501203097003.5386</v>
      </c>
      <c r="AF17">
        <f>SUMIFS('Electrification prediction'!AG$146:AG$187,'Electrification prediction'!$A$146:$A$187,Electricity!$A17)</f>
        <v>2503834842496.6084</v>
      </c>
      <c r="AG17">
        <f>SUMIFS('Electrification prediction'!AH$146:AH$187,'Electrification prediction'!$A$146:$A$187,Electricity!$A17)</f>
        <v>2503982445913.1128</v>
      </c>
      <c r="AH17">
        <f>SUMIFS('Electrification prediction'!AI$146:AI$187,'Electrification prediction'!$A$146:$A$187,Electricity!$A17)</f>
        <v>2499146543191.5254</v>
      </c>
      <c r="AI17">
        <f>SUMIFS('Electrification prediction'!AJ$146:AJ$187,'Electrification prediction'!$A$146:$A$187,Electricity!$A17)</f>
        <v>2491699899932.6279</v>
      </c>
      <c r="AJ17">
        <f>SUMIFS('Electrification prediction'!AK$146:AK$187,'Electrification prediction'!$A$146:$A$187,Electricity!$A17)</f>
        <v>2481583166835.9102</v>
      </c>
      <c r="AK17">
        <f>SUMIFS('Electrification prediction'!AL$146:AL$187,'Electrification prediction'!$A$146:$A$187,Electricity!$A17)</f>
        <v>2468746984431.5762</v>
      </c>
      <c r="AL17">
        <f>SUMIFS('Electrification prediction'!AM$146:AM$187,'Electrification prediction'!$A$146:$A$187,Electricity!$A17)</f>
        <v>2453152734721.9639</v>
      </c>
      <c r="AM17">
        <f>SUMIFS('Electrification prediction'!AN$146:AN$187,'Electrification prediction'!$A$146:$A$187,Electricity!$A17)</f>
        <v>2434749345364.729</v>
      </c>
      <c r="AN17">
        <f>SUMIFS('Electrification prediction'!AO$146:AO$187,'Electrification prediction'!$A$146:$A$187,Electricity!$A17)</f>
        <v>2413522289373.9541</v>
      </c>
      <c r="AO17">
        <f>SUMIFS('Electrification prediction'!AP$146:AP$187,'Electrification prediction'!$A$146:$A$187,Electricity!$A17)</f>
        <v>2389446344429.6357</v>
      </c>
      <c r="AP17">
        <f>SUMIFS('Electrification prediction'!AQ$146:AQ$187,'Electrification prediction'!$A$146:$A$187,Electricity!$A17)</f>
        <v>2362533819846.6919</v>
      </c>
      <c r="AQ17">
        <f>SUMIFS('Electrification prediction'!AR$146:AR$187,'Electrification prediction'!$A$146:$A$187,Electricity!$A17)</f>
        <v>2332787872084.4331</v>
      </c>
    </row>
    <row r="18" spans="1:43">
      <c r="A18" s="272" t="s">
        <v>630</v>
      </c>
      <c r="B18">
        <f>SUMIFS('Electrification prediction'!C$146:C$187,'Electrification prediction'!$A$146:$A$187,Electricity!$A18)</f>
        <v>13882025297523.35</v>
      </c>
      <c r="C18">
        <f>SUMIFS('Electrification prediction'!D$146:D$187,'Electrification prediction'!$A$146:$A$187,Electricity!$A18)</f>
        <v>14088875777228.467</v>
      </c>
      <c r="D18">
        <f>SUMIFS('Electrification prediction'!E$146:E$187,'Electrification prediction'!$A$146:$A$187,Electricity!$A18)</f>
        <v>15058624811168.91</v>
      </c>
      <c r="E18">
        <f>SUMIFS('Electrification prediction'!F$146:F$187,'Electrification prediction'!$A$146:$A$187,Electricity!$A18)</f>
        <v>15501932089169.17</v>
      </c>
      <c r="F18">
        <f>SUMIFS('Electrification prediction'!G$146:G$187,'Electrification prediction'!$A$146:$A$187,Electricity!$A18)</f>
        <v>15917661888062.605</v>
      </c>
      <c r="G18">
        <f>SUMIFS('Electrification prediction'!H$146:H$187,'Electrification prediction'!$A$146:$A$187,Electricity!$A18)</f>
        <v>16315608904536.445</v>
      </c>
      <c r="H18">
        <f>SUMIFS('Electrification prediction'!I$146:I$187,'Electrification prediction'!$A$146:$A$187,Electricity!$A18)</f>
        <v>16701837478441.471</v>
      </c>
      <c r="I18">
        <f>SUMIFS('Electrification prediction'!J$146:J$187,'Electrification prediction'!$A$146:$A$187,Electricity!$A18)</f>
        <v>17071173697792.609</v>
      </c>
      <c r="J18">
        <f>SUMIFS('Electrification prediction'!K$146:K$187,'Electrification prediction'!$A$146:$A$187,Electricity!$A18)</f>
        <v>17440454076060.441</v>
      </c>
      <c r="K18">
        <f>SUMIFS('Electrification prediction'!L$146:L$187,'Electrification prediction'!$A$146:$A$187,Electricity!$A18)</f>
        <v>17810168707710.266</v>
      </c>
      <c r="L18">
        <f>SUMIFS('Electrification prediction'!M$146:M$187,'Electrification prediction'!$A$146:$A$187,Electricity!$A18)</f>
        <v>18180717280054.246</v>
      </c>
      <c r="M18">
        <f>SUMIFS('Electrification prediction'!N$146:N$187,'Electrification prediction'!$A$146:$A$187,Electricity!$A18)</f>
        <v>18524967312992.289</v>
      </c>
      <c r="N18">
        <f>SUMIFS('Electrification prediction'!O$146:O$187,'Electrification prediction'!$A$146:$A$187,Electricity!$A18)</f>
        <v>18869545008069.93</v>
      </c>
      <c r="O18">
        <f>SUMIFS('Electrification prediction'!P$146:P$187,'Electrification prediction'!$A$146:$A$187,Electricity!$A18)</f>
        <v>19214619203305.355</v>
      </c>
      <c r="P18">
        <f>SUMIFS('Electrification prediction'!Q$146:Q$187,'Electrification prediction'!$A$146:$A$187,Electricity!$A18)</f>
        <v>19560295511663.566</v>
      </c>
      <c r="Q18">
        <f>SUMIFS('Electrification prediction'!R$146:R$187,'Electrification prediction'!$A$146:$A$187,Electricity!$A18)</f>
        <v>19906425220383.445</v>
      </c>
      <c r="R18">
        <f>SUMIFS('Electrification prediction'!S$146:S$187,'Electrification prediction'!$A$146:$A$187,Electricity!$A18)</f>
        <v>20232972305006.355</v>
      </c>
      <c r="S18">
        <f>SUMIFS('Electrification prediction'!T$146:T$187,'Electrification prediction'!$A$146:$A$187,Electricity!$A18)</f>
        <v>20579369552629.352</v>
      </c>
      <c r="T18">
        <f>SUMIFS('Electrification prediction'!U$146:U$187,'Electrification prediction'!$A$146:$A$187,Electricity!$A18)</f>
        <v>20925613878390.664</v>
      </c>
      <c r="U18">
        <f>SUMIFS('Electrification prediction'!V$146:V$187,'Electrification prediction'!$A$146:$A$187,Electricity!$A18)</f>
        <v>21271326125602.582</v>
      </c>
      <c r="V18">
        <f>SUMIFS('Electrification prediction'!W$146:W$187,'Electrification prediction'!$A$146:$A$187,Electricity!$A18)</f>
        <v>21616075621038.617</v>
      </c>
      <c r="W18">
        <f>SUMIFS('Electrification prediction'!X$146:X$187,'Electrification prediction'!$A$146:$A$187,Electricity!$A18)</f>
        <v>21946126052121.512</v>
      </c>
      <c r="X18">
        <f>SUMIFS('Electrification prediction'!Y$146:Y$187,'Electrification prediction'!$A$146:$A$187,Electricity!$A18)</f>
        <v>22238278784591.293</v>
      </c>
      <c r="Y18">
        <f>SUMIFS('Electrification prediction'!Z$146:Z$187,'Electrification prediction'!$A$146:$A$187,Electricity!$A18)</f>
        <v>22512641302927.285</v>
      </c>
      <c r="Z18">
        <f>SUMIFS('Electrification prediction'!AA$146:AA$187,'Electrification prediction'!$A$146:$A$187,Electricity!$A18)</f>
        <v>22768111855520.957</v>
      </c>
      <c r="AA18">
        <f>SUMIFS('Electrification prediction'!AB$146:AB$187,'Electrification prediction'!$A$146:$A$187,Electricity!$A18)</f>
        <v>23003371198734.066</v>
      </c>
      <c r="AB18">
        <f>SUMIFS('Electrification prediction'!AC$146:AC$187,'Electrification prediction'!$A$146:$A$187,Electricity!$A18)</f>
        <v>23217341596163.797</v>
      </c>
      <c r="AC18">
        <f>SUMIFS('Electrification prediction'!AD$146:AD$187,'Electrification prediction'!$A$146:$A$187,Electricity!$A18)</f>
        <v>23408974248764.77</v>
      </c>
      <c r="AD18">
        <f>SUMIFS('Electrification prediction'!AE$146:AE$187,'Electrification prediction'!$A$146:$A$187,Electricity!$A18)</f>
        <v>23577257581477.539</v>
      </c>
      <c r="AE18">
        <f>SUMIFS('Electrification prediction'!AF$146:AF$187,'Electrification prediction'!$A$146:$A$187,Electricity!$A18)</f>
        <v>23720988517570.309</v>
      </c>
      <c r="AF18">
        <f>SUMIFS('Electrification prediction'!AG$146:AG$187,'Electrification prediction'!$A$146:$A$187,Electricity!$A18)</f>
        <v>23839250582130.887</v>
      </c>
      <c r="AG18">
        <f>SUMIFS('Electrification prediction'!AH$146:AH$187,'Electrification prediction'!$A$146:$A$187,Electricity!$A18)</f>
        <v>23930950981030.055</v>
      </c>
      <c r="AH18">
        <f>SUMIFS('Electrification prediction'!AI$146:AI$187,'Electrification prediction'!$A$146:$A$187,Electricity!$A18)</f>
        <v>23971251803723.086</v>
      </c>
      <c r="AI18">
        <f>SUMIFS('Electrification prediction'!AJ$146:AJ$187,'Electrification prediction'!$A$146:$A$187,Electricity!$A18)</f>
        <v>23983185224469.523</v>
      </c>
      <c r="AJ18">
        <f>SUMIFS('Electrification prediction'!AK$146:AK$187,'Electrification prediction'!$A$146:$A$187,Electricity!$A18)</f>
        <v>23965980194404.543</v>
      </c>
      <c r="AK18">
        <f>SUMIFS('Electrification prediction'!AL$146:AL$187,'Electrification prediction'!$A$146:$A$187,Electricity!$A18)</f>
        <v>23918965699892.141</v>
      </c>
      <c r="AL18">
        <f>SUMIFS('Electrification prediction'!AM$146:AM$187,'Electrification prediction'!$A$146:$A$187,Electricity!$A18)</f>
        <v>23841579886735.27</v>
      </c>
      <c r="AM18">
        <f>SUMIFS('Electrification prediction'!AN$146:AN$187,'Electrification prediction'!$A$146:$A$187,Electricity!$A18)</f>
        <v>23603320781396.984</v>
      </c>
      <c r="AN18">
        <f>SUMIFS('Electrification prediction'!AO$146:AO$187,'Electrification prediction'!$A$146:$A$187,Electricity!$A18)</f>
        <v>23335927335986.262</v>
      </c>
      <c r="AO18">
        <f>SUMIFS('Electrification prediction'!AP$146:AP$187,'Electrification prediction'!$A$146:$A$187,Electricity!$A18)</f>
        <v>23039484995116.051</v>
      </c>
      <c r="AP18">
        <f>SUMIFS('Electrification prediction'!AQ$146:AQ$187,'Electrification prediction'!$A$146:$A$187,Electricity!$A18)</f>
        <v>22714458366775.219</v>
      </c>
      <c r="AQ18">
        <f>SUMIFS('Electrification prediction'!AR$146:AR$187,'Electrification prediction'!$A$146:$A$187,Electricity!$A18)</f>
        <v>22361224954402.32</v>
      </c>
    </row>
    <row r="19" spans="1:43">
      <c r="A19" s="272" t="s">
        <v>631</v>
      </c>
      <c r="B19">
        <f>SUMIFS('Electrification prediction'!C$146:C$187,'Electrification prediction'!$A$146:$A$187,Electricity!$A19)</f>
        <v>7231795359458.9326</v>
      </c>
      <c r="C19">
        <f>SUMIFS('Electrification prediction'!D$146:D$187,'Electrification prediction'!$A$146:$A$187,Electricity!$A19)</f>
        <v>7103347029089.7676</v>
      </c>
      <c r="D19">
        <f>SUMIFS('Electrification prediction'!E$146:E$187,'Electrification prediction'!$A$146:$A$187,Electricity!$A19)</f>
        <v>8349177516720.0254</v>
      </c>
      <c r="E19">
        <f>SUMIFS('Electrification prediction'!F$146:F$187,'Electrification prediction'!$A$146:$A$187,Electricity!$A19)</f>
        <v>8886115466179.0371</v>
      </c>
      <c r="F19">
        <f>SUMIFS('Electrification prediction'!G$146:G$187,'Electrification prediction'!$A$146:$A$187,Electricity!$A19)</f>
        <v>9406651906662.8789</v>
      </c>
      <c r="G19">
        <f>SUMIFS('Electrification prediction'!H$146:H$187,'Electrification prediction'!$A$146:$A$187,Electricity!$A19)</f>
        <v>9915360768294.2852</v>
      </c>
      <c r="H19">
        <f>SUMIFS('Electrification prediction'!I$146:I$187,'Electrification prediction'!$A$146:$A$187,Electricity!$A19)</f>
        <v>10415257868919.367</v>
      </c>
      <c r="I19">
        <f>SUMIFS('Electrification prediction'!J$146:J$187,'Electrification prediction'!$A$146:$A$187,Electricity!$A19)</f>
        <v>10902625965518.93</v>
      </c>
      <c r="J19">
        <f>SUMIFS('Electrification prediction'!K$146:K$187,'Electrification prediction'!$A$146:$A$187,Electricity!$A19)</f>
        <v>11387865284232.678</v>
      </c>
      <c r="K19">
        <f>SUMIFS('Electrification prediction'!L$146:L$187,'Electrification prediction'!$A$146:$A$187,Electricity!$A19)</f>
        <v>11871454277512.467</v>
      </c>
      <c r="L19">
        <f>SUMIFS('Electrification prediction'!M$146:M$187,'Electrification prediction'!$A$146:$A$187,Electricity!$A19)</f>
        <v>12353820802534.838</v>
      </c>
      <c r="M19">
        <f>SUMIFS('Electrification prediction'!N$146:N$187,'Electrification prediction'!$A$146:$A$187,Electricity!$A19)</f>
        <v>12816349913659.232</v>
      </c>
      <c r="N19">
        <f>SUMIFS('Electrification prediction'!O$146:O$187,'Electrification prediction'!$A$146:$A$187,Electricity!$A19)</f>
        <v>13276959860609.953</v>
      </c>
      <c r="O19">
        <f>SUMIFS('Electrification prediction'!P$146:P$187,'Electrification prediction'!$A$146:$A$187,Electricity!$A19)</f>
        <v>13735926530984.9</v>
      </c>
      <c r="P19">
        <f>SUMIFS('Electrification prediction'!Q$146:Q$187,'Electrification prediction'!$A$146:$A$187,Electricity!$A19)</f>
        <v>14193473630028.441</v>
      </c>
      <c r="Q19">
        <f>SUMIFS('Electrification prediction'!R$146:R$187,'Electrification prediction'!$A$146:$A$187,Electricity!$A19)</f>
        <v>14649629463858.344</v>
      </c>
      <c r="R19">
        <f>SUMIFS('Electrification prediction'!S$146:S$187,'Electrification prediction'!$A$146:$A$187,Electricity!$A19)</f>
        <v>15089573146627.059</v>
      </c>
      <c r="S19">
        <f>SUMIFS('Electrification prediction'!T$146:T$187,'Electrification prediction'!$A$146:$A$187,Electricity!$A19)</f>
        <v>15542629490921.066</v>
      </c>
      <c r="T19">
        <f>SUMIFS('Electrification prediction'!U$146:U$187,'Electrification prediction'!$A$146:$A$187,Electricity!$A19)</f>
        <v>15994163582940.15</v>
      </c>
      <c r="U19">
        <f>SUMIFS('Electrification prediction'!V$146:V$187,'Electrification prediction'!$A$146:$A$187,Electricity!$A19)</f>
        <v>16443961395383.721</v>
      </c>
      <c r="V19">
        <f>SUMIFS('Electrification prediction'!W$146:W$187,'Electrification prediction'!$A$146:$A$187,Electricity!$A19)</f>
        <v>16891749811605.408</v>
      </c>
      <c r="W19">
        <f>SUMIFS('Electrification prediction'!X$146:X$187,'Electrification prediction'!$A$146:$A$187,Electricity!$A19)</f>
        <v>17326732042263.123</v>
      </c>
      <c r="X19">
        <f>SUMIFS('Electrification prediction'!Y$146:Y$187,'Electrification prediction'!$A$146:$A$187,Electricity!$A19)</f>
        <v>17730136776501.645</v>
      </c>
      <c r="Y19">
        <f>SUMIFS('Electrification prediction'!Z$146:Z$187,'Electrification prediction'!$A$146:$A$187,Electricity!$A19)</f>
        <v>18117369558382.063</v>
      </c>
      <c r="Z19">
        <f>SUMIFS('Electrification prediction'!AA$146:AA$187,'Electrification prediction'!$A$146:$A$187,Electricity!$A19)</f>
        <v>18487250513655.625</v>
      </c>
      <c r="AA19">
        <f>SUMIFS('Electrification prediction'!AB$146:AB$187,'Electrification prediction'!$A$146:$A$187,Electricity!$A19)</f>
        <v>18838411085413.414</v>
      </c>
      <c r="AB19">
        <f>SUMIFS('Electrification prediction'!AC$146:AC$187,'Electrification prediction'!$A$146:$A$187,Electricity!$A19)</f>
        <v>19169666619324.164</v>
      </c>
      <c r="AC19">
        <f>SUMIFS('Electrification prediction'!AD$146:AD$187,'Electrification prediction'!$A$146:$A$187,Electricity!$A19)</f>
        <v>19479848630956.91</v>
      </c>
      <c r="AD19">
        <f>SUMIFS('Electrification prediction'!AE$146:AE$187,'Electrification prediction'!$A$146:$A$187,Electricity!$A19)</f>
        <v>19767813323321.012</v>
      </c>
      <c r="AE19">
        <f>SUMIFS('Electrification prediction'!AF$146:AF$187,'Electrification prediction'!$A$146:$A$187,Electricity!$A19)</f>
        <v>20032250095396.469</v>
      </c>
      <c r="AF19">
        <f>SUMIFS('Electrification prediction'!AG$146:AG$187,'Electrification prediction'!$A$146:$A$187,Electricity!$A19)</f>
        <v>20272082894938.941</v>
      </c>
      <c r="AG19">
        <f>SUMIFS('Electrification prediction'!AH$146:AH$187,'Electrification prediction'!$A$146:$A$187,Electricity!$A19)</f>
        <v>20486082810699.289</v>
      </c>
      <c r="AH19">
        <f>SUMIFS('Electrification prediction'!AI$146:AI$187,'Electrification prediction'!$A$146:$A$187,Electricity!$A19)</f>
        <v>20652557548744.02</v>
      </c>
      <c r="AI19">
        <f>SUMIFS('Electrification prediction'!AJ$146:AJ$187,'Electrification prediction'!$A$146:$A$187,Electricity!$A19)</f>
        <v>20790800963654.922</v>
      </c>
      <c r="AJ19">
        <f>SUMIFS('Electrification prediction'!AK$146:AK$187,'Electrification prediction'!$A$146:$A$187,Electricity!$A19)</f>
        <v>20899866494029.641</v>
      </c>
      <c r="AK19">
        <f>SUMIFS('Electrification prediction'!AL$146:AL$187,'Electrification prediction'!$A$146:$A$187,Electricity!$A19)</f>
        <v>20978896270776.551</v>
      </c>
      <c r="AL19">
        <f>SUMIFS('Electrification prediction'!AM$146:AM$187,'Electrification prediction'!$A$146:$A$187,Electricity!$A19)</f>
        <v>21027131529746.297</v>
      </c>
      <c r="AM19">
        <f>SUMIFS('Electrification prediction'!AN$146:AN$187,'Electrification prediction'!$A$146:$A$187,Electricity!$A19)</f>
        <v>21043710150476.73</v>
      </c>
      <c r="AN19">
        <f>SUMIFS('Electrification prediction'!AO$146:AO$187,'Electrification prediction'!$A$146:$A$187,Electricity!$A19)</f>
        <v>21028100990668.836</v>
      </c>
      <c r="AO19">
        <f>SUMIFS('Electrification prediction'!AP$146:AP$187,'Electrification prediction'!$A$146:$A$187,Electricity!$A19)</f>
        <v>20979689914003.355</v>
      </c>
      <c r="AP19">
        <f>SUMIFS('Electrification prediction'!AQ$146:AQ$187,'Electrification prediction'!$A$146:$A$187,Electricity!$A19)</f>
        <v>20898214596925.598</v>
      </c>
      <c r="AQ19">
        <f>SUMIFS('Electrification prediction'!AR$146:AR$187,'Electrification prediction'!$A$146:$A$187,Electricity!$A19)</f>
        <v>20783348454730.586</v>
      </c>
    </row>
    <row r="20" spans="1:43">
      <c r="A20" s="272" t="s">
        <v>632</v>
      </c>
      <c r="B20">
        <f>SUMIFS('Electrification prediction'!C$146:C$187,'Electrification prediction'!$A$146:$A$187,Electricity!$A20)</f>
        <v>12337758233367.457</v>
      </c>
      <c r="C20">
        <f>SUMIFS('Electrification prediction'!D$146:D$187,'Electrification prediction'!$A$146:$A$187,Electricity!$A20)</f>
        <v>12230930587996.602</v>
      </c>
      <c r="D20">
        <f>SUMIFS('Electrification prediction'!E$146:E$187,'Electrification prediction'!$A$146:$A$187,Electricity!$A20)</f>
        <v>14141485282028.221</v>
      </c>
      <c r="E20">
        <f>SUMIFS('Electrification prediction'!F$146:F$187,'Electrification prediction'!$A$146:$A$187,Electricity!$A20)</f>
        <v>14665807270932.758</v>
      </c>
      <c r="F20">
        <f>SUMIFS('Electrification prediction'!G$146:G$187,'Electrification prediction'!$A$146:$A$187,Electricity!$A20)</f>
        <v>15163819084940</v>
      </c>
      <c r="G20">
        <f>SUMIFS('Electrification prediction'!H$146:H$187,'Electrification prediction'!$A$146:$A$187,Electricity!$A20)</f>
        <v>15644401052567.236</v>
      </c>
      <c r="H20">
        <f>SUMIFS('Electrification prediction'!I$146:I$187,'Electrification prediction'!$A$146:$A$187,Electricity!$A20)</f>
        <v>16113119609222.484</v>
      </c>
      <c r="I20">
        <f>SUMIFS('Electrification prediction'!J$146:J$187,'Electrification prediction'!$A$146:$A$187,Electricity!$A20)</f>
        <v>16564801135219.121</v>
      </c>
      <c r="J20">
        <f>SUMIFS('Electrification prediction'!K$146:K$187,'Electrification prediction'!$A$146:$A$187,Electricity!$A20)</f>
        <v>17015651944868.814</v>
      </c>
      <c r="K20">
        <f>SUMIFS('Electrification prediction'!L$146:L$187,'Electrification prediction'!$A$146:$A$187,Electricity!$A20)</f>
        <v>17466208976152.859</v>
      </c>
      <c r="L20">
        <f>SUMIFS('Electrification prediction'!M$146:M$187,'Electrification prediction'!$A$146:$A$187,Electricity!$A20)</f>
        <v>17916924091931.695</v>
      </c>
      <c r="M20">
        <f>SUMIFS('Electrification prediction'!N$146:N$187,'Electrification prediction'!$A$146:$A$187,Electricity!$A20)</f>
        <v>18340992309246.684</v>
      </c>
      <c r="N20">
        <f>SUMIFS('Electrification prediction'!O$146:O$187,'Electrification prediction'!$A$146:$A$187,Electricity!$A20)</f>
        <v>18764588836784.98</v>
      </c>
      <c r="O20">
        <f>SUMIFS('Electrification prediction'!P$146:P$187,'Electrification prediction'!$A$146:$A$187,Electricity!$A20)</f>
        <v>19187939852823.48</v>
      </c>
      <c r="P20">
        <f>SUMIFS('Electrification prediction'!Q$146:Q$187,'Electrification prediction'!$A$146:$A$187,Electricity!$A20)</f>
        <v>19611205807076.957</v>
      </c>
      <c r="Q20">
        <f>SUMIFS('Electrification prediction'!R$146:R$187,'Electrification prediction'!$A$146:$A$187,Electricity!$A20)</f>
        <v>20034288134985.578</v>
      </c>
      <c r="R20">
        <f>SUMIFS('Electrification prediction'!S$146:S$187,'Electrification prediction'!$A$146:$A$187,Electricity!$A20)</f>
        <v>20436993965346.637</v>
      </c>
      <c r="S20">
        <f>SUMIFS('Electrification prediction'!T$146:T$187,'Electrification prediction'!$A$146:$A$187,Electricity!$A20)</f>
        <v>20859122616204.543</v>
      </c>
      <c r="T20">
        <f>SUMIFS('Electrification prediction'!U$146:U$187,'Electrification prediction'!$A$146:$A$187,Electricity!$A20)</f>
        <v>21280574368655.301</v>
      </c>
      <c r="U20">
        <f>SUMIFS('Electrification prediction'!V$146:V$187,'Electrification prediction'!$A$146:$A$187,Electricity!$A20)</f>
        <v>21700991746465.871</v>
      </c>
      <c r="V20">
        <f>SUMIFS('Electrification prediction'!W$146:W$187,'Electrification prediction'!$A$146:$A$187,Electricity!$A20)</f>
        <v>22119957569417.055</v>
      </c>
      <c r="W20">
        <f>SUMIFS('Electrification prediction'!X$146:X$187,'Electrification prediction'!$A$146:$A$187,Electricity!$A20)</f>
        <v>22523392088269.793</v>
      </c>
      <c r="X20">
        <f>SUMIFS('Electrification prediction'!Y$146:Y$187,'Electrification prediction'!$A$146:$A$187,Electricity!$A20)</f>
        <v>22887317392221.254</v>
      </c>
      <c r="Y20">
        <f>SUMIFS('Electrification prediction'!Z$146:Z$187,'Electrification prediction'!$A$146:$A$187,Electricity!$A20)</f>
        <v>23232195665578.992</v>
      </c>
      <c r="Z20">
        <f>SUMIFS('Electrification prediction'!AA$146:AA$187,'Electrification prediction'!$A$146:$A$187,Electricity!$A20)</f>
        <v>23556781158161.395</v>
      </c>
      <c r="AA20">
        <f>SUMIFS('Electrification prediction'!AB$146:AB$187,'Electrification prediction'!$A$146:$A$187,Electricity!$A20)</f>
        <v>23859598611110.426</v>
      </c>
      <c r="AB20">
        <f>SUMIFS('Electrification prediction'!AC$146:AC$187,'Electrification prediction'!$A$146:$A$187,Electricity!$A20)</f>
        <v>24139418113617.598</v>
      </c>
      <c r="AC20">
        <f>SUMIFS('Electrification prediction'!AD$146:AD$187,'Electrification prediction'!$A$146:$A$187,Electricity!$A20)</f>
        <v>24395036976458.59</v>
      </c>
      <c r="AD20">
        <f>SUMIFS('Electrification prediction'!AE$146:AE$187,'Electrification prediction'!$A$146:$A$187,Electricity!$A20)</f>
        <v>24625288969358.574</v>
      </c>
      <c r="AE20">
        <f>SUMIFS('Electrification prediction'!AF$146:AF$187,'Electrification prediction'!$A$146:$A$187,Electricity!$A20)</f>
        <v>24828805531521.125</v>
      </c>
      <c r="AF20">
        <f>SUMIFS('Electrification prediction'!AG$146:AG$187,'Electrification prediction'!$A$146:$A$187,Electricity!$A20)</f>
        <v>25004515311973.504</v>
      </c>
      <c r="AG20">
        <f>SUMIFS('Electrification prediction'!AH$146:AH$187,'Electrification prediction'!$A$146:$A$187,Electricity!$A20)</f>
        <v>25151160937546.941</v>
      </c>
      <c r="AH20">
        <f>SUMIFS('Electrification prediction'!AI$146:AI$187,'Electrification prediction'!$A$146:$A$187,Electricity!$A20)</f>
        <v>25242478586805.488</v>
      </c>
      <c r="AI20">
        <f>SUMIFS('Electrification prediction'!AJ$146:AJ$187,'Electrification prediction'!$A$146:$A$187,Electricity!$A20)</f>
        <v>25302517949045.82</v>
      </c>
      <c r="AJ20">
        <f>SUMIFS('Electrification prediction'!AK$146:AK$187,'Electrification prediction'!$A$146:$A$187,Electricity!$A20)</f>
        <v>25330362369005.215</v>
      </c>
      <c r="AK20">
        <f>SUMIFS('Electrification prediction'!AL$146:AL$187,'Electrification prediction'!$A$146:$A$187,Electricity!$A20)</f>
        <v>25325201461519.645</v>
      </c>
      <c r="AL20">
        <f>SUMIFS('Electrification prediction'!AM$146:AM$187,'Electrification prediction'!$A$146:$A$187,Electricity!$A20)</f>
        <v>25286341666236.629</v>
      </c>
      <c r="AM20">
        <f>SUMIFS('Electrification prediction'!AN$146:AN$187,'Electrification prediction'!$A$146:$A$187,Electricity!$A20)</f>
        <v>25212961709805.793</v>
      </c>
      <c r="AN20">
        <f>SUMIFS('Electrification prediction'!AO$146:AO$187,'Electrification prediction'!$A$146:$A$187,Electricity!$A20)</f>
        <v>25104633720221.191</v>
      </c>
      <c r="AO20">
        <f>SUMIFS('Electrification prediction'!AP$146:AP$187,'Electrification prediction'!$A$146:$A$187,Electricity!$A20)</f>
        <v>24960824079692.168</v>
      </c>
      <c r="AP20">
        <f>SUMIFS('Electrification prediction'!AQ$146:AQ$187,'Electrification prediction'!$A$146:$A$187,Electricity!$A20)</f>
        <v>24781411317108.496</v>
      </c>
      <c r="AQ20">
        <f>SUMIFS('Electrification prediction'!AR$146:AR$187,'Electrification prediction'!$A$146:$A$187,Electricity!$A20)</f>
        <v>24566188077929.77</v>
      </c>
    </row>
    <row r="21" spans="1:43">
      <c r="A21" s="272" t="s">
        <v>633</v>
      </c>
      <c r="B21">
        <f>SUMIFS('Electrification prediction'!C$146:C$187,'Electrification prediction'!$A$146:$A$187,Electricity!$A21)</f>
        <v>8101891478067.251</v>
      </c>
      <c r="C21">
        <f>SUMIFS('Electrification prediction'!D$146:D$187,'Electrification prediction'!$A$146:$A$187,Electricity!$A21)</f>
        <v>7593652691054.5205</v>
      </c>
      <c r="D21">
        <f>SUMIFS('Electrification prediction'!E$146:E$187,'Electrification prediction'!$A$146:$A$187,Electricity!$A21)</f>
        <v>9498774701377.4902</v>
      </c>
      <c r="E21">
        <f>SUMIFS('Electrification prediction'!F$146:F$187,'Electrification prediction'!$A$146:$A$187,Electricity!$A21)</f>
        <v>9803883985291.541</v>
      </c>
      <c r="F21">
        <f>SUMIFS('Electrification prediction'!G$146:G$187,'Electrification prediction'!$A$146:$A$187,Electricity!$A21)</f>
        <v>10091500525937.377</v>
      </c>
      <c r="G21">
        <f>SUMIFS('Electrification prediction'!H$146:H$187,'Electrification prediction'!$A$146:$A$187,Electricity!$A21)</f>
        <v>10367727719022.725</v>
      </c>
      <c r="H21">
        <f>SUMIFS('Electrification prediction'!I$146:I$187,'Electrification prediction'!$A$146:$A$187,Electricity!$A21)</f>
        <v>10636360544425.285</v>
      </c>
      <c r="I21">
        <f>SUMIFS('Electrification prediction'!J$146:J$187,'Electrification prediction'!$A$146:$A$187,Electricity!$A21)</f>
        <v>10894061112493.67</v>
      </c>
      <c r="J21">
        <f>SUMIFS('Electrification prediction'!K$146:K$187,'Electrification prediction'!$A$146:$A$187,Electricity!$A21)</f>
        <v>11151542886110.215</v>
      </c>
      <c r="K21">
        <f>SUMIFS('Electrification prediction'!L$146:L$187,'Electrification prediction'!$A$146:$A$187,Electricity!$A21)</f>
        <v>11409133099496.977</v>
      </c>
      <c r="L21">
        <f>SUMIFS('Electrification prediction'!M$146:M$187,'Electrification prediction'!$A$146:$A$187,Electricity!$A21)</f>
        <v>11667101918195.367</v>
      </c>
      <c r="M21">
        <f>SUMIFS('Electrification prediction'!N$146:N$187,'Electrification prediction'!$A$146:$A$187,Electricity!$A21)</f>
        <v>11908022020190.881</v>
      </c>
      <c r="N21">
        <f>SUMIFS('Electrification prediction'!O$146:O$187,'Electrification prediction'!$A$146:$A$187,Electricity!$A21)</f>
        <v>12148964972261.594</v>
      </c>
      <c r="O21">
        <f>SUMIFS('Electrification prediction'!P$146:P$187,'Electrification prediction'!$A$146:$A$187,Electricity!$A21)</f>
        <v>12390053225304.324</v>
      </c>
      <c r="P21">
        <f>SUMIFS('Electrification prediction'!Q$146:Q$187,'Electrification prediction'!$A$146:$A$187,Electricity!$A21)</f>
        <v>12631367849961.473</v>
      </c>
      <c r="Q21">
        <f>SUMIFS('Electrification prediction'!R$146:R$187,'Electrification prediction'!$A$146:$A$187,Electricity!$A21)</f>
        <v>12872824732297.115</v>
      </c>
      <c r="R21">
        <f>SUMIFS('Electrification prediction'!S$146:S$187,'Electrification prediction'!$A$146:$A$187,Electricity!$A21)</f>
        <v>13101460600032.838</v>
      </c>
      <c r="S21">
        <f>SUMIFS('Electrification prediction'!T$146:T$187,'Electrification prediction'!$A$146:$A$187,Electricity!$A21)</f>
        <v>13342802039495.086</v>
      </c>
      <c r="T21">
        <f>SUMIFS('Electrification prediction'!U$146:U$187,'Electrification prediction'!$A$146:$A$187,Electricity!$A21)</f>
        <v>13583921231710.617</v>
      </c>
      <c r="U21">
        <f>SUMIFS('Electrification prediction'!V$146:V$187,'Electrification prediction'!$A$146:$A$187,Electricity!$A21)</f>
        <v>13824578676793.148</v>
      </c>
      <c r="V21">
        <f>SUMIFS('Electrification prediction'!W$146:W$187,'Electrification prediction'!$A$146:$A$187,Electricity!$A21)</f>
        <v>14064499707710.516</v>
      </c>
      <c r="W21">
        <f>SUMIFS('Electrification prediction'!X$146:X$187,'Electrification prediction'!$A$146:$A$187,Electricity!$A21)</f>
        <v>14294741311963.383</v>
      </c>
      <c r="X21">
        <f>SUMIFS('Electrification prediction'!Y$146:Y$187,'Electrification prediction'!$A$146:$A$187,Electricity!$A21)</f>
        <v>14500153042457.582</v>
      </c>
      <c r="Y21">
        <f>SUMIFS('Electrification prediction'!Z$146:Z$187,'Electrification prediction'!$A$146:$A$187,Electricity!$A21)</f>
        <v>14693790941294.033</v>
      </c>
      <c r="Z21">
        <f>SUMIFS('Electrification prediction'!AA$146:AA$187,'Electrification prediction'!$A$146:$A$187,Electricity!$A21)</f>
        <v>14874910246754.514</v>
      </c>
      <c r="AA21">
        <f>SUMIFS('Electrification prediction'!AB$146:AB$187,'Electrification prediction'!$A$146:$A$187,Electricity!$A21)</f>
        <v>15042623047402.129</v>
      </c>
      <c r="AB21">
        <f>SUMIFS('Electrification prediction'!AC$146:AC$187,'Electrification prediction'!$A$146:$A$187,Electricity!$A21)</f>
        <v>15196198146552.449</v>
      </c>
      <c r="AC21">
        <f>SUMIFS('Electrification prediction'!AD$146:AD$187,'Electrification prediction'!$A$146:$A$187,Electricity!$A21)</f>
        <v>15334922611812.227</v>
      </c>
      <c r="AD21">
        <f>SUMIFS('Electrification prediction'!AE$146:AE$187,'Electrification prediction'!$A$146:$A$187,Electricity!$A21)</f>
        <v>15458107345462.379</v>
      </c>
      <c r="AE21">
        <f>SUMIFS('Electrification prediction'!AF$146:AF$187,'Electrification prediction'!$A$146:$A$187,Electricity!$A21)</f>
        <v>15564937147953.818</v>
      </c>
      <c r="AF21">
        <f>SUMIFS('Electrification prediction'!AG$146:AG$187,'Electrification prediction'!$A$146:$A$187,Electricity!$A21)</f>
        <v>15654784223507.473</v>
      </c>
      <c r="AG21">
        <f>SUMIFS('Electrification prediction'!AH$146:AH$187,'Electrification prediction'!$A$146:$A$187,Electricity!$A21)</f>
        <v>15726904735060.215</v>
      </c>
      <c r="AH21">
        <f>SUMIFS('Electrification prediction'!AI$146:AI$187,'Electrification prediction'!$A$146:$A$187,Electricity!$A21)</f>
        <v>15764938132967.23</v>
      </c>
      <c r="AI21">
        <f>SUMIFS('Electrification prediction'!AJ$146:AJ$187,'Electrification prediction'!$A$146:$A$187,Electricity!$A21)</f>
        <v>15783983665253.072</v>
      </c>
      <c r="AJ21">
        <f>SUMIFS('Electrification prediction'!AK$146:AK$187,'Electrification prediction'!$A$146:$A$187,Electricity!$A21)</f>
        <v>15783509544432.762</v>
      </c>
      <c r="AK21">
        <f>SUMIFS('Electrification prediction'!AL$146:AL$187,'Electrification prediction'!$A$146:$A$187,Electricity!$A21)</f>
        <v>15763049991536.59</v>
      </c>
      <c r="AL21">
        <f>SUMIFS('Electrification prediction'!AM$146:AM$187,'Electrification prediction'!$A$146:$A$187,Electricity!$A21)</f>
        <v>15722211460020.588</v>
      </c>
      <c r="AM21">
        <f>SUMIFS('Electrification prediction'!AN$146:AN$187,'Electrification prediction'!$A$146:$A$187,Electricity!$A21)</f>
        <v>15660520406635.889</v>
      </c>
      <c r="AN21">
        <f>SUMIFS('Electrification prediction'!AO$146:AO$187,'Electrification prediction'!$A$146:$A$187,Electricity!$A21)</f>
        <v>15577747096852.67</v>
      </c>
      <c r="AO21">
        <f>SUMIFS('Electrification prediction'!AP$146:AP$187,'Electrification prediction'!$A$146:$A$187,Electricity!$A21)</f>
        <v>15473595024133.686</v>
      </c>
      <c r="AP21">
        <f>SUMIFS('Electrification prediction'!AQ$146:AQ$187,'Electrification prediction'!$A$146:$A$187,Electricity!$A21)</f>
        <v>15348022059623.094</v>
      </c>
      <c r="AQ21">
        <f>SUMIFS('Electrification prediction'!AR$146:AR$187,'Electrification prediction'!$A$146:$A$187,Electricity!$A21)</f>
        <v>15200931193394.393</v>
      </c>
    </row>
    <row r="22" spans="1:43">
      <c r="A22" s="272" t="s">
        <v>634</v>
      </c>
      <c r="B22">
        <f>SUMIFS('Electrification prediction'!C$146:C$187,'Electrification prediction'!$A$146:$A$187,Electricity!$A22)</f>
        <v>6307343824499.9072</v>
      </c>
      <c r="C22">
        <f>SUMIFS('Electrification prediction'!D$146:D$187,'Electrification prediction'!$A$146:$A$187,Electricity!$A22)</f>
        <v>5911678592089.168</v>
      </c>
      <c r="D22">
        <f>SUMIFS('Electrification prediction'!E$146:E$187,'Electrification prediction'!$A$146:$A$187,Electricity!$A22)</f>
        <v>7394821087796.3525</v>
      </c>
      <c r="E22">
        <f>SUMIFS('Electrification prediction'!F$146:F$187,'Electrification prediction'!$A$146:$A$187,Electricity!$A22)</f>
        <v>7632349467792.8682</v>
      </c>
      <c r="F22">
        <f>SUMIFS('Electrification prediction'!G$146:G$187,'Electrification prediction'!$A$146:$A$187,Electricity!$A22)</f>
        <v>7856259701147.3262</v>
      </c>
      <c r="G22">
        <f>SUMIFS('Electrification prediction'!H$146:H$187,'Electrification prediction'!$A$146:$A$187,Electricity!$A22)</f>
        <v>8071303297470.7646</v>
      </c>
      <c r="H22">
        <f>SUMIFS('Electrification prediction'!I$146:I$187,'Electrification prediction'!$A$146:$A$187,Electricity!$A22)</f>
        <v>8280434658579.1709</v>
      </c>
      <c r="I22">
        <f>SUMIFS('Electrification prediction'!J$146:J$187,'Electrification prediction'!$A$146:$A$187,Electricity!$A22)</f>
        <v>8481055228599.9375</v>
      </c>
      <c r="J22">
        <f>SUMIFS('Electrification prediction'!K$146:K$187,'Electrification prediction'!$A$146:$A$187,Electricity!$A22)</f>
        <v>8681505466564.4922</v>
      </c>
      <c r="K22">
        <f>SUMIFS('Electrification prediction'!L$146:L$187,'Electrification prediction'!$A$146:$A$187,Electricity!$A22)</f>
        <v>8882040125175.373</v>
      </c>
      <c r="L22">
        <f>SUMIFS('Electrification prediction'!M$146:M$187,'Electrification prediction'!$A$146:$A$187,Electricity!$A22)</f>
        <v>9082869529017.123</v>
      </c>
      <c r="M22">
        <f>SUMIFS('Electrification prediction'!N$146:N$187,'Electrification prediction'!$A$146:$A$187,Electricity!$A22)</f>
        <v>9270426462065.7734</v>
      </c>
      <c r="N22">
        <f>SUMIFS('Electrification prediction'!O$146:O$187,'Electrification prediction'!$A$146:$A$187,Electricity!$A22)</f>
        <v>9458001183958.0664</v>
      </c>
      <c r="O22">
        <f>SUMIFS('Electrification prediction'!P$146:P$187,'Electrification prediction'!$A$146:$A$187,Electricity!$A22)</f>
        <v>9645689023039.2285</v>
      </c>
      <c r="P22">
        <f>SUMIFS('Electrification prediction'!Q$146:Q$187,'Electrification prediction'!$A$146:$A$187,Electricity!$A22)</f>
        <v>9833553093017.5996</v>
      </c>
      <c r="Q22">
        <f>SUMIFS('Electrification prediction'!R$146:R$187,'Electrification prediction'!$A$146:$A$187,Electricity!$A22)</f>
        <v>10021527910972.828</v>
      </c>
      <c r="R22">
        <f>SUMIFS('Electrification prediction'!S$146:S$187,'Electrification prediction'!$A$146:$A$187,Electricity!$A22)</f>
        <v>10199521535341.404</v>
      </c>
      <c r="S22">
        <f>SUMIFS('Electrification prediction'!T$146:T$187,'Electrification prediction'!$A$146:$A$187,Electricity!$A22)</f>
        <v>10387406480716.074</v>
      </c>
      <c r="T22">
        <f>SUMIFS('Electrification prediction'!U$146:U$187,'Electrification prediction'!$A$146:$A$187,Electricity!$A22)</f>
        <v>10575118406024.635</v>
      </c>
      <c r="U22">
        <f>SUMIFS('Electrification prediction'!V$146:V$187,'Electrification prediction'!$A$146:$A$187,Electricity!$A22)</f>
        <v>10762470859975.717</v>
      </c>
      <c r="V22">
        <f>SUMIFS('Electrification prediction'!W$146:W$187,'Electrification prediction'!$A$146:$A$187,Electricity!$A22)</f>
        <v>10949250013562.363</v>
      </c>
      <c r="W22">
        <f>SUMIFS('Electrification prediction'!X$146:X$187,'Electrification prediction'!$A$146:$A$187,Electricity!$A22)</f>
        <v>11128493708032.793</v>
      </c>
      <c r="X22">
        <f>SUMIFS('Electrification prediction'!Y$146:Y$187,'Electrification prediction'!$A$146:$A$187,Electricity!$A22)</f>
        <v>11288407280476.928</v>
      </c>
      <c r="Y22">
        <f>SUMIFS('Electrification prediction'!Z$146:Z$187,'Electrification prediction'!$A$146:$A$187,Electricity!$A22)</f>
        <v>11439154894009.096</v>
      </c>
      <c r="Z22">
        <f>SUMIFS('Electrification prediction'!AA$146:AA$187,'Electrification prediction'!$A$146:$A$187,Electricity!$A22)</f>
        <v>11580156749672.855</v>
      </c>
      <c r="AA22">
        <f>SUMIFS('Electrification prediction'!AB$146:AB$187,'Electrification prediction'!$A$146:$A$187,Electricity!$A22)</f>
        <v>11710721606079.287</v>
      </c>
      <c r="AB22">
        <f>SUMIFS('Electrification prediction'!AC$146:AC$187,'Electrification prediction'!$A$146:$A$187,Electricity!$A22)</f>
        <v>11830280224686.436</v>
      </c>
      <c r="AC22">
        <f>SUMIFS('Electrification prediction'!AD$146:AD$187,'Electrification prediction'!$A$146:$A$187,Electricity!$A22)</f>
        <v>11938277585751.07</v>
      </c>
      <c r="AD22">
        <f>SUMIFS('Electrification prediction'!AE$146:AE$187,'Electrification prediction'!$A$146:$A$187,Electricity!$A22)</f>
        <v>12034177224886.48</v>
      </c>
      <c r="AE22">
        <f>SUMIFS('Electrification prediction'!AF$146:AF$187,'Electrification prediction'!$A$146:$A$187,Electricity!$A22)</f>
        <v>12117344507099.656</v>
      </c>
      <c r="AF22">
        <f>SUMIFS('Electrification prediction'!AG$146:AG$187,'Electrification prediction'!$A$146:$A$187,Electricity!$A22)</f>
        <v>12187290691725.41</v>
      </c>
      <c r="AG22">
        <f>SUMIFS('Electrification prediction'!AH$146:AH$187,'Electrification prediction'!$A$146:$A$187,Electricity!$A22)</f>
        <v>12243436699653.732</v>
      </c>
      <c r="AH22">
        <f>SUMIFS('Electrification prediction'!AI$146:AI$187,'Electrification prediction'!$A$146:$A$187,Electricity!$A22)</f>
        <v>12273045799956.17</v>
      </c>
      <c r="AI22">
        <f>SUMIFS('Electrification prediction'!AJ$146:AJ$187,'Electrification prediction'!$A$146:$A$187,Electricity!$A22)</f>
        <v>12287872796932.443</v>
      </c>
      <c r="AJ22">
        <f>SUMIFS('Electrification prediction'!AK$146:AK$187,'Electrification prediction'!$A$146:$A$187,Electricity!$A22)</f>
        <v>12287503692626.844</v>
      </c>
      <c r="AK22">
        <f>SUMIFS('Electrification prediction'!AL$146:AL$187,'Electrification prediction'!$A$146:$A$187,Electricity!$A22)</f>
        <v>12271575876886.406</v>
      </c>
      <c r="AL22">
        <f>SUMIFS('Electrification prediction'!AM$146:AM$187,'Electrification prediction'!$A$146:$A$187,Electricity!$A22)</f>
        <v>12239782972691.578</v>
      </c>
      <c r="AM22">
        <f>SUMIFS('Electrification prediction'!AN$146:AN$187,'Electrification prediction'!$A$146:$A$187,Electricity!$A22)</f>
        <v>12191756325377.645</v>
      </c>
      <c r="AN22">
        <f>SUMIFS('Electrification prediction'!AO$146:AO$187,'Electrification prediction'!$A$146:$A$187,Electricity!$A22)</f>
        <v>12127317086008.924</v>
      </c>
      <c r="AO22">
        <f>SUMIFS('Electrification prediction'!AP$146:AP$187,'Electrification prediction'!$A$146:$A$187,Electricity!$A22)</f>
        <v>12046234423466.316</v>
      </c>
      <c r="AP22">
        <f>SUMIFS('Electrification prediction'!AQ$146:AQ$187,'Electrification prediction'!$A$146:$A$187,Electricity!$A22)</f>
        <v>11948475540324.744</v>
      </c>
      <c r="AQ22">
        <f>SUMIFS('Electrification prediction'!AR$146:AR$187,'Electrification prediction'!$A$146:$A$187,Electricity!$A22)</f>
        <v>11833964914101.289</v>
      </c>
    </row>
    <row r="23" spans="1:43">
      <c r="A23" s="272" t="s">
        <v>635</v>
      </c>
      <c r="B23">
        <f>SUMIFS('Electrification prediction'!C$146:C$187,'Electrification prediction'!$A$146:$A$187,Electricity!$A23)</f>
        <v>6304477625520.9629</v>
      </c>
      <c r="C23">
        <f>SUMIFS('Electrification prediction'!D$146:D$187,'Electrification prediction'!$A$146:$A$187,Electricity!$A23)</f>
        <v>6733434305339.8174</v>
      </c>
      <c r="D23">
        <f>SUMIFS('Electrification prediction'!E$146:E$187,'Electrification prediction'!$A$146:$A$187,Electricity!$A23)</f>
        <v>7545640369618.5</v>
      </c>
      <c r="E23">
        <f>SUMIFS('Electrification prediction'!F$146:F$187,'Electrification prediction'!$A$146:$A$187,Electricity!$A23)</f>
        <v>7720965950663.4043</v>
      </c>
      <c r="F23">
        <f>SUMIFS('Electrification prediction'!G$146:G$187,'Electrification prediction'!$A$146:$A$187,Electricity!$A23)</f>
        <v>7882651559483.6602</v>
      </c>
      <c r="G23">
        <f>SUMIFS('Electrification prediction'!H$146:H$187,'Electrification prediction'!$A$146:$A$187,Electricity!$A23)</f>
        <v>8035742897017.3486</v>
      </c>
      <c r="H23">
        <f>SUMIFS('Electrification prediction'!I$146:I$187,'Electrification prediction'!$A$146:$A$187,Electricity!$A23)</f>
        <v>8183334420374.416</v>
      </c>
      <c r="I23">
        <f>SUMIFS('Electrification prediction'!J$146:J$187,'Electrification prediction'!$A$146:$A$187,Electricity!$A23)</f>
        <v>8322969994279.666</v>
      </c>
      <c r="J23">
        <f>SUMIFS('Electrification prediction'!K$146:K$187,'Electrification prediction'!$A$146:$A$187,Electricity!$A23)</f>
        <v>8462914858834.252</v>
      </c>
      <c r="K23">
        <f>SUMIFS('Electrification prediction'!L$146:L$187,'Electrification prediction'!$A$146:$A$187,Electricity!$A23)</f>
        <v>8603381357407.7803</v>
      </c>
      <c r="L23">
        <f>SUMIFS('Electrification prediction'!M$146:M$187,'Electrification prediction'!$A$146:$A$187,Electricity!$A23)</f>
        <v>8744536607246.0654</v>
      </c>
      <c r="M23">
        <f>SUMIFS('Electrification prediction'!N$146:N$187,'Electrification prediction'!$A$146:$A$187,Electricity!$A23)</f>
        <v>8873359145387.5059</v>
      </c>
      <c r="N23">
        <f>SUMIFS('Electrification prediction'!O$146:O$187,'Electrification prediction'!$A$146:$A$187,Electricity!$A23)</f>
        <v>9002683626781.8125</v>
      </c>
      <c r="O23">
        <f>SUMIFS('Electrification prediction'!P$146:P$187,'Electrification prediction'!$A$146:$A$187,Electricity!$A23)</f>
        <v>9132565348465.6016</v>
      </c>
      <c r="P23">
        <f>SUMIFS('Electrification prediction'!Q$146:Q$187,'Electrification prediction'!$A$146:$A$187,Electricity!$A23)</f>
        <v>9263030680036.6113</v>
      </c>
      <c r="Q23">
        <f>SUMIFS('Electrification prediction'!R$146:R$187,'Electrification prediction'!$A$146:$A$187,Electricity!$A23)</f>
        <v>9393987296817.3906</v>
      </c>
      <c r="R23">
        <f>SUMIFS('Electrification prediction'!S$146:S$187,'Electrification prediction'!$A$146:$A$187,Electricity!$A23)</f>
        <v>9515992252296.5469</v>
      </c>
      <c r="S23">
        <f>SUMIFS('Electrification prediction'!T$146:T$187,'Electrification prediction'!$A$146:$A$187,Electricity!$A23)</f>
        <v>9647605090267.2852</v>
      </c>
      <c r="T23">
        <f>SUMIFS('Electrification prediction'!U$146:U$187,'Electrification prediction'!$A$146:$A$187,Electricity!$A23)</f>
        <v>9779372406725.3613</v>
      </c>
      <c r="U23">
        <f>SUMIFS('Electrification prediction'!V$146:V$187,'Electrification prediction'!$A$146:$A$187,Electricity!$A23)</f>
        <v>9911104824080.6797</v>
      </c>
      <c r="V23">
        <f>SUMIFS('Electrification prediction'!W$146:W$187,'Electrification prediction'!$A$146:$A$187,Electricity!$A23)</f>
        <v>10042592058405.518</v>
      </c>
      <c r="W23">
        <f>SUMIFS('Electrification prediction'!X$146:X$187,'Electrification prediction'!$A$146:$A$187,Electricity!$A23)</f>
        <v>10167462438802.844</v>
      </c>
      <c r="X23">
        <f>SUMIFS('Electrification prediction'!Y$146:Y$187,'Electrification prediction'!$A$146:$A$187,Electricity!$A23)</f>
        <v>10275041491405.943</v>
      </c>
      <c r="Y23">
        <f>SUMIFS('Electrification prediction'!Z$146:Z$187,'Electrification prediction'!$A$146:$A$187,Electricity!$A23)</f>
        <v>10374720343052.551</v>
      </c>
      <c r="Z23">
        <f>SUMIFS('Electrification prediction'!AA$146:AA$187,'Electrification prediction'!$A$146:$A$187,Electricity!$A23)</f>
        <v>10466038405192.549</v>
      </c>
      <c r="AA23">
        <f>SUMIFS('Electrification prediction'!AB$146:AB$187,'Electrification prediction'!$A$146:$A$187,Electricity!$A23)</f>
        <v>10548437055303.953</v>
      </c>
      <c r="AB23">
        <f>SUMIFS('Electrification prediction'!AC$146:AC$187,'Electrification prediction'!$A$146:$A$187,Electricity!$A23)</f>
        <v>10621470647691.953</v>
      </c>
      <c r="AC23">
        <f>SUMIFS('Electrification prediction'!AD$146:AD$187,'Electrification prediction'!$A$146:$A$187,Electricity!$A23)</f>
        <v>10684708016502.467</v>
      </c>
      <c r="AD23">
        <f>SUMIFS('Electrification prediction'!AE$146:AE$187,'Electrification prediction'!$A$146:$A$187,Electricity!$A23)</f>
        <v>10737735997301.355</v>
      </c>
      <c r="AE23">
        <f>SUMIFS('Electrification prediction'!AF$146:AF$187,'Electrification prediction'!$A$146:$A$187,Electricity!$A23)</f>
        <v>10780055214325.848</v>
      </c>
      <c r="AF23">
        <f>SUMIFS('Electrification prediction'!AG$146:AG$187,'Electrification prediction'!$A$146:$A$187,Electricity!$A23)</f>
        <v>10811297742015.219</v>
      </c>
      <c r="AG23">
        <f>SUMIFS('Electrification prediction'!AH$146:AH$187,'Electrification prediction'!$A$146:$A$187,Electricity!$A23)</f>
        <v>10831016162549.018</v>
      </c>
      <c r="AH23">
        <f>SUMIFS('Electrification prediction'!AI$146:AI$187,'Electrification prediction'!$A$146:$A$187,Electricity!$A23)</f>
        <v>10828038076385.355</v>
      </c>
      <c r="AI23">
        <f>SUMIFS('Electrification prediction'!AJ$146:AJ$187,'Electrification prediction'!$A$146:$A$187,Electricity!$A23)</f>
        <v>10812855697948.82</v>
      </c>
      <c r="AJ23">
        <f>SUMIFS('Electrification prediction'!AK$146:AK$187,'Electrification prediction'!$A$146:$A$187,Electricity!$A23)</f>
        <v>10785166117013.695</v>
      </c>
      <c r="AK23">
        <f>SUMIFS('Electrification prediction'!AL$146:AL$187,'Electrification prediction'!$A$146:$A$187,Electricity!$A23)</f>
        <v>10744711207233.949</v>
      </c>
      <c r="AL23">
        <f>SUMIFS('Electrification prediction'!AM$146:AM$187,'Electrification prediction'!$A$146:$A$187,Electricity!$A23)</f>
        <v>10691281337402.949</v>
      </c>
      <c r="AM23">
        <f>SUMIFS('Electrification prediction'!AN$146:AN$187,'Electrification prediction'!$A$146:$A$187,Electricity!$A23)</f>
        <v>10624611571430.43</v>
      </c>
      <c r="AN23">
        <f>SUMIFS('Electrification prediction'!AO$146:AO$187,'Electrification prediction'!$A$146:$A$187,Electricity!$A23)</f>
        <v>10544601542347.055</v>
      </c>
      <c r="AO23">
        <f>SUMIFS('Electrification prediction'!AP$146:AP$187,'Electrification prediction'!$A$146:$A$187,Electricity!$A23)</f>
        <v>10451103903807.561</v>
      </c>
      <c r="AP23">
        <f>SUMIFS('Electrification prediction'!AQ$146:AQ$187,'Electrification prediction'!$A$146:$A$187,Electricity!$A23)</f>
        <v>10344141394251.039</v>
      </c>
      <c r="AQ23">
        <f>SUMIFS('Electrification prediction'!AR$146:AR$187,'Electrification prediction'!$A$146:$A$187,Electricity!$A23)</f>
        <v>10223697152764.848</v>
      </c>
    </row>
    <row r="24" spans="1:43">
      <c r="A24" s="272" t="s">
        <v>636</v>
      </c>
      <c r="B24">
        <f>SUMIFS('Electrification prediction'!C$146:C$187,'Electrification prediction'!$A$146:$A$187,Electricity!$A24)</f>
        <v>20159785853990.578</v>
      </c>
      <c r="C24">
        <f>SUMIFS('Electrification prediction'!D$146:D$187,'Electrification prediction'!$A$146:$A$187,Electricity!$A24)</f>
        <v>19519603127416.914</v>
      </c>
      <c r="D24">
        <f>SUMIFS('Electrification prediction'!E$146:E$187,'Electrification prediction'!$A$146:$A$187,Electricity!$A24)</f>
        <v>23181220517618.051</v>
      </c>
      <c r="E24">
        <f>SUMIFS('Electrification prediction'!F$146:F$187,'Electrification prediction'!$A$146:$A$187,Electricity!$A24)</f>
        <v>24024252704012.652</v>
      </c>
      <c r="F24">
        <f>SUMIFS('Electrification prediction'!G$146:G$187,'Electrification prediction'!$A$146:$A$187,Electricity!$A24)</f>
        <v>24824219133907.691</v>
      </c>
      <c r="G24">
        <f>SUMIFS('Electrification prediction'!H$146:H$187,'Electrification prediction'!$A$146:$A$187,Electricity!$A24)</f>
        <v>25595725172055.992</v>
      </c>
      <c r="H24">
        <f>SUMIFS('Electrification prediction'!I$146:I$187,'Electrification prediction'!$A$146:$A$187,Electricity!$A24)</f>
        <v>26347915099903.625</v>
      </c>
      <c r="I24">
        <f>SUMIFS('Electrification prediction'!J$146:J$187,'Electrification prediction'!$A$146:$A$187,Electricity!$A24)</f>
        <v>27072356098018.961</v>
      </c>
      <c r="J24">
        <f>SUMIFS('Electrification prediction'!K$146:K$187,'Electrification prediction'!$A$146:$A$187,Electricity!$A24)</f>
        <v>27795553919245.871</v>
      </c>
      <c r="K24">
        <f>SUMIFS('Electrification prediction'!L$146:L$187,'Electrification prediction'!$A$146:$A$187,Electricity!$A24)</f>
        <v>28518377047888.219</v>
      </c>
      <c r="L24">
        <f>SUMIFS('Electrification prediction'!M$146:M$187,'Electrification prediction'!$A$146:$A$187,Electricity!$A24)</f>
        <v>29241554536650.711</v>
      </c>
      <c r="M24">
        <f>SUMIFS('Electrification prediction'!N$146:N$187,'Electrification prediction'!$A$146:$A$187,Electricity!$A24)</f>
        <v>29921348563644.195</v>
      </c>
      <c r="N24">
        <f>SUMIFS('Electrification prediction'!O$146:O$187,'Electrification prediction'!$A$146:$A$187,Electricity!$A24)</f>
        <v>30600488113293.609</v>
      </c>
      <c r="O24">
        <f>SUMIFS('Electrification prediction'!P$146:P$187,'Electrification prediction'!$A$146:$A$187,Electricity!$A24)</f>
        <v>31279333643264.699</v>
      </c>
      <c r="P24">
        <f>SUMIFS('Electrification prediction'!Q$146:Q$187,'Electrification prediction'!$A$146:$A$187,Electricity!$A24)</f>
        <v>31958138834651.09</v>
      </c>
      <c r="Q24">
        <f>SUMIFS('Electrification prediction'!R$146:R$187,'Electrification prediction'!$A$146:$A$187,Electricity!$A24)</f>
        <v>32636735857166.191</v>
      </c>
      <c r="R24">
        <f>SUMIFS('Electrification prediction'!S$146:S$187,'Electrification prediction'!$A$146:$A$187,Electricity!$A24)</f>
        <v>33282233637850.652</v>
      </c>
      <c r="S24">
        <f>SUMIFS('Electrification prediction'!T$146:T$187,'Electrification prediction'!$A$146:$A$187,Electricity!$A24)</f>
        <v>33959450917112.422</v>
      </c>
      <c r="T24">
        <f>SUMIFS('Electrification prediction'!U$146:U$187,'Electrification prediction'!$A$146:$A$187,Electricity!$A24)</f>
        <v>34446185820085.289</v>
      </c>
      <c r="U24">
        <f>SUMIFS('Electrification prediction'!V$146:V$187,'Electrification prediction'!$A$146:$A$187,Electricity!$A24)</f>
        <v>34924983342752.324</v>
      </c>
      <c r="V24">
        <f>SUMIFS('Electrification prediction'!W$146:W$187,'Electrification prediction'!$A$146:$A$187,Electricity!$A24)</f>
        <v>35395253701250.188</v>
      </c>
      <c r="W24">
        <f>SUMIFS('Electrification prediction'!X$146:X$187,'Electrification prediction'!$A$146:$A$187,Electricity!$A24)</f>
        <v>35834684910466.586</v>
      </c>
      <c r="X24">
        <f>SUMIFS('Electrification prediction'!Y$146:Y$187,'Electrification prediction'!$A$146:$A$187,Electricity!$A24)</f>
        <v>36205817883766.609</v>
      </c>
      <c r="Y24">
        <f>SUMIFS('Electrification prediction'!Z$146:Z$187,'Electrification prediction'!$A$146:$A$187,Electricity!$A24)</f>
        <v>36541951769464.563</v>
      </c>
      <c r="Z24">
        <f>SUMIFS('Electrification prediction'!AA$146:AA$187,'Electrification prediction'!$A$146:$A$187,Electricity!$A24)</f>
        <v>36841687504785.328</v>
      </c>
      <c r="AA24">
        <f>SUMIFS('Electrification prediction'!AB$146:AB$187,'Electrification prediction'!$A$146:$A$187,Electricity!$A24)</f>
        <v>37103306261915.484</v>
      </c>
      <c r="AB24">
        <f>SUMIFS('Electrification prediction'!AC$146:AC$187,'Electrification prediction'!$A$146:$A$187,Electricity!$A24)</f>
        <v>37325513224097.148</v>
      </c>
      <c r="AC24">
        <f>SUMIFS('Electrification prediction'!AD$146:AD$187,'Electrification prediction'!$A$146:$A$187,Electricity!$A24)</f>
        <v>37507090752794.656</v>
      </c>
      <c r="AD24">
        <f>SUMIFS('Electrification prediction'!AE$146:AE$187,'Electrification prediction'!$A$146:$A$187,Electricity!$A24)</f>
        <v>37646910772071.57</v>
      </c>
      <c r="AE24">
        <f>SUMIFS('Electrification prediction'!AF$146:AF$187,'Electrification prediction'!$A$146:$A$187,Electricity!$A24)</f>
        <v>37743569671051.109</v>
      </c>
      <c r="AF24">
        <f>SUMIFS('Electrification prediction'!AG$146:AG$187,'Electrification prediction'!$A$146:$A$187,Electricity!$A24)</f>
        <v>37796151579739.867</v>
      </c>
      <c r="AG24">
        <f>SUMIFS('Electrification prediction'!AH$146:AH$187,'Electrification prediction'!$A$146:$A$187,Electricity!$A24)</f>
        <v>37803488779149.039</v>
      </c>
      <c r="AH24">
        <f>SUMIFS('Electrification prediction'!AI$146:AI$187,'Electrification prediction'!$A$146:$A$187,Electricity!$A24)</f>
        <v>37727072872638.969</v>
      </c>
      <c r="AI24">
        <f>SUMIFS('Electrification prediction'!AJ$146:AJ$187,'Electrification prediction'!$A$146:$A$187,Electricity!$A24)</f>
        <v>37604044491717.344</v>
      </c>
      <c r="AJ24">
        <f>SUMIFS('Electrification prediction'!AK$146:AK$187,'Electrification prediction'!$A$146:$A$187,Electricity!$A24)</f>
        <v>37433827093418.906</v>
      </c>
      <c r="AK24">
        <f>SUMIFS('Electrification prediction'!AL$146:AL$187,'Electrification prediction'!$A$146:$A$187,Electricity!$A24)</f>
        <v>37216021256687.883</v>
      </c>
      <c r="AL24">
        <f>SUMIFS('Electrification prediction'!AM$146:AM$187,'Electrification prediction'!$A$146:$A$187,Electricity!$A24)</f>
        <v>36950415403835.891</v>
      </c>
      <c r="AM24">
        <f>SUMIFS('Electrification prediction'!AN$146:AN$187,'Electrification prediction'!$A$146:$A$187,Electricity!$A24)</f>
        <v>36636625419196.563</v>
      </c>
      <c r="AN24">
        <f>SUMIFS('Electrification prediction'!AO$146:AO$187,'Electrification prediction'!$A$146:$A$187,Electricity!$A24)</f>
        <v>36274852631411.906</v>
      </c>
      <c r="AO24">
        <f>SUMIFS('Electrification prediction'!AP$146:AP$187,'Electrification prediction'!$A$146:$A$187,Electricity!$A24)</f>
        <v>35865150435523.539</v>
      </c>
      <c r="AP24">
        <f>SUMIFS('Electrification prediction'!AQ$146:AQ$187,'Electrification prediction'!$A$146:$A$187,Electricity!$A24)</f>
        <v>35408168456781.883</v>
      </c>
      <c r="AQ24">
        <f>SUMIFS('Electrification prediction'!AR$146:AR$187,'Electrification prediction'!$A$146:$A$187,Electricity!$A24)</f>
        <v>34904428356481.211</v>
      </c>
    </row>
    <row r="25" spans="1:43">
      <c r="A25" s="272" t="s">
        <v>637</v>
      </c>
      <c r="B25">
        <f>SUMIFS('Electrification prediction'!C$146:C$187,'Electrification prediction'!$A$146:$A$187,Electricity!$A25)</f>
        <v>12045064723350.902</v>
      </c>
      <c r="C25">
        <f>SUMIFS('Electrification prediction'!D$146:D$187,'Electrification prediction'!$A$146:$A$187,Electricity!$A25)</f>
        <v>12377252981328.881</v>
      </c>
      <c r="D25">
        <f>SUMIFS('Electrification prediction'!E$146:E$187,'Electrification prediction'!$A$146:$A$187,Electricity!$A25)</f>
        <v>13483802760967.209</v>
      </c>
      <c r="E25">
        <f>SUMIFS('Electrification prediction'!F$146:F$187,'Electrification prediction'!$A$146:$A$187,Electricity!$A25)</f>
        <v>13822344251287.855</v>
      </c>
      <c r="F25">
        <f>SUMIFS('Electrification prediction'!G$146:G$187,'Electrification prediction'!$A$146:$A$187,Electricity!$A25)</f>
        <v>14132288166357.016</v>
      </c>
      <c r="G25">
        <f>SUMIFS('Electrification prediction'!H$146:H$187,'Electrification prediction'!$A$146:$A$187,Electricity!$A25)</f>
        <v>14422647436452.201</v>
      </c>
      <c r="H25">
        <f>SUMIFS('Electrification prediction'!I$146:I$187,'Electrification prediction'!$A$146:$A$187,Electricity!$A25)</f>
        <v>14699005140695.461</v>
      </c>
      <c r="I25">
        <f>SUMIFS('Electrification prediction'!J$146:J$187,'Electrification prediction'!$A$146:$A$187,Electricity!$A25)</f>
        <v>14957005204845.715</v>
      </c>
      <c r="J25">
        <f>SUMIFS('Electrification prediction'!K$146:K$187,'Electrification prediction'!$A$146:$A$187,Electricity!$A25)</f>
        <v>15211571782488.027</v>
      </c>
      <c r="K25">
        <f>SUMIFS('Electrification prediction'!L$146:L$187,'Electrification prediction'!$A$146:$A$187,Electricity!$A25)</f>
        <v>15463170001468.252</v>
      </c>
      <c r="L25">
        <f>SUMIFS('Electrification prediction'!M$146:M$187,'Electrification prediction'!$A$146:$A$187,Electricity!$A25)</f>
        <v>15712177742840.305</v>
      </c>
      <c r="M25">
        <f>SUMIFS('Electrification prediction'!N$146:N$187,'Electrification prediction'!$A$146:$A$187,Electricity!$A25)</f>
        <v>15935281940144.092</v>
      </c>
      <c r="N25">
        <f>SUMIFS('Electrification prediction'!O$146:O$187,'Electrification prediction'!$A$146:$A$187,Electricity!$A25)</f>
        <v>16155632703222.809</v>
      </c>
      <c r="O25">
        <f>SUMIFS('Electrification prediction'!P$146:P$187,'Electrification prediction'!$A$146:$A$187,Electricity!$A25)</f>
        <v>16373405331388.098</v>
      </c>
      <c r="P25">
        <f>SUMIFS('Electrification prediction'!Q$146:Q$187,'Electrification prediction'!$A$146:$A$187,Electricity!$A25)</f>
        <v>16588717645467.338</v>
      </c>
      <c r="Q25">
        <f>SUMIFS('Electrification prediction'!R$146:R$187,'Electrification prediction'!$A$146:$A$187,Electricity!$A25)</f>
        <v>16801470072096.6</v>
      </c>
      <c r="R25">
        <f>SUMIFS('Electrification prediction'!S$146:S$187,'Electrification prediction'!$A$146:$A$187,Electricity!$A25)</f>
        <v>16994860006193.85</v>
      </c>
      <c r="S25">
        <f>SUMIFS('Electrification prediction'!T$146:T$187,'Electrification prediction'!$A$146:$A$187,Electricity!$A25)</f>
        <v>17202119435018.496</v>
      </c>
      <c r="T25">
        <f>SUMIFS('Electrification prediction'!U$146:U$187,'Electrification prediction'!$A$146:$A$187,Electricity!$A25)</f>
        <v>17406397894729.074</v>
      </c>
      <c r="U25">
        <f>SUMIFS('Electrification prediction'!V$146:V$187,'Electrification prediction'!$A$146:$A$187,Electricity!$A25)</f>
        <v>17607413428447.902</v>
      </c>
      <c r="V25">
        <f>SUMIFS('Electrification prediction'!W$146:W$187,'Electrification prediction'!$A$146:$A$187,Electricity!$A25)</f>
        <v>17804847166813.949</v>
      </c>
      <c r="W25">
        <f>SUMIFS('Electrification prediction'!X$146:X$187,'Electrification prediction'!$A$146:$A$187,Electricity!$A25)</f>
        <v>17987481067307.969</v>
      </c>
      <c r="X25">
        <f>SUMIFS('Electrification prediction'!Y$146:Y$187,'Electrification prediction'!$A$146:$A$187,Electricity!$A25)</f>
        <v>18136602621146.68</v>
      </c>
      <c r="Y25">
        <f>SUMIFS('Electrification prediction'!Z$146:Z$187,'Electrification prediction'!$A$146:$A$187,Electricity!$A25)</f>
        <v>18269017821009.488</v>
      </c>
      <c r="Z25">
        <f>SUMIFS('Electrification prediction'!AA$146:AA$187,'Electrification prediction'!$A$146:$A$187,Electricity!$A25)</f>
        <v>18384079577009.02</v>
      </c>
      <c r="AA25">
        <f>SUMIFS('Electrification prediction'!AB$146:AB$187,'Electrification prediction'!$A$146:$A$187,Electricity!$A25)</f>
        <v>18480982545193.105</v>
      </c>
      <c r="AB25">
        <f>SUMIFS('Electrification prediction'!AC$146:AC$187,'Electrification prediction'!$A$146:$A$187,Electricity!$A25)</f>
        <v>18559134244821.656</v>
      </c>
      <c r="AC25">
        <f>SUMIFS('Electrification prediction'!AD$146:AD$187,'Electrification prediction'!$A$146:$A$187,Electricity!$A25)</f>
        <v>18617980924178.602</v>
      </c>
      <c r="AD25">
        <f>SUMIFS('Electrification prediction'!AE$146:AE$187,'Electrification prediction'!$A$146:$A$187,Electricity!$A25)</f>
        <v>18657013347426.109</v>
      </c>
      <c r="AE25">
        <f>SUMIFS('Electrification prediction'!AF$146:AF$187,'Electrification prediction'!$A$146:$A$187,Electricity!$A25)</f>
        <v>18675585783694.836</v>
      </c>
      <c r="AF25">
        <f>SUMIFS('Electrification prediction'!AG$146:AG$187,'Electrification prediction'!$A$146:$A$187,Electricity!$A25)</f>
        <v>18673294151949.59</v>
      </c>
      <c r="AG25">
        <f>SUMIFS('Electrification prediction'!AH$146:AH$187,'Electrification prediction'!$A$146:$A$187,Electricity!$A25)</f>
        <v>18649609336736.152</v>
      </c>
      <c r="AH25">
        <f>SUMIFS('Electrification prediction'!AI$146:AI$187,'Electrification prediction'!$A$146:$A$187,Electricity!$A25)</f>
        <v>18585606948313.48</v>
      </c>
      <c r="AI25">
        <f>SUMIFS('Electrification prediction'!AJ$146:AJ$187,'Electrification prediction'!$A$146:$A$187,Electricity!$A25)</f>
        <v>18499679432608.59</v>
      </c>
      <c r="AJ25">
        <f>SUMIFS('Electrification prediction'!AK$146:AK$187,'Electrification prediction'!$A$146:$A$187,Electricity!$A25)</f>
        <v>18391583643066.789</v>
      </c>
      <c r="AK25">
        <f>SUMIFS('Electrification prediction'!AL$146:AL$187,'Electrification prediction'!$A$146:$A$187,Electricity!$A25)</f>
        <v>18261162135274.477</v>
      </c>
      <c r="AL25">
        <f>SUMIFS('Electrification prediction'!AM$146:AM$187,'Electrification prediction'!$A$146:$A$187,Electricity!$A25)</f>
        <v>18108347980751.418</v>
      </c>
      <c r="AM25">
        <f>SUMIFS('Electrification prediction'!AN$146:AN$187,'Electrification prediction'!$A$146:$A$187,Electricity!$A25)</f>
        <v>17932987936898.512</v>
      </c>
      <c r="AN25">
        <f>SUMIFS('Electrification prediction'!AO$146:AO$187,'Electrification prediction'!$A$146:$A$187,Electricity!$A25)</f>
        <v>17735213672600.652</v>
      </c>
      <c r="AO25">
        <f>SUMIFS('Electrification prediction'!AP$146:AP$187,'Electrification prediction'!$A$146:$A$187,Electricity!$A25)</f>
        <v>17515082100848.721</v>
      </c>
      <c r="AP25">
        <f>SUMIFS('Electrification prediction'!AQ$146:AQ$187,'Electrification prediction'!$A$146:$A$187,Electricity!$A25)</f>
        <v>17272938987826.844</v>
      </c>
      <c r="AQ25">
        <f>SUMIFS('Electrification prediction'!AR$146:AR$187,'Electrification prediction'!$A$146:$A$187,Electricity!$A25)</f>
        <v>17009064651972.32</v>
      </c>
    </row>
    <row r="26" spans="1:43">
      <c r="A26" s="272" t="s">
        <v>638</v>
      </c>
      <c r="B26">
        <f>SUMIFS('Electrification prediction'!C$146:C$187,'Electrification prediction'!$A$146:$A$187,Electricity!$A26)</f>
        <v>5298987726573.9063</v>
      </c>
      <c r="C26">
        <f>SUMIFS('Electrification prediction'!D$146:D$187,'Electrification prediction'!$A$146:$A$187,Electricity!$A26)</f>
        <v>5273884472709.7207</v>
      </c>
      <c r="D26">
        <f>SUMIFS('Electrification prediction'!E$146:E$187,'Electrification prediction'!$A$146:$A$187,Electricity!$A26)</f>
        <v>5842788030090.3242</v>
      </c>
      <c r="E26">
        <f>SUMIFS('Electrification prediction'!F$146:F$187,'Electrification prediction'!$A$146:$A$187,Electricity!$A26)</f>
        <v>5923952604680.0811</v>
      </c>
      <c r="F26">
        <f>SUMIFS('Electrification prediction'!G$146:G$187,'Electrification prediction'!$A$146:$A$187,Electricity!$A26)</f>
        <v>5993738884431.3779</v>
      </c>
      <c r="G26">
        <f>SUMIFS('Electrification prediction'!H$146:H$187,'Electrification prediction'!$A$146:$A$187,Electricity!$A26)</f>
        <v>6056232280967.0928</v>
      </c>
      <c r="H26">
        <f>SUMIFS('Electrification prediction'!I$146:I$187,'Electrification prediction'!$A$146:$A$187,Electricity!$A26)</f>
        <v>6113914798846.0244</v>
      </c>
      <c r="I26">
        <f>SUMIFS('Electrification prediction'!J$146:J$187,'Electrification prediction'!$A$146:$A$187,Electricity!$A26)</f>
        <v>6165070346696.9082</v>
      </c>
      <c r="J26">
        <f>SUMIFS('Electrification prediction'!K$146:K$187,'Electrification prediction'!$A$146:$A$187,Electricity!$A26)</f>
        <v>6215914754854.7803</v>
      </c>
      <c r="K26">
        <f>SUMIFS('Electrification prediction'!L$146:L$187,'Electrification prediction'!$A$146:$A$187,Electricity!$A26)</f>
        <v>6266590682507.4287</v>
      </c>
      <c r="L26">
        <f>SUMIFS('Electrification prediction'!M$146:M$187,'Electrification prediction'!$A$146:$A$187,Electricity!$A26)</f>
        <v>6317204267016.2578</v>
      </c>
      <c r="M26">
        <f>SUMIFS('Electrification prediction'!N$146:N$187,'Electrification prediction'!$A$146:$A$187,Electricity!$A26)</f>
        <v>6358408420843.2412</v>
      </c>
      <c r="N26">
        <f>SUMIFS('Electrification prediction'!O$146:O$187,'Electrification prediction'!$A$146:$A$187,Electricity!$A26)</f>
        <v>6399535284264.8184</v>
      </c>
      <c r="O26">
        <f>SUMIFS('Electrification prediction'!P$146:P$187,'Electrification prediction'!$A$146:$A$187,Electricity!$A26)</f>
        <v>6440608720073.7939</v>
      </c>
      <c r="P26">
        <f>SUMIFS('Electrification prediction'!Q$146:Q$187,'Electrification prediction'!$A$146:$A$187,Electricity!$A26)</f>
        <v>6481632332208.2451</v>
      </c>
      <c r="Q26">
        <f>SUMIFS('Electrification prediction'!R$146:R$187,'Electrification prediction'!$A$146:$A$187,Electricity!$A26)</f>
        <v>6522527868823.6494</v>
      </c>
      <c r="R26">
        <f>SUMIFS('Electrification prediction'!S$146:S$187,'Electrification prediction'!$A$146:$A$187,Electricity!$A26)</f>
        <v>6556777247902.1445</v>
      </c>
      <c r="S26">
        <f>SUMIFS('Electrification prediction'!T$146:T$187,'Electrification prediction'!$A$146:$A$187,Electricity!$A26)</f>
        <v>6597208654018.0352</v>
      </c>
      <c r="T26">
        <f>SUMIFS('Electrification prediction'!U$146:U$187,'Electrification prediction'!$A$146:$A$187,Electricity!$A26)</f>
        <v>6637253610937.9404</v>
      </c>
      <c r="U26">
        <f>SUMIFS('Electrification prediction'!V$146:V$187,'Electrification prediction'!$A$146:$A$187,Electricity!$A26)</f>
        <v>6676780428001.6582</v>
      </c>
      <c r="V26">
        <f>SUMIFS('Electrification prediction'!W$146:W$187,'Electrification prediction'!$A$146:$A$187,Electricity!$A26)</f>
        <v>6715647714104.9863</v>
      </c>
      <c r="W26">
        <f>SUMIFS('Electrification prediction'!X$146:X$187,'Electrification prediction'!$A$146:$A$187,Electricity!$A26)</f>
        <v>6749628358428.2734</v>
      </c>
      <c r="X26">
        <f>SUMIFS('Electrification prediction'!Y$146:Y$187,'Electrification prediction'!$A$146:$A$187,Electricity!$A26)</f>
        <v>6771781937531.2656</v>
      </c>
      <c r="Y26">
        <f>SUMIFS('Electrification prediction'!Z$146:Z$187,'Electrification prediction'!$A$146:$A$187,Electricity!$A26)</f>
        <v>6788496572393.5039</v>
      </c>
      <c r="Z26">
        <f>SUMIFS('Electrification prediction'!AA$146:AA$187,'Electrification prediction'!$A$146:$A$187,Electricity!$A26)</f>
        <v>6799578290256.2119</v>
      </c>
      <c r="AA26">
        <f>SUMIFS('Electrification prediction'!AB$146:AB$187,'Electrification prediction'!$A$146:$A$187,Electricity!$A26)</f>
        <v>6804775625478.8896</v>
      </c>
      <c r="AB26">
        <f>SUMIFS('Electrification prediction'!AC$146:AC$187,'Electrification prediction'!$A$146:$A$187,Electricity!$A26)</f>
        <v>6803916849379.084</v>
      </c>
      <c r="AC26">
        <f>SUMIFS('Electrification prediction'!AD$146:AD$187,'Electrification prediction'!$A$146:$A$187,Electricity!$A26)</f>
        <v>6796844590610.9268</v>
      </c>
      <c r="AD26">
        <f>SUMIFS('Electrification prediction'!AE$146:AE$187,'Electrification prediction'!$A$146:$A$187,Electricity!$A26)</f>
        <v>6783417615552.0967</v>
      </c>
      <c r="AE26">
        <f>SUMIFS('Electrification prediction'!AF$146:AF$187,'Electrification prediction'!$A$146:$A$187,Electricity!$A26)</f>
        <v>6763444943243.6416</v>
      </c>
      <c r="AF26">
        <f>SUMIFS('Electrification prediction'!AG$146:AG$187,'Electrification prediction'!$A$146:$A$187,Electricity!$A26)</f>
        <v>6736823223092.3848</v>
      </c>
      <c r="AG26">
        <f>SUMIFS('Electrification prediction'!AH$146:AH$187,'Electrification prediction'!$A$146:$A$187,Electricity!$A26)</f>
        <v>6703403267135.1865</v>
      </c>
      <c r="AH26">
        <f>SUMIFS('Electrification prediction'!AI$146:AI$187,'Electrification prediction'!$A$146:$A$187,Electricity!$A26)</f>
        <v>6656447415919.126</v>
      </c>
      <c r="AI26">
        <f>SUMIFS('Electrification prediction'!AJ$146:AJ$187,'Electrification prediction'!$A$146:$A$187,Electricity!$A26)</f>
        <v>6602628039778.2412</v>
      </c>
      <c r="AJ26">
        <f>SUMIFS('Electrification prediction'!AK$146:AK$187,'Electrification prediction'!$A$146:$A$187,Electricity!$A26)</f>
        <v>6541892925840.9814</v>
      </c>
      <c r="AK26">
        <f>SUMIFS('Electrification prediction'!AL$146:AL$187,'Electrification prediction'!$A$146:$A$187,Electricity!$A26)</f>
        <v>6474218978751.918</v>
      </c>
      <c r="AL26">
        <f>SUMIFS('Electrification prediction'!AM$146:AM$187,'Electrification prediction'!$A$146:$A$187,Electricity!$A26)</f>
        <v>6399613524650.8789</v>
      </c>
      <c r="AM26">
        <f>SUMIFS('Electrification prediction'!AN$146:AN$187,'Electrification prediction'!$A$146:$A$187,Electricity!$A26)</f>
        <v>6318051626006.5586</v>
      </c>
      <c r="AN26">
        <f>SUMIFS('Electrification prediction'!AO$146:AO$187,'Electrification prediction'!$A$146:$A$187,Electricity!$A26)</f>
        <v>6229607063906.6934</v>
      </c>
      <c r="AO26">
        <f>SUMIFS('Electrification prediction'!AP$146:AP$187,'Electrification prediction'!$A$146:$A$187,Electricity!$A26)</f>
        <v>6134325001364.4355</v>
      </c>
      <c r="AP26">
        <f>SUMIFS('Electrification prediction'!AQ$146:AQ$187,'Electrification prediction'!$A$146:$A$187,Electricity!$A26)</f>
        <v>6032349512805.0254</v>
      </c>
      <c r="AQ26">
        <f>SUMIFS('Electrification prediction'!AR$146:AR$187,'Electrification prediction'!$A$146:$A$187,Electricity!$A26)</f>
        <v>5923798933636.8252</v>
      </c>
    </row>
    <row r="27" spans="1:43">
      <c r="A27" s="272" t="s">
        <v>613</v>
      </c>
      <c r="B27">
        <f>SUMIFS('Electrification prediction'!C$146:C$187,'Electrification prediction'!$A$146:$A$187,Electricity!$A27)</f>
        <v>525299205724.51221</v>
      </c>
      <c r="C27">
        <f>SUMIFS('Electrification prediction'!D$146:D$187,'Electrification prediction'!$A$146:$A$187,Electricity!$A27)</f>
        <v>503846779107.81732</v>
      </c>
      <c r="D27">
        <f>SUMIFS('Electrification prediction'!E$146:E$187,'Electrification prediction'!$A$146:$A$187,Electricity!$A27)</f>
        <v>615149820549.54626</v>
      </c>
      <c r="E27">
        <f>SUMIFS('Electrification prediction'!F$146:F$187,'Electrification prediction'!$A$146:$A$187,Electricity!$A27)</f>
        <v>662130752646.2926</v>
      </c>
      <c r="F27">
        <f>SUMIFS('Electrification prediction'!G$146:G$187,'Electrification prediction'!$A$146:$A$187,Electricity!$A27)</f>
        <v>707874932069.4408</v>
      </c>
      <c r="G27">
        <f>SUMIFS('Electrification prediction'!H$146:H$187,'Electrification prediction'!$A$146:$A$187,Electricity!$A27)</f>
        <v>752697521998.36511</v>
      </c>
      <c r="H27">
        <f>SUMIFS('Electrification prediction'!I$146:I$187,'Electrification prediction'!$A$146:$A$187,Electricity!$A27)</f>
        <v>796811889708.06775</v>
      </c>
      <c r="I27">
        <f>SUMIFS('Electrification prediction'!J$146:J$187,'Electrification prediction'!$A$146:$A$187,Electricity!$A27)</f>
        <v>839922528524.15125</v>
      </c>
      <c r="J27">
        <f>SUMIFS('Electrification prediction'!K$146:K$187,'Electrification prediction'!$A$146:$A$187,Electricity!$A27)</f>
        <v>882822856599.92419</v>
      </c>
      <c r="K27">
        <f>SUMIFS('Electrification prediction'!L$146:L$187,'Electrification prediction'!$A$146:$A$187,Electricity!$A27)</f>
        <v>925553394011.08899</v>
      </c>
      <c r="L27">
        <f>SUMIFS('Electrification prediction'!M$146:M$187,'Electrification prediction'!$A$146:$A$187,Electricity!$A27)</f>
        <v>968150921114.03394</v>
      </c>
      <c r="M27">
        <f>SUMIFS('Electrification prediction'!N$146:N$187,'Electrification prediction'!$A$146:$A$187,Electricity!$A27)</f>
        <v>1009152901909.9063</v>
      </c>
      <c r="N27">
        <f>SUMIFS('Electrification prediction'!O$146:O$187,'Electrification prediction'!$A$146:$A$187,Electricity!$A27)</f>
        <v>1049959938950.9543</v>
      </c>
      <c r="O27">
        <f>SUMIFS('Electrification prediction'!P$146:P$187,'Electrification prediction'!$A$146:$A$187,Electricity!$A27)</f>
        <v>1090597004711.4832</v>
      </c>
      <c r="P27">
        <f>SUMIFS('Electrification prediction'!Q$146:Q$187,'Electrification prediction'!$A$146:$A$187,Electricity!$A27)</f>
        <v>1131084790451.7813</v>
      </c>
      <c r="Q27">
        <f>SUMIFS('Electrification prediction'!R$146:R$187,'Electrification prediction'!$A$146:$A$187,Electricity!$A27)</f>
        <v>1171428204615.0684</v>
      </c>
      <c r="R27">
        <f>SUMIFS('Electrification prediction'!S$146:S$187,'Electrification prediction'!$A$146:$A$187,Electricity!$A27)</f>
        <v>1210440667769.3213</v>
      </c>
      <c r="S27">
        <f>SUMIFS('Electrification prediction'!T$146:T$187,'Electrification prediction'!$A$146:$A$187,Electricity!$A27)</f>
        <v>1250472941054.7075</v>
      </c>
      <c r="T27">
        <f>SUMIFS('Electrification prediction'!U$146:U$187,'Electrification prediction'!$A$146:$A$187,Electricity!$A27)</f>
        <v>1290356421447.9932</v>
      </c>
      <c r="U27">
        <f>SUMIFS('Electrification prediction'!V$146:V$187,'Electrification prediction'!$A$146:$A$187,Electricity!$A27)</f>
        <v>1330075242869.9319</v>
      </c>
      <c r="V27">
        <f>SUMIFS('Electrification prediction'!W$146:W$187,'Electrification prediction'!$A$146:$A$187,Electricity!$A27)</f>
        <v>1369608407642.5547</v>
      </c>
      <c r="W27">
        <f>SUMIFS('Electrification prediction'!X$146:X$187,'Electrification prediction'!$A$146:$A$187,Electricity!$A27)</f>
        <v>1408079363299.3118</v>
      </c>
      <c r="X27">
        <f>SUMIFS('Electrification prediction'!Y$146:Y$187,'Electrification prediction'!$A$146:$A$187,Electricity!$A27)</f>
        <v>1443954478406.2786</v>
      </c>
      <c r="Y27">
        <f>SUMIFS('Electrification prediction'!Z$146:Z$187,'Electrification prediction'!$A$146:$A$187,Electricity!$A27)</f>
        <v>1478477300103.1797</v>
      </c>
      <c r="Z27">
        <f>SUMIFS('Electrification prediction'!AA$146:AA$187,'Electrification prediction'!$A$146:$A$187,Electricity!$A27)</f>
        <v>1511546395340.5491</v>
      </c>
      <c r="AA27">
        <f>SUMIFS('Electrification prediction'!AB$146:AB$187,'Electrification prediction'!$A$146:$A$187,Electricity!$A27)</f>
        <v>1543044693788.7856</v>
      </c>
      <c r="AB27">
        <f>SUMIFS('Electrification prediction'!AC$146:AC$187,'Electrification prediction'!$A$146:$A$187,Electricity!$A27)</f>
        <v>1572869949021.5208</v>
      </c>
      <c r="AC27">
        <f>SUMIFS('Electrification prediction'!AD$146:AD$187,'Electrification prediction'!$A$146:$A$187,Electricity!$A27)</f>
        <v>1600921109181.1294</v>
      </c>
      <c r="AD27">
        <f>SUMIFS('Electrification prediction'!AE$146:AE$187,'Electrification prediction'!$A$146:$A$187,Electricity!$A27)</f>
        <v>1627099044519.8076</v>
      </c>
      <c r="AE27">
        <f>SUMIFS('Electrification prediction'!AF$146:AF$187,'Electrification prediction'!$A$146:$A$187,Electricity!$A27)</f>
        <v>1651290790327.6311</v>
      </c>
      <c r="AF27">
        <f>SUMIFS('Electrification prediction'!AG$146:AG$187,'Electrification prediction'!$A$146:$A$187,Electricity!$A27)</f>
        <v>1673402590882.8218</v>
      </c>
      <c r="AG27">
        <f>SUMIFS('Electrification prediction'!AH$146:AH$187,'Electrification prediction'!$A$146:$A$187,Electricity!$A27)</f>
        <v>1693328023812.6111</v>
      </c>
      <c r="AH27">
        <f>SUMIFS('Electrification prediction'!AI$146:AI$187,'Electrification prediction'!$A$146:$A$187,Electricity!$A27)</f>
        <v>1709266963729.8806</v>
      </c>
      <c r="AI27">
        <f>SUMIFS('Electrification prediction'!AJ$146:AJ$187,'Electrification prediction'!$A$146:$A$187,Electricity!$A27)</f>
        <v>1722807212273.5908</v>
      </c>
      <c r="AJ27">
        <f>SUMIFS('Electrification prediction'!AK$146:AK$187,'Electrification prediction'!$A$146:$A$187,Electricity!$A27)</f>
        <v>1733865799627.6438</v>
      </c>
      <c r="AK27">
        <f>SUMIFS('Electrification prediction'!AL$146:AL$187,'Electrification prediction'!$A$146:$A$187,Electricity!$A27)</f>
        <v>1742367137525.0166</v>
      </c>
      <c r="AL27">
        <f>SUMIFS('Electrification prediction'!AM$146:AM$187,'Electrification prediction'!$A$146:$A$187,Electricity!$A27)</f>
        <v>1748243922879.2251</v>
      </c>
      <c r="AM27">
        <f>SUMIFS('Electrification prediction'!AN$146:AN$187,'Electrification prediction'!$A$146:$A$187,Electricity!$A27)</f>
        <v>1751420325239.5491</v>
      </c>
      <c r="AN27">
        <f>SUMIFS('Electrification prediction'!AO$146:AO$187,'Electrification prediction'!$A$146:$A$187,Electricity!$A27)</f>
        <v>1751848121437.7581</v>
      </c>
      <c r="AO27">
        <f>SUMIFS('Electrification prediction'!AP$146:AP$187,'Electrification prediction'!$A$146:$A$187,Electricity!$A27)</f>
        <v>1749472302456.9011</v>
      </c>
      <c r="AP27">
        <f>SUMIFS('Electrification prediction'!AQ$146:AQ$187,'Electrification prediction'!$A$146:$A$187,Electricity!$A27)</f>
        <v>1744267320369.5098</v>
      </c>
      <c r="AQ27">
        <f>SUMIFS('Electrification prediction'!AR$146:AR$187,'Electrification prediction'!$A$146:$A$187,Electricity!$A27)</f>
        <v>1736202450242.1792</v>
      </c>
    </row>
    <row r="28" spans="1:43">
      <c r="A28" s="271" t="s">
        <v>641</v>
      </c>
      <c r="B28">
        <f>SUMIFS('Electrification prediction'!C$146:C$187,'Electrification prediction'!$A$146:$A$187,Electricity!$A28)</f>
        <v>16037065715525.867</v>
      </c>
      <c r="C28">
        <f>SUMIFS('Electrification prediction'!D$146:D$187,'Electrification prediction'!$A$146:$A$187,Electricity!$A28)</f>
        <v>17242597930277.301</v>
      </c>
      <c r="D28">
        <f>SUMIFS('Electrification prediction'!E$146:E$187,'Electrification prediction'!$A$146:$A$187,Electricity!$A28)</f>
        <v>18650010551036.93</v>
      </c>
      <c r="E28">
        <f>SUMIFS('Electrification prediction'!F$146:F$187,'Electrification prediction'!$A$146:$A$187,Electricity!$A28)</f>
        <v>18721700468188.621</v>
      </c>
      <c r="F28">
        <f>SUMIFS('Electrification prediction'!G$146:G$187,'Electrification prediction'!$A$146:$A$187,Electricity!$A28)</f>
        <v>18780200624275.281</v>
      </c>
      <c r="G28">
        <f>SUMIFS('Electrification prediction'!H$146:H$187,'Electrification prediction'!$A$146:$A$187,Electricity!$A28)</f>
        <v>18806673504413.02</v>
      </c>
      <c r="H28">
        <f>SUMIFS('Electrification prediction'!I$146:I$187,'Electrification prediction'!$A$146:$A$187,Electricity!$A28)</f>
        <v>18804566354175.637</v>
      </c>
      <c r="I28">
        <f>SUMIFS('Electrification prediction'!J$146:J$187,'Electrification prediction'!$A$146:$A$187,Electricity!$A28)</f>
        <v>18792991487060.973</v>
      </c>
      <c r="J28">
        <f>SUMIFS('Electrification prediction'!K$146:K$187,'Electrification prediction'!$A$146:$A$187,Electricity!$A28)</f>
        <v>18757099884902.863</v>
      </c>
      <c r="K28">
        <f>SUMIFS('Electrification prediction'!L$146:L$187,'Electrification prediction'!$A$146:$A$187,Electricity!$A28)</f>
        <v>18713980935678.145</v>
      </c>
      <c r="L28">
        <f>SUMIFS('Electrification prediction'!M$146:M$187,'Electrification prediction'!$A$146:$A$187,Electricity!$A28)</f>
        <v>18650337671320.508</v>
      </c>
      <c r="M28">
        <f>SUMIFS('Electrification prediction'!N$146:N$187,'Electrification prediction'!$A$146:$A$187,Electricity!$A28)</f>
        <v>18568605336187.43</v>
      </c>
      <c r="N28">
        <f>SUMIFS('Electrification prediction'!O$146:O$187,'Electrification prediction'!$A$146:$A$187,Electricity!$A28)</f>
        <v>18482632052302.52</v>
      </c>
      <c r="O28">
        <f>SUMIFS('Electrification prediction'!P$146:P$187,'Electrification prediction'!$A$146:$A$187,Electricity!$A28)</f>
        <v>18381635879413.016</v>
      </c>
      <c r="P28">
        <f>SUMIFS('Electrification prediction'!Q$146:Q$187,'Electrification prediction'!$A$146:$A$187,Electricity!$A28)</f>
        <v>18267545114217.605</v>
      </c>
      <c r="Q28">
        <f>SUMIFS('Electrification prediction'!R$146:R$187,'Electrification prediction'!$A$146:$A$187,Electricity!$A28)</f>
        <v>18151676336955.004</v>
      </c>
      <c r="R28">
        <f>SUMIFS('Electrification prediction'!S$146:S$187,'Electrification prediction'!$A$146:$A$187,Electricity!$A28)</f>
        <v>18025124421437.766</v>
      </c>
      <c r="S28">
        <f>SUMIFS('Electrification prediction'!T$146:T$187,'Electrification prediction'!$A$146:$A$187,Electricity!$A28)</f>
        <v>17898076404910.836</v>
      </c>
      <c r="T28">
        <f>SUMIFS('Electrification prediction'!U$146:U$187,'Electrification prediction'!$A$146:$A$187,Electricity!$A28)</f>
        <v>17762380881220.852</v>
      </c>
      <c r="U28">
        <f>SUMIFS('Electrification prediction'!V$146:V$187,'Electrification prediction'!$A$146:$A$187,Electricity!$A28)</f>
        <v>17619300053101.906</v>
      </c>
      <c r="V28">
        <f>SUMIFS('Electrification prediction'!W$146:W$187,'Electrification prediction'!$A$146:$A$187,Electricity!$A28)</f>
        <v>17477212961527.469</v>
      </c>
      <c r="W28">
        <f>SUMIFS('Electrification prediction'!X$146:X$187,'Electrification prediction'!$A$146:$A$187,Electricity!$A28)</f>
        <v>17329193488097.51</v>
      </c>
      <c r="X28">
        <f>SUMIFS('Electrification prediction'!Y$146:Y$187,'Electrification prediction'!$A$146:$A$187,Electricity!$A28)</f>
        <v>17176144607430.18</v>
      </c>
      <c r="Y28">
        <f>SUMIFS('Electrification prediction'!Z$146:Z$187,'Electrification prediction'!$A$146:$A$187,Electricity!$A28)</f>
        <v>17024967393731.684</v>
      </c>
      <c r="Z28">
        <f>SUMIFS('Electrification prediction'!AA$146:AA$187,'Electrification prediction'!$A$146:$A$187,Electricity!$A28)</f>
        <v>16869670211907.17</v>
      </c>
      <c r="AA28">
        <f>SUMIFS('Electrification prediction'!AB$146:AB$187,'Electrification prediction'!$A$146:$A$187,Electricity!$A28)</f>
        <v>16716454670074.086</v>
      </c>
      <c r="AB28">
        <f>SUMIFS('Electrification prediction'!AC$146:AC$187,'Electrification prediction'!$A$146:$A$187,Electricity!$A28)</f>
        <v>16559706171935.301</v>
      </c>
      <c r="AC28">
        <f>SUMIFS('Electrification prediction'!AD$146:AD$187,'Electrification prediction'!$A$146:$A$187,Electricity!$A28)</f>
        <v>16399825398284.705</v>
      </c>
      <c r="AD28">
        <f>SUMIFS('Electrification prediction'!AE$146:AE$187,'Electrification prediction'!$A$146:$A$187,Electricity!$A28)</f>
        <v>16241905111291.477</v>
      </c>
      <c r="AE28">
        <f>SUMIFS('Electrification prediction'!AF$146:AF$187,'Electrification prediction'!$A$146:$A$187,Electricity!$A28)</f>
        <v>16080962924521.928</v>
      </c>
      <c r="AF28">
        <f>SUMIFS('Electrification prediction'!AG$146:AG$187,'Electrification prediction'!$A$146:$A$187,Electricity!$A28)</f>
        <v>15921554777281.084</v>
      </c>
      <c r="AG28">
        <f>SUMIFS('Electrification prediction'!AH$146:AH$187,'Electrification prediction'!$A$146:$A$187,Electricity!$A28)</f>
        <v>15758956114370.873</v>
      </c>
      <c r="AH28">
        <f>SUMIFS('Electrification prediction'!AI$146:AI$187,'Electrification prediction'!$A$146:$A$187,Electricity!$A28)</f>
        <v>15593150707615.309</v>
      </c>
      <c r="AI28">
        <f>SUMIFS('Electrification prediction'!AJ$146:AJ$187,'Electrification prediction'!$A$146:$A$187,Electricity!$A28)</f>
        <v>15427846646846.604</v>
      </c>
      <c r="AJ28">
        <f>SUMIFS('Electrification prediction'!AK$146:AK$187,'Electrification prediction'!$A$146:$A$187,Electricity!$A28)</f>
        <v>15316906838298.615</v>
      </c>
      <c r="AK28">
        <f>SUMIFS('Electrification prediction'!AL$146:AL$187,'Electrification prediction'!$A$146:$A$187,Electricity!$A28)</f>
        <v>15146643193286.98</v>
      </c>
      <c r="AL28">
        <f>SUMIFS('Electrification prediction'!AM$146:AM$187,'Electrification prediction'!$A$146:$A$187,Electricity!$A28)</f>
        <v>14971778839713.318</v>
      </c>
      <c r="AM28">
        <f>SUMIFS('Electrification prediction'!AN$146:AN$187,'Electrification prediction'!$A$146:$A$187,Electricity!$A28)</f>
        <v>14791953000803.348</v>
      </c>
      <c r="AN28">
        <f>SUMIFS('Electrification prediction'!AO$146:AO$187,'Electrification prediction'!$A$146:$A$187,Electricity!$A28)</f>
        <v>14609789897798.537</v>
      </c>
      <c r="AO28">
        <f>SUMIFS('Electrification prediction'!AP$146:AP$187,'Electrification prediction'!$A$146:$A$187,Electricity!$A28)</f>
        <v>14421501934108.729</v>
      </c>
      <c r="AP28">
        <f>SUMIFS('Electrification prediction'!AQ$146:AQ$187,'Electrification prediction'!$A$146:$A$187,Electricity!$A28)</f>
        <v>14229356394979.17</v>
      </c>
      <c r="AQ28">
        <f>SUMIFS('Electrification prediction'!AR$146:AR$187,'Electrification prediction'!$A$146:$A$187,Electricity!$A28)</f>
        <v>14029687542378.518</v>
      </c>
    </row>
    <row r="29" spans="1:43">
      <c r="A29" s="272"/>
    </row>
  </sheetData>
  <phoneticPr fontId="2"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4689A-0B20-450F-9239-6D1A03A152B1}">
  <dimension ref="A1:AQ59"/>
  <sheetViews>
    <sheetView zoomScale="90" zoomScaleNormal="90" workbookViewId="0">
      <selection activeCell="B35" sqref="B35"/>
    </sheetView>
  </sheetViews>
  <sheetFormatPr defaultRowHeight="14.25"/>
  <cols>
    <col min="1" max="1" width="37.25" customWidth="1"/>
    <col min="2" max="3" width="19.125" bestFit="1" customWidth="1"/>
    <col min="4" max="43" width="10.75" customWidth="1"/>
  </cols>
  <sheetData>
    <row r="1" spans="1:43">
      <c r="A1" s="261" t="s">
        <v>769</v>
      </c>
    </row>
    <row r="2" spans="1:43" s="2" customFormat="1">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32" t="s">
        <v>617</v>
      </c>
      <c r="B3">
        <f>VLOOKUP(A3,'Energy use'!$A$132:$K$158,2,FALSE)</f>
        <v>59450881202.165741</v>
      </c>
      <c r="C3">
        <f>VLOOKUP($A3,'Energy Structure(no elec)'!$A$2:$I$28,2,FALSE)*VLOOKUP($A3,'Electrification prediction'!$A$236:$AQ$262,COLUMN('Electrification prediction'!C$236),FALSE)</f>
        <v>59658065131.694115</v>
      </c>
      <c r="D3">
        <f>VLOOKUP($A3,'Energy Structure(no elec)'!$A$2:$I$28,2,FALSE)*VLOOKUP($A3,'Electrification prediction'!$A$236:$AQ$262,COLUMN('Electrification prediction'!D$236),FALSE)</f>
        <v>57116762015.942566</v>
      </c>
      <c r="E3">
        <f>VLOOKUP($A3,'Energy Structure(no elec)'!$A$2:$I$28,2,FALSE)*VLOOKUP($A3,'Electrification prediction'!$A$236:$AQ$262,COLUMN('Electrification prediction'!E$236),FALSE)</f>
        <v>56245368581.185074</v>
      </c>
      <c r="F3">
        <f>VLOOKUP($A3,'Energy Structure(no elec)'!$A$2:$I$28,2,FALSE)*VLOOKUP($A3,'Electrification prediction'!$A$236:$AQ$262,COLUMN('Electrification prediction'!F$236),FALSE)</f>
        <v>55373747034.397842</v>
      </c>
      <c r="G3">
        <f>VLOOKUP($A3,'Energy Structure(no elec)'!$A$2:$I$28,2,FALSE)*VLOOKUP($A3,'Electrification prediction'!$A$236:$AQ$262,COLUMN('Electrification prediction'!G$236),FALSE)</f>
        <v>54484036391.075867</v>
      </c>
      <c r="H3">
        <f>VLOOKUP($A3,'Energy Structure(no elec)'!$A$2:$I$28,2,FALSE)*VLOOKUP($A3,'Electrification prediction'!$A$236:$AQ$262,COLUMN('Electrification prediction'!H$236),FALSE)</f>
        <v>53581026297.065033</v>
      </c>
      <c r="I3">
        <f>VLOOKUP($A3,'Energy Structure(no elec)'!$A$2:$I$28,2,FALSE)*VLOOKUP($A3,'Electrification prediction'!$A$236:$AQ$262,COLUMN('Electrification prediction'!I$236),FALSE)</f>
        <v>52683931603.053398</v>
      </c>
      <c r="J3">
        <f>VLOOKUP($A3,'Energy Structure(no elec)'!$A$2:$I$28,2,FALSE)*VLOOKUP($A3,'Electrification prediction'!$A$236:$AQ$262,COLUMN('Electrification prediction'!J$236),FALSE)</f>
        <v>51779143841.096069</v>
      </c>
      <c r="K3">
        <f>VLOOKUP($A3,'Energy Structure(no elec)'!$A$2:$I$28,2,FALSE)*VLOOKUP($A3,'Electrification prediction'!$A$236:$AQ$262,COLUMN('Electrification prediction'!K$236),FALSE)</f>
        <v>50883113044.726654</v>
      </c>
      <c r="L3">
        <f>VLOOKUP($A3,'Energy Structure(no elec)'!$A$2:$I$28,2,FALSE)*VLOOKUP($A3,'Electrification prediction'!$A$236:$AQ$262,COLUMN('Electrification prediction'!L$236),FALSE)</f>
        <v>49983893855.98011</v>
      </c>
      <c r="M3">
        <f>VLOOKUP($A3,'Energy Structure(no elec)'!$A$2:$I$28,2,FALSE)*VLOOKUP($A3,'Electrification prediction'!$A$236:$AQ$262,COLUMN('Electrification prediction'!M$236),FALSE)</f>
        <v>49084198887.082718</v>
      </c>
      <c r="N3">
        <f>VLOOKUP($A3,'Energy Structure(no elec)'!$A$2:$I$28,2,FALSE)*VLOOKUP($A3,'Electrification prediction'!$A$236:$AQ$262,COLUMN('Electrification prediction'!N$236),FALSE)</f>
        <v>48196566703.945137</v>
      </c>
      <c r="O3">
        <f>VLOOKUP($A3,'Energy Structure(no elec)'!$A$2:$I$28,2,FALSE)*VLOOKUP($A3,'Electrification prediction'!$A$236:$AQ$262,COLUMN('Electrification prediction'!O$236),FALSE)</f>
        <v>47311554938.828438</v>
      </c>
      <c r="P3">
        <f>VLOOKUP($A3,'Energy Structure(no elec)'!$A$2:$I$28,2,FALSE)*VLOOKUP($A3,'Electrification prediction'!$A$236:$AQ$262,COLUMN('Electrification prediction'!P$236),FALSE)</f>
        <v>46431051190.68689</v>
      </c>
      <c r="Q3">
        <f>VLOOKUP($A3,'Energy Structure(no elec)'!$A$2:$I$28,2,FALSE)*VLOOKUP($A3,'Electrification prediction'!$A$236:$AQ$262,COLUMN('Electrification prediction'!Q$236),FALSE)</f>
        <v>45564742012.22464</v>
      </c>
      <c r="R3">
        <f>VLOOKUP($A3,'Energy Structure(no elec)'!$A$2:$I$28,2,FALSE)*VLOOKUP($A3,'Electrification prediction'!$A$236:$AQ$262,COLUMN('Electrification prediction'!R$236),FALSE)</f>
        <v>44704998183.146614</v>
      </c>
      <c r="S3">
        <f>VLOOKUP($A3,'Energy Structure(no elec)'!$A$2:$I$28,2,FALSE)*VLOOKUP($A3,'Electrification prediction'!$A$236:$AQ$262,COLUMN('Electrification prediction'!S$236),FALSE)</f>
        <v>43860248215.689171</v>
      </c>
      <c r="T3">
        <f>VLOOKUP($A3,'Energy Structure(no elec)'!$A$2:$I$28,2,FALSE)*VLOOKUP($A3,'Electrification prediction'!$A$236:$AQ$262,COLUMN('Electrification prediction'!T$236),FALSE)</f>
        <v>43023614161.648453</v>
      </c>
      <c r="U3">
        <f>VLOOKUP($A3,'Energy Structure(no elec)'!$A$2:$I$28,2,FALSE)*VLOOKUP($A3,'Electrification prediction'!$A$236:$AQ$262,COLUMN('Electrification prediction'!U$236),FALSE)</f>
        <v>42196089858.343597</v>
      </c>
      <c r="V3">
        <f>VLOOKUP($A3,'Energy Structure(no elec)'!$A$2:$I$28,2,FALSE)*VLOOKUP($A3,'Electrification prediction'!$A$236:$AQ$262,COLUMN('Electrification prediction'!V$236),FALSE)</f>
        <v>41384264794.645409</v>
      </c>
      <c r="W3">
        <f>VLOOKUP($A3,'Energy Structure(no elec)'!$A$2:$I$28,2,FALSE)*VLOOKUP($A3,'Electrification prediction'!$A$236:$AQ$262,COLUMN('Electrification prediction'!W$236),FALSE)</f>
        <v>40582412126.556473</v>
      </c>
      <c r="X3">
        <f>VLOOKUP($A3,'Energy Structure(no elec)'!$A$2:$I$28,2,FALSE)*VLOOKUP($A3,'Electrification prediction'!$A$236:$AQ$262,COLUMN('Electrification prediction'!X$236),FALSE)</f>
        <v>39791129059.61113</v>
      </c>
      <c r="Y3">
        <f>VLOOKUP($A3,'Energy Structure(no elec)'!$A$2:$I$28,2,FALSE)*VLOOKUP($A3,'Electrification prediction'!$A$236:$AQ$262,COLUMN('Electrification prediction'!Y$236),FALSE)</f>
        <v>39015585935.34787</v>
      </c>
      <c r="Z3">
        <f>VLOOKUP($A3,'Energy Structure(no elec)'!$A$2:$I$28,2,FALSE)*VLOOKUP($A3,'Electrification prediction'!$A$236:$AQ$262,COLUMN('Electrification prediction'!Z$236),FALSE)</f>
        <v>38250930778.630173</v>
      </c>
      <c r="AA3">
        <f>VLOOKUP($A3,'Energy Structure(no elec)'!$A$2:$I$28,2,FALSE)*VLOOKUP($A3,'Electrification prediction'!$A$236:$AQ$262,COLUMN('Electrification prediction'!AA$236),FALSE)</f>
        <v>37501676073.920753</v>
      </c>
      <c r="AB3">
        <f>VLOOKUP($A3,'Energy Structure(no elec)'!$A$2:$I$28,2,FALSE)*VLOOKUP($A3,'Electrification prediction'!$A$236:$AQ$262,COLUMN('Electrification prediction'!AB$236),FALSE)</f>
        <v>36763350770.139061</v>
      </c>
      <c r="AC3">
        <f>VLOOKUP($A3,'Energy Structure(no elec)'!$A$2:$I$28,2,FALSE)*VLOOKUP($A3,'Electrification prediction'!$A$236:$AQ$262,COLUMN('Electrification prediction'!AC$236),FALSE)</f>
        <v>36036091091.898758</v>
      </c>
      <c r="AD3">
        <f>VLOOKUP($A3,'Energy Structure(no elec)'!$A$2:$I$28,2,FALSE)*VLOOKUP($A3,'Electrification prediction'!$A$236:$AQ$262,COLUMN('Electrification prediction'!AD$236),FALSE)</f>
        <v>35323439475.074677</v>
      </c>
      <c r="AE3">
        <f>VLOOKUP($A3,'Energy Structure(no elec)'!$A$2:$I$28,2,FALSE)*VLOOKUP($A3,'Electrification prediction'!$A$236:$AQ$262,COLUMN('Electrification prediction'!AE$236),FALSE)</f>
        <v>34621525033.228127</v>
      </c>
      <c r="AF3">
        <f>VLOOKUP($A3,'Energy Structure(no elec)'!$A$2:$I$28,2,FALSE)*VLOOKUP($A3,'Electrification prediction'!$A$236:$AQ$262,COLUMN('Electrification prediction'!AF$236),FALSE)</f>
        <v>33933434804.71307</v>
      </c>
      <c r="AG3">
        <f>VLOOKUP($A3,'Energy Structure(no elec)'!$A$2:$I$28,2,FALSE)*VLOOKUP($A3,'Electrification prediction'!$A$236:$AQ$262,COLUMN('Electrification prediction'!AG$236),FALSE)</f>
        <v>33255570443.514351</v>
      </c>
      <c r="AH3">
        <f>VLOOKUP($A3,'Energy Structure(no elec)'!$A$2:$I$28,2,FALSE)*VLOOKUP($A3,'Electrification prediction'!$A$236:$AQ$262,COLUMN('Electrification prediction'!AH$236),FALSE)</f>
        <v>32587764411.166149</v>
      </c>
      <c r="AI3">
        <f>VLOOKUP($A3,'Energy Structure(no elec)'!$A$2:$I$28,2,FALSE)*VLOOKUP($A3,'Electrification prediction'!$A$236:$AQ$262,COLUMN('Electrification prediction'!AI$236),FALSE)</f>
        <v>31932430373.700657</v>
      </c>
      <c r="AJ3">
        <f>VLOOKUP($A3,'Energy Structure(no elec)'!$A$2:$I$28,2,FALSE)*VLOOKUP($A3,'Electrification prediction'!$A$236:$AQ$262,COLUMN('Electrification prediction'!AJ$236),FALSE)</f>
        <v>31286405781.129807</v>
      </c>
      <c r="AK3">
        <f>VLOOKUP($A3,'Energy Structure(no elec)'!$A$2:$I$28,2,FALSE)*VLOOKUP($A3,'Electrification prediction'!$A$236:$AQ$262,COLUMN('Electrification prediction'!AK$236),FALSE)</f>
        <v>30651783044.791656</v>
      </c>
      <c r="AL3">
        <f>VLOOKUP($A3,'Energy Structure(no elec)'!$A$2:$I$28,2,FALSE)*VLOOKUP($A3,'Electrification prediction'!$A$236:$AQ$262,COLUMN('Electrification prediction'!AL$236),FALSE)</f>
        <v>30025603718.653381</v>
      </c>
      <c r="AM3">
        <f>VLOOKUP($A3,'Energy Structure(no elec)'!$A$2:$I$28,2,FALSE)*VLOOKUP($A3,'Electrification prediction'!$A$236:$AQ$262,COLUMN('Electrification prediction'!AM$236),FALSE)</f>
        <v>29407503578.455658</v>
      </c>
      <c r="AN3">
        <f>VLOOKUP($A3,'Energy Structure(no elec)'!$A$2:$I$28,2,FALSE)*VLOOKUP($A3,'Electrification prediction'!$A$236:$AQ$262,COLUMN('Electrification prediction'!AN$236),FALSE)</f>
        <v>28799092302.72134</v>
      </c>
      <c r="AO3">
        <f>VLOOKUP($A3,'Energy Structure(no elec)'!$A$2:$I$28,2,FALSE)*VLOOKUP($A3,'Electrification prediction'!$A$236:$AQ$262,COLUMN('Electrification prediction'!AO$236),FALSE)</f>
        <v>28197730037.057224</v>
      </c>
      <c r="AP3">
        <f>VLOOKUP($A3,'Energy Structure(no elec)'!$A$2:$I$28,2,FALSE)*VLOOKUP($A3,'Electrification prediction'!$A$236:$AQ$262,COLUMN('Electrification prediction'!AP$236),FALSE)</f>
        <v>27604782620.995655</v>
      </c>
      <c r="AQ3">
        <f>VLOOKUP($A3,'Energy Structure(no elec)'!$A$2:$I$28,2,FALSE)*VLOOKUP($A3,'Electrification prediction'!$A$236:$AQ$262,COLUMN('Electrification prediction'!AQ$236),FALSE)</f>
        <v>27017751265.152279</v>
      </c>
    </row>
    <row r="4" spans="1:43">
      <c r="A4" s="37" t="s">
        <v>611</v>
      </c>
      <c r="B4">
        <f>VLOOKUP(A4,'Energy use'!$A$132:$K$158,2,FALSE)</f>
        <v>0</v>
      </c>
      <c r="C4">
        <f>VLOOKUP(A4,'Energy Structure(no elec)'!$A$2:$I$28,2,FALSE)*VLOOKUP(A4,'Electrification prediction'!$A$236:$AQ$262,COLUMN('Electrification prediction'!C$236),FALSE)</f>
        <v>0</v>
      </c>
      <c r="D4">
        <f>VLOOKUP($A4,'Energy Structure(no elec)'!$A$2:$I$28,2,FALSE)*VLOOKUP($A4,'Electrification prediction'!$A$236:$AQ$262,COLUMN('Electrification prediction'!D$236),FALSE)</f>
        <v>0</v>
      </c>
      <c r="E4">
        <f>VLOOKUP($A4,'Energy Structure(no elec)'!$A$2:$I$28,2,FALSE)*VLOOKUP($A4,'Electrification prediction'!$A$236:$AQ$262,COLUMN('Electrification prediction'!E$236),FALSE)</f>
        <v>0</v>
      </c>
      <c r="F4">
        <f>VLOOKUP($A4,'Energy Structure(no elec)'!$A$2:$I$28,2,FALSE)*VLOOKUP($A4,'Electrification prediction'!$A$236:$AQ$262,COLUMN('Electrification prediction'!F$236),FALSE)</f>
        <v>0</v>
      </c>
      <c r="G4">
        <f>VLOOKUP($A4,'Energy Structure(no elec)'!$A$2:$I$28,2,FALSE)*VLOOKUP($A4,'Electrification prediction'!$A$236:$AQ$262,COLUMN('Electrification prediction'!G$236),FALSE)</f>
        <v>0</v>
      </c>
      <c r="H4">
        <f>VLOOKUP($A4,'Energy Structure(no elec)'!$A$2:$I$28,2,FALSE)*VLOOKUP($A4,'Electrification prediction'!$A$236:$AQ$262,COLUMN('Electrification prediction'!H$236),FALSE)</f>
        <v>0</v>
      </c>
      <c r="I4">
        <f>VLOOKUP($A4,'Energy Structure(no elec)'!$A$2:$I$28,2,FALSE)*VLOOKUP($A4,'Electrification prediction'!$A$236:$AQ$262,COLUMN('Electrification prediction'!I$236),FALSE)</f>
        <v>0</v>
      </c>
      <c r="J4">
        <f>VLOOKUP($A4,'Energy Structure(no elec)'!$A$2:$I$28,2,FALSE)*VLOOKUP($A4,'Electrification prediction'!$A$236:$AQ$262,COLUMN('Electrification prediction'!J$236),FALSE)</f>
        <v>0</v>
      </c>
      <c r="K4">
        <f>VLOOKUP($A4,'Energy Structure(no elec)'!$A$2:$I$28,2,FALSE)*VLOOKUP($A4,'Electrification prediction'!$A$236:$AQ$262,COLUMN('Electrification prediction'!K$236),FALSE)</f>
        <v>0</v>
      </c>
      <c r="L4">
        <f>VLOOKUP($A4,'Energy Structure(no elec)'!$A$2:$I$28,2,FALSE)*VLOOKUP($A4,'Electrification prediction'!$A$236:$AQ$262,COLUMN('Electrification prediction'!L$236),FALSE)</f>
        <v>0</v>
      </c>
      <c r="M4">
        <f>VLOOKUP($A4,'Energy Structure(no elec)'!$A$2:$I$28,2,FALSE)*VLOOKUP($A4,'Electrification prediction'!$A$236:$AQ$262,COLUMN('Electrification prediction'!M$236),FALSE)</f>
        <v>0</v>
      </c>
      <c r="N4">
        <f>VLOOKUP($A4,'Energy Structure(no elec)'!$A$2:$I$28,2,FALSE)*VLOOKUP($A4,'Electrification prediction'!$A$236:$AQ$262,COLUMN('Electrification prediction'!N$236),FALSE)</f>
        <v>0</v>
      </c>
      <c r="O4">
        <f>VLOOKUP($A4,'Energy Structure(no elec)'!$A$2:$I$28,2,FALSE)*VLOOKUP($A4,'Electrification prediction'!$A$236:$AQ$262,COLUMN('Electrification prediction'!O$236),FALSE)</f>
        <v>0</v>
      </c>
      <c r="P4">
        <f>VLOOKUP($A4,'Energy Structure(no elec)'!$A$2:$I$28,2,FALSE)*VLOOKUP($A4,'Electrification prediction'!$A$236:$AQ$262,COLUMN('Electrification prediction'!P$236),FALSE)</f>
        <v>0</v>
      </c>
      <c r="Q4">
        <f>VLOOKUP($A4,'Energy Structure(no elec)'!$A$2:$I$28,2,FALSE)*VLOOKUP($A4,'Electrification prediction'!$A$236:$AQ$262,COLUMN('Electrification prediction'!Q$236),FALSE)</f>
        <v>0</v>
      </c>
      <c r="R4">
        <f>VLOOKUP($A4,'Energy Structure(no elec)'!$A$2:$I$28,2,FALSE)*VLOOKUP($A4,'Electrification prediction'!$A$236:$AQ$262,COLUMN('Electrification prediction'!R$236),FALSE)</f>
        <v>0</v>
      </c>
      <c r="S4">
        <f>VLOOKUP($A4,'Energy Structure(no elec)'!$A$2:$I$28,2,FALSE)*VLOOKUP($A4,'Electrification prediction'!$A$236:$AQ$262,COLUMN('Electrification prediction'!S$236),FALSE)</f>
        <v>0</v>
      </c>
      <c r="T4">
        <f>VLOOKUP($A4,'Energy Structure(no elec)'!$A$2:$I$28,2,FALSE)*VLOOKUP($A4,'Electrification prediction'!$A$236:$AQ$262,COLUMN('Electrification prediction'!T$236),FALSE)</f>
        <v>0</v>
      </c>
      <c r="U4">
        <f>VLOOKUP($A4,'Energy Structure(no elec)'!$A$2:$I$28,2,FALSE)*VLOOKUP($A4,'Electrification prediction'!$A$236:$AQ$262,COLUMN('Electrification prediction'!U$236),FALSE)</f>
        <v>0</v>
      </c>
      <c r="V4">
        <f>VLOOKUP($A4,'Energy Structure(no elec)'!$A$2:$I$28,2,FALSE)*VLOOKUP($A4,'Electrification prediction'!$A$236:$AQ$262,COLUMN('Electrification prediction'!V$236),FALSE)</f>
        <v>0</v>
      </c>
      <c r="W4">
        <f>VLOOKUP($A4,'Energy Structure(no elec)'!$A$2:$I$28,2,FALSE)*VLOOKUP($A4,'Electrification prediction'!$A$236:$AQ$262,COLUMN('Electrification prediction'!W$236),FALSE)</f>
        <v>0</v>
      </c>
      <c r="X4">
        <f>VLOOKUP($A4,'Energy Structure(no elec)'!$A$2:$I$28,2,FALSE)*VLOOKUP($A4,'Electrification prediction'!$A$236:$AQ$262,COLUMN('Electrification prediction'!X$236),FALSE)</f>
        <v>0</v>
      </c>
      <c r="Y4">
        <f>VLOOKUP($A4,'Energy Structure(no elec)'!$A$2:$I$28,2,FALSE)*VLOOKUP($A4,'Electrification prediction'!$A$236:$AQ$262,COLUMN('Electrification prediction'!Y$236),FALSE)</f>
        <v>0</v>
      </c>
      <c r="Z4">
        <f>VLOOKUP($A4,'Energy Structure(no elec)'!$A$2:$I$28,2,FALSE)*VLOOKUP($A4,'Electrification prediction'!$A$236:$AQ$262,COLUMN('Electrification prediction'!Z$236),FALSE)</f>
        <v>0</v>
      </c>
      <c r="AA4">
        <f>VLOOKUP($A4,'Energy Structure(no elec)'!$A$2:$I$28,2,FALSE)*VLOOKUP($A4,'Electrification prediction'!$A$236:$AQ$262,COLUMN('Electrification prediction'!AA$236),FALSE)</f>
        <v>0</v>
      </c>
      <c r="AB4">
        <f>VLOOKUP($A4,'Energy Structure(no elec)'!$A$2:$I$28,2,FALSE)*VLOOKUP($A4,'Electrification prediction'!$A$236:$AQ$262,COLUMN('Electrification prediction'!AB$236),FALSE)</f>
        <v>0</v>
      </c>
      <c r="AC4">
        <f>VLOOKUP($A4,'Energy Structure(no elec)'!$A$2:$I$28,2,FALSE)*VLOOKUP($A4,'Electrification prediction'!$A$236:$AQ$262,COLUMN('Electrification prediction'!AC$236),FALSE)</f>
        <v>0</v>
      </c>
      <c r="AD4">
        <f>VLOOKUP($A4,'Energy Structure(no elec)'!$A$2:$I$28,2,FALSE)*VLOOKUP($A4,'Electrification prediction'!$A$236:$AQ$262,COLUMN('Electrification prediction'!AD$236),FALSE)</f>
        <v>0</v>
      </c>
      <c r="AE4">
        <f>VLOOKUP($A4,'Energy Structure(no elec)'!$A$2:$I$28,2,FALSE)*VLOOKUP($A4,'Electrification prediction'!$A$236:$AQ$262,COLUMN('Electrification prediction'!AE$236),FALSE)</f>
        <v>0</v>
      </c>
      <c r="AF4">
        <f>VLOOKUP($A4,'Energy Structure(no elec)'!$A$2:$I$28,2,FALSE)*VLOOKUP($A4,'Electrification prediction'!$A$236:$AQ$262,COLUMN('Electrification prediction'!AF$236),FALSE)</f>
        <v>0</v>
      </c>
      <c r="AG4">
        <f>VLOOKUP($A4,'Energy Structure(no elec)'!$A$2:$I$28,2,FALSE)*VLOOKUP($A4,'Electrification prediction'!$A$236:$AQ$262,COLUMN('Electrification prediction'!AG$236),FALSE)</f>
        <v>0</v>
      </c>
      <c r="AH4">
        <f>VLOOKUP($A4,'Energy Structure(no elec)'!$A$2:$I$28,2,FALSE)*VLOOKUP($A4,'Electrification prediction'!$A$236:$AQ$262,COLUMN('Electrification prediction'!AH$236),FALSE)</f>
        <v>0</v>
      </c>
      <c r="AI4">
        <f>VLOOKUP($A4,'Energy Structure(no elec)'!$A$2:$I$28,2,FALSE)*VLOOKUP($A4,'Electrification prediction'!$A$236:$AQ$262,COLUMN('Electrification prediction'!AI$236),FALSE)</f>
        <v>0</v>
      </c>
      <c r="AJ4">
        <f>VLOOKUP($A4,'Energy Structure(no elec)'!$A$2:$I$28,2,FALSE)*VLOOKUP($A4,'Electrification prediction'!$A$236:$AQ$262,COLUMN('Electrification prediction'!AJ$236),FALSE)</f>
        <v>0</v>
      </c>
      <c r="AK4">
        <f>VLOOKUP($A4,'Energy Structure(no elec)'!$A$2:$I$28,2,FALSE)*VLOOKUP($A4,'Electrification prediction'!$A$236:$AQ$262,COLUMN('Electrification prediction'!AK$236),FALSE)</f>
        <v>0</v>
      </c>
      <c r="AL4">
        <f>VLOOKUP($A4,'Energy Structure(no elec)'!$A$2:$I$28,2,FALSE)*VLOOKUP($A4,'Electrification prediction'!$A$236:$AQ$262,COLUMN('Electrification prediction'!AL$236),FALSE)</f>
        <v>0</v>
      </c>
      <c r="AM4">
        <f>VLOOKUP($A4,'Energy Structure(no elec)'!$A$2:$I$28,2,FALSE)*VLOOKUP($A4,'Electrification prediction'!$A$236:$AQ$262,COLUMN('Electrification prediction'!AM$236),FALSE)</f>
        <v>0</v>
      </c>
      <c r="AN4">
        <f>VLOOKUP($A4,'Energy Structure(no elec)'!$A$2:$I$28,2,FALSE)*VLOOKUP($A4,'Electrification prediction'!$A$236:$AQ$262,COLUMN('Electrification prediction'!AN$236),FALSE)</f>
        <v>0</v>
      </c>
      <c r="AO4">
        <f>VLOOKUP($A4,'Energy Structure(no elec)'!$A$2:$I$28,2,FALSE)*VLOOKUP($A4,'Electrification prediction'!$A$236:$AQ$262,COLUMN('Electrification prediction'!AO$236),FALSE)</f>
        <v>0</v>
      </c>
      <c r="AP4">
        <f>VLOOKUP($A4,'Energy Structure(no elec)'!$A$2:$I$28,2,FALSE)*VLOOKUP($A4,'Electrification prediction'!$A$236:$AQ$262,COLUMN('Electrification prediction'!AP$236),FALSE)</f>
        <v>0</v>
      </c>
      <c r="AQ4">
        <f>VLOOKUP($A4,'Energy Structure(no elec)'!$A$2:$I$28,2,FALSE)*VLOOKUP($A4,'Electrification prediction'!$A$236:$AQ$262,COLUMN('Electrification prediction'!AQ$236),FALSE)</f>
        <v>0</v>
      </c>
    </row>
    <row r="5" spans="1:43">
      <c r="A5" s="37" t="s">
        <v>618</v>
      </c>
      <c r="B5">
        <f>VLOOKUP(A5,'Energy use'!$A$132:$K$158,2,FALSE)</f>
        <v>0</v>
      </c>
      <c r="C5">
        <f>VLOOKUP(A5,'Energy Structure(no elec)'!$A$2:$I$28,2,FALSE)*VLOOKUP(A5,'Electrification prediction'!$A$236:$AQ$262,COLUMN('Electrification prediction'!C$236),FALSE)</f>
        <v>0</v>
      </c>
      <c r="D5">
        <f>VLOOKUP($A5,'Energy Structure(no elec)'!$A$2:$I$28,2,FALSE)*VLOOKUP($A5,'Electrification prediction'!$A$236:$AQ$262,COLUMN('Electrification prediction'!D$236),FALSE)</f>
        <v>0</v>
      </c>
      <c r="E5">
        <f>VLOOKUP($A5,'Energy Structure(no elec)'!$A$2:$I$28,2,FALSE)*VLOOKUP($A5,'Electrification prediction'!$A$236:$AQ$262,COLUMN('Electrification prediction'!E$236),FALSE)</f>
        <v>0</v>
      </c>
      <c r="F5">
        <f>VLOOKUP($A5,'Energy Structure(no elec)'!$A$2:$I$28,2,FALSE)*VLOOKUP($A5,'Electrification prediction'!$A$236:$AQ$262,COLUMN('Electrification prediction'!F$236),FALSE)</f>
        <v>0</v>
      </c>
      <c r="G5">
        <f>VLOOKUP($A5,'Energy Structure(no elec)'!$A$2:$I$28,2,FALSE)*VLOOKUP($A5,'Electrification prediction'!$A$236:$AQ$262,COLUMN('Electrification prediction'!G$236),FALSE)</f>
        <v>0</v>
      </c>
      <c r="H5">
        <f>VLOOKUP($A5,'Energy Structure(no elec)'!$A$2:$I$28,2,FALSE)*VLOOKUP($A5,'Electrification prediction'!$A$236:$AQ$262,COLUMN('Electrification prediction'!H$236),FALSE)</f>
        <v>0</v>
      </c>
      <c r="I5">
        <f>VLOOKUP($A5,'Energy Structure(no elec)'!$A$2:$I$28,2,FALSE)*VLOOKUP($A5,'Electrification prediction'!$A$236:$AQ$262,COLUMN('Electrification prediction'!I$236),FALSE)</f>
        <v>0</v>
      </c>
      <c r="J5">
        <f>VLOOKUP($A5,'Energy Structure(no elec)'!$A$2:$I$28,2,FALSE)*VLOOKUP($A5,'Electrification prediction'!$A$236:$AQ$262,COLUMN('Electrification prediction'!J$236),FALSE)</f>
        <v>0</v>
      </c>
      <c r="K5">
        <f>VLOOKUP($A5,'Energy Structure(no elec)'!$A$2:$I$28,2,FALSE)*VLOOKUP($A5,'Electrification prediction'!$A$236:$AQ$262,COLUMN('Electrification prediction'!K$236),FALSE)</f>
        <v>0</v>
      </c>
      <c r="L5">
        <f>VLOOKUP($A5,'Energy Structure(no elec)'!$A$2:$I$28,2,FALSE)*VLOOKUP($A5,'Electrification prediction'!$A$236:$AQ$262,COLUMN('Electrification prediction'!L$236),FALSE)</f>
        <v>0</v>
      </c>
      <c r="M5">
        <f>VLOOKUP($A5,'Energy Structure(no elec)'!$A$2:$I$28,2,FALSE)*VLOOKUP($A5,'Electrification prediction'!$A$236:$AQ$262,COLUMN('Electrification prediction'!M$236),FALSE)</f>
        <v>0</v>
      </c>
      <c r="N5">
        <f>VLOOKUP($A5,'Energy Structure(no elec)'!$A$2:$I$28,2,FALSE)*VLOOKUP($A5,'Electrification prediction'!$A$236:$AQ$262,COLUMN('Electrification prediction'!N$236),FALSE)</f>
        <v>0</v>
      </c>
      <c r="O5">
        <f>VLOOKUP($A5,'Energy Structure(no elec)'!$A$2:$I$28,2,FALSE)*VLOOKUP($A5,'Electrification prediction'!$A$236:$AQ$262,COLUMN('Electrification prediction'!O$236),FALSE)</f>
        <v>0</v>
      </c>
      <c r="P5">
        <f>VLOOKUP($A5,'Energy Structure(no elec)'!$A$2:$I$28,2,FALSE)*VLOOKUP($A5,'Electrification prediction'!$A$236:$AQ$262,COLUMN('Electrification prediction'!P$236),FALSE)</f>
        <v>0</v>
      </c>
      <c r="Q5">
        <f>VLOOKUP($A5,'Energy Structure(no elec)'!$A$2:$I$28,2,FALSE)*VLOOKUP($A5,'Electrification prediction'!$A$236:$AQ$262,COLUMN('Electrification prediction'!Q$236),FALSE)</f>
        <v>0</v>
      </c>
      <c r="R5">
        <f>VLOOKUP($A5,'Energy Structure(no elec)'!$A$2:$I$28,2,FALSE)*VLOOKUP($A5,'Electrification prediction'!$A$236:$AQ$262,COLUMN('Electrification prediction'!R$236),FALSE)</f>
        <v>0</v>
      </c>
      <c r="S5">
        <f>VLOOKUP($A5,'Energy Structure(no elec)'!$A$2:$I$28,2,FALSE)*VLOOKUP($A5,'Electrification prediction'!$A$236:$AQ$262,COLUMN('Electrification prediction'!S$236),FALSE)</f>
        <v>0</v>
      </c>
      <c r="T5">
        <f>VLOOKUP($A5,'Energy Structure(no elec)'!$A$2:$I$28,2,FALSE)*VLOOKUP($A5,'Electrification prediction'!$A$236:$AQ$262,COLUMN('Electrification prediction'!T$236),FALSE)</f>
        <v>0</v>
      </c>
      <c r="U5">
        <f>VLOOKUP($A5,'Energy Structure(no elec)'!$A$2:$I$28,2,FALSE)*VLOOKUP($A5,'Electrification prediction'!$A$236:$AQ$262,COLUMN('Electrification prediction'!U$236),FALSE)</f>
        <v>0</v>
      </c>
      <c r="V5">
        <f>VLOOKUP($A5,'Energy Structure(no elec)'!$A$2:$I$28,2,FALSE)*VLOOKUP($A5,'Electrification prediction'!$A$236:$AQ$262,COLUMN('Electrification prediction'!V$236),FALSE)</f>
        <v>0</v>
      </c>
      <c r="W5">
        <f>VLOOKUP($A5,'Energy Structure(no elec)'!$A$2:$I$28,2,FALSE)*VLOOKUP($A5,'Electrification prediction'!$A$236:$AQ$262,COLUMN('Electrification prediction'!W$236),FALSE)</f>
        <v>0</v>
      </c>
      <c r="X5">
        <f>VLOOKUP($A5,'Energy Structure(no elec)'!$A$2:$I$28,2,FALSE)*VLOOKUP($A5,'Electrification prediction'!$A$236:$AQ$262,COLUMN('Electrification prediction'!X$236),FALSE)</f>
        <v>0</v>
      </c>
      <c r="Y5">
        <f>VLOOKUP($A5,'Energy Structure(no elec)'!$A$2:$I$28,2,FALSE)*VLOOKUP($A5,'Electrification prediction'!$A$236:$AQ$262,COLUMN('Electrification prediction'!Y$236),FALSE)</f>
        <v>0</v>
      </c>
      <c r="Z5">
        <f>VLOOKUP($A5,'Energy Structure(no elec)'!$A$2:$I$28,2,FALSE)*VLOOKUP($A5,'Electrification prediction'!$A$236:$AQ$262,COLUMN('Electrification prediction'!Z$236),FALSE)</f>
        <v>0</v>
      </c>
      <c r="AA5">
        <f>VLOOKUP($A5,'Energy Structure(no elec)'!$A$2:$I$28,2,FALSE)*VLOOKUP($A5,'Electrification prediction'!$A$236:$AQ$262,COLUMN('Electrification prediction'!AA$236),FALSE)</f>
        <v>0</v>
      </c>
      <c r="AB5">
        <f>VLOOKUP($A5,'Energy Structure(no elec)'!$A$2:$I$28,2,FALSE)*VLOOKUP($A5,'Electrification prediction'!$A$236:$AQ$262,COLUMN('Electrification prediction'!AB$236),FALSE)</f>
        <v>0</v>
      </c>
      <c r="AC5">
        <f>VLOOKUP($A5,'Energy Structure(no elec)'!$A$2:$I$28,2,FALSE)*VLOOKUP($A5,'Electrification prediction'!$A$236:$AQ$262,COLUMN('Electrification prediction'!AC$236),FALSE)</f>
        <v>0</v>
      </c>
      <c r="AD5">
        <f>VLOOKUP($A5,'Energy Structure(no elec)'!$A$2:$I$28,2,FALSE)*VLOOKUP($A5,'Electrification prediction'!$A$236:$AQ$262,COLUMN('Electrification prediction'!AD$236),FALSE)</f>
        <v>0</v>
      </c>
      <c r="AE5">
        <f>VLOOKUP($A5,'Energy Structure(no elec)'!$A$2:$I$28,2,FALSE)*VLOOKUP($A5,'Electrification prediction'!$A$236:$AQ$262,COLUMN('Electrification prediction'!AE$236),FALSE)</f>
        <v>0</v>
      </c>
      <c r="AF5">
        <f>VLOOKUP($A5,'Energy Structure(no elec)'!$A$2:$I$28,2,FALSE)*VLOOKUP($A5,'Electrification prediction'!$A$236:$AQ$262,COLUMN('Electrification prediction'!AF$236),FALSE)</f>
        <v>0</v>
      </c>
      <c r="AG5">
        <f>VLOOKUP($A5,'Energy Structure(no elec)'!$A$2:$I$28,2,FALSE)*VLOOKUP($A5,'Electrification prediction'!$A$236:$AQ$262,COLUMN('Electrification prediction'!AG$236),FALSE)</f>
        <v>0</v>
      </c>
      <c r="AH5">
        <f>VLOOKUP($A5,'Energy Structure(no elec)'!$A$2:$I$28,2,FALSE)*VLOOKUP($A5,'Electrification prediction'!$A$236:$AQ$262,COLUMN('Electrification prediction'!AH$236),FALSE)</f>
        <v>0</v>
      </c>
      <c r="AI5">
        <f>VLOOKUP($A5,'Energy Structure(no elec)'!$A$2:$I$28,2,FALSE)*VLOOKUP($A5,'Electrification prediction'!$A$236:$AQ$262,COLUMN('Electrification prediction'!AI$236),FALSE)</f>
        <v>0</v>
      </c>
      <c r="AJ5">
        <f>VLOOKUP($A5,'Energy Structure(no elec)'!$A$2:$I$28,2,FALSE)*VLOOKUP($A5,'Electrification prediction'!$A$236:$AQ$262,COLUMN('Electrification prediction'!AJ$236),FALSE)</f>
        <v>0</v>
      </c>
      <c r="AK5">
        <f>VLOOKUP($A5,'Energy Structure(no elec)'!$A$2:$I$28,2,FALSE)*VLOOKUP($A5,'Electrification prediction'!$A$236:$AQ$262,COLUMN('Electrification prediction'!AK$236),FALSE)</f>
        <v>0</v>
      </c>
      <c r="AL5">
        <f>VLOOKUP($A5,'Energy Structure(no elec)'!$A$2:$I$28,2,FALSE)*VLOOKUP($A5,'Electrification prediction'!$A$236:$AQ$262,COLUMN('Electrification prediction'!AL$236),FALSE)</f>
        <v>0</v>
      </c>
      <c r="AM5">
        <f>VLOOKUP($A5,'Energy Structure(no elec)'!$A$2:$I$28,2,FALSE)*VLOOKUP($A5,'Electrification prediction'!$A$236:$AQ$262,COLUMN('Electrification prediction'!AM$236),FALSE)</f>
        <v>0</v>
      </c>
      <c r="AN5">
        <f>VLOOKUP($A5,'Energy Structure(no elec)'!$A$2:$I$28,2,FALSE)*VLOOKUP($A5,'Electrification prediction'!$A$236:$AQ$262,COLUMN('Electrification prediction'!AN$236),FALSE)</f>
        <v>0</v>
      </c>
      <c r="AO5">
        <f>VLOOKUP($A5,'Energy Structure(no elec)'!$A$2:$I$28,2,FALSE)*VLOOKUP($A5,'Electrification prediction'!$A$236:$AQ$262,COLUMN('Electrification prediction'!AO$236),FALSE)</f>
        <v>0</v>
      </c>
      <c r="AP5">
        <f>VLOOKUP($A5,'Energy Structure(no elec)'!$A$2:$I$28,2,FALSE)*VLOOKUP($A5,'Electrification prediction'!$A$236:$AQ$262,COLUMN('Electrification prediction'!AP$236),FALSE)</f>
        <v>0</v>
      </c>
      <c r="AQ5">
        <f>VLOOKUP($A5,'Energy Structure(no elec)'!$A$2:$I$28,2,FALSE)*VLOOKUP($A5,'Electrification prediction'!$A$236:$AQ$262,COLUMN('Electrification prediction'!AQ$236),FALSE)</f>
        <v>0</v>
      </c>
    </row>
    <row r="6" spans="1:43">
      <c r="A6" s="37" t="s">
        <v>619</v>
      </c>
      <c r="B6">
        <f>VLOOKUP(A6,'Energy use'!$A$132:$K$158,2,FALSE)</f>
        <v>0</v>
      </c>
      <c r="C6">
        <f>VLOOKUP(A6,'Energy Structure(no elec)'!$A$2:$I$28,2,FALSE)*VLOOKUP(A6,'Electrification prediction'!$A$236:$AQ$262,COLUMN('Electrification prediction'!C$236),FALSE)</f>
        <v>0</v>
      </c>
      <c r="D6">
        <f>VLOOKUP($A6,'Energy Structure(no elec)'!$A$2:$I$28,2,FALSE)*VLOOKUP($A6,'Electrification prediction'!$A$236:$AQ$262,COLUMN('Electrification prediction'!D$236),FALSE)</f>
        <v>0</v>
      </c>
      <c r="E6">
        <f>VLOOKUP($A6,'Energy Structure(no elec)'!$A$2:$I$28,2,FALSE)*VLOOKUP($A6,'Electrification prediction'!$A$236:$AQ$262,COLUMN('Electrification prediction'!E$236),FALSE)</f>
        <v>0</v>
      </c>
      <c r="F6">
        <f>VLOOKUP($A6,'Energy Structure(no elec)'!$A$2:$I$28,2,FALSE)*VLOOKUP($A6,'Electrification prediction'!$A$236:$AQ$262,COLUMN('Electrification prediction'!F$236),FALSE)</f>
        <v>0</v>
      </c>
      <c r="G6">
        <f>VLOOKUP($A6,'Energy Structure(no elec)'!$A$2:$I$28,2,FALSE)*VLOOKUP($A6,'Electrification prediction'!$A$236:$AQ$262,COLUMN('Electrification prediction'!G$236),FALSE)</f>
        <v>0</v>
      </c>
      <c r="H6">
        <f>VLOOKUP($A6,'Energy Structure(no elec)'!$A$2:$I$28,2,FALSE)*VLOOKUP($A6,'Electrification prediction'!$A$236:$AQ$262,COLUMN('Electrification prediction'!H$236),FALSE)</f>
        <v>0</v>
      </c>
      <c r="I6">
        <f>VLOOKUP($A6,'Energy Structure(no elec)'!$A$2:$I$28,2,FALSE)*VLOOKUP($A6,'Electrification prediction'!$A$236:$AQ$262,COLUMN('Electrification prediction'!I$236),FALSE)</f>
        <v>0</v>
      </c>
      <c r="J6">
        <f>VLOOKUP($A6,'Energy Structure(no elec)'!$A$2:$I$28,2,FALSE)*VLOOKUP($A6,'Electrification prediction'!$A$236:$AQ$262,COLUMN('Electrification prediction'!J$236),FALSE)</f>
        <v>0</v>
      </c>
      <c r="K6">
        <f>VLOOKUP($A6,'Energy Structure(no elec)'!$A$2:$I$28,2,FALSE)*VLOOKUP($A6,'Electrification prediction'!$A$236:$AQ$262,COLUMN('Electrification prediction'!K$236),FALSE)</f>
        <v>0</v>
      </c>
      <c r="L6">
        <f>VLOOKUP($A6,'Energy Structure(no elec)'!$A$2:$I$28,2,FALSE)*VLOOKUP($A6,'Electrification prediction'!$A$236:$AQ$262,COLUMN('Electrification prediction'!L$236),FALSE)</f>
        <v>0</v>
      </c>
      <c r="M6">
        <f>VLOOKUP($A6,'Energy Structure(no elec)'!$A$2:$I$28,2,FALSE)*VLOOKUP($A6,'Electrification prediction'!$A$236:$AQ$262,COLUMN('Electrification prediction'!M$236),FALSE)</f>
        <v>0</v>
      </c>
      <c r="N6">
        <f>VLOOKUP($A6,'Energy Structure(no elec)'!$A$2:$I$28,2,FALSE)*VLOOKUP($A6,'Electrification prediction'!$A$236:$AQ$262,COLUMN('Electrification prediction'!N$236),FALSE)</f>
        <v>0</v>
      </c>
      <c r="O6">
        <f>VLOOKUP($A6,'Energy Structure(no elec)'!$A$2:$I$28,2,FALSE)*VLOOKUP($A6,'Electrification prediction'!$A$236:$AQ$262,COLUMN('Electrification prediction'!O$236),FALSE)</f>
        <v>0</v>
      </c>
      <c r="P6">
        <f>VLOOKUP($A6,'Energy Structure(no elec)'!$A$2:$I$28,2,FALSE)*VLOOKUP($A6,'Electrification prediction'!$A$236:$AQ$262,COLUMN('Electrification prediction'!P$236),FALSE)</f>
        <v>0</v>
      </c>
      <c r="Q6">
        <f>VLOOKUP($A6,'Energy Structure(no elec)'!$A$2:$I$28,2,FALSE)*VLOOKUP($A6,'Electrification prediction'!$A$236:$AQ$262,COLUMN('Electrification prediction'!Q$236),FALSE)</f>
        <v>0</v>
      </c>
      <c r="R6">
        <f>VLOOKUP($A6,'Energy Structure(no elec)'!$A$2:$I$28,2,FALSE)*VLOOKUP($A6,'Electrification prediction'!$A$236:$AQ$262,COLUMN('Electrification prediction'!R$236),FALSE)</f>
        <v>0</v>
      </c>
      <c r="S6">
        <f>VLOOKUP($A6,'Energy Structure(no elec)'!$A$2:$I$28,2,FALSE)*VLOOKUP($A6,'Electrification prediction'!$A$236:$AQ$262,COLUMN('Electrification prediction'!S$236),FALSE)</f>
        <v>0</v>
      </c>
      <c r="T6">
        <f>VLOOKUP($A6,'Energy Structure(no elec)'!$A$2:$I$28,2,FALSE)*VLOOKUP($A6,'Electrification prediction'!$A$236:$AQ$262,COLUMN('Electrification prediction'!T$236),FALSE)</f>
        <v>0</v>
      </c>
      <c r="U6">
        <f>VLOOKUP($A6,'Energy Structure(no elec)'!$A$2:$I$28,2,FALSE)*VLOOKUP($A6,'Electrification prediction'!$A$236:$AQ$262,COLUMN('Electrification prediction'!U$236),FALSE)</f>
        <v>0</v>
      </c>
      <c r="V6">
        <f>VLOOKUP($A6,'Energy Structure(no elec)'!$A$2:$I$28,2,FALSE)*VLOOKUP($A6,'Electrification prediction'!$A$236:$AQ$262,COLUMN('Electrification prediction'!V$236),FALSE)</f>
        <v>0</v>
      </c>
      <c r="W6">
        <f>VLOOKUP($A6,'Energy Structure(no elec)'!$A$2:$I$28,2,FALSE)*VLOOKUP($A6,'Electrification prediction'!$A$236:$AQ$262,COLUMN('Electrification prediction'!W$236),FALSE)</f>
        <v>0</v>
      </c>
      <c r="X6">
        <f>VLOOKUP($A6,'Energy Structure(no elec)'!$A$2:$I$28,2,FALSE)*VLOOKUP($A6,'Electrification prediction'!$A$236:$AQ$262,COLUMN('Electrification prediction'!X$236),FALSE)</f>
        <v>0</v>
      </c>
      <c r="Y6">
        <f>VLOOKUP($A6,'Energy Structure(no elec)'!$A$2:$I$28,2,FALSE)*VLOOKUP($A6,'Electrification prediction'!$A$236:$AQ$262,COLUMN('Electrification prediction'!Y$236),FALSE)</f>
        <v>0</v>
      </c>
      <c r="Z6">
        <f>VLOOKUP($A6,'Energy Structure(no elec)'!$A$2:$I$28,2,FALSE)*VLOOKUP($A6,'Electrification prediction'!$A$236:$AQ$262,COLUMN('Electrification prediction'!Z$236),FALSE)</f>
        <v>0</v>
      </c>
      <c r="AA6">
        <f>VLOOKUP($A6,'Energy Structure(no elec)'!$A$2:$I$28,2,FALSE)*VLOOKUP($A6,'Electrification prediction'!$A$236:$AQ$262,COLUMN('Electrification prediction'!AA$236),FALSE)</f>
        <v>0</v>
      </c>
      <c r="AB6">
        <f>VLOOKUP($A6,'Energy Structure(no elec)'!$A$2:$I$28,2,FALSE)*VLOOKUP($A6,'Electrification prediction'!$A$236:$AQ$262,COLUMN('Electrification prediction'!AB$236),FALSE)</f>
        <v>0</v>
      </c>
      <c r="AC6">
        <f>VLOOKUP($A6,'Energy Structure(no elec)'!$A$2:$I$28,2,FALSE)*VLOOKUP($A6,'Electrification prediction'!$A$236:$AQ$262,COLUMN('Electrification prediction'!AC$236),FALSE)</f>
        <v>0</v>
      </c>
      <c r="AD6">
        <f>VLOOKUP($A6,'Energy Structure(no elec)'!$A$2:$I$28,2,FALSE)*VLOOKUP($A6,'Electrification prediction'!$A$236:$AQ$262,COLUMN('Electrification prediction'!AD$236),FALSE)</f>
        <v>0</v>
      </c>
      <c r="AE6">
        <f>VLOOKUP($A6,'Energy Structure(no elec)'!$A$2:$I$28,2,FALSE)*VLOOKUP($A6,'Electrification prediction'!$A$236:$AQ$262,COLUMN('Electrification prediction'!AE$236),FALSE)</f>
        <v>0</v>
      </c>
      <c r="AF6">
        <f>VLOOKUP($A6,'Energy Structure(no elec)'!$A$2:$I$28,2,FALSE)*VLOOKUP($A6,'Electrification prediction'!$A$236:$AQ$262,COLUMN('Electrification prediction'!AF$236),FALSE)</f>
        <v>0</v>
      </c>
      <c r="AG6">
        <f>VLOOKUP($A6,'Energy Structure(no elec)'!$A$2:$I$28,2,FALSE)*VLOOKUP($A6,'Electrification prediction'!$A$236:$AQ$262,COLUMN('Electrification prediction'!AG$236),FALSE)</f>
        <v>0</v>
      </c>
      <c r="AH6">
        <f>VLOOKUP($A6,'Energy Structure(no elec)'!$A$2:$I$28,2,FALSE)*VLOOKUP($A6,'Electrification prediction'!$A$236:$AQ$262,COLUMN('Electrification prediction'!AH$236),FALSE)</f>
        <v>0</v>
      </c>
      <c r="AI6">
        <f>VLOOKUP($A6,'Energy Structure(no elec)'!$A$2:$I$28,2,FALSE)*VLOOKUP($A6,'Electrification prediction'!$A$236:$AQ$262,COLUMN('Electrification prediction'!AI$236),FALSE)</f>
        <v>0</v>
      </c>
      <c r="AJ6">
        <f>VLOOKUP($A6,'Energy Structure(no elec)'!$A$2:$I$28,2,FALSE)*VLOOKUP($A6,'Electrification prediction'!$A$236:$AQ$262,COLUMN('Electrification prediction'!AJ$236),FALSE)</f>
        <v>0</v>
      </c>
      <c r="AK6">
        <f>VLOOKUP($A6,'Energy Structure(no elec)'!$A$2:$I$28,2,FALSE)*VLOOKUP($A6,'Electrification prediction'!$A$236:$AQ$262,COLUMN('Electrification prediction'!AK$236),FALSE)</f>
        <v>0</v>
      </c>
      <c r="AL6">
        <f>VLOOKUP($A6,'Energy Structure(no elec)'!$A$2:$I$28,2,FALSE)*VLOOKUP($A6,'Electrification prediction'!$A$236:$AQ$262,COLUMN('Electrification prediction'!AL$236),FALSE)</f>
        <v>0</v>
      </c>
      <c r="AM6">
        <f>VLOOKUP($A6,'Energy Structure(no elec)'!$A$2:$I$28,2,FALSE)*VLOOKUP($A6,'Electrification prediction'!$A$236:$AQ$262,COLUMN('Electrification prediction'!AM$236),FALSE)</f>
        <v>0</v>
      </c>
      <c r="AN6">
        <f>VLOOKUP($A6,'Energy Structure(no elec)'!$A$2:$I$28,2,FALSE)*VLOOKUP($A6,'Electrification prediction'!$A$236:$AQ$262,COLUMN('Electrification prediction'!AN$236),FALSE)</f>
        <v>0</v>
      </c>
      <c r="AO6">
        <f>VLOOKUP($A6,'Energy Structure(no elec)'!$A$2:$I$28,2,FALSE)*VLOOKUP($A6,'Electrification prediction'!$A$236:$AQ$262,COLUMN('Electrification prediction'!AO$236),FALSE)</f>
        <v>0</v>
      </c>
      <c r="AP6">
        <f>VLOOKUP($A6,'Energy Structure(no elec)'!$A$2:$I$28,2,FALSE)*VLOOKUP($A6,'Electrification prediction'!$A$236:$AQ$262,COLUMN('Electrification prediction'!AP$236),FALSE)</f>
        <v>0</v>
      </c>
      <c r="AQ6">
        <f>VLOOKUP($A6,'Energy Structure(no elec)'!$A$2:$I$28,2,FALSE)*VLOOKUP($A6,'Electrification prediction'!$A$236:$AQ$262,COLUMN('Electrification prediction'!AQ$236),FALSE)</f>
        <v>0</v>
      </c>
    </row>
    <row r="7" spans="1:43">
      <c r="A7" s="37" t="s">
        <v>620</v>
      </c>
      <c r="B7">
        <f>VLOOKUP(A7,'Energy use'!$A$132:$K$158,2,FALSE)</f>
        <v>0</v>
      </c>
      <c r="C7">
        <f>VLOOKUP(A7,'Energy Structure(no elec)'!$A$2:$I$28,2,FALSE)*VLOOKUP(A7,'Electrification prediction'!$A$236:$AQ$262,COLUMN('Electrification prediction'!C$236),FALSE)</f>
        <v>0</v>
      </c>
      <c r="D7">
        <f>VLOOKUP($A7,'Energy Structure(no elec)'!$A$2:$I$28,2,FALSE)*VLOOKUP($A7,'Electrification prediction'!$A$236:$AQ$262,COLUMN('Electrification prediction'!D$236),FALSE)</f>
        <v>0</v>
      </c>
      <c r="E7">
        <f>VLOOKUP($A7,'Energy Structure(no elec)'!$A$2:$I$28,2,FALSE)*VLOOKUP($A7,'Electrification prediction'!$A$236:$AQ$262,COLUMN('Electrification prediction'!E$236),FALSE)</f>
        <v>0</v>
      </c>
      <c r="F7">
        <f>VLOOKUP($A7,'Energy Structure(no elec)'!$A$2:$I$28,2,FALSE)*VLOOKUP($A7,'Electrification prediction'!$A$236:$AQ$262,COLUMN('Electrification prediction'!F$236),FALSE)</f>
        <v>0</v>
      </c>
      <c r="G7">
        <f>VLOOKUP($A7,'Energy Structure(no elec)'!$A$2:$I$28,2,FALSE)*VLOOKUP($A7,'Electrification prediction'!$A$236:$AQ$262,COLUMN('Electrification prediction'!G$236),FALSE)</f>
        <v>0</v>
      </c>
      <c r="H7">
        <f>VLOOKUP($A7,'Energy Structure(no elec)'!$A$2:$I$28,2,FALSE)*VLOOKUP($A7,'Electrification prediction'!$A$236:$AQ$262,COLUMN('Electrification prediction'!H$236),FALSE)</f>
        <v>0</v>
      </c>
      <c r="I7">
        <f>VLOOKUP($A7,'Energy Structure(no elec)'!$A$2:$I$28,2,FALSE)*VLOOKUP($A7,'Electrification prediction'!$A$236:$AQ$262,COLUMN('Electrification prediction'!I$236),FALSE)</f>
        <v>0</v>
      </c>
      <c r="J7">
        <f>VLOOKUP($A7,'Energy Structure(no elec)'!$A$2:$I$28,2,FALSE)*VLOOKUP($A7,'Electrification prediction'!$A$236:$AQ$262,COLUMN('Electrification prediction'!J$236),FALSE)</f>
        <v>0</v>
      </c>
      <c r="K7">
        <f>VLOOKUP($A7,'Energy Structure(no elec)'!$A$2:$I$28,2,FALSE)*VLOOKUP($A7,'Electrification prediction'!$A$236:$AQ$262,COLUMN('Electrification prediction'!K$236),FALSE)</f>
        <v>0</v>
      </c>
      <c r="L7">
        <f>VLOOKUP($A7,'Energy Structure(no elec)'!$A$2:$I$28,2,FALSE)*VLOOKUP($A7,'Electrification prediction'!$A$236:$AQ$262,COLUMN('Electrification prediction'!L$236),FALSE)</f>
        <v>0</v>
      </c>
      <c r="M7">
        <f>VLOOKUP($A7,'Energy Structure(no elec)'!$A$2:$I$28,2,FALSE)*VLOOKUP($A7,'Electrification prediction'!$A$236:$AQ$262,COLUMN('Electrification prediction'!M$236),FALSE)</f>
        <v>0</v>
      </c>
      <c r="N7">
        <f>VLOOKUP($A7,'Energy Structure(no elec)'!$A$2:$I$28,2,FALSE)*VLOOKUP($A7,'Electrification prediction'!$A$236:$AQ$262,COLUMN('Electrification prediction'!N$236),FALSE)</f>
        <v>0</v>
      </c>
      <c r="O7">
        <f>VLOOKUP($A7,'Energy Structure(no elec)'!$A$2:$I$28,2,FALSE)*VLOOKUP($A7,'Electrification prediction'!$A$236:$AQ$262,COLUMN('Electrification prediction'!O$236),FALSE)</f>
        <v>0</v>
      </c>
      <c r="P7">
        <f>VLOOKUP($A7,'Energy Structure(no elec)'!$A$2:$I$28,2,FALSE)*VLOOKUP($A7,'Electrification prediction'!$A$236:$AQ$262,COLUMN('Electrification prediction'!P$236),FALSE)</f>
        <v>0</v>
      </c>
      <c r="Q7">
        <f>VLOOKUP($A7,'Energy Structure(no elec)'!$A$2:$I$28,2,FALSE)*VLOOKUP($A7,'Electrification prediction'!$A$236:$AQ$262,COLUMN('Electrification prediction'!Q$236),FALSE)</f>
        <v>0</v>
      </c>
      <c r="R7">
        <f>VLOOKUP($A7,'Energy Structure(no elec)'!$A$2:$I$28,2,FALSE)*VLOOKUP($A7,'Electrification prediction'!$A$236:$AQ$262,COLUMN('Electrification prediction'!R$236),FALSE)</f>
        <v>0</v>
      </c>
      <c r="S7">
        <f>VLOOKUP($A7,'Energy Structure(no elec)'!$A$2:$I$28,2,FALSE)*VLOOKUP($A7,'Electrification prediction'!$A$236:$AQ$262,COLUMN('Electrification prediction'!S$236),FALSE)</f>
        <v>0</v>
      </c>
      <c r="T7">
        <f>VLOOKUP($A7,'Energy Structure(no elec)'!$A$2:$I$28,2,FALSE)*VLOOKUP($A7,'Electrification prediction'!$A$236:$AQ$262,COLUMN('Electrification prediction'!T$236),FALSE)</f>
        <v>0</v>
      </c>
      <c r="U7">
        <f>VLOOKUP($A7,'Energy Structure(no elec)'!$A$2:$I$28,2,FALSE)*VLOOKUP($A7,'Electrification prediction'!$A$236:$AQ$262,COLUMN('Electrification prediction'!U$236),FALSE)</f>
        <v>0</v>
      </c>
      <c r="V7">
        <f>VLOOKUP($A7,'Energy Structure(no elec)'!$A$2:$I$28,2,FALSE)*VLOOKUP($A7,'Electrification prediction'!$A$236:$AQ$262,COLUMN('Electrification prediction'!V$236),FALSE)</f>
        <v>0</v>
      </c>
      <c r="W7">
        <f>VLOOKUP($A7,'Energy Structure(no elec)'!$A$2:$I$28,2,FALSE)*VLOOKUP($A7,'Electrification prediction'!$A$236:$AQ$262,COLUMN('Electrification prediction'!W$236),FALSE)</f>
        <v>0</v>
      </c>
      <c r="X7">
        <f>VLOOKUP($A7,'Energy Structure(no elec)'!$A$2:$I$28,2,FALSE)*VLOOKUP($A7,'Electrification prediction'!$A$236:$AQ$262,COLUMN('Electrification prediction'!X$236),FALSE)</f>
        <v>0</v>
      </c>
      <c r="Y7">
        <f>VLOOKUP($A7,'Energy Structure(no elec)'!$A$2:$I$28,2,FALSE)*VLOOKUP($A7,'Electrification prediction'!$A$236:$AQ$262,COLUMN('Electrification prediction'!Y$236),FALSE)</f>
        <v>0</v>
      </c>
      <c r="Z7">
        <f>VLOOKUP($A7,'Energy Structure(no elec)'!$A$2:$I$28,2,FALSE)*VLOOKUP($A7,'Electrification prediction'!$A$236:$AQ$262,COLUMN('Electrification prediction'!Z$236),FALSE)</f>
        <v>0</v>
      </c>
      <c r="AA7">
        <f>VLOOKUP($A7,'Energy Structure(no elec)'!$A$2:$I$28,2,FALSE)*VLOOKUP($A7,'Electrification prediction'!$A$236:$AQ$262,COLUMN('Electrification prediction'!AA$236),FALSE)</f>
        <v>0</v>
      </c>
      <c r="AB7">
        <f>VLOOKUP($A7,'Energy Structure(no elec)'!$A$2:$I$28,2,FALSE)*VLOOKUP($A7,'Electrification prediction'!$A$236:$AQ$262,COLUMN('Electrification prediction'!AB$236),FALSE)</f>
        <v>0</v>
      </c>
      <c r="AC7">
        <f>VLOOKUP($A7,'Energy Structure(no elec)'!$A$2:$I$28,2,FALSE)*VLOOKUP($A7,'Electrification prediction'!$A$236:$AQ$262,COLUMN('Electrification prediction'!AC$236),FALSE)</f>
        <v>0</v>
      </c>
      <c r="AD7">
        <f>VLOOKUP($A7,'Energy Structure(no elec)'!$A$2:$I$28,2,FALSE)*VLOOKUP($A7,'Electrification prediction'!$A$236:$AQ$262,COLUMN('Electrification prediction'!AD$236),FALSE)</f>
        <v>0</v>
      </c>
      <c r="AE7">
        <f>VLOOKUP($A7,'Energy Structure(no elec)'!$A$2:$I$28,2,FALSE)*VLOOKUP($A7,'Electrification prediction'!$A$236:$AQ$262,COLUMN('Electrification prediction'!AE$236),FALSE)</f>
        <v>0</v>
      </c>
      <c r="AF7">
        <f>VLOOKUP($A7,'Energy Structure(no elec)'!$A$2:$I$28,2,FALSE)*VLOOKUP($A7,'Electrification prediction'!$A$236:$AQ$262,COLUMN('Electrification prediction'!AF$236),FALSE)</f>
        <v>0</v>
      </c>
      <c r="AG7">
        <f>VLOOKUP($A7,'Energy Structure(no elec)'!$A$2:$I$28,2,FALSE)*VLOOKUP($A7,'Electrification prediction'!$A$236:$AQ$262,COLUMN('Electrification prediction'!AG$236),FALSE)</f>
        <v>0</v>
      </c>
      <c r="AH7">
        <f>VLOOKUP($A7,'Energy Structure(no elec)'!$A$2:$I$28,2,FALSE)*VLOOKUP($A7,'Electrification prediction'!$A$236:$AQ$262,COLUMN('Electrification prediction'!AH$236),FALSE)</f>
        <v>0</v>
      </c>
      <c r="AI7">
        <f>VLOOKUP($A7,'Energy Structure(no elec)'!$A$2:$I$28,2,FALSE)*VLOOKUP($A7,'Electrification prediction'!$A$236:$AQ$262,COLUMN('Electrification prediction'!AI$236),FALSE)</f>
        <v>0</v>
      </c>
      <c r="AJ7">
        <f>VLOOKUP($A7,'Energy Structure(no elec)'!$A$2:$I$28,2,FALSE)*VLOOKUP($A7,'Electrification prediction'!$A$236:$AQ$262,COLUMN('Electrification prediction'!AJ$236),FALSE)</f>
        <v>0</v>
      </c>
      <c r="AK7">
        <f>VLOOKUP($A7,'Energy Structure(no elec)'!$A$2:$I$28,2,FALSE)*VLOOKUP($A7,'Electrification prediction'!$A$236:$AQ$262,COLUMN('Electrification prediction'!AK$236),FALSE)</f>
        <v>0</v>
      </c>
      <c r="AL7">
        <f>VLOOKUP($A7,'Energy Structure(no elec)'!$A$2:$I$28,2,FALSE)*VLOOKUP($A7,'Electrification prediction'!$A$236:$AQ$262,COLUMN('Electrification prediction'!AL$236),FALSE)</f>
        <v>0</v>
      </c>
      <c r="AM7">
        <f>VLOOKUP($A7,'Energy Structure(no elec)'!$A$2:$I$28,2,FALSE)*VLOOKUP($A7,'Electrification prediction'!$A$236:$AQ$262,COLUMN('Electrification prediction'!AM$236),FALSE)</f>
        <v>0</v>
      </c>
      <c r="AN7">
        <f>VLOOKUP($A7,'Energy Structure(no elec)'!$A$2:$I$28,2,FALSE)*VLOOKUP($A7,'Electrification prediction'!$A$236:$AQ$262,COLUMN('Electrification prediction'!AN$236),FALSE)</f>
        <v>0</v>
      </c>
      <c r="AO7">
        <f>VLOOKUP($A7,'Energy Structure(no elec)'!$A$2:$I$28,2,FALSE)*VLOOKUP($A7,'Electrification prediction'!$A$236:$AQ$262,COLUMN('Electrification prediction'!AO$236),FALSE)</f>
        <v>0</v>
      </c>
      <c r="AP7">
        <f>VLOOKUP($A7,'Energy Structure(no elec)'!$A$2:$I$28,2,FALSE)*VLOOKUP($A7,'Electrification prediction'!$A$236:$AQ$262,COLUMN('Electrification prediction'!AP$236),FALSE)</f>
        <v>0</v>
      </c>
      <c r="AQ7">
        <f>VLOOKUP($A7,'Energy Structure(no elec)'!$A$2:$I$28,2,FALSE)*VLOOKUP($A7,'Electrification prediction'!$A$236:$AQ$262,COLUMN('Electrification prediction'!AQ$236),FALSE)</f>
        <v>0</v>
      </c>
    </row>
    <row r="8" spans="1:43">
      <c r="A8" s="37" t="s">
        <v>621</v>
      </c>
      <c r="B8">
        <f>VLOOKUP(A8,'Energy use'!$A$132:$K$158,2,FALSE)</f>
        <v>1752796518403.2334</v>
      </c>
      <c r="C8">
        <f>VLOOKUP(A8,'Energy Structure(no elec)'!$A$2:$I$28,2,FALSE)*VLOOKUP(A8,'Electrification prediction'!$A$236:$AQ$262,COLUMN('Electrification prediction'!C$236),FALSE)</f>
        <v>2206322046660.8218</v>
      </c>
      <c r="D8">
        <f>VLOOKUP($A8,'Energy Structure(no elec)'!$A$2:$I$28,2,FALSE)*VLOOKUP($A8,'Electrification prediction'!$A$236:$AQ$262,COLUMN('Electrification prediction'!D$236),FALSE)</f>
        <v>2019410296841.5713</v>
      </c>
      <c r="E8">
        <f>VLOOKUP($A8,'Energy Structure(no elec)'!$A$2:$I$28,2,FALSE)*VLOOKUP($A8,'Electrification prediction'!$A$236:$AQ$262,COLUMN('Electrification prediction'!E$236),FALSE)</f>
        <v>2031390971967.5979</v>
      </c>
      <c r="F8">
        <f>VLOOKUP($A8,'Energy Structure(no elec)'!$A$2:$I$28,2,FALSE)*VLOOKUP($A8,'Electrification prediction'!$A$236:$AQ$262,COLUMN('Electrification prediction'!F$236),FALSE)</f>
        <v>2039474045523.0718</v>
      </c>
      <c r="G8">
        <f>VLOOKUP($A8,'Energy Structure(no elec)'!$A$2:$I$28,2,FALSE)*VLOOKUP($A8,'Electrification prediction'!$A$236:$AQ$262,COLUMN('Electrification prediction'!G$236),FALSE)</f>
        <v>2045119354397.5042</v>
      </c>
      <c r="H8">
        <f>VLOOKUP($A8,'Energy Structure(no elec)'!$A$2:$I$28,2,FALSE)*VLOOKUP($A8,'Electrification prediction'!$A$236:$AQ$262,COLUMN('Electrification prediction'!H$236),FALSE)</f>
        <v>2049204476328.0383</v>
      </c>
      <c r="I8">
        <f>VLOOKUP($A8,'Energy Structure(no elec)'!$A$2:$I$28,2,FALSE)*VLOOKUP($A8,'Electrification prediction'!$A$236:$AQ$262,COLUMN('Electrification prediction'!I$236),FALSE)</f>
        <v>2051183884266.1697</v>
      </c>
      <c r="J8">
        <f>VLOOKUP($A8,'Energy Structure(no elec)'!$A$2:$I$28,2,FALSE)*VLOOKUP($A8,'Electrification prediction'!$A$236:$AQ$262,COLUMN('Electrification prediction'!J$236),FALSE)</f>
        <v>2053147582207.3022</v>
      </c>
      <c r="K8">
        <f>VLOOKUP($A8,'Energy Structure(no elec)'!$A$2:$I$28,2,FALSE)*VLOOKUP($A8,'Electrification prediction'!$A$236:$AQ$262,COLUMN('Electrification prediction'!K$236),FALSE)</f>
        <v>2055133967265.1499</v>
      </c>
      <c r="L8">
        <f>VLOOKUP($A8,'Energy Structure(no elec)'!$A$2:$I$28,2,FALSE)*VLOOKUP($A8,'Electrification prediction'!$A$236:$AQ$262,COLUMN('Electrification prediction'!L$236),FALSE)</f>
        <v>2057168797434.0127</v>
      </c>
      <c r="M8">
        <f>VLOOKUP($A8,'Energy Structure(no elec)'!$A$2:$I$28,2,FALSE)*VLOOKUP($A8,'Electrification prediction'!$A$236:$AQ$262,COLUMN('Electrification prediction'!M$236),FALSE)</f>
        <v>2056220392816.5525</v>
      </c>
      <c r="N8">
        <f>VLOOKUP($A8,'Energy Structure(no elec)'!$A$2:$I$28,2,FALSE)*VLOOKUP($A8,'Electrification prediction'!$A$236:$AQ$262,COLUMN('Electrification prediction'!N$236),FALSE)</f>
        <v>2055339675778.8633</v>
      </c>
      <c r="O8">
        <f>VLOOKUP($A8,'Energy Structure(no elec)'!$A$2:$I$28,2,FALSE)*VLOOKUP($A8,'Electrification prediction'!$A$236:$AQ$262,COLUMN('Electrification prediction'!O$236),FALSE)</f>
        <v>2054525281254.0527</v>
      </c>
      <c r="P8">
        <f>VLOOKUP($A8,'Energy Structure(no elec)'!$A$2:$I$28,2,FALSE)*VLOOKUP($A8,'Electrification prediction'!$A$236:$AQ$262,COLUMN('Electrification prediction'!P$236),FALSE)</f>
        <v>2053769759001.5222</v>
      </c>
      <c r="Q8">
        <f>VLOOKUP($A8,'Energy Structure(no elec)'!$A$2:$I$28,2,FALSE)*VLOOKUP($A8,'Electrification prediction'!$A$236:$AQ$262,COLUMN('Electrification prediction'!Q$236),FALSE)</f>
        <v>2053040364756.7966</v>
      </c>
      <c r="R8">
        <f>VLOOKUP($A8,'Energy Structure(no elec)'!$A$2:$I$28,2,FALSE)*VLOOKUP($A8,'Electrification prediction'!$A$236:$AQ$262,COLUMN('Electrification prediction'!R$236),FALSE)</f>
        <v>2050291740996.5164</v>
      </c>
      <c r="S8">
        <f>VLOOKUP($A8,'Energy Structure(no elec)'!$A$2:$I$28,2,FALSE)*VLOOKUP($A8,'Electrification prediction'!$A$236:$AQ$262,COLUMN('Electrification prediction'!S$236),FALSE)</f>
        <v>2049542137608.3896</v>
      </c>
      <c r="T8">
        <f>VLOOKUP($A8,'Energy Structure(no elec)'!$A$2:$I$28,2,FALSE)*VLOOKUP($A8,'Electrification prediction'!$A$236:$AQ$262,COLUMN('Electrification prediction'!T$236),FALSE)</f>
        <v>2048719245414.426</v>
      </c>
      <c r="U8">
        <f>VLOOKUP($A8,'Energy Structure(no elec)'!$A$2:$I$28,2,FALSE)*VLOOKUP($A8,'Electrification prediction'!$A$236:$AQ$262,COLUMN('Electrification prediction'!U$236),FALSE)</f>
        <v>2047778175200.3276</v>
      </c>
      <c r="V8">
        <f>VLOOKUP($A8,'Energy Structure(no elec)'!$A$2:$I$28,2,FALSE)*VLOOKUP($A8,'Electrification prediction'!$A$236:$AQ$262,COLUMN('Electrification prediction'!V$236),FALSE)</f>
        <v>2046672388135.0918</v>
      </c>
      <c r="W8">
        <f>VLOOKUP($A8,'Energy Structure(no elec)'!$A$2:$I$28,2,FALSE)*VLOOKUP($A8,'Electrification prediction'!$A$236:$AQ$262,COLUMN('Electrification prediction'!W$236),FALSE)</f>
        <v>2044119313987.5032</v>
      </c>
      <c r="X8">
        <f>VLOOKUP($A8,'Energy Structure(no elec)'!$A$2:$I$28,2,FALSE)*VLOOKUP($A8,'Electrification prediction'!$A$236:$AQ$262,COLUMN('Electrification prediction'!X$236),FALSE)</f>
        <v>2038051884804.9683</v>
      </c>
      <c r="Y8">
        <f>VLOOKUP($A8,'Energy Structure(no elec)'!$A$2:$I$28,2,FALSE)*VLOOKUP($A8,'Electrification prediction'!$A$236:$AQ$262,COLUMN('Electrification prediction'!Y$236),FALSE)</f>
        <v>2030440870575.4285</v>
      </c>
      <c r="Z8">
        <f>VLOOKUP($A8,'Energy Structure(no elec)'!$A$2:$I$28,2,FALSE)*VLOOKUP($A8,'Electrification prediction'!$A$236:$AQ$262,COLUMN('Electrification prediction'!Z$236),FALSE)</f>
        <v>2021252087672.3257</v>
      </c>
      <c r="AA8">
        <f>VLOOKUP($A8,'Energy Structure(no elec)'!$A$2:$I$28,2,FALSE)*VLOOKUP($A8,'Electrification prediction'!$A$236:$AQ$262,COLUMN('Electrification prediction'!AA$236),FALSE)</f>
        <v>2010435377462.0015</v>
      </c>
      <c r="AB8">
        <f>VLOOKUP($A8,'Energy Structure(no elec)'!$A$2:$I$28,2,FALSE)*VLOOKUP($A8,'Electrification prediction'!$A$236:$AQ$262,COLUMN('Electrification prediction'!AB$236),FALSE)</f>
        <v>1997965415489.9475</v>
      </c>
      <c r="AC8">
        <f>VLOOKUP($A8,'Energy Structure(no elec)'!$A$2:$I$28,2,FALSE)*VLOOKUP($A8,'Electrification prediction'!$A$236:$AQ$262,COLUMN('Electrification prediction'!AC$236),FALSE)</f>
        <v>1983821906269.3235</v>
      </c>
      <c r="AD8">
        <f>VLOOKUP($A8,'Energy Structure(no elec)'!$A$2:$I$28,2,FALSE)*VLOOKUP($A8,'Electrification prediction'!$A$236:$AQ$262,COLUMN('Electrification prediction'!AD$236),FALSE)</f>
        <v>1967989976390.4463</v>
      </c>
      <c r="AE8">
        <f>VLOOKUP($A8,'Energy Structure(no elec)'!$A$2:$I$28,2,FALSE)*VLOOKUP($A8,'Electrification prediction'!$A$236:$AQ$262,COLUMN('Electrification prediction'!AE$236),FALSE)</f>
        <v>1950441040173.5776</v>
      </c>
      <c r="AF8">
        <f>VLOOKUP($A8,'Energy Structure(no elec)'!$A$2:$I$28,2,FALSE)*VLOOKUP($A8,'Electrification prediction'!$A$236:$AQ$262,COLUMN('Electrification prediction'!AF$236),FALSE)</f>
        <v>1931172617077.0488</v>
      </c>
      <c r="AG8">
        <f>VLOOKUP($A8,'Energy Structure(no elec)'!$A$2:$I$28,2,FALSE)*VLOOKUP($A8,'Electrification prediction'!$A$236:$AQ$262,COLUMN('Electrification prediction'!AG$236),FALSE)</f>
        <v>1910169553321.6865</v>
      </c>
      <c r="AH8">
        <f>VLOOKUP($A8,'Energy Structure(no elec)'!$A$2:$I$28,2,FALSE)*VLOOKUP($A8,'Electrification prediction'!$A$236:$AQ$262,COLUMN('Electrification prediction'!AH$236),FALSE)</f>
        <v>1885551112382.3296</v>
      </c>
      <c r="AI8">
        <f>VLOOKUP($A8,'Energy Structure(no elec)'!$A$2:$I$28,2,FALSE)*VLOOKUP($A8,'Electrification prediction'!$A$236:$AQ$262,COLUMN('Electrification prediction'!AI$236),FALSE)</f>
        <v>1859257554961.3604</v>
      </c>
      <c r="AJ8">
        <f>VLOOKUP($A8,'Energy Structure(no elec)'!$A$2:$I$28,2,FALSE)*VLOOKUP($A8,'Electrification prediction'!$A$236:$AQ$262,COLUMN('Electrification prediction'!AJ$236),FALSE)</f>
        <v>1831301593944.865</v>
      </c>
      <c r="AK8">
        <f>VLOOKUP($A8,'Energy Structure(no elec)'!$A$2:$I$28,2,FALSE)*VLOOKUP($A8,'Electrification prediction'!$A$236:$AQ$262,COLUMN('Electrification prediction'!AK$236),FALSE)</f>
        <v>1801704180316.1785</v>
      </c>
      <c r="AL8">
        <f>VLOOKUP($A8,'Energy Structure(no elec)'!$A$2:$I$28,2,FALSE)*VLOOKUP($A8,'Electrification prediction'!$A$236:$AQ$262,COLUMN('Electrification prediction'!AL$236),FALSE)</f>
        <v>1770494644117.4048</v>
      </c>
      <c r="AM8">
        <f>VLOOKUP($A8,'Energy Structure(no elec)'!$A$2:$I$28,2,FALSE)*VLOOKUP($A8,'Electrification prediction'!$A$236:$AQ$262,COLUMN('Electrification prediction'!AM$236),FALSE)</f>
        <v>1737693227819.3611</v>
      </c>
      <c r="AN8">
        <f>VLOOKUP($A8,'Energy Structure(no elec)'!$A$2:$I$28,2,FALSE)*VLOOKUP($A8,'Electrification prediction'!$A$236:$AQ$262,COLUMN('Electrification prediction'!AN$236),FALSE)</f>
        <v>1703347182848.3674</v>
      </c>
      <c r="AO8">
        <f>VLOOKUP($A8,'Energy Structure(no elec)'!$A$2:$I$28,2,FALSE)*VLOOKUP($A8,'Electrification prediction'!$A$236:$AQ$262,COLUMN('Electrification prediction'!AO$236),FALSE)</f>
        <v>1667495384932.5303</v>
      </c>
      <c r="AP8">
        <f>VLOOKUP($A8,'Energy Structure(no elec)'!$A$2:$I$28,2,FALSE)*VLOOKUP($A8,'Electrification prediction'!$A$236:$AQ$262,COLUMN('Electrification prediction'!AP$236),FALSE)</f>
        <v>1630203052405.2886</v>
      </c>
      <c r="AQ8">
        <f>VLOOKUP($A8,'Energy Structure(no elec)'!$A$2:$I$28,2,FALSE)*VLOOKUP($A8,'Electrification prediction'!$A$236:$AQ$262,COLUMN('Electrification prediction'!AQ$236),FALSE)</f>
        <v>1591527499378.7524</v>
      </c>
    </row>
    <row r="9" spans="1:43">
      <c r="A9" s="37" t="s">
        <v>622</v>
      </c>
      <c r="B9">
        <f>VLOOKUP(A9,'Energy use'!$A$132:$K$158,2,FALSE)</f>
        <v>3696994588585.0713</v>
      </c>
      <c r="C9">
        <f>VLOOKUP(A9,'Energy Structure(no elec)'!$A$2:$I$28,2,FALSE)*VLOOKUP(A9,'Electrification prediction'!$A$236:$AQ$262,COLUMN('Electrification prediction'!C$236),FALSE)</f>
        <v>3962191166181.5713</v>
      </c>
      <c r="D9">
        <f>VLOOKUP($A9,'Energy Structure(no elec)'!$A$2:$I$28,2,FALSE)*VLOOKUP($A9,'Electrification prediction'!$A$236:$AQ$262,COLUMN('Electrification prediction'!D$236),FALSE)</f>
        <v>4287163878949.0117</v>
      </c>
      <c r="E9">
        <f>VLOOKUP($A9,'Energy Structure(no elec)'!$A$2:$I$28,2,FALSE)*VLOOKUP($A9,'Electrification prediction'!$A$236:$AQ$262,COLUMN('Electrification prediction'!E$236),FALSE)</f>
        <v>3955487504783.6797</v>
      </c>
      <c r="F9">
        <f>VLOOKUP($A9,'Energy Structure(no elec)'!$A$2:$I$28,2,FALSE)*VLOOKUP($A9,'Electrification prediction'!$A$236:$AQ$262,COLUMN('Electrification prediction'!F$236),FALSE)</f>
        <v>3925314727387.7261</v>
      </c>
      <c r="G9">
        <f>VLOOKUP($A9,'Energy Structure(no elec)'!$A$2:$I$28,2,FALSE)*VLOOKUP($A9,'Electrification prediction'!$A$236:$AQ$262,COLUMN('Electrification prediction'!G$236),FALSE)</f>
        <v>3891473210063.124</v>
      </c>
      <c r="H9">
        <f>VLOOKUP($A9,'Energy Structure(no elec)'!$A$2:$I$28,2,FALSE)*VLOOKUP($A9,'Electrification prediction'!$A$236:$AQ$262,COLUMN('Electrification prediction'!H$236),FALSE)</f>
        <v>3855731558055.4824</v>
      </c>
      <c r="I9">
        <f>VLOOKUP($A9,'Energy Structure(no elec)'!$A$2:$I$28,2,FALSE)*VLOOKUP($A9,'Electrification prediction'!$A$236:$AQ$262,COLUMN('Electrification prediction'!I$236),FALSE)</f>
        <v>3817130917054.8892</v>
      </c>
      <c r="J9">
        <f>VLOOKUP($A9,'Energy Structure(no elec)'!$A$2:$I$28,2,FALSE)*VLOOKUP($A9,'Electrification prediction'!$A$236:$AQ$262,COLUMN('Electrification prediction'!J$236),FALSE)</f>
        <v>3779604664452.1484</v>
      </c>
      <c r="K9">
        <f>VLOOKUP($A9,'Energy Structure(no elec)'!$A$2:$I$28,2,FALSE)*VLOOKUP($A9,'Electrification prediction'!$A$236:$AQ$262,COLUMN('Electrification prediction'!K$236),FALSE)</f>
        <v>3743181529319.834</v>
      </c>
      <c r="L9">
        <f>VLOOKUP($A9,'Energy Structure(no elec)'!$A$2:$I$28,2,FALSE)*VLOOKUP($A9,'Electrification prediction'!$A$236:$AQ$262,COLUMN('Electrification prediction'!L$236),FALSE)</f>
        <v>3707866694900.4971</v>
      </c>
      <c r="M9">
        <f>VLOOKUP($A9,'Energy Structure(no elec)'!$A$2:$I$28,2,FALSE)*VLOOKUP($A9,'Electrification prediction'!$A$236:$AQ$262,COLUMN('Electrification prediction'!M$236),FALSE)</f>
        <v>3668211232112.0313</v>
      </c>
      <c r="N9">
        <f>VLOOKUP($A9,'Energy Structure(no elec)'!$A$2:$I$28,2,FALSE)*VLOOKUP($A9,'Electrification prediction'!$A$236:$AQ$262,COLUMN('Electrification prediction'!N$236),FALSE)</f>
        <v>3629727940858.9375</v>
      </c>
      <c r="O9">
        <f>VLOOKUP($A9,'Energy Structure(no elec)'!$A$2:$I$28,2,FALSE)*VLOOKUP($A9,'Electrification prediction'!$A$236:$AQ$262,COLUMN('Electrification prediction'!O$236),FALSE)</f>
        <v>3592372565744.8823</v>
      </c>
      <c r="P9">
        <f>VLOOKUP($A9,'Energy Structure(no elec)'!$A$2:$I$28,2,FALSE)*VLOOKUP($A9,'Electrification prediction'!$A$236:$AQ$262,COLUMN('Electrification prediction'!P$236),FALSE)</f>
        <v>3556092495195.9385</v>
      </c>
      <c r="Q9">
        <f>VLOOKUP($A9,'Energy Structure(no elec)'!$A$2:$I$28,2,FALSE)*VLOOKUP($A9,'Electrification prediction'!$A$236:$AQ$262,COLUMN('Electrification prediction'!Q$236),FALSE)</f>
        <v>3520794192502.3145</v>
      </c>
      <c r="R9">
        <f>VLOOKUP($A9,'Energy Structure(no elec)'!$A$2:$I$28,2,FALSE)*VLOOKUP($A9,'Electrification prediction'!$A$236:$AQ$262,COLUMN('Electrification prediction'!R$236),FALSE)</f>
        <v>3482969096459.7681</v>
      </c>
      <c r="S9">
        <f>VLOOKUP($A9,'Energy Structure(no elec)'!$A$2:$I$28,2,FALSE)*VLOOKUP($A9,'Electrification prediction'!$A$236:$AQ$262,COLUMN('Electrification prediction'!S$236),FALSE)</f>
        <v>3449444265376.4648</v>
      </c>
      <c r="T9">
        <f>VLOOKUP($A9,'Energy Structure(no elec)'!$A$2:$I$28,2,FALSE)*VLOOKUP($A9,'Electrification prediction'!$A$236:$AQ$262,COLUMN('Electrification prediction'!T$236),FALSE)</f>
        <v>3416639695032.6221</v>
      </c>
      <c r="U9">
        <f>VLOOKUP($A9,'Energy Structure(no elec)'!$A$2:$I$28,2,FALSE)*VLOOKUP($A9,'Electrification prediction'!$A$236:$AQ$262,COLUMN('Electrification prediction'!U$236),FALSE)</f>
        <v>3384456246943.5972</v>
      </c>
      <c r="V9">
        <f>VLOOKUP($A9,'Energy Structure(no elec)'!$A$2:$I$28,2,FALSE)*VLOOKUP($A9,'Electrification prediction'!$A$236:$AQ$262,COLUMN('Electrification prediction'!V$236),FALSE)</f>
        <v>3352795845693.3926</v>
      </c>
      <c r="W9">
        <f>VLOOKUP($A9,'Energy Structure(no elec)'!$A$2:$I$28,2,FALSE)*VLOOKUP($A9,'Electrification prediction'!$A$236:$AQ$262,COLUMN('Electrification prediction'!W$236),FALSE)</f>
        <v>3319556789336.6528</v>
      </c>
      <c r="X9">
        <f>VLOOKUP($A9,'Energy Structure(no elec)'!$A$2:$I$28,2,FALSE)*VLOOKUP($A9,'Electrification prediction'!$A$236:$AQ$262,COLUMN('Electrification prediction'!X$236),FALSE)</f>
        <v>3281446228196.6226</v>
      </c>
      <c r="Y9">
        <f>VLOOKUP($A9,'Energy Structure(no elec)'!$A$2:$I$28,2,FALSE)*VLOOKUP($A9,'Electrification prediction'!$A$236:$AQ$262,COLUMN('Electrification prediction'!Y$236),FALSE)</f>
        <v>3241727994025.6582</v>
      </c>
      <c r="Z9">
        <f>VLOOKUP($A9,'Energy Structure(no elec)'!$A$2:$I$28,2,FALSE)*VLOOKUP($A9,'Electrification prediction'!$A$236:$AQ$262,COLUMN('Electrification prediction'!Z$236),FALSE)</f>
        <v>3200381504687.144</v>
      </c>
      <c r="AA9">
        <f>VLOOKUP($A9,'Energy Structure(no elec)'!$A$2:$I$28,2,FALSE)*VLOOKUP($A9,'Electrification prediction'!$A$236:$AQ$262,COLUMN('Electrification prediction'!AA$236),FALSE)</f>
        <v>3157361107772.6201</v>
      </c>
      <c r="AB9">
        <f>VLOOKUP($A9,'Energy Structure(no elec)'!$A$2:$I$28,2,FALSE)*VLOOKUP($A9,'Electrification prediction'!$A$236:$AQ$262,COLUMN('Electrification prediction'!AB$236),FALSE)</f>
        <v>3112660641399.7344</v>
      </c>
      <c r="AC9">
        <f>VLOOKUP($A9,'Energy Structure(no elec)'!$A$2:$I$28,2,FALSE)*VLOOKUP($A9,'Electrification prediction'!$A$236:$AQ$262,COLUMN('Electrification prediction'!AC$236),FALSE)</f>
        <v>3066281230881.3838</v>
      </c>
      <c r="AD9">
        <f>VLOOKUP($A9,'Energy Structure(no elec)'!$A$2:$I$28,2,FALSE)*VLOOKUP($A9,'Electrification prediction'!$A$236:$AQ$262,COLUMN('Electrification prediction'!AD$236),FALSE)</f>
        <v>3018231598137.729</v>
      </c>
      <c r="AE9">
        <f>VLOOKUP($A9,'Energy Structure(no elec)'!$A$2:$I$28,2,FALSE)*VLOOKUP($A9,'Electrification prediction'!$A$236:$AQ$262,COLUMN('Electrification prediction'!AE$236),FALSE)</f>
        <v>2968498643635.228</v>
      </c>
      <c r="AF9">
        <f>VLOOKUP($A9,'Energy Structure(no elec)'!$A$2:$I$28,2,FALSE)*VLOOKUP($A9,'Electrification prediction'!$A$236:$AQ$262,COLUMN('Electrification prediction'!AF$236),FALSE)</f>
        <v>2917108409288.752</v>
      </c>
      <c r="AG9">
        <f>VLOOKUP($A9,'Energy Structure(no elec)'!$A$2:$I$28,2,FALSE)*VLOOKUP($A9,'Electrification prediction'!$A$236:$AQ$262,COLUMN('Electrification prediction'!AG$236),FALSE)</f>
        <v>2864066473247.1426</v>
      </c>
      <c r="AH9">
        <f>VLOOKUP($A9,'Energy Structure(no elec)'!$A$2:$I$28,2,FALSE)*VLOOKUP($A9,'Electrification prediction'!$A$236:$AQ$262,COLUMN('Electrification prediction'!AH$236),FALSE)</f>
        <v>2806600688186.8467</v>
      </c>
      <c r="AI9">
        <f>VLOOKUP($A9,'Energy Structure(no elec)'!$A$2:$I$28,2,FALSE)*VLOOKUP($A9,'Electrification prediction'!$A$236:$AQ$262,COLUMN('Electrification prediction'!AI$236),FALSE)</f>
        <v>2747664330554.5352</v>
      </c>
      <c r="AJ9">
        <f>VLOOKUP($A9,'Energy Structure(no elec)'!$A$2:$I$28,2,FALSE)*VLOOKUP($A9,'Electrification prediction'!$A$236:$AQ$262,COLUMN('Electrification prediction'!AJ$236),FALSE)</f>
        <v>2687297230840.2036</v>
      </c>
      <c r="AK9">
        <f>VLOOKUP($A9,'Energy Structure(no elec)'!$A$2:$I$28,2,FALSE)*VLOOKUP($A9,'Electrification prediction'!$A$236:$AQ$262,COLUMN('Electrification prediction'!AK$236),FALSE)</f>
        <v>2625549493125.3018</v>
      </c>
      <c r="AL9">
        <f>VLOOKUP($A9,'Energy Structure(no elec)'!$A$2:$I$28,2,FALSE)*VLOOKUP($A9,'Electrification prediction'!$A$236:$AQ$262,COLUMN('Electrification prediction'!AL$236),FALSE)</f>
        <v>2562481366449.2847</v>
      </c>
      <c r="AM9">
        <f>VLOOKUP($A9,'Energy Structure(no elec)'!$A$2:$I$28,2,FALSE)*VLOOKUP($A9,'Electrification prediction'!$A$236:$AQ$262,COLUMN('Electrification prediction'!AM$236),FALSE)</f>
        <v>2498137818266.8677</v>
      </c>
      <c r="AN9">
        <f>VLOOKUP($A9,'Energy Structure(no elec)'!$A$2:$I$28,2,FALSE)*VLOOKUP($A9,'Electrification prediction'!$A$236:$AQ$262,COLUMN('Electrification prediction'!AN$236),FALSE)</f>
        <v>2432600619717.6353</v>
      </c>
      <c r="AO9">
        <f>VLOOKUP($A9,'Energy Structure(no elec)'!$A$2:$I$28,2,FALSE)*VLOOKUP($A9,'Electrification prediction'!$A$236:$AQ$262,COLUMN('Electrification prediction'!AO$236),FALSE)</f>
        <v>2365936965867.0801</v>
      </c>
      <c r="AP9">
        <f>VLOOKUP($A9,'Energy Structure(no elec)'!$A$2:$I$28,2,FALSE)*VLOOKUP($A9,'Electrification prediction'!$A$236:$AQ$262,COLUMN('Electrification prediction'!AP$236),FALSE)</f>
        <v>2298248931164.9419</v>
      </c>
      <c r="AQ9">
        <f>VLOOKUP($A9,'Energy Structure(no elec)'!$A$2:$I$28,2,FALSE)*VLOOKUP($A9,'Electrification prediction'!$A$236:$AQ$262,COLUMN('Electrification prediction'!AQ$236),FALSE)</f>
        <v>2229624431164.2886</v>
      </c>
    </row>
    <row r="10" spans="1:43">
      <c r="A10" s="37" t="s">
        <v>623</v>
      </c>
      <c r="B10">
        <f>VLOOKUP(A10,'Energy use'!$A$132:$K$158,2,FALSE)</f>
        <v>176493135980.32599</v>
      </c>
      <c r="C10">
        <f>VLOOKUP(A10,'Energy Structure(no elec)'!$A$2:$I$28,2,FALSE)*VLOOKUP(A10,'Electrification prediction'!$A$236:$AQ$262,COLUMN('Electrification prediction'!C$236),FALSE)</f>
        <v>139489838586.79343</v>
      </c>
      <c r="D10">
        <f>VLOOKUP($A10,'Energy Structure(no elec)'!$A$2:$I$28,2,FALSE)*VLOOKUP($A10,'Electrification prediction'!$A$236:$AQ$262,COLUMN('Electrification prediction'!D$236),FALSE)</f>
        <v>198262438124.60086</v>
      </c>
      <c r="E10">
        <f>VLOOKUP($A10,'Energy Structure(no elec)'!$A$2:$I$28,2,FALSE)*VLOOKUP($A10,'Electrification prediction'!$A$236:$AQ$262,COLUMN('Electrification prediction'!E$236),FALSE)</f>
        <v>199748004576.22775</v>
      </c>
      <c r="F10">
        <f>VLOOKUP($A10,'Energy Structure(no elec)'!$A$2:$I$28,2,FALSE)*VLOOKUP($A10,'Electrification prediction'!$A$236:$AQ$262,COLUMN('Electrification prediction'!F$236),FALSE)</f>
        <v>200824152262.30383</v>
      </c>
      <c r="G10">
        <f>VLOOKUP($A10,'Energy Structure(no elec)'!$A$2:$I$28,2,FALSE)*VLOOKUP($A10,'Electrification prediction'!$A$236:$AQ$262,COLUMN('Electrification prediction'!G$236),FALSE)</f>
        <v>201633733288.01068</v>
      </c>
      <c r="H10">
        <f>VLOOKUP($A10,'Energy Structure(no elec)'!$A$2:$I$28,2,FALSE)*VLOOKUP($A10,'Electrification prediction'!$A$236:$AQ$262,COLUMN('Electrification prediction'!H$236),FALSE)</f>
        <v>202263055394.93073</v>
      </c>
      <c r="I10">
        <f>VLOOKUP($A10,'Energy Structure(no elec)'!$A$2:$I$28,2,FALSE)*VLOOKUP($A10,'Electrification prediction'!$A$236:$AQ$262,COLUMN('Electrification prediction'!I$236),FALSE)</f>
        <v>202658317916.31412</v>
      </c>
      <c r="J10">
        <f>VLOOKUP($A10,'Energy Structure(no elec)'!$A$2:$I$28,2,FALSE)*VLOOKUP($A10,'Electrification prediction'!$A$236:$AQ$262,COLUMN('Electrification prediction'!J$236),FALSE)</f>
        <v>203026230397.81491</v>
      </c>
      <c r="K10">
        <f>VLOOKUP($A10,'Energy Structure(no elec)'!$A$2:$I$28,2,FALSE)*VLOOKUP($A10,'Electrification prediction'!$A$236:$AQ$262,COLUMN('Electrification prediction'!K$236),FALSE)</f>
        <v>203371201846.02579</v>
      </c>
      <c r="L10">
        <f>VLOOKUP($A10,'Energy Structure(no elec)'!$A$2:$I$28,2,FALSE)*VLOOKUP($A10,'Electrification prediction'!$A$236:$AQ$262,COLUMN('Electrification prediction'!L$236),FALSE)</f>
        <v>203696360293.27042</v>
      </c>
      <c r="M10">
        <f>VLOOKUP($A10,'Energy Structure(no elec)'!$A$2:$I$28,2,FALSE)*VLOOKUP($A10,'Electrification prediction'!$A$236:$AQ$262,COLUMN('Electrification prediction'!M$236),FALSE)</f>
        <v>203701910890.69794</v>
      </c>
      <c r="N10">
        <f>VLOOKUP($A10,'Energy Structure(no elec)'!$A$2:$I$28,2,FALSE)*VLOOKUP($A10,'Electrification prediction'!$A$236:$AQ$262,COLUMN('Electrification prediction'!N$236),FALSE)</f>
        <v>203690377610.72437</v>
      </c>
      <c r="O10">
        <f>VLOOKUP($A10,'Energy Structure(no elec)'!$A$2:$I$28,2,FALSE)*VLOOKUP($A10,'Electrification prediction'!$A$236:$AQ$262,COLUMN('Electrification prediction'!O$236),FALSE)</f>
        <v>203662195900.97708</v>
      </c>
      <c r="P10">
        <f>VLOOKUP($A10,'Energy Structure(no elec)'!$A$2:$I$28,2,FALSE)*VLOOKUP($A10,'Electrification prediction'!$A$236:$AQ$262,COLUMN('Electrification prediction'!P$236),FALSE)</f>
        <v>203617158927.73514</v>
      </c>
      <c r="Q10">
        <f>VLOOKUP($A10,'Energy Structure(no elec)'!$A$2:$I$28,2,FALSE)*VLOOKUP($A10,'Electrification prediction'!$A$236:$AQ$262,COLUMN('Electrification prediction'!Q$236),FALSE)</f>
        <v>203552515180.28876</v>
      </c>
      <c r="R10">
        <f>VLOOKUP($A10,'Energy Structure(no elec)'!$A$2:$I$28,2,FALSE)*VLOOKUP($A10,'Electrification prediction'!$A$236:$AQ$262,COLUMN('Electrification prediction'!R$236),FALSE)</f>
        <v>203265949179.38553</v>
      </c>
      <c r="S10">
        <f>VLOOKUP($A10,'Energy Structure(no elec)'!$A$2:$I$28,2,FALSE)*VLOOKUP($A10,'Electrification prediction'!$A$236:$AQ$262,COLUMN('Electrification prediction'!S$236),FALSE)</f>
        <v>203156297501.14285</v>
      </c>
      <c r="T10">
        <f>VLOOKUP($A10,'Energy Structure(no elec)'!$A$2:$I$28,2,FALSE)*VLOOKUP($A10,'Electrification prediction'!$A$236:$AQ$262,COLUMN('Electrification prediction'!T$236),FALSE)</f>
        <v>203018505861.70569</v>
      </c>
      <c r="U10">
        <f>VLOOKUP($A10,'Energy Structure(no elec)'!$A$2:$I$28,2,FALSE)*VLOOKUP($A10,'Electrification prediction'!$A$236:$AQ$262,COLUMN('Electrification prediction'!U$236),FALSE)</f>
        <v>202848514753.06467</v>
      </c>
      <c r="V10">
        <f>VLOOKUP($A10,'Energy Structure(no elec)'!$A$2:$I$28,2,FALSE)*VLOOKUP($A10,'Electrification prediction'!$A$236:$AQ$262,COLUMN('Electrification prediction'!V$236),FALSE)</f>
        <v>202642089454.64169</v>
      </c>
      <c r="W10">
        <f>VLOOKUP($A10,'Energy Structure(no elec)'!$A$2:$I$28,2,FALSE)*VLOOKUP($A10,'Electrification prediction'!$A$236:$AQ$262,COLUMN('Electrification prediction'!W$236),FALSE)</f>
        <v>202272679604.3042</v>
      </c>
      <c r="X10">
        <f>VLOOKUP($A10,'Energy Structure(no elec)'!$A$2:$I$28,2,FALSE)*VLOOKUP($A10,'Electrification prediction'!$A$236:$AQ$262,COLUMN('Electrification prediction'!X$236),FALSE)</f>
        <v>201536487134.33173</v>
      </c>
      <c r="Y10">
        <f>VLOOKUP($A10,'Energy Structure(no elec)'!$A$2:$I$28,2,FALSE)*VLOOKUP($A10,'Electrification prediction'!$A$236:$AQ$262,COLUMN('Electrification prediction'!Y$236),FALSE)</f>
        <v>200629385277.16931</v>
      </c>
      <c r="Z10">
        <f>VLOOKUP($A10,'Energy Structure(no elec)'!$A$2:$I$28,2,FALSE)*VLOOKUP($A10,'Electrification prediction'!$A$236:$AQ$262,COLUMN('Electrification prediction'!Z$236),FALSE)</f>
        <v>199548809651.09729</v>
      </c>
      <c r="AA10">
        <f>VLOOKUP($A10,'Energy Structure(no elec)'!$A$2:$I$28,2,FALSE)*VLOOKUP($A10,'Electrification prediction'!$A$236:$AQ$262,COLUMN('Electrification prediction'!AA$236),FALSE)</f>
        <v>198290696674.50806</v>
      </c>
      <c r="AB10">
        <f>VLOOKUP($A10,'Energy Structure(no elec)'!$A$2:$I$28,2,FALSE)*VLOOKUP($A10,'Electrification prediction'!$A$236:$AQ$262,COLUMN('Electrification prediction'!AB$236),FALSE)</f>
        <v>196853515267.90417</v>
      </c>
      <c r="AC10">
        <f>VLOOKUP($A10,'Energy Structure(no elec)'!$A$2:$I$28,2,FALSE)*VLOOKUP($A10,'Electrification prediction'!$A$236:$AQ$262,COLUMN('Electrification prediction'!AC$236),FALSE)</f>
        <v>195236307854.71292</v>
      </c>
      <c r="AD10">
        <f>VLOOKUP($A10,'Energy Structure(no elec)'!$A$2:$I$28,2,FALSE)*VLOOKUP($A10,'Electrification prediction'!$A$236:$AQ$262,COLUMN('Electrification prediction'!AD$236),FALSE)</f>
        <v>193438727880.98007</v>
      </c>
      <c r="AE10">
        <f>VLOOKUP($A10,'Energy Structure(no elec)'!$A$2:$I$28,2,FALSE)*VLOOKUP($A10,'Electrification prediction'!$A$236:$AQ$262,COLUMN('Electrification prediction'!AE$236),FALSE)</f>
        <v>191459159594.52512</v>
      </c>
      <c r="AF10">
        <f>VLOOKUP($A10,'Energy Structure(no elec)'!$A$2:$I$28,2,FALSE)*VLOOKUP($A10,'Electrification prediction'!$A$236:$AQ$262,COLUMN('Electrification prediction'!AF$236),FALSE)</f>
        <v>189298631811.7739</v>
      </c>
      <c r="AG10">
        <f>VLOOKUP($A10,'Energy Structure(no elec)'!$A$2:$I$28,2,FALSE)*VLOOKUP($A10,'Electrification prediction'!$A$236:$AQ$262,COLUMN('Electrification prediction'!AG$236),FALSE)</f>
        <v>186957005682.3598</v>
      </c>
      <c r="AH10">
        <f>VLOOKUP($A10,'Energy Structure(no elec)'!$A$2:$I$28,2,FALSE)*VLOOKUP($A10,'Electrification prediction'!$A$236:$AQ$262,COLUMN('Electrification prediction'!AH$236),FALSE)</f>
        <v>184251922699.98331</v>
      </c>
      <c r="AI10">
        <f>VLOOKUP($A10,'Energy Structure(no elec)'!$A$2:$I$28,2,FALSE)*VLOOKUP($A10,'Electrification prediction'!$A$236:$AQ$262,COLUMN('Electrification prediction'!AI$236),FALSE)</f>
        <v>181375088589.37524</v>
      </c>
      <c r="AJ10">
        <f>VLOOKUP($A10,'Energy Structure(no elec)'!$A$2:$I$28,2,FALSE)*VLOOKUP($A10,'Electrification prediction'!$A$236:$AQ$262,COLUMN('Electrification prediction'!AJ$236),FALSE)</f>
        <v>178329327048.93466</v>
      </c>
      <c r="AK10">
        <f>VLOOKUP($A10,'Energy Structure(no elec)'!$A$2:$I$28,2,FALSE)*VLOOKUP($A10,'Electrification prediction'!$A$236:$AQ$262,COLUMN('Electrification prediction'!AK$236),FALSE)</f>
        <v>175118323241.0144</v>
      </c>
      <c r="AL10">
        <f>VLOOKUP($A10,'Energy Structure(no elec)'!$A$2:$I$28,2,FALSE)*VLOOKUP($A10,'Electrification prediction'!$A$236:$AQ$262,COLUMN('Electrification prediction'!AL$236),FALSE)</f>
        <v>171746629173.23837</v>
      </c>
      <c r="AM10">
        <f>VLOOKUP($A10,'Energy Structure(no elec)'!$A$2:$I$28,2,FALSE)*VLOOKUP($A10,'Electrification prediction'!$A$236:$AQ$262,COLUMN('Electrification prediction'!AM$236),FALSE)</f>
        <v>168217963462.35074</v>
      </c>
      <c r="AN10">
        <f>VLOOKUP($A10,'Energy Structure(no elec)'!$A$2:$I$28,2,FALSE)*VLOOKUP($A10,'Electrification prediction'!$A$236:$AQ$262,COLUMN('Electrification prediction'!AN$236),FALSE)</f>
        <v>164538705999.32684</v>
      </c>
      <c r="AO10">
        <f>VLOOKUP($A10,'Energy Structure(no elec)'!$A$2:$I$28,2,FALSE)*VLOOKUP($A10,'Electrification prediction'!$A$236:$AQ$262,COLUMN('Electrification prediction'!AO$236),FALSE)</f>
        <v>160714457571.27817</v>
      </c>
      <c r="AP10">
        <f>VLOOKUP($A10,'Energy Structure(no elec)'!$A$2:$I$28,2,FALSE)*VLOOKUP($A10,'Electrification prediction'!$A$236:$AQ$262,COLUMN('Electrification prediction'!AP$236),FALSE)</f>
        <v>156753384720.67068</v>
      </c>
      <c r="AQ10">
        <f>VLOOKUP($A10,'Energy Structure(no elec)'!$A$2:$I$28,2,FALSE)*VLOOKUP($A10,'Electrification prediction'!$A$236:$AQ$262,COLUMN('Electrification prediction'!AQ$236),FALSE)</f>
        <v>152662901835.19553</v>
      </c>
    </row>
    <row r="11" spans="1:43">
      <c r="A11" s="37" t="s">
        <v>624</v>
      </c>
      <c r="B11">
        <f>VLOOKUP(A11,'Energy use'!$A$132:$K$158,2,FALSE)</f>
        <v>2721521094492.8833</v>
      </c>
      <c r="C11">
        <f>VLOOKUP(A11,'Energy Structure(no elec)'!$A$2:$I$28,2,FALSE)*VLOOKUP(A11,'Electrification prediction'!$A$236:$AQ$262,COLUMN('Electrification prediction'!C$236),FALSE)</f>
        <v>2578370279666.9014</v>
      </c>
      <c r="D11">
        <f>VLOOKUP($A11,'Energy Structure(no elec)'!$A$2:$I$28,2,FALSE)*VLOOKUP($A11,'Electrification prediction'!$A$236:$AQ$262,COLUMN('Electrification prediction'!D$236),FALSE)</f>
        <v>2942616797544.3481</v>
      </c>
      <c r="E11">
        <f>VLOOKUP($A11,'Energy Structure(no elec)'!$A$2:$I$28,2,FALSE)*VLOOKUP($A11,'Electrification prediction'!$A$236:$AQ$262,COLUMN('Electrification prediction'!E$236),FALSE)</f>
        <v>3052568660437.2534</v>
      </c>
      <c r="F11">
        <f>VLOOKUP($A11,'Energy Structure(no elec)'!$A$2:$I$28,2,FALSE)*VLOOKUP($A11,'Electrification prediction'!$A$236:$AQ$262,COLUMN('Electrification prediction'!F$236),FALSE)</f>
        <v>3155249866378.7915</v>
      </c>
      <c r="G11">
        <f>VLOOKUP($A11,'Energy Structure(no elec)'!$A$2:$I$28,2,FALSE)*VLOOKUP($A11,'Electrification prediction'!$A$236:$AQ$262,COLUMN('Electrification prediction'!G$236),FALSE)</f>
        <v>3252536324066.4663</v>
      </c>
      <c r="H11">
        <f>VLOOKUP($A11,'Energy Structure(no elec)'!$A$2:$I$28,2,FALSE)*VLOOKUP($A11,'Electrification prediction'!$A$236:$AQ$262,COLUMN('Electrification prediction'!H$236),FALSE)</f>
        <v>3345621393818.0493</v>
      </c>
      <c r="I11">
        <f>VLOOKUP($A11,'Energy Structure(no elec)'!$A$2:$I$28,2,FALSE)*VLOOKUP($A11,'Electrification prediction'!$A$236:$AQ$262,COLUMN('Electrification prediction'!I$236),FALSE)</f>
        <v>3433472174555.0513</v>
      </c>
      <c r="J11">
        <f>VLOOKUP($A11,'Energy Structure(no elec)'!$A$2:$I$28,2,FALSE)*VLOOKUP($A11,'Electrification prediction'!$A$236:$AQ$262,COLUMN('Electrification prediction'!J$236),FALSE)</f>
        <v>3519490872178.9038</v>
      </c>
      <c r="K11">
        <f>VLOOKUP($A11,'Energy Structure(no elec)'!$A$2:$I$28,2,FALSE)*VLOOKUP($A11,'Electrification prediction'!$A$236:$AQ$262,COLUMN('Electrification prediction'!K$236),FALSE)</f>
        <v>3603819105229.1201</v>
      </c>
      <c r="L11">
        <f>VLOOKUP($A11,'Energy Structure(no elec)'!$A$2:$I$28,2,FALSE)*VLOOKUP($A11,'Electrification prediction'!$A$236:$AQ$262,COLUMN('Electrification prediction'!L$236),FALSE)</f>
        <v>3686578016061.1216</v>
      </c>
      <c r="M11">
        <f>VLOOKUP($A11,'Energy Structure(no elec)'!$A$2:$I$28,2,FALSE)*VLOOKUP($A11,'Electrification prediction'!$A$236:$AQ$262,COLUMN('Electrification prediction'!M$236),FALSE)</f>
        <v>3762294697534.7622</v>
      </c>
      <c r="N11">
        <f>VLOOKUP($A11,'Energy Structure(no elec)'!$A$2:$I$28,2,FALSE)*VLOOKUP($A11,'Electrification prediction'!$A$236:$AQ$262,COLUMN('Electrification prediction'!N$236),FALSE)</f>
        <v>3836399423392.6484</v>
      </c>
      <c r="O11">
        <f>VLOOKUP($A11,'Energy Structure(no elec)'!$A$2:$I$28,2,FALSE)*VLOOKUP($A11,'Electrification prediction'!$A$236:$AQ$262,COLUMN('Electrification prediction'!O$236),FALSE)</f>
        <v>3908966020162.6255</v>
      </c>
      <c r="P11">
        <f>VLOOKUP($A11,'Energy Structure(no elec)'!$A$2:$I$28,2,FALSE)*VLOOKUP($A11,'Electrification prediction'!$A$236:$AQ$262,COLUMN('Electrification prediction'!P$236),FALSE)</f>
        <v>3980052721563.8569</v>
      </c>
      <c r="Q11">
        <f>VLOOKUP($A11,'Energy Structure(no elec)'!$A$2:$I$28,2,FALSE)*VLOOKUP($A11,'Electrification prediction'!$A$236:$AQ$262,COLUMN('Electrification prediction'!Q$236),FALSE)</f>
        <v>4049663458480.4058</v>
      </c>
      <c r="R11">
        <f>VLOOKUP($A11,'Energy Structure(no elec)'!$A$2:$I$28,2,FALSE)*VLOOKUP($A11,'Electrification prediction'!$A$236:$AQ$262,COLUMN('Electrification prediction'!R$236),FALSE)</f>
        <v>4113756421928.0762</v>
      </c>
      <c r="S11">
        <f>VLOOKUP($A11,'Energy Structure(no elec)'!$A$2:$I$28,2,FALSE)*VLOOKUP($A11,'Electrification prediction'!$A$236:$AQ$262,COLUMN('Electrification prediction'!S$236),FALSE)</f>
        <v>4180382754070.0469</v>
      </c>
      <c r="T11">
        <f>VLOOKUP($A11,'Energy Structure(no elec)'!$A$2:$I$28,2,FALSE)*VLOOKUP($A11,'Electrification prediction'!$A$236:$AQ$262,COLUMN('Electrification prediction'!T$236),FALSE)</f>
        <v>4245501526474.395</v>
      </c>
      <c r="U11">
        <f>VLOOKUP($A11,'Energy Structure(no elec)'!$A$2:$I$28,2,FALSE)*VLOOKUP($A11,'Electrification prediction'!$A$236:$AQ$262,COLUMN('Electrification prediction'!U$236),FALSE)</f>
        <v>4309062897288.7153</v>
      </c>
      <c r="V11">
        <f>VLOOKUP($A11,'Energy Structure(no elec)'!$A$2:$I$28,2,FALSE)*VLOOKUP($A11,'Electrification prediction'!$A$236:$AQ$262,COLUMN('Electrification prediction'!V$236),FALSE)</f>
        <v>4371005859244.6162</v>
      </c>
      <c r="W11">
        <f>VLOOKUP($A11,'Energy Structure(no elec)'!$A$2:$I$28,2,FALSE)*VLOOKUP($A11,'Electrification prediction'!$A$236:$AQ$262,COLUMN('Electrification prediction'!W$236),FALSE)</f>
        <v>4428584066068.2607</v>
      </c>
      <c r="X11">
        <f>VLOOKUP($A11,'Energy Structure(no elec)'!$A$2:$I$28,2,FALSE)*VLOOKUP($A11,'Electrification prediction'!$A$236:$AQ$262,COLUMN('Electrification prediction'!X$236),FALSE)</f>
        <v>4477170912652.9551</v>
      </c>
      <c r="Y11">
        <f>VLOOKUP($A11,'Energy Structure(no elec)'!$A$2:$I$28,2,FALSE)*VLOOKUP($A11,'Electrification prediction'!$A$236:$AQ$262,COLUMN('Electrification prediction'!Y$236),FALSE)</f>
        <v>4520886787709.1377</v>
      </c>
      <c r="Z11">
        <f>VLOOKUP($A11,'Energy Structure(no elec)'!$A$2:$I$28,2,FALSE)*VLOOKUP($A11,'Electrification prediction'!$A$236:$AQ$262,COLUMN('Electrification prediction'!Z$236),FALSE)</f>
        <v>4559568652889.5029</v>
      </c>
      <c r="AA11">
        <f>VLOOKUP($A11,'Energy Structure(no elec)'!$A$2:$I$28,2,FALSE)*VLOOKUP($A11,'Electrification prediction'!$A$236:$AQ$262,COLUMN('Electrification prediction'!AA$236),FALSE)</f>
        <v>4593015450118.4453</v>
      </c>
      <c r="AB11">
        <f>VLOOKUP($A11,'Energy Structure(no elec)'!$A$2:$I$28,2,FALSE)*VLOOKUP($A11,'Electrification prediction'!$A$236:$AQ$262,COLUMN('Electrification prediction'!AB$236),FALSE)</f>
        <v>4621080220358.9209</v>
      </c>
      <c r="AC11">
        <f>VLOOKUP($A11,'Energy Structure(no elec)'!$A$2:$I$28,2,FALSE)*VLOOKUP($A11,'Electrification prediction'!$A$236:$AQ$262,COLUMN('Electrification prediction'!AC$236),FALSE)</f>
        <v>4643627265139.5645</v>
      </c>
      <c r="AD11">
        <f>VLOOKUP($A11,'Energy Structure(no elec)'!$A$2:$I$28,2,FALSE)*VLOOKUP($A11,'Electrification prediction'!$A$236:$AQ$262,COLUMN('Electrification prediction'!AD$236),FALSE)</f>
        <v>4660533713152.7002</v>
      </c>
      <c r="AE11">
        <f>VLOOKUP($A11,'Energy Structure(no elec)'!$A$2:$I$28,2,FALSE)*VLOOKUP($A11,'Electrification prediction'!$A$236:$AQ$262,COLUMN('Electrification prediction'!AE$236),FALSE)</f>
        <v>4671644347948.4961</v>
      </c>
      <c r="AF11">
        <f>VLOOKUP($A11,'Energy Structure(no elec)'!$A$2:$I$28,2,FALSE)*VLOOKUP($A11,'Electrification prediction'!$A$236:$AQ$262,COLUMN('Electrification prediction'!AF$236),FALSE)</f>
        <v>4676866118732.5303</v>
      </c>
      <c r="AG11">
        <f>VLOOKUP($A11,'Energy Structure(no elec)'!$A$2:$I$28,2,FALSE)*VLOOKUP($A11,'Electrification prediction'!$A$236:$AQ$262,COLUMN('Electrification prediction'!AG$236),FALSE)</f>
        <v>4676076595258.415</v>
      </c>
      <c r="AH11">
        <f>VLOOKUP($A11,'Energy Structure(no elec)'!$A$2:$I$28,2,FALSE)*VLOOKUP($A11,'Electrification prediction'!$A$236:$AQ$262,COLUMN('Electrification prediction'!AH$236),FALSE)</f>
        <v>4664538405804.8779</v>
      </c>
      <c r="AI11">
        <f>VLOOKUP($A11,'Energy Structure(no elec)'!$A$2:$I$28,2,FALSE)*VLOOKUP($A11,'Electrification prediction'!$A$236:$AQ$262,COLUMN('Electrification prediction'!AI$236),FALSE)</f>
        <v>4646874005602.7227</v>
      </c>
      <c r="AJ11">
        <f>VLOOKUP($A11,'Energy Structure(no elec)'!$A$2:$I$28,2,FALSE)*VLOOKUP($A11,'Electrification prediction'!$A$236:$AQ$262,COLUMN('Electrification prediction'!AJ$236),FALSE)</f>
        <v>4623040363700.1436</v>
      </c>
      <c r="AK11">
        <f>VLOOKUP($A11,'Energy Structure(no elec)'!$A$2:$I$28,2,FALSE)*VLOOKUP($A11,'Electrification prediction'!$A$236:$AQ$262,COLUMN('Electrification prediction'!AK$236),FALSE)</f>
        <v>4593017891873.9258</v>
      </c>
      <c r="AL11">
        <f>VLOOKUP($A11,'Energy Structure(no elec)'!$A$2:$I$28,2,FALSE)*VLOOKUP($A11,'Electrification prediction'!$A$236:$AQ$262,COLUMN('Electrification prediction'!AL$236),FALSE)</f>
        <v>4556811664395.5615</v>
      </c>
      <c r="AM11">
        <f>VLOOKUP($A11,'Energy Structure(no elec)'!$A$2:$I$28,2,FALSE)*VLOOKUP($A11,'Electrification prediction'!$A$236:$AQ$262,COLUMN('Electrification prediction'!AM$236),FALSE)</f>
        <v>4514406884521.1748</v>
      </c>
      <c r="AN11">
        <f>VLOOKUP($A11,'Energy Structure(no elec)'!$A$2:$I$28,2,FALSE)*VLOOKUP($A11,'Electrification prediction'!$A$236:$AQ$262,COLUMN('Electrification prediction'!AN$236),FALSE)</f>
        <v>4465862252385.5801</v>
      </c>
      <c r="AO11">
        <f>VLOOKUP($A11,'Energy Structure(no elec)'!$A$2:$I$28,2,FALSE)*VLOOKUP($A11,'Electrification prediction'!$A$236:$AQ$262,COLUMN('Electrification prediction'!AO$236),FALSE)</f>
        <v>4411219395789.4736</v>
      </c>
      <c r="AP11">
        <f>VLOOKUP($A11,'Energy Structure(no elec)'!$A$2:$I$28,2,FALSE)*VLOOKUP($A11,'Electrification prediction'!$A$236:$AQ$262,COLUMN('Electrification prediction'!AP$236),FALSE)</f>
        <v>4350594332117.7754</v>
      </c>
      <c r="AQ11">
        <f>VLOOKUP($A11,'Energy Structure(no elec)'!$A$2:$I$28,2,FALSE)*VLOOKUP($A11,'Electrification prediction'!$A$236:$AQ$262,COLUMN('Electrification prediction'!AQ$236),FALSE)</f>
        <v>4284088139792.2271</v>
      </c>
    </row>
    <row r="12" spans="1:43">
      <c r="A12" s="37" t="s">
        <v>612</v>
      </c>
      <c r="B12">
        <f>VLOOKUP(A12,'Energy use'!$A$132:$K$158,2,FALSE)</f>
        <v>173733716229.80371</v>
      </c>
      <c r="C12">
        <f>VLOOKUP(A12,'Energy Structure(no elec)'!$A$2:$I$28,2,FALSE)*VLOOKUP(A12,'Electrification prediction'!$A$236:$AQ$262,COLUMN('Electrification prediction'!C$236),FALSE)</f>
        <v>171157728546.85764</v>
      </c>
      <c r="D12">
        <f>VLOOKUP($A12,'Energy Structure(no elec)'!$A$2:$I$28,2,FALSE)*VLOOKUP($A12,'Electrification prediction'!$A$236:$AQ$262,COLUMN('Electrification prediction'!D$236),FALSE)</f>
        <v>180884083990.07635</v>
      </c>
      <c r="E12">
        <f>VLOOKUP($A12,'Energy Structure(no elec)'!$A$2:$I$28,2,FALSE)*VLOOKUP($A12,'Electrification prediction'!$A$236:$AQ$262,COLUMN('Electrification prediction'!E$236),FALSE)</f>
        <v>185208973982.76953</v>
      </c>
      <c r="F12">
        <f>VLOOKUP($A12,'Energy Structure(no elec)'!$A$2:$I$28,2,FALSE)*VLOOKUP($A12,'Electrification prediction'!$A$236:$AQ$262,COLUMN('Electrification prediction'!F$236),FALSE)</f>
        <v>189323789511.44122</v>
      </c>
      <c r="G12">
        <f>VLOOKUP($A12,'Energy Structure(no elec)'!$A$2:$I$28,2,FALSE)*VLOOKUP($A12,'Electrification prediction'!$A$236:$AQ$262,COLUMN('Electrification prediction'!G$236),FALSE)</f>
        <v>193232608329.6694</v>
      </c>
      <c r="H12">
        <f>VLOOKUP($A12,'Energy Structure(no elec)'!$A$2:$I$28,2,FALSE)*VLOOKUP($A12,'Electrification prediction'!$A$236:$AQ$262,COLUMN('Electrification prediction'!H$236),FALSE)</f>
        <v>197006132494.96936</v>
      </c>
      <c r="I12">
        <f>VLOOKUP($A12,'Energy Structure(no elec)'!$A$2:$I$28,2,FALSE)*VLOOKUP($A12,'Electrification prediction'!$A$236:$AQ$262,COLUMN('Electrification prediction'!I$236),FALSE)</f>
        <v>200573316553.95865</v>
      </c>
      <c r="J12">
        <f>VLOOKUP($A12,'Energy Structure(no elec)'!$A$2:$I$28,2,FALSE)*VLOOKUP($A12,'Electrification prediction'!$A$236:$AQ$262,COLUMN('Electrification prediction'!J$236),FALSE)</f>
        <v>204140196908.8179</v>
      </c>
      <c r="K12">
        <f>VLOOKUP($A12,'Energy Structure(no elec)'!$A$2:$I$28,2,FALSE)*VLOOKUP($A12,'Electrification prediction'!$A$236:$AQ$262,COLUMN('Electrification prediction'!K$236),FALSE)</f>
        <v>207706470208.45166</v>
      </c>
      <c r="L12">
        <f>VLOOKUP($A12,'Energy Structure(no elec)'!$A$2:$I$28,2,FALSE)*VLOOKUP($A12,'Electrification prediction'!$A$236:$AQ$262,COLUMN('Electrification prediction'!L$236),FALSE)</f>
        <v>211271464021.48706</v>
      </c>
      <c r="M12">
        <f>VLOOKUP($A12,'Energy Structure(no elec)'!$A$2:$I$28,2,FALSE)*VLOOKUP($A12,'Electrification prediction'!$A$236:$AQ$262,COLUMN('Electrification prediction'!M$236),FALSE)</f>
        <v>214495537547.6998</v>
      </c>
      <c r="N12">
        <f>VLOOKUP($A12,'Energy Structure(no elec)'!$A$2:$I$28,2,FALSE)*VLOOKUP($A12,'Electrification prediction'!$A$236:$AQ$262,COLUMN('Electrification prediction'!N$236),FALSE)</f>
        <v>217705683154.87219</v>
      </c>
      <c r="O12">
        <f>VLOOKUP($A12,'Energy Structure(no elec)'!$A$2:$I$28,2,FALSE)*VLOOKUP($A12,'Electrification prediction'!$A$236:$AQ$262,COLUMN('Electrification prediction'!O$236),FALSE)</f>
        <v>220900296638.84503</v>
      </c>
      <c r="P12">
        <f>VLOOKUP($A12,'Energy Structure(no elec)'!$A$2:$I$28,2,FALSE)*VLOOKUP($A12,'Electrification prediction'!$A$236:$AQ$262,COLUMN('Electrification prediction'!P$236),FALSE)</f>
        <v>224077497660.00012</v>
      </c>
      <c r="Q12">
        <f>VLOOKUP($A12,'Energy Structure(no elec)'!$A$2:$I$28,2,FALSE)*VLOOKUP($A12,'Electrification prediction'!$A$236:$AQ$262,COLUMN('Electrification prediction'!Q$236),FALSE)</f>
        <v>227232758922.18286</v>
      </c>
      <c r="R12">
        <f>VLOOKUP($A12,'Energy Structure(no elec)'!$A$2:$I$28,2,FALSE)*VLOOKUP($A12,'Electrification prediction'!$A$236:$AQ$262,COLUMN('Electrification prediction'!R$236),FALSE)</f>
        <v>230121618718.05237</v>
      </c>
      <c r="S12">
        <f>VLOOKUP($A12,'Energy Structure(no elec)'!$A$2:$I$28,2,FALSE)*VLOOKUP($A12,'Electrification prediction'!$A$236:$AQ$262,COLUMN('Electrification prediction'!S$236),FALSE)</f>
        <v>233219736838.79605</v>
      </c>
      <c r="T12">
        <f>VLOOKUP($A12,'Energy Structure(no elec)'!$A$2:$I$28,2,FALSE)*VLOOKUP($A12,'Electrification prediction'!$A$236:$AQ$262,COLUMN('Electrification prediction'!T$236),FALSE)</f>
        <v>236282807871.51987</v>
      </c>
      <c r="U12">
        <f>VLOOKUP($A12,'Energy Structure(no elec)'!$A$2:$I$28,2,FALSE)*VLOOKUP($A12,'Electrification prediction'!$A$236:$AQ$262,COLUMN('Electrification prediction'!U$236),FALSE)</f>
        <v>239305009696.11539</v>
      </c>
      <c r="V12">
        <f>VLOOKUP($A12,'Energy Structure(no elec)'!$A$2:$I$28,2,FALSE)*VLOOKUP($A12,'Electrification prediction'!$A$236:$AQ$262,COLUMN('Electrification prediction'!V$236),FALSE)</f>
        <v>242280210268.86166</v>
      </c>
      <c r="W12">
        <f>VLOOKUP($A12,'Energy Structure(no elec)'!$A$2:$I$28,2,FALSE)*VLOOKUP($A12,'Electrification prediction'!$A$236:$AQ$262,COLUMN('Electrification prediction'!W$236),FALSE)</f>
        <v>245045006920.64752</v>
      </c>
      <c r="X12">
        <f>VLOOKUP($A12,'Energy Structure(no elec)'!$A$2:$I$28,2,FALSE)*VLOOKUP($A12,'Electrification prediction'!$A$236:$AQ$262,COLUMN('Electrification prediction'!X$236),FALSE)</f>
        <v>247327298028.86819</v>
      </c>
      <c r="Y12">
        <f>VLOOKUP($A12,'Energy Structure(no elec)'!$A$2:$I$28,2,FALSE)*VLOOKUP($A12,'Electrification prediction'!$A$236:$AQ$262,COLUMN('Electrification prediction'!Y$236),FALSE)</f>
        <v>249368247346.35107</v>
      </c>
      <c r="Z12">
        <f>VLOOKUP($A12,'Energy Structure(no elec)'!$A$2:$I$28,2,FALSE)*VLOOKUP($A12,'Electrification prediction'!$A$236:$AQ$262,COLUMN('Electrification prediction'!Z$236),FALSE)</f>
        <v>251157199660.6601</v>
      </c>
      <c r="AA12">
        <f>VLOOKUP($A12,'Energy Structure(no elec)'!$A$2:$I$28,2,FALSE)*VLOOKUP($A12,'Electrification prediction'!$A$236:$AQ$262,COLUMN('Electrification prediction'!AA$236),FALSE)</f>
        <v>252681316116.89828</v>
      </c>
      <c r="AB12">
        <f>VLOOKUP($A12,'Energy Structure(no elec)'!$A$2:$I$28,2,FALSE)*VLOOKUP($A12,'Electrification prediction'!$A$236:$AQ$262,COLUMN('Electrification prediction'!AB$236),FALSE)</f>
        <v>253930935576.79868</v>
      </c>
      <c r="AC12">
        <f>VLOOKUP($A12,'Energy Structure(no elec)'!$A$2:$I$28,2,FALSE)*VLOOKUP($A12,'Electrification prediction'!$A$236:$AQ$262,COLUMN('Electrification prediction'!AC$236),FALSE)</f>
        <v>254897047896.81339</v>
      </c>
      <c r="AD12">
        <f>VLOOKUP($A12,'Energy Structure(no elec)'!$A$2:$I$28,2,FALSE)*VLOOKUP($A12,'Electrification prediction'!$A$236:$AQ$262,COLUMN('Electrification prediction'!AD$236),FALSE)</f>
        <v>255571370111.01566</v>
      </c>
      <c r="AE12">
        <f>VLOOKUP($A12,'Energy Structure(no elec)'!$A$2:$I$28,2,FALSE)*VLOOKUP($A12,'Electrification prediction'!$A$236:$AQ$262,COLUMN('Electrification prediction'!AE$236),FALSE)</f>
        <v>255943709031.27173</v>
      </c>
      <c r="AF12">
        <f>VLOOKUP($A12,'Energy Structure(no elec)'!$A$2:$I$28,2,FALSE)*VLOOKUP($A12,'Electrification prediction'!$A$236:$AQ$262,COLUMN('Electrification prediction'!AF$236),FALSE)</f>
        <v>256007446286.65469</v>
      </c>
      <c r="AG12">
        <f>VLOOKUP($A12,'Energy Structure(no elec)'!$A$2:$I$28,2,FALSE)*VLOOKUP($A12,'Electrification prediction'!$A$236:$AQ$262,COLUMN('Electrification prediction'!AG$236),FALSE)</f>
        <v>255754206714.84296</v>
      </c>
      <c r="AH12">
        <f>VLOOKUP($A12,'Energy Structure(no elec)'!$A$2:$I$28,2,FALSE)*VLOOKUP($A12,'Electrification prediction'!$A$236:$AQ$262,COLUMN('Electrification prediction'!AH$236),FALSE)</f>
        <v>254907787528.9588</v>
      </c>
      <c r="AI12">
        <f>VLOOKUP($A12,'Energy Structure(no elec)'!$A$2:$I$28,2,FALSE)*VLOOKUP($A12,'Electrification prediction'!$A$236:$AQ$262,COLUMN('Electrification prediction'!AI$236),FALSE)</f>
        <v>253735131225.68289</v>
      </c>
      <c r="AJ12">
        <f>VLOOKUP($A12,'Energy Structure(no elec)'!$A$2:$I$28,2,FALSE)*VLOOKUP($A12,'Electrification prediction'!$A$236:$AQ$262,COLUMN('Electrification prediction'!AJ$236),FALSE)</f>
        <v>252232200714.88214</v>
      </c>
      <c r="AK12">
        <f>VLOOKUP($A12,'Energy Structure(no elec)'!$A$2:$I$28,2,FALSE)*VLOOKUP($A12,'Electrification prediction'!$A$236:$AQ$262,COLUMN('Electrification prediction'!AK$236),FALSE)</f>
        <v>250396255266.32129</v>
      </c>
      <c r="AL12">
        <f>VLOOKUP($A12,'Energy Structure(no elec)'!$A$2:$I$28,2,FALSE)*VLOOKUP($A12,'Electrification prediction'!$A$236:$AQ$262,COLUMN('Electrification prediction'!AL$236),FALSE)</f>
        <v>248225919842.70258</v>
      </c>
      <c r="AM12">
        <f>VLOOKUP($A12,'Energy Structure(no elec)'!$A$2:$I$28,2,FALSE)*VLOOKUP($A12,'Electrification prediction'!$A$236:$AQ$262,COLUMN('Electrification prediction'!AM$236),FALSE)</f>
        <v>245718602052.79099</v>
      </c>
      <c r="AN12">
        <f>VLOOKUP($A12,'Energy Structure(no elec)'!$A$2:$I$28,2,FALSE)*VLOOKUP($A12,'Electrification prediction'!$A$236:$AQ$262,COLUMN('Electrification prediction'!AN$236),FALSE)</f>
        <v>242875909331.37891</v>
      </c>
      <c r="AO12">
        <f>VLOOKUP($A12,'Energy Structure(no elec)'!$A$2:$I$28,2,FALSE)*VLOOKUP($A12,'Electrification prediction'!$A$236:$AQ$262,COLUMN('Electrification prediction'!AO$236),FALSE)</f>
        <v>239698398101.18115</v>
      </c>
      <c r="AP12">
        <f>VLOOKUP($A12,'Energy Structure(no elec)'!$A$2:$I$28,2,FALSE)*VLOOKUP($A12,'Electrification prediction'!$A$236:$AQ$262,COLUMN('Electrification prediction'!AP$236),FALSE)</f>
        <v>236190885864.23544</v>
      </c>
      <c r="AQ12">
        <f>VLOOKUP($A12,'Energy Structure(no elec)'!$A$2:$I$28,2,FALSE)*VLOOKUP($A12,'Electrification prediction'!$A$236:$AQ$262,COLUMN('Electrification prediction'!AQ$236),FALSE)</f>
        <v>232357273540.04483</v>
      </c>
    </row>
    <row r="13" spans="1:43">
      <c r="A13" s="37" t="s">
        <v>625</v>
      </c>
      <c r="B13">
        <f>VLOOKUP(A13,'Energy use'!$A$132:$K$158,2,FALSE)</f>
        <v>11003808208460.904</v>
      </c>
      <c r="C13">
        <f>VLOOKUP(A13,'Energy Structure(no elec)'!$A$2:$I$28,2,FALSE)*VLOOKUP(A13,'Electrification prediction'!$A$236:$AQ$262,COLUMN('Electrification prediction'!C$236),FALSE)</f>
        <v>11056273892131.928</v>
      </c>
      <c r="D13">
        <f>VLOOKUP($A13,'Energy Structure(no elec)'!$A$2:$I$28,2,FALSE)*VLOOKUP($A13,'Electrification prediction'!$A$236:$AQ$262,COLUMN('Electrification prediction'!D$236),FALSE)</f>
        <v>12861822669121.033</v>
      </c>
      <c r="E13">
        <f>VLOOKUP($A13,'Energy Structure(no elec)'!$A$2:$I$28,2,FALSE)*VLOOKUP($A13,'Electrification prediction'!$A$236:$AQ$262,COLUMN('Electrification prediction'!E$236),FALSE)</f>
        <v>13280992178285.469</v>
      </c>
      <c r="F13">
        <f>VLOOKUP($A13,'Energy Structure(no elec)'!$A$2:$I$28,2,FALSE)*VLOOKUP($A13,'Electrification prediction'!$A$236:$AQ$262,COLUMN('Electrification prediction'!F$236),FALSE)</f>
        <v>13669543264429.025</v>
      </c>
      <c r="G13">
        <f>VLOOKUP($A13,'Energy Structure(no elec)'!$A$2:$I$28,2,FALSE)*VLOOKUP($A13,'Electrification prediction'!$A$236:$AQ$262,COLUMN('Electrification prediction'!G$236),FALSE)</f>
        <v>14035845827748.727</v>
      </c>
      <c r="H13">
        <f>VLOOKUP($A13,'Energy Structure(no elec)'!$A$2:$I$28,2,FALSE)*VLOOKUP($A13,'Electrification prediction'!$A$236:$AQ$262,COLUMN('Electrification prediction'!H$236),FALSE)</f>
        <v>14385792079888.656</v>
      </c>
      <c r="I13">
        <f>VLOOKUP($A13,'Energy Structure(no elec)'!$A$2:$I$28,2,FALSE)*VLOOKUP($A13,'Electrification prediction'!$A$236:$AQ$262,COLUMN('Electrification prediction'!I$236),FALSE)</f>
        <v>14714313585115.088</v>
      </c>
      <c r="J13">
        <f>VLOOKUP($A13,'Energy Structure(no elec)'!$A$2:$I$28,2,FALSE)*VLOOKUP($A13,'Electrification prediction'!$A$236:$AQ$262,COLUMN('Electrification prediction'!J$236),FALSE)</f>
        <v>15037894683739.613</v>
      </c>
      <c r="K13">
        <f>VLOOKUP($A13,'Energy Structure(no elec)'!$A$2:$I$28,2,FALSE)*VLOOKUP($A13,'Electrification prediction'!$A$236:$AQ$262,COLUMN('Electrification prediction'!K$236),FALSE)</f>
        <v>15357019209695.498</v>
      </c>
      <c r="L13">
        <f>VLOOKUP($A13,'Energy Structure(no elec)'!$A$2:$I$28,2,FALSE)*VLOOKUP($A13,'Electrification prediction'!$A$236:$AQ$262,COLUMN('Electrification prediction'!L$236),FALSE)</f>
        <v>15672086108498.994</v>
      </c>
      <c r="M13">
        <f>VLOOKUP($A13,'Energy Structure(no elec)'!$A$2:$I$28,2,FALSE)*VLOOKUP($A13,'Electrification prediction'!$A$236:$AQ$262,COLUMN('Electrification prediction'!M$236),FALSE)</f>
        <v>15956738053935.795</v>
      </c>
      <c r="N13">
        <f>VLOOKUP($A13,'Energy Structure(no elec)'!$A$2:$I$28,2,FALSE)*VLOOKUP($A13,'Electrification prediction'!$A$236:$AQ$262,COLUMN('Electrification prediction'!N$236),FALSE)</f>
        <v>16236981034303.225</v>
      </c>
      <c r="O13">
        <f>VLOOKUP($A13,'Energy Structure(no elec)'!$A$2:$I$28,2,FALSE)*VLOOKUP($A13,'Electrification prediction'!$A$236:$AQ$262,COLUMN('Electrification prediction'!O$236),FALSE)</f>
        <v>16513016363556.293</v>
      </c>
      <c r="P13">
        <f>VLOOKUP($A13,'Energy Structure(no elec)'!$A$2:$I$28,2,FALSE)*VLOOKUP($A13,'Electrification prediction'!$A$236:$AQ$262,COLUMN('Electrification prediction'!P$236),FALSE)</f>
        <v>16784984182227.096</v>
      </c>
      <c r="Q13">
        <f>VLOOKUP($A13,'Energy Structure(no elec)'!$A$2:$I$28,2,FALSE)*VLOOKUP($A13,'Electrification prediction'!$A$236:$AQ$262,COLUMN('Electrification prediction'!Q$236),FALSE)</f>
        <v>17052779695953.898</v>
      </c>
      <c r="R13">
        <f>VLOOKUP($A13,'Energy Structure(no elec)'!$A$2:$I$28,2,FALSE)*VLOOKUP($A13,'Electrification prediction'!$A$236:$AQ$262,COLUMN('Electrification prediction'!R$236),FALSE)</f>
        <v>17297211051315.598</v>
      </c>
      <c r="S13">
        <f>VLOOKUP($A13,'Energy Structure(no elec)'!$A$2:$I$28,2,FALSE)*VLOOKUP($A13,'Electrification prediction'!$A$236:$AQ$262,COLUMN('Electrification prediction'!S$236),FALSE)</f>
        <v>17556228542540.332</v>
      </c>
      <c r="T13">
        <f>VLOOKUP($A13,'Energy Structure(no elec)'!$A$2:$I$28,2,FALSE)*VLOOKUP($A13,'Electrification prediction'!$A$236:$AQ$262,COLUMN('Electrification prediction'!T$236),FALSE)</f>
        <v>17810623341498.996</v>
      </c>
      <c r="U13">
        <f>VLOOKUP($A13,'Energy Structure(no elec)'!$A$2:$I$28,2,FALSE)*VLOOKUP($A13,'Electrification prediction'!$A$236:$AQ$262,COLUMN('Electrification prediction'!U$236),FALSE)</f>
        <v>18060081544889.047</v>
      </c>
      <c r="V13">
        <f>VLOOKUP($A13,'Energy Structure(no elec)'!$A$2:$I$28,2,FALSE)*VLOOKUP($A13,'Electrification prediction'!$A$236:$AQ$262,COLUMN('Electrification prediction'!V$236),FALSE)</f>
        <v>18304245610068.277</v>
      </c>
      <c r="W13">
        <f>VLOOKUP($A13,'Energy Structure(no elec)'!$A$2:$I$28,2,FALSE)*VLOOKUP($A13,'Electrification prediction'!$A$236:$AQ$262,COLUMN('Electrification prediction'!W$236),FALSE)</f>
        <v>18530198767496.492</v>
      </c>
      <c r="X13">
        <f>VLOOKUP($A13,'Energy Structure(no elec)'!$A$2:$I$28,2,FALSE)*VLOOKUP($A13,'Electrification prediction'!$A$236:$AQ$262,COLUMN('Electrification prediction'!X$236),FALSE)</f>
        <v>18716308802066.75</v>
      </c>
      <c r="Y13">
        <f>VLOOKUP($A13,'Energy Structure(no elec)'!$A$2:$I$28,2,FALSE)*VLOOKUP($A13,'Electrification prediction'!$A$236:$AQ$262,COLUMN('Electrification prediction'!Y$236),FALSE)</f>
        <v>18881872787652.715</v>
      </c>
      <c r="Z13">
        <f>VLOOKUP($A13,'Energy Structure(no elec)'!$A$2:$I$28,2,FALSE)*VLOOKUP($A13,'Electrification prediction'!$A$236:$AQ$262,COLUMN('Electrification prediction'!Z$236),FALSE)</f>
        <v>19026110738638.488</v>
      </c>
      <c r="AA13">
        <f>VLOOKUP($A13,'Energy Structure(no elec)'!$A$2:$I$28,2,FALSE)*VLOOKUP($A13,'Electrification prediction'!$A$236:$AQ$262,COLUMN('Electrification prediction'!AA$236),FALSE)</f>
        <v>19148062712534.102</v>
      </c>
      <c r="AB13">
        <f>VLOOKUP($A13,'Energy Structure(no elec)'!$A$2:$I$28,2,FALSE)*VLOOKUP($A13,'Electrification prediction'!$A$236:$AQ$262,COLUMN('Electrification prediction'!AB$236),FALSE)</f>
        <v>19247017938083.836</v>
      </c>
      <c r="AC13">
        <f>VLOOKUP($A13,'Energy Structure(no elec)'!$A$2:$I$28,2,FALSE)*VLOOKUP($A13,'Electrification prediction'!$A$236:$AQ$262,COLUMN('Electrification prediction'!AC$236),FALSE)</f>
        <v>19322314058894</v>
      </c>
      <c r="AD13">
        <f>VLOOKUP($A13,'Energy Structure(no elec)'!$A$2:$I$28,2,FALSE)*VLOOKUP($A13,'Electrification prediction'!$A$236:$AQ$262,COLUMN('Electrification prediction'!AD$236),FALSE)</f>
        <v>19373343975429.184</v>
      </c>
      <c r="AE13">
        <f>VLOOKUP($A13,'Energy Structure(no elec)'!$A$2:$I$28,2,FALSE)*VLOOKUP($A13,'Electrification prediction'!$A$236:$AQ$262,COLUMN('Electrification prediction'!AE$236),FALSE)</f>
        <v>19399345613598.961</v>
      </c>
      <c r="AF13">
        <f>VLOOKUP($A13,'Energy Structure(no elec)'!$A$2:$I$28,2,FALSE)*VLOOKUP($A13,'Electrification prediction'!$A$236:$AQ$262,COLUMN('Electrification prediction'!AF$236),FALSE)</f>
        <v>19399841002516.438</v>
      </c>
      <c r="AG13">
        <f>VLOOKUP($A13,'Energy Structure(no elec)'!$A$2:$I$28,2,FALSE)*VLOOKUP($A13,'Electrification prediction'!$A$236:$AQ$262,COLUMN('Electrification prediction'!AG$236),FALSE)</f>
        <v>19374210516672.797</v>
      </c>
      <c r="AH13">
        <f>VLOOKUP($A13,'Energy Structure(no elec)'!$A$2:$I$28,2,FALSE)*VLOOKUP($A13,'Electrification prediction'!$A$236:$AQ$262,COLUMN('Electrification prediction'!AH$236),FALSE)</f>
        <v>19300414583991.695</v>
      </c>
      <c r="AI13">
        <f>VLOOKUP($A13,'Energy Structure(no elec)'!$A$2:$I$28,2,FALSE)*VLOOKUP($A13,'Electrification prediction'!$A$236:$AQ$262,COLUMN('Electrification prediction'!AI$236),FALSE)</f>
        <v>19199850900267.77</v>
      </c>
      <c r="AJ13">
        <f>VLOOKUP($A13,'Energy Structure(no elec)'!$A$2:$I$28,2,FALSE)*VLOOKUP($A13,'Electrification prediction'!$A$236:$AQ$262,COLUMN('Electrification prediction'!AJ$236),FALSE)</f>
        <v>19072247386655.754</v>
      </c>
      <c r="AK13">
        <f>VLOOKUP($A13,'Energy Structure(no elec)'!$A$2:$I$28,2,FALSE)*VLOOKUP($A13,'Electrification prediction'!$A$236:$AQ$262,COLUMN('Electrification prediction'!AK$236),FALSE)</f>
        <v>18917435512567.453</v>
      </c>
      <c r="AL13">
        <f>VLOOKUP($A13,'Energy Structure(no elec)'!$A$2:$I$28,2,FALSE)*VLOOKUP($A13,'Electrification prediction'!$A$236:$AQ$262,COLUMN('Electrification prediction'!AL$236),FALSE)</f>
        <v>18735356002258.848</v>
      </c>
      <c r="AM13">
        <f>VLOOKUP($A13,'Energy Structure(no elec)'!$A$2:$I$28,2,FALSE)*VLOOKUP($A13,'Electrification prediction'!$A$236:$AQ$262,COLUMN('Electrification prediction'!AM$236),FALSE)</f>
        <v>18525852423824.59</v>
      </c>
      <c r="AN13">
        <f>VLOOKUP($A13,'Energy Structure(no elec)'!$A$2:$I$28,2,FALSE)*VLOOKUP($A13,'Electrification prediction'!$A$236:$AQ$262,COLUMN('Electrification prediction'!AN$236),FALSE)</f>
        <v>18289104401556.43</v>
      </c>
      <c r="AO13">
        <f>VLOOKUP($A13,'Energy Structure(no elec)'!$A$2:$I$28,2,FALSE)*VLOOKUP($A13,'Electrification prediction'!$A$236:$AQ$262,COLUMN('Electrification prediction'!AO$236),FALSE)</f>
        <v>18025207800976.008</v>
      </c>
      <c r="AP13">
        <f>VLOOKUP($A13,'Energy Structure(no elec)'!$A$2:$I$28,2,FALSE)*VLOOKUP($A13,'Electrification prediction'!$A$236:$AQ$262,COLUMN('Electrification prediction'!AP$236),FALSE)</f>
        <v>17734599318060.746</v>
      </c>
      <c r="AQ13">
        <f>VLOOKUP($A13,'Energy Structure(no elec)'!$A$2:$I$28,2,FALSE)*VLOOKUP($A13,'Electrification prediction'!$A$236:$AQ$262,COLUMN('Electrification prediction'!AQ$236),FALSE)</f>
        <v>17417642523998.568</v>
      </c>
    </row>
    <row r="14" spans="1:43">
      <c r="A14" s="37" t="s">
        <v>626</v>
      </c>
      <c r="B14">
        <f>VLOOKUP(A14,'Energy use'!$A$132:$K$158,2,FALSE)</f>
        <v>1688622416651.2124</v>
      </c>
      <c r="C14">
        <f>VLOOKUP(A14,'Energy Structure(no elec)'!$A$2:$I$28,2,FALSE)*VLOOKUP(A14,'Electrification prediction'!$A$236:$AQ$262,COLUMN('Electrification prediction'!C$236),FALSE)</f>
        <v>1682325720881.6047</v>
      </c>
      <c r="D14">
        <f>VLOOKUP($A14,'Energy Structure(no elec)'!$A$2:$I$28,2,FALSE)*VLOOKUP($A14,'Electrification prediction'!$A$236:$AQ$262,COLUMN('Electrification prediction'!D$236),FALSE)</f>
        <v>1921181487824.4937</v>
      </c>
      <c r="E14">
        <f>VLOOKUP($A14,'Energy Structure(no elec)'!$A$2:$I$28,2,FALSE)*VLOOKUP($A14,'Electrification prediction'!$A$236:$AQ$262,COLUMN('Electrification prediction'!E$236),FALSE)</f>
        <v>1955746902614.8384</v>
      </c>
      <c r="F14">
        <f>VLOOKUP($A14,'Energy Structure(no elec)'!$A$2:$I$28,2,FALSE)*VLOOKUP($A14,'Electrification prediction'!$A$236:$AQ$262,COLUMN('Electrification prediction'!F$236),FALSE)</f>
        <v>1984576577442.3411</v>
      </c>
      <c r="G14">
        <f>VLOOKUP($A14,'Energy Structure(no elec)'!$A$2:$I$28,2,FALSE)*VLOOKUP($A14,'Electrification prediction'!$A$236:$AQ$262,COLUMN('Electrification prediction'!G$236),FALSE)</f>
        <v>2009024153691.5308</v>
      </c>
      <c r="H14">
        <f>VLOOKUP($A14,'Energy Structure(no elec)'!$A$2:$I$28,2,FALSE)*VLOOKUP($A14,'Electrification prediction'!$A$236:$AQ$262,COLUMN('Electrification prediction'!H$236),FALSE)</f>
        <v>2029935917748.7222</v>
      </c>
      <c r="I14">
        <f>VLOOKUP($A14,'Energy Structure(no elec)'!$A$2:$I$28,2,FALSE)*VLOOKUP($A14,'Electrification prediction'!$A$236:$AQ$262,COLUMN('Electrification prediction'!I$236),FALSE)</f>
        <v>2046775182157.3813</v>
      </c>
      <c r="J14">
        <f>VLOOKUP($A14,'Energy Structure(no elec)'!$A$2:$I$28,2,FALSE)*VLOOKUP($A14,'Electrification prediction'!$A$236:$AQ$262,COLUMN('Electrification prediction'!J$236),FALSE)</f>
        <v>2061644014891.7041</v>
      </c>
      <c r="K14">
        <f>VLOOKUP($A14,'Energy Structure(no elec)'!$A$2:$I$28,2,FALSE)*VLOOKUP($A14,'Electrification prediction'!$A$236:$AQ$262,COLUMN('Electrification prediction'!K$236),FALSE)</f>
        <v>2074627017105.2166</v>
      </c>
      <c r="L14">
        <f>VLOOKUP($A14,'Energy Structure(no elec)'!$A$2:$I$28,2,FALSE)*VLOOKUP($A14,'Electrification prediction'!$A$236:$AQ$262,COLUMN('Electrification prediction'!L$236),FALSE)</f>
        <v>2085793730779.4172</v>
      </c>
      <c r="M14">
        <f>VLOOKUP($A14,'Energy Structure(no elec)'!$A$2:$I$28,2,FALSE)*VLOOKUP($A14,'Electrification prediction'!$A$236:$AQ$262,COLUMN('Electrification prediction'!M$236),FALSE)</f>
        <v>2092100315142.4329</v>
      </c>
      <c r="N14">
        <f>VLOOKUP($A14,'Energy Structure(no elec)'!$A$2:$I$28,2,FALSE)*VLOOKUP($A14,'Electrification prediction'!$A$236:$AQ$262,COLUMN('Electrification prediction'!N$236),FALSE)</f>
        <v>2096672662107.7124</v>
      </c>
      <c r="O14">
        <f>VLOOKUP($A14,'Energy Structure(no elec)'!$A$2:$I$28,2,FALSE)*VLOOKUP($A14,'Electrification prediction'!$A$236:$AQ$262,COLUMN('Electrification prediction'!O$236),FALSE)</f>
        <v>2099552299524.8975</v>
      </c>
      <c r="P14">
        <f>VLOOKUP($A14,'Energy Structure(no elec)'!$A$2:$I$28,2,FALSE)*VLOOKUP($A14,'Electrification prediction'!$A$236:$AQ$262,COLUMN('Electrification prediction'!P$236),FALSE)</f>
        <v>2100771585859.1133</v>
      </c>
      <c r="Q14">
        <f>VLOOKUP($A14,'Energy Structure(no elec)'!$A$2:$I$28,2,FALSE)*VLOOKUP($A14,'Electrification prediction'!$A$236:$AQ$262,COLUMN('Electrification prediction'!Q$236),FALSE)</f>
        <v>2100334221387.083</v>
      </c>
      <c r="R14">
        <f>VLOOKUP($A14,'Energy Structure(no elec)'!$A$2:$I$28,2,FALSE)*VLOOKUP($A14,'Electrification prediction'!$A$236:$AQ$262,COLUMN('Electrification prediction'!R$236),FALSE)</f>
        <v>2096183732707.4312</v>
      </c>
      <c r="S14">
        <f>VLOOKUP($A14,'Energy Structure(no elec)'!$A$2:$I$28,2,FALSE)*VLOOKUP($A14,'Electrification prediction'!$A$236:$AQ$262,COLUMN('Electrification prediction'!S$236),FALSE)</f>
        <v>2092463717837.01</v>
      </c>
      <c r="T14">
        <f>VLOOKUP($A14,'Energy Structure(no elec)'!$A$2:$I$28,2,FALSE)*VLOOKUP($A14,'Electrification prediction'!$A$236:$AQ$262,COLUMN('Electrification prediction'!T$236),FALSE)</f>
        <v>2087084860592.5608</v>
      </c>
      <c r="U14">
        <f>VLOOKUP($A14,'Energy Structure(no elec)'!$A$2:$I$28,2,FALSE)*VLOOKUP($A14,'Electrification prediction'!$A$236:$AQ$262,COLUMN('Electrification prediction'!U$236),FALSE)</f>
        <v>2080030668004.051</v>
      </c>
      <c r="V14">
        <f>VLOOKUP($A14,'Energy Structure(no elec)'!$A$2:$I$28,2,FALSE)*VLOOKUP($A14,'Electrification prediction'!$A$236:$AQ$262,COLUMN('Electrification prediction'!V$236),FALSE)</f>
        <v>2071282107353.6011</v>
      </c>
      <c r="W14">
        <f>VLOOKUP($A14,'Energy Structure(no elec)'!$A$2:$I$28,2,FALSE)*VLOOKUP($A14,'Electrification prediction'!$A$236:$AQ$262,COLUMN('Electrification prediction'!W$236),FALSE)</f>
        <v>2059574341641.0339</v>
      </c>
      <c r="X14">
        <f>VLOOKUP($A14,'Energy Structure(no elec)'!$A$2:$I$28,2,FALSE)*VLOOKUP($A14,'Electrification prediction'!$A$236:$AQ$262,COLUMN('Electrification prediction'!X$236),FALSE)</f>
        <v>2042881823770.4922</v>
      </c>
      <c r="Y14">
        <f>VLOOKUP($A14,'Energy Structure(no elec)'!$A$2:$I$28,2,FALSE)*VLOOKUP($A14,'Electrification prediction'!$A$236:$AQ$262,COLUMN('Electrification prediction'!Y$236),FALSE)</f>
        <v>2023256010131.2183</v>
      </c>
      <c r="Z14">
        <f>VLOOKUP($A14,'Energy Structure(no elec)'!$A$2:$I$28,2,FALSE)*VLOOKUP($A14,'Electrification prediction'!$A$236:$AQ$262,COLUMN('Electrification prediction'!Z$236),FALSE)</f>
        <v>2000724935563.5176</v>
      </c>
      <c r="AA14">
        <f>VLOOKUP($A14,'Energy Structure(no elec)'!$A$2:$I$28,2,FALSE)*VLOOKUP($A14,'Electrification prediction'!$A$236:$AQ$262,COLUMN('Electrification prediction'!AA$236),FALSE)</f>
        <v>1975306774409.4534</v>
      </c>
      <c r="AB14">
        <f>VLOOKUP($A14,'Energy Structure(no elec)'!$A$2:$I$28,2,FALSE)*VLOOKUP($A14,'Electrification prediction'!$A$236:$AQ$262,COLUMN('Electrification prediction'!AB$236),FALSE)</f>
        <v>1947050449514.7976</v>
      </c>
      <c r="AC14">
        <f>VLOOKUP($A14,'Energy Structure(no elec)'!$A$2:$I$28,2,FALSE)*VLOOKUP($A14,'Electrification prediction'!$A$236:$AQ$262,COLUMN('Electrification prediction'!AC$236),FALSE)</f>
        <v>1916015738710.6411</v>
      </c>
      <c r="AD14">
        <f>VLOOKUP($A14,'Energy Structure(no elec)'!$A$2:$I$28,2,FALSE)*VLOOKUP($A14,'Electrification prediction'!$A$236:$AQ$262,COLUMN('Electrification prediction'!AD$236),FALSE)</f>
        <v>1882273564212.6023</v>
      </c>
      <c r="AE14">
        <f>VLOOKUP($A14,'Energy Structure(no elec)'!$A$2:$I$28,2,FALSE)*VLOOKUP($A14,'Electrification prediction'!$A$236:$AQ$262,COLUMN('Electrification prediction'!AE$236),FALSE)</f>
        <v>1845887733651.7026</v>
      </c>
      <c r="AF14">
        <f>VLOOKUP($A14,'Energy Structure(no elec)'!$A$2:$I$28,2,FALSE)*VLOOKUP($A14,'Electrification prediction'!$A$236:$AQ$262,COLUMN('Electrification prediction'!AF$236),FALSE)</f>
        <v>1806953024552.4753</v>
      </c>
      <c r="AG14">
        <f>VLOOKUP($A14,'Energy Structure(no elec)'!$A$2:$I$28,2,FALSE)*VLOOKUP($A14,'Electrification prediction'!$A$236:$AQ$262,COLUMN('Electrification prediction'!AG$236),FALSE)</f>
        <v>1765558048536.0769</v>
      </c>
      <c r="AH14">
        <f>VLOOKUP($A14,'Energy Structure(no elec)'!$A$2:$I$28,2,FALSE)*VLOOKUP($A14,'Electrification prediction'!$A$236:$AQ$262,COLUMN('Electrification prediction'!AH$236),FALSE)</f>
        <v>1720095723206.4004</v>
      </c>
      <c r="AI14">
        <f>VLOOKUP($A14,'Energy Structure(no elec)'!$A$2:$I$28,2,FALSE)*VLOOKUP($A14,'Electrification prediction'!$A$236:$AQ$262,COLUMN('Electrification prediction'!AI$236),FALSE)</f>
        <v>1672497223529.5181</v>
      </c>
      <c r="AJ14">
        <f>VLOOKUP($A14,'Energy Structure(no elec)'!$A$2:$I$28,2,FALSE)*VLOOKUP($A14,'Electrification prediction'!$A$236:$AQ$262,COLUMN('Electrification prediction'!AJ$236),FALSE)</f>
        <v>1622894840326.0725</v>
      </c>
      <c r="AK14">
        <f>VLOOKUP($A14,'Energy Structure(no elec)'!$A$2:$I$28,2,FALSE)*VLOOKUP($A14,'Electrification prediction'!$A$236:$AQ$262,COLUMN('Electrification prediction'!AK$236),FALSE)</f>
        <v>1571432687413.8623</v>
      </c>
      <c r="AL14">
        <f>VLOOKUP($A14,'Energy Structure(no elec)'!$A$2:$I$28,2,FALSE)*VLOOKUP($A14,'Electrification prediction'!$A$236:$AQ$262,COLUMN('Electrification prediction'!AL$236),FALSE)</f>
        <v>1518266188161.135</v>
      </c>
      <c r="AM14">
        <f>VLOOKUP($A14,'Energy Structure(no elec)'!$A$2:$I$28,2,FALSE)*VLOOKUP($A14,'Electrification prediction'!$A$236:$AQ$262,COLUMN('Electrification prediction'!AM$236),FALSE)</f>
        <v>1463546647717.0647</v>
      </c>
      <c r="AN14">
        <f>VLOOKUP($A14,'Energy Structure(no elec)'!$A$2:$I$28,2,FALSE)*VLOOKUP($A14,'Electrification prediction'!$A$236:$AQ$262,COLUMN('Electrification prediction'!AN$236),FALSE)</f>
        <v>1407451682221.2439</v>
      </c>
      <c r="AO14">
        <f>VLOOKUP($A14,'Energy Structure(no elec)'!$A$2:$I$28,2,FALSE)*VLOOKUP($A14,'Electrification prediction'!$A$236:$AQ$262,COLUMN('Electrification prediction'!AO$236),FALSE)</f>
        <v>1350154272234.7141</v>
      </c>
      <c r="AP14">
        <f>VLOOKUP($A14,'Energy Structure(no elec)'!$A$2:$I$28,2,FALSE)*VLOOKUP($A14,'Electrification prediction'!$A$236:$AQ$262,COLUMN('Electrification prediction'!AP$236),FALSE)</f>
        <v>1291850775451.5769</v>
      </c>
      <c r="AQ14">
        <f>VLOOKUP($A14,'Energy Structure(no elec)'!$A$2:$I$28,2,FALSE)*VLOOKUP($A14,'Electrification prediction'!$A$236:$AQ$262,COLUMN('Electrification prediction'!AQ$236),FALSE)</f>
        <v>1232731883731.886</v>
      </c>
    </row>
    <row r="15" spans="1:43">
      <c r="A15" s="37" t="s">
        <v>627</v>
      </c>
      <c r="B15">
        <f>VLOOKUP(A15,'Energy use'!$A$132:$K$158,2,FALSE)</f>
        <v>1787875995240.0676</v>
      </c>
      <c r="C15">
        <f>VLOOKUP(A15,'Energy Structure(no elec)'!$A$2:$I$28,2,FALSE)*VLOOKUP(A15,'Electrification prediction'!$A$236:$AQ$262,COLUMN('Electrification prediction'!C$236),FALSE)</f>
        <v>1763496623936.1011</v>
      </c>
      <c r="D15">
        <f>VLOOKUP($A15,'Energy Structure(no elec)'!$A$2:$I$28,2,FALSE)*VLOOKUP($A15,'Electrification prediction'!$A$236:$AQ$262,COLUMN('Electrification prediction'!D$236),FALSE)</f>
        <v>1892514213026.9001</v>
      </c>
      <c r="E15">
        <f>VLOOKUP($A15,'Energy Structure(no elec)'!$A$2:$I$28,2,FALSE)*VLOOKUP($A15,'Electrification prediction'!$A$236:$AQ$262,COLUMN('Electrification prediction'!E$236),FALSE)</f>
        <v>1881189635446.2476</v>
      </c>
      <c r="F15">
        <f>VLOOKUP($A15,'Energy Structure(no elec)'!$A$2:$I$28,2,FALSE)*VLOOKUP($A15,'Electrification prediction'!$A$236:$AQ$262,COLUMN('Electrification prediction'!F$236),FALSE)</f>
        <v>1866636199397.53</v>
      </c>
      <c r="G15">
        <f>VLOOKUP($A15,'Energy Structure(no elec)'!$A$2:$I$28,2,FALSE)*VLOOKUP($A15,'Electrification prediction'!$A$236:$AQ$262,COLUMN('Electrification prediction'!G$236),FALSE)</f>
        <v>1850282697136.5784</v>
      </c>
      <c r="H15">
        <f>VLOOKUP($A15,'Energy Structure(no elec)'!$A$2:$I$28,2,FALSE)*VLOOKUP($A15,'Electrification prediction'!$A$236:$AQ$262,COLUMN('Electrification prediction'!H$236),FALSE)</f>
        <v>1832971688008.2573</v>
      </c>
      <c r="I15">
        <f>VLOOKUP($A15,'Energy Structure(no elec)'!$A$2:$I$28,2,FALSE)*VLOOKUP($A15,'Electrification prediction'!$A$236:$AQ$262,COLUMN('Electrification prediction'!I$236),FALSE)</f>
        <v>1814249048737.5854</v>
      </c>
      <c r="J15">
        <f>VLOOKUP($A15,'Energy Structure(no elec)'!$A$2:$I$28,2,FALSE)*VLOOKUP($A15,'Electrification prediction'!$A$236:$AQ$262,COLUMN('Electrification prediction'!J$236),FALSE)</f>
        <v>1795985957498.2903</v>
      </c>
      <c r="K15">
        <f>VLOOKUP($A15,'Energy Structure(no elec)'!$A$2:$I$28,2,FALSE)*VLOOKUP($A15,'Electrification prediction'!$A$236:$AQ$262,COLUMN('Electrification prediction'!K$236),FALSE)</f>
        <v>1778196945191.2524</v>
      </c>
      <c r="L15">
        <f>VLOOKUP($A15,'Energy Structure(no elec)'!$A$2:$I$28,2,FALSE)*VLOOKUP($A15,'Electrification prediction'!$A$236:$AQ$262,COLUMN('Electrification prediction'!L$236),FALSE)</f>
        <v>1760885254841.24</v>
      </c>
      <c r="M15">
        <f>VLOOKUP($A15,'Energy Structure(no elec)'!$A$2:$I$28,2,FALSE)*VLOOKUP($A15,'Electrification prediction'!$A$236:$AQ$262,COLUMN('Electrification prediction'!M$236),FALSE)</f>
        <v>1741464720750.218</v>
      </c>
      <c r="N15">
        <f>VLOOKUP($A15,'Energy Structure(no elec)'!$A$2:$I$28,2,FALSE)*VLOOKUP($A15,'Electrification prediction'!$A$236:$AQ$262,COLUMN('Electrification prediction'!N$236),FALSE)</f>
        <v>1722555017792.749</v>
      </c>
      <c r="O15">
        <f>VLOOKUP($A15,'Energy Structure(no elec)'!$A$2:$I$28,2,FALSE)*VLOOKUP($A15,'Electrification prediction'!$A$236:$AQ$262,COLUMN('Electrification prediction'!O$236),FALSE)</f>
        <v>1704135874347.5649</v>
      </c>
      <c r="P15">
        <f>VLOOKUP($A15,'Energy Structure(no elec)'!$A$2:$I$28,2,FALSE)*VLOOKUP($A15,'Electrification prediction'!$A$236:$AQ$262,COLUMN('Electrification prediction'!P$236),FALSE)</f>
        <v>1686182992849.7568</v>
      </c>
      <c r="Q15">
        <f>VLOOKUP($A15,'Energy Structure(no elec)'!$A$2:$I$28,2,FALSE)*VLOOKUP($A15,'Electrification prediction'!$A$236:$AQ$262,COLUMN('Electrification prediction'!Q$236),FALSE)</f>
        <v>1668652629290.041</v>
      </c>
      <c r="R15">
        <f>VLOOKUP($A15,'Energy Structure(no elec)'!$A$2:$I$28,2,FALSE)*VLOOKUP($A15,'Electrification prediction'!$A$236:$AQ$262,COLUMN('Electrification prediction'!R$236),FALSE)</f>
        <v>1649883338361.0598</v>
      </c>
      <c r="S15">
        <f>VLOOKUP($A15,'Energy Structure(no elec)'!$A$2:$I$28,2,FALSE)*VLOOKUP($A15,'Electrification prediction'!$A$236:$AQ$262,COLUMN('Electrification prediction'!S$236),FALSE)</f>
        <v>1633110531109.4048</v>
      </c>
      <c r="T15">
        <f>VLOOKUP($A15,'Energy Structure(no elec)'!$A$2:$I$28,2,FALSE)*VLOOKUP($A15,'Electrification prediction'!$A$236:$AQ$262,COLUMN('Electrification prediction'!T$236),FALSE)</f>
        <v>1616638094188.8455</v>
      </c>
      <c r="U15">
        <f>VLOOKUP($A15,'Energy Structure(no elec)'!$A$2:$I$28,2,FALSE)*VLOOKUP($A15,'Electrification prediction'!$A$236:$AQ$262,COLUMN('Electrification prediction'!U$236),FALSE)</f>
        <v>1600419687593.8167</v>
      </c>
      <c r="V15">
        <f>VLOOKUP($A15,'Energy Structure(no elec)'!$A$2:$I$28,2,FALSE)*VLOOKUP($A15,'Electrification prediction'!$A$236:$AQ$262,COLUMN('Electrification prediction'!V$236),FALSE)</f>
        <v>1584409534236.7673</v>
      </c>
      <c r="W15">
        <f>VLOOKUP($A15,'Energy Structure(no elec)'!$A$2:$I$28,2,FALSE)*VLOOKUP($A15,'Electrification prediction'!$A$236:$AQ$262,COLUMN('Electrification prediction'!W$236),FALSE)</f>
        <v>1567615747045.1001</v>
      </c>
      <c r="X15">
        <f>VLOOKUP($A15,'Energy Structure(no elec)'!$A$2:$I$28,2,FALSE)*VLOOKUP($A15,'Electrification prediction'!$A$236:$AQ$262,COLUMN('Electrification prediction'!X$236),FALSE)</f>
        <v>1548487201390.9949</v>
      </c>
      <c r="Y15">
        <f>VLOOKUP($A15,'Energy Structure(no elec)'!$A$2:$I$28,2,FALSE)*VLOOKUP($A15,'Electrification prediction'!$A$236:$AQ$262,COLUMN('Electrification prediction'!Y$236),FALSE)</f>
        <v>1528569393505.4651</v>
      </c>
      <c r="Z15">
        <f>VLOOKUP($A15,'Energy Structure(no elec)'!$A$2:$I$28,2,FALSE)*VLOOKUP($A15,'Electrification prediction'!$A$236:$AQ$262,COLUMN('Electrification prediction'!Z$236),FALSE)</f>
        <v>1507855941916.8005</v>
      </c>
      <c r="AA15">
        <f>VLOOKUP($A15,'Energy Structure(no elec)'!$A$2:$I$28,2,FALSE)*VLOOKUP($A15,'Electrification prediction'!$A$236:$AQ$262,COLUMN('Electrification prediction'!AA$236),FALSE)</f>
        <v>1486328887126.5803</v>
      </c>
      <c r="AB15">
        <f>VLOOKUP($A15,'Energy Structure(no elec)'!$A$2:$I$28,2,FALSE)*VLOOKUP($A15,'Electrification prediction'!$A$236:$AQ$262,COLUMN('Electrification prediction'!AB$236),FALSE)</f>
        <v>1463989115920.0605</v>
      </c>
      <c r="AC15">
        <f>VLOOKUP($A15,'Energy Structure(no elec)'!$A$2:$I$28,2,FALSE)*VLOOKUP($A15,'Electrification prediction'!$A$236:$AQ$262,COLUMN('Electrification prediction'!AC$236),FALSE)</f>
        <v>1440841154886.8145</v>
      </c>
      <c r="AD15">
        <f>VLOOKUP($A15,'Energy Structure(no elec)'!$A$2:$I$28,2,FALSE)*VLOOKUP($A15,'Electrification prediction'!$A$236:$AQ$262,COLUMN('Electrification prediction'!AD$236),FALSE)</f>
        <v>1416893303778.6606</v>
      </c>
      <c r="AE15">
        <f>VLOOKUP($A15,'Energy Structure(no elec)'!$A$2:$I$28,2,FALSE)*VLOOKUP($A15,'Electrification prediction'!$A$236:$AQ$262,COLUMN('Electrification prediction'!AE$236),FALSE)</f>
        <v>1392143824684.9504</v>
      </c>
      <c r="AF15">
        <f>VLOOKUP($A15,'Energy Structure(no elec)'!$A$2:$I$28,2,FALSE)*VLOOKUP($A15,'Electrification prediction'!$A$236:$AQ$262,COLUMN('Electrification prediction'!AF$236),FALSE)</f>
        <v>1366609557635.4712</v>
      </c>
      <c r="AG15">
        <f>VLOOKUP($A15,'Energy Structure(no elec)'!$A$2:$I$28,2,FALSE)*VLOOKUP($A15,'Electrification prediction'!$A$236:$AQ$262,COLUMN('Electrification prediction'!AG$236),FALSE)</f>
        <v>1340297933465.4724</v>
      </c>
      <c r="AH15">
        <f>VLOOKUP($A15,'Energy Structure(no elec)'!$A$2:$I$28,2,FALSE)*VLOOKUP($A15,'Electrification prediction'!$A$236:$AQ$262,COLUMN('Electrification prediction'!AH$236),FALSE)</f>
        <v>1311918171735.5491</v>
      </c>
      <c r="AI15">
        <f>VLOOKUP($A15,'Energy Structure(no elec)'!$A$2:$I$28,2,FALSE)*VLOOKUP($A15,'Electrification prediction'!$A$236:$AQ$262,COLUMN('Electrification prediction'!AI$236),FALSE)</f>
        <v>1282858957514.9329</v>
      </c>
      <c r="AJ15">
        <f>VLOOKUP($A15,'Energy Structure(no elec)'!$A$2:$I$28,2,FALSE)*VLOOKUP($A15,'Electrification prediction'!$A$236:$AQ$262,COLUMN('Electrification prediction'!AJ$236),FALSE)</f>
        <v>1253144205556.7327</v>
      </c>
      <c r="AK15">
        <f>VLOOKUP($A15,'Energy Structure(no elec)'!$A$2:$I$28,2,FALSE)*VLOOKUP($A15,'Electrification prediction'!$A$236:$AQ$262,COLUMN('Electrification prediction'!AK$236),FALSE)</f>
        <v>1222802734734.6921</v>
      </c>
      <c r="AL15">
        <f>VLOOKUP($A15,'Energy Structure(no elec)'!$A$2:$I$28,2,FALSE)*VLOOKUP($A15,'Electrification prediction'!$A$236:$AQ$262,COLUMN('Electrification prediction'!AL$236),FALSE)</f>
        <v>1191868172766.4709</v>
      </c>
      <c r="AM15">
        <f>VLOOKUP($A15,'Energy Structure(no elec)'!$A$2:$I$28,2,FALSE)*VLOOKUP($A15,'Electrification prediction'!$A$236:$AQ$262,COLUMN('Electrification prediction'!AM$236),FALSE)</f>
        <v>1160367107514.9456</v>
      </c>
      <c r="AN15">
        <f>VLOOKUP($A15,'Energy Structure(no elec)'!$A$2:$I$28,2,FALSE)*VLOOKUP($A15,'Electrification prediction'!$A$236:$AQ$262,COLUMN('Electrification prediction'!AN$236),FALSE)</f>
        <v>1128343287533.6621</v>
      </c>
      <c r="AO15">
        <f>VLOOKUP($A15,'Energy Structure(no elec)'!$A$2:$I$28,2,FALSE)*VLOOKUP($A15,'Electrification prediction'!$A$236:$AQ$262,COLUMN('Electrification prediction'!AO$236),FALSE)</f>
        <v>1095833695429.7819</v>
      </c>
      <c r="AP15">
        <f>VLOOKUP($A15,'Energy Structure(no elec)'!$A$2:$I$28,2,FALSE)*VLOOKUP($A15,'Electrification prediction'!$A$236:$AQ$262,COLUMN('Electrification prediction'!AP$236),FALSE)</f>
        <v>1062891457083.6646</v>
      </c>
      <c r="AQ15">
        <f>VLOOKUP($A15,'Energy Structure(no elec)'!$A$2:$I$28,2,FALSE)*VLOOKUP($A15,'Electrification prediction'!$A$236:$AQ$262,COLUMN('Electrification prediction'!AQ$236),FALSE)</f>
        <v>1029563062519.7257</v>
      </c>
    </row>
    <row r="16" spans="1:43">
      <c r="A16" s="37" t="s">
        <v>628</v>
      </c>
      <c r="B16">
        <f>VLOOKUP(A16,'Energy use'!$A$132:$K$158,2,FALSE)</f>
        <v>169354134451695.53</v>
      </c>
      <c r="C16">
        <f>VLOOKUP(A16,'Energy Structure(no elec)'!$A$2:$I$28,2,FALSE)*VLOOKUP(A16,'Electrification prediction'!$A$236:$AQ$262,COLUMN('Electrification prediction'!C$236),FALSE)</f>
        <v>169023567830287.94</v>
      </c>
      <c r="D16">
        <f>VLOOKUP($A16,'Energy Structure(no elec)'!$A$2:$I$28,2,FALSE)*VLOOKUP($A16,'Electrification prediction'!$A$236:$AQ$262,COLUMN('Electrification prediction'!D$236),FALSE)</f>
        <v>177587042359866.5</v>
      </c>
      <c r="E16">
        <f>VLOOKUP($A16,'Energy Structure(no elec)'!$A$2:$I$28,2,FALSE)*VLOOKUP($A16,'Electrification prediction'!$A$236:$AQ$262,COLUMN('Electrification prediction'!E$236),FALSE)</f>
        <v>179721530453784.38</v>
      </c>
      <c r="F16">
        <f>VLOOKUP($A16,'Energy Structure(no elec)'!$A$2:$I$28,2,FALSE)*VLOOKUP($A16,'Electrification prediction'!$A$236:$AQ$262,COLUMN('Electrification prediction'!F$236),FALSE)</f>
        <v>181501125977630.84</v>
      </c>
      <c r="G16">
        <f>VLOOKUP($A16,'Energy Structure(no elec)'!$A$2:$I$28,2,FALSE)*VLOOKUP($A16,'Electrification prediction'!$A$236:$AQ$262,COLUMN('Electrification prediction'!G$236),FALSE)</f>
        <v>183051353982881.28</v>
      </c>
      <c r="H16">
        <f>VLOOKUP($A16,'Energy Structure(no elec)'!$A$2:$I$28,2,FALSE)*VLOOKUP($A16,'Electrification prediction'!$A$236:$AQ$262,COLUMN('Electrification prediction'!H$236),FALSE)</f>
        <v>184449094276764.44</v>
      </c>
      <c r="I16">
        <f>VLOOKUP($A16,'Energy Structure(no elec)'!$A$2:$I$28,2,FALSE)*VLOOKUP($A16,'Electrification prediction'!$A$236:$AQ$262,COLUMN('Electrification prediction'!I$236),FALSE)</f>
        <v>185642771799464.81</v>
      </c>
      <c r="J16">
        <f>VLOOKUP($A16,'Energy Structure(no elec)'!$A$2:$I$28,2,FALSE)*VLOOKUP($A16,'Electrification prediction'!$A$236:$AQ$262,COLUMN('Electrification prediction'!J$236),FALSE)</f>
        <v>186822329352417.91</v>
      </c>
      <c r="K16">
        <f>VLOOKUP($A16,'Energy Structure(no elec)'!$A$2:$I$28,2,FALSE)*VLOOKUP($A16,'Electrification prediction'!$A$236:$AQ$262,COLUMN('Electrification prediction'!K$236),FALSE)</f>
        <v>187991986101790.38</v>
      </c>
      <c r="L16">
        <f>VLOOKUP($A16,'Energy Structure(no elec)'!$A$2:$I$28,2,FALSE)*VLOOKUP($A16,'Electrification prediction'!$A$236:$AQ$262,COLUMN('Electrification prediction'!L$236),FALSE)</f>
        <v>189154836451853.25</v>
      </c>
      <c r="M16">
        <f>VLOOKUP($A16,'Energy Structure(no elec)'!$A$2:$I$28,2,FALSE)*VLOOKUP($A16,'Electrification prediction'!$A$236:$AQ$262,COLUMN('Electrification prediction'!M$236),FALSE)</f>
        <v>190028341940841.97</v>
      </c>
      <c r="N16">
        <f>VLOOKUP($A16,'Energy Structure(no elec)'!$A$2:$I$28,2,FALSE)*VLOOKUP($A16,'Electrification prediction'!$A$236:$AQ$262,COLUMN('Electrification prediction'!N$236),FALSE)</f>
        <v>190895469641175.94</v>
      </c>
      <c r="O16">
        <f>VLOOKUP($A16,'Energy Structure(no elec)'!$A$2:$I$28,2,FALSE)*VLOOKUP($A16,'Electrification prediction'!$A$236:$AQ$262,COLUMN('Electrification prediction'!O$236),FALSE)</f>
        <v>191756831045275.19</v>
      </c>
      <c r="P16">
        <f>VLOOKUP($A16,'Energy Structure(no elec)'!$A$2:$I$28,2,FALSE)*VLOOKUP($A16,'Electrification prediction'!$A$236:$AQ$262,COLUMN('Electrification prediction'!P$236),FALSE)</f>
        <v>192612432411229.81</v>
      </c>
      <c r="Q16">
        <f>VLOOKUP($A16,'Energy Structure(no elec)'!$A$2:$I$28,2,FALSE)*VLOOKUP($A16,'Electrification prediction'!$A$236:$AQ$262,COLUMN('Electrification prediction'!Q$236),FALSE)</f>
        <v>193459833090976.91</v>
      </c>
      <c r="R16">
        <f>VLOOKUP($A16,'Energy Structure(no elec)'!$A$2:$I$28,2,FALSE)*VLOOKUP($A16,'Electrification prediction'!$A$236:$AQ$262,COLUMN('Electrification prediction'!R$236),FALSE)</f>
        <v>194103957684530.06</v>
      </c>
      <c r="S16">
        <f>VLOOKUP($A16,'Energy Structure(no elec)'!$A$2:$I$28,2,FALSE)*VLOOKUP($A16,'Electrification prediction'!$A$236:$AQ$262,COLUMN('Electrification prediction'!S$236),FALSE)</f>
        <v>194928913887597</v>
      </c>
      <c r="T16">
        <f>VLOOKUP($A16,'Energy Structure(no elec)'!$A$2:$I$28,2,FALSE)*VLOOKUP($A16,'Electrification prediction'!$A$236:$AQ$262,COLUMN('Electrification prediction'!T$236),FALSE)</f>
        <v>195737786496127.31</v>
      </c>
      <c r="U16">
        <f>VLOOKUP($A16,'Energy Structure(no elec)'!$A$2:$I$28,2,FALSE)*VLOOKUP($A16,'Electrification prediction'!$A$236:$AQ$262,COLUMN('Electrification prediction'!U$236),FALSE)</f>
        <v>196526644766077.53</v>
      </c>
      <c r="V16">
        <f>VLOOKUP($A16,'Energy Structure(no elec)'!$A$2:$I$28,2,FALSE)*VLOOKUP($A16,'Electrification prediction'!$A$236:$AQ$262,COLUMN('Electrification prediction'!V$236),FALSE)</f>
        <v>197291304517444.13</v>
      </c>
      <c r="W16">
        <f>VLOOKUP($A16,'Energy Structure(no elec)'!$A$2:$I$28,2,FALSE)*VLOOKUP($A16,'Electrification prediction'!$A$236:$AQ$262,COLUMN('Electrification prediction'!W$236),FALSE)</f>
        <v>197906587921124.44</v>
      </c>
      <c r="X16">
        <f>VLOOKUP($A16,'Energy Structure(no elec)'!$A$2:$I$28,2,FALSE)*VLOOKUP($A16,'Electrification prediction'!$A$236:$AQ$262,COLUMN('Electrification prediction'!X$236),FALSE)</f>
        <v>198168095598130.78</v>
      </c>
      <c r="Y16">
        <f>VLOOKUP($A16,'Energy Structure(no elec)'!$A$2:$I$28,2,FALSE)*VLOOKUP($A16,'Electrification prediction'!$A$236:$AQ$262,COLUMN('Electrification prediction'!Y$236),FALSE)</f>
        <v>198266321390903.09</v>
      </c>
      <c r="Z16">
        <f>VLOOKUP($A16,'Energy Structure(no elec)'!$A$2:$I$28,2,FALSE)*VLOOKUP($A16,'Electrification prediction'!$A$236:$AQ$262,COLUMN('Electrification prediction'!Z$236),FALSE)</f>
        <v>198196441350318.94</v>
      </c>
      <c r="AA16">
        <f>VLOOKUP($A16,'Energy Structure(no elec)'!$A$2:$I$28,2,FALSE)*VLOOKUP($A16,'Electrification prediction'!$A$236:$AQ$262,COLUMN('Electrification prediction'!AA$236),FALSE)</f>
        <v>197951990077783.66</v>
      </c>
      <c r="AB16">
        <f>VLOOKUP($A16,'Energy Structure(no elec)'!$A$2:$I$28,2,FALSE)*VLOOKUP($A16,'Electrification prediction'!$A$236:$AQ$262,COLUMN('Electrification prediction'!AB$236),FALSE)</f>
        <v>197528902807433.47</v>
      </c>
      <c r="AC16">
        <f>VLOOKUP($A16,'Energy Structure(no elec)'!$A$2:$I$28,2,FALSE)*VLOOKUP($A16,'Electrification prediction'!$A$236:$AQ$262,COLUMN('Electrification prediction'!AC$236),FALSE)</f>
        <v>196923578703526.06</v>
      </c>
      <c r="AD16">
        <f>VLOOKUP($A16,'Energy Structure(no elec)'!$A$2:$I$28,2,FALSE)*VLOOKUP($A16,'Electrification prediction'!$A$236:$AQ$262,COLUMN('Electrification prediction'!AD$236),FALSE)</f>
        <v>196132929069746.66</v>
      </c>
      <c r="AE16">
        <f>VLOOKUP($A16,'Energy Structure(no elec)'!$A$2:$I$28,2,FALSE)*VLOOKUP($A16,'Electrification prediction'!$A$236:$AQ$262,COLUMN('Electrification prediction'!AE$236),FALSE)</f>
        <v>195152452270486.34</v>
      </c>
      <c r="AF16">
        <f>VLOOKUP($A16,'Energy Structure(no elec)'!$A$2:$I$28,2,FALSE)*VLOOKUP($A16,'Electrification prediction'!$A$236:$AQ$262,COLUMN('Electrification prediction'!AF$236),FALSE)</f>
        <v>193980245730419.03</v>
      </c>
      <c r="AG16">
        <f>VLOOKUP($A16,'Energy Structure(no elec)'!$A$2:$I$28,2,FALSE)*VLOOKUP($A16,'Electrification prediction'!$A$236:$AQ$262,COLUMN('Electrification prediction'!AG$236),FALSE)</f>
        <v>192613105299316.97</v>
      </c>
      <c r="AH16">
        <f>VLOOKUP($A16,'Energy Structure(no elec)'!$A$2:$I$28,2,FALSE)*VLOOKUP($A16,'Electrification prediction'!$A$236:$AQ$262,COLUMN('Electrification prediction'!AH$236),FALSE)</f>
        <v>190856954691261.16</v>
      </c>
      <c r="AI16">
        <f>VLOOKUP($A16,'Energy Structure(no elec)'!$A$2:$I$28,2,FALSE)*VLOOKUP($A16,'Electrification prediction'!$A$236:$AQ$262,COLUMN('Electrification prediction'!AI$236),FALSE)</f>
        <v>188907101718042.84</v>
      </c>
      <c r="AJ16">
        <f>VLOOKUP($A16,'Energy Structure(no elec)'!$A$2:$I$28,2,FALSE)*VLOOKUP($A16,'Electrification prediction'!$A$236:$AQ$262,COLUMN('Electrification prediction'!AJ$236),FALSE)</f>
        <v>186763224302932.03</v>
      </c>
      <c r="AK16">
        <f>VLOOKUP($A16,'Energy Structure(no elec)'!$A$2:$I$28,2,FALSE)*VLOOKUP($A16,'Electrification prediction'!$A$236:$AQ$262,COLUMN('Electrification prediction'!AK$236),FALSE)</f>
        <v>184425858078428.91</v>
      </c>
      <c r="AL16">
        <f>VLOOKUP($A16,'Energy Structure(no elec)'!$A$2:$I$28,2,FALSE)*VLOOKUP($A16,'Electrification prediction'!$A$236:$AQ$262,COLUMN('Electrification prediction'!AL$236),FALSE)</f>
        <v>181896425605395.63</v>
      </c>
      <c r="AM16">
        <f>VLOOKUP($A16,'Energy Structure(no elec)'!$A$2:$I$28,2,FALSE)*VLOOKUP($A16,'Electrification prediction'!$A$236:$AQ$262,COLUMN('Electrification prediction'!AM$236),FALSE)</f>
        <v>179175429806213.13</v>
      </c>
      <c r="AN16">
        <f>VLOOKUP($A16,'Energy Structure(no elec)'!$A$2:$I$28,2,FALSE)*VLOOKUP($A16,'Electrification prediction'!$A$236:$AQ$262,COLUMN('Electrification prediction'!AN$236),FALSE)</f>
        <v>176266212754381.66</v>
      </c>
      <c r="AO16">
        <f>VLOOKUP($A16,'Energy Structure(no elec)'!$A$2:$I$28,2,FALSE)*VLOOKUP($A16,'Electrification prediction'!$A$236:$AQ$262,COLUMN('Electrification prediction'!AO$236),FALSE)</f>
        <v>173171289598233.38</v>
      </c>
      <c r="AP16">
        <f>VLOOKUP($A16,'Energy Structure(no elec)'!$A$2:$I$28,2,FALSE)*VLOOKUP($A16,'Electrification prediction'!$A$236:$AQ$262,COLUMN('Electrification prediction'!AP$236),FALSE)</f>
        <v>169895992155380.34</v>
      </c>
      <c r="AQ16">
        <f>VLOOKUP($A16,'Energy Structure(no elec)'!$A$2:$I$28,2,FALSE)*VLOOKUP($A16,'Electrification prediction'!$A$236:$AQ$262,COLUMN('Electrification prediction'!AQ$236),FALSE)</f>
        <v>166444894167808.47</v>
      </c>
    </row>
    <row r="17" spans="1:43">
      <c r="A17" s="37" t="s">
        <v>629</v>
      </c>
      <c r="B17">
        <f>VLOOKUP(A17,'Energy use'!$A$132:$K$158,2,FALSE)</f>
        <v>28726912764964.473</v>
      </c>
      <c r="C17">
        <f>VLOOKUP(A17,'Energy Structure(no elec)'!$A$2:$I$28,2,FALSE)*VLOOKUP(A17,'Electrification prediction'!$A$236:$AQ$262,COLUMN('Electrification prediction'!C$236),FALSE)</f>
        <v>28710122423783.875</v>
      </c>
      <c r="D17">
        <f>VLOOKUP($A17,'Energy Structure(no elec)'!$A$2:$I$28,2,FALSE)*VLOOKUP($A17,'Electrification prediction'!$A$236:$AQ$262,COLUMN('Electrification prediction'!D$236),FALSE)</f>
        <v>30183597075506.047</v>
      </c>
      <c r="E17">
        <f>VLOOKUP($A17,'Energy Structure(no elec)'!$A$2:$I$28,2,FALSE)*VLOOKUP($A17,'Electrification prediction'!$A$236:$AQ$262,COLUMN('Electrification prediction'!E$236),FALSE)</f>
        <v>30576230556325.313</v>
      </c>
      <c r="F17">
        <f>VLOOKUP($A17,'Energy Structure(no elec)'!$A$2:$I$28,2,FALSE)*VLOOKUP($A17,'Electrification prediction'!$A$236:$AQ$262,COLUMN('Electrification prediction'!F$236),FALSE)</f>
        <v>30910014057161.18</v>
      </c>
      <c r="G17">
        <f>VLOOKUP($A17,'Energy Structure(no elec)'!$A$2:$I$28,2,FALSE)*VLOOKUP($A17,'Electrification prediction'!$A$236:$AQ$262,COLUMN('Electrification prediction'!G$236),FALSE)</f>
        <v>31206136836172.188</v>
      </c>
      <c r="H17">
        <f>VLOOKUP($A17,'Energy Structure(no elec)'!$A$2:$I$28,2,FALSE)*VLOOKUP($A17,'Electrification prediction'!$A$236:$AQ$262,COLUMN('Electrification prediction'!H$236),FALSE)</f>
        <v>31477467755500.055</v>
      </c>
      <c r="I17">
        <f>VLOOKUP($A17,'Energy Structure(no elec)'!$A$2:$I$28,2,FALSE)*VLOOKUP($A17,'Electrification prediction'!$A$236:$AQ$262,COLUMN('Electrification prediction'!I$236),FALSE)</f>
        <v>31715214670419.273</v>
      </c>
      <c r="J17">
        <f>VLOOKUP($A17,'Energy Structure(no elec)'!$A$2:$I$28,2,FALSE)*VLOOKUP($A17,'Electrification prediction'!$A$236:$AQ$262,COLUMN('Electrification prediction'!J$236),FALSE)</f>
        <v>31951422379615.613</v>
      </c>
      <c r="K17">
        <f>VLOOKUP($A17,'Energy Structure(no elec)'!$A$2:$I$28,2,FALSE)*VLOOKUP($A17,'Electrification prediction'!$A$236:$AQ$262,COLUMN('Electrification prediction'!K$236),FALSE)</f>
        <v>32186811097923.371</v>
      </c>
      <c r="L17">
        <f>VLOOKUP($A17,'Energy Structure(no elec)'!$A$2:$I$28,2,FALSE)*VLOOKUP($A17,'Electrification prediction'!$A$236:$AQ$262,COLUMN('Electrification prediction'!L$236),FALSE)</f>
        <v>32421912156046.879</v>
      </c>
      <c r="M17">
        <f>VLOOKUP($A17,'Energy Structure(no elec)'!$A$2:$I$28,2,FALSE)*VLOOKUP($A17,'Electrification prediction'!$A$236:$AQ$262,COLUMN('Electrification prediction'!M$236),FALSE)</f>
        <v>32608732627024.836</v>
      </c>
      <c r="N17">
        <f>VLOOKUP($A17,'Energy Structure(no elec)'!$A$2:$I$28,2,FALSE)*VLOOKUP($A17,'Electrification prediction'!$A$236:$AQ$262,COLUMN('Electrification prediction'!N$236),FALSE)</f>
        <v>32795233493012.266</v>
      </c>
      <c r="O17">
        <f>VLOOKUP($A17,'Energy Structure(no elec)'!$A$2:$I$28,2,FALSE)*VLOOKUP($A17,'Electrification prediction'!$A$236:$AQ$262,COLUMN('Electrification prediction'!O$236),FALSE)</f>
        <v>32981523109902.59</v>
      </c>
      <c r="P17">
        <f>VLOOKUP($A17,'Energy Structure(no elec)'!$A$2:$I$28,2,FALSE)*VLOOKUP($A17,'Electrification prediction'!$A$236:$AQ$262,COLUMN('Electrification prediction'!P$236),FALSE)</f>
        <v>33167606589419.965</v>
      </c>
      <c r="Q17">
        <f>VLOOKUP($A17,'Energy Structure(no elec)'!$A$2:$I$28,2,FALSE)*VLOOKUP($A17,'Electrification prediction'!$A$236:$AQ$262,COLUMN('Electrification prediction'!Q$236),FALSE)</f>
        <v>33353070861277.105</v>
      </c>
      <c r="R17">
        <f>VLOOKUP($A17,'Energy Structure(no elec)'!$A$2:$I$28,2,FALSE)*VLOOKUP($A17,'Electrification prediction'!$A$236:$AQ$262,COLUMN('Electrification prediction'!R$236),FALSE)</f>
        <v>33504569606667.496</v>
      </c>
      <c r="S17">
        <f>VLOOKUP($A17,'Energy Structure(no elec)'!$A$2:$I$28,2,FALSE)*VLOOKUP($A17,'Electrification prediction'!$A$236:$AQ$262,COLUMN('Electrification prediction'!S$236),FALSE)</f>
        <v>33687723618400.242</v>
      </c>
      <c r="T17">
        <f>VLOOKUP($A17,'Energy Structure(no elec)'!$A$2:$I$28,2,FALSE)*VLOOKUP($A17,'Electrification prediction'!$A$236:$AQ$262,COLUMN('Electrification prediction'!T$236),FALSE)</f>
        <v>33868908966596.566</v>
      </c>
      <c r="U17">
        <f>VLOOKUP($A17,'Energy Structure(no elec)'!$A$2:$I$28,2,FALSE)*VLOOKUP($A17,'Electrification prediction'!$A$236:$AQ$262,COLUMN('Electrification prediction'!U$236),FALSE)</f>
        <v>34047447057359.582</v>
      </c>
      <c r="V17">
        <f>VLOOKUP($A17,'Energy Structure(no elec)'!$A$2:$I$28,2,FALSE)*VLOOKUP($A17,'Electrification prediction'!$A$236:$AQ$262,COLUMN('Electrification prediction'!V$236),FALSE)</f>
        <v>34222612090804.906</v>
      </c>
      <c r="W17">
        <f>VLOOKUP($A17,'Energy Structure(no elec)'!$A$2:$I$28,2,FALSE)*VLOOKUP($A17,'Electrification prediction'!$A$236:$AQ$262,COLUMN('Electrification prediction'!W$236),FALSE)</f>
        <v>34372856646577.469</v>
      </c>
      <c r="X17">
        <f>VLOOKUP($A17,'Energy Structure(no elec)'!$A$2:$I$28,2,FALSE)*VLOOKUP($A17,'Electrification prediction'!$A$236:$AQ$262,COLUMN('Electrification prediction'!X$236),FALSE)</f>
        <v>34462870971866.328</v>
      </c>
      <c r="Y17">
        <f>VLOOKUP($A17,'Energy Structure(no elec)'!$A$2:$I$28,2,FALSE)*VLOOKUP($A17,'Electrification prediction'!$A$236:$AQ$262,COLUMN('Electrification prediction'!Y$236),FALSE)</f>
        <v>34525280385847.813</v>
      </c>
      <c r="Z17">
        <f>VLOOKUP($A17,'Energy Structure(no elec)'!$A$2:$I$28,2,FALSE)*VLOOKUP($A17,'Electrification prediction'!$A$236:$AQ$262,COLUMN('Electrification prediction'!Z$236),FALSE)</f>
        <v>34559142352700.273</v>
      </c>
      <c r="AA17">
        <f>VLOOKUP($A17,'Energy Structure(no elec)'!$A$2:$I$28,2,FALSE)*VLOOKUP($A17,'Electrification prediction'!$A$236:$AQ$262,COLUMN('Electrification prediction'!AA$236),FALSE)</f>
        <v>34563224108030.156</v>
      </c>
      <c r="AB17">
        <f>VLOOKUP($A17,'Energy Structure(no elec)'!$A$2:$I$28,2,FALSE)*VLOOKUP($A17,'Electrification prediction'!$A$236:$AQ$262,COLUMN('Electrification prediction'!AB$236),FALSE)</f>
        <v>34536700743260.984</v>
      </c>
      <c r="AC17">
        <f>VLOOKUP($A17,'Energy Structure(no elec)'!$A$2:$I$28,2,FALSE)*VLOOKUP($A17,'Electrification prediction'!$A$236:$AQ$262,COLUMN('Electrification prediction'!AC$236),FALSE)</f>
        <v>34478821974703.73</v>
      </c>
      <c r="AD17">
        <f>VLOOKUP($A17,'Energy Structure(no elec)'!$A$2:$I$28,2,FALSE)*VLOOKUP($A17,'Electrification prediction'!$A$236:$AQ$262,COLUMN('Electrification prediction'!AD$236),FALSE)</f>
        <v>34388920955941.348</v>
      </c>
      <c r="AE17">
        <f>VLOOKUP($A17,'Energy Structure(no elec)'!$A$2:$I$28,2,FALSE)*VLOOKUP($A17,'Electrification prediction'!$A$236:$AQ$262,COLUMN('Electrification prediction'!AE$236),FALSE)</f>
        <v>34266079962317.707</v>
      </c>
      <c r="AF17">
        <f>VLOOKUP($A17,'Energy Structure(no elec)'!$A$2:$I$28,2,FALSE)*VLOOKUP($A17,'Electrification prediction'!$A$236:$AQ$262,COLUMN('Electrification prediction'!AF$236),FALSE)</f>
        <v>34109827339705.777</v>
      </c>
      <c r="AG17">
        <f>VLOOKUP($A17,'Energy Structure(no elec)'!$A$2:$I$28,2,FALSE)*VLOOKUP($A17,'Electrification prediction'!$A$236:$AQ$262,COLUMN('Electrification prediction'!AG$236),FALSE)</f>
        <v>33919460224662.148</v>
      </c>
      <c r="AH17">
        <f>VLOOKUP($A17,'Energy Structure(no elec)'!$A$2:$I$28,2,FALSE)*VLOOKUP($A17,'Electrification prediction'!$A$236:$AQ$262,COLUMN('Electrification prediction'!AH$236),FALSE)</f>
        <v>33660932129208.254</v>
      </c>
      <c r="AI17">
        <f>VLOOKUP($A17,'Energy Structure(no elec)'!$A$2:$I$28,2,FALSE)*VLOOKUP($A17,'Electrification prediction'!$A$236:$AQ$262,COLUMN('Electrification prediction'!AI$236),FALSE)</f>
        <v>33368108116773.352</v>
      </c>
      <c r="AJ17">
        <f>VLOOKUP($A17,'Energy Structure(no elec)'!$A$2:$I$28,2,FALSE)*VLOOKUP($A17,'Electrification prediction'!$A$236:$AQ$262,COLUMN('Electrification prediction'!AJ$236),FALSE)</f>
        <v>33040777621030.617</v>
      </c>
      <c r="AK17">
        <f>VLOOKUP($A17,'Energy Structure(no elec)'!$A$2:$I$28,2,FALSE)*VLOOKUP($A17,'Electrification prediction'!$A$236:$AQ$262,COLUMN('Electrification prediction'!AK$236),FALSE)</f>
        <v>32678877613517.336</v>
      </c>
      <c r="AL17">
        <f>VLOOKUP($A17,'Energy Structure(no elec)'!$A$2:$I$28,2,FALSE)*VLOOKUP($A17,'Electrification prediction'!$A$236:$AQ$262,COLUMN('Electrification prediction'!AL$236),FALSE)</f>
        <v>32282498774561.473</v>
      </c>
      <c r="AM17">
        <f>VLOOKUP($A17,'Energy Structure(no elec)'!$A$2:$I$28,2,FALSE)*VLOOKUP($A17,'Electrification prediction'!$A$236:$AQ$262,COLUMN('Electrification prediction'!AM$236),FALSE)</f>
        <v>31851568766666.871</v>
      </c>
      <c r="AN17">
        <f>VLOOKUP($A17,'Energy Structure(no elec)'!$A$2:$I$28,2,FALSE)*VLOOKUP($A17,'Electrification prediction'!$A$236:$AQ$262,COLUMN('Electrification prediction'!AN$236),FALSE)</f>
        <v>31386513277968.449</v>
      </c>
      <c r="AO17">
        <f>VLOOKUP($A17,'Energy Structure(no elec)'!$A$2:$I$28,2,FALSE)*VLOOKUP($A17,'Electrification prediction'!$A$236:$AQ$262,COLUMN('Electrification prediction'!AO$236),FALSE)</f>
        <v>30887612816023.828</v>
      </c>
      <c r="AP17">
        <f>VLOOKUP($A17,'Energy Structure(no elec)'!$A$2:$I$28,2,FALSE)*VLOOKUP($A17,'Electrification prediction'!$A$236:$AQ$262,COLUMN('Electrification prediction'!AP$236),FALSE)</f>
        <v>30355645522861.48</v>
      </c>
      <c r="AQ17">
        <f>VLOOKUP($A17,'Energy Structure(no elec)'!$A$2:$I$28,2,FALSE)*VLOOKUP($A17,'Electrification prediction'!$A$236:$AQ$262,COLUMN('Electrification prediction'!AQ$236),FALSE)</f>
        <v>29791258263714.609</v>
      </c>
    </row>
    <row r="18" spans="1:43">
      <c r="A18" s="37" t="s">
        <v>630</v>
      </c>
      <c r="B18">
        <f>VLOOKUP(A18,'Energy use'!$A$132:$K$158,2,FALSE)</f>
        <v>602587316059.6062</v>
      </c>
      <c r="C18">
        <f>VLOOKUP(A18,'Energy Structure(no elec)'!$A$2:$I$28,2,FALSE)*VLOOKUP(A18,'Electrification prediction'!$A$236:$AQ$262,COLUMN('Electrification prediction'!C$236),FALSE)</f>
        <v>598596929177.57544</v>
      </c>
      <c r="D18">
        <f>VLOOKUP($A18,'Energy Structure(no elec)'!$A$2:$I$28,2,FALSE)*VLOOKUP($A18,'Electrification prediction'!$A$236:$AQ$262,COLUMN('Electrification prediction'!D$236),FALSE)</f>
        <v>626012691526.24951</v>
      </c>
      <c r="E18">
        <f>VLOOKUP($A18,'Energy Structure(no elec)'!$A$2:$I$28,2,FALSE)*VLOOKUP($A18,'Electrification prediction'!$A$236:$AQ$262,COLUMN('Electrification prediction'!E$236),FALSE)</f>
        <v>630327349971.35461</v>
      </c>
      <c r="F18">
        <f>VLOOKUP($A18,'Energy Structure(no elec)'!$A$2:$I$28,2,FALSE)*VLOOKUP($A18,'Electrification prediction'!$A$236:$AQ$262,COLUMN('Electrification prediction'!F$236),FALSE)</f>
        <v>632817803493.79065</v>
      </c>
      <c r="G18">
        <f>VLOOKUP($A18,'Energy Structure(no elec)'!$A$2:$I$28,2,FALSE)*VLOOKUP($A18,'Electrification prediction'!$A$236:$AQ$262,COLUMN('Electrification prediction'!G$236),FALSE)</f>
        <v>633945308784.67896</v>
      </c>
      <c r="H18">
        <f>VLOOKUP($A18,'Energy Structure(no elec)'!$A$2:$I$28,2,FALSE)*VLOOKUP($A18,'Electrification prediction'!$A$236:$AQ$262,COLUMN('Electrification prediction'!H$236),FALSE)</f>
        <v>633993569354.37415</v>
      </c>
      <c r="I18">
        <f>VLOOKUP($A18,'Energy Structure(no elec)'!$A$2:$I$28,2,FALSE)*VLOOKUP($A18,'Electrification prediction'!$A$236:$AQ$262,COLUMN('Electrification prediction'!I$236),FALSE)</f>
        <v>632807528405.72839</v>
      </c>
      <c r="J18">
        <f>VLOOKUP($A18,'Energy Structure(no elec)'!$A$2:$I$28,2,FALSE)*VLOOKUP($A18,'Electrification prediction'!$A$236:$AQ$262,COLUMN('Electrification prediction'!J$236),FALSE)</f>
        <v>631046481101.32751</v>
      </c>
      <c r="K18">
        <f>VLOOKUP($A18,'Energy Structure(no elec)'!$A$2:$I$28,2,FALSE)*VLOOKUP($A18,'Electrification prediction'!$A$236:$AQ$262,COLUMN('Electrification prediction'!K$236),FALSE)</f>
        <v>628732800132.03015</v>
      </c>
      <c r="L18">
        <f>VLOOKUP($A18,'Energy Structure(no elec)'!$A$2:$I$28,2,FALSE)*VLOOKUP($A18,'Electrification prediction'!$A$236:$AQ$262,COLUMN('Electrification prediction'!L$236),FALSE)</f>
        <v>625883989845.97766</v>
      </c>
      <c r="M18">
        <f>VLOOKUP($A18,'Energy Structure(no elec)'!$A$2:$I$28,2,FALSE)*VLOOKUP($A18,'Electrification prediction'!$A$236:$AQ$262,COLUMN('Electrification prediction'!M$236),FALSE)</f>
        <v>621592314849.8158</v>
      </c>
      <c r="N18">
        <f>VLOOKUP($A18,'Energy Structure(no elec)'!$A$2:$I$28,2,FALSE)*VLOOKUP($A18,'Electrification prediction'!$A$236:$AQ$262,COLUMN('Electrification prediction'!N$236),FALSE)</f>
        <v>616801329080.58447</v>
      </c>
      <c r="O18">
        <f>VLOOKUP($A18,'Energy Structure(no elec)'!$A$2:$I$28,2,FALSE)*VLOOKUP($A18,'Electrification prediction'!$A$236:$AQ$262,COLUMN('Electrification prediction'!O$236),FALSE)</f>
        <v>611519980372.00708</v>
      </c>
      <c r="P18">
        <f>VLOOKUP($A18,'Energy Structure(no elec)'!$A$2:$I$28,2,FALSE)*VLOOKUP($A18,'Electrification prediction'!$A$236:$AQ$262,COLUMN('Electrification prediction'!P$236),FALSE)</f>
        <v>605754655823.74133</v>
      </c>
      <c r="Q18">
        <f>VLOOKUP($A18,'Energy Structure(no elec)'!$A$2:$I$28,2,FALSE)*VLOOKUP($A18,'Electrification prediction'!$A$236:$AQ$262,COLUMN('Electrification prediction'!Q$236),FALSE)</f>
        <v>599503704152.74536</v>
      </c>
      <c r="R18">
        <f>VLOOKUP($A18,'Energy Structure(no elec)'!$A$2:$I$28,2,FALSE)*VLOOKUP($A18,'Electrification prediction'!$A$236:$AQ$262,COLUMN('Electrification prediction'!R$236),FALSE)</f>
        <v>592183895505.42944</v>
      </c>
      <c r="S18">
        <f>VLOOKUP($A18,'Energy Structure(no elec)'!$A$2:$I$28,2,FALSE)*VLOOKUP($A18,'Electrification prediction'!$A$236:$AQ$262,COLUMN('Electrification prediction'!S$236),FALSE)</f>
        <v>584969961969.20496</v>
      </c>
      <c r="T18">
        <f>VLOOKUP($A18,'Energy Structure(no elec)'!$A$2:$I$28,2,FALSE)*VLOOKUP($A18,'Electrification prediction'!$A$236:$AQ$262,COLUMN('Electrification prediction'!T$236),FALSE)</f>
        <v>577264164150.89563</v>
      </c>
      <c r="U18">
        <f>VLOOKUP($A18,'Energy Structure(no elec)'!$A$2:$I$28,2,FALSE)*VLOOKUP($A18,'Electrification prediction'!$A$236:$AQ$262,COLUMN('Electrification prediction'!U$236),FALSE)</f>
        <v>569060997564.62634</v>
      </c>
      <c r="V18">
        <f>VLOOKUP($A18,'Energy Structure(no elec)'!$A$2:$I$28,2,FALSE)*VLOOKUP($A18,'Electrification prediction'!$A$236:$AQ$262,COLUMN('Electrification prediction'!V$236),FALSE)</f>
        <v>560354844038.26453</v>
      </c>
      <c r="W18">
        <f>VLOOKUP($A18,'Energy Structure(no elec)'!$A$2:$I$28,2,FALSE)*VLOOKUP($A18,'Electrification prediction'!$A$236:$AQ$262,COLUMN('Electrification prediction'!W$236),FALSE)</f>
        <v>550807513077.08997</v>
      </c>
      <c r="X18">
        <f>VLOOKUP($A18,'Energy Structure(no elec)'!$A$2:$I$28,2,FALSE)*VLOOKUP($A18,'Electrification prediction'!$A$236:$AQ$262,COLUMN('Electrification prediction'!X$236),FALSE)</f>
        <v>539896108607.69617</v>
      </c>
      <c r="Y18">
        <f>VLOOKUP($A18,'Energy Structure(no elec)'!$A$2:$I$28,2,FALSE)*VLOOKUP($A18,'Electrification prediction'!$A$236:$AQ$262,COLUMN('Electrification prediction'!Y$236),FALSE)</f>
        <v>528189061574.24774</v>
      </c>
      <c r="Z18">
        <f>VLOOKUP($A18,'Energy Structure(no elec)'!$A$2:$I$28,2,FALSE)*VLOOKUP($A18,'Electrification prediction'!$A$236:$AQ$262,COLUMN('Electrification prediction'!Z$236),FALSE)</f>
        <v>515708096317.73993</v>
      </c>
      <c r="AA18">
        <f>VLOOKUP($A18,'Energy Structure(no elec)'!$A$2:$I$28,2,FALSE)*VLOOKUP($A18,'Electrification prediction'!$A$236:$AQ$262,COLUMN('Electrification prediction'!AA$236),FALSE)</f>
        <v>502473243479.74982</v>
      </c>
      <c r="AB18">
        <f>VLOOKUP($A18,'Energy Structure(no elec)'!$A$2:$I$28,2,FALSE)*VLOOKUP($A18,'Electrification prediction'!$A$236:$AQ$262,COLUMN('Electrification prediction'!AB$236),FALSE)</f>
        <v>488513326389.72888</v>
      </c>
      <c r="AC18">
        <f>VLOOKUP($A18,'Energy Structure(no elec)'!$A$2:$I$28,2,FALSE)*VLOOKUP($A18,'Electrification prediction'!$A$236:$AQ$262,COLUMN('Electrification prediction'!AC$236),FALSE)</f>
        <v>473860641047.53528</v>
      </c>
      <c r="AD18">
        <f>VLOOKUP($A18,'Energy Structure(no elec)'!$A$2:$I$28,2,FALSE)*VLOOKUP($A18,'Electrification prediction'!$A$236:$AQ$262,COLUMN('Electrification prediction'!AD$236),FALSE)</f>
        <v>458550960384.55829</v>
      </c>
      <c r="AE18">
        <f>VLOOKUP($A18,'Energy Structure(no elec)'!$A$2:$I$28,2,FALSE)*VLOOKUP($A18,'Electrification prediction'!$A$236:$AQ$262,COLUMN('Electrification prediction'!AE$236),FALSE)</f>
        <v>442619079126.94604</v>
      </c>
      <c r="AF18">
        <f>VLOOKUP($A18,'Energy Structure(no elec)'!$A$2:$I$28,2,FALSE)*VLOOKUP($A18,'Electrification prediction'!$A$236:$AQ$262,COLUMN('Electrification prediction'!AF$236),FALSE)</f>
        <v>426108073069.1344</v>
      </c>
      <c r="AG18">
        <f>VLOOKUP($A18,'Energy Structure(no elec)'!$A$2:$I$28,2,FALSE)*VLOOKUP($A18,'Electrification prediction'!$A$236:$AQ$262,COLUMN('Electrification prediction'!AG$236),FALSE)</f>
        <v>409060221162.81329</v>
      </c>
      <c r="AH18">
        <f>VLOOKUP($A18,'Energy Structure(no elec)'!$A$2:$I$28,2,FALSE)*VLOOKUP($A18,'Electrification prediction'!$A$236:$AQ$262,COLUMN('Electrification prediction'!AH$236),FALSE)</f>
        <v>391133090540.12122</v>
      </c>
      <c r="AI18">
        <f>VLOOKUP($A18,'Energy Structure(no elec)'!$A$2:$I$28,2,FALSE)*VLOOKUP($A18,'Electrification prediction'!$A$236:$AQ$262,COLUMN('Electrification prediction'!AI$236),FALSE)</f>
        <v>372804409622.51379</v>
      </c>
      <c r="AJ18">
        <f>VLOOKUP($A18,'Energy Structure(no elec)'!$A$2:$I$28,2,FALSE)*VLOOKUP($A18,'Electrification prediction'!$A$236:$AQ$262,COLUMN('Electrification prediction'!AJ$236),FALSE)</f>
        <v>354128108991.15869</v>
      </c>
      <c r="AK18">
        <f>VLOOKUP($A18,'Energy Structure(no elec)'!$A$2:$I$28,2,FALSE)*VLOOKUP($A18,'Electrification prediction'!$A$236:$AQ$262,COLUMN('Electrification prediction'!AK$236),FALSE)</f>
        <v>335161161234.26495</v>
      </c>
      <c r="AL18">
        <f>VLOOKUP($A18,'Energy Structure(no elec)'!$A$2:$I$28,2,FALSE)*VLOOKUP($A18,'Electrification prediction'!$A$236:$AQ$262,COLUMN('Electrification prediction'!AL$236),FALSE)</f>
        <v>315963296169.99927</v>
      </c>
      <c r="AM18">
        <f>VLOOKUP($A18,'Energy Structure(no elec)'!$A$2:$I$28,2,FALSE)*VLOOKUP($A18,'Electrification prediction'!$A$236:$AQ$262,COLUMN('Electrification prediction'!AM$236),FALSE)</f>
        <v>312805739807.42456</v>
      </c>
      <c r="AN18">
        <f>VLOOKUP($A18,'Energy Structure(no elec)'!$A$2:$I$28,2,FALSE)*VLOOKUP($A18,'Electrification prediction'!$A$236:$AQ$262,COLUMN('Electrification prediction'!AN$236),FALSE)</f>
        <v>309262077231.89044</v>
      </c>
      <c r="AO18">
        <f>VLOOKUP($A18,'Energy Structure(no elec)'!$A$2:$I$28,2,FALSE)*VLOOKUP($A18,'Electrification prediction'!$A$236:$AQ$262,COLUMN('Electrification prediction'!AO$236),FALSE)</f>
        <v>305333440808.01752</v>
      </c>
      <c r="AP18">
        <f>VLOOKUP($A18,'Energy Structure(no elec)'!$A$2:$I$28,2,FALSE)*VLOOKUP($A18,'Electrification prediction'!$A$236:$AQ$262,COLUMN('Electrification prediction'!AP$236),FALSE)</f>
        <v>301025987806.93872</v>
      </c>
      <c r="AQ18">
        <f>VLOOKUP($A18,'Energy Structure(no elec)'!$A$2:$I$28,2,FALSE)*VLOOKUP($A18,'Electrification prediction'!$A$236:$AQ$262,COLUMN('Electrification prediction'!AQ$236),FALSE)</f>
        <v>296344721136.65302</v>
      </c>
    </row>
    <row r="19" spans="1:43">
      <c r="A19" s="37" t="s">
        <v>631</v>
      </c>
      <c r="B19">
        <f>VLOOKUP(A19,'Energy use'!$A$132:$K$158,2,FALSE)</f>
        <v>1533886704578.4446</v>
      </c>
      <c r="C19">
        <f>VLOOKUP(A19,'Energy Structure(no elec)'!$A$2:$I$28,2,FALSE)*VLOOKUP(A19,'Electrification prediction'!$A$236:$AQ$262,COLUMN('Electrification prediction'!C$236),FALSE)</f>
        <v>1496883405941.2808</v>
      </c>
      <c r="D19">
        <f>VLOOKUP($A19,'Energy Structure(no elec)'!$A$2:$I$28,2,FALSE)*VLOOKUP($A19,'Electrification prediction'!$A$236:$AQ$262,COLUMN('Electrification prediction'!D$236),FALSE)</f>
        <v>1748008549103.0876</v>
      </c>
      <c r="E19">
        <f>VLOOKUP($A19,'Energy Structure(no elec)'!$A$2:$I$28,2,FALSE)*VLOOKUP($A19,'Electrification prediction'!$A$236:$AQ$262,COLUMN('Electrification prediction'!E$236),FALSE)</f>
        <v>1848348386454.0308</v>
      </c>
      <c r="F19">
        <f>VLOOKUP($A19,'Energy Structure(no elec)'!$A$2:$I$28,2,FALSE)*VLOOKUP($A19,'Electrification prediction'!$A$236:$AQ$262,COLUMN('Electrification prediction'!F$236),FALSE)</f>
        <v>1943909590495.9482</v>
      </c>
      <c r="G19">
        <f>VLOOKUP($A19,'Energy Structure(no elec)'!$A$2:$I$28,2,FALSE)*VLOOKUP($A19,'Electrification prediction'!$A$236:$AQ$262,COLUMN('Electrification prediction'!G$236),FALSE)</f>
        <v>2035708929677.1738</v>
      </c>
      <c r="H19">
        <f>VLOOKUP($A19,'Energy Structure(no elec)'!$A$2:$I$28,2,FALSE)*VLOOKUP($A19,'Electrification prediction'!$A$236:$AQ$262,COLUMN('Electrification prediction'!H$236),FALSE)</f>
        <v>2124420097050.7029</v>
      </c>
      <c r="I19">
        <f>VLOOKUP($A19,'Energy Structure(no elec)'!$A$2:$I$28,2,FALSE)*VLOOKUP($A19,'Electrification prediction'!$A$236:$AQ$262,COLUMN('Electrification prediction'!I$236),FALSE)</f>
        <v>2209335743824.0576</v>
      </c>
      <c r="J19">
        <f>VLOOKUP($A19,'Energy Structure(no elec)'!$A$2:$I$28,2,FALSE)*VLOOKUP($A19,'Electrification prediction'!$A$236:$AQ$262,COLUMN('Electrification prediction'!J$236),FALSE)</f>
        <v>2292609850721.2163</v>
      </c>
      <c r="K19">
        <f>VLOOKUP($A19,'Energy Structure(no elec)'!$A$2:$I$28,2,FALSE)*VLOOKUP($A19,'Electrification prediction'!$A$236:$AQ$262,COLUMN('Electrification prediction'!K$236),FALSE)</f>
        <v>2374356667566.647</v>
      </c>
      <c r="L19">
        <f>VLOOKUP($A19,'Energy Structure(no elec)'!$A$2:$I$28,2,FALSE)*VLOOKUP($A19,'Electrification prediction'!$A$236:$AQ$262,COLUMN('Electrification prediction'!L$236),FALSE)</f>
        <v>2454677721633.8979</v>
      </c>
      <c r="M19">
        <f>VLOOKUP($A19,'Energy Structure(no elec)'!$A$2:$I$28,2,FALSE)*VLOOKUP($A19,'Electrification prediction'!$A$236:$AQ$262,COLUMN('Electrification prediction'!M$236),FALSE)</f>
        <v>2529913171287.6108</v>
      </c>
      <c r="N19">
        <f>VLOOKUP($A19,'Energy Structure(no elec)'!$A$2:$I$28,2,FALSE)*VLOOKUP($A19,'Electrification prediction'!$A$236:$AQ$262,COLUMN('Electrification prediction'!N$236),FALSE)</f>
        <v>2603663659466.9487</v>
      </c>
      <c r="O19">
        <f>VLOOKUP($A19,'Energy Structure(no elec)'!$A$2:$I$28,2,FALSE)*VLOOKUP($A19,'Electrification prediction'!$A$236:$AQ$262,COLUMN('Electrification prediction'!O$236),FALSE)</f>
        <v>2675999676367.6064</v>
      </c>
      <c r="P19">
        <f>VLOOKUP($A19,'Energy Structure(no elec)'!$A$2:$I$28,2,FALSE)*VLOOKUP($A19,'Electrification prediction'!$A$236:$AQ$262,COLUMN('Electrification prediction'!P$236),FALSE)</f>
        <v>2746980051132.1934</v>
      </c>
      <c r="Q19">
        <f>VLOOKUP($A19,'Energy Structure(no elec)'!$A$2:$I$28,2,FALSE)*VLOOKUP($A19,'Electrification prediction'!$A$236:$AQ$262,COLUMN('Electrification prediction'!Q$236),FALSE)</f>
        <v>2816624768623.3604</v>
      </c>
      <c r="R19">
        <f>VLOOKUP($A19,'Energy Structure(no elec)'!$A$2:$I$28,2,FALSE)*VLOOKUP($A19,'Electrification prediction'!$A$236:$AQ$262,COLUMN('Electrification prediction'!R$236),FALSE)</f>
        <v>2882117339289.9888</v>
      </c>
      <c r="S19">
        <f>VLOOKUP($A19,'Energy Structure(no elec)'!$A$2:$I$28,2,FALSE)*VLOOKUP($A19,'Electrification prediction'!$A$236:$AQ$262,COLUMN('Electrification prediction'!S$236),FALSE)</f>
        <v>2949092053276.1191</v>
      </c>
      <c r="T19">
        <f>VLOOKUP($A19,'Energy Structure(no elec)'!$A$2:$I$28,2,FALSE)*VLOOKUP($A19,'Electrification prediction'!$A$236:$AQ$262,COLUMN('Electrification prediction'!T$236),FALSE)</f>
        <v>3014749663857.3315</v>
      </c>
      <c r="U19">
        <f>VLOOKUP($A19,'Energy Structure(no elec)'!$A$2:$I$28,2,FALSE)*VLOOKUP($A19,'Electrification prediction'!$A$236:$AQ$262,COLUMN('Electrification prediction'!U$236),FALSE)</f>
        <v>3079064516060.7461</v>
      </c>
      <c r="V19">
        <f>VLOOKUP($A19,'Energy Structure(no elec)'!$A$2:$I$28,2,FALSE)*VLOOKUP($A19,'Electrification prediction'!$A$236:$AQ$262,COLUMN('Electrification prediction'!V$236),FALSE)</f>
        <v>3142000896654.5303</v>
      </c>
      <c r="W19">
        <f>VLOOKUP($A19,'Energy Structure(no elec)'!$A$2:$I$28,2,FALSE)*VLOOKUP($A19,'Electrification prediction'!$A$236:$AQ$262,COLUMN('Electrification prediction'!W$236),FALSE)</f>
        <v>3201579771167.1006</v>
      </c>
      <c r="X19">
        <f>VLOOKUP($A19,'Energy Structure(no elec)'!$A$2:$I$28,2,FALSE)*VLOOKUP($A19,'Electrification prediction'!$A$236:$AQ$262,COLUMN('Electrification prediction'!X$236),FALSE)</f>
        <v>3254411094922.9868</v>
      </c>
      <c r="Y19">
        <f>VLOOKUP($A19,'Energy Structure(no elec)'!$A$2:$I$28,2,FALSE)*VLOOKUP($A19,'Electrification prediction'!$A$236:$AQ$262,COLUMN('Electrification prediction'!Y$236),FALSE)</f>
        <v>3303427307206.9893</v>
      </c>
      <c r="Z19">
        <f>VLOOKUP($A19,'Energy Structure(no elec)'!$A$2:$I$28,2,FALSE)*VLOOKUP($A19,'Electrification prediction'!$A$236:$AQ$262,COLUMN('Electrification prediction'!Z$236),FALSE)</f>
        <v>3348480884925.4722</v>
      </c>
      <c r="AA19">
        <f>VLOOKUP($A19,'Energy Structure(no elec)'!$A$2:$I$28,2,FALSE)*VLOOKUP($A19,'Electrification prediction'!$A$236:$AQ$262,COLUMN('Electrification prediction'!AA$236),FALSE)</f>
        <v>3389395343424.5024</v>
      </c>
      <c r="AB19">
        <f>VLOOKUP($A19,'Energy Structure(no elec)'!$A$2:$I$28,2,FALSE)*VLOOKUP($A19,'Electrification prediction'!$A$236:$AQ$262,COLUMN('Electrification prediction'!AB$236),FALSE)</f>
        <v>3426032884057.0439</v>
      </c>
      <c r="AC19">
        <f>VLOOKUP($A19,'Energy Structure(no elec)'!$A$2:$I$28,2,FALSE)*VLOOKUP($A19,'Electrification prediction'!$A$236:$AQ$262,COLUMN('Electrification prediction'!AC$236),FALSE)</f>
        <v>3458263438116.3442</v>
      </c>
      <c r="AD19">
        <f>VLOOKUP($A19,'Energy Structure(no elec)'!$A$2:$I$28,2,FALSE)*VLOOKUP($A19,'Electrification prediction'!$A$236:$AQ$262,COLUMN('Electrification prediction'!AD$236),FALSE)</f>
        <v>3485966002940.46</v>
      </c>
      <c r="AE19">
        <f>VLOOKUP($A19,'Energy Structure(no elec)'!$A$2:$I$28,2,FALSE)*VLOOKUP($A19,'Electrification prediction'!$A$236:$AQ$262,COLUMN('Electrification prediction'!AE$236),FALSE)</f>
        <v>3508994885124.6191</v>
      </c>
      <c r="AF19">
        <f>VLOOKUP($A19,'Energy Structure(no elec)'!$A$2:$I$28,2,FALSE)*VLOOKUP($A19,'Electrification prediction'!$A$236:$AQ$262,COLUMN('Electrification prediction'!AF$236),FALSE)</f>
        <v>3527250445467.3057</v>
      </c>
      <c r="AG19">
        <f>VLOOKUP($A19,'Energy Structure(no elec)'!$A$2:$I$28,2,FALSE)*VLOOKUP($A19,'Electrification prediction'!$A$236:$AQ$262,COLUMN('Electrification prediction'!AG$236),FALSE)</f>
        <v>3540610700638.9888</v>
      </c>
      <c r="AH19">
        <f>VLOOKUP($A19,'Energy Structure(no elec)'!$A$2:$I$28,2,FALSE)*VLOOKUP($A19,'Electrification prediction'!$A$236:$AQ$262,COLUMN('Electrification prediction'!AH$236),FALSE)</f>
        <v>3545445420819.6899</v>
      </c>
      <c r="AI19">
        <f>VLOOKUP($A19,'Energy Structure(no elec)'!$A$2:$I$28,2,FALSE)*VLOOKUP($A19,'Electrification prediction'!$A$236:$AQ$262,COLUMN('Electrification prediction'!AI$236),FALSE)</f>
        <v>3545212271498.4546</v>
      </c>
      <c r="AJ19">
        <f>VLOOKUP($A19,'Energy Structure(no elec)'!$A$2:$I$28,2,FALSE)*VLOOKUP($A19,'Electrification prediction'!$A$236:$AQ$262,COLUMN('Electrification prediction'!AJ$236),FALSE)</f>
        <v>3539850462929.9248</v>
      </c>
      <c r="AK19">
        <f>VLOOKUP($A19,'Energy Structure(no elec)'!$A$2:$I$28,2,FALSE)*VLOOKUP($A19,'Electrification prediction'!$A$236:$AQ$262,COLUMN('Electrification prediction'!AK$236),FALSE)</f>
        <v>3529317361764.5293</v>
      </c>
      <c r="AL19">
        <f>VLOOKUP($A19,'Energy Structure(no elec)'!$A$2:$I$28,2,FALSE)*VLOOKUP($A19,'Electrification prediction'!$A$236:$AQ$262,COLUMN('Electrification prediction'!AL$236),FALSE)</f>
        <v>3513589678930.2197</v>
      </c>
      <c r="AM19">
        <f>VLOOKUP($A19,'Energy Structure(no elec)'!$A$2:$I$28,2,FALSE)*VLOOKUP($A19,'Electrification prediction'!$A$236:$AQ$262,COLUMN('Electrification prediction'!AM$236),FALSE)</f>
        <v>3492629265151.6245</v>
      </c>
      <c r="AN19">
        <f>VLOOKUP($A19,'Energy Structure(no elec)'!$A$2:$I$28,2,FALSE)*VLOOKUP($A19,'Electrification prediction'!$A$236:$AQ$262,COLUMN('Electrification prediction'!AN$236),FALSE)</f>
        <v>3466455253472.7578</v>
      </c>
      <c r="AO19">
        <f>VLOOKUP($A19,'Energy Structure(no elec)'!$A$2:$I$28,2,FALSE)*VLOOKUP($A19,'Electrification prediction'!$A$236:$AQ$262,COLUMN('Electrification prediction'!AO$236),FALSE)</f>
        <v>3435074389934.6743</v>
      </c>
      <c r="AP19">
        <f>VLOOKUP($A19,'Energy Structure(no elec)'!$A$2:$I$28,2,FALSE)*VLOOKUP($A19,'Electrification prediction'!$A$236:$AQ$262,COLUMN('Electrification prediction'!AP$236),FALSE)</f>
        <v>3398552182172.3052</v>
      </c>
      <c r="AQ19">
        <f>VLOOKUP($A19,'Energy Structure(no elec)'!$A$2:$I$28,2,FALSE)*VLOOKUP($A19,'Electrification prediction'!$A$236:$AQ$262,COLUMN('Electrification prediction'!AQ$236),FALSE)</f>
        <v>3356943727659.79</v>
      </c>
    </row>
    <row r="20" spans="1:43">
      <c r="A20" s="37" t="s">
        <v>632</v>
      </c>
      <c r="B20">
        <f>VLOOKUP(A20,'Energy use'!$A$132:$K$158,2,FALSE)</f>
        <v>376790345369.19092</v>
      </c>
      <c r="C20">
        <f>VLOOKUP(A20,'Energy Structure(no elec)'!$A$2:$I$28,2,FALSE)*VLOOKUP(A20,'Electrification prediction'!$A$236:$AQ$262,COLUMN('Electrification prediction'!C$236),FALSE)</f>
        <v>367980745113.10217</v>
      </c>
      <c r="D20">
        <f>VLOOKUP($A20,'Energy Structure(no elec)'!$A$2:$I$28,2,FALSE)*VLOOKUP($A20,'Electrification prediction'!$A$236:$AQ$262,COLUMN('Electrification prediction'!D$236),FALSE)</f>
        <v>419083302499.79303</v>
      </c>
      <c r="E20">
        <f>VLOOKUP($A20,'Energy Structure(no elec)'!$A$2:$I$28,2,FALSE)*VLOOKUP($A20,'Electrification prediction'!$A$236:$AQ$262,COLUMN('Electrification prediction'!E$236),FALSE)</f>
        <v>428042744029.89264</v>
      </c>
      <c r="F20">
        <f>VLOOKUP($A20,'Energy Structure(no elec)'!$A$2:$I$28,2,FALSE)*VLOOKUP($A20,'Electrification prediction'!$A$236:$AQ$262,COLUMN('Electrification prediction'!F$236),FALSE)</f>
        <v>435812889733.8111</v>
      </c>
      <c r="G20">
        <f>VLOOKUP($A20,'Energy Structure(no elec)'!$A$2:$I$28,2,FALSE)*VLOOKUP($A20,'Electrification prediction'!$A$236:$AQ$262,COLUMN('Electrification prediction'!G$236),FALSE)</f>
        <v>442683692337.20001</v>
      </c>
      <c r="H20">
        <f>VLOOKUP($A20,'Energy Structure(no elec)'!$A$2:$I$28,2,FALSE)*VLOOKUP($A20,'Electrification prediction'!$A$236:$AQ$262,COLUMN('Electrification prediction'!H$236),FALSE)</f>
        <v>448836710546.81696</v>
      </c>
      <c r="I20">
        <f>VLOOKUP($A20,'Energy Structure(no elec)'!$A$2:$I$28,2,FALSE)*VLOOKUP($A20,'Electrification prediction'!$A$236:$AQ$262,COLUMN('Electrification prediction'!I$236),FALSE)</f>
        <v>454148999152.24902</v>
      </c>
      <c r="J20">
        <f>VLOOKUP($A20,'Energy Structure(no elec)'!$A$2:$I$28,2,FALSE)*VLOOKUP($A20,'Electrification prediction'!$A$236:$AQ$262,COLUMN('Electrification prediction'!J$236),FALSE)</f>
        <v>459083281757.92255</v>
      </c>
      <c r="K20">
        <f>VLOOKUP($A20,'Energy Structure(no elec)'!$A$2:$I$28,2,FALSE)*VLOOKUP($A20,'Electrification prediction'!$A$236:$AQ$262,COLUMN('Electrification prediction'!K$236),FALSE)</f>
        <v>463657917047.94159</v>
      </c>
      <c r="L20">
        <f>VLOOKUP($A20,'Energy Structure(no elec)'!$A$2:$I$28,2,FALSE)*VLOOKUP($A20,'Electrification prediction'!$A$236:$AQ$262,COLUMN('Electrification prediction'!L$236),FALSE)</f>
        <v>467888080599.99493</v>
      </c>
      <c r="M20">
        <f>VLOOKUP($A20,'Energy Structure(no elec)'!$A$2:$I$28,2,FALSE)*VLOOKUP($A20,'Electrification prediction'!$A$236:$AQ$262,COLUMN('Electrification prediction'!M$236),FALSE)</f>
        <v>471088054015.57178</v>
      </c>
      <c r="N20">
        <f>VLOOKUP($A20,'Energy Structure(no elec)'!$A$2:$I$28,2,FALSE)*VLOOKUP($A20,'Electrification prediction'!$A$236:$AQ$262,COLUMN('Electrification prediction'!N$236),FALSE)</f>
        <v>473956053498.35846</v>
      </c>
      <c r="O20">
        <f>VLOOKUP($A20,'Energy Structure(no elec)'!$A$2:$I$28,2,FALSE)*VLOOKUP($A20,'Electrification prediction'!$A$236:$AQ$262,COLUMN('Electrification prediction'!O$236),FALSE)</f>
        <v>476501037840.94025</v>
      </c>
      <c r="P20">
        <f>VLOOKUP($A20,'Energy Structure(no elec)'!$A$2:$I$28,2,FALSE)*VLOOKUP($A20,'Electrification prediction'!$A$236:$AQ$262,COLUMN('Electrification prediction'!P$236),FALSE)</f>
        <v>478729952269.93744</v>
      </c>
      <c r="Q20">
        <f>VLOOKUP($A20,'Energy Structure(no elec)'!$A$2:$I$28,2,FALSE)*VLOOKUP($A20,'Electrification prediction'!$A$236:$AQ$262,COLUMN('Electrification prediction'!Q$236),FALSE)</f>
        <v>480643234781.67383</v>
      </c>
      <c r="R20">
        <f>VLOOKUP($A20,'Energy Structure(no elec)'!$A$2:$I$28,2,FALSE)*VLOOKUP($A20,'Electrification prediction'!$A$236:$AQ$262,COLUMN('Electrification prediction'!R$236),FALSE)</f>
        <v>481767777293.32001</v>
      </c>
      <c r="S20">
        <f>VLOOKUP($A20,'Energy Structure(no elec)'!$A$2:$I$28,2,FALSE)*VLOOKUP($A20,'Electrification prediction'!$A$236:$AQ$262,COLUMN('Electrification prediction'!S$236),FALSE)</f>
        <v>483053296558.53809</v>
      </c>
      <c r="T20">
        <f>VLOOKUP($A20,'Energy Structure(no elec)'!$A$2:$I$28,2,FALSE)*VLOOKUP($A20,'Electrification prediction'!$A$236:$AQ$262,COLUMN('Electrification prediction'!T$236),FALSE)</f>
        <v>484021050738.03302</v>
      </c>
      <c r="U20">
        <f>VLOOKUP($A20,'Energy Structure(no elec)'!$A$2:$I$28,2,FALSE)*VLOOKUP($A20,'Electrification prediction'!$A$236:$AQ$262,COLUMN('Electrification prediction'!U$236),FALSE)</f>
        <v>484666498330.19336</v>
      </c>
      <c r="V20">
        <f>VLOOKUP($A20,'Energy Structure(no elec)'!$A$2:$I$28,2,FALSE)*VLOOKUP($A20,'Electrification prediction'!$A$236:$AQ$262,COLUMN('Electrification prediction'!V$236),FALSE)</f>
        <v>484984344527.86554</v>
      </c>
      <c r="W20">
        <f>VLOOKUP($A20,'Energy Structure(no elec)'!$A$2:$I$28,2,FALSE)*VLOOKUP($A20,'Electrification prediction'!$A$236:$AQ$262,COLUMN('Electrification prediction'!W$236),FALSE)</f>
        <v>484675937697.1474</v>
      </c>
      <c r="X20">
        <f>VLOOKUP($A20,'Energy Structure(no elec)'!$A$2:$I$28,2,FALSE)*VLOOKUP($A20,'Electrification prediction'!$A$236:$AQ$262,COLUMN('Electrification prediction'!X$236),FALSE)</f>
        <v>483256355616.57733</v>
      </c>
      <c r="Y20">
        <f>VLOOKUP($A20,'Energy Structure(no elec)'!$A$2:$I$28,2,FALSE)*VLOOKUP($A20,'Electrification prediction'!$A$236:$AQ$262,COLUMN('Electrification prediction'!Y$236),FALSE)</f>
        <v>481199476018.0882</v>
      </c>
      <c r="Z20">
        <f>VLOOKUP($A20,'Energy Structure(no elec)'!$A$2:$I$28,2,FALSE)*VLOOKUP($A20,'Electrification prediction'!$A$236:$AQ$262,COLUMN('Electrification prediction'!Z$236),FALSE)</f>
        <v>478504966237.21857</v>
      </c>
      <c r="AA20">
        <f>VLOOKUP($A20,'Energy Structure(no elec)'!$A$2:$I$28,2,FALSE)*VLOOKUP($A20,'Electrification prediction'!$A$236:$AQ$262,COLUMN('Electrification prediction'!AA$236),FALSE)</f>
        <v>475169638169.16321</v>
      </c>
      <c r="AB20">
        <f>VLOOKUP($A20,'Energy Structure(no elec)'!$A$2:$I$28,2,FALSE)*VLOOKUP($A20,'Electrification prediction'!$A$236:$AQ$262,COLUMN('Electrification prediction'!AB$236),FALSE)</f>
        <v>471197146444.34564</v>
      </c>
      <c r="AC20">
        <f>VLOOKUP($A20,'Energy Structure(no elec)'!$A$2:$I$28,2,FALSE)*VLOOKUP($A20,'Electrification prediction'!$A$236:$AQ$262,COLUMN('Electrification prediction'!AC$236),FALSE)</f>
        <v>466593304606.13007</v>
      </c>
      <c r="AD20">
        <f>VLOOKUP($A20,'Energy Structure(no elec)'!$A$2:$I$28,2,FALSE)*VLOOKUP($A20,'Electrification prediction'!$A$236:$AQ$262,COLUMN('Electrification prediction'!AD$236),FALSE)</f>
        <v>461366181161.12341</v>
      </c>
      <c r="AE20">
        <f>VLOOKUP($A20,'Energy Structure(no elec)'!$A$2:$I$28,2,FALSE)*VLOOKUP($A20,'Electrification prediction'!$A$236:$AQ$262,COLUMN('Electrification prediction'!AE$236),FALSE)</f>
        <v>455521624788.79297</v>
      </c>
      <c r="AF20">
        <f>VLOOKUP($A20,'Energy Structure(no elec)'!$A$2:$I$28,2,FALSE)*VLOOKUP($A20,'Electrification prediction'!$A$236:$AQ$262,COLUMN('Electrification prediction'!AF$236),FALSE)</f>
        <v>449072605362.1427</v>
      </c>
      <c r="AG20">
        <f>VLOOKUP($A20,'Energy Structure(no elec)'!$A$2:$I$28,2,FALSE)*VLOOKUP($A20,'Electrification prediction'!$A$236:$AQ$262,COLUMN('Electrification prediction'!AG$236),FALSE)</f>
        <v>442030123526.76691</v>
      </c>
      <c r="AH20">
        <f>VLOOKUP($A20,'Energy Structure(no elec)'!$A$2:$I$28,2,FALSE)*VLOOKUP($A20,'Electrification prediction'!$A$236:$AQ$262,COLUMN('Electrification prediction'!AH$236),FALSE)</f>
        <v>433976826427.18634</v>
      </c>
      <c r="AI20">
        <f>VLOOKUP($A20,'Energy Structure(no elec)'!$A$2:$I$28,2,FALSE)*VLOOKUP($A20,'Electrification prediction'!$A$236:$AQ$262,COLUMN('Electrification prediction'!AI$236),FALSE)</f>
        <v>425380826373.70636</v>
      </c>
      <c r="AJ20">
        <f>VLOOKUP($A20,'Energy Structure(no elec)'!$A$2:$I$28,2,FALSE)*VLOOKUP($A20,'Electrification prediction'!$A$236:$AQ$262,COLUMN('Electrification prediction'!AJ$236),FALSE)</f>
        <v>416262853040.22821</v>
      </c>
      <c r="AK20">
        <f>VLOOKUP($A20,'Energy Structure(no elec)'!$A$2:$I$28,2,FALSE)*VLOOKUP($A20,'Electrification prediction'!$A$236:$AQ$262,COLUMN('Electrification prediction'!AK$236),FALSE)</f>
        <v>406646331424.04852</v>
      </c>
      <c r="AL20">
        <f>VLOOKUP($A20,'Energy Structure(no elec)'!$A$2:$I$28,2,FALSE)*VLOOKUP($A20,'Electrification prediction'!$A$236:$AQ$262,COLUMN('Electrification prediction'!AL$236),FALSE)</f>
        <v>396557333170.13391</v>
      </c>
      <c r="AM20">
        <f>VLOOKUP($A20,'Energy Structure(no elec)'!$A$2:$I$28,2,FALSE)*VLOOKUP($A20,'Electrification prediction'!$A$236:$AQ$262,COLUMN('Electrification prediction'!AM$236),FALSE)</f>
        <v>386020602192.13257</v>
      </c>
      <c r="AN20">
        <f>VLOOKUP($A20,'Energy Structure(no elec)'!$A$2:$I$28,2,FALSE)*VLOOKUP($A20,'Electrification prediction'!$A$236:$AQ$262,COLUMN('Electrification prediction'!AN$236),FALSE)</f>
        <v>375067566200.3681</v>
      </c>
      <c r="AO20">
        <f>VLOOKUP($A20,'Energy Structure(no elec)'!$A$2:$I$28,2,FALSE)*VLOOKUP($A20,'Electrification prediction'!$A$236:$AQ$262,COLUMN('Electrification prediction'!AO$236),FALSE)</f>
        <v>363728325995.78802</v>
      </c>
      <c r="AP20">
        <f>VLOOKUP($A20,'Energy Structure(no elec)'!$A$2:$I$28,2,FALSE)*VLOOKUP($A20,'Electrification prediction'!$A$236:$AQ$262,COLUMN('Electrification prediction'!AP$236),FALSE)</f>
        <v>352039201336.54041</v>
      </c>
      <c r="AQ20">
        <f>VLOOKUP($A20,'Energy Structure(no elec)'!$A$2:$I$28,2,FALSE)*VLOOKUP($A20,'Electrification prediction'!$A$236:$AQ$262,COLUMN('Electrification prediction'!AQ$236),FALSE)</f>
        <v>340035080046.6297</v>
      </c>
    </row>
    <row r="21" spans="1:43">
      <c r="A21" s="37" t="s">
        <v>633</v>
      </c>
      <c r="B21">
        <f>VLOOKUP(A21,'Energy use'!$A$132:$K$158,2,FALSE)</f>
        <v>157417394779.07159</v>
      </c>
      <c r="C21">
        <f>VLOOKUP(A21,'Energy Structure(no elec)'!$A$2:$I$28,2,FALSE)*VLOOKUP(A21,'Electrification prediction'!$A$236:$AQ$262,COLUMN('Electrification prediction'!C$236),FALSE)</f>
        <v>145775763997.15637</v>
      </c>
      <c r="D21">
        <f>VLOOKUP($A21,'Energy Structure(no elec)'!$A$2:$I$28,2,FALSE)*VLOOKUP($A21,'Electrification prediction'!$A$236:$AQ$262,COLUMN('Electrification prediction'!D$236),FALSE)</f>
        <v>180150648498.48166</v>
      </c>
      <c r="E21">
        <f>VLOOKUP($A21,'Energy Structure(no elec)'!$A$2:$I$28,2,FALSE)*VLOOKUP($A21,'Electrification prediction'!$A$236:$AQ$262,COLUMN('Electrification prediction'!E$236),FALSE)</f>
        <v>183681216150.11929</v>
      </c>
      <c r="F21">
        <f>VLOOKUP($A21,'Energy Structure(no elec)'!$A$2:$I$28,2,FALSE)*VLOOKUP($A21,'Electrification prediction'!$A$236:$AQ$262,COLUMN('Electrification prediction'!F$236),FALSE)</f>
        <v>186760353915.00513</v>
      </c>
      <c r="G21">
        <f>VLOOKUP($A21,'Energy Structure(no elec)'!$A$2:$I$28,2,FALSE)*VLOOKUP($A21,'Electrification prediction'!$A$236:$AQ$262,COLUMN('Electrification prediction'!G$236),FALSE)</f>
        <v>189512651118.59521</v>
      </c>
      <c r="H21">
        <f>VLOOKUP($A21,'Energy Structure(no elec)'!$A$2:$I$28,2,FALSE)*VLOOKUP($A21,'Electrification prediction'!$A$236:$AQ$262,COLUMN('Electrification prediction'!H$236),FALSE)</f>
        <v>192015358926.17404</v>
      </c>
      <c r="I21">
        <f>VLOOKUP($A21,'Energy Structure(no elec)'!$A$2:$I$28,2,FALSE)*VLOOKUP($A21,'Electrification prediction'!$A$236:$AQ$262,COLUMN('Electrification prediction'!I$236),FALSE)</f>
        <v>194215057072.54642</v>
      </c>
      <c r="J21">
        <f>VLOOKUP($A21,'Energy Structure(no elec)'!$A$2:$I$28,2,FALSE)*VLOOKUP($A21,'Electrification prediction'!$A$236:$AQ$262,COLUMN('Electrification prediction'!J$236),FALSE)</f>
        <v>196308607409.67575</v>
      </c>
      <c r="K21">
        <f>VLOOKUP($A21,'Energy Structure(no elec)'!$A$2:$I$28,2,FALSE)*VLOOKUP($A21,'Electrification prediction'!$A$236:$AQ$262,COLUMN('Electrification prediction'!K$236),FALSE)</f>
        <v>198302718915.76459</v>
      </c>
      <c r="L21">
        <f>VLOOKUP($A21,'Energy Structure(no elec)'!$A$2:$I$28,2,FALSE)*VLOOKUP($A21,'Electrification prediction'!$A$236:$AQ$262,COLUMN('Electrification prediction'!L$236),FALSE)</f>
        <v>200202823318.60489</v>
      </c>
      <c r="M21">
        <f>VLOOKUP($A21,'Energy Structure(no elec)'!$A$2:$I$28,2,FALSE)*VLOOKUP($A21,'Electrification prediction'!$A$236:$AQ$262,COLUMN('Electrification prediction'!M$236),FALSE)</f>
        <v>201714324478.53485</v>
      </c>
      <c r="N21">
        <f>VLOOKUP($A21,'Energy Structure(no elec)'!$A$2:$I$28,2,FALSE)*VLOOKUP($A21,'Electrification prediction'!$A$236:$AQ$262,COLUMN('Electrification prediction'!N$236),FALSE)</f>
        <v>203134724050.85522</v>
      </c>
      <c r="O21">
        <f>VLOOKUP($A21,'Energy Structure(no elec)'!$A$2:$I$28,2,FALSE)*VLOOKUP($A21,'Electrification prediction'!$A$236:$AQ$262,COLUMN('Electrification prediction'!O$236),FALSE)</f>
        <v>204466816900.42282</v>
      </c>
      <c r="P21">
        <f>VLOOKUP($A21,'Energy Structure(no elec)'!$A$2:$I$28,2,FALSE)*VLOOKUP($A21,'Electrification prediction'!$A$236:$AQ$262,COLUMN('Electrification prediction'!P$236),FALSE)</f>
        <v>205712612135.20242</v>
      </c>
      <c r="Q21">
        <f>VLOOKUP($A21,'Energy Structure(no elec)'!$A$2:$I$28,2,FALSE)*VLOOKUP($A21,'Electrification prediction'!$A$236:$AQ$262,COLUMN('Electrification prediction'!Q$236),FALSE)</f>
        <v>206871389590.77841</v>
      </c>
      <c r="R21">
        <f>VLOOKUP($A21,'Energy Structure(no elec)'!$A$2:$I$28,2,FALSE)*VLOOKUP($A21,'Electrification prediction'!$A$236:$AQ$262,COLUMN('Electrification prediction'!R$236),FALSE)</f>
        <v>207738283548.17838</v>
      </c>
      <c r="S21">
        <f>VLOOKUP($A21,'Energy Structure(no elec)'!$A$2:$I$28,2,FALSE)*VLOOKUP($A21,'Electrification prediction'!$A$236:$AQ$262,COLUMN('Electrification prediction'!S$236),FALSE)</f>
        <v>208721570985.68356</v>
      </c>
      <c r="T21">
        <f>VLOOKUP($A21,'Energy Structure(no elec)'!$A$2:$I$28,2,FALSE)*VLOOKUP($A21,'Electrification prediction'!$A$236:$AQ$262,COLUMN('Electrification prediction'!T$236),FALSE)</f>
        <v>209614400354.71729</v>
      </c>
      <c r="U21">
        <f>VLOOKUP($A21,'Energy Structure(no elec)'!$A$2:$I$28,2,FALSE)*VLOOKUP($A21,'Electrification prediction'!$A$236:$AQ$262,COLUMN('Electrification prediction'!U$236),FALSE)</f>
        <v>210414022763.13852</v>
      </c>
      <c r="V21">
        <f>VLOOKUP($A21,'Energy Structure(no elec)'!$A$2:$I$28,2,FALSE)*VLOOKUP($A21,'Electrification prediction'!$A$236:$AQ$262,COLUMN('Electrification prediction'!V$236),FALSE)</f>
        <v>211117355059.69391</v>
      </c>
      <c r="W21">
        <f>VLOOKUP($A21,'Energy Structure(no elec)'!$A$2:$I$28,2,FALSE)*VLOOKUP($A21,'Electrification prediction'!$A$236:$AQ$262,COLUMN('Electrification prediction'!W$236),FALSE)</f>
        <v>211593224006.80252</v>
      </c>
      <c r="X21">
        <f>VLOOKUP($A21,'Energy Structure(no elec)'!$A$2:$I$28,2,FALSE)*VLOOKUP($A21,'Electrification prediction'!$A$236:$AQ$262,COLUMN('Electrification prediction'!X$236),FALSE)</f>
        <v>211627266372.31058</v>
      </c>
      <c r="Y21">
        <f>VLOOKUP($A21,'Energy Structure(no elec)'!$A$2:$I$28,2,FALSE)*VLOOKUP($A21,'Electrification prediction'!$A$236:$AQ$262,COLUMN('Electrification prediction'!Y$236),FALSE)</f>
        <v>211423396635.23447</v>
      </c>
      <c r="Z21">
        <f>VLOOKUP($A21,'Energy Structure(no elec)'!$A$2:$I$28,2,FALSE)*VLOOKUP($A21,'Electrification prediction'!$A$236:$AQ$262,COLUMN('Electrification prediction'!Z$236),FALSE)</f>
        <v>210978901580.1586</v>
      </c>
      <c r="AA21">
        <f>VLOOKUP($A21,'Energy Structure(no elec)'!$A$2:$I$28,2,FALSE)*VLOOKUP($A21,'Electrification prediction'!$A$236:$AQ$262,COLUMN('Electrification prediction'!AA$236),FALSE)</f>
        <v>210289590590.96735</v>
      </c>
      <c r="AB21">
        <f>VLOOKUP($A21,'Energy Structure(no elec)'!$A$2:$I$28,2,FALSE)*VLOOKUP($A21,'Electrification prediction'!$A$236:$AQ$262,COLUMN('Electrification prediction'!AB$236),FALSE)</f>
        <v>209354064435.75977</v>
      </c>
      <c r="AC21">
        <f>VLOOKUP($A21,'Energy Structure(no elec)'!$A$2:$I$28,2,FALSE)*VLOOKUP($A21,'Electrification prediction'!$A$236:$AQ$262,COLUMN('Electrification prediction'!AC$236),FALSE)</f>
        <v>208171668670.04068</v>
      </c>
      <c r="AD21">
        <f>VLOOKUP($A21,'Energy Structure(no elec)'!$A$2:$I$28,2,FALSE)*VLOOKUP($A21,'Electrification prediction'!$A$236:$AQ$262,COLUMN('Electrification prediction'!AD$236),FALSE)</f>
        <v>206742542587.979</v>
      </c>
      <c r="AE21">
        <f>VLOOKUP($A21,'Energy Structure(no elec)'!$A$2:$I$28,2,FALSE)*VLOOKUP($A21,'Electrification prediction'!$A$236:$AQ$262,COLUMN('Electrification prediction'!AE$236),FALSE)</f>
        <v>205065613107.9715</v>
      </c>
      <c r="AF21">
        <f>VLOOKUP($A21,'Energy Structure(no elec)'!$A$2:$I$28,2,FALSE)*VLOOKUP($A21,'Electrification prediction'!$A$236:$AQ$262,COLUMN('Electrification prediction'!AF$236),FALSE)</f>
        <v>203142781459.52771</v>
      </c>
      <c r="AG21">
        <f>VLOOKUP($A21,'Energy Structure(no elec)'!$A$2:$I$28,2,FALSE)*VLOOKUP($A21,'Electrification prediction'!$A$236:$AQ$262,COLUMN('Electrification prediction'!AG$236),FALSE)</f>
        <v>200974852617.85263</v>
      </c>
      <c r="AH21">
        <f>VLOOKUP($A21,'Energy Structure(no elec)'!$A$2:$I$28,2,FALSE)*VLOOKUP($A21,'Electrification prediction'!$A$236:$AQ$262,COLUMN('Electrification prediction'!AH$236),FALSE)</f>
        <v>198366602002.75491</v>
      </c>
      <c r="AI21">
        <f>VLOOKUP($A21,'Energy Structure(no elec)'!$A$2:$I$28,2,FALSE)*VLOOKUP($A21,'Electrification prediction'!$A$236:$AQ$262,COLUMN('Electrification prediction'!AI$236),FALSE)</f>
        <v>195525174100.04883</v>
      </c>
      <c r="AJ21">
        <f>VLOOKUP($A21,'Energy Structure(no elec)'!$A$2:$I$28,2,FALSE)*VLOOKUP($A21,'Electrification prediction'!$A$236:$AQ$262,COLUMN('Electrification prediction'!AJ$236),FALSE)</f>
        <v>192455172682.03894</v>
      </c>
      <c r="AK21">
        <f>VLOOKUP($A21,'Energy Structure(no elec)'!$A$2:$I$28,2,FALSE)*VLOOKUP($A21,'Electrification prediction'!$A$236:$AQ$262,COLUMN('Electrification prediction'!AK$236),FALSE)</f>
        <v>189162282979.25592</v>
      </c>
      <c r="AL21">
        <f>VLOOKUP($A21,'Energy Structure(no elec)'!$A$2:$I$28,2,FALSE)*VLOOKUP($A21,'Electrification prediction'!$A$236:$AQ$262,COLUMN('Electrification prediction'!AL$236),FALSE)</f>
        <v>185653277290.87161</v>
      </c>
      <c r="AM21">
        <f>VLOOKUP($A21,'Energy Structure(no elec)'!$A$2:$I$28,2,FALSE)*VLOOKUP($A21,'Electrification prediction'!$A$236:$AQ$262,COLUMN('Electrification prediction'!AM$236),FALSE)</f>
        <v>181934173747.31903</v>
      </c>
      <c r="AN21">
        <f>VLOOKUP($A21,'Energy Structure(no elec)'!$A$2:$I$28,2,FALSE)*VLOOKUP($A21,'Electrification prediction'!$A$236:$AQ$262,COLUMN('Electrification prediction'!AN$236),FALSE)</f>
        <v>178014009582.45462</v>
      </c>
      <c r="AO21">
        <f>VLOOKUP($A21,'Energy Structure(no elec)'!$A$2:$I$28,2,FALSE)*VLOOKUP($A21,'Electrification prediction'!$A$236:$AQ$262,COLUMN('Electrification prediction'!AO$236),FALSE)</f>
        <v>173901116631.95224</v>
      </c>
      <c r="AP21">
        <f>VLOOKUP($A21,'Energy Structure(no elec)'!$A$2:$I$28,2,FALSE)*VLOOKUP($A21,'Electrification prediction'!$A$236:$AQ$262,COLUMN('Electrification prediction'!AP$236),FALSE)</f>
        <v>169606731787.22839</v>
      </c>
      <c r="AQ21">
        <f>VLOOKUP($A21,'Energy Structure(no elec)'!$A$2:$I$28,2,FALSE)*VLOOKUP($A21,'Electrification prediction'!$A$236:$AQ$262,COLUMN('Electrification prediction'!AQ$236),FALSE)</f>
        <v>165141397754.5657</v>
      </c>
    </row>
    <row r="22" spans="1:43">
      <c r="A22" s="37" t="s">
        <v>634</v>
      </c>
      <c r="B22">
        <f>VLOOKUP(A22,'Energy use'!$A$132:$K$158,2,FALSE)</f>
        <v>38676586040.185638</v>
      </c>
      <c r="C22">
        <f>VLOOKUP(A22,'Energy Structure(no elec)'!$A$2:$I$28,2,FALSE)*VLOOKUP(A22,'Electrification prediction'!$A$236:$AQ$262,COLUMN('Electrification prediction'!C$236),FALSE)</f>
        <v>35854933046.336693</v>
      </c>
      <c r="D22">
        <f>VLOOKUP($A22,'Energy Structure(no elec)'!$A$2:$I$28,2,FALSE)*VLOOKUP($A22,'Electrification prediction'!$A$236:$AQ$262,COLUMN('Electrification prediction'!D$236),FALSE)</f>
        <v>44358403852.851311</v>
      </c>
      <c r="E22">
        <f>VLOOKUP($A22,'Energy Structure(no elec)'!$A$2:$I$28,2,FALSE)*VLOOKUP($A22,'Electrification prediction'!$A$236:$AQ$262,COLUMN('Electrification prediction'!E$236),FALSE)</f>
        <v>45278272331.310371</v>
      </c>
      <c r="F22">
        <f>VLOOKUP($A22,'Energy Structure(no elec)'!$A$2:$I$28,2,FALSE)*VLOOKUP($A22,'Electrification prediction'!$A$236:$AQ$262,COLUMN('Electrification prediction'!F$236),FALSE)</f>
        <v>46089666203.749046</v>
      </c>
      <c r="G22">
        <f>VLOOKUP($A22,'Energy Structure(no elec)'!$A$2:$I$28,2,FALSE)*VLOOKUP($A22,'Electrification prediction'!$A$236:$AQ$262,COLUMN('Electrification prediction'!G$236),FALSE)</f>
        <v>46823065135.207054</v>
      </c>
      <c r="H22">
        <f>VLOOKUP($A22,'Energy Structure(no elec)'!$A$2:$I$28,2,FALSE)*VLOOKUP($A22,'Electrification prediction'!$A$236:$AQ$262,COLUMN('Electrification prediction'!H$236),FALSE)</f>
        <v>47497372432.670494</v>
      </c>
      <c r="I22">
        <f>VLOOKUP($A22,'Energy Structure(no elec)'!$A$2:$I$28,2,FALSE)*VLOOKUP($A22,'Electrification prediction'!$A$236:$AQ$262,COLUMN('Electrification prediction'!I$236),FALSE)</f>
        <v>48099213010.909706</v>
      </c>
      <c r="J22">
        <f>VLOOKUP($A22,'Energy Structure(no elec)'!$A$2:$I$28,2,FALSE)*VLOOKUP($A22,'Electrification prediction'!$A$236:$AQ$262,COLUMN('Electrification prediction'!J$236),FALSE)</f>
        <v>48677201780.845573</v>
      </c>
      <c r="K22">
        <f>VLOOKUP($A22,'Energy Structure(no elec)'!$A$2:$I$28,2,FALSE)*VLOOKUP($A22,'Electrification prediction'!$A$236:$AQ$262,COLUMN('Electrification prediction'!K$236),FALSE)</f>
        <v>49232979428.211227</v>
      </c>
      <c r="L22">
        <f>VLOOKUP($A22,'Energy Structure(no elec)'!$A$2:$I$28,2,FALSE)*VLOOKUP($A22,'Electrification prediction'!$A$236:$AQ$262,COLUMN('Electrification prediction'!L$236),FALSE)</f>
        <v>49767876508.165512</v>
      </c>
      <c r="M22">
        <f>VLOOKUP($A22,'Energy Structure(no elec)'!$A$2:$I$28,2,FALSE)*VLOOKUP($A22,'Electrification prediction'!$A$236:$AQ$262,COLUMN('Electrification prediction'!M$236),FALSE)</f>
        <v>50208549992.798317</v>
      </c>
      <c r="N22">
        <f>VLOOKUP($A22,'Energy Structure(no elec)'!$A$2:$I$28,2,FALSE)*VLOOKUP($A22,'Electrification prediction'!$A$236:$AQ$262,COLUMN('Electrification prediction'!N$236),FALSE)</f>
        <v>50628842099.746925</v>
      </c>
      <c r="O22">
        <f>VLOOKUP($A22,'Energy Structure(no elec)'!$A$2:$I$28,2,FALSE)*VLOOKUP($A22,'Electrification prediction'!$A$236:$AQ$262,COLUMN('Electrification prediction'!O$236),FALSE)</f>
        <v>51029430422.445068</v>
      </c>
      <c r="P22">
        <f>VLOOKUP($A22,'Energy Structure(no elec)'!$A$2:$I$28,2,FALSE)*VLOOKUP($A22,'Electrification prediction'!$A$236:$AQ$262,COLUMN('Electrification prediction'!P$236),FALSE)</f>
        <v>51410799099.139404</v>
      </c>
      <c r="Q22">
        <f>VLOOKUP($A22,'Energy Structure(no elec)'!$A$2:$I$28,2,FALSE)*VLOOKUP($A22,'Electrification prediction'!$A$236:$AQ$262,COLUMN('Electrification prediction'!Q$236),FALSE)</f>
        <v>51772751200.262032</v>
      </c>
      <c r="R22">
        <f>VLOOKUP($A22,'Energy Structure(no elec)'!$A$2:$I$28,2,FALSE)*VLOOKUP($A22,'Electrification prediction'!$A$236:$AQ$262,COLUMN('Electrification prediction'!R$236),FALSE)</f>
        <v>52063924472.342171</v>
      </c>
      <c r="S22">
        <f>VLOOKUP($A22,'Energy Structure(no elec)'!$A$2:$I$28,2,FALSE)*VLOOKUP($A22,'Electrification prediction'!$A$236:$AQ$262,COLUMN('Electrification prediction'!S$236),FALSE)</f>
        <v>52386547947.450676</v>
      </c>
      <c r="T22">
        <f>VLOOKUP($A22,'Energy Structure(no elec)'!$A$2:$I$28,2,FALSE)*VLOOKUP($A22,'Electrification prediction'!$A$236:$AQ$262,COLUMN('Electrification prediction'!T$236),FALSE)</f>
        <v>52688829950.532448</v>
      </c>
      <c r="U22">
        <f>VLOOKUP($A22,'Energy Structure(no elec)'!$A$2:$I$28,2,FALSE)*VLOOKUP($A22,'Electrification prediction'!$A$236:$AQ$262,COLUMN('Electrification prediction'!U$236),FALSE)</f>
        <v>52970053448.751938</v>
      </c>
      <c r="V22">
        <f>VLOOKUP($A22,'Energy Structure(no elec)'!$A$2:$I$28,2,FALSE)*VLOOKUP($A22,'Electrification prediction'!$A$236:$AQ$262,COLUMN('Electrification prediction'!V$236),FALSE)</f>
        <v>53229411651.628113</v>
      </c>
      <c r="W22">
        <f>VLOOKUP($A22,'Energy Structure(no elec)'!$A$2:$I$28,2,FALSE)*VLOOKUP($A22,'Electrification prediction'!$A$236:$AQ$262,COLUMN('Electrification prediction'!W$236),FALSE)</f>
        <v>53433744791.91404</v>
      </c>
      <c r="X22">
        <f>VLOOKUP($A22,'Energy Structure(no elec)'!$A$2:$I$28,2,FALSE)*VLOOKUP($A22,'Electrification prediction'!$A$236:$AQ$262,COLUMN('Electrification prediction'!X$236),FALSE)</f>
        <v>53528635564.660515</v>
      </c>
      <c r="Y22">
        <f>VLOOKUP($A22,'Energy Structure(no elec)'!$A$2:$I$28,2,FALSE)*VLOOKUP($A22,'Electrification prediction'!$A$236:$AQ$262,COLUMN('Electrification prediction'!Y$236),FALSE)</f>
        <v>53565272723.351929</v>
      </c>
      <c r="Z22">
        <f>VLOOKUP($A22,'Energy Structure(no elec)'!$A$2:$I$28,2,FALSE)*VLOOKUP($A22,'Electrification prediction'!$A$236:$AQ$262,COLUMN('Electrification prediction'!Z$236),FALSE)</f>
        <v>53542732555.280899</v>
      </c>
      <c r="AA22">
        <f>VLOOKUP($A22,'Energy Structure(no elec)'!$A$2:$I$28,2,FALSE)*VLOOKUP($A22,'Electrification prediction'!$A$236:$AQ$262,COLUMN('Electrification prediction'!AA$236),FALSE)</f>
        <v>53459699845.575546</v>
      </c>
      <c r="AB22">
        <f>VLOOKUP($A22,'Energy Structure(no elec)'!$A$2:$I$28,2,FALSE)*VLOOKUP($A22,'Electrification prediction'!$A$236:$AQ$262,COLUMN('Electrification prediction'!AB$236),FALSE)</f>
        <v>53315550751.059196</v>
      </c>
      <c r="AC22">
        <f>VLOOKUP($A22,'Energy Structure(no elec)'!$A$2:$I$28,2,FALSE)*VLOOKUP($A22,'Electrification prediction'!$A$236:$AQ$262,COLUMN('Electrification prediction'!AC$236),FALSE)</f>
        <v>53109835892.586357</v>
      </c>
      <c r="AD22">
        <f>VLOOKUP($A22,'Energy Structure(no elec)'!$A$2:$I$28,2,FALSE)*VLOOKUP($A22,'Electrification prediction'!$A$236:$AQ$262,COLUMN('Electrification prediction'!AD$236),FALSE)</f>
        <v>52842293678.334976</v>
      </c>
      <c r="AE22">
        <f>VLOOKUP($A22,'Energy Structure(no elec)'!$A$2:$I$28,2,FALSE)*VLOOKUP($A22,'Electrification prediction'!$A$236:$AQ$262,COLUMN('Electrification prediction'!AE$236),FALSE)</f>
        <v>52512337577.275475</v>
      </c>
      <c r="AF22">
        <f>VLOOKUP($A22,'Energy Structure(no elec)'!$A$2:$I$28,2,FALSE)*VLOOKUP($A22,'Electrification prediction'!$A$236:$AQ$262,COLUMN('Electrification prediction'!AF$236),FALSE)</f>
        <v>52120126412.757111</v>
      </c>
      <c r="AG22">
        <f>VLOOKUP($A22,'Energy Structure(no elec)'!$A$2:$I$28,2,FALSE)*VLOOKUP($A22,'Electrification prediction'!$A$236:$AQ$262,COLUMN('Electrification prediction'!AG$236),FALSE)</f>
        <v>51665524334.476089</v>
      </c>
      <c r="AH22">
        <f>VLOOKUP($A22,'Energy Structure(no elec)'!$A$2:$I$28,2,FALSE)*VLOOKUP($A22,'Electrification prediction'!$A$236:$AQ$262,COLUMN('Electrification prediction'!AH$236),FALSE)</f>
        <v>51097883679.949493</v>
      </c>
      <c r="AI22">
        <f>VLOOKUP($A22,'Energy Structure(no elec)'!$A$2:$I$28,2,FALSE)*VLOOKUP($A22,'Electrification prediction'!$A$236:$AQ$262,COLUMN('Electrification prediction'!AI$236),FALSE)</f>
        <v>50469984244.187675</v>
      </c>
      <c r="AJ22">
        <f>VLOOKUP($A22,'Energy Structure(no elec)'!$A$2:$I$28,2,FALSE)*VLOOKUP($A22,'Electrification prediction'!$A$236:$AQ$262,COLUMN('Electrification prediction'!AJ$236),FALSE)</f>
        <v>49782630545.318924</v>
      </c>
      <c r="AK22">
        <f>VLOOKUP($A22,'Energy Structure(no elec)'!$A$2:$I$28,2,FALSE)*VLOOKUP($A22,'Electrification prediction'!$A$236:$AQ$262,COLUMN('Electrification prediction'!AK$236),FALSE)</f>
        <v>49036897206.4478</v>
      </c>
      <c r="AL22">
        <f>VLOOKUP($A22,'Energy Structure(no elec)'!$A$2:$I$28,2,FALSE)*VLOOKUP($A22,'Electrification prediction'!$A$236:$AQ$262,COLUMN('Electrification prediction'!AL$236),FALSE)</f>
        <v>48234132855.710838</v>
      </c>
      <c r="AM22">
        <f>VLOOKUP($A22,'Energy Structure(no elec)'!$A$2:$I$28,2,FALSE)*VLOOKUP($A22,'Electrification prediction'!$A$236:$AQ$262,COLUMN('Electrification prediction'!AM$236),FALSE)</f>
        <v>47375483329.802147</v>
      </c>
      <c r="AN22">
        <f>VLOOKUP($A22,'Energy Structure(no elec)'!$A$2:$I$28,2,FALSE)*VLOOKUP($A22,'Electrification prediction'!$A$236:$AQ$262,COLUMN('Electrification prediction'!AN$236),FALSE)</f>
        <v>46462873809.750092</v>
      </c>
      <c r="AO22">
        <f>VLOOKUP($A22,'Energy Structure(no elec)'!$A$2:$I$28,2,FALSE)*VLOOKUP($A22,'Electrification prediction'!$A$236:$AQ$262,COLUMN('Electrification prediction'!AO$236),FALSE)</f>
        <v>45498043219.995552</v>
      </c>
      <c r="AP22">
        <f>VLOOKUP($A22,'Energy Structure(no elec)'!$A$2:$I$28,2,FALSE)*VLOOKUP($A22,'Electrification prediction'!$A$236:$AQ$262,COLUMN('Electrification prediction'!AP$236),FALSE)</f>
        <v>44483488792.574532</v>
      </c>
      <c r="AQ22">
        <f>VLOOKUP($A22,'Energy Structure(no elec)'!$A$2:$I$28,2,FALSE)*VLOOKUP($A22,'Electrification prediction'!$A$236:$AQ$262,COLUMN('Electrification prediction'!AQ$236),FALSE)</f>
        <v>43421529064.708168</v>
      </c>
    </row>
    <row r="23" spans="1:43">
      <c r="A23" s="37" t="s">
        <v>635</v>
      </c>
      <c r="B23">
        <f>VLOOKUP(A23,'Energy use'!$A$132:$K$158,2,FALSE)</f>
        <v>417678084993.71106</v>
      </c>
      <c r="C23">
        <f>VLOOKUP(A23,'Energy Structure(no elec)'!$A$2:$I$28,2,FALSE)*VLOOKUP(A23,'Electrification prediction'!$A$236:$AQ$262,COLUMN('Electrification prediction'!C$236),FALSE)</f>
        <v>439167765934.2262</v>
      </c>
      <c r="D23">
        <f>VLOOKUP($A23,'Energy Structure(no elec)'!$A$2:$I$28,2,FALSE)*VLOOKUP($A23,'Electrification prediction'!$A$236:$AQ$262,COLUMN('Electrification prediction'!D$236),FALSE)</f>
        <v>484418959173.87836</v>
      </c>
      <c r="E23">
        <f>VLOOKUP($A23,'Energy Structure(no elec)'!$A$2:$I$28,2,FALSE)*VLOOKUP($A23,'Electrification prediction'!$A$236:$AQ$262,COLUMN('Electrification prediction'!E$236),FALSE)</f>
        <v>487815914557.42047</v>
      </c>
      <c r="F23">
        <f>VLOOKUP($A23,'Energy Structure(no elec)'!$A$2:$I$28,2,FALSE)*VLOOKUP($A23,'Electrification prediction'!$A$236:$AQ$262,COLUMN('Electrification prediction'!F$236),FALSE)</f>
        <v>490051951109.90619</v>
      </c>
      <c r="G23">
        <f>VLOOKUP($A23,'Energy Structure(no elec)'!$A$2:$I$28,2,FALSE)*VLOOKUP($A23,'Electrification prediction'!$A$236:$AQ$262,COLUMN('Electrification prediction'!G$236),FALSE)</f>
        <v>491479550368.8277</v>
      </c>
      <c r="H23">
        <f>VLOOKUP($A23,'Energy Structure(no elec)'!$A$2:$I$28,2,FALSE)*VLOOKUP($A23,'Electrification prediction'!$A$236:$AQ$262,COLUMN('Electrification prediction'!H$236),FALSE)</f>
        <v>492313127948.93384</v>
      </c>
      <c r="I23">
        <f>VLOOKUP($A23,'Energy Structure(no elec)'!$A$2:$I$28,2,FALSE)*VLOOKUP($A23,'Electrification prediction'!$A$236:$AQ$262,COLUMN('Electrification prediction'!I$236),FALSE)</f>
        <v>492426074473.56879</v>
      </c>
      <c r="J23">
        <f>VLOOKUP($A23,'Energy Structure(no elec)'!$A$2:$I$28,2,FALSE)*VLOOKUP($A23,'Electrification prediction'!$A$236:$AQ$262,COLUMN('Electrification prediction'!J$236),FALSE)</f>
        <v>492325022673.26093</v>
      </c>
      <c r="K23">
        <f>VLOOKUP($A23,'Energy Structure(no elec)'!$A$2:$I$28,2,FALSE)*VLOOKUP($A23,'Electrification prediction'!$A$236:$AQ$262,COLUMN('Electrification prediction'!K$236),FALSE)</f>
        <v>492023227874.76324</v>
      </c>
      <c r="L23">
        <f>VLOOKUP($A23,'Energy Structure(no elec)'!$A$2:$I$28,2,FALSE)*VLOOKUP($A23,'Electrification prediction'!$A$236:$AQ$262,COLUMN('Electrification prediction'!L$236),FALSE)</f>
        <v>491530566064.74487</v>
      </c>
      <c r="M23">
        <f>VLOOKUP($A23,'Energy Structure(no elec)'!$A$2:$I$28,2,FALSE)*VLOOKUP($A23,'Electrification prediction'!$A$236:$AQ$262,COLUMN('Electrification prediction'!M$236),FALSE)</f>
        <v>490127780865.2793</v>
      </c>
      <c r="N23">
        <f>VLOOKUP($A23,'Energy Structure(no elec)'!$A$2:$I$28,2,FALSE)*VLOOKUP($A23,'Electrification prediction'!$A$236:$AQ$262,COLUMN('Electrification prediction'!N$236),FALSE)</f>
        <v>488549219877.32062</v>
      </c>
      <c r="O23">
        <f>VLOOKUP($A23,'Energy Structure(no elec)'!$A$2:$I$28,2,FALSE)*VLOOKUP($A23,'Electrification prediction'!$A$236:$AQ$262,COLUMN('Electrification prediction'!O$236),FALSE)</f>
        <v>486798172888.37738</v>
      </c>
      <c r="P23">
        <f>VLOOKUP($A23,'Energy Structure(no elec)'!$A$2:$I$28,2,FALSE)*VLOOKUP($A23,'Electrification prediction'!$A$236:$AQ$262,COLUMN('Electrification prediction'!P$236),FALSE)</f>
        <v>484876205848.21033</v>
      </c>
      <c r="Q23">
        <f>VLOOKUP($A23,'Energy Structure(no elec)'!$A$2:$I$28,2,FALSE)*VLOOKUP($A23,'Electrification prediction'!$A$236:$AQ$262,COLUMN('Electrification prediction'!Q$236),FALSE)</f>
        <v>482778688231.5708</v>
      </c>
      <c r="R23">
        <f>VLOOKUP($A23,'Energy Structure(no elec)'!$A$2:$I$28,2,FALSE)*VLOOKUP($A23,'Electrification prediction'!$A$236:$AQ$262,COLUMN('Electrification prediction'!R$236),FALSE)</f>
        <v>480029656682.92865</v>
      </c>
      <c r="S23">
        <f>VLOOKUP($A23,'Energy Structure(no elec)'!$A$2:$I$28,2,FALSE)*VLOOKUP($A23,'Electrification prediction'!$A$236:$AQ$262,COLUMN('Electrification prediction'!S$236),FALSE)</f>
        <v>477574930427.4364</v>
      </c>
      <c r="T23">
        <f>VLOOKUP($A23,'Energy Structure(no elec)'!$A$2:$I$28,2,FALSE)*VLOOKUP($A23,'Electrification prediction'!$A$236:$AQ$262,COLUMN('Electrification prediction'!T$236),FALSE)</f>
        <v>474930010027.70892</v>
      </c>
      <c r="U23">
        <f>VLOOKUP($A23,'Energy Structure(no elec)'!$A$2:$I$28,2,FALSE)*VLOOKUP($A23,'Electrification prediction'!$A$236:$AQ$262,COLUMN('Electrification prediction'!U$236),FALSE)</f>
        <v>472087199213.69714</v>
      </c>
      <c r="V23">
        <f>VLOOKUP($A23,'Energy Structure(no elec)'!$A$2:$I$28,2,FALSE)*VLOOKUP($A23,'Electrification prediction'!$A$236:$AQ$262,COLUMN('Electrification prediction'!V$236),FALSE)</f>
        <v>469038519094.33612</v>
      </c>
      <c r="W23">
        <f>VLOOKUP($A23,'Energy Structure(no elec)'!$A$2:$I$28,2,FALSE)*VLOOKUP($A23,'Electrification prediction'!$A$236:$AQ$262,COLUMN('Electrification prediction'!W$236),FALSE)</f>
        <v>465494666740.09198</v>
      </c>
      <c r="X23">
        <f>VLOOKUP($A23,'Energy Structure(no elec)'!$A$2:$I$28,2,FALSE)*VLOOKUP($A23,'Electrification prediction'!$A$236:$AQ$262,COLUMN('Electrification prediction'!X$236),FALSE)</f>
        <v>460996644487.2016</v>
      </c>
      <c r="Y23">
        <f>VLOOKUP($A23,'Energy Structure(no elec)'!$A$2:$I$28,2,FALSE)*VLOOKUP($A23,'Electrification prediction'!$A$236:$AQ$262,COLUMN('Electrification prediction'!Y$236),FALSE)</f>
        <v>456006141822.27545</v>
      </c>
      <c r="Z23">
        <f>VLOOKUP($A23,'Energy Structure(no elec)'!$A$2:$I$28,2,FALSE)*VLOOKUP($A23,'Electrification prediction'!$A$236:$AQ$262,COLUMN('Electrification prediction'!Z$236),FALSE)</f>
        <v>450526161985.13544</v>
      </c>
      <c r="AA23">
        <f>VLOOKUP($A23,'Energy Structure(no elec)'!$A$2:$I$28,2,FALSE)*VLOOKUP($A23,'Electrification prediction'!$A$236:$AQ$262,COLUMN('Electrification prediction'!AA$236),FALSE)</f>
        <v>444556993284.37036</v>
      </c>
      <c r="AB23">
        <f>VLOOKUP($A23,'Energy Structure(no elec)'!$A$2:$I$28,2,FALSE)*VLOOKUP($A23,'Electrification prediction'!$A$236:$AQ$262,COLUMN('Electrification prediction'!AB$236),FALSE)</f>
        <v>438105331959.84155</v>
      </c>
      <c r="AC23">
        <f>VLOOKUP($A23,'Energy Structure(no elec)'!$A$2:$I$28,2,FALSE)*VLOOKUP($A23,'Electrification prediction'!$A$236:$AQ$262,COLUMN('Electrification prediction'!AC$236),FALSE)</f>
        <v>431179778215.46613</v>
      </c>
      <c r="AD23">
        <f>VLOOKUP($A23,'Energy Structure(no elec)'!$A$2:$I$28,2,FALSE)*VLOOKUP($A23,'Electrification prediction'!$A$236:$AQ$262,COLUMN('Electrification prediction'!AD$236),FALSE)</f>
        <v>423790891661.16211</v>
      </c>
      <c r="AE23">
        <f>VLOOKUP($A23,'Energy Structure(no elec)'!$A$2:$I$28,2,FALSE)*VLOOKUP($A23,'Electrification prediction'!$A$236:$AQ$262,COLUMN('Electrification prediction'!AE$236),FALSE)</f>
        <v>415947072463.50153</v>
      </c>
      <c r="AF23">
        <f>VLOOKUP($A23,'Energy Structure(no elec)'!$A$2:$I$28,2,FALSE)*VLOOKUP($A23,'Electrification prediction'!$A$236:$AQ$262,COLUMN('Electrification prediction'!AF$236),FALSE)</f>
        <v>407663129792.60938</v>
      </c>
      <c r="AG23">
        <f>VLOOKUP($A23,'Energy Structure(no elec)'!$A$2:$I$28,2,FALSE)*VLOOKUP($A23,'Electrification prediction'!$A$236:$AQ$262,COLUMN('Electrification prediction'!AG$236),FALSE)</f>
        <v>398951916945.76959</v>
      </c>
      <c r="AH23">
        <f>VLOOKUP($A23,'Energy Structure(no elec)'!$A$2:$I$28,2,FALSE)*VLOOKUP($A23,'Electrification prediction'!$A$236:$AQ$262,COLUMN('Electrification prediction'!AH$236),FALSE)</f>
        <v>389441785447.97626</v>
      </c>
      <c r="AI23">
        <f>VLOOKUP($A23,'Energy Structure(no elec)'!$A$2:$I$28,2,FALSE)*VLOOKUP($A23,'Electrification prediction'!$A$236:$AQ$262,COLUMN('Electrification prediction'!AI$236),FALSE)</f>
        <v>379559827360.17059</v>
      </c>
      <c r="AJ23">
        <f>VLOOKUP($A23,'Energy Structure(no elec)'!$A$2:$I$28,2,FALSE)*VLOOKUP($A23,'Electrification prediction'!$A$236:$AQ$262,COLUMN('Electrification prediction'!AJ$236),FALSE)</f>
        <v>369326785246.92969</v>
      </c>
      <c r="AK23">
        <f>VLOOKUP($A23,'Energy Structure(no elec)'!$A$2:$I$28,2,FALSE)*VLOOKUP($A23,'Electrification prediction'!$A$236:$AQ$262,COLUMN('Electrification prediction'!AK$236),FALSE)</f>
        <v>358765589642.50494</v>
      </c>
      <c r="AL23">
        <f>VLOOKUP($A23,'Energy Structure(no elec)'!$A$2:$I$28,2,FALSE)*VLOOKUP($A23,'Electrification prediction'!$A$236:$AQ$262,COLUMN('Electrification prediction'!AL$236),FALSE)</f>
        <v>347901278614.35205</v>
      </c>
      <c r="AM23">
        <f>VLOOKUP($A23,'Energy Structure(no elec)'!$A$2:$I$28,2,FALSE)*VLOOKUP($A23,'Electrification prediction'!$A$236:$AQ$262,COLUMN('Electrification prediction'!AM$236),FALSE)</f>
        <v>336757494092.13818</v>
      </c>
      <c r="AN23">
        <f>VLOOKUP($A23,'Energy Structure(no elec)'!$A$2:$I$28,2,FALSE)*VLOOKUP($A23,'Electrification prediction'!$A$236:$AQ$262,COLUMN('Electrification prediction'!AN$236),FALSE)</f>
        <v>325363492110.07611</v>
      </c>
      <c r="AO23">
        <f>VLOOKUP($A23,'Energy Structure(no elec)'!$A$2:$I$28,2,FALSE)*VLOOKUP($A23,'Electrification prediction'!$A$236:$AQ$262,COLUMN('Electrification prediction'!AO$236),FALSE)</f>
        <v>313747095638.14093</v>
      </c>
      <c r="AP23">
        <f>VLOOKUP($A23,'Energy Structure(no elec)'!$A$2:$I$28,2,FALSE)*VLOOKUP($A23,'Electrification prediction'!$A$236:$AQ$262,COLUMN('Electrification prediction'!AP$236),FALSE)</f>
        <v>301941224464.07983</v>
      </c>
      <c r="AQ23">
        <f>VLOOKUP($A23,'Energy Structure(no elec)'!$A$2:$I$28,2,FALSE)*VLOOKUP($A23,'Electrification prediction'!$A$236:$AQ$262,COLUMN('Electrification prediction'!AQ$236),FALSE)</f>
        <v>289977241714.0484</v>
      </c>
    </row>
    <row r="24" spans="1:43">
      <c r="A24" s="37" t="s">
        <v>636</v>
      </c>
      <c r="B24">
        <f>VLOOKUP(A24,'Energy use'!$A$132:$K$158,2,FALSE)</f>
        <v>331271916539.88068</v>
      </c>
      <c r="C24">
        <f>VLOOKUP(A24,'Energy Structure(no elec)'!$A$2:$I$28,2,FALSE)*VLOOKUP(A24,'Electrification prediction'!$A$236:$AQ$262,COLUMN('Electrification prediction'!C$236),FALSE)</f>
        <v>310855489418.24451</v>
      </c>
      <c r="D24">
        <f>VLOOKUP($A24,'Energy Structure(no elec)'!$A$2:$I$28,2,FALSE)*VLOOKUP($A24,'Electrification prediction'!$A$236:$AQ$262,COLUMN('Electrification prediction'!D$236),FALSE)</f>
        <v>357419534790.2312</v>
      </c>
      <c r="E24">
        <f>VLOOKUP($A24,'Energy Structure(no elec)'!$A$2:$I$28,2,FALSE)*VLOOKUP($A24,'Electrification prediction'!$A$236:$AQ$262,COLUMN('Electrification prediction'!E$236),FALSE)</f>
        <v>358327641334.66888</v>
      </c>
      <c r="F24">
        <f>VLOOKUP($A24,'Energy Structure(no elec)'!$A$2:$I$28,2,FALSE)*VLOOKUP($A24,'Electrification prediction'!$A$236:$AQ$262,COLUMN('Electrification prediction'!F$236),FALSE)</f>
        <v>357834265202.69476</v>
      </c>
      <c r="G24">
        <f>VLOOKUP($A24,'Energy Structure(no elec)'!$A$2:$I$28,2,FALSE)*VLOOKUP($A24,'Electrification prediction'!$A$236:$AQ$262,COLUMN('Electrification prediction'!G$236),FALSE)</f>
        <v>356213563943.55829</v>
      </c>
      <c r="H24">
        <f>VLOOKUP($A24,'Energy Structure(no elec)'!$A$2:$I$28,2,FALSE)*VLOOKUP($A24,'Electrification prediction'!$A$236:$AQ$262,COLUMN('Electrification prediction'!H$236),FALSE)</f>
        <v>353636725837.85516</v>
      </c>
      <c r="I24">
        <f>VLOOKUP($A24,'Energy Structure(no elec)'!$A$2:$I$28,2,FALSE)*VLOOKUP($A24,'Electrification prediction'!$A$236:$AQ$262,COLUMN('Electrification prediction'!I$236),FALSE)</f>
        <v>350029161379.65527</v>
      </c>
      <c r="J24">
        <f>VLOOKUP($A24,'Energy Structure(no elec)'!$A$2:$I$28,2,FALSE)*VLOOKUP($A24,'Electrification prediction'!$A$236:$AQ$262,COLUMN('Electrification prediction'!J$236),FALSE)</f>
        <v>345767069926.01404</v>
      </c>
      <c r="K24">
        <f>VLOOKUP($A24,'Energy Structure(no elec)'!$A$2:$I$28,2,FALSE)*VLOOKUP($A24,'Electrification prediction'!$A$236:$AQ$262,COLUMN('Electrification prediction'!K$236),FALSE)</f>
        <v>340868091750.90637</v>
      </c>
      <c r="L24">
        <f>VLOOKUP($A24,'Energy Structure(no elec)'!$A$2:$I$28,2,FALSE)*VLOOKUP($A24,'Electrification prediction'!$A$236:$AQ$262,COLUMN('Electrification prediction'!L$236),FALSE)</f>
        <v>335346524427.19916</v>
      </c>
      <c r="M24">
        <f>VLOOKUP($A24,'Energy Structure(no elec)'!$A$2:$I$28,2,FALSE)*VLOOKUP($A24,'Electrification prediction'!$A$236:$AQ$262,COLUMN('Electrification prediction'!M$236),FALSE)</f>
        <v>328726684933.61981</v>
      </c>
      <c r="N24">
        <f>VLOOKUP($A24,'Energy Structure(no elec)'!$A$2:$I$28,2,FALSE)*VLOOKUP($A24,'Electrification prediction'!$A$236:$AQ$262,COLUMN('Electrification prediction'!N$236),FALSE)</f>
        <v>321525209846.03418</v>
      </c>
      <c r="O24">
        <f>VLOOKUP($A24,'Energy Structure(no elec)'!$A$2:$I$28,2,FALSE)*VLOOKUP($A24,'Electrification prediction'!$A$236:$AQ$262,COLUMN('Electrification prediction'!O$236),FALSE)</f>
        <v>313751582022.02802</v>
      </c>
      <c r="P24">
        <f>VLOOKUP($A24,'Energy Structure(no elec)'!$A$2:$I$28,2,FALSE)*VLOOKUP($A24,'Electrification prediction'!$A$236:$AQ$262,COLUMN('Electrification prediction'!P$236),FALSE)</f>
        <v>305413533073.50983</v>
      </c>
      <c r="Q24">
        <f>VLOOKUP($A24,'Energy Structure(no elec)'!$A$2:$I$28,2,FALSE)*VLOOKUP($A24,'Electrification prediction'!$A$236:$AQ$262,COLUMN('Electrification prediction'!Q$236),FALSE)</f>
        <v>296514445289.37659</v>
      </c>
      <c r="R24">
        <f>VLOOKUP($A24,'Energy Structure(no elec)'!$A$2:$I$28,2,FALSE)*VLOOKUP($A24,'Electrification prediction'!$A$236:$AQ$262,COLUMN('Electrification prediction'!R$236),FALSE)</f>
        <v>286776019012.91211</v>
      </c>
      <c r="S24">
        <f>VLOOKUP($A24,'Energy Structure(no elec)'!$A$2:$I$28,2,FALSE)*VLOOKUP($A24,'Electrification prediction'!$A$236:$AQ$262,COLUMN('Electrification prediction'!S$236),FALSE)</f>
        <v>276777615416.21442</v>
      </c>
      <c r="T24">
        <f>VLOOKUP($A24,'Energy Structure(no elec)'!$A$2:$I$28,2,FALSE)*VLOOKUP($A24,'Electrification prediction'!$A$236:$AQ$262,COLUMN('Electrification prediction'!T$236),FALSE)</f>
        <v>280749387506.2395</v>
      </c>
      <c r="U24">
        <f>VLOOKUP($A24,'Energy Structure(no elec)'!$A$2:$I$28,2,FALSE)*VLOOKUP($A24,'Electrification prediction'!$A$236:$AQ$262,COLUMN('Electrification prediction'!U$236),FALSE)</f>
        <v>284656382620.20038</v>
      </c>
      <c r="V24">
        <f>VLOOKUP($A24,'Energy Structure(no elec)'!$A$2:$I$28,2,FALSE)*VLOOKUP($A24,'Electrification prediction'!$A$236:$AQ$262,COLUMN('Electrification prediction'!V$236),FALSE)</f>
        <v>288493796147.07037</v>
      </c>
      <c r="W24">
        <f>VLOOKUP($A24,'Energy Structure(no elec)'!$A$2:$I$28,2,FALSE)*VLOOKUP($A24,'Electrification prediction'!$A$236:$AQ$262,COLUMN('Electrification prediction'!W$236),FALSE)</f>
        <v>292079770614.07574</v>
      </c>
      <c r="X24">
        <f>VLOOKUP($A24,'Energy Structure(no elec)'!$A$2:$I$28,2,FALSE)*VLOOKUP($A24,'Electrification prediction'!$A$236:$AQ$262,COLUMN('Electrification prediction'!X$236),FALSE)</f>
        <v>295108975961.37323</v>
      </c>
      <c r="Y24">
        <f>VLOOKUP($A24,'Energy Structure(no elec)'!$A$2:$I$28,2,FALSE)*VLOOKUP($A24,'Electrification prediction'!$A$236:$AQ$262,COLUMN('Electrification prediction'!Y$236),FALSE)</f>
        <v>297852815132.02698</v>
      </c>
      <c r="Z24">
        <f>VLOOKUP($A24,'Energy Structure(no elec)'!$A$2:$I$28,2,FALSE)*VLOOKUP($A24,'Electrification prediction'!$A$236:$AQ$262,COLUMN('Electrification prediction'!Z$236),FALSE)</f>
        <v>300299878485.30182</v>
      </c>
      <c r="AA24">
        <f>VLOOKUP($A24,'Energy Structure(no elec)'!$A$2:$I$28,2,FALSE)*VLOOKUP($A24,'Electrification prediction'!$A$236:$AQ$262,COLUMN('Electrification prediction'!AA$236),FALSE)</f>
        <v>302436149799.505</v>
      </c>
      <c r="AB24">
        <f>VLOOKUP($A24,'Energy Structure(no elec)'!$A$2:$I$28,2,FALSE)*VLOOKUP($A24,'Electrification prediction'!$A$236:$AQ$262,COLUMN('Electrification prediction'!AB$236),FALSE)</f>
        <v>304251068860.43951</v>
      </c>
      <c r="AC24">
        <f>VLOOKUP($A24,'Energy Structure(no elec)'!$A$2:$I$28,2,FALSE)*VLOOKUP($A24,'Electrification prediction'!$A$236:$AQ$262,COLUMN('Electrification prediction'!AC$236),FALSE)</f>
        <v>305734704516.01569</v>
      </c>
      <c r="AD24">
        <f>VLOOKUP($A24,'Energy Structure(no elec)'!$A$2:$I$28,2,FALSE)*VLOOKUP($A24,'Electrification prediction'!$A$236:$AQ$262,COLUMN('Electrification prediction'!AD$236),FALSE)</f>
        <v>306877855666.72321</v>
      </c>
      <c r="AE24">
        <f>VLOOKUP($A24,'Energy Structure(no elec)'!$A$2:$I$28,2,FALSE)*VLOOKUP($A24,'Electrification prediction'!$A$236:$AQ$262,COLUMN('Electrification prediction'!AE$236),FALSE)</f>
        <v>307669075190.72955</v>
      </c>
      <c r="AF24">
        <f>VLOOKUP($A24,'Energy Structure(no elec)'!$A$2:$I$28,2,FALSE)*VLOOKUP($A24,'Electrification prediction'!$A$236:$AQ$262,COLUMN('Electrification prediction'!AF$236),FALSE)</f>
        <v>308100891781.10889</v>
      </c>
      <c r="AG24">
        <f>VLOOKUP($A24,'Energy Structure(no elec)'!$A$2:$I$28,2,FALSE)*VLOOKUP($A24,'Electrification prediction'!$A$236:$AQ$262,COLUMN('Electrification prediction'!AG$236),FALSE)</f>
        <v>308163781215.30853</v>
      </c>
      <c r="AH24">
        <f>VLOOKUP($A24,'Energy Structure(no elec)'!$A$2:$I$28,2,FALSE)*VLOOKUP($A24,'Electrification prediction'!$A$236:$AQ$262,COLUMN('Electrification prediction'!AH$236),FALSE)</f>
        <v>307543825266.94672</v>
      </c>
      <c r="AI24">
        <f>VLOOKUP($A24,'Energy Structure(no elec)'!$A$2:$I$28,2,FALSE)*VLOOKUP($A24,'Electrification prediction'!$A$236:$AQ$262,COLUMN('Electrification prediction'!AI$236),FALSE)</f>
        <v>306543776409.72699</v>
      </c>
      <c r="AJ24">
        <f>VLOOKUP($A24,'Energy Structure(no elec)'!$A$2:$I$28,2,FALSE)*VLOOKUP($A24,'Electrification prediction'!$A$236:$AQ$262,COLUMN('Electrification prediction'!AJ$236),FALSE)</f>
        <v>305158930167.59326</v>
      </c>
      <c r="AK24">
        <f>VLOOKUP($A24,'Energy Structure(no elec)'!$A$2:$I$28,2,FALSE)*VLOOKUP($A24,'Electrification prediction'!$A$236:$AQ$262,COLUMN('Electrification prediction'!AK$236),FALSE)</f>
        <v>303386026103.36206</v>
      </c>
      <c r="AL24">
        <f>VLOOKUP($A24,'Energy Structure(no elec)'!$A$2:$I$28,2,FALSE)*VLOOKUP($A24,'Electrification prediction'!$A$236:$AQ$262,COLUMN('Electrification prediction'!AL$236),FALSE)</f>
        <v>301223335270.74231</v>
      </c>
      <c r="AM24">
        <f>VLOOKUP($A24,'Energy Structure(no elec)'!$A$2:$I$28,2,FALSE)*VLOOKUP($A24,'Electrification prediction'!$A$236:$AQ$262,COLUMN('Electrification prediction'!AM$236),FALSE)</f>
        <v>298667722375.50873</v>
      </c>
      <c r="AN24">
        <f>VLOOKUP($A24,'Energy Structure(no elec)'!$A$2:$I$28,2,FALSE)*VLOOKUP($A24,'Electrification prediction'!$A$236:$AQ$262,COLUMN('Electrification prediction'!AN$236),FALSE)</f>
        <v>295720824946.95361</v>
      </c>
      <c r="AO24">
        <f>VLOOKUP($A24,'Energy Structure(no elec)'!$A$2:$I$28,2,FALSE)*VLOOKUP($A24,'Electrification prediction'!$A$236:$AQ$262,COLUMN('Electrification prediction'!AO$236),FALSE)</f>
        <v>292383074800.02356</v>
      </c>
      <c r="AP24">
        <f>VLOOKUP($A24,'Energy Structure(no elec)'!$A$2:$I$28,2,FALSE)*VLOOKUP($A24,'Electrification prediction'!$A$236:$AQ$262,COLUMN('Electrification prediction'!AP$236),FALSE)</f>
        <v>288659764652.43311</v>
      </c>
      <c r="AQ24">
        <f>VLOOKUP($A24,'Energy Structure(no elec)'!$A$2:$I$28,2,FALSE)*VLOOKUP($A24,'Electrification prediction'!$A$236:$AQ$262,COLUMN('Electrification prediction'!AQ$236),FALSE)</f>
        <v>284555144355.94714</v>
      </c>
    </row>
    <row r="25" spans="1:43">
      <c r="A25" s="37" t="s">
        <v>637</v>
      </c>
      <c r="B25">
        <f>VLOOKUP(A25,'Energy use'!$A$132:$K$158,2,FALSE)</f>
        <v>8036018123.9937754</v>
      </c>
      <c r="C25">
        <f>VLOOKUP(A25,'Energy Structure(no elec)'!$A$2:$I$28,2,FALSE)*VLOOKUP(A25,'Electrification prediction'!$A$236:$AQ$262,COLUMN('Electrification prediction'!C$236),FALSE)</f>
        <v>8257641745.2030325</v>
      </c>
      <c r="D25">
        <f>VLOOKUP($A25,'Energy Structure(no elec)'!$A$2:$I$28,2,FALSE)*VLOOKUP($A25,'Electrification prediction'!$A$236:$AQ$262,COLUMN('Electrification prediction'!D$236),FALSE)</f>
        <v>8995890504.2185078</v>
      </c>
      <c r="E25">
        <f>VLOOKUP($A25,'Energy Structure(no elec)'!$A$2:$I$28,2,FALSE)*VLOOKUP($A25,'Electrification prediction'!$A$236:$AQ$262,COLUMN('Electrification prediction'!E$236),FALSE)</f>
        <v>9221752765.1880589</v>
      </c>
      <c r="F25">
        <f>VLOOKUP($A25,'Energy Structure(no elec)'!$A$2:$I$28,2,FALSE)*VLOOKUP($A25,'Electrification prediction'!$A$236:$AQ$262,COLUMN('Electrification prediction'!F$236),FALSE)</f>
        <v>9428535790.1135044</v>
      </c>
      <c r="G25">
        <f>VLOOKUP($A25,'Energy Structure(no elec)'!$A$2:$I$28,2,FALSE)*VLOOKUP($A25,'Electrification prediction'!$A$236:$AQ$262,COLUMN('Electrification prediction'!G$236),FALSE)</f>
        <v>9622252670.0594635</v>
      </c>
      <c r="H25">
        <f>VLOOKUP($A25,'Energy Structure(no elec)'!$A$2:$I$28,2,FALSE)*VLOOKUP($A25,'Electrification prediction'!$A$236:$AQ$262,COLUMN('Electrification prediction'!H$236),FALSE)</f>
        <v>9806628227.2699337</v>
      </c>
      <c r="I25">
        <f>VLOOKUP($A25,'Energy Structure(no elec)'!$A$2:$I$28,2,FALSE)*VLOOKUP($A25,'Electrification prediction'!$A$236:$AQ$262,COLUMN('Electrification prediction'!I$236),FALSE)</f>
        <v>9978756251.4127655</v>
      </c>
      <c r="J25">
        <f>VLOOKUP($A25,'Energy Structure(no elec)'!$A$2:$I$28,2,FALSE)*VLOOKUP($A25,'Electrification prediction'!$A$236:$AQ$262,COLUMN('Electrification prediction'!J$236),FALSE)</f>
        <v>10148593581.363417</v>
      </c>
      <c r="K25">
        <f>VLOOKUP($A25,'Energy Structure(no elec)'!$A$2:$I$28,2,FALSE)*VLOOKUP($A25,'Electrification prediction'!$A$236:$AQ$262,COLUMN('Electrification prediction'!K$236),FALSE)</f>
        <v>10316450533.079927</v>
      </c>
      <c r="L25">
        <f>VLOOKUP($A25,'Energy Structure(no elec)'!$A$2:$I$28,2,FALSE)*VLOOKUP($A25,'Electrification prediction'!$A$236:$AQ$262,COLUMN('Electrification prediction'!L$236),FALSE)</f>
        <v>10482579214.713425</v>
      </c>
      <c r="M25">
        <f>VLOOKUP($A25,'Energy Structure(no elec)'!$A$2:$I$28,2,FALSE)*VLOOKUP($A25,'Electrification prediction'!$A$236:$AQ$262,COLUMN('Electrification prediction'!M$236),FALSE)</f>
        <v>10631426017.47047</v>
      </c>
      <c r="N25">
        <f>VLOOKUP($A25,'Energy Structure(no elec)'!$A$2:$I$28,2,FALSE)*VLOOKUP($A25,'Electrification prediction'!$A$236:$AQ$262,COLUMN('Electrification prediction'!N$236),FALSE)</f>
        <v>10778435831.565004</v>
      </c>
      <c r="O25">
        <f>VLOOKUP($A25,'Energy Structure(no elec)'!$A$2:$I$28,2,FALSE)*VLOOKUP($A25,'Electrification prediction'!$A$236:$AQ$262,COLUMN('Electrification prediction'!O$236),FALSE)</f>
        <v>10923725610.162312</v>
      </c>
      <c r="P25">
        <f>VLOOKUP($A25,'Energy Structure(no elec)'!$A$2:$I$28,2,FALSE)*VLOOKUP($A25,'Electrification prediction'!$A$236:$AQ$262,COLUMN('Electrification prediction'!P$236),FALSE)</f>
        <v>11067373958.925903</v>
      </c>
      <c r="Q25">
        <f>VLOOKUP($A25,'Energy Structure(no elec)'!$A$2:$I$28,2,FALSE)*VLOOKUP($A25,'Electrification prediction'!$A$236:$AQ$262,COLUMN('Electrification prediction'!Q$236),FALSE)</f>
        <v>11209314446.219589</v>
      </c>
      <c r="R25">
        <f>VLOOKUP($A25,'Energy Structure(no elec)'!$A$2:$I$28,2,FALSE)*VLOOKUP($A25,'Electrification prediction'!$A$236:$AQ$262,COLUMN('Electrification prediction'!R$236),FALSE)</f>
        <v>11338337000.360842</v>
      </c>
      <c r="S25">
        <f>VLOOKUP($A25,'Energy Structure(no elec)'!$A$2:$I$28,2,FALSE)*VLOOKUP($A25,'Electrification prediction'!$A$236:$AQ$262,COLUMN('Electrification prediction'!S$236),FALSE)</f>
        <v>11476612764.307102</v>
      </c>
      <c r="T25">
        <f>VLOOKUP($A25,'Energy Structure(no elec)'!$A$2:$I$28,2,FALSE)*VLOOKUP($A25,'Electrification prediction'!$A$236:$AQ$262,COLUMN('Electrification prediction'!T$236),FALSE)</f>
        <v>11612899736.795771</v>
      </c>
      <c r="U25">
        <f>VLOOKUP($A25,'Energy Structure(no elec)'!$A$2:$I$28,2,FALSE)*VLOOKUP($A25,'Electrification prediction'!$A$236:$AQ$262,COLUMN('Electrification prediction'!U$236),FALSE)</f>
        <v>11747009806.709896</v>
      </c>
      <c r="V25">
        <f>VLOOKUP($A25,'Energy Structure(no elec)'!$A$2:$I$28,2,FALSE)*VLOOKUP($A25,'Electrification prediction'!$A$236:$AQ$262,COLUMN('Electrification prediction'!V$236),FALSE)</f>
        <v>11878730236.299772</v>
      </c>
      <c r="W25">
        <f>VLOOKUP($A25,'Energy Structure(no elec)'!$A$2:$I$28,2,FALSE)*VLOOKUP($A25,'Electrification prediction'!$A$236:$AQ$262,COLUMN('Electrification prediction'!W$236),FALSE)</f>
        <v>12000576765.823189</v>
      </c>
      <c r="X25">
        <f>VLOOKUP($A25,'Energy Structure(no elec)'!$A$2:$I$28,2,FALSE)*VLOOKUP($A25,'Electrification prediction'!$A$236:$AQ$262,COLUMN('Electrification prediction'!X$236),FALSE)</f>
        <v>12100065107.052528</v>
      </c>
      <c r="Y25">
        <f>VLOOKUP($A25,'Energy Structure(no elec)'!$A$2:$I$28,2,FALSE)*VLOOKUP($A25,'Electrification prediction'!$A$236:$AQ$262,COLUMN('Electrification prediction'!Y$236),FALSE)</f>
        <v>12188407591.748934</v>
      </c>
      <c r="Z25">
        <f>VLOOKUP($A25,'Energy Structure(no elec)'!$A$2:$I$28,2,FALSE)*VLOOKUP($A25,'Electrification prediction'!$A$236:$AQ$262,COLUMN('Electrification prediction'!Z$236),FALSE)</f>
        <v>12265172505.664091</v>
      </c>
      <c r="AA25">
        <f>VLOOKUP($A25,'Energy Structure(no elec)'!$A$2:$I$28,2,FALSE)*VLOOKUP($A25,'Electrification prediction'!$A$236:$AQ$262,COLUMN('Electrification prediction'!AA$236),FALSE)</f>
        <v>12329822553.337685</v>
      </c>
      <c r="AB25">
        <f>VLOOKUP($A25,'Energy Structure(no elec)'!$A$2:$I$28,2,FALSE)*VLOOKUP($A25,'Electrification prediction'!$A$236:$AQ$262,COLUMN('Electrification prediction'!AB$236),FALSE)</f>
        <v>12381962453.70854</v>
      </c>
      <c r="AC25">
        <f>VLOOKUP($A25,'Energy Structure(no elec)'!$A$2:$I$28,2,FALSE)*VLOOKUP($A25,'Electrification prediction'!$A$236:$AQ$262,COLUMN('Electrification prediction'!AC$236),FALSE)</f>
        <v>12421222764.276474</v>
      </c>
      <c r="AD25">
        <f>VLOOKUP($A25,'Energy Structure(no elec)'!$A$2:$I$28,2,FALSE)*VLOOKUP($A25,'Electrification prediction'!$A$236:$AQ$262,COLUMN('Electrification prediction'!AD$236),FALSE)</f>
        <v>12447263741.87554</v>
      </c>
      <c r="AE25">
        <f>VLOOKUP($A25,'Energy Structure(no elec)'!$A$2:$I$28,2,FALSE)*VLOOKUP($A25,'Electrification prediction'!$A$236:$AQ$262,COLUMN('Electrification prediction'!AE$236),FALSE)</f>
        <v>12459654578.943691</v>
      </c>
      <c r="AF25">
        <f>VLOOKUP($A25,'Energy Structure(no elec)'!$A$2:$I$28,2,FALSE)*VLOOKUP($A25,'Electrification prediction'!$A$236:$AQ$262,COLUMN('Electrification prediction'!AF$236),FALSE)</f>
        <v>12458125687.67898</v>
      </c>
      <c r="AG25">
        <f>VLOOKUP($A25,'Energy Structure(no elec)'!$A$2:$I$28,2,FALSE)*VLOOKUP($A25,'Electrification prediction'!$A$236:$AQ$262,COLUMN('Electrification prediction'!AG$236),FALSE)</f>
        <v>12442324061.976643</v>
      </c>
      <c r="AH25">
        <f>VLOOKUP($A25,'Energy Structure(no elec)'!$A$2:$I$28,2,FALSE)*VLOOKUP($A25,'Electrification prediction'!$A$236:$AQ$262,COLUMN('Electrification prediction'!AH$236),FALSE)</f>
        <v>12399624054.533245</v>
      </c>
      <c r="AI25">
        <f>VLOOKUP($A25,'Energy Structure(no elec)'!$A$2:$I$28,2,FALSE)*VLOOKUP($A25,'Electrification prediction'!$A$236:$AQ$262,COLUMN('Electrification prediction'!AI$236),FALSE)</f>
        <v>12342296419.571222</v>
      </c>
      <c r="AJ25">
        <f>VLOOKUP($A25,'Energy Structure(no elec)'!$A$2:$I$28,2,FALSE)*VLOOKUP($A25,'Electrification prediction'!$A$236:$AQ$262,COLUMN('Electrification prediction'!AJ$236),FALSE)</f>
        <v>12270178938.774185</v>
      </c>
      <c r="AK25">
        <f>VLOOKUP($A25,'Energy Structure(no elec)'!$A$2:$I$28,2,FALSE)*VLOOKUP($A25,'Electrification prediction'!$A$236:$AQ$262,COLUMN('Electrification prediction'!AK$236),FALSE)</f>
        <v>12183166571.099144</v>
      </c>
      <c r="AL25">
        <f>VLOOKUP($A25,'Energy Structure(no elec)'!$A$2:$I$28,2,FALSE)*VLOOKUP($A25,'Electrification prediction'!$A$236:$AQ$262,COLUMN('Electrification prediction'!AL$236),FALSE)</f>
        <v>12081214664.359356</v>
      </c>
      <c r="AM25">
        <f>VLOOKUP($A25,'Energy Structure(no elec)'!$A$2:$I$28,2,FALSE)*VLOOKUP($A25,'Electrification prediction'!$A$236:$AQ$262,COLUMN('Electrification prediction'!AM$236),FALSE)</f>
        <v>11964220980.805742</v>
      </c>
      <c r="AN25">
        <f>VLOOKUP($A25,'Energy Structure(no elec)'!$A$2:$I$28,2,FALSE)*VLOOKUP($A25,'Electrification prediction'!$A$236:$AQ$262,COLUMN('Electrification prediction'!AN$236),FALSE)</f>
        <v>11832273365.009535</v>
      </c>
      <c r="AO25">
        <f>VLOOKUP($A25,'Energy Structure(no elec)'!$A$2:$I$28,2,FALSE)*VLOOKUP($A25,'Electrification prediction'!$A$236:$AQ$262,COLUMN('Electrification prediction'!AO$236),FALSE)</f>
        <v>11685409787.196438</v>
      </c>
      <c r="AP25">
        <f>VLOOKUP($A25,'Energy Structure(no elec)'!$A$2:$I$28,2,FALSE)*VLOOKUP($A25,'Electrification prediction'!$A$236:$AQ$262,COLUMN('Electrification prediction'!AP$236),FALSE)</f>
        <v>11523860929.673746</v>
      </c>
      <c r="AQ25">
        <f>VLOOKUP($A25,'Energy Structure(no elec)'!$A$2:$I$28,2,FALSE)*VLOOKUP($A25,'Electrification prediction'!$A$236:$AQ$262,COLUMN('Electrification prediction'!AQ$236),FALSE)</f>
        <v>11347813810.45215</v>
      </c>
    </row>
    <row r="26" spans="1:43">
      <c r="A26" s="37" t="s">
        <v>638</v>
      </c>
      <c r="B26">
        <f>VLOOKUP(A26,'Energy use'!$A$132:$K$158,2,FALSE)</f>
        <v>136802245831.41026</v>
      </c>
      <c r="C26">
        <f>VLOOKUP(A26,'Energy Structure(no elec)'!$A$2:$I$28,2,FALSE)*VLOOKUP(A26,'Electrification prediction'!$A$236:$AQ$262,COLUMN('Electrification prediction'!C$236),FALSE)</f>
        <v>138897430907.51514</v>
      </c>
      <c r="D26">
        <f>VLOOKUP($A26,'Energy Structure(no elec)'!$A$2:$I$28,2,FALSE)*VLOOKUP($A26,'Electrification prediction'!$A$236:$AQ$262,COLUMN('Electrification prediction'!D$236),FALSE)</f>
        <v>151740350336.96072</v>
      </c>
      <c r="E26">
        <f>VLOOKUP($A26,'Energy Structure(no elec)'!$A$2:$I$28,2,FALSE)*VLOOKUP($A26,'Electrification prediction'!$A$236:$AQ$262,COLUMN('Electrification prediction'!E$236),FALSE)</f>
        <v>154670840017.54416</v>
      </c>
      <c r="F26">
        <f>VLOOKUP($A26,'Energy Structure(no elec)'!$A$2:$I$28,2,FALSE)*VLOOKUP($A26,'Electrification prediction'!$A$236:$AQ$262,COLUMN('Electrification prediction'!F$236),FALSE)</f>
        <v>157269438365.70639</v>
      </c>
      <c r="G26">
        <f>VLOOKUP($A26,'Energy Structure(no elec)'!$A$2:$I$28,2,FALSE)*VLOOKUP($A26,'Electrification prediction'!$A$236:$AQ$262,COLUMN('Electrification prediction'!G$236),FALSE)</f>
        <v>159640391431.90005</v>
      </c>
      <c r="H26">
        <f>VLOOKUP($A26,'Energy Structure(no elec)'!$A$2:$I$28,2,FALSE)*VLOOKUP($A26,'Electrification prediction'!$A$236:$AQ$262,COLUMN('Electrification prediction'!H$236),FALSE)</f>
        <v>161847847953.72989</v>
      </c>
      <c r="I26">
        <f>VLOOKUP($A26,'Energy Structure(no elec)'!$A$2:$I$28,2,FALSE)*VLOOKUP($A26,'Electrification prediction'!$A$236:$AQ$262,COLUMN('Electrification prediction'!I$236),FALSE)</f>
        <v>163845697490.89044</v>
      </c>
      <c r="J26">
        <f>VLOOKUP($A26,'Energy Structure(no elec)'!$A$2:$I$28,2,FALSE)*VLOOKUP($A26,'Electrification prediction'!$A$236:$AQ$262,COLUMN('Electrification prediction'!J$236),FALSE)</f>
        <v>165798875478.66934</v>
      </c>
      <c r="K26">
        <f>VLOOKUP($A26,'Energy Structure(no elec)'!$A$2:$I$28,2,FALSE)*VLOOKUP($A26,'Electrification prediction'!$A$236:$AQ$262,COLUMN('Electrification prediction'!K$236),FALSE)</f>
        <v>167712213690.94229</v>
      </c>
      <c r="L26">
        <f>VLOOKUP($A26,'Energy Structure(no elec)'!$A$2:$I$28,2,FALSE)*VLOOKUP($A26,'Electrification prediction'!$A$236:$AQ$262,COLUMN('Electrification prediction'!L$236),FALSE)</f>
        <v>169589542676.93427</v>
      </c>
      <c r="M26">
        <f>VLOOKUP($A26,'Energy Structure(no elec)'!$A$2:$I$28,2,FALSE)*VLOOKUP($A26,'Electrification prediction'!$A$236:$AQ$262,COLUMN('Electrification prediction'!M$236),FALSE)</f>
        <v>171180159032.71579</v>
      </c>
      <c r="N26">
        <f>VLOOKUP($A26,'Energy Structure(no elec)'!$A$2:$I$28,2,FALSE)*VLOOKUP($A26,'Electrification prediction'!$A$236:$AQ$262,COLUMN('Electrification prediction'!N$236),FALSE)</f>
        <v>172734864199.77118</v>
      </c>
      <c r="O26">
        <f>VLOOKUP($A26,'Energy Structure(no elec)'!$A$2:$I$28,2,FALSE)*VLOOKUP($A26,'Electrification prediction'!$A$236:$AQ$262,COLUMN('Electrification prediction'!O$236),FALSE)</f>
        <v>174255279032.37106</v>
      </c>
      <c r="P26">
        <f>VLOOKUP($A26,'Energy Structure(no elec)'!$A$2:$I$28,2,FALSE)*VLOOKUP($A26,'Electrification prediction'!$A$236:$AQ$262,COLUMN('Electrification prediction'!P$236),FALSE)</f>
        <v>175742415260.68845</v>
      </c>
      <c r="Q26">
        <f>VLOOKUP($A26,'Energy Structure(no elec)'!$A$2:$I$28,2,FALSE)*VLOOKUP($A26,'Electrification prediction'!$A$236:$AQ$262,COLUMN('Electrification prediction'!Q$236),FALSE)</f>
        <v>177195000523.30154</v>
      </c>
      <c r="R26">
        <f>VLOOKUP($A26,'Energy Structure(no elec)'!$A$2:$I$28,2,FALSE)*VLOOKUP($A26,'Electrification prediction'!$A$236:$AQ$262,COLUMN('Electrification prediction'!R$236),FALSE)</f>
        <v>178436437208.86346</v>
      </c>
      <c r="S26">
        <f>VLOOKUP($A26,'Energy Structure(no elec)'!$A$2:$I$28,2,FALSE)*VLOOKUP($A26,'Electrification prediction'!$A$236:$AQ$262,COLUMN('Electrification prediction'!S$236),FALSE)</f>
        <v>179816282934.18759</v>
      </c>
      <c r="T26">
        <f>VLOOKUP($A26,'Energy Structure(no elec)'!$A$2:$I$28,2,FALSE)*VLOOKUP($A26,'Electrification prediction'!$A$236:$AQ$262,COLUMN('Electrification prediction'!T$236),FALSE)</f>
        <v>181156752882.45996</v>
      </c>
      <c r="U26">
        <f>VLOOKUP($A26,'Energy Structure(no elec)'!$A$2:$I$28,2,FALSE)*VLOOKUP($A26,'Electrification prediction'!$A$236:$AQ$262,COLUMN('Electrification prediction'!U$236),FALSE)</f>
        <v>182454871304.93585</v>
      </c>
      <c r="V26">
        <f>VLOOKUP($A26,'Energy Structure(no elec)'!$A$2:$I$28,2,FALSE)*VLOOKUP($A26,'Electrification prediction'!$A$236:$AQ$262,COLUMN('Electrification prediction'!V$236),FALSE)</f>
        <v>183707349275.33923</v>
      </c>
      <c r="W26">
        <f>VLOOKUP($A26,'Energy Structure(no elec)'!$A$2:$I$28,2,FALSE)*VLOOKUP($A26,'Electrification prediction'!$A$236:$AQ$262,COLUMN('Electrification prediction'!W$236),FALSE)</f>
        <v>184798993741.04541</v>
      </c>
      <c r="X26">
        <f>VLOOKUP($A26,'Energy Structure(no elec)'!$A$2:$I$28,2,FALSE)*VLOOKUP($A26,'Electrification prediction'!$A$236:$AQ$262,COLUMN('Electrification prediction'!X$236),FALSE)</f>
        <v>185539912603.87677</v>
      </c>
      <c r="Y26">
        <f>VLOOKUP($A26,'Energy Structure(no elec)'!$A$2:$I$28,2,FALSE)*VLOOKUP($A26,'Electrification prediction'!$A$236:$AQ$262,COLUMN('Electrification prediction'!Y$236),FALSE)</f>
        <v>186105256151.45007</v>
      </c>
      <c r="Z26">
        <f>VLOOKUP($A26,'Energy Structure(no elec)'!$A$2:$I$28,2,FALSE)*VLOOKUP($A26,'Electrification prediction'!$A$236:$AQ$262,COLUMN('Electrification prediction'!Z$236),FALSE)</f>
        <v>186490193835.34406</v>
      </c>
      <c r="AA26">
        <f>VLOOKUP($A26,'Energy Structure(no elec)'!$A$2:$I$28,2,FALSE)*VLOOKUP($A26,'Electrification prediction'!$A$236:$AQ$262,COLUMN('Electrification prediction'!AA$236),FALSE)</f>
        <v>186688393940.69571</v>
      </c>
      <c r="AB26">
        <f>VLOOKUP($A26,'Energy Structure(no elec)'!$A$2:$I$28,2,FALSE)*VLOOKUP($A26,'Electrification prediction'!$A$236:$AQ$262,COLUMN('Electrification prediction'!AB$236),FALSE)</f>
        <v>186695790674.67313</v>
      </c>
      <c r="AC26">
        <f>VLOOKUP($A26,'Energy Structure(no elec)'!$A$2:$I$28,2,FALSE)*VLOOKUP($A26,'Electrification prediction'!$A$236:$AQ$262,COLUMN('Electrification prediction'!AC$236),FALSE)</f>
        <v>186508795313.82587</v>
      </c>
      <c r="AD26">
        <f>VLOOKUP($A26,'Energy Structure(no elec)'!$A$2:$I$28,2,FALSE)*VLOOKUP($A26,'Electrification prediction'!$A$236:$AQ$262,COLUMN('Electrification prediction'!AD$236),FALSE)</f>
        <v>186124346720.69238</v>
      </c>
      <c r="AE26">
        <f>VLOOKUP($A26,'Energy Structure(no elec)'!$A$2:$I$28,2,FALSE)*VLOOKUP($A26,'Electrification prediction'!$A$236:$AQ$262,COLUMN('Electrification prediction'!AE$236),FALSE)</f>
        <v>185538104814.31888</v>
      </c>
      <c r="AF26">
        <f>VLOOKUP($A26,'Energy Structure(no elec)'!$A$2:$I$28,2,FALSE)*VLOOKUP($A26,'Electrification prediction'!$A$236:$AQ$262,COLUMN('Electrification prediction'!AF$236),FALSE)</f>
        <v>184748220957.96353</v>
      </c>
      <c r="AG26">
        <f>VLOOKUP($A26,'Energy Structure(no elec)'!$A$2:$I$28,2,FALSE)*VLOOKUP($A26,'Electrification prediction'!$A$236:$AQ$262,COLUMN('Electrification prediction'!AG$236),FALSE)</f>
        <v>183751676502.28958</v>
      </c>
      <c r="AH26">
        <f>VLOOKUP($A26,'Energy Structure(no elec)'!$A$2:$I$28,2,FALSE)*VLOOKUP($A26,'Electrification prediction'!$A$236:$AQ$262,COLUMN('Electrification prediction'!AH$236),FALSE)</f>
        <v>182365038935.29492</v>
      </c>
      <c r="AI26">
        <f>VLOOKUP($A26,'Energy Structure(no elec)'!$A$2:$I$28,2,FALSE)*VLOOKUP($A26,'Electrification prediction'!$A$236:$AQ$262,COLUMN('Electrification prediction'!AI$236),FALSE)</f>
        <v>180772588215.16339</v>
      </c>
      <c r="AJ26">
        <f>VLOOKUP($A26,'Energy Structure(no elec)'!$A$2:$I$28,2,FALSE)*VLOOKUP($A26,'Electrification prediction'!$A$236:$AQ$262,COLUMN('Electrification prediction'!AJ$236),FALSE)</f>
        <v>178974270179.17004</v>
      </c>
      <c r="AK26">
        <f>VLOOKUP($A26,'Energy Structure(no elec)'!$A$2:$I$28,2,FALSE)*VLOOKUP($A26,'Electrification prediction'!$A$236:$AQ$262,COLUMN('Electrification prediction'!AK$236),FALSE)</f>
        <v>176970903670.00574</v>
      </c>
      <c r="AL26">
        <f>VLOOKUP($A26,'Energy Structure(no elec)'!$A$2:$I$28,2,FALSE)*VLOOKUP($A26,'Electrification prediction'!$A$236:$AQ$262,COLUMN('Electrification prediction'!AL$236),FALSE)</f>
        <v>174764211122.97916</v>
      </c>
      <c r="AM26">
        <f>VLOOKUP($A26,'Energy Structure(no elec)'!$A$2:$I$28,2,FALSE)*VLOOKUP($A26,'Electrification prediction'!$A$236:$AQ$262,COLUMN('Electrification prediction'!AM$236),FALSE)</f>
        <v>172355102297.4516</v>
      </c>
      <c r="AN26">
        <f>VLOOKUP($A26,'Energy Structure(no elec)'!$A$2:$I$28,2,FALSE)*VLOOKUP($A26,'Electrification prediction'!$A$236:$AQ$262,COLUMN('Electrification prediction'!AN$236),FALSE)</f>
        <v>169747245917.82776</v>
      </c>
      <c r="AO26">
        <f>VLOOKUP($A26,'Energy Structure(no elec)'!$A$2:$I$28,2,FALSE)*VLOOKUP($A26,'Electrification prediction'!$A$236:$AQ$262,COLUMN('Electrification prediction'!AO$236),FALSE)</f>
        <v>166943586065.26825</v>
      </c>
      <c r="AP26">
        <f>VLOOKUP($A26,'Energy Structure(no elec)'!$A$2:$I$28,2,FALSE)*VLOOKUP($A26,'Electrification prediction'!$A$236:$AQ$262,COLUMN('Electrification prediction'!AP$236),FALSE)</f>
        <v>163949809648.31314</v>
      </c>
      <c r="AQ26">
        <f>VLOOKUP($A26,'Energy Structure(no elec)'!$A$2:$I$28,2,FALSE)*VLOOKUP($A26,'Electrification prediction'!$A$236:$AQ$262,COLUMN('Electrification prediction'!AQ$236),FALSE)</f>
        <v>160770941465.53464</v>
      </c>
    </row>
    <row r="27" spans="1:43">
      <c r="A27" s="37" t="s">
        <v>613</v>
      </c>
      <c r="B27">
        <f>VLOOKUP(A27,'Energy use'!$A$132:$K$158,2,FALSE)</f>
        <v>178701615423.92517</v>
      </c>
      <c r="C27">
        <f>VLOOKUP(A27,'Energy Structure(no elec)'!$A$2:$I$28,2,FALSE)*VLOOKUP(A27,'Electrification prediction'!$A$236:$AQ$262,COLUMN('Electrification prediction'!C$236),FALSE)</f>
        <v>170432714098.37823</v>
      </c>
      <c r="D27">
        <f>VLOOKUP($A27,'Energy Structure(no elec)'!$A$2:$I$28,2,FALSE)*VLOOKUP($A27,'Electrification prediction'!$A$236:$AQ$262,COLUMN('Electrification prediction'!D$236),FALSE)</f>
        <v>206903400696.39041</v>
      </c>
      <c r="E27">
        <f>VLOOKUP($A27,'Energy Structure(no elec)'!$A$2:$I$28,2,FALSE)*VLOOKUP($A27,'Electrification prediction'!$A$236:$AQ$262,COLUMN('Electrification prediction'!E$236),FALSE)</f>
        <v>221443150646.3237</v>
      </c>
      <c r="F27">
        <f>VLOOKUP($A27,'Energy Structure(no elec)'!$A$2:$I$28,2,FALSE)*VLOOKUP($A27,'Electrification prediction'!$A$236:$AQ$262,COLUMN('Electrification prediction'!F$236),FALSE)</f>
        <v>235399914131.79691</v>
      </c>
      <c r="G27">
        <f>VLOOKUP($A27,'Energy Structure(no elec)'!$A$2:$I$28,2,FALSE)*VLOOKUP($A27,'Electrification prediction'!$A$236:$AQ$262,COLUMN('Electrification prediction'!G$236),FALSE)</f>
        <v>248886324273.77432</v>
      </c>
      <c r="H27">
        <f>VLOOKUP($A27,'Energy Structure(no elec)'!$A$2:$I$28,2,FALSE)*VLOOKUP($A27,'Electrification prediction'!$A$236:$AQ$262,COLUMN('Electrification prediction'!H$236),FALSE)</f>
        <v>261979094557.72104</v>
      </c>
      <c r="I27">
        <f>VLOOKUP($A27,'Energy Structure(no elec)'!$A$2:$I$28,2,FALSE)*VLOOKUP($A27,'Electrification prediction'!$A$236:$AQ$262,COLUMN('Electrification prediction'!I$236),FALSE)</f>
        <v>274586919374.44852</v>
      </c>
      <c r="J27">
        <f>VLOOKUP($A27,'Energy Structure(no elec)'!$A$2:$I$28,2,FALSE)*VLOOKUP($A27,'Electrification prediction'!$A$236:$AQ$262,COLUMN('Electrification prediction'!J$236),FALSE)</f>
        <v>286974603182.37921</v>
      </c>
      <c r="K27">
        <f>VLOOKUP($A27,'Energy Structure(no elec)'!$A$2:$I$28,2,FALSE)*VLOOKUP($A27,'Electrification prediction'!$A$236:$AQ$262,COLUMN('Electrification prediction'!K$236),FALSE)</f>
        <v>299157674140.69391</v>
      </c>
      <c r="L27">
        <f>VLOOKUP($A27,'Energy Structure(no elec)'!$A$2:$I$28,2,FALSE)*VLOOKUP($A27,'Electrification prediction'!$A$236:$AQ$262,COLUMN('Electrification prediction'!L$236),FALSE)</f>
        <v>311150139147.8833</v>
      </c>
      <c r="M27">
        <f>VLOOKUP($A27,'Energy Structure(no elec)'!$A$2:$I$28,2,FALSE)*VLOOKUP($A27,'Electrification prediction'!$A$236:$AQ$262,COLUMN('Electrification prediction'!M$236),FALSE)</f>
        <v>322486593222.43451</v>
      </c>
      <c r="N27">
        <f>VLOOKUP($A27,'Energy Structure(no elec)'!$A$2:$I$28,2,FALSE)*VLOOKUP($A27,'Electrification prediction'!$A$236:$AQ$262,COLUMN('Electrification prediction'!N$236),FALSE)</f>
        <v>333621983078.21393</v>
      </c>
      <c r="O27">
        <f>VLOOKUP($A27,'Energy Structure(no elec)'!$A$2:$I$28,2,FALSE)*VLOOKUP($A27,'Electrification prediction'!$A$236:$AQ$262,COLUMN('Electrification prediction'!O$236),FALSE)</f>
        <v>344566421761.40649</v>
      </c>
      <c r="P27">
        <f>VLOOKUP($A27,'Energy Structure(no elec)'!$A$2:$I$28,2,FALSE)*VLOOKUP($A27,'Electrification prediction'!$A$236:$AQ$262,COLUMN('Electrification prediction'!P$236),FALSE)</f>
        <v>355328477966.93243</v>
      </c>
      <c r="Q27">
        <f>VLOOKUP($A27,'Energy Structure(no elec)'!$A$2:$I$28,2,FALSE)*VLOOKUP($A27,'Electrification prediction'!$A$236:$AQ$262,COLUMN('Electrification prediction'!Q$236),FALSE)</f>
        <v>365911624175.09607</v>
      </c>
      <c r="R27">
        <f>VLOOKUP($A27,'Energy Structure(no elec)'!$A$2:$I$28,2,FALSE)*VLOOKUP($A27,'Electrification prediction'!$A$236:$AQ$262,COLUMN('Electrification prediction'!R$236),FALSE)</f>
        <v>375949218161.04108</v>
      </c>
      <c r="S27">
        <f>VLOOKUP($A27,'Energy Structure(no elec)'!$A$2:$I$28,2,FALSE)*VLOOKUP($A27,'Electrification prediction'!$A$236:$AQ$262,COLUMN('Electrification prediction'!S$236),FALSE)</f>
        <v>386175393191.21332</v>
      </c>
      <c r="T27">
        <f>VLOOKUP($A27,'Energy Structure(no elec)'!$A$2:$I$28,2,FALSE)*VLOOKUP($A27,'Electrification prediction'!$A$236:$AQ$262,COLUMN('Electrification prediction'!T$236),FALSE)</f>
        <v>396227005573.97974</v>
      </c>
      <c r="U27">
        <f>VLOOKUP($A27,'Energy Structure(no elec)'!$A$2:$I$28,2,FALSE)*VLOOKUP($A27,'Electrification prediction'!$A$236:$AQ$262,COLUMN('Electrification prediction'!U$236),FALSE)</f>
        <v>406101079774.6051</v>
      </c>
      <c r="V27">
        <f>VLOOKUP($A27,'Energy Structure(no elec)'!$A$2:$I$28,2,FALSE)*VLOOKUP($A27,'Electrification prediction'!$A$236:$AQ$262,COLUMN('Electrification prediction'!V$236),FALSE)</f>
        <v>415793175994.04858</v>
      </c>
      <c r="W27">
        <f>VLOOKUP($A27,'Energy Structure(no elec)'!$A$2:$I$28,2,FALSE)*VLOOKUP($A27,'Electrification prediction'!$A$236:$AQ$262,COLUMN('Electrification prediction'!W$236),FALSE)</f>
        <v>425040725636.03864</v>
      </c>
      <c r="X27">
        <f>VLOOKUP($A27,'Energy Structure(no elec)'!$A$2:$I$28,2,FALSE)*VLOOKUP($A27,'Electrification prediction'!$A$236:$AQ$262,COLUMN('Electrification prediction'!X$236),FALSE)</f>
        <v>433389947258.4516</v>
      </c>
      <c r="Y27">
        <f>VLOOKUP($A27,'Energy Structure(no elec)'!$A$2:$I$28,2,FALSE)*VLOOKUP($A27,'Electrification prediction'!$A$236:$AQ$262,COLUMN('Electrification prediction'!Y$236),FALSE)</f>
        <v>441226271609.98413</v>
      </c>
      <c r="Z27">
        <f>VLOOKUP($A27,'Energy Structure(no elec)'!$A$2:$I$28,2,FALSE)*VLOOKUP($A27,'Electrification prediction'!$A$236:$AQ$262,COLUMN('Electrification prediction'!Z$236),FALSE)</f>
        <v>448527424907.31598</v>
      </c>
      <c r="AA27">
        <f>VLOOKUP($A27,'Energy Structure(no elec)'!$A$2:$I$28,2,FALSE)*VLOOKUP($A27,'Electrification prediction'!$A$236:$AQ$262,COLUMN('Electrification prediction'!AA$236),FALSE)</f>
        <v>455267122810.31915</v>
      </c>
      <c r="AB27">
        <f>VLOOKUP($A27,'Energy Structure(no elec)'!$A$2:$I$28,2,FALSE)*VLOOKUP($A27,'Electrification prediction'!$A$236:$AQ$262,COLUMN('Electrification prediction'!AB$236),FALSE)</f>
        <v>461424129382.81952</v>
      </c>
      <c r="AC27">
        <f>VLOOKUP($A27,'Energy Structure(no elec)'!$A$2:$I$28,2,FALSE)*VLOOKUP($A27,'Electrification prediction'!$A$236:$AQ$262,COLUMN('Electrification prediction'!AC$236),FALSE)</f>
        <v>466978147670.21399</v>
      </c>
      <c r="AD27">
        <f>VLOOKUP($A27,'Energy Structure(no elec)'!$A$2:$I$28,2,FALSE)*VLOOKUP($A27,'Electrification prediction'!$A$236:$AQ$262,COLUMN('Electrification prediction'!AD$236),FALSE)</f>
        <v>471910012270.47491</v>
      </c>
      <c r="AE27">
        <f>VLOOKUP($A27,'Energy Structure(no elec)'!$A$2:$I$28,2,FALSE)*VLOOKUP($A27,'Electrification prediction'!$A$236:$AQ$262,COLUMN('Electrification prediction'!AE$236),FALSE)</f>
        <v>476197121137.04834</v>
      </c>
      <c r="AF27">
        <f>VLOOKUP($A27,'Energy Structure(no elec)'!$A$2:$I$28,2,FALSE)*VLOOKUP($A27,'Electrification prediction'!$A$236:$AQ$262,COLUMN('Electrification prediction'!AF$236),FALSE)</f>
        <v>479823016100.04047</v>
      </c>
      <c r="AG27">
        <f>VLOOKUP($A27,'Energy Structure(no elec)'!$A$2:$I$28,2,FALSE)*VLOOKUP($A27,'Electrification prediction'!$A$236:$AQ$262,COLUMN('Electrification prediction'!AG$236),FALSE)</f>
        <v>482768128909.29712</v>
      </c>
      <c r="AH27">
        <f>VLOOKUP($A27,'Energy Structure(no elec)'!$A$2:$I$28,2,FALSE)*VLOOKUP($A27,'Electrification prediction'!$A$236:$AQ$262,COLUMN('Electrification prediction'!AH$236),FALSE)</f>
        <v>484533346134.70074</v>
      </c>
      <c r="AI27">
        <f>VLOOKUP($A27,'Energy Structure(no elec)'!$A$2:$I$28,2,FALSE)*VLOOKUP($A27,'Electrification prediction'!$A$236:$AQ$262,COLUMN('Electrification prediction'!AI$236),FALSE)</f>
        <v>485585988914.82471</v>
      </c>
      <c r="AJ27">
        <f>VLOOKUP($A27,'Energy Structure(no elec)'!$A$2:$I$28,2,FALSE)*VLOOKUP($A27,'Electrification prediction'!$A$236:$AQ$262,COLUMN('Electrification prediction'!AJ$236),FALSE)</f>
        <v>485914717510.92603</v>
      </c>
      <c r="AK27">
        <f>VLOOKUP($A27,'Energy Structure(no elec)'!$A$2:$I$28,2,FALSE)*VLOOKUP($A27,'Electrification prediction'!$A$236:$AQ$262,COLUMN('Electrification prediction'!AK$236),FALSE)</f>
        <v>485510650597.30591</v>
      </c>
      <c r="AL27">
        <f>VLOOKUP($A27,'Energy Structure(no elec)'!$A$2:$I$28,2,FALSE)*VLOOKUP($A27,'Electrification prediction'!$A$236:$AQ$262,COLUMN('Electrification prediction'!AL$236),FALSE)</f>
        <v>484367550831.94659</v>
      </c>
      <c r="AM27">
        <f>VLOOKUP($A27,'Energy Structure(no elec)'!$A$2:$I$28,2,FALSE)*VLOOKUP($A27,'Electrification prediction'!$A$236:$AQ$262,COLUMN('Electrification prediction'!AM$236),FALSE)</f>
        <v>482477122473.55841</v>
      </c>
      <c r="AN27">
        <f>VLOOKUP($A27,'Energy Structure(no elec)'!$A$2:$I$28,2,FALSE)*VLOOKUP($A27,'Electrification prediction'!$A$236:$AQ$262,COLUMN('Electrification prediction'!AN$236),FALSE)</f>
        <v>479838971303.17133</v>
      </c>
      <c r="AO27">
        <f>VLOOKUP($A27,'Energy Structure(no elec)'!$A$2:$I$28,2,FALSE)*VLOOKUP($A27,'Electrification prediction'!$A$236:$AQ$262,COLUMN('Electrification prediction'!AO$236),FALSE)</f>
        <v>476451016759.03259</v>
      </c>
      <c r="AP27">
        <f>VLOOKUP($A27,'Energy Structure(no elec)'!$A$2:$I$28,2,FALSE)*VLOOKUP($A27,'Electrification prediction'!$A$236:$AQ$262,COLUMN('Electrification prediction'!AP$236),FALSE)</f>
        <v>472319356964.92487</v>
      </c>
      <c r="AQ27">
        <f>VLOOKUP($A27,'Energy Structure(no elec)'!$A$2:$I$28,2,FALSE)*VLOOKUP($A27,'Electrification prediction'!$A$236:$AQ$262,COLUMN('Electrification prediction'!AQ$236),FALSE)</f>
        <v>467448711545.82788</v>
      </c>
    </row>
    <row r="28" spans="1:43" s="224" customFormat="1">
      <c r="A28" s="411" t="s">
        <v>641</v>
      </c>
      <c r="B28" s="224">
        <f>VLOOKUP(A28,'Energy use'!$A$132:$K$158,2,FALSE)</f>
        <v>295272709970.75653</v>
      </c>
      <c r="C28" s="224">
        <f>VLOOKUP(A28,'Energy Structure(no elec)'!$A$2:$I$28,2,FALSE)*VLOOKUP(A28,'Electrification prediction'!$A$236:$AQ$262,COLUMN('Electrification prediction'!C$236),FALSE)</f>
        <v>317570974623.82727</v>
      </c>
      <c r="D28" s="224">
        <f>VLOOKUP($A28,'Energy Structure(no elec)'!$A$2:$I$28,2,FALSE)*VLOOKUP($A28,'Electrification prediction'!$A$236:$AQ$262,COLUMN('Electrification prediction'!D$236),FALSE)</f>
        <v>340404230451.59882</v>
      </c>
      <c r="E28" s="224">
        <f>VLOOKUP($A28,'Energy Structure(no elec)'!$A$2:$I$28,2,FALSE)*VLOOKUP($A28,'Electrification prediction'!$A$236:$AQ$262,COLUMN('Electrification prediction'!E$236),FALSE)</f>
        <v>338627150755.08295</v>
      </c>
      <c r="F28" s="224">
        <f>VLOOKUP($A28,'Energy Structure(no elec)'!$A$2:$I$28,2,FALSE)*VLOOKUP($A28,'Electrification prediction'!$A$236:$AQ$262,COLUMN('Electrification prediction'!F$236),FALSE)</f>
        <v>336604519064.96826</v>
      </c>
      <c r="G28" s="224">
        <f>VLOOKUP($A28,'Energy Structure(no elec)'!$A$2:$I$28,2,FALSE)*VLOOKUP($A28,'Electrification prediction'!$A$236:$AQ$262,COLUMN('Electrification prediction'!G$236),FALSE)</f>
        <v>334008334509.9151</v>
      </c>
      <c r="H28" s="224">
        <f>VLOOKUP($A28,'Energy Structure(no elec)'!$A$2:$I$28,2,FALSE)*VLOOKUP($A28,'Electrification prediction'!$A$236:$AQ$262,COLUMN('Electrification prediction'!H$236),FALSE)</f>
        <v>330914938403.40656</v>
      </c>
      <c r="I28" s="224">
        <f>VLOOKUP($A28,'Energy Structure(no elec)'!$A$2:$I$28,2,FALSE)*VLOOKUP($A28,'Electrification prediction'!$A$236:$AQ$262,COLUMN('Electrification prediction'!I$236),FALSE)</f>
        <v>327671428725.45233</v>
      </c>
      <c r="J28" s="224">
        <f>VLOOKUP($A28,'Energy Structure(no elec)'!$A$2:$I$28,2,FALSE)*VLOOKUP($A28,'Electrification prediction'!$A$236:$AQ$262,COLUMN('Electrification prediction'!J$236),FALSE)</f>
        <v>324025789390.1991</v>
      </c>
      <c r="K28" s="224">
        <f>VLOOKUP($A28,'Energy Structure(no elec)'!$A$2:$I$28,2,FALSE)*VLOOKUP($A28,'Electrification prediction'!$A$236:$AQ$262,COLUMN('Electrification prediction'!K$236),FALSE)</f>
        <v>320282092647.80115</v>
      </c>
      <c r="L28" s="224">
        <f>VLOOKUP($A28,'Energy Structure(no elec)'!$A$2:$I$28,2,FALSE)*VLOOKUP($A28,'Electrification prediction'!$A$236:$AQ$262,COLUMN('Electrification prediction'!L$236),FALSE)</f>
        <v>316218195852.2901</v>
      </c>
      <c r="M28" s="224">
        <f>VLOOKUP($A28,'Energy Structure(no elec)'!$A$2:$I$28,2,FALSE)*VLOOKUP($A28,'Electrification prediction'!$A$236:$AQ$262,COLUMN('Electrification prediction'!M$236),FALSE)</f>
        <v>311884612259.83752</v>
      </c>
      <c r="N28" s="224">
        <f>VLOOKUP($A28,'Energy Structure(no elec)'!$A$2:$I$28,2,FALSE)*VLOOKUP($A28,'Electrification prediction'!$A$236:$AQ$262,COLUMN('Electrification prediction'!N$236),FALSE)</f>
        <v>307520116919.62433</v>
      </c>
      <c r="O28" s="224">
        <f>VLOOKUP($A28,'Energy Structure(no elec)'!$A$2:$I$28,2,FALSE)*VLOOKUP($A28,'Electrification prediction'!$A$236:$AQ$262,COLUMN('Electrification prediction'!O$236),FALSE)</f>
        <v>302948764949.57104</v>
      </c>
      <c r="P28" s="224">
        <f>VLOOKUP($A28,'Energy Structure(no elec)'!$A$2:$I$28,2,FALSE)*VLOOKUP($A28,'Electrification prediction'!$A$236:$AQ$262,COLUMN('Electrification prediction'!P$236),FALSE)</f>
        <v>298208834025.08105</v>
      </c>
      <c r="Q28" s="224">
        <f>VLOOKUP($A28,'Energy Structure(no elec)'!$A$2:$I$28,2,FALSE)*VLOOKUP($A28,'Electrification prediction'!$A$236:$AQ$262,COLUMN('Electrification prediction'!Q$236),FALSE)</f>
        <v>293489132221.08466</v>
      </c>
      <c r="R28" s="224">
        <f>VLOOKUP($A28,'Energy Structure(no elec)'!$A$2:$I$28,2,FALSE)*VLOOKUP($A28,'Electrification prediction'!$A$236:$AQ$262,COLUMN('Electrification prediction'!R$236),FALSE)</f>
        <v>288647569501.46466</v>
      </c>
      <c r="S28" s="224">
        <f>VLOOKUP($A28,'Energy Structure(no elec)'!$A$2:$I$28,2,FALSE)*VLOOKUP($A28,'Electrification prediction'!$A$236:$AQ$262,COLUMN('Electrification prediction'!S$236),FALSE)</f>
        <v>283850336135.15771</v>
      </c>
      <c r="T28" s="224">
        <f>VLOOKUP($A28,'Energy Structure(no elec)'!$A$2:$I$28,2,FALSE)*VLOOKUP($A28,'Electrification prediction'!$A$236:$AQ$262,COLUMN('Electrification prediction'!T$236),FALSE)</f>
        <v>278969301004.91779</v>
      </c>
      <c r="U28" s="224">
        <f>VLOOKUP($A28,'Energy Structure(no elec)'!$A$2:$I$28,2,FALSE)*VLOOKUP($A28,'Electrification prediction'!$A$236:$AQ$262,COLUMN('Electrification prediction'!U$236),FALSE)</f>
        <v>274027726209.50821</v>
      </c>
      <c r="V28" s="224">
        <f>VLOOKUP($A28,'Energy Structure(no elec)'!$A$2:$I$28,2,FALSE)*VLOOKUP($A28,'Electrification prediction'!$A$236:$AQ$262,COLUMN('Electrification prediction'!V$236),FALSE)</f>
        <v>269157673317.03458</v>
      </c>
      <c r="W28" s="224">
        <f>VLOOKUP($A28,'Energy Structure(no elec)'!$A$2:$I$28,2,FALSE)*VLOOKUP($A28,'Electrification prediction'!$A$236:$AQ$262,COLUMN('Electrification prediction'!W$236),FALSE)</f>
        <v>264252708726.7644</v>
      </c>
      <c r="X28" s="224">
        <f>VLOOKUP($A28,'Energy Structure(no elec)'!$A$2:$I$28,2,FALSE)*VLOOKUP($A28,'Electrification prediction'!$A$236:$AQ$262,COLUMN('Electrification prediction'!X$236),FALSE)</f>
        <v>259328788241.80469</v>
      </c>
      <c r="Y28" s="224">
        <f>VLOOKUP($A28,'Energy Structure(no elec)'!$A$2:$I$28,2,FALSE)*VLOOKUP($A28,'Electrification prediction'!$A$236:$AQ$262,COLUMN('Electrification prediction'!Y$236),FALSE)</f>
        <v>254490963037.30756</v>
      </c>
      <c r="Z28" s="224">
        <f>VLOOKUP($A28,'Energy Structure(no elec)'!$A$2:$I$28,2,FALSE)*VLOOKUP($A28,'Electrification prediction'!$A$236:$AQ$262,COLUMN('Electrification prediction'!Z$236),FALSE)</f>
        <v>249649346184.09125</v>
      </c>
      <c r="AA28" s="224">
        <f>VLOOKUP($A28,'Energy Structure(no elec)'!$A$2:$I$28,2,FALSE)*VLOOKUP($A28,'Electrification prediction'!$A$236:$AQ$262,COLUMN('Electrification prediction'!AA$236),FALSE)</f>
        <v>244896255895.52988</v>
      </c>
      <c r="AB28" s="224">
        <f>VLOOKUP($A28,'Energy Structure(no elec)'!$A$2:$I$28,2,FALSE)*VLOOKUP($A28,'Electrification prediction'!$A$236:$AQ$262,COLUMN('Electrification prediction'!AB$236),FALSE)</f>
        <v>240148965476.62363</v>
      </c>
      <c r="AC28" s="224">
        <f>VLOOKUP($A28,'Energy Structure(no elec)'!$A$2:$I$28,2,FALSE)*VLOOKUP($A28,'Electrification prediction'!$A$236:$AQ$262,COLUMN('Electrification prediction'!AC$236),FALSE)</f>
        <v>235414415162.66455</v>
      </c>
      <c r="AD28" s="224">
        <f>VLOOKUP($A28,'Energy Structure(no elec)'!$A$2:$I$28,2,FALSE)*VLOOKUP($A28,'Electrification prediction'!$A$236:$AQ$262,COLUMN('Electrification prediction'!AD$236),FALSE)</f>
        <v>230765963374.70291</v>
      </c>
      <c r="AE28" s="224">
        <f>VLOOKUP($A28,'Energy Structure(no elec)'!$A$2:$I$28,2,FALSE)*VLOOKUP($A28,'Electrification prediction'!$A$236:$AQ$262,COLUMN('Electrification prediction'!AE$236),FALSE)</f>
        <v>226132307114.10754</v>
      </c>
      <c r="AF28" s="224">
        <f>VLOOKUP($A28,'Energy Structure(no elec)'!$A$2:$I$28,2,FALSE)*VLOOKUP($A28,'Electrification prediction'!$A$236:$AQ$262,COLUMN('Electrification prediction'!AF$236),FALSE)</f>
        <v>221577792308.84573</v>
      </c>
      <c r="AG28" s="224">
        <f>VLOOKUP($A28,'Energy Structure(no elec)'!$A$2:$I$28,2,FALSE)*VLOOKUP($A28,'Electrification prediction'!$A$236:$AQ$262,COLUMN('Electrification prediction'!AG$236),FALSE)</f>
        <v>217036306677.84729</v>
      </c>
      <c r="AH28" s="224">
        <f>VLOOKUP($A28,'Energy Structure(no elec)'!$A$2:$I$28,2,FALSE)*VLOOKUP($A28,'Electrification prediction'!$A$236:$AQ$262,COLUMN('Electrification prediction'!AH$236),FALSE)</f>
        <v>212508632992.34451</v>
      </c>
      <c r="AI28" s="224">
        <f>VLOOKUP($A28,'Energy Structure(no elec)'!$A$2:$I$28,2,FALSE)*VLOOKUP($A28,'Electrification prediction'!$A$236:$AQ$262,COLUMN('Electrification prediction'!AI$236),FALSE)</f>
        <v>208045775592.84155</v>
      </c>
      <c r="AJ28" s="224">
        <f>VLOOKUP($A28,'Energy Structure(no elec)'!$A$2:$I$28,2,FALSE)*VLOOKUP($A28,'Electrification prediction'!$A$236:$AQ$262,COLUMN('Electrification prediction'!AJ$236),FALSE)</f>
        <v>204507466559.58392</v>
      </c>
      <c r="AK28" s="224">
        <f>VLOOKUP($A28,'Energy Structure(no elec)'!$A$2:$I$28,2,FALSE)*VLOOKUP($A28,'Electrification prediction'!$A$236:$AQ$262,COLUMN('Electrification prediction'!AK$236),FALSE)</f>
        <v>200084860135.02026</v>
      </c>
      <c r="AL28" s="224">
        <f>VLOOKUP($A28,'Energy Structure(no elec)'!$A$2:$I$28,2,FALSE)*VLOOKUP($A28,'Electrification prediction'!$A$236:$AQ$262,COLUMN('Electrification prediction'!AL$236),FALSE)</f>
        <v>195660334242.9397</v>
      </c>
      <c r="AM28" s="224">
        <f>VLOOKUP($A28,'Energy Structure(no elec)'!$A$2:$I$28,2,FALSE)*VLOOKUP($A28,'Electrification prediction'!$A$236:$AQ$262,COLUMN('Electrification prediction'!AM$236),FALSE)</f>
        <v>191230781606.18283</v>
      </c>
      <c r="AN28" s="224">
        <f>VLOOKUP($A28,'Energy Structure(no elec)'!$A$2:$I$28,2,FALSE)*VLOOKUP($A28,'Electrification prediction'!$A$236:$AQ$262,COLUMN('Electrification prediction'!AN$236),FALSE)</f>
        <v>186831453694.00269</v>
      </c>
      <c r="AO28" s="224">
        <f>VLOOKUP($A28,'Energy Structure(no elec)'!$A$2:$I$28,2,FALSE)*VLOOKUP($A28,'Electrification prediction'!$A$236:$AQ$262,COLUMN('Electrification prediction'!AO$236),FALSE)</f>
        <v>182415021130.06555</v>
      </c>
      <c r="AP28" s="224">
        <f>VLOOKUP($A28,'Energy Structure(no elec)'!$A$2:$I$28,2,FALSE)*VLOOKUP($A28,'Electrification prediction'!$A$236:$AQ$262,COLUMN('Electrification prediction'!AP$236),FALSE)</f>
        <v>178011995982.0972</v>
      </c>
      <c r="AQ28" s="224">
        <f>VLOOKUP($A28,'Energy Structure(no elec)'!$A$2:$I$28,2,FALSE)*VLOOKUP($A28,'Electrification prediction'!$A$236:$AQ$262,COLUMN('Electrification prediction'!AQ$236),FALSE)</f>
        <v>173578213129.42722</v>
      </c>
    </row>
    <row r="32" spans="1:43">
      <c r="A32" s="261" t="s">
        <v>773</v>
      </c>
    </row>
    <row r="33" spans="1:43" s="2" customFormat="1">
      <c r="A33" s="394" t="s">
        <v>755</v>
      </c>
      <c r="B33" s="395">
        <v>2019</v>
      </c>
      <c r="C33" s="167">
        <v>2020</v>
      </c>
      <c r="D33" s="167">
        <v>2021</v>
      </c>
      <c r="E33" s="167">
        <v>2022</v>
      </c>
      <c r="F33" s="167">
        <v>2023</v>
      </c>
      <c r="G33" s="167">
        <v>2024</v>
      </c>
      <c r="H33" s="167">
        <v>2025</v>
      </c>
      <c r="I33" s="167">
        <v>2026</v>
      </c>
      <c r="J33" s="167">
        <v>2027</v>
      </c>
      <c r="K33" s="167">
        <v>2028</v>
      </c>
      <c r="L33" s="167">
        <v>2029</v>
      </c>
      <c r="M33" s="167">
        <v>2030</v>
      </c>
      <c r="N33" s="167">
        <v>2031</v>
      </c>
      <c r="O33" s="167">
        <v>2032</v>
      </c>
      <c r="P33" s="167">
        <v>2033</v>
      </c>
      <c r="Q33" s="167">
        <v>2034</v>
      </c>
      <c r="R33" s="167">
        <v>2035</v>
      </c>
      <c r="S33" s="167">
        <v>2036</v>
      </c>
      <c r="T33" s="167">
        <v>2037</v>
      </c>
      <c r="U33" s="167">
        <v>2038</v>
      </c>
      <c r="V33" s="167">
        <v>2039</v>
      </c>
      <c r="W33" s="167">
        <v>2040</v>
      </c>
      <c r="X33" s="167">
        <v>2041</v>
      </c>
      <c r="Y33" s="167">
        <v>2042</v>
      </c>
      <c r="Z33" s="167">
        <v>2043</v>
      </c>
      <c r="AA33" s="167">
        <v>2044</v>
      </c>
      <c r="AB33" s="167">
        <v>2045</v>
      </c>
      <c r="AC33" s="167">
        <v>2046</v>
      </c>
      <c r="AD33" s="167">
        <v>2047</v>
      </c>
      <c r="AE33" s="167">
        <v>2048</v>
      </c>
      <c r="AF33" s="167">
        <v>2049</v>
      </c>
      <c r="AG33" s="167">
        <v>2050</v>
      </c>
      <c r="AH33" s="167">
        <v>2051</v>
      </c>
      <c r="AI33" s="167">
        <v>2052</v>
      </c>
      <c r="AJ33" s="167">
        <v>2053</v>
      </c>
      <c r="AK33" s="167">
        <v>2054</v>
      </c>
      <c r="AL33" s="167">
        <v>2055</v>
      </c>
      <c r="AM33" s="167">
        <v>2056</v>
      </c>
      <c r="AN33" s="167">
        <v>2057</v>
      </c>
      <c r="AO33" s="167">
        <v>2058</v>
      </c>
      <c r="AP33" s="167">
        <v>2059</v>
      </c>
      <c r="AQ33" s="168">
        <v>2060</v>
      </c>
    </row>
    <row r="34" spans="1:43">
      <c r="A34" s="271" t="s">
        <v>617</v>
      </c>
      <c r="B34">
        <f>VLOOKUP(A34,'Non Energy use'!A3:J29,COLUMN('Non Energy use'!B3),FALSE)</f>
        <v>0</v>
      </c>
      <c r="C34" s="429">
        <f>VLOOKUP($A34,'Energy use Prediction'!$A$178:$AQ$204,MATCH(C$33,'Energy use Prediction'!$A$178:$AQ$178,0),FALSE)*$B34</f>
        <v>0</v>
      </c>
      <c r="D34" s="429">
        <f>VLOOKUP($A34,'Energy use Prediction'!$A$178:$AQ$204,MATCH(D$33,'Energy use Prediction'!$A$178:$AQ$178,0),FALSE)*$B34</f>
        <v>0</v>
      </c>
      <c r="E34" s="429">
        <f>VLOOKUP($A34,'Energy use Prediction'!$A$178:$AQ$204,MATCH(E$33,'Energy use Prediction'!$A$178:$AQ$178,0),FALSE)*$B34</f>
        <v>0</v>
      </c>
      <c r="F34" s="429">
        <f>VLOOKUP($A34,'Energy use Prediction'!$A$178:$AQ$204,MATCH(F$33,'Energy use Prediction'!$A$178:$AQ$178,0),FALSE)*$B34</f>
        <v>0</v>
      </c>
      <c r="G34" s="429">
        <f>VLOOKUP($A34,'Energy use Prediction'!$A$178:$AQ$204,MATCH(G$33,'Energy use Prediction'!$A$178:$AQ$178,0),FALSE)*$B34</f>
        <v>0</v>
      </c>
      <c r="H34" s="429">
        <f>VLOOKUP($A34,'Energy use Prediction'!$A$178:$AQ$204,MATCH(H$33,'Energy use Prediction'!$A$178:$AQ$178,0),FALSE)*$B34</f>
        <v>0</v>
      </c>
      <c r="I34" s="429">
        <f>VLOOKUP($A34,'Energy use Prediction'!$A$178:$AQ$204,MATCH(I$33,'Energy use Prediction'!$A$178:$AQ$178,0),FALSE)*$B34</f>
        <v>0</v>
      </c>
      <c r="J34" s="429">
        <f>VLOOKUP($A34,'Energy use Prediction'!$A$178:$AQ$204,MATCH(J$33,'Energy use Prediction'!$A$178:$AQ$178,0),FALSE)*$B34</f>
        <v>0</v>
      </c>
      <c r="K34" s="429">
        <f>VLOOKUP($A34,'Energy use Prediction'!$A$178:$AQ$204,MATCH(K$33,'Energy use Prediction'!$A$178:$AQ$178,0),FALSE)*$B34</f>
        <v>0</v>
      </c>
      <c r="L34" s="429">
        <f>VLOOKUP($A34,'Energy use Prediction'!$A$178:$AQ$204,MATCH(L$33,'Energy use Prediction'!$A$178:$AQ$178,0),FALSE)*$B34</f>
        <v>0</v>
      </c>
      <c r="M34" s="429">
        <f>VLOOKUP($A34,'Energy use Prediction'!$A$178:$AQ$204,MATCH(M$33,'Energy use Prediction'!$A$178:$AQ$178,0),FALSE)*$B34</f>
        <v>0</v>
      </c>
      <c r="N34" s="429">
        <f>VLOOKUP($A34,'Energy use Prediction'!$A$178:$AQ$204,MATCH(N$33,'Energy use Prediction'!$A$178:$AQ$178,0),FALSE)*$B34</f>
        <v>0</v>
      </c>
      <c r="O34" s="429">
        <f>VLOOKUP($A34,'Energy use Prediction'!$A$178:$AQ$204,MATCH(O$33,'Energy use Prediction'!$A$178:$AQ$178,0),FALSE)*$B34</f>
        <v>0</v>
      </c>
      <c r="P34" s="429">
        <f>VLOOKUP($A34,'Energy use Prediction'!$A$178:$AQ$204,MATCH(P$33,'Energy use Prediction'!$A$178:$AQ$178,0),FALSE)*$B34</f>
        <v>0</v>
      </c>
      <c r="Q34" s="429">
        <f>VLOOKUP($A34,'Energy use Prediction'!$A$178:$AQ$204,MATCH(Q$33,'Energy use Prediction'!$A$178:$AQ$178,0),FALSE)*$B34</f>
        <v>0</v>
      </c>
      <c r="R34" s="429">
        <f>VLOOKUP($A34,'Energy use Prediction'!$A$178:$AQ$204,MATCH(R$33,'Energy use Prediction'!$A$178:$AQ$178,0),FALSE)*$B34</f>
        <v>0</v>
      </c>
      <c r="S34" s="429">
        <f>VLOOKUP($A34,'Energy use Prediction'!$A$178:$AQ$204,MATCH(S$33,'Energy use Prediction'!$A$178:$AQ$178,0),FALSE)*$B34</f>
        <v>0</v>
      </c>
      <c r="T34" s="429">
        <f>VLOOKUP($A34,'Energy use Prediction'!$A$178:$AQ$204,MATCH(T$33,'Energy use Prediction'!$A$178:$AQ$178,0),FALSE)*$B34</f>
        <v>0</v>
      </c>
      <c r="U34" s="429">
        <f>VLOOKUP($A34,'Energy use Prediction'!$A$178:$AQ$204,MATCH(U$33,'Energy use Prediction'!$A$178:$AQ$178,0),FALSE)*$B34</f>
        <v>0</v>
      </c>
      <c r="V34" s="429">
        <f>VLOOKUP($A34,'Energy use Prediction'!$A$178:$AQ$204,MATCH(V$33,'Energy use Prediction'!$A$178:$AQ$178,0),FALSE)*$B34</f>
        <v>0</v>
      </c>
      <c r="W34" s="429">
        <f>VLOOKUP($A34,'Energy use Prediction'!$A$178:$AQ$204,MATCH(W$33,'Energy use Prediction'!$A$178:$AQ$178,0),FALSE)*$B34</f>
        <v>0</v>
      </c>
      <c r="X34" s="429">
        <f>VLOOKUP($A34,'Energy use Prediction'!$A$178:$AQ$204,MATCH(X$33,'Energy use Prediction'!$A$178:$AQ$178,0),FALSE)*$B34</f>
        <v>0</v>
      </c>
      <c r="Y34" s="429">
        <f>VLOOKUP($A34,'Energy use Prediction'!$A$178:$AQ$204,MATCH(Y$33,'Energy use Prediction'!$A$178:$AQ$178,0),FALSE)*$B34</f>
        <v>0</v>
      </c>
      <c r="Z34" s="429">
        <f>VLOOKUP($A34,'Energy use Prediction'!$A$178:$AQ$204,MATCH(Z$33,'Energy use Prediction'!$A$178:$AQ$178,0),FALSE)*$B34</f>
        <v>0</v>
      </c>
      <c r="AA34" s="429">
        <f>VLOOKUP($A34,'Energy use Prediction'!$A$178:$AQ$204,MATCH(AA$33,'Energy use Prediction'!$A$178:$AQ$178,0),FALSE)*$B34</f>
        <v>0</v>
      </c>
      <c r="AB34" s="429">
        <f>VLOOKUP($A34,'Energy use Prediction'!$A$178:$AQ$204,MATCH(AB$33,'Energy use Prediction'!$A$178:$AQ$178,0),FALSE)*$B34</f>
        <v>0</v>
      </c>
      <c r="AC34" s="429">
        <f>VLOOKUP($A34,'Energy use Prediction'!$A$178:$AQ$204,MATCH(AC$33,'Energy use Prediction'!$A$178:$AQ$178,0),FALSE)*$B34</f>
        <v>0</v>
      </c>
      <c r="AD34" s="429">
        <f>VLOOKUP($A34,'Energy use Prediction'!$A$178:$AQ$204,MATCH(AD$33,'Energy use Prediction'!$A$178:$AQ$178,0),FALSE)*$B34</f>
        <v>0</v>
      </c>
      <c r="AE34" s="429">
        <f>VLOOKUP($A34,'Energy use Prediction'!$A$178:$AQ$204,MATCH(AE$33,'Energy use Prediction'!$A$178:$AQ$178,0),FALSE)*$B34</f>
        <v>0</v>
      </c>
      <c r="AF34" s="429">
        <f>VLOOKUP($A34,'Energy use Prediction'!$A$178:$AQ$204,MATCH(AF$33,'Energy use Prediction'!$A$178:$AQ$178,0),FALSE)*$B34</f>
        <v>0</v>
      </c>
      <c r="AG34" s="429">
        <f>VLOOKUP($A34,'Energy use Prediction'!$A$178:$AQ$204,MATCH(AG$33,'Energy use Prediction'!$A$178:$AQ$178,0),FALSE)*$B34</f>
        <v>0</v>
      </c>
      <c r="AH34" s="429">
        <f>VLOOKUP($A34,'Energy use Prediction'!$A$178:$AQ$204,MATCH(AH$33,'Energy use Prediction'!$A$178:$AQ$178,0),FALSE)*$B34</f>
        <v>0</v>
      </c>
      <c r="AI34" s="429">
        <f>VLOOKUP($A34,'Energy use Prediction'!$A$178:$AQ$204,MATCH(AI$33,'Energy use Prediction'!$A$178:$AQ$178,0),FALSE)*$B34</f>
        <v>0</v>
      </c>
      <c r="AJ34" s="429">
        <f>VLOOKUP($A34,'Energy use Prediction'!$A$178:$AQ$204,MATCH(AJ$33,'Energy use Prediction'!$A$178:$AQ$178,0),FALSE)*$B34</f>
        <v>0</v>
      </c>
      <c r="AK34" s="429">
        <f>VLOOKUP($A34,'Energy use Prediction'!$A$178:$AQ$204,MATCH(AK$33,'Energy use Prediction'!$A$178:$AQ$178,0),FALSE)*$B34</f>
        <v>0</v>
      </c>
      <c r="AL34" s="429">
        <f>VLOOKUP($A34,'Energy use Prediction'!$A$178:$AQ$204,MATCH(AL$33,'Energy use Prediction'!$A$178:$AQ$178,0),FALSE)*$B34</f>
        <v>0</v>
      </c>
      <c r="AM34" s="429">
        <f>VLOOKUP($A34,'Energy use Prediction'!$A$178:$AQ$204,MATCH(AM$33,'Energy use Prediction'!$A$178:$AQ$178,0),FALSE)*$B34</f>
        <v>0</v>
      </c>
      <c r="AN34" s="429">
        <f>VLOOKUP($A34,'Energy use Prediction'!$A$178:$AQ$204,MATCH(AN$33,'Energy use Prediction'!$A$178:$AQ$178,0),FALSE)*$B34</f>
        <v>0</v>
      </c>
      <c r="AO34" s="429">
        <f>VLOOKUP($A34,'Energy use Prediction'!$A$178:$AQ$204,MATCH(AO$33,'Energy use Prediction'!$A$178:$AQ$178,0),FALSE)*$B34</f>
        <v>0</v>
      </c>
      <c r="AP34" s="429">
        <f>VLOOKUP($A34,'Energy use Prediction'!$A$178:$AQ$204,MATCH(AP$33,'Energy use Prediction'!$A$178:$AQ$178,0),FALSE)*$B34</f>
        <v>0</v>
      </c>
      <c r="AQ34" s="429">
        <f>VLOOKUP($A34,'Energy use Prediction'!$A$178:$AQ$204,MATCH(AQ$33,'Energy use Prediction'!$A$178:$AQ$178,0),FALSE)*$B34</f>
        <v>0</v>
      </c>
    </row>
    <row r="35" spans="1:43">
      <c r="A35" s="272" t="s">
        <v>611</v>
      </c>
      <c r="B35">
        <f>VLOOKUP(A35,'Non Energy use'!A4:J30,COLUMN('Non Energy use'!B4),FALSE)</f>
        <v>0</v>
      </c>
      <c r="C35" s="429">
        <f>VLOOKUP($A35,'Energy use Prediction'!$A$178:$AQ$204,MATCH(C$33,'Energy use Prediction'!$A$178:$AQ$178,0),FALSE)*$B35</f>
        <v>0</v>
      </c>
      <c r="D35" s="429">
        <f>VLOOKUP($A35,'Energy use Prediction'!$A$178:$AQ$204,MATCH(D$33,'Energy use Prediction'!$A$178:$AQ$178,0),FALSE)*$B35</f>
        <v>0</v>
      </c>
      <c r="E35" s="429">
        <f>VLOOKUP($A35,'Energy use Prediction'!$A$178:$AQ$204,MATCH(E$33,'Energy use Prediction'!$A$178:$AQ$178,0),FALSE)*$B35</f>
        <v>0</v>
      </c>
      <c r="F35" s="429">
        <f>VLOOKUP($A35,'Energy use Prediction'!$A$178:$AQ$204,MATCH(F$33,'Energy use Prediction'!$A$178:$AQ$178,0),FALSE)*$B35</f>
        <v>0</v>
      </c>
      <c r="G35" s="429">
        <f>VLOOKUP($A35,'Energy use Prediction'!$A$178:$AQ$204,MATCH(G$33,'Energy use Prediction'!$A$178:$AQ$178,0),FALSE)*$B35</f>
        <v>0</v>
      </c>
      <c r="H35" s="429">
        <f>VLOOKUP($A35,'Energy use Prediction'!$A$178:$AQ$204,MATCH(H$33,'Energy use Prediction'!$A$178:$AQ$178,0),FALSE)*$B35</f>
        <v>0</v>
      </c>
      <c r="I35" s="429">
        <f>VLOOKUP($A35,'Energy use Prediction'!$A$178:$AQ$204,MATCH(I$33,'Energy use Prediction'!$A$178:$AQ$178,0),FALSE)*$B35</f>
        <v>0</v>
      </c>
      <c r="J35" s="429">
        <f>VLOOKUP($A35,'Energy use Prediction'!$A$178:$AQ$204,MATCH(J$33,'Energy use Prediction'!$A$178:$AQ$178,0),FALSE)*$B35</f>
        <v>0</v>
      </c>
      <c r="K35" s="429">
        <f>VLOOKUP($A35,'Energy use Prediction'!$A$178:$AQ$204,MATCH(K$33,'Energy use Prediction'!$A$178:$AQ$178,0),FALSE)*$B35</f>
        <v>0</v>
      </c>
      <c r="L35" s="429">
        <f>VLOOKUP($A35,'Energy use Prediction'!$A$178:$AQ$204,MATCH(L$33,'Energy use Prediction'!$A$178:$AQ$178,0),FALSE)*$B35</f>
        <v>0</v>
      </c>
      <c r="M35" s="429">
        <f>VLOOKUP($A35,'Energy use Prediction'!$A$178:$AQ$204,MATCH(M$33,'Energy use Prediction'!$A$178:$AQ$178,0),FALSE)*$B35</f>
        <v>0</v>
      </c>
      <c r="N35" s="429">
        <f>VLOOKUP($A35,'Energy use Prediction'!$A$178:$AQ$204,MATCH(N$33,'Energy use Prediction'!$A$178:$AQ$178,0),FALSE)*$B35</f>
        <v>0</v>
      </c>
      <c r="O35" s="429">
        <f>VLOOKUP($A35,'Energy use Prediction'!$A$178:$AQ$204,MATCH(O$33,'Energy use Prediction'!$A$178:$AQ$178,0),FALSE)*$B35</f>
        <v>0</v>
      </c>
      <c r="P35" s="429">
        <f>VLOOKUP($A35,'Energy use Prediction'!$A$178:$AQ$204,MATCH(P$33,'Energy use Prediction'!$A$178:$AQ$178,0),FALSE)*$B35</f>
        <v>0</v>
      </c>
      <c r="Q35" s="429">
        <f>VLOOKUP($A35,'Energy use Prediction'!$A$178:$AQ$204,MATCH(Q$33,'Energy use Prediction'!$A$178:$AQ$178,0),FALSE)*$B35</f>
        <v>0</v>
      </c>
      <c r="R35" s="429">
        <f>VLOOKUP($A35,'Energy use Prediction'!$A$178:$AQ$204,MATCH(R$33,'Energy use Prediction'!$A$178:$AQ$178,0),FALSE)*$B35</f>
        <v>0</v>
      </c>
      <c r="S35" s="429">
        <f>VLOOKUP($A35,'Energy use Prediction'!$A$178:$AQ$204,MATCH(S$33,'Energy use Prediction'!$A$178:$AQ$178,0),FALSE)*$B35</f>
        <v>0</v>
      </c>
      <c r="T35" s="429">
        <f>VLOOKUP($A35,'Energy use Prediction'!$A$178:$AQ$204,MATCH(T$33,'Energy use Prediction'!$A$178:$AQ$178,0),FALSE)*$B35</f>
        <v>0</v>
      </c>
      <c r="U35" s="429">
        <f>VLOOKUP($A35,'Energy use Prediction'!$A$178:$AQ$204,MATCH(U$33,'Energy use Prediction'!$A$178:$AQ$178,0),FALSE)*$B35</f>
        <v>0</v>
      </c>
      <c r="V35" s="429">
        <f>VLOOKUP($A35,'Energy use Prediction'!$A$178:$AQ$204,MATCH(V$33,'Energy use Prediction'!$A$178:$AQ$178,0),FALSE)*$B35</f>
        <v>0</v>
      </c>
      <c r="W35" s="429">
        <f>VLOOKUP($A35,'Energy use Prediction'!$A$178:$AQ$204,MATCH(W$33,'Energy use Prediction'!$A$178:$AQ$178,0),FALSE)*$B35</f>
        <v>0</v>
      </c>
      <c r="X35" s="429">
        <f>VLOOKUP($A35,'Energy use Prediction'!$A$178:$AQ$204,MATCH(X$33,'Energy use Prediction'!$A$178:$AQ$178,0),FALSE)*$B35</f>
        <v>0</v>
      </c>
      <c r="Y35" s="429">
        <f>VLOOKUP($A35,'Energy use Prediction'!$A$178:$AQ$204,MATCH(Y$33,'Energy use Prediction'!$A$178:$AQ$178,0),FALSE)*$B35</f>
        <v>0</v>
      </c>
      <c r="Z35" s="429">
        <f>VLOOKUP($A35,'Energy use Prediction'!$A$178:$AQ$204,MATCH(Z$33,'Energy use Prediction'!$A$178:$AQ$178,0),FALSE)*$B35</f>
        <v>0</v>
      </c>
      <c r="AA35" s="429">
        <f>VLOOKUP($A35,'Energy use Prediction'!$A$178:$AQ$204,MATCH(AA$33,'Energy use Prediction'!$A$178:$AQ$178,0),FALSE)*$B35</f>
        <v>0</v>
      </c>
      <c r="AB35" s="429">
        <f>VLOOKUP($A35,'Energy use Prediction'!$A$178:$AQ$204,MATCH(AB$33,'Energy use Prediction'!$A$178:$AQ$178,0),FALSE)*$B35</f>
        <v>0</v>
      </c>
      <c r="AC35" s="429">
        <f>VLOOKUP($A35,'Energy use Prediction'!$A$178:$AQ$204,MATCH(AC$33,'Energy use Prediction'!$A$178:$AQ$178,0),FALSE)*$B35</f>
        <v>0</v>
      </c>
      <c r="AD35" s="429">
        <f>VLOOKUP($A35,'Energy use Prediction'!$A$178:$AQ$204,MATCH(AD$33,'Energy use Prediction'!$A$178:$AQ$178,0),FALSE)*$B35</f>
        <v>0</v>
      </c>
      <c r="AE35" s="429">
        <f>VLOOKUP($A35,'Energy use Prediction'!$A$178:$AQ$204,MATCH(AE$33,'Energy use Prediction'!$A$178:$AQ$178,0),FALSE)*$B35</f>
        <v>0</v>
      </c>
      <c r="AF35" s="429">
        <f>VLOOKUP($A35,'Energy use Prediction'!$A$178:$AQ$204,MATCH(AF$33,'Energy use Prediction'!$A$178:$AQ$178,0),FALSE)*$B35</f>
        <v>0</v>
      </c>
      <c r="AG35" s="429">
        <f>VLOOKUP($A35,'Energy use Prediction'!$A$178:$AQ$204,MATCH(AG$33,'Energy use Prediction'!$A$178:$AQ$178,0),FALSE)*$B35</f>
        <v>0</v>
      </c>
      <c r="AH35" s="429">
        <f>VLOOKUP($A35,'Energy use Prediction'!$A$178:$AQ$204,MATCH(AH$33,'Energy use Prediction'!$A$178:$AQ$178,0),FALSE)*$B35</f>
        <v>0</v>
      </c>
      <c r="AI35" s="429">
        <f>VLOOKUP($A35,'Energy use Prediction'!$A$178:$AQ$204,MATCH(AI$33,'Energy use Prediction'!$A$178:$AQ$178,0),FALSE)*$B35</f>
        <v>0</v>
      </c>
      <c r="AJ35" s="429">
        <f>VLOOKUP($A35,'Energy use Prediction'!$A$178:$AQ$204,MATCH(AJ$33,'Energy use Prediction'!$A$178:$AQ$178,0),FALSE)*$B35</f>
        <v>0</v>
      </c>
      <c r="AK35" s="429">
        <f>VLOOKUP($A35,'Energy use Prediction'!$A$178:$AQ$204,MATCH(AK$33,'Energy use Prediction'!$A$178:$AQ$178,0),FALSE)*$B35</f>
        <v>0</v>
      </c>
      <c r="AL35" s="429">
        <f>VLOOKUP($A35,'Energy use Prediction'!$A$178:$AQ$204,MATCH(AL$33,'Energy use Prediction'!$A$178:$AQ$178,0),FALSE)*$B35</f>
        <v>0</v>
      </c>
      <c r="AM35" s="429">
        <f>VLOOKUP($A35,'Energy use Prediction'!$A$178:$AQ$204,MATCH(AM$33,'Energy use Prediction'!$A$178:$AQ$178,0),FALSE)*$B35</f>
        <v>0</v>
      </c>
      <c r="AN35" s="429">
        <f>VLOOKUP($A35,'Energy use Prediction'!$A$178:$AQ$204,MATCH(AN$33,'Energy use Prediction'!$A$178:$AQ$178,0),FALSE)*$B35</f>
        <v>0</v>
      </c>
      <c r="AO35" s="429">
        <f>VLOOKUP($A35,'Energy use Prediction'!$A$178:$AQ$204,MATCH(AO$33,'Energy use Prediction'!$A$178:$AQ$178,0),FALSE)*$B35</f>
        <v>0</v>
      </c>
      <c r="AP35" s="429">
        <f>VLOOKUP($A35,'Energy use Prediction'!$A$178:$AQ$204,MATCH(AP$33,'Energy use Prediction'!$A$178:$AQ$178,0),FALSE)*$B35</f>
        <v>0</v>
      </c>
      <c r="AQ35" s="429">
        <f>VLOOKUP($A35,'Energy use Prediction'!$A$178:$AQ$204,MATCH(AQ$33,'Energy use Prediction'!$A$178:$AQ$178,0),FALSE)*$B35</f>
        <v>0</v>
      </c>
    </row>
    <row r="36" spans="1:43">
      <c r="A36" s="272" t="s">
        <v>618</v>
      </c>
      <c r="B36">
        <f>VLOOKUP(A36,'Non Energy use'!A5:J31,COLUMN('Non Energy use'!B5),FALSE)</f>
        <v>0</v>
      </c>
      <c r="C36" s="429">
        <f>VLOOKUP($A36,'Energy use Prediction'!$A$178:$AQ$204,MATCH(C$33,'Energy use Prediction'!$A$178:$AQ$178,0),FALSE)*$B36</f>
        <v>0</v>
      </c>
      <c r="D36" s="429">
        <f>VLOOKUP($A36,'Energy use Prediction'!$A$178:$AQ$204,MATCH(D$33,'Energy use Prediction'!$A$178:$AQ$178,0),FALSE)*$B36</f>
        <v>0</v>
      </c>
      <c r="E36" s="429">
        <f>VLOOKUP($A36,'Energy use Prediction'!$A$178:$AQ$204,MATCH(E$33,'Energy use Prediction'!$A$178:$AQ$178,0),FALSE)*$B36</f>
        <v>0</v>
      </c>
      <c r="F36" s="429">
        <f>VLOOKUP($A36,'Energy use Prediction'!$A$178:$AQ$204,MATCH(F$33,'Energy use Prediction'!$A$178:$AQ$178,0),FALSE)*$B36</f>
        <v>0</v>
      </c>
      <c r="G36" s="429">
        <f>VLOOKUP($A36,'Energy use Prediction'!$A$178:$AQ$204,MATCH(G$33,'Energy use Prediction'!$A$178:$AQ$178,0),FALSE)*$B36</f>
        <v>0</v>
      </c>
      <c r="H36" s="429">
        <f>VLOOKUP($A36,'Energy use Prediction'!$A$178:$AQ$204,MATCH(H$33,'Energy use Prediction'!$A$178:$AQ$178,0),FALSE)*$B36</f>
        <v>0</v>
      </c>
      <c r="I36" s="429">
        <f>VLOOKUP($A36,'Energy use Prediction'!$A$178:$AQ$204,MATCH(I$33,'Energy use Prediction'!$A$178:$AQ$178,0),FALSE)*$B36</f>
        <v>0</v>
      </c>
      <c r="J36" s="429">
        <f>VLOOKUP($A36,'Energy use Prediction'!$A$178:$AQ$204,MATCH(J$33,'Energy use Prediction'!$A$178:$AQ$178,0),FALSE)*$B36</f>
        <v>0</v>
      </c>
      <c r="K36" s="429">
        <f>VLOOKUP($A36,'Energy use Prediction'!$A$178:$AQ$204,MATCH(K$33,'Energy use Prediction'!$A$178:$AQ$178,0),FALSE)*$B36</f>
        <v>0</v>
      </c>
      <c r="L36" s="429">
        <f>VLOOKUP($A36,'Energy use Prediction'!$A$178:$AQ$204,MATCH(L$33,'Energy use Prediction'!$A$178:$AQ$178,0),FALSE)*$B36</f>
        <v>0</v>
      </c>
      <c r="M36" s="429">
        <f>VLOOKUP($A36,'Energy use Prediction'!$A$178:$AQ$204,MATCH(M$33,'Energy use Prediction'!$A$178:$AQ$178,0),FALSE)*$B36</f>
        <v>0</v>
      </c>
      <c r="N36" s="429">
        <f>VLOOKUP($A36,'Energy use Prediction'!$A$178:$AQ$204,MATCH(N$33,'Energy use Prediction'!$A$178:$AQ$178,0),FALSE)*$B36</f>
        <v>0</v>
      </c>
      <c r="O36" s="429">
        <f>VLOOKUP($A36,'Energy use Prediction'!$A$178:$AQ$204,MATCH(O$33,'Energy use Prediction'!$A$178:$AQ$178,0),FALSE)*$B36</f>
        <v>0</v>
      </c>
      <c r="P36" s="429">
        <f>VLOOKUP($A36,'Energy use Prediction'!$A$178:$AQ$204,MATCH(P$33,'Energy use Prediction'!$A$178:$AQ$178,0),FALSE)*$B36</f>
        <v>0</v>
      </c>
      <c r="Q36" s="429">
        <f>VLOOKUP($A36,'Energy use Prediction'!$A$178:$AQ$204,MATCH(Q$33,'Energy use Prediction'!$A$178:$AQ$178,0),FALSE)*$B36</f>
        <v>0</v>
      </c>
      <c r="R36" s="429">
        <f>VLOOKUP($A36,'Energy use Prediction'!$A$178:$AQ$204,MATCH(R$33,'Energy use Prediction'!$A$178:$AQ$178,0),FALSE)*$B36</f>
        <v>0</v>
      </c>
      <c r="S36" s="429">
        <f>VLOOKUP($A36,'Energy use Prediction'!$A$178:$AQ$204,MATCH(S$33,'Energy use Prediction'!$A$178:$AQ$178,0),FALSE)*$B36</f>
        <v>0</v>
      </c>
      <c r="T36" s="429">
        <f>VLOOKUP($A36,'Energy use Prediction'!$A$178:$AQ$204,MATCH(T$33,'Energy use Prediction'!$A$178:$AQ$178,0),FALSE)*$B36</f>
        <v>0</v>
      </c>
      <c r="U36" s="429">
        <f>VLOOKUP($A36,'Energy use Prediction'!$A$178:$AQ$204,MATCH(U$33,'Energy use Prediction'!$A$178:$AQ$178,0),FALSE)*$B36</f>
        <v>0</v>
      </c>
      <c r="V36" s="429">
        <f>VLOOKUP($A36,'Energy use Prediction'!$A$178:$AQ$204,MATCH(V$33,'Energy use Prediction'!$A$178:$AQ$178,0),FALSE)*$B36</f>
        <v>0</v>
      </c>
      <c r="W36" s="429">
        <f>VLOOKUP($A36,'Energy use Prediction'!$A$178:$AQ$204,MATCH(W$33,'Energy use Prediction'!$A$178:$AQ$178,0),FALSE)*$B36</f>
        <v>0</v>
      </c>
      <c r="X36" s="429">
        <f>VLOOKUP($A36,'Energy use Prediction'!$A$178:$AQ$204,MATCH(X$33,'Energy use Prediction'!$A$178:$AQ$178,0),FALSE)*$B36</f>
        <v>0</v>
      </c>
      <c r="Y36" s="429">
        <f>VLOOKUP($A36,'Energy use Prediction'!$A$178:$AQ$204,MATCH(Y$33,'Energy use Prediction'!$A$178:$AQ$178,0),FALSE)*$B36</f>
        <v>0</v>
      </c>
      <c r="Z36" s="429">
        <f>VLOOKUP($A36,'Energy use Prediction'!$A$178:$AQ$204,MATCH(Z$33,'Energy use Prediction'!$A$178:$AQ$178,0),FALSE)*$B36</f>
        <v>0</v>
      </c>
      <c r="AA36" s="429">
        <f>VLOOKUP($A36,'Energy use Prediction'!$A$178:$AQ$204,MATCH(AA$33,'Energy use Prediction'!$A$178:$AQ$178,0),FALSE)*$B36</f>
        <v>0</v>
      </c>
      <c r="AB36" s="429">
        <f>VLOOKUP($A36,'Energy use Prediction'!$A$178:$AQ$204,MATCH(AB$33,'Energy use Prediction'!$A$178:$AQ$178,0),FALSE)*$B36</f>
        <v>0</v>
      </c>
      <c r="AC36" s="429">
        <f>VLOOKUP($A36,'Energy use Prediction'!$A$178:$AQ$204,MATCH(AC$33,'Energy use Prediction'!$A$178:$AQ$178,0),FALSE)*$B36</f>
        <v>0</v>
      </c>
      <c r="AD36" s="429">
        <f>VLOOKUP($A36,'Energy use Prediction'!$A$178:$AQ$204,MATCH(AD$33,'Energy use Prediction'!$A$178:$AQ$178,0),FALSE)*$B36</f>
        <v>0</v>
      </c>
      <c r="AE36" s="429">
        <f>VLOOKUP($A36,'Energy use Prediction'!$A$178:$AQ$204,MATCH(AE$33,'Energy use Prediction'!$A$178:$AQ$178,0),FALSE)*$B36</f>
        <v>0</v>
      </c>
      <c r="AF36" s="429">
        <f>VLOOKUP($A36,'Energy use Prediction'!$A$178:$AQ$204,MATCH(AF$33,'Energy use Prediction'!$A$178:$AQ$178,0),FALSE)*$B36</f>
        <v>0</v>
      </c>
      <c r="AG36" s="429">
        <f>VLOOKUP($A36,'Energy use Prediction'!$A$178:$AQ$204,MATCH(AG$33,'Energy use Prediction'!$A$178:$AQ$178,0),FALSE)*$B36</f>
        <v>0</v>
      </c>
      <c r="AH36" s="429">
        <f>VLOOKUP($A36,'Energy use Prediction'!$A$178:$AQ$204,MATCH(AH$33,'Energy use Prediction'!$A$178:$AQ$178,0),FALSE)*$B36</f>
        <v>0</v>
      </c>
      <c r="AI36" s="429">
        <f>VLOOKUP($A36,'Energy use Prediction'!$A$178:$AQ$204,MATCH(AI$33,'Energy use Prediction'!$A$178:$AQ$178,0),FALSE)*$B36</f>
        <v>0</v>
      </c>
      <c r="AJ36" s="429">
        <f>VLOOKUP($A36,'Energy use Prediction'!$A$178:$AQ$204,MATCH(AJ$33,'Energy use Prediction'!$A$178:$AQ$178,0),FALSE)*$B36</f>
        <v>0</v>
      </c>
      <c r="AK36" s="429">
        <f>VLOOKUP($A36,'Energy use Prediction'!$A$178:$AQ$204,MATCH(AK$33,'Energy use Prediction'!$A$178:$AQ$178,0),FALSE)*$B36</f>
        <v>0</v>
      </c>
      <c r="AL36" s="429">
        <f>VLOOKUP($A36,'Energy use Prediction'!$A$178:$AQ$204,MATCH(AL$33,'Energy use Prediction'!$A$178:$AQ$178,0),FALSE)*$B36</f>
        <v>0</v>
      </c>
      <c r="AM36" s="429">
        <f>VLOOKUP($A36,'Energy use Prediction'!$A$178:$AQ$204,MATCH(AM$33,'Energy use Prediction'!$A$178:$AQ$178,0),FALSE)*$B36</f>
        <v>0</v>
      </c>
      <c r="AN36" s="429">
        <f>VLOOKUP($A36,'Energy use Prediction'!$A$178:$AQ$204,MATCH(AN$33,'Energy use Prediction'!$A$178:$AQ$178,0),FALSE)*$B36</f>
        <v>0</v>
      </c>
      <c r="AO36" s="429">
        <f>VLOOKUP($A36,'Energy use Prediction'!$A$178:$AQ$204,MATCH(AO$33,'Energy use Prediction'!$A$178:$AQ$178,0),FALSE)*$B36</f>
        <v>0</v>
      </c>
      <c r="AP36" s="429">
        <f>VLOOKUP($A36,'Energy use Prediction'!$A$178:$AQ$204,MATCH(AP$33,'Energy use Prediction'!$A$178:$AQ$178,0),FALSE)*$B36</f>
        <v>0</v>
      </c>
      <c r="AQ36" s="429">
        <f>VLOOKUP($A36,'Energy use Prediction'!$A$178:$AQ$204,MATCH(AQ$33,'Energy use Prediction'!$A$178:$AQ$178,0),FALSE)*$B36</f>
        <v>0</v>
      </c>
    </row>
    <row r="37" spans="1:43">
      <c r="A37" s="272" t="s">
        <v>619</v>
      </c>
      <c r="B37">
        <f>VLOOKUP(A37,'Non Energy use'!A6:J32,COLUMN('Non Energy use'!B6),FALSE)</f>
        <v>15431062051845.234</v>
      </c>
      <c r="C37" s="429">
        <f>VLOOKUP($A37,'Energy use Prediction'!$A$178:$AQ$204,MATCH(C$33,'Energy use Prediction'!$A$178:$AQ$178,0),FALSE)*$B37</f>
        <v>15230818574463.414</v>
      </c>
      <c r="D37" s="429">
        <f>VLOOKUP($A37,'Energy use Prediction'!$A$178:$AQ$204,MATCH(D$33,'Energy use Prediction'!$A$178:$AQ$178,0),FALSE)*$B37</f>
        <v>16046818871626.316</v>
      </c>
      <c r="E37" s="429">
        <f>VLOOKUP($A37,'Energy use Prediction'!$A$178:$AQ$204,MATCH(E$33,'Energy use Prediction'!$A$178:$AQ$178,0),FALSE)*$B37</f>
        <v>16417155600018.51</v>
      </c>
      <c r="F37" s="429">
        <f>VLOOKUP($A37,'Energy use Prediction'!$A$178:$AQ$204,MATCH(F$33,'Energy use Prediction'!$A$178:$AQ$178,0),FALSE)*$B37</f>
        <v>16770509967138.568</v>
      </c>
      <c r="G37" s="429">
        <f>VLOOKUP($A37,'Energy use Prediction'!$A$178:$AQ$204,MATCH(G$33,'Energy use Prediction'!$A$178:$AQ$178,0),FALSE)*$B37</f>
        <v>17107200382206.082</v>
      </c>
      <c r="H37" s="429">
        <f>VLOOKUP($A37,'Energy use Prediction'!$A$178:$AQ$204,MATCH(H$33,'Energy use Prediction'!$A$178:$AQ$178,0),FALSE)*$B37</f>
        <v>17433059122140.824</v>
      </c>
      <c r="I37" s="429">
        <f>VLOOKUP($A37,'Energy use Prediction'!$A$178:$AQ$204,MATCH(I$33,'Energy use Prediction'!$A$178:$AQ$178,0),FALSE)*$B37</f>
        <v>17742192887558.918</v>
      </c>
      <c r="J37" s="429">
        <f>VLOOKUP($A37,'Energy use Prediction'!$A$178:$AQ$204,MATCH(J$33,'Energy use Prediction'!$A$178:$AQ$178,0),FALSE)*$B37</f>
        <v>18051648027549.336</v>
      </c>
      <c r="K37" s="429">
        <f>VLOOKUP($A37,'Energy use Prediction'!$A$178:$AQ$204,MATCH(K$33,'Energy use Prediction'!$A$178:$AQ$178,0),FALSE)*$B37</f>
        <v>18361402480801.105</v>
      </c>
      <c r="L37" s="429">
        <f>VLOOKUP($A37,'Energy use Prediction'!$A$178:$AQ$204,MATCH(L$33,'Energy use Prediction'!$A$178:$AQ$178,0),FALSE)*$B37</f>
        <v>18671403573137.906</v>
      </c>
      <c r="M37" s="429">
        <f>VLOOKUP($A37,'Energy use Prediction'!$A$178:$AQ$204,MATCH(M$33,'Energy use Prediction'!$A$178:$AQ$178,0),FALSE)*$B37</f>
        <v>18953485210050.074</v>
      </c>
      <c r="N37" s="429">
        <f>VLOOKUP($A37,'Energy use Prediction'!$A$178:$AQ$204,MATCH(N$33,'Energy use Prediction'!$A$178:$AQ$178,0),FALSE)*$B37</f>
        <v>19234744810221.801</v>
      </c>
      <c r="O37" s="429">
        <f>VLOOKUP($A37,'Energy use Prediction'!$A$178:$AQ$204,MATCH(O$33,'Energy use Prediction'!$A$178:$AQ$178,0),FALSE)*$B37</f>
        <v>19515050624202.027</v>
      </c>
      <c r="P37" s="429">
        <f>VLOOKUP($A37,'Energy use Prediction'!$A$178:$AQ$204,MATCH(P$33,'Energy use Prediction'!$A$178:$AQ$178,0),FALSE)*$B37</f>
        <v>19794247735952.496</v>
      </c>
      <c r="Q37" s="429">
        <f>VLOOKUP($A37,'Energy use Prediction'!$A$178:$AQ$204,MATCH(Q$33,'Energy use Prediction'!$A$178:$AQ$178,0),FALSE)*$B37</f>
        <v>20071961019728.613</v>
      </c>
      <c r="R37" s="429">
        <f>VLOOKUP($A37,'Energy use Prediction'!$A$178:$AQ$204,MATCH(R$33,'Energy use Prediction'!$A$178:$AQ$178,0),FALSE)*$B37</f>
        <v>20327869821364.414</v>
      </c>
      <c r="S37" s="429">
        <f>VLOOKUP($A37,'Energy use Prediction'!$A$178:$AQ$204,MATCH(S$33,'Energy use Prediction'!$A$178:$AQ$178,0),FALSE)*$B37</f>
        <v>20601504571420.563</v>
      </c>
      <c r="T37" s="429">
        <f>VLOOKUP($A37,'Energy use Prediction'!$A$178:$AQ$204,MATCH(T$33,'Energy use Prediction'!$A$178:$AQ$178,0),FALSE)*$B37</f>
        <v>20872565397398.688</v>
      </c>
      <c r="U37" s="429">
        <f>VLOOKUP($A37,'Energy use Prediction'!$A$178:$AQ$204,MATCH(U$33,'Energy use Prediction'!$A$178:$AQ$178,0),FALSE)*$B37</f>
        <v>21140566627916.16</v>
      </c>
      <c r="V37" s="429">
        <f>VLOOKUP($A37,'Energy use Prediction'!$A$178:$AQ$204,MATCH(V$33,'Energy use Prediction'!$A$178:$AQ$178,0),FALSE)*$B37</f>
        <v>21404995846069.77</v>
      </c>
      <c r="W37" s="429">
        <f>VLOOKUP($A37,'Energy use Prediction'!$A$178:$AQ$204,MATCH(W$33,'Energy use Prediction'!$A$178:$AQ$178,0),FALSE)*$B37</f>
        <v>21652235754218.031</v>
      </c>
      <c r="X37" s="429">
        <f>VLOOKUP($A37,'Energy use Prediction'!$A$178:$AQ$204,MATCH(X$33,'Energy use Prediction'!$A$178:$AQ$178,0),FALSE)*$B37</f>
        <v>21859581940396.613</v>
      </c>
      <c r="Y37" s="429">
        <f>VLOOKUP($A37,'Energy use Prediction'!$A$178:$AQ$204,MATCH(Y$33,'Energy use Prediction'!$A$178:$AQ$178,0),FALSE)*$B37</f>
        <v>22047092676114.332</v>
      </c>
      <c r="Z37" s="429">
        <f>VLOOKUP($A37,'Energy use Prediction'!$A$178:$AQ$204,MATCH(Z$33,'Energy use Prediction'!$A$178:$AQ$178,0),FALSE)*$B37</f>
        <v>22213852400311.832</v>
      </c>
      <c r="AA37" s="429">
        <f>VLOOKUP($A37,'Energy use Prediction'!$A$178:$AQ$204,MATCH(AA$33,'Energy use Prediction'!$A$178:$AQ$178,0),FALSE)*$B37</f>
        <v>22358761186323.328</v>
      </c>
      <c r="AB37" s="429">
        <f>VLOOKUP($A37,'Energy use Prediction'!$A$178:$AQ$204,MATCH(AB$33,'Energy use Prediction'!$A$178:$AQ$178,0),FALSE)*$B37</f>
        <v>22480982053456.684</v>
      </c>
      <c r="AC37" s="429">
        <f>VLOOKUP($A37,'Energy use Prediction'!$A$178:$AQ$204,MATCH(AC$33,'Energy use Prediction'!$A$178:$AQ$178,0),FALSE)*$B37</f>
        <v>22579730440254.344</v>
      </c>
      <c r="AD37" s="429">
        <f>VLOOKUP($A37,'Energy use Prediction'!$A$178:$AQ$204,MATCH(AD$33,'Energy use Prediction'!$A$178:$AQ$178,0),FALSE)*$B37</f>
        <v>22654280677145.156</v>
      </c>
      <c r="AE37" s="429">
        <f>VLOOKUP($A37,'Energy use Prediction'!$A$178:$AQ$204,MATCH(AE$33,'Energy use Prediction'!$A$178:$AQ$178,0),FALSE)*$B37</f>
        <v>22703745502833.336</v>
      </c>
      <c r="AF37" s="429">
        <f>VLOOKUP($A37,'Energy use Prediction'!$A$178:$AQ$204,MATCH(AF$33,'Energy use Prediction'!$A$178:$AQ$178,0),FALSE)*$B37</f>
        <v>22727534662480.156</v>
      </c>
      <c r="AG37" s="429">
        <f>VLOOKUP($A37,'Energy use Prediction'!$A$178:$AQ$204,MATCH(AG$33,'Energy use Prediction'!$A$178:$AQ$178,0),FALSE)*$B37</f>
        <v>22724909216760.438</v>
      </c>
      <c r="AH37" s="429">
        <f>VLOOKUP($A37,'Energy use Prediction'!$A$178:$AQ$204,MATCH(AH$33,'Energy use Prediction'!$A$178:$AQ$178,0),FALSE)*$B37</f>
        <v>22672692147844.398</v>
      </c>
      <c r="AI37" s="429">
        <f>VLOOKUP($A37,'Energy use Prediction'!$A$178:$AQ$204,MATCH(AI$33,'Energy use Prediction'!$A$178:$AQ$178,0),FALSE)*$B37</f>
        <v>22593181802555.5</v>
      </c>
      <c r="AJ37" s="429">
        <f>VLOOKUP($A37,'Energy use Prediction'!$A$178:$AQ$204,MATCH(AJ$33,'Energy use Prediction'!$A$178:$AQ$178,0),FALSE)*$B37</f>
        <v>22485997931774.035</v>
      </c>
      <c r="AK37" s="429">
        <f>VLOOKUP($A37,'Energy use Prediction'!$A$178:$AQ$204,MATCH(AK$33,'Energy use Prediction'!$A$178:$AQ$178,0),FALSE)*$B37</f>
        <v>22350867807693.211</v>
      </c>
      <c r="AL37" s="429">
        <f>VLOOKUP($A37,'Energy use Prediction'!$A$178:$AQ$204,MATCH(AL$33,'Energy use Prediction'!$A$178:$AQ$178,0),FALSE)*$B37</f>
        <v>22187632306884.465</v>
      </c>
      <c r="AM37" s="429">
        <f>VLOOKUP($A37,'Energy use Prediction'!$A$178:$AQ$204,MATCH(AM$33,'Energy use Prediction'!$A$178:$AQ$178,0),FALSE)*$B37</f>
        <v>21996029252740.609</v>
      </c>
      <c r="AN37" s="429">
        <f>VLOOKUP($A37,'Energy use Prediction'!$A$178:$AQ$204,MATCH(AN$33,'Energy use Prediction'!$A$178:$AQ$178,0),FALSE)*$B37</f>
        <v>21776148344822.809</v>
      </c>
      <c r="AO37" s="429">
        <f>VLOOKUP($A37,'Energy use Prediction'!$A$178:$AQ$204,MATCH(AO$33,'Energy use Prediction'!$A$178:$AQ$178,0),FALSE)*$B37</f>
        <v>21527990610728.141</v>
      </c>
      <c r="AP37" s="429">
        <f>VLOOKUP($A37,'Energy use Prediction'!$A$178:$AQ$204,MATCH(AP$33,'Energy use Prediction'!$A$178:$AQ$178,0),FALSE)*$B37</f>
        <v>21251915018297.223</v>
      </c>
      <c r="AQ37" s="429">
        <f>VLOOKUP($A37,'Energy use Prediction'!$A$178:$AQ$204,MATCH(AQ$33,'Energy use Prediction'!$A$178:$AQ$178,0),FALSE)*$B37</f>
        <v>20948203651861.688</v>
      </c>
    </row>
    <row r="38" spans="1:43">
      <c r="A38" s="272" t="s">
        <v>620</v>
      </c>
      <c r="B38">
        <f>VLOOKUP(A38,'Non Energy use'!A7:J33,COLUMN('Non Energy use'!B7),FALSE)</f>
        <v>0</v>
      </c>
      <c r="C38" s="429">
        <f>VLOOKUP($A38,'Energy use Prediction'!$A$178:$AQ$204,MATCH(C$33,'Energy use Prediction'!$A$178:$AQ$178,0),FALSE)*$B38</f>
        <v>0</v>
      </c>
      <c r="D38" s="429">
        <f>VLOOKUP($A38,'Energy use Prediction'!$A$178:$AQ$204,MATCH(D$33,'Energy use Prediction'!$A$178:$AQ$178,0),FALSE)*$B38</f>
        <v>0</v>
      </c>
      <c r="E38" s="429">
        <f>VLOOKUP($A38,'Energy use Prediction'!$A$178:$AQ$204,MATCH(E$33,'Energy use Prediction'!$A$178:$AQ$178,0),FALSE)*$B38</f>
        <v>0</v>
      </c>
      <c r="F38" s="429">
        <f>VLOOKUP($A38,'Energy use Prediction'!$A$178:$AQ$204,MATCH(F$33,'Energy use Prediction'!$A$178:$AQ$178,0),FALSE)*$B38</f>
        <v>0</v>
      </c>
      <c r="G38" s="429">
        <f>VLOOKUP($A38,'Energy use Prediction'!$A$178:$AQ$204,MATCH(G$33,'Energy use Prediction'!$A$178:$AQ$178,0),FALSE)*$B38</f>
        <v>0</v>
      </c>
      <c r="H38" s="429">
        <f>VLOOKUP($A38,'Energy use Prediction'!$A$178:$AQ$204,MATCH(H$33,'Energy use Prediction'!$A$178:$AQ$178,0),FALSE)*$B38</f>
        <v>0</v>
      </c>
      <c r="I38" s="429">
        <f>VLOOKUP($A38,'Energy use Prediction'!$A$178:$AQ$204,MATCH(I$33,'Energy use Prediction'!$A$178:$AQ$178,0),FALSE)*$B38</f>
        <v>0</v>
      </c>
      <c r="J38" s="429">
        <f>VLOOKUP($A38,'Energy use Prediction'!$A$178:$AQ$204,MATCH(J$33,'Energy use Prediction'!$A$178:$AQ$178,0),FALSE)*$B38</f>
        <v>0</v>
      </c>
      <c r="K38" s="429">
        <f>VLOOKUP($A38,'Energy use Prediction'!$A$178:$AQ$204,MATCH(K$33,'Energy use Prediction'!$A$178:$AQ$178,0),FALSE)*$B38</f>
        <v>0</v>
      </c>
      <c r="L38" s="429">
        <f>VLOOKUP($A38,'Energy use Prediction'!$A$178:$AQ$204,MATCH(L$33,'Energy use Prediction'!$A$178:$AQ$178,0),FALSE)*$B38</f>
        <v>0</v>
      </c>
      <c r="M38" s="429">
        <f>VLOOKUP($A38,'Energy use Prediction'!$A$178:$AQ$204,MATCH(M$33,'Energy use Prediction'!$A$178:$AQ$178,0),FALSE)*$B38</f>
        <v>0</v>
      </c>
      <c r="N38" s="429">
        <f>VLOOKUP($A38,'Energy use Prediction'!$A$178:$AQ$204,MATCH(N$33,'Energy use Prediction'!$A$178:$AQ$178,0),FALSE)*$B38</f>
        <v>0</v>
      </c>
      <c r="O38" s="429">
        <f>VLOOKUP($A38,'Energy use Prediction'!$A$178:$AQ$204,MATCH(O$33,'Energy use Prediction'!$A$178:$AQ$178,0),FALSE)*$B38</f>
        <v>0</v>
      </c>
      <c r="P38" s="429">
        <f>VLOOKUP($A38,'Energy use Prediction'!$A$178:$AQ$204,MATCH(P$33,'Energy use Prediction'!$A$178:$AQ$178,0),FALSE)*$B38</f>
        <v>0</v>
      </c>
      <c r="Q38" s="429">
        <f>VLOOKUP($A38,'Energy use Prediction'!$A$178:$AQ$204,MATCH(Q$33,'Energy use Prediction'!$A$178:$AQ$178,0),FALSE)*$B38</f>
        <v>0</v>
      </c>
      <c r="R38" s="429">
        <f>VLOOKUP($A38,'Energy use Prediction'!$A$178:$AQ$204,MATCH(R$33,'Energy use Prediction'!$A$178:$AQ$178,0),FALSE)*$B38</f>
        <v>0</v>
      </c>
      <c r="S38" s="429">
        <f>VLOOKUP($A38,'Energy use Prediction'!$A$178:$AQ$204,MATCH(S$33,'Energy use Prediction'!$A$178:$AQ$178,0),FALSE)*$B38</f>
        <v>0</v>
      </c>
      <c r="T38" s="429">
        <f>VLOOKUP($A38,'Energy use Prediction'!$A$178:$AQ$204,MATCH(T$33,'Energy use Prediction'!$A$178:$AQ$178,0),FALSE)*$B38</f>
        <v>0</v>
      </c>
      <c r="U38" s="429">
        <f>VLOOKUP($A38,'Energy use Prediction'!$A$178:$AQ$204,MATCH(U$33,'Energy use Prediction'!$A$178:$AQ$178,0),FALSE)*$B38</f>
        <v>0</v>
      </c>
      <c r="V38" s="429">
        <f>VLOOKUP($A38,'Energy use Prediction'!$A$178:$AQ$204,MATCH(V$33,'Energy use Prediction'!$A$178:$AQ$178,0),FALSE)*$B38</f>
        <v>0</v>
      </c>
      <c r="W38" s="429">
        <f>VLOOKUP($A38,'Energy use Prediction'!$A$178:$AQ$204,MATCH(W$33,'Energy use Prediction'!$A$178:$AQ$178,0),FALSE)*$B38</f>
        <v>0</v>
      </c>
      <c r="X38" s="429">
        <f>VLOOKUP($A38,'Energy use Prediction'!$A$178:$AQ$204,MATCH(X$33,'Energy use Prediction'!$A$178:$AQ$178,0),FALSE)*$B38</f>
        <v>0</v>
      </c>
      <c r="Y38" s="429">
        <f>VLOOKUP($A38,'Energy use Prediction'!$A$178:$AQ$204,MATCH(Y$33,'Energy use Prediction'!$A$178:$AQ$178,0),FALSE)*$B38</f>
        <v>0</v>
      </c>
      <c r="Z38" s="429">
        <f>VLOOKUP($A38,'Energy use Prediction'!$A$178:$AQ$204,MATCH(Z$33,'Energy use Prediction'!$A$178:$AQ$178,0),FALSE)*$B38</f>
        <v>0</v>
      </c>
      <c r="AA38" s="429">
        <f>VLOOKUP($A38,'Energy use Prediction'!$A$178:$AQ$204,MATCH(AA$33,'Energy use Prediction'!$A$178:$AQ$178,0),FALSE)*$B38</f>
        <v>0</v>
      </c>
      <c r="AB38" s="429">
        <f>VLOOKUP($A38,'Energy use Prediction'!$A$178:$AQ$204,MATCH(AB$33,'Energy use Prediction'!$A$178:$AQ$178,0),FALSE)*$B38</f>
        <v>0</v>
      </c>
      <c r="AC38" s="429">
        <f>VLOOKUP($A38,'Energy use Prediction'!$A$178:$AQ$204,MATCH(AC$33,'Energy use Prediction'!$A$178:$AQ$178,0),FALSE)*$B38</f>
        <v>0</v>
      </c>
      <c r="AD38" s="429">
        <f>VLOOKUP($A38,'Energy use Prediction'!$A$178:$AQ$204,MATCH(AD$33,'Energy use Prediction'!$A$178:$AQ$178,0),FALSE)*$B38</f>
        <v>0</v>
      </c>
      <c r="AE38" s="429">
        <f>VLOOKUP($A38,'Energy use Prediction'!$A$178:$AQ$204,MATCH(AE$33,'Energy use Prediction'!$A$178:$AQ$178,0),FALSE)*$B38</f>
        <v>0</v>
      </c>
      <c r="AF38" s="429">
        <f>VLOOKUP($A38,'Energy use Prediction'!$A$178:$AQ$204,MATCH(AF$33,'Energy use Prediction'!$A$178:$AQ$178,0),FALSE)*$B38</f>
        <v>0</v>
      </c>
      <c r="AG38" s="429">
        <f>VLOOKUP($A38,'Energy use Prediction'!$A$178:$AQ$204,MATCH(AG$33,'Energy use Prediction'!$A$178:$AQ$178,0),FALSE)*$B38</f>
        <v>0</v>
      </c>
      <c r="AH38" s="429">
        <f>VLOOKUP($A38,'Energy use Prediction'!$A$178:$AQ$204,MATCH(AH$33,'Energy use Prediction'!$A$178:$AQ$178,0),FALSE)*$B38</f>
        <v>0</v>
      </c>
      <c r="AI38" s="429">
        <f>VLOOKUP($A38,'Energy use Prediction'!$A$178:$AQ$204,MATCH(AI$33,'Energy use Prediction'!$A$178:$AQ$178,0),FALSE)*$B38</f>
        <v>0</v>
      </c>
      <c r="AJ38" s="429">
        <f>VLOOKUP($A38,'Energy use Prediction'!$A$178:$AQ$204,MATCH(AJ$33,'Energy use Prediction'!$A$178:$AQ$178,0),FALSE)*$B38</f>
        <v>0</v>
      </c>
      <c r="AK38" s="429">
        <f>VLOOKUP($A38,'Energy use Prediction'!$A$178:$AQ$204,MATCH(AK$33,'Energy use Prediction'!$A$178:$AQ$178,0),FALSE)*$B38</f>
        <v>0</v>
      </c>
      <c r="AL38" s="429">
        <f>VLOOKUP($A38,'Energy use Prediction'!$A$178:$AQ$204,MATCH(AL$33,'Energy use Prediction'!$A$178:$AQ$178,0),FALSE)*$B38</f>
        <v>0</v>
      </c>
      <c r="AM38" s="429">
        <f>VLOOKUP($A38,'Energy use Prediction'!$A$178:$AQ$204,MATCH(AM$33,'Energy use Prediction'!$A$178:$AQ$178,0),FALSE)*$B38</f>
        <v>0</v>
      </c>
      <c r="AN38" s="429">
        <f>VLOOKUP($A38,'Energy use Prediction'!$A$178:$AQ$204,MATCH(AN$33,'Energy use Prediction'!$A$178:$AQ$178,0),FALSE)*$B38</f>
        <v>0</v>
      </c>
      <c r="AO38" s="429">
        <f>VLOOKUP($A38,'Energy use Prediction'!$A$178:$AQ$204,MATCH(AO$33,'Energy use Prediction'!$A$178:$AQ$178,0),FALSE)*$B38</f>
        <v>0</v>
      </c>
      <c r="AP38" s="429">
        <f>VLOOKUP($A38,'Energy use Prediction'!$A$178:$AQ$204,MATCH(AP$33,'Energy use Prediction'!$A$178:$AQ$178,0),FALSE)*$B38</f>
        <v>0</v>
      </c>
      <c r="AQ38" s="429">
        <f>VLOOKUP($A38,'Energy use Prediction'!$A$178:$AQ$204,MATCH(AQ$33,'Energy use Prediction'!$A$178:$AQ$178,0),FALSE)*$B38</f>
        <v>0</v>
      </c>
    </row>
    <row r="39" spans="1:43">
      <c r="A39" s="272" t="s">
        <v>621</v>
      </c>
      <c r="B39">
        <f>VLOOKUP(A39,'Non Energy use'!A8:J34,COLUMN('Non Energy use'!B8),FALSE)</f>
        <v>0</v>
      </c>
      <c r="C39" s="429">
        <f>VLOOKUP($A39,'Energy use Prediction'!$A$178:$AQ$204,MATCH(C$33,'Energy use Prediction'!$A$178:$AQ$178,0),FALSE)*$B39</f>
        <v>0</v>
      </c>
      <c r="D39" s="429">
        <f>VLOOKUP($A39,'Energy use Prediction'!$A$178:$AQ$204,MATCH(D$33,'Energy use Prediction'!$A$178:$AQ$178,0),FALSE)*$B39</f>
        <v>0</v>
      </c>
      <c r="E39" s="429">
        <f>VLOOKUP($A39,'Energy use Prediction'!$A$178:$AQ$204,MATCH(E$33,'Energy use Prediction'!$A$178:$AQ$178,0),FALSE)*$B39</f>
        <v>0</v>
      </c>
      <c r="F39" s="429">
        <f>VLOOKUP($A39,'Energy use Prediction'!$A$178:$AQ$204,MATCH(F$33,'Energy use Prediction'!$A$178:$AQ$178,0),FALSE)*$B39</f>
        <v>0</v>
      </c>
      <c r="G39" s="429">
        <f>VLOOKUP($A39,'Energy use Prediction'!$A$178:$AQ$204,MATCH(G$33,'Energy use Prediction'!$A$178:$AQ$178,0),FALSE)*$B39</f>
        <v>0</v>
      </c>
      <c r="H39" s="429">
        <f>VLOOKUP($A39,'Energy use Prediction'!$A$178:$AQ$204,MATCH(H$33,'Energy use Prediction'!$A$178:$AQ$178,0),FALSE)*$B39</f>
        <v>0</v>
      </c>
      <c r="I39" s="429">
        <f>VLOOKUP($A39,'Energy use Prediction'!$A$178:$AQ$204,MATCH(I$33,'Energy use Prediction'!$A$178:$AQ$178,0),FALSE)*$B39</f>
        <v>0</v>
      </c>
      <c r="J39" s="429">
        <f>VLOOKUP($A39,'Energy use Prediction'!$A$178:$AQ$204,MATCH(J$33,'Energy use Prediction'!$A$178:$AQ$178,0),FALSE)*$B39</f>
        <v>0</v>
      </c>
      <c r="K39" s="429">
        <f>VLOOKUP($A39,'Energy use Prediction'!$A$178:$AQ$204,MATCH(K$33,'Energy use Prediction'!$A$178:$AQ$178,0),FALSE)*$B39</f>
        <v>0</v>
      </c>
      <c r="L39" s="429">
        <f>VLOOKUP($A39,'Energy use Prediction'!$A$178:$AQ$204,MATCH(L$33,'Energy use Prediction'!$A$178:$AQ$178,0),FALSE)*$B39</f>
        <v>0</v>
      </c>
      <c r="M39" s="429">
        <f>VLOOKUP($A39,'Energy use Prediction'!$A$178:$AQ$204,MATCH(M$33,'Energy use Prediction'!$A$178:$AQ$178,0),FALSE)*$B39</f>
        <v>0</v>
      </c>
      <c r="N39" s="429">
        <f>VLOOKUP($A39,'Energy use Prediction'!$A$178:$AQ$204,MATCH(N$33,'Energy use Prediction'!$A$178:$AQ$178,0),FALSE)*$B39</f>
        <v>0</v>
      </c>
      <c r="O39" s="429">
        <f>VLOOKUP($A39,'Energy use Prediction'!$A$178:$AQ$204,MATCH(O$33,'Energy use Prediction'!$A$178:$AQ$178,0),FALSE)*$B39</f>
        <v>0</v>
      </c>
      <c r="P39" s="429">
        <f>VLOOKUP($A39,'Energy use Prediction'!$A$178:$AQ$204,MATCH(P$33,'Energy use Prediction'!$A$178:$AQ$178,0),FALSE)*$B39</f>
        <v>0</v>
      </c>
      <c r="Q39" s="429">
        <f>VLOOKUP($A39,'Energy use Prediction'!$A$178:$AQ$204,MATCH(Q$33,'Energy use Prediction'!$A$178:$AQ$178,0),FALSE)*$B39</f>
        <v>0</v>
      </c>
      <c r="R39" s="429">
        <f>VLOOKUP($A39,'Energy use Prediction'!$A$178:$AQ$204,MATCH(R$33,'Energy use Prediction'!$A$178:$AQ$178,0),FALSE)*$B39</f>
        <v>0</v>
      </c>
      <c r="S39" s="429">
        <f>VLOOKUP($A39,'Energy use Prediction'!$A$178:$AQ$204,MATCH(S$33,'Energy use Prediction'!$A$178:$AQ$178,0),FALSE)*$B39</f>
        <v>0</v>
      </c>
      <c r="T39" s="429">
        <f>VLOOKUP($A39,'Energy use Prediction'!$A$178:$AQ$204,MATCH(T$33,'Energy use Prediction'!$A$178:$AQ$178,0),FALSE)*$B39</f>
        <v>0</v>
      </c>
      <c r="U39" s="429">
        <f>VLOOKUP($A39,'Energy use Prediction'!$A$178:$AQ$204,MATCH(U$33,'Energy use Prediction'!$A$178:$AQ$178,0),FALSE)*$B39</f>
        <v>0</v>
      </c>
      <c r="V39" s="429">
        <f>VLOOKUP($A39,'Energy use Prediction'!$A$178:$AQ$204,MATCH(V$33,'Energy use Prediction'!$A$178:$AQ$178,0),FALSE)*$B39</f>
        <v>0</v>
      </c>
      <c r="W39" s="429">
        <f>VLOOKUP($A39,'Energy use Prediction'!$A$178:$AQ$204,MATCH(W$33,'Energy use Prediction'!$A$178:$AQ$178,0),FALSE)*$B39</f>
        <v>0</v>
      </c>
      <c r="X39" s="429">
        <f>VLOOKUP($A39,'Energy use Prediction'!$A$178:$AQ$204,MATCH(X$33,'Energy use Prediction'!$A$178:$AQ$178,0),FALSE)*$B39</f>
        <v>0</v>
      </c>
      <c r="Y39" s="429">
        <f>VLOOKUP($A39,'Energy use Prediction'!$A$178:$AQ$204,MATCH(Y$33,'Energy use Prediction'!$A$178:$AQ$178,0),FALSE)*$B39</f>
        <v>0</v>
      </c>
      <c r="Z39" s="429">
        <f>VLOOKUP($A39,'Energy use Prediction'!$A$178:$AQ$204,MATCH(Z$33,'Energy use Prediction'!$A$178:$AQ$178,0),FALSE)*$B39</f>
        <v>0</v>
      </c>
      <c r="AA39" s="429">
        <f>VLOOKUP($A39,'Energy use Prediction'!$A$178:$AQ$204,MATCH(AA$33,'Energy use Prediction'!$A$178:$AQ$178,0),FALSE)*$B39</f>
        <v>0</v>
      </c>
      <c r="AB39" s="429">
        <f>VLOOKUP($A39,'Energy use Prediction'!$A$178:$AQ$204,MATCH(AB$33,'Energy use Prediction'!$A$178:$AQ$178,0),FALSE)*$B39</f>
        <v>0</v>
      </c>
      <c r="AC39" s="429">
        <f>VLOOKUP($A39,'Energy use Prediction'!$A$178:$AQ$204,MATCH(AC$33,'Energy use Prediction'!$A$178:$AQ$178,0),FALSE)*$B39</f>
        <v>0</v>
      </c>
      <c r="AD39" s="429">
        <f>VLOOKUP($A39,'Energy use Prediction'!$A$178:$AQ$204,MATCH(AD$33,'Energy use Prediction'!$A$178:$AQ$178,0),FALSE)*$B39</f>
        <v>0</v>
      </c>
      <c r="AE39" s="429">
        <f>VLOOKUP($A39,'Energy use Prediction'!$A$178:$AQ$204,MATCH(AE$33,'Energy use Prediction'!$A$178:$AQ$178,0),FALSE)*$B39</f>
        <v>0</v>
      </c>
      <c r="AF39" s="429">
        <f>VLOOKUP($A39,'Energy use Prediction'!$A$178:$AQ$204,MATCH(AF$33,'Energy use Prediction'!$A$178:$AQ$178,0),FALSE)*$B39</f>
        <v>0</v>
      </c>
      <c r="AG39" s="429">
        <f>VLOOKUP($A39,'Energy use Prediction'!$A$178:$AQ$204,MATCH(AG$33,'Energy use Prediction'!$A$178:$AQ$178,0),FALSE)*$B39</f>
        <v>0</v>
      </c>
      <c r="AH39" s="429">
        <f>VLOOKUP($A39,'Energy use Prediction'!$A$178:$AQ$204,MATCH(AH$33,'Energy use Prediction'!$A$178:$AQ$178,0),FALSE)*$B39</f>
        <v>0</v>
      </c>
      <c r="AI39" s="429">
        <f>VLOOKUP($A39,'Energy use Prediction'!$A$178:$AQ$204,MATCH(AI$33,'Energy use Prediction'!$A$178:$AQ$178,0),FALSE)*$B39</f>
        <v>0</v>
      </c>
      <c r="AJ39" s="429">
        <f>VLOOKUP($A39,'Energy use Prediction'!$A$178:$AQ$204,MATCH(AJ$33,'Energy use Prediction'!$A$178:$AQ$178,0),FALSE)*$B39</f>
        <v>0</v>
      </c>
      <c r="AK39" s="429">
        <f>VLOOKUP($A39,'Energy use Prediction'!$A$178:$AQ$204,MATCH(AK$33,'Energy use Prediction'!$A$178:$AQ$178,0),FALSE)*$B39</f>
        <v>0</v>
      </c>
      <c r="AL39" s="429">
        <f>VLOOKUP($A39,'Energy use Prediction'!$A$178:$AQ$204,MATCH(AL$33,'Energy use Prediction'!$A$178:$AQ$178,0),FALSE)*$B39</f>
        <v>0</v>
      </c>
      <c r="AM39" s="429">
        <f>VLOOKUP($A39,'Energy use Prediction'!$A$178:$AQ$204,MATCH(AM$33,'Energy use Prediction'!$A$178:$AQ$178,0),FALSE)*$B39</f>
        <v>0</v>
      </c>
      <c r="AN39" s="429">
        <f>VLOOKUP($A39,'Energy use Prediction'!$A$178:$AQ$204,MATCH(AN$33,'Energy use Prediction'!$A$178:$AQ$178,0),FALSE)*$B39</f>
        <v>0</v>
      </c>
      <c r="AO39" s="429">
        <f>VLOOKUP($A39,'Energy use Prediction'!$A$178:$AQ$204,MATCH(AO$33,'Energy use Prediction'!$A$178:$AQ$178,0),FALSE)*$B39</f>
        <v>0</v>
      </c>
      <c r="AP39" s="429">
        <f>VLOOKUP($A39,'Energy use Prediction'!$A$178:$AQ$204,MATCH(AP$33,'Energy use Prediction'!$A$178:$AQ$178,0),FALSE)*$B39</f>
        <v>0</v>
      </c>
      <c r="AQ39" s="429">
        <f>VLOOKUP($A39,'Energy use Prediction'!$A$178:$AQ$204,MATCH(AQ$33,'Energy use Prediction'!$A$178:$AQ$178,0),FALSE)*$B39</f>
        <v>0</v>
      </c>
    </row>
    <row r="40" spans="1:43">
      <c r="A40" s="272" t="s">
        <v>622</v>
      </c>
      <c r="B40">
        <f>VLOOKUP(A40,'Non Energy use'!A9:J35,COLUMN('Non Energy use'!B9),FALSE)</f>
        <v>0</v>
      </c>
      <c r="C40" s="429">
        <f>VLOOKUP($A40,'Energy use Prediction'!$A$178:$AQ$204,MATCH(C$33,'Energy use Prediction'!$A$178:$AQ$178,0),FALSE)*$B40</f>
        <v>0</v>
      </c>
      <c r="D40" s="429">
        <f>VLOOKUP($A40,'Energy use Prediction'!$A$178:$AQ$204,MATCH(D$33,'Energy use Prediction'!$A$178:$AQ$178,0),FALSE)*$B40</f>
        <v>0</v>
      </c>
      <c r="E40" s="429">
        <f>VLOOKUP($A40,'Energy use Prediction'!$A$178:$AQ$204,MATCH(E$33,'Energy use Prediction'!$A$178:$AQ$178,0),FALSE)*$B40</f>
        <v>0</v>
      </c>
      <c r="F40" s="429">
        <f>VLOOKUP($A40,'Energy use Prediction'!$A$178:$AQ$204,MATCH(F$33,'Energy use Prediction'!$A$178:$AQ$178,0),FALSE)*$B40</f>
        <v>0</v>
      </c>
      <c r="G40" s="429">
        <f>VLOOKUP($A40,'Energy use Prediction'!$A$178:$AQ$204,MATCH(G$33,'Energy use Prediction'!$A$178:$AQ$178,0),FALSE)*$B40</f>
        <v>0</v>
      </c>
      <c r="H40" s="429">
        <f>VLOOKUP($A40,'Energy use Prediction'!$A$178:$AQ$204,MATCH(H$33,'Energy use Prediction'!$A$178:$AQ$178,0),FALSE)*$B40</f>
        <v>0</v>
      </c>
      <c r="I40" s="429">
        <f>VLOOKUP($A40,'Energy use Prediction'!$A$178:$AQ$204,MATCH(I$33,'Energy use Prediction'!$A$178:$AQ$178,0),FALSE)*$B40</f>
        <v>0</v>
      </c>
      <c r="J40" s="429">
        <f>VLOOKUP($A40,'Energy use Prediction'!$A$178:$AQ$204,MATCH(J$33,'Energy use Prediction'!$A$178:$AQ$178,0),FALSE)*$B40</f>
        <v>0</v>
      </c>
      <c r="K40" s="429">
        <f>VLOOKUP($A40,'Energy use Prediction'!$A$178:$AQ$204,MATCH(K$33,'Energy use Prediction'!$A$178:$AQ$178,0),FALSE)*$B40</f>
        <v>0</v>
      </c>
      <c r="L40" s="429">
        <f>VLOOKUP($A40,'Energy use Prediction'!$A$178:$AQ$204,MATCH(L$33,'Energy use Prediction'!$A$178:$AQ$178,0),FALSE)*$B40</f>
        <v>0</v>
      </c>
      <c r="M40" s="429">
        <f>VLOOKUP($A40,'Energy use Prediction'!$A$178:$AQ$204,MATCH(M$33,'Energy use Prediction'!$A$178:$AQ$178,0),FALSE)*$B40</f>
        <v>0</v>
      </c>
      <c r="N40" s="429">
        <f>VLOOKUP($A40,'Energy use Prediction'!$A$178:$AQ$204,MATCH(N$33,'Energy use Prediction'!$A$178:$AQ$178,0),FALSE)*$B40</f>
        <v>0</v>
      </c>
      <c r="O40" s="429">
        <f>VLOOKUP($A40,'Energy use Prediction'!$A$178:$AQ$204,MATCH(O$33,'Energy use Prediction'!$A$178:$AQ$178,0),FALSE)*$B40</f>
        <v>0</v>
      </c>
      <c r="P40" s="429">
        <f>VLOOKUP($A40,'Energy use Prediction'!$A$178:$AQ$204,MATCH(P$33,'Energy use Prediction'!$A$178:$AQ$178,0),FALSE)*$B40</f>
        <v>0</v>
      </c>
      <c r="Q40" s="429">
        <f>VLOOKUP($A40,'Energy use Prediction'!$A$178:$AQ$204,MATCH(Q$33,'Energy use Prediction'!$A$178:$AQ$178,0),FALSE)*$B40</f>
        <v>0</v>
      </c>
      <c r="R40" s="429">
        <f>VLOOKUP($A40,'Energy use Prediction'!$A$178:$AQ$204,MATCH(R$33,'Energy use Prediction'!$A$178:$AQ$178,0),FALSE)*$B40</f>
        <v>0</v>
      </c>
      <c r="S40" s="429">
        <f>VLOOKUP($A40,'Energy use Prediction'!$A$178:$AQ$204,MATCH(S$33,'Energy use Prediction'!$A$178:$AQ$178,0),FALSE)*$B40</f>
        <v>0</v>
      </c>
      <c r="T40" s="429">
        <f>VLOOKUP($A40,'Energy use Prediction'!$A$178:$AQ$204,MATCH(T$33,'Energy use Prediction'!$A$178:$AQ$178,0),FALSE)*$B40</f>
        <v>0</v>
      </c>
      <c r="U40" s="429">
        <f>VLOOKUP($A40,'Energy use Prediction'!$A$178:$AQ$204,MATCH(U$33,'Energy use Prediction'!$A$178:$AQ$178,0),FALSE)*$B40</f>
        <v>0</v>
      </c>
      <c r="V40" s="429">
        <f>VLOOKUP($A40,'Energy use Prediction'!$A$178:$AQ$204,MATCH(V$33,'Energy use Prediction'!$A$178:$AQ$178,0),FALSE)*$B40</f>
        <v>0</v>
      </c>
      <c r="W40" s="429">
        <f>VLOOKUP($A40,'Energy use Prediction'!$A$178:$AQ$204,MATCH(W$33,'Energy use Prediction'!$A$178:$AQ$178,0),FALSE)*$B40</f>
        <v>0</v>
      </c>
      <c r="X40" s="429">
        <f>VLOOKUP($A40,'Energy use Prediction'!$A$178:$AQ$204,MATCH(X$33,'Energy use Prediction'!$A$178:$AQ$178,0),FALSE)*$B40</f>
        <v>0</v>
      </c>
      <c r="Y40" s="429">
        <f>VLOOKUP($A40,'Energy use Prediction'!$A$178:$AQ$204,MATCH(Y$33,'Energy use Prediction'!$A$178:$AQ$178,0),FALSE)*$B40</f>
        <v>0</v>
      </c>
      <c r="Z40" s="429">
        <f>VLOOKUP($A40,'Energy use Prediction'!$A$178:$AQ$204,MATCH(Z$33,'Energy use Prediction'!$A$178:$AQ$178,0),FALSE)*$B40</f>
        <v>0</v>
      </c>
      <c r="AA40" s="429">
        <f>VLOOKUP($A40,'Energy use Prediction'!$A$178:$AQ$204,MATCH(AA$33,'Energy use Prediction'!$A$178:$AQ$178,0),FALSE)*$B40</f>
        <v>0</v>
      </c>
      <c r="AB40" s="429">
        <f>VLOOKUP($A40,'Energy use Prediction'!$A$178:$AQ$204,MATCH(AB$33,'Energy use Prediction'!$A$178:$AQ$178,0),FALSE)*$B40</f>
        <v>0</v>
      </c>
      <c r="AC40" s="429">
        <f>VLOOKUP($A40,'Energy use Prediction'!$A$178:$AQ$204,MATCH(AC$33,'Energy use Prediction'!$A$178:$AQ$178,0),FALSE)*$B40</f>
        <v>0</v>
      </c>
      <c r="AD40" s="429">
        <f>VLOOKUP($A40,'Energy use Prediction'!$A$178:$AQ$204,MATCH(AD$33,'Energy use Prediction'!$A$178:$AQ$178,0),FALSE)*$B40</f>
        <v>0</v>
      </c>
      <c r="AE40" s="429">
        <f>VLOOKUP($A40,'Energy use Prediction'!$A$178:$AQ$204,MATCH(AE$33,'Energy use Prediction'!$A$178:$AQ$178,0),FALSE)*$B40</f>
        <v>0</v>
      </c>
      <c r="AF40" s="429">
        <f>VLOOKUP($A40,'Energy use Prediction'!$A$178:$AQ$204,MATCH(AF$33,'Energy use Prediction'!$A$178:$AQ$178,0),FALSE)*$B40</f>
        <v>0</v>
      </c>
      <c r="AG40" s="429">
        <f>VLOOKUP($A40,'Energy use Prediction'!$A$178:$AQ$204,MATCH(AG$33,'Energy use Prediction'!$A$178:$AQ$178,0),FALSE)*$B40</f>
        <v>0</v>
      </c>
      <c r="AH40" s="429">
        <f>VLOOKUP($A40,'Energy use Prediction'!$A$178:$AQ$204,MATCH(AH$33,'Energy use Prediction'!$A$178:$AQ$178,0),FALSE)*$B40</f>
        <v>0</v>
      </c>
      <c r="AI40" s="429">
        <f>VLOOKUP($A40,'Energy use Prediction'!$A$178:$AQ$204,MATCH(AI$33,'Energy use Prediction'!$A$178:$AQ$178,0),FALSE)*$B40</f>
        <v>0</v>
      </c>
      <c r="AJ40" s="429">
        <f>VLOOKUP($A40,'Energy use Prediction'!$A$178:$AQ$204,MATCH(AJ$33,'Energy use Prediction'!$A$178:$AQ$178,0),FALSE)*$B40</f>
        <v>0</v>
      </c>
      <c r="AK40" s="429">
        <f>VLOOKUP($A40,'Energy use Prediction'!$A$178:$AQ$204,MATCH(AK$33,'Energy use Prediction'!$A$178:$AQ$178,0),FALSE)*$B40</f>
        <v>0</v>
      </c>
      <c r="AL40" s="429">
        <f>VLOOKUP($A40,'Energy use Prediction'!$A$178:$AQ$204,MATCH(AL$33,'Energy use Prediction'!$A$178:$AQ$178,0),FALSE)*$B40</f>
        <v>0</v>
      </c>
      <c r="AM40" s="429">
        <f>VLOOKUP($A40,'Energy use Prediction'!$A$178:$AQ$204,MATCH(AM$33,'Energy use Prediction'!$A$178:$AQ$178,0),FALSE)*$B40</f>
        <v>0</v>
      </c>
      <c r="AN40" s="429">
        <f>VLOOKUP($A40,'Energy use Prediction'!$A$178:$AQ$204,MATCH(AN$33,'Energy use Prediction'!$A$178:$AQ$178,0),FALSE)*$B40</f>
        <v>0</v>
      </c>
      <c r="AO40" s="429">
        <f>VLOOKUP($A40,'Energy use Prediction'!$A$178:$AQ$204,MATCH(AO$33,'Energy use Prediction'!$A$178:$AQ$178,0),FALSE)*$B40</f>
        <v>0</v>
      </c>
      <c r="AP40" s="429">
        <f>VLOOKUP($A40,'Energy use Prediction'!$A$178:$AQ$204,MATCH(AP$33,'Energy use Prediction'!$A$178:$AQ$178,0),FALSE)*$B40</f>
        <v>0</v>
      </c>
      <c r="AQ40" s="429">
        <f>VLOOKUP($A40,'Energy use Prediction'!$A$178:$AQ$204,MATCH(AQ$33,'Energy use Prediction'!$A$178:$AQ$178,0),FALSE)*$B40</f>
        <v>0</v>
      </c>
    </row>
    <row r="41" spans="1:43">
      <c r="A41" s="272" t="s">
        <v>623</v>
      </c>
      <c r="B41">
        <f>VLOOKUP(A41,'Non Energy use'!A10:J36,COLUMN('Non Energy use'!B10),FALSE)</f>
        <v>0</v>
      </c>
      <c r="C41" s="429">
        <f>VLOOKUP($A41,'Energy use Prediction'!$A$178:$AQ$204,MATCH(C$33,'Energy use Prediction'!$A$178:$AQ$178,0),FALSE)*$B41</f>
        <v>0</v>
      </c>
      <c r="D41" s="429">
        <f>VLOOKUP($A41,'Energy use Prediction'!$A$178:$AQ$204,MATCH(D$33,'Energy use Prediction'!$A$178:$AQ$178,0),FALSE)*$B41</f>
        <v>0</v>
      </c>
      <c r="E41" s="429">
        <f>VLOOKUP($A41,'Energy use Prediction'!$A$178:$AQ$204,MATCH(E$33,'Energy use Prediction'!$A$178:$AQ$178,0),FALSE)*$B41</f>
        <v>0</v>
      </c>
      <c r="F41" s="429">
        <f>VLOOKUP($A41,'Energy use Prediction'!$A$178:$AQ$204,MATCH(F$33,'Energy use Prediction'!$A$178:$AQ$178,0),FALSE)*$B41</f>
        <v>0</v>
      </c>
      <c r="G41" s="429">
        <f>VLOOKUP($A41,'Energy use Prediction'!$A$178:$AQ$204,MATCH(G$33,'Energy use Prediction'!$A$178:$AQ$178,0),FALSE)*$B41</f>
        <v>0</v>
      </c>
      <c r="H41" s="429">
        <f>VLOOKUP($A41,'Energy use Prediction'!$A$178:$AQ$204,MATCH(H$33,'Energy use Prediction'!$A$178:$AQ$178,0),FALSE)*$B41</f>
        <v>0</v>
      </c>
      <c r="I41" s="429">
        <f>VLOOKUP($A41,'Energy use Prediction'!$A$178:$AQ$204,MATCH(I$33,'Energy use Prediction'!$A$178:$AQ$178,0),FALSE)*$B41</f>
        <v>0</v>
      </c>
      <c r="J41" s="429">
        <f>VLOOKUP($A41,'Energy use Prediction'!$A$178:$AQ$204,MATCH(J$33,'Energy use Prediction'!$A$178:$AQ$178,0),FALSE)*$B41</f>
        <v>0</v>
      </c>
      <c r="K41" s="429">
        <f>VLOOKUP($A41,'Energy use Prediction'!$A$178:$AQ$204,MATCH(K$33,'Energy use Prediction'!$A$178:$AQ$178,0),FALSE)*$B41</f>
        <v>0</v>
      </c>
      <c r="L41" s="429">
        <f>VLOOKUP($A41,'Energy use Prediction'!$A$178:$AQ$204,MATCH(L$33,'Energy use Prediction'!$A$178:$AQ$178,0),FALSE)*$B41</f>
        <v>0</v>
      </c>
      <c r="M41" s="429">
        <f>VLOOKUP($A41,'Energy use Prediction'!$A$178:$AQ$204,MATCH(M$33,'Energy use Prediction'!$A$178:$AQ$178,0),FALSE)*$B41</f>
        <v>0</v>
      </c>
      <c r="N41" s="429">
        <f>VLOOKUP($A41,'Energy use Prediction'!$A$178:$AQ$204,MATCH(N$33,'Energy use Prediction'!$A$178:$AQ$178,0),FALSE)*$B41</f>
        <v>0</v>
      </c>
      <c r="O41" s="429">
        <f>VLOOKUP($A41,'Energy use Prediction'!$A$178:$AQ$204,MATCH(O$33,'Energy use Prediction'!$A$178:$AQ$178,0),FALSE)*$B41</f>
        <v>0</v>
      </c>
      <c r="P41" s="429">
        <f>VLOOKUP($A41,'Energy use Prediction'!$A$178:$AQ$204,MATCH(P$33,'Energy use Prediction'!$A$178:$AQ$178,0),FALSE)*$B41</f>
        <v>0</v>
      </c>
      <c r="Q41" s="429">
        <f>VLOOKUP($A41,'Energy use Prediction'!$A$178:$AQ$204,MATCH(Q$33,'Energy use Prediction'!$A$178:$AQ$178,0),FALSE)*$B41</f>
        <v>0</v>
      </c>
      <c r="R41" s="429">
        <f>VLOOKUP($A41,'Energy use Prediction'!$A$178:$AQ$204,MATCH(R$33,'Energy use Prediction'!$A$178:$AQ$178,0),FALSE)*$B41</f>
        <v>0</v>
      </c>
      <c r="S41" s="429">
        <f>VLOOKUP($A41,'Energy use Prediction'!$A$178:$AQ$204,MATCH(S$33,'Energy use Prediction'!$A$178:$AQ$178,0),FALSE)*$B41</f>
        <v>0</v>
      </c>
      <c r="T41" s="429">
        <f>VLOOKUP($A41,'Energy use Prediction'!$A$178:$AQ$204,MATCH(T$33,'Energy use Prediction'!$A$178:$AQ$178,0),FALSE)*$B41</f>
        <v>0</v>
      </c>
      <c r="U41" s="429">
        <f>VLOOKUP($A41,'Energy use Prediction'!$A$178:$AQ$204,MATCH(U$33,'Energy use Prediction'!$A$178:$AQ$178,0),FALSE)*$B41</f>
        <v>0</v>
      </c>
      <c r="V41" s="429">
        <f>VLOOKUP($A41,'Energy use Prediction'!$A$178:$AQ$204,MATCH(V$33,'Energy use Prediction'!$A$178:$AQ$178,0),FALSE)*$B41</f>
        <v>0</v>
      </c>
      <c r="W41" s="429">
        <f>VLOOKUP($A41,'Energy use Prediction'!$A$178:$AQ$204,MATCH(W$33,'Energy use Prediction'!$A$178:$AQ$178,0),FALSE)*$B41</f>
        <v>0</v>
      </c>
      <c r="X41" s="429">
        <f>VLOOKUP($A41,'Energy use Prediction'!$A$178:$AQ$204,MATCH(X$33,'Energy use Prediction'!$A$178:$AQ$178,0),FALSE)*$B41</f>
        <v>0</v>
      </c>
      <c r="Y41" s="429">
        <f>VLOOKUP($A41,'Energy use Prediction'!$A$178:$AQ$204,MATCH(Y$33,'Energy use Prediction'!$A$178:$AQ$178,0),FALSE)*$B41</f>
        <v>0</v>
      </c>
      <c r="Z41" s="429">
        <f>VLOOKUP($A41,'Energy use Prediction'!$A$178:$AQ$204,MATCH(Z$33,'Energy use Prediction'!$A$178:$AQ$178,0),FALSE)*$B41</f>
        <v>0</v>
      </c>
      <c r="AA41" s="429">
        <f>VLOOKUP($A41,'Energy use Prediction'!$A$178:$AQ$204,MATCH(AA$33,'Energy use Prediction'!$A$178:$AQ$178,0),FALSE)*$B41</f>
        <v>0</v>
      </c>
      <c r="AB41" s="429">
        <f>VLOOKUP($A41,'Energy use Prediction'!$A$178:$AQ$204,MATCH(AB$33,'Energy use Prediction'!$A$178:$AQ$178,0),FALSE)*$B41</f>
        <v>0</v>
      </c>
      <c r="AC41" s="429">
        <f>VLOOKUP($A41,'Energy use Prediction'!$A$178:$AQ$204,MATCH(AC$33,'Energy use Prediction'!$A$178:$AQ$178,0),FALSE)*$B41</f>
        <v>0</v>
      </c>
      <c r="AD41" s="429">
        <f>VLOOKUP($A41,'Energy use Prediction'!$A$178:$AQ$204,MATCH(AD$33,'Energy use Prediction'!$A$178:$AQ$178,0),FALSE)*$B41</f>
        <v>0</v>
      </c>
      <c r="AE41" s="429">
        <f>VLOOKUP($A41,'Energy use Prediction'!$A$178:$AQ$204,MATCH(AE$33,'Energy use Prediction'!$A$178:$AQ$178,0),FALSE)*$B41</f>
        <v>0</v>
      </c>
      <c r="AF41" s="429">
        <f>VLOOKUP($A41,'Energy use Prediction'!$A$178:$AQ$204,MATCH(AF$33,'Energy use Prediction'!$A$178:$AQ$178,0),FALSE)*$B41</f>
        <v>0</v>
      </c>
      <c r="AG41" s="429">
        <f>VLOOKUP($A41,'Energy use Prediction'!$A$178:$AQ$204,MATCH(AG$33,'Energy use Prediction'!$A$178:$AQ$178,0),FALSE)*$B41</f>
        <v>0</v>
      </c>
      <c r="AH41" s="429">
        <f>VLOOKUP($A41,'Energy use Prediction'!$A$178:$AQ$204,MATCH(AH$33,'Energy use Prediction'!$A$178:$AQ$178,0),FALSE)*$B41</f>
        <v>0</v>
      </c>
      <c r="AI41" s="429">
        <f>VLOOKUP($A41,'Energy use Prediction'!$A$178:$AQ$204,MATCH(AI$33,'Energy use Prediction'!$A$178:$AQ$178,0),FALSE)*$B41</f>
        <v>0</v>
      </c>
      <c r="AJ41" s="429">
        <f>VLOOKUP($A41,'Energy use Prediction'!$A$178:$AQ$204,MATCH(AJ$33,'Energy use Prediction'!$A$178:$AQ$178,0),FALSE)*$B41</f>
        <v>0</v>
      </c>
      <c r="AK41" s="429">
        <f>VLOOKUP($A41,'Energy use Prediction'!$A$178:$AQ$204,MATCH(AK$33,'Energy use Prediction'!$A$178:$AQ$178,0),FALSE)*$B41</f>
        <v>0</v>
      </c>
      <c r="AL41" s="429">
        <f>VLOOKUP($A41,'Energy use Prediction'!$A$178:$AQ$204,MATCH(AL$33,'Energy use Prediction'!$A$178:$AQ$178,0),FALSE)*$B41</f>
        <v>0</v>
      </c>
      <c r="AM41" s="429">
        <f>VLOOKUP($A41,'Energy use Prediction'!$A$178:$AQ$204,MATCH(AM$33,'Energy use Prediction'!$A$178:$AQ$178,0),FALSE)*$B41</f>
        <v>0</v>
      </c>
      <c r="AN41" s="429">
        <f>VLOOKUP($A41,'Energy use Prediction'!$A$178:$AQ$204,MATCH(AN$33,'Energy use Prediction'!$A$178:$AQ$178,0),FALSE)*$B41</f>
        <v>0</v>
      </c>
      <c r="AO41" s="429">
        <f>VLOOKUP($A41,'Energy use Prediction'!$A$178:$AQ$204,MATCH(AO$33,'Energy use Prediction'!$A$178:$AQ$178,0),FALSE)*$B41</f>
        <v>0</v>
      </c>
      <c r="AP41" s="429">
        <f>VLOOKUP($A41,'Energy use Prediction'!$A$178:$AQ$204,MATCH(AP$33,'Energy use Prediction'!$A$178:$AQ$178,0),FALSE)*$B41</f>
        <v>0</v>
      </c>
      <c r="AQ41" s="429">
        <f>VLOOKUP($A41,'Energy use Prediction'!$A$178:$AQ$204,MATCH(AQ$33,'Energy use Prediction'!$A$178:$AQ$178,0),FALSE)*$B41</f>
        <v>0</v>
      </c>
    </row>
    <row r="42" spans="1:43">
      <c r="A42" s="272" t="s">
        <v>624</v>
      </c>
      <c r="B42">
        <f>VLOOKUP(A42,'Non Energy use'!A11:J37,COLUMN('Non Energy use'!B11),FALSE)</f>
        <v>0</v>
      </c>
      <c r="C42" s="429">
        <f>VLOOKUP($A42,'Energy use Prediction'!$A$178:$AQ$204,MATCH(C$33,'Energy use Prediction'!$A$178:$AQ$178,0),FALSE)*$B42</f>
        <v>0</v>
      </c>
      <c r="D42" s="429">
        <f>VLOOKUP($A42,'Energy use Prediction'!$A$178:$AQ$204,MATCH(D$33,'Energy use Prediction'!$A$178:$AQ$178,0),FALSE)*$B42</f>
        <v>0</v>
      </c>
      <c r="E42" s="429">
        <f>VLOOKUP($A42,'Energy use Prediction'!$A$178:$AQ$204,MATCH(E$33,'Energy use Prediction'!$A$178:$AQ$178,0),FALSE)*$B42</f>
        <v>0</v>
      </c>
      <c r="F42" s="429">
        <f>VLOOKUP($A42,'Energy use Prediction'!$A$178:$AQ$204,MATCH(F$33,'Energy use Prediction'!$A$178:$AQ$178,0),FALSE)*$B42</f>
        <v>0</v>
      </c>
      <c r="G42" s="429">
        <f>VLOOKUP($A42,'Energy use Prediction'!$A$178:$AQ$204,MATCH(G$33,'Energy use Prediction'!$A$178:$AQ$178,0),FALSE)*$B42</f>
        <v>0</v>
      </c>
      <c r="H42" s="429">
        <f>VLOOKUP($A42,'Energy use Prediction'!$A$178:$AQ$204,MATCH(H$33,'Energy use Prediction'!$A$178:$AQ$178,0),FALSE)*$B42</f>
        <v>0</v>
      </c>
      <c r="I42" s="429">
        <f>VLOOKUP($A42,'Energy use Prediction'!$A$178:$AQ$204,MATCH(I$33,'Energy use Prediction'!$A$178:$AQ$178,0),FALSE)*$B42</f>
        <v>0</v>
      </c>
      <c r="J42" s="429">
        <f>VLOOKUP($A42,'Energy use Prediction'!$A$178:$AQ$204,MATCH(J$33,'Energy use Prediction'!$A$178:$AQ$178,0),FALSE)*$B42</f>
        <v>0</v>
      </c>
      <c r="K42" s="429">
        <f>VLOOKUP($A42,'Energy use Prediction'!$A$178:$AQ$204,MATCH(K$33,'Energy use Prediction'!$A$178:$AQ$178,0),FALSE)*$B42</f>
        <v>0</v>
      </c>
      <c r="L42" s="429">
        <f>VLOOKUP($A42,'Energy use Prediction'!$A$178:$AQ$204,MATCH(L$33,'Energy use Prediction'!$A$178:$AQ$178,0),FALSE)*$B42</f>
        <v>0</v>
      </c>
      <c r="M42" s="429">
        <f>VLOOKUP($A42,'Energy use Prediction'!$A$178:$AQ$204,MATCH(M$33,'Energy use Prediction'!$A$178:$AQ$178,0),FALSE)*$B42</f>
        <v>0</v>
      </c>
      <c r="N42" s="429">
        <f>VLOOKUP($A42,'Energy use Prediction'!$A$178:$AQ$204,MATCH(N$33,'Energy use Prediction'!$A$178:$AQ$178,0),FALSE)*$B42</f>
        <v>0</v>
      </c>
      <c r="O42" s="429">
        <f>VLOOKUP($A42,'Energy use Prediction'!$A$178:$AQ$204,MATCH(O$33,'Energy use Prediction'!$A$178:$AQ$178,0),FALSE)*$B42</f>
        <v>0</v>
      </c>
      <c r="P42" s="429">
        <f>VLOOKUP($A42,'Energy use Prediction'!$A$178:$AQ$204,MATCH(P$33,'Energy use Prediction'!$A$178:$AQ$178,0),FALSE)*$B42</f>
        <v>0</v>
      </c>
      <c r="Q42" s="429">
        <f>VLOOKUP($A42,'Energy use Prediction'!$A$178:$AQ$204,MATCH(Q$33,'Energy use Prediction'!$A$178:$AQ$178,0),FALSE)*$B42</f>
        <v>0</v>
      </c>
      <c r="R42" s="429">
        <f>VLOOKUP($A42,'Energy use Prediction'!$A$178:$AQ$204,MATCH(R$33,'Energy use Prediction'!$A$178:$AQ$178,0),FALSE)*$B42</f>
        <v>0</v>
      </c>
      <c r="S42" s="429">
        <f>VLOOKUP($A42,'Energy use Prediction'!$A$178:$AQ$204,MATCH(S$33,'Energy use Prediction'!$A$178:$AQ$178,0),FALSE)*$B42</f>
        <v>0</v>
      </c>
      <c r="T42" s="429">
        <f>VLOOKUP($A42,'Energy use Prediction'!$A$178:$AQ$204,MATCH(T$33,'Energy use Prediction'!$A$178:$AQ$178,0),FALSE)*$B42</f>
        <v>0</v>
      </c>
      <c r="U42" s="429">
        <f>VLOOKUP($A42,'Energy use Prediction'!$A$178:$AQ$204,MATCH(U$33,'Energy use Prediction'!$A$178:$AQ$178,0),FALSE)*$B42</f>
        <v>0</v>
      </c>
      <c r="V42" s="429">
        <f>VLOOKUP($A42,'Energy use Prediction'!$A$178:$AQ$204,MATCH(V$33,'Energy use Prediction'!$A$178:$AQ$178,0),FALSE)*$B42</f>
        <v>0</v>
      </c>
      <c r="W42" s="429">
        <f>VLOOKUP($A42,'Energy use Prediction'!$A$178:$AQ$204,MATCH(W$33,'Energy use Prediction'!$A$178:$AQ$178,0),FALSE)*$B42</f>
        <v>0</v>
      </c>
      <c r="X42" s="429">
        <f>VLOOKUP($A42,'Energy use Prediction'!$A$178:$AQ$204,MATCH(X$33,'Energy use Prediction'!$A$178:$AQ$178,0),FALSE)*$B42</f>
        <v>0</v>
      </c>
      <c r="Y42" s="429">
        <f>VLOOKUP($A42,'Energy use Prediction'!$A$178:$AQ$204,MATCH(Y$33,'Energy use Prediction'!$A$178:$AQ$178,0),FALSE)*$B42</f>
        <v>0</v>
      </c>
      <c r="Z42" s="429">
        <f>VLOOKUP($A42,'Energy use Prediction'!$A$178:$AQ$204,MATCH(Z$33,'Energy use Prediction'!$A$178:$AQ$178,0),FALSE)*$B42</f>
        <v>0</v>
      </c>
      <c r="AA42" s="429">
        <f>VLOOKUP($A42,'Energy use Prediction'!$A$178:$AQ$204,MATCH(AA$33,'Energy use Prediction'!$A$178:$AQ$178,0),FALSE)*$B42</f>
        <v>0</v>
      </c>
      <c r="AB42" s="429">
        <f>VLOOKUP($A42,'Energy use Prediction'!$A$178:$AQ$204,MATCH(AB$33,'Energy use Prediction'!$A$178:$AQ$178,0),FALSE)*$B42</f>
        <v>0</v>
      </c>
      <c r="AC42" s="429">
        <f>VLOOKUP($A42,'Energy use Prediction'!$A$178:$AQ$204,MATCH(AC$33,'Energy use Prediction'!$A$178:$AQ$178,0),FALSE)*$B42</f>
        <v>0</v>
      </c>
      <c r="AD42" s="429">
        <f>VLOOKUP($A42,'Energy use Prediction'!$A$178:$AQ$204,MATCH(AD$33,'Energy use Prediction'!$A$178:$AQ$178,0),FALSE)*$B42</f>
        <v>0</v>
      </c>
      <c r="AE42" s="429">
        <f>VLOOKUP($A42,'Energy use Prediction'!$A$178:$AQ$204,MATCH(AE$33,'Energy use Prediction'!$A$178:$AQ$178,0),FALSE)*$B42</f>
        <v>0</v>
      </c>
      <c r="AF42" s="429">
        <f>VLOOKUP($A42,'Energy use Prediction'!$A$178:$AQ$204,MATCH(AF$33,'Energy use Prediction'!$A$178:$AQ$178,0),FALSE)*$B42</f>
        <v>0</v>
      </c>
      <c r="AG42" s="429">
        <f>VLOOKUP($A42,'Energy use Prediction'!$A$178:$AQ$204,MATCH(AG$33,'Energy use Prediction'!$A$178:$AQ$178,0),FALSE)*$B42</f>
        <v>0</v>
      </c>
      <c r="AH42" s="429">
        <f>VLOOKUP($A42,'Energy use Prediction'!$A$178:$AQ$204,MATCH(AH$33,'Energy use Prediction'!$A$178:$AQ$178,0),FALSE)*$B42</f>
        <v>0</v>
      </c>
      <c r="AI42" s="429">
        <f>VLOOKUP($A42,'Energy use Prediction'!$A$178:$AQ$204,MATCH(AI$33,'Energy use Prediction'!$A$178:$AQ$178,0),FALSE)*$B42</f>
        <v>0</v>
      </c>
      <c r="AJ42" s="429">
        <f>VLOOKUP($A42,'Energy use Prediction'!$A$178:$AQ$204,MATCH(AJ$33,'Energy use Prediction'!$A$178:$AQ$178,0),FALSE)*$B42</f>
        <v>0</v>
      </c>
      <c r="AK42" s="429">
        <f>VLOOKUP($A42,'Energy use Prediction'!$A$178:$AQ$204,MATCH(AK$33,'Energy use Prediction'!$A$178:$AQ$178,0),FALSE)*$B42</f>
        <v>0</v>
      </c>
      <c r="AL42" s="429">
        <f>VLOOKUP($A42,'Energy use Prediction'!$A$178:$AQ$204,MATCH(AL$33,'Energy use Prediction'!$A$178:$AQ$178,0),FALSE)*$B42</f>
        <v>0</v>
      </c>
      <c r="AM42" s="429">
        <f>VLOOKUP($A42,'Energy use Prediction'!$A$178:$AQ$204,MATCH(AM$33,'Energy use Prediction'!$A$178:$AQ$178,0),FALSE)*$B42</f>
        <v>0</v>
      </c>
      <c r="AN42" s="429">
        <f>VLOOKUP($A42,'Energy use Prediction'!$A$178:$AQ$204,MATCH(AN$33,'Energy use Prediction'!$A$178:$AQ$178,0),FALSE)*$B42</f>
        <v>0</v>
      </c>
      <c r="AO42" s="429">
        <f>VLOOKUP($A42,'Energy use Prediction'!$A$178:$AQ$204,MATCH(AO$33,'Energy use Prediction'!$A$178:$AQ$178,0),FALSE)*$B42</f>
        <v>0</v>
      </c>
      <c r="AP42" s="429">
        <f>VLOOKUP($A42,'Energy use Prediction'!$A$178:$AQ$204,MATCH(AP$33,'Energy use Prediction'!$A$178:$AQ$178,0),FALSE)*$B42</f>
        <v>0</v>
      </c>
      <c r="AQ42" s="429">
        <f>VLOOKUP($A42,'Energy use Prediction'!$A$178:$AQ$204,MATCH(AQ$33,'Energy use Prediction'!$A$178:$AQ$178,0),FALSE)*$B42</f>
        <v>0</v>
      </c>
    </row>
    <row r="43" spans="1:43">
      <c r="A43" s="272" t="s">
        <v>612</v>
      </c>
      <c r="B43">
        <f>VLOOKUP(A43,'Non Energy use'!A12:J38,COLUMN('Non Energy use'!B12),FALSE)</f>
        <v>213001295429052.44</v>
      </c>
      <c r="C43" s="429">
        <f>VLOOKUP($A43,'Energy use Prediction'!$A$178:$AQ$204,MATCH(C$33,'Energy use Prediction'!$A$178:$AQ$178,0),FALSE)*$B43</f>
        <v>210237252361877.69</v>
      </c>
      <c r="D43" s="429">
        <f>VLOOKUP($A43,'Energy use Prediction'!$A$178:$AQ$204,MATCH(D$33,'Energy use Prediction'!$A$178:$AQ$178,0),FALSE)*$B43</f>
        <v>221500840038618.75</v>
      </c>
      <c r="E43" s="429">
        <f>VLOOKUP($A43,'Energy use Prediction'!$A$178:$AQ$204,MATCH(E$33,'Energy use Prediction'!$A$178:$AQ$178,0),FALSE)*$B43</f>
        <v>226612750199271.69</v>
      </c>
      <c r="F43" s="429">
        <f>VLOOKUP($A43,'Energy use Prediction'!$A$178:$AQ$204,MATCH(F$33,'Energy use Prediction'!$A$178:$AQ$178,0),FALSE)*$B43</f>
        <v>231490245843395.97</v>
      </c>
      <c r="G43" s="429">
        <f>VLOOKUP($A43,'Energy use Prediction'!$A$178:$AQ$204,MATCH(G$33,'Energy use Prediction'!$A$178:$AQ$178,0),FALSE)*$B43</f>
        <v>236137722104393.13</v>
      </c>
      <c r="H43" s="429">
        <f>VLOOKUP($A43,'Energy use Prediction'!$A$178:$AQ$204,MATCH(H$33,'Energy use Prediction'!$A$178:$AQ$178,0),FALSE)*$B43</f>
        <v>240635684299074.34</v>
      </c>
      <c r="I43" s="429">
        <f>VLOOKUP($A43,'Energy use Prediction'!$A$178:$AQ$204,MATCH(I$33,'Energy use Prediction'!$A$178:$AQ$178,0),FALSE)*$B43</f>
        <v>244902784792461.38</v>
      </c>
      <c r="J43" s="429">
        <f>VLOOKUP($A43,'Energy use Prediction'!$A$178:$AQ$204,MATCH(J$33,'Energy use Prediction'!$A$178:$AQ$178,0),FALSE)*$B43</f>
        <v>249174321351233.47</v>
      </c>
      <c r="K43" s="429">
        <f>VLOOKUP($A43,'Energy use Prediction'!$A$178:$AQ$204,MATCH(K$33,'Energy use Prediction'!$A$178:$AQ$178,0),FALSE)*$B43</f>
        <v>253449989454042.72</v>
      </c>
      <c r="L43" s="429">
        <f>VLOOKUP($A43,'Energy use Prediction'!$A$178:$AQ$204,MATCH(L$33,'Energy use Prediction'!$A$178:$AQ$178,0),FALSE)*$B43</f>
        <v>257729062017571.34</v>
      </c>
      <c r="M43" s="429">
        <f>VLOOKUP($A43,'Energy use Prediction'!$A$178:$AQ$204,MATCH(M$33,'Energy use Prediction'!$A$178:$AQ$178,0),FALSE)*$B43</f>
        <v>261622750856173</v>
      </c>
      <c r="N43" s="429">
        <f>VLOOKUP($A43,'Energy use Prediction'!$A$178:$AQ$204,MATCH(N$33,'Energy use Prediction'!$A$178:$AQ$178,0),FALSE)*$B43</f>
        <v>265505092783588.84</v>
      </c>
      <c r="O43" s="429">
        <f>VLOOKUP($A43,'Energy use Prediction'!$A$178:$AQ$204,MATCH(O$33,'Energy use Prediction'!$A$178:$AQ$178,0),FALSE)*$B43</f>
        <v>269374269207964.88</v>
      </c>
      <c r="P43" s="429">
        <f>VLOOKUP($A43,'Energy use Prediction'!$A$178:$AQ$204,MATCH(P$33,'Energy use Prediction'!$A$178:$AQ$178,0),FALSE)*$B43</f>
        <v>273228141759516.69</v>
      </c>
      <c r="Q43" s="429">
        <f>VLOOKUP($A43,'Energy use Prediction'!$A$178:$AQ$204,MATCH(Q$33,'Energy use Prediction'!$A$178:$AQ$178,0),FALSE)*$B43</f>
        <v>277061532423323.72</v>
      </c>
      <c r="R43" s="429">
        <f>VLOOKUP($A43,'Energy use Prediction'!$A$178:$AQ$204,MATCH(R$33,'Energy use Prediction'!$A$178:$AQ$178,0),FALSE)*$B43</f>
        <v>280593946853191.41</v>
      </c>
      <c r="S43" s="429">
        <f>VLOOKUP($A43,'Energy use Prediction'!$A$178:$AQ$204,MATCH(S$33,'Energy use Prediction'!$A$178:$AQ$178,0),FALSE)*$B43</f>
        <v>284371039838790.25</v>
      </c>
      <c r="T43" s="429">
        <f>VLOOKUP($A43,'Energy use Prediction'!$A$178:$AQ$204,MATCH(T$33,'Energy use Prediction'!$A$178:$AQ$178,0),FALSE)*$B43</f>
        <v>288112603891829.94</v>
      </c>
      <c r="U43" s="429">
        <f>VLOOKUP($A43,'Energy use Prediction'!$A$178:$AQ$204,MATCH(U$33,'Energy use Prediction'!$A$178:$AQ$178,0),FALSE)*$B43</f>
        <v>291811935090486.88</v>
      </c>
      <c r="V43" s="429">
        <f>VLOOKUP($A43,'Energy use Prediction'!$A$178:$AQ$204,MATCH(V$33,'Energy use Prediction'!$A$178:$AQ$178,0),FALSE)*$B43</f>
        <v>295461960333517.75</v>
      </c>
      <c r="W43" s="429">
        <f>VLOOKUP($A43,'Energy use Prediction'!$A$178:$AQ$204,MATCH(W$33,'Energy use Prediction'!$A$178:$AQ$178,0),FALSE)*$B43</f>
        <v>298874714461548.81</v>
      </c>
      <c r="X43" s="429">
        <f>VLOOKUP($A43,'Energy use Prediction'!$A$178:$AQ$204,MATCH(X$33,'Energy use Prediction'!$A$178:$AQ$178,0),FALSE)*$B43</f>
        <v>301736799139189.69</v>
      </c>
      <c r="Y43" s="429">
        <f>VLOOKUP($A43,'Energy use Prediction'!$A$178:$AQ$204,MATCH(Y$33,'Energy use Prediction'!$A$178:$AQ$178,0),FALSE)*$B43</f>
        <v>304325086936914.69</v>
      </c>
      <c r="Z43" s="429">
        <f>VLOOKUP($A43,'Energy use Prediction'!$A$178:$AQ$204,MATCH(Z$33,'Energy use Prediction'!$A$178:$AQ$178,0),FALSE)*$B43</f>
        <v>306626939988902.88</v>
      </c>
      <c r="AA43" s="429">
        <f>VLOOKUP($A43,'Energy use Prediction'!$A$178:$AQ$204,MATCH(AA$33,'Energy use Prediction'!$A$178:$AQ$178,0),FALSE)*$B43</f>
        <v>308627175555048.56</v>
      </c>
      <c r="AB43" s="429">
        <f>VLOOKUP($A43,'Energy use Prediction'!$A$178:$AQ$204,MATCH(AB$33,'Energy use Prediction'!$A$178:$AQ$178,0),FALSE)*$B43</f>
        <v>310314240446654.81</v>
      </c>
      <c r="AC43" s="429">
        <f>VLOOKUP($A43,'Energy use Prediction'!$A$178:$AQ$204,MATCH(AC$33,'Energy use Prediction'!$A$178:$AQ$178,0),FALSE)*$B43</f>
        <v>311677305039277.31</v>
      </c>
      <c r="AD43" s="429">
        <f>VLOOKUP($A43,'Energy use Prediction'!$A$178:$AQ$204,MATCH(AD$33,'Energy use Prediction'!$A$178:$AQ$178,0),FALSE)*$B43</f>
        <v>312706352617398.25</v>
      </c>
      <c r="AE43" s="429">
        <f>VLOOKUP($A43,'Energy use Prediction'!$A$178:$AQ$204,MATCH(AE$33,'Energy use Prediction'!$A$178:$AQ$178,0),FALSE)*$B43</f>
        <v>313389135948471.38</v>
      </c>
      <c r="AF43" s="429">
        <f>VLOOKUP($A43,'Energy use Prediction'!$A$178:$AQ$204,MATCH(AF$33,'Energy use Prediction'!$A$178:$AQ$178,0),FALSE)*$B43</f>
        <v>313717507502219</v>
      </c>
      <c r="AG43" s="429">
        <f>VLOOKUP($A43,'Energy use Prediction'!$A$178:$AQ$204,MATCH(AG$33,'Energy use Prediction'!$A$178:$AQ$178,0),FALSE)*$B43</f>
        <v>313681267395251.69</v>
      </c>
      <c r="AH43" s="429">
        <f>VLOOKUP($A43,'Energy use Prediction'!$A$178:$AQ$204,MATCH(AH$33,'Energy use Prediction'!$A$178:$AQ$178,0),FALSE)*$B43</f>
        <v>312960493719061.75</v>
      </c>
      <c r="AI43" s="429">
        <f>VLOOKUP($A43,'Energy use Prediction'!$A$178:$AQ$204,MATCH(AI$33,'Energy use Prediction'!$A$178:$AQ$178,0),FALSE)*$B43</f>
        <v>311862979724908.56</v>
      </c>
      <c r="AJ43" s="429">
        <f>VLOOKUP($A43,'Energy use Prediction'!$A$178:$AQ$204,MATCH(AJ$33,'Energy use Prediction'!$A$178:$AQ$178,0),FALSE)*$B43</f>
        <v>310383476677817.69</v>
      </c>
      <c r="AK43" s="429">
        <f>VLOOKUP($A43,'Energy use Prediction'!$A$178:$AQ$204,MATCH(AK$33,'Energy use Prediction'!$A$178:$AQ$178,0),FALSE)*$B43</f>
        <v>308518220003714.56</v>
      </c>
      <c r="AL43" s="429">
        <f>VLOOKUP($A43,'Energy use Prediction'!$A$178:$AQ$204,MATCH(AL$33,'Energy use Prediction'!$A$178:$AQ$178,0),FALSE)*$B43</f>
        <v>306265013256476.06</v>
      </c>
      <c r="AM43" s="429">
        <f>VLOOKUP($A43,'Energy use Prediction'!$A$178:$AQ$204,MATCH(AM$33,'Energy use Prediction'!$A$178:$AQ$178,0),FALSE)*$B43</f>
        <v>303620237504574.81</v>
      </c>
      <c r="AN43" s="429">
        <f>VLOOKUP($A43,'Energy use Prediction'!$A$178:$AQ$204,MATCH(AN$33,'Energy use Prediction'!$A$178:$AQ$178,0),FALSE)*$B43</f>
        <v>300585130907941.88</v>
      </c>
      <c r="AO43" s="429">
        <f>VLOOKUP($A43,'Energy use Prediction'!$A$178:$AQ$204,MATCH(AO$33,'Energy use Prediction'!$A$178:$AQ$178,0),FALSE)*$B43</f>
        <v>297159707650922.31</v>
      </c>
      <c r="AP43" s="429">
        <f>VLOOKUP($A43,'Energy use Prediction'!$A$178:$AQ$204,MATCH(AP$33,'Energy use Prediction'!$A$178:$AQ$178,0),FALSE)*$B43</f>
        <v>293348922714243.44</v>
      </c>
      <c r="AQ43" s="429">
        <f>VLOOKUP($A43,'Energy use Prediction'!$A$178:$AQ$204,MATCH(AQ$33,'Energy use Prediction'!$A$178:$AQ$178,0),FALSE)*$B43</f>
        <v>289156669823940.25</v>
      </c>
    </row>
    <row r="44" spans="1:43">
      <c r="A44" s="272" t="s">
        <v>625</v>
      </c>
      <c r="B44">
        <f>VLOOKUP(A44,'Non Energy use'!A13:J39,COLUMN('Non Energy use'!B13),FALSE)</f>
        <v>12901382512756.842</v>
      </c>
      <c r="C44" s="429">
        <f>VLOOKUP($A44,'Energy use Prediction'!$A$178:$AQ$204,MATCH(C$33,'Energy use Prediction'!$A$178:$AQ$178,0),FALSE)*$B44</f>
        <v>13009042712487.01</v>
      </c>
      <c r="D44" s="429">
        <f>VLOOKUP($A44,'Energy use Prediction'!$A$178:$AQ$204,MATCH(D$33,'Energy use Prediction'!$A$178:$AQ$178,0),FALSE)*$B44</f>
        <v>15039323243230.313</v>
      </c>
      <c r="E44" s="429">
        <f>VLOOKUP($A44,'Energy use Prediction'!$A$178:$AQ$204,MATCH(E$33,'Energy use Prediction'!$A$178:$AQ$178,0),FALSE)*$B44</f>
        <v>15502192525114.354</v>
      </c>
      <c r="F44" s="429">
        <f>VLOOKUP($A44,'Energy use Prediction'!$A$178:$AQ$204,MATCH(F$33,'Energy use Prediction'!$A$178:$AQ$178,0),FALSE)*$B44</f>
        <v>15931908575485.639</v>
      </c>
      <c r="G44" s="429">
        <f>VLOOKUP($A44,'Energy use Prediction'!$A$178:$AQ$204,MATCH(G$33,'Energy use Prediction'!$A$178:$AQ$178,0),FALSE)*$B44</f>
        <v>16338288867960.248</v>
      </c>
      <c r="H44" s="429">
        <f>VLOOKUP($A44,'Energy use Prediction'!$A$178:$AQ$204,MATCH(H$33,'Energy use Prediction'!$A$178:$AQ$178,0),FALSE)*$B44</f>
        <v>16727477646950.473</v>
      </c>
      <c r="I44" s="429">
        <f>VLOOKUP($A44,'Energy use Prediction'!$A$178:$AQ$204,MATCH(I$33,'Energy use Prediction'!$A$178:$AQ$178,0),FALSE)*$B44</f>
        <v>17094391570788.195</v>
      </c>
      <c r="J44" s="429">
        <f>VLOOKUP($A44,'Energy use Prediction'!$A$178:$AQ$204,MATCH(J$33,'Energy use Prediction'!$A$178:$AQ$178,0),FALSE)*$B44</f>
        <v>17456002268153.418</v>
      </c>
      <c r="K44" s="429">
        <f>VLOOKUP($A44,'Energy use Prediction'!$A$178:$AQ$204,MATCH(K$33,'Energy use Prediction'!$A$178:$AQ$178,0),FALSE)*$B44</f>
        <v>17812904133809.918</v>
      </c>
      <c r="L44" s="429">
        <f>VLOOKUP($A44,'Energy use Prediction'!$A$178:$AQ$204,MATCH(L$33,'Energy use Prediction'!$A$178:$AQ$178,0),FALSE)*$B44</f>
        <v>18165592676565.766</v>
      </c>
      <c r="M44" s="429">
        <f>VLOOKUP($A44,'Energy use Prediction'!$A$178:$AQ$204,MATCH(M$33,'Energy use Prediction'!$A$178:$AQ$178,0),FALSE)*$B44</f>
        <v>18487079059160.051</v>
      </c>
      <c r="N44" s="429">
        <f>VLOOKUP($A44,'Energy use Prediction'!$A$178:$AQ$204,MATCH(N$33,'Energy use Prediction'!$A$178:$AQ$178,0),FALSE)*$B44</f>
        <v>18804094808773.641</v>
      </c>
      <c r="O44" s="429">
        <f>VLOOKUP($A44,'Energy use Prediction'!$A$178:$AQ$204,MATCH(O$33,'Energy use Prediction'!$A$178:$AQ$178,0),FALSE)*$B44</f>
        <v>19116902325138.801</v>
      </c>
      <c r="P44" s="429">
        <f>VLOOKUP($A44,'Energy use Prediction'!$A$178:$AQ$204,MATCH(P$33,'Energy use Prediction'!$A$178:$AQ$178,0),FALSE)*$B44</f>
        <v>19425693915839.02</v>
      </c>
      <c r="Q44" s="429">
        <f>VLOOKUP($A44,'Energy use Prediction'!$A$178:$AQ$204,MATCH(Q$33,'Energy use Prediction'!$A$178:$AQ$178,0),FALSE)*$B44</f>
        <v>19730403359687.836</v>
      </c>
      <c r="R44" s="429">
        <f>VLOOKUP($A44,'Energy use Prediction'!$A$178:$AQ$204,MATCH(R$33,'Energy use Prediction'!$A$178:$AQ$178,0),FALSE)*$B44</f>
        <v>20011291129789.086</v>
      </c>
      <c r="S44" s="429">
        <f>VLOOKUP($A44,'Energy use Prediction'!$A$178:$AQ$204,MATCH(S$33,'Energy use Prediction'!$A$178:$AQ$178,0),FALSE)*$B44</f>
        <v>20307477074162.074</v>
      </c>
      <c r="T44" s="429">
        <f>VLOOKUP($A44,'Energy use Prediction'!$A$178:$AQ$204,MATCH(T$33,'Energy use Prediction'!$A$178:$AQ$178,0),FALSE)*$B44</f>
        <v>20599207536138.727</v>
      </c>
      <c r="U44" s="429">
        <f>VLOOKUP($A44,'Energy use Prediction'!$A$178:$AQ$204,MATCH(U$33,'Energy use Prediction'!$A$178:$AQ$178,0),FALSE)*$B44</f>
        <v>20886179555211.352</v>
      </c>
      <c r="V44" s="429">
        <f>VLOOKUP($A44,'Energy use Prediction'!$A$178:$AQ$204,MATCH(V$33,'Energy use Prediction'!$A$178:$AQ$178,0),FALSE)*$B44</f>
        <v>21168040762720.02</v>
      </c>
      <c r="W44" s="429">
        <f>VLOOKUP($A44,'Energy use Prediction'!$A$178:$AQ$204,MATCH(W$33,'Energy use Prediction'!$A$178:$AQ$178,0),FALSE)*$B44</f>
        <v>21431447445784.316</v>
      </c>
      <c r="X44" s="429">
        <f>VLOOKUP($A44,'Energy use Prediction'!$A$178:$AQ$204,MATCH(X$33,'Energy use Prediction'!$A$178:$AQ$178,0),FALSE)*$B44</f>
        <v>21653995234861.934</v>
      </c>
      <c r="Y44" s="429">
        <f>VLOOKUP($A44,'Energy use Prediction'!$A$178:$AQ$204,MATCH(Y$33,'Energy use Prediction'!$A$178:$AQ$178,0),FALSE)*$B44</f>
        <v>21855597723977.152</v>
      </c>
      <c r="Z44" s="429">
        <f>VLOOKUP($A44,'Energy use Prediction'!$A$178:$AQ$204,MATCH(Z$33,'Energy use Prediction'!$A$178:$AQ$178,0),FALSE)*$B44</f>
        <v>22035417313084.543</v>
      </c>
      <c r="AA44" s="429">
        <f>VLOOKUP($A44,'Energy use Prediction'!$A$178:$AQ$204,MATCH(AA$33,'Energy use Prediction'!$A$178:$AQ$178,0),FALSE)*$B44</f>
        <v>22192425126507.438</v>
      </c>
      <c r="AB44" s="429">
        <f>VLOOKUP($A44,'Energy use Prediction'!$A$178:$AQ$204,MATCH(AB$33,'Energy use Prediction'!$A$178:$AQ$178,0),FALSE)*$B44</f>
        <v>22325845874026.363</v>
      </c>
      <c r="AC44" s="429">
        <f>VLOOKUP($A44,'Energy use Prediction'!$A$178:$AQ$204,MATCH(AC$33,'Energy use Prediction'!$A$178:$AQ$178,0),FALSE)*$B44</f>
        <v>22434950423140.121</v>
      </c>
      <c r="AD44" s="429">
        <f>VLOOKUP($A44,'Energy use Prediction'!$A$178:$AQ$204,MATCH(AD$33,'Energy use Prediction'!$A$178:$AQ$178,0),FALSE)*$B44</f>
        <v>22519063212497.582</v>
      </c>
      <c r="AE44" s="429">
        <f>VLOOKUP($A44,'Energy use Prediction'!$A$178:$AQ$204,MATCH(AE$33,'Energy use Prediction'!$A$178:$AQ$178,0),FALSE)*$B44</f>
        <v>22577343864543.836</v>
      </c>
      <c r="AF44" s="429">
        <f>VLOOKUP($A44,'Energy use Prediction'!$A$178:$AQ$204,MATCH(AF$33,'Energy use Prediction'!$A$178:$AQ$178,0),FALSE)*$B44</f>
        <v>22609243752246.023</v>
      </c>
      <c r="AG44" s="429">
        <f>VLOOKUP($A44,'Energy use Prediction'!$A$178:$AQ$204,MATCH(AG$33,'Energy use Prediction'!$A$178:$AQ$178,0),FALSE)*$B44</f>
        <v>22614063604849.531</v>
      </c>
      <c r="AH44" s="429">
        <f>VLOOKUP($A44,'Energy use Prediction'!$A$178:$AQ$204,MATCH(AH$33,'Energy use Prediction'!$A$178:$AQ$178,0),FALSE)*$B44</f>
        <v>22568766531400.957</v>
      </c>
      <c r="AI44" s="429">
        <f>VLOOKUP($A44,'Energy use Prediction'!$A$178:$AQ$204,MATCH(AI$33,'Energy use Prediction'!$A$178:$AQ$178,0),FALSE)*$B44</f>
        <v>22495568972179.051</v>
      </c>
      <c r="AJ44" s="429">
        <f>VLOOKUP($A44,'Energy use Prediction'!$A$178:$AQ$204,MATCH(AJ$33,'Energy use Prediction'!$A$178:$AQ$178,0),FALSE)*$B44</f>
        <v>22394125387730.348</v>
      </c>
      <c r="AK44" s="429">
        <f>VLOOKUP($A44,'Energy use Prediction'!$A$178:$AQ$204,MATCH(AK$33,'Energy use Prediction'!$A$178:$AQ$178,0),FALSE)*$B44</f>
        <v>22264196219467.195</v>
      </c>
      <c r="AL44" s="429">
        <f>VLOOKUP($A44,'Energy use Prediction'!$A$178:$AQ$204,MATCH(AL$33,'Energy use Prediction'!$A$178:$AQ$178,0),FALSE)*$B44</f>
        <v>22105654310750.742</v>
      </c>
      <c r="AM44" s="429">
        <f>VLOOKUP($A44,'Energy use Prediction'!$A$178:$AQ$204,MATCH(AM$33,'Energy use Prediction'!$A$178:$AQ$178,0),FALSE)*$B44</f>
        <v>21918269311512.91</v>
      </c>
      <c r="AN44" s="429">
        <f>VLOOKUP($A44,'Energy use Prediction'!$A$178:$AQ$204,MATCH(AN$33,'Energy use Prediction'!$A$178:$AQ$178,0),FALSE)*$B44</f>
        <v>21702161146346.051</v>
      </c>
      <c r="AO44" s="429">
        <f>VLOOKUP($A44,'Energy use Prediction'!$A$178:$AQ$204,MATCH(AO$33,'Energy use Prediction'!$A$178:$AQ$178,0),FALSE)*$B44</f>
        <v>21457361273911.184</v>
      </c>
      <c r="AP44" s="429">
        <f>VLOOKUP($A44,'Energy use Prediction'!$A$178:$AQ$204,MATCH(AP$33,'Energy use Prediction'!$A$178:$AQ$178,0),FALSE)*$B44</f>
        <v>21184257901419.223</v>
      </c>
      <c r="AQ44" s="429">
        <f>VLOOKUP($A44,'Energy use Prediction'!$A$178:$AQ$204,MATCH(AQ$33,'Energy use Prediction'!$A$178:$AQ$178,0),FALSE)*$B44</f>
        <v>20883162724572.836</v>
      </c>
    </row>
    <row r="45" spans="1:43">
      <c r="A45" s="272" t="s">
        <v>626</v>
      </c>
      <c r="B45">
        <f>VLOOKUP(A45,'Non Energy use'!A14:J40,COLUMN('Non Energy use'!B14),FALSE)</f>
        <v>0</v>
      </c>
      <c r="C45" s="429">
        <f>VLOOKUP($A45,'Energy use Prediction'!$A$178:$AQ$204,MATCH(C$33,'Energy use Prediction'!$A$178:$AQ$178,0),FALSE)*$B45</f>
        <v>0</v>
      </c>
      <c r="D45" s="429">
        <f>VLOOKUP($A45,'Energy use Prediction'!$A$178:$AQ$204,MATCH(D$33,'Energy use Prediction'!$A$178:$AQ$178,0),FALSE)*$B45</f>
        <v>0</v>
      </c>
      <c r="E45" s="429">
        <f>VLOOKUP($A45,'Energy use Prediction'!$A$178:$AQ$204,MATCH(E$33,'Energy use Prediction'!$A$178:$AQ$178,0),FALSE)*$B45</f>
        <v>0</v>
      </c>
      <c r="F45" s="429">
        <f>VLOOKUP($A45,'Energy use Prediction'!$A$178:$AQ$204,MATCH(F$33,'Energy use Prediction'!$A$178:$AQ$178,0),FALSE)*$B45</f>
        <v>0</v>
      </c>
      <c r="G45" s="429">
        <f>VLOOKUP($A45,'Energy use Prediction'!$A$178:$AQ$204,MATCH(G$33,'Energy use Prediction'!$A$178:$AQ$178,0),FALSE)*$B45</f>
        <v>0</v>
      </c>
      <c r="H45" s="429">
        <f>VLOOKUP($A45,'Energy use Prediction'!$A$178:$AQ$204,MATCH(H$33,'Energy use Prediction'!$A$178:$AQ$178,0),FALSE)*$B45</f>
        <v>0</v>
      </c>
      <c r="I45" s="429">
        <f>VLOOKUP($A45,'Energy use Prediction'!$A$178:$AQ$204,MATCH(I$33,'Energy use Prediction'!$A$178:$AQ$178,0),FALSE)*$B45</f>
        <v>0</v>
      </c>
      <c r="J45" s="429">
        <f>VLOOKUP($A45,'Energy use Prediction'!$A$178:$AQ$204,MATCH(J$33,'Energy use Prediction'!$A$178:$AQ$178,0),FALSE)*$B45</f>
        <v>0</v>
      </c>
      <c r="K45" s="429">
        <f>VLOOKUP($A45,'Energy use Prediction'!$A$178:$AQ$204,MATCH(K$33,'Energy use Prediction'!$A$178:$AQ$178,0),FALSE)*$B45</f>
        <v>0</v>
      </c>
      <c r="L45" s="429">
        <f>VLOOKUP($A45,'Energy use Prediction'!$A$178:$AQ$204,MATCH(L$33,'Energy use Prediction'!$A$178:$AQ$178,0),FALSE)*$B45</f>
        <v>0</v>
      </c>
      <c r="M45" s="429">
        <f>VLOOKUP($A45,'Energy use Prediction'!$A$178:$AQ$204,MATCH(M$33,'Energy use Prediction'!$A$178:$AQ$178,0),FALSE)*$B45</f>
        <v>0</v>
      </c>
      <c r="N45" s="429">
        <f>VLOOKUP($A45,'Energy use Prediction'!$A$178:$AQ$204,MATCH(N$33,'Energy use Prediction'!$A$178:$AQ$178,0),FALSE)*$B45</f>
        <v>0</v>
      </c>
      <c r="O45" s="429">
        <f>VLOOKUP($A45,'Energy use Prediction'!$A$178:$AQ$204,MATCH(O$33,'Energy use Prediction'!$A$178:$AQ$178,0),FALSE)*$B45</f>
        <v>0</v>
      </c>
      <c r="P45" s="429">
        <f>VLOOKUP($A45,'Energy use Prediction'!$A$178:$AQ$204,MATCH(P$33,'Energy use Prediction'!$A$178:$AQ$178,0),FALSE)*$B45</f>
        <v>0</v>
      </c>
      <c r="Q45" s="429">
        <f>VLOOKUP($A45,'Energy use Prediction'!$A$178:$AQ$204,MATCH(Q$33,'Energy use Prediction'!$A$178:$AQ$178,0),FALSE)*$B45</f>
        <v>0</v>
      </c>
      <c r="R45" s="429">
        <f>VLOOKUP($A45,'Energy use Prediction'!$A$178:$AQ$204,MATCH(R$33,'Energy use Prediction'!$A$178:$AQ$178,0),FALSE)*$B45</f>
        <v>0</v>
      </c>
      <c r="S45" s="429">
        <f>VLOOKUP($A45,'Energy use Prediction'!$A$178:$AQ$204,MATCH(S$33,'Energy use Prediction'!$A$178:$AQ$178,0),FALSE)*$B45</f>
        <v>0</v>
      </c>
      <c r="T45" s="429">
        <f>VLOOKUP($A45,'Energy use Prediction'!$A$178:$AQ$204,MATCH(T$33,'Energy use Prediction'!$A$178:$AQ$178,0),FALSE)*$B45</f>
        <v>0</v>
      </c>
      <c r="U45" s="429">
        <f>VLOOKUP($A45,'Energy use Prediction'!$A$178:$AQ$204,MATCH(U$33,'Energy use Prediction'!$A$178:$AQ$178,0),FALSE)*$B45</f>
        <v>0</v>
      </c>
      <c r="V45" s="429">
        <f>VLOOKUP($A45,'Energy use Prediction'!$A$178:$AQ$204,MATCH(V$33,'Energy use Prediction'!$A$178:$AQ$178,0),FALSE)*$B45</f>
        <v>0</v>
      </c>
      <c r="W45" s="429">
        <f>VLOOKUP($A45,'Energy use Prediction'!$A$178:$AQ$204,MATCH(W$33,'Energy use Prediction'!$A$178:$AQ$178,0),FALSE)*$B45</f>
        <v>0</v>
      </c>
      <c r="X45" s="429">
        <f>VLOOKUP($A45,'Energy use Prediction'!$A$178:$AQ$204,MATCH(X$33,'Energy use Prediction'!$A$178:$AQ$178,0),FALSE)*$B45</f>
        <v>0</v>
      </c>
      <c r="Y45" s="429">
        <f>VLOOKUP($A45,'Energy use Prediction'!$A$178:$AQ$204,MATCH(Y$33,'Energy use Prediction'!$A$178:$AQ$178,0),FALSE)*$B45</f>
        <v>0</v>
      </c>
      <c r="Z45" s="429">
        <f>VLOOKUP($A45,'Energy use Prediction'!$A$178:$AQ$204,MATCH(Z$33,'Energy use Prediction'!$A$178:$AQ$178,0),FALSE)*$B45</f>
        <v>0</v>
      </c>
      <c r="AA45" s="429">
        <f>VLOOKUP($A45,'Energy use Prediction'!$A$178:$AQ$204,MATCH(AA$33,'Energy use Prediction'!$A$178:$AQ$178,0),FALSE)*$B45</f>
        <v>0</v>
      </c>
      <c r="AB45" s="429">
        <f>VLOOKUP($A45,'Energy use Prediction'!$A$178:$AQ$204,MATCH(AB$33,'Energy use Prediction'!$A$178:$AQ$178,0),FALSE)*$B45</f>
        <v>0</v>
      </c>
      <c r="AC45" s="429">
        <f>VLOOKUP($A45,'Energy use Prediction'!$A$178:$AQ$204,MATCH(AC$33,'Energy use Prediction'!$A$178:$AQ$178,0),FALSE)*$B45</f>
        <v>0</v>
      </c>
      <c r="AD45" s="429">
        <f>VLOOKUP($A45,'Energy use Prediction'!$A$178:$AQ$204,MATCH(AD$33,'Energy use Prediction'!$A$178:$AQ$178,0),FALSE)*$B45</f>
        <v>0</v>
      </c>
      <c r="AE45" s="429">
        <f>VLOOKUP($A45,'Energy use Prediction'!$A$178:$AQ$204,MATCH(AE$33,'Energy use Prediction'!$A$178:$AQ$178,0),FALSE)*$B45</f>
        <v>0</v>
      </c>
      <c r="AF45" s="429">
        <f>VLOOKUP($A45,'Energy use Prediction'!$A$178:$AQ$204,MATCH(AF$33,'Energy use Prediction'!$A$178:$AQ$178,0),FALSE)*$B45</f>
        <v>0</v>
      </c>
      <c r="AG45" s="429">
        <f>VLOOKUP($A45,'Energy use Prediction'!$A$178:$AQ$204,MATCH(AG$33,'Energy use Prediction'!$A$178:$AQ$178,0),FALSE)*$B45</f>
        <v>0</v>
      </c>
      <c r="AH45" s="429">
        <f>VLOOKUP($A45,'Energy use Prediction'!$A$178:$AQ$204,MATCH(AH$33,'Energy use Prediction'!$A$178:$AQ$178,0),FALSE)*$B45</f>
        <v>0</v>
      </c>
      <c r="AI45" s="429">
        <f>VLOOKUP($A45,'Energy use Prediction'!$A$178:$AQ$204,MATCH(AI$33,'Energy use Prediction'!$A$178:$AQ$178,0),FALSE)*$B45</f>
        <v>0</v>
      </c>
      <c r="AJ45" s="429">
        <f>VLOOKUP($A45,'Energy use Prediction'!$A$178:$AQ$204,MATCH(AJ$33,'Energy use Prediction'!$A$178:$AQ$178,0),FALSE)*$B45</f>
        <v>0</v>
      </c>
      <c r="AK45" s="429">
        <f>VLOOKUP($A45,'Energy use Prediction'!$A$178:$AQ$204,MATCH(AK$33,'Energy use Prediction'!$A$178:$AQ$178,0),FALSE)*$B45</f>
        <v>0</v>
      </c>
      <c r="AL45" s="429">
        <f>VLOOKUP($A45,'Energy use Prediction'!$A$178:$AQ$204,MATCH(AL$33,'Energy use Prediction'!$A$178:$AQ$178,0),FALSE)*$B45</f>
        <v>0</v>
      </c>
      <c r="AM45" s="429">
        <f>VLOOKUP($A45,'Energy use Prediction'!$A$178:$AQ$204,MATCH(AM$33,'Energy use Prediction'!$A$178:$AQ$178,0),FALSE)*$B45</f>
        <v>0</v>
      </c>
      <c r="AN45" s="429">
        <f>VLOOKUP($A45,'Energy use Prediction'!$A$178:$AQ$204,MATCH(AN$33,'Energy use Prediction'!$A$178:$AQ$178,0),FALSE)*$B45</f>
        <v>0</v>
      </c>
      <c r="AO45" s="429">
        <f>VLOOKUP($A45,'Energy use Prediction'!$A$178:$AQ$204,MATCH(AO$33,'Energy use Prediction'!$A$178:$AQ$178,0),FALSE)*$B45</f>
        <v>0</v>
      </c>
      <c r="AP45" s="429">
        <f>VLOOKUP($A45,'Energy use Prediction'!$A$178:$AQ$204,MATCH(AP$33,'Energy use Prediction'!$A$178:$AQ$178,0),FALSE)*$B45</f>
        <v>0</v>
      </c>
      <c r="AQ45" s="429">
        <f>VLOOKUP($A45,'Energy use Prediction'!$A$178:$AQ$204,MATCH(AQ$33,'Energy use Prediction'!$A$178:$AQ$178,0),FALSE)*$B45</f>
        <v>0</v>
      </c>
    </row>
    <row r="46" spans="1:43">
      <c r="A46" s="272" t="s">
        <v>627</v>
      </c>
      <c r="B46">
        <f>VLOOKUP(A46,'Non Energy use'!A15:J41,COLUMN('Non Energy use'!B15),FALSE)</f>
        <v>0</v>
      </c>
      <c r="C46" s="429">
        <f>VLOOKUP($A46,'Energy use Prediction'!$A$178:$AQ$204,MATCH(C$33,'Energy use Prediction'!$A$178:$AQ$178,0),FALSE)*$B46</f>
        <v>0</v>
      </c>
      <c r="D46" s="429">
        <f>VLOOKUP($A46,'Energy use Prediction'!$A$178:$AQ$204,MATCH(D$33,'Energy use Prediction'!$A$178:$AQ$178,0),FALSE)*$B46</f>
        <v>0</v>
      </c>
      <c r="E46" s="429">
        <f>VLOOKUP($A46,'Energy use Prediction'!$A$178:$AQ$204,MATCH(E$33,'Energy use Prediction'!$A$178:$AQ$178,0),FALSE)*$B46</f>
        <v>0</v>
      </c>
      <c r="F46" s="429">
        <f>VLOOKUP($A46,'Energy use Prediction'!$A$178:$AQ$204,MATCH(F$33,'Energy use Prediction'!$A$178:$AQ$178,0),FALSE)*$B46</f>
        <v>0</v>
      </c>
      <c r="G46" s="429">
        <f>VLOOKUP($A46,'Energy use Prediction'!$A$178:$AQ$204,MATCH(G$33,'Energy use Prediction'!$A$178:$AQ$178,0),FALSE)*$B46</f>
        <v>0</v>
      </c>
      <c r="H46" s="429">
        <f>VLOOKUP($A46,'Energy use Prediction'!$A$178:$AQ$204,MATCH(H$33,'Energy use Prediction'!$A$178:$AQ$178,0),FALSE)*$B46</f>
        <v>0</v>
      </c>
      <c r="I46" s="429">
        <f>VLOOKUP($A46,'Energy use Prediction'!$A$178:$AQ$204,MATCH(I$33,'Energy use Prediction'!$A$178:$AQ$178,0),FALSE)*$B46</f>
        <v>0</v>
      </c>
      <c r="J46" s="429">
        <f>VLOOKUP($A46,'Energy use Prediction'!$A$178:$AQ$204,MATCH(J$33,'Energy use Prediction'!$A$178:$AQ$178,0),FALSE)*$B46</f>
        <v>0</v>
      </c>
      <c r="K46" s="429">
        <f>VLOOKUP($A46,'Energy use Prediction'!$A$178:$AQ$204,MATCH(K$33,'Energy use Prediction'!$A$178:$AQ$178,0),FALSE)*$B46</f>
        <v>0</v>
      </c>
      <c r="L46" s="429">
        <f>VLOOKUP($A46,'Energy use Prediction'!$A$178:$AQ$204,MATCH(L$33,'Energy use Prediction'!$A$178:$AQ$178,0),FALSE)*$B46</f>
        <v>0</v>
      </c>
      <c r="M46" s="429">
        <f>VLOOKUP($A46,'Energy use Prediction'!$A$178:$AQ$204,MATCH(M$33,'Energy use Prediction'!$A$178:$AQ$178,0),FALSE)*$B46</f>
        <v>0</v>
      </c>
      <c r="N46" s="429">
        <f>VLOOKUP($A46,'Energy use Prediction'!$A$178:$AQ$204,MATCH(N$33,'Energy use Prediction'!$A$178:$AQ$178,0),FALSE)*$B46</f>
        <v>0</v>
      </c>
      <c r="O46" s="429">
        <f>VLOOKUP($A46,'Energy use Prediction'!$A$178:$AQ$204,MATCH(O$33,'Energy use Prediction'!$A$178:$AQ$178,0),FALSE)*$B46</f>
        <v>0</v>
      </c>
      <c r="P46" s="429">
        <f>VLOOKUP($A46,'Energy use Prediction'!$A$178:$AQ$204,MATCH(P$33,'Energy use Prediction'!$A$178:$AQ$178,0),FALSE)*$B46</f>
        <v>0</v>
      </c>
      <c r="Q46" s="429">
        <f>VLOOKUP($A46,'Energy use Prediction'!$A$178:$AQ$204,MATCH(Q$33,'Energy use Prediction'!$A$178:$AQ$178,0),FALSE)*$B46</f>
        <v>0</v>
      </c>
      <c r="R46" s="429">
        <f>VLOOKUP($A46,'Energy use Prediction'!$A$178:$AQ$204,MATCH(R$33,'Energy use Prediction'!$A$178:$AQ$178,0),FALSE)*$B46</f>
        <v>0</v>
      </c>
      <c r="S46" s="429">
        <f>VLOOKUP($A46,'Energy use Prediction'!$A$178:$AQ$204,MATCH(S$33,'Energy use Prediction'!$A$178:$AQ$178,0),FALSE)*$B46</f>
        <v>0</v>
      </c>
      <c r="T46" s="429">
        <f>VLOOKUP($A46,'Energy use Prediction'!$A$178:$AQ$204,MATCH(T$33,'Energy use Prediction'!$A$178:$AQ$178,0),FALSE)*$B46</f>
        <v>0</v>
      </c>
      <c r="U46" s="429">
        <f>VLOOKUP($A46,'Energy use Prediction'!$A$178:$AQ$204,MATCH(U$33,'Energy use Prediction'!$A$178:$AQ$178,0),FALSE)*$B46</f>
        <v>0</v>
      </c>
      <c r="V46" s="429">
        <f>VLOOKUP($A46,'Energy use Prediction'!$A$178:$AQ$204,MATCH(V$33,'Energy use Prediction'!$A$178:$AQ$178,0),FALSE)*$B46</f>
        <v>0</v>
      </c>
      <c r="W46" s="429">
        <f>VLOOKUP($A46,'Energy use Prediction'!$A$178:$AQ$204,MATCH(W$33,'Energy use Prediction'!$A$178:$AQ$178,0),FALSE)*$B46</f>
        <v>0</v>
      </c>
      <c r="X46" s="429">
        <f>VLOOKUP($A46,'Energy use Prediction'!$A$178:$AQ$204,MATCH(X$33,'Energy use Prediction'!$A$178:$AQ$178,0),FALSE)*$B46</f>
        <v>0</v>
      </c>
      <c r="Y46" s="429">
        <f>VLOOKUP($A46,'Energy use Prediction'!$A$178:$AQ$204,MATCH(Y$33,'Energy use Prediction'!$A$178:$AQ$178,0),FALSE)*$B46</f>
        <v>0</v>
      </c>
      <c r="Z46" s="429">
        <f>VLOOKUP($A46,'Energy use Prediction'!$A$178:$AQ$204,MATCH(Z$33,'Energy use Prediction'!$A$178:$AQ$178,0),FALSE)*$B46</f>
        <v>0</v>
      </c>
      <c r="AA46" s="429">
        <f>VLOOKUP($A46,'Energy use Prediction'!$A$178:$AQ$204,MATCH(AA$33,'Energy use Prediction'!$A$178:$AQ$178,0),FALSE)*$B46</f>
        <v>0</v>
      </c>
      <c r="AB46" s="429">
        <f>VLOOKUP($A46,'Energy use Prediction'!$A$178:$AQ$204,MATCH(AB$33,'Energy use Prediction'!$A$178:$AQ$178,0),FALSE)*$B46</f>
        <v>0</v>
      </c>
      <c r="AC46" s="429">
        <f>VLOOKUP($A46,'Energy use Prediction'!$A$178:$AQ$204,MATCH(AC$33,'Energy use Prediction'!$A$178:$AQ$178,0),FALSE)*$B46</f>
        <v>0</v>
      </c>
      <c r="AD46" s="429">
        <f>VLOOKUP($A46,'Energy use Prediction'!$A$178:$AQ$204,MATCH(AD$33,'Energy use Prediction'!$A$178:$AQ$178,0),FALSE)*$B46</f>
        <v>0</v>
      </c>
      <c r="AE46" s="429">
        <f>VLOOKUP($A46,'Energy use Prediction'!$A$178:$AQ$204,MATCH(AE$33,'Energy use Prediction'!$A$178:$AQ$178,0),FALSE)*$B46</f>
        <v>0</v>
      </c>
      <c r="AF46" s="429">
        <f>VLOOKUP($A46,'Energy use Prediction'!$A$178:$AQ$204,MATCH(AF$33,'Energy use Prediction'!$A$178:$AQ$178,0),FALSE)*$B46</f>
        <v>0</v>
      </c>
      <c r="AG46" s="429">
        <f>VLOOKUP($A46,'Energy use Prediction'!$A$178:$AQ$204,MATCH(AG$33,'Energy use Prediction'!$A$178:$AQ$178,0),FALSE)*$B46</f>
        <v>0</v>
      </c>
      <c r="AH46" s="429">
        <f>VLOOKUP($A46,'Energy use Prediction'!$A$178:$AQ$204,MATCH(AH$33,'Energy use Prediction'!$A$178:$AQ$178,0),FALSE)*$B46</f>
        <v>0</v>
      </c>
      <c r="AI46" s="429">
        <f>VLOOKUP($A46,'Energy use Prediction'!$A$178:$AQ$204,MATCH(AI$33,'Energy use Prediction'!$A$178:$AQ$178,0),FALSE)*$B46</f>
        <v>0</v>
      </c>
      <c r="AJ46" s="429">
        <f>VLOOKUP($A46,'Energy use Prediction'!$A$178:$AQ$204,MATCH(AJ$33,'Energy use Prediction'!$A$178:$AQ$178,0),FALSE)*$B46</f>
        <v>0</v>
      </c>
      <c r="AK46" s="429">
        <f>VLOOKUP($A46,'Energy use Prediction'!$A$178:$AQ$204,MATCH(AK$33,'Energy use Prediction'!$A$178:$AQ$178,0),FALSE)*$B46</f>
        <v>0</v>
      </c>
      <c r="AL46" s="429">
        <f>VLOOKUP($A46,'Energy use Prediction'!$A$178:$AQ$204,MATCH(AL$33,'Energy use Prediction'!$A$178:$AQ$178,0),FALSE)*$B46</f>
        <v>0</v>
      </c>
      <c r="AM46" s="429">
        <f>VLOOKUP($A46,'Energy use Prediction'!$A$178:$AQ$204,MATCH(AM$33,'Energy use Prediction'!$A$178:$AQ$178,0),FALSE)*$B46</f>
        <v>0</v>
      </c>
      <c r="AN46" s="429">
        <f>VLOOKUP($A46,'Energy use Prediction'!$A$178:$AQ$204,MATCH(AN$33,'Energy use Prediction'!$A$178:$AQ$178,0),FALSE)*$B46</f>
        <v>0</v>
      </c>
      <c r="AO46" s="429">
        <f>VLOOKUP($A46,'Energy use Prediction'!$A$178:$AQ$204,MATCH(AO$33,'Energy use Prediction'!$A$178:$AQ$178,0),FALSE)*$B46</f>
        <v>0</v>
      </c>
      <c r="AP46" s="429">
        <f>VLOOKUP($A46,'Energy use Prediction'!$A$178:$AQ$204,MATCH(AP$33,'Energy use Prediction'!$A$178:$AQ$178,0),FALSE)*$B46</f>
        <v>0</v>
      </c>
      <c r="AQ46" s="429">
        <f>VLOOKUP($A46,'Energy use Prediction'!$A$178:$AQ$204,MATCH(AQ$33,'Energy use Prediction'!$A$178:$AQ$178,0),FALSE)*$B46</f>
        <v>0</v>
      </c>
    </row>
    <row r="47" spans="1:43">
      <c r="A47" s="272" t="s">
        <v>628</v>
      </c>
      <c r="B47">
        <f>VLOOKUP(A47,'Non Energy use'!A16:J42,COLUMN('Non Energy use'!B16),FALSE)</f>
        <v>9501663645045.6816</v>
      </c>
      <c r="C47" s="429">
        <f>VLOOKUP($A47,'Energy use Prediction'!$A$178:$AQ$204,MATCH(C$33,'Energy use Prediction'!$A$178:$AQ$178,0),FALSE)*$B47</f>
        <v>9497599610665.8789</v>
      </c>
      <c r="D47" s="429">
        <f>VLOOKUP($A47,'Energy use Prediction'!$A$178:$AQ$204,MATCH(D$33,'Energy use Prediction'!$A$178:$AQ$178,0),FALSE)*$B47</f>
        <v>9985943247057.0508</v>
      </c>
      <c r="E47" s="429">
        <f>VLOOKUP($A47,'Energy use Prediction'!$A$178:$AQ$204,MATCH(E$33,'Energy use Prediction'!$A$178:$AQ$178,0),FALSE)*$B47</f>
        <v>10117075390556.588</v>
      </c>
      <c r="F47" s="429">
        <f>VLOOKUP($A47,'Energy use Prediction'!$A$178:$AQ$204,MATCH(F$33,'Energy use Prediction'!$A$178:$AQ$178,0),FALSE)*$B47</f>
        <v>10228790750393.055</v>
      </c>
      <c r="G47" s="429">
        <f>VLOOKUP($A47,'Energy use Prediction'!$A$178:$AQ$204,MATCH(G$33,'Energy use Prediction'!$A$178:$AQ$178,0),FALSE)*$B47</f>
        <v>10328094052795.846</v>
      </c>
      <c r="H47" s="429">
        <f>VLOOKUP($A47,'Energy use Prediction'!$A$178:$AQ$204,MATCH(H$33,'Energy use Prediction'!$A$178:$AQ$178,0),FALSE)*$B47</f>
        <v>10419236334341.73</v>
      </c>
      <c r="I47" s="429">
        <f>VLOOKUP($A47,'Energy use Prediction'!$A$178:$AQ$204,MATCH(I$33,'Energy use Prediction'!$A$178:$AQ$178,0),FALSE)*$B47</f>
        <v>10499306718108.119</v>
      </c>
      <c r="J47" s="429">
        <f>VLOOKUP($A47,'Energy use Prediction'!$A$178:$AQ$204,MATCH(J$33,'Energy use Prediction'!$A$178:$AQ$178,0),FALSE)*$B47</f>
        <v>10578900958909.426</v>
      </c>
      <c r="K47" s="429">
        <f>VLOOKUP($A47,'Energy use Prediction'!$A$178:$AQ$204,MATCH(K$33,'Energy use Prediction'!$A$178:$AQ$178,0),FALSE)*$B47</f>
        <v>10658257490335.373</v>
      </c>
      <c r="L47" s="429">
        <f>VLOOKUP($A47,'Energy use Prediction'!$A$178:$AQ$204,MATCH(L$33,'Energy use Prediction'!$A$178:$AQ$178,0),FALSE)*$B47</f>
        <v>10737552339698.35</v>
      </c>
      <c r="M47" s="429">
        <f>VLOOKUP($A47,'Energy use Prediction'!$A$178:$AQ$204,MATCH(M$33,'Energy use Prediction'!$A$178:$AQ$178,0),FALSE)*$B47</f>
        <v>10800903361527.369</v>
      </c>
      <c r="N47" s="429">
        <f>VLOOKUP($A47,'Energy use Prediction'!$A$178:$AQ$204,MATCH(N$33,'Energy use Prediction'!$A$178:$AQ$178,0),FALSE)*$B47</f>
        <v>10864177975911.061</v>
      </c>
      <c r="O47" s="429">
        <f>VLOOKUP($A47,'Energy use Prediction'!$A$178:$AQ$204,MATCH(O$33,'Energy use Prediction'!$A$178:$AQ$178,0),FALSE)*$B47</f>
        <v>10927412217692.15</v>
      </c>
      <c r="P47" s="429">
        <f>VLOOKUP($A47,'Energy use Prediction'!$A$178:$AQ$204,MATCH(P$33,'Energy use Prediction'!$A$178:$AQ$178,0),FALSE)*$B47</f>
        <v>10990607944207.289</v>
      </c>
      <c r="Q47" s="429">
        <f>VLOOKUP($A47,'Energy use Prediction'!$A$178:$AQ$204,MATCH(Q$33,'Energy use Prediction'!$A$178:$AQ$178,0),FALSE)*$B47</f>
        <v>11053628529681.662</v>
      </c>
      <c r="R47" s="429">
        <f>VLOOKUP($A47,'Energy use Prediction'!$A$178:$AQ$204,MATCH(R$33,'Energy use Prediction'!$A$178:$AQ$178,0),FALSE)*$B47</f>
        <v>11105430524575.777</v>
      </c>
      <c r="S47" s="429">
        <f>VLOOKUP($A47,'Energy use Prediction'!$A$178:$AQ$204,MATCH(S$33,'Energy use Prediction'!$A$178:$AQ$178,0),FALSE)*$B47</f>
        <v>11167744383863.898</v>
      </c>
      <c r="T47" s="429">
        <f>VLOOKUP($A47,'Energy use Prediction'!$A$178:$AQ$204,MATCH(T$33,'Energy use Prediction'!$A$178:$AQ$178,0),FALSE)*$B47</f>
        <v>11229436169660.422</v>
      </c>
      <c r="U47" s="429">
        <f>VLOOKUP($A47,'Energy use Prediction'!$A$178:$AQ$204,MATCH(U$33,'Energy use Prediction'!$A$178:$AQ$178,0),FALSE)*$B47</f>
        <v>11290280907360.148</v>
      </c>
      <c r="V47" s="429">
        <f>VLOOKUP($A47,'Energy use Prediction'!$A$178:$AQ$204,MATCH(V$33,'Energy use Prediction'!$A$178:$AQ$178,0),FALSE)*$B47</f>
        <v>11350037837584.393</v>
      </c>
      <c r="W47" s="429">
        <f>VLOOKUP($A47,'Energy use Prediction'!$A$178:$AQ$204,MATCH(W$33,'Energy use Prediction'!$A$178:$AQ$178,0),FALSE)*$B47</f>
        <v>11401565162511.357</v>
      </c>
      <c r="X47" s="429">
        <f>VLOOKUP($A47,'Energy use Prediction'!$A$178:$AQ$204,MATCH(X$33,'Energy use Prediction'!$A$178:$AQ$178,0),FALSE)*$B47</f>
        <v>11433154721130.445</v>
      </c>
      <c r="Y47" s="429">
        <f>VLOOKUP($A47,'Energy use Prediction'!$A$178:$AQ$204,MATCH(Y$33,'Energy use Prediction'!$A$178:$AQ$178,0),FALSE)*$B47</f>
        <v>11455613657080.742</v>
      </c>
      <c r="Z47" s="429">
        <f>VLOOKUP($A47,'Energy use Prediction'!$A$178:$AQ$204,MATCH(Z$33,'Energy use Prediction'!$A$178:$AQ$178,0),FALSE)*$B47</f>
        <v>11468625227278.334</v>
      </c>
      <c r="AA47" s="429">
        <f>VLOOKUP($A47,'Energy use Prediction'!$A$178:$AQ$204,MATCH(AA$33,'Energy use Prediction'!$A$178:$AQ$178,0),FALSE)*$B47</f>
        <v>11471776194213.951</v>
      </c>
      <c r="AB47" s="429">
        <f>VLOOKUP($A47,'Energy use Prediction'!$A$178:$AQ$204,MATCH(AB$33,'Energy use Prediction'!$A$178:$AQ$178,0),FALSE)*$B47</f>
        <v>11464788293120.551</v>
      </c>
      <c r="AC47" s="429">
        <f>VLOOKUP($A47,'Energy use Prediction'!$A$178:$AQ$204,MATCH(AC$33,'Energy use Prediction'!$A$178:$AQ$178,0),FALSE)*$B47</f>
        <v>11447407789181.381</v>
      </c>
      <c r="AD47" s="429">
        <f>VLOOKUP($A47,'Energy use Prediction'!$A$178:$AQ$204,MATCH(AD$33,'Energy use Prediction'!$A$178:$AQ$178,0),FALSE)*$B47</f>
        <v>11419408418305.084</v>
      </c>
      <c r="AE47" s="429">
        <f>VLOOKUP($A47,'Energy use Prediction'!$A$178:$AQ$204,MATCH(AE$33,'Energy use Prediction'!$A$178:$AQ$178,0),FALSE)*$B47</f>
        <v>11380480464860.768</v>
      </c>
      <c r="AF47" s="429">
        <f>VLOOKUP($A47,'Energy use Prediction'!$A$178:$AQ$204,MATCH(AF$33,'Energy use Prediction'!$A$178:$AQ$178,0),FALSE)*$B47</f>
        <v>11330462009803.912</v>
      </c>
      <c r="AG47" s="429">
        <f>VLOOKUP($A47,'Energy use Prediction'!$A$178:$AQ$204,MATCH(AG$33,'Energy use Prediction'!$A$178:$AQ$178,0),FALSE)*$B47</f>
        <v>11269114221145.014</v>
      </c>
      <c r="AH47" s="429">
        <f>VLOOKUP($A47,'Energy use Prediction'!$A$178:$AQ$204,MATCH(AH$33,'Energy use Prediction'!$A$178:$AQ$178,0),FALSE)*$B47</f>
        <v>11185127652802.895</v>
      </c>
      <c r="AI47" s="429">
        <f>VLOOKUP($A47,'Energy use Prediction'!$A$178:$AQ$204,MATCH(AI$33,'Energy use Prediction'!$A$178:$AQ$178,0),FALSE)*$B47</f>
        <v>11089736344111.691</v>
      </c>
      <c r="AJ47" s="429">
        <f>VLOOKUP($A47,'Energy use Prediction'!$A$178:$AQ$204,MATCH(AJ$33,'Energy use Prediction'!$A$178:$AQ$178,0),FALSE)*$B47</f>
        <v>10982864483031.471</v>
      </c>
      <c r="AK47" s="429">
        <f>VLOOKUP($A47,'Energy use Prediction'!$A$178:$AQ$204,MATCH(AK$33,'Energy use Prediction'!$A$178:$AQ$178,0),FALSE)*$B47</f>
        <v>10864485153735.979</v>
      </c>
      <c r="AL47" s="429">
        <f>VLOOKUP($A47,'Energy use Prediction'!$A$178:$AQ$204,MATCH(AL$33,'Energy use Prediction'!$A$178:$AQ$178,0),FALSE)*$B47</f>
        <v>10734622426367.027</v>
      </c>
      <c r="AM47" s="429">
        <f>VLOOKUP($A47,'Energy use Prediction'!$A$178:$AQ$204,MATCH(AM$33,'Energy use Prediction'!$A$178:$AQ$178,0),FALSE)*$B47</f>
        <v>10593246155246.541</v>
      </c>
      <c r="AN47" s="429">
        <f>VLOOKUP($A47,'Energy use Prediction'!$A$178:$AQ$204,MATCH(AN$33,'Energy use Prediction'!$A$178:$AQ$178,0),FALSE)*$B47</f>
        <v>10440491625161.557</v>
      </c>
      <c r="AO47" s="429">
        <f>VLOOKUP($A47,'Energy use Prediction'!$A$178:$AQ$204,MATCH(AO$33,'Energy use Prediction'!$A$178:$AQ$178,0),FALSE)*$B47</f>
        <v>10276445890287.76</v>
      </c>
      <c r="AP47" s="429">
        <f>VLOOKUP($A47,'Energy use Prediction'!$A$178:$AQ$204,MATCH(AP$33,'Energy use Prediction'!$A$178:$AQ$178,0),FALSE)*$B47</f>
        <v>10101361441002.498</v>
      </c>
      <c r="AQ47" s="429">
        <f>VLOOKUP($A47,'Energy use Prediction'!$A$178:$AQ$204,MATCH(AQ$33,'Energy use Prediction'!$A$178:$AQ$178,0),FALSE)*$B47</f>
        <v>9915447225329.4609</v>
      </c>
    </row>
    <row r="48" spans="1:43">
      <c r="A48" s="272" t="s">
        <v>629</v>
      </c>
      <c r="B48">
        <f>VLOOKUP(A48,'Non Energy use'!A17:J43,COLUMN('Non Energy use'!B17),FALSE)</f>
        <v>2358650875096.4292</v>
      </c>
      <c r="C48" s="429">
        <f>VLOOKUP($A48,'Energy use Prediction'!$A$178:$AQ$204,MATCH(C$33,'Energy use Prediction'!$A$178:$AQ$178,0),FALSE)*$B48</f>
        <v>2357642037212.4082</v>
      </c>
      <c r="D48" s="429">
        <f>VLOOKUP($A48,'Energy use Prediction'!$A$178:$AQ$204,MATCH(D$33,'Energy use Prediction'!$A$178:$AQ$178,0),FALSE)*$B48</f>
        <v>2478866297336.834</v>
      </c>
      <c r="E48" s="429">
        <f>VLOOKUP($A48,'Energy use Prediction'!$A$178:$AQ$204,MATCH(E$33,'Energy use Prediction'!$A$178:$AQ$178,0),FALSE)*$B48</f>
        <v>2511417959505.9868</v>
      </c>
      <c r="F48" s="429">
        <f>VLOOKUP($A48,'Energy use Prediction'!$A$178:$AQ$204,MATCH(F$33,'Energy use Prediction'!$A$178:$AQ$178,0),FALSE)*$B48</f>
        <v>2539149685347.2188</v>
      </c>
      <c r="G48" s="429">
        <f>VLOOKUP($A48,'Energy use Prediction'!$A$178:$AQ$204,MATCH(G$33,'Energy use Prediction'!$A$178:$AQ$178,0),FALSE)*$B48</f>
        <v>2563800297057.1406</v>
      </c>
      <c r="H48" s="429">
        <f>VLOOKUP($A48,'Energy use Prediction'!$A$178:$AQ$204,MATCH(H$33,'Energy use Prediction'!$A$178:$AQ$178,0),FALSE)*$B48</f>
        <v>2586425053116.4194</v>
      </c>
      <c r="I48" s="429">
        <f>VLOOKUP($A48,'Energy use Prediction'!$A$178:$AQ$204,MATCH(I$33,'Energy use Prediction'!$A$178:$AQ$178,0),FALSE)*$B48</f>
        <v>2606301370337.8115</v>
      </c>
      <c r="J48" s="429">
        <f>VLOOKUP($A48,'Energy use Prediction'!$A$178:$AQ$204,MATCH(J$33,'Energy use Prediction'!$A$178:$AQ$178,0),FALSE)*$B48</f>
        <v>2626059491939.6567</v>
      </c>
      <c r="K48" s="429">
        <f>VLOOKUP($A48,'Energy use Prediction'!$A$178:$AQ$204,MATCH(K$33,'Energy use Prediction'!$A$178:$AQ$178,0),FALSE)*$B48</f>
        <v>2645758605619.6094</v>
      </c>
      <c r="L48" s="429">
        <f>VLOOKUP($A48,'Energy use Prediction'!$A$178:$AQ$204,MATCH(L$33,'Energy use Prediction'!$A$178:$AQ$178,0),FALSE)*$B48</f>
        <v>2665442407617.6045</v>
      </c>
      <c r="M48" s="429">
        <f>VLOOKUP($A48,'Energy use Prediction'!$A$178:$AQ$204,MATCH(M$33,'Energy use Prediction'!$A$178:$AQ$178,0),FALSE)*$B48</f>
        <v>2681168384526.2041</v>
      </c>
      <c r="N48" s="429">
        <f>VLOOKUP($A48,'Energy use Prediction'!$A$178:$AQ$204,MATCH(N$33,'Energy use Prediction'!$A$178:$AQ$178,0),FALSE)*$B48</f>
        <v>2696875394389.1885</v>
      </c>
      <c r="O48" s="429">
        <f>VLOOKUP($A48,'Energy use Prediction'!$A$178:$AQ$204,MATCH(O$33,'Energy use Prediction'!$A$178:$AQ$178,0),FALSE)*$B48</f>
        <v>2712572382336.2178</v>
      </c>
      <c r="P48" s="429">
        <f>VLOOKUP($A48,'Energy use Prediction'!$A$178:$AQ$204,MATCH(P$33,'Energy use Prediction'!$A$178:$AQ$178,0),FALSE)*$B48</f>
        <v>2728259809424.3169</v>
      </c>
      <c r="Q48" s="429">
        <f>VLOOKUP($A48,'Energy use Prediction'!$A$178:$AQ$204,MATCH(Q$33,'Energy use Prediction'!$A$178:$AQ$178,0),FALSE)*$B48</f>
        <v>2743903760276.6211</v>
      </c>
      <c r="R48" s="429">
        <f>VLOOKUP($A48,'Energy use Prediction'!$A$178:$AQ$204,MATCH(R$33,'Energy use Prediction'!$A$178:$AQ$178,0),FALSE)*$B48</f>
        <v>2756762857920.269</v>
      </c>
      <c r="S48" s="429">
        <f>VLOOKUP($A48,'Energy use Prediction'!$A$178:$AQ$204,MATCH(S$33,'Energy use Prediction'!$A$178:$AQ$178,0),FALSE)*$B48</f>
        <v>2772231374196.0698</v>
      </c>
      <c r="T48" s="429">
        <f>VLOOKUP($A48,'Energy use Prediction'!$A$178:$AQ$204,MATCH(T$33,'Energy use Prediction'!$A$178:$AQ$178,0),FALSE)*$B48</f>
        <v>2787545469705.1323</v>
      </c>
      <c r="U48" s="429">
        <f>VLOOKUP($A48,'Energy use Prediction'!$A$178:$AQ$204,MATCH(U$33,'Energy use Prediction'!$A$178:$AQ$178,0),FALSE)*$B48</f>
        <v>2802649297748.4775</v>
      </c>
      <c r="V48" s="429">
        <f>VLOOKUP($A48,'Energy use Prediction'!$A$178:$AQ$204,MATCH(V$33,'Energy use Prediction'!$A$178:$AQ$178,0),FALSE)*$B48</f>
        <v>2817483093284.9019</v>
      </c>
      <c r="W48" s="429">
        <f>VLOOKUP($A48,'Energy use Prediction'!$A$178:$AQ$204,MATCH(W$33,'Energy use Prediction'!$A$178:$AQ$178,0),FALSE)*$B48</f>
        <v>2830274008073.1494</v>
      </c>
      <c r="X48" s="429">
        <f>VLOOKUP($A48,'Energy use Prediction'!$A$178:$AQ$204,MATCH(X$33,'Energy use Prediction'!$A$178:$AQ$178,0),FALSE)*$B48</f>
        <v>2838115660110.5454</v>
      </c>
      <c r="Y48" s="429">
        <f>VLOOKUP($A48,'Energy use Prediction'!$A$178:$AQ$204,MATCH(Y$33,'Energy use Prediction'!$A$178:$AQ$178,0),FALSE)*$B48</f>
        <v>2843690766840.4619</v>
      </c>
      <c r="Z48" s="429">
        <f>VLOOKUP($A48,'Energy use Prediction'!$A$178:$AQ$204,MATCH(Z$33,'Energy use Prediction'!$A$178:$AQ$178,0),FALSE)*$B48</f>
        <v>2846920701363.4473</v>
      </c>
      <c r="AA48" s="429">
        <f>VLOOKUP($A48,'Energy use Prediction'!$A$178:$AQ$204,MATCH(AA$33,'Energy use Prediction'!$A$178:$AQ$178,0),FALSE)*$B48</f>
        <v>2847702883431.5288</v>
      </c>
      <c r="AB48" s="429">
        <f>VLOOKUP($A48,'Energy use Prediction'!$A$178:$AQ$204,MATCH(AB$33,'Energy use Prediction'!$A$178:$AQ$178,0),FALSE)*$B48</f>
        <v>2845968237832.1094</v>
      </c>
      <c r="AC48" s="429">
        <f>VLOOKUP($A48,'Energy use Prediction'!$A$178:$AQ$204,MATCH(AC$33,'Energy use Prediction'!$A$178:$AQ$178,0),FALSE)*$B48</f>
        <v>2841653778558.748</v>
      </c>
      <c r="AD48" s="429">
        <f>VLOOKUP($A48,'Energy use Prediction'!$A$178:$AQ$204,MATCH(AD$33,'Energy use Prediction'!$A$178:$AQ$178,0),FALSE)*$B48</f>
        <v>2834703338816.1284</v>
      </c>
      <c r="AE48" s="429">
        <f>VLOOKUP($A48,'Energy use Prediction'!$A$178:$AQ$204,MATCH(AE$33,'Energy use Prediction'!$A$178:$AQ$178,0),FALSE)*$B48</f>
        <v>2825040036168.5942</v>
      </c>
      <c r="AF48" s="429">
        <f>VLOOKUP($A48,'Energy use Prediction'!$A$178:$AQ$204,MATCH(AF$33,'Energy use Prediction'!$A$178:$AQ$178,0),FALSE)*$B48</f>
        <v>2812623676550.1035</v>
      </c>
      <c r="AG48" s="429">
        <f>VLOOKUP($A48,'Energy use Prediction'!$A$178:$AQ$204,MATCH(AG$33,'Energy use Prediction'!$A$178:$AQ$178,0),FALSE)*$B48</f>
        <v>2797394973366.0059</v>
      </c>
      <c r="AH48" s="429">
        <f>VLOOKUP($A48,'Energy use Prediction'!$A$178:$AQ$204,MATCH(AH$33,'Energy use Prediction'!$A$178:$AQ$178,0),FALSE)*$B48</f>
        <v>2776546519840.7349</v>
      </c>
      <c r="AI48" s="429">
        <f>VLOOKUP($A48,'Energy use Prediction'!$A$178:$AQ$204,MATCH(AI$33,'Energy use Prediction'!$A$178:$AQ$178,0),FALSE)*$B48</f>
        <v>2752867004113.1484</v>
      </c>
      <c r="AJ48" s="429">
        <f>VLOOKUP($A48,'Energy use Prediction'!$A$178:$AQ$204,MATCH(AJ$33,'Energy use Prediction'!$A$178:$AQ$178,0),FALSE)*$B48</f>
        <v>2726337606938.4243</v>
      </c>
      <c r="AK48" s="429">
        <f>VLOOKUP($A48,'Energy use Prediction'!$A$178:$AQ$204,MATCH(AK$33,'Energy use Prediction'!$A$178:$AQ$178,0),FALSE)*$B48</f>
        <v>2696951646851.1362</v>
      </c>
      <c r="AL48" s="429">
        <f>VLOOKUP($A48,'Energy use Prediction'!$A$178:$AQ$204,MATCH(AL$33,'Energy use Prediction'!$A$178:$AQ$178,0),FALSE)*$B48</f>
        <v>2664715098916.6196</v>
      </c>
      <c r="AM48" s="429">
        <f>VLOOKUP($A48,'Energy use Prediction'!$A$178:$AQ$204,MATCH(AM$33,'Energy use Prediction'!$A$178:$AQ$178,0),FALSE)*$B48</f>
        <v>2629620479905.3389</v>
      </c>
      <c r="AN48" s="429">
        <f>VLOOKUP($A48,'Energy use Prediction'!$A$178:$AQ$204,MATCH(AN$33,'Energy use Prediction'!$A$178:$AQ$178,0),FALSE)*$B48</f>
        <v>2591701372313.2954</v>
      </c>
      <c r="AO48" s="429">
        <f>VLOOKUP($A48,'Energy use Prediction'!$A$178:$AQ$204,MATCH(AO$33,'Energy use Prediction'!$A$178:$AQ$178,0),FALSE)*$B48</f>
        <v>2550979386083.2666</v>
      </c>
      <c r="AP48" s="429">
        <f>VLOOKUP($A48,'Energy use Prediction'!$A$178:$AQ$204,MATCH(AP$33,'Energy use Prediction'!$A$178:$AQ$178,0),FALSE)*$B48</f>
        <v>2507517198307.5728</v>
      </c>
      <c r="AQ48" s="429">
        <f>VLOOKUP($A48,'Energy use Prediction'!$A$178:$AQ$204,MATCH(AQ$33,'Energy use Prediction'!$A$178:$AQ$178,0),FALSE)*$B48</f>
        <v>2461366677317.6284</v>
      </c>
    </row>
    <row r="49" spans="1:43">
      <c r="A49" s="272" t="s">
        <v>630</v>
      </c>
      <c r="B49">
        <f>VLOOKUP(A49,'Non Energy use'!A18:J44,COLUMN('Non Energy use'!B18),FALSE)</f>
        <v>0</v>
      </c>
      <c r="C49" s="429">
        <f>VLOOKUP($A49,'Energy use Prediction'!$A$178:$AQ$204,MATCH(C$33,'Energy use Prediction'!$A$178:$AQ$178,0),FALSE)*$B49</f>
        <v>0</v>
      </c>
      <c r="D49" s="429">
        <f>VLOOKUP($A49,'Energy use Prediction'!$A$178:$AQ$204,MATCH(D$33,'Energy use Prediction'!$A$178:$AQ$178,0),FALSE)*$B49</f>
        <v>0</v>
      </c>
      <c r="E49" s="429">
        <f>VLOOKUP($A49,'Energy use Prediction'!$A$178:$AQ$204,MATCH(E$33,'Energy use Prediction'!$A$178:$AQ$178,0),FALSE)*$B49</f>
        <v>0</v>
      </c>
      <c r="F49" s="429">
        <f>VLOOKUP($A49,'Energy use Prediction'!$A$178:$AQ$204,MATCH(F$33,'Energy use Prediction'!$A$178:$AQ$178,0),FALSE)*$B49</f>
        <v>0</v>
      </c>
      <c r="G49" s="429">
        <f>VLOOKUP($A49,'Energy use Prediction'!$A$178:$AQ$204,MATCH(G$33,'Energy use Prediction'!$A$178:$AQ$178,0),FALSE)*$B49</f>
        <v>0</v>
      </c>
      <c r="H49" s="429">
        <f>VLOOKUP($A49,'Energy use Prediction'!$A$178:$AQ$204,MATCH(H$33,'Energy use Prediction'!$A$178:$AQ$178,0),FALSE)*$B49</f>
        <v>0</v>
      </c>
      <c r="I49" s="429">
        <f>VLOOKUP($A49,'Energy use Prediction'!$A$178:$AQ$204,MATCH(I$33,'Energy use Prediction'!$A$178:$AQ$178,0),FALSE)*$B49</f>
        <v>0</v>
      </c>
      <c r="J49" s="429">
        <f>VLOOKUP($A49,'Energy use Prediction'!$A$178:$AQ$204,MATCH(J$33,'Energy use Prediction'!$A$178:$AQ$178,0),FALSE)*$B49</f>
        <v>0</v>
      </c>
      <c r="K49" s="429">
        <f>VLOOKUP($A49,'Energy use Prediction'!$A$178:$AQ$204,MATCH(K$33,'Energy use Prediction'!$A$178:$AQ$178,0),FALSE)*$B49</f>
        <v>0</v>
      </c>
      <c r="L49" s="429">
        <f>VLOOKUP($A49,'Energy use Prediction'!$A$178:$AQ$204,MATCH(L$33,'Energy use Prediction'!$A$178:$AQ$178,0),FALSE)*$B49</f>
        <v>0</v>
      </c>
      <c r="M49" s="429">
        <f>VLOOKUP($A49,'Energy use Prediction'!$A$178:$AQ$204,MATCH(M$33,'Energy use Prediction'!$A$178:$AQ$178,0),FALSE)*$B49</f>
        <v>0</v>
      </c>
      <c r="N49" s="429">
        <f>VLOOKUP($A49,'Energy use Prediction'!$A$178:$AQ$204,MATCH(N$33,'Energy use Prediction'!$A$178:$AQ$178,0),FALSE)*$B49</f>
        <v>0</v>
      </c>
      <c r="O49" s="429">
        <f>VLOOKUP($A49,'Energy use Prediction'!$A$178:$AQ$204,MATCH(O$33,'Energy use Prediction'!$A$178:$AQ$178,0),FALSE)*$B49</f>
        <v>0</v>
      </c>
      <c r="P49" s="429">
        <f>VLOOKUP($A49,'Energy use Prediction'!$A$178:$AQ$204,MATCH(P$33,'Energy use Prediction'!$A$178:$AQ$178,0),FALSE)*$B49</f>
        <v>0</v>
      </c>
      <c r="Q49" s="429">
        <f>VLOOKUP($A49,'Energy use Prediction'!$A$178:$AQ$204,MATCH(Q$33,'Energy use Prediction'!$A$178:$AQ$178,0),FALSE)*$B49</f>
        <v>0</v>
      </c>
      <c r="R49" s="429">
        <f>VLOOKUP($A49,'Energy use Prediction'!$A$178:$AQ$204,MATCH(R$33,'Energy use Prediction'!$A$178:$AQ$178,0),FALSE)*$B49</f>
        <v>0</v>
      </c>
      <c r="S49" s="429">
        <f>VLOOKUP($A49,'Energy use Prediction'!$A$178:$AQ$204,MATCH(S$33,'Energy use Prediction'!$A$178:$AQ$178,0),FALSE)*$B49</f>
        <v>0</v>
      </c>
      <c r="T49" s="429">
        <f>VLOOKUP($A49,'Energy use Prediction'!$A$178:$AQ$204,MATCH(T$33,'Energy use Prediction'!$A$178:$AQ$178,0),FALSE)*$B49</f>
        <v>0</v>
      </c>
      <c r="U49" s="429">
        <f>VLOOKUP($A49,'Energy use Prediction'!$A$178:$AQ$204,MATCH(U$33,'Energy use Prediction'!$A$178:$AQ$178,0),FALSE)*$B49</f>
        <v>0</v>
      </c>
      <c r="V49" s="429">
        <f>VLOOKUP($A49,'Energy use Prediction'!$A$178:$AQ$204,MATCH(V$33,'Energy use Prediction'!$A$178:$AQ$178,0),FALSE)*$B49</f>
        <v>0</v>
      </c>
      <c r="W49" s="429">
        <f>VLOOKUP($A49,'Energy use Prediction'!$A$178:$AQ$204,MATCH(W$33,'Energy use Prediction'!$A$178:$AQ$178,0),FALSE)*$B49</f>
        <v>0</v>
      </c>
      <c r="X49" s="429">
        <f>VLOOKUP($A49,'Energy use Prediction'!$A$178:$AQ$204,MATCH(X$33,'Energy use Prediction'!$A$178:$AQ$178,0),FALSE)*$B49</f>
        <v>0</v>
      </c>
      <c r="Y49" s="429">
        <f>VLOOKUP($A49,'Energy use Prediction'!$A$178:$AQ$204,MATCH(Y$33,'Energy use Prediction'!$A$178:$AQ$178,0),FALSE)*$B49</f>
        <v>0</v>
      </c>
      <c r="Z49" s="429">
        <f>VLOOKUP($A49,'Energy use Prediction'!$A$178:$AQ$204,MATCH(Z$33,'Energy use Prediction'!$A$178:$AQ$178,0),FALSE)*$B49</f>
        <v>0</v>
      </c>
      <c r="AA49" s="429">
        <f>VLOOKUP($A49,'Energy use Prediction'!$A$178:$AQ$204,MATCH(AA$33,'Energy use Prediction'!$A$178:$AQ$178,0),FALSE)*$B49</f>
        <v>0</v>
      </c>
      <c r="AB49" s="429">
        <f>VLOOKUP($A49,'Energy use Prediction'!$A$178:$AQ$204,MATCH(AB$33,'Energy use Prediction'!$A$178:$AQ$178,0),FALSE)*$B49</f>
        <v>0</v>
      </c>
      <c r="AC49" s="429">
        <f>VLOOKUP($A49,'Energy use Prediction'!$A$178:$AQ$204,MATCH(AC$33,'Energy use Prediction'!$A$178:$AQ$178,0),FALSE)*$B49</f>
        <v>0</v>
      </c>
      <c r="AD49" s="429">
        <f>VLOOKUP($A49,'Energy use Prediction'!$A$178:$AQ$204,MATCH(AD$33,'Energy use Prediction'!$A$178:$AQ$178,0),FALSE)*$B49</f>
        <v>0</v>
      </c>
      <c r="AE49" s="429">
        <f>VLOOKUP($A49,'Energy use Prediction'!$A$178:$AQ$204,MATCH(AE$33,'Energy use Prediction'!$A$178:$AQ$178,0),FALSE)*$B49</f>
        <v>0</v>
      </c>
      <c r="AF49" s="429">
        <f>VLOOKUP($A49,'Energy use Prediction'!$A$178:$AQ$204,MATCH(AF$33,'Energy use Prediction'!$A$178:$AQ$178,0),FALSE)*$B49</f>
        <v>0</v>
      </c>
      <c r="AG49" s="429">
        <f>VLOOKUP($A49,'Energy use Prediction'!$A$178:$AQ$204,MATCH(AG$33,'Energy use Prediction'!$A$178:$AQ$178,0),FALSE)*$B49</f>
        <v>0</v>
      </c>
      <c r="AH49" s="429">
        <f>VLOOKUP($A49,'Energy use Prediction'!$A$178:$AQ$204,MATCH(AH$33,'Energy use Prediction'!$A$178:$AQ$178,0),FALSE)*$B49</f>
        <v>0</v>
      </c>
      <c r="AI49" s="429">
        <f>VLOOKUP($A49,'Energy use Prediction'!$A$178:$AQ$204,MATCH(AI$33,'Energy use Prediction'!$A$178:$AQ$178,0),FALSE)*$B49</f>
        <v>0</v>
      </c>
      <c r="AJ49" s="429">
        <f>VLOOKUP($A49,'Energy use Prediction'!$A$178:$AQ$204,MATCH(AJ$33,'Energy use Prediction'!$A$178:$AQ$178,0),FALSE)*$B49</f>
        <v>0</v>
      </c>
      <c r="AK49" s="429">
        <f>VLOOKUP($A49,'Energy use Prediction'!$A$178:$AQ$204,MATCH(AK$33,'Energy use Prediction'!$A$178:$AQ$178,0),FALSE)*$B49</f>
        <v>0</v>
      </c>
      <c r="AL49" s="429">
        <f>VLOOKUP($A49,'Energy use Prediction'!$A$178:$AQ$204,MATCH(AL$33,'Energy use Prediction'!$A$178:$AQ$178,0),FALSE)*$B49</f>
        <v>0</v>
      </c>
      <c r="AM49" s="429">
        <f>VLOOKUP($A49,'Energy use Prediction'!$A$178:$AQ$204,MATCH(AM$33,'Energy use Prediction'!$A$178:$AQ$178,0),FALSE)*$B49</f>
        <v>0</v>
      </c>
      <c r="AN49" s="429">
        <f>VLOOKUP($A49,'Energy use Prediction'!$A$178:$AQ$204,MATCH(AN$33,'Energy use Prediction'!$A$178:$AQ$178,0),FALSE)*$B49</f>
        <v>0</v>
      </c>
      <c r="AO49" s="429">
        <f>VLOOKUP($A49,'Energy use Prediction'!$A$178:$AQ$204,MATCH(AO$33,'Energy use Prediction'!$A$178:$AQ$178,0),FALSE)*$B49</f>
        <v>0</v>
      </c>
      <c r="AP49" s="429">
        <f>VLOOKUP($A49,'Energy use Prediction'!$A$178:$AQ$204,MATCH(AP$33,'Energy use Prediction'!$A$178:$AQ$178,0),FALSE)*$B49</f>
        <v>0</v>
      </c>
      <c r="AQ49" s="429">
        <f>VLOOKUP($A49,'Energy use Prediction'!$A$178:$AQ$204,MATCH(AQ$33,'Energy use Prediction'!$A$178:$AQ$178,0),FALSE)*$B49</f>
        <v>0</v>
      </c>
    </row>
    <row r="50" spans="1:43">
      <c r="A50" s="272" t="s">
        <v>631</v>
      </c>
      <c r="B50">
        <f>VLOOKUP(A50,'Non Energy use'!A19:J45,COLUMN('Non Energy use'!B19),FALSE)</f>
        <v>0</v>
      </c>
      <c r="C50" s="429">
        <f>VLOOKUP($A50,'Energy use Prediction'!$A$178:$AQ$204,MATCH(C$33,'Energy use Prediction'!$A$178:$AQ$178,0),FALSE)*$B50</f>
        <v>0</v>
      </c>
      <c r="D50" s="429">
        <f>VLOOKUP($A50,'Energy use Prediction'!$A$178:$AQ$204,MATCH(D$33,'Energy use Prediction'!$A$178:$AQ$178,0),FALSE)*$B50</f>
        <v>0</v>
      </c>
      <c r="E50" s="429">
        <f>VLOOKUP($A50,'Energy use Prediction'!$A$178:$AQ$204,MATCH(E$33,'Energy use Prediction'!$A$178:$AQ$178,0),FALSE)*$B50</f>
        <v>0</v>
      </c>
      <c r="F50" s="429">
        <f>VLOOKUP($A50,'Energy use Prediction'!$A$178:$AQ$204,MATCH(F$33,'Energy use Prediction'!$A$178:$AQ$178,0),FALSE)*$B50</f>
        <v>0</v>
      </c>
      <c r="G50" s="429">
        <f>VLOOKUP($A50,'Energy use Prediction'!$A$178:$AQ$204,MATCH(G$33,'Energy use Prediction'!$A$178:$AQ$178,0),FALSE)*$B50</f>
        <v>0</v>
      </c>
      <c r="H50" s="429">
        <f>VLOOKUP($A50,'Energy use Prediction'!$A$178:$AQ$204,MATCH(H$33,'Energy use Prediction'!$A$178:$AQ$178,0),FALSE)*$B50</f>
        <v>0</v>
      </c>
      <c r="I50" s="429">
        <f>VLOOKUP($A50,'Energy use Prediction'!$A$178:$AQ$204,MATCH(I$33,'Energy use Prediction'!$A$178:$AQ$178,0),FALSE)*$B50</f>
        <v>0</v>
      </c>
      <c r="J50" s="429">
        <f>VLOOKUP($A50,'Energy use Prediction'!$A$178:$AQ$204,MATCH(J$33,'Energy use Prediction'!$A$178:$AQ$178,0),FALSE)*$B50</f>
        <v>0</v>
      </c>
      <c r="K50" s="429">
        <f>VLOOKUP($A50,'Energy use Prediction'!$A$178:$AQ$204,MATCH(K$33,'Energy use Prediction'!$A$178:$AQ$178,0),FALSE)*$B50</f>
        <v>0</v>
      </c>
      <c r="L50" s="429">
        <f>VLOOKUP($A50,'Energy use Prediction'!$A$178:$AQ$204,MATCH(L$33,'Energy use Prediction'!$A$178:$AQ$178,0),FALSE)*$B50</f>
        <v>0</v>
      </c>
      <c r="M50" s="429">
        <f>VLOOKUP($A50,'Energy use Prediction'!$A$178:$AQ$204,MATCH(M$33,'Energy use Prediction'!$A$178:$AQ$178,0),FALSE)*$B50</f>
        <v>0</v>
      </c>
      <c r="N50" s="429">
        <f>VLOOKUP($A50,'Energy use Prediction'!$A$178:$AQ$204,MATCH(N$33,'Energy use Prediction'!$A$178:$AQ$178,0),FALSE)*$B50</f>
        <v>0</v>
      </c>
      <c r="O50" s="429">
        <f>VLOOKUP($A50,'Energy use Prediction'!$A$178:$AQ$204,MATCH(O$33,'Energy use Prediction'!$A$178:$AQ$178,0),FALSE)*$B50</f>
        <v>0</v>
      </c>
      <c r="P50" s="429">
        <f>VLOOKUP($A50,'Energy use Prediction'!$A$178:$AQ$204,MATCH(P$33,'Energy use Prediction'!$A$178:$AQ$178,0),FALSE)*$B50</f>
        <v>0</v>
      </c>
      <c r="Q50" s="429">
        <f>VLOOKUP($A50,'Energy use Prediction'!$A$178:$AQ$204,MATCH(Q$33,'Energy use Prediction'!$A$178:$AQ$178,0),FALSE)*$B50</f>
        <v>0</v>
      </c>
      <c r="R50" s="429">
        <f>VLOOKUP($A50,'Energy use Prediction'!$A$178:$AQ$204,MATCH(R$33,'Energy use Prediction'!$A$178:$AQ$178,0),FALSE)*$B50</f>
        <v>0</v>
      </c>
      <c r="S50" s="429">
        <f>VLOOKUP($A50,'Energy use Prediction'!$A$178:$AQ$204,MATCH(S$33,'Energy use Prediction'!$A$178:$AQ$178,0),FALSE)*$B50</f>
        <v>0</v>
      </c>
      <c r="T50" s="429">
        <f>VLOOKUP($A50,'Energy use Prediction'!$A$178:$AQ$204,MATCH(T$33,'Energy use Prediction'!$A$178:$AQ$178,0),FALSE)*$B50</f>
        <v>0</v>
      </c>
      <c r="U50" s="429">
        <f>VLOOKUP($A50,'Energy use Prediction'!$A$178:$AQ$204,MATCH(U$33,'Energy use Prediction'!$A$178:$AQ$178,0),FALSE)*$B50</f>
        <v>0</v>
      </c>
      <c r="V50" s="429">
        <f>VLOOKUP($A50,'Energy use Prediction'!$A$178:$AQ$204,MATCH(V$33,'Energy use Prediction'!$A$178:$AQ$178,0),FALSE)*$B50</f>
        <v>0</v>
      </c>
      <c r="W50" s="429">
        <f>VLOOKUP($A50,'Energy use Prediction'!$A$178:$AQ$204,MATCH(W$33,'Energy use Prediction'!$A$178:$AQ$178,0),FALSE)*$B50</f>
        <v>0</v>
      </c>
      <c r="X50" s="429">
        <f>VLOOKUP($A50,'Energy use Prediction'!$A$178:$AQ$204,MATCH(X$33,'Energy use Prediction'!$A$178:$AQ$178,0),FALSE)*$B50</f>
        <v>0</v>
      </c>
      <c r="Y50" s="429">
        <f>VLOOKUP($A50,'Energy use Prediction'!$A$178:$AQ$204,MATCH(Y$33,'Energy use Prediction'!$A$178:$AQ$178,0),FALSE)*$B50</f>
        <v>0</v>
      </c>
      <c r="Z50" s="429">
        <f>VLOOKUP($A50,'Energy use Prediction'!$A$178:$AQ$204,MATCH(Z$33,'Energy use Prediction'!$A$178:$AQ$178,0),FALSE)*$B50</f>
        <v>0</v>
      </c>
      <c r="AA50" s="429">
        <f>VLOOKUP($A50,'Energy use Prediction'!$A$178:$AQ$204,MATCH(AA$33,'Energy use Prediction'!$A$178:$AQ$178,0),FALSE)*$B50</f>
        <v>0</v>
      </c>
      <c r="AB50" s="429">
        <f>VLOOKUP($A50,'Energy use Prediction'!$A$178:$AQ$204,MATCH(AB$33,'Energy use Prediction'!$A$178:$AQ$178,0),FALSE)*$B50</f>
        <v>0</v>
      </c>
      <c r="AC50" s="429">
        <f>VLOOKUP($A50,'Energy use Prediction'!$A$178:$AQ$204,MATCH(AC$33,'Energy use Prediction'!$A$178:$AQ$178,0),FALSE)*$B50</f>
        <v>0</v>
      </c>
      <c r="AD50" s="429">
        <f>VLOOKUP($A50,'Energy use Prediction'!$A$178:$AQ$204,MATCH(AD$33,'Energy use Prediction'!$A$178:$AQ$178,0),FALSE)*$B50</f>
        <v>0</v>
      </c>
      <c r="AE50" s="429">
        <f>VLOOKUP($A50,'Energy use Prediction'!$A$178:$AQ$204,MATCH(AE$33,'Energy use Prediction'!$A$178:$AQ$178,0),FALSE)*$B50</f>
        <v>0</v>
      </c>
      <c r="AF50" s="429">
        <f>VLOOKUP($A50,'Energy use Prediction'!$A$178:$AQ$204,MATCH(AF$33,'Energy use Prediction'!$A$178:$AQ$178,0),FALSE)*$B50</f>
        <v>0</v>
      </c>
      <c r="AG50" s="429">
        <f>VLOOKUP($A50,'Energy use Prediction'!$A$178:$AQ$204,MATCH(AG$33,'Energy use Prediction'!$A$178:$AQ$178,0),FALSE)*$B50</f>
        <v>0</v>
      </c>
      <c r="AH50" s="429">
        <f>VLOOKUP($A50,'Energy use Prediction'!$A$178:$AQ$204,MATCH(AH$33,'Energy use Prediction'!$A$178:$AQ$178,0),FALSE)*$B50</f>
        <v>0</v>
      </c>
      <c r="AI50" s="429">
        <f>VLOOKUP($A50,'Energy use Prediction'!$A$178:$AQ$204,MATCH(AI$33,'Energy use Prediction'!$A$178:$AQ$178,0),FALSE)*$B50</f>
        <v>0</v>
      </c>
      <c r="AJ50" s="429">
        <f>VLOOKUP($A50,'Energy use Prediction'!$A$178:$AQ$204,MATCH(AJ$33,'Energy use Prediction'!$A$178:$AQ$178,0),FALSE)*$B50</f>
        <v>0</v>
      </c>
      <c r="AK50" s="429">
        <f>VLOOKUP($A50,'Energy use Prediction'!$A$178:$AQ$204,MATCH(AK$33,'Energy use Prediction'!$A$178:$AQ$178,0),FALSE)*$B50</f>
        <v>0</v>
      </c>
      <c r="AL50" s="429">
        <f>VLOOKUP($A50,'Energy use Prediction'!$A$178:$AQ$204,MATCH(AL$33,'Energy use Prediction'!$A$178:$AQ$178,0),FALSE)*$B50</f>
        <v>0</v>
      </c>
      <c r="AM50" s="429">
        <f>VLOOKUP($A50,'Energy use Prediction'!$A$178:$AQ$204,MATCH(AM$33,'Energy use Prediction'!$A$178:$AQ$178,0),FALSE)*$B50</f>
        <v>0</v>
      </c>
      <c r="AN50" s="429">
        <f>VLOOKUP($A50,'Energy use Prediction'!$A$178:$AQ$204,MATCH(AN$33,'Energy use Prediction'!$A$178:$AQ$178,0),FALSE)*$B50</f>
        <v>0</v>
      </c>
      <c r="AO50" s="429">
        <f>VLOOKUP($A50,'Energy use Prediction'!$A$178:$AQ$204,MATCH(AO$33,'Energy use Prediction'!$A$178:$AQ$178,0),FALSE)*$B50</f>
        <v>0</v>
      </c>
      <c r="AP50" s="429">
        <f>VLOOKUP($A50,'Energy use Prediction'!$A$178:$AQ$204,MATCH(AP$33,'Energy use Prediction'!$A$178:$AQ$178,0),FALSE)*$B50</f>
        <v>0</v>
      </c>
      <c r="AQ50" s="429">
        <f>VLOOKUP($A50,'Energy use Prediction'!$A$178:$AQ$204,MATCH(AQ$33,'Energy use Prediction'!$A$178:$AQ$178,0),FALSE)*$B50</f>
        <v>0</v>
      </c>
    </row>
    <row r="51" spans="1:43">
      <c r="A51" s="272" t="s">
        <v>632</v>
      </c>
      <c r="B51">
        <f>VLOOKUP(A51,'Non Energy use'!A20:J46,COLUMN('Non Energy use'!B20),FALSE)</f>
        <v>0</v>
      </c>
      <c r="C51" s="429">
        <f>VLOOKUP($A51,'Energy use Prediction'!$A$178:$AQ$204,MATCH(C$33,'Energy use Prediction'!$A$178:$AQ$178,0),FALSE)*$B51</f>
        <v>0</v>
      </c>
      <c r="D51" s="429">
        <f>VLOOKUP($A51,'Energy use Prediction'!$A$178:$AQ$204,MATCH(D$33,'Energy use Prediction'!$A$178:$AQ$178,0),FALSE)*$B51</f>
        <v>0</v>
      </c>
      <c r="E51" s="429">
        <f>VLOOKUP($A51,'Energy use Prediction'!$A$178:$AQ$204,MATCH(E$33,'Energy use Prediction'!$A$178:$AQ$178,0),FALSE)*$B51</f>
        <v>0</v>
      </c>
      <c r="F51" s="429">
        <f>VLOOKUP($A51,'Energy use Prediction'!$A$178:$AQ$204,MATCH(F$33,'Energy use Prediction'!$A$178:$AQ$178,0),FALSE)*$B51</f>
        <v>0</v>
      </c>
      <c r="G51" s="429">
        <f>VLOOKUP($A51,'Energy use Prediction'!$A$178:$AQ$204,MATCH(G$33,'Energy use Prediction'!$A$178:$AQ$178,0),FALSE)*$B51</f>
        <v>0</v>
      </c>
      <c r="H51" s="429">
        <f>VLOOKUP($A51,'Energy use Prediction'!$A$178:$AQ$204,MATCH(H$33,'Energy use Prediction'!$A$178:$AQ$178,0),FALSE)*$B51</f>
        <v>0</v>
      </c>
      <c r="I51" s="429">
        <f>VLOOKUP($A51,'Energy use Prediction'!$A$178:$AQ$204,MATCH(I$33,'Energy use Prediction'!$A$178:$AQ$178,0),FALSE)*$B51</f>
        <v>0</v>
      </c>
      <c r="J51" s="429">
        <f>VLOOKUP($A51,'Energy use Prediction'!$A$178:$AQ$204,MATCH(J$33,'Energy use Prediction'!$A$178:$AQ$178,0),FALSE)*$B51</f>
        <v>0</v>
      </c>
      <c r="K51" s="429">
        <f>VLOOKUP($A51,'Energy use Prediction'!$A$178:$AQ$204,MATCH(K$33,'Energy use Prediction'!$A$178:$AQ$178,0),FALSE)*$B51</f>
        <v>0</v>
      </c>
      <c r="L51" s="429">
        <f>VLOOKUP($A51,'Energy use Prediction'!$A$178:$AQ$204,MATCH(L$33,'Energy use Prediction'!$A$178:$AQ$178,0),FALSE)*$B51</f>
        <v>0</v>
      </c>
      <c r="M51" s="429">
        <f>VLOOKUP($A51,'Energy use Prediction'!$A$178:$AQ$204,MATCH(M$33,'Energy use Prediction'!$A$178:$AQ$178,0),FALSE)*$B51</f>
        <v>0</v>
      </c>
      <c r="N51" s="429">
        <f>VLOOKUP($A51,'Energy use Prediction'!$A$178:$AQ$204,MATCH(N$33,'Energy use Prediction'!$A$178:$AQ$178,0),FALSE)*$B51</f>
        <v>0</v>
      </c>
      <c r="O51" s="429">
        <f>VLOOKUP($A51,'Energy use Prediction'!$A$178:$AQ$204,MATCH(O$33,'Energy use Prediction'!$A$178:$AQ$178,0),FALSE)*$B51</f>
        <v>0</v>
      </c>
      <c r="P51" s="429">
        <f>VLOOKUP($A51,'Energy use Prediction'!$A$178:$AQ$204,MATCH(P$33,'Energy use Prediction'!$A$178:$AQ$178,0),FALSE)*$B51</f>
        <v>0</v>
      </c>
      <c r="Q51" s="429">
        <f>VLOOKUP($A51,'Energy use Prediction'!$A$178:$AQ$204,MATCH(Q$33,'Energy use Prediction'!$A$178:$AQ$178,0),FALSE)*$B51</f>
        <v>0</v>
      </c>
      <c r="R51" s="429">
        <f>VLOOKUP($A51,'Energy use Prediction'!$A$178:$AQ$204,MATCH(R$33,'Energy use Prediction'!$A$178:$AQ$178,0),FALSE)*$B51</f>
        <v>0</v>
      </c>
      <c r="S51" s="429">
        <f>VLOOKUP($A51,'Energy use Prediction'!$A$178:$AQ$204,MATCH(S$33,'Energy use Prediction'!$A$178:$AQ$178,0),FALSE)*$B51</f>
        <v>0</v>
      </c>
      <c r="T51" s="429">
        <f>VLOOKUP($A51,'Energy use Prediction'!$A$178:$AQ$204,MATCH(T$33,'Energy use Prediction'!$A$178:$AQ$178,0),FALSE)*$B51</f>
        <v>0</v>
      </c>
      <c r="U51" s="429">
        <f>VLOOKUP($A51,'Energy use Prediction'!$A$178:$AQ$204,MATCH(U$33,'Energy use Prediction'!$A$178:$AQ$178,0),FALSE)*$B51</f>
        <v>0</v>
      </c>
      <c r="V51" s="429">
        <f>VLOOKUP($A51,'Energy use Prediction'!$A$178:$AQ$204,MATCH(V$33,'Energy use Prediction'!$A$178:$AQ$178,0),FALSE)*$B51</f>
        <v>0</v>
      </c>
      <c r="W51" s="429">
        <f>VLOOKUP($A51,'Energy use Prediction'!$A$178:$AQ$204,MATCH(W$33,'Energy use Prediction'!$A$178:$AQ$178,0),FALSE)*$B51</f>
        <v>0</v>
      </c>
      <c r="X51" s="429">
        <f>VLOOKUP($A51,'Energy use Prediction'!$A$178:$AQ$204,MATCH(X$33,'Energy use Prediction'!$A$178:$AQ$178,0),FALSE)*$B51</f>
        <v>0</v>
      </c>
      <c r="Y51" s="429">
        <f>VLOOKUP($A51,'Energy use Prediction'!$A$178:$AQ$204,MATCH(Y$33,'Energy use Prediction'!$A$178:$AQ$178,0),FALSE)*$B51</f>
        <v>0</v>
      </c>
      <c r="Z51" s="429">
        <f>VLOOKUP($A51,'Energy use Prediction'!$A$178:$AQ$204,MATCH(Z$33,'Energy use Prediction'!$A$178:$AQ$178,0),FALSE)*$B51</f>
        <v>0</v>
      </c>
      <c r="AA51" s="429">
        <f>VLOOKUP($A51,'Energy use Prediction'!$A$178:$AQ$204,MATCH(AA$33,'Energy use Prediction'!$A$178:$AQ$178,0),FALSE)*$B51</f>
        <v>0</v>
      </c>
      <c r="AB51" s="429">
        <f>VLOOKUP($A51,'Energy use Prediction'!$A$178:$AQ$204,MATCH(AB$33,'Energy use Prediction'!$A$178:$AQ$178,0),FALSE)*$B51</f>
        <v>0</v>
      </c>
      <c r="AC51" s="429">
        <f>VLOOKUP($A51,'Energy use Prediction'!$A$178:$AQ$204,MATCH(AC$33,'Energy use Prediction'!$A$178:$AQ$178,0),FALSE)*$B51</f>
        <v>0</v>
      </c>
      <c r="AD51" s="429">
        <f>VLOOKUP($A51,'Energy use Prediction'!$A$178:$AQ$204,MATCH(AD$33,'Energy use Prediction'!$A$178:$AQ$178,0),FALSE)*$B51</f>
        <v>0</v>
      </c>
      <c r="AE51" s="429">
        <f>VLOOKUP($A51,'Energy use Prediction'!$A$178:$AQ$204,MATCH(AE$33,'Energy use Prediction'!$A$178:$AQ$178,0),FALSE)*$B51</f>
        <v>0</v>
      </c>
      <c r="AF51" s="429">
        <f>VLOOKUP($A51,'Energy use Prediction'!$A$178:$AQ$204,MATCH(AF$33,'Energy use Prediction'!$A$178:$AQ$178,0),FALSE)*$B51</f>
        <v>0</v>
      </c>
      <c r="AG51" s="429">
        <f>VLOOKUP($A51,'Energy use Prediction'!$A$178:$AQ$204,MATCH(AG$33,'Energy use Prediction'!$A$178:$AQ$178,0),FALSE)*$B51</f>
        <v>0</v>
      </c>
      <c r="AH51" s="429">
        <f>VLOOKUP($A51,'Energy use Prediction'!$A$178:$AQ$204,MATCH(AH$33,'Energy use Prediction'!$A$178:$AQ$178,0),FALSE)*$B51</f>
        <v>0</v>
      </c>
      <c r="AI51" s="429">
        <f>VLOOKUP($A51,'Energy use Prediction'!$A$178:$AQ$204,MATCH(AI$33,'Energy use Prediction'!$A$178:$AQ$178,0),FALSE)*$B51</f>
        <v>0</v>
      </c>
      <c r="AJ51" s="429">
        <f>VLOOKUP($A51,'Energy use Prediction'!$A$178:$AQ$204,MATCH(AJ$33,'Energy use Prediction'!$A$178:$AQ$178,0),FALSE)*$B51</f>
        <v>0</v>
      </c>
      <c r="AK51" s="429">
        <f>VLOOKUP($A51,'Energy use Prediction'!$A$178:$AQ$204,MATCH(AK$33,'Energy use Prediction'!$A$178:$AQ$178,0),FALSE)*$B51</f>
        <v>0</v>
      </c>
      <c r="AL51" s="429">
        <f>VLOOKUP($A51,'Energy use Prediction'!$A$178:$AQ$204,MATCH(AL$33,'Energy use Prediction'!$A$178:$AQ$178,0),FALSE)*$B51</f>
        <v>0</v>
      </c>
      <c r="AM51" s="429">
        <f>VLOOKUP($A51,'Energy use Prediction'!$A$178:$AQ$204,MATCH(AM$33,'Energy use Prediction'!$A$178:$AQ$178,0),FALSE)*$B51</f>
        <v>0</v>
      </c>
      <c r="AN51" s="429">
        <f>VLOOKUP($A51,'Energy use Prediction'!$A$178:$AQ$204,MATCH(AN$33,'Energy use Prediction'!$A$178:$AQ$178,0),FALSE)*$B51</f>
        <v>0</v>
      </c>
      <c r="AO51" s="429">
        <f>VLOOKUP($A51,'Energy use Prediction'!$A$178:$AQ$204,MATCH(AO$33,'Energy use Prediction'!$A$178:$AQ$178,0),FALSE)*$B51</f>
        <v>0</v>
      </c>
      <c r="AP51" s="429">
        <f>VLOOKUP($A51,'Energy use Prediction'!$A$178:$AQ$204,MATCH(AP$33,'Energy use Prediction'!$A$178:$AQ$178,0),FALSE)*$B51</f>
        <v>0</v>
      </c>
      <c r="AQ51" s="429">
        <f>VLOOKUP($A51,'Energy use Prediction'!$A$178:$AQ$204,MATCH(AQ$33,'Energy use Prediction'!$A$178:$AQ$178,0),FALSE)*$B51</f>
        <v>0</v>
      </c>
    </row>
    <row r="52" spans="1:43">
      <c r="A52" s="272" t="s">
        <v>633</v>
      </c>
      <c r="B52">
        <f>VLOOKUP(A52,'Non Energy use'!A21:J47,COLUMN('Non Energy use'!B21),FALSE)</f>
        <v>0</v>
      </c>
      <c r="C52" s="429">
        <f>VLOOKUP($A52,'Energy use Prediction'!$A$178:$AQ$204,MATCH(C$33,'Energy use Prediction'!$A$178:$AQ$178,0),FALSE)*$B52</f>
        <v>0</v>
      </c>
      <c r="D52" s="429">
        <f>VLOOKUP($A52,'Energy use Prediction'!$A$178:$AQ$204,MATCH(D$33,'Energy use Prediction'!$A$178:$AQ$178,0),FALSE)*$B52</f>
        <v>0</v>
      </c>
      <c r="E52" s="429">
        <f>VLOOKUP($A52,'Energy use Prediction'!$A$178:$AQ$204,MATCH(E$33,'Energy use Prediction'!$A$178:$AQ$178,0),FALSE)*$B52</f>
        <v>0</v>
      </c>
      <c r="F52" s="429">
        <f>VLOOKUP($A52,'Energy use Prediction'!$A$178:$AQ$204,MATCH(F$33,'Energy use Prediction'!$A$178:$AQ$178,0),FALSE)*$B52</f>
        <v>0</v>
      </c>
      <c r="G52" s="429">
        <f>VLOOKUP($A52,'Energy use Prediction'!$A$178:$AQ$204,MATCH(G$33,'Energy use Prediction'!$A$178:$AQ$178,0),FALSE)*$B52</f>
        <v>0</v>
      </c>
      <c r="H52" s="429">
        <f>VLOOKUP($A52,'Energy use Prediction'!$A$178:$AQ$204,MATCH(H$33,'Energy use Prediction'!$A$178:$AQ$178,0),FALSE)*$B52</f>
        <v>0</v>
      </c>
      <c r="I52" s="429">
        <f>VLOOKUP($A52,'Energy use Prediction'!$A$178:$AQ$204,MATCH(I$33,'Energy use Prediction'!$A$178:$AQ$178,0),FALSE)*$B52</f>
        <v>0</v>
      </c>
      <c r="J52" s="429">
        <f>VLOOKUP($A52,'Energy use Prediction'!$A$178:$AQ$204,MATCH(J$33,'Energy use Prediction'!$A$178:$AQ$178,0),FALSE)*$B52</f>
        <v>0</v>
      </c>
      <c r="K52" s="429">
        <f>VLOOKUP($A52,'Energy use Prediction'!$A$178:$AQ$204,MATCH(K$33,'Energy use Prediction'!$A$178:$AQ$178,0),FALSE)*$B52</f>
        <v>0</v>
      </c>
      <c r="L52" s="429">
        <f>VLOOKUP($A52,'Energy use Prediction'!$A$178:$AQ$204,MATCH(L$33,'Energy use Prediction'!$A$178:$AQ$178,0),FALSE)*$B52</f>
        <v>0</v>
      </c>
      <c r="M52" s="429">
        <f>VLOOKUP($A52,'Energy use Prediction'!$A$178:$AQ$204,MATCH(M$33,'Energy use Prediction'!$A$178:$AQ$178,0),FALSE)*$B52</f>
        <v>0</v>
      </c>
      <c r="N52" s="429">
        <f>VLOOKUP($A52,'Energy use Prediction'!$A$178:$AQ$204,MATCH(N$33,'Energy use Prediction'!$A$178:$AQ$178,0),FALSE)*$B52</f>
        <v>0</v>
      </c>
      <c r="O52" s="429">
        <f>VLOOKUP($A52,'Energy use Prediction'!$A$178:$AQ$204,MATCH(O$33,'Energy use Prediction'!$A$178:$AQ$178,0),FALSE)*$B52</f>
        <v>0</v>
      </c>
      <c r="P52" s="429">
        <f>VLOOKUP($A52,'Energy use Prediction'!$A$178:$AQ$204,MATCH(P$33,'Energy use Prediction'!$A$178:$AQ$178,0),FALSE)*$B52</f>
        <v>0</v>
      </c>
      <c r="Q52" s="429">
        <f>VLOOKUP($A52,'Energy use Prediction'!$A$178:$AQ$204,MATCH(Q$33,'Energy use Prediction'!$A$178:$AQ$178,0),FALSE)*$B52</f>
        <v>0</v>
      </c>
      <c r="R52" s="429">
        <f>VLOOKUP($A52,'Energy use Prediction'!$A$178:$AQ$204,MATCH(R$33,'Energy use Prediction'!$A$178:$AQ$178,0),FALSE)*$B52</f>
        <v>0</v>
      </c>
      <c r="S52" s="429">
        <f>VLOOKUP($A52,'Energy use Prediction'!$A$178:$AQ$204,MATCH(S$33,'Energy use Prediction'!$A$178:$AQ$178,0),FALSE)*$B52</f>
        <v>0</v>
      </c>
      <c r="T52" s="429">
        <f>VLOOKUP($A52,'Energy use Prediction'!$A$178:$AQ$204,MATCH(T$33,'Energy use Prediction'!$A$178:$AQ$178,0),FALSE)*$B52</f>
        <v>0</v>
      </c>
      <c r="U52" s="429">
        <f>VLOOKUP($A52,'Energy use Prediction'!$A$178:$AQ$204,MATCH(U$33,'Energy use Prediction'!$A$178:$AQ$178,0),FALSE)*$B52</f>
        <v>0</v>
      </c>
      <c r="V52" s="429">
        <f>VLOOKUP($A52,'Energy use Prediction'!$A$178:$AQ$204,MATCH(V$33,'Energy use Prediction'!$A$178:$AQ$178,0),FALSE)*$B52</f>
        <v>0</v>
      </c>
      <c r="W52" s="429">
        <f>VLOOKUP($A52,'Energy use Prediction'!$A$178:$AQ$204,MATCH(W$33,'Energy use Prediction'!$A$178:$AQ$178,0),FALSE)*$B52</f>
        <v>0</v>
      </c>
      <c r="X52" s="429">
        <f>VLOOKUP($A52,'Energy use Prediction'!$A$178:$AQ$204,MATCH(X$33,'Energy use Prediction'!$A$178:$AQ$178,0),FALSE)*$B52</f>
        <v>0</v>
      </c>
      <c r="Y52" s="429">
        <f>VLOOKUP($A52,'Energy use Prediction'!$A$178:$AQ$204,MATCH(Y$33,'Energy use Prediction'!$A$178:$AQ$178,0),FALSE)*$B52</f>
        <v>0</v>
      </c>
      <c r="Z52" s="429">
        <f>VLOOKUP($A52,'Energy use Prediction'!$A$178:$AQ$204,MATCH(Z$33,'Energy use Prediction'!$A$178:$AQ$178,0),FALSE)*$B52</f>
        <v>0</v>
      </c>
      <c r="AA52" s="429">
        <f>VLOOKUP($A52,'Energy use Prediction'!$A$178:$AQ$204,MATCH(AA$33,'Energy use Prediction'!$A$178:$AQ$178,0),FALSE)*$B52</f>
        <v>0</v>
      </c>
      <c r="AB52" s="429">
        <f>VLOOKUP($A52,'Energy use Prediction'!$A$178:$AQ$204,MATCH(AB$33,'Energy use Prediction'!$A$178:$AQ$178,0),FALSE)*$B52</f>
        <v>0</v>
      </c>
      <c r="AC52" s="429">
        <f>VLOOKUP($A52,'Energy use Prediction'!$A$178:$AQ$204,MATCH(AC$33,'Energy use Prediction'!$A$178:$AQ$178,0),FALSE)*$B52</f>
        <v>0</v>
      </c>
      <c r="AD52" s="429">
        <f>VLOOKUP($A52,'Energy use Prediction'!$A$178:$AQ$204,MATCH(AD$33,'Energy use Prediction'!$A$178:$AQ$178,0),FALSE)*$B52</f>
        <v>0</v>
      </c>
      <c r="AE52" s="429">
        <f>VLOOKUP($A52,'Energy use Prediction'!$A$178:$AQ$204,MATCH(AE$33,'Energy use Prediction'!$A$178:$AQ$178,0),FALSE)*$B52</f>
        <v>0</v>
      </c>
      <c r="AF52" s="429">
        <f>VLOOKUP($A52,'Energy use Prediction'!$A$178:$AQ$204,MATCH(AF$33,'Energy use Prediction'!$A$178:$AQ$178,0),FALSE)*$B52</f>
        <v>0</v>
      </c>
      <c r="AG52" s="429">
        <f>VLOOKUP($A52,'Energy use Prediction'!$A$178:$AQ$204,MATCH(AG$33,'Energy use Prediction'!$A$178:$AQ$178,0),FALSE)*$B52</f>
        <v>0</v>
      </c>
      <c r="AH52" s="429">
        <f>VLOOKUP($A52,'Energy use Prediction'!$A$178:$AQ$204,MATCH(AH$33,'Energy use Prediction'!$A$178:$AQ$178,0),FALSE)*$B52</f>
        <v>0</v>
      </c>
      <c r="AI52" s="429">
        <f>VLOOKUP($A52,'Energy use Prediction'!$A$178:$AQ$204,MATCH(AI$33,'Energy use Prediction'!$A$178:$AQ$178,0),FALSE)*$B52</f>
        <v>0</v>
      </c>
      <c r="AJ52" s="429">
        <f>VLOOKUP($A52,'Energy use Prediction'!$A$178:$AQ$204,MATCH(AJ$33,'Energy use Prediction'!$A$178:$AQ$178,0),FALSE)*$B52</f>
        <v>0</v>
      </c>
      <c r="AK52" s="429">
        <f>VLOOKUP($A52,'Energy use Prediction'!$A$178:$AQ$204,MATCH(AK$33,'Energy use Prediction'!$A$178:$AQ$178,0),FALSE)*$B52</f>
        <v>0</v>
      </c>
      <c r="AL52" s="429">
        <f>VLOOKUP($A52,'Energy use Prediction'!$A$178:$AQ$204,MATCH(AL$33,'Energy use Prediction'!$A$178:$AQ$178,0),FALSE)*$B52</f>
        <v>0</v>
      </c>
      <c r="AM52" s="429">
        <f>VLOOKUP($A52,'Energy use Prediction'!$A$178:$AQ$204,MATCH(AM$33,'Energy use Prediction'!$A$178:$AQ$178,0),FALSE)*$B52</f>
        <v>0</v>
      </c>
      <c r="AN52" s="429">
        <f>VLOOKUP($A52,'Energy use Prediction'!$A$178:$AQ$204,MATCH(AN$33,'Energy use Prediction'!$A$178:$AQ$178,0),FALSE)*$B52</f>
        <v>0</v>
      </c>
      <c r="AO52" s="429">
        <f>VLOOKUP($A52,'Energy use Prediction'!$A$178:$AQ$204,MATCH(AO$33,'Energy use Prediction'!$A$178:$AQ$178,0),FALSE)*$B52</f>
        <v>0</v>
      </c>
      <c r="AP52" s="429">
        <f>VLOOKUP($A52,'Energy use Prediction'!$A$178:$AQ$204,MATCH(AP$33,'Energy use Prediction'!$A$178:$AQ$178,0),FALSE)*$B52</f>
        <v>0</v>
      </c>
      <c r="AQ52" s="429">
        <f>VLOOKUP($A52,'Energy use Prediction'!$A$178:$AQ$204,MATCH(AQ$33,'Energy use Prediction'!$A$178:$AQ$178,0),FALSE)*$B52</f>
        <v>0</v>
      </c>
    </row>
    <row r="53" spans="1:43">
      <c r="A53" s="272" t="s">
        <v>634</v>
      </c>
      <c r="B53">
        <f>VLOOKUP(A53,'Non Energy use'!A22:J48,COLUMN('Non Energy use'!B22),FALSE)</f>
        <v>0</v>
      </c>
      <c r="C53" s="429">
        <f>VLOOKUP($A53,'Energy use Prediction'!$A$178:$AQ$204,MATCH(C$33,'Energy use Prediction'!$A$178:$AQ$178,0),FALSE)*$B53</f>
        <v>0</v>
      </c>
      <c r="D53" s="429">
        <f>VLOOKUP($A53,'Energy use Prediction'!$A$178:$AQ$204,MATCH(D$33,'Energy use Prediction'!$A$178:$AQ$178,0),FALSE)*$B53</f>
        <v>0</v>
      </c>
      <c r="E53" s="429">
        <f>VLOOKUP($A53,'Energy use Prediction'!$A$178:$AQ$204,MATCH(E$33,'Energy use Prediction'!$A$178:$AQ$178,0),FALSE)*$B53</f>
        <v>0</v>
      </c>
      <c r="F53" s="429">
        <f>VLOOKUP($A53,'Energy use Prediction'!$A$178:$AQ$204,MATCH(F$33,'Energy use Prediction'!$A$178:$AQ$178,0),FALSE)*$B53</f>
        <v>0</v>
      </c>
      <c r="G53" s="429">
        <f>VLOOKUP($A53,'Energy use Prediction'!$A$178:$AQ$204,MATCH(G$33,'Energy use Prediction'!$A$178:$AQ$178,0),FALSE)*$B53</f>
        <v>0</v>
      </c>
      <c r="H53" s="429">
        <f>VLOOKUP($A53,'Energy use Prediction'!$A$178:$AQ$204,MATCH(H$33,'Energy use Prediction'!$A$178:$AQ$178,0),FALSE)*$B53</f>
        <v>0</v>
      </c>
      <c r="I53" s="429">
        <f>VLOOKUP($A53,'Energy use Prediction'!$A$178:$AQ$204,MATCH(I$33,'Energy use Prediction'!$A$178:$AQ$178,0),FALSE)*$B53</f>
        <v>0</v>
      </c>
      <c r="J53" s="429">
        <f>VLOOKUP($A53,'Energy use Prediction'!$A$178:$AQ$204,MATCH(J$33,'Energy use Prediction'!$A$178:$AQ$178,0),FALSE)*$B53</f>
        <v>0</v>
      </c>
      <c r="K53" s="429">
        <f>VLOOKUP($A53,'Energy use Prediction'!$A$178:$AQ$204,MATCH(K$33,'Energy use Prediction'!$A$178:$AQ$178,0),FALSE)*$B53</f>
        <v>0</v>
      </c>
      <c r="L53" s="429">
        <f>VLOOKUP($A53,'Energy use Prediction'!$A$178:$AQ$204,MATCH(L$33,'Energy use Prediction'!$A$178:$AQ$178,0),FALSE)*$B53</f>
        <v>0</v>
      </c>
      <c r="M53" s="429">
        <f>VLOOKUP($A53,'Energy use Prediction'!$A$178:$AQ$204,MATCH(M$33,'Energy use Prediction'!$A$178:$AQ$178,0),FALSE)*$B53</f>
        <v>0</v>
      </c>
      <c r="N53" s="429">
        <f>VLOOKUP($A53,'Energy use Prediction'!$A$178:$AQ$204,MATCH(N$33,'Energy use Prediction'!$A$178:$AQ$178,0),FALSE)*$B53</f>
        <v>0</v>
      </c>
      <c r="O53" s="429">
        <f>VLOOKUP($A53,'Energy use Prediction'!$A$178:$AQ$204,MATCH(O$33,'Energy use Prediction'!$A$178:$AQ$178,0),FALSE)*$B53</f>
        <v>0</v>
      </c>
      <c r="P53" s="429">
        <f>VLOOKUP($A53,'Energy use Prediction'!$A$178:$AQ$204,MATCH(P$33,'Energy use Prediction'!$A$178:$AQ$178,0),FALSE)*$B53</f>
        <v>0</v>
      </c>
      <c r="Q53" s="429">
        <f>VLOOKUP($A53,'Energy use Prediction'!$A$178:$AQ$204,MATCH(Q$33,'Energy use Prediction'!$A$178:$AQ$178,0),FALSE)*$B53</f>
        <v>0</v>
      </c>
      <c r="R53" s="429">
        <f>VLOOKUP($A53,'Energy use Prediction'!$A$178:$AQ$204,MATCH(R$33,'Energy use Prediction'!$A$178:$AQ$178,0),FALSE)*$B53</f>
        <v>0</v>
      </c>
      <c r="S53" s="429">
        <f>VLOOKUP($A53,'Energy use Prediction'!$A$178:$AQ$204,MATCH(S$33,'Energy use Prediction'!$A$178:$AQ$178,0),FALSE)*$B53</f>
        <v>0</v>
      </c>
      <c r="T53" s="429">
        <f>VLOOKUP($A53,'Energy use Prediction'!$A$178:$AQ$204,MATCH(T$33,'Energy use Prediction'!$A$178:$AQ$178,0),FALSE)*$B53</f>
        <v>0</v>
      </c>
      <c r="U53" s="429">
        <f>VLOOKUP($A53,'Energy use Prediction'!$A$178:$AQ$204,MATCH(U$33,'Energy use Prediction'!$A$178:$AQ$178,0),FALSE)*$B53</f>
        <v>0</v>
      </c>
      <c r="V53" s="429">
        <f>VLOOKUP($A53,'Energy use Prediction'!$A$178:$AQ$204,MATCH(V$33,'Energy use Prediction'!$A$178:$AQ$178,0),FALSE)*$B53</f>
        <v>0</v>
      </c>
      <c r="W53" s="429">
        <f>VLOOKUP($A53,'Energy use Prediction'!$A$178:$AQ$204,MATCH(W$33,'Energy use Prediction'!$A$178:$AQ$178,0),FALSE)*$B53</f>
        <v>0</v>
      </c>
      <c r="X53" s="429">
        <f>VLOOKUP($A53,'Energy use Prediction'!$A$178:$AQ$204,MATCH(X$33,'Energy use Prediction'!$A$178:$AQ$178,0),FALSE)*$B53</f>
        <v>0</v>
      </c>
      <c r="Y53" s="429">
        <f>VLOOKUP($A53,'Energy use Prediction'!$A$178:$AQ$204,MATCH(Y$33,'Energy use Prediction'!$A$178:$AQ$178,0),FALSE)*$B53</f>
        <v>0</v>
      </c>
      <c r="Z53" s="429">
        <f>VLOOKUP($A53,'Energy use Prediction'!$A$178:$AQ$204,MATCH(Z$33,'Energy use Prediction'!$A$178:$AQ$178,0),FALSE)*$B53</f>
        <v>0</v>
      </c>
      <c r="AA53" s="429">
        <f>VLOOKUP($A53,'Energy use Prediction'!$A$178:$AQ$204,MATCH(AA$33,'Energy use Prediction'!$A$178:$AQ$178,0),FALSE)*$B53</f>
        <v>0</v>
      </c>
      <c r="AB53" s="429">
        <f>VLOOKUP($A53,'Energy use Prediction'!$A$178:$AQ$204,MATCH(AB$33,'Energy use Prediction'!$A$178:$AQ$178,0),FALSE)*$B53</f>
        <v>0</v>
      </c>
      <c r="AC53" s="429">
        <f>VLOOKUP($A53,'Energy use Prediction'!$A$178:$AQ$204,MATCH(AC$33,'Energy use Prediction'!$A$178:$AQ$178,0),FALSE)*$B53</f>
        <v>0</v>
      </c>
      <c r="AD53" s="429">
        <f>VLOOKUP($A53,'Energy use Prediction'!$A$178:$AQ$204,MATCH(AD$33,'Energy use Prediction'!$A$178:$AQ$178,0),FALSE)*$B53</f>
        <v>0</v>
      </c>
      <c r="AE53" s="429">
        <f>VLOOKUP($A53,'Energy use Prediction'!$A$178:$AQ$204,MATCH(AE$33,'Energy use Prediction'!$A$178:$AQ$178,0),FALSE)*$B53</f>
        <v>0</v>
      </c>
      <c r="AF53" s="429">
        <f>VLOOKUP($A53,'Energy use Prediction'!$A$178:$AQ$204,MATCH(AF$33,'Energy use Prediction'!$A$178:$AQ$178,0),FALSE)*$B53</f>
        <v>0</v>
      </c>
      <c r="AG53" s="429">
        <f>VLOOKUP($A53,'Energy use Prediction'!$A$178:$AQ$204,MATCH(AG$33,'Energy use Prediction'!$A$178:$AQ$178,0),FALSE)*$B53</f>
        <v>0</v>
      </c>
      <c r="AH53" s="429">
        <f>VLOOKUP($A53,'Energy use Prediction'!$A$178:$AQ$204,MATCH(AH$33,'Energy use Prediction'!$A$178:$AQ$178,0),FALSE)*$B53</f>
        <v>0</v>
      </c>
      <c r="AI53" s="429">
        <f>VLOOKUP($A53,'Energy use Prediction'!$A$178:$AQ$204,MATCH(AI$33,'Energy use Prediction'!$A$178:$AQ$178,0),FALSE)*$B53</f>
        <v>0</v>
      </c>
      <c r="AJ53" s="429">
        <f>VLOOKUP($A53,'Energy use Prediction'!$A$178:$AQ$204,MATCH(AJ$33,'Energy use Prediction'!$A$178:$AQ$178,0),FALSE)*$B53</f>
        <v>0</v>
      </c>
      <c r="AK53" s="429">
        <f>VLOOKUP($A53,'Energy use Prediction'!$A$178:$AQ$204,MATCH(AK$33,'Energy use Prediction'!$A$178:$AQ$178,0),FALSE)*$B53</f>
        <v>0</v>
      </c>
      <c r="AL53" s="429">
        <f>VLOOKUP($A53,'Energy use Prediction'!$A$178:$AQ$204,MATCH(AL$33,'Energy use Prediction'!$A$178:$AQ$178,0),FALSE)*$B53</f>
        <v>0</v>
      </c>
      <c r="AM53" s="429">
        <f>VLOOKUP($A53,'Energy use Prediction'!$A$178:$AQ$204,MATCH(AM$33,'Energy use Prediction'!$A$178:$AQ$178,0),FALSE)*$B53</f>
        <v>0</v>
      </c>
      <c r="AN53" s="429">
        <f>VLOOKUP($A53,'Energy use Prediction'!$A$178:$AQ$204,MATCH(AN$33,'Energy use Prediction'!$A$178:$AQ$178,0),FALSE)*$B53</f>
        <v>0</v>
      </c>
      <c r="AO53" s="429">
        <f>VLOOKUP($A53,'Energy use Prediction'!$A$178:$AQ$204,MATCH(AO$33,'Energy use Prediction'!$A$178:$AQ$178,0),FALSE)*$B53</f>
        <v>0</v>
      </c>
      <c r="AP53" s="429">
        <f>VLOOKUP($A53,'Energy use Prediction'!$A$178:$AQ$204,MATCH(AP$33,'Energy use Prediction'!$A$178:$AQ$178,0),FALSE)*$B53</f>
        <v>0</v>
      </c>
      <c r="AQ53" s="429">
        <f>VLOOKUP($A53,'Energy use Prediction'!$A$178:$AQ$204,MATCH(AQ$33,'Energy use Prediction'!$A$178:$AQ$178,0),FALSE)*$B53</f>
        <v>0</v>
      </c>
    </row>
    <row r="54" spans="1:43">
      <c r="A54" s="272" t="s">
        <v>635</v>
      </c>
      <c r="B54">
        <f>VLOOKUP(A54,'Non Energy use'!A23:J49,COLUMN('Non Energy use'!B23),FALSE)</f>
        <v>0</v>
      </c>
      <c r="C54" s="429">
        <f>VLOOKUP($A54,'Energy use Prediction'!$A$178:$AQ$204,MATCH(C$33,'Energy use Prediction'!$A$178:$AQ$178,0),FALSE)*$B54</f>
        <v>0</v>
      </c>
      <c r="D54" s="429">
        <f>VLOOKUP($A54,'Energy use Prediction'!$A$178:$AQ$204,MATCH(D$33,'Energy use Prediction'!$A$178:$AQ$178,0),FALSE)*$B54</f>
        <v>0</v>
      </c>
      <c r="E54" s="429">
        <f>VLOOKUP($A54,'Energy use Prediction'!$A$178:$AQ$204,MATCH(E$33,'Energy use Prediction'!$A$178:$AQ$178,0),FALSE)*$B54</f>
        <v>0</v>
      </c>
      <c r="F54" s="429">
        <f>VLOOKUP($A54,'Energy use Prediction'!$A$178:$AQ$204,MATCH(F$33,'Energy use Prediction'!$A$178:$AQ$178,0),FALSE)*$B54</f>
        <v>0</v>
      </c>
      <c r="G54" s="429">
        <f>VLOOKUP($A54,'Energy use Prediction'!$A$178:$AQ$204,MATCH(G$33,'Energy use Prediction'!$A$178:$AQ$178,0),FALSE)*$B54</f>
        <v>0</v>
      </c>
      <c r="H54" s="429">
        <f>VLOOKUP($A54,'Energy use Prediction'!$A$178:$AQ$204,MATCH(H$33,'Energy use Prediction'!$A$178:$AQ$178,0),FALSE)*$B54</f>
        <v>0</v>
      </c>
      <c r="I54" s="429">
        <f>VLOOKUP($A54,'Energy use Prediction'!$A$178:$AQ$204,MATCH(I$33,'Energy use Prediction'!$A$178:$AQ$178,0),FALSE)*$B54</f>
        <v>0</v>
      </c>
      <c r="J54" s="429">
        <f>VLOOKUP($A54,'Energy use Prediction'!$A$178:$AQ$204,MATCH(J$33,'Energy use Prediction'!$A$178:$AQ$178,0),FALSE)*$B54</f>
        <v>0</v>
      </c>
      <c r="K54" s="429">
        <f>VLOOKUP($A54,'Energy use Prediction'!$A$178:$AQ$204,MATCH(K$33,'Energy use Prediction'!$A$178:$AQ$178,0),FALSE)*$B54</f>
        <v>0</v>
      </c>
      <c r="L54" s="429">
        <f>VLOOKUP($A54,'Energy use Prediction'!$A$178:$AQ$204,MATCH(L$33,'Energy use Prediction'!$A$178:$AQ$178,0),FALSE)*$B54</f>
        <v>0</v>
      </c>
      <c r="M54" s="429">
        <f>VLOOKUP($A54,'Energy use Prediction'!$A$178:$AQ$204,MATCH(M$33,'Energy use Prediction'!$A$178:$AQ$178,0),FALSE)*$B54</f>
        <v>0</v>
      </c>
      <c r="N54" s="429">
        <f>VLOOKUP($A54,'Energy use Prediction'!$A$178:$AQ$204,MATCH(N$33,'Energy use Prediction'!$A$178:$AQ$178,0),FALSE)*$B54</f>
        <v>0</v>
      </c>
      <c r="O54" s="429">
        <f>VLOOKUP($A54,'Energy use Prediction'!$A$178:$AQ$204,MATCH(O$33,'Energy use Prediction'!$A$178:$AQ$178,0),FALSE)*$B54</f>
        <v>0</v>
      </c>
      <c r="P54" s="429">
        <f>VLOOKUP($A54,'Energy use Prediction'!$A$178:$AQ$204,MATCH(P$33,'Energy use Prediction'!$A$178:$AQ$178,0),FALSE)*$B54</f>
        <v>0</v>
      </c>
      <c r="Q54" s="429">
        <f>VLOOKUP($A54,'Energy use Prediction'!$A$178:$AQ$204,MATCH(Q$33,'Energy use Prediction'!$A$178:$AQ$178,0),FALSE)*$B54</f>
        <v>0</v>
      </c>
      <c r="R54" s="429">
        <f>VLOOKUP($A54,'Energy use Prediction'!$A$178:$AQ$204,MATCH(R$33,'Energy use Prediction'!$A$178:$AQ$178,0),FALSE)*$B54</f>
        <v>0</v>
      </c>
      <c r="S54" s="429">
        <f>VLOOKUP($A54,'Energy use Prediction'!$A$178:$AQ$204,MATCH(S$33,'Energy use Prediction'!$A$178:$AQ$178,0),FALSE)*$B54</f>
        <v>0</v>
      </c>
      <c r="T54" s="429">
        <f>VLOOKUP($A54,'Energy use Prediction'!$A$178:$AQ$204,MATCH(T$33,'Energy use Prediction'!$A$178:$AQ$178,0),FALSE)*$B54</f>
        <v>0</v>
      </c>
      <c r="U54" s="429">
        <f>VLOOKUP($A54,'Energy use Prediction'!$A$178:$AQ$204,MATCH(U$33,'Energy use Prediction'!$A$178:$AQ$178,0),FALSE)*$B54</f>
        <v>0</v>
      </c>
      <c r="V54" s="429">
        <f>VLOOKUP($A54,'Energy use Prediction'!$A$178:$AQ$204,MATCH(V$33,'Energy use Prediction'!$A$178:$AQ$178,0),FALSE)*$B54</f>
        <v>0</v>
      </c>
      <c r="W54" s="429">
        <f>VLOOKUP($A54,'Energy use Prediction'!$A$178:$AQ$204,MATCH(W$33,'Energy use Prediction'!$A$178:$AQ$178,0),FALSE)*$B54</f>
        <v>0</v>
      </c>
      <c r="X54" s="429">
        <f>VLOOKUP($A54,'Energy use Prediction'!$A$178:$AQ$204,MATCH(X$33,'Energy use Prediction'!$A$178:$AQ$178,0),FALSE)*$B54</f>
        <v>0</v>
      </c>
      <c r="Y54" s="429">
        <f>VLOOKUP($A54,'Energy use Prediction'!$A$178:$AQ$204,MATCH(Y$33,'Energy use Prediction'!$A$178:$AQ$178,0),FALSE)*$B54</f>
        <v>0</v>
      </c>
      <c r="Z54" s="429">
        <f>VLOOKUP($A54,'Energy use Prediction'!$A$178:$AQ$204,MATCH(Z$33,'Energy use Prediction'!$A$178:$AQ$178,0),FALSE)*$B54</f>
        <v>0</v>
      </c>
      <c r="AA54" s="429">
        <f>VLOOKUP($A54,'Energy use Prediction'!$A$178:$AQ$204,MATCH(AA$33,'Energy use Prediction'!$A$178:$AQ$178,0),FALSE)*$B54</f>
        <v>0</v>
      </c>
      <c r="AB54" s="429">
        <f>VLOOKUP($A54,'Energy use Prediction'!$A$178:$AQ$204,MATCH(AB$33,'Energy use Prediction'!$A$178:$AQ$178,0),FALSE)*$B54</f>
        <v>0</v>
      </c>
      <c r="AC54" s="429">
        <f>VLOOKUP($A54,'Energy use Prediction'!$A$178:$AQ$204,MATCH(AC$33,'Energy use Prediction'!$A$178:$AQ$178,0),FALSE)*$B54</f>
        <v>0</v>
      </c>
      <c r="AD54" s="429">
        <f>VLOOKUP($A54,'Energy use Prediction'!$A$178:$AQ$204,MATCH(AD$33,'Energy use Prediction'!$A$178:$AQ$178,0),FALSE)*$B54</f>
        <v>0</v>
      </c>
      <c r="AE54" s="429">
        <f>VLOOKUP($A54,'Energy use Prediction'!$A$178:$AQ$204,MATCH(AE$33,'Energy use Prediction'!$A$178:$AQ$178,0),FALSE)*$B54</f>
        <v>0</v>
      </c>
      <c r="AF54" s="429">
        <f>VLOOKUP($A54,'Energy use Prediction'!$A$178:$AQ$204,MATCH(AF$33,'Energy use Prediction'!$A$178:$AQ$178,0),FALSE)*$B54</f>
        <v>0</v>
      </c>
      <c r="AG54" s="429">
        <f>VLOOKUP($A54,'Energy use Prediction'!$A$178:$AQ$204,MATCH(AG$33,'Energy use Prediction'!$A$178:$AQ$178,0),FALSE)*$B54</f>
        <v>0</v>
      </c>
      <c r="AH54" s="429">
        <f>VLOOKUP($A54,'Energy use Prediction'!$A$178:$AQ$204,MATCH(AH$33,'Energy use Prediction'!$A$178:$AQ$178,0),FALSE)*$B54</f>
        <v>0</v>
      </c>
      <c r="AI54" s="429">
        <f>VLOOKUP($A54,'Energy use Prediction'!$A$178:$AQ$204,MATCH(AI$33,'Energy use Prediction'!$A$178:$AQ$178,0),FALSE)*$B54</f>
        <v>0</v>
      </c>
      <c r="AJ54" s="429">
        <f>VLOOKUP($A54,'Energy use Prediction'!$A$178:$AQ$204,MATCH(AJ$33,'Energy use Prediction'!$A$178:$AQ$178,0),FALSE)*$B54</f>
        <v>0</v>
      </c>
      <c r="AK54" s="429">
        <f>VLOOKUP($A54,'Energy use Prediction'!$A$178:$AQ$204,MATCH(AK$33,'Energy use Prediction'!$A$178:$AQ$178,0),FALSE)*$B54</f>
        <v>0</v>
      </c>
      <c r="AL54" s="429">
        <f>VLOOKUP($A54,'Energy use Prediction'!$A$178:$AQ$204,MATCH(AL$33,'Energy use Prediction'!$A$178:$AQ$178,0),FALSE)*$B54</f>
        <v>0</v>
      </c>
      <c r="AM54" s="429">
        <f>VLOOKUP($A54,'Energy use Prediction'!$A$178:$AQ$204,MATCH(AM$33,'Energy use Prediction'!$A$178:$AQ$178,0),FALSE)*$B54</f>
        <v>0</v>
      </c>
      <c r="AN54" s="429">
        <f>VLOOKUP($A54,'Energy use Prediction'!$A$178:$AQ$204,MATCH(AN$33,'Energy use Prediction'!$A$178:$AQ$178,0),FALSE)*$B54</f>
        <v>0</v>
      </c>
      <c r="AO54" s="429">
        <f>VLOOKUP($A54,'Energy use Prediction'!$A$178:$AQ$204,MATCH(AO$33,'Energy use Prediction'!$A$178:$AQ$178,0),FALSE)*$B54</f>
        <v>0</v>
      </c>
      <c r="AP54" s="429">
        <f>VLOOKUP($A54,'Energy use Prediction'!$A$178:$AQ$204,MATCH(AP$33,'Energy use Prediction'!$A$178:$AQ$178,0),FALSE)*$B54</f>
        <v>0</v>
      </c>
      <c r="AQ54" s="429">
        <f>VLOOKUP($A54,'Energy use Prediction'!$A$178:$AQ$204,MATCH(AQ$33,'Energy use Prediction'!$A$178:$AQ$178,0),FALSE)*$B54</f>
        <v>0</v>
      </c>
    </row>
    <row r="55" spans="1:43">
      <c r="A55" s="272" t="s">
        <v>636</v>
      </c>
      <c r="B55">
        <f>VLOOKUP(A55,'Non Energy use'!A24:J50,COLUMN('Non Energy use'!B24),FALSE)</f>
        <v>0</v>
      </c>
      <c r="C55" s="429">
        <f>VLOOKUP($A55,'Energy use Prediction'!$A$178:$AQ$204,MATCH(C$33,'Energy use Prediction'!$A$178:$AQ$178,0),FALSE)*$B55</f>
        <v>0</v>
      </c>
      <c r="D55" s="429">
        <f>VLOOKUP($A55,'Energy use Prediction'!$A$178:$AQ$204,MATCH(D$33,'Energy use Prediction'!$A$178:$AQ$178,0),FALSE)*$B55</f>
        <v>0</v>
      </c>
      <c r="E55" s="429">
        <f>VLOOKUP($A55,'Energy use Prediction'!$A$178:$AQ$204,MATCH(E$33,'Energy use Prediction'!$A$178:$AQ$178,0),FALSE)*$B55</f>
        <v>0</v>
      </c>
      <c r="F55" s="429">
        <f>VLOOKUP($A55,'Energy use Prediction'!$A$178:$AQ$204,MATCH(F$33,'Energy use Prediction'!$A$178:$AQ$178,0),FALSE)*$B55</f>
        <v>0</v>
      </c>
      <c r="G55" s="429">
        <f>VLOOKUP($A55,'Energy use Prediction'!$A$178:$AQ$204,MATCH(G$33,'Energy use Prediction'!$A$178:$AQ$178,0),FALSE)*$B55</f>
        <v>0</v>
      </c>
      <c r="H55" s="429">
        <f>VLOOKUP($A55,'Energy use Prediction'!$A$178:$AQ$204,MATCH(H$33,'Energy use Prediction'!$A$178:$AQ$178,0),FALSE)*$B55</f>
        <v>0</v>
      </c>
      <c r="I55" s="429">
        <f>VLOOKUP($A55,'Energy use Prediction'!$A$178:$AQ$204,MATCH(I$33,'Energy use Prediction'!$A$178:$AQ$178,0),FALSE)*$B55</f>
        <v>0</v>
      </c>
      <c r="J55" s="429">
        <f>VLOOKUP($A55,'Energy use Prediction'!$A$178:$AQ$204,MATCH(J$33,'Energy use Prediction'!$A$178:$AQ$178,0),FALSE)*$B55</f>
        <v>0</v>
      </c>
      <c r="K55" s="429">
        <f>VLOOKUP($A55,'Energy use Prediction'!$A$178:$AQ$204,MATCH(K$33,'Energy use Prediction'!$A$178:$AQ$178,0),FALSE)*$B55</f>
        <v>0</v>
      </c>
      <c r="L55" s="429">
        <f>VLOOKUP($A55,'Energy use Prediction'!$A$178:$AQ$204,MATCH(L$33,'Energy use Prediction'!$A$178:$AQ$178,0),FALSE)*$B55</f>
        <v>0</v>
      </c>
      <c r="M55" s="429">
        <f>VLOOKUP($A55,'Energy use Prediction'!$A$178:$AQ$204,MATCH(M$33,'Energy use Prediction'!$A$178:$AQ$178,0),FALSE)*$B55</f>
        <v>0</v>
      </c>
      <c r="N55" s="429">
        <f>VLOOKUP($A55,'Energy use Prediction'!$A$178:$AQ$204,MATCH(N$33,'Energy use Prediction'!$A$178:$AQ$178,0),FALSE)*$B55</f>
        <v>0</v>
      </c>
      <c r="O55" s="429">
        <f>VLOOKUP($A55,'Energy use Prediction'!$A$178:$AQ$204,MATCH(O$33,'Energy use Prediction'!$A$178:$AQ$178,0),FALSE)*$B55</f>
        <v>0</v>
      </c>
      <c r="P55" s="429">
        <f>VLOOKUP($A55,'Energy use Prediction'!$A$178:$AQ$204,MATCH(P$33,'Energy use Prediction'!$A$178:$AQ$178,0),FALSE)*$B55</f>
        <v>0</v>
      </c>
      <c r="Q55" s="429">
        <f>VLOOKUP($A55,'Energy use Prediction'!$A$178:$AQ$204,MATCH(Q$33,'Energy use Prediction'!$A$178:$AQ$178,0),FALSE)*$B55</f>
        <v>0</v>
      </c>
      <c r="R55" s="429">
        <f>VLOOKUP($A55,'Energy use Prediction'!$A$178:$AQ$204,MATCH(R$33,'Energy use Prediction'!$A$178:$AQ$178,0),FALSE)*$B55</f>
        <v>0</v>
      </c>
      <c r="S55" s="429">
        <f>VLOOKUP($A55,'Energy use Prediction'!$A$178:$AQ$204,MATCH(S$33,'Energy use Prediction'!$A$178:$AQ$178,0),FALSE)*$B55</f>
        <v>0</v>
      </c>
      <c r="T55" s="429">
        <f>VLOOKUP($A55,'Energy use Prediction'!$A$178:$AQ$204,MATCH(T$33,'Energy use Prediction'!$A$178:$AQ$178,0),FALSE)*$B55</f>
        <v>0</v>
      </c>
      <c r="U55" s="429">
        <f>VLOOKUP($A55,'Energy use Prediction'!$A$178:$AQ$204,MATCH(U$33,'Energy use Prediction'!$A$178:$AQ$178,0),FALSE)*$B55</f>
        <v>0</v>
      </c>
      <c r="V55" s="429">
        <f>VLOOKUP($A55,'Energy use Prediction'!$A$178:$AQ$204,MATCH(V$33,'Energy use Prediction'!$A$178:$AQ$178,0),FALSE)*$B55</f>
        <v>0</v>
      </c>
      <c r="W55" s="429">
        <f>VLOOKUP($A55,'Energy use Prediction'!$A$178:$AQ$204,MATCH(W$33,'Energy use Prediction'!$A$178:$AQ$178,0),FALSE)*$B55</f>
        <v>0</v>
      </c>
      <c r="X55" s="429">
        <f>VLOOKUP($A55,'Energy use Prediction'!$A$178:$AQ$204,MATCH(X$33,'Energy use Prediction'!$A$178:$AQ$178,0),FALSE)*$B55</f>
        <v>0</v>
      </c>
      <c r="Y55" s="429">
        <f>VLOOKUP($A55,'Energy use Prediction'!$A$178:$AQ$204,MATCH(Y$33,'Energy use Prediction'!$A$178:$AQ$178,0),FALSE)*$B55</f>
        <v>0</v>
      </c>
      <c r="Z55" s="429">
        <f>VLOOKUP($A55,'Energy use Prediction'!$A$178:$AQ$204,MATCH(Z$33,'Energy use Prediction'!$A$178:$AQ$178,0),FALSE)*$B55</f>
        <v>0</v>
      </c>
      <c r="AA55" s="429">
        <f>VLOOKUP($A55,'Energy use Prediction'!$A$178:$AQ$204,MATCH(AA$33,'Energy use Prediction'!$A$178:$AQ$178,0),FALSE)*$B55</f>
        <v>0</v>
      </c>
      <c r="AB55" s="429">
        <f>VLOOKUP($A55,'Energy use Prediction'!$A$178:$AQ$204,MATCH(AB$33,'Energy use Prediction'!$A$178:$AQ$178,0),FALSE)*$B55</f>
        <v>0</v>
      </c>
      <c r="AC55" s="429">
        <f>VLOOKUP($A55,'Energy use Prediction'!$A$178:$AQ$204,MATCH(AC$33,'Energy use Prediction'!$A$178:$AQ$178,0),FALSE)*$B55</f>
        <v>0</v>
      </c>
      <c r="AD55" s="429">
        <f>VLOOKUP($A55,'Energy use Prediction'!$A$178:$AQ$204,MATCH(AD$33,'Energy use Prediction'!$A$178:$AQ$178,0),FALSE)*$B55</f>
        <v>0</v>
      </c>
      <c r="AE55" s="429">
        <f>VLOOKUP($A55,'Energy use Prediction'!$A$178:$AQ$204,MATCH(AE$33,'Energy use Prediction'!$A$178:$AQ$178,0),FALSE)*$B55</f>
        <v>0</v>
      </c>
      <c r="AF55" s="429">
        <f>VLOOKUP($A55,'Energy use Prediction'!$A$178:$AQ$204,MATCH(AF$33,'Energy use Prediction'!$A$178:$AQ$178,0),FALSE)*$B55</f>
        <v>0</v>
      </c>
      <c r="AG55" s="429">
        <f>VLOOKUP($A55,'Energy use Prediction'!$A$178:$AQ$204,MATCH(AG$33,'Energy use Prediction'!$A$178:$AQ$178,0),FALSE)*$B55</f>
        <v>0</v>
      </c>
      <c r="AH55" s="429">
        <f>VLOOKUP($A55,'Energy use Prediction'!$A$178:$AQ$204,MATCH(AH$33,'Energy use Prediction'!$A$178:$AQ$178,0),FALSE)*$B55</f>
        <v>0</v>
      </c>
      <c r="AI55" s="429">
        <f>VLOOKUP($A55,'Energy use Prediction'!$A$178:$AQ$204,MATCH(AI$33,'Energy use Prediction'!$A$178:$AQ$178,0),FALSE)*$B55</f>
        <v>0</v>
      </c>
      <c r="AJ55" s="429">
        <f>VLOOKUP($A55,'Energy use Prediction'!$A$178:$AQ$204,MATCH(AJ$33,'Energy use Prediction'!$A$178:$AQ$178,0),FALSE)*$B55</f>
        <v>0</v>
      </c>
      <c r="AK55" s="429">
        <f>VLOOKUP($A55,'Energy use Prediction'!$A$178:$AQ$204,MATCH(AK$33,'Energy use Prediction'!$A$178:$AQ$178,0),FALSE)*$B55</f>
        <v>0</v>
      </c>
      <c r="AL55" s="429">
        <f>VLOOKUP($A55,'Energy use Prediction'!$A$178:$AQ$204,MATCH(AL$33,'Energy use Prediction'!$A$178:$AQ$178,0),FALSE)*$B55</f>
        <v>0</v>
      </c>
      <c r="AM55" s="429">
        <f>VLOOKUP($A55,'Energy use Prediction'!$A$178:$AQ$204,MATCH(AM$33,'Energy use Prediction'!$A$178:$AQ$178,0),FALSE)*$B55</f>
        <v>0</v>
      </c>
      <c r="AN55" s="429">
        <f>VLOOKUP($A55,'Energy use Prediction'!$A$178:$AQ$204,MATCH(AN$33,'Energy use Prediction'!$A$178:$AQ$178,0),FALSE)*$B55</f>
        <v>0</v>
      </c>
      <c r="AO55" s="429">
        <f>VLOOKUP($A55,'Energy use Prediction'!$A$178:$AQ$204,MATCH(AO$33,'Energy use Prediction'!$A$178:$AQ$178,0),FALSE)*$B55</f>
        <v>0</v>
      </c>
      <c r="AP55" s="429">
        <f>VLOOKUP($A55,'Energy use Prediction'!$A$178:$AQ$204,MATCH(AP$33,'Energy use Prediction'!$A$178:$AQ$178,0),FALSE)*$B55</f>
        <v>0</v>
      </c>
      <c r="AQ55" s="429">
        <f>VLOOKUP($A55,'Energy use Prediction'!$A$178:$AQ$204,MATCH(AQ$33,'Energy use Prediction'!$A$178:$AQ$178,0),FALSE)*$B55</f>
        <v>0</v>
      </c>
    </row>
    <row r="56" spans="1:43">
      <c r="A56" s="272" t="s">
        <v>637</v>
      </c>
      <c r="B56">
        <f>VLOOKUP(A56,'Non Energy use'!A25:J51,COLUMN('Non Energy use'!B25),FALSE)</f>
        <v>0</v>
      </c>
      <c r="C56" s="429">
        <f>VLOOKUP($A56,'Energy use Prediction'!$A$178:$AQ$204,MATCH(C$33,'Energy use Prediction'!$A$178:$AQ$178,0),FALSE)*$B56</f>
        <v>0</v>
      </c>
      <c r="D56" s="429">
        <f>VLOOKUP($A56,'Energy use Prediction'!$A$178:$AQ$204,MATCH(D$33,'Energy use Prediction'!$A$178:$AQ$178,0),FALSE)*$B56</f>
        <v>0</v>
      </c>
      <c r="E56" s="429">
        <f>VLOOKUP($A56,'Energy use Prediction'!$A$178:$AQ$204,MATCH(E$33,'Energy use Prediction'!$A$178:$AQ$178,0),FALSE)*$B56</f>
        <v>0</v>
      </c>
      <c r="F56" s="429">
        <f>VLOOKUP($A56,'Energy use Prediction'!$A$178:$AQ$204,MATCH(F$33,'Energy use Prediction'!$A$178:$AQ$178,0),FALSE)*$B56</f>
        <v>0</v>
      </c>
      <c r="G56" s="429">
        <f>VLOOKUP($A56,'Energy use Prediction'!$A$178:$AQ$204,MATCH(G$33,'Energy use Prediction'!$A$178:$AQ$178,0),FALSE)*$B56</f>
        <v>0</v>
      </c>
      <c r="H56" s="429">
        <f>VLOOKUP($A56,'Energy use Prediction'!$A$178:$AQ$204,MATCH(H$33,'Energy use Prediction'!$A$178:$AQ$178,0),FALSE)*$B56</f>
        <v>0</v>
      </c>
      <c r="I56" s="429">
        <f>VLOOKUP($A56,'Energy use Prediction'!$A$178:$AQ$204,MATCH(I$33,'Energy use Prediction'!$A$178:$AQ$178,0),FALSE)*$B56</f>
        <v>0</v>
      </c>
      <c r="J56" s="429">
        <f>VLOOKUP($A56,'Energy use Prediction'!$A$178:$AQ$204,MATCH(J$33,'Energy use Prediction'!$A$178:$AQ$178,0),FALSE)*$B56</f>
        <v>0</v>
      </c>
      <c r="K56" s="429">
        <f>VLOOKUP($A56,'Energy use Prediction'!$A$178:$AQ$204,MATCH(K$33,'Energy use Prediction'!$A$178:$AQ$178,0),FALSE)*$B56</f>
        <v>0</v>
      </c>
      <c r="L56" s="429">
        <f>VLOOKUP($A56,'Energy use Prediction'!$A$178:$AQ$204,MATCH(L$33,'Energy use Prediction'!$A$178:$AQ$178,0),FALSE)*$B56</f>
        <v>0</v>
      </c>
      <c r="M56" s="429">
        <f>VLOOKUP($A56,'Energy use Prediction'!$A$178:$AQ$204,MATCH(M$33,'Energy use Prediction'!$A$178:$AQ$178,0),FALSE)*$B56</f>
        <v>0</v>
      </c>
      <c r="N56" s="429">
        <f>VLOOKUP($A56,'Energy use Prediction'!$A$178:$AQ$204,MATCH(N$33,'Energy use Prediction'!$A$178:$AQ$178,0),FALSE)*$B56</f>
        <v>0</v>
      </c>
      <c r="O56" s="429">
        <f>VLOOKUP($A56,'Energy use Prediction'!$A$178:$AQ$204,MATCH(O$33,'Energy use Prediction'!$A$178:$AQ$178,0),FALSE)*$B56</f>
        <v>0</v>
      </c>
      <c r="P56" s="429">
        <f>VLOOKUP($A56,'Energy use Prediction'!$A$178:$AQ$204,MATCH(P$33,'Energy use Prediction'!$A$178:$AQ$178,0),FALSE)*$B56</f>
        <v>0</v>
      </c>
      <c r="Q56" s="429">
        <f>VLOOKUP($A56,'Energy use Prediction'!$A$178:$AQ$204,MATCH(Q$33,'Energy use Prediction'!$A$178:$AQ$178,0),FALSE)*$B56</f>
        <v>0</v>
      </c>
      <c r="R56" s="429">
        <f>VLOOKUP($A56,'Energy use Prediction'!$A$178:$AQ$204,MATCH(R$33,'Energy use Prediction'!$A$178:$AQ$178,0),FALSE)*$B56</f>
        <v>0</v>
      </c>
      <c r="S56" s="429">
        <f>VLOOKUP($A56,'Energy use Prediction'!$A$178:$AQ$204,MATCH(S$33,'Energy use Prediction'!$A$178:$AQ$178,0),FALSE)*$B56</f>
        <v>0</v>
      </c>
      <c r="T56" s="429">
        <f>VLOOKUP($A56,'Energy use Prediction'!$A$178:$AQ$204,MATCH(T$33,'Energy use Prediction'!$A$178:$AQ$178,0),FALSE)*$B56</f>
        <v>0</v>
      </c>
      <c r="U56" s="429">
        <f>VLOOKUP($A56,'Energy use Prediction'!$A$178:$AQ$204,MATCH(U$33,'Energy use Prediction'!$A$178:$AQ$178,0),FALSE)*$B56</f>
        <v>0</v>
      </c>
      <c r="V56" s="429">
        <f>VLOOKUP($A56,'Energy use Prediction'!$A$178:$AQ$204,MATCH(V$33,'Energy use Prediction'!$A$178:$AQ$178,0),FALSE)*$B56</f>
        <v>0</v>
      </c>
      <c r="W56" s="429">
        <f>VLOOKUP($A56,'Energy use Prediction'!$A$178:$AQ$204,MATCH(W$33,'Energy use Prediction'!$A$178:$AQ$178,0),FALSE)*$B56</f>
        <v>0</v>
      </c>
      <c r="X56" s="429">
        <f>VLOOKUP($A56,'Energy use Prediction'!$A$178:$AQ$204,MATCH(X$33,'Energy use Prediction'!$A$178:$AQ$178,0),FALSE)*$B56</f>
        <v>0</v>
      </c>
      <c r="Y56" s="429">
        <f>VLOOKUP($A56,'Energy use Prediction'!$A$178:$AQ$204,MATCH(Y$33,'Energy use Prediction'!$A$178:$AQ$178,0),FALSE)*$B56</f>
        <v>0</v>
      </c>
      <c r="Z56" s="429">
        <f>VLOOKUP($A56,'Energy use Prediction'!$A$178:$AQ$204,MATCH(Z$33,'Energy use Prediction'!$A$178:$AQ$178,0),FALSE)*$B56</f>
        <v>0</v>
      </c>
      <c r="AA56" s="429">
        <f>VLOOKUP($A56,'Energy use Prediction'!$A$178:$AQ$204,MATCH(AA$33,'Energy use Prediction'!$A$178:$AQ$178,0),FALSE)*$B56</f>
        <v>0</v>
      </c>
      <c r="AB56" s="429">
        <f>VLOOKUP($A56,'Energy use Prediction'!$A$178:$AQ$204,MATCH(AB$33,'Energy use Prediction'!$A$178:$AQ$178,0),FALSE)*$B56</f>
        <v>0</v>
      </c>
      <c r="AC56" s="429">
        <f>VLOOKUP($A56,'Energy use Prediction'!$A$178:$AQ$204,MATCH(AC$33,'Energy use Prediction'!$A$178:$AQ$178,0),FALSE)*$B56</f>
        <v>0</v>
      </c>
      <c r="AD56" s="429">
        <f>VLOOKUP($A56,'Energy use Prediction'!$A$178:$AQ$204,MATCH(AD$33,'Energy use Prediction'!$A$178:$AQ$178,0),FALSE)*$B56</f>
        <v>0</v>
      </c>
      <c r="AE56" s="429">
        <f>VLOOKUP($A56,'Energy use Prediction'!$A$178:$AQ$204,MATCH(AE$33,'Energy use Prediction'!$A$178:$AQ$178,0),FALSE)*$B56</f>
        <v>0</v>
      </c>
      <c r="AF56" s="429">
        <f>VLOOKUP($A56,'Energy use Prediction'!$A$178:$AQ$204,MATCH(AF$33,'Energy use Prediction'!$A$178:$AQ$178,0),FALSE)*$B56</f>
        <v>0</v>
      </c>
      <c r="AG56" s="429">
        <f>VLOOKUP($A56,'Energy use Prediction'!$A$178:$AQ$204,MATCH(AG$33,'Energy use Prediction'!$A$178:$AQ$178,0),FALSE)*$B56</f>
        <v>0</v>
      </c>
      <c r="AH56" s="429">
        <f>VLOOKUP($A56,'Energy use Prediction'!$A$178:$AQ$204,MATCH(AH$33,'Energy use Prediction'!$A$178:$AQ$178,0),FALSE)*$B56</f>
        <v>0</v>
      </c>
      <c r="AI56" s="429">
        <f>VLOOKUP($A56,'Energy use Prediction'!$A$178:$AQ$204,MATCH(AI$33,'Energy use Prediction'!$A$178:$AQ$178,0),FALSE)*$B56</f>
        <v>0</v>
      </c>
      <c r="AJ56" s="429">
        <f>VLOOKUP($A56,'Energy use Prediction'!$A$178:$AQ$204,MATCH(AJ$33,'Energy use Prediction'!$A$178:$AQ$178,0),FALSE)*$B56</f>
        <v>0</v>
      </c>
      <c r="AK56" s="429">
        <f>VLOOKUP($A56,'Energy use Prediction'!$A$178:$AQ$204,MATCH(AK$33,'Energy use Prediction'!$A$178:$AQ$178,0),FALSE)*$B56</f>
        <v>0</v>
      </c>
      <c r="AL56" s="429">
        <f>VLOOKUP($A56,'Energy use Prediction'!$A$178:$AQ$204,MATCH(AL$33,'Energy use Prediction'!$A$178:$AQ$178,0),FALSE)*$B56</f>
        <v>0</v>
      </c>
      <c r="AM56" s="429">
        <f>VLOOKUP($A56,'Energy use Prediction'!$A$178:$AQ$204,MATCH(AM$33,'Energy use Prediction'!$A$178:$AQ$178,0),FALSE)*$B56</f>
        <v>0</v>
      </c>
      <c r="AN56" s="429">
        <f>VLOOKUP($A56,'Energy use Prediction'!$A$178:$AQ$204,MATCH(AN$33,'Energy use Prediction'!$A$178:$AQ$178,0),FALSE)*$B56</f>
        <v>0</v>
      </c>
      <c r="AO56" s="429">
        <f>VLOOKUP($A56,'Energy use Prediction'!$A$178:$AQ$204,MATCH(AO$33,'Energy use Prediction'!$A$178:$AQ$178,0),FALSE)*$B56</f>
        <v>0</v>
      </c>
      <c r="AP56" s="429">
        <f>VLOOKUP($A56,'Energy use Prediction'!$A$178:$AQ$204,MATCH(AP$33,'Energy use Prediction'!$A$178:$AQ$178,0),FALSE)*$B56</f>
        <v>0</v>
      </c>
      <c r="AQ56" s="429">
        <f>VLOOKUP($A56,'Energy use Prediction'!$A$178:$AQ$204,MATCH(AQ$33,'Energy use Prediction'!$A$178:$AQ$178,0),FALSE)*$B56</f>
        <v>0</v>
      </c>
    </row>
    <row r="57" spans="1:43">
      <c r="A57" s="272" t="s">
        <v>638</v>
      </c>
      <c r="B57">
        <f>VLOOKUP(A57,'Non Energy use'!A26:J52,COLUMN('Non Energy use'!B26),FALSE)</f>
        <v>0</v>
      </c>
      <c r="C57" s="429">
        <f>VLOOKUP($A57,'Energy use Prediction'!$A$178:$AQ$204,MATCH(C$33,'Energy use Prediction'!$A$178:$AQ$178,0),FALSE)*$B57</f>
        <v>0</v>
      </c>
      <c r="D57" s="429">
        <f>VLOOKUP($A57,'Energy use Prediction'!$A$178:$AQ$204,MATCH(D$33,'Energy use Prediction'!$A$178:$AQ$178,0),FALSE)*$B57</f>
        <v>0</v>
      </c>
      <c r="E57" s="429">
        <f>VLOOKUP($A57,'Energy use Prediction'!$A$178:$AQ$204,MATCH(E$33,'Energy use Prediction'!$A$178:$AQ$178,0),FALSE)*$B57</f>
        <v>0</v>
      </c>
      <c r="F57" s="429">
        <f>VLOOKUP($A57,'Energy use Prediction'!$A$178:$AQ$204,MATCH(F$33,'Energy use Prediction'!$A$178:$AQ$178,0),FALSE)*$B57</f>
        <v>0</v>
      </c>
      <c r="G57" s="429">
        <f>VLOOKUP($A57,'Energy use Prediction'!$A$178:$AQ$204,MATCH(G$33,'Energy use Prediction'!$A$178:$AQ$178,0),FALSE)*$B57</f>
        <v>0</v>
      </c>
      <c r="H57" s="429">
        <f>VLOOKUP($A57,'Energy use Prediction'!$A$178:$AQ$204,MATCH(H$33,'Energy use Prediction'!$A$178:$AQ$178,0),FALSE)*$B57</f>
        <v>0</v>
      </c>
      <c r="I57" s="429">
        <f>VLOOKUP($A57,'Energy use Prediction'!$A$178:$AQ$204,MATCH(I$33,'Energy use Prediction'!$A$178:$AQ$178,0),FALSE)*$B57</f>
        <v>0</v>
      </c>
      <c r="J57" s="429">
        <f>VLOOKUP($A57,'Energy use Prediction'!$A$178:$AQ$204,MATCH(J$33,'Energy use Prediction'!$A$178:$AQ$178,0),FALSE)*$B57</f>
        <v>0</v>
      </c>
      <c r="K57" s="429">
        <f>VLOOKUP($A57,'Energy use Prediction'!$A$178:$AQ$204,MATCH(K$33,'Energy use Prediction'!$A$178:$AQ$178,0),FALSE)*$B57</f>
        <v>0</v>
      </c>
      <c r="L57" s="429">
        <f>VLOOKUP($A57,'Energy use Prediction'!$A$178:$AQ$204,MATCH(L$33,'Energy use Prediction'!$A$178:$AQ$178,0),FALSE)*$B57</f>
        <v>0</v>
      </c>
      <c r="M57" s="429">
        <f>VLOOKUP($A57,'Energy use Prediction'!$A$178:$AQ$204,MATCH(M$33,'Energy use Prediction'!$A$178:$AQ$178,0),FALSE)*$B57</f>
        <v>0</v>
      </c>
      <c r="N57" s="429">
        <f>VLOOKUP($A57,'Energy use Prediction'!$A$178:$AQ$204,MATCH(N$33,'Energy use Prediction'!$A$178:$AQ$178,0),FALSE)*$B57</f>
        <v>0</v>
      </c>
      <c r="O57" s="429">
        <f>VLOOKUP($A57,'Energy use Prediction'!$A$178:$AQ$204,MATCH(O$33,'Energy use Prediction'!$A$178:$AQ$178,0),FALSE)*$B57</f>
        <v>0</v>
      </c>
      <c r="P57" s="429">
        <f>VLOOKUP($A57,'Energy use Prediction'!$A$178:$AQ$204,MATCH(P$33,'Energy use Prediction'!$A$178:$AQ$178,0),FALSE)*$B57</f>
        <v>0</v>
      </c>
      <c r="Q57" s="429">
        <f>VLOOKUP($A57,'Energy use Prediction'!$A$178:$AQ$204,MATCH(Q$33,'Energy use Prediction'!$A$178:$AQ$178,0),FALSE)*$B57</f>
        <v>0</v>
      </c>
      <c r="R57" s="429">
        <f>VLOOKUP($A57,'Energy use Prediction'!$A$178:$AQ$204,MATCH(R$33,'Energy use Prediction'!$A$178:$AQ$178,0),FALSE)*$B57</f>
        <v>0</v>
      </c>
      <c r="S57" s="429">
        <f>VLOOKUP($A57,'Energy use Prediction'!$A$178:$AQ$204,MATCH(S$33,'Energy use Prediction'!$A$178:$AQ$178,0),FALSE)*$B57</f>
        <v>0</v>
      </c>
      <c r="T57" s="429">
        <f>VLOOKUP($A57,'Energy use Prediction'!$A$178:$AQ$204,MATCH(T$33,'Energy use Prediction'!$A$178:$AQ$178,0),FALSE)*$B57</f>
        <v>0</v>
      </c>
      <c r="U57" s="429">
        <f>VLOOKUP($A57,'Energy use Prediction'!$A$178:$AQ$204,MATCH(U$33,'Energy use Prediction'!$A$178:$AQ$178,0),FALSE)*$B57</f>
        <v>0</v>
      </c>
      <c r="V57" s="429">
        <f>VLOOKUP($A57,'Energy use Prediction'!$A$178:$AQ$204,MATCH(V$33,'Energy use Prediction'!$A$178:$AQ$178,0),FALSE)*$B57</f>
        <v>0</v>
      </c>
      <c r="W57" s="429">
        <f>VLOOKUP($A57,'Energy use Prediction'!$A$178:$AQ$204,MATCH(W$33,'Energy use Prediction'!$A$178:$AQ$178,0),FALSE)*$B57</f>
        <v>0</v>
      </c>
      <c r="X57" s="429">
        <f>VLOOKUP($A57,'Energy use Prediction'!$A$178:$AQ$204,MATCH(X$33,'Energy use Prediction'!$A$178:$AQ$178,0),FALSE)*$B57</f>
        <v>0</v>
      </c>
      <c r="Y57" s="429">
        <f>VLOOKUP($A57,'Energy use Prediction'!$A$178:$AQ$204,MATCH(Y$33,'Energy use Prediction'!$A$178:$AQ$178,0),FALSE)*$B57</f>
        <v>0</v>
      </c>
      <c r="Z57" s="429">
        <f>VLOOKUP($A57,'Energy use Prediction'!$A$178:$AQ$204,MATCH(Z$33,'Energy use Prediction'!$A$178:$AQ$178,0),FALSE)*$B57</f>
        <v>0</v>
      </c>
      <c r="AA57" s="429">
        <f>VLOOKUP($A57,'Energy use Prediction'!$A$178:$AQ$204,MATCH(AA$33,'Energy use Prediction'!$A$178:$AQ$178,0),FALSE)*$B57</f>
        <v>0</v>
      </c>
      <c r="AB57" s="429">
        <f>VLOOKUP($A57,'Energy use Prediction'!$A$178:$AQ$204,MATCH(AB$33,'Energy use Prediction'!$A$178:$AQ$178,0),FALSE)*$B57</f>
        <v>0</v>
      </c>
      <c r="AC57" s="429">
        <f>VLOOKUP($A57,'Energy use Prediction'!$A$178:$AQ$204,MATCH(AC$33,'Energy use Prediction'!$A$178:$AQ$178,0),FALSE)*$B57</f>
        <v>0</v>
      </c>
      <c r="AD57" s="429">
        <f>VLOOKUP($A57,'Energy use Prediction'!$A$178:$AQ$204,MATCH(AD$33,'Energy use Prediction'!$A$178:$AQ$178,0),FALSE)*$B57</f>
        <v>0</v>
      </c>
      <c r="AE57" s="429">
        <f>VLOOKUP($A57,'Energy use Prediction'!$A$178:$AQ$204,MATCH(AE$33,'Energy use Prediction'!$A$178:$AQ$178,0),FALSE)*$B57</f>
        <v>0</v>
      </c>
      <c r="AF57" s="429">
        <f>VLOOKUP($A57,'Energy use Prediction'!$A$178:$AQ$204,MATCH(AF$33,'Energy use Prediction'!$A$178:$AQ$178,0),FALSE)*$B57</f>
        <v>0</v>
      </c>
      <c r="AG57" s="429">
        <f>VLOOKUP($A57,'Energy use Prediction'!$A$178:$AQ$204,MATCH(AG$33,'Energy use Prediction'!$A$178:$AQ$178,0),FALSE)*$B57</f>
        <v>0</v>
      </c>
      <c r="AH57" s="429">
        <f>VLOOKUP($A57,'Energy use Prediction'!$A$178:$AQ$204,MATCH(AH$33,'Energy use Prediction'!$A$178:$AQ$178,0),FALSE)*$B57</f>
        <v>0</v>
      </c>
      <c r="AI57" s="429">
        <f>VLOOKUP($A57,'Energy use Prediction'!$A$178:$AQ$204,MATCH(AI$33,'Energy use Prediction'!$A$178:$AQ$178,0),FALSE)*$B57</f>
        <v>0</v>
      </c>
      <c r="AJ57" s="429">
        <f>VLOOKUP($A57,'Energy use Prediction'!$A$178:$AQ$204,MATCH(AJ$33,'Energy use Prediction'!$A$178:$AQ$178,0),FALSE)*$B57</f>
        <v>0</v>
      </c>
      <c r="AK57" s="429">
        <f>VLOOKUP($A57,'Energy use Prediction'!$A$178:$AQ$204,MATCH(AK$33,'Energy use Prediction'!$A$178:$AQ$178,0),FALSE)*$B57</f>
        <v>0</v>
      </c>
      <c r="AL57" s="429">
        <f>VLOOKUP($A57,'Energy use Prediction'!$A$178:$AQ$204,MATCH(AL$33,'Energy use Prediction'!$A$178:$AQ$178,0),FALSE)*$B57</f>
        <v>0</v>
      </c>
      <c r="AM57" s="429">
        <f>VLOOKUP($A57,'Energy use Prediction'!$A$178:$AQ$204,MATCH(AM$33,'Energy use Prediction'!$A$178:$AQ$178,0),FALSE)*$B57</f>
        <v>0</v>
      </c>
      <c r="AN57" s="429">
        <f>VLOOKUP($A57,'Energy use Prediction'!$A$178:$AQ$204,MATCH(AN$33,'Energy use Prediction'!$A$178:$AQ$178,0),FALSE)*$B57</f>
        <v>0</v>
      </c>
      <c r="AO57" s="429">
        <f>VLOOKUP($A57,'Energy use Prediction'!$A$178:$AQ$204,MATCH(AO$33,'Energy use Prediction'!$A$178:$AQ$178,0),FALSE)*$B57</f>
        <v>0</v>
      </c>
      <c r="AP57" s="429">
        <f>VLOOKUP($A57,'Energy use Prediction'!$A$178:$AQ$204,MATCH(AP$33,'Energy use Prediction'!$A$178:$AQ$178,0),FALSE)*$B57</f>
        <v>0</v>
      </c>
      <c r="AQ57" s="429">
        <f>VLOOKUP($A57,'Energy use Prediction'!$A$178:$AQ$204,MATCH(AQ$33,'Energy use Prediction'!$A$178:$AQ$178,0),FALSE)*$B57</f>
        <v>0</v>
      </c>
    </row>
    <row r="58" spans="1:43">
      <c r="A58" s="272" t="s">
        <v>613</v>
      </c>
      <c r="B58">
        <f>VLOOKUP(A58,'Non Energy use'!A27:J53,COLUMN('Non Energy use'!B27),FALSE)</f>
        <v>0</v>
      </c>
      <c r="C58" s="429">
        <f>VLOOKUP($A58,'Energy use Prediction'!$A$178:$AQ$204,MATCH(C$33,'Energy use Prediction'!$A$178:$AQ$178,0),FALSE)*$B58</f>
        <v>0</v>
      </c>
      <c r="D58" s="429">
        <f>VLOOKUP($A58,'Energy use Prediction'!$A$178:$AQ$204,MATCH(D$33,'Energy use Prediction'!$A$178:$AQ$178,0),FALSE)*$B58</f>
        <v>0</v>
      </c>
      <c r="E58" s="429">
        <f>VLOOKUP($A58,'Energy use Prediction'!$A$178:$AQ$204,MATCH(E$33,'Energy use Prediction'!$A$178:$AQ$178,0),FALSE)*$B58</f>
        <v>0</v>
      </c>
      <c r="F58" s="429">
        <f>VLOOKUP($A58,'Energy use Prediction'!$A$178:$AQ$204,MATCH(F$33,'Energy use Prediction'!$A$178:$AQ$178,0),FALSE)*$B58</f>
        <v>0</v>
      </c>
      <c r="G58" s="429">
        <f>VLOOKUP($A58,'Energy use Prediction'!$A$178:$AQ$204,MATCH(G$33,'Energy use Prediction'!$A$178:$AQ$178,0),FALSE)*$B58</f>
        <v>0</v>
      </c>
      <c r="H58" s="429">
        <f>VLOOKUP($A58,'Energy use Prediction'!$A$178:$AQ$204,MATCH(H$33,'Energy use Prediction'!$A$178:$AQ$178,0),FALSE)*$B58</f>
        <v>0</v>
      </c>
      <c r="I58" s="429">
        <f>VLOOKUP($A58,'Energy use Prediction'!$A$178:$AQ$204,MATCH(I$33,'Energy use Prediction'!$A$178:$AQ$178,0),FALSE)*$B58</f>
        <v>0</v>
      </c>
      <c r="J58" s="429">
        <f>VLOOKUP($A58,'Energy use Prediction'!$A$178:$AQ$204,MATCH(J$33,'Energy use Prediction'!$A$178:$AQ$178,0),FALSE)*$B58</f>
        <v>0</v>
      </c>
      <c r="K58" s="429">
        <f>VLOOKUP($A58,'Energy use Prediction'!$A$178:$AQ$204,MATCH(K$33,'Energy use Prediction'!$A$178:$AQ$178,0),FALSE)*$B58</f>
        <v>0</v>
      </c>
      <c r="L58" s="429">
        <f>VLOOKUP($A58,'Energy use Prediction'!$A$178:$AQ$204,MATCH(L$33,'Energy use Prediction'!$A$178:$AQ$178,0),FALSE)*$B58</f>
        <v>0</v>
      </c>
      <c r="M58" s="429">
        <f>VLOOKUP($A58,'Energy use Prediction'!$A$178:$AQ$204,MATCH(M$33,'Energy use Prediction'!$A$178:$AQ$178,0),FALSE)*$B58</f>
        <v>0</v>
      </c>
      <c r="N58" s="429">
        <f>VLOOKUP($A58,'Energy use Prediction'!$A$178:$AQ$204,MATCH(N$33,'Energy use Prediction'!$A$178:$AQ$178,0),FALSE)*$B58</f>
        <v>0</v>
      </c>
      <c r="O58" s="429">
        <f>VLOOKUP($A58,'Energy use Prediction'!$A$178:$AQ$204,MATCH(O$33,'Energy use Prediction'!$A$178:$AQ$178,0),FALSE)*$B58</f>
        <v>0</v>
      </c>
      <c r="P58" s="429">
        <f>VLOOKUP($A58,'Energy use Prediction'!$A$178:$AQ$204,MATCH(P$33,'Energy use Prediction'!$A$178:$AQ$178,0),FALSE)*$B58</f>
        <v>0</v>
      </c>
      <c r="Q58" s="429">
        <f>VLOOKUP($A58,'Energy use Prediction'!$A$178:$AQ$204,MATCH(Q$33,'Energy use Prediction'!$A$178:$AQ$178,0),FALSE)*$B58</f>
        <v>0</v>
      </c>
      <c r="R58" s="429">
        <f>VLOOKUP($A58,'Energy use Prediction'!$A$178:$AQ$204,MATCH(R$33,'Energy use Prediction'!$A$178:$AQ$178,0),FALSE)*$B58</f>
        <v>0</v>
      </c>
      <c r="S58" s="429">
        <f>VLOOKUP($A58,'Energy use Prediction'!$A$178:$AQ$204,MATCH(S$33,'Energy use Prediction'!$A$178:$AQ$178,0),FALSE)*$B58</f>
        <v>0</v>
      </c>
      <c r="T58" s="429">
        <f>VLOOKUP($A58,'Energy use Prediction'!$A$178:$AQ$204,MATCH(T$33,'Energy use Prediction'!$A$178:$AQ$178,0),FALSE)*$B58</f>
        <v>0</v>
      </c>
      <c r="U58" s="429">
        <f>VLOOKUP($A58,'Energy use Prediction'!$A$178:$AQ$204,MATCH(U$33,'Energy use Prediction'!$A$178:$AQ$178,0),FALSE)*$B58</f>
        <v>0</v>
      </c>
      <c r="V58" s="429">
        <f>VLOOKUP($A58,'Energy use Prediction'!$A$178:$AQ$204,MATCH(V$33,'Energy use Prediction'!$A$178:$AQ$178,0),FALSE)*$B58</f>
        <v>0</v>
      </c>
      <c r="W58" s="429">
        <f>VLOOKUP($A58,'Energy use Prediction'!$A$178:$AQ$204,MATCH(W$33,'Energy use Prediction'!$A$178:$AQ$178,0),FALSE)*$B58</f>
        <v>0</v>
      </c>
      <c r="X58" s="429">
        <f>VLOOKUP($A58,'Energy use Prediction'!$A$178:$AQ$204,MATCH(X$33,'Energy use Prediction'!$A$178:$AQ$178,0),FALSE)*$B58</f>
        <v>0</v>
      </c>
      <c r="Y58" s="429">
        <f>VLOOKUP($A58,'Energy use Prediction'!$A$178:$AQ$204,MATCH(Y$33,'Energy use Prediction'!$A$178:$AQ$178,0),FALSE)*$B58</f>
        <v>0</v>
      </c>
      <c r="Z58" s="429">
        <f>VLOOKUP($A58,'Energy use Prediction'!$A$178:$AQ$204,MATCH(Z$33,'Energy use Prediction'!$A$178:$AQ$178,0),FALSE)*$B58</f>
        <v>0</v>
      </c>
      <c r="AA58" s="429">
        <f>VLOOKUP($A58,'Energy use Prediction'!$A$178:$AQ$204,MATCH(AA$33,'Energy use Prediction'!$A$178:$AQ$178,0),FALSE)*$B58</f>
        <v>0</v>
      </c>
      <c r="AB58" s="429">
        <f>VLOOKUP($A58,'Energy use Prediction'!$A$178:$AQ$204,MATCH(AB$33,'Energy use Prediction'!$A$178:$AQ$178,0),FALSE)*$B58</f>
        <v>0</v>
      </c>
      <c r="AC58" s="429">
        <f>VLOOKUP($A58,'Energy use Prediction'!$A$178:$AQ$204,MATCH(AC$33,'Energy use Prediction'!$A$178:$AQ$178,0),FALSE)*$B58</f>
        <v>0</v>
      </c>
      <c r="AD58" s="429">
        <f>VLOOKUP($A58,'Energy use Prediction'!$A$178:$AQ$204,MATCH(AD$33,'Energy use Prediction'!$A$178:$AQ$178,0),FALSE)*$B58</f>
        <v>0</v>
      </c>
      <c r="AE58" s="429">
        <f>VLOOKUP($A58,'Energy use Prediction'!$A$178:$AQ$204,MATCH(AE$33,'Energy use Prediction'!$A$178:$AQ$178,0),FALSE)*$B58</f>
        <v>0</v>
      </c>
      <c r="AF58" s="429">
        <f>VLOOKUP($A58,'Energy use Prediction'!$A$178:$AQ$204,MATCH(AF$33,'Energy use Prediction'!$A$178:$AQ$178,0),FALSE)*$B58</f>
        <v>0</v>
      </c>
      <c r="AG58" s="429">
        <f>VLOOKUP($A58,'Energy use Prediction'!$A$178:$AQ$204,MATCH(AG$33,'Energy use Prediction'!$A$178:$AQ$178,0),FALSE)*$B58</f>
        <v>0</v>
      </c>
      <c r="AH58" s="429">
        <f>VLOOKUP($A58,'Energy use Prediction'!$A$178:$AQ$204,MATCH(AH$33,'Energy use Prediction'!$A$178:$AQ$178,0),FALSE)*$B58</f>
        <v>0</v>
      </c>
      <c r="AI58" s="429">
        <f>VLOOKUP($A58,'Energy use Prediction'!$A$178:$AQ$204,MATCH(AI$33,'Energy use Prediction'!$A$178:$AQ$178,0),FALSE)*$B58</f>
        <v>0</v>
      </c>
      <c r="AJ58" s="429">
        <f>VLOOKUP($A58,'Energy use Prediction'!$A$178:$AQ$204,MATCH(AJ$33,'Energy use Prediction'!$A$178:$AQ$178,0),FALSE)*$B58</f>
        <v>0</v>
      </c>
      <c r="AK58" s="429">
        <f>VLOOKUP($A58,'Energy use Prediction'!$A$178:$AQ$204,MATCH(AK$33,'Energy use Prediction'!$A$178:$AQ$178,0),FALSE)*$B58</f>
        <v>0</v>
      </c>
      <c r="AL58" s="429">
        <f>VLOOKUP($A58,'Energy use Prediction'!$A$178:$AQ$204,MATCH(AL$33,'Energy use Prediction'!$A$178:$AQ$178,0),FALSE)*$B58</f>
        <v>0</v>
      </c>
      <c r="AM58" s="429">
        <f>VLOOKUP($A58,'Energy use Prediction'!$A$178:$AQ$204,MATCH(AM$33,'Energy use Prediction'!$A$178:$AQ$178,0),FALSE)*$B58</f>
        <v>0</v>
      </c>
      <c r="AN58" s="429">
        <f>VLOOKUP($A58,'Energy use Prediction'!$A$178:$AQ$204,MATCH(AN$33,'Energy use Prediction'!$A$178:$AQ$178,0),FALSE)*$B58</f>
        <v>0</v>
      </c>
      <c r="AO58" s="429">
        <f>VLOOKUP($A58,'Energy use Prediction'!$A$178:$AQ$204,MATCH(AO$33,'Energy use Prediction'!$A$178:$AQ$178,0),FALSE)*$B58</f>
        <v>0</v>
      </c>
      <c r="AP58" s="429">
        <f>VLOOKUP($A58,'Energy use Prediction'!$A$178:$AQ$204,MATCH(AP$33,'Energy use Prediction'!$A$178:$AQ$178,0),FALSE)*$B58</f>
        <v>0</v>
      </c>
      <c r="AQ58" s="429">
        <f>VLOOKUP($A58,'Energy use Prediction'!$A$178:$AQ$204,MATCH(AQ$33,'Energy use Prediction'!$A$178:$AQ$178,0),FALSE)*$B58</f>
        <v>0</v>
      </c>
    </row>
    <row r="59" spans="1:43" s="224" customFormat="1">
      <c r="A59" s="411" t="s">
        <v>781</v>
      </c>
      <c r="B59" s="224">
        <f>VLOOKUP(A59,'Non Energy use'!A28:J54,COLUMN('Non Energy use'!B28),FALSE)</f>
        <v>0</v>
      </c>
      <c r="C59" s="429">
        <f>VLOOKUP($A59,'Energy use Prediction'!$A$178:$AQ$204,MATCH(C$33,'Energy use Prediction'!$A$178:$AQ$178,0),FALSE)*$B59</f>
        <v>0</v>
      </c>
      <c r="D59" s="429">
        <f>VLOOKUP($A59,'Energy use Prediction'!$A$178:$AQ$204,MATCH(D$33,'Energy use Prediction'!$A$178:$AQ$178,0),FALSE)*$B59</f>
        <v>0</v>
      </c>
      <c r="E59" s="429">
        <f>VLOOKUP($A59,'Energy use Prediction'!$A$178:$AQ$204,MATCH(E$33,'Energy use Prediction'!$A$178:$AQ$178,0),FALSE)*$B59</f>
        <v>0</v>
      </c>
      <c r="F59" s="429">
        <f>VLOOKUP($A59,'Energy use Prediction'!$A$178:$AQ$204,MATCH(F$33,'Energy use Prediction'!$A$178:$AQ$178,0),FALSE)*$B59</f>
        <v>0</v>
      </c>
      <c r="G59" s="429">
        <f>VLOOKUP($A59,'Energy use Prediction'!$A$178:$AQ$204,MATCH(G$33,'Energy use Prediction'!$A$178:$AQ$178,0),FALSE)*$B59</f>
        <v>0</v>
      </c>
      <c r="H59" s="429">
        <f>VLOOKUP($A59,'Energy use Prediction'!$A$178:$AQ$204,MATCH(H$33,'Energy use Prediction'!$A$178:$AQ$178,0),FALSE)*$B59</f>
        <v>0</v>
      </c>
      <c r="I59" s="429">
        <f>VLOOKUP($A59,'Energy use Prediction'!$A$178:$AQ$204,MATCH(I$33,'Energy use Prediction'!$A$178:$AQ$178,0),FALSE)*$B59</f>
        <v>0</v>
      </c>
      <c r="J59" s="429">
        <f>VLOOKUP($A59,'Energy use Prediction'!$A$178:$AQ$204,MATCH(J$33,'Energy use Prediction'!$A$178:$AQ$178,0),FALSE)*$B59</f>
        <v>0</v>
      </c>
      <c r="K59" s="429">
        <f>VLOOKUP($A59,'Energy use Prediction'!$A$178:$AQ$204,MATCH(K$33,'Energy use Prediction'!$A$178:$AQ$178,0),FALSE)*$B59</f>
        <v>0</v>
      </c>
      <c r="L59" s="429">
        <f>VLOOKUP($A59,'Energy use Prediction'!$A$178:$AQ$204,MATCH(L$33,'Energy use Prediction'!$A$178:$AQ$178,0),FALSE)*$B59</f>
        <v>0</v>
      </c>
      <c r="M59" s="429">
        <f>VLOOKUP($A59,'Energy use Prediction'!$A$178:$AQ$204,MATCH(M$33,'Energy use Prediction'!$A$178:$AQ$178,0),FALSE)*$B59</f>
        <v>0</v>
      </c>
      <c r="N59" s="429">
        <f>VLOOKUP($A59,'Energy use Prediction'!$A$178:$AQ$204,MATCH(N$33,'Energy use Prediction'!$A$178:$AQ$178,0),FALSE)*$B59</f>
        <v>0</v>
      </c>
      <c r="O59" s="429">
        <f>VLOOKUP($A59,'Energy use Prediction'!$A$178:$AQ$204,MATCH(O$33,'Energy use Prediction'!$A$178:$AQ$178,0),FALSE)*$B59</f>
        <v>0</v>
      </c>
      <c r="P59" s="429">
        <f>VLOOKUP($A59,'Energy use Prediction'!$A$178:$AQ$204,MATCH(P$33,'Energy use Prediction'!$A$178:$AQ$178,0),FALSE)*$B59</f>
        <v>0</v>
      </c>
      <c r="Q59" s="429">
        <f>VLOOKUP($A59,'Energy use Prediction'!$A$178:$AQ$204,MATCH(Q$33,'Energy use Prediction'!$A$178:$AQ$178,0),FALSE)*$B59</f>
        <v>0</v>
      </c>
      <c r="R59" s="429">
        <f>VLOOKUP($A59,'Energy use Prediction'!$A$178:$AQ$204,MATCH(R$33,'Energy use Prediction'!$A$178:$AQ$178,0),FALSE)*$B59</f>
        <v>0</v>
      </c>
      <c r="S59" s="429">
        <f>VLOOKUP($A59,'Energy use Prediction'!$A$178:$AQ$204,MATCH(S$33,'Energy use Prediction'!$A$178:$AQ$178,0),FALSE)*$B59</f>
        <v>0</v>
      </c>
      <c r="T59" s="429">
        <f>VLOOKUP($A59,'Energy use Prediction'!$A$178:$AQ$204,MATCH(T$33,'Energy use Prediction'!$A$178:$AQ$178,0),FALSE)*$B59</f>
        <v>0</v>
      </c>
      <c r="U59" s="429">
        <f>VLOOKUP($A59,'Energy use Prediction'!$A$178:$AQ$204,MATCH(U$33,'Energy use Prediction'!$A$178:$AQ$178,0),FALSE)*$B59</f>
        <v>0</v>
      </c>
      <c r="V59" s="429">
        <f>VLOOKUP($A59,'Energy use Prediction'!$A$178:$AQ$204,MATCH(V$33,'Energy use Prediction'!$A$178:$AQ$178,0),FALSE)*$B59</f>
        <v>0</v>
      </c>
      <c r="W59" s="429">
        <f>VLOOKUP($A59,'Energy use Prediction'!$A$178:$AQ$204,MATCH(W$33,'Energy use Prediction'!$A$178:$AQ$178,0),FALSE)*$B59</f>
        <v>0</v>
      </c>
      <c r="X59" s="429">
        <f>VLOOKUP($A59,'Energy use Prediction'!$A$178:$AQ$204,MATCH(X$33,'Energy use Prediction'!$A$178:$AQ$178,0),FALSE)*$B59</f>
        <v>0</v>
      </c>
      <c r="Y59" s="429">
        <f>VLOOKUP($A59,'Energy use Prediction'!$A$178:$AQ$204,MATCH(Y$33,'Energy use Prediction'!$A$178:$AQ$178,0),FALSE)*$B59</f>
        <v>0</v>
      </c>
      <c r="Z59" s="429">
        <f>VLOOKUP($A59,'Energy use Prediction'!$A$178:$AQ$204,MATCH(Z$33,'Energy use Prediction'!$A$178:$AQ$178,0),FALSE)*$B59</f>
        <v>0</v>
      </c>
      <c r="AA59" s="429">
        <f>VLOOKUP($A59,'Energy use Prediction'!$A$178:$AQ$204,MATCH(AA$33,'Energy use Prediction'!$A$178:$AQ$178,0),FALSE)*$B59</f>
        <v>0</v>
      </c>
      <c r="AB59" s="429">
        <f>VLOOKUP($A59,'Energy use Prediction'!$A$178:$AQ$204,MATCH(AB$33,'Energy use Prediction'!$A$178:$AQ$178,0),FALSE)*$B59</f>
        <v>0</v>
      </c>
      <c r="AC59" s="429">
        <f>VLOOKUP($A59,'Energy use Prediction'!$A$178:$AQ$204,MATCH(AC$33,'Energy use Prediction'!$A$178:$AQ$178,0),FALSE)*$B59</f>
        <v>0</v>
      </c>
      <c r="AD59" s="429">
        <f>VLOOKUP($A59,'Energy use Prediction'!$A$178:$AQ$204,MATCH(AD$33,'Energy use Prediction'!$A$178:$AQ$178,0),FALSE)*$B59</f>
        <v>0</v>
      </c>
      <c r="AE59" s="429">
        <f>VLOOKUP($A59,'Energy use Prediction'!$A$178:$AQ$204,MATCH(AE$33,'Energy use Prediction'!$A$178:$AQ$178,0),FALSE)*$B59</f>
        <v>0</v>
      </c>
      <c r="AF59" s="429">
        <f>VLOOKUP($A59,'Energy use Prediction'!$A$178:$AQ$204,MATCH(AF$33,'Energy use Prediction'!$A$178:$AQ$178,0),FALSE)*$B59</f>
        <v>0</v>
      </c>
      <c r="AG59" s="429">
        <f>VLOOKUP($A59,'Energy use Prediction'!$A$178:$AQ$204,MATCH(AG$33,'Energy use Prediction'!$A$178:$AQ$178,0),FALSE)*$B59</f>
        <v>0</v>
      </c>
      <c r="AH59" s="429">
        <f>VLOOKUP($A59,'Energy use Prediction'!$A$178:$AQ$204,MATCH(AH$33,'Energy use Prediction'!$A$178:$AQ$178,0),FALSE)*$B59</f>
        <v>0</v>
      </c>
      <c r="AI59" s="429">
        <f>VLOOKUP($A59,'Energy use Prediction'!$A$178:$AQ$204,MATCH(AI$33,'Energy use Prediction'!$A$178:$AQ$178,0),FALSE)*$B59</f>
        <v>0</v>
      </c>
      <c r="AJ59" s="429">
        <f>VLOOKUP($A59,'Energy use Prediction'!$A$178:$AQ$204,MATCH(AJ$33,'Energy use Prediction'!$A$178:$AQ$178,0),FALSE)*$B59</f>
        <v>0</v>
      </c>
      <c r="AK59" s="429">
        <f>VLOOKUP($A59,'Energy use Prediction'!$A$178:$AQ$204,MATCH(AK$33,'Energy use Prediction'!$A$178:$AQ$178,0),FALSE)*$B59</f>
        <v>0</v>
      </c>
      <c r="AL59" s="429">
        <f>VLOOKUP($A59,'Energy use Prediction'!$A$178:$AQ$204,MATCH(AL$33,'Energy use Prediction'!$A$178:$AQ$178,0),FALSE)*$B59</f>
        <v>0</v>
      </c>
      <c r="AM59" s="429">
        <f>VLOOKUP($A59,'Energy use Prediction'!$A$178:$AQ$204,MATCH(AM$33,'Energy use Prediction'!$A$178:$AQ$178,0),FALSE)*$B59</f>
        <v>0</v>
      </c>
      <c r="AN59" s="429">
        <f>VLOOKUP($A59,'Energy use Prediction'!$A$178:$AQ$204,MATCH(AN$33,'Energy use Prediction'!$A$178:$AQ$178,0),FALSE)*$B59</f>
        <v>0</v>
      </c>
      <c r="AO59" s="429">
        <f>VLOOKUP($A59,'Energy use Prediction'!$A$178:$AQ$204,MATCH(AO$33,'Energy use Prediction'!$A$178:$AQ$178,0),FALSE)*$B59</f>
        <v>0</v>
      </c>
      <c r="AP59" s="429">
        <f>VLOOKUP($A59,'Energy use Prediction'!$A$178:$AQ$204,MATCH(AP$33,'Energy use Prediction'!$A$178:$AQ$178,0),FALSE)*$B59</f>
        <v>0</v>
      </c>
      <c r="AQ59" s="429">
        <f>VLOOKUP($A59,'Energy use Prediction'!$A$178:$AQ$204,MATCH(AQ$33,'Energy use Prediction'!$A$178:$AQ$178,0),FALSE)*$B59</f>
        <v>0</v>
      </c>
    </row>
  </sheetData>
  <phoneticPr fontId="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9FE1B-BAE1-44CA-BAD6-F2FAAAD70B4A}">
  <dimension ref="A1:AQ58"/>
  <sheetViews>
    <sheetView topLeftCell="A27" workbookViewId="0">
      <selection activeCell="F42" sqref="F42"/>
    </sheetView>
  </sheetViews>
  <sheetFormatPr defaultRowHeight="14.25"/>
  <cols>
    <col min="1" max="1" width="39" customWidth="1"/>
    <col min="2" max="3" width="13.125" bestFit="1" customWidth="1"/>
  </cols>
  <sheetData>
    <row r="1" spans="1:43">
      <c r="A1" s="261" t="s">
        <v>768</v>
      </c>
    </row>
    <row r="2" spans="1:43">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32" t="s">
        <v>617</v>
      </c>
      <c r="B3">
        <f>VLOOKUP(A3,'Energy use'!$A$132:$K$158,3,FALSE)</f>
        <v>285363092389.84839</v>
      </c>
      <c r="C3">
        <f>VLOOKUP($A3,'Energy Structure(no elec)'!$A$2:$I$28,3,FALSE)*VLOOKUP($A3,'Electrification prediction'!$A$236:$AQ$262,COLUMN('Electrification prediction'!C$236),FALSE)</f>
        <v>286357571287.85913</v>
      </c>
      <c r="D3">
        <f>VLOOKUP($A3,'Energy Structure(no elec)'!$A$2:$I$28,3,FALSE)*VLOOKUP($A3,'Electrification prediction'!$A$236:$AQ$262,COLUMN('Electrification prediction'!D$236),FALSE)</f>
        <v>274159364951.02182</v>
      </c>
      <c r="E3">
        <f>VLOOKUP($A3,'Energy Structure(no elec)'!$A$2:$I$28,3,FALSE)*VLOOKUP($A3,'Electrification prediction'!$A$236:$AQ$262,COLUMN('Electrification prediction'!E$236),FALSE)</f>
        <v>269976693135.19092</v>
      </c>
      <c r="F3">
        <f>VLOOKUP($A3,'Energy Structure(no elec)'!$A$2:$I$28,3,FALSE)*VLOOKUP($A3,'Electrification prediction'!$A$236:$AQ$262,COLUMN('Electrification prediction'!F$236),FALSE)</f>
        <v>265792926385.98138</v>
      </c>
      <c r="G3">
        <f>VLOOKUP($A3,'Energy Structure(no elec)'!$A$2:$I$28,3,FALSE)*VLOOKUP($A3,'Electrification prediction'!$A$236:$AQ$262,COLUMN('Electrification prediction'!G$236),FALSE)</f>
        <v>261522332319.4754</v>
      </c>
      <c r="H3">
        <f>VLOOKUP($A3,'Energy Structure(no elec)'!$A$2:$I$28,3,FALSE)*VLOOKUP($A3,'Electrification prediction'!$A$236:$AQ$262,COLUMN('Electrification prediction'!H$236),FALSE)</f>
        <v>257187901144.10046</v>
      </c>
      <c r="I3">
        <f>VLOOKUP($A3,'Energy Structure(no elec)'!$A$2:$I$28,3,FALSE)*VLOOKUP($A3,'Electrification prediction'!$A$236:$AQ$262,COLUMN('Electrification prediction'!I$236),FALSE)</f>
        <v>252881863775.55164</v>
      </c>
      <c r="J3">
        <f>VLOOKUP($A3,'Energy Structure(no elec)'!$A$2:$I$28,3,FALSE)*VLOOKUP($A3,'Electrification prediction'!$A$236:$AQ$262,COLUMN('Electrification prediction'!J$236),FALSE)</f>
        <v>248538899828.04282</v>
      </c>
      <c r="K3">
        <f>VLOOKUP($A3,'Energy Structure(no elec)'!$A$2:$I$28,3,FALSE)*VLOOKUP($A3,'Electrification prediction'!$A$236:$AQ$262,COLUMN('Electrification prediction'!K$236),FALSE)</f>
        <v>244237969147.82272</v>
      </c>
      <c r="L3">
        <f>VLOOKUP($A3,'Energy Structure(no elec)'!$A$2:$I$28,3,FALSE)*VLOOKUP($A3,'Electrification prediction'!$A$236:$AQ$262,COLUMN('Electrification prediction'!L$236),FALSE)</f>
        <v>239921734245.19092</v>
      </c>
      <c r="M3">
        <f>VLOOKUP($A3,'Energy Structure(no elec)'!$A$2:$I$28,3,FALSE)*VLOOKUP($A3,'Electrification prediction'!$A$236:$AQ$262,COLUMN('Electrification prediction'!M$236),FALSE)</f>
        <v>235603215606.93741</v>
      </c>
      <c r="N3">
        <f>VLOOKUP($A3,'Energy Structure(no elec)'!$A$2:$I$28,3,FALSE)*VLOOKUP($A3,'Electrification prediction'!$A$236:$AQ$262,COLUMN('Electrification prediction'!N$236),FALSE)</f>
        <v>231342598109.55261</v>
      </c>
      <c r="O3">
        <f>VLOOKUP($A3,'Energy Structure(no elec)'!$A$2:$I$28,3,FALSE)*VLOOKUP($A3,'Electrification prediction'!$A$236:$AQ$262,COLUMN('Electrification prediction'!O$236),FALSE)</f>
        <v>227094558568.53568</v>
      </c>
      <c r="P3">
        <f>VLOOKUP($A3,'Energy Structure(no elec)'!$A$2:$I$28,3,FALSE)*VLOOKUP($A3,'Electrification prediction'!$A$236:$AQ$262,COLUMN('Electrification prediction'!P$236),FALSE)</f>
        <v>222868157422.75467</v>
      </c>
      <c r="Q3">
        <f>VLOOKUP($A3,'Energy Structure(no elec)'!$A$2:$I$28,3,FALSE)*VLOOKUP($A3,'Electrification prediction'!$A$236:$AQ$262,COLUMN('Electrification prediction'!Q$236),FALSE)</f>
        <v>218709889939.87183</v>
      </c>
      <c r="R3">
        <f>VLOOKUP($A3,'Energy Structure(no elec)'!$A$2:$I$28,3,FALSE)*VLOOKUP($A3,'Electrification prediction'!$A$236:$AQ$262,COLUMN('Electrification prediction'!R$236),FALSE)</f>
        <v>214583136008.42871</v>
      </c>
      <c r="S3">
        <f>VLOOKUP($A3,'Energy Structure(no elec)'!$A$2:$I$28,3,FALSE)*VLOOKUP($A3,'Electrification prediction'!$A$236:$AQ$262,COLUMN('Electrification prediction'!S$236),FALSE)</f>
        <v>210528352325.91037</v>
      </c>
      <c r="T3">
        <f>VLOOKUP($A3,'Energy Structure(no elec)'!$A$2:$I$28,3,FALSE)*VLOOKUP($A3,'Electrification prediction'!$A$236:$AQ$262,COLUMN('Electrification prediction'!T$236),FALSE)</f>
        <v>206512524872.52322</v>
      </c>
      <c r="U3">
        <f>VLOOKUP($A3,'Energy Structure(no elec)'!$A$2:$I$28,3,FALSE)*VLOOKUP($A3,'Electrification prediction'!$A$236:$AQ$262,COLUMN('Electrification prediction'!U$236),FALSE)</f>
        <v>202540424048.38562</v>
      </c>
      <c r="V3">
        <f>VLOOKUP($A3,'Energy Structure(no elec)'!$A$2:$I$28,3,FALSE)*VLOOKUP($A3,'Electrification prediction'!$A$236:$AQ$262,COLUMN('Electrification prediction'!V$236),FALSE)</f>
        <v>198643679274.01111</v>
      </c>
      <c r="W3">
        <f>VLOOKUP($A3,'Energy Structure(no elec)'!$A$2:$I$28,3,FALSE)*VLOOKUP($A3,'Electrification prediction'!$A$236:$AQ$262,COLUMN('Electrification prediction'!W$236),FALSE)</f>
        <v>194794801807.77475</v>
      </c>
      <c r="X3">
        <f>VLOOKUP($A3,'Energy Structure(no elec)'!$A$2:$I$28,3,FALSE)*VLOOKUP($A3,'Electrification prediction'!$A$236:$AQ$262,COLUMN('Electrification prediction'!X$236),FALSE)</f>
        <v>190996658224.81604</v>
      </c>
      <c r="Y3">
        <f>VLOOKUP($A3,'Energy Structure(no elec)'!$A$2:$I$28,3,FALSE)*VLOOKUP($A3,'Electrification prediction'!$A$236:$AQ$262,COLUMN('Electrification prediction'!Y$236),FALSE)</f>
        <v>187274066065.60367</v>
      </c>
      <c r="Z3">
        <f>VLOOKUP($A3,'Energy Structure(no elec)'!$A$2:$I$28,3,FALSE)*VLOOKUP($A3,'Electrification prediction'!$A$236:$AQ$262,COLUMN('Electrification prediction'!Z$236),FALSE)</f>
        <v>183603735942.30759</v>
      </c>
      <c r="AA3">
        <f>VLOOKUP($A3,'Energy Structure(no elec)'!$A$2:$I$28,3,FALSE)*VLOOKUP($A3,'Electrification prediction'!$A$236:$AQ$262,COLUMN('Electrification prediction'!AA$236),FALSE)</f>
        <v>180007327694.01852</v>
      </c>
      <c r="AB3">
        <f>VLOOKUP($A3,'Energy Structure(no elec)'!$A$2:$I$28,3,FALSE)*VLOOKUP($A3,'Electrification prediction'!$A$236:$AQ$262,COLUMN('Electrification prediction'!AB$236),FALSE)</f>
        <v>176463380361.08743</v>
      </c>
      <c r="AC3">
        <f>VLOOKUP($A3,'Energy Structure(no elec)'!$A$2:$I$28,3,FALSE)*VLOOKUP($A3,'Electrification prediction'!$A$236:$AQ$262,COLUMN('Electrification prediction'!AC$236),FALSE)</f>
        <v>172972547819.05374</v>
      </c>
      <c r="AD3">
        <f>VLOOKUP($A3,'Energy Structure(no elec)'!$A$2:$I$28,3,FALSE)*VLOOKUP($A3,'Electrification prediction'!$A$236:$AQ$262,COLUMN('Electrification prediction'!AD$236),FALSE)</f>
        <v>169551833692.34476</v>
      </c>
      <c r="AE3">
        <f>VLOOKUP($A3,'Energy Structure(no elec)'!$A$2:$I$28,3,FALSE)*VLOOKUP($A3,'Electrification prediction'!$A$236:$AQ$262,COLUMN('Electrification prediction'!AE$236),FALSE)</f>
        <v>166182657800.11041</v>
      </c>
      <c r="AF3">
        <f>VLOOKUP($A3,'Energy Structure(no elec)'!$A$2:$I$28,3,FALSE)*VLOOKUP($A3,'Electrification prediction'!$A$236:$AQ$262,COLUMN('Electrification prediction'!AF$236),FALSE)</f>
        <v>162879837867.3902</v>
      </c>
      <c r="AG3">
        <f>VLOOKUP($A3,'Energy Structure(no elec)'!$A$2:$I$28,3,FALSE)*VLOOKUP($A3,'Electrification prediction'!$A$236:$AQ$262,COLUMN('Electrification prediction'!AG$236),FALSE)</f>
        <v>159626101902.15292</v>
      </c>
      <c r="AH3">
        <f>VLOOKUP($A3,'Energy Structure(no elec)'!$A$2:$I$28,3,FALSE)*VLOOKUP($A3,'Electrification prediction'!$A$236:$AQ$262,COLUMN('Electrification prediction'!AH$236),FALSE)</f>
        <v>156420645722.96786</v>
      </c>
      <c r="AI3">
        <f>VLOOKUP($A3,'Energy Structure(no elec)'!$A$2:$I$28,3,FALSE)*VLOOKUP($A3,'Electrification prediction'!$A$236:$AQ$262,COLUMN('Electrification prediction'!AI$236),FALSE)</f>
        <v>153275054880.61273</v>
      </c>
      <c r="AJ3">
        <f>VLOOKUP($A3,'Energy Structure(no elec)'!$A$2:$I$28,3,FALSE)*VLOOKUP($A3,'Electrification prediction'!$A$236:$AQ$262,COLUMN('Electrification prediction'!AJ$236),FALSE)</f>
        <v>150174149195.6488</v>
      </c>
      <c r="AK3">
        <f>VLOOKUP($A3,'Energy Structure(no elec)'!$A$2:$I$28,3,FALSE)*VLOOKUP($A3,'Electrification prediction'!$A$236:$AQ$262,COLUMN('Electrification prediction'!AK$236),FALSE)</f>
        <v>147127972202.46802</v>
      </c>
      <c r="AL3">
        <f>VLOOKUP($A3,'Energy Structure(no elec)'!$A$2:$I$28,3,FALSE)*VLOOKUP($A3,'Electrification prediction'!$A$236:$AQ$262,COLUMN('Electrification prediction'!AL$236),FALSE)</f>
        <v>144122323416.71207</v>
      </c>
      <c r="AM3">
        <f>VLOOKUP($A3,'Energy Structure(no elec)'!$A$2:$I$28,3,FALSE)*VLOOKUP($A3,'Electrification prediction'!$A$236:$AQ$262,COLUMN('Electrification prediction'!AM$236),FALSE)</f>
        <v>141155454568.90439</v>
      </c>
      <c r="AN3">
        <f>VLOOKUP($A3,'Energy Structure(no elec)'!$A$2:$I$28,3,FALSE)*VLOOKUP($A3,'Electrification prediction'!$A$236:$AQ$262,COLUMN('Electrification prediction'!AN$236),FALSE)</f>
        <v>138235092085.15918</v>
      </c>
      <c r="AO3">
        <f>VLOOKUP($A3,'Energy Structure(no elec)'!$A$2:$I$28,3,FALSE)*VLOOKUP($A3,'Electrification prediction'!$A$236:$AQ$262,COLUMN('Electrification prediction'!AO$236),FALSE)</f>
        <v>135348564714.8933</v>
      </c>
      <c r="AP3">
        <f>VLOOKUP($A3,'Energy Structure(no elec)'!$A$2:$I$28,3,FALSE)*VLOOKUP($A3,'Electrification prediction'!$A$236:$AQ$262,COLUMN('Electrification prediction'!AP$236),FALSE)</f>
        <v>132502428461.73149</v>
      </c>
      <c r="AQ3">
        <f>VLOOKUP($A3,'Energy Structure(no elec)'!$A$2:$I$28,3,FALSE)*VLOOKUP($A3,'Electrification prediction'!$A$236:$AQ$262,COLUMN('Electrification prediction'!AQ$236),FALSE)</f>
        <v>129684689184.43431</v>
      </c>
    </row>
    <row r="4" spans="1:43">
      <c r="A4" s="37" t="s">
        <v>611</v>
      </c>
      <c r="B4">
        <f>VLOOKUP(A4,'Energy use'!$A$132:$K$158,3,FALSE)</f>
        <v>0</v>
      </c>
      <c r="C4">
        <f>VLOOKUP($A4,'Energy Structure(no elec)'!$A$2:$I$28,3,FALSE)*VLOOKUP($A4,'Electrification prediction'!$A$236:$AQ$262,COLUMN('Electrification prediction'!C$236),FALSE)</f>
        <v>0</v>
      </c>
      <c r="D4">
        <f>VLOOKUP($A4,'Energy Structure(no elec)'!$A$2:$I$28,3,FALSE)*VLOOKUP($A4,'Electrification prediction'!$A$236:$AQ$262,COLUMN('Electrification prediction'!D$236),FALSE)</f>
        <v>0</v>
      </c>
      <c r="E4">
        <f>VLOOKUP($A4,'Energy Structure(no elec)'!$A$2:$I$28,3,FALSE)*VLOOKUP($A4,'Electrification prediction'!$A$236:$AQ$262,COLUMN('Electrification prediction'!E$236),FALSE)</f>
        <v>0</v>
      </c>
      <c r="F4">
        <f>VLOOKUP($A4,'Energy Structure(no elec)'!$A$2:$I$28,3,FALSE)*VLOOKUP($A4,'Electrification prediction'!$A$236:$AQ$262,COLUMN('Electrification prediction'!F$236),FALSE)</f>
        <v>0</v>
      </c>
      <c r="G4">
        <f>VLOOKUP($A4,'Energy Structure(no elec)'!$A$2:$I$28,3,FALSE)*VLOOKUP($A4,'Electrification prediction'!$A$236:$AQ$262,COLUMN('Electrification prediction'!G$236),FALSE)</f>
        <v>0</v>
      </c>
      <c r="H4">
        <f>VLOOKUP($A4,'Energy Structure(no elec)'!$A$2:$I$28,3,FALSE)*VLOOKUP($A4,'Electrification prediction'!$A$236:$AQ$262,COLUMN('Electrification prediction'!H$236),FALSE)</f>
        <v>0</v>
      </c>
      <c r="I4">
        <f>VLOOKUP($A4,'Energy Structure(no elec)'!$A$2:$I$28,3,FALSE)*VLOOKUP($A4,'Electrification prediction'!$A$236:$AQ$262,COLUMN('Electrification prediction'!I$236),FALSE)</f>
        <v>0</v>
      </c>
      <c r="J4">
        <f>VLOOKUP($A4,'Energy Structure(no elec)'!$A$2:$I$28,3,FALSE)*VLOOKUP($A4,'Electrification prediction'!$A$236:$AQ$262,COLUMN('Electrification prediction'!J$236),FALSE)</f>
        <v>0</v>
      </c>
      <c r="K4">
        <f>VLOOKUP($A4,'Energy Structure(no elec)'!$A$2:$I$28,3,FALSE)*VLOOKUP($A4,'Electrification prediction'!$A$236:$AQ$262,COLUMN('Electrification prediction'!K$236),FALSE)</f>
        <v>0</v>
      </c>
      <c r="L4">
        <f>VLOOKUP($A4,'Energy Structure(no elec)'!$A$2:$I$28,3,FALSE)*VLOOKUP($A4,'Electrification prediction'!$A$236:$AQ$262,COLUMN('Electrification prediction'!L$236),FALSE)</f>
        <v>0</v>
      </c>
      <c r="M4">
        <f>VLOOKUP($A4,'Energy Structure(no elec)'!$A$2:$I$28,3,FALSE)*VLOOKUP($A4,'Electrification prediction'!$A$236:$AQ$262,COLUMN('Electrification prediction'!M$236),FALSE)</f>
        <v>0</v>
      </c>
      <c r="N4">
        <f>VLOOKUP($A4,'Energy Structure(no elec)'!$A$2:$I$28,3,FALSE)*VLOOKUP($A4,'Electrification prediction'!$A$236:$AQ$262,COLUMN('Electrification prediction'!N$236),FALSE)</f>
        <v>0</v>
      </c>
      <c r="O4">
        <f>VLOOKUP($A4,'Energy Structure(no elec)'!$A$2:$I$28,3,FALSE)*VLOOKUP($A4,'Electrification prediction'!$A$236:$AQ$262,COLUMN('Electrification prediction'!O$236),FALSE)</f>
        <v>0</v>
      </c>
      <c r="P4">
        <f>VLOOKUP($A4,'Energy Structure(no elec)'!$A$2:$I$28,3,FALSE)*VLOOKUP($A4,'Electrification prediction'!$A$236:$AQ$262,COLUMN('Electrification prediction'!P$236),FALSE)</f>
        <v>0</v>
      </c>
      <c r="Q4">
        <f>VLOOKUP($A4,'Energy Structure(no elec)'!$A$2:$I$28,3,FALSE)*VLOOKUP($A4,'Electrification prediction'!$A$236:$AQ$262,COLUMN('Electrification prediction'!Q$236),FALSE)</f>
        <v>0</v>
      </c>
      <c r="R4">
        <f>VLOOKUP($A4,'Energy Structure(no elec)'!$A$2:$I$28,3,FALSE)*VLOOKUP($A4,'Electrification prediction'!$A$236:$AQ$262,COLUMN('Electrification prediction'!R$236),FALSE)</f>
        <v>0</v>
      </c>
      <c r="S4">
        <f>VLOOKUP($A4,'Energy Structure(no elec)'!$A$2:$I$28,3,FALSE)*VLOOKUP($A4,'Electrification prediction'!$A$236:$AQ$262,COLUMN('Electrification prediction'!S$236),FALSE)</f>
        <v>0</v>
      </c>
      <c r="T4">
        <f>VLOOKUP($A4,'Energy Structure(no elec)'!$A$2:$I$28,3,FALSE)*VLOOKUP($A4,'Electrification prediction'!$A$236:$AQ$262,COLUMN('Electrification prediction'!T$236),FALSE)</f>
        <v>0</v>
      </c>
      <c r="U4">
        <f>VLOOKUP($A4,'Energy Structure(no elec)'!$A$2:$I$28,3,FALSE)*VLOOKUP($A4,'Electrification prediction'!$A$236:$AQ$262,COLUMN('Electrification prediction'!U$236),FALSE)</f>
        <v>0</v>
      </c>
      <c r="V4">
        <f>VLOOKUP($A4,'Energy Structure(no elec)'!$A$2:$I$28,3,FALSE)*VLOOKUP($A4,'Electrification prediction'!$A$236:$AQ$262,COLUMN('Electrification prediction'!V$236),FALSE)</f>
        <v>0</v>
      </c>
      <c r="W4">
        <f>VLOOKUP($A4,'Energy Structure(no elec)'!$A$2:$I$28,3,FALSE)*VLOOKUP($A4,'Electrification prediction'!$A$236:$AQ$262,COLUMN('Electrification prediction'!W$236),FALSE)</f>
        <v>0</v>
      </c>
      <c r="X4">
        <f>VLOOKUP($A4,'Energy Structure(no elec)'!$A$2:$I$28,3,FALSE)*VLOOKUP($A4,'Electrification prediction'!$A$236:$AQ$262,COLUMN('Electrification prediction'!X$236),FALSE)</f>
        <v>0</v>
      </c>
      <c r="Y4">
        <f>VLOOKUP($A4,'Energy Structure(no elec)'!$A$2:$I$28,3,FALSE)*VLOOKUP($A4,'Electrification prediction'!$A$236:$AQ$262,COLUMN('Electrification prediction'!Y$236),FALSE)</f>
        <v>0</v>
      </c>
      <c r="Z4">
        <f>VLOOKUP($A4,'Energy Structure(no elec)'!$A$2:$I$28,3,FALSE)*VLOOKUP($A4,'Electrification prediction'!$A$236:$AQ$262,COLUMN('Electrification prediction'!Z$236),FALSE)</f>
        <v>0</v>
      </c>
      <c r="AA4">
        <f>VLOOKUP($A4,'Energy Structure(no elec)'!$A$2:$I$28,3,FALSE)*VLOOKUP($A4,'Electrification prediction'!$A$236:$AQ$262,COLUMN('Electrification prediction'!AA$236),FALSE)</f>
        <v>0</v>
      </c>
      <c r="AB4">
        <f>VLOOKUP($A4,'Energy Structure(no elec)'!$A$2:$I$28,3,FALSE)*VLOOKUP($A4,'Electrification prediction'!$A$236:$AQ$262,COLUMN('Electrification prediction'!AB$236),FALSE)</f>
        <v>0</v>
      </c>
      <c r="AC4">
        <f>VLOOKUP($A4,'Energy Structure(no elec)'!$A$2:$I$28,3,FALSE)*VLOOKUP($A4,'Electrification prediction'!$A$236:$AQ$262,COLUMN('Electrification prediction'!AC$236),FALSE)</f>
        <v>0</v>
      </c>
      <c r="AD4">
        <f>VLOOKUP($A4,'Energy Structure(no elec)'!$A$2:$I$28,3,FALSE)*VLOOKUP($A4,'Electrification prediction'!$A$236:$AQ$262,COLUMN('Electrification prediction'!AD$236),FALSE)</f>
        <v>0</v>
      </c>
      <c r="AE4">
        <f>VLOOKUP($A4,'Energy Structure(no elec)'!$A$2:$I$28,3,FALSE)*VLOOKUP($A4,'Electrification prediction'!$A$236:$AQ$262,COLUMN('Electrification prediction'!AE$236),FALSE)</f>
        <v>0</v>
      </c>
      <c r="AF4">
        <f>VLOOKUP($A4,'Energy Structure(no elec)'!$A$2:$I$28,3,FALSE)*VLOOKUP($A4,'Electrification prediction'!$A$236:$AQ$262,COLUMN('Electrification prediction'!AF$236),FALSE)</f>
        <v>0</v>
      </c>
      <c r="AG4">
        <f>VLOOKUP($A4,'Energy Structure(no elec)'!$A$2:$I$28,3,FALSE)*VLOOKUP($A4,'Electrification prediction'!$A$236:$AQ$262,COLUMN('Electrification prediction'!AG$236),FALSE)</f>
        <v>0</v>
      </c>
      <c r="AH4">
        <f>VLOOKUP($A4,'Energy Structure(no elec)'!$A$2:$I$28,3,FALSE)*VLOOKUP($A4,'Electrification prediction'!$A$236:$AQ$262,COLUMN('Electrification prediction'!AH$236),FALSE)</f>
        <v>0</v>
      </c>
      <c r="AI4">
        <f>VLOOKUP($A4,'Energy Structure(no elec)'!$A$2:$I$28,3,FALSE)*VLOOKUP($A4,'Electrification prediction'!$A$236:$AQ$262,COLUMN('Electrification prediction'!AI$236),FALSE)</f>
        <v>0</v>
      </c>
      <c r="AJ4">
        <f>VLOOKUP($A4,'Energy Structure(no elec)'!$A$2:$I$28,3,FALSE)*VLOOKUP($A4,'Electrification prediction'!$A$236:$AQ$262,COLUMN('Electrification prediction'!AJ$236),FALSE)</f>
        <v>0</v>
      </c>
      <c r="AK4">
        <f>VLOOKUP($A4,'Energy Structure(no elec)'!$A$2:$I$28,3,FALSE)*VLOOKUP($A4,'Electrification prediction'!$A$236:$AQ$262,COLUMN('Electrification prediction'!AK$236),FALSE)</f>
        <v>0</v>
      </c>
      <c r="AL4">
        <f>VLOOKUP($A4,'Energy Structure(no elec)'!$A$2:$I$28,3,FALSE)*VLOOKUP($A4,'Electrification prediction'!$A$236:$AQ$262,COLUMN('Electrification prediction'!AL$236),FALSE)</f>
        <v>0</v>
      </c>
      <c r="AM4">
        <f>VLOOKUP($A4,'Energy Structure(no elec)'!$A$2:$I$28,3,FALSE)*VLOOKUP($A4,'Electrification prediction'!$A$236:$AQ$262,COLUMN('Electrification prediction'!AM$236),FALSE)</f>
        <v>0</v>
      </c>
      <c r="AN4">
        <f>VLOOKUP($A4,'Energy Structure(no elec)'!$A$2:$I$28,3,FALSE)*VLOOKUP($A4,'Electrification prediction'!$A$236:$AQ$262,COLUMN('Electrification prediction'!AN$236),FALSE)</f>
        <v>0</v>
      </c>
      <c r="AO4">
        <f>VLOOKUP($A4,'Energy Structure(no elec)'!$A$2:$I$28,3,FALSE)*VLOOKUP($A4,'Electrification prediction'!$A$236:$AQ$262,COLUMN('Electrification prediction'!AO$236),FALSE)</f>
        <v>0</v>
      </c>
      <c r="AP4">
        <f>VLOOKUP($A4,'Energy Structure(no elec)'!$A$2:$I$28,3,FALSE)*VLOOKUP($A4,'Electrification prediction'!$A$236:$AQ$262,COLUMN('Electrification prediction'!AP$236),FALSE)</f>
        <v>0</v>
      </c>
      <c r="AQ4">
        <f>VLOOKUP($A4,'Energy Structure(no elec)'!$A$2:$I$28,3,FALSE)*VLOOKUP($A4,'Electrification prediction'!$A$236:$AQ$262,COLUMN('Electrification prediction'!AQ$236),FALSE)</f>
        <v>0</v>
      </c>
    </row>
    <row r="5" spans="1:43">
      <c r="A5" s="37" t="s">
        <v>618</v>
      </c>
      <c r="B5">
        <f>VLOOKUP(A5,'Energy use'!$A$132:$K$158,3,FALSE)</f>
        <v>0</v>
      </c>
      <c r="C5">
        <f>VLOOKUP($A5,'Energy Structure(no elec)'!$A$2:$I$28,3,FALSE)*VLOOKUP($A5,'Electrification prediction'!$A$236:$AQ$262,COLUMN('Electrification prediction'!C$236),FALSE)</f>
        <v>0</v>
      </c>
      <c r="D5">
        <f>VLOOKUP($A5,'Energy Structure(no elec)'!$A$2:$I$28,3,FALSE)*VLOOKUP($A5,'Electrification prediction'!$A$236:$AQ$262,COLUMN('Electrification prediction'!D$236),FALSE)</f>
        <v>0</v>
      </c>
      <c r="E5">
        <f>VLOOKUP($A5,'Energy Structure(no elec)'!$A$2:$I$28,3,FALSE)*VLOOKUP($A5,'Electrification prediction'!$A$236:$AQ$262,COLUMN('Electrification prediction'!E$236),FALSE)</f>
        <v>0</v>
      </c>
      <c r="F5">
        <f>VLOOKUP($A5,'Energy Structure(no elec)'!$A$2:$I$28,3,FALSE)*VLOOKUP($A5,'Electrification prediction'!$A$236:$AQ$262,COLUMN('Electrification prediction'!F$236),FALSE)</f>
        <v>0</v>
      </c>
      <c r="G5">
        <f>VLOOKUP($A5,'Energy Structure(no elec)'!$A$2:$I$28,3,FALSE)*VLOOKUP($A5,'Electrification prediction'!$A$236:$AQ$262,COLUMN('Electrification prediction'!G$236),FALSE)</f>
        <v>0</v>
      </c>
      <c r="H5">
        <f>VLOOKUP($A5,'Energy Structure(no elec)'!$A$2:$I$28,3,FALSE)*VLOOKUP($A5,'Electrification prediction'!$A$236:$AQ$262,COLUMN('Electrification prediction'!H$236),FALSE)</f>
        <v>0</v>
      </c>
      <c r="I5">
        <f>VLOOKUP($A5,'Energy Structure(no elec)'!$A$2:$I$28,3,FALSE)*VLOOKUP($A5,'Electrification prediction'!$A$236:$AQ$262,COLUMN('Electrification prediction'!I$236),FALSE)</f>
        <v>0</v>
      </c>
      <c r="J5">
        <f>VLOOKUP($A5,'Energy Structure(no elec)'!$A$2:$I$28,3,FALSE)*VLOOKUP($A5,'Electrification prediction'!$A$236:$AQ$262,COLUMN('Electrification prediction'!J$236),FALSE)</f>
        <v>0</v>
      </c>
      <c r="K5">
        <f>VLOOKUP($A5,'Energy Structure(no elec)'!$A$2:$I$28,3,FALSE)*VLOOKUP($A5,'Electrification prediction'!$A$236:$AQ$262,COLUMN('Electrification prediction'!K$236),FALSE)</f>
        <v>0</v>
      </c>
      <c r="L5">
        <f>VLOOKUP($A5,'Energy Structure(no elec)'!$A$2:$I$28,3,FALSE)*VLOOKUP($A5,'Electrification prediction'!$A$236:$AQ$262,COLUMN('Electrification prediction'!L$236),FALSE)</f>
        <v>0</v>
      </c>
      <c r="M5">
        <f>VLOOKUP($A5,'Energy Structure(no elec)'!$A$2:$I$28,3,FALSE)*VLOOKUP($A5,'Electrification prediction'!$A$236:$AQ$262,COLUMN('Electrification prediction'!M$236),FALSE)</f>
        <v>0</v>
      </c>
      <c r="N5">
        <f>VLOOKUP($A5,'Energy Structure(no elec)'!$A$2:$I$28,3,FALSE)*VLOOKUP($A5,'Electrification prediction'!$A$236:$AQ$262,COLUMN('Electrification prediction'!N$236),FALSE)</f>
        <v>0</v>
      </c>
      <c r="O5">
        <f>VLOOKUP($A5,'Energy Structure(no elec)'!$A$2:$I$28,3,FALSE)*VLOOKUP($A5,'Electrification prediction'!$A$236:$AQ$262,COLUMN('Electrification prediction'!O$236),FALSE)</f>
        <v>0</v>
      </c>
      <c r="P5">
        <f>VLOOKUP($A5,'Energy Structure(no elec)'!$A$2:$I$28,3,FALSE)*VLOOKUP($A5,'Electrification prediction'!$A$236:$AQ$262,COLUMN('Electrification prediction'!P$236),FALSE)</f>
        <v>0</v>
      </c>
      <c r="Q5">
        <f>VLOOKUP($A5,'Energy Structure(no elec)'!$A$2:$I$28,3,FALSE)*VLOOKUP($A5,'Electrification prediction'!$A$236:$AQ$262,COLUMN('Electrification prediction'!Q$236),FALSE)</f>
        <v>0</v>
      </c>
      <c r="R5">
        <f>VLOOKUP($A5,'Energy Structure(no elec)'!$A$2:$I$28,3,FALSE)*VLOOKUP($A5,'Electrification prediction'!$A$236:$AQ$262,COLUMN('Electrification prediction'!R$236),FALSE)</f>
        <v>0</v>
      </c>
      <c r="S5">
        <f>VLOOKUP($A5,'Energy Structure(no elec)'!$A$2:$I$28,3,FALSE)*VLOOKUP($A5,'Electrification prediction'!$A$236:$AQ$262,COLUMN('Electrification prediction'!S$236),FALSE)</f>
        <v>0</v>
      </c>
      <c r="T5">
        <f>VLOOKUP($A5,'Energy Structure(no elec)'!$A$2:$I$28,3,FALSE)*VLOOKUP($A5,'Electrification prediction'!$A$236:$AQ$262,COLUMN('Electrification prediction'!T$236),FALSE)</f>
        <v>0</v>
      </c>
      <c r="U5">
        <f>VLOOKUP($A5,'Energy Structure(no elec)'!$A$2:$I$28,3,FALSE)*VLOOKUP($A5,'Electrification prediction'!$A$236:$AQ$262,COLUMN('Electrification prediction'!U$236),FALSE)</f>
        <v>0</v>
      </c>
      <c r="V5">
        <f>VLOOKUP($A5,'Energy Structure(no elec)'!$A$2:$I$28,3,FALSE)*VLOOKUP($A5,'Electrification prediction'!$A$236:$AQ$262,COLUMN('Electrification prediction'!V$236),FALSE)</f>
        <v>0</v>
      </c>
      <c r="W5">
        <f>VLOOKUP($A5,'Energy Structure(no elec)'!$A$2:$I$28,3,FALSE)*VLOOKUP($A5,'Electrification prediction'!$A$236:$AQ$262,COLUMN('Electrification prediction'!W$236),FALSE)</f>
        <v>0</v>
      </c>
      <c r="X5">
        <f>VLOOKUP($A5,'Energy Structure(no elec)'!$A$2:$I$28,3,FALSE)*VLOOKUP($A5,'Electrification prediction'!$A$236:$AQ$262,COLUMN('Electrification prediction'!X$236),FALSE)</f>
        <v>0</v>
      </c>
      <c r="Y5">
        <f>VLOOKUP($A5,'Energy Structure(no elec)'!$A$2:$I$28,3,FALSE)*VLOOKUP($A5,'Electrification prediction'!$A$236:$AQ$262,COLUMN('Electrification prediction'!Y$236),FALSE)</f>
        <v>0</v>
      </c>
      <c r="Z5">
        <f>VLOOKUP($A5,'Energy Structure(no elec)'!$A$2:$I$28,3,FALSE)*VLOOKUP($A5,'Electrification prediction'!$A$236:$AQ$262,COLUMN('Electrification prediction'!Z$236),FALSE)</f>
        <v>0</v>
      </c>
      <c r="AA5">
        <f>VLOOKUP($A5,'Energy Structure(no elec)'!$A$2:$I$28,3,FALSE)*VLOOKUP($A5,'Electrification prediction'!$A$236:$AQ$262,COLUMN('Electrification prediction'!AA$236),FALSE)</f>
        <v>0</v>
      </c>
      <c r="AB5">
        <f>VLOOKUP($A5,'Energy Structure(no elec)'!$A$2:$I$28,3,FALSE)*VLOOKUP($A5,'Electrification prediction'!$A$236:$AQ$262,COLUMN('Electrification prediction'!AB$236),FALSE)</f>
        <v>0</v>
      </c>
      <c r="AC5">
        <f>VLOOKUP($A5,'Energy Structure(no elec)'!$A$2:$I$28,3,FALSE)*VLOOKUP($A5,'Electrification prediction'!$A$236:$AQ$262,COLUMN('Electrification prediction'!AC$236),FALSE)</f>
        <v>0</v>
      </c>
      <c r="AD5">
        <f>VLOOKUP($A5,'Energy Structure(no elec)'!$A$2:$I$28,3,FALSE)*VLOOKUP($A5,'Electrification prediction'!$A$236:$AQ$262,COLUMN('Electrification prediction'!AD$236),FALSE)</f>
        <v>0</v>
      </c>
      <c r="AE5">
        <f>VLOOKUP($A5,'Energy Structure(no elec)'!$A$2:$I$28,3,FALSE)*VLOOKUP($A5,'Electrification prediction'!$A$236:$AQ$262,COLUMN('Electrification prediction'!AE$236),FALSE)</f>
        <v>0</v>
      </c>
      <c r="AF5">
        <f>VLOOKUP($A5,'Energy Structure(no elec)'!$A$2:$I$28,3,FALSE)*VLOOKUP($A5,'Electrification prediction'!$A$236:$AQ$262,COLUMN('Electrification prediction'!AF$236),FALSE)</f>
        <v>0</v>
      </c>
      <c r="AG5">
        <f>VLOOKUP($A5,'Energy Structure(no elec)'!$A$2:$I$28,3,FALSE)*VLOOKUP($A5,'Electrification prediction'!$A$236:$AQ$262,COLUMN('Electrification prediction'!AG$236),FALSE)</f>
        <v>0</v>
      </c>
      <c r="AH5">
        <f>VLOOKUP($A5,'Energy Structure(no elec)'!$A$2:$I$28,3,FALSE)*VLOOKUP($A5,'Electrification prediction'!$A$236:$AQ$262,COLUMN('Electrification prediction'!AH$236),FALSE)</f>
        <v>0</v>
      </c>
      <c r="AI5">
        <f>VLOOKUP($A5,'Energy Structure(no elec)'!$A$2:$I$28,3,FALSE)*VLOOKUP($A5,'Electrification prediction'!$A$236:$AQ$262,COLUMN('Electrification prediction'!AI$236),FALSE)</f>
        <v>0</v>
      </c>
      <c r="AJ5">
        <f>VLOOKUP($A5,'Energy Structure(no elec)'!$A$2:$I$28,3,FALSE)*VLOOKUP($A5,'Electrification prediction'!$A$236:$AQ$262,COLUMN('Electrification prediction'!AJ$236),FALSE)</f>
        <v>0</v>
      </c>
      <c r="AK5">
        <f>VLOOKUP($A5,'Energy Structure(no elec)'!$A$2:$I$28,3,FALSE)*VLOOKUP($A5,'Electrification prediction'!$A$236:$AQ$262,COLUMN('Electrification prediction'!AK$236),FALSE)</f>
        <v>0</v>
      </c>
      <c r="AL5">
        <f>VLOOKUP($A5,'Energy Structure(no elec)'!$A$2:$I$28,3,FALSE)*VLOOKUP($A5,'Electrification prediction'!$A$236:$AQ$262,COLUMN('Electrification prediction'!AL$236),FALSE)</f>
        <v>0</v>
      </c>
      <c r="AM5">
        <f>VLOOKUP($A5,'Energy Structure(no elec)'!$A$2:$I$28,3,FALSE)*VLOOKUP($A5,'Electrification prediction'!$A$236:$AQ$262,COLUMN('Electrification prediction'!AM$236),FALSE)</f>
        <v>0</v>
      </c>
      <c r="AN5">
        <f>VLOOKUP($A5,'Energy Structure(no elec)'!$A$2:$I$28,3,FALSE)*VLOOKUP($A5,'Electrification prediction'!$A$236:$AQ$262,COLUMN('Electrification prediction'!AN$236),FALSE)</f>
        <v>0</v>
      </c>
      <c r="AO5">
        <f>VLOOKUP($A5,'Energy Structure(no elec)'!$A$2:$I$28,3,FALSE)*VLOOKUP($A5,'Electrification prediction'!$A$236:$AQ$262,COLUMN('Electrification prediction'!AO$236),FALSE)</f>
        <v>0</v>
      </c>
      <c r="AP5">
        <f>VLOOKUP($A5,'Energy Structure(no elec)'!$A$2:$I$28,3,FALSE)*VLOOKUP($A5,'Electrification prediction'!$A$236:$AQ$262,COLUMN('Electrification prediction'!AP$236),FALSE)</f>
        <v>0</v>
      </c>
      <c r="AQ5">
        <f>VLOOKUP($A5,'Energy Structure(no elec)'!$A$2:$I$28,3,FALSE)*VLOOKUP($A5,'Electrification prediction'!$A$236:$AQ$262,COLUMN('Electrification prediction'!AQ$236),FALSE)</f>
        <v>0</v>
      </c>
    </row>
    <row r="6" spans="1:43">
      <c r="A6" s="37" t="s">
        <v>619</v>
      </c>
      <c r="B6">
        <f>VLOOKUP(A6,'Energy use'!$A$132:$K$158,3,FALSE)</f>
        <v>0</v>
      </c>
      <c r="C6">
        <f>VLOOKUP($A6,'Energy Structure(no elec)'!$A$2:$I$28,3,FALSE)*VLOOKUP($A6,'Electrification prediction'!$A$236:$AQ$262,COLUMN('Electrification prediction'!C$236),FALSE)</f>
        <v>0</v>
      </c>
      <c r="D6">
        <f>VLOOKUP($A6,'Energy Structure(no elec)'!$A$2:$I$28,3,FALSE)*VLOOKUP($A6,'Electrification prediction'!$A$236:$AQ$262,COLUMN('Electrification prediction'!D$236),FALSE)</f>
        <v>0</v>
      </c>
      <c r="E6">
        <f>VLOOKUP($A6,'Energy Structure(no elec)'!$A$2:$I$28,3,FALSE)*VLOOKUP($A6,'Electrification prediction'!$A$236:$AQ$262,COLUMN('Electrification prediction'!E$236),FALSE)</f>
        <v>0</v>
      </c>
      <c r="F6">
        <f>VLOOKUP($A6,'Energy Structure(no elec)'!$A$2:$I$28,3,FALSE)*VLOOKUP($A6,'Electrification prediction'!$A$236:$AQ$262,COLUMN('Electrification prediction'!F$236),FALSE)</f>
        <v>0</v>
      </c>
      <c r="G6">
        <f>VLOOKUP($A6,'Energy Structure(no elec)'!$A$2:$I$28,3,FALSE)*VLOOKUP($A6,'Electrification prediction'!$A$236:$AQ$262,COLUMN('Electrification prediction'!G$236),FALSE)</f>
        <v>0</v>
      </c>
      <c r="H6">
        <f>VLOOKUP($A6,'Energy Structure(no elec)'!$A$2:$I$28,3,FALSE)*VLOOKUP($A6,'Electrification prediction'!$A$236:$AQ$262,COLUMN('Electrification prediction'!H$236),FALSE)</f>
        <v>0</v>
      </c>
      <c r="I6">
        <f>VLOOKUP($A6,'Energy Structure(no elec)'!$A$2:$I$28,3,FALSE)*VLOOKUP($A6,'Electrification prediction'!$A$236:$AQ$262,COLUMN('Electrification prediction'!I$236),FALSE)</f>
        <v>0</v>
      </c>
      <c r="J6">
        <f>VLOOKUP($A6,'Energy Structure(no elec)'!$A$2:$I$28,3,FALSE)*VLOOKUP($A6,'Electrification prediction'!$A$236:$AQ$262,COLUMN('Electrification prediction'!J$236),FALSE)</f>
        <v>0</v>
      </c>
      <c r="K6">
        <f>VLOOKUP($A6,'Energy Structure(no elec)'!$A$2:$I$28,3,FALSE)*VLOOKUP($A6,'Electrification prediction'!$A$236:$AQ$262,COLUMN('Electrification prediction'!K$236),FALSE)</f>
        <v>0</v>
      </c>
      <c r="L6">
        <f>VLOOKUP($A6,'Energy Structure(no elec)'!$A$2:$I$28,3,FALSE)*VLOOKUP($A6,'Electrification prediction'!$A$236:$AQ$262,COLUMN('Electrification prediction'!L$236),FALSE)</f>
        <v>0</v>
      </c>
      <c r="M6">
        <f>VLOOKUP($A6,'Energy Structure(no elec)'!$A$2:$I$28,3,FALSE)*VLOOKUP($A6,'Electrification prediction'!$A$236:$AQ$262,COLUMN('Electrification prediction'!M$236),FALSE)</f>
        <v>0</v>
      </c>
      <c r="N6">
        <f>VLOOKUP($A6,'Energy Structure(no elec)'!$A$2:$I$28,3,FALSE)*VLOOKUP($A6,'Electrification prediction'!$A$236:$AQ$262,COLUMN('Electrification prediction'!N$236),FALSE)</f>
        <v>0</v>
      </c>
      <c r="O6">
        <f>VLOOKUP($A6,'Energy Structure(no elec)'!$A$2:$I$28,3,FALSE)*VLOOKUP($A6,'Electrification prediction'!$A$236:$AQ$262,COLUMN('Electrification prediction'!O$236),FALSE)</f>
        <v>0</v>
      </c>
      <c r="P6">
        <f>VLOOKUP($A6,'Energy Structure(no elec)'!$A$2:$I$28,3,FALSE)*VLOOKUP($A6,'Electrification prediction'!$A$236:$AQ$262,COLUMN('Electrification prediction'!P$236),FALSE)</f>
        <v>0</v>
      </c>
      <c r="Q6">
        <f>VLOOKUP($A6,'Energy Structure(no elec)'!$A$2:$I$28,3,FALSE)*VLOOKUP($A6,'Electrification prediction'!$A$236:$AQ$262,COLUMN('Electrification prediction'!Q$236),FALSE)</f>
        <v>0</v>
      </c>
      <c r="R6">
        <f>VLOOKUP($A6,'Energy Structure(no elec)'!$A$2:$I$28,3,FALSE)*VLOOKUP($A6,'Electrification prediction'!$A$236:$AQ$262,COLUMN('Electrification prediction'!R$236),FALSE)</f>
        <v>0</v>
      </c>
      <c r="S6">
        <f>VLOOKUP($A6,'Energy Structure(no elec)'!$A$2:$I$28,3,FALSE)*VLOOKUP($A6,'Electrification prediction'!$A$236:$AQ$262,COLUMN('Electrification prediction'!S$236),FALSE)</f>
        <v>0</v>
      </c>
      <c r="T6">
        <f>VLOOKUP($A6,'Energy Structure(no elec)'!$A$2:$I$28,3,FALSE)*VLOOKUP($A6,'Electrification prediction'!$A$236:$AQ$262,COLUMN('Electrification prediction'!T$236),FALSE)</f>
        <v>0</v>
      </c>
      <c r="U6">
        <f>VLOOKUP($A6,'Energy Structure(no elec)'!$A$2:$I$28,3,FALSE)*VLOOKUP($A6,'Electrification prediction'!$A$236:$AQ$262,COLUMN('Electrification prediction'!U$236),FALSE)</f>
        <v>0</v>
      </c>
      <c r="V6">
        <f>VLOOKUP($A6,'Energy Structure(no elec)'!$A$2:$I$28,3,FALSE)*VLOOKUP($A6,'Electrification prediction'!$A$236:$AQ$262,COLUMN('Electrification prediction'!V$236),FALSE)</f>
        <v>0</v>
      </c>
      <c r="W6">
        <f>VLOOKUP($A6,'Energy Structure(no elec)'!$A$2:$I$28,3,FALSE)*VLOOKUP($A6,'Electrification prediction'!$A$236:$AQ$262,COLUMN('Electrification prediction'!W$236),FALSE)</f>
        <v>0</v>
      </c>
      <c r="X6">
        <f>VLOOKUP($A6,'Energy Structure(no elec)'!$A$2:$I$28,3,FALSE)*VLOOKUP($A6,'Electrification prediction'!$A$236:$AQ$262,COLUMN('Electrification prediction'!X$236),FALSE)</f>
        <v>0</v>
      </c>
      <c r="Y6">
        <f>VLOOKUP($A6,'Energy Structure(no elec)'!$A$2:$I$28,3,FALSE)*VLOOKUP($A6,'Electrification prediction'!$A$236:$AQ$262,COLUMN('Electrification prediction'!Y$236),FALSE)</f>
        <v>0</v>
      </c>
      <c r="Z6">
        <f>VLOOKUP($A6,'Energy Structure(no elec)'!$A$2:$I$28,3,FALSE)*VLOOKUP($A6,'Electrification prediction'!$A$236:$AQ$262,COLUMN('Electrification prediction'!Z$236),FALSE)</f>
        <v>0</v>
      </c>
      <c r="AA6">
        <f>VLOOKUP($A6,'Energy Structure(no elec)'!$A$2:$I$28,3,FALSE)*VLOOKUP($A6,'Electrification prediction'!$A$236:$AQ$262,COLUMN('Electrification prediction'!AA$236),FALSE)</f>
        <v>0</v>
      </c>
      <c r="AB6">
        <f>VLOOKUP($A6,'Energy Structure(no elec)'!$A$2:$I$28,3,FALSE)*VLOOKUP($A6,'Electrification prediction'!$A$236:$AQ$262,COLUMN('Electrification prediction'!AB$236),FALSE)</f>
        <v>0</v>
      </c>
      <c r="AC6">
        <f>VLOOKUP($A6,'Energy Structure(no elec)'!$A$2:$I$28,3,FALSE)*VLOOKUP($A6,'Electrification prediction'!$A$236:$AQ$262,COLUMN('Electrification prediction'!AC$236),FALSE)</f>
        <v>0</v>
      </c>
      <c r="AD6">
        <f>VLOOKUP($A6,'Energy Structure(no elec)'!$A$2:$I$28,3,FALSE)*VLOOKUP($A6,'Electrification prediction'!$A$236:$AQ$262,COLUMN('Electrification prediction'!AD$236),FALSE)</f>
        <v>0</v>
      </c>
      <c r="AE6">
        <f>VLOOKUP($A6,'Energy Structure(no elec)'!$A$2:$I$28,3,FALSE)*VLOOKUP($A6,'Electrification prediction'!$A$236:$AQ$262,COLUMN('Electrification prediction'!AE$236),FALSE)</f>
        <v>0</v>
      </c>
      <c r="AF6">
        <f>VLOOKUP($A6,'Energy Structure(no elec)'!$A$2:$I$28,3,FALSE)*VLOOKUP($A6,'Electrification prediction'!$A$236:$AQ$262,COLUMN('Electrification prediction'!AF$236),FALSE)</f>
        <v>0</v>
      </c>
      <c r="AG6">
        <f>VLOOKUP($A6,'Energy Structure(no elec)'!$A$2:$I$28,3,FALSE)*VLOOKUP($A6,'Electrification prediction'!$A$236:$AQ$262,COLUMN('Electrification prediction'!AG$236),FALSE)</f>
        <v>0</v>
      </c>
      <c r="AH6">
        <f>VLOOKUP($A6,'Energy Structure(no elec)'!$A$2:$I$28,3,FALSE)*VLOOKUP($A6,'Electrification prediction'!$A$236:$AQ$262,COLUMN('Electrification prediction'!AH$236),FALSE)</f>
        <v>0</v>
      </c>
      <c r="AI6">
        <f>VLOOKUP($A6,'Energy Structure(no elec)'!$A$2:$I$28,3,FALSE)*VLOOKUP($A6,'Electrification prediction'!$A$236:$AQ$262,COLUMN('Electrification prediction'!AI$236),FALSE)</f>
        <v>0</v>
      </c>
      <c r="AJ6">
        <f>VLOOKUP($A6,'Energy Structure(no elec)'!$A$2:$I$28,3,FALSE)*VLOOKUP($A6,'Electrification prediction'!$A$236:$AQ$262,COLUMN('Electrification prediction'!AJ$236),FALSE)</f>
        <v>0</v>
      </c>
      <c r="AK6">
        <f>VLOOKUP($A6,'Energy Structure(no elec)'!$A$2:$I$28,3,FALSE)*VLOOKUP($A6,'Electrification prediction'!$A$236:$AQ$262,COLUMN('Electrification prediction'!AK$236),FALSE)</f>
        <v>0</v>
      </c>
      <c r="AL6">
        <f>VLOOKUP($A6,'Energy Structure(no elec)'!$A$2:$I$28,3,FALSE)*VLOOKUP($A6,'Electrification prediction'!$A$236:$AQ$262,COLUMN('Electrification prediction'!AL$236),FALSE)</f>
        <v>0</v>
      </c>
      <c r="AM6">
        <f>VLOOKUP($A6,'Energy Structure(no elec)'!$A$2:$I$28,3,FALSE)*VLOOKUP($A6,'Electrification prediction'!$A$236:$AQ$262,COLUMN('Electrification prediction'!AM$236),FALSE)</f>
        <v>0</v>
      </c>
      <c r="AN6">
        <f>VLOOKUP($A6,'Energy Structure(no elec)'!$A$2:$I$28,3,FALSE)*VLOOKUP($A6,'Electrification prediction'!$A$236:$AQ$262,COLUMN('Electrification prediction'!AN$236),FALSE)</f>
        <v>0</v>
      </c>
      <c r="AO6">
        <f>VLOOKUP($A6,'Energy Structure(no elec)'!$A$2:$I$28,3,FALSE)*VLOOKUP($A6,'Electrification prediction'!$A$236:$AQ$262,COLUMN('Electrification prediction'!AO$236),FALSE)</f>
        <v>0</v>
      </c>
      <c r="AP6">
        <f>VLOOKUP($A6,'Energy Structure(no elec)'!$A$2:$I$28,3,FALSE)*VLOOKUP($A6,'Electrification prediction'!$A$236:$AQ$262,COLUMN('Electrification prediction'!AP$236),FALSE)</f>
        <v>0</v>
      </c>
      <c r="AQ6">
        <f>VLOOKUP($A6,'Energy Structure(no elec)'!$A$2:$I$28,3,FALSE)*VLOOKUP($A6,'Electrification prediction'!$A$236:$AQ$262,COLUMN('Electrification prediction'!AQ$236),FALSE)</f>
        <v>0</v>
      </c>
    </row>
    <row r="7" spans="1:43">
      <c r="A7" s="37" t="s">
        <v>620</v>
      </c>
      <c r="B7">
        <f>VLOOKUP(A7,'Energy use'!$A$132:$K$158,3,FALSE)</f>
        <v>0</v>
      </c>
      <c r="C7">
        <f>VLOOKUP($A7,'Energy Structure(no elec)'!$A$2:$I$28,3,FALSE)*VLOOKUP($A7,'Electrification prediction'!$A$236:$AQ$262,COLUMN('Electrification prediction'!C$236),FALSE)</f>
        <v>0</v>
      </c>
      <c r="D7">
        <f>VLOOKUP($A7,'Energy Structure(no elec)'!$A$2:$I$28,3,FALSE)*VLOOKUP($A7,'Electrification prediction'!$A$236:$AQ$262,COLUMN('Electrification prediction'!D$236),FALSE)</f>
        <v>0</v>
      </c>
      <c r="E7">
        <f>VLOOKUP($A7,'Energy Structure(no elec)'!$A$2:$I$28,3,FALSE)*VLOOKUP($A7,'Electrification prediction'!$A$236:$AQ$262,COLUMN('Electrification prediction'!E$236),FALSE)</f>
        <v>0</v>
      </c>
      <c r="F7">
        <f>VLOOKUP($A7,'Energy Structure(no elec)'!$A$2:$I$28,3,FALSE)*VLOOKUP($A7,'Electrification prediction'!$A$236:$AQ$262,COLUMN('Electrification prediction'!F$236),FALSE)</f>
        <v>0</v>
      </c>
      <c r="G7">
        <f>VLOOKUP($A7,'Energy Structure(no elec)'!$A$2:$I$28,3,FALSE)*VLOOKUP($A7,'Electrification prediction'!$A$236:$AQ$262,COLUMN('Electrification prediction'!G$236),FALSE)</f>
        <v>0</v>
      </c>
      <c r="H7">
        <f>VLOOKUP($A7,'Energy Structure(no elec)'!$A$2:$I$28,3,FALSE)*VLOOKUP($A7,'Electrification prediction'!$A$236:$AQ$262,COLUMN('Electrification prediction'!H$236),FALSE)</f>
        <v>0</v>
      </c>
      <c r="I7">
        <f>VLOOKUP($A7,'Energy Structure(no elec)'!$A$2:$I$28,3,FALSE)*VLOOKUP($A7,'Electrification prediction'!$A$236:$AQ$262,COLUMN('Electrification prediction'!I$236),FALSE)</f>
        <v>0</v>
      </c>
      <c r="J7">
        <f>VLOOKUP($A7,'Energy Structure(no elec)'!$A$2:$I$28,3,FALSE)*VLOOKUP($A7,'Electrification prediction'!$A$236:$AQ$262,COLUMN('Electrification prediction'!J$236),FALSE)</f>
        <v>0</v>
      </c>
      <c r="K7">
        <f>VLOOKUP($A7,'Energy Structure(no elec)'!$A$2:$I$28,3,FALSE)*VLOOKUP($A7,'Electrification prediction'!$A$236:$AQ$262,COLUMN('Electrification prediction'!K$236),FALSE)</f>
        <v>0</v>
      </c>
      <c r="L7">
        <f>VLOOKUP($A7,'Energy Structure(no elec)'!$A$2:$I$28,3,FALSE)*VLOOKUP($A7,'Electrification prediction'!$A$236:$AQ$262,COLUMN('Electrification prediction'!L$236),FALSE)</f>
        <v>0</v>
      </c>
      <c r="M7">
        <f>VLOOKUP($A7,'Energy Structure(no elec)'!$A$2:$I$28,3,FALSE)*VLOOKUP($A7,'Electrification prediction'!$A$236:$AQ$262,COLUMN('Electrification prediction'!M$236),FALSE)</f>
        <v>0</v>
      </c>
      <c r="N7">
        <f>VLOOKUP($A7,'Energy Structure(no elec)'!$A$2:$I$28,3,FALSE)*VLOOKUP($A7,'Electrification prediction'!$A$236:$AQ$262,COLUMN('Electrification prediction'!N$236),FALSE)</f>
        <v>0</v>
      </c>
      <c r="O7">
        <f>VLOOKUP($A7,'Energy Structure(no elec)'!$A$2:$I$28,3,FALSE)*VLOOKUP($A7,'Electrification prediction'!$A$236:$AQ$262,COLUMN('Electrification prediction'!O$236),FALSE)</f>
        <v>0</v>
      </c>
      <c r="P7">
        <f>VLOOKUP($A7,'Energy Structure(no elec)'!$A$2:$I$28,3,FALSE)*VLOOKUP($A7,'Electrification prediction'!$A$236:$AQ$262,COLUMN('Electrification prediction'!P$236),FALSE)</f>
        <v>0</v>
      </c>
      <c r="Q7">
        <f>VLOOKUP($A7,'Energy Structure(no elec)'!$A$2:$I$28,3,FALSE)*VLOOKUP($A7,'Electrification prediction'!$A$236:$AQ$262,COLUMN('Electrification prediction'!Q$236),FALSE)</f>
        <v>0</v>
      </c>
      <c r="R7">
        <f>VLOOKUP($A7,'Energy Structure(no elec)'!$A$2:$I$28,3,FALSE)*VLOOKUP($A7,'Electrification prediction'!$A$236:$AQ$262,COLUMN('Electrification prediction'!R$236),FALSE)</f>
        <v>0</v>
      </c>
      <c r="S7">
        <f>VLOOKUP($A7,'Energy Structure(no elec)'!$A$2:$I$28,3,FALSE)*VLOOKUP($A7,'Electrification prediction'!$A$236:$AQ$262,COLUMN('Electrification prediction'!S$236),FALSE)</f>
        <v>0</v>
      </c>
      <c r="T7">
        <f>VLOOKUP($A7,'Energy Structure(no elec)'!$A$2:$I$28,3,FALSE)*VLOOKUP($A7,'Electrification prediction'!$A$236:$AQ$262,COLUMN('Electrification prediction'!T$236),FALSE)</f>
        <v>0</v>
      </c>
      <c r="U7">
        <f>VLOOKUP($A7,'Energy Structure(no elec)'!$A$2:$I$28,3,FALSE)*VLOOKUP($A7,'Electrification prediction'!$A$236:$AQ$262,COLUMN('Electrification prediction'!U$236),FALSE)</f>
        <v>0</v>
      </c>
      <c r="V7">
        <f>VLOOKUP($A7,'Energy Structure(no elec)'!$A$2:$I$28,3,FALSE)*VLOOKUP($A7,'Electrification prediction'!$A$236:$AQ$262,COLUMN('Electrification prediction'!V$236),FALSE)</f>
        <v>0</v>
      </c>
      <c r="W7">
        <f>VLOOKUP($A7,'Energy Structure(no elec)'!$A$2:$I$28,3,FALSE)*VLOOKUP($A7,'Electrification prediction'!$A$236:$AQ$262,COLUMN('Electrification prediction'!W$236),FALSE)</f>
        <v>0</v>
      </c>
      <c r="X7">
        <f>VLOOKUP($A7,'Energy Structure(no elec)'!$A$2:$I$28,3,FALSE)*VLOOKUP($A7,'Electrification prediction'!$A$236:$AQ$262,COLUMN('Electrification prediction'!X$236),FALSE)</f>
        <v>0</v>
      </c>
      <c r="Y7">
        <f>VLOOKUP($A7,'Energy Structure(no elec)'!$A$2:$I$28,3,FALSE)*VLOOKUP($A7,'Electrification prediction'!$A$236:$AQ$262,COLUMN('Electrification prediction'!Y$236),FALSE)</f>
        <v>0</v>
      </c>
      <c r="Z7">
        <f>VLOOKUP($A7,'Energy Structure(no elec)'!$A$2:$I$28,3,FALSE)*VLOOKUP($A7,'Electrification prediction'!$A$236:$AQ$262,COLUMN('Electrification prediction'!Z$236),FALSE)</f>
        <v>0</v>
      </c>
      <c r="AA7">
        <f>VLOOKUP($A7,'Energy Structure(no elec)'!$A$2:$I$28,3,FALSE)*VLOOKUP($A7,'Electrification prediction'!$A$236:$AQ$262,COLUMN('Electrification prediction'!AA$236),FALSE)</f>
        <v>0</v>
      </c>
      <c r="AB7">
        <f>VLOOKUP($A7,'Energy Structure(no elec)'!$A$2:$I$28,3,FALSE)*VLOOKUP($A7,'Electrification prediction'!$A$236:$AQ$262,COLUMN('Electrification prediction'!AB$236),FALSE)</f>
        <v>0</v>
      </c>
      <c r="AC7">
        <f>VLOOKUP($A7,'Energy Structure(no elec)'!$A$2:$I$28,3,FALSE)*VLOOKUP($A7,'Electrification prediction'!$A$236:$AQ$262,COLUMN('Electrification prediction'!AC$236),FALSE)</f>
        <v>0</v>
      </c>
      <c r="AD7">
        <f>VLOOKUP($A7,'Energy Structure(no elec)'!$A$2:$I$28,3,FALSE)*VLOOKUP($A7,'Electrification prediction'!$A$236:$AQ$262,COLUMN('Electrification prediction'!AD$236),FALSE)</f>
        <v>0</v>
      </c>
      <c r="AE7">
        <f>VLOOKUP($A7,'Energy Structure(no elec)'!$A$2:$I$28,3,FALSE)*VLOOKUP($A7,'Electrification prediction'!$A$236:$AQ$262,COLUMN('Electrification prediction'!AE$236),FALSE)</f>
        <v>0</v>
      </c>
      <c r="AF7">
        <f>VLOOKUP($A7,'Energy Structure(no elec)'!$A$2:$I$28,3,FALSE)*VLOOKUP($A7,'Electrification prediction'!$A$236:$AQ$262,COLUMN('Electrification prediction'!AF$236),FALSE)</f>
        <v>0</v>
      </c>
      <c r="AG7">
        <f>VLOOKUP($A7,'Energy Structure(no elec)'!$A$2:$I$28,3,FALSE)*VLOOKUP($A7,'Electrification prediction'!$A$236:$AQ$262,COLUMN('Electrification prediction'!AG$236),FALSE)</f>
        <v>0</v>
      </c>
      <c r="AH7">
        <f>VLOOKUP($A7,'Energy Structure(no elec)'!$A$2:$I$28,3,FALSE)*VLOOKUP($A7,'Electrification prediction'!$A$236:$AQ$262,COLUMN('Electrification prediction'!AH$236),FALSE)</f>
        <v>0</v>
      </c>
      <c r="AI7">
        <f>VLOOKUP($A7,'Energy Structure(no elec)'!$A$2:$I$28,3,FALSE)*VLOOKUP($A7,'Electrification prediction'!$A$236:$AQ$262,COLUMN('Electrification prediction'!AI$236),FALSE)</f>
        <v>0</v>
      </c>
      <c r="AJ7">
        <f>VLOOKUP($A7,'Energy Structure(no elec)'!$A$2:$I$28,3,FALSE)*VLOOKUP($A7,'Electrification prediction'!$A$236:$AQ$262,COLUMN('Electrification prediction'!AJ$236),FALSE)</f>
        <v>0</v>
      </c>
      <c r="AK7">
        <f>VLOOKUP($A7,'Energy Structure(no elec)'!$A$2:$I$28,3,FALSE)*VLOOKUP($A7,'Electrification prediction'!$A$236:$AQ$262,COLUMN('Electrification prediction'!AK$236),FALSE)</f>
        <v>0</v>
      </c>
      <c r="AL7">
        <f>VLOOKUP($A7,'Energy Structure(no elec)'!$A$2:$I$28,3,FALSE)*VLOOKUP($A7,'Electrification prediction'!$A$236:$AQ$262,COLUMN('Electrification prediction'!AL$236),FALSE)</f>
        <v>0</v>
      </c>
      <c r="AM7">
        <f>VLOOKUP($A7,'Energy Structure(no elec)'!$A$2:$I$28,3,FALSE)*VLOOKUP($A7,'Electrification prediction'!$A$236:$AQ$262,COLUMN('Electrification prediction'!AM$236),FALSE)</f>
        <v>0</v>
      </c>
      <c r="AN7">
        <f>VLOOKUP($A7,'Energy Structure(no elec)'!$A$2:$I$28,3,FALSE)*VLOOKUP($A7,'Electrification prediction'!$A$236:$AQ$262,COLUMN('Electrification prediction'!AN$236),FALSE)</f>
        <v>0</v>
      </c>
      <c r="AO7">
        <f>VLOOKUP($A7,'Energy Structure(no elec)'!$A$2:$I$28,3,FALSE)*VLOOKUP($A7,'Electrification prediction'!$A$236:$AQ$262,COLUMN('Electrification prediction'!AO$236),FALSE)</f>
        <v>0</v>
      </c>
      <c r="AP7">
        <f>VLOOKUP($A7,'Energy Structure(no elec)'!$A$2:$I$28,3,FALSE)*VLOOKUP($A7,'Electrification prediction'!$A$236:$AQ$262,COLUMN('Electrification prediction'!AP$236),FALSE)</f>
        <v>0</v>
      </c>
      <c r="AQ7">
        <f>VLOOKUP($A7,'Energy Structure(no elec)'!$A$2:$I$28,3,FALSE)*VLOOKUP($A7,'Electrification prediction'!$A$236:$AQ$262,COLUMN('Electrification prediction'!AQ$236),FALSE)</f>
        <v>0</v>
      </c>
    </row>
    <row r="8" spans="1:43">
      <c r="A8" s="37" t="s">
        <v>621</v>
      </c>
      <c r="B8">
        <f>VLOOKUP(A8,'Energy use'!$A$132:$K$158,3,FALSE)</f>
        <v>1112509570347.0315</v>
      </c>
      <c r="C8">
        <f>VLOOKUP($A8,'Energy Structure(no elec)'!$A$2:$I$28,3,FALSE)*VLOOKUP($A8,'Electrification prediction'!$A$236:$AQ$262,COLUMN('Electrification prediction'!C$236),FALSE)</f>
        <v>1400364712279.2493</v>
      </c>
      <c r="D8">
        <f>VLOOKUP($A8,'Energy Structure(no elec)'!$A$2:$I$28,3,FALSE)*VLOOKUP($A8,'Electrification prediction'!$A$236:$AQ$262,COLUMN('Electrification prediction'!D$236),FALSE)</f>
        <v>1281730798815.2627</v>
      </c>
      <c r="E8">
        <f>VLOOKUP($A8,'Energy Structure(no elec)'!$A$2:$I$28,3,FALSE)*VLOOKUP($A8,'Electrification prediction'!$A$236:$AQ$262,COLUMN('Electrification prediction'!E$236),FALSE)</f>
        <v>1289334999072.9546</v>
      </c>
      <c r="F8">
        <f>VLOOKUP($A8,'Energy Structure(no elec)'!$A$2:$I$28,3,FALSE)*VLOOKUP($A8,'Electrification prediction'!$A$236:$AQ$262,COLUMN('Electrification prediction'!F$236),FALSE)</f>
        <v>1294465370222.0688</v>
      </c>
      <c r="G8">
        <f>VLOOKUP($A8,'Energy Structure(no elec)'!$A$2:$I$28,3,FALSE)*VLOOKUP($A8,'Electrification prediction'!$A$236:$AQ$262,COLUMN('Electrification prediction'!G$236),FALSE)</f>
        <v>1298048478748.6035</v>
      </c>
      <c r="H8">
        <f>VLOOKUP($A8,'Energy Structure(no elec)'!$A$2:$I$28,3,FALSE)*VLOOKUP($A8,'Electrification prediction'!$A$236:$AQ$262,COLUMN('Electrification prediction'!H$236),FALSE)</f>
        <v>1300641328058.8555</v>
      </c>
      <c r="I8">
        <f>VLOOKUP($A8,'Energy Structure(no elec)'!$A$2:$I$28,3,FALSE)*VLOOKUP($A8,'Electrification prediction'!$A$236:$AQ$262,COLUMN('Electrification prediction'!I$236),FALSE)</f>
        <v>1301897669141.0466</v>
      </c>
      <c r="J8">
        <f>VLOOKUP($A8,'Energy Structure(no elec)'!$A$2:$I$28,3,FALSE)*VLOOKUP($A8,'Electrification prediction'!$A$236:$AQ$262,COLUMN('Electrification prediction'!J$236),FALSE)</f>
        <v>1303144039001.9197</v>
      </c>
      <c r="K8">
        <f>VLOOKUP($A8,'Energy Structure(no elec)'!$A$2:$I$28,3,FALSE)*VLOOKUP($A8,'Electrification prediction'!$A$236:$AQ$262,COLUMN('Electrification prediction'!K$236),FALSE)</f>
        <v>1304404808500.2883</v>
      </c>
      <c r="L8">
        <f>VLOOKUP($A8,'Energy Structure(no elec)'!$A$2:$I$28,3,FALSE)*VLOOKUP($A8,'Electrification prediction'!$A$236:$AQ$262,COLUMN('Electrification prediction'!L$236),FALSE)</f>
        <v>1305696326376.5066</v>
      </c>
      <c r="M8">
        <f>VLOOKUP($A8,'Energy Structure(no elec)'!$A$2:$I$28,3,FALSE)*VLOOKUP($A8,'Electrification prediction'!$A$236:$AQ$262,COLUMN('Electrification prediction'!M$236),FALSE)</f>
        <v>1305094368760.5439</v>
      </c>
      <c r="N8">
        <f>VLOOKUP($A8,'Energy Structure(no elec)'!$A$2:$I$28,3,FALSE)*VLOOKUP($A8,'Electrification prediction'!$A$236:$AQ$262,COLUMN('Electrification prediction'!N$236),FALSE)</f>
        <v>1304535372822.9609</v>
      </c>
      <c r="O8">
        <f>VLOOKUP($A8,'Energy Structure(no elec)'!$A$2:$I$28,3,FALSE)*VLOOKUP($A8,'Electrification prediction'!$A$236:$AQ$262,COLUMN('Electrification prediction'!O$236),FALSE)</f>
        <v>1304018472148.3091</v>
      </c>
      <c r="P8">
        <f>VLOOKUP($A8,'Energy Structure(no elec)'!$A$2:$I$28,3,FALSE)*VLOOKUP($A8,'Electrification prediction'!$A$236:$AQ$262,COLUMN('Electrification prediction'!P$236),FALSE)</f>
        <v>1303538938027.9902</v>
      </c>
      <c r="Q8">
        <f>VLOOKUP($A8,'Energy Structure(no elec)'!$A$2:$I$28,3,FALSE)*VLOOKUP($A8,'Electrification prediction'!$A$236:$AQ$262,COLUMN('Electrification prediction'!Q$236),FALSE)</f>
        <v>1303075987497.6272</v>
      </c>
      <c r="R8">
        <f>VLOOKUP($A8,'Energy Structure(no elec)'!$A$2:$I$28,3,FALSE)*VLOOKUP($A8,'Electrification prediction'!$A$236:$AQ$262,COLUMN('Electrification prediction'!R$236),FALSE)</f>
        <v>1301331420911.324</v>
      </c>
      <c r="S8">
        <f>VLOOKUP($A8,'Energy Structure(no elec)'!$A$2:$I$28,3,FALSE)*VLOOKUP($A8,'Electrification prediction'!$A$236:$AQ$262,COLUMN('Electrification prediction'!S$236),FALSE)</f>
        <v>1300855643526.7278</v>
      </c>
      <c r="T8">
        <f>VLOOKUP($A8,'Energy Structure(no elec)'!$A$2:$I$28,3,FALSE)*VLOOKUP($A8,'Electrification prediction'!$A$236:$AQ$262,COLUMN('Electrification prediction'!T$236),FALSE)</f>
        <v>1300333349334.8254</v>
      </c>
      <c r="U8">
        <f>VLOOKUP($A8,'Energy Structure(no elec)'!$A$2:$I$28,3,FALSE)*VLOOKUP($A8,'Electrification prediction'!$A$236:$AQ$262,COLUMN('Electrification prediction'!U$236),FALSE)</f>
        <v>1299736046904.9309</v>
      </c>
      <c r="V8">
        <f>VLOOKUP($A8,'Energy Structure(no elec)'!$A$2:$I$28,3,FALSE)*VLOOKUP($A8,'Electrification prediction'!$A$236:$AQ$262,COLUMN('Electrification prediction'!V$236),FALSE)</f>
        <v>1299034197785.5811</v>
      </c>
      <c r="W8">
        <f>VLOOKUP($A8,'Energy Structure(no elec)'!$A$2:$I$28,3,FALSE)*VLOOKUP($A8,'Electrification prediction'!$A$236:$AQ$262,COLUMN('Electrification prediction'!W$236),FALSE)</f>
        <v>1297413747611.7151</v>
      </c>
      <c r="X8">
        <f>VLOOKUP($A8,'Energy Structure(no elec)'!$A$2:$I$28,3,FALSE)*VLOOKUP($A8,'Electrification prediction'!$A$236:$AQ$262,COLUMN('Electrification prediction'!X$236),FALSE)</f>
        <v>1293562717008.8462</v>
      </c>
      <c r="Y8">
        <f>VLOOKUP($A8,'Energy Structure(no elec)'!$A$2:$I$28,3,FALSE)*VLOOKUP($A8,'Electrification prediction'!$A$236:$AQ$262,COLUMN('Electrification prediction'!Y$236),FALSE)</f>
        <v>1288731964504.7712</v>
      </c>
      <c r="Z8">
        <f>VLOOKUP($A8,'Energy Structure(no elec)'!$A$2:$I$28,3,FALSE)*VLOOKUP($A8,'Electrification prediction'!$A$236:$AQ$262,COLUMN('Electrification prediction'!Z$236),FALSE)</f>
        <v>1282899793564.0989</v>
      </c>
      <c r="AA8">
        <f>VLOOKUP($A8,'Energy Structure(no elec)'!$A$2:$I$28,3,FALSE)*VLOOKUP($A8,'Electrification prediction'!$A$236:$AQ$262,COLUMN('Electrification prediction'!AA$236),FALSE)</f>
        <v>1276034368226.7537</v>
      </c>
      <c r="AB8">
        <f>VLOOKUP($A8,'Energy Structure(no elec)'!$A$2:$I$28,3,FALSE)*VLOOKUP($A8,'Electrification prediction'!$A$236:$AQ$262,COLUMN('Electrification prediction'!AB$236),FALSE)</f>
        <v>1268119614922.4673</v>
      </c>
      <c r="AC8">
        <f>VLOOKUP($A8,'Energy Structure(no elec)'!$A$2:$I$28,3,FALSE)*VLOOKUP($A8,'Electrification prediction'!$A$236:$AQ$262,COLUMN('Electrification prediction'!AC$236),FALSE)</f>
        <v>1259142651994.3518</v>
      </c>
      <c r="AD8">
        <f>VLOOKUP($A8,'Energy Structure(no elec)'!$A$2:$I$28,3,FALSE)*VLOOKUP($A8,'Electrification prediction'!$A$236:$AQ$262,COLUMN('Electrification prediction'!AD$236),FALSE)</f>
        <v>1249094039207.6494</v>
      </c>
      <c r="AE8">
        <f>VLOOKUP($A8,'Energy Structure(no elec)'!$A$2:$I$28,3,FALSE)*VLOOKUP($A8,'Electrification prediction'!$A$236:$AQ$262,COLUMN('Electrification prediction'!AE$236),FALSE)</f>
        <v>1237955633074.5396</v>
      </c>
      <c r="AF8">
        <f>VLOOKUP($A8,'Energy Structure(no elec)'!$A$2:$I$28,3,FALSE)*VLOOKUP($A8,'Electrification prediction'!$A$236:$AQ$262,COLUMN('Electrification prediction'!AF$236),FALSE)</f>
        <v>1225725859181.6111</v>
      </c>
      <c r="AG8">
        <f>VLOOKUP($A8,'Energy Structure(no elec)'!$A$2:$I$28,3,FALSE)*VLOOKUP($A8,'Electrification prediction'!$A$236:$AQ$262,COLUMN('Electrification prediction'!AG$236),FALSE)</f>
        <v>1212395099342.0518</v>
      </c>
      <c r="AH8">
        <f>VLOOKUP($A8,'Energy Structure(no elec)'!$A$2:$I$28,3,FALSE)*VLOOKUP($A8,'Electrification prediction'!$A$236:$AQ$262,COLUMN('Electrification prediction'!AH$236),FALSE)</f>
        <v>1196769639761.0342</v>
      </c>
      <c r="AI8">
        <f>VLOOKUP($A8,'Energy Structure(no elec)'!$A$2:$I$28,3,FALSE)*VLOOKUP($A8,'Electrification prediction'!$A$236:$AQ$262,COLUMN('Electrification prediction'!AI$236),FALSE)</f>
        <v>1180080974555.363</v>
      </c>
      <c r="AJ8">
        <f>VLOOKUP($A8,'Energy Structure(no elec)'!$A$2:$I$28,3,FALSE)*VLOOKUP($A8,'Electrification prediction'!$A$236:$AQ$262,COLUMN('Electrification prediction'!AJ$236),FALSE)</f>
        <v>1162337172663.6111</v>
      </c>
      <c r="AK8">
        <f>VLOOKUP($A8,'Energy Structure(no elec)'!$A$2:$I$28,3,FALSE)*VLOOKUP($A8,'Electrification prediction'!$A$236:$AQ$262,COLUMN('Electrification prediction'!AK$236),FALSE)</f>
        <v>1143551531789.8892</v>
      </c>
      <c r="AL8">
        <f>VLOOKUP($A8,'Energy Structure(no elec)'!$A$2:$I$28,3,FALSE)*VLOOKUP($A8,'Electrification prediction'!$A$236:$AQ$262,COLUMN('Electrification prediction'!AL$236),FALSE)</f>
        <v>1123742667872.8967</v>
      </c>
      <c r="AM8">
        <f>VLOOKUP($A8,'Energy Structure(no elec)'!$A$2:$I$28,3,FALSE)*VLOOKUP($A8,'Electrification prediction'!$A$236:$AQ$262,COLUMN('Electrification prediction'!AM$236),FALSE)</f>
        <v>1102923428919.9609</v>
      </c>
      <c r="AN8">
        <f>VLOOKUP($A8,'Energy Structure(no elec)'!$A$2:$I$28,3,FALSE)*VLOOKUP($A8,'Electrification prediction'!$A$236:$AQ$262,COLUMN('Electrification prediction'!AN$236),FALSE)</f>
        <v>1081123805670.7039</v>
      </c>
      <c r="AO8">
        <f>VLOOKUP($A8,'Energy Structure(no elec)'!$A$2:$I$28,3,FALSE)*VLOOKUP($A8,'Electrification prediction'!$A$236:$AQ$262,COLUMN('Electrification prediction'!AO$236),FALSE)</f>
        <v>1058368472763.1216</v>
      </c>
      <c r="AP8">
        <f>VLOOKUP($A8,'Energy Structure(no elec)'!$A$2:$I$28,3,FALSE)*VLOOKUP($A8,'Electrification prediction'!$A$236:$AQ$262,COLUMN('Electrification prediction'!AP$236),FALSE)</f>
        <v>1034698824631.3949</v>
      </c>
      <c r="AQ8">
        <f>VLOOKUP($A8,'Energy Structure(no elec)'!$A$2:$I$28,3,FALSE)*VLOOKUP($A8,'Electrification prediction'!$A$236:$AQ$262,COLUMN('Electrification prediction'!AQ$236),FALSE)</f>
        <v>1010151238857.0448</v>
      </c>
    </row>
    <row r="9" spans="1:43">
      <c r="A9" s="37" t="s">
        <v>622</v>
      </c>
      <c r="B9">
        <f>VLOOKUP(A9,'Energy use'!$A$132:$K$158,3,FALSE)</f>
        <v>217743116868.32715</v>
      </c>
      <c r="C9">
        <f>VLOOKUP($A9,'Energy Structure(no elec)'!$A$2:$I$28,3,FALSE)*VLOOKUP($A9,'Electrification prediction'!$A$236:$AQ$262,COLUMN('Electrification prediction'!C$236),FALSE)</f>
        <v>233362487685.63077</v>
      </c>
      <c r="D9">
        <f>VLOOKUP($A9,'Energy Structure(no elec)'!$A$2:$I$28,3,FALSE)*VLOOKUP($A9,'Electrification prediction'!$A$236:$AQ$262,COLUMN('Electrification prediction'!D$236),FALSE)</f>
        <v>252502513368.55173</v>
      </c>
      <c r="E9">
        <f>VLOOKUP($A9,'Energy Structure(no elec)'!$A$2:$I$28,3,FALSE)*VLOOKUP($A9,'Electrification prediction'!$A$236:$AQ$262,COLUMN('Electrification prediction'!E$236),FALSE)</f>
        <v>232967659916.14639</v>
      </c>
      <c r="F9">
        <f>VLOOKUP($A9,'Energy Structure(no elec)'!$A$2:$I$28,3,FALSE)*VLOOKUP($A9,'Electrification prediction'!$A$236:$AQ$262,COLUMN('Electrification prediction'!F$236),FALSE)</f>
        <v>231190563835.16901</v>
      </c>
      <c r="G9">
        <f>VLOOKUP($A9,'Energy Structure(no elec)'!$A$2:$I$28,3,FALSE)*VLOOKUP($A9,'Electrification prediction'!$A$236:$AQ$262,COLUMN('Electrification prediction'!G$236),FALSE)</f>
        <v>229197388761.40387</v>
      </c>
      <c r="H9">
        <f>VLOOKUP($A9,'Energy Structure(no elec)'!$A$2:$I$28,3,FALSE)*VLOOKUP($A9,'Electrification prediction'!$A$236:$AQ$262,COLUMN('Electrification prediction'!H$236),FALSE)</f>
        <v>227092300824.78735</v>
      </c>
      <c r="I9">
        <f>VLOOKUP($A9,'Energy Structure(no elec)'!$A$2:$I$28,3,FALSE)*VLOOKUP($A9,'Electrification prediction'!$A$236:$AQ$262,COLUMN('Electrification prediction'!I$236),FALSE)</f>
        <v>224818826064.901</v>
      </c>
      <c r="J9">
        <f>VLOOKUP($A9,'Energy Structure(no elec)'!$A$2:$I$28,3,FALSE)*VLOOKUP($A9,'Electrification prediction'!$A$236:$AQ$262,COLUMN('Electrification prediction'!J$236),FALSE)</f>
        <v>222608629914.94229</v>
      </c>
      <c r="K9">
        <f>VLOOKUP($A9,'Energy Structure(no elec)'!$A$2:$I$28,3,FALSE)*VLOOKUP($A9,'Electrification prediction'!$A$236:$AQ$262,COLUMN('Electrification prediction'!K$236),FALSE)</f>
        <v>220463404440.63025</v>
      </c>
      <c r="L9">
        <f>VLOOKUP($A9,'Energy Structure(no elec)'!$A$2:$I$28,3,FALSE)*VLOOKUP($A9,'Electrification prediction'!$A$236:$AQ$262,COLUMN('Electrification prediction'!L$236),FALSE)</f>
        <v>218383454921.12119</v>
      </c>
      <c r="M9">
        <f>VLOOKUP($A9,'Energy Structure(no elec)'!$A$2:$I$28,3,FALSE)*VLOOKUP($A9,'Electrification prediction'!$A$236:$AQ$262,COLUMN('Electrification prediction'!M$236),FALSE)</f>
        <v>216047853972.427</v>
      </c>
      <c r="N9">
        <f>VLOOKUP($A9,'Energy Structure(no elec)'!$A$2:$I$28,3,FALSE)*VLOOKUP($A9,'Electrification prediction'!$A$236:$AQ$262,COLUMN('Electrification prediction'!N$236),FALSE)</f>
        <v>213781290799.55328</v>
      </c>
      <c r="O9">
        <f>VLOOKUP($A9,'Energy Structure(no elec)'!$A$2:$I$28,3,FALSE)*VLOOKUP($A9,'Electrification prediction'!$A$236:$AQ$262,COLUMN('Electrification prediction'!O$236),FALSE)</f>
        <v>211581158877.73923</v>
      </c>
      <c r="P9">
        <f>VLOOKUP($A9,'Energy Structure(no elec)'!$A$2:$I$28,3,FALSE)*VLOOKUP($A9,'Electrification prediction'!$A$236:$AQ$262,COLUMN('Electrification prediction'!P$236),FALSE)</f>
        <v>209444359525.65976</v>
      </c>
      <c r="Q9">
        <f>VLOOKUP($A9,'Energy Structure(no elec)'!$A$2:$I$28,3,FALSE)*VLOOKUP($A9,'Electrification prediction'!$A$236:$AQ$262,COLUMN('Electrification prediction'!Q$236),FALSE)</f>
        <v>207365383680.68484</v>
      </c>
      <c r="R9">
        <f>VLOOKUP($A9,'Energy Structure(no elec)'!$A$2:$I$28,3,FALSE)*VLOOKUP($A9,'Electrification prediction'!$A$236:$AQ$262,COLUMN('Electrification prediction'!R$236),FALSE)</f>
        <v>205137586449.50198</v>
      </c>
      <c r="S9">
        <f>VLOOKUP($A9,'Energy Structure(no elec)'!$A$2:$I$28,3,FALSE)*VLOOKUP($A9,'Electrification prediction'!$A$236:$AQ$262,COLUMN('Electrification prediction'!S$236),FALSE)</f>
        <v>203163063350.36038</v>
      </c>
      <c r="T9">
        <f>VLOOKUP($A9,'Energy Structure(no elec)'!$A$2:$I$28,3,FALSE)*VLOOKUP($A9,'Electrification prediction'!$A$236:$AQ$262,COLUMN('Electrification prediction'!T$236),FALSE)</f>
        <v>201230961686.95807</v>
      </c>
      <c r="U9">
        <f>VLOOKUP($A9,'Energy Structure(no elec)'!$A$2:$I$28,3,FALSE)*VLOOKUP($A9,'Electrification prediction'!$A$236:$AQ$262,COLUMN('Electrification prediction'!U$236),FALSE)</f>
        <v>199335442467.07297</v>
      </c>
      <c r="V9">
        <f>VLOOKUP($A9,'Energy Structure(no elec)'!$A$2:$I$28,3,FALSE)*VLOOKUP($A9,'Electrification prediction'!$A$236:$AQ$262,COLUMN('Electrification prediction'!V$236),FALSE)</f>
        <v>197470729310.38968</v>
      </c>
      <c r="W9">
        <f>VLOOKUP($A9,'Energy Structure(no elec)'!$A$2:$I$28,3,FALSE)*VLOOKUP($A9,'Electrification prediction'!$A$236:$AQ$262,COLUMN('Electrification prediction'!W$236),FALSE)</f>
        <v>195513037580.13251</v>
      </c>
      <c r="X9">
        <f>VLOOKUP($A9,'Energy Structure(no elec)'!$A$2:$I$28,3,FALSE)*VLOOKUP($A9,'Electrification prediction'!$A$236:$AQ$262,COLUMN('Electrification prediction'!X$236),FALSE)</f>
        <v>193268427216.39185</v>
      </c>
      <c r="Y9">
        <f>VLOOKUP($A9,'Energy Structure(no elec)'!$A$2:$I$28,3,FALSE)*VLOOKUP($A9,'Electrification prediction'!$A$236:$AQ$262,COLUMN('Electrification prediction'!Y$236),FALSE)</f>
        <v>190929129200.75644</v>
      </c>
      <c r="Z9">
        <f>VLOOKUP($A9,'Energy Structure(no elec)'!$A$2:$I$28,3,FALSE)*VLOOKUP($A9,'Electrification prediction'!$A$236:$AQ$262,COLUMN('Electrification prediction'!Z$236),FALSE)</f>
        <v>188493931300.29733</v>
      </c>
      <c r="AA9">
        <f>VLOOKUP($A9,'Energy Structure(no elec)'!$A$2:$I$28,3,FALSE)*VLOOKUP($A9,'Electrification prediction'!$A$236:$AQ$262,COLUMN('Electrification prediction'!AA$236),FALSE)</f>
        <v>185960144709.96692</v>
      </c>
      <c r="AB9">
        <f>VLOOKUP($A9,'Energy Structure(no elec)'!$A$2:$I$28,3,FALSE)*VLOOKUP($A9,'Electrification prediction'!$A$236:$AQ$262,COLUMN('Electrification prediction'!AB$236),FALSE)</f>
        <v>183327406511.33594</v>
      </c>
      <c r="AC9">
        <f>VLOOKUP($A9,'Energy Structure(no elec)'!$A$2:$I$28,3,FALSE)*VLOOKUP($A9,'Electrification prediction'!$A$236:$AQ$262,COLUMN('Electrification prediction'!AC$236),FALSE)</f>
        <v>180595782982.33139</v>
      </c>
      <c r="AD9">
        <f>VLOOKUP($A9,'Energy Structure(no elec)'!$A$2:$I$28,3,FALSE)*VLOOKUP($A9,'Electrification prediction'!$A$236:$AQ$262,COLUMN('Electrification prediction'!AD$236),FALSE)</f>
        <v>177765787820.77881</v>
      </c>
      <c r="AE9">
        <f>VLOOKUP($A9,'Energy Structure(no elec)'!$A$2:$I$28,3,FALSE)*VLOOKUP($A9,'Electrification prediction'!$A$236:$AQ$262,COLUMN('Electrification prediction'!AE$236),FALSE)</f>
        <v>174836649499.10501</v>
      </c>
      <c r="AF9">
        <f>VLOOKUP($A9,'Energy Structure(no elec)'!$A$2:$I$28,3,FALSE)*VLOOKUP($A9,'Electrification prediction'!$A$236:$AQ$262,COLUMN('Electrification prediction'!AF$236),FALSE)</f>
        <v>171809901816.61029</v>
      </c>
      <c r="AG9">
        <f>VLOOKUP($A9,'Energy Structure(no elec)'!$A$2:$I$28,3,FALSE)*VLOOKUP($A9,'Electrification prediction'!$A$236:$AQ$262,COLUMN('Electrification prediction'!AG$236),FALSE)</f>
        <v>168685873311.37766</v>
      </c>
      <c r="AH9">
        <f>VLOOKUP($A9,'Energy Structure(no elec)'!$A$2:$I$28,3,FALSE)*VLOOKUP($A9,'Electrification prediction'!$A$236:$AQ$262,COLUMN('Electrification prediction'!AH$236),FALSE)</f>
        <v>165301291902.75214</v>
      </c>
      <c r="AI9">
        <f>VLOOKUP($A9,'Energy Structure(no elec)'!$A$2:$I$28,3,FALSE)*VLOOKUP($A9,'Electrification prediction'!$A$236:$AQ$262,COLUMN('Electrification prediction'!AI$236),FALSE)</f>
        <v>161830097693.44781</v>
      </c>
      <c r="AJ9">
        <f>VLOOKUP($A9,'Energy Structure(no elec)'!$A$2:$I$28,3,FALSE)*VLOOKUP($A9,'Electrification prediction'!$A$236:$AQ$262,COLUMN('Electrification prediction'!AJ$236),FALSE)</f>
        <v>158274636593.04886</v>
      </c>
      <c r="AK9">
        <f>VLOOKUP($A9,'Energy Structure(no elec)'!$A$2:$I$28,3,FALSE)*VLOOKUP($A9,'Electrification prediction'!$A$236:$AQ$262,COLUMN('Electrification prediction'!AK$236),FALSE)</f>
        <v>154637859598.26389</v>
      </c>
      <c r="AL9">
        <f>VLOOKUP($A9,'Energy Structure(no elec)'!$A$2:$I$28,3,FALSE)*VLOOKUP($A9,'Electrification prediction'!$A$236:$AQ$262,COLUMN('Electrification prediction'!AL$236),FALSE)</f>
        <v>150923315216.75906</v>
      </c>
      <c r="AM9">
        <f>VLOOKUP($A9,'Energy Structure(no elec)'!$A$2:$I$28,3,FALSE)*VLOOKUP($A9,'Electrification prediction'!$A$236:$AQ$262,COLUMN('Electrification prediction'!AM$236),FALSE)</f>
        <v>147133651911.63397</v>
      </c>
      <c r="AN9">
        <f>VLOOKUP($A9,'Energy Structure(no elec)'!$A$2:$I$28,3,FALSE)*VLOOKUP($A9,'Electrification prediction'!$A$236:$AQ$262,COLUMN('Electrification prediction'!AN$236),FALSE)</f>
        <v>143273685784.82666</v>
      </c>
      <c r="AO9">
        <f>VLOOKUP($A9,'Energy Structure(no elec)'!$A$2:$I$28,3,FALSE)*VLOOKUP($A9,'Electrification prediction'!$A$236:$AQ$262,COLUMN('Electrification prediction'!AO$236),FALSE)</f>
        <v>139347374446.40335</v>
      </c>
      <c r="AP9">
        <f>VLOOKUP($A9,'Energy Structure(no elec)'!$A$2:$I$28,3,FALSE)*VLOOKUP($A9,'Electrification prediction'!$A$236:$AQ$262,COLUMN('Electrification prediction'!AP$236),FALSE)</f>
        <v>135360729809.09653</v>
      </c>
      <c r="AQ9">
        <f>VLOOKUP($A9,'Energy Structure(no elec)'!$A$2:$I$28,3,FALSE)*VLOOKUP($A9,'Electrification prediction'!$A$236:$AQ$262,COLUMN('Electrification prediction'!AQ$236),FALSE)</f>
        <v>131318929864.40373</v>
      </c>
    </row>
    <row r="10" spans="1:43">
      <c r="A10" s="37" t="s">
        <v>623</v>
      </c>
      <c r="B10">
        <f>VLOOKUP(A10,'Energy use'!$A$132:$K$158,3,FALSE)</f>
        <v>99418494830.967346</v>
      </c>
      <c r="C10">
        <f>VLOOKUP($A10,'Energy Structure(no elec)'!$A$2:$I$28,3,FALSE)*VLOOKUP($A10,'Electrification prediction'!$A$236:$AQ$262,COLUMN('Electrification prediction'!C$236),FALSE)</f>
        <v>78574555998.933975</v>
      </c>
      <c r="D10">
        <f>VLOOKUP($A10,'Energy Structure(no elec)'!$A$2:$I$28,3,FALSE)*VLOOKUP($A10,'Electrification prediction'!$A$236:$AQ$262,COLUMN('Electrification prediction'!D$236),FALSE)</f>
        <v>111681131792.35951</v>
      </c>
      <c r="E10">
        <f>VLOOKUP($A10,'Energy Structure(no elec)'!$A$2:$I$28,3,FALSE)*VLOOKUP($A10,'Electrification prediction'!$A$236:$AQ$262,COLUMN('Electrification prediction'!E$236),FALSE)</f>
        <v>112517950628.24098</v>
      </c>
      <c r="F10">
        <f>VLOOKUP($A10,'Energy Structure(no elec)'!$A$2:$I$28,3,FALSE)*VLOOKUP($A10,'Electrification prediction'!$A$236:$AQ$262,COLUMN('Electrification prediction'!F$236),FALSE)</f>
        <v>113124144079.17177</v>
      </c>
      <c r="G10">
        <f>VLOOKUP($A10,'Energy Structure(no elec)'!$A$2:$I$28,3,FALSE)*VLOOKUP($A10,'Electrification prediction'!$A$236:$AQ$262,COLUMN('Electrification prediction'!G$236),FALSE)</f>
        <v>113580180664.23454</v>
      </c>
      <c r="H10">
        <f>VLOOKUP($A10,'Energy Structure(no elec)'!$A$2:$I$28,3,FALSE)*VLOOKUP($A10,'Electrification prediction'!$A$236:$AQ$262,COLUMN('Electrification prediction'!H$236),FALSE)</f>
        <v>113934677490.90331</v>
      </c>
      <c r="I10">
        <f>VLOOKUP($A10,'Energy Structure(no elec)'!$A$2:$I$28,3,FALSE)*VLOOKUP($A10,'Electrification prediction'!$A$236:$AQ$262,COLUMN('Electrification prediction'!I$236),FALSE)</f>
        <v>114157328670.6263</v>
      </c>
      <c r="J10">
        <f>VLOOKUP($A10,'Energy Structure(no elec)'!$A$2:$I$28,3,FALSE)*VLOOKUP($A10,'Electrification prediction'!$A$236:$AQ$262,COLUMN('Electrification prediction'!J$236),FALSE)</f>
        <v>114364573586.62355</v>
      </c>
      <c r="K10">
        <f>VLOOKUP($A10,'Energy Structure(no elec)'!$A$2:$I$28,3,FALSE)*VLOOKUP($A10,'Electrification prediction'!$A$236:$AQ$262,COLUMN('Electrification prediction'!K$236),FALSE)</f>
        <v>114558895830.09373</v>
      </c>
      <c r="L10">
        <f>VLOOKUP($A10,'Energy Structure(no elec)'!$A$2:$I$28,3,FALSE)*VLOOKUP($A10,'Electrification prediction'!$A$236:$AQ$262,COLUMN('Electrification prediction'!L$236),FALSE)</f>
        <v>114742057420.07329</v>
      </c>
      <c r="M10">
        <f>VLOOKUP($A10,'Energy Structure(no elec)'!$A$2:$I$28,3,FALSE)*VLOOKUP($A10,'Electrification prediction'!$A$236:$AQ$262,COLUMN('Electrification prediction'!M$236),FALSE)</f>
        <v>114745184068.81569</v>
      </c>
      <c r="N10">
        <f>VLOOKUP($A10,'Energy Structure(no elec)'!$A$2:$I$28,3,FALSE)*VLOOKUP($A10,'Electrification prediction'!$A$236:$AQ$262,COLUMN('Electrification prediction'!N$236),FALSE)</f>
        <v>114738687378.00069</v>
      </c>
      <c r="O10">
        <f>VLOOKUP($A10,'Energy Structure(no elec)'!$A$2:$I$28,3,FALSE)*VLOOKUP($A10,'Electrification prediction'!$A$236:$AQ$262,COLUMN('Electrification prediction'!O$236),FALSE)</f>
        <v>114722812635.05798</v>
      </c>
      <c r="P10">
        <f>VLOOKUP($A10,'Energy Structure(no elec)'!$A$2:$I$28,3,FALSE)*VLOOKUP($A10,'Electrification prediction'!$A$236:$AQ$262,COLUMN('Electrification prediction'!P$236),FALSE)</f>
        <v>114697443330.65651</v>
      </c>
      <c r="Q10">
        <f>VLOOKUP($A10,'Energy Structure(no elec)'!$A$2:$I$28,3,FALSE)*VLOOKUP($A10,'Electrification prediction'!$A$236:$AQ$262,COLUMN('Electrification prediction'!Q$236),FALSE)</f>
        <v>114661029540.19574</v>
      </c>
      <c r="R10">
        <f>VLOOKUP($A10,'Energy Structure(no elec)'!$A$2:$I$28,3,FALSE)*VLOOKUP($A10,'Electrification prediction'!$A$236:$AQ$262,COLUMN('Electrification prediction'!R$236),FALSE)</f>
        <v>114499607055.85219</v>
      </c>
      <c r="S10">
        <f>VLOOKUP($A10,'Energy Structure(no elec)'!$A$2:$I$28,3,FALSE)*VLOOKUP($A10,'Electrification prediction'!$A$236:$AQ$262,COLUMN('Electrification prediction'!S$236),FALSE)</f>
        <v>114437840320.58498</v>
      </c>
      <c r="T10">
        <f>VLOOKUP($A10,'Energy Structure(no elec)'!$A$2:$I$28,3,FALSE)*VLOOKUP($A10,'Electrification prediction'!$A$236:$AQ$262,COLUMN('Electrification prediction'!T$236),FALSE)</f>
        <v>114360222359.31387</v>
      </c>
      <c r="U10">
        <f>VLOOKUP($A10,'Energy Structure(no elec)'!$A$2:$I$28,3,FALSE)*VLOOKUP($A10,'Electrification prediction'!$A$236:$AQ$262,COLUMN('Electrification prediction'!U$236),FALSE)</f>
        <v>114264466453.21666</v>
      </c>
      <c r="V10">
        <f>VLOOKUP($A10,'Energy Structure(no elec)'!$A$2:$I$28,3,FALSE)*VLOOKUP($A10,'Electrification prediction'!$A$236:$AQ$262,COLUMN('Electrification prediction'!V$236),FALSE)</f>
        <v>114148187186.31909</v>
      </c>
      <c r="W10">
        <f>VLOOKUP($A10,'Energy Structure(no elec)'!$A$2:$I$28,3,FALSE)*VLOOKUP($A10,'Electrification prediction'!$A$236:$AQ$262,COLUMN('Electrification prediction'!W$236),FALSE)</f>
        <v>113940098803.20836</v>
      </c>
      <c r="X10">
        <f>VLOOKUP($A10,'Energy Structure(no elec)'!$A$2:$I$28,3,FALSE)*VLOOKUP($A10,'Electrification prediction'!$A$236:$AQ$262,COLUMN('Electrification prediction'!X$236),FALSE)</f>
        <v>113525401954.72177</v>
      </c>
      <c r="Y10">
        <f>VLOOKUP($A10,'Energy Structure(no elec)'!$A$2:$I$28,3,FALSE)*VLOOKUP($A10,'Electrification prediction'!$A$236:$AQ$262,COLUMN('Electrification prediction'!Y$236),FALSE)</f>
        <v>113014431934.29269</v>
      </c>
      <c r="Z10">
        <f>VLOOKUP($A10,'Energy Structure(no elec)'!$A$2:$I$28,3,FALSE)*VLOOKUP($A10,'Electrification prediction'!$A$236:$AQ$262,COLUMN('Electrification prediction'!Z$236),FALSE)</f>
        <v>112405744226.98668</v>
      </c>
      <c r="AA10">
        <f>VLOOKUP($A10,'Energy Structure(no elec)'!$A$2:$I$28,3,FALSE)*VLOOKUP($A10,'Electrification prediction'!$A$236:$AQ$262,COLUMN('Electrification prediction'!AA$236),FALSE)</f>
        <v>111697049819.3257</v>
      </c>
      <c r="AB10">
        <f>VLOOKUP($A10,'Energy Structure(no elec)'!$A$2:$I$28,3,FALSE)*VLOOKUP($A10,'Electrification prediction'!$A$236:$AQ$262,COLUMN('Electrification prediction'!AB$236),FALSE)</f>
        <v>110887486254.99796</v>
      </c>
      <c r="AC10">
        <f>VLOOKUP($A10,'Energy Structure(no elec)'!$A$2:$I$28,3,FALSE)*VLOOKUP($A10,'Electrification prediction'!$A$236:$AQ$262,COLUMN('Electrification prediction'!AC$236),FALSE)</f>
        <v>109976514131.60115</v>
      </c>
      <c r="AD10">
        <f>VLOOKUP($A10,'Energy Structure(no elec)'!$A$2:$I$28,3,FALSE)*VLOOKUP($A10,'Electrification prediction'!$A$236:$AQ$262,COLUMN('Electrification prediction'!AD$236),FALSE)</f>
        <v>108963938235.46698</v>
      </c>
      <c r="AE10">
        <f>VLOOKUP($A10,'Energy Structure(no elec)'!$A$2:$I$28,3,FALSE)*VLOOKUP($A10,'Electrification prediction'!$A$236:$AQ$262,COLUMN('Electrification prediction'!AE$236),FALSE)</f>
        <v>107848848414.20386</v>
      </c>
      <c r="AF10">
        <f>VLOOKUP($A10,'Energy Structure(no elec)'!$A$2:$I$28,3,FALSE)*VLOOKUP($A10,'Electrification prediction'!$A$236:$AQ$262,COLUMN('Electrification prediction'!AF$236),FALSE)</f>
        <v>106631824199.58762</v>
      </c>
      <c r="AG10">
        <f>VLOOKUP($A10,'Energy Structure(no elec)'!$A$2:$I$28,3,FALSE)*VLOOKUP($A10,'Electrification prediction'!$A$236:$AQ$262,COLUMN('Electrification prediction'!AG$236),FALSE)</f>
        <v>105312787377.2765</v>
      </c>
      <c r="AH10">
        <f>VLOOKUP($A10,'Energy Structure(no elec)'!$A$2:$I$28,3,FALSE)*VLOOKUP($A10,'Electrification prediction'!$A$236:$AQ$262,COLUMN('Electrification prediction'!AH$236),FALSE)</f>
        <v>103789015492.28539</v>
      </c>
      <c r="AI10">
        <f>VLOOKUP($A10,'Energy Structure(no elec)'!$A$2:$I$28,3,FALSE)*VLOOKUP($A10,'Electrification prediction'!$A$236:$AQ$262,COLUMN('Electrification prediction'!AI$236),FALSE)</f>
        <v>102168496283.04588</v>
      </c>
      <c r="AJ10">
        <f>VLOOKUP($A10,'Energy Structure(no elec)'!$A$2:$I$28,3,FALSE)*VLOOKUP($A10,'Electrification prediction'!$A$236:$AQ$262,COLUMN('Electrification prediction'!AJ$236),FALSE)</f>
        <v>100452820337.4476</v>
      </c>
      <c r="AK10">
        <f>VLOOKUP($A10,'Energy Structure(no elec)'!$A$2:$I$28,3,FALSE)*VLOOKUP($A10,'Electrification prediction'!$A$236:$AQ$262,COLUMN('Electrification prediction'!AK$236),FALSE)</f>
        <v>98644063505.592575</v>
      </c>
      <c r="AL10">
        <f>VLOOKUP($A10,'Energy Structure(no elec)'!$A$2:$I$28,3,FALSE)*VLOOKUP($A10,'Electrification prediction'!$A$236:$AQ$262,COLUMN('Electrification prediction'!AL$236),FALSE)</f>
        <v>96744789931.08844</v>
      </c>
      <c r="AM10">
        <f>VLOOKUP($A10,'Energy Structure(no elec)'!$A$2:$I$28,3,FALSE)*VLOOKUP($A10,'Electrification prediction'!$A$236:$AQ$262,COLUMN('Electrification prediction'!AM$236),FALSE)</f>
        <v>94757094308.879105</v>
      </c>
      <c r="AN10">
        <f>VLOOKUP($A10,'Energy Structure(no elec)'!$A$2:$I$28,3,FALSE)*VLOOKUP($A10,'Electrification prediction'!$A$236:$AQ$262,COLUMN('Electrification prediction'!AN$236),FALSE)</f>
        <v>92684570428.345779</v>
      </c>
      <c r="AO10">
        <f>VLOOKUP($A10,'Energy Structure(no elec)'!$A$2:$I$28,3,FALSE)*VLOOKUP($A10,'Electrification prediction'!$A$236:$AQ$262,COLUMN('Electrification prediction'!AO$236),FALSE)</f>
        <v>90530373210.054672</v>
      </c>
      <c r="AP10">
        <f>VLOOKUP($A10,'Energy Structure(no elec)'!$A$2:$I$28,3,FALSE)*VLOOKUP($A10,'Electrification prediction'!$A$236:$AQ$262,COLUMN('Electrification prediction'!AP$236),FALSE)</f>
        <v>88299102863.274155</v>
      </c>
      <c r="AQ10">
        <f>VLOOKUP($A10,'Energy Structure(no elec)'!$A$2:$I$28,3,FALSE)*VLOOKUP($A10,'Electrification prediction'!$A$236:$AQ$262,COLUMN('Electrification prediction'!AQ$236),FALSE)</f>
        <v>85994935908.865768</v>
      </c>
    </row>
    <row r="11" spans="1:43">
      <c r="A11" s="37" t="s">
        <v>624</v>
      </c>
      <c r="B11">
        <f>VLOOKUP(A11,'Energy use'!$A$132:$K$158,3,FALSE)</f>
        <v>233498222873.65424</v>
      </c>
      <c r="C11">
        <f>VLOOKUP($A11,'Energy Structure(no elec)'!$A$2:$I$28,3,FALSE)*VLOOKUP($A11,'Electrification prediction'!$A$236:$AQ$262,COLUMN('Electrification prediction'!C$236),FALSE)</f>
        <v>221216318855.92673</v>
      </c>
      <c r="D11">
        <f>VLOOKUP($A11,'Energy Structure(no elec)'!$A$2:$I$28,3,FALSE)*VLOOKUP($A11,'Electrification prediction'!$A$236:$AQ$262,COLUMN('Electrification prediction'!D$236),FALSE)</f>
        <v>252467560958.88333</v>
      </c>
      <c r="E11">
        <f>VLOOKUP($A11,'Energy Structure(no elec)'!$A$2:$I$28,3,FALSE)*VLOOKUP($A11,'Electrification prediction'!$A$236:$AQ$262,COLUMN('Electrification prediction'!E$236),FALSE)</f>
        <v>261901095991.58719</v>
      </c>
      <c r="F11">
        <f>VLOOKUP($A11,'Energy Structure(no elec)'!$A$2:$I$28,3,FALSE)*VLOOKUP($A11,'Electrification prediction'!$A$236:$AQ$262,COLUMN('Electrification prediction'!F$236),FALSE)</f>
        <v>270710830797.01971</v>
      </c>
      <c r="G11">
        <f>VLOOKUP($A11,'Energy Structure(no elec)'!$A$2:$I$28,3,FALSE)*VLOOKUP($A11,'Electrification prediction'!$A$236:$AQ$262,COLUMN('Electrification prediction'!G$236),FALSE)</f>
        <v>279057712629.28339</v>
      </c>
      <c r="H11">
        <f>VLOOKUP($A11,'Energy Structure(no elec)'!$A$2:$I$28,3,FALSE)*VLOOKUP($A11,'Electrification prediction'!$A$236:$AQ$262,COLUMN('Electrification prediction'!H$236),FALSE)</f>
        <v>287044128169.85992</v>
      </c>
      <c r="I11">
        <f>VLOOKUP($A11,'Energy Structure(no elec)'!$A$2:$I$28,3,FALSE)*VLOOKUP($A11,'Electrification prediction'!$A$236:$AQ$262,COLUMN('Electrification prediction'!I$236),FALSE)</f>
        <v>294581457651.39948</v>
      </c>
      <c r="J11">
        <f>VLOOKUP($A11,'Energy Structure(no elec)'!$A$2:$I$28,3,FALSE)*VLOOKUP($A11,'Electrification prediction'!$A$236:$AQ$262,COLUMN('Electrification prediction'!J$236),FALSE)</f>
        <v>301961599980.52527</v>
      </c>
      <c r="K11">
        <f>VLOOKUP($A11,'Energy Structure(no elec)'!$A$2:$I$28,3,FALSE)*VLOOKUP($A11,'Electrification prediction'!$A$236:$AQ$262,COLUMN('Electrification prediction'!K$236),FALSE)</f>
        <v>309196705596.6991</v>
      </c>
      <c r="L11">
        <f>VLOOKUP($A11,'Energy Structure(no elec)'!$A$2:$I$28,3,FALSE)*VLOOKUP($A11,'Electrification prediction'!$A$236:$AQ$262,COLUMN('Electrification prediction'!L$236),FALSE)</f>
        <v>316297168145.13739</v>
      </c>
      <c r="M11">
        <f>VLOOKUP($A11,'Energy Structure(no elec)'!$A$2:$I$28,3,FALSE)*VLOOKUP($A11,'Electrification prediction'!$A$236:$AQ$262,COLUMN('Electrification prediction'!M$236),FALSE)</f>
        <v>322793428858.22217</v>
      </c>
      <c r="N11">
        <f>VLOOKUP($A11,'Energy Structure(no elec)'!$A$2:$I$28,3,FALSE)*VLOOKUP($A11,'Electrification prediction'!$A$236:$AQ$262,COLUMN('Electrification prediction'!N$236),FALSE)</f>
        <v>329151388687.88135</v>
      </c>
      <c r="O11">
        <f>VLOOKUP($A11,'Energy Structure(no elec)'!$A$2:$I$28,3,FALSE)*VLOOKUP($A11,'Electrification prediction'!$A$236:$AQ$262,COLUMN('Electrification prediction'!O$236),FALSE)</f>
        <v>335377381725.4021</v>
      </c>
      <c r="P11">
        <f>VLOOKUP($A11,'Energy Structure(no elec)'!$A$2:$I$28,3,FALSE)*VLOOKUP($A11,'Electrification prediction'!$A$236:$AQ$262,COLUMN('Electrification prediction'!P$236),FALSE)</f>
        <v>341476404246.56708</v>
      </c>
      <c r="Q11">
        <f>VLOOKUP($A11,'Energy Structure(no elec)'!$A$2:$I$28,3,FALSE)*VLOOKUP($A11,'Electrification prediction'!$A$236:$AQ$262,COLUMN('Electrification prediction'!Q$236),FALSE)</f>
        <v>347448793509.25934</v>
      </c>
      <c r="R11">
        <f>VLOOKUP($A11,'Energy Structure(no elec)'!$A$2:$I$28,3,FALSE)*VLOOKUP($A11,'Electrification prediction'!$A$236:$AQ$262,COLUMN('Electrification prediction'!R$236),FALSE)</f>
        <v>352947774609.94623</v>
      </c>
      <c r="S11">
        <f>VLOOKUP($A11,'Energy Structure(no elec)'!$A$2:$I$28,3,FALSE)*VLOOKUP($A11,'Electrification prediction'!$A$236:$AQ$262,COLUMN('Electrification prediction'!S$236),FALSE)</f>
        <v>358664111030.49445</v>
      </c>
      <c r="T11">
        <f>VLOOKUP($A11,'Energy Structure(no elec)'!$A$2:$I$28,3,FALSE)*VLOOKUP($A11,'Electrification prediction'!$A$236:$AQ$262,COLUMN('Electrification prediction'!T$236),FALSE)</f>
        <v>364251103416.07526</v>
      </c>
      <c r="U11">
        <f>VLOOKUP($A11,'Energy Structure(no elec)'!$A$2:$I$28,3,FALSE)*VLOOKUP($A11,'Electrification prediction'!$A$236:$AQ$262,COLUMN('Electrification prediction'!U$236),FALSE)</f>
        <v>369704475487.52075</v>
      </c>
      <c r="V11">
        <f>VLOOKUP($A11,'Energy Structure(no elec)'!$A$2:$I$28,3,FALSE)*VLOOKUP($A11,'Electrification prediction'!$A$236:$AQ$262,COLUMN('Electrification prediction'!V$236),FALSE)</f>
        <v>375018993006.96997</v>
      </c>
      <c r="W11">
        <f>VLOOKUP($A11,'Energy Structure(no elec)'!$A$2:$I$28,3,FALSE)*VLOOKUP($A11,'Electrification prediction'!$A$236:$AQ$262,COLUMN('Electrification prediction'!W$236),FALSE)</f>
        <v>379959027826.75446</v>
      </c>
      <c r="X11">
        <f>VLOOKUP($A11,'Energy Structure(no elec)'!$A$2:$I$28,3,FALSE)*VLOOKUP($A11,'Electrification prediction'!$A$236:$AQ$262,COLUMN('Electrification prediction'!X$236),FALSE)</f>
        <v>384127631316.73584</v>
      </c>
      <c r="Y11">
        <f>VLOOKUP($A11,'Energy Structure(no elec)'!$A$2:$I$28,3,FALSE)*VLOOKUP($A11,'Electrification prediction'!$A$236:$AQ$262,COLUMN('Electrification prediction'!Y$236),FALSE)</f>
        <v>387878320281.68298</v>
      </c>
      <c r="Z11">
        <f>VLOOKUP($A11,'Energy Structure(no elec)'!$A$2:$I$28,3,FALSE)*VLOOKUP($A11,'Electrification prediction'!$A$236:$AQ$262,COLUMN('Electrification prediction'!Z$236),FALSE)</f>
        <v>391197106527.84894</v>
      </c>
      <c r="AA11">
        <f>VLOOKUP($A11,'Energy Structure(no elec)'!$A$2:$I$28,3,FALSE)*VLOOKUP($A11,'Electrification prediction'!$A$236:$AQ$262,COLUMN('Electrification prediction'!AA$236),FALSE)</f>
        <v>394066739884.56885</v>
      </c>
      <c r="AB11">
        <f>VLOOKUP($A11,'Energy Structure(no elec)'!$A$2:$I$28,3,FALSE)*VLOOKUP($A11,'Electrification prediction'!$A$236:$AQ$262,COLUMN('Electrification prediction'!AB$236),FALSE)</f>
        <v>396474611713.95459</v>
      </c>
      <c r="AC11">
        <f>VLOOKUP($A11,'Energy Structure(no elec)'!$A$2:$I$28,3,FALSE)*VLOOKUP($A11,'Electrification prediction'!$A$236:$AQ$262,COLUMN('Electrification prediction'!AC$236),FALSE)</f>
        <v>398409079500.36505</v>
      </c>
      <c r="AD11">
        <f>VLOOKUP($A11,'Energy Structure(no elec)'!$A$2:$I$28,3,FALSE)*VLOOKUP($A11,'Electrification prediction'!$A$236:$AQ$262,COLUMN('Electrification prediction'!AD$236),FALSE)</f>
        <v>399859601259.74481</v>
      </c>
      <c r="AE11">
        <f>VLOOKUP($A11,'Energy Structure(no elec)'!$A$2:$I$28,3,FALSE)*VLOOKUP($A11,'Electrification prediction'!$A$236:$AQ$262,COLUMN('Electrification prediction'!AE$236),FALSE)</f>
        <v>400812859893.33252</v>
      </c>
      <c r="AF11">
        <f>VLOOKUP($A11,'Energy Structure(no elec)'!$A$2:$I$28,3,FALSE)*VLOOKUP($A11,'Electrification prediction'!$A$236:$AQ$262,COLUMN('Electrification prediction'!AF$236),FALSE)</f>
        <v>401260871926.30664</v>
      </c>
      <c r="AG11">
        <f>VLOOKUP($A11,'Energy Structure(no elec)'!$A$2:$I$28,3,FALSE)*VLOOKUP($A11,'Electrification prediction'!$A$236:$AQ$262,COLUMN('Electrification prediction'!AG$236),FALSE)</f>
        <v>401193133216.32709</v>
      </c>
      <c r="AH11">
        <f>VLOOKUP($A11,'Energy Structure(no elec)'!$A$2:$I$28,3,FALSE)*VLOOKUP($A11,'Electrification prediction'!$A$236:$AQ$262,COLUMN('Electrification prediction'!AH$236),FALSE)</f>
        <v>400203191695.0094</v>
      </c>
      <c r="AI11">
        <f>VLOOKUP($A11,'Energy Structure(no elec)'!$A$2:$I$28,3,FALSE)*VLOOKUP($A11,'Electrification prediction'!$A$236:$AQ$262,COLUMN('Electrification prediction'!AI$236),FALSE)</f>
        <v>398687639945.77679</v>
      </c>
      <c r="AJ11">
        <f>VLOOKUP($A11,'Energy Structure(no elec)'!$A$2:$I$28,3,FALSE)*VLOOKUP($A11,'Electrification prediction'!$A$236:$AQ$262,COLUMN('Electrification prediction'!AJ$236),FALSE)</f>
        <v>396642786043.99347</v>
      </c>
      <c r="AK11">
        <f>VLOOKUP($A11,'Energy Structure(no elec)'!$A$2:$I$28,3,FALSE)*VLOOKUP($A11,'Electrification prediction'!$A$236:$AQ$262,COLUMN('Electrification prediction'!AK$236),FALSE)</f>
        <v>394066949379.75391</v>
      </c>
      <c r="AL11">
        <f>VLOOKUP($A11,'Energy Structure(no elec)'!$A$2:$I$28,3,FALSE)*VLOOKUP($A11,'Electrification prediction'!$A$236:$AQ$262,COLUMN('Electrification prediction'!AL$236),FALSE)</f>
        <v>390960565310.10095</v>
      </c>
      <c r="AM11">
        <f>VLOOKUP($A11,'Energy Structure(no elec)'!$A$2:$I$28,3,FALSE)*VLOOKUP($A11,'Electrification prediction'!$A$236:$AQ$262,COLUMN('Electrification prediction'!AM$236),FALSE)</f>
        <v>387322364319.466</v>
      </c>
      <c r="AN11">
        <f>VLOOKUP($A11,'Energy Structure(no elec)'!$A$2:$I$28,3,FALSE)*VLOOKUP($A11,'Electrification prediction'!$A$236:$AQ$262,COLUMN('Electrification prediction'!AN$236),FALSE)</f>
        <v>383157382700.67438</v>
      </c>
      <c r="AO11">
        <f>VLOOKUP($A11,'Energy Structure(no elec)'!$A$2:$I$28,3,FALSE)*VLOOKUP($A11,'Electrification prediction'!$A$236:$AQ$262,COLUMN('Electrification prediction'!AO$236),FALSE)</f>
        <v>378469191992.26892</v>
      </c>
      <c r="AP11">
        <f>VLOOKUP($A11,'Energy Structure(no elec)'!$A$2:$I$28,3,FALSE)*VLOOKUP($A11,'Electrification prediction'!$A$236:$AQ$262,COLUMN('Electrification prediction'!AP$236),FALSE)</f>
        <v>373267746132.60297</v>
      </c>
      <c r="AQ11">
        <f>VLOOKUP($A11,'Energy Structure(no elec)'!$A$2:$I$28,3,FALSE)*VLOOKUP($A11,'Electrification prediction'!$A$236:$AQ$262,COLUMN('Electrification prediction'!AQ$236),FALSE)</f>
        <v>367561717342.47791</v>
      </c>
    </row>
    <row r="12" spans="1:43">
      <c r="A12" s="37" t="s">
        <v>612</v>
      </c>
      <c r="B12">
        <f>VLOOKUP(A12,'Energy use'!$A$132:$K$158,3,FALSE)</f>
        <v>62440087483077.445</v>
      </c>
      <c r="C12">
        <f>VLOOKUP($A12,'Energy Structure(no elec)'!$A$2:$I$28,3,FALSE)*VLOOKUP($A12,'Electrification prediction'!$A$236:$AQ$262,COLUMN('Electrification prediction'!C$236),FALSE)</f>
        <v>61514274694581.461</v>
      </c>
      <c r="D12">
        <f>VLOOKUP($A12,'Energy Structure(no elec)'!$A$2:$I$28,3,FALSE)*VLOOKUP($A12,'Electrification prediction'!$A$236:$AQ$262,COLUMN('Electrification prediction'!D$236),FALSE)</f>
        <v>65009937470612.609</v>
      </c>
      <c r="E12">
        <f>VLOOKUP($A12,'Energy Structure(no elec)'!$A$2:$I$28,3,FALSE)*VLOOKUP($A12,'Electrification prediction'!$A$236:$AQ$262,COLUMN('Electrification prediction'!E$236),FALSE)</f>
        <v>66564307660571.867</v>
      </c>
      <c r="F12">
        <f>VLOOKUP($A12,'Energy Structure(no elec)'!$A$2:$I$28,3,FALSE)*VLOOKUP($A12,'Electrification prediction'!$A$236:$AQ$262,COLUMN('Electrification prediction'!F$236),FALSE)</f>
        <v>68043176858575.648</v>
      </c>
      <c r="G12">
        <f>VLOOKUP($A12,'Energy Structure(no elec)'!$A$2:$I$28,3,FALSE)*VLOOKUP($A12,'Electrification prediction'!$A$236:$AQ$262,COLUMN('Electrification prediction'!G$236),FALSE)</f>
        <v>69448010613716.367</v>
      </c>
      <c r="H12">
        <f>VLOOKUP($A12,'Energy Structure(no elec)'!$A$2:$I$28,3,FALSE)*VLOOKUP($A12,'Electrification prediction'!$A$236:$AQ$262,COLUMN('Electrification prediction'!H$236),FALSE)</f>
        <v>70804219322733.875</v>
      </c>
      <c r="I12">
        <f>VLOOKUP($A12,'Energy Structure(no elec)'!$A$2:$I$28,3,FALSE)*VLOOKUP($A12,'Electrification prediction'!$A$236:$AQ$262,COLUMN('Electrification prediction'!I$236),FALSE)</f>
        <v>72086269172038.375</v>
      </c>
      <c r="J12">
        <f>VLOOKUP($A12,'Energy Structure(no elec)'!$A$2:$I$28,3,FALSE)*VLOOKUP($A12,'Electrification prediction'!$A$236:$AQ$262,COLUMN('Electrification prediction'!J$236),FALSE)</f>
        <v>73368209869746.625</v>
      </c>
      <c r="K12">
        <f>VLOOKUP($A12,'Energy Structure(no elec)'!$A$2:$I$28,3,FALSE)*VLOOKUP($A12,'Electrification prediction'!$A$236:$AQ$262,COLUMN('Electrification prediction'!K$236),FALSE)</f>
        <v>74649932391143.391</v>
      </c>
      <c r="L12">
        <f>VLOOKUP($A12,'Energy Structure(no elec)'!$A$2:$I$28,3,FALSE)*VLOOKUP($A12,'Electrification prediction'!$A$236:$AQ$262,COLUMN('Electrification prediction'!L$236),FALSE)</f>
        <v>75931195063658.391</v>
      </c>
      <c r="M12">
        <f>VLOOKUP($A12,'Energy Structure(no elec)'!$A$2:$I$28,3,FALSE)*VLOOKUP($A12,'Electrification prediction'!$A$236:$AQ$262,COLUMN('Electrification prediction'!M$236),FALSE)</f>
        <v>77089930612504.406</v>
      </c>
      <c r="N12">
        <f>VLOOKUP($A12,'Energy Structure(no elec)'!$A$2:$I$28,3,FALSE)*VLOOKUP($A12,'Electrification prediction'!$A$236:$AQ$262,COLUMN('Electrification prediction'!N$236),FALSE)</f>
        <v>78243660452025.766</v>
      </c>
      <c r="O12">
        <f>VLOOKUP($A12,'Energy Structure(no elec)'!$A$2:$I$28,3,FALSE)*VLOOKUP($A12,'Electrification prediction'!$A$236:$AQ$262,COLUMN('Electrification prediction'!O$236),FALSE)</f>
        <v>79391808029494.453</v>
      </c>
      <c r="P12">
        <f>VLOOKUP($A12,'Energy Structure(no elec)'!$A$2:$I$28,3,FALSE)*VLOOKUP($A12,'Electrification prediction'!$A$236:$AQ$262,COLUMN('Electrification prediction'!P$236),FALSE)</f>
        <v>80533697548796.719</v>
      </c>
      <c r="Q12">
        <f>VLOOKUP($A12,'Energy Structure(no elec)'!$A$2:$I$28,3,FALSE)*VLOOKUP($A12,'Electrification prediction'!$A$236:$AQ$262,COLUMN('Electrification prediction'!Q$236),FALSE)</f>
        <v>81667701894746.797</v>
      </c>
      <c r="R12">
        <f>VLOOKUP($A12,'Energy Structure(no elec)'!$A$2:$I$28,3,FALSE)*VLOOKUP($A12,'Electrification prediction'!$A$236:$AQ$262,COLUMN('Electrification prediction'!R$236),FALSE)</f>
        <v>82705961262559.094</v>
      </c>
      <c r="S12">
        <f>VLOOKUP($A12,'Energy Structure(no elec)'!$A$2:$I$28,3,FALSE)*VLOOKUP($A12,'Electrification prediction'!$A$236:$AQ$262,COLUMN('Electrification prediction'!S$236),FALSE)</f>
        <v>83819428301025.391</v>
      </c>
      <c r="T12">
        <f>VLOOKUP($A12,'Energy Structure(no elec)'!$A$2:$I$28,3,FALSE)*VLOOKUP($A12,'Electrification prediction'!$A$236:$AQ$262,COLUMN('Electrification prediction'!T$236),FALSE)</f>
        <v>84920299377755.078</v>
      </c>
      <c r="U12">
        <f>VLOOKUP($A12,'Energy Structure(no elec)'!$A$2:$I$28,3,FALSE)*VLOOKUP($A12,'Electrification prediction'!$A$236:$AQ$262,COLUMN('Electrification prediction'!U$236),FALSE)</f>
        <v>86006482016418.344</v>
      </c>
      <c r="V12">
        <f>VLOOKUP($A12,'Energy Structure(no elec)'!$A$2:$I$28,3,FALSE)*VLOOKUP($A12,'Electrification prediction'!$A$236:$AQ$262,COLUMN('Electrification prediction'!V$236),FALSE)</f>
        <v>87075772353800.25</v>
      </c>
      <c r="W12">
        <f>VLOOKUP($A12,'Energy Structure(no elec)'!$A$2:$I$28,3,FALSE)*VLOOKUP($A12,'Electrification prediction'!$A$236:$AQ$262,COLUMN('Electrification prediction'!W$236),FALSE)</f>
        <v>88069443292042.766</v>
      </c>
      <c r="X12">
        <f>VLOOKUP($A12,'Energy Structure(no elec)'!$A$2:$I$28,3,FALSE)*VLOOKUP($A12,'Electrification prediction'!$A$236:$AQ$262,COLUMN('Electrification prediction'!X$236),FALSE)</f>
        <v>88889701210607.344</v>
      </c>
      <c r="Y12">
        <f>VLOOKUP($A12,'Energy Structure(no elec)'!$A$2:$I$28,3,FALSE)*VLOOKUP($A12,'Electrification prediction'!$A$236:$AQ$262,COLUMN('Electrification prediction'!Y$236),FALSE)</f>
        <v>89623220625823.188</v>
      </c>
      <c r="Z12">
        <f>VLOOKUP($A12,'Energy Structure(no elec)'!$A$2:$I$28,3,FALSE)*VLOOKUP($A12,'Electrification prediction'!$A$236:$AQ$262,COLUMN('Electrification prediction'!Z$236),FALSE)</f>
        <v>90266172042695.859</v>
      </c>
      <c r="AA12">
        <f>VLOOKUP($A12,'Energy Structure(no elec)'!$A$2:$I$28,3,FALSE)*VLOOKUP($A12,'Electrification prediction'!$A$236:$AQ$262,COLUMN('Electrification prediction'!AA$236),FALSE)</f>
        <v>90813941162744.109</v>
      </c>
      <c r="AB12">
        <f>VLOOKUP($A12,'Energy Structure(no elec)'!$A$2:$I$28,3,FALSE)*VLOOKUP($A12,'Electrification prediction'!$A$236:$AQ$262,COLUMN('Electrification prediction'!AB$236),FALSE)</f>
        <v>91263055762316.281</v>
      </c>
      <c r="AC12">
        <f>VLOOKUP($A12,'Energy Structure(no elec)'!$A$2:$I$28,3,FALSE)*VLOOKUP($A12,'Electrification prediction'!$A$236:$AQ$262,COLUMN('Electrification prediction'!AC$236),FALSE)</f>
        <v>91610277585974.313</v>
      </c>
      <c r="AD12">
        <f>VLOOKUP($A12,'Energy Structure(no elec)'!$A$2:$I$28,3,FALSE)*VLOOKUP($A12,'Electrification prediction'!$A$236:$AQ$262,COLUMN('Electrification prediction'!AD$236),FALSE)</f>
        <v>91852629726711.797</v>
      </c>
      <c r="AE12">
        <f>VLOOKUP($A12,'Energy Structure(no elec)'!$A$2:$I$28,3,FALSE)*VLOOKUP($A12,'Electrification prediction'!$A$236:$AQ$262,COLUMN('Electrification prediction'!AE$236),FALSE)</f>
        <v>91986448741573.547</v>
      </c>
      <c r="AF12">
        <f>VLOOKUP($A12,'Energy Structure(no elec)'!$A$2:$I$28,3,FALSE)*VLOOKUP($A12,'Electrification prediction'!$A$236:$AQ$262,COLUMN('Electrification prediction'!AF$236),FALSE)</f>
        <v>92009355980815.359</v>
      </c>
      <c r="AG12">
        <f>VLOOKUP($A12,'Energy Structure(no elec)'!$A$2:$I$28,3,FALSE)*VLOOKUP($A12,'Electrification prediction'!$A$236:$AQ$262,COLUMN('Electrification prediction'!AG$236),FALSE)</f>
        <v>91918341401945.781</v>
      </c>
      <c r="AH12">
        <f>VLOOKUP($A12,'Energy Structure(no elec)'!$A$2:$I$28,3,FALSE)*VLOOKUP($A12,'Electrification prediction'!$A$236:$AQ$262,COLUMN('Electrification prediction'!AH$236),FALSE)</f>
        <v>91614137421504.5</v>
      </c>
      <c r="AI12">
        <f>VLOOKUP($A12,'Energy Structure(no elec)'!$A$2:$I$28,3,FALSE)*VLOOKUP($A12,'Electrification prediction'!$A$236:$AQ$262,COLUMN('Electrification prediction'!AI$236),FALSE)</f>
        <v>91192683464534.641</v>
      </c>
      <c r="AJ12">
        <f>VLOOKUP($A12,'Energy Structure(no elec)'!$A$2:$I$28,3,FALSE)*VLOOKUP($A12,'Electrification prediction'!$A$236:$AQ$262,COLUMN('Electrification prediction'!AJ$236),FALSE)</f>
        <v>90652528596430.297</v>
      </c>
      <c r="AK12">
        <f>VLOOKUP($A12,'Energy Structure(no elec)'!$A$2:$I$28,3,FALSE)*VLOOKUP($A12,'Electrification prediction'!$A$236:$AQ$262,COLUMN('Electrification prediction'!AK$236),FALSE)</f>
        <v>89992687795749.656</v>
      </c>
      <c r="AL12">
        <f>VLOOKUP($A12,'Energy Structure(no elec)'!$A$2:$I$28,3,FALSE)*VLOOKUP($A12,'Electrification prediction'!$A$236:$AQ$262,COLUMN('Electrification prediction'!AL$236),FALSE)</f>
        <v>89212666872585.141</v>
      </c>
      <c r="AM12">
        <f>VLOOKUP($A12,'Energy Structure(no elec)'!$A$2:$I$28,3,FALSE)*VLOOKUP($A12,'Electrification prediction'!$A$236:$AQ$262,COLUMN('Electrification prediction'!AM$236),FALSE)</f>
        <v>88311534118693.703</v>
      </c>
      <c r="AN12">
        <f>VLOOKUP($A12,'Energy Structure(no elec)'!$A$2:$I$28,3,FALSE)*VLOOKUP($A12,'Electrification prediction'!$A$236:$AQ$262,COLUMN('Electrification prediction'!AN$236),FALSE)</f>
        <v>87289867247896.469</v>
      </c>
      <c r="AO12">
        <f>VLOOKUP($A12,'Energy Structure(no elec)'!$A$2:$I$28,3,FALSE)*VLOOKUP($A12,'Electrification prediction'!$A$236:$AQ$262,COLUMN('Electrification prediction'!AO$236),FALSE)</f>
        <v>86147866239125.25</v>
      </c>
      <c r="AP12">
        <f>VLOOKUP($A12,'Energy Structure(no elec)'!$A$2:$I$28,3,FALSE)*VLOOKUP($A12,'Electrification prediction'!$A$236:$AQ$262,COLUMN('Electrification prediction'!AP$236),FALSE)</f>
        <v>84887262507877.359</v>
      </c>
      <c r="AQ12">
        <f>VLOOKUP($A12,'Energy Structure(no elec)'!$A$2:$I$28,3,FALSE)*VLOOKUP($A12,'Electrification prediction'!$A$236:$AQ$262,COLUMN('Electrification prediction'!AQ$236),FALSE)</f>
        <v>83509458048885.406</v>
      </c>
    </row>
    <row r="13" spans="1:43">
      <c r="A13" s="37" t="s">
        <v>625</v>
      </c>
      <c r="B13">
        <f>VLOOKUP(A13,'Energy use'!$A$132:$K$158,3,FALSE)</f>
        <v>1708046721168.562</v>
      </c>
      <c r="C13">
        <f>VLOOKUP($A13,'Energy Structure(no elec)'!$A$2:$I$28,3,FALSE)*VLOOKUP($A13,'Electrification prediction'!$A$236:$AQ$262,COLUMN('Electrification prediction'!C$236),FALSE)</f>
        <v>1716190614379.937</v>
      </c>
      <c r="D13">
        <f>VLOOKUP($A13,'Energy Structure(no elec)'!$A$2:$I$28,3,FALSE)*VLOOKUP($A13,'Electrification prediction'!$A$236:$AQ$262,COLUMN('Electrification prediction'!D$236),FALSE)</f>
        <v>1996453738747.6328</v>
      </c>
      <c r="E13">
        <f>VLOOKUP($A13,'Energy Structure(no elec)'!$A$2:$I$28,3,FALSE)*VLOOKUP($A13,'Electrification prediction'!$A$236:$AQ$262,COLUMN('Electrification prediction'!E$236),FALSE)</f>
        <v>2061518586496.5825</v>
      </c>
      <c r="F13">
        <f>VLOOKUP($A13,'Energy Structure(no elec)'!$A$2:$I$28,3,FALSE)*VLOOKUP($A13,'Electrification prediction'!$A$236:$AQ$262,COLUMN('Electrification prediction'!F$236),FALSE)</f>
        <v>2121830743535.4238</v>
      </c>
      <c r="G13">
        <f>VLOOKUP($A13,'Energy Structure(no elec)'!$A$2:$I$28,3,FALSE)*VLOOKUP($A13,'Electrification prediction'!$A$236:$AQ$262,COLUMN('Electrification prediction'!G$236),FALSE)</f>
        <v>2178689412859.811</v>
      </c>
      <c r="H13">
        <f>VLOOKUP($A13,'Energy Structure(no elec)'!$A$2:$I$28,3,FALSE)*VLOOKUP($A13,'Electrification prediction'!$A$236:$AQ$262,COLUMN('Electrification prediction'!H$236),FALSE)</f>
        <v>2233009202629.7959</v>
      </c>
      <c r="I13">
        <f>VLOOKUP($A13,'Energy Structure(no elec)'!$A$2:$I$28,3,FALSE)*VLOOKUP($A13,'Electrification prediction'!$A$236:$AQ$262,COLUMN('Electrification prediction'!I$236),FALSE)</f>
        <v>2284003373848.0757</v>
      </c>
      <c r="J13">
        <f>VLOOKUP($A13,'Energy Structure(no elec)'!$A$2:$I$28,3,FALSE)*VLOOKUP($A13,'Electrification prediction'!$A$236:$AQ$262,COLUMN('Electrification prediction'!J$236),FALSE)</f>
        <v>2334230679165.2271</v>
      </c>
      <c r="K13">
        <f>VLOOKUP($A13,'Energy Structure(no elec)'!$A$2:$I$28,3,FALSE)*VLOOKUP($A13,'Electrification prediction'!$A$236:$AQ$262,COLUMN('Electrification prediction'!K$236),FALSE)</f>
        <v>2383766220850.1777</v>
      </c>
      <c r="L13">
        <f>VLOOKUP($A13,'Energy Structure(no elec)'!$A$2:$I$28,3,FALSE)*VLOOKUP($A13,'Electrification prediction'!$A$236:$AQ$262,COLUMN('Electrification prediction'!L$236),FALSE)</f>
        <v>2432671924517.0479</v>
      </c>
      <c r="M13">
        <f>VLOOKUP($A13,'Energy Structure(no elec)'!$A$2:$I$28,3,FALSE)*VLOOKUP($A13,'Electrification prediction'!$A$236:$AQ$262,COLUMN('Electrification prediction'!M$236),FALSE)</f>
        <v>2476856520692.0103</v>
      </c>
      <c r="N13">
        <f>VLOOKUP($A13,'Energy Structure(no elec)'!$A$2:$I$28,3,FALSE)*VLOOKUP($A13,'Electrification prediction'!$A$236:$AQ$262,COLUMN('Electrification prediction'!N$236),FALSE)</f>
        <v>2520356743040.4009</v>
      </c>
      <c r="O13">
        <f>VLOOKUP($A13,'Energy Structure(no elec)'!$A$2:$I$28,3,FALSE)*VLOOKUP($A13,'Electrification prediction'!$A$236:$AQ$262,COLUMN('Electrification prediction'!O$236),FALSE)</f>
        <v>2563203840165.8179</v>
      </c>
      <c r="P13">
        <f>VLOOKUP($A13,'Energy Structure(no elec)'!$A$2:$I$28,3,FALSE)*VLOOKUP($A13,'Electrification prediction'!$A$236:$AQ$262,COLUMN('Electrification prediction'!P$236),FALSE)</f>
        <v>2605419565135.1831</v>
      </c>
      <c r="Q13">
        <f>VLOOKUP($A13,'Energy Structure(no elec)'!$A$2:$I$28,3,FALSE)*VLOOKUP($A13,'Electrification prediction'!$A$236:$AQ$262,COLUMN('Electrification prediction'!Q$236),FALSE)</f>
        <v>2646987651428.5278</v>
      </c>
      <c r="R13">
        <f>VLOOKUP($A13,'Energy Structure(no elec)'!$A$2:$I$28,3,FALSE)*VLOOKUP($A13,'Electrification prediction'!$A$236:$AQ$262,COLUMN('Electrification prediction'!R$236),FALSE)</f>
        <v>2684929077448.2324</v>
      </c>
      <c r="S13">
        <f>VLOOKUP($A13,'Energy Structure(no elec)'!$A$2:$I$28,3,FALSE)*VLOOKUP($A13,'Electrification prediction'!$A$236:$AQ$262,COLUMN('Electrification prediction'!S$236),FALSE)</f>
        <v>2725134610680.9487</v>
      </c>
      <c r="T13">
        <f>VLOOKUP($A13,'Energy Structure(no elec)'!$A$2:$I$28,3,FALSE)*VLOOKUP($A13,'Electrification prediction'!$A$236:$AQ$262,COLUMN('Electrification prediction'!T$236),FALSE)</f>
        <v>2764622594659.9482</v>
      </c>
      <c r="U13">
        <f>VLOOKUP($A13,'Energy Structure(no elec)'!$A$2:$I$28,3,FALSE)*VLOOKUP($A13,'Electrification prediction'!$A$236:$AQ$262,COLUMN('Electrification prediction'!U$236),FALSE)</f>
        <v>2803344304298.7397</v>
      </c>
      <c r="V13">
        <f>VLOOKUP($A13,'Energy Structure(no elec)'!$A$2:$I$28,3,FALSE)*VLOOKUP($A13,'Electrification prediction'!$A$236:$AQ$262,COLUMN('Electrification prediction'!V$236),FALSE)</f>
        <v>2841244240671.3042</v>
      </c>
      <c r="W13">
        <f>VLOOKUP($A13,'Energy Structure(no elec)'!$A$2:$I$28,3,FALSE)*VLOOKUP($A13,'Electrification prediction'!$A$236:$AQ$262,COLUMN('Electrification prediction'!W$236),FALSE)</f>
        <v>2876317421007.7441</v>
      </c>
      <c r="X13">
        <f>VLOOKUP($A13,'Energy Structure(no elec)'!$A$2:$I$28,3,FALSE)*VLOOKUP($A13,'Electrification prediction'!$A$236:$AQ$262,COLUMN('Electrification prediction'!X$236),FALSE)</f>
        <v>2905206022871.9487</v>
      </c>
      <c r="Y13">
        <f>VLOOKUP($A13,'Energy Structure(no elec)'!$A$2:$I$28,3,FALSE)*VLOOKUP($A13,'Electrification prediction'!$A$236:$AQ$262,COLUMN('Electrification prediction'!Y$236),FALSE)</f>
        <v>2930905400520.7041</v>
      </c>
      <c r="Z13">
        <f>VLOOKUP($A13,'Energy Structure(no elec)'!$A$2:$I$28,3,FALSE)*VLOOKUP($A13,'Electrification prediction'!$A$236:$AQ$262,COLUMN('Electrification prediction'!Z$236),FALSE)</f>
        <v>2953294482062.4824</v>
      </c>
      <c r="AA13">
        <f>VLOOKUP($A13,'Energy Structure(no elec)'!$A$2:$I$28,3,FALSE)*VLOOKUP($A13,'Electrification prediction'!$A$236:$AQ$262,COLUMN('Electrification prediction'!AA$236),FALSE)</f>
        <v>2972224262117.3799</v>
      </c>
      <c r="AB13">
        <f>VLOOKUP($A13,'Energy Structure(no elec)'!$A$2:$I$28,3,FALSE)*VLOOKUP($A13,'Electrification prediction'!$A$236:$AQ$262,COLUMN('Electrification prediction'!AB$236),FALSE)</f>
        <v>2987584412470.8506</v>
      </c>
      <c r="AC13">
        <f>VLOOKUP($A13,'Energy Structure(no elec)'!$A$2:$I$28,3,FALSE)*VLOOKUP($A13,'Electrification prediction'!$A$236:$AQ$262,COLUMN('Electrification prediction'!AC$236),FALSE)</f>
        <v>2999272120019.9175</v>
      </c>
      <c r="AD13">
        <f>VLOOKUP($A13,'Energy Structure(no elec)'!$A$2:$I$28,3,FALSE)*VLOOKUP($A13,'Electrification prediction'!$A$236:$AQ$262,COLUMN('Electrification prediction'!AD$236),FALSE)</f>
        <v>3007193148809.9692</v>
      </c>
      <c r="AE13">
        <f>VLOOKUP($A13,'Energy Structure(no elec)'!$A$2:$I$28,3,FALSE)*VLOOKUP($A13,'Electrification prediction'!$A$236:$AQ$262,COLUMN('Electrification prediction'!AE$236),FALSE)</f>
        <v>3011229207234.4292</v>
      </c>
      <c r="AF13">
        <f>VLOOKUP($A13,'Energy Structure(no elec)'!$A$2:$I$28,3,FALSE)*VLOOKUP($A13,'Electrification prediction'!$A$236:$AQ$262,COLUMN('Electrification prediction'!AF$236),FALSE)</f>
        <v>3011306103105.4009</v>
      </c>
      <c r="AG13">
        <f>VLOOKUP($A13,'Energy Structure(no elec)'!$A$2:$I$28,3,FALSE)*VLOOKUP($A13,'Electrification prediction'!$A$236:$AQ$262,COLUMN('Electrification prediction'!AG$236),FALSE)</f>
        <v>3007327656146.145</v>
      </c>
      <c r="AH13">
        <f>VLOOKUP($A13,'Energy Structure(no elec)'!$A$2:$I$28,3,FALSE)*VLOOKUP($A13,'Electrification prediction'!$A$236:$AQ$262,COLUMN('Electrification prediction'!AH$236),FALSE)</f>
        <v>2995872812653.4517</v>
      </c>
      <c r="AI13">
        <f>VLOOKUP($A13,'Energy Structure(no elec)'!$A$2:$I$28,3,FALSE)*VLOOKUP($A13,'Electrification prediction'!$A$236:$AQ$262,COLUMN('Electrification prediction'!AI$236),FALSE)</f>
        <v>2980262992216.813</v>
      </c>
      <c r="AJ13">
        <f>VLOOKUP($A13,'Energy Structure(no elec)'!$A$2:$I$28,3,FALSE)*VLOOKUP($A13,'Electrification prediction'!$A$236:$AQ$262,COLUMN('Electrification prediction'!AJ$236),FALSE)</f>
        <v>2960455961877.353</v>
      </c>
      <c r="AK13">
        <f>VLOOKUP($A13,'Energy Structure(no elec)'!$A$2:$I$28,3,FALSE)*VLOOKUP($A13,'Electrification prediction'!$A$236:$AQ$262,COLUMN('Electrification prediction'!AK$236),FALSE)</f>
        <v>2936425561771.7637</v>
      </c>
      <c r="AL13">
        <f>VLOOKUP($A13,'Energy Structure(no elec)'!$A$2:$I$28,3,FALSE)*VLOOKUP($A13,'Electrification prediction'!$A$236:$AQ$262,COLUMN('Electrification prediction'!AL$236),FALSE)</f>
        <v>2908162590927.228</v>
      </c>
      <c r="AM13">
        <f>VLOOKUP($A13,'Energy Structure(no elec)'!$A$2:$I$28,3,FALSE)*VLOOKUP($A13,'Electrification prediction'!$A$236:$AQ$262,COLUMN('Electrification prediction'!AM$236),FALSE)</f>
        <v>2875642767477.1455</v>
      </c>
      <c r="AN13">
        <f>VLOOKUP($A13,'Energy Structure(no elec)'!$A$2:$I$28,3,FALSE)*VLOOKUP($A13,'Electrification prediction'!$A$236:$AQ$262,COLUMN('Electrification prediction'!AN$236),FALSE)</f>
        <v>2838893973285.3906</v>
      </c>
      <c r="AO13">
        <f>VLOOKUP($A13,'Energy Structure(no elec)'!$A$2:$I$28,3,FALSE)*VLOOKUP($A13,'Electrification prediction'!$A$236:$AQ$262,COLUMN('Electrification prediction'!AO$236),FALSE)</f>
        <v>2797931088908.4771</v>
      </c>
      <c r="AP13">
        <f>VLOOKUP($A13,'Energy Structure(no elec)'!$A$2:$I$28,3,FALSE)*VLOOKUP($A13,'Electrification prediction'!$A$236:$AQ$262,COLUMN('Electrification prediction'!AP$236),FALSE)</f>
        <v>2752821899709.2759</v>
      </c>
      <c r="AQ13">
        <f>VLOOKUP($A13,'Energy Structure(no elec)'!$A$2:$I$28,3,FALSE)*VLOOKUP($A13,'Electrification prediction'!$A$236:$AQ$262,COLUMN('Electrification prediction'!AQ$236),FALSE)</f>
        <v>2703622840384.1841</v>
      </c>
    </row>
    <row r="14" spans="1:43">
      <c r="A14" s="37" t="s">
        <v>626</v>
      </c>
      <c r="B14">
        <f>VLOOKUP(A14,'Energy use'!$A$132:$K$158,3,FALSE)</f>
        <v>21589119012.087032</v>
      </c>
      <c r="C14">
        <f>VLOOKUP($A14,'Energy Structure(no elec)'!$A$2:$I$28,3,FALSE)*VLOOKUP($A14,'Electrification prediction'!$A$236:$AQ$262,COLUMN('Electrification prediction'!C$236),FALSE)</f>
        <v>21508615453.083855</v>
      </c>
      <c r="D14">
        <f>VLOOKUP($A14,'Energy Structure(no elec)'!$A$2:$I$28,3,FALSE)*VLOOKUP($A14,'Electrification prediction'!$A$236:$AQ$262,COLUMN('Electrification prediction'!D$236),FALSE)</f>
        <v>24562397949.634991</v>
      </c>
      <c r="E14">
        <f>VLOOKUP($A14,'Energy Structure(no elec)'!$A$2:$I$28,3,FALSE)*VLOOKUP($A14,'Electrification prediction'!$A$236:$AQ$262,COLUMN('Electrification prediction'!E$236),FALSE)</f>
        <v>25004318444.26564</v>
      </c>
      <c r="F14">
        <f>VLOOKUP($A14,'Energy Structure(no elec)'!$A$2:$I$28,3,FALSE)*VLOOKUP($A14,'Electrification prediction'!$A$236:$AQ$262,COLUMN('Electrification prediction'!F$236),FALSE)</f>
        <v>25372907226.928524</v>
      </c>
      <c r="G14">
        <f>VLOOKUP($A14,'Energy Structure(no elec)'!$A$2:$I$28,3,FALSE)*VLOOKUP($A14,'Electrification prediction'!$A$236:$AQ$262,COLUMN('Electrification prediction'!G$236),FALSE)</f>
        <v>25685470667.989277</v>
      </c>
      <c r="H14">
        <f>VLOOKUP($A14,'Energy Structure(no elec)'!$A$2:$I$28,3,FALSE)*VLOOKUP($A14,'Electrification prediction'!$A$236:$AQ$262,COLUMN('Electrification prediction'!H$236),FALSE)</f>
        <v>25952828579.699768</v>
      </c>
      <c r="I14">
        <f>VLOOKUP($A14,'Energy Structure(no elec)'!$A$2:$I$28,3,FALSE)*VLOOKUP($A14,'Electrification prediction'!$A$236:$AQ$262,COLUMN('Electrification prediction'!I$236),FALSE)</f>
        <v>26168119387.052372</v>
      </c>
      <c r="J14">
        <f>VLOOKUP($A14,'Energy Structure(no elec)'!$A$2:$I$28,3,FALSE)*VLOOKUP($A14,'Electrification prediction'!$A$236:$AQ$262,COLUMN('Electrification prediction'!J$236),FALSE)</f>
        <v>26358218130.446236</v>
      </c>
      <c r="K14">
        <f>VLOOKUP($A14,'Energy Structure(no elec)'!$A$2:$I$28,3,FALSE)*VLOOKUP($A14,'Electrification prediction'!$A$236:$AQ$262,COLUMN('Electrification prediction'!K$236),FALSE)</f>
        <v>26524206439.708157</v>
      </c>
      <c r="L14">
        <f>VLOOKUP($A14,'Energy Structure(no elec)'!$A$2:$I$28,3,FALSE)*VLOOKUP($A14,'Electrification prediction'!$A$236:$AQ$262,COLUMN('Electrification prediction'!L$236),FALSE)</f>
        <v>26666973412.42448</v>
      </c>
      <c r="M14">
        <f>VLOOKUP($A14,'Energy Structure(no elec)'!$A$2:$I$28,3,FALSE)*VLOOKUP($A14,'Electrification prediction'!$A$236:$AQ$262,COLUMN('Electrification prediction'!M$236),FALSE)</f>
        <v>26747603397.571144</v>
      </c>
      <c r="N14">
        <f>VLOOKUP($A14,'Energy Structure(no elec)'!$A$2:$I$28,3,FALSE)*VLOOKUP($A14,'Electrification prediction'!$A$236:$AQ$262,COLUMN('Electrification prediction'!N$236),FALSE)</f>
        <v>26806061073.973274</v>
      </c>
      <c r="O14">
        <f>VLOOKUP($A14,'Energy Structure(no elec)'!$A$2:$I$28,3,FALSE)*VLOOKUP($A14,'Electrification prediction'!$A$236:$AQ$262,COLUMN('Electrification prediction'!O$236),FALSE)</f>
        <v>26842877377.190754</v>
      </c>
      <c r="P14">
        <f>VLOOKUP($A14,'Energy Structure(no elec)'!$A$2:$I$28,3,FALSE)*VLOOKUP($A14,'Electrification prediction'!$A$236:$AQ$262,COLUMN('Electrification prediction'!P$236),FALSE)</f>
        <v>26858466011.760345</v>
      </c>
      <c r="Q14">
        <f>VLOOKUP($A14,'Energy Structure(no elec)'!$A$2:$I$28,3,FALSE)*VLOOKUP($A14,'Electrification prediction'!$A$236:$AQ$262,COLUMN('Electrification prediction'!Q$236),FALSE)</f>
        <v>26852874285.898357</v>
      </c>
      <c r="R14">
        <f>VLOOKUP($A14,'Energy Structure(no elec)'!$A$2:$I$28,3,FALSE)*VLOOKUP($A14,'Electrification prediction'!$A$236:$AQ$262,COLUMN('Electrification prediction'!R$236),FALSE)</f>
        <v>26799810088.017445</v>
      </c>
      <c r="S14">
        <f>VLOOKUP($A14,'Energy Structure(no elec)'!$A$2:$I$28,3,FALSE)*VLOOKUP($A14,'Electrification prediction'!$A$236:$AQ$262,COLUMN('Electrification prediction'!S$236),FALSE)</f>
        <v>26752249518.542404</v>
      </c>
      <c r="T14">
        <f>VLOOKUP($A14,'Energy Structure(no elec)'!$A$2:$I$28,3,FALSE)*VLOOKUP($A14,'Electrification prediction'!$A$236:$AQ$262,COLUMN('Electrification prediction'!T$236),FALSE)</f>
        <v>26683480569.336025</v>
      </c>
      <c r="U14">
        <f>VLOOKUP($A14,'Energy Structure(no elec)'!$A$2:$I$28,3,FALSE)*VLOOKUP($A14,'Electrification prediction'!$A$236:$AQ$262,COLUMN('Electrification prediction'!U$236),FALSE)</f>
        <v>26593292376.981251</v>
      </c>
      <c r="V14">
        <f>VLOOKUP($A14,'Energy Structure(no elec)'!$A$2:$I$28,3,FALSE)*VLOOKUP($A14,'Electrification prediction'!$A$236:$AQ$262,COLUMN('Electrification prediction'!V$236),FALSE)</f>
        <v>26481441607.262352</v>
      </c>
      <c r="W14">
        <f>VLOOKUP($A14,'Energy Structure(no elec)'!$A$2:$I$28,3,FALSE)*VLOOKUP($A14,'Electrification prediction'!$A$236:$AQ$262,COLUMN('Electrification prediction'!W$236),FALSE)</f>
        <v>26331757258.149242</v>
      </c>
      <c r="X14">
        <f>VLOOKUP($A14,'Energy Structure(no elec)'!$A$2:$I$28,3,FALSE)*VLOOKUP($A14,'Electrification prediction'!$A$236:$AQ$262,COLUMN('Electrification prediction'!X$236),FALSE)</f>
        <v>26118342612.361706</v>
      </c>
      <c r="Y14">
        <f>VLOOKUP($A14,'Energy Structure(no elec)'!$A$2:$I$28,3,FALSE)*VLOOKUP($A14,'Electrification prediction'!$A$236:$AQ$262,COLUMN('Electrification prediction'!Y$236),FALSE)</f>
        <v>25867425638.745071</v>
      </c>
      <c r="Z14">
        <f>VLOOKUP($A14,'Energy Structure(no elec)'!$A$2:$I$28,3,FALSE)*VLOOKUP($A14,'Electrification prediction'!$A$236:$AQ$262,COLUMN('Electrification prediction'!Z$236),FALSE)</f>
        <v>25579364764.08432</v>
      </c>
      <c r="AA14">
        <f>VLOOKUP($A14,'Energy Structure(no elec)'!$A$2:$I$28,3,FALSE)*VLOOKUP($A14,'Electrification prediction'!$A$236:$AQ$262,COLUMN('Electrification prediction'!AA$236),FALSE)</f>
        <v>25254392348.21899</v>
      </c>
      <c r="AB14">
        <f>VLOOKUP($A14,'Energy Structure(no elec)'!$A$2:$I$28,3,FALSE)*VLOOKUP($A14,'Electrification prediction'!$A$236:$AQ$262,COLUMN('Electrification prediction'!AB$236),FALSE)</f>
        <v>24893133872.091034</v>
      </c>
      <c r="AC14">
        <f>VLOOKUP($A14,'Energy Structure(no elec)'!$A$2:$I$28,3,FALSE)*VLOOKUP($A14,'Electrification prediction'!$A$236:$AQ$262,COLUMN('Electrification prediction'!AC$236),FALSE)</f>
        <v>24496353598.15308</v>
      </c>
      <c r="AD14">
        <f>VLOOKUP($A14,'Energy Structure(no elec)'!$A$2:$I$28,3,FALSE)*VLOOKUP($A14,'Electrification prediction'!$A$236:$AQ$262,COLUMN('Electrification prediction'!AD$236),FALSE)</f>
        <v>24064958270.351254</v>
      </c>
      <c r="AE14">
        <f>VLOOKUP($A14,'Energy Structure(no elec)'!$A$2:$I$28,3,FALSE)*VLOOKUP($A14,'Electrification prediction'!$A$236:$AQ$262,COLUMN('Electrification prediction'!AE$236),FALSE)</f>
        <v>23599763672.324574</v>
      </c>
      <c r="AF14">
        <f>VLOOKUP($A14,'Energy Structure(no elec)'!$A$2:$I$28,3,FALSE)*VLOOKUP($A14,'Electrification prediction'!$A$236:$AQ$262,COLUMN('Electrification prediction'!AF$236),FALSE)</f>
        <v>23101981539.293812</v>
      </c>
      <c r="AG14">
        <f>VLOOKUP($A14,'Energy Structure(no elec)'!$A$2:$I$28,3,FALSE)*VLOOKUP($A14,'Electrification prediction'!$A$236:$AQ$262,COLUMN('Electrification prediction'!AG$236),FALSE)</f>
        <v>22572744775.107761</v>
      </c>
      <c r="AH14">
        <f>VLOOKUP($A14,'Energy Structure(no elec)'!$A$2:$I$28,3,FALSE)*VLOOKUP($A14,'Electrification prediction'!$A$236:$AQ$262,COLUMN('Electrification prediction'!AH$236),FALSE)</f>
        <v>21991506753.84837</v>
      </c>
      <c r="AI14">
        <f>VLOOKUP($A14,'Energy Structure(no elec)'!$A$2:$I$28,3,FALSE)*VLOOKUP($A14,'Electrification prediction'!$A$236:$AQ$262,COLUMN('Electrification prediction'!AI$236),FALSE)</f>
        <v>21382957640.56649</v>
      </c>
      <c r="AJ14">
        <f>VLOOKUP($A14,'Energy Structure(no elec)'!$A$2:$I$28,3,FALSE)*VLOOKUP($A14,'Electrification prediction'!$A$236:$AQ$262,COLUMN('Electrification prediction'!AJ$236),FALSE)</f>
        <v>20748788779.782307</v>
      </c>
      <c r="AK14">
        <f>VLOOKUP($A14,'Energy Structure(no elec)'!$A$2:$I$28,3,FALSE)*VLOOKUP($A14,'Electrification prediction'!$A$236:$AQ$262,COLUMN('Electrification prediction'!AK$236),FALSE)</f>
        <v>20090842673.604675</v>
      </c>
      <c r="AL14">
        <f>VLOOKUP($A14,'Energy Structure(no elec)'!$A$2:$I$28,3,FALSE)*VLOOKUP($A14,'Electrification prediction'!$A$236:$AQ$262,COLUMN('Electrification prediction'!AL$236),FALSE)</f>
        <v>19411106417.290218</v>
      </c>
      <c r="AM14">
        <f>VLOOKUP($A14,'Energy Structure(no elec)'!$A$2:$I$28,3,FALSE)*VLOOKUP($A14,'Electrification prediction'!$A$236:$AQ$262,COLUMN('Electrification prediction'!AM$236),FALSE)</f>
        <v>18711514454.466152</v>
      </c>
      <c r="AN14">
        <f>VLOOKUP($A14,'Energy Structure(no elec)'!$A$2:$I$28,3,FALSE)*VLOOKUP($A14,'Electrification prediction'!$A$236:$AQ$262,COLUMN('Electrification prediction'!AN$236),FALSE)</f>
        <v>17994337616.040741</v>
      </c>
      <c r="AO14">
        <f>VLOOKUP($A14,'Energy Structure(no elec)'!$A$2:$I$28,3,FALSE)*VLOOKUP($A14,'Electrification prediction'!$A$236:$AQ$262,COLUMN('Electrification prediction'!AO$236),FALSE)</f>
        <v>17261787466.826988</v>
      </c>
      <c r="AP14">
        <f>VLOOKUP($A14,'Energy Structure(no elec)'!$A$2:$I$28,3,FALSE)*VLOOKUP($A14,'Electrification prediction'!$A$236:$AQ$262,COLUMN('Electrification prediction'!AP$236),FALSE)</f>
        <v>16516374449.411163</v>
      </c>
      <c r="AQ14">
        <f>VLOOKUP($A14,'Energy Structure(no elec)'!$A$2:$I$28,3,FALSE)*VLOOKUP($A14,'Electrification prediction'!$A$236:$AQ$262,COLUMN('Electrification prediction'!AQ$236),FALSE)</f>
        <v>15760536568.418066</v>
      </c>
    </row>
    <row r="15" spans="1:43">
      <c r="A15" s="37" t="s">
        <v>627</v>
      </c>
      <c r="B15">
        <f>VLOOKUP(A15,'Energy use'!$A$132:$K$158,3,FALSE)</f>
        <v>148259323447.48126</v>
      </c>
      <c r="C15">
        <f>VLOOKUP($A15,'Energy Structure(no elec)'!$A$2:$I$28,3,FALSE)*VLOOKUP($A15,'Electrification prediction'!$A$236:$AQ$262,COLUMN('Electrification prediction'!C$236),FALSE)</f>
        <v>146237668083.67303</v>
      </c>
      <c r="D15">
        <f>VLOOKUP($A15,'Energy Structure(no elec)'!$A$2:$I$28,3,FALSE)*VLOOKUP($A15,'Electrification prediction'!$A$236:$AQ$262,COLUMN('Electrification prediction'!D$236),FALSE)</f>
        <v>156936430482.38101</v>
      </c>
      <c r="E15">
        <f>VLOOKUP($A15,'Energy Structure(no elec)'!$A$2:$I$28,3,FALSE)*VLOOKUP($A15,'Electrification prediction'!$A$236:$AQ$262,COLUMN('Electrification prediction'!E$236),FALSE)</f>
        <v>155997341745.29517</v>
      </c>
      <c r="F15">
        <f>VLOOKUP($A15,'Energy Structure(no elec)'!$A$2:$I$28,3,FALSE)*VLOOKUP($A15,'Electrification prediction'!$A$236:$AQ$262,COLUMN('Electrification prediction'!F$236),FALSE)</f>
        <v>154790500449.72235</v>
      </c>
      <c r="G15">
        <f>VLOOKUP($A15,'Energy Structure(no elec)'!$A$2:$I$28,3,FALSE)*VLOOKUP($A15,'Electrification prediction'!$A$236:$AQ$262,COLUMN('Electrification prediction'!G$236),FALSE)</f>
        <v>153434388958.95871</v>
      </c>
      <c r="H15">
        <f>VLOOKUP($A15,'Energy Structure(no elec)'!$A$2:$I$28,3,FALSE)*VLOOKUP($A15,'Electrification prediction'!$A$236:$AQ$262,COLUMN('Electrification prediction'!H$236),FALSE)</f>
        <v>151998876368.38141</v>
      </c>
      <c r="I15">
        <f>VLOOKUP($A15,'Energy Structure(no elec)'!$A$2:$I$28,3,FALSE)*VLOOKUP($A15,'Electrification prediction'!$A$236:$AQ$262,COLUMN('Electrification prediction'!I$236),FALSE)</f>
        <v>150446304579.95132</v>
      </c>
      <c r="J15">
        <f>VLOOKUP($A15,'Energy Structure(no elec)'!$A$2:$I$28,3,FALSE)*VLOOKUP($A15,'Electrification prediction'!$A$236:$AQ$262,COLUMN('Electrification prediction'!J$236),FALSE)</f>
        <v>148931840736.59402</v>
      </c>
      <c r="K15">
        <f>VLOOKUP($A15,'Energy Structure(no elec)'!$A$2:$I$28,3,FALSE)*VLOOKUP($A15,'Electrification prediction'!$A$236:$AQ$262,COLUMN('Electrification prediction'!K$236),FALSE)</f>
        <v>147456689810.87997</v>
      </c>
      <c r="L15">
        <f>VLOOKUP($A15,'Energy Structure(no elec)'!$A$2:$I$28,3,FALSE)*VLOOKUP($A15,'Electrification prediction'!$A$236:$AQ$262,COLUMN('Electrification prediction'!L$236),FALSE)</f>
        <v>146021120730.10571</v>
      </c>
      <c r="M15">
        <f>VLOOKUP($A15,'Energy Structure(no elec)'!$A$2:$I$28,3,FALSE)*VLOOKUP($A15,'Electrification prediction'!$A$236:$AQ$262,COLUMN('Electrification prediction'!M$236),FALSE)</f>
        <v>144410676128.24893</v>
      </c>
      <c r="N15">
        <f>VLOOKUP($A15,'Energy Structure(no elec)'!$A$2:$I$28,3,FALSE)*VLOOKUP($A15,'Electrification prediction'!$A$236:$AQ$262,COLUMN('Electrification prediction'!N$236),FALSE)</f>
        <v>142842592114.29544</v>
      </c>
      <c r="O15">
        <f>VLOOKUP($A15,'Energy Structure(no elec)'!$A$2:$I$28,3,FALSE)*VLOOKUP($A15,'Electrification prediction'!$A$236:$AQ$262,COLUMN('Electrification prediction'!O$236),FALSE)</f>
        <v>141315187667.37885</v>
      </c>
      <c r="P15">
        <f>VLOOKUP($A15,'Energy Structure(no elec)'!$A$2:$I$28,3,FALSE)*VLOOKUP($A15,'Electrification prediction'!$A$236:$AQ$262,COLUMN('Electrification prediction'!P$236),FALSE)</f>
        <v>139826447915.91727</v>
      </c>
      <c r="Q15">
        <f>VLOOKUP($A15,'Energy Structure(no elec)'!$A$2:$I$28,3,FALSE)*VLOOKUP($A15,'Electrification prediction'!$A$236:$AQ$262,COLUMN('Electrification prediction'!Q$236),FALSE)</f>
        <v>138372745395.12085</v>
      </c>
      <c r="R15">
        <f>VLOOKUP($A15,'Energy Structure(no elec)'!$A$2:$I$28,3,FALSE)*VLOOKUP($A15,'Electrification prediction'!$A$236:$AQ$262,COLUMN('Electrification prediction'!R$236),FALSE)</f>
        <v>136816305025.58278</v>
      </c>
      <c r="S15">
        <f>VLOOKUP($A15,'Energy Structure(no elec)'!$A$2:$I$28,3,FALSE)*VLOOKUP($A15,'Electrification prediction'!$A$236:$AQ$262,COLUMN('Electrification prediction'!S$236),FALSE)</f>
        <v>135425422737.2888</v>
      </c>
      <c r="T15">
        <f>VLOOKUP($A15,'Energy Structure(no elec)'!$A$2:$I$28,3,FALSE)*VLOOKUP($A15,'Electrification prediction'!$A$236:$AQ$262,COLUMN('Electrification prediction'!T$236),FALSE)</f>
        <v>134059448609.39885</v>
      </c>
      <c r="U15">
        <f>VLOOKUP($A15,'Energy Structure(no elec)'!$A$2:$I$28,3,FALSE)*VLOOKUP($A15,'Electrification prediction'!$A$236:$AQ$262,COLUMN('Electrification prediction'!U$236),FALSE)</f>
        <v>132714539904.55757</v>
      </c>
      <c r="V15">
        <f>VLOOKUP($A15,'Energy Structure(no elec)'!$A$2:$I$28,3,FALSE)*VLOOKUP($A15,'Electrification prediction'!$A$236:$AQ$262,COLUMN('Electrification prediction'!V$236),FALSE)</f>
        <v>131386900565.29355</v>
      </c>
      <c r="W15">
        <f>VLOOKUP($A15,'Energy Structure(no elec)'!$A$2:$I$28,3,FALSE)*VLOOKUP($A15,'Electrification prediction'!$A$236:$AQ$262,COLUMN('Electrification prediction'!W$236),FALSE)</f>
        <v>129994278518.91763</v>
      </c>
      <c r="X15">
        <f>VLOOKUP($A15,'Energy Structure(no elec)'!$A$2:$I$28,3,FALSE)*VLOOKUP($A15,'Electrification prediction'!$A$236:$AQ$262,COLUMN('Electrification prediction'!X$236),FALSE)</f>
        <v>128408047010.2659</v>
      </c>
      <c r="Y15">
        <f>VLOOKUP($A15,'Energy Structure(no elec)'!$A$2:$I$28,3,FALSE)*VLOOKUP($A15,'Electrification prediction'!$A$236:$AQ$262,COLUMN('Electrification prediction'!Y$236),FALSE)</f>
        <v>126756366060.62093</v>
      </c>
      <c r="Z15">
        <f>VLOOKUP($A15,'Energy Structure(no elec)'!$A$2:$I$28,3,FALSE)*VLOOKUP($A15,'Electrification prediction'!$A$236:$AQ$262,COLUMN('Electrification prediction'!Z$236),FALSE)</f>
        <v>125038706487.48862</v>
      </c>
      <c r="AA15">
        <f>VLOOKUP($A15,'Energy Structure(no elec)'!$A$2:$I$28,3,FALSE)*VLOOKUP($A15,'Electrification prediction'!$A$236:$AQ$262,COLUMN('Electrification prediction'!AA$236),FALSE)</f>
        <v>123253579002.41025</v>
      </c>
      <c r="AB15">
        <f>VLOOKUP($A15,'Energy Structure(no elec)'!$A$2:$I$28,3,FALSE)*VLOOKUP($A15,'Electrification prediction'!$A$236:$AQ$262,COLUMN('Electrification prediction'!AB$236),FALSE)</f>
        <v>121401057141.90759</v>
      </c>
      <c r="AC15">
        <f>VLOOKUP($A15,'Energy Structure(no elec)'!$A$2:$I$28,3,FALSE)*VLOOKUP($A15,'Electrification prediction'!$A$236:$AQ$262,COLUMN('Electrification prediction'!AC$236),FALSE)</f>
        <v>119481516272.67807</v>
      </c>
      <c r="AD15">
        <f>VLOOKUP($A15,'Energy Structure(no elec)'!$A$2:$I$28,3,FALSE)*VLOOKUP($A15,'Electrification prediction'!$A$236:$AQ$262,COLUMN('Electrification prediction'!AD$236),FALSE)</f>
        <v>117495644650.2789</v>
      </c>
      <c r="AE15">
        <f>VLOOKUP($A15,'Energy Structure(no elec)'!$A$2:$I$28,3,FALSE)*VLOOKUP($A15,'Electrification prediction'!$A$236:$AQ$262,COLUMN('Electrification prediction'!AE$236),FALSE)</f>
        <v>115443298158.75485</v>
      </c>
      <c r="AF15">
        <f>VLOOKUP($A15,'Energy Structure(no elec)'!$A$2:$I$28,3,FALSE)*VLOOKUP($A15,'Electrification prediction'!$A$236:$AQ$262,COLUMN('Electrification prediction'!AF$236),FALSE)</f>
        <v>113325873254.81189</v>
      </c>
      <c r="AG15">
        <f>VLOOKUP($A15,'Energy Structure(no elec)'!$A$2:$I$28,3,FALSE)*VLOOKUP($A15,'Electrification prediction'!$A$236:$AQ$262,COLUMN('Electrification prediction'!AG$236),FALSE)</f>
        <v>111143986139.24345</v>
      </c>
      <c r="AH15">
        <f>VLOOKUP($A15,'Energy Structure(no elec)'!$A$2:$I$28,3,FALSE)*VLOOKUP($A15,'Electrification prediction'!$A$236:$AQ$262,COLUMN('Electrification prediction'!AH$236),FALSE)</f>
        <v>108790599055.97755</v>
      </c>
      <c r="AI15">
        <f>VLOOKUP($A15,'Energy Structure(no elec)'!$A$2:$I$28,3,FALSE)*VLOOKUP($A15,'Electrification prediction'!$A$236:$AQ$262,COLUMN('Electrification prediction'!AI$236),FALSE)</f>
        <v>106380868486.44469</v>
      </c>
      <c r="AJ15">
        <f>VLOOKUP($A15,'Energy Structure(no elec)'!$A$2:$I$28,3,FALSE)*VLOOKUP($A15,'Electrification prediction'!$A$236:$AQ$262,COLUMN('Electrification prediction'!AJ$236),FALSE)</f>
        <v>103916777557.62109</v>
      </c>
      <c r="AK15">
        <f>VLOOKUP($A15,'Energy Structure(no elec)'!$A$2:$I$28,3,FALSE)*VLOOKUP($A15,'Electrification prediction'!$A$236:$AQ$262,COLUMN('Electrification prediction'!AK$236),FALSE)</f>
        <v>101400716069.88174</v>
      </c>
      <c r="AL15">
        <f>VLOOKUP($A15,'Energy Structure(no elec)'!$A$2:$I$28,3,FALSE)*VLOOKUP($A15,'Electrification prediction'!$A$236:$AQ$262,COLUMN('Electrification prediction'!AL$236),FALSE)</f>
        <v>98835472596.193939</v>
      </c>
      <c r="AM15">
        <f>VLOOKUP($A15,'Energy Structure(no elec)'!$A$2:$I$28,3,FALSE)*VLOOKUP($A15,'Electrification prediction'!$A$236:$AQ$262,COLUMN('Electrification prediction'!AM$236),FALSE)</f>
        <v>96223251930.722672</v>
      </c>
      <c r="AN15">
        <f>VLOOKUP($A15,'Energy Structure(no elec)'!$A$2:$I$28,3,FALSE)*VLOOKUP($A15,'Electrification prediction'!$A$236:$AQ$262,COLUMN('Electrification prediction'!AN$236),FALSE)</f>
        <v>93567681915.089951</v>
      </c>
      <c r="AO15">
        <f>VLOOKUP($A15,'Energy Structure(no elec)'!$A$2:$I$28,3,FALSE)*VLOOKUP($A15,'Electrification prediction'!$A$236:$AQ$262,COLUMN('Electrification prediction'!AO$236),FALSE)</f>
        <v>90871829325.924423</v>
      </c>
      <c r="AP15">
        <f>VLOOKUP($A15,'Energy Structure(no elec)'!$A$2:$I$28,3,FALSE)*VLOOKUP($A15,'Electrification prediction'!$A$236:$AQ$262,COLUMN('Electrification prediction'!AP$236),FALSE)</f>
        <v>88140099618.134903</v>
      </c>
      <c r="AQ15">
        <f>VLOOKUP($A15,'Energy Structure(no elec)'!$A$2:$I$28,3,FALSE)*VLOOKUP($A15,'Electrification prediction'!$A$236:$AQ$262,COLUMN('Electrification prediction'!AQ$236),FALSE)</f>
        <v>85376347969.365326</v>
      </c>
    </row>
    <row r="16" spans="1:43">
      <c r="A16" s="37" t="s">
        <v>628</v>
      </c>
      <c r="B16">
        <f>VLOOKUP(A16,'Energy use'!$A$132:$K$158,3,FALSE)</f>
        <v>2899840538401.0532</v>
      </c>
      <c r="C16">
        <f>VLOOKUP($A16,'Energy Structure(no elec)'!$A$2:$I$28,3,FALSE)*VLOOKUP($A16,'Electrification prediction'!$A$236:$AQ$262,COLUMN('Electrification prediction'!C$236),FALSE)</f>
        <v>2894180266258.873</v>
      </c>
      <c r="D16">
        <f>VLOOKUP($A16,'Energy Structure(no elec)'!$A$2:$I$28,3,FALSE)*VLOOKUP($A16,'Electrification prediction'!$A$236:$AQ$262,COLUMN('Electrification prediction'!D$236),FALSE)</f>
        <v>3040812119510.2607</v>
      </c>
      <c r="E16">
        <f>VLOOKUP($A16,'Energy Structure(no elec)'!$A$2:$I$28,3,FALSE)*VLOOKUP($A16,'Electrification prediction'!$A$236:$AQ$262,COLUMN('Electrification prediction'!E$236),FALSE)</f>
        <v>3077360829251.0488</v>
      </c>
      <c r="F16">
        <f>VLOOKUP($A16,'Energy Structure(no elec)'!$A$2:$I$28,3,FALSE)*VLOOKUP($A16,'Electrification prediction'!$A$236:$AQ$262,COLUMN('Electrification prediction'!F$236),FALSE)</f>
        <v>3107832735111.0088</v>
      </c>
      <c r="G16">
        <f>VLOOKUP($A16,'Energy Structure(no elec)'!$A$2:$I$28,3,FALSE)*VLOOKUP($A16,'Electrification prediction'!$A$236:$AQ$262,COLUMN('Electrification prediction'!G$236),FALSE)</f>
        <v>3134377194907.897</v>
      </c>
      <c r="H16">
        <f>VLOOKUP($A16,'Energy Structure(no elec)'!$A$2:$I$28,3,FALSE)*VLOOKUP($A16,'Electrification prediction'!$A$236:$AQ$262,COLUMN('Electrification prediction'!H$236),FALSE)</f>
        <v>3158310616902.4751</v>
      </c>
      <c r="I16">
        <f>VLOOKUP($A16,'Energy Structure(no elec)'!$A$2:$I$28,3,FALSE)*VLOOKUP($A16,'Electrification prediction'!$A$236:$AQ$262,COLUMN('Electrification prediction'!I$236),FALSE)</f>
        <v>3178749884484.0532</v>
      </c>
      <c r="J16">
        <f>VLOOKUP($A16,'Energy Structure(no elec)'!$A$2:$I$28,3,FALSE)*VLOOKUP($A16,'Electrification prediction'!$A$236:$AQ$262,COLUMN('Electrification prediction'!J$236),FALSE)</f>
        <v>3198947376682.8989</v>
      </c>
      <c r="K16">
        <f>VLOOKUP($A16,'Energy Structure(no elec)'!$A$2:$I$28,3,FALSE)*VLOOKUP($A16,'Electrification prediction'!$A$236:$AQ$262,COLUMN('Electrification prediction'!K$236),FALSE)</f>
        <v>3218975338024.5347</v>
      </c>
      <c r="L16">
        <f>VLOOKUP($A16,'Energy Structure(no elec)'!$A$2:$I$28,3,FALSE)*VLOOKUP($A16,'Electrification prediction'!$A$236:$AQ$262,COLUMN('Electrification prediction'!L$236),FALSE)</f>
        <v>3238886753804.9863</v>
      </c>
      <c r="M16">
        <f>VLOOKUP($A16,'Energy Structure(no elec)'!$A$2:$I$28,3,FALSE)*VLOOKUP($A16,'Electrification prediction'!$A$236:$AQ$262,COLUMN('Electrification prediction'!M$236),FALSE)</f>
        <v>3253843735136.9526</v>
      </c>
      <c r="N16">
        <f>VLOOKUP($A16,'Energy Structure(no elec)'!$A$2:$I$28,3,FALSE)*VLOOKUP($A16,'Electrification prediction'!$A$236:$AQ$262,COLUMN('Electrification prediction'!N$236),FALSE)</f>
        <v>3268691509981.8955</v>
      </c>
      <c r="O16">
        <f>VLOOKUP($A16,'Energy Structure(no elec)'!$A$2:$I$28,3,FALSE)*VLOOKUP($A16,'Electrification prediction'!$A$236:$AQ$262,COLUMN('Electrification prediction'!O$236),FALSE)</f>
        <v>3283440548887.3105</v>
      </c>
      <c r="P16">
        <f>VLOOKUP($A16,'Energy Structure(no elec)'!$A$2:$I$28,3,FALSE)*VLOOKUP($A16,'Electrification prediction'!$A$236:$AQ$262,COLUMN('Electrification prediction'!P$236),FALSE)</f>
        <v>3298090959010.0952</v>
      </c>
      <c r="Q16">
        <f>VLOOKUP($A16,'Energy Structure(no elec)'!$A$2:$I$28,3,FALSE)*VLOOKUP($A16,'Electrification prediction'!$A$236:$AQ$262,COLUMN('Electrification prediction'!Q$236),FALSE)</f>
        <v>3312600949281.9897</v>
      </c>
      <c r="R16">
        <f>VLOOKUP($A16,'Energy Structure(no elec)'!$A$2:$I$28,3,FALSE)*VLOOKUP($A16,'Electrification prediction'!$A$236:$AQ$262,COLUMN('Electrification prediction'!R$236),FALSE)</f>
        <v>3323630255500.0752</v>
      </c>
      <c r="S16">
        <f>VLOOKUP($A16,'Energy Structure(no elec)'!$A$2:$I$28,3,FALSE)*VLOOKUP($A16,'Electrification prediction'!$A$236:$AQ$262,COLUMN('Electrification prediction'!S$236),FALSE)</f>
        <v>3337755930363.604</v>
      </c>
      <c r="T16">
        <f>VLOOKUP($A16,'Energy Structure(no elec)'!$A$2:$I$28,3,FALSE)*VLOOKUP($A16,'Electrification prediction'!$A$236:$AQ$262,COLUMN('Electrification prediction'!T$236),FALSE)</f>
        <v>3351606206816.6265</v>
      </c>
      <c r="U16">
        <f>VLOOKUP($A16,'Energy Structure(no elec)'!$A$2:$I$28,3,FALSE)*VLOOKUP($A16,'Electrification prediction'!$A$236:$AQ$262,COLUMN('Electrification prediction'!U$236),FALSE)</f>
        <v>3365113778968.0879</v>
      </c>
      <c r="V16">
        <f>VLOOKUP($A16,'Energy Structure(no elec)'!$A$2:$I$28,3,FALSE)*VLOOKUP($A16,'Electrification prediction'!$A$236:$AQ$262,COLUMN('Electrification prediction'!V$236),FALSE)</f>
        <v>3378207001358.4097</v>
      </c>
      <c r="W16">
        <f>VLOOKUP($A16,'Energy Structure(no elec)'!$A$2:$I$28,3,FALSE)*VLOOKUP($A16,'Electrification prediction'!$A$236:$AQ$262,COLUMN('Electrification prediction'!W$236),FALSE)</f>
        <v>3388742461637.394</v>
      </c>
      <c r="X16">
        <f>VLOOKUP($A16,'Energy Structure(no elec)'!$A$2:$I$28,3,FALSE)*VLOOKUP($A16,'Electrification prediction'!$A$236:$AQ$262,COLUMN('Electrification prediction'!X$236),FALSE)</f>
        <v>3393220241677.0796</v>
      </c>
      <c r="Y16">
        <f>VLOOKUP($A16,'Energy Structure(no elec)'!$A$2:$I$28,3,FALSE)*VLOOKUP($A16,'Electrification prediction'!$A$236:$AQ$262,COLUMN('Electrification prediction'!Y$236),FALSE)</f>
        <v>3394902155949.3232</v>
      </c>
      <c r="Z16">
        <f>VLOOKUP($A16,'Energy Structure(no elec)'!$A$2:$I$28,3,FALSE)*VLOOKUP($A16,'Electrification prediction'!$A$236:$AQ$262,COLUMN('Electrification prediction'!Z$236),FALSE)</f>
        <v>3393705604266.8555</v>
      </c>
      <c r="AA16">
        <f>VLOOKUP($A16,'Energy Structure(no elec)'!$A$2:$I$28,3,FALSE)*VLOOKUP($A16,'Electrification prediction'!$A$236:$AQ$262,COLUMN('Electrification prediction'!AA$236),FALSE)</f>
        <v>3389519880002.9834</v>
      </c>
      <c r="AB16">
        <f>VLOOKUP($A16,'Energy Structure(no elec)'!$A$2:$I$28,3,FALSE)*VLOOKUP($A16,'Electrification prediction'!$A$236:$AQ$262,COLUMN('Electrification prediction'!AB$236),FALSE)</f>
        <v>3382275382419.1768</v>
      </c>
      <c r="AC16">
        <f>VLOOKUP($A16,'Energy Structure(no elec)'!$A$2:$I$28,3,FALSE)*VLOOKUP($A16,'Electrification prediction'!$A$236:$AQ$262,COLUMN('Electrification prediction'!AC$236),FALSE)</f>
        <v>3371910454624.145</v>
      </c>
      <c r="AD16">
        <f>VLOOKUP($A16,'Energy Structure(no elec)'!$A$2:$I$28,3,FALSE)*VLOOKUP($A16,'Electrification prediction'!$A$236:$AQ$262,COLUMN('Electrification prediction'!AD$236),FALSE)</f>
        <v>3358372209058.8472</v>
      </c>
      <c r="AE16">
        <f>VLOOKUP($A16,'Energy Structure(no elec)'!$A$2:$I$28,3,FALSE)*VLOOKUP($A16,'Electrification prediction'!$A$236:$AQ$262,COLUMN('Electrification prediction'!AE$236),FALSE)</f>
        <v>3341583564490.6943</v>
      </c>
      <c r="AF16">
        <f>VLOOKUP($A16,'Energy Structure(no elec)'!$A$2:$I$28,3,FALSE)*VLOOKUP($A16,'Electrification prediction'!$A$236:$AQ$262,COLUMN('Electrification prediction'!AF$236),FALSE)</f>
        <v>3321511943238.1543</v>
      </c>
      <c r="AG16">
        <f>VLOOKUP($A16,'Energy Structure(no elec)'!$A$2:$I$28,3,FALSE)*VLOOKUP($A16,'Electrification prediction'!$A$236:$AQ$262,COLUMN('Electrification prediction'!AG$236),FALSE)</f>
        <v>3298102480831.8638</v>
      </c>
      <c r="AH16">
        <f>VLOOKUP($A16,'Energy Structure(no elec)'!$A$2:$I$28,3,FALSE)*VLOOKUP($A16,'Electrification prediction'!$A$236:$AQ$262,COLUMN('Electrification prediction'!AH$236),FALSE)</f>
        <v>3268032020838.2793</v>
      </c>
      <c r="AI16">
        <f>VLOOKUP($A16,'Energy Structure(no elec)'!$A$2:$I$28,3,FALSE)*VLOOKUP($A16,'Electrification prediction'!$A$236:$AQ$262,COLUMN('Electrification prediction'!AI$236),FALSE)</f>
        <v>3234644807033.5103</v>
      </c>
      <c r="AJ16">
        <f>VLOOKUP($A16,'Energy Structure(no elec)'!$A$2:$I$28,3,FALSE)*VLOOKUP($A16,'Electrification prediction'!$A$236:$AQ$262,COLUMN('Electrification prediction'!AJ$236),FALSE)</f>
        <v>3197935324517.3101</v>
      </c>
      <c r="AK16">
        <f>VLOOKUP($A16,'Energy Structure(no elec)'!$A$2:$I$28,3,FALSE)*VLOOKUP($A16,'Electrification prediction'!$A$236:$AQ$262,COLUMN('Electrification prediction'!AK$236),FALSE)</f>
        <v>3157912744892.3833</v>
      </c>
      <c r="AL16">
        <f>VLOOKUP($A16,'Energy Structure(no elec)'!$A$2:$I$28,3,FALSE)*VLOOKUP($A16,'Electrification prediction'!$A$236:$AQ$262,COLUMN('Electrification prediction'!AL$236),FALSE)</f>
        <v>3114601426581.8047</v>
      </c>
      <c r="AM16">
        <f>VLOOKUP($A16,'Energy Structure(no elec)'!$A$2:$I$28,3,FALSE)*VLOOKUP($A16,'Electrification prediction'!$A$236:$AQ$262,COLUMN('Electrification prediction'!AM$236),FALSE)</f>
        <v>3068009981094.8979</v>
      </c>
      <c r="AN16">
        <f>VLOOKUP($A16,'Energy Structure(no elec)'!$A$2:$I$28,3,FALSE)*VLOOKUP($A16,'Electrification prediction'!$A$236:$AQ$262,COLUMN('Electrification prediction'!AN$236),FALSE)</f>
        <v>3018195634552.8311</v>
      </c>
      <c r="AO16">
        <f>VLOOKUP($A16,'Energy Structure(no elec)'!$A$2:$I$28,3,FALSE)*VLOOKUP($A16,'Electrification prediction'!$A$236:$AQ$262,COLUMN('Electrification prediction'!AO$236),FALSE)</f>
        <v>2965201453687.4399</v>
      </c>
      <c r="AP16">
        <f>VLOOKUP($A16,'Energy Structure(no elec)'!$A$2:$I$28,3,FALSE)*VLOOKUP($A16,'Electrification prediction'!$A$236:$AQ$262,COLUMN('Electrification prediction'!AP$236),FALSE)</f>
        <v>2909118734887.2354</v>
      </c>
      <c r="AQ16">
        <f>VLOOKUP($A16,'Energy Structure(no elec)'!$A$2:$I$28,3,FALSE)*VLOOKUP($A16,'Electrification prediction'!$A$236:$AQ$262,COLUMN('Electrification prediction'!AQ$236),FALSE)</f>
        <v>2850025794057.9126</v>
      </c>
    </row>
    <row r="17" spans="1:43">
      <c r="A17" s="37" t="s">
        <v>629</v>
      </c>
      <c r="B17">
        <f>VLOOKUP(A17,'Energy use'!$A$132:$K$158,3,FALSE)</f>
        <v>2238572307796</v>
      </c>
      <c r="C17">
        <f>VLOOKUP($A17,'Energy Structure(no elec)'!$A$2:$I$28,3,FALSE)*VLOOKUP($A17,'Electrification prediction'!$A$236:$AQ$262,COLUMN('Electrification prediction'!C$236),FALSE)</f>
        <v>2237263904309.9434</v>
      </c>
      <c r="D17">
        <f>VLOOKUP($A17,'Energy Structure(no elec)'!$A$2:$I$28,3,FALSE)*VLOOKUP($A17,'Electrification prediction'!$A$236:$AQ$262,COLUMN('Electrification prediction'!D$236),FALSE)</f>
        <v>2352085833786.7319</v>
      </c>
      <c r="E17">
        <f>VLOOKUP($A17,'Energy Structure(no elec)'!$A$2:$I$28,3,FALSE)*VLOOKUP($A17,'Electrification prediction'!$A$236:$AQ$262,COLUMN('Electrification prediction'!E$236),FALSE)</f>
        <v>2382682175428.689</v>
      </c>
      <c r="F17">
        <f>VLOOKUP($A17,'Energy Structure(no elec)'!$A$2:$I$28,3,FALSE)*VLOOKUP($A17,'Electrification prediction'!$A$236:$AQ$262,COLUMN('Electrification prediction'!F$236),FALSE)</f>
        <v>2408692575776.396</v>
      </c>
      <c r="G17">
        <f>VLOOKUP($A17,'Energy Structure(no elec)'!$A$2:$I$28,3,FALSE)*VLOOKUP($A17,'Electrification prediction'!$A$236:$AQ$262,COLUMN('Electrification prediction'!G$236),FALSE)</f>
        <v>2431768228152.4531</v>
      </c>
      <c r="H17">
        <f>VLOOKUP($A17,'Energy Structure(no elec)'!$A$2:$I$28,3,FALSE)*VLOOKUP($A17,'Electrification prediction'!$A$236:$AQ$262,COLUMN('Electrification prediction'!H$236),FALSE)</f>
        <v>2452911951016.9922</v>
      </c>
      <c r="I17">
        <f>VLOOKUP($A17,'Energy Structure(no elec)'!$A$2:$I$28,3,FALSE)*VLOOKUP($A17,'Electrification prediction'!$A$236:$AQ$262,COLUMN('Electrification prediction'!I$236),FALSE)</f>
        <v>2471438608035.6743</v>
      </c>
      <c r="J17">
        <f>VLOOKUP($A17,'Energy Structure(no elec)'!$A$2:$I$28,3,FALSE)*VLOOKUP($A17,'Electrification prediction'!$A$236:$AQ$262,COLUMN('Electrification prediction'!J$236),FALSE)</f>
        <v>2489845320967.937</v>
      </c>
      <c r="K17">
        <f>VLOOKUP($A17,'Energy Structure(no elec)'!$A$2:$I$28,3,FALSE)*VLOOKUP($A17,'Electrification prediction'!$A$236:$AQ$262,COLUMN('Electrification prediction'!K$236),FALSE)</f>
        <v>2508188213247.4717</v>
      </c>
      <c r="L17">
        <f>VLOOKUP($A17,'Energy Structure(no elec)'!$A$2:$I$28,3,FALSE)*VLOOKUP($A17,'Electrification prediction'!$A$236:$AQ$262,COLUMN('Electrification prediction'!L$236),FALSE)</f>
        <v>2526508689330.4668</v>
      </c>
      <c r="M17">
        <f>VLOOKUP($A17,'Energy Structure(no elec)'!$A$2:$I$28,3,FALSE)*VLOOKUP($A17,'Electrification prediction'!$A$236:$AQ$262,COLUMN('Electrification prediction'!M$236),FALSE)</f>
        <v>2541066854222.126</v>
      </c>
      <c r="N17">
        <f>VLOOKUP($A17,'Energy Structure(no elec)'!$A$2:$I$28,3,FALSE)*VLOOKUP($A17,'Electrification prediction'!$A$236:$AQ$262,COLUMN('Electrification prediction'!N$236),FALSE)</f>
        <v>2555600113587.4907</v>
      </c>
      <c r="O17">
        <f>VLOOKUP($A17,'Energy Structure(no elec)'!$A$2:$I$28,3,FALSE)*VLOOKUP($A17,'Electrification prediction'!$A$236:$AQ$262,COLUMN('Electrification prediction'!O$236),FALSE)</f>
        <v>2570116911163.7764</v>
      </c>
      <c r="P17">
        <f>VLOOKUP($A17,'Energy Structure(no elec)'!$A$2:$I$28,3,FALSE)*VLOOKUP($A17,'Electrification prediction'!$A$236:$AQ$262,COLUMN('Electrification prediction'!P$236),FALSE)</f>
        <v>2584617645287.0049</v>
      </c>
      <c r="Q17">
        <f>VLOOKUP($A17,'Energy Structure(no elec)'!$A$2:$I$28,3,FALSE)*VLOOKUP($A17,'Electrification prediction'!$A$236:$AQ$262,COLUMN('Electrification prediction'!Q$236),FALSE)</f>
        <v>2599070127057.7329</v>
      </c>
      <c r="R17">
        <f>VLOOKUP($A17,'Energy Structure(no elec)'!$A$2:$I$28,3,FALSE)*VLOOKUP($A17,'Electrification prediction'!$A$236:$AQ$262,COLUMN('Electrification prediction'!R$236),FALSE)</f>
        <v>2610875812509.2646</v>
      </c>
      <c r="S17">
        <f>VLOOKUP($A17,'Energy Structure(no elec)'!$A$2:$I$28,3,FALSE)*VLOOKUP($A17,'Electrification prediction'!$A$236:$AQ$262,COLUMN('Electrification prediction'!S$236),FALSE)</f>
        <v>2625148265037.707</v>
      </c>
      <c r="T17">
        <f>VLOOKUP($A17,'Energy Structure(no elec)'!$A$2:$I$28,3,FALSE)*VLOOKUP($A17,'Electrification prediction'!$A$236:$AQ$262,COLUMN('Electrification prediction'!T$236),FALSE)</f>
        <v>2639267307566.542</v>
      </c>
      <c r="U17">
        <f>VLOOKUP($A17,'Energy Structure(no elec)'!$A$2:$I$28,3,FALSE)*VLOOKUP($A17,'Electrification prediction'!$A$236:$AQ$262,COLUMN('Electrification prediction'!U$236),FALSE)</f>
        <v>2653180060013.6587</v>
      </c>
      <c r="V17">
        <f>VLOOKUP($A17,'Energy Structure(no elec)'!$A$2:$I$28,3,FALSE)*VLOOKUP($A17,'Electrification prediction'!$A$236:$AQ$262,COLUMN('Electrification prediction'!V$236),FALSE)</f>
        <v>2666829963724.9648</v>
      </c>
      <c r="W17">
        <f>VLOOKUP($A17,'Energy Structure(no elec)'!$A$2:$I$28,3,FALSE)*VLOOKUP($A17,'Electrification prediction'!$A$236:$AQ$262,COLUMN('Electrification prediction'!W$236),FALSE)</f>
        <v>2678537915244.2021</v>
      </c>
      <c r="X17">
        <f>VLOOKUP($A17,'Energy Structure(no elec)'!$A$2:$I$28,3,FALSE)*VLOOKUP($A17,'Electrification prediction'!$A$236:$AQ$262,COLUMN('Electrification prediction'!X$236),FALSE)</f>
        <v>2685552368121.3784</v>
      </c>
      <c r="Y17">
        <f>VLOOKUP($A17,'Energy Structure(no elec)'!$A$2:$I$28,3,FALSE)*VLOOKUP($A17,'Electrification prediction'!$A$236:$AQ$262,COLUMN('Electrification prediction'!Y$236),FALSE)</f>
        <v>2690415681733.522</v>
      </c>
      <c r="Z17">
        <f>VLOOKUP($A17,'Energy Structure(no elec)'!$A$2:$I$28,3,FALSE)*VLOOKUP($A17,'Electrification prediction'!$A$236:$AQ$262,COLUMN('Electrification prediction'!Z$236),FALSE)</f>
        <v>2693054408070.1675</v>
      </c>
      <c r="AA17">
        <f>VLOOKUP($A17,'Energy Structure(no elec)'!$A$2:$I$28,3,FALSE)*VLOOKUP($A17,'Electrification prediction'!$A$236:$AQ$262,COLUMN('Electrification prediction'!AA$236),FALSE)</f>
        <v>2693372482780.229</v>
      </c>
      <c r="AB17">
        <f>VLOOKUP($A17,'Energy Structure(no elec)'!$A$2:$I$28,3,FALSE)*VLOOKUP($A17,'Electrification prediction'!$A$236:$AQ$262,COLUMN('Electrification prediction'!AB$236),FALSE)</f>
        <v>2691305624069.4575</v>
      </c>
      <c r="AC17">
        <f>VLOOKUP($A17,'Energy Structure(no elec)'!$A$2:$I$28,3,FALSE)*VLOOKUP($A17,'Electrification prediction'!$A$236:$AQ$262,COLUMN('Electrification prediction'!AC$236),FALSE)</f>
        <v>2686795365359.7354</v>
      </c>
      <c r="AD17">
        <f>VLOOKUP($A17,'Energy Structure(no elec)'!$A$2:$I$28,3,FALSE)*VLOOKUP($A17,'Electrification prediction'!$A$236:$AQ$262,COLUMN('Electrification prediction'!AD$236),FALSE)</f>
        <v>2679789742002.6177</v>
      </c>
      <c r="AE17">
        <f>VLOOKUP($A17,'Energy Structure(no elec)'!$A$2:$I$28,3,FALSE)*VLOOKUP($A17,'Electrification prediction'!$A$236:$AQ$262,COLUMN('Electrification prediction'!AE$236),FALSE)</f>
        <v>2670217239421.5747</v>
      </c>
      <c r="AF17">
        <f>VLOOKUP($A17,'Energy Structure(no elec)'!$A$2:$I$28,3,FALSE)*VLOOKUP($A17,'Electrification prediction'!$A$236:$AQ$262,COLUMN('Electrification prediction'!AF$236),FALSE)</f>
        <v>2658041103515.103</v>
      </c>
      <c r="AG17">
        <f>VLOOKUP($A17,'Energy Structure(no elec)'!$A$2:$I$28,3,FALSE)*VLOOKUP($A17,'Electrification prediction'!$A$236:$AQ$262,COLUMN('Electrification prediction'!AG$236),FALSE)</f>
        <v>2643206562973.3354</v>
      </c>
      <c r="AH17">
        <f>VLOOKUP($A17,'Energy Structure(no elec)'!$A$2:$I$28,3,FALSE)*VLOOKUP($A17,'Electrification prediction'!$A$236:$AQ$262,COLUMN('Electrification prediction'!AH$236),FALSE)</f>
        <v>2623060512473.396</v>
      </c>
      <c r="AI17">
        <f>VLOOKUP($A17,'Energy Structure(no elec)'!$A$2:$I$28,3,FALSE)*VLOOKUP($A17,'Electrification prediction'!$A$236:$AQ$262,COLUMN('Electrification prediction'!AI$236),FALSE)</f>
        <v>2600241919655.6553</v>
      </c>
      <c r="AJ17">
        <f>VLOOKUP($A17,'Energy Structure(no elec)'!$A$2:$I$28,3,FALSE)*VLOOKUP($A17,'Electrification prediction'!$A$236:$AQ$262,COLUMN('Electrification prediction'!AJ$236),FALSE)</f>
        <v>2574734375936.5649</v>
      </c>
      <c r="AK17">
        <f>VLOOKUP($A17,'Energy Structure(no elec)'!$A$2:$I$28,3,FALSE)*VLOOKUP($A17,'Electrification prediction'!$A$236:$AQ$262,COLUMN('Electrification prediction'!AK$236),FALSE)</f>
        <v>2546532969762.5449</v>
      </c>
      <c r="AL17">
        <f>VLOOKUP($A17,'Energy Structure(no elec)'!$A$2:$I$28,3,FALSE)*VLOOKUP($A17,'Electrification prediction'!$A$236:$AQ$262,COLUMN('Electrification prediction'!AL$236),FALSE)</f>
        <v>2515644767485.3721</v>
      </c>
      <c r="AM17">
        <f>VLOOKUP($A17,'Energy Structure(no elec)'!$A$2:$I$28,3,FALSE)*VLOOKUP($A17,'Electrification prediction'!$A$236:$AQ$262,COLUMN('Electrification prediction'!AM$236),FALSE)</f>
        <v>2482064132136.0811</v>
      </c>
      <c r="AN17">
        <f>VLOOKUP($A17,'Energy Structure(no elec)'!$A$2:$I$28,3,FALSE)*VLOOKUP($A17,'Electrification prediction'!$A$236:$AQ$262,COLUMN('Electrification prediction'!AN$236),FALSE)</f>
        <v>2445824235872.0278</v>
      </c>
      <c r="AO17">
        <f>VLOOKUP($A17,'Energy Structure(no elec)'!$A$2:$I$28,3,FALSE)*VLOOKUP($A17,'Electrification prediction'!$A$236:$AQ$262,COLUMN('Electrification prediction'!AO$236),FALSE)</f>
        <v>2406946937514.4419</v>
      </c>
      <c r="AP17">
        <f>VLOOKUP($A17,'Energy Structure(no elec)'!$A$2:$I$28,3,FALSE)*VLOOKUP($A17,'Electrification prediction'!$A$236:$AQ$262,COLUMN('Electrification prediction'!AP$236),FALSE)</f>
        <v>2365492874529.3379</v>
      </c>
      <c r="AQ17">
        <f>VLOOKUP($A17,'Energy Structure(no elec)'!$A$2:$I$28,3,FALSE)*VLOOKUP($A17,'Electrification prediction'!$A$236:$AQ$262,COLUMN('Electrification prediction'!AQ$236),FALSE)</f>
        <v>2321512454512.1914</v>
      </c>
    </row>
    <row r="18" spans="1:43">
      <c r="A18" s="37" t="s">
        <v>630</v>
      </c>
      <c r="B18">
        <f>VLOOKUP(A18,'Energy use'!$A$132:$K$158,3,FALSE)</f>
        <v>669304182515.20227</v>
      </c>
      <c r="C18">
        <f>VLOOKUP($A18,'Energy Structure(no elec)'!$A$2:$I$28,3,FALSE)*VLOOKUP($A18,'Electrification prediction'!$A$236:$AQ$262,COLUMN('Electrification prediction'!C$236),FALSE)</f>
        <v>664871990600.73999</v>
      </c>
      <c r="D18">
        <f>VLOOKUP($A18,'Energy Structure(no elec)'!$A$2:$I$28,3,FALSE)*VLOOKUP($A18,'Electrification prediction'!$A$236:$AQ$262,COLUMN('Electrification prediction'!D$236),FALSE)</f>
        <v>695323153308.24585</v>
      </c>
      <c r="E18">
        <f>VLOOKUP($A18,'Energy Structure(no elec)'!$A$2:$I$28,3,FALSE)*VLOOKUP($A18,'Electrification prediction'!$A$236:$AQ$262,COLUMN('Electrification prediction'!E$236),FALSE)</f>
        <v>700115519271.60071</v>
      </c>
      <c r="F18">
        <f>VLOOKUP($A18,'Energy Structure(no elec)'!$A$2:$I$28,3,FALSE)*VLOOKUP($A18,'Electrification prediction'!$A$236:$AQ$262,COLUMN('Electrification prediction'!F$236),FALSE)</f>
        <v>702881709190.47595</v>
      </c>
      <c r="G18">
        <f>VLOOKUP($A18,'Energy Structure(no elec)'!$A$2:$I$28,3,FALSE)*VLOOKUP($A18,'Electrification prediction'!$A$236:$AQ$262,COLUMN('Electrification prediction'!G$236),FALSE)</f>
        <v>704134048871.19519</v>
      </c>
      <c r="H18">
        <f>VLOOKUP($A18,'Energy Structure(no elec)'!$A$2:$I$28,3,FALSE)*VLOOKUP($A18,'Electrification prediction'!$A$236:$AQ$262,COLUMN('Electrification prediction'!H$236),FALSE)</f>
        <v>704187652722.93042</v>
      </c>
      <c r="I18">
        <f>VLOOKUP($A18,'Energy Structure(no elec)'!$A$2:$I$28,3,FALSE)*VLOOKUP($A18,'Electrification prediction'!$A$236:$AQ$262,COLUMN('Electrification prediction'!I$236),FALSE)</f>
        <v>702870296471.96606</v>
      </c>
      <c r="J18">
        <f>VLOOKUP($A18,'Energy Structure(no elec)'!$A$2:$I$28,3,FALSE)*VLOOKUP($A18,'Electrification prediction'!$A$236:$AQ$262,COLUMN('Electrification prediction'!J$236),FALSE)</f>
        <v>700914270689.42859</v>
      </c>
      <c r="K18">
        <f>VLOOKUP($A18,'Energy Structure(no elec)'!$A$2:$I$28,3,FALSE)*VLOOKUP($A18,'Electrification prediction'!$A$236:$AQ$262,COLUMN('Electrification prediction'!K$236),FALSE)</f>
        <v>698344425111.06042</v>
      </c>
      <c r="L18">
        <f>VLOOKUP($A18,'Energy Structure(no elec)'!$A$2:$I$28,3,FALSE)*VLOOKUP($A18,'Electrification prediction'!$A$236:$AQ$262,COLUMN('Electrification prediction'!L$236),FALSE)</f>
        <v>695180202119.91687</v>
      </c>
      <c r="M18">
        <f>VLOOKUP($A18,'Energy Structure(no elec)'!$A$2:$I$28,3,FALSE)*VLOOKUP($A18,'Electrification prediction'!$A$236:$AQ$262,COLUMN('Electrification prediction'!M$236),FALSE)</f>
        <v>690413364271.90137</v>
      </c>
      <c r="N18">
        <f>VLOOKUP($A18,'Energy Structure(no elec)'!$A$2:$I$28,3,FALSE)*VLOOKUP($A18,'Electrification prediction'!$A$236:$AQ$262,COLUMN('Electrification prediction'!N$236),FALSE)</f>
        <v>685091933288.77698</v>
      </c>
      <c r="O18">
        <f>VLOOKUP($A18,'Energy Structure(no elec)'!$A$2:$I$28,3,FALSE)*VLOOKUP($A18,'Electrification prediction'!$A$236:$AQ$262,COLUMN('Electrification prediction'!O$236),FALSE)</f>
        <v>679225847684.64111</v>
      </c>
      <c r="P18">
        <f>VLOOKUP($A18,'Energy Structure(no elec)'!$A$2:$I$28,3,FALSE)*VLOOKUP($A18,'Electrification prediction'!$A$236:$AQ$262,COLUMN('Electrification prediction'!P$236),FALSE)</f>
        <v>672822201721.854</v>
      </c>
      <c r="Q18">
        <f>VLOOKUP($A18,'Energy Structure(no elec)'!$A$2:$I$28,3,FALSE)*VLOOKUP($A18,'Electrification prediction'!$A$236:$AQ$262,COLUMN('Electrification prediction'!Q$236),FALSE)</f>
        <v>665879161291.703</v>
      </c>
      <c r="R18">
        <f>VLOOKUP($A18,'Energy Structure(no elec)'!$A$2:$I$28,3,FALSE)*VLOOKUP($A18,'Electrification prediction'!$A$236:$AQ$262,COLUMN('Electrification prediction'!R$236),FALSE)</f>
        <v>657748922880.95154</v>
      </c>
      <c r="S18">
        <f>VLOOKUP($A18,'Energy Structure(no elec)'!$A$2:$I$28,3,FALSE)*VLOOKUP($A18,'Electrification prediction'!$A$236:$AQ$262,COLUMN('Electrification prediction'!S$236),FALSE)</f>
        <v>649736281792.26306</v>
      </c>
      <c r="T18">
        <f>VLOOKUP($A18,'Energy Structure(no elec)'!$A$2:$I$28,3,FALSE)*VLOOKUP($A18,'Electrification prediction'!$A$236:$AQ$262,COLUMN('Electrification prediction'!T$236),FALSE)</f>
        <v>641177318515.14551</v>
      </c>
      <c r="U18">
        <f>VLOOKUP($A18,'Energy Structure(no elec)'!$A$2:$I$28,3,FALSE)*VLOOKUP($A18,'Electrification prediction'!$A$236:$AQ$262,COLUMN('Electrification prediction'!U$236),FALSE)</f>
        <v>632065919121.67419</v>
      </c>
      <c r="V18">
        <f>VLOOKUP($A18,'Energy Structure(no elec)'!$A$2:$I$28,3,FALSE)*VLOOKUP($A18,'Electrification prediction'!$A$236:$AQ$262,COLUMN('Electrification prediction'!V$236),FALSE)</f>
        <v>622395843410.62646</v>
      </c>
      <c r="W18">
        <f>VLOOKUP($A18,'Energy Structure(no elec)'!$A$2:$I$28,3,FALSE)*VLOOKUP($A18,'Electrification prediction'!$A$236:$AQ$262,COLUMN('Electrification prediction'!W$236),FALSE)</f>
        <v>611791457334.33716</v>
      </c>
      <c r="X18">
        <f>VLOOKUP($A18,'Energy Structure(no elec)'!$A$2:$I$28,3,FALSE)*VLOOKUP($A18,'Electrification prediction'!$A$236:$AQ$262,COLUMN('Electrification prediction'!X$236),FALSE)</f>
        <v>599671971155.57739</v>
      </c>
      <c r="Y18">
        <f>VLOOKUP($A18,'Energy Structure(no elec)'!$A$2:$I$28,3,FALSE)*VLOOKUP($A18,'Electrification prediction'!$A$236:$AQ$262,COLUMN('Electrification prediction'!Y$236),FALSE)</f>
        <v>586668750982.23059</v>
      </c>
      <c r="Z18">
        <f>VLOOKUP($A18,'Energy Structure(no elec)'!$A$2:$I$28,3,FALSE)*VLOOKUP($A18,'Electrification prediction'!$A$236:$AQ$262,COLUMN('Electrification prediction'!Z$236),FALSE)</f>
        <v>572805926416.60144</v>
      </c>
      <c r="AA18">
        <f>VLOOKUP($A18,'Energy Structure(no elec)'!$A$2:$I$28,3,FALSE)*VLOOKUP($A18,'Electrification prediction'!$A$236:$AQ$262,COLUMN('Electrification prediction'!AA$236),FALSE)</f>
        <v>558105745839.67786</v>
      </c>
      <c r="AB18">
        <f>VLOOKUP($A18,'Energy Structure(no elec)'!$A$2:$I$28,3,FALSE)*VLOOKUP($A18,'Electrification prediction'!$A$236:$AQ$262,COLUMN('Electrification prediction'!AB$236),FALSE)</f>
        <v>542600223823.35931</v>
      </c>
      <c r="AC18">
        <f>VLOOKUP($A18,'Energy Structure(no elec)'!$A$2:$I$28,3,FALSE)*VLOOKUP($A18,'Electrification prediction'!$A$236:$AQ$262,COLUMN('Electrification prediction'!AC$236),FALSE)</f>
        <v>526325232094.79254</v>
      </c>
      <c r="AD18">
        <f>VLOOKUP($A18,'Energy Structure(no elec)'!$A$2:$I$28,3,FALSE)*VLOOKUP($A18,'Electrification prediction'!$A$236:$AQ$262,COLUMN('Electrification prediction'!AD$236),FALSE)</f>
        <v>509320504269.27515</v>
      </c>
      <c r="AE18">
        <f>VLOOKUP($A18,'Energy Structure(no elec)'!$A$2:$I$28,3,FALSE)*VLOOKUP($A18,'Electrification prediction'!$A$236:$AQ$262,COLUMN('Electrification prediction'!AE$236),FALSE)</f>
        <v>491624687452.57892</v>
      </c>
      <c r="AF18">
        <f>VLOOKUP($A18,'Energy Structure(no elec)'!$A$2:$I$28,3,FALSE)*VLOOKUP($A18,'Electrification prediction'!$A$236:$AQ$262,COLUMN('Electrification prediction'!AF$236),FALSE)</f>
        <v>473285626676.63971</v>
      </c>
      <c r="AG18">
        <f>VLOOKUP($A18,'Energy Structure(no elec)'!$A$2:$I$28,3,FALSE)*VLOOKUP($A18,'Electrification prediction'!$A$236:$AQ$262,COLUMN('Electrification prediction'!AG$236),FALSE)</f>
        <v>454350281906.3363</v>
      </c>
      <c r="AH18">
        <f>VLOOKUP($A18,'Energy Structure(no elec)'!$A$2:$I$28,3,FALSE)*VLOOKUP($A18,'Electrification prediction'!$A$236:$AQ$262,COLUMN('Electrification prediction'!AH$236),FALSE)</f>
        <v>434438307016.58051</v>
      </c>
      <c r="AI18">
        <f>VLOOKUP($A18,'Energy Structure(no elec)'!$A$2:$I$28,3,FALSE)*VLOOKUP($A18,'Electrification prediction'!$A$236:$AQ$262,COLUMN('Electrification prediction'!AI$236),FALSE)</f>
        <v>414080323250.24493</v>
      </c>
      <c r="AJ18">
        <f>VLOOKUP($A18,'Energy Structure(no elec)'!$A$2:$I$28,3,FALSE)*VLOOKUP($A18,'Electrification prediction'!$A$236:$AQ$262,COLUMN('Electrification prediction'!AJ$236),FALSE)</f>
        <v>393336232239.14099</v>
      </c>
      <c r="AK18">
        <f>VLOOKUP($A18,'Energy Structure(no elec)'!$A$2:$I$28,3,FALSE)*VLOOKUP($A18,'Electrification prediction'!$A$236:$AQ$262,COLUMN('Electrification prediction'!AK$236),FALSE)</f>
        <v>372269314425.05847</v>
      </c>
      <c r="AL18">
        <f>VLOOKUP($A18,'Energy Structure(no elec)'!$A$2:$I$28,3,FALSE)*VLOOKUP($A18,'Electrification prediction'!$A$236:$AQ$262,COLUMN('Electrification prediction'!AL$236),FALSE)</f>
        <v>350945912752.91888</v>
      </c>
      <c r="AM18">
        <f>VLOOKUP($A18,'Energy Structure(no elec)'!$A$2:$I$28,3,FALSE)*VLOOKUP($A18,'Electrification prediction'!$A$236:$AQ$262,COLUMN('Electrification prediction'!AM$236),FALSE)</f>
        <v>347438760140.05225</v>
      </c>
      <c r="AN18">
        <f>VLOOKUP($A18,'Energy Structure(no elec)'!$A$2:$I$28,3,FALSE)*VLOOKUP($A18,'Electrification prediction'!$A$236:$AQ$262,COLUMN('Electrification prediction'!AN$236),FALSE)</f>
        <v>343502752660.2782</v>
      </c>
      <c r="AO18">
        <f>VLOOKUP($A18,'Energy Structure(no elec)'!$A$2:$I$28,3,FALSE)*VLOOKUP($A18,'Electrification prediction'!$A$236:$AQ$262,COLUMN('Electrification prediction'!AO$236),FALSE)</f>
        <v>339139148050.61926</v>
      </c>
      <c r="AP18">
        <f>VLOOKUP($A18,'Energy Structure(no elec)'!$A$2:$I$28,3,FALSE)*VLOOKUP($A18,'Electrification prediction'!$A$236:$AQ$262,COLUMN('Electrification prediction'!AP$236),FALSE)</f>
        <v>334354785298.90723</v>
      </c>
      <c r="AQ18">
        <f>VLOOKUP($A18,'Energy Structure(no elec)'!$A$2:$I$28,3,FALSE)*VLOOKUP($A18,'Electrification prediction'!$A$236:$AQ$262,COLUMN('Electrification prediction'!AQ$236),FALSE)</f>
        <v>329155221221.82117</v>
      </c>
    </row>
    <row r="19" spans="1:43">
      <c r="A19" s="37" t="s">
        <v>631</v>
      </c>
      <c r="B19">
        <f>VLOOKUP(A19,'Energy use'!$A$132:$K$158,3,FALSE)</f>
        <v>32960500480538.949</v>
      </c>
      <c r="C19">
        <f>VLOOKUP($A19,'Energy Structure(no elec)'!$A$2:$I$28,3,FALSE)*VLOOKUP($A19,'Electrification prediction'!$A$236:$AQ$262,COLUMN('Electrification prediction'!C$236),FALSE)</f>
        <v>32165365325594.789</v>
      </c>
      <c r="D19">
        <f>VLOOKUP($A19,'Energy Structure(no elec)'!$A$2:$I$28,3,FALSE)*VLOOKUP($A19,'Electrification prediction'!$A$236:$AQ$262,COLUMN('Electrification prediction'!D$236),FALSE)</f>
        <v>37561598552699.367</v>
      </c>
      <c r="E19">
        <f>VLOOKUP($A19,'Energy Structure(no elec)'!$A$2:$I$28,3,FALSE)*VLOOKUP($A19,'Electrification prediction'!$A$236:$AQ$262,COLUMN('Electrification prediction'!E$236),FALSE)</f>
        <v>39717723413389.055</v>
      </c>
      <c r="F19">
        <f>VLOOKUP($A19,'Energy Structure(no elec)'!$A$2:$I$28,3,FALSE)*VLOOKUP($A19,'Electrification prediction'!$A$236:$AQ$262,COLUMN('Electrification prediction'!F$236),FALSE)</f>
        <v>41771163933046.039</v>
      </c>
      <c r="G19">
        <f>VLOOKUP($A19,'Energy Structure(no elec)'!$A$2:$I$28,3,FALSE)*VLOOKUP($A19,'Electrification prediction'!$A$236:$AQ$262,COLUMN('Electrification prediction'!G$236),FALSE)</f>
        <v>43743768659434.555</v>
      </c>
      <c r="H19">
        <f>VLOOKUP($A19,'Energy Structure(no elec)'!$A$2:$I$28,3,FALSE)*VLOOKUP($A19,'Electrification prediction'!$A$236:$AQ$262,COLUMN('Electrification prediction'!H$236),FALSE)</f>
        <v>45650014059513.148</v>
      </c>
      <c r="I19">
        <f>VLOOKUP($A19,'Energy Structure(no elec)'!$A$2:$I$28,3,FALSE)*VLOOKUP($A19,'Electrification prediction'!$A$236:$AQ$262,COLUMN('Electrification prediction'!I$236),FALSE)</f>
        <v>47474700464267.953</v>
      </c>
      <c r="J19">
        <f>VLOOKUP($A19,'Energy Structure(no elec)'!$A$2:$I$28,3,FALSE)*VLOOKUP($A19,'Electrification prediction'!$A$236:$AQ$262,COLUMN('Electrification prediction'!J$236),FALSE)</f>
        <v>49264113093119.563</v>
      </c>
      <c r="K19">
        <f>VLOOKUP($A19,'Energy Structure(no elec)'!$A$2:$I$28,3,FALSE)*VLOOKUP($A19,'Electrification prediction'!$A$236:$AQ$262,COLUMN('Electrification prediction'!K$236),FALSE)</f>
        <v>51020706971842.078</v>
      </c>
      <c r="L19">
        <f>VLOOKUP($A19,'Energy Structure(no elec)'!$A$2:$I$28,3,FALSE)*VLOOKUP($A19,'Electrification prediction'!$A$236:$AQ$262,COLUMN('Electrification prediction'!L$236),FALSE)</f>
        <v>52746663741190.703</v>
      </c>
      <c r="M19">
        <f>VLOOKUP($A19,'Energy Structure(no elec)'!$A$2:$I$28,3,FALSE)*VLOOKUP($A19,'Electrification prediction'!$A$236:$AQ$262,COLUMN('Electrification prediction'!M$236),FALSE)</f>
        <v>54363339905775.023</v>
      </c>
      <c r="N19">
        <f>VLOOKUP($A19,'Energy Structure(no elec)'!$A$2:$I$28,3,FALSE)*VLOOKUP($A19,'Electrification prediction'!$A$236:$AQ$262,COLUMN('Electrification prediction'!N$236),FALSE)</f>
        <v>55948106886164.961</v>
      </c>
      <c r="O19">
        <f>VLOOKUP($A19,'Energy Structure(no elec)'!$A$2:$I$28,3,FALSE)*VLOOKUP($A19,'Electrification prediction'!$A$236:$AQ$262,COLUMN('Electrification prediction'!O$236),FALSE)</f>
        <v>57502479391446.992</v>
      </c>
      <c r="P19">
        <f>VLOOKUP($A19,'Energy Structure(no elec)'!$A$2:$I$28,3,FALSE)*VLOOKUP($A19,'Electrification prediction'!$A$236:$AQ$262,COLUMN('Electrification prediction'!P$236),FALSE)</f>
        <v>59027721555391.547</v>
      </c>
      <c r="Q19">
        <f>VLOOKUP($A19,'Energy Structure(no elec)'!$A$2:$I$28,3,FALSE)*VLOOKUP($A19,'Electrification prediction'!$A$236:$AQ$262,COLUMN('Electrification prediction'!Q$236),FALSE)</f>
        <v>60524262817195.813</v>
      </c>
      <c r="R19">
        <f>VLOOKUP($A19,'Energy Structure(no elec)'!$A$2:$I$28,3,FALSE)*VLOOKUP($A19,'Electrification prediction'!$A$236:$AQ$262,COLUMN('Electrification prediction'!R$236),FALSE)</f>
        <v>61931581819626.57</v>
      </c>
      <c r="S19">
        <f>VLOOKUP($A19,'Energy Structure(no elec)'!$A$2:$I$28,3,FALSE)*VLOOKUP($A19,'Electrification prediction'!$A$236:$AQ$262,COLUMN('Electrification prediction'!S$236),FALSE)</f>
        <v>63370749449109.672</v>
      </c>
      <c r="T19">
        <f>VLOOKUP($A19,'Energy Structure(no elec)'!$A$2:$I$28,3,FALSE)*VLOOKUP($A19,'Electrification prediction'!$A$236:$AQ$262,COLUMN('Electrification prediction'!T$236),FALSE)</f>
        <v>64781614866127.445</v>
      </c>
      <c r="U19">
        <f>VLOOKUP($A19,'Energy Structure(no elec)'!$A$2:$I$28,3,FALSE)*VLOOKUP($A19,'Electrification prediction'!$A$236:$AQ$262,COLUMN('Electrification prediction'!U$236),FALSE)</f>
        <v>66163626790886.273</v>
      </c>
      <c r="V19">
        <f>VLOOKUP($A19,'Energy Structure(no elec)'!$A$2:$I$28,3,FALSE)*VLOOKUP($A19,'Electrification prediction'!$A$236:$AQ$262,COLUMN('Electrification prediction'!V$236),FALSE)</f>
        <v>67516017809475.172</v>
      </c>
      <c r="W19">
        <f>VLOOKUP($A19,'Energy Structure(no elec)'!$A$2:$I$28,3,FALSE)*VLOOKUP($A19,'Electrification prediction'!$A$236:$AQ$262,COLUMN('Electrification prediction'!W$236),FALSE)</f>
        <v>68796261986662.453</v>
      </c>
      <c r="X19">
        <f>VLOOKUP($A19,'Energy Structure(no elec)'!$A$2:$I$28,3,FALSE)*VLOOKUP($A19,'Electrification prediction'!$A$236:$AQ$262,COLUMN('Electrification prediction'!X$236),FALSE)</f>
        <v>69931513284457.602</v>
      </c>
      <c r="Y19">
        <f>VLOOKUP($A19,'Energy Structure(no elec)'!$A$2:$I$28,3,FALSE)*VLOOKUP($A19,'Electrification prediction'!$A$236:$AQ$262,COLUMN('Electrification prediction'!Y$236),FALSE)</f>
        <v>70984784613897.203</v>
      </c>
      <c r="Z19">
        <f>VLOOKUP($A19,'Energy Structure(no elec)'!$A$2:$I$28,3,FALSE)*VLOOKUP($A19,'Electrification prediction'!$A$236:$AQ$262,COLUMN('Electrification prediction'!Z$236),FALSE)</f>
        <v>71952905965759.469</v>
      </c>
      <c r="AA19">
        <f>VLOOKUP($A19,'Energy Structure(no elec)'!$A$2:$I$28,3,FALSE)*VLOOKUP($A19,'Electrification prediction'!$A$236:$AQ$262,COLUMN('Electrification prediction'!AA$236),FALSE)</f>
        <v>72832084998339.266</v>
      </c>
      <c r="AB19">
        <f>VLOOKUP($A19,'Energy Structure(no elec)'!$A$2:$I$28,3,FALSE)*VLOOKUP($A19,'Electrification prediction'!$A$236:$AQ$262,COLUMN('Electrification prediction'!AB$236),FALSE)</f>
        <v>73619360663497.688</v>
      </c>
      <c r="AC19">
        <f>VLOOKUP($A19,'Energy Structure(no elec)'!$A$2:$I$28,3,FALSE)*VLOOKUP($A19,'Electrification prediction'!$A$236:$AQ$262,COLUMN('Electrification prediction'!AC$236),FALSE)</f>
        <v>74311938015781.047</v>
      </c>
      <c r="AD19">
        <f>VLOOKUP($A19,'Energy Structure(no elec)'!$A$2:$I$28,3,FALSE)*VLOOKUP($A19,'Electrification prediction'!$A$236:$AQ$262,COLUMN('Electrification prediction'!AD$236),FALSE)</f>
        <v>74907216922933.703</v>
      </c>
      <c r="AE19">
        <f>VLOOKUP($A19,'Energy Structure(no elec)'!$A$2:$I$28,3,FALSE)*VLOOKUP($A19,'Electrification prediction'!$A$236:$AQ$262,COLUMN('Electrification prediction'!AE$236),FALSE)</f>
        <v>75402066692497.266</v>
      </c>
      <c r="AF19">
        <f>VLOOKUP($A19,'Energy Structure(no elec)'!$A$2:$I$28,3,FALSE)*VLOOKUP($A19,'Electrification prediction'!$A$236:$AQ$262,COLUMN('Electrification prediction'!AF$236),FALSE)</f>
        <v>75794346255030.516</v>
      </c>
      <c r="AG19">
        <f>VLOOKUP($A19,'Energy Structure(no elec)'!$A$2:$I$28,3,FALSE)*VLOOKUP($A19,'Electrification prediction'!$A$236:$AQ$262,COLUMN('Electrification prediction'!AG$236),FALSE)</f>
        <v>76081434405473.438</v>
      </c>
      <c r="AH19">
        <f>VLOOKUP($A19,'Energy Structure(no elec)'!$A$2:$I$28,3,FALSE)*VLOOKUP($A19,'Electrification prediction'!$A$236:$AQ$262,COLUMN('Electrification prediction'!AH$236),FALSE)</f>
        <v>76185323953745.547</v>
      </c>
      <c r="AI19">
        <f>VLOOKUP($A19,'Energy Structure(no elec)'!$A$2:$I$28,3,FALSE)*VLOOKUP($A19,'Electrification prediction'!$A$236:$AQ$262,COLUMN('Electrification prediction'!AI$236),FALSE)</f>
        <v>76180313988999.344</v>
      </c>
      <c r="AJ19">
        <f>VLOOKUP($A19,'Energy Structure(no elec)'!$A$2:$I$28,3,FALSE)*VLOOKUP($A19,'Electrification prediction'!$A$236:$AQ$262,COLUMN('Electrification prediction'!AJ$236),FALSE)</f>
        <v>76065098247594.141</v>
      </c>
      <c r="AK19">
        <f>VLOOKUP($A19,'Energy Structure(no elec)'!$A$2:$I$28,3,FALSE)*VLOOKUP($A19,'Electrification prediction'!$A$236:$AQ$262,COLUMN('Electrification prediction'!AK$236),FALSE)</f>
        <v>75838760614581.672</v>
      </c>
      <c r="AL19">
        <f>VLOOKUP($A19,'Energy Structure(no elec)'!$A$2:$I$28,3,FALSE)*VLOOKUP($A19,'Electrification prediction'!$A$236:$AQ$262,COLUMN('Electrification prediction'!AL$236),FALSE)</f>
        <v>75500800649174.391</v>
      </c>
      <c r="AM19">
        <f>VLOOKUP($A19,'Energy Structure(no elec)'!$A$2:$I$28,3,FALSE)*VLOOKUP($A19,'Electrification prediction'!$A$236:$AQ$262,COLUMN('Electrification prediction'!AM$236),FALSE)</f>
        <v>75050398591213.031</v>
      </c>
      <c r="AN19">
        <f>VLOOKUP($A19,'Energy Structure(no elec)'!$A$2:$I$28,3,FALSE)*VLOOKUP($A19,'Electrification prediction'!$A$236:$AQ$262,COLUMN('Electrification prediction'!AN$236),FALSE)</f>
        <v>74487965575825.484</v>
      </c>
      <c r="AO19">
        <f>VLOOKUP($A19,'Energy Structure(no elec)'!$A$2:$I$28,3,FALSE)*VLOOKUP($A19,'Electrification prediction'!$A$236:$AQ$262,COLUMN('Electrification prediction'!AO$236),FALSE)</f>
        <v>73813646563450.328</v>
      </c>
      <c r="AP19">
        <f>VLOOKUP($A19,'Energy Structure(no elec)'!$A$2:$I$28,3,FALSE)*VLOOKUP($A19,'Electrification prediction'!$A$236:$AQ$262,COLUMN('Electrification prediction'!AP$236),FALSE)</f>
        <v>73028849196794.266</v>
      </c>
      <c r="AQ19">
        <f>VLOOKUP($A19,'Energy Structure(no elec)'!$A$2:$I$28,3,FALSE)*VLOOKUP($A19,'Electrification prediction'!$A$236:$AQ$262,COLUMN('Electrification prediction'!AQ$236),FALSE)</f>
        <v>72134757422701.25</v>
      </c>
    </row>
    <row r="20" spans="1:43">
      <c r="A20" s="37" t="s">
        <v>632</v>
      </c>
      <c r="B20">
        <f>VLOOKUP(A20,'Energy use'!$A$132:$K$158,3,FALSE)</f>
        <v>201200255562.73376</v>
      </c>
      <c r="C20">
        <f>VLOOKUP($A20,'Energy Structure(no elec)'!$A$2:$I$28,3,FALSE)*VLOOKUP($A20,'Electrification prediction'!$A$236:$AQ$262,COLUMN('Electrification prediction'!C$236),FALSE)</f>
        <v>196496064373.35007</v>
      </c>
      <c r="D20">
        <f>VLOOKUP($A20,'Energy Structure(no elec)'!$A$2:$I$28,3,FALSE)*VLOOKUP($A20,'Electrification prediction'!$A$236:$AQ$262,COLUMN('Electrification prediction'!D$236),FALSE)</f>
        <v>223784044897.47153</v>
      </c>
      <c r="E20">
        <f>VLOOKUP($A20,'Energy Structure(no elec)'!$A$2:$I$28,3,FALSE)*VLOOKUP($A20,'Electrification prediction'!$A$236:$AQ$262,COLUMN('Electrification prediction'!E$236),FALSE)</f>
        <v>228568249025.0723</v>
      </c>
      <c r="F20">
        <f>VLOOKUP($A20,'Energy Structure(no elec)'!$A$2:$I$28,3,FALSE)*VLOOKUP($A20,'Electrification prediction'!$A$236:$AQ$262,COLUMN('Electrification prediction'!F$236),FALSE)</f>
        <v>232717387453.38382</v>
      </c>
      <c r="G20">
        <f>VLOOKUP($A20,'Energy Structure(no elec)'!$A$2:$I$28,3,FALSE)*VLOOKUP($A20,'Electrification prediction'!$A$236:$AQ$262,COLUMN('Electrification prediction'!G$236),FALSE)</f>
        <v>236386290483.17993</v>
      </c>
      <c r="H20">
        <f>VLOOKUP($A20,'Energy Structure(no elec)'!$A$2:$I$28,3,FALSE)*VLOOKUP($A20,'Electrification prediction'!$A$236:$AQ$262,COLUMN('Electrification prediction'!H$236),FALSE)</f>
        <v>239671907674.46985</v>
      </c>
      <c r="I20">
        <f>VLOOKUP($A20,'Energy Structure(no elec)'!$A$2:$I$28,3,FALSE)*VLOOKUP($A20,'Electrification prediction'!$A$236:$AQ$262,COLUMN('Electrification prediction'!I$236),FALSE)</f>
        <v>242508588173.77682</v>
      </c>
      <c r="J20">
        <f>VLOOKUP($A20,'Energy Structure(no elec)'!$A$2:$I$28,3,FALSE)*VLOOKUP($A20,'Electrification prediction'!$A$236:$AQ$262,COLUMN('Electrification prediction'!J$236),FALSE)</f>
        <v>245143419276.75403</v>
      </c>
      <c r="K20">
        <f>VLOOKUP($A20,'Energy Structure(no elec)'!$A$2:$I$28,3,FALSE)*VLOOKUP($A20,'Electrification prediction'!$A$236:$AQ$262,COLUMN('Electrification prediction'!K$236),FALSE)</f>
        <v>247586204238.6571</v>
      </c>
      <c r="L20">
        <f>VLOOKUP($A20,'Energy Structure(no elec)'!$A$2:$I$28,3,FALSE)*VLOOKUP($A20,'Electrification prediction'!$A$236:$AQ$262,COLUMN('Electrification prediction'!L$236),FALSE)</f>
        <v>249845046584.82007</v>
      </c>
      <c r="M20">
        <f>VLOOKUP($A20,'Energy Structure(no elec)'!$A$2:$I$28,3,FALSE)*VLOOKUP($A20,'Electrification prediction'!$A$236:$AQ$262,COLUMN('Electrification prediction'!M$236),FALSE)</f>
        <v>251553783225.55637</v>
      </c>
      <c r="N20">
        <f>VLOOKUP($A20,'Energy Structure(no elec)'!$A$2:$I$28,3,FALSE)*VLOOKUP($A20,'Electrification prediction'!$A$236:$AQ$262,COLUMN('Electrification prediction'!N$236),FALSE)</f>
        <v>253085250886.5047</v>
      </c>
      <c r="O20">
        <f>VLOOKUP($A20,'Energy Structure(no elec)'!$A$2:$I$28,3,FALSE)*VLOOKUP($A20,'Electrification prediction'!$A$236:$AQ$262,COLUMN('Electrification prediction'!O$236),FALSE)</f>
        <v>254444233425.26608</v>
      </c>
      <c r="P20">
        <f>VLOOKUP($A20,'Energy Structure(no elec)'!$A$2:$I$28,3,FALSE)*VLOOKUP($A20,'Electrification prediction'!$A$236:$AQ$262,COLUMN('Electrification prediction'!P$236),FALSE)</f>
        <v>255634439486.15201</v>
      </c>
      <c r="Q20">
        <f>VLOOKUP($A20,'Energy Structure(no elec)'!$A$2:$I$28,3,FALSE)*VLOOKUP($A20,'Electrification prediction'!$A$236:$AQ$262,COLUMN('Electrification prediction'!Q$236),FALSE)</f>
        <v>256656102952.47006</v>
      </c>
      <c r="R20">
        <f>VLOOKUP($A20,'Energy Structure(no elec)'!$A$2:$I$28,3,FALSE)*VLOOKUP($A20,'Electrification prediction'!$A$236:$AQ$262,COLUMN('Electrification prediction'!R$236),FALSE)</f>
        <v>257256591376.64313</v>
      </c>
      <c r="S20">
        <f>VLOOKUP($A20,'Energy Structure(no elec)'!$A$2:$I$28,3,FALSE)*VLOOKUP($A20,'Electrification prediction'!$A$236:$AQ$262,COLUMN('Electrification prediction'!S$236),FALSE)</f>
        <v>257943038914.0376</v>
      </c>
      <c r="T20">
        <f>VLOOKUP($A20,'Energy Structure(no elec)'!$A$2:$I$28,3,FALSE)*VLOOKUP($A20,'Electrification prediction'!$A$236:$AQ$262,COLUMN('Electrification prediction'!T$236),FALSE)</f>
        <v>258459804777.67856</v>
      </c>
      <c r="U20">
        <f>VLOOKUP($A20,'Energy Structure(no elec)'!$A$2:$I$28,3,FALSE)*VLOOKUP($A20,'Electrification prediction'!$A$236:$AQ$262,COLUMN('Electrification prediction'!U$236),FALSE)</f>
        <v>258804463875.4794</v>
      </c>
      <c r="V20">
        <f>VLOOKUP($A20,'Energy Structure(no elec)'!$A$2:$I$28,3,FALSE)*VLOOKUP($A20,'Electrification prediction'!$A$236:$AQ$262,COLUMN('Electrification prediction'!V$236),FALSE)</f>
        <v>258974188861.76755</v>
      </c>
      <c r="W20">
        <f>VLOOKUP($A20,'Energy Structure(no elec)'!$A$2:$I$28,3,FALSE)*VLOOKUP($A20,'Electrification prediction'!$A$236:$AQ$262,COLUMN('Electrification prediction'!W$236),FALSE)</f>
        <v>258809504352.41</v>
      </c>
      <c r="X20">
        <f>VLOOKUP($A20,'Energy Structure(no elec)'!$A$2:$I$28,3,FALSE)*VLOOKUP($A20,'Electrification prediction'!$A$236:$AQ$262,COLUMN('Electrification prediction'!X$236),FALSE)</f>
        <v>258051469331.30798</v>
      </c>
      <c r="Y20">
        <f>VLOOKUP($A20,'Energy Structure(no elec)'!$A$2:$I$28,3,FALSE)*VLOOKUP($A20,'Electrification prediction'!$A$236:$AQ$262,COLUMN('Electrification prediction'!Y$236),FALSE)</f>
        <v>256953127226.8353</v>
      </c>
      <c r="Z20">
        <f>VLOOKUP($A20,'Energy Structure(no elec)'!$A$2:$I$28,3,FALSE)*VLOOKUP($A20,'Electrification prediction'!$A$236:$AQ$262,COLUMN('Electrification prediction'!Z$236),FALSE)</f>
        <v>255514300401.28049</v>
      </c>
      <c r="AA20">
        <f>VLOOKUP($A20,'Energy Structure(no elec)'!$A$2:$I$28,3,FALSE)*VLOOKUP($A20,'Electrification prediction'!$A$236:$AQ$262,COLUMN('Electrification prediction'!AA$236),FALSE)</f>
        <v>253733286455.65836</v>
      </c>
      <c r="AB20">
        <f>VLOOKUP($A20,'Energy Structure(no elec)'!$A$2:$I$28,3,FALSE)*VLOOKUP($A20,'Electrification prediction'!$A$236:$AQ$262,COLUMN('Electrification prediction'!AB$236),FALSE)</f>
        <v>251612036906.46677</v>
      </c>
      <c r="AC20">
        <f>VLOOKUP($A20,'Energy Structure(no elec)'!$A$2:$I$28,3,FALSE)*VLOOKUP($A20,'Electrification prediction'!$A$236:$AQ$262,COLUMN('Electrification prediction'!AC$236),FALSE)</f>
        <v>249153656096.5451</v>
      </c>
      <c r="AD20">
        <f>VLOOKUP($A20,'Energy Structure(no elec)'!$A$2:$I$28,3,FALSE)*VLOOKUP($A20,'Electrification prediction'!$A$236:$AQ$262,COLUMN('Electrification prediction'!AD$236),FALSE)</f>
        <v>246362452484.45996</v>
      </c>
      <c r="AE20">
        <f>VLOOKUP($A20,'Energy Structure(no elec)'!$A$2:$I$28,3,FALSE)*VLOOKUP($A20,'Electrification prediction'!$A$236:$AQ$262,COLUMN('Electrification prediction'!AE$236),FALSE)</f>
        <v>243241549175.18997</v>
      </c>
      <c r="AF20">
        <f>VLOOKUP($A20,'Energy Structure(no elec)'!$A$2:$I$28,3,FALSE)*VLOOKUP($A20,'Electrification prediction'!$A$236:$AQ$262,COLUMN('Electrification prediction'!AF$236),FALSE)</f>
        <v>239797871881.65503</v>
      </c>
      <c r="AG20">
        <f>VLOOKUP($A20,'Energy Structure(no elec)'!$A$2:$I$28,3,FALSE)*VLOOKUP($A20,'Electrification prediction'!$A$236:$AQ$262,COLUMN('Electrification prediction'!AG$236),FALSE)</f>
        <v>236037294779.59274</v>
      </c>
      <c r="AH20">
        <f>VLOOKUP($A20,'Energy Structure(no elec)'!$A$2:$I$28,3,FALSE)*VLOOKUP($A20,'Electrification prediction'!$A$236:$AQ$262,COLUMN('Electrification prediction'!AH$236),FALSE)</f>
        <v>231736957856.22867</v>
      </c>
      <c r="AI20">
        <f>VLOOKUP($A20,'Energy Structure(no elec)'!$A$2:$I$28,3,FALSE)*VLOOKUP($A20,'Electrification prediction'!$A$236:$AQ$262,COLUMN('Electrification prediction'!AI$236),FALSE)</f>
        <v>227146825893.36533</v>
      </c>
      <c r="AJ20">
        <f>VLOOKUP($A20,'Energy Structure(no elec)'!$A$2:$I$28,3,FALSE)*VLOOKUP($A20,'Electrification prediction'!$A$236:$AQ$262,COLUMN('Electrification prediction'!AJ$236),FALSE)</f>
        <v>222277968218.38309</v>
      </c>
      <c r="AK20">
        <f>VLOOKUP($A20,'Energy Structure(no elec)'!$A$2:$I$28,3,FALSE)*VLOOKUP($A20,'Electrification prediction'!$A$236:$AQ$262,COLUMN('Electrification prediction'!AK$236),FALSE)</f>
        <v>217142893419.94556</v>
      </c>
      <c r="AL20">
        <f>VLOOKUP($A20,'Energy Structure(no elec)'!$A$2:$I$28,3,FALSE)*VLOOKUP($A20,'Electrification prediction'!$A$236:$AQ$262,COLUMN('Electrification prediction'!AL$236),FALSE)</f>
        <v>211755523355.91</v>
      </c>
      <c r="AM20">
        <f>VLOOKUP($A20,'Energy Structure(no elec)'!$A$2:$I$28,3,FALSE)*VLOOKUP($A20,'Electrification prediction'!$A$236:$AQ$262,COLUMN('Electrification prediction'!AM$236),FALSE)</f>
        <v>206129070896.00845</v>
      </c>
      <c r="AN20">
        <f>VLOOKUP($A20,'Energy Structure(no elec)'!$A$2:$I$28,3,FALSE)*VLOOKUP($A20,'Electrification prediction'!$A$236:$AQ$262,COLUMN('Electrification prediction'!AN$236),FALSE)</f>
        <v>200280317954.71021</v>
      </c>
      <c r="AO20">
        <f>VLOOKUP($A20,'Energy Structure(no elec)'!$A$2:$I$28,3,FALSE)*VLOOKUP($A20,'Electrification prediction'!$A$236:$AQ$262,COLUMN('Electrification prediction'!AO$236),FALSE)</f>
        <v>194225337897.26395</v>
      </c>
      <c r="AP20">
        <f>VLOOKUP($A20,'Energy Structure(no elec)'!$A$2:$I$28,3,FALSE)*VLOOKUP($A20,'Electrification prediction'!$A$236:$AQ$262,COLUMN('Electrification prediction'!AP$236),FALSE)</f>
        <v>187983524916.5177</v>
      </c>
      <c r="AQ20">
        <f>VLOOKUP($A20,'Energy Structure(no elec)'!$A$2:$I$28,3,FALSE)*VLOOKUP($A20,'Electrification prediction'!$A$236:$AQ$262,COLUMN('Electrification prediction'!AQ$236),FALSE)</f>
        <v>181573508574.48651</v>
      </c>
    </row>
    <row r="21" spans="1:43">
      <c r="A21" s="37" t="s">
        <v>633</v>
      </c>
      <c r="B21">
        <f>VLOOKUP(A21,'Energy use'!$A$132:$K$158,3,FALSE)</f>
        <v>3811893801244.7759</v>
      </c>
      <c r="C21">
        <f>VLOOKUP($A21,'Energy Structure(no elec)'!$A$2:$I$28,3,FALSE)*VLOOKUP($A21,'Electrification prediction'!$A$236:$AQ$262,COLUMN('Electrification prediction'!C$236),FALSE)</f>
        <v>3529989375903.1948</v>
      </c>
      <c r="D21">
        <f>VLOOKUP($A21,'Energy Structure(no elec)'!$A$2:$I$28,3,FALSE)*VLOOKUP($A21,'Electrification prediction'!$A$236:$AQ$262,COLUMN('Electrification prediction'!D$236),FALSE)</f>
        <v>4362384101613.188</v>
      </c>
      <c r="E21">
        <f>VLOOKUP($A21,'Energy Structure(no elec)'!$A$2:$I$28,3,FALSE)*VLOOKUP($A21,'Electrification prediction'!$A$236:$AQ$262,COLUMN('Electrification prediction'!E$236),FALSE)</f>
        <v>4447877505725.4893</v>
      </c>
      <c r="F21">
        <f>VLOOKUP($A21,'Energy Structure(no elec)'!$A$2:$I$28,3,FALSE)*VLOOKUP($A21,'Electrification prediction'!$A$236:$AQ$262,COLUMN('Electrification prediction'!F$236),FALSE)</f>
        <v>4522439444548.1963</v>
      </c>
      <c r="G21">
        <f>VLOOKUP($A21,'Energy Structure(no elec)'!$A$2:$I$28,3,FALSE)*VLOOKUP($A21,'Electrification prediction'!$A$236:$AQ$262,COLUMN('Electrification prediction'!G$236),FALSE)</f>
        <v>4589086873596.7627</v>
      </c>
      <c r="H21">
        <f>VLOOKUP($A21,'Energy Structure(no elec)'!$A$2:$I$28,3,FALSE)*VLOOKUP($A21,'Electrification prediction'!$A$236:$AQ$262,COLUMN('Electrification prediction'!H$236),FALSE)</f>
        <v>4649690445339.4268</v>
      </c>
      <c r="I21">
        <f>VLOOKUP($A21,'Energy Structure(no elec)'!$A$2:$I$28,3,FALSE)*VLOOKUP($A21,'Electrification prediction'!$A$236:$AQ$262,COLUMN('Electrification prediction'!I$236),FALSE)</f>
        <v>4702956577335.4131</v>
      </c>
      <c r="J21">
        <f>VLOOKUP($A21,'Energy Structure(no elec)'!$A$2:$I$28,3,FALSE)*VLOOKUP($A21,'Electrification prediction'!$A$236:$AQ$262,COLUMN('Electrification prediction'!J$236),FALSE)</f>
        <v>4753652318831.4365</v>
      </c>
      <c r="K21">
        <f>VLOOKUP($A21,'Energy Structure(no elec)'!$A$2:$I$28,3,FALSE)*VLOOKUP($A21,'Electrification prediction'!$A$236:$AQ$262,COLUMN('Electrification prediction'!K$236),FALSE)</f>
        <v>4801940129080.8633</v>
      </c>
      <c r="L21">
        <f>VLOOKUP($A21,'Energy Structure(no elec)'!$A$2:$I$28,3,FALSE)*VLOOKUP($A21,'Electrification prediction'!$A$236:$AQ$262,COLUMN('Electrification prediction'!L$236),FALSE)</f>
        <v>4847951538462.083</v>
      </c>
      <c r="M21">
        <f>VLOOKUP($A21,'Energy Structure(no elec)'!$A$2:$I$28,3,FALSE)*VLOOKUP($A21,'Electrification prediction'!$A$236:$AQ$262,COLUMN('Electrification prediction'!M$236),FALSE)</f>
        <v>4884552842340.8408</v>
      </c>
      <c r="N21">
        <f>VLOOKUP($A21,'Energy Structure(no elec)'!$A$2:$I$28,3,FALSE)*VLOOKUP($A21,'Electrification prediction'!$A$236:$AQ$262,COLUMN('Electrification prediction'!N$236),FALSE)</f>
        <v>4918948102995.5967</v>
      </c>
      <c r="O21">
        <f>VLOOKUP($A21,'Energy Structure(no elec)'!$A$2:$I$28,3,FALSE)*VLOOKUP($A21,'Electrification prediction'!$A$236:$AQ$262,COLUMN('Electrification prediction'!O$236),FALSE)</f>
        <v>4951204998639.6631</v>
      </c>
      <c r="P21">
        <f>VLOOKUP($A21,'Energy Structure(no elec)'!$A$2:$I$28,3,FALSE)*VLOOKUP($A21,'Electrification prediction'!$A$236:$AQ$262,COLUMN('Electrification prediction'!P$236),FALSE)</f>
        <v>4981372180225.5439</v>
      </c>
      <c r="Q21">
        <f>VLOOKUP($A21,'Energy Structure(no elec)'!$A$2:$I$28,3,FALSE)*VLOOKUP($A21,'Electrification prediction'!$A$236:$AQ$262,COLUMN('Electrification prediction'!Q$236),FALSE)</f>
        <v>5009432208827.4121</v>
      </c>
      <c r="R21">
        <f>VLOOKUP($A21,'Energy Structure(no elec)'!$A$2:$I$28,3,FALSE)*VLOOKUP($A21,'Electrification prediction'!$A$236:$AQ$262,COLUMN('Electrification prediction'!R$236),FALSE)</f>
        <v>5030424219952.9121</v>
      </c>
      <c r="S21">
        <f>VLOOKUP($A21,'Energy Structure(no elec)'!$A$2:$I$28,3,FALSE)*VLOOKUP($A21,'Electrification prediction'!$A$236:$AQ$262,COLUMN('Electrification prediction'!S$236),FALSE)</f>
        <v>5054234722554.1543</v>
      </c>
      <c r="T21">
        <f>VLOOKUP($A21,'Energy Structure(no elec)'!$A$2:$I$28,3,FALSE)*VLOOKUP($A21,'Electrification prediction'!$A$236:$AQ$262,COLUMN('Electrification prediction'!T$236),FALSE)</f>
        <v>5075854764876.4492</v>
      </c>
      <c r="U21">
        <f>VLOOKUP($A21,'Energy Structure(no elec)'!$A$2:$I$28,3,FALSE)*VLOOKUP($A21,'Electrification prediction'!$A$236:$AQ$262,COLUMN('Electrification prediction'!U$236),FALSE)</f>
        <v>5095217781945.0215</v>
      </c>
      <c r="V21">
        <f>VLOOKUP($A21,'Energy Structure(no elec)'!$A$2:$I$28,3,FALSE)*VLOOKUP($A21,'Electrification prediction'!$A$236:$AQ$262,COLUMN('Electrification prediction'!V$236),FALSE)</f>
        <v>5112249114633.6191</v>
      </c>
      <c r="W21">
        <f>VLOOKUP($A21,'Energy Structure(no elec)'!$A$2:$I$28,3,FALSE)*VLOOKUP($A21,'Electrification prediction'!$A$236:$AQ$262,COLUMN('Electrification prediction'!W$236),FALSE)</f>
        <v>5123772376673.5869</v>
      </c>
      <c r="X21">
        <f>VLOOKUP($A21,'Energy Structure(no elec)'!$A$2:$I$28,3,FALSE)*VLOOKUP($A21,'Electrification prediction'!$A$236:$AQ$262,COLUMN('Electrification prediction'!X$236),FALSE)</f>
        <v>5124596719385.1533</v>
      </c>
      <c r="Y21">
        <f>VLOOKUP($A21,'Energy Structure(no elec)'!$A$2:$I$28,3,FALSE)*VLOOKUP($A21,'Electrification prediction'!$A$236:$AQ$262,COLUMN('Electrification prediction'!Y$236),FALSE)</f>
        <v>5119659972794.2666</v>
      </c>
      <c r="Z21">
        <f>VLOOKUP($A21,'Energy Structure(no elec)'!$A$2:$I$28,3,FALSE)*VLOOKUP($A21,'Electrification prediction'!$A$236:$AQ$262,COLUMN('Electrification prediction'!Z$236),FALSE)</f>
        <v>5108896435845.2168</v>
      </c>
      <c r="AA21">
        <f>VLOOKUP($A21,'Energy Structure(no elec)'!$A$2:$I$28,3,FALSE)*VLOOKUP($A21,'Electrification prediction'!$A$236:$AQ$262,COLUMN('Electrification prediction'!AA$236),FALSE)</f>
        <v>5092204631927.8945</v>
      </c>
      <c r="AB21">
        <f>VLOOKUP($A21,'Energy Structure(no elec)'!$A$2:$I$28,3,FALSE)*VLOOKUP($A21,'Electrification prediction'!$A$236:$AQ$262,COLUMN('Electrification prediction'!AB$236),FALSE)</f>
        <v>5069550678361.0537</v>
      </c>
      <c r="AC21">
        <f>VLOOKUP($A21,'Energy Structure(no elec)'!$A$2:$I$28,3,FALSE)*VLOOKUP($A21,'Electrification prediction'!$A$236:$AQ$262,COLUMN('Electrification prediction'!AC$236),FALSE)</f>
        <v>5040918727639.9258</v>
      </c>
      <c r="AD21">
        <f>VLOOKUP($A21,'Energy Structure(no elec)'!$A$2:$I$28,3,FALSE)*VLOOKUP($A21,'Electrification prediction'!$A$236:$AQ$262,COLUMN('Electrification prediction'!AD$236),FALSE)</f>
        <v>5006312152800.7617</v>
      </c>
      <c r="AE21">
        <f>VLOOKUP($A21,'Energy Structure(no elec)'!$A$2:$I$28,3,FALSE)*VLOOKUP($A21,'Electrification prediction'!$A$236:$AQ$262,COLUMN('Electrification prediction'!AE$236),FALSE)</f>
        <v>4965704968957.2197</v>
      </c>
      <c r="AF21">
        <f>VLOOKUP($A21,'Energy Structure(no elec)'!$A$2:$I$28,3,FALSE)*VLOOKUP($A21,'Electrification prediction'!$A$236:$AQ$262,COLUMN('Electrification prediction'!AF$236),FALSE)</f>
        <v>4919143214763.3652</v>
      </c>
      <c r="AG21">
        <f>VLOOKUP($A21,'Energy Structure(no elec)'!$A$2:$I$28,3,FALSE)*VLOOKUP($A21,'Electrification prediction'!$A$236:$AQ$262,COLUMN('Electrification prediction'!AG$236),FALSE)</f>
        <v>4866646382855.3086</v>
      </c>
      <c r="AH21">
        <f>VLOOKUP($A21,'Energy Structure(no elec)'!$A$2:$I$28,3,FALSE)*VLOOKUP($A21,'Electrification prediction'!$A$236:$AQ$262,COLUMN('Electrification prediction'!AH$236),FALSE)</f>
        <v>4803487070850.8281</v>
      </c>
      <c r="AI21">
        <f>VLOOKUP($A21,'Energy Structure(no elec)'!$A$2:$I$28,3,FALSE)*VLOOKUP($A21,'Electrification prediction'!$A$236:$AQ$262,COLUMN('Electrification prediction'!AI$236),FALSE)</f>
        <v>4734681324038.6006</v>
      </c>
      <c r="AJ21">
        <f>VLOOKUP($A21,'Energy Structure(no elec)'!$A$2:$I$28,3,FALSE)*VLOOKUP($A21,'Electrification prediction'!$A$236:$AQ$262,COLUMN('Electrification prediction'!AJ$236),FALSE)</f>
        <v>4660340623688.7539</v>
      </c>
      <c r="AK21">
        <f>VLOOKUP($A21,'Energy Structure(no elec)'!$A$2:$I$28,3,FALSE)*VLOOKUP($A21,'Electrification prediction'!$A$236:$AQ$262,COLUMN('Electrification prediction'!AK$236),FALSE)</f>
        <v>4580602638799.3594</v>
      </c>
      <c r="AL21">
        <f>VLOOKUP($A21,'Energy Structure(no elec)'!$A$2:$I$28,3,FALSE)*VLOOKUP($A21,'Electrification prediction'!$A$236:$AQ$262,COLUMN('Electrification prediction'!AL$236),FALSE)</f>
        <v>4495631361953.7646</v>
      </c>
      <c r="AM21">
        <f>VLOOKUP($A21,'Energy Structure(no elec)'!$A$2:$I$28,3,FALSE)*VLOOKUP($A21,'Electrification prediction'!$A$236:$AQ$262,COLUMN('Electrification prediction'!AM$236),FALSE)</f>
        <v>4405572523387.9756</v>
      </c>
      <c r="AN21">
        <f>VLOOKUP($A21,'Energy Structure(no elec)'!$A$2:$I$28,3,FALSE)*VLOOKUP($A21,'Electrification prediction'!$A$236:$AQ$262,COLUMN('Electrification prediction'!AN$236),FALSE)</f>
        <v>4310644961533.1958</v>
      </c>
      <c r="AO21">
        <f>VLOOKUP($A21,'Energy Structure(no elec)'!$A$2:$I$28,3,FALSE)*VLOOKUP($A21,'Electrification prediction'!$A$236:$AQ$262,COLUMN('Electrification prediction'!AO$236),FALSE)</f>
        <v>4211050433462.0977</v>
      </c>
      <c r="AP21">
        <f>VLOOKUP($A21,'Energy Structure(no elec)'!$A$2:$I$28,3,FALSE)*VLOOKUP($A21,'Electrification prediction'!$A$236:$AQ$262,COLUMN('Electrification prediction'!AP$236),FALSE)</f>
        <v>4107061042755.0762</v>
      </c>
      <c r="AQ21">
        <f>VLOOKUP($A21,'Energy Structure(no elec)'!$A$2:$I$28,3,FALSE)*VLOOKUP($A21,'Electrification prediction'!$A$236:$AQ$262,COLUMN('Electrification prediction'!AQ$236),FALSE)</f>
        <v>3998932083160.2168</v>
      </c>
    </row>
    <row r="22" spans="1:43">
      <c r="A22" s="37" t="s">
        <v>634</v>
      </c>
      <c r="B22">
        <f>VLOOKUP(A22,'Energy use'!$A$132:$K$158,3,FALSE)</f>
        <v>936561291633.66492</v>
      </c>
      <c r="C22">
        <f>VLOOKUP($A22,'Energy Structure(no elec)'!$A$2:$I$28,3,FALSE)*VLOOKUP($A22,'Electrification prediction'!$A$236:$AQ$262,COLUMN('Electrification prediction'!C$236),FALSE)</f>
        <v>868234398207.35779</v>
      </c>
      <c r="D22">
        <f>VLOOKUP($A22,'Energy Structure(no elec)'!$A$2:$I$28,3,FALSE)*VLOOKUP($A22,'Electrification prediction'!$A$236:$AQ$262,COLUMN('Electrification prediction'!D$236),FALSE)</f>
        <v>1074147650055.4846</v>
      </c>
      <c r="E22">
        <f>VLOOKUP($A22,'Energy Structure(no elec)'!$A$2:$I$28,3,FALSE)*VLOOKUP($A22,'Electrification prediction'!$A$236:$AQ$262,COLUMN('Electrification prediction'!E$236),FALSE)</f>
        <v>1096422449838.0605</v>
      </c>
      <c r="F22">
        <f>VLOOKUP($A22,'Energy Structure(no elec)'!$A$2:$I$28,3,FALSE)*VLOOKUP($A22,'Electrification prediction'!$A$236:$AQ$262,COLUMN('Electrification prediction'!F$236),FALSE)</f>
        <v>1116070515269.8242</v>
      </c>
      <c r="G22">
        <f>VLOOKUP($A22,'Energy Structure(no elec)'!$A$2:$I$28,3,FALSE)*VLOOKUP($A22,'Electrification prediction'!$A$236:$AQ$262,COLUMN('Electrification prediction'!G$236),FALSE)</f>
        <v>1133829917555.6255</v>
      </c>
      <c r="H22">
        <f>VLOOKUP($A22,'Energy Structure(no elec)'!$A$2:$I$28,3,FALSE)*VLOOKUP($A22,'Electrification prediction'!$A$236:$AQ$262,COLUMN('Electrification prediction'!H$236),FALSE)</f>
        <v>1150158404067.1858</v>
      </c>
      <c r="I22">
        <f>VLOOKUP($A22,'Energy Structure(no elec)'!$A$2:$I$28,3,FALSE)*VLOOKUP($A22,'Electrification prediction'!$A$236:$AQ$262,COLUMN('Electrification prediction'!I$236),FALSE)</f>
        <v>1164732094431.8838</v>
      </c>
      <c r="J22">
        <f>VLOOKUP($A22,'Energy Structure(no elec)'!$A$2:$I$28,3,FALSE)*VLOOKUP($A22,'Electrification prediction'!$A$236:$AQ$262,COLUMN('Electrification prediction'!J$236),FALSE)</f>
        <v>1178728208472.5193</v>
      </c>
      <c r="K22">
        <f>VLOOKUP($A22,'Energy Structure(no elec)'!$A$2:$I$28,3,FALSE)*VLOOKUP($A22,'Electrification prediction'!$A$236:$AQ$262,COLUMN('Electrification prediction'!K$236),FALSE)</f>
        <v>1192186475723.3325</v>
      </c>
      <c r="L22">
        <f>VLOOKUP($A22,'Energy Structure(no elec)'!$A$2:$I$28,3,FALSE)*VLOOKUP($A22,'Electrification prediction'!$A$236:$AQ$262,COLUMN('Electrification prediction'!L$236),FALSE)</f>
        <v>1205139115844.4785</v>
      </c>
      <c r="M22">
        <f>VLOOKUP($A22,'Energy Structure(no elec)'!$A$2:$I$28,3,FALSE)*VLOOKUP($A22,'Electrification prediction'!$A$236:$AQ$262,COLUMN('Electrification prediction'!M$236),FALSE)</f>
        <v>1215810112698.4302</v>
      </c>
      <c r="N22">
        <f>VLOOKUP($A22,'Energy Structure(no elec)'!$A$2:$I$28,3,FALSE)*VLOOKUP($A22,'Electrification prediction'!$A$236:$AQ$262,COLUMN('Electrification prediction'!N$236),FALSE)</f>
        <v>1225987570402.1228</v>
      </c>
      <c r="O22">
        <f>VLOOKUP($A22,'Energy Structure(no elec)'!$A$2:$I$28,3,FALSE)*VLOOKUP($A22,'Electrification prediction'!$A$236:$AQ$262,COLUMN('Electrification prediction'!O$236),FALSE)</f>
        <v>1235687897016.5176</v>
      </c>
      <c r="P22">
        <f>VLOOKUP($A22,'Energy Structure(no elec)'!$A$2:$I$28,3,FALSE)*VLOOKUP($A22,'Electrification prediction'!$A$236:$AQ$262,COLUMN('Electrification prediction'!P$236),FALSE)</f>
        <v>1244922816046.4019</v>
      </c>
      <c r="Q22">
        <f>VLOOKUP($A22,'Energy Structure(no elec)'!$A$2:$I$28,3,FALSE)*VLOOKUP($A22,'Electrification prediction'!$A$236:$AQ$262,COLUMN('Electrification prediction'!Q$236),FALSE)</f>
        <v>1253687558802.7742</v>
      </c>
      <c r="R22">
        <f>VLOOKUP($A22,'Energy Structure(no elec)'!$A$2:$I$28,3,FALSE)*VLOOKUP($A22,'Electrification prediction'!$A$236:$AQ$262,COLUMN('Electrification prediction'!R$236),FALSE)</f>
        <v>1260738378011.7195</v>
      </c>
      <c r="S22">
        <f>VLOOKUP($A22,'Energy Structure(no elec)'!$A$2:$I$28,3,FALSE)*VLOOKUP($A22,'Electrification prediction'!$A$236:$AQ$262,COLUMN('Electrification prediction'!S$236),FALSE)</f>
        <v>1268550770197.6541</v>
      </c>
      <c r="T22">
        <f>VLOOKUP($A22,'Energy Structure(no elec)'!$A$2:$I$28,3,FALSE)*VLOOKUP($A22,'Electrification prediction'!$A$236:$AQ$262,COLUMN('Electrification prediction'!T$236),FALSE)</f>
        <v>1275870589556.8323</v>
      </c>
      <c r="U22">
        <f>VLOOKUP($A22,'Energy Structure(no elec)'!$A$2:$I$28,3,FALSE)*VLOOKUP($A22,'Electrification prediction'!$A$236:$AQ$262,COLUMN('Electrification prediction'!U$236),FALSE)</f>
        <v>1282680472995.2651</v>
      </c>
      <c r="V22">
        <f>VLOOKUP($A22,'Energy Structure(no elec)'!$A$2:$I$28,3,FALSE)*VLOOKUP($A22,'Electrification prediction'!$A$236:$AQ$262,COLUMN('Electrification prediction'!V$236),FALSE)</f>
        <v>1288960883919.5674</v>
      </c>
      <c r="W22">
        <f>VLOOKUP($A22,'Energy Structure(no elec)'!$A$2:$I$28,3,FALSE)*VLOOKUP($A22,'Electrification prediction'!$A$236:$AQ$262,COLUMN('Electrification prediction'!W$236),FALSE)</f>
        <v>1293908851912.1641</v>
      </c>
      <c r="X22">
        <f>VLOOKUP($A22,'Energy Structure(no elec)'!$A$2:$I$28,3,FALSE)*VLOOKUP($A22,'Electrification prediction'!$A$236:$AQ$262,COLUMN('Electrification prediction'!X$236),FALSE)</f>
        <v>1296206651014.5774</v>
      </c>
      <c r="Y22">
        <f>VLOOKUP($A22,'Energy Structure(no elec)'!$A$2:$I$28,3,FALSE)*VLOOKUP($A22,'Electrification prediction'!$A$236:$AQ$262,COLUMN('Electrification prediction'!Y$236),FALSE)</f>
        <v>1297093827163.7383</v>
      </c>
      <c r="Z22">
        <f>VLOOKUP($A22,'Energy Structure(no elec)'!$A$2:$I$28,3,FALSE)*VLOOKUP($A22,'Electrification prediction'!$A$236:$AQ$262,COLUMN('Electrification prediction'!Z$236),FALSE)</f>
        <v>1296548012471.0891</v>
      </c>
      <c r="AA22">
        <f>VLOOKUP($A22,'Energy Structure(no elec)'!$A$2:$I$28,3,FALSE)*VLOOKUP($A22,'Electrification prediction'!$A$236:$AQ$262,COLUMN('Electrification prediction'!AA$236),FALSE)</f>
        <v>1294537358744.6023</v>
      </c>
      <c r="AB22">
        <f>VLOOKUP($A22,'Energy Structure(no elec)'!$A$2:$I$28,3,FALSE)*VLOOKUP($A22,'Electrification prediction'!$A$236:$AQ$262,COLUMN('Electrification prediction'!AB$236),FALSE)</f>
        <v>1291046759496.5769</v>
      </c>
      <c r="AC22">
        <f>VLOOKUP($A22,'Energy Structure(no elec)'!$A$2:$I$28,3,FALSE)*VLOOKUP($A22,'Electrification prediction'!$A$236:$AQ$262,COLUMN('Electrification prediction'!AC$236),FALSE)</f>
        <v>1286065332920.8347</v>
      </c>
      <c r="AD22">
        <f>VLOOKUP($A22,'Energy Structure(no elec)'!$A$2:$I$28,3,FALSE)*VLOOKUP($A22,'Electrification prediction'!$A$236:$AQ$262,COLUMN('Electrification prediction'!AD$236),FALSE)</f>
        <v>1279586744518.915</v>
      </c>
      <c r="AE22">
        <f>VLOOKUP($A22,'Energy Structure(no elec)'!$A$2:$I$28,3,FALSE)*VLOOKUP($A22,'Electrification prediction'!$A$236:$AQ$262,COLUMN('Electrification prediction'!AE$236),FALSE)</f>
        <v>1271596791324.2454</v>
      </c>
      <c r="AF22">
        <f>VLOOKUP($A22,'Energy Structure(no elec)'!$A$2:$I$28,3,FALSE)*VLOOKUP($A22,'Electrification prediction'!$A$236:$AQ$262,COLUMN('Electrification prediction'!AF$236),FALSE)</f>
        <v>1262099319276.0972</v>
      </c>
      <c r="AG22">
        <f>VLOOKUP($A22,'Energy Structure(no elec)'!$A$2:$I$28,3,FALSE)*VLOOKUP($A22,'Electrification prediction'!$A$236:$AQ$262,COLUMN('Electrification prediction'!AG$236),FALSE)</f>
        <v>1251091038732.1047</v>
      </c>
      <c r="AH22">
        <f>VLOOKUP($A22,'Energy Structure(no elec)'!$A$2:$I$28,3,FALSE)*VLOOKUP($A22,'Electrification prediction'!$A$236:$AQ$262,COLUMN('Electrification prediction'!AH$236),FALSE)</f>
        <v>1237345506382.5112</v>
      </c>
      <c r="AI22">
        <f>VLOOKUP($A22,'Energy Structure(no elec)'!$A$2:$I$28,3,FALSE)*VLOOKUP($A22,'Electrification prediction'!$A$236:$AQ$262,COLUMN('Electrification prediction'!AI$236),FALSE)</f>
        <v>1222140795554.0496</v>
      </c>
      <c r="AJ22">
        <f>VLOOKUP($A22,'Energy Structure(no elec)'!$A$2:$I$28,3,FALSE)*VLOOKUP($A22,'Electrification prediction'!$A$236:$AQ$262,COLUMN('Electrification prediction'!AJ$236),FALSE)</f>
        <v>1205496387814.6274</v>
      </c>
      <c r="AK22">
        <f>VLOOKUP($A22,'Energy Structure(no elec)'!$A$2:$I$28,3,FALSE)*VLOOKUP($A22,'Electrification prediction'!$A$236:$AQ$262,COLUMN('Electrification prediction'!AK$236),FALSE)</f>
        <v>1187438305378.3506</v>
      </c>
      <c r="AL22">
        <f>VLOOKUP($A22,'Energy Structure(no elec)'!$A$2:$I$28,3,FALSE)*VLOOKUP($A22,'Electrification prediction'!$A$236:$AQ$262,COLUMN('Electrification prediction'!AL$236),FALSE)</f>
        <v>1167999205546.155</v>
      </c>
      <c r="AM22">
        <f>VLOOKUP($A22,'Energy Structure(no elec)'!$A$2:$I$28,3,FALSE)*VLOOKUP($A22,'Electrification prediction'!$A$236:$AQ$262,COLUMN('Electrification prediction'!AM$236),FALSE)</f>
        <v>1147206834983.5071</v>
      </c>
      <c r="AN22">
        <f>VLOOKUP($A22,'Energy Structure(no elec)'!$A$2:$I$28,3,FALSE)*VLOOKUP($A22,'Electrification prediction'!$A$236:$AQ$262,COLUMN('Electrification prediction'!AN$236),FALSE)</f>
        <v>1125107812335.3069</v>
      </c>
      <c r="AO22">
        <f>VLOOKUP($A22,'Energy Structure(no elec)'!$A$2:$I$28,3,FALSE)*VLOOKUP($A22,'Electrification prediction'!$A$236:$AQ$262,COLUMN('Electrification prediction'!AO$236),FALSE)</f>
        <v>1101744246005.8147</v>
      </c>
      <c r="AP22">
        <f>VLOOKUP($A22,'Energy Structure(no elec)'!$A$2:$I$28,3,FALSE)*VLOOKUP($A22,'Electrification prediction'!$A$236:$AQ$262,COLUMN('Electrification prediction'!AP$236),FALSE)</f>
        <v>1077176606969.8663</v>
      </c>
      <c r="AQ22">
        <f>VLOOKUP($A22,'Energy Structure(no elec)'!$A$2:$I$28,3,FALSE)*VLOOKUP($A22,'Electrification prediction'!$A$236:$AQ$262,COLUMN('Electrification prediction'!AQ$236),FALSE)</f>
        <v>1051461039071.4985</v>
      </c>
    </row>
    <row r="23" spans="1:43">
      <c r="A23" s="37" t="s">
        <v>635</v>
      </c>
      <c r="B23">
        <f>VLOOKUP(A23,'Energy use'!$A$132:$K$158,3,FALSE)</f>
        <v>327402430602.75708</v>
      </c>
      <c r="C23">
        <f>VLOOKUP($A23,'Energy Structure(no elec)'!$A$2:$I$28,3,FALSE)*VLOOKUP($A23,'Electrification prediction'!$A$236:$AQ$262,COLUMN('Electrification prediction'!C$236),FALSE)</f>
        <v>344247398116.21503</v>
      </c>
      <c r="D23">
        <f>VLOOKUP($A23,'Energy Structure(no elec)'!$A$2:$I$28,3,FALSE)*VLOOKUP($A23,'Electrification prediction'!$A$236:$AQ$262,COLUMN('Electrification prediction'!D$236),FALSE)</f>
        <v>379718137871.59442</v>
      </c>
      <c r="E23">
        <f>VLOOKUP($A23,'Energy Structure(no elec)'!$A$2:$I$28,3,FALSE)*VLOOKUP($A23,'Electrification prediction'!$A$236:$AQ$262,COLUMN('Electrification prediction'!E$236),FALSE)</f>
        <v>382380885784.82898</v>
      </c>
      <c r="F23">
        <f>VLOOKUP($A23,'Energy Structure(no elec)'!$A$2:$I$28,3,FALSE)*VLOOKUP($A23,'Electrification prediction'!$A$236:$AQ$262,COLUMN('Electrification prediction'!F$236),FALSE)</f>
        <v>384133632286.26788</v>
      </c>
      <c r="G23">
        <f>VLOOKUP($A23,'Energy Structure(no elec)'!$A$2:$I$28,3,FALSE)*VLOOKUP($A23,'Electrification prediction'!$A$236:$AQ$262,COLUMN('Electrification prediction'!G$236),FALSE)</f>
        <v>385252674639.91357</v>
      </c>
      <c r="H23">
        <f>VLOOKUP($A23,'Energy Structure(no elec)'!$A$2:$I$28,3,FALSE)*VLOOKUP($A23,'Electrification prediction'!$A$236:$AQ$262,COLUMN('Electrification prediction'!H$236),FALSE)</f>
        <v>385906085330.1748</v>
      </c>
      <c r="I23">
        <f>VLOOKUP($A23,'Energy Structure(no elec)'!$A$2:$I$28,3,FALSE)*VLOOKUP($A23,'Electrification prediction'!$A$236:$AQ$262,COLUMN('Electrification prediction'!I$236),FALSE)</f>
        <v>385994619940.97241</v>
      </c>
      <c r="J23">
        <f>VLOOKUP($A23,'Energy Structure(no elec)'!$A$2:$I$28,3,FALSE)*VLOOKUP($A23,'Electrification prediction'!$A$236:$AQ$262,COLUMN('Electrification prediction'!J$236),FALSE)</f>
        <v>385915409165.43445</v>
      </c>
      <c r="K23">
        <f>VLOOKUP($A23,'Energy Structure(no elec)'!$A$2:$I$28,3,FALSE)*VLOOKUP($A23,'Electrification prediction'!$A$236:$AQ$262,COLUMN('Electrification prediction'!K$236),FALSE)</f>
        <v>385678843364.83014</v>
      </c>
      <c r="L23">
        <f>VLOOKUP($A23,'Energy Structure(no elec)'!$A$2:$I$28,3,FALSE)*VLOOKUP($A23,'Electrification prediction'!$A$236:$AQ$262,COLUMN('Electrification prediction'!L$236),FALSE)</f>
        <v>385292663960.49866</v>
      </c>
      <c r="M23">
        <f>VLOOKUP($A23,'Energy Structure(no elec)'!$A$2:$I$28,3,FALSE)*VLOOKUP($A23,'Electrification prediction'!$A$236:$AQ$262,COLUMN('Electrification prediction'!M$236),FALSE)</f>
        <v>384193072431.95221</v>
      </c>
      <c r="N23">
        <f>VLOOKUP($A23,'Energy Structure(no elec)'!$A$2:$I$28,3,FALSE)*VLOOKUP($A23,'Electrification prediction'!$A$236:$AQ$262,COLUMN('Electrification prediction'!N$236),FALSE)</f>
        <v>382955696752.25824</v>
      </c>
      <c r="O23">
        <f>VLOOKUP($A23,'Energy Structure(no elec)'!$A$2:$I$28,3,FALSE)*VLOOKUP($A23,'Electrification prediction'!$A$236:$AQ$262,COLUMN('Electrification prediction'!O$236),FALSE)</f>
        <v>381583115664.38934</v>
      </c>
      <c r="P23">
        <f>VLOOKUP($A23,'Energy Structure(no elec)'!$A$2:$I$28,3,FALSE)*VLOOKUP($A23,'Electrification prediction'!$A$236:$AQ$262,COLUMN('Electrification prediction'!P$236),FALSE)</f>
        <v>380076556658.54987</v>
      </c>
      <c r="Q23">
        <f>VLOOKUP($A23,'Energy Structure(no elec)'!$A$2:$I$28,3,FALSE)*VLOOKUP($A23,'Electrification prediction'!$A$236:$AQ$262,COLUMN('Electrification prediction'!Q$236),FALSE)</f>
        <v>378432390036.95123</v>
      </c>
      <c r="R23">
        <f>VLOOKUP($A23,'Energy Structure(no elec)'!$A$2:$I$28,3,FALSE)*VLOOKUP($A23,'Electrification prediction'!$A$236:$AQ$262,COLUMN('Electrification prediction'!R$236),FALSE)</f>
        <v>376277525697.24658</v>
      </c>
      <c r="S23">
        <f>VLOOKUP($A23,'Energy Structure(no elec)'!$A$2:$I$28,3,FALSE)*VLOOKUP($A23,'Electrification prediction'!$A$236:$AQ$262,COLUMN('Electrification prediction'!S$236),FALSE)</f>
        <v>374353356411.40845</v>
      </c>
      <c r="T23">
        <f>VLOOKUP($A23,'Energy Structure(no elec)'!$A$2:$I$28,3,FALSE)*VLOOKUP($A23,'Electrification prediction'!$A$236:$AQ$262,COLUMN('Electrification prediction'!T$236),FALSE)</f>
        <v>372280100957.66681</v>
      </c>
      <c r="U23">
        <f>VLOOKUP($A23,'Energy Structure(no elec)'!$A$2:$I$28,3,FALSE)*VLOOKUP($A23,'Electrification prediction'!$A$236:$AQ$262,COLUMN('Electrification prediction'!U$236),FALSE)</f>
        <v>370051726514.06799</v>
      </c>
      <c r="V23">
        <f>VLOOKUP($A23,'Energy Structure(no elec)'!$A$2:$I$28,3,FALSE)*VLOOKUP($A23,'Electrification prediction'!$A$236:$AQ$262,COLUMN('Electrification prediction'!V$236),FALSE)</f>
        <v>367661978722.47839</v>
      </c>
      <c r="W23">
        <f>VLOOKUP($A23,'Energy Structure(no elec)'!$A$2:$I$28,3,FALSE)*VLOOKUP($A23,'Electrification prediction'!$A$236:$AQ$262,COLUMN('Electrification prediction'!W$236),FALSE)</f>
        <v>364884083697.18799</v>
      </c>
      <c r="X23">
        <f>VLOOKUP($A23,'Energy Structure(no elec)'!$A$2:$I$28,3,FALSE)*VLOOKUP($A23,'Electrification prediction'!$A$236:$AQ$262,COLUMN('Electrification prediction'!X$236),FALSE)</f>
        <v>361358250115.27106</v>
      </c>
      <c r="Y23">
        <f>VLOOKUP($A23,'Energy Structure(no elec)'!$A$2:$I$28,3,FALSE)*VLOOKUP($A23,'Electrification prediction'!$A$236:$AQ$262,COLUMN('Electrification prediction'!Y$236),FALSE)</f>
        <v>357446379320.20416</v>
      </c>
      <c r="Z23">
        <f>VLOOKUP($A23,'Energy Structure(no elec)'!$A$2:$I$28,3,FALSE)*VLOOKUP($A23,'Electrification prediction'!$A$236:$AQ$262,COLUMN('Electrification prediction'!Z$236),FALSE)</f>
        <v>353150825440.80743</v>
      </c>
      <c r="AA23">
        <f>VLOOKUP($A23,'Energy Structure(no elec)'!$A$2:$I$28,3,FALSE)*VLOOKUP($A23,'Electrification prediction'!$A$236:$AQ$262,COLUMN('Electrification prediction'!AA$236),FALSE)</f>
        <v>348471814471.53949</v>
      </c>
      <c r="AB23">
        <f>VLOOKUP($A23,'Energy Structure(no elec)'!$A$2:$I$28,3,FALSE)*VLOOKUP($A23,'Electrification prediction'!$A$236:$AQ$262,COLUMN('Electrification prediction'!AB$236),FALSE)</f>
        <v>343414595347.6098</v>
      </c>
      <c r="AC23">
        <f>VLOOKUP($A23,'Energy Structure(no elec)'!$A$2:$I$28,3,FALSE)*VLOOKUP($A23,'Electrification prediction'!$A$236:$AQ$262,COLUMN('Electrification prediction'!AC$236),FALSE)</f>
        <v>337985909451.3587</v>
      </c>
      <c r="AD23">
        <f>VLOOKUP($A23,'Energy Structure(no elec)'!$A$2:$I$28,3,FALSE)*VLOOKUP($A23,'Electrification prediction'!$A$236:$AQ$262,COLUMN('Electrification prediction'!AD$236),FALSE)</f>
        <v>332194034071.15149</v>
      </c>
      <c r="AE23">
        <f>VLOOKUP($A23,'Energy Structure(no elec)'!$A$2:$I$28,3,FALSE)*VLOOKUP($A23,'Electrification prediction'!$A$236:$AQ$262,COLUMN('Electrification prediction'!AE$236),FALSE)</f>
        <v>326045553787.43896</v>
      </c>
      <c r="AF23">
        <f>VLOOKUP($A23,'Energy Structure(no elec)'!$A$2:$I$28,3,FALSE)*VLOOKUP($A23,'Electrification prediction'!$A$236:$AQ$262,COLUMN('Electrification prediction'!AF$236),FALSE)</f>
        <v>319552076961.94348</v>
      </c>
      <c r="AG23">
        <f>VLOOKUP($A23,'Energy Structure(no elec)'!$A$2:$I$28,3,FALSE)*VLOOKUP($A23,'Electrification prediction'!$A$236:$AQ$262,COLUMN('Electrification prediction'!AG$236),FALSE)</f>
        <v>312723678819.8761</v>
      </c>
      <c r="AH23">
        <f>VLOOKUP($A23,'Energy Structure(no elec)'!$A$2:$I$28,3,FALSE)*VLOOKUP($A23,'Electrification prediction'!$A$236:$AQ$262,COLUMN('Electrification prediction'!AH$236),FALSE)</f>
        <v>305269037842.54004</v>
      </c>
      <c r="AI23">
        <f>VLOOKUP($A23,'Energy Structure(no elec)'!$A$2:$I$28,3,FALSE)*VLOOKUP($A23,'Electrification prediction'!$A$236:$AQ$262,COLUMN('Electrification prediction'!AI$236),FALSE)</f>
        <v>297522935728.72949</v>
      </c>
      <c r="AJ23">
        <f>VLOOKUP($A23,'Energy Structure(no elec)'!$A$2:$I$28,3,FALSE)*VLOOKUP($A23,'Electrification prediction'!$A$236:$AQ$262,COLUMN('Electrification prediction'!AJ$236),FALSE)</f>
        <v>289501631809.02325</v>
      </c>
      <c r="AK23">
        <f>VLOOKUP($A23,'Energy Structure(no elec)'!$A$2:$I$28,3,FALSE)*VLOOKUP($A23,'Electrification prediction'!$A$236:$AQ$262,COLUMN('Electrification prediction'!AK$236),FALSE)</f>
        <v>281223100482.65051</v>
      </c>
      <c r="AL23">
        <f>VLOOKUP($A23,'Energy Structure(no elec)'!$A$2:$I$28,3,FALSE)*VLOOKUP($A23,'Electrification prediction'!$A$236:$AQ$262,COLUMN('Electrification prediction'!AL$236),FALSE)</f>
        <v>272706968166.31131</v>
      </c>
      <c r="AM23">
        <f>VLOOKUP($A23,'Energy Structure(no elec)'!$A$2:$I$28,3,FALSE)*VLOOKUP($A23,'Electrification prediction'!$A$236:$AQ$262,COLUMN('Electrification prediction'!AM$236),FALSE)</f>
        <v>263971766895.83737</v>
      </c>
      <c r="AN23">
        <f>VLOOKUP($A23,'Energy Structure(no elec)'!$A$2:$I$28,3,FALSE)*VLOOKUP($A23,'Electrification prediction'!$A$236:$AQ$262,COLUMN('Electrification prediction'!AN$236),FALSE)</f>
        <v>255040429396.34677</v>
      </c>
      <c r="AO23">
        <f>VLOOKUP($A23,'Energy Structure(no elec)'!$A$2:$I$28,3,FALSE)*VLOOKUP($A23,'Electrification prediction'!$A$236:$AQ$262,COLUMN('Electrification prediction'!AO$236),FALSE)</f>
        <v>245934765066.80902</v>
      </c>
      <c r="AP23">
        <f>VLOOKUP($A23,'Energy Structure(no elec)'!$A$2:$I$28,3,FALSE)*VLOOKUP($A23,'Electrification prediction'!$A$236:$AQ$262,COLUMN('Electrification prediction'!AP$236),FALSE)</f>
        <v>236680578513.4761</v>
      </c>
      <c r="AQ23">
        <f>VLOOKUP($A23,'Energy Structure(no elec)'!$A$2:$I$28,3,FALSE)*VLOOKUP($A23,'Electrification prediction'!$A$236:$AQ$262,COLUMN('Electrification prediction'!AQ$236),FALSE)</f>
        <v>227302454133.04871</v>
      </c>
    </row>
    <row r="24" spans="1:43">
      <c r="A24" s="37" t="s">
        <v>636</v>
      </c>
      <c r="B24">
        <f>VLOOKUP(A24,'Energy use'!$A$132:$K$158,3,FALSE)</f>
        <v>107296047833.63089</v>
      </c>
      <c r="C24">
        <f>VLOOKUP($A24,'Energy Structure(no elec)'!$A$2:$I$28,3,FALSE)*VLOOKUP($A24,'Electrification prediction'!$A$236:$AQ$262,COLUMN('Electrification prediction'!C$236),FALSE)</f>
        <v>100683347415.44981</v>
      </c>
      <c r="D24">
        <f>VLOOKUP($A24,'Energy Structure(no elec)'!$A$2:$I$28,3,FALSE)*VLOOKUP($A24,'Electrification prediction'!$A$236:$AQ$262,COLUMN('Electrification prediction'!D$236),FALSE)</f>
        <v>115765030438.09921</v>
      </c>
      <c r="E24">
        <f>VLOOKUP($A24,'Energy Structure(no elec)'!$A$2:$I$28,3,FALSE)*VLOOKUP($A24,'Electrification prediction'!$A$236:$AQ$262,COLUMN('Electrification prediction'!E$236),FALSE)</f>
        <v>116059158127.0616</v>
      </c>
      <c r="F24">
        <f>VLOOKUP($A24,'Energy Structure(no elec)'!$A$2:$I$28,3,FALSE)*VLOOKUP($A24,'Electrification prediction'!$A$236:$AQ$262,COLUMN('Electrification prediction'!F$236),FALSE)</f>
        <v>115899357955.6218</v>
      </c>
      <c r="G24">
        <f>VLOOKUP($A24,'Energy Structure(no elec)'!$A$2:$I$28,3,FALSE)*VLOOKUP($A24,'Electrification prediction'!$A$236:$AQ$262,COLUMN('Electrification prediction'!G$236),FALSE)</f>
        <v>115374427132.50629</v>
      </c>
      <c r="H24">
        <f>VLOOKUP($A24,'Energy Structure(no elec)'!$A$2:$I$28,3,FALSE)*VLOOKUP($A24,'Electrification prediction'!$A$236:$AQ$262,COLUMN('Electrification prediction'!H$236),FALSE)</f>
        <v>114539812029.79274</v>
      </c>
      <c r="I24">
        <f>VLOOKUP($A24,'Energy Structure(no elec)'!$A$2:$I$28,3,FALSE)*VLOOKUP($A24,'Electrification prediction'!$A$236:$AQ$262,COLUMN('Electrification prediction'!I$236),FALSE)</f>
        <v>113371353765.31647</v>
      </c>
      <c r="J24">
        <f>VLOOKUP($A24,'Energy Structure(no elec)'!$A$2:$I$28,3,FALSE)*VLOOKUP($A24,'Electrification prediction'!$A$236:$AQ$262,COLUMN('Electrification prediction'!J$236),FALSE)</f>
        <v>111990899988.07588</v>
      </c>
      <c r="K24">
        <f>VLOOKUP($A24,'Energy Structure(no elec)'!$A$2:$I$28,3,FALSE)*VLOOKUP($A24,'Electrification prediction'!$A$236:$AQ$262,COLUMN('Electrification prediction'!K$236),FALSE)</f>
        <v>110404164227.00516</v>
      </c>
      <c r="L24">
        <f>VLOOKUP($A24,'Energy Structure(no elec)'!$A$2:$I$28,3,FALSE)*VLOOKUP($A24,'Electrification prediction'!$A$236:$AQ$262,COLUMN('Electrification prediction'!L$236),FALSE)</f>
        <v>108615777339.67365</v>
      </c>
      <c r="M24">
        <f>VLOOKUP($A24,'Energy Structure(no elec)'!$A$2:$I$28,3,FALSE)*VLOOKUP($A24,'Electrification prediction'!$A$236:$AQ$262,COLUMN('Electrification prediction'!M$236),FALSE)</f>
        <v>106471669796.92474</v>
      </c>
      <c r="N24">
        <f>VLOOKUP($A24,'Energy Structure(no elec)'!$A$2:$I$28,3,FALSE)*VLOOKUP($A24,'Electrification prediction'!$A$236:$AQ$262,COLUMN('Electrification prediction'!N$236),FALSE)</f>
        <v>104139175622.52869</v>
      </c>
      <c r="O24">
        <f>VLOOKUP($A24,'Energy Structure(no elec)'!$A$2:$I$28,3,FALSE)*VLOOKUP($A24,'Electrification prediction'!$A$236:$AQ$262,COLUMN('Electrification prediction'!O$236),FALSE)</f>
        <v>101621366230.3009</v>
      </c>
      <c r="P24">
        <f>VLOOKUP($A24,'Energy Structure(no elec)'!$A$2:$I$28,3,FALSE)*VLOOKUP($A24,'Electrification prediction'!$A$236:$AQ$262,COLUMN('Electrification prediction'!P$236),FALSE)</f>
        <v>98920745821.049683</v>
      </c>
      <c r="Q24">
        <f>VLOOKUP($A24,'Energy Structure(no elec)'!$A$2:$I$28,3,FALSE)*VLOOKUP($A24,'Electrification prediction'!$A$236:$AQ$262,COLUMN('Electrification prediction'!Q$236),FALSE)</f>
        <v>96038409888.274979</v>
      </c>
      <c r="R24">
        <f>VLOOKUP($A24,'Energy Structure(no elec)'!$A$2:$I$28,3,FALSE)*VLOOKUP($A24,'Electrification prediction'!$A$236:$AQ$262,COLUMN('Electrification prediction'!R$236),FALSE)</f>
        <v>92884219631.226654</v>
      </c>
      <c r="S24">
        <f>VLOOKUP($A24,'Energy Structure(no elec)'!$A$2:$I$28,3,FALSE)*VLOOKUP($A24,'Electrification prediction'!$A$236:$AQ$262,COLUMN('Electrification prediction'!S$236),FALSE)</f>
        <v>89645825016.384384</v>
      </c>
      <c r="T24">
        <f>VLOOKUP($A24,'Energy Structure(no elec)'!$A$2:$I$28,3,FALSE)*VLOOKUP($A24,'Electrification prediction'!$A$236:$AQ$262,COLUMN('Electrification prediction'!T$236),FALSE)</f>
        <v>90932246915.973068</v>
      </c>
      <c r="U24">
        <f>VLOOKUP($A24,'Energy Structure(no elec)'!$A$2:$I$28,3,FALSE)*VLOOKUP($A24,'Electrification prediction'!$A$236:$AQ$262,COLUMN('Electrification prediction'!U$236),FALSE)</f>
        <v>92197688125.152176</v>
      </c>
      <c r="V24">
        <f>VLOOKUP($A24,'Energy Structure(no elec)'!$A$2:$I$28,3,FALSE)*VLOOKUP($A24,'Electrification prediction'!$A$236:$AQ$262,COLUMN('Electrification prediction'!V$236),FALSE)</f>
        <v>93440592472.846558</v>
      </c>
      <c r="W24">
        <f>VLOOKUP($A24,'Energy Structure(no elec)'!$A$2:$I$28,3,FALSE)*VLOOKUP($A24,'Electrification prediction'!$A$236:$AQ$262,COLUMN('Electrification prediction'!W$236),FALSE)</f>
        <v>94602057929.866852</v>
      </c>
      <c r="X24">
        <f>VLOOKUP($A24,'Energy Structure(no elec)'!$A$2:$I$28,3,FALSE)*VLOOKUP($A24,'Electrification prediction'!$A$236:$AQ$262,COLUMN('Electrification prediction'!X$236),FALSE)</f>
        <v>95583190786.634079</v>
      </c>
      <c r="Y24">
        <f>VLOOKUP($A24,'Energy Structure(no elec)'!$A$2:$I$28,3,FALSE)*VLOOKUP($A24,'Electrification prediction'!$A$236:$AQ$262,COLUMN('Electrification prediction'!Y$236),FALSE)</f>
        <v>96471896059.261093</v>
      </c>
      <c r="Z24">
        <f>VLOOKUP($A24,'Energy Structure(no elec)'!$A$2:$I$28,3,FALSE)*VLOOKUP($A24,'Electrification prediction'!$A$236:$AQ$262,COLUMN('Electrification prediction'!Z$236),FALSE)</f>
        <v>97264478265.888611</v>
      </c>
      <c r="AA24">
        <f>VLOOKUP($A24,'Energy Structure(no elec)'!$A$2:$I$28,3,FALSE)*VLOOKUP($A24,'Electrification prediction'!$A$236:$AQ$262,COLUMN('Electrification prediction'!AA$236),FALSE)</f>
        <v>97956397676.107513</v>
      </c>
      <c r="AB24">
        <f>VLOOKUP($A24,'Energy Structure(no elec)'!$A$2:$I$28,3,FALSE)*VLOOKUP($A24,'Electrification prediction'!$A$236:$AQ$262,COLUMN('Electrification prediction'!AB$236),FALSE)</f>
        <v>98544233929.811661</v>
      </c>
      <c r="AC24">
        <f>VLOOKUP($A24,'Energy Structure(no elec)'!$A$2:$I$28,3,FALSE)*VLOOKUP($A24,'Electrification prediction'!$A$236:$AQ$262,COLUMN('Electrification prediction'!AC$236),FALSE)</f>
        <v>99024770414.555344</v>
      </c>
      <c r="AD24">
        <f>VLOOKUP($A24,'Energy Structure(no elec)'!$A$2:$I$28,3,FALSE)*VLOOKUP($A24,'Electrification prediction'!$A$236:$AQ$262,COLUMN('Electrification prediction'!AD$236),FALSE)</f>
        <v>99395026975.475204</v>
      </c>
      <c r="AE24">
        <f>VLOOKUP($A24,'Energy Structure(no elec)'!$A$2:$I$28,3,FALSE)*VLOOKUP($A24,'Electrification prediction'!$A$236:$AQ$262,COLUMN('Electrification prediction'!AE$236),FALSE)</f>
        <v>99651295990.915482</v>
      </c>
      <c r="AF24">
        <f>VLOOKUP($A24,'Energy Structure(no elec)'!$A$2:$I$28,3,FALSE)*VLOOKUP($A24,'Electrification prediction'!$A$236:$AQ$262,COLUMN('Electrification prediction'!AF$236),FALSE)</f>
        <v>99791157570.552628</v>
      </c>
      <c r="AG24">
        <f>VLOOKUP($A24,'Energy Structure(no elec)'!$A$2:$I$28,3,FALSE)*VLOOKUP($A24,'Electrification prediction'!$A$236:$AQ$262,COLUMN('Electrification prediction'!AG$236),FALSE)</f>
        <v>99811526902.823837</v>
      </c>
      <c r="AH24">
        <f>VLOOKUP($A24,'Energy Structure(no elec)'!$A$2:$I$28,3,FALSE)*VLOOKUP($A24,'Electrification prediction'!$A$236:$AQ$262,COLUMN('Electrification prediction'!AH$236),FALSE)</f>
        <v>99610728646.862503</v>
      </c>
      <c r="AI24">
        <f>VLOOKUP($A24,'Energy Structure(no elec)'!$A$2:$I$28,3,FALSE)*VLOOKUP($A24,'Electrification prediction'!$A$236:$AQ$262,COLUMN('Electrification prediction'!AI$236),FALSE)</f>
        <v>99286821654.863388</v>
      </c>
      <c r="AJ24">
        <f>VLOOKUP($A24,'Energy Structure(no elec)'!$A$2:$I$28,3,FALSE)*VLOOKUP($A24,'Electrification prediction'!$A$236:$AQ$262,COLUMN('Electrification prediction'!AJ$236),FALSE)</f>
        <v>98838282188.583832</v>
      </c>
      <c r="AK24">
        <f>VLOOKUP($A24,'Energy Structure(no elec)'!$A$2:$I$28,3,FALSE)*VLOOKUP($A24,'Electrification prediction'!$A$236:$AQ$262,COLUMN('Electrification prediction'!AK$236),FALSE)</f>
        <v>98264054221.217667</v>
      </c>
      <c r="AL24">
        <f>VLOOKUP($A24,'Energy Structure(no elec)'!$A$2:$I$28,3,FALSE)*VLOOKUP($A24,'Electrification prediction'!$A$236:$AQ$262,COLUMN('Electrification prediction'!AL$236),FALSE)</f>
        <v>97563577762.332001</v>
      </c>
      <c r="AM24">
        <f>VLOOKUP($A24,'Energy Structure(no elec)'!$A$2:$I$28,3,FALSE)*VLOOKUP($A24,'Electrification prediction'!$A$236:$AQ$262,COLUMN('Electrification prediction'!AM$236),FALSE)</f>
        <v>96735837317.819504</v>
      </c>
      <c r="AN24">
        <f>VLOOKUP($A24,'Energy Structure(no elec)'!$A$2:$I$28,3,FALSE)*VLOOKUP($A24,'Electrification prediction'!$A$236:$AQ$262,COLUMN('Electrification prediction'!AN$236),FALSE)</f>
        <v>95781363268.954605</v>
      </c>
      <c r="AO24">
        <f>VLOOKUP($A24,'Energy Structure(no elec)'!$A$2:$I$28,3,FALSE)*VLOOKUP($A24,'Electrification prediction'!$A$236:$AQ$262,COLUMN('Electrification prediction'!AO$236),FALSE)</f>
        <v>94700295476.784546</v>
      </c>
      <c r="AP24">
        <f>VLOOKUP($A24,'Energy Structure(no elec)'!$A$2:$I$28,3,FALSE)*VLOOKUP($A24,'Electrification prediction'!$A$236:$AQ$262,COLUMN('Electrification prediction'!AP$236),FALSE)</f>
        <v>93494348205.829514</v>
      </c>
      <c r="AQ24">
        <f>VLOOKUP($A24,'Energy Structure(no elec)'!$A$2:$I$28,3,FALSE)*VLOOKUP($A24,'Electrification prediction'!$A$236:$AQ$262,COLUMN('Electrification prediction'!AQ$236),FALSE)</f>
        <v>92164897945.539703</v>
      </c>
    </row>
    <row r="25" spans="1:43">
      <c r="A25" s="37" t="s">
        <v>637</v>
      </c>
      <c r="B25">
        <f>VLOOKUP(A25,'Energy use'!$A$132:$K$158,3,FALSE)</f>
        <v>98630739530.700989</v>
      </c>
      <c r="C25">
        <f>VLOOKUP($A25,'Energy Structure(no elec)'!$A$2:$I$28,3,FALSE)*VLOOKUP($A25,'Electrification prediction'!$A$236:$AQ$262,COLUMN('Electrification prediction'!C$236),FALSE)</f>
        <v>101350855553.34599</v>
      </c>
      <c r="D25">
        <f>VLOOKUP($A25,'Energy Structure(no elec)'!$A$2:$I$28,3,FALSE)*VLOOKUP($A25,'Electrification prediction'!$A$236:$AQ$262,COLUMN('Electrification prediction'!D$236),FALSE)</f>
        <v>110411813348.09163</v>
      </c>
      <c r="E25">
        <f>VLOOKUP($A25,'Energy Structure(no elec)'!$A$2:$I$28,3,FALSE)*VLOOKUP($A25,'Electrification prediction'!$A$236:$AQ$262,COLUMN('Electrification prediction'!E$236),FALSE)</f>
        <v>113183952669.80232</v>
      </c>
      <c r="F25">
        <f>VLOOKUP($A25,'Energy Structure(no elec)'!$A$2:$I$28,3,FALSE)*VLOOKUP($A25,'Electrification prediction'!$A$236:$AQ$262,COLUMN('Electrification prediction'!F$236),FALSE)</f>
        <v>115721921394.62347</v>
      </c>
      <c r="G25">
        <f>VLOOKUP($A25,'Energy Structure(no elec)'!$A$2:$I$28,3,FALSE)*VLOOKUP($A25,'Electrification prediction'!$A$236:$AQ$262,COLUMN('Electrification prediction'!G$236),FALSE)</f>
        <v>118099521697.8884</v>
      </c>
      <c r="H25">
        <f>VLOOKUP($A25,'Energy Structure(no elec)'!$A$2:$I$28,3,FALSE)*VLOOKUP($A25,'Electrification prediction'!$A$236:$AQ$262,COLUMN('Electrification prediction'!H$236),FALSE)</f>
        <v>120362470496.46776</v>
      </c>
      <c r="I25">
        <f>VLOOKUP($A25,'Energy Structure(no elec)'!$A$2:$I$28,3,FALSE)*VLOOKUP($A25,'Electrification prediction'!$A$236:$AQ$262,COLUMN('Electrification prediction'!I$236),FALSE)</f>
        <v>122475098175.15305</v>
      </c>
      <c r="J25">
        <f>VLOOKUP($A25,'Energy Structure(no elec)'!$A$2:$I$28,3,FALSE)*VLOOKUP($A25,'Electrification prediction'!$A$236:$AQ$262,COLUMN('Electrification prediction'!J$236),FALSE)</f>
        <v>124559610827.37529</v>
      </c>
      <c r="K25">
        <f>VLOOKUP($A25,'Energy Structure(no elec)'!$A$2:$I$28,3,FALSE)*VLOOKUP($A25,'Electrification prediction'!$A$236:$AQ$262,COLUMN('Electrification prediction'!K$236),FALSE)</f>
        <v>126619817141.95995</v>
      </c>
      <c r="L25">
        <f>VLOOKUP($A25,'Energy Structure(no elec)'!$A$2:$I$28,3,FALSE)*VLOOKUP($A25,'Electrification prediction'!$A$236:$AQ$262,COLUMN('Electrification prediction'!L$236),FALSE)</f>
        <v>128658811389.35332</v>
      </c>
      <c r="M25">
        <f>VLOOKUP($A25,'Energy Structure(no elec)'!$A$2:$I$28,3,FALSE)*VLOOKUP($A25,'Electrification prediction'!$A$236:$AQ$262,COLUMN('Electrification prediction'!M$236),FALSE)</f>
        <v>130485695053.1512</v>
      </c>
      <c r="N25">
        <f>VLOOKUP($A25,'Energy Structure(no elec)'!$A$2:$I$28,3,FALSE)*VLOOKUP($A25,'Electrification prediction'!$A$236:$AQ$262,COLUMN('Electrification prediction'!N$236),FALSE)</f>
        <v>132290032283.19325</v>
      </c>
      <c r="O25">
        <f>VLOOKUP($A25,'Energy Structure(no elec)'!$A$2:$I$28,3,FALSE)*VLOOKUP($A25,'Electrification prediction'!$A$236:$AQ$262,COLUMN('Electrification prediction'!O$236),FALSE)</f>
        <v>134073258513.92038</v>
      </c>
      <c r="P25">
        <f>VLOOKUP($A25,'Energy Structure(no elec)'!$A$2:$I$28,3,FALSE)*VLOOKUP($A25,'Electrification prediction'!$A$236:$AQ$262,COLUMN('Electrification prediction'!P$236),FALSE)</f>
        <v>135836338518.508</v>
      </c>
      <c r="Q25">
        <f>VLOOKUP($A25,'Energy Structure(no elec)'!$A$2:$I$28,3,FALSE)*VLOOKUP($A25,'Electrification prediction'!$A$236:$AQ$262,COLUMN('Electrification prediction'!Q$236),FALSE)</f>
        <v>137578456942.72162</v>
      </c>
      <c r="R25">
        <f>VLOOKUP($A25,'Energy Structure(no elec)'!$A$2:$I$28,3,FALSE)*VLOOKUP($A25,'Electrification prediction'!$A$236:$AQ$262,COLUMN('Electrification prediction'!R$236),FALSE)</f>
        <v>139162026035.61551</v>
      </c>
      <c r="S25">
        <f>VLOOKUP($A25,'Energy Structure(no elec)'!$A$2:$I$28,3,FALSE)*VLOOKUP($A25,'Electrification prediction'!$A$236:$AQ$262,COLUMN('Electrification prediction'!S$236),FALSE)</f>
        <v>140859165171.78439</v>
      </c>
      <c r="T25">
        <f>VLOOKUP($A25,'Energy Structure(no elec)'!$A$2:$I$28,3,FALSE)*VLOOKUP($A25,'Electrification prediction'!$A$236:$AQ$262,COLUMN('Electrification prediction'!T$236),FALSE)</f>
        <v>142531894709.91507</v>
      </c>
      <c r="U25">
        <f>VLOOKUP($A25,'Energy Structure(no elec)'!$A$2:$I$28,3,FALSE)*VLOOKUP($A25,'Electrification prediction'!$A$236:$AQ$262,COLUMN('Electrification prediction'!U$236),FALSE)</f>
        <v>144177905852.50446</v>
      </c>
      <c r="V25">
        <f>VLOOKUP($A25,'Energy Structure(no elec)'!$A$2:$I$28,3,FALSE)*VLOOKUP($A25,'Electrification prediction'!$A$236:$AQ$262,COLUMN('Electrification prediction'!V$236),FALSE)</f>
        <v>145794587545.01593</v>
      </c>
      <c r="W25">
        <f>VLOOKUP($A25,'Energy Structure(no elec)'!$A$2:$I$28,3,FALSE)*VLOOKUP($A25,'Electrification prediction'!$A$236:$AQ$262,COLUMN('Electrification prediction'!W$236),FALSE)</f>
        <v>147290081100.49481</v>
      </c>
      <c r="X25">
        <f>VLOOKUP($A25,'Energy Structure(no elec)'!$A$2:$I$28,3,FALSE)*VLOOKUP($A25,'Electrification prediction'!$A$236:$AQ$262,COLUMN('Electrification prediction'!X$236),FALSE)</f>
        <v>148511159564.81958</v>
      </c>
      <c r="Y25">
        <f>VLOOKUP($A25,'Energy Structure(no elec)'!$A$2:$I$28,3,FALSE)*VLOOKUP($A25,'Electrification prediction'!$A$236:$AQ$262,COLUMN('Electrification prediction'!Y$236),FALSE)</f>
        <v>149595438428.19971</v>
      </c>
      <c r="Z25">
        <f>VLOOKUP($A25,'Energy Structure(no elec)'!$A$2:$I$28,3,FALSE)*VLOOKUP($A25,'Electrification prediction'!$A$236:$AQ$262,COLUMN('Electrification prediction'!Z$236),FALSE)</f>
        <v>150537619009.75616</v>
      </c>
      <c r="AA25">
        <f>VLOOKUP($A25,'Energy Structure(no elec)'!$A$2:$I$28,3,FALSE)*VLOOKUP($A25,'Electrification prediction'!$A$236:$AQ$262,COLUMN('Electrification prediction'!AA$236),FALSE)</f>
        <v>151331106768.78729</v>
      </c>
      <c r="AB25">
        <f>VLOOKUP($A25,'Energy Structure(no elec)'!$A$2:$I$28,3,FALSE)*VLOOKUP($A25,'Electrification prediction'!$A$236:$AQ$262,COLUMN('Electrification prediction'!AB$236),FALSE)</f>
        <v>151971050190.17905</v>
      </c>
      <c r="AC25">
        <f>VLOOKUP($A25,'Energy Structure(no elec)'!$A$2:$I$28,3,FALSE)*VLOOKUP($A25,'Electrification prediction'!$A$236:$AQ$262,COLUMN('Electrification prediction'!AC$236),FALSE)</f>
        <v>152452914890.55328</v>
      </c>
      <c r="AD25">
        <f>VLOOKUP($A25,'Energy Structure(no elec)'!$A$2:$I$28,3,FALSE)*VLOOKUP($A25,'Electrification prediction'!$A$236:$AQ$262,COLUMN('Electrification prediction'!AD$236),FALSE)</f>
        <v>152772531003.79095</v>
      </c>
      <c r="AE25">
        <f>VLOOKUP($A25,'Energy Structure(no elec)'!$A$2:$I$28,3,FALSE)*VLOOKUP($A25,'Electrification prediction'!$A$236:$AQ$262,COLUMN('Electrification prediction'!AE$236),FALSE)</f>
        <v>152924610977.30261</v>
      </c>
      <c r="AF25">
        <f>VLOOKUP($A25,'Energy Structure(no elec)'!$A$2:$I$28,3,FALSE)*VLOOKUP($A25,'Electrification prediction'!$A$236:$AQ$262,COLUMN('Electrification prediction'!AF$236),FALSE)</f>
        <v>152905846002.68787</v>
      </c>
      <c r="AG25">
        <f>VLOOKUP($A25,'Energy Structure(no elec)'!$A$2:$I$28,3,FALSE)*VLOOKUP($A25,'Electrification prediction'!$A$236:$AQ$262,COLUMN('Electrification prediction'!AG$236),FALSE)</f>
        <v>152711903430.04041</v>
      </c>
      <c r="AH25">
        <f>VLOOKUP($A25,'Energy Structure(no elec)'!$A$2:$I$28,3,FALSE)*VLOOKUP($A25,'Electrification prediction'!$A$236:$AQ$262,COLUMN('Electrification prediction'!AH$236),FALSE)</f>
        <v>152187821322.81693</v>
      </c>
      <c r="AI25">
        <f>VLOOKUP($A25,'Energy Structure(no elec)'!$A$2:$I$28,3,FALSE)*VLOOKUP($A25,'Electrification prediction'!$A$236:$AQ$262,COLUMN('Electrification prediction'!AI$236),FALSE)</f>
        <v>151484205807.69406</v>
      </c>
      <c r="AJ25">
        <f>VLOOKUP($A25,'Energy Structure(no elec)'!$A$2:$I$28,3,FALSE)*VLOOKUP($A25,'Electrification prediction'!$A$236:$AQ$262,COLUMN('Electrification prediction'!AJ$236),FALSE)</f>
        <v>150599065884.61887</v>
      </c>
      <c r="AK25">
        <f>VLOOKUP($A25,'Energy Structure(no elec)'!$A$2:$I$28,3,FALSE)*VLOOKUP($A25,'Electrification prediction'!$A$236:$AQ$262,COLUMN('Electrification prediction'!AK$236),FALSE)</f>
        <v>149531112323.57819</v>
      </c>
      <c r="AL25">
        <f>VLOOKUP($A25,'Energy Structure(no elec)'!$A$2:$I$28,3,FALSE)*VLOOKUP($A25,'Electrification prediction'!$A$236:$AQ$262,COLUMN('Electrification prediction'!AL$236),FALSE)</f>
        <v>148279797082.22916</v>
      </c>
      <c r="AM25">
        <f>VLOOKUP($A25,'Energy Structure(no elec)'!$A$2:$I$28,3,FALSE)*VLOOKUP($A25,'Electrification prediction'!$A$236:$AQ$262,COLUMN('Electrification prediction'!AM$236),FALSE)</f>
        <v>146843865337.02066</v>
      </c>
      <c r="AN25">
        <f>VLOOKUP($A25,'Energy Structure(no elec)'!$A$2:$I$28,3,FALSE)*VLOOKUP($A25,'Electrification prediction'!$A$236:$AQ$262,COLUMN('Electrification prediction'!AN$236),FALSE)</f>
        <v>145224395255.63348</v>
      </c>
      <c r="AO25">
        <f>VLOOKUP($A25,'Energy Structure(no elec)'!$A$2:$I$28,3,FALSE)*VLOOKUP($A25,'Electrification prediction'!$A$236:$AQ$262,COLUMN('Electrification prediction'!AO$236),FALSE)</f>
        <v>143421852868.8038</v>
      </c>
      <c r="AP25">
        <f>VLOOKUP($A25,'Energy Structure(no elec)'!$A$2:$I$28,3,FALSE)*VLOOKUP($A25,'Electrification prediction'!$A$236:$AQ$262,COLUMN('Electrification prediction'!AP$236),FALSE)</f>
        <v>141439069475.09436</v>
      </c>
      <c r="AQ25">
        <f>VLOOKUP($A25,'Energy Structure(no elec)'!$A$2:$I$28,3,FALSE)*VLOOKUP($A25,'Electrification prediction'!$A$236:$AQ$262,COLUMN('Electrification prediction'!AQ$236),FALSE)</f>
        <v>139278340455.67722</v>
      </c>
    </row>
    <row r="26" spans="1:43">
      <c r="A26" s="37" t="s">
        <v>638</v>
      </c>
      <c r="B26">
        <f>VLOOKUP(A26,'Energy use'!$A$132:$K$158,3,FALSE)</f>
        <v>787755300.26635289</v>
      </c>
      <c r="C26">
        <f>VLOOKUP($A26,'Energy Structure(no elec)'!$A$2:$I$28,3,FALSE)*VLOOKUP($A26,'Electrification prediction'!$A$236:$AQ$262,COLUMN('Electrification prediction'!C$236),FALSE)</f>
        <v>799820110.59683967</v>
      </c>
      <c r="D26">
        <f>VLOOKUP($A26,'Energy Structure(no elec)'!$A$2:$I$28,3,FALSE)*VLOOKUP($A26,'Electrification prediction'!$A$236:$AQ$262,COLUMN('Electrification prediction'!D$236),FALSE)</f>
        <v>873774143.95318794</v>
      </c>
      <c r="E26">
        <f>VLOOKUP($A26,'Energy Structure(no elec)'!$A$2:$I$28,3,FALSE)*VLOOKUP($A26,'Electrification prediction'!$A$236:$AQ$262,COLUMN('Electrification prediction'!E$236),FALSE)</f>
        <v>890648931.09009194</v>
      </c>
      <c r="F26">
        <f>VLOOKUP($A26,'Energy Structure(no elec)'!$A$2:$I$28,3,FALSE)*VLOOKUP($A26,'Electrification prediction'!$A$236:$AQ$262,COLUMN('Electrification prediction'!F$236),FALSE)</f>
        <v>905612571.55949557</v>
      </c>
      <c r="G26">
        <f>VLOOKUP($A26,'Energy Structure(no elec)'!$A$2:$I$28,3,FALSE)*VLOOKUP($A26,'Electrification prediction'!$A$236:$AQ$262,COLUMN('Electrification prediction'!G$236),FALSE)</f>
        <v>919265350.67306745</v>
      </c>
      <c r="H26">
        <f>VLOOKUP($A26,'Energy Structure(no elec)'!$A$2:$I$28,3,FALSE)*VLOOKUP($A26,'Electrification prediction'!$A$236:$AQ$262,COLUMN('Electrification prediction'!H$236),FALSE)</f>
        <v>931976659.35525095</v>
      </c>
      <c r="I26">
        <f>VLOOKUP($A26,'Energy Structure(no elec)'!$A$2:$I$28,3,FALSE)*VLOOKUP($A26,'Electrification prediction'!$A$236:$AQ$262,COLUMN('Electrification prediction'!I$236),FALSE)</f>
        <v>943480977.52245712</v>
      </c>
      <c r="J26">
        <f>VLOOKUP($A26,'Energy Structure(no elec)'!$A$2:$I$28,3,FALSE)*VLOOKUP($A26,'Electrification prediction'!$A$236:$AQ$262,COLUMN('Electrification prediction'!J$236),FALSE)</f>
        <v>954728061.2445513</v>
      </c>
      <c r="K26">
        <f>VLOOKUP($A26,'Energy Structure(no elec)'!$A$2:$I$28,3,FALSE)*VLOOKUP($A26,'Electrification prediction'!$A$236:$AQ$262,COLUMN('Electrification prediction'!K$236),FALSE)</f>
        <v>965745733.56973839</v>
      </c>
      <c r="L26">
        <f>VLOOKUP($A26,'Energy Structure(no elec)'!$A$2:$I$28,3,FALSE)*VLOOKUP($A26,'Electrification prediction'!$A$236:$AQ$262,COLUMN('Electrification prediction'!L$236),FALSE)</f>
        <v>976556052.14361131</v>
      </c>
      <c r="M26">
        <f>VLOOKUP($A26,'Energy Structure(no elec)'!$A$2:$I$28,3,FALSE)*VLOOKUP($A26,'Electrification prediction'!$A$236:$AQ$262,COLUMN('Electrification prediction'!M$236),FALSE)</f>
        <v>985715378.85891557</v>
      </c>
      <c r="N26">
        <f>VLOOKUP($A26,'Energy Structure(no elec)'!$A$2:$I$28,3,FALSE)*VLOOKUP($A26,'Electrification prediction'!$A$236:$AQ$262,COLUMN('Electrification prediction'!N$236),FALSE)</f>
        <v>994667916.35752273</v>
      </c>
      <c r="O26">
        <f>VLOOKUP($A26,'Energy Structure(no elec)'!$A$2:$I$28,3,FALSE)*VLOOKUP($A26,'Electrification prediction'!$A$236:$AQ$262,COLUMN('Electrification prediction'!O$236),FALSE)</f>
        <v>1003422998.0866644</v>
      </c>
      <c r="P26">
        <f>VLOOKUP($A26,'Energy Structure(no elec)'!$A$2:$I$28,3,FALSE)*VLOOKUP($A26,'Electrification prediction'!$A$236:$AQ$262,COLUMN('Electrification prediction'!P$236),FALSE)</f>
        <v>1011986449.9434333</v>
      </c>
      <c r="Q26">
        <f>VLOOKUP($A26,'Energy Structure(no elec)'!$A$2:$I$28,3,FALSE)*VLOOKUP($A26,'Electrification prediction'!$A$236:$AQ$262,COLUMN('Electrification prediction'!Q$236),FALSE)</f>
        <v>1020350945.2246177</v>
      </c>
      <c r="R26">
        <f>VLOOKUP($A26,'Energy Structure(no elec)'!$A$2:$I$28,3,FALSE)*VLOOKUP($A26,'Electrification prediction'!$A$236:$AQ$262,COLUMN('Electrification prediction'!R$236),FALSE)</f>
        <v>1027499572.9613413</v>
      </c>
      <c r="S26">
        <f>VLOOKUP($A26,'Energy Structure(no elec)'!$A$2:$I$28,3,FALSE)*VLOOKUP($A26,'Electrification prediction'!$A$236:$AQ$262,COLUMN('Electrification prediction'!S$236),FALSE)</f>
        <v>1035445208.4811959</v>
      </c>
      <c r="T26">
        <f>VLOOKUP($A26,'Energy Structure(no elec)'!$A$2:$I$28,3,FALSE)*VLOOKUP($A26,'Electrification prediction'!$A$236:$AQ$262,COLUMN('Electrification prediction'!T$236),FALSE)</f>
        <v>1043164104.4699407</v>
      </c>
      <c r="U26">
        <f>VLOOKUP($A26,'Energy Structure(no elec)'!$A$2:$I$28,3,FALSE)*VLOOKUP($A26,'Electrification prediction'!$A$236:$AQ$262,COLUMN('Electrification prediction'!U$236),FALSE)</f>
        <v>1050639125.522877</v>
      </c>
      <c r="V26">
        <f>VLOOKUP($A26,'Energy Structure(no elec)'!$A$2:$I$28,3,FALSE)*VLOOKUP($A26,'Electrification prediction'!$A$236:$AQ$262,COLUMN('Electrification prediction'!V$236),FALSE)</f>
        <v>1057851332.8492686</v>
      </c>
      <c r="W26">
        <f>VLOOKUP($A26,'Energy Structure(no elec)'!$A$2:$I$28,3,FALSE)*VLOOKUP($A26,'Electrification prediction'!$A$236:$AQ$262,COLUMN('Electrification prediction'!W$236),FALSE)</f>
        <v>1064137404.4604484</v>
      </c>
      <c r="X26">
        <f>VLOOKUP($A26,'Energy Structure(no elec)'!$A$2:$I$28,3,FALSE)*VLOOKUP($A26,'Electrification prediction'!$A$236:$AQ$262,COLUMN('Electrification prediction'!X$236),FALSE)</f>
        <v>1068403875.0707481</v>
      </c>
      <c r="Y26">
        <f>VLOOKUP($A26,'Energy Structure(no elec)'!$A$2:$I$28,3,FALSE)*VLOOKUP($A26,'Electrification prediction'!$A$236:$AQ$262,COLUMN('Electrification prediction'!Y$236),FALSE)</f>
        <v>1071659321.4515122</v>
      </c>
      <c r="Z26">
        <f>VLOOKUP($A26,'Energy Structure(no elec)'!$A$2:$I$28,3,FALSE)*VLOOKUP($A26,'Electrification prediction'!$A$236:$AQ$262,COLUMN('Electrification prediction'!Z$236),FALSE)</f>
        <v>1073875927.6111321</v>
      </c>
      <c r="AA26">
        <f>VLOOKUP($A26,'Energy Structure(no elec)'!$A$2:$I$28,3,FALSE)*VLOOKUP($A26,'Electrification prediction'!$A$236:$AQ$262,COLUMN('Electrification prediction'!AA$236),FALSE)</f>
        <v>1075017233.3152542</v>
      </c>
      <c r="AB26">
        <f>VLOOKUP($A26,'Energy Structure(no elec)'!$A$2:$I$28,3,FALSE)*VLOOKUP($A26,'Electrification prediction'!$A$236:$AQ$262,COLUMN('Electrification prediction'!AB$236),FALSE)</f>
        <v>1075059826.3031104</v>
      </c>
      <c r="AC26">
        <f>VLOOKUP($A26,'Energy Structure(no elec)'!$A$2:$I$28,3,FALSE)*VLOOKUP($A26,'Electrification prediction'!$A$236:$AQ$262,COLUMN('Electrification prediction'!AC$236),FALSE)</f>
        <v>1073983041.4467111</v>
      </c>
      <c r="AD26">
        <f>VLOOKUP($A26,'Energy Structure(no elec)'!$A$2:$I$28,3,FALSE)*VLOOKUP($A26,'Electrification prediction'!$A$236:$AQ$262,COLUMN('Electrification prediction'!AD$236),FALSE)</f>
        <v>1071769251.6431866</v>
      </c>
      <c r="AE26">
        <f>VLOOKUP($A26,'Energy Structure(no elec)'!$A$2:$I$28,3,FALSE)*VLOOKUP($A26,'Electrification prediction'!$A$236:$AQ$262,COLUMN('Electrification prediction'!AE$236),FALSE)</f>
        <v>1068393465.1845849</v>
      </c>
      <c r="AF26">
        <f>VLOOKUP($A26,'Energy Structure(no elec)'!$A$2:$I$28,3,FALSE)*VLOOKUP($A26,'Electrification prediction'!$A$236:$AQ$262,COLUMN('Electrification prediction'!AF$236),FALSE)</f>
        <v>1063845036.9723347</v>
      </c>
      <c r="AG26">
        <f>VLOOKUP($A26,'Energy Structure(no elec)'!$A$2:$I$28,3,FALSE)*VLOOKUP($A26,'Electrification prediction'!$A$236:$AQ$262,COLUMN('Electrification prediction'!AG$236),FALSE)</f>
        <v>1058106584.5650867</v>
      </c>
      <c r="AH26">
        <f>VLOOKUP($A26,'Energy Structure(no elec)'!$A$2:$I$28,3,FALSE)*VLOOKUP($A26,'Electrification prediction'!$A$236:$AQ$262,COLUMN('Electrification prediction'!AH$236),FALSE)</f>
        <v>1050121839.2393804</v>
      </c>
      <c r="AI26">
        <f>VLOOKUP($A26,'Energy Structure(no elec)'!$A$2:$I$28,3,FALSE)*VLOOKUP($A26,'Electrification prediction'!$A$236:$AQ$262,COLUMN('Electrification prediction'!AI$236),FALSE)</f>
        <v>1040951949.6109415</v>
      </c>
      <c r="AJ26">
        <f>VLOOKUP($A26,'Energy Structure(no elec)'!$A$2:$I$28,3,FALSE)*VLOOKUP($A26,'Electrification prediction'!$A$236:$AQ$262,COLUMN('Electrification prediction'!AJ$236),FALSE)</f>
        <v>1030596603.7918082</v>
      </c>
      <c r="AK26">
        <f>VLOOKUP($A26,'Energy Structure(no elec)'!$A$2:$I$28,3,FALSE)*VLOOKUP($A26,'Electrification prediction'!$A$236:$AQ$262,COLUMN('Electrification prediction'!AK$236),FALSE)</f>
        <v>1019060516.9653161</v>
      </c>
      <c r="AL26">
        <f>VLOOKUP($A26,'Energy Structure(no elec)'!$A$2:$I$28,3,FALSE)*VLOOKUP($A26,'Electrification prediction'!$A$236:$AQ$262,COLUMN('Electrification prediction'!AL$236),FALSE)</f>
        <v>1006353607.5179324</v>
      </c>
      <c r="AM26">
        <f>VLOOKUP($A26,'Energy Structure(no elec)'!$A$2:$I$28,3,FALSE)*VLOOKUP($A26,'Electrification prediction'!$A$236:$AQ$262,COLUMN('Electrification prediction'!AM$236),FALSE)</f>
        <v>992481114.16306055</v>
      </c>
      <c r="AN26">
        <f>VLOOKUP($A26,'Energy Structure(no elec)'!$A$2:$I$28,3,FALSE)*VLOOKUP($A26,'Electrification prediction'!$A$236:$AQ$262,COLUMN('Electrification prediction'!AN$236),FALSE)</f>
        <v>977464162.70223582</v>
      </c>
      <c r="AO26">
        <f>VLOOKUP($A26,'Energy Structure(no elec)'!$A$2:$I$28,3,FALSE)*VLOOKUP($A26,'Electrification prediction'!$A$236:$AQ$262,COLUMN('Electrification prediction'!AO$236),FALSE)</f>
        <v>961319706.18710279</v>
      </c>
      <c r="AP26">
        <f>VLOOKUP($A26,'Energy Structure(no elec)'!$A$2:$I$28,3,FALSE)*VLOOKUP($A26,'Electrification prediction'!$A$236:$AQ$262,COLUMN('Electrification prediction'!AP$236),FALSE)</f>
        <v>944080491.83111084</v>
      </c>
      <c r="AQ26">
        <f>VLOOKUP($A26,'Energy Structure(no elec)'!$A$2:$I$28,3,FALSE)*VLOOKUP($A26,'Electrification prediction'!$A$236:$AQ$262,COLUMN('Electrification prediction'!AQ$236),FALSE)</f>
        <v>925775454.18634963</v>
      </c>
    </row>
    <row r="27" spans="1:43">
      <c r="A27" s="37" t="s">
        <v>613</v>
      </c>
      <c r="B27">
        <f>VLOOKUP(A27,'Energy use'!$A$132:$K$158,3,FALSE)</f>
        <v>13863303958006.152</v>
      </c>
      <c r="C27">
        <f>VLOOKUP($A27,'Energy Structure(no elec)'!$A$2:$I$28,3,FALSE)*VLOOKUP($A27,'Electrification prediction'!$A$236:$AQ$262,COLUMN('Electrification prediction'!C$236),FALSE)</f>
        <v>13221819591998.18</v>
      </c>
      <c r="D27">
        <f>VLOOKUP($A27,'Energy Structure(no elec)'!$A$2:$I$28,3,FALSE)*VLOOKUP($A27,'Electrification prediction'!$A$236:$AQ$262,COLUMN('Electrification prediction'!D$236),FALSE)</f>
        <v>16051140483507.771</v>
      </c>
      <c r="E27">
        <f>VLOOKUP($A27,'Energy Structure(no elec)'!$A$2:$I$28,3,FALSE)*VLOOKUP($A27,'Electrification prediction'!$A$236:$AQ$262,COLUMN('Electrification prediction'!E$236),FALSE)</f>
        <v>17179104394472.748</v>
      </c>
      <c r="F27">
        <f>VLOOKUP($A27,'Energy Structure(no elec)'!$A$2:$I$28,3,FALSE)*VLOOKUP($A27,'Electrification prediction'!$A$236:$AQ$262,COLUMN('Electrification prediction'!F$236),FALSE)</f>
        <v>18261841414001.734</v>
      </c>
      <c r="G27">
        <f>VLOOKUP($A27,'Energy Structure(no elec)'!$A$2:$I$28,3,FALSE)*VLOOKUP($A27,'Electrification prediction'!$A$236:$AQ$262,COLUMN('Electrification prediction'!G$236),FALSE)</f>
        <v>19308089388073.145</v>
      </c>
      <c r="H27">
        <f>VLOOKUP($A27,'Energy Structure(no elec)'!$A$2:$I$28,3,FALSE)*VLOOKUP($A27,'Electrification prediction'!$A$236:$AQ$262,COLUMN('Electrification prediction'!H$236),FALSE)</f>
        <v>20323799591185.293</v>
      </c>
      <c r="I27">
        <f>VLOOKUP($A27,'Energy Structure(no elec)'!$A$2:$I$28,3,FALSE)*VLOOKUP($A27,'Electrification prediction'!$A$236:$AQ$262,COLUMN('Electrification prediction'!I$236),FALSE)</f>
        <v>21301888721879.215</v>
      </c>
      <c r="J27">
        <f>VLOOKUP($A27,'Energy Structure(no elec)'!$A$2:$I$28,3,FALSE)*VLOOKUP($A27,'Electrification prediction'!$A$236:$AQ$262,COLUMN('Electrification prediction'!J$236),FALSE)</f>
        <v>22262899765666.465</v>
      </c>
      <c r="K27">
        <f>VLOOKUP($A27,'Energy Structure(no elec)'!$A$2:$I$28,3,FALSE)*VLOOKUP($A27,'Electrification prediction'!$A$236:$AQ$262,COLUMN('Electrification prediction'!K$236),FALSE)</f>
        <v>23208037365214.215</v>
      </c>
      <c r="L27">
        <f>VLOOKUP($A27,'Energy Structure(no elec)'!$A$2:$I$28,3,FALSE)*VLOOKUP($A27,'Electrification prediction'!$A$236:$AQ$262,COLUMN('Electrification prediction'!L$236),FALSE)</f>
        <v>24138388146912.633</v>
      </c>
      <c r="M27">
        <f>VLOOKUP($A27,'Energy Structure(no elec)'!$A$2:$I$28,3,FALSE)*VLOOKUP($A27,'Electrification prediction'!$A$236:$AQ$262,COLUMN('Electrification prediction'!M$236),FALSE)</f>
        <v>25017846949054.16</v>
      </c>
      <c r="N27">
        <f>VLOOKUP($A27,'Energy Structure(no elec)'!$A$2:$I$28,3,FALSE)*VLOOKUP($A27,'Electrification prediction'!$A$236:$AQ$262,COLUMN('Electrification prediction'!N$236),FALSE)</f>
        <v>25881707602441.965</v>
      </c>
      <c r="O27">
        <f>VLOOKUP($A27,'Energy Structure(no elec)'!$A$2:$I$28,3,FALSE)*VLOOKUP($A27,'Electrification prediction'!$A$236:$AQ$262,COLUMN('Electrification prediction'!O$236),FALSE)</f>
        <v>26730754656409.141</v>
      </c>
      <c r="P27">
        <f>VLOOKUP($A27,'Energy Structure(no elec)'!$A$2:$I$28,3,FALSE)*VLOOKUP($A27,'Electrification prediction'!$A$236:$AQ$262,COLUMN('Electrification prediction'!P$236),FALSE)</f>
        <v>27565652852692.473</v>
      </c>
      <c r="Q27">
        <f>VLOOKUP($A27,'Energy Structure(no elec)'!$A$2:$I$28,3,FALSE)*VLOOKUP($A27,'Electrification prediction'!$A$236:$AQ$262,COLUMN('Electrification prediction'!Q$236),FALSE)</f>
        <v>28386671579175.395</v>
      </c>
      <c r="R27">
        <f>VLOOKUP($A27,'Energy Structure(no elec)'!$A$2:$I$28,3,FALSE)*VLOOKUP($A27,'Electrification prediction'!$A$236:$AQ$262,COLUMN('Electrification prediction'!R$236),FALSE)</f>
        <v>29165367485779.832</v>
      </c>
      <c r="S27">
        <f>VLOOKUP($A27,'Energy Structure(no elec)'!$A$2:$I$28,3,FALSE)*VLOOKUP($A27,'Electrification prediction'!$A$236:$AQ$262,COLUMN('Electrification prediction'!S$236),FALSE)</f>
        <v>29958693122119.156</v>
      </c>
      <c r="T27">
        <f>VLOOKUP($A27,'Energy Structure(no elec)'!$A$2:$I$28,3,FALSE)*VLOOKUP($A27,'Electrification prediction'!$A$236:$AQ$262,COLUMN('Electrification prediction'!T$236),FALSE)</f>
        <v>30738476547130.617</v>
      </c>
      <c r="U27">
        <f>VLOOKUP($A27,'Energy Structure(no elec)'!$A$2:$I$28,3,FALSE)*VLOOKUP($A27,'Electrification prediction'!$A$236:$AQ$262,COLUMN('Electrification prediction'!U$236),FALSE)</f>
        <v>31504486924946.422</v>
      </c>
      <c r="V27">
        <f>VLOOKUP($A27,'Energy Structure(no elec)'!$A$2:$I$28,3,FALSE)*VLOOKUP($A27,'Electrification prediction'!$A$236:$AQ$262,COLUMN('Electrification prediction'!V$236),FALSE)</f>
        <v>32256379825084.129</v>
      </c>
      <c r="W27">
        <f>VLOOKUP($A27,'Energy Structure(no elec)'!$A$2:$I$28,3,FALSE)*VLOOKUP($A27,'Electrification prediction'!$A$236:$AQ$262,COLUMN('Electrification prediction'!W$236),FALSE)</f>
        <v>32973785715621.449</v>
      </c>
      <c r="X27">
        <f>VLOOKUP($A27,'Energy Structure(no elec)'!$A$2:$I$28,3,FALSE)*VLOOKUP($A27,'Electrification prediction'!$A$236:$AQ$262,COLUMN('Electrification prediction'!X$236),FALSE)</f>
        <v>33621501165141.504</v>
      </c>
      <c r="Y27">
        <f>VLOOKUP($A27,'Energy Structure(no elec)'!$A$2:$I$28,3,FALSE)*VLOOKUP($A27,'Electrification prediction'!$A$236:$AQ$262,COLUMN('Electrification prediction'!Y$236),FALSE)</f>
        <v>34229427098777.336</v>
      </c>
      <c r="Z27">
        <f>VLOOKUP($A27,'Energy Structure(no elec)'!$A$2:$I$28,3,FALSE)*VLOOKUP($A27,'Electrification prediction'!$A$236:$AQ$262,COLUMN('Electrification prediction'!Z$236),FALSE)</f>
        <v>34795835562208.375</v>
      </c>
      <c r="AA27">
        <f>VLOOKUP($A27,'Energy Structure(no elec)'!$A$2:$I$28,3,FALSE)*VLOOKUP($A27,'Electrification prediction'!$A$236:$AQ$262,COLUMN('Electrification prediction'!AA$236),FALSE)</f>
        <v>35318687470361.641</v>
      </c>
      <c r="AB27">
        <f>VLOOKUP($A27,'Energy Structure(no elec)'!$A$2:$I$28,3,FALSE)*VLOOKUP($A27,'Electrification prediction'!$A$236:$AQ$262,COLUMN('Electrification prediction'!AB$236),FALSE)</f>
        <v>35796335382964.594</v>
      </c>
      <c r="AC27">
        <f>VLOOKUP($A27,'Energy Structure(no elec)'!$A$2:$I$28,3,FALSE)*VLOOKUP($A27,'Electrification prediction'!$A$236:$AQ$262,COLUMN('Electrification prediction'!AC$236),FALSE)</f>
        <v>36227204704004.688</v>
      </c>
      <c r="AD27">
        <f>VLOOKUP($A27,'Energy Structure(no elec)'!$A$2:$I$28,3,FALSE)*VLOOKUP($A27,'Electrification prediction'!$A$236:$AQ$262,COLUMN('Electrification prediction'!AD$236),FALSE)</f>
        <v>36609808620991.961</v>
      </c>
      <c r="AE27">
        <f>VLOOKUP($A27,'Energy Structure(no elec)'!$A$2:$I$28,3,FALSE)*VLOOKUP($A27,'Electrification prediction'!$A$236:$AQ$262,COLUMN('Electrification prediction'!AE$236),FALSE)</f>
        <v>36942393713619.016</v>
      </c>
      <c r="AF27">
        <f>VLOOKUP($A27,'Energy Structure(no elec)'!$A$2:$I$28,3,FALSE)*VLOOKUP($A27,'Electrification prediction'!$A$236:$AQ$262,COLUMN('Electrification prediction'!AF$236),FALSE)</f>
        <v>37223683190899.445</v>
      </c>
      <c r="AG27">
        <f>VLOOKUP($A27,'Energy Structure(no elec)'!$A$2:$I$28,3,FALSE)*VLOOKUP($A27,'Electrification prediction'!$A$236:$AQ$262,COLUMN('Electrification prediction'!AG$236),FALSE)</f>
        <v>37452158988213.789</v>
      </c>
      <c r="AH27">
        <f>VLOOKUP($A27,'Energy Structure(no elec)'!$A$2:$I$28,3,FALSE)*VLOOKUP($A27,'Electrification prediction'!$A$236:$AQ$262,COLUMN('Electrification prediction'!AH$236),FALSE)</f>
        <v>37589100911708.016</v>
      </c>
      <c r="AI27">
        <f>VLOOKUP($A27,'Energy Structure(no elec)'!$A$2:$I$28,3,FALSE)*VLOOKUP($A27,'Electrification prediction'!$A$236:$AQ$262,COLUMN('Electrification prediction'!AI$236),FALSE)</f>
        <v>37670762774615.305</v>
      </c>
      <c r="AJ27">
        <f>VLOOKUP($A27,'Energy Structure(no elec)'!$A$2:$I$28,3,FALSE)*VLOOKUP($A27,'Electrification prediction'!$A$236:$AQ$262,COLUMN('Electrification prediction'!AJ$236),FALSE)</f>
        <v>37696264863315.68</v>
      </c>
      <c r="AK27">
        <f>VLOOKUP($A27,'Energy Structure(no elec)'!$A$2:$I$28,3,FALSE)*VLOOKUP($A27,'Electrification prediction'!$A$236:$AQ$262,COLUMN('Electrification prediction'!AK$236),FALSE)</f>
        <v>37664918182819.25</v>
      </c>
      <c r="AL27">
        <f>VLOOKUP($A27,'Energy Structure(no elec)'!$A$2:$I$28,3,FALSE)*VLOOKUP($A27,'Electrification prediction'!$A$236:$AQ$262,COLUMN('Electrification prediction'!AL$236),FALSE)</f>
        <v>37576238852954.727</v>
      </c>
      <c r="AM27">
        <f>VLOOKUP($A27,'Energy Structure(no elec)'!$A$2:$I$28,3,FALSE)*VLOOKUP($A27,'Electrification prediction'!$A$236:$AQ$262,COLUMN('Electrification prediction'!AM$236),FALSE)</f>
        <v>37429583307166.859</v>
      </c>
      <c r="AN27">
        <f>VLOOKUP($A27,'Energy Structure(no elec)'!$A$2:$I$28,3,FALSE)*VLOOKUP($A27,'Electrification prediction'!$A$236:$AQ$262,COLUMN('Electrification prediction'!AN$236),FALSE)</f>
        <v>37224920962758.359</v>
      </c>
      <c r="AO27">
        <f>VLOOKUP($A27,'Energy Structure(no elec)'!$A$2:$I$28,3,FALSE)*VLOOKUP($A27,'Electrification prediction'!$A$236:$AQ$262,COLUMN('Electrification prediction'!AO$236),FALSE)</f>
        <v>36962090414025.586</v>
      </c>
      <c r="AP27">
        <f>VLOOKUP($A27,'Energy Structure(no elec)'!$A$2:$I$28,3,FALSE)*VLOOKUP($A27,'Electrification prediction'!$A$236:$AQ$262,COLUMN('Electrification prediction'!AP$236),FALSE)</f>
        <v>36641564740875.352</v>
      </c>
      <c r="AQ27">
        <f>VLOOKUP($A27,'Energy Structure(no elec)'!$A$2:$I$28,3,FALSE)*VLOOKUP($A27,'Electrification prediction'!$A$236:$AQ$262,COLUMN('Electrification prediction'!AQ$236),FALSE)</f>
        <v>36263710082111.188</v>
      </c>
    </row>
    <row r="28" spans="1:43">
      <c r="A28" s="32" t="s">
        <v>641</v>
      </c>
      <c r="B28">
        <f>VLOOKUP(A28,'Energy use'!$A$132:$K$158,3,FALSE)</f>
        <v>1569497008144.166</v>
      </c>
      <c r="C28">
        <f>VLOOKUP($A28,'Energy Structure(no elec)'!$A$2:$I$28,3,FALSE)*VLOOKUP($A28,'Electrification prediction'!$A$236:$AQ$262,COLUMN('Electrification prediction'!C$236),FALSE)</f>
        <v>1688021539799.2158</v>
      </c>
      <c r="D28">
        <f>VLOOKUP($A28,'Energy Structure(no elec)'!$A$2:$I$28,3,FALSE)*VLOOKUP($A28,'Electrification prediction'!$A$236:$AQ$262,COLUMN('Electrification prediction'!D$236),FALSE)</f>
        <v>1809389771598.9885</v>
      </c>
      <c r="E28">
        <f>VLOOKUP($A28,'Energy Structure(no elec)'!$A$2:$I$28,3,FALSE)*VLOOKUP($A28,'Electrification prediction'!$A$236:$AQ$262,COLUMN('Electrification prediction'!E$236),FALSE)</f>
        <v>1799943855424.7791</v>
      </c>
      <c r="F28">
        <f>VLOOKUP($A28,'Energy Structure(no elec)'!$A$2:$I$28,3,FALSE)*VLOOKUP($A28,'Electrification prediction'!$A$236:$AQ$262,COLUMN('Electrification prediction'!F$236),FALSE)</f>
        <v>1789192728486.814</v>
      </c>
      <c r="G28">
        <f>VLOOKUP($A28,'Energy Structure(no elec)'!$A$2:$I$28,3,FALSE)*VLOOKUP($A28,'Electrification prediction'!$A$236:$AQ$262,COLUMN('Electrification prediction'!G$236),FALSE)</f>
        <v>1775392930015.26</v>
      </c>
      <c r="H28">
        <f>VLOOKUP($A28,'Energy Structure(no elec)'!$A$2:$I$28,3,FALSE)*VLOOKUP($A28,'Electrification prediction'!$A$236:$AQ$262,COLUMN('Electrification prediction'!H$236),FALSE)</f>
        <v>1758950245777.1846</v>
      </c>
      <c r="I28">
        <f>VLOOKUP($A28,'Energy Structure(no elec)'!$A$2:$I$28,3,FALSE)*VLOOKUP($A28,'Electrification prediction'!$A$236:$AQ$262,COLUMN('Electrification prediction'!I$236),FALSE)</f>
        <v>1741709645601.3674</v>
      </c>
      <c r="J28">
        <f>VLOOKUP($A28,'Energy Structure(no elec)'!$A$2:$I$28,3,FALSE)*VLOOKUP($A28,'Electrification prediction'!$A$236:$AQ$262,COLUMN('Electrification prediction'!J$236),FALSE)</f>
        <v>1722331559390.7612</v>
      </c>
      <c r="K28">
        <f>VLOOKUP($A28,'Energy Structure(no elec)'!$A$2:$I$28,3,FALSE)*VLOOKUP($A28,'Electrification prediction'!$A$236:$AQ$262,COLUMN('Electrification prediction'!K$236),FALSE)</f>
        <v>1702432257361.8857</v>
      </c>
      <c r="L28">
        <f>VLOOKUP($A28,'Energy Structure(no elec)'!$A$2:$I$28,3,FALSE)*VLOOKUP($A28,'Electrification prediction'!$A$236:$AQ$262,COLUMN('Electrification prediction'!L$236),FALSE)</f>
        <v>1680830959149.8262</v>
      </c>
      <c r="M28">
        <f>VLOOKUP($A28,'Energy Structure(no elec)'!$A$2:$I$28,3,FALSE)*VLOOKUP($A28,'Electrification prediction'!$A$236:$AQ$262,COLUMN('Electrification prediction'!M$236),FALSE)</f>
        <v>1657796163676.9546</v>
      </c>
      <c r="N28">
        <f>VLOOKUP($A28,'Energy Structure(no elec)'!$A$2:$I$28,3,FALSE)*VLOOKUP($A28,'Electrification prediction'!$A$236:$AQ$262,COLUMN('Electrification prediction'!N$236),FALSE)</f>
        <v>1634597059434.635</v>
      </c>
      <c r="O28">
        <f>VLOOKUP($A28,'Energy Structure(no elec)'!$A$2:$I$28,3,FALSE)*VLOOKUP($A28,'Electrification prediction'!$A$236:$AQ$262,COLUMN('Electrification prediction'!O$236),FALSE)</f>
        <v>1610298426347.6724</v>
      </c>
      <c r="P28">
        <f>VLOOKUP($A28,'Energy Structure(no elec)'!$A$2:$I$28,3,FALSE)*VLOOKUP($A28,'Electrification prediction'!$A$236:$AQ$262,COLUMN('Electrification prediction'!P$236),FALSE)</f>
        <v>1585103726148.2065</v>
      </c>
      <c r="Q28">
        <f>VLOOKUP($A28,'Energy Structure(no elec)'!$A$2:$I$28,3,FALSE)*VLOOKUP($A28,'Electrification prediction'!$A$236:$AQ$262,COLUMN('Electrification prediction'!Q$236),FALSE)</f>
        <v>1560016552120.3777</v>
      </c>
      <c r="R28">
        <f>VLOOKUP($A28,'Energy Structure(no elec)'!$A$2:$I$28,3,FALSE)*VLOOKUP($A28,'Electrification prediction'!$A$236:$AQ$262,COLUMN('Electrification prediction'!R$236),FALSE)</f>
        <v>1534281636746.9302</v>
      </c>
      <c r="S28">
        <f>VLOOKUP($A28,'Energy Structure(no elec)'!$A$2:$I$28,3,FALSE)*VLOOKUP($A28,'Electrification prediction'!$A$236:$AQ$262,COLUMN('Electrification prediction'!S$236),FALSE)</f>
        <v>1508782350285.4966</v>
      </c>
      <c r="T28">
        <f>VLOOKUP($A28,'Energy Structure(no elec)'!$A$2:$I$28,3,FALSE)*VLOOKUP($A28,'Electrification prediction'!$A$236:$AQ$262,COLUMN('Electrification prediction'!T$236),FALSE)</f>
        <v>1482837622666.3516</v>
      </c>
      <c r="U28">
        <f>VLOOKUP($A28,'Energy Structure(no elec)'!$A$2:$I$28,3,FALSE)*VLOOKUP($A28,'Electrification prediction'!$A$236:$AQ$262,COLUMN('Electrification prediction'!U$236),FALSE)</f>
        <v>1456571101599.4907</v>
      </c>
      <c r="V28">
        <f>VLOOKUP($A28,'Energy Structure(no elec)'!$A$2:$I$28,3,FALSE)*VLOOKUP($A28,'Electrification prediction'!$A$236:$AQ$262,COLUMN('Electrification prediction'!V$236),FALSE)</f>
        <v>1430684749132.3149</v>
      </c>
      <c r="W28">
        <f>VLOOKUP($A28,'Energy Structure(no elec)'!$A$2:$I$28,3,FALSE)*VLOOKUP($A28,'Electrification prediction'!$A$236:$AQ$262,COLUMN('Electrification prediction'!W$236),FALSE)</f>
        <v>1404612826501.0479</v>
      </c>
      <c r="X28">
        <f>VLOOKUP($A28,'Energy Structure(no elec)'!$A$2:$I$28,3,FALSE)*VLOOKUP($A28,'Electrification prediction'!$A$236:$AQ$262,COLUMN('Electrification prediction'!X$236),FALSE)</f>
        <v>1378440145421.752</v>
      </c>
      <c r="Y28">
        <f>VLOOKUP($A28,'Energy Structure(no elec)'!$A$2:$I$28,3,FALSE)*VLOOKUP($A28,'Electrification prediction'!$A$236:$AQ$262,COLUMN('Electrification prediction'!Y$236),FALSE)</f>
        <v>1352725096492.4597</v>
      </c>
      <c r="Z28">
        <f>VLOOKUP($A28,'Energy Structure(no elec)'!$A$2:$I$28,3,FALSE)*VLOOKUP($A28,'Electrification prediction'!$A$236:$AQ$262,COLUMN('Electrification prediction'!Z$236),FALSE)</f>
        <v>1326989893376.4795</v>
      </c>
      <c r="AA28">
        <f>VLOOKUP($A28,'Energy Structure(no elec)'!$A$2:$I$28,3,FALSE)*VLOOKUP($A28,'Electrification prediction'!$A$236:$AQ$262,COLUMN('Electrification prediction'!AA$236),FALSE)</f>
        <v>1301725245695.1038</v>
      </c>
      <c r="AB28">
        <f>VLOOKUP($A28,'Energy Structure(no elec)'!$A$2:$I$28,3,FALSE)*VLOOKUP($A28,'Electrification prediction'!$A$236:$AQ$262,COLUMN('Electrification prediction'!AB$236),FALSE)</f>
        <v>1276491426728.2146</v>
      </c>
      <c r="AC28">
        <f>VLOOKUP($A28,'Energy Structure(no elec)'!$A$2:$I$28,3,FALSE)*VLOOKUP($A28,'Electrification prediction'!$A$236:$AQ$262,COLUMN('Electrification prediction'!AC$236),FALSE)</f>
        <v>1251325326706.9744</v>
      </c>
      <c r="AD28">
        <f>VLOOKUP($A28,'Energy Structure(no elec)'!$A$2:$I$28,3,FALSE)*VLOOKUP($A28,'Electrification prediction'!$A$236:$AQ$262,COLUMN('Electrification prediction'!AD$236),FALSE)</f>
        <v>1226616876087.1023</v>
      </c>
      <c r="AE28">
        <f>VLOOKUP($A28,'Energy Structure(no elec)'!$A$2:$I$28,3,FALSE)*VLOOKUP($A28,'Electrification prediction'!$A$236:$AQ$262,COLUMN('Electrification prediction'!AE$236),FALSE)</f>
        <v>1201987069836.1516</v>
      </c>
      <c r="AF28">
        <f>VLOOKUP($A28,'Energy Structure(no elec)'!$A$2:$I$28,3,FALSE)*VLOOKUP($A28,'Electrification prediction'!$A$236:$AQ$262,COLUMN('Electrification prediction'!AF$236),FALSE)</f>
        <v>1177777933268.4185</v>
      </c>
      <c r="AG28">
        <f>VLOOKUP($A28,'Energy Structure(no elec)'!$A$2:$I$28,3,FALSE)*VLOOKUP($A28,'Electrification prediction'!$A$236:$AQ$262,COLUMN('Electrification prediction'!AG$236),FALSE)</f>
        <v>1153638052169.7292</v>
      </c>
      <c r="AH28">
        <f>VLOOKUP($A28,'Energy Structure(no elec)'!$A$2:$I$28,3,FALSE)*VLOOKUP($A28,'Electrification prediction'!$A$236:$AQ$262,COLUMN('Electrification prediction'!AH$236),FALSE)</f>
        <v>1129571587294.0776</v>
      </c>
      <c r="AI28">
        <f>VLOOKUP($A28,'Energy Structure(no elec)'!$A$2:$I$28,3,FALSE)*VLOOKUP($A28,'Electrification prediction'!$A$236:$AQ$262,COLUMN('Electrification prediction'!AI$236),FALSE)</f>
        <v>1105849647880.8901</v>
      </c>
      <c r="AJ28">
        <f>VLOOKUP($A28,'Energy Structure(no elec)'!$A$2:$I$28,3,FALSE)*VLOOKUP($A28,'Electrification prediction'!$A$236:$AQ$262,COLUMN('Electrification prediction'!AJ$236),FALSE)</f>
        <v>1087042066773.4546</v>
      </c>
      <c r="AK28">
        <f>VLOOKUP($A28,'Energy Structure(no elec)'!$A$2:$I$28,3,FALSE)*VLOOKUP($A28,'Electrification prediction'!$A$236:$AQ$262,COLUMN('Electrification prediction'!AK$236),FALSE)</f>
        <v>1063534077998.4701</v>
      </c>
      <c r="AL28">
        <f>VLOOKUP($A28,'Energy Structure(no elec)'!$A$2:$I$28,3,FALSE)*VLOOKUP($A28,'Electrification prediction'!$A$236:$AQ$262,COLUMN('Electrification prediction'!AL$236),FALSE)</f>
        <v>1040015886456.9469</v>
      </c>
      <c r="AM28">
        <f>VLOOKUP($A28,'Energy Structure(no elec)'!$A$2:$I$28,3,FALSE)*VLOOKUP($A28,'Electrification prediction'!$A$236:$AQ$262,COLUMN('Electrification prediction'!AM$236),FALSE)</f>
        <v>1016470975681.0898</v>
      </c>
      <c r="AN28">
        <f>VLOOKUP($A28,'Energy Structure(no elec)'!$A$2:$I$28,3,FALSE)*VLOOKUP($A28,'Electrification prediction'!$A$236:$AQ$262,COLUMN('Electrification prediction'!AN$236),FALSE)</f>
        <v>993086721861.30505</v>
      </c>
      <c r="AO28">
        <f>VLOOKUP($A28,'Energy Structure(no elec)'!$A$2:$I$28,3,FALSE)*VLOOKUP($A28,'Electrification prediction'!$A$236:$AQ$262,COLUMN('Electrification prediction'!AO$236),FALSE)</f>
        <v>969611549718.047</v>
      </c>
      <c r="AP28">
        <f>VLOOKUP($A28,'Energy Structure(no elec)'!$A$2:$I$28,3,FALSE)*VLOOKUP($A28,'Electrification prediction'!$A$236:$AQ$262,COLUMN('Electrification prediction'!AP$236),FALSE)</f>
        <v>946207643555.48877</v>
      </c>
      <c r="AQ28">
        <f>VLOOKUP($A28,'Energy Structure(no elec)'!$A$2:$I$28,3,FALSE)*VLOOKUP($A28,'Electrification prediction'!$A$236:$AQ$262,COLUMN('Electrification prediction'!AQ$236),FALSE)</f>
        <v>922640247426.27795</v>
      </c>
    </row>
    <row r="31" spans="1:43">
      <c r="A31" s="261" t="s">
        <v>774</v>
      </c>
    </row>
    <row r="32" spans="1:43">
      <c r="A32" s="394" t="s">
        <v>755</v>
      </c>
      <c r="B32" s="395">
        <v>2019</v>
      </c>
      <c r="C32" s="167">
        <v>2020</v>
      </c>
      <c r="D32" s="167">
        <v>2021</v>
      </c>
      <c r="E32" s="167">
        <v>2022</v>
      </c>
      <c r="F32" s="167">
        <v>2023</v>
      </c>
      <c r="G32" s="167">
        <v>2024</v>
      </c>
      <c r="H32" s="167">
        <v>2025</v>
      </c>
      <c r="I32" s="167">
        <v>2026</v>
      </c>
      <c r="J32" s="167">
        <v>2027</v>
      </c>
      <c r="K32" s="167">
        <v>2028</v>
      </c>
      <c r="L32" s="167">
        <v>2029</v>
      </c>
      <c r="M32" s="167">
        <v>2030</v>
      </c>
      <c r="N32" s="167">
        <v>2031</v>
      </c>
      <c r="O32" s="167">
        <v>2032</v>
      </c>
      <c r="P32" s="167">
        <v>2033</v>
      </c>
      <c r="Q32" s="167">
        <v>2034</v>
      </c>
      <c r="R32" s="167">
        <v>2035</v>
      </c>
      <c r="S32" s="167">
        <v>2036</v>
      </c>
      <c r="T32" s="167">
        <v>2037</v>
      </c>
      <c r="U32" s="167">
        <v>2038</v>
      </c>
      <c r="V32" s="167">
        <v>2039</v>
      </c>
      <c r="W32" s="167">
        <v>2040</v>
      </c>
      <c r="X32" s="167">
        <v>2041</v>
      </c>
      <c r="Y32" s="167">
        <v>2042</v>
      </c>
      <c r="Z32" s="167">
        <v>2043</v>
      </c>
      <c r="AA32" s="167">
        <v>2044</v>
      </c>
      <c r="AB32" s="167">
        <v>2045</v>
      </c>
      <c r="AC32" s="167">
        <v>2046</v>
      </c>
      <c r="AD32" s="167">
        <v>2047</v>
      </c>
      <c r="AE32" s="167">
        <v>2048</v>
      </c>
      <c r="AF32" s="167">
        <v>2049</v>
      </c>
      <c r="AG32" s="167">
        <v>2050</v>
      </c>
      <c r="AH32" s="167">
        <v>2051</v>
      </c>
      <c r="AI32" s="167">
        <v>2052</v>
      </c>
      <c r="AJ32" s="167">
        <v>2053</v>
      </c>
      <c r="AK32" s="167">
        <v>2054</v>
      </c>
      <c r="AL32" s="167">
        <v>2055</v>
      </c>
      <c r="AM32" s="167">
        <v>2056</v>
      </c>
      <c r="AN32" s="167">
        <v>2057</v>
      </c>
      <c r="AO32" s="167">
        <v>2058</v>
      </c>
      <c r="AP32" s="167">
        <v>2059</v>
      </c>
      <c r="AQ32" s="168">
        <v>2060</v>
      </c>
    </row>
    <row r="33" spans="1:43">
      <c r="A33" s="271" t="s">
        <v>617</v>
      </c>
      <c r="B33">
        <f>VLOOKUP(A33,'Non Energy use'!A2:J28,COLUMN('Non Energy use'!C2),FALSE)</f>
        <v>0</v>
      </c>
      <c r="C33" s="260">
        <f>VLOOKUP($A33,'Energy use Prediction'!$A$178:$AQ$204,MATCH(C$32,'Energy use Prediction'!$A$178:$AQ$178,0),FALSE)*$B33</f>
        <v>0</v>
      </c>
      <c r="D33" s="260">
        <f>VLOOKUP($A33,'Energy use Prediction'!$A$178:$AQ$204,MATCH(D$32,'Energy use Prediction'!$A$178:$AQ$178,0),FALSE)*$B33</f>
        <v>0</v>
      </c>
      <c r="E33" s="260">
        <f>VLOOKUP($A33,'Energy use Prediction'!$A$178:$AQ$204,MATCH(E$32,'Energy use Prediction'!$A$178:$AQ$178,0),FALSE)*$B33</f>
        <v>0</v>
      </c>
      <c r="F33" s="260">
        <f>VLOOKUP($A33,'Energy use Prediction'!$A$178:$AQ$204,MATCH(F$32,'Energy use Prediction'!$A$178:$AQ$178,0),FALSE)*$B33</f>
        <v>0</v>
      </c>
      <c r="G33" s="260">
        <f>VLOOKUP($A33,'Energy use Prediction'!$A$178:$AQ$204,MATCH(G$32,'Energy use Prediction'!$A$178:$AQ$178,0),FALSE)*$B33</f>
        <v>0</v>
      </c>
      <c r="H33" s="260">
        <f>VLOOKUP($A33,'Energy use Prediction'!$A$178:$AQ$204,MATCH(H$32,'Energy use Prediction'!$A$178:$AQ$178,0),FALSE)*$B33</f>
        <v>0</v>
      </c>
      <c r="I33" s="260">
        <f>VLOOKUP($A33,'Energy use Prediction'!$A$178:$AQ$204,MATCH(I$32,'Energy use Prediction'!$A$178:$AQ$178,0),FALSE)*$B33</f>
        <v>0</v>
      </c>
      <c r="J33" s="260">
        <f>VLOOKUP($A33,'Energy use Prediction'!$A$178:$AQ$204,MATCH(J$32,'Energy use Prediction'!$A$178:$AQ$178,0),FALSE)*$B33</f>
        <v>0</v>
      </c>
      <c r="K33" s="260">
        <f>VLOOKUP($A33,'Energy use Prediction'!$A$178:$AQ$204,MATCH(K$32,'Energy use Prediction'!$A$178:$AQ$178,0),FALSE)*$B33</f>
        <v>0</v>
      </c>
      <c r="L33" s="260">
        <f>VLOOKUP($A33,'Energy use Prediction'!$A$178:$AQ$204,MATCH(L$32,'Energy use Prediction'!$A$178:$AQ$178,0),FALSE)*$B33</f>
        <v>0</v>
      </c>
      <c r="M33" s="260">
        <f>VLOOKUP($A33,'Energy use Prediction'!$A$178:$AQ$204,MATCH(M$32,'Energy use Prediction'!$A$178:$AQ$178,0),FALSE)*$B33</f>
        <v>0</v>
      </c>
      <c r="N33" s="260">
        <f>VLOOKUP($A33,'Energy use Prediction'!$A$178:$AQ$204,MATCH(N$32,'Energy use Prediction'!$A$178:$AQ$178,0),FALSE)*$B33</f>
        <v>0</v>
      </c>
      <c r="O33" s="260">
        <f>VLOOKUP($A33,'Energy use Prediction'!$A$178:$AQ$204,MATCH(O$32,'Energy use Prediction'!$A$178:$AQ$178,0),FALSE)*$B33</f>
        <v>0</v>
      </c>
      <c r="P33" s="260">
        <f>VLOOKUP($A33,'Energy use Prediction'!$A$178:$AQ$204,MATCH(P$32,'Energy use Prediction'!$A$178:$AQ$178,0),FALSE)*$B33</f>
        <v>0</v>
      </c>
      <c r="Q33" s="260">
        <f>VLOOKUP($A33,'Energy use Prediction'!$A$178:$AQ$204,MATCH(Q$32,'Energy use Prediction'!$A$178:$AQ$178,0),FALSE)*$B33</f>
        <v>0</v>
      </c>
      <c r="R33" s="260">
        <f>VLOOKUP($A33,'Energy use Prediction'!$A$178:$AQ$204,MATCH(R$32,'Energy use Prediction'!$A$178:$AQ$178,0),FALSE)*$B33</f>
        <v>0</v>
      </c>
      <c r="S33" s="260">
        <f>VLOOKUP($A33,'Energy use Prediction'!$A$178:$AQ$204,MATCH(S$32,'Energy use Prediction'!$A$178:$AQ$178,0),FALSE)*$B33</f>
        <v>0</v>
      </c>
      <c r="T33" s="260">
        <f>VLOOKUP($A33,'Energy use Prediction'!$A$178:$AQ$204,MATCH(T$32,'Energy use Prediction'!$A$178:$AQ$178,0),FALSE)*$B33</f>
        <v>0</v>
      </c>
      <c r="U33" s="260">
        <f>VLOOKUP($A33,'Energy use Prediction'!$A$178:$AQ$204,MATCH(U$32,'Energy use Prediction'!$A$178:$AQ$178,0),FALSE)*$B33</f>
        <v>0</v>
      </c>
      <c r="V33" s="260">
        <f>VLOOKUP($A33,'Energy use Prediction'!$A$178:$AQ$204,MATCH(V$32,'Energy use Prediction'!$A$178:$AQ$178,0),FALSE)*$B33</f>
        <v>0</v>
      </c>
      <c r="W33" s="260">
        <f>VLOOKUP($A33,'Energy use Prediction'!$A$178:$AQ$204,MATCH(W$32,'Energy use Prediction'!$A$178:$AQ$178,0),FALSE)*$B33</f>
        <v>0</v>
      </c>
      <c r="X33" s="260">
        <f>VLOOKUP($A33,'Energy use Prediction'!$A$178:$AQ$204,MATCH(X$32,'Energy use Prediction'!$A$178:$AQ$178,0),FALSE)*$B33</f>
        <v>0</v>
      </c>
      <c r="Y33" s="260">
        <f>VLOOKUP($A33,'Energy use Prediction'!$A$178:$AQ$204,MATCH(Y$32,'Energy use Prediction'!$A$178:$AQ$178,0),FALSE)*$B33</f>
        <v>0</v>
      </c>
      <c r="Z33" s="260">
        <f>VLOOKUP($A33,'Energy use Prediction'!$A$178:$AQ$204,MATCH(Z$32,'Energy use Prediction'!$A$178:$AQ$178,0),FALSE)*$B33</f>
        <v>0</v>
      </c>
      <c r="AA33" s="260">
        <f>VLOOKUP($A33,'Energy use Prediction'!$A$178:$AQ$204,MATCH(AA$32,'Energy use Prediction'!$A$178:$AQ$178,0),FALSE)*$B33</f>
        <v>0</v>
      </c>
      <c r="AB33" s="260">
        <f>VLOOKUP($A33,'Energy use Prediction'!$A$178:$AQ$204,MATCH(AB$32,'Energy use Prediction'!$A$178:$AQ$178,0),FALSE)*$B33</f>
        <v>0</v>
      </c>
      <c r="AC33" s="260">
        <f>VLOOKUP($A33,'Energy use Prediction'!$A$178:$AQ$204,MATCH(AC$32,'Energy use Prediction'!$A$178:$AQ$178,0),FALSE)*$B33</f>
        <v>0</v>
      </c>
      <c r="AD33" s="260">
        <f>VLOOKUP($A33,'Energy use Prediction'!$A$178:$AQ$204,MATCH(AD$32,'Energy use Prediction'!$A$178:$AQ$178,0),FALSE)*$B33</f>
        <v>0</v>
      </c>
      <c r="AE33" s="260">
        <f>VLOOKUP($A33,'Energy use Prediction'!$A$178:$AQ$204,MATCH(AE$32,'Energy use Prediction'!$A$178:$AQ$178,0),FALSE)*$B33</f>
        <v>0</v>
      </c>
      <c r="AF33" s="260">
        <f>VLOOKUP($A33,'Energy use Prediction'!$A$178:$AQ$204,MATCH(AF$32,'Energy use Prediction'!$A$178:$AQ$178,0),FALSE)*$B33</f>
        <v>0</v>
      </c>
      <c r="AG33" s="260">
        <f>VLOOKUP($A33,'Energy use Prediction'!$A$178:$AQ$204,MATCH(AG$32,'Energy use Prediction'!$A$178:$AQ$178,0),FALSE)*$B33</f>
        <v>0</v>
      </c>
      <c r="AH33" s="260">
        <f>VLOOKUP($A33,'Energy use Prediction'!$A$178:$AQ$204,MATCH(AH$32,'Energy use Prediction'!$A$178:$AQ$178,0),FALSE)*$B33</f>
        <v>0</v>
      </c>
      <c r="AI33" s="260">
        <f>VLOOKUP($A33,'Energy use Prediction'!$A$178:$AQ$204,MATCH(AI$32,'Energy use Prediction'!$A$178:$AQ$178,0),FALSE)*$B33</f>
        <v>0</v>
      </c>
      <c r="AJ33" s="260">
        <f>VLOOKUP($A33,'Energy use Prediction'!$A$178:$AQ$204,MATCH(AJ$32,'Energy use Prediction'!$A$178:$AQ$178,0),FALSE)*$B33</f>
        <v>0</v>
      </c>
      <c r="AK33" s="260">
        <f>VLOOKUP($A33,'Energy use Prediction'!$A$178:$AQ$204,MATCH(AK$32,'Energy use Prediction'!$A$178:$AQ$178,0),FALSE)*$B33</f>
        <v>0</v>
      </c>
      <c r="AL33" s="260">
        <f>VLOOKUP($A33,'Energy use Prediction'!$A$178:$AQ$204,MATCH(AL$32,'Energy use Prediction'!$A$178:$AQ$178,0),FALSE)*$B33</f>
        <v>0</v>
      </c>
      <c r="AM33" s="260">
        <f>VLOOKUP($A33,'Energy use Prediction'!$A$178:$AQ$204,MATCH(AM$32,'Energy use Prediction'!$A$178:$AQ$178,0),FALSE)*$B33</f>
        <v>0</v>
      </c>
      <c r="AN33" s="260">
        <f>VLOOKUP($A33,'Energy use Prediction'!$A$178:$AQ$204,MATCH(AN$32,'Energy use Prediction'!$A$178:$AQ$178,0),FALSE)*$B33</f>
        <v>0</v>
      </c>
      <c r="AO33" s="260">
        <f>VLOOKUP($A33,'Energy use Prediction'!$A$178:$AQ$204,MATCH(AO$32,'Energy use Prediction'!$A$178:$AQ$178,0),FALSE)*$B33</f>
        <v>0</v>
      </c>
      <c r="AP33" s="260">
        <f>VLOOKUP($A33,'Energy use Prediction'!$A$178:$AQ$204,MATCH(AP$32,'Energy use Prediction'!$A$178:$AQ$178,0),FALSE)*$B33</f>
        <v>0</v>
      </c>
      <c r="AQ33" s="260">
        <f>VLOOKUP($A33,'Energy use Prediction'!$A$178:$AQ$204,MATCH(AQ$32,'Energy use Prediction'!$A$178:$AQ$178,0),FALSE)*$B33</f>
        <v>0</v>
      </c>
    </row>
    <row r="34" spans="1:43">
      <c r="A34" s="272" t="s">
        <v>611</v>
      </c>
      <c r="B34">
        <f>VLOOKUP(A34,'Non Energy use'!A3:J29,COLUMN('Non Energy use'!C3),FALSE)</f>
        <v>0</v>
      </c>
      <c r="C34" s="260">
        <f>VLOOKUP($A34,'Energy use Prediction'!$A$178:$AQ$204,MATCH(C$32,'Energy use Prediction'!$A$178:$AQ$178,0),FALSE)*$B34</f>
        <v>0</v>
      </c>
      <c r="D34" s="260">
        <f>VLOOKUP($A34,'Energy use Prediction'!$A$178:$AQ$204,MATCH(D$32,'Energy use Prediction'!$A$178:$AQ$178,0),FALSE)*$B34</f>
        <v>0</v>
      </c>
      <c r="E34" s="260">
        <f>VLOOKUP($A34,'Energy use Prediction'!$A$178:$AQ$204,MATCH(E$32,'Energy use Prediction'!$A$178:$AQ$178,0),FALSE)*$B34</f>
        <v>0</v>
      </c>
      <c r="F34" s="260">
        <f>VLOOKUP($A34,'Energy use Prediction'!$A$178:$AQ$204,MATCH(F$32,'Energy use Prediction'!$A$178:$AQ$178,0),FALSE)*$B34</f>
        <v>0</v>
      </c>
      <c r="G34" s="260">
        <f>VLOOKUP($A34,'Energy use Prediction'!$A$178:$AQ$204,MATCH(G$32,'Energy use Prediction'!$A$178:$AQ$178,0),FALSE)*$B34</f>
        <v>0</v>
      </c>
      <c r="H34" s="260">
        <f>VLOOKUP($A34,'Energy use Prediction'!$A$178:$AQ$204,MATCH(H$32,'Energy use Prediction'!$A$178:$AQ$178,0),FALSE)*$B34</f>
        <v>0</v>
      </c>
      <c r="I34" s="260">
        <f>VLOOKUP($A34,'Energy use Prediction'!$A$178:$AQ$204,MATCH(I$32,'Energy use Prediction'!$A$178:$AQ$178,0),FALSE)*$B34</f>
        <v>0</v>
      </c>
      <c r="J34" s="260">
        <f>VLOOKUP($A34,'Energy use Prediction'!$A$178:$AQ$204,MATCH(J$32,'Energy use Prediction'!$A$178:$AQ$178,0),FALSE)*$B34</f>
        <v>0</v>
      </c>
      <c r="K34" s="260">
        <f>VLOOKUP($A34,'Energy use Prediction'!$A$178:$AQ$204,MATCH(K$32,'Energy use Prediction'!$A$178:$AQ$178,0),FALSE)*$B34</f>
        <v>0</v>
      </c>
      <c r="L34" s="260">
        <f>VLOOKUP($A34,'Energy use Prediction'!$A$178:$AQ$204,MATCH(L$32,'Energy use Prediction'!$A$178:$AQ$178,0),FALSE)*$B34</f>
        <v>0</v>
      </c>
      <c r="M34" s="260">
        <f>VLOOKUP($A34,'Energy use Prediction'!$A$178:$AQ$204,MATCH(M$32,'Energy use Prediction'!$A$178:$AQ$178,0),FALSE)*$B34</f>
        <v>0</v>
      </c>
      <c r="N34" s="260">
        <f>VLOOKUP($A34,'Energy use Prediction'!$A$178:$AQ$204,MATCH(N$32,'Energy use Prediction'!$A$178:$AQ$178,0),FALSE)*$B34</f>
        <v>0</v>
      </c>
      <c r="O34" s="260">
        <f>VLOOKUP($A34,'Energy use Prediction'!$A$178:$AQ$204,MATCH(O$32,'Energy use Prediction'!$A$178:$AQ$178,0),FALSE)*$B34</f>
        <v>0</v>
      </c>
      <c r="P34" s="260">
        <f>VLOOKUP($A34,'Energy use Prediction'!$A$178:$AQ$204,MATCH(P$32,'Energy use Prediction'!$A$178:$AQ$178,0),FALSE)*$B34</f>
        <v>0</v>
      </c>
      <c r="Q34" s="260">
        <f>VLOOKUP($A34,'Energy use Prediction'!$A$178:$AQ$204,MATCH(Q$32,'Energy use Prediction'!$A$178:$AQ$178,0),FALSE)*$B34</f>
        <v>0</v>
      </c>
      <c r="R34" s="260">
        <f>VLOOKUP($A34,'Energy use Prediction'!$A$178:$AQ$204,MATCH(R$32,'Energy use Prediction'!$A$178:$AQ$178,0),FALSE)*$B34</f>
        <v>0</v>
      </c>
      <c r="S34" s="260">
        <f>VLOOKUP($A34,'Energy use Prediction'!$A$178:$AQ$204,MATCH(S$32,'Energy use Prediction'!$A$178:$AQ$178,0),FALSE)*$B34</f>
        <v>0</v>
      </c>
      <c r="T34" s="260">
        <f>VLOOKUP($A34,'Energy use Prediction'!$A$178:$AQ$204,MATCH(T$32,'Energy use Prediction'!$A$178:$AQ$178,0),FALSE)*$B34</f>
        <v>0</v>
      </c>
      <c r="U34" s="260">
        <f>VLOOKUP($A34,'Energy use Prediction'!$A$178:$AQ$204,MATCH(U$32,'Energy use Prediction'!$A$178:$AQ$178,0),FALSE)*$B34</f>
        <v>0</v>
      </c>
      <c r="V34" s="260">
        <f>VLOOKUP($A34,'Energy use Prediction'!$A$178:$AQ$204,MATCH(V$32,'Energy use Prediction'!$A$178:$AQ$178,0),FALSE)*$B34</f>
        <v>0</v>
      </c>
      <c r="W34" s="260">
        <f>VLOOKUP($A34,'Energy use Prediction'!$A$178:$AQ$204,MATCH(W$32,'Energy use Prediction'!$A$178:$AQ$178,0),FALSE)*$B34</f>
        <v>0</v>
      </c>
      <c r="X34" s="260">
        <f>VLOOKUP($A34,'Energy use Prediction'!$A$178:$AQ$204,MATCH(X$32,'Energy use Prediction'!$A$178:$AQ$178,0),FALSE)*$B34</f>
        <v>0</v>
      </c>
      <c r="Y34" s="260">
        <f>VLOOKUP($A34,'Energy use Prediction'!$A$178:$AQ$204,MATCH(Y$32,'Energy use Prediction'!$A$178:$AQ$178,0),FALSE)*$B34</f>
        <v>0</v>
      </c>
      <c r="Z34" s="260">
        <f>VLOOKUP($A34,'Energy use Prediction'!$A$178:$AQ$204,MATCH(Z$32,'Energy use Prediction'!$A$178:$AQ$178,0),FALSE)*$B34</f>
        <v>0</v>
      </c>
      <c r="AA34" s="260">
        <f>VLOOKUP($A34,'Energy use Prediction'!$A$178:$AQ$204,MATCH(AA$32,'Energy use Prediction'!$A$178:$AQ$178,0),FALSE)*$B34</f>
        <v>0</v>
      </c>
      <c r="AB34" s="260">
        <f>VLOOKUP($A34,'Energy use Prediction'!$A$178:$AQ$204,MATCH(AB$32,'Energy use Prediction'!$A$178:$AQ$178,0),FALSE)*$B34</f>
        <v>0</v>
      </c>
      <c r="AC34" s="260">
        <f>VLOOKUP($A34,'Energy use Prediction'!$A$178:$AQ$204,MATCH(AC$32,'Energy use Prediction'!$A$178:$AQ$178,0),FALSE)*$B34</f>
        <v>0</v>
      </c>
      <c r="AD34" s="260">
        <f>VLOOKUP($A34,'Energy use Prediction'!$A$178:$AQ$204,MATCH(AD$32,'Energy use Prediction'!$A$178:$AQ$178,0),FALSE)*$B34</f>
        <v>0</v>
      </c>
      <c r="AE34" s="260">
        <f>VLOOKUP($A34,'Energy use Prediction'!$A$178:$AQ$204,MATCH(AE$32,'Energy use Prediction'!$A$178:$AQ$178,0),FALSE)*$B34</f>
        <v>0</v>
      </c>
      <c r="AF34" s="260">
        <f>VLOOKUP($A34,'Energy use Prediction'!$A$178:$AQ$204,MATCH(AF$32,'Energy use Prediction'!$A$178:$AQ$178,0),FALSE)*$B34</f>
        <v>0</v>
      </c>
      <c r="AG34" s="260">
        <f>VLOOKUP($A34,'Energy use Prediction'!$A$178:$AQ$204,MATCH(AG$32,'Energy use Prediction'!$A$178:$AQ$178,0),FALSE)*$B34</f>
        <v>0</v>
      </c>
      <c r="AH34" s="260">
        <f>VLOOKUP($A34,'Energy use Prediction'!$A$178:$AQ$204,MATCH(AH$32,'Energy use Prediction'!$A$178:$AQ$178,0),FALSE)*$B34</f>
        <v>0</v>
      </c>
      <c r="AI34" s="260">
        <f>VLOOKUP($A34,'Energy use Prediction'!$A$178:$AQ$204,MATCH(AI$32,'Energy use Prediction'!$A$178:$AQ$178,0),FALSE)*$B34</f>
        <v>0</v>
      </c>
      <c r="AJ34" s="260">
        <f>VLOOKUP($A34,'Energy use Prediction'!$A$178:$AQ$204,MATCH(AJ$32,'Energy use Prediction'!$A$178:$AQ$178,0),FALSE)*$B34</f>
        <v>0</v>
      </c>
      <c r="AK34" s="260">
        <f>VLOOKUP($A34,'Energy use Prediction'!$A$178:$AQ$204,MATCH(AK$32,'Energy use Prediction'!$A$178:$AQ$178,0),FALSE)*$B34</f>
        <v>0</v>
      </c>
      <c r="AL34" s="260">
        <f>VLOOKUP($A34,'Energy use Prediction'!$A$178:$AQ$204,MATCH(AL$32,'Energy use Prediction'!$A$178:$AQ$178,0),FALSE)*$B34</f>
        <v>0</v>
      </c>
      <c r="AM34" s="260">
        <f>VLOOKUP($A34,'Energy use Prediction'!$A$178:$AQ$204,MATCH(AM$32,'Energy use Prediction'!$A$178:$AQ$178,0),FALSE)*$B34</f>
        <v>0</v>
      </c>
      <c r="AN34" s="260">
        <f>VLOOKUP($A34,'Energy use Prediction'!$A$178:$AQ$204,MATCH(AN$32,'Energy use Prediction'!$A$178:$AQ$178,0),FALSE)*$B34</f>
        <v>0</v>
      </c>
      <c r="AO34" s="260">
        <f>VLOOKUP($A34,'Energy use Prediction'!$A$178:$AQ$204,MATCH(AO$32,'Energy use Prediction'!$A$178:$AQ$178,0),FALSE)*$B34</f>
        <v>0</v>
      </c>
      <c r="AP34" s="260">
        <f>VLOOKUP($A34,'Energy use Prediction'!$A$178:$AQ$204,MATCH(AP$32,'Energy use Prediction'!$A$178:$AQ$178,0),FALSE)*$B34</f>
        <v>0</v>
      </c>
      <c r="AQ34" s="260">
        <f>VLOOKUP($A34,'Energy use Prediction'!$A$178:$AQ$204,MATCH(AQ$32,'Energy use Prediction'!$A$178:$AQ$178,0),FALSE)*$B34</f>
        <v>0</v>
      </c>
    </row>
    <row r="35" spans="1:43">
      <c r="A35" s="272" t="s">
        <v>618</v>
      </c>
      <c r="B35">
        <f>VLOOKUP(A35,'Non Energy use'!A4:J30,COLUMN('Non Energy use'!C4),FALSE)</f>
        <v>0</v>
      </c>
      <c r="C35" s="260">
        <f>VLOOKUP($A35,'Energy use Prediction'!$A$178:$AQ$204,MATCH(C$32,'Energy use Prediction'!$A$178:$AQ$178,0),FALSE)*$B35</f>
        <v>0</v>
      </c>
      <c r="D35" s="260">
        <f>VLOOKUP($A35,'Energy use Prediction'!$A$178:$AQ$204,MATCH(D$32,'Energy use Prediction'!$A$178:$AQ$178,0),FALSE)*$B35</f>
        <v>0</v>
      </c>
      <c r="E35" s="260">
        <f>VLOOKUP($A35,'Energy use Prediction'!$A$178:$AQ$204,MATCH(E$32,'Energy use Prediction'!$A$178:$AQ$178,0),FALSE)*$B35</f>
        <v>0</v>
      </c>
      <c r="F35" s="260">
        <f>VLOOKUP($A35,'Energy use Prediction'!$A$178:$AQ$204,MATCH(F$32,'Energy use Prediction'!$A$178:$AQ$178,0),FALSE)*$B35</f>
        <v>0</v>
      </c>
      <c r="G35" s="260">
        <f>VLOOKUP($A35,'Energy use Prediction'!$A$178:$AQ$204,MATCH(G$32,'Energy use Prediction'!$A$178:$AQ$178,0),FALSE)*$B35</f>
        <v>0</v>
      </c>
      <c r="H35" s="260">
        <f>VLOOKUP($A35,'Energy use Prediction'!$A$178:$AQ$204,MATCH(H$32,'Energy use Prediction'!$A$178:$AQ$178,0),FALSE)*$B35</f>
        <v>0</v>
      </c>
      <c r="I35" s="260">
        <f>VLOOKUP($A35,'Energy use Prediction'!$A$178:$AQ$204,MATCH(I$32,'Energy use Prediction'!$A$178:$AQ$178,0),FALSE)*$B35</f>
        <v>0</v>
      </c>
      <c r="J35" s="260">
        <f>VLOOKUP($A35,'Energy use Prediction'!$A$178:$AQ$204,MATCH(J$32,'Energy use Prediction'!$A$178:$AQ$178,0),FALSE)*$B35</f>
        <v>0</v>
      </c>
      <c r="K35" s="260">
        <f>VLOOKUP($A35,'Energy use Prediction'!$A$178:$AQ$204,MATCH(K$32,'Energy use Prediction'!$A$178:$AQ$178,0),FALSE)*$B35</f>
        <v>0</v>
      </c>
      <c r="L35" s="260">
        <f>VLOOKUP($A35,'Energy use Prediction'!$A$178:$AQ$204,MATCH(L$32,'Energy use Prediction'!$A$178:$AQ$178,0),FALSE)*$B35</f>
        <v>0</v>
      </c>
      <c r="M35" s="260">
        <f>VLOOKUP($A35,'Energy use Prediction'!$A$178:$AQ$204,MATCH(M$32,'Energy use Prediction'!$A$178:$AQ$178,0),FALSE)*$B35</f>
        <v>0</v>
      </c>
      <c r="N35" s="260">
        <f>VLOOKUP($A35,'Energy use Prediction'!$A$178:$AQ$204,MATCH(N$32,'Energy use Prediction'!$A$178:$AQ$178,0),FALSE)*$B35</f>
        <v>0</v>
      </c>
      <c r="O35" s="260">
        <f>VLOOKUP($A35,'Energy use Prediction'!$A$178:$AQ$204,MATCH(O$32,'Energy use Prediction'!$A$178:$AQ$178,0),FALSE)*$B35</f>
        <v>0</v>
      </c>
      <c r="P35" s="260">
        <f>VLOOKUP($A35,'Energy use Prediction'!$A$178:$AQ$204,MATCH(P$32,'Energy use Prediction'!$A$178:$AQ$178,0),FALSE)*$B35</f>
        <v>0</v>
      </c>
      <c r="Q35" s="260">
        <f>VLOOKUP($A35,'Energy use Prediction'!$A$178:$AQ$204,MATCH(Q$32,'Energy use Prediction'!$A$178:$AQ$178,0),FALSE)*$B35</f>
        <v>0</v>
      </c>
      <c r="R35" s="260">
        <f>VLOOKUP($A35,'Energy use Prediction'!$A$178:$AQ$204,MATCH(R$32,'Energy use Prediction'!$A$178:$AQ$178,0),FALSE)*$B35</f>
        <v>0</v>
      </c>
      <c r="S35" s="260">
        <f>VLOOKUP($A35,'Energy use Prediction'!$A$178:$AQ$204,MATCH(S$32,'Energy use Prediction'!$A$178:$AQ$178,0),FALSE)*$B35</f>
        <v>0</v>
      </c>
      <c r="T35" s="260">
        <f>VLOOKUP($A35,'Energy use Prediction'!$A$178:$AQ$204,MATCH(T$32,'Energy use Prediction'!$A$178:$AQ$178,0),FALSE)*$B35</f>
        <v>0</v>
      </c>
      <c r="U35" s="260">
        <f>VLOOKUP($A35,'Energy use Prediction'!$A$178:$AQ$204,MATCH(U$32,'Energy use Prediction'!$A$178:$AQ$178,0),FALSE)*$B35</f>
        <v>0</v>
      </c>
      <c r="V35" s="260">
        <f>VLOOKUP($A35,'Energy use Prediction'!$A$178:$AQ$204,MATCH(V$32,'Energy use Prediction'!$A$178:$AQ$178,0),FALSE)*$B35</f>
        <v>0</v>
      </c>
      <c r="W35" s="260">
        <f>VLOOKUP($A35,'Energy use Prediction'!$A$178:$AQ$204,MATCH(W$32,'Energy use Prediction'!$A$178:$AQ$178,0),FALSE)*$B35</f>
        <v>0</v>
      </c>
      <c r="X35" s="260">
        <f>VLOOKUP($A35,'Energy use Prediction'!$A$178:$AQ$204,MATCH(X$32,'Energy use Prediction'!$A$178:$AQ$178,0),FALSE)*$B35</f>
        <v>0</v>
      </c>
      <c r="Y35" s="260">
        <f>VLOOKUP($A35,'Energy use Prediction'!$A$178:$AQ$204,MATCH(Y$32,'Energy use Prediction'!$A$178:$AQ$178,0),FALSE)*$B35</f>
        <v>0</v>
      </c>
      <c r="Z35" s="260">
        <f>VLOOKUP($A35,'Energy use Prediction'!$A$178:$AQ$204,MATCH(Z$32,'Energy use Prediction'!$A$178:$AQ$178,0),FALSE)*$B35</f>
        <v>0</v>
      </c>
      <c r="AA35" s="260">
        <f>VLOOKUP($A35,'Energy use Prediction'!$A$178:$AQ$204,MATCH(AA$32,'Energy use Prediction'!$A$178:$AQ$178,0),FALSE)*$B35</f>
        <v>0</v>
      </c>
      <c r="AB35" s="260">
        <f>VLOOKUP($A35,'Energy use Prediction'!$A$178:$AQ$204,MATCH(AB$32,'Energy use Prediction'!$A$178:$AQ$178,0),FALSE)*$B35</f>
        <v>0</v>
      </c>
      <c r="AC35" s="260">
        <f>VLOOKUP($A35,'Energy use Prediction'!$A$178:$AQ$204,MATCH(AC$32,'Energy use Prediction'!$A$178:$AQ$178,0),FALSE)*$B35</f>
        <v>0</v>
      </c>
      <c r="AD35" s="260">
        <f>VLOOKUP($A35,'Energy use Prediction'!$A$178:$AQ$204,MATCH(AD$32,'Energy use Prediction'!$A$178:$AQ$178,0),FALSE)*$B35</f>
        <v>0</v>
      </c>
      <c r="AE35" s="260">
        <f>VLOOKUP($A35,'Energy use Prediction'!$A$178:$AQ$204,MATCH(AE$32,'Energy use Prediction'!$A$178:$AQ$178,0),FALSE)*$B35</f>
        <v>0</v>
      </c>
      <c r="AF35" s="260">
        <f>VLOOKUP($A35,'Energy use Prediction'!$A$178:$AQ$204,MATCH(AF$32,'Energy use Prediction'!$A$178:$AQ$178,0),FALSE)*$B35</f>
        <v>0</v>
      </c>
      <c r="AG35" s="260">
        <f>VLOOKUP($A35,'Energy use Prediction'!$A$178:$AQ$204,MATCH(AG$32,'Energy use Prediction'!$A$178:$AQ$178,0),FALSE)*$B35</f>
        <v>0</v>
      </c>
      <c r="AH35" s="260">
        <f>VLOOKUP($A35,'Energy use Prediction'!$A$178:$AQ$204,MATCH(AH$32,'Energy use Prediction'!$A$178:$AQ$178,0),FALSE)*$B35</f>
        <v>0</v>
      </c>
      <c r="AI35" s="260">
        <f>VLOOKUP($A35,'Energy use Prediction'!$A$178:$AQ$204,MATCH(AI$32,'Energy use Prediction'!$A$178:$AQ$178,0),FALSE)*$B35</f>
        <v>0</v>
      </c>
      <c r="AJ35" s="260">
        <f>VLOOKUP($A35,'Energy use Prediction'!$A$178:$AQ$204,MATCH(AJ$32,'Energy use Prediction'!$A$178:$AQ$178,0),FALSE)*$B35</f>
        <v>0</v>
      </c>
      <c r="AK35" s="260">
        <f>VLOOKUP($A35,'Energy use Prediction'!$A$178:$AQ$204,MATCH(AK$32,'Energy use Prediction'!$A$178:$AQ$178,0),FALSE)*$B35</f>
        <v>0</v>
      </c>
      <c r="AL35" s="260">
        <f>VLOOKUP($A35,'Energy use Prediction'!$A$178:$AQ$204,MATCH(AL$32,'Energy use Prediction'!$A$178:$AQ$178,0),FALSE)*$B35</f>
        <v>0</v>
      </c>
      <c r="AM35" s="260">
        <f>VLOOKUP($A35,'Energy use Prediction'!$A$178:$AQ$204,MATCH(AM$32,'Energy use Prediction'!$A$178:$AQ$178,0),FALSE)*$B35</f>
        <v>0</v>
      </c>
      <c r="AN35" s="260">
        <f>VLOOKUP($A35,'Energy use Prediction'!$A$178:$AQ$204,MATCH(AN$32,'Energy use Prediction'!$A$178:$AQ$178,0),FALSE)*$B35</f>
        <v>0</v>
      </c>
      <c r="AO35" s="260">
        <f>VLOOKUP($A35,'Energy use Prediction'!$A$178:$AQ$204,MATCH(AO$32,'Energy use Prediction'!$A$178:$AQ$178,0),FALSE)*$B35</f>
        <v>0</v>
      </c>
      <c r="AP35" s="260">
        <f>VLOOKUP($A35,'Energy use Prediction'!$A$178:$AQ$204,MATCH(AP$32,'Energy use Prediction'!$A$178:$AQ$178,0),FALSE)*$B35</f>
        <v>0</v>
      </c>
      <c r="AQ35" s="260">
        <f>VLOOKUP($A35,'Energy use Prediction'!$A$178:$AQ$204,MATCH(AQ$32,'Energy use Prediction'!$A$178:$AQ$178,0),FALSE)*$B35</f>
        <v>0</v>
      </c>
    </row>
    <row r="36" spans="1:43">
      <c r="A36" s="272" t="s">
        <v>619</v>
      </c>
      <c r="B36">
        <f>VLOOKUP(A36,'Non Energy use'!A5:J31,COLUMN('Non Energy use'!C5),FALSE)</f>
        <v>0</v>
      </c>
      <c r="C36" s="260">
        <f>VLOOKUP($A36,'Energy use Prediction'!$A$178:$AQ$204,MATCH(C$32,'Energy use Prediction'!$A$178:$AQ$178,0),FALSE)*$B36</f>
        <v>0</v>
      </c>
      <c r="D36" s="260">
        <f>VLOOKUP($A36,'Energy use Prediction'!$A$178:$AQ$204,MATCH(D$32,'Energy use Prediction'!$A$178:$AQ$178,0),FALSE)*$B36</f>
        <v>0</v>
      </c>
      <c r="E36" s="260">
        <f>VLOOKUP($A36,'Energy use Prediction'!$A$178:$AQ$204,MATCH(E$32,'Energy use Prediction'!$A$178:$AQ$178,0),FALSE)*$B36</f>
        <v>0</v>
      </c>
      <c r="F36" s="260">
        <f>VLOOKUP($A36,'Energy use Prediction'!$A$178:$AQ$204,MATCH(F$32,'Energy use Prediction'!$A$178:$AQ$178,0),FALSE)*$B36</f>
        <v>0</v>
      </c>
      <c r="G36" s="260">
        <f>VLOOKUP($A36,'Energy use Prediction'!$A$178:$AQ$204,MATCH(G$32,'Energy use Prediction'!$A$178:$AQ$178,0),FALSE)*$B36</f>
        <v>0</v>
      </c>
      <c r="H36" s="260">
        <f>VLOOKUP($A36,'Energy use Prediction'!$A$178:$AQ$204,MATCH(H$32,'Energy use Prediction'!$A$178:$AQ$178,0),FALSE)*$B36</f>
        <v>0</v>
      </c>
      <c r="I36" s="260">
        <f>VLOOKUP($A36,'Energy use Prediction'!$A$178:$AQ$204,MATCH(I$32,'Energy use Prediction'!$A$178:$AQ$178,0),FALSE)*$B36</f>
        <v>0</v>
      </c>
      <c r="J36" s="260">
        <f>VLOOKUP($A36,'Energy use Prediction'!$A$178:$AQ$204,MATCH(J$32,'Energy use Prediction'!$A$178:$AQ$178,0),FALSE)*$B36</f>
        <v>0</v>
      </c>
      <c r="K36" s="260">
        <f>VLOOKUP($A36,'Energy use Prediction'!$A$178:$AQ$204,MATCH(K$32,'Energy use Prediction'!$A$178:$AQ$178,0),FALSE)*$B36</f>
        <v>0</v>
      </c>
      <c r="L36" s="260">
        <f>VLOOKUP($A36,'Energy use Prediction'!$A$178:$AQ$204,MATCH(L$32,'Energy use Prediction'!$A$178:$AQ$178,0),FALSE)*$B36</f>
        <v>0</v>
      </c>
      <c r="M36" s="260">
        <f>VLOOKUP($A36,'Energy use Prediction'!$A$178:$AQ$204,MATCH(M$32,'Energy use Prediction'!$A$178:$AQ$178,0),FALSE)*$B36</f>
        <v>0</v>
      </c>
      <c r="N36" s="260">
        <f>VLOOKUP($A36,'Energy use Prediction'!$A$178:$AQ$204,MATCH(N$32,'Energy use Prediction'!$A$178:$AQ$178,0),FALSE)*$B36</f>
        <v>0</v>
      </c>
      <c r="O36" s="260">
        <f>VLOOKUP($A36,'Energy use Prediction'!$A$178:$AQ$204,MATCH(O$32,'Energy use Prediction'!$A$178:$AQ$178,0),FALSE)*$B36</f>
        <v>0</v>
      </c>
      <c r="P36" s="260">
        <f>VLOOKUP($A36,'Energy use Prediction'!$A$178:$AQ$204,MATCH(P$32,'Energy use Prediction'!$A$178:$AQ$178,0),FALSE)*$B36</f>
        <v>0</v>
      </c>
      <c r="Q36" s="260">
        <f>VLOOKUP($A36,'Energy use Prediction'!$A$178:$AQ$204,MATCH(Q$32,'Energy use Prediction'!$A$178:$AQ$178,0),FALSE)*$B36</f>
        <v>0</v>
      </c>
      <c r="R36" s="260">
        <f>VLOOKUP($A36,'Energy use Prediction'!$A$178:$AQ$204,MATCH(R$32,'Energy use Prediction'!$A$178:$AQ$178,0),FALSE)*$B36</f>
        <v>0</v>
      </c>
      <c r="S36" s="260">
        <f>VLOOKUP($A36,'Energy use Prediction'!$A$178:$AQ$204,MATCH(S$32,'Energy use Prediction'!$A$178:$AQ$178,0),FALSE)*$B36</f>
        <v>0</v>
      </c>
      <c r="T36" s="260">
        <f>VLOOKUP($A36,'Energy use Prediction'!$A$178:$AQ$204,MATCH(T$32,'Energy use Prediction'!$A$178:$AQ$178,0),FALSE)*$B36</f>
        <v>0</v>
      </c>
      <c r="U36" s="260">
        <f>VLOOKUP($A36,'Energy use Prediction'!$A$178:$AQ$204,MATCH(U$32,'Energy use Prediction'!$A$178:$AQ$178,0),FALSE)*$B36</f>
        <v>0</v>
      </c>
      <c r="V36" s="260">
        <f>VLOOKUP($A36,'Energy use Prediction'!$A$178:$AQ$204,MATCH(V$32,'Energy use Prediction'!$A$178:$AQ$178,0),FALSE)*$B36</f>
        <v>0</v>
      </c>
      <c r="W36" s="260">
        <f>VLOOKUP($A36,'Energy use Prediction'!$A$178:$AQ$204,MATCH(W$32,'Energy use Prediction'!$A$178:$AQ$178,0),FALSE)*$B36</f>
        <v>0</v>
      </c>
      <c r="X36" s="260">
        <f>VLOOKUP($A36,'Energy use Prediction'!$A$178:$AQ$204,MATCH(X$32,'Energy use Prediction'!$A$178:$AQ$178,0),FALSE)*$B36</f>
        <v>0</v>
      </c>
      <c r="Y36" s="260">
        <f>VLOOKUP($A36,'Energy use Prediction'!$A$178:$AQ$204,MATCH(Y$32,'Energy use Prediction'!$A$178:$AQ$178,0),FALSE)*$B36</f>
        <v>0</v>
      </c>
      <c r="Z36" s="260">
        <f>VLOOKUP($A36,'Energy use Prediction'!$A$178:$AQ$204,MATCH(Z$32,'Energy use Prediction'!$A$178:$AQ$178,0),FALSE)*$B36</f>
        <v>0</v>
      </c>
      <c r="AA36" s="260">
        <f>VLOOKUP($A36,'Energy use Prediction'!$A$178:$AQ$204,MATCH(AA$32,'Energy use Prediction'!$A$178:$AQ$178,0),FALSE)*$B36</f>
        <v>0</v>
      </c>
      <c r="AB36" s="260">
        <f>VLOOKUP($A36,'Energy use Prediction'!$A$178:$AQ$204,MATCH(AB$32,'Energy use Prediction'!$A$178:$AQ$178,0),FALSE)*$B36</f>
        <v>0</v>
      </c>
      <c r="AC36" s="260">
        <f>VLOOKUP($A36,'Energy use Prediction'!$A$178:$AQ$204,MATCH(AC$32,'Energy use Prediction'!$A$178:$AQ$178,0),FALSE)*$B36</f>
        <v>0</v>
      </c>
      <c r="AD36" s="260">
        <f>VLOOKUP($A36,'Energy use Prediction'!$A$178:$AQ$204,MATCH(AD$32,'Energy use Prediction'!$A$178:$AQ$178,0),FALSE)*$B36</f>
        <v>0</v>
      </c>
      <c r="AE36" s="260">
        <f>VLOOKUP($A36,'Energy use Prediction'!$A$178:$AQ$204,MATCH(AE$32,'Energy use Prediction'!$A$178:$AQ$178,0),FALSE)*$B36</f>
        <v>0</v>
      </c>
      <c r="AF36" s="260">
        <f>VLOOKUP($A36,'Energy use Prediction'!$A$178:$AQ$204,MATCH(AF$32,'Energy use Prediction'!$A$178:$AQ$178,0),FALSE)*$B36</f>
        <v>0</v>
      </c>
      <c r="AG36" s="260">
        <f>VLOOKUP($A36,'Energy use Prediction'!$A$178:$AQ$204,MATCH(AG$32,'Energy use Prediction'!$A$178:$AQ$178,0),FALSE)*$B36</f>
        <v>0</v>
      </c>
      <c r="AH36" s="260">
        <f>VLOOKUP($A36,'Energy use Prediction'!$A$178:$AQ$204,MATCH(AH$32,'Energy use Prediction'!$A$178:$AQ$178,0),FALSE)*$B36</f>
        <v>0</v>
      </c>
      <c r="AI36" s="260">
        <f>VLOOKUP($A36,'Energy use Prediction'!$A$178:$AQ$204,MATCH(AI$32,'Energy use Prediction'!$A$178:$AQ$178,0),FALSE)*$B36</f>
        <v>0</v>
      </c>
      <c r="AJ36" s="260">
        <f>VLOOKUP($A36,'Energy use Prediction'!$A$178:$AQ$204,MATCH(AJ$32,'Energy use Prediction'!$A$178:$AQ$178,0),FALSE)*$B36</f>
        <v>0</v>
      </c>
      <c r="AK36" s="260">
        <f>VLOOKUP($A36,'Energy use Prediction'!$A$178:$AQ$204,MATCH(AK$32,'Energy use Prediction'!$A$178:$AQ$178,0),FALSE)*$B36</f>
        <v>0</v>
      </c>
      <c r="AL36" s="260">
        <f>VLOOKUP($A36,'Energy use Prediction'!$A$178:$AQ$204,MATCH(AL$32,'Energy use Prediction'!$A$178:$AQ$178,0),FALSE)*$B36</f>
        <v>0</v>
      </c>
      <c r="AM36" s="260">
        <f>VLOOKUP($A36,'Energy use Prediction'!$A$178:$AQ$204,MATCH(AM$32,'Energy use Prediction'!$A$178:$AQ$178,0),FALSE)*$B36</f>
        <v>0</v>
      </c>
      <c r="AN36" s="260">
        <f>VLOOKUP($A36,'Energy use Prediction'!$A$178:$AQ$204,MATCH(AN$32,'Energy use Prediction'!$A$178:$AQ$178,0),FALSE)*$B36</f>
        <v>0</v>
      </c>
      <c r="AO36" s="260">
        <f>VLOOKUP($A36,'Energy use Prediction'!$A$178:$AQ$204,MATCH(AO$32,'Energy use Prediction'!$A$178:$AQ$178,0),FALSE)*$B36</f>
        <v>0</v>
      </c>
      <c r="AP36" s="260">
        <f>VLOOKUP($A36,'Energy use Prediction'!$A$178:$AQ$204,MATCH(AP$32,'Energy use Prediction'!$A$178:$AQ$178,0),FALSE)*$B36</f>
        <v>0</v>
      </c>
      <c r="AQ36" s="260">
        <f>VLOOKUP($A36,'Energy use Prediction'!$A$178:$AQ$204,MATCH(AQ$32,'Energy use Prediction'!$A$178:$AQ$178,0),FALSE)*$B36</f>
        <v>0</v>
      </c>
    </row>
    <row r="37" spans="1:43">
      <c r="A37" s="272" t="s">
        <v>620</v>
      </c>
      <c r="B37">
        <f>VLOOKUP(A37,'Non Energy use'!A6:J32,COLUMN('Non Energy use'!C6),FALSE)</f>
        <v>0</v>
      </c>
      <c r="C37" s="260">
        <f>VLOOKUP($A37,'Energy use Prediction'!$A$178:$AQ$204,MATCH(C$32,'Energy use Prediction'!$A$178:$AQ$178,0),FALSE)*$B37</f>
        <v>0</v>
      </c>
      <c r="D37" s="260">
        <f>VLOOKUP($A37,'Energy use Prediction'!$A$178:$AQ$204,MATCH(D$32,'Energy use Prediction'!$A$178:$AQ$178,0),FALSE)*$B37</f>
        <v>0</v>
      </c>
      <c r="E37" s="260">
        <f>VLOOKUP($A37,'Energy use Prediction'!$A$178:$AQ$204,MATCH(E$32,'Energy use Prediction'!$A$178:$AQ$178,0),FALSE)*$B37</f>
        <v>0</v>
      </c>
      <c r="F37" s="260">
        <f>VLOOKUP($A37,'Energy use Prediction'!$A$178:$AQ$204,MATCH(F$32,'Energy use Prediction'!$A$178:$AQ$178,0),FALSE)*$B37</f>
        <v>0</v>
      </c>
      <c r="G37" s="260">
        <f>VLOOKUP($A37,'Energy use Prediction'!$A$178:$AQ$204,MATCH(G$32,'Energy use Prediction'!$A$178:$AQ$178,0),FALSE)*$B37</f>
        <v>0</v>
      </c>
      <c r="H37" s="260">
        <f>VLOOKUP($A37,'Energy use Prediction'!$A$178:$AQ$204,MATCH(H$32,'Energy use Prediction'!$A$178:$AQ$178,0),FALSE)*$B37</f>
        <v>0</v>
      </c>
      <c r="I37" s="260">
        <f>VLOOKUP($A37,'Energy use Prediction'!$A$178:$AQ$204,MATCH(I$32,'Energy use Prediction'!$A$178:$AQ$178,0),FALSE)*$B37</f>
        <v>0</v>
      </c>
      <c r="J37" s="260">
        <f>VLOOKUP($A37,'Energy use Prediction'!$A$178:$AQ$204,MATCH(J$32,'Energy use Prediction'!$A$178:$AQ$178,0),FALSE)*$B37</f>
        <v>0</v>
      </c>
      <c r="K37" s="260">
        <f>VLOOKUP($A37,'Energy use Prediction'!$A$178:$AQ$204,MATCH(K$32,'Energy use Prediction'!$A$178:$AQ$178,0),FALSE)*$B37</f>
        <v>0</v>
      </c>
      <c r="L37" s="260">
        <f>VLOOKUP($A37,'Energy use Prediction'!$A$178:$AQ$204,MATCH(L$32,'Energy use Prediction'!$A$178:$AQ$178,0),FALSE)*$B37</f>
        <v>0</v>
      </c>
      <c r="M37" s="260">
        <f>VLOOKUP($A37,'Energy use Prediction'!$A$178:$AQ$204,MATCH(M$32,'Energy use Prediction'!$A$178:$AQ$178,0),FALSE)*$B37</f>
        <v>0</v>
      </c>
      <c r="N37" s="260">
        <f>VLOOKUP($A37,'Energy use Prediction'!$A$178:$AQ$204,MATCH(N$32,'Energy use Prediction'!$A$178:$AQ$178,0),FALSE)*$B37</f>
        <v>0</v>
      </c>
      <c r="O37" s="260">
        <f>VLOOKUP($A37,'Energy use Prediction'!$A$178:$AQ$204,MATCH(O$32,'Energy use Prediction'!$A$178:$AQ$178,0),FALSE)*$B37</f>
        <v>0</v>
      </c>
      <c r="P37" s="260">
        <f>VLOOKUP($A37,'Energy use Prediction'!$A$178:$AQ$204,MATCH(P$32,'Energy use Prediction'!$A$178:$AQ$178,0),FALSE)*$B37</f>
        <v>0</v>
      </c>
      <c r="Q37" s="260">
        <f>VLOOKUP($A37,'Energy use Prediction'!$A$178:$AQ$204,MATCH(Q$32,'Energy use Prediction'!$A$178:$AQ$178,0),FALSE)*$B37</f>
        <v>0</v>
      </c>
      <c r="R37" s="260">
        <f>VLOOKUP($A37,'Energy use Prediction'!$A$178:$AQ$204,MATCH(R$32,'Energy use Prediction'!$A$178:$AQ$178,0),FALSE)*$B37</f>
        <v>0</v>
      </c>
      <c r="S37" s="260">
        <f>VLOOKUP($A37,'Energy use Prediction'!$A$178:$AQ$204,MATCH(S$32,'Energy use Prediction'!$A$178:$AQ$178,0),FALSE)*$B37</f>
        <v>0</v>
      </c>
      <c r="T37" s="260">
        <f>VLOOKUP($A37,'Energy use Prediction'!$A$178:$AQ$204,MATCH(T$32,'Energy use Prediction'!$A$178:$AQ$178,0),FALSE)*$B37</f>
        <v>0</v>
      </c>
      <c r="U37" s="260">
        <f>VLOOKUP($A37,'Energy use Prediction'!$A$178:$AQ$204,MATCH(U$32,'Energy use Prediction'!$A$178:$AQ$178,0),FALSE)*$B37</f>
        <v>0</v>
      </c>
      <c r="V37" s="260">
        <f>VLOOKUP($A37,'Energy use Prediction'!$A$178:$AQ$204,MATCH(V$32,'Energy use Prediction'!$A$178:$AQ$178,0),FALSE)*$B37</f>
        <v>0</v>
      </c>
      <c r="W37" s="260">
        <f>VLOOKUP($A37,'Energy use Prediction'!$A$178:$AQ$204,MATCH(W$32,'Energy use Prediction'!$A$178:$AQ$178,0),FALSE)*$B37</f>
        <v>0</v>
      </c>
      <c r="X37" s="260">
        <f>VLOOKUP($A37,'Energy use Prediction'!$A$178:$AQ$204,MATCH(X$32,'Energy use Prediction'!$A$178:$AQ$178,0),FALSE)*$B37</f>
        <v>0</v>
      </c>
      <c r="Y37" s="260">
        <f>VLOOKUP($A37,'Energy use Prediction'!$A$178:$AQ$204,MATCH(Y$32,'Energy use Prediction'!$A$178:$AQ$178,0),FALSE)*$B37</f>
        <v>0</v>
      </c>
      <c r="Z37" s="260">
        <f>VLOOKUP($A37,'Energy use Prediction'!$A$178:$AQ$204,MATCH(Z$32,'Energy use Prediction'!$A$178:$AQ$178,0),FALSE)*$B37</f>
        <v>0</v>
      </c>
      <c r="AA37" s="260">
        <f>VLOOKUP($A37,'Energy use Prediction'!$A$178:$AQ$204,MATCH(AA$32,'Energy use Prediction'!$A$178:$AQ$178,0),FALSE)*$B37</f>
        <v>0</v>
      </c>
      <c r="AB37" s="260">
        <f>VLOOKUP($A37,'Energy use Prediction'!$A$178:$AQ$204,MATCH(AB$32,'Energy use Prediction'!$A$178:$AQ$178,0),FALSE)*$B37</f>
        <v>0</v>
      </c>
      <c r="AC37" s="260">
        <f>VLOOKUP($A37,'Energy use Prediction'!$A$178:$AQ$204,MATCH(AC$32,'Energy use Prediction'!$A$178:$AQ$178,0),FALSE)*$B37</f>
        <v>0</v>
      </c>
      <c r="AD37" s="260">
        <f>VLOOKUP($A37,'Energy use Prediction'!$A$178:$AQ$204,MATCH(AD$32,'Energy use Prediction'!$A$178:$AQ$178,0),FALSE)*$B37</f>
        <v>0</v>
      </c>
      <c r="AE37" s="260">
        <f>VLOOKUP($A37,'Energy use Prediction'!$A$178:$AQ$204,MATCH(AE$32,'Energy use Prediction'!$A$178:$AQ$178,0),FALSE)*$B37</f>
        <v>0</v>
      </c>
      <c r="AF37" s="260">
        <f>VLOOKUP($A37,'Energy use Prediction'!$A$178:$AQ$204,MATCH(AF$32,'Energy use Prediction'!$A$178:$AQ$178,0),FALSE)*$B37</f>
        <v>0</v>
      </c>
      <c r="AG37" s="260">
        <f>VLOOKUP($A37,'Energy use Prediction'!$A$178:$AQ$204,MATCH(AG$32,'Energy use Prediction'!$A$178:$AQ$178,0),FALSE)*$B37</f>
        <v>0</v>
      </c>
      <c r="AH37" s="260">
        <f>VLOOKUP($A37,'Energy use Prediction'!$A$178:$AQ$204,MATCH(AH$32,'Energy use Prediction'!$A$178:$AQ$178,0),FALSE)*$B37</f>
        <v>0</v>
      </c>
      <c r="AI37" s="260">
        <f>VLOOKUP($A37,'Energy use Prediction'!$A$178:$AQ$204,MATCH(AI$32,'Energy use Prediction'!$A$178:$AQ$178,0),FALSE)*$B37</f>
        <v>0</v>
      </c>
      <c r="AJ37" s="260">
        <f>VLOOKUP($A37,'Energy use Prediction'!$A$178:$AQ$204,MATCH(AJ$32,'Energy use Prediction'!$A$178:$AQ$178,0),FALSE)*$B37</f>
        <v>0</v>
      </c>
      <c r="AK37" s="260">
        <f>VLOOKUP($A37,'Energy use Prediction'!$A$178:$AQ$204,MATCH(AK$32,'Energy use Prediction'!$A$178:$AQ$178,0),FALSE)*$B37</f>
        <v>0</v>
      </c>
      <c r="AL37" s="260">
        <f>VLOOKUP($A37,'Energy use Prediction'!$A$178:$AQ$204,MATCH(AL$32,'Energy use Prediction'!$A$178:$AQ$178,0),FALSE)*$B37</f>
        <v>0</v>
      </c>
      <c r="AM37" s="260">
        <f>VLOOKUP($A37,'Energy use Prediction'!$A$178:$AQ$204,MATCH(AM$32,'Energy use Prediction'!$A$178:$AQ$178,0),FALSE)*$B37</f>
        <v>0</v>
      </c>
      <c r="AN37" s="260">
        <f>VLOOKUP($A37,'Energy use Prediction'!$A$178:$AQ$204,MATCH(AN$32,'Energy use Prediction'!$A$178:$AQ$178,0),FALSE)*$B37</f>
        <v>0</v>
      </c>
      <c r="AO37" s="260">
        <f>VLOOKUP($A37,'Energy use Prediction'!$A$178:$AQ$204,MATCH(AO$32,'Energy use Prediction'!$A$178:$AQ$178,0),FALSE)*$B37</f>
        <v>0</v>
      </c>
      <c r="AP37" s="260">
        <f>VLOOKUP($A37,'Energy use Prediction'!$A$178:$AQ$204,MATCH(AP$32,'Energy use Prediction'!$A$178:$AQ$178,0),FALSE)*$B37</f>
        <v>0</v>
      </c>
      <c r="AQ37" s="260">
        <f>VLOOKUP($A37,'Energy use Prediction'!$A$178:$AQ$204,MATCH(AQ$32,'Energy use Prediction'!$A$178:$AQ$178,0),FALSE)*$B37</f>
        <v>0</v>
      </c>
    </row>
    <row r="38" spans="1:43">
      <c r="A38" s="272" t="s">
        <v>621</v>
      </c>
      <c r="B38">
        <f>VLOOKUP(A38,'Non Energy use'!A7:J33,COLUMN('Non Energy use'!C7),FALSE)</f>
        <v>0</v>
      </c>
      <c r="C38" s="260">
        <f>VLOOKUP($A38,'Energy use Prediction'!$A$178:$AQ$204,MATCH(C$32,'Energy use Prediction'!$A$178:$AQ$178,0),FALSE)*$B38</f>
        <v>0</v>
      </c>
      <c r="D38" s="260">
        <f>VLOOKUP($A38,'Energy use Prediction'!$A$178:$AQ$204,MATCH(D$32,'Energy use Prediction'!$A$178:$AQ$178,0),FALSE)*$B38</f>
        <v>0</v>
      </c>
      <c r="E38" s="260">
        <f>VLOOKUP($A38,'Energy use Prediction'!$A$178:$AQ$204,MATCH(E$32,'Energy use Prediction'!$A$178:$AQ$178,0),FALSE)*$B38</f>
        <v>0</v>
      </c>
      <c r="F38" s="260">
        <f>VLOOKUP($A38,'Energy use Prediction'!$A$178:$AQ$204,MATCH(F$32,'Energy use Prediction'!$A$178:$AQ$178,0),FALSE)*$B38</f>
        <v>0</v>
      </c>
      <c r="G38" s="260">
        <f>VLOOKUP($A38,'Energy use Prediction'!$A$178:$AQ$204,MATCH(G$32,'Energy use Prediction'!$A$178:$AQ$178,0),FALSE)*$B38</f>
        <v>0</v>
      </c>
      <c r="H38" s="260">
        <f>VLOOKUP($A38,'Energy use Prediction'!$A$178:$AQ$204,MATCH(H$32,'Energy use Prediction'!$A$178:$AQ$178,0),FALSE)*$B38</f>
        <v>0</v>
      </c>
      <c r="I38" s="260">
        <f>VLOOKUP($A38,'Energy use Prediction'!$A$178:$AQ$204,MATCH(I$32,'Energy use Prediction'!$A$178:$AQ$178,0),FALSE)*$B38</f>
        <v>0</v>
      </c>
      <c r="J38" s="260">
        <f>VLOOKUP($A38,'Energy use Prediction'!$A$178:$AQ$204,MATCH(J$32,'Energy use Prediction'!$A$178:$AQ$178,0),FALSE)*$B38</f>
        <v>0</v>
      </c>
      <c r="K38" s="260">
        <f>VLOOKUP($A38,'Energy use Prediction'!$A$178:$AQ$204,MATCH(K$32,'Energy use Prediction'!$A$178:$AQ$178,0),FALSE)*$B38</f>
        <v>0</v>
      </c>
      <c r="L38" s="260">
        <f>VLOOKUP($A38,'Energy use Prediction'!$A$178:$AQ$204,MATCH(L$32,'Energy use Prediction'!$A$178:$AQ$178,0),FALSE)*$B38</f>
        <v>0</v>
      </c>
      <c r="M38" s="260">
        <f>VLOOKUP($A38,'Energy use Prediction'!$A$178:$AQ$204,MATCH(M$32,'Energy use Prediction'!$A$178:$AQ$178,0),FALSE)*$B38</f>
        <v>0</v>
      </c>
      <c r="N38" s="260">
        <f>VLOOKUP($A38,'Energy use Prediction'!$A$178:$AQ$204,MATCH(N$32,'Energy use Prediction'!$A$178:$AQ$178,0),FALSE)*$B38</f>
        <v>0</v>
      </c>
      <c r="O38" s="260">
        <f>VLOOKUP($A38,'Energy use Prediction'!$A$178:$AQ$204,MATCH(O$32,'Energy use Prediction'!$A$178:$AQ$178,0),FALSE)*$B38</f>
        <v>0</v>
      </c>
      <c r="P38" s="260">
        <f>VLOOKUP($A38,'Energy use Prediction'!$A$178:$AQ$204,MATCH(P$32,'Energy use Prediction'!$A$178:$AQ$178,0),FALSE)*$B38</f>
        <v>0</v>
      </c>
      <c r="Q38" s="260">
        <f>VLOOKUP($A38,'Energy use Prediction'!$A$178:$AQ$204,MATCH(Q$32,'Energy use Prediction'!$A$178:$AQ$178,0),FALSE)*$B38</f>
        <v>0</v>
      </c>
      <c r="R38" s="260">
        <f>VLOOKUP($A38,'Energy use Prediction'!$A$178:$AQ$204,MATCH(R$32,'Energy use Prediction'!$A$178:$AQ$178,0),FALSE)*$B38</f>
        <v>0</v>
      </c>
      <c r="S38" s="260">
        <f>VLOOKUP($A38,'Energy use Prediction'!$A$178:$AQ$204,MATCH(S$32,'Energy use Prediction'!$A$178:$AQ$178,0),FALSE)*$B38</f>
        <v>0</v>
      </c>
      <c r="T38" s="260">
        <f>VLOOKUP($A38,'Energy use Prediction'!$A$178:$AQ$204,MATCH(T$32,'Energy use Prediction'!$A$178:$AQ$178,0),FALSE)*$B38</f>
        <v>0</v>
      </c>
      <c r="U38" s="260">
        <f>VLOOKUP($A38,'Energy use Prediction'!$A$178:$AQ$204,MATCH(U$32,'Energy use Prediction'!$A$178:$AQ$178,0),FALSE)*$B38</f>
        <v>0</v>
      </c>
      <c r="V38" s="260">
        <f>VLOOKUP($A38,'Energy use Prediction'!$A$178:$AQ$204,MATCH(V$32,'Energy use Prediction'!$A$178:$AQ$178,0),FALSE)*$B38</f>
        <v>0</v>
      </c>
      <c r="W38" s="260">
        <f>VLOOKUP($A38,'Energy use Prediction'!$A$178:$AQ$204,MATCH(W$32,'Energy use Prediction'!$A$178:$AQ$178,0),FALSE)*$B38</f>
        <v>0</v>
      </c>
      <c r="X38" s="260">
        <f>VLOOKUP($A38,'Energy use Prediction'!$A$178:$AQ$204,MATCH(X$32,'Energy use Prediction'!$A$178:$AQ$178,0),FALSE)*$B38</f>
        <v>0</v>
      </c>
      <c r="Y38" s="260">
        <f>VLOOKUP($A38,'Energy use Prediction'!$A$178:$AQ$204,MATCH(Y$32,'Energy use Prediction'!$A$178:$AQ$178,0),FALSE)*$B38</f>
        <v>0</v>
      </c>
      <c r="Z38" s="260">
        <f>VLOOKUP($A38,'Energy use Prediction'!$A$178:$AQ$204,MATCH(Z$32,'Energy use Prediction'!$A$178:$AQ$178,0),FALSE)*$B38</f>
        <v>0</v>
      </c>
      <c r="AA38" s="260">
        <f>VLOOKUP($A38,'Energy use Prediction'!$A$178:$AQ$204,MATCH(AA$32,'Energy use Prediction'!$A$178:$AQ$178,0),FALSE)*$B38</f>
        <v>0</v>
      </c>
      <c r="AB38" s="260">
        <f>VLOOKUP($A38,'Energy use Prediction'!$A$178:$AQ$204,MATCH(AB$32,'Energy use Prediction'!$A$178:$AQ$178,0),FALSE)*$B38</f>
        <v>0</v>
      </c>
      <c r="AC38" s="260">
        <f>VLOOKUP($A38,'Energy use Prediction'!$A$178:$AQ$204,MATCH(AC$32,'Energy use Prediction'!$A$178:$AQ$178,0),FALSE)*$B38</f>
        <v>0</v>
      </c>
      <c r="AD38" s="260">
        <f>VLOOKUP($A38,'Energy use Prediction'!$A$178:$AQ$204,MATCH(AD$32,'Energy use Prediction'!$A$178:$AQ$178,0),FALSE)*$B38</f>
        <v>0</v>
      </c>
      <c r="AE38" s="260">
        <f>VLOOKUP($A38,'Energy use Prediction'!$A$178:$AQ$204,MATCH(AE$32,'Energy use Prediction'!$A$178:$AQ$178,0),FALSE)*$B38</f>
        <v>0</v>
      </c>
      <c r="AF38" s="260">
        <f>VLOOKUP($A38,'Energy use Prediction'!$A$178:$AQ$204,MATCH(AF$32,'Energy use Prediction'!$A$178:$AQ$178,0),FALSE)*$B38</f>
        <v>0</v>
      </c>
      <c r="AG38" s="260">
        <f>VLOOKUP($A38,'Energy use Prediction'!$A$178:$AQ$204,MATCH(AG$32,'Energy use Prediction'!$A$178:$AQ$178,0),FALSE)*$B38</f>
        <v>0</v>
      </c>
      <c r="AH38" s="260">
        <f>VLOOKUP($A38,'Energy use Prediction'!$A$178:$AQ$204,MATCH(AH$32,'Energy use Prediction'!$A$178:$AQ$178,0),FALSE)*$B38</f>
        <v>0</v>
      </c>
      <c r="AI38" s="260">
        <f>VLOOKUP($A38,'Energy use Prediction'!$A$178:$AQ$204,MATCH(AI$32,'Energy use Prediction'!$A$178:$AQ$178,0),FALSE)*$B38</f>
        <v>0</v>
      </c>
      <c r="AJ38" s="260">
        <f>VLOOKUP($A38,'Energy use Prediction'!$A$178:$AQ$204,MATCH(AJ$32,'Energy use Prediction'!$A$178:$AQ$178,0),FALSE)*$B38</f>
        <v>0</v>
      </c>
      <c r="AK38" s="260">
        <f>VLOOKUP($A38,'Energy use Prediction'!$A$178:$AQ$204,MATCH(AK$32,'Energy use Prediction'!$A$178:$AQ$178,0),FALSE)*$B38</f>
        <v>0</v>
      </c>
      <c r="AL38" s="260">
        <f>VLOOKUP($A38,'Energy use Prediction'!$A$178:$AQ$204,MATCH(AL$32,'Energy use Prediction'!$A$178:$AQ$178,0),FALSE)*$B38</f>
        <v>0</v>
      </c>
      <c r="AM38" s="260">
        <f>VLOOKUP($A38,'Energy use Prediction'!$A$178:$AQ$204,MATCH(AM$32,'Energy use Prediction'!$A$178:$AQ$178,0),FALSE)*$B38</f>
        <v>0</v>
      </c>
      <c r="AN38" s="260">
        <f>VLOOKUP($A38,'Energy use Prediction'!$A$178:$AQ$204,MATCH(AN$32,'Energy use Prediction'!$A$178:$AQ$178,0),FALSE)*$B38</f>
        <v>0</v>
      </c>
      <c r="AO38" s="260">
        <f>VLOOKUP($A38,'Energy use Prediction'!$A$178:$AQ$204,MATCH(AO$32,'Energy use Prediction'!$A$178:$AQ$178,0),FALSE)*$B38</f>
        <v>0</v>
      </c>
      <c r="AP38" s="260">
        <f>VLOOKUP($A38,'Energy use Prediction'!$A$178:$AQ$204,MATCH(AP$32,'Energy use Prediction'!$A$178:$AQ$178,0),FALSE)*$B38</f>
        <v>0</v>
      </c>
      <c r="AQ38" s="260">
        <f>VLOOKUP($A38,'Energy use Prediction'!$A$178:$AQ$204,MATCH(AQ$32,'Energy use Prediction'!$A$178:$AQ$178,0),FALSE)*$B38</f>
        <v>0</v>
      </c>
    </row>
    <row r="39" spans="1:43">
      <c r="A39" s="272" t="s">
        <v>622</v>
      </c>
      <c r="B39">
        <f>VLOOKUP(A39,'Non Energy use'!A8:J34,COLUMN('Non Energy use'!C8),FALSE)</f>
        <v>0</v>
      </c>
      <c r="C39" s="260">
        <f>VLOOKUP($A39,'Energy use Prediction'!$A$178:$AQ$204,MATCH(C$32,'Energy use Prediction'!$A$178:$AQ$178,0),FALSE)*$B39</f>
        <v>0</v>
      </c>
      <c r="D39" s="260">
        <f>VLOOKUP($A39,'Energy use Prediction'!$A$178:$AQ$204,MATCH(D$32,'Energy use Prediction'!$A$178:$AQ$178,0),FALSE)*$B39</f>
        <v>0</v>
      </c>
      <c r="E39" s="260">
        <f>VLOOKUP($A39,'Energy use Prediction'!$A$178:$AQ$204,MATCH(E$32,'Energy use Prediction'!$A$178:$AQ$178,0),FALSE)*$B39</f>
        <v>0</v>
      </c>
      <c r="F39" s="260">
        <f>VLOOKUP($A39,'Energy use Prediction'!$A$178:$AQ$204,MATCH(F$32,'Energy use Prediction'!$A$178:$AQ$178,0),FALSE)*$B39</f>
        <v>0</v>
      </c>
      <c r="G39" s="260">
        <f>VLOOKUP($A39,'Energy use Prediction'!$A$178:$AQ$204,MATCH(G$32,'Energy use Prediction'!$A$178:$AQ$178,0),FALSE)*$B39</f>
        <v>0</v>
      </c>
      <c r="H39" s="260">
        <f>VLOOKUP($A39,'Energy use Prediction'!$A$178:$AQ$204,MATCH(H$32,'Energy use Prediction'!$A$178:$AQ$178,0),FALSE)*$B39</f>
        <v>0</v>
      </c>
      <c r="I39" s="260">
        <f>VLOOKUP($A39,'Energy use Prediction'!$A$178:$AQ$204,MATCH(I$32,'Energy use Prediction'!$A$178:$AQ$178,0),FALSE)*$B39</f>
        <v>0</v>
      </c>
      <c r="J39" s="260">
        <f>VLOOKUP($A39,'Energy use Prediction'!$A$178:$AQ$204,MATCH(J$32,'Energy use Prediction'!$A$178:$AQ$178,0),FALSE)*$B39</f>
        <v>0</v>
      </c>
      <c r="K39" s="260">
        <f>VLOOKUP($A39,'Energy use Prediction'!$A$178:$AQ$204,MATCH(K$32,'Energy use Prediction'!$A$178:$AQ$178,0),FALSE)*$B39</f>
        <v>0</v>
      </c>
      <c r="L39" s="260">
        <f>VLOOKUP($A39,'Energy use Prediction'!$A$178:$AQ$204,MATCH(L$32,'Energy use Prediction'!$A$178:$AQ$178,0),FALSE)*$B39</f>
        <v>0</v>
      </c>
      <c r="M39" s="260">
        <f>VLOOKUP($A39,'Energy use Prediction'!$A$178:$AQ$204,MATCH(M$32,'Energy use Prediction'!$A$178:$AQ$178,0),FALSE)*$B39</f>
        <v>0</v>
      </c>
      <c r="N39" s="260">
        <f>VLOOKUP($A39,'Energy use Prediction'!$A$178:$AQ$204,MATCH(N$32,'Energy use Prediction'!$A$178:$AQ$178,0),FALSE)*$B39</f>
        <v>0</v>
      </c>
      <c r="O39" s="260">
        <f>VLOOKUP($A39,'Energy use Prediction'!$A$178:$AQ$204,MATCH(O$32,'Energy use Prediction'!$A$178:$AQ$178,0),FALSE)*$B39</f>
        <v>0</v>
      </c>
      <c r="P39" s="260">
        <f>VLOOKUP($A39,'Energy use Prediction'!$A$178:$AQ$204,MATCH(P$32,'Energy use Prediction'!$A$178:$AQ$178,0),FALSE)*$B39</f>
        <v>0</v>
      </c>
      <c r="Q39" s="260">
        <f>VLOOKUP($A39,'Energy use Prediction'!$A$178:$AQ$204,MATCH(Q$32,'Energy use Prediction'!$A$178:$AQ$178,0),FALSE)*$B39</f>
        <v>0</v>
      </c>
      <c r="R39" s="260">
        <f>VLOOKUP($A39,'Energy use Prediction'!$A$178:$AQ$204,MATCH(R$32,'Energy use Prediction'!$A$178:$AQ$178,0),FALSE)*$B39</f>
        <v>0</v>
      </c>
      <c r="S39" s="260">
        <f>VLOOKUP($A39,'Energy use Prediction'!$A$178:$AQ$204,MATCH(S$32,'Energy use Prediction'!$A$178:$AQ$178,0),FALSE)*$B39</f>
        <v>0</v>
      </c>
      <c r="T39" s="260">
        <f>VLOOKUP($A39,'Energy use Prediction'!$A$178:$AQ$204,MATCH(T$32,'Energy use Prediction'!$A$178:$AQ$178,0),FALSE)*$B39</f>
        <v>0</v>
      </c>
      <c r="U39" s="260">
        <f>VLOOKUP($A39,'Energy use Prediction'!$A$178:$AQ$204,MATCH(U$32,'Energy use Prediction'!$A$178:$AQ$178,0),FALSE)*$B39</f>
        <v>0</v>
      </c>
      <c r="V39" s="260">
        <f>VLOOKUP($A39,'Energy use Prediction'!$A$178:$AQ$204,MATCH(V$32,'Energy use Prediction'!$A$178:$AQ$178,0),FALSE)*$B39</f>
        <v>0</v>
      </c>
      <c r="W39" s="260">
        <f>VLOOKUP($A39,'Energy use Prediction'!$A$178:$AQ$204,MATCH(W$32,'Energy use Prediction'!$A$178:$AQ$178,0),FALSE)*$B39</f>
        <v>0</v>
      </c>
      <c r="X39" s="260">
        <f>VLOOKUP($A39,'Energy use Prediction'!$A$178:$AQ$204,MATCH(X$32,'Energy use Prediction'!$A$178:$AQ$178,0),FALSE)*$B39</f>
        <v>0</v>
      </c>
      <c r="Y39" s="260">
        <f>VLOOKUP($A39,'Energy use Prediction'!$A$178:$AQ$204,MATCH(Y$32,'Energy use Prediction'!$A$178:$AQ$178,0),FALSE)*$B39</f>
        <v>0</v>
      </c>
      <c r="Z39" s="260">
        <f>VLOOKUP($A39,'Energy use Prediction'!$A$178:$AQ$204,MATCH(Z$32,'Energy use Prediction'!$A$178:$AQ$178,0),FALSE)*$B39</f>
        <v>0</v>
      </c>
      <c r="AA39" s="260">
        <f>VLOOKUP($A39,'Energy use Prediction'!$A$178:$AQ$204,MATCH(AA$32,'Energy use Prediction'!$A$178:$AQ$178,0),FALSE)*$B39</f>
        <v>0</v>
      </c>
      <c r="AB39" s="260">
        <f>VLOOKUP($A39,'Energy use Prediction'!$A$178:$AQ$204,MATCH(AB$32,'Energy use Prediction'!$A$178:$AQ$178,0),FALSE)*$B39</f>
        <v>0</v>
      </c>
      <c r="AC39" s="260">
        <f>VLOOKUP($A39,'Energy use Prediction'!$A$178:$AQ$204,MATCH(AC$32,'Energy use Prediction'!$A$178:$AQ$178,0),FALSE)*$B39</f>
        <v>0</v>
      </c>
      <c r="AD39" s="260">
        <f>VLOOKUP($A39,'Energy use Prediction'!$A$178:$AQ$204,MATCH(AD$32,'Energy use Prediction'!$A$178:$AQ$178,0),FALSE)*$B39</f>
        <v>0</v>
      </c>
      <c r="AE39" s="260">
        <f>VLOOKUP($A39,'Energy use Prediction'!$A$178:$AQ$204,MATCH(AE$32,'Energy use Prediction'!$A$178:$AQ$178,0),FALSE)*$B39</f>
        <v>0</v>
      </c>
      <c r="AF39" s="260">
        <f>VLOOKUP($A39,'Energy use Prediction'!$A$178:$AQ$204,MATCH(AF$32,'Energy use Prediction'!$A$178:$AQ$178,0),FALSE)*$B39</f>
        <v>0</v>
      </c>
      <c r="AG39" s="260">
        <f>VLOOKUP($A39,'Energy use Prediction'!$A$178:$AQ$204,MATCH(AG$32,'Energy use Prediction'!$A$178:$AQ$178,0),FALSE)*$B39</f>
        <v>0</v>
      </c>
      <c r="AH39" s="260">
        <f>VLOOKUP($A39,'Energy use Prediction'!$A$178:$AQ$204,MATCH(AH$32,'Energy use Prediction'!$A$178:$AQ$178,0),FALSE)*$B39</f>
        <v>0</v>
      </c>
      <c r="AI39" s="260">
        <f>VLOOKUP($A39,'Energy use Prediction'!$A$178:$AQ$204,MATCH(AI$32,'Energy use Prediction'!$A$178:$AQ$178,0),FALSE)*$B39</f>
        <v>0</v>
      </c>
      <c r="AJ39" s="260">
        <f>VLOOKUP($A39,'Energy use Prediction'!$A$178:$AQ$204,MATCH(AJ$32,'Energy use Prediction'!$A$178:$AQ$178,0),FALSE)*$B39</f>
        <v>0</v>
      </c>
      <c r="AK39" s="260">
        <f>VLOOKUP($A39,'Energy use Prediction'!$A$178:$AQ$204,MATCH(AK$32,'Energy use Prediction'!$A$178:$AQ$178,0),FALSE)*$B39</f>
        <v>0</v>
      </c>
      <c r="AL39" s="260">
        <f>VLOOKUP($A39,'Energy use Prediction'!$A$178:$AQ$204,MATCH(AL$32,'Energy use Prediction'!$A$178:$AQ$178,0),FALSE)*$B39</f>
        <v>0</v>
      </c>
      <c r="AM39" s="260">
        <f>VLOOKUP($A39,'Energy use Prediction'!$A$178:$AQ$204,MATCH(AM$32,'Energy use Prediction'!$A$178:$AQ$178,0),FALSE)*$B39</f>
        <v>0</v>
      </c>
      <c r="AN39" s="260">
        <f>VLOOKUP($A39,'Energy use Prediction'!$A$178:$AQ$204,MATCH(AN$32,'Energy use Prediction'!$A$178:$AQ$178,0),FALSE)*$B39</f>
        <v>0</v>
      </c>
      <c r="AO39" s="260">
        <f>VLOOKUP($A39,'Energy use Prediction'!$A$178:$AQ$204,MATCH(AO$32,'Energy use Prediction'!$A$178:$AQ$178,0),FALSE)*$B39</f>
        <v>0</v>
      </c>
      <c r="AP39" s="260">
        <f>VLOOKUP($A39,'Energy use Prediction'!$A$178:$AQ$204,MATCH(AP$32,'Energy use Prediction'!$A$178:$AQ$178,0),FALSE)*$B39</f>
        <v>0</v>
      </c>
      <c r="AQ39" s="260">
        <f>VLOOKUP($A39,'Energy use Prediction'!$A$178:$AQ$204,MATCH(AQ$32,'Energy use Prediction'!$A$178:$AQ$178,0),FALSE)*$B39</f>
        <v>0</v>
      </c>
    </row>
    <row r="40" spans="1:43">
      <c r="A40" s="272" t="s">
        <v>623</v>
      </c>
      <c r="B40">
        <f>VLOOKUP(A40,'Non Energy use'!A9:J35,COLUMN('Non Energy use'!C9),FALSE)</f>
        <v>0</v>
      </c>
      <c r="C40" s="260">
        <f>VLOOKUP($A40,'Energy use Prediction'!$A$178:$AQ$204,MATCH(C$32,'Energy use Prediction'!$A$178:$AQ$178,0),FALSE)*$B40</f>
        <v>0</v>
      </c>
      <c r="D40" s="260">
        <f>VLOOKUP($A40,'Energy use Prediction'!$A$178:$AQ$204,MATCH(D$32,'Energy use Prediction'!$A$178:$AQ$178,0),FALSE)*$B40</f>
        <v>0</v>
      </c>
      <c r="E40" s="260">
        <f>VLOOKUP($A40,'Energy use Prediction'!$A$178:$AQ$204,MATCH(E$32,'Energy use Prediction'!$A$178:$AQ$178,0),FALSE)*$B40</f>
        <v>0</v>
      </c>
      <c r="F40" s="260">
        <f>VLOOKUP($A40,'Energy use Prediction'!$A$178:$AQ$204,MATCH(F$32,'Energy use Prediction'!$A$178:$AQ$178,0),FALSE)*$B40</f>
        <v>0</v>
      </c>
      <c r="G40" s="260">
        <f>VLOOKUP($A40,'Energy use Prediction'!$A$178:$AQ$204,MATCH(G$32,'Energy use Prediction'!$A$178:$AQ$178,0),FALSE)*$B40</f>
        <v>0</v>
      </c>
      <c r="H40" s="260">
        <f>VLOOKUP($A40,'Energy use Prediction'!$A$178:$AQ$204,MATCH(H$32,'Energy use Prediction'!$A$178:$AQ$178,0),FALSE)*$B40</f>
        <v>0</v>
      </c>
      <c r="I40" s="260">
        <f>VLOOKUP($A40,'Energy use Prediction'!$A$178:$AQ$204,MATCH(I$32,'Energy use Prediction'!$A$178:$AQ$178,0),FALSE)*$B40</f>
        <v>0</v>
      </c>
      <c r="J40" s="260">
        <f>VLOOKUP($A40,'Energy use Prediction'!$A$178:$AQ$204,MATCH(J$32,'Energy use Prediction'!$A$178:$AQ$178,0),FALSE)*$B40</f>
        <v>0</v>
      </c>
      <c r="K40" s="260">
        <f>VLOOKUP($A40,'Energy use Prediction'!$A$178:$AQ$204,MATCH(K$32,'Energy use Prediction'!$A$178:$AQ$178,0),FALSE)*$B40</f>
        <v>0</v>
      </c>
      <c r="L40" s="260">
        <f>VLOOKUP($A40,'Energy use Prediction'!$A$178:$AQ$204,MATCH(L$32,'Energy use Prediction'!$A$178:$AQ$178,0),FALSE)*$B40</f>
        <v>0</v>
      </c>
      <c r="M40" s="260">
        <f>VLOOKUP($A40,'Energy use Prediction'!$A$178:$AQ$204,MATCH(M$32,'Energy use Prediction'!$A$178:$AQ$178,0),FALSE)*$B40</f>
        <v>0</v>
      </c>
      <c r="N40" s="260">
        <f>VLOOKUP($A40,'Energy use Prediction'!$A$178:$AQ$204,MATCH(N$32,'Energy use Prediction'!$A$178:$AQ$178,0),FALSE)*$B40</f>
        <v>0</v>
      </c>
      <c r="O40" s="260">
        <f>VLOOKUP($A40,'Energy use Prediction'!$A$178:$AQ$204,MATCH(O$32,'Energy use Prediction'!$A$178:$AQ$178,0),FALSE)*$B40</f>
        <v>0</v>
      </c>
      <c r="P40" s="260">
        <f>VLOOKUP($A40,'Energy use Prediction'!$A$178:$AQ$204,MATCH(P$32,'Energy use Prediction'!$A$178:$AQ$178,0),FALSE)*$B40</f>
        <v>0</v>
      </c>
      <c r="Q40" s="260">
        <f>VLOOKUP($A40,'Energy use Prediction'!$A$178:$AQ$204,MATCH(Q$32,'Energy use Prediction'!$A$178:$AQ$178,0),FALSE)*$B40</f>
        <v>0</v>
      </c>
      <c r="R40" s="260">
        <f>VLOOKUP($A40,'Energy use Prediction'!$A$178:$AQ$204,MATCH(R$32,'Energy use Prediction'!$A$178:$AQ$178,0),FALSE)*$B40</f>
        <v>0</v>
      </c>
      <c r="S40" s="260">
        <f>VLOOKUP($A40,'Energy use Prediction'!$A$178:$AQ$204,MATCH(S$32,'Energy use Prediction'!$A$178:$AQ$178,0),FALSE)*$B40</f>
        <v>0</v>
      </c>
      <c r="T40" s="260">
        <f>VLOOKUP($A40,'Energy use Prediction'!$A$178:$AQ$204,MATCH(T$32,'Energy use Prediction'!$A$178:$AQ$178,0),FALSE)*$B40</f>
        <v>0</v>
      </c>
      <c r="U40" s="260">
        <f>VLOOKUP($A40,'Energy use Prediction'!$A$178:$AQ$204,MATCH(U$32,'Energy use Prediction'!$A$178:$AQ$178,0),FALSE)*$B40</f>
        <v>0</v>
      </c>
      <c r="V40" s="260">
        <f>VLOOKUP($A40,'Energy use Prediction'!$A$178:$AQ$204,MATCH(V$32,'Energy use Prediction'!$A$178:$AQ$178,0),FALSE)*$B40</f>
        <v>0</v>
      </c>
      <c r="W40" s="260">
        <f>VLOOKUP($A40,'Energy use Prediction'!$A$178:$AQ$204,MATCH(W$32,'Energy use Prediction'!$A$178:$AQ$178,0),FALSE)*$B40</f>
        <v>0</v>
      </c>
      <c r="X40" s="260">
        <f>VLOOKUP($A40,'Energy use Prediction'!$A$178:$AQ$204,MATCH(X$32,'Energy use Prediction'!$A$178:$AQ$178,0),FALSE)*$B40</f>
        <v>0</v>
      </c>
      <c r="Y40" s="260">
        <f>VLOOKUP($A40,'Energy use Prediction'!$A$178:$AQ$204,MATCH(Y$32,'Energy use Prediction'!$A$178:$AQ$178,0),FALSE)*$B40</f>
        <v>0</v>
      </c>
      <c r="Z40" s="260">
        <f>VLOOKUP($A40,'Energy use Prediction'!$A$178:$AQ$204,MATCH(Z$32,'Energy use Prediction'!$A$178:$AQ$178,0),FALSE)*$B40</f>
        <v>0</v>
      </c>
      <c r="AA40" s="260">
        <f>VLOOKUP($A40,'Energy use Prediction'!$A$178:$AQ$204,MATCH(AA$32,'Energy use Prediction'!$A$178:$AQ$178,0),FALSE)*$B40</f>
        <v>0</v>
      </c>
      <c r="AB40" s="260">
        <f>VLOOKUP($A40,'Energy use Prediction'!$A$178:$AQ$204,MATCH(AB$32,'Energy use Prediction'!$A$178:$AQ$178,0),FALSE)*$B40</f>
        <v>0</v>
      </c>
      <c r="AC40" s="260">
        <f>VLOOKUP($A40,'Energy use Prediction'!$A$178:$AQ$204,MATCH(AC$32,'Energy use Prediction'!$A$178:$AQ$178,0),FALSE)*$B40</f>
        <v>0</v>
      </c>
      <c r="AD40" s="260">
        <f>VLOOKUP($A40,'Energy use Prediction'!$A$178:$AQ$204,MATCH(AD$32,'Energy use Prediction'!$A$178:$AQ$178,0),FALSE)*$B40</f>
        <v>0</v>
      </c>
      <c r="AE40" s="260">
        <f>VLOOKUP($A40,'Energy use Prediction'!$A$178:$AQ$204,MATCH(AE$32,'Energy use Prediction'!$A$178:$AQ$178,0),FALSE)*$B40</f>
        <v>0</v>
      </c>
      <c r="AF40" s="260">
        <f>VLOOKUP($A40,'Energy use Prediction'!$A$178:$AQ$204,MATCH(AF$32,'Energy use Prediction'!$A$178:$AQ$178,0),FALSE)*$B40</f>
        <v>0</v>
      </c>
      <c r="AG40" s="260">
        <f>VLOOKUP($A40,'Energy use Prediction'!$A$178:$AQ$204,MATCH(AG$32,'Energy use Prediction'!$A$178:$AQ$178,0),FALSE)*$B40</f>
        <v>0</v>
      </c>
      <c r="AH40" s="260">
        <f>VLOOKUP($A40,'Energy use Prediction'!$A$178:$AQ$204,MATCH(AH$32,'Energy use Prediction'!$A$178:$AQ$178,0),FALSE)*$B40</f>
        <v>0</v>
      </c>
      <c r="AI40" s="260">
        <f>VLOOKUP($A40,'Energy use Prediction'!$A$178:$AQ$204,MATCH(AI$32,'Energy use Prediction'!$A$178:$AQ$178,0),FALSE)*$B40</f>
        <v>0</v>
      </c>
      <c r="AJ40" s="260">
        <f>VLOOKUP($A40,'Energy use Prediction'!$A$178:$AQ$204,MATCH(AJ$32,'Energy use Prediction'!$A$178:$AQ$178,0),FALSE)*$B40</f>
        <v>0</v>
      </c>
      <c r="AK40" s="260">
        <f>VLOOKUP($A40,'Energy use Prediction'!$A$178:$AQ$204,MATCH(AK$32,'Energy use Prediction'!$A$178:$AQ$178,0),FALSE)*$B40</f>
        <v>0</v>
      </c>
      <c r="AL40" s="260">
        <f>VLOOKUP($A40,'Energy use Prediction'!$A$178:$AQ$204,MATCH(AL$32,'Energy use Prediction'!$A$178:$AQ$178,0),FALSE)*$B40</f>
        <v>0</v>
      </c>
      <c r="AM40" s="260">
        <f>VLOOKUP($A40,'Energy use Prediction'!$A$178:$AQ$204,MATCH(AM$32,'Energy use Prediction'!$A$178:$AQ$178,0),FALSE)*$B40</f>
        <v>0</v>
      </c>
      <c r="AN40" s="260">
        <f>VLOOKUP($A40,'Energy use Prediction'!$A$178:$AQ$204,MATCH(AN$32,'Energy use Prediction'!$A$178:$AQ$178,0),FALSE)*$B40</f>
        <v>0</v>
      </c>
      <c r="AO40" s="260">
        <f>VLOOKUP($A40,'Energy use Prediction'!$A$178:$AQ$204,MATCH(AO$32,'Energy use Prediction'!$A$178:$AQ$178,0),FALSE)*$B40</f>
        <v>0</v>
      </c>
      <c r="AP40" s="260">
        <f>VLOOKUP($A40,'Energy use Prediction'!$A$178:$AQ$204,MATCH(AP$32,'Energy use Prediction'!$A$178:$AQ$178,0),FALSE)*$B40</f>
        <v>0</v>
      </c>
      <c r="AQ40" s="260">
        <f>VLOOKUP($A40,'Energy use Prediction'!$A$178:$AQ$204,MATCH(AQ$32,'Energy use Prediction'!$A$178:$AQ$178,0),FALSE)*$B40</f>
        <v>0</v>
      </c>
    </row>
    <row r="41" spans="1:43">
      <c r="A41" s="272" t="s">
        <v>624</v>
      </c>
      <c r="B41">
        <f>VLOOKUP(A41,'Non Energy use'!A10:J36,COLUMN('Non Energy use'!C10),FALSE)</f>
        <v>0</v>
      </c>
      <c r="C41" s="260">
        <f>VLOOKUP($A41,'Energy use Prediction'!$A$178:$AQ$204,MATCH(C$32,'Energy use Prediction'!$A$178:$AQ$178,0),FALSE)*$B41</f>
        <v>0</v>
      </c>
      <c r="D41" s="260">
        <f>VLOOKUP($A41,'Energy use Prediction'!$A$178:$AQ$204,MATCH(D$32,'Energy use Prediction'!$A$178:$AQ$178,0),FALSE)*$B41</f>
        <v>0</v>
      </c>
      <c r="E41" s="260">
        <f>VLOOKUP($A41,'Energy use Prediction'!$A$178:$AQ$204,MATCH(E$32,'Energy use Prediction'!$A$178:$AQ$178,0),FALSE)*$B41</f>
        <v>0</v>
      </c>
      <c r="F41" s="260">
        <f>VLOOKUP($A41,'Energy use Prediction'!$A$178:$AQ$204,MATCH(F$32,'Energy use Prediction'!$A$178:$AQ$178,0),FALSE)*$B41</f>
        <v>0</v>
      </c>
      <c r="G41" s="260">
        <f>VLOOKUP($A41,'Energy use Prediction'!$A$178:$AQ$204,MATCH(G$32,'Energy use Prediction'!$A$178:$AQ$178,0),FALSE)*$B41</f>
        <v>0</v>
      </c>
      <c r="H41" s="260">
        <f>VLOOKUP($A41,'Energy use Prediction'!$A$178:$AQ$204,MATCH(H$32,'Energy use Prediction'!$A$178:$AQ$178,0),FALSE)*$B41</f>
        <v>0</v>
      </c>
      <c r="I41" s="260">
        <f>VLOOKUP($A41,'Energy use Prediction'!$A$178:$AQ$204,MATCH(I$32,'Energy use Prediction'!$A$178:$AQ$178,0),FALSE)*$B41</f>
        <v>0</v>
      </c>
      <c r="J41" s="260">
        <f>VLOOKUP($A41,'Energy use Prediction'!$A$178:$AQ$204,MATCH(J$32,'Energy use Prediction'!$A$178:$AQ$178,0),FALSE)*$B41</f>
        <v>0</v>
      </c>
      <c r="K41" s="260">
        <f>VLOOKUP($A41,'Energy use Prediction'!$A$178:$AQ$204,MATCH(K$32,'Energy use Prediction'!$A$178:$AQ$178,0),FALSE)*$B41</f>
        <v>0</v>
      </c>
      <c r="L41" s="260">
        <f>VLOOKUP($A41,'Energy use Prediction'!$A$178:$AQ$204,MATCH(L$32,'Energy use Prediction'!$A$178:$AQ$178,0),FALSE)*$B41</f>
        <v>0</v>
      </c>
      <c r="M41" s="260">
        <f>VLOOKUP($A41,'Energy use Prediction'!$A$178:$AQ$204,MATCH(M$32,'Energy use Prediction'!$A$178:$AQ$178,0),FALSE)*$B41</f>
        <v>0</v>
      </c>
      <c r="N41" s="260">
        <f>VLOOKUP($A41,'Energy use Prediction'!$A$178:$AQ$204,MATCH(N$32,'Energy use Prediction'!$A$178:$AQ$178,0),FALSE)*$B41</f>
        <v>0</v>
      </c>
      <c r="O41" s="260">
        <f>VLOOKUP($A41,'Energy use Prediction'!$A$178:$AQ$204,MATCH(O$32,'Energy use Prediction'!$A$178:$AQ$178,0),FALSE)*$B41</f>
        <v>0</v>
      </c>
      <c r="P41" s="260">
        <f>VLOOKUP($A41,'Energy use Prediction'!$A$178:$AQ$204,MATCH(P$32,'Energy use Prediction'!$A$178:$AQ$178,0),FALSE)*$B41</f>
        <v>0</v>
      </c>
      <c r="Q41" s="260">
        <f>VLOOKUP($A41,'Energy use Prediction'!$A$178:$AQ$204,MATCH(Q$32,'Energy use Prediction'!$A$178:$AQ$178,0),FALSE)*$B41</f>
        <v>0</v>
      </c>
      <c r="R41" s="260">
        <f>VLOOKUP($A41,'Energy use Prediction'!$A$178:$AQ$204,MATCH(R$32,'Energy use Prediction'!$A$178:$AQ$178,0),FALSE)*$B41</f>
        <v>0</v>
      </c>
      <c r="S41" s="260">
        <f>VLOOKUP($A41,'Energy use Prediction'!$A$178:$AQ$204,MATCH(S$32,'Energy use Prediction'!$A$178:$AQ$178,0),FALSE)*$B41</f>
        <v>0</v>
      </c>
      <c r="T41" s="260">
        <f>VLOOKUP($A41,'Energy use Prediction'!$A$178:$AQ$204,MATCH(T$32,'Energy use Prediction'!$A$178:$AQ$178,0),FALSE)*$B41</f>
        <v>0</v>
      </c>
      <c r="U41" s="260">
        <f>VLOOKUP($A41,'Energy use Prediction'!$A$178:$AQ$204,MATCH(U$32,'Energy use Prediction'!$A$178:$AQ$178,0),FALSE)*$B41</f>
        <v>0</v>
      </c>
      <c r="V41" s="260">
        <f>VLOOKUP($A41,'Energy use Prediction'!$A$178:$AQ$204,MATCH(V$32,'Energy use Prediction'!$A$178:$AQ$178,0),FALSE)*$B41</f>
        <v>0</v>
      </c>
      <c r="W41" s="260">
        <f>VLOOKUP($A41,'Energy use Prediction'!$A$178:$AQ$204,MATCH(W$32,'Energy use Prediction'!$A$178:$AQ$178,0),FALSE)*$B41</f>
        <v>0</v>
      </c>
      <c r="X41" s="260">
        <f>VLOOKUP($A41,'Energy use Prediction'!$A$178:$AQ$204,MATCH(X$32,'Energy use Prediction'!$A$178:$AQ$178,0),FALSE)*$B41</f>
        <v>0</v>
      </c>
      <c r="Y41" s="260">
        <f>VLOOKUP($A41,'Energy use Prediction'!$A$178:$AQ$204,MATCH(Y$32,'Energy use Prediction'!$A$178:$AQ$178,0),FALSE)*$B41</f>
        <v>0</v>
      </c>
      <c r="Z41" s="260">
        <f>VLOOKUP($A41,'Energy use Prediction'!$A$178:$AQ$204,MATCH(Z$32,'Energy use Prediction'!$A$178:$AQ$178,0),FALSE)*$B41</f>
        <v>0</v>
      </c>
      <c r="AA41" s="260">
        <f>VLOOKUP($A41,'Energy use Prediction'!$A$178:$AQ$204,MATCH(AA$32,'Energy use Prediction'!$A$178:$AQ$178,0),FALSE)*$B41</f>
        <v>0</v>
      </c>
      <c r="AB41" s="260">
        <f>VLOOKUP($A41,'Energy use Prediction'!$A$178:$AQ$204,MATCH(AB$32,'Energy use Prediction'!$A$178:$AQ$178,0),FALSE)*$B41</f>
        <v>0</v>
      </c>
      <c r="AC41" s="260">
        <f>VLOOKUP($A41,'Energy use Prediction'!$A$178:$AQ$204,MATCH(AC$32,'Energy use Prediction'!$A$178:$AQ$178,0),FALSE)*$B41</f>
        <v>0</v>
      </c>
      <c r="AD41" s="260">
        <f>VLOOKUP($A41,'Energy use Prediction'!$A$178:$AQ$204,MATCH(AD$32,'Energy use Prediction'!$A$178:$AQ$178,0),FALSE)*$B41</f>
        <v>0</v>
      </c>
      <c r="AE41" s="260">
        <f>VLOOKUP($A41,'Energy use Prediction'!$A$178:$AQ$204,MATCH(AE$32,'Energy use Prediction'!$A$178:$AQ$178,0),FALSE)*$B41</f>
        <v>0</v>
      </c>
      <c r="AF41" s="260">
        <f>VLOOKUP($A41,'Energy use Prediction'!$A$178:$AQ$204,MATCH(AF$32,'Energy use Prediction'!$A$178:$AQ$178,0),FALSE)*$B41</f>
        <v>0</v>
      </c>
      <c r="AG41" s="260">
        <f>VLOOKUP($A41,'Energy use Prediction'!$A$178:$AQ$204,MATCH(AG$32,'Energy use Prediction'!$A$178:$AQ$178,0),FALSE)*$B41</f>
        <v>0</v>
      </c>
      <c r="AH41" s="260">
        <f>VLOOKUP($A41,'Energy use Prediction'!$A$178:$AQ$204,MATCH(AH$32,'Energy use Prediction'!$A$178:$AQ$178,0),FALSE)*$B41</f>
        <v>0</v>
      </c>
      <c r="AI41" s="260">
        <f>VLOOKUP($A41,'Energy use Prediction'!$A$178:$AQ$204,MATCH(AI$32,'Energy use Prediction'!$A$178:$AQ$178,0),FALSE)*$B41</f>
        <v>0</v>
      </c>
      <c r="AJ41" s="260">
        <f>VLOOKUP($A41,'Energy use Prediction'!$A$178:$AQ$204,MATCH(AJ$32,'Energy use Prediction'!$A$178:$AQ$178,0),FALSE)*$B41</f>
        <v>0</v>
      </c>
      <c r="AK41" s="260">
        <f>VLOOKUP($A41,'Energy use Prediction'!$A$178:$AQ$204,MATCH(AK$32,'Energy use Prediction'!$A$178:$AQ$178,0),FALSE)*$B41</f>
        <v>0</v>
      </c>
      <c r="AL41" s="260">
        <f>VLOOKUP($A41,'Energy use Prediction'!$A$178:$AQ$204,MATCH(AL$32,'Energy use Prediction'!$A$178:$AQ$178,0),FALSE)*$B41</f>
        <v>0</v>
      </c>
      <c r="AM41" s="260">
        <f>VLOOKUP($A41,'Energy use Prediction'!$A$178:$AQ$204,MATCH(AM$32,'Energy use Prediction'!$A$178:$AQ$178,0),FALSE)*$B41</f>
        <v>0</v>
      </c>
      <c r="AN41" s="260">
        <f>VLOOKUP($A41,'Energy use Prediction'!$A$178:$AQ$204,MATCH(AN$32,'Energy use Prediction'!$A$178:$AQ$178,0),FALSE)*$B41</f>
        <v>0</v>
      </c>
      <c r="AO41" s="260">
        <f>VLOOKUP($A41,'Energy use Prediction'!$A$178:$AQ$204,MATCH(AO$32,'Energy use Prediction'!$A$178:$AQ$178,0),FALSE)*$B41</f>
        <v>0</v>
      </c>
      <c r="AP41" s="260">
        <f>VLOOKUP($A41,'Energy use Prediction'!$A$178:$AQ$204,MATCH(AP$32,'Energy use Prediction'!$A$178:$AQ$178,0),FALSE)*$B41</f>
        <v>0</v>
      </c>
      <c r="AQ41" s="260">
        <f>VLOOKUP($A41,'Energy use Prediction'!$A$178:$AQ$204,MATCH(AQ$32,'Energy use Prediction'!$A$178:$AQ$178,0),FALSE)*$B41</f>
        <v>0</v>
      </c>
    </row>
    <row r="42" spans="1:43">
      <c r="A42" s="272" t="s">
        <v>612</v>
      </c>
      <c r="B42">
        <f>VLOOKUP(A42,'Non Energy use'!A11:J37,COLUMN('Non Energy use'!C11),FALSE)</f>
        <v>71804516686728.75</v>
      </c>
      <c r="C42" s="260">
        <f>VLOOKUP($A42,'Energy use Prediction'!$A$178:$AQ$204,MATCH(C$32,'Energy use Prediction'!$A$178:$AQ$178,0),FALSE)*$B42</f>
        <v>70872734670379.969</v>
      </c>
      <c r="D42" s="260">
        <f>VLOOKUP($A42,'Energy use Prediction'!$A$178:$AQ$204,MATCH(D$32,'Energy use Prediction'!$A$178:$AQ$178,0),FALSE)*$B42</f>
        <v>74669784203143.859</v>
      </c>
      <c r="E42" s="260">
        <f>VLOOKUP($A42,'Energy use Prediction'!$A$178:$AQ$204,MATCH(E$32,'Energy use Prediction'!$A$178:$AQ$178,0),FALSE)*$B42</f>
        <v>76393051837231.656</v>
      </c>
      <c r="F42" s="260">
        <f>VLOOKUP($A42,'Energy use Prediction'!$A$178:$AQ$204,MATCH(F$32,'Energy use Prediction'!$A$178:$AQ$178,0),FALSE)*$B42</f>
        <v>78037296378855.234</v>
      </c>
      <c r="G42" s="260">
        <f>VLOOKUP($A42,'Energy use Prediction'!$A$178:$AQ$204,MATCH(G$32,'Energy use Prediction'!$A$178:$AQ$178,0),FALSE)*$B42</f>
        <v>79603999464213.234</v>
      </c>
      <c r="H42" s="260">
        <f>VLOOKUP($A42,'Energy use Prediction'!$A$178:$AQ$204,MATCH(H$32,'Energy use Prediction'!$A$178:$AQ$178,0),FALSE)*$B42</f>
        <v>81120300108365.125</v>
      </c>
      <c r="I42" s="260">
        <f>VLOOKUP($A42,'Energy use Prediction'!$A$178:$AQ$204,MATCH(I$32,'Energy use Prediction'!$A$178:$AQ$178,0),FALSE)*$B42</f>
        <v>82558775343758.297</v>
      </c>
      <c r="J42" s="260">
        <f>VLOOKUP($A42,'Energy use Prediction'!$A$178:$AQ$204,MATCH(J$32,'Energy use Prediction'!$A$178:$AQ$178,0),FALSE)*$B42</f>
        <v>83998746013863.844</v>
      </c>
      <c r="K42" s="260">
        <f>VLOOKUP($A42,'Energy use Prediction'!$A$178:$AQ$204,MATCH(K$32,'Energy use Prediction'!$A$178:$AQ$178,0),FALSE)*$B42</f>
        <v>85440109461990.594</v>
      </c>
      <c r="L42" s="260">
        <f>VLOOKUP($A42,'Energy use Prediction'!$A$178:$AQ$204,MATCH(L$32,'Energy use Prediction'!$A$178:$AQ$178,0),FALSE)*$B42</f>
        <v>86882620582276.047</v>
      </c>
      <c r="M42" s="260">
        <f>VLOOKUP($A42,'Energy use Prediction'!$A$178:$AQ$204,MATCH(M$32,'Energy use Prediction'!$A$178:$AQ$178,0),FALSE)*$B42</f>
        <v>88195215628334.938</v>
      </c>
      <c r="N42" s="260">
        <f>VLOOKUP($A42,'Energy use Prediction'!$A$178:$AQ$204,MATCH(N$32,'Energy use Prediction'!$A$178:$AQ$178,0),FALSE)*$B42</f>
        <v>89503985535809.859</v>
      </c>
      <c r="O42" s="260">
        <f>VLOOKUP($A42,'Energy use Prediction'!$A$178:$AQ$204,MATCH(O$32,'Energy use Prediction'!$A$178:$AQ$178,0),FALSE)*$B42</f>
        <v>90808317242189.281</v>
      </c>
      <c r="P42" s="260">
        <f>VLOOKUP($A42,'Energy use Prediction'!$A$178:$AQ$204,MATCH(P$32,'Energy use Prediction'!$A$178:$AQ$178,0),FALSE)*$B42</f>
        <v>92107489885149.109</v>
      </c>
      <c r="Q42" s="260">
        <f>VLOOKUP($A42,'Energy use Prediction'!$A$178:$AQ$204,MATCH(Q$32,'Energy use Prediction'!$A$178:$AQ$178,0),FALSE)*$B42</f>
        <v>93399757912588.25</v>
      </c>
      <c r="R42" s="260">
        <f>VLOOKUP($A42,'Energy use Prediction'!$A$178:$AQ$204,MATCH(R$32,'Energy use Prediction'!$A$178:$AQ$178,0),FALSE)*$B42</f>
        <v>94590564336384.672</v>
      </c>
      <c r="S42" s="260">
        <f>VLOOKUP($A42,'Energy use Prediction'!$A$178:$AQ$204,MATCH(S$32,'Energy use Prediction'!$A$178:$AQ$178,0),FALSE)*$B42</f>
        <v>95863853946034.469</v>
      </c>
      <c r="T42" s="260">
        <f>VLOOKUP($A42,'Energy use Prediction'!$A$178:$AQ$204,MATCH(T$32,'Energy use Prediction'!$A$178:$AQ$178,0),FALSE)*$B42</f>
        <v>97125166455612.328</v>
      </c>
      <c r="U42" s="260">
        <f>VLOOKUP($A42,'Energy use Prediction'!$A$178:$AQ$204,MATCH(U$32,'Energy use Prediction'!$A$178:$AQ$178,0),FALSE)*$B42</f>
        <v>98372241917048.547</v>
      </c>
      <c r="V42" s="260">
        <f>VLOOKUP($A42,'Energy use Prediction'!$A$178:$AQ$204,MATCH(V$32,'Energy use Prediction'!$A$178:$AQ$178,0),FALSE)*$B42</f>
        <v>99602695928805.891</v>
      </c>
      <c r="W42" s="260">
        <f>VLOOKUP($A42,'Energy use Prediction'!$A$178:$AQ$204,MATCH(W$32,'Energy use Prediction'!$A$178:$AQ$178,0),FALSE)*$B42</f>
        <v>100753163864882.52</v>
      </c>
      <c r="X42" s="260">
        <f>VLOOKUP($A42,'Energy use Prediction'!$A$178:$AQ$204,MATCH(X$32,'Energy use Prediction'!$A$178:$AQ$178,0),FALSE)*$B42</f>
        <v>101717996527428.22</v>
      </c>
      <c r="Y42" s="260">
        <f>VLOOKUP($A42,'Energy use Prediction'!$A$178:$AQ$204,MATCH(Y$32,'Energy use Prediction'!$A$178:$AQ$178,0),FALSE)*$B42</f>
        <v>102590529973703.45</v>
      </c>
      <c r="Z42" s="260">
        <f>VLOOKUP($A42,'Energy use Prediction'!$A$178:$AQ$204,MATCH(Z$32,'Energy use Prediction'!$A$178:$AQ$178,0),FALSE)*$B42</f>
        <v>103366503873528.56</v>
      </c>
      <c r="AA42" s="260">
        <f>VLOOKUP($A42,'Energy use Prediction'!$A$178:$AQ$204,MATCH(AA$32,'Energy use Prediction'!$A$178:$AQ$178,0),FALSE)*$B42</f>
        <v>104040799998335.64</v>
      </c>
      <c r="AB42" s="260">
        <f>VLOOKUP($A42,'Energy use Prediction'!$A$178:$AQ$204,MATCH(AB$32,'Energy use Prediction'!$A$178:$AQ$178,0),FALSE)*$B42</f>
        <v>104609523671667.88</v>
      </c>
      <c r="AC42" s="260">
        <f>VLOOKUP($A42,'Energy use Prediction'!$A$178:$AQ$204,MATCH(AC$32,'Energy use Prediction'!$A$178:$AQ$178,0),FALSE)*$B42</f>
        <v>105069024136624.67</v>
      </c>
      <c r="AD42" s="260">
        <f>VLOOKUP($A42,'Energy use Prediction'!$A$178:$AQ$204,MATCH(AD$32,'Energy use Prediction'!$A$178:$AQ$178,0),FALSE)*$B42</f>
        <v>105415924674697.84</v>
      </c>
      <c r="AE42" s="260">
        <f>VLOOKUP($A42,'Energy use Prediction'!$A$178:$AQ$204,MATCH(AE$32,'Energy use Prediction'!$A$178:$AQ$178,0),FALSE)*$B42</f>
        <v>105646096641449.08</v>
      </c>
      <c r="AF42" s="260">
        <f>VLOOKUP($A42,'Energy use Prediction'!$A$178:$AQ$204,MATCH(AF$32,'Energy use Prediction'!$A$178:$AQ$178,0),FALSE)*$B42</f>
        <v>105756793436334.88</v>
      </c>
      <c r="AG42" s="260">
        <f>VLOOKUP($A42,'Energy use Prediction'!$A$178:$AQ$204,MATCH(AG$32,'Energy use Prediction'!$A$178:$AQ$178,0),FALSE)*$B42</f>
        <v>105744576593426.84</v>
      </c>
      <c r="AH42" s="260">
        <f>VLOOKUP($A42,'Energy use Prediction'!$A$178:$AQ$204,MATCH(AH$32,'Energy use Prediction'!$A$178:$AQ$178,0),FALSE)*$B42</f>
        <v>105501597763861.09</v>
      </c>
      <c r="AI42" s="260">
        <f>VLOOKUP($A42,'Energy use Prediction'!$A$178:$AQ$204,MATCH(AI$32,'Energy use Prediction'!$A$178:$AQ$178,0),FALSE)*$B42</f>
        <v>105131616624787.06</v>
      </c>
      <c r="AJ42" s="260">
        <f>VLOOKUP($A42,'Energy use Prediction'!$A$178:$AQ$204,MATCH(AJ$32,'Energy use Prediction'!$A$178:$AQ$178,0),FALSE)*$B42</f>
        <v>104632863783782.44</v>
      </c>
      <c r="AK42" s="260">
        <f>VLOOKUP($A42,'Energy use Prediction'!$A$178:$AQ$204,MATCH(AK$32,'Energy use Prediction'!$A$178:$AQ$178,0),FALSE)*$B42</f>
        <v>104004070171467.14</v>
      </c>
      <c r="AL42" s="260">
        <f>VLOOKUP($A42,'Energy use Prediction'!$A$178:$AQ$204,MATCH(AL$32,'Energy use Prediction'!$A$178:$AQ$178,0),FALSE)*$B42</f>
        <v>103244495347497.94</v>
      </c>
      <c r="AM42" s="260">
        <f>VLOOKUP($A42,'Energy use Prediction'!$A$178:$AQ$204,MATCH(AM$32,'Energy use Prediction'!$A$178:$AQ$178,0),FALSE)*$B42</f>
        <v>102352919339814.44</v>
      </c>
      <c r="AN42" s="260">
        <f>VLOOKUP($A42,'Energy use Prediction'!$A$178:$AQ$204,MATCH(AN$32,'Energy use Prediction'!$A$178:$AQ$178,0),FALSE)*$B42</f>
        <v>101329759542476.39</v>
      </c>
      <c r="AO42" s="260">
        <f>VLOOKUP($A42,'Energy use Prediction'!$A$178:$AQ$204,MATCH(AO$32,'Energy use Prediction'!$A$178:$AQ$178,0),FALSE)*$B42</f>
        <v>100175020737145.05</v>
      </c>
      <c r="AP42" s="260">
        <f>VLOOKUP($A42,'Energy use Prediction'!$A$178:$AQ$204,MATCH(AP$32,'Energy use Prediction'!$A$178:$AQ$178,0),FALSE)*$B42</f>
        <v>98890373289231.141</v>
      </c>
      <c r="AQ42" s="260">
        <f>VLOOKUP($A42,'Energy use Prediction'!$A$178:$AQ$204,MATCH(AQ$32,'Energy use Prediction'!$A$178:$AQ$178,0),FALSE)*$B42</f>
        <v>97477129806319.875</v>
      </c>
    </row>
    <row r="43" spans="1:43">
      <c r="A43" s="272" t="s">
        <v>625</v>
      </c>
      <c r="B43">
        <f>VLOOKUP(A43,'Non Energy use'!A12:J38,COLUMN('Non Energy use'!C12),FALSE)</f>
        <v>167940332270793.31</v>
      </c>
      <c r="C43" s="260">
        <f>VLOOKUP($A43,'Energy use Prediction'!$A$178:$AQ$204,MATCH(C$32,'Energy use Prediction'!$A$178:$AQ$178,0),FALSE)*$B43</f>
        <v>169341770426521.69</v>
      </c>
      <c r="D43" s="260">
        <f>VLOOKUP($A43,'Energy use Prediction'!$A$178:$AQ$204,MATCH(D$32,'Energy use Prediction'!$A$178:$AQ$178,0),FALSE)*$B43</f>
        <v>195770409884254.78</v>
      </c>
      <c r="E43" s="260">
        <f>VLOOKUP($A43,'Energy use Prediction'!$A$178:$AQ$204,MATCH(E$32,'Energy use Prediction'!$A$178:$AQ$178,0),FALSE)*$B43</f>
        <v>201795688254281.06</v>
      </c>
      <c r="F43" s="260">
        <f>VLOOKUP($A43,'Energy use Prediction'!$A$178:$AQ$204,MATCH(F$32,'Energy use Prediction'!$A$178:$AQ$178,0),FALSE)*$B43</f>
        <v>207389403207704.75</v>
      </c>
      <c r="G43" s="260">
        <f>VLOOKUP($A43,'Energy use Prediction'!$A$178:$AQ$204,MATCH(G$32,'Energy use Prediction'!$A$178:$AQ$178,0),FALSE)*$B43</f>
        <v>212679351108947.47</v>
      </c>
      <c r="H43" s="260">
        <f>VLOOKUP($A43,'Energy use Prediction'!$A$178:$AQ$204,MATCH(H$32,'Energy use Prediction'!$A$178:$AQ$178,0),FALSE)*$B43</f>
        <v>217745513033458.63</v>
      </c>
      <c r="I43" s="260">
        <f>VLOOKUP($A43,'Energy use Prediction'!$A$178:$AQ$204,MATCH(I$32,'Energy use Prediction'!$A$178:$AQ$178,0),FALSE)*$B43</f>
        <v>222521717926473.66</v>
      </c>
      <c r="J43" s="260">
        <f>VLOOKUP($A43,'Energy use Prediction'!$A$178:$AQ$204,MATCH(J$32,'Energy use Prediction'!$A$178:$AQ$178,0),FALSE)*$B43</f>
        <v>227228889472479.69</v>
      </c>
      <c r="K43" s="260">
        <f>VLOOKUP($A43,'Energy use Prediction'!$A$178:$AQ$204,MATCH(K$32,'Energy use Prediction'!$A$178:$AQ$178,0),FALSE)*$B43</f>
        <v>231874765047996.66</v>
      </c>
      <c r="L43" s="260">
        <f>VLOOKUP($A43,'Energy use Prediction'!$A$178:$AQ$204,MATCH(L$32,'Energy use Prediction'!$A$178:$AQ$178,0),FALSE)*$B43</f>
        <v>236465794807788.06</v>
      </c>
      <c r="M43" s="260">
        <f>VLOOKUP($A43,'Energy use Prediction'!$A$178:$AQ$204,MATCH(M$32,'Energy use Prediction'!$A$178:$AQ$178,0),FALSE)*$B43</f>
        <v>240650658705903.94</v>
      </c>
      <c r="N43" s="260">
        <f>VLOOKUP($A43,'Energy use Prediction'!$A$178:$AQ$204,MATCH(N$32,'Energy use Prediction'!$A$178:$AQ$178,0),FALSE)*$B43</f>
        <v>244777327322429.16</v>
      </c>
      <c r="O43" s="260">
        <f>VLOOKUP($A43,'Energy use Prediction'!$A$178:$AQ$204,MATCH(O$32,'Energy use Prediction'!$A$178:$AQ$178,0),FALSE)*$B43</f>
        <v>248849216376429.53</v>
      </c>
      <c r="P43" s="260">
        <f>VLOOKUP($A43,'Energy use Prediction'!$A$178:$AQ$204,MATCH(P$32,'Energy use Prediction'!$A$178:$AQ$178,0),FALSE)*$B43</f>
        <v>252868829180975.38</v>
      </c>
      <c r="Q43" s="260">
        <f>VLOOKUP($A43,'Energy use Prediction'!$A$178:$AQ$204,MATCH(Q$32,'Energy use Prediction'!$A$178:$AQ$178,0),FALSE)*$B43</f>
        <v>256835303719298.63</v>
      </c>
      <c r="R43" s="260">
        <f>VLOOKUP($A43,'Energy use Prediction'!$A$178:$AQ$204,MATCH(R$32,'Energy use Prediction'!$A$178:$AQ$178,0),FALSE)*$B43</f>
        <v>260491685924458.63</v>
      </c>
      <c r="S43" s="260">
        <f>VLOOKUP($A43,'Energy use Prediction'!$A$178:$AQ$204,MATCH(S$32,'Energy use Prediction'!$A$178:$AQ$178,0),FALSE)*$B43</f>
        <v>264347208064256.75</v>
      </c>
      <c r="T43" s="260">
        <f>VLOOKUP($A43,'Energy use Prediction'!$A$178:$AQ$204,MATCH(T$32,'Energy use Prediction'!$A$178:$AQ$178,0),FALSE)*$B43</f>
        <v>268144732141186.22</v>
      </c>
      <c r="U43" s="260">
        <f>VLOOKUP($A43,'Energy use Prediction'!$A$178:$AQ$204,MATCH(U$32,'Energy use Prediction'!$A$178:$AQ$178,0),FALSE)*$B43</f>
        <v>271880314447022.28</v>
      </c>
      <c r="V43" s="260">
        <f>VLOOKUP($A43,'Energy use Prediction'!$A$178:$AQ$204,MATCH(V$32,'Energy use Prediction'!$A$178:$AQ$178,0),FALSE)*$B43</f>
        <v>275549368115995.16</v>
      </c>
      <c r="W43" s="260">
        <f>VLOOKUP($A43,'Energy use Prediction'!$A$178:$AQ$204,MATCH(W$32,'Energy use Prediction'!$A$178:$AQ$178,0),FALSE)*$B43</f>
        <v>278978194897343.94</v>
      </c>
      <c r="X43" s="260">
        <f>VLOOKUP($A43,'Energy use Prediction'!$A$178:$AQ$204,MATCH(X$32,'Energy use Prediction'!$A$178:$AQ$178,0),FALSE)*$B43</f>
        <v>281875151840281.56</v>
      </c>
      <c r="Y43" s="260">
        <f>VLOOKUP($A43,'Energy use Prediction'!$A$178:$AQ$204,MATCH(Y$32,'Energy use Prediction'!$A$178:$AQ$178,0),FALSE)*$B43</f>
        <v>284499458884518.94</v>
      </c>
      <c r="Z43" s="260">
        <f>VLOOKUP($A43,'Energy use Prediction'!$A$178:$AQ$204,MATCH(Z$32,'Energy use Prediction'!$A$178:$AQ$178,0),FALSE)*$B43</f>
        <v>286840212793151</v>
      </c>
      <c r="AA43" s="260">
        <f>VLOOKUP($A43,'Energy use Prediction'!$A$178:$AQ$204,MATCH(AA$32,'Energy use Prediction'!$A$178:$AQ$178,0),FALSE)*$B43</f>
        <v>288884020449367.63</v>
      </c>
      <c r="AB43" s="260">
        <f>VLOOKUP($A43,'Energy use Prediction'!$A$178:$AQ$204,MATCH(AB$32,'Energy use Prediction'!$A$178:$AQ$178,0),FALSE)*$B43</f>
        <v>290620789717931.69</v>
      </c>
      <c r="AC43" s="260">
        <f>VLOOKUP($A43,'Energy use Prediction'!$A$178:$AQ$204,MATCH(AC$32,'Energy use Prediction'!$A$178:$AQ$178,0),FALSE)*$B43</f>
        <v>292041029309487.25</v>
      </c>
      <c r="AD43" s="260">
        <f>VLOOKUP($A43,'Energy use Prediction'!$A$178:$AQ$204,MATCH(AD$32,'Energy use Prediction'!$A$178:$AQ$178,0),FALSE)*$B43</f>
        <v>293135945282945.69</v>
      </c>
      <c r="AE43" s="260">
        <f>VLOOKUP($A43,'Energy use Prediction'!$A$178:$AQ$204,MATCH(AE$32,'Energy use Prediction'!$A$178:$AQ$178,0),FALSE)*$B43</f>
        <v>293894598245907.5</v>
      </c>
      <c r="AF43" s="260">
        <f>VLOOKUP($A43,'Energy use Prediction'!$A$178:$AQ$204,MATCH(AF$32,'Energy use Prediction'!$A$178:$AQ$178,0),FALSE)*$B43</f>
        <v>294309846591176.63</v>
      </c>
      <c r="AG43" s="260">
        <f>VLOOKUP($A43,'Energy use Prediction'!$A$178:$AQ$204,MATCH(AG$32,'Energy use Prediction'!$A$178:$AQ$178,0),FALSE)*$B43</f>
        <v>294372587746779.81</v>
      </c>
      <c r="AH43" s="260">
        <f>VLOOKUP($A43,'Energy use Prediction'!$A$178:$AQ$204,MATCH(AH$32,'Energy use Prediction'!$A$178:$AQ$178,0),FALSE)*$B43</f>
        <v>293782945081869.63</v>
      </c>
      <c r="AI43" s="260">
        <f>VLOOKUP($A43,'Energy use Prediction'!$A$178:$AQ$204,MATCH(AI$32,'Energy use Prediction'!$A$178:$AQ$178,0),FALSE)*$B43</f>
        <v>292830115227783.56</v>
      </c>
      <c r="AJ43" s="260">
        <f>VLOOKUP($A43,'Energy use Prediction'!$A$178:$AQ$204,MATCH(AJ$32,'Energy use Prediction'!$A$178:$AQ$178,0),FALSE)*$B43</f>
        <v>291509600216139.69</v>
      </c>
      <c r="AK43" s="260">
        <f>VLOOKUP($A43,'Energy use Prediction'!$A$178:$AQ$204,MATCH(AK$32,'Energy use Prediction'!$A$178:$AQ$178,0),FALSE)*$B43</f>
        <v>289818281656426.75</v>
      </c>
      <c r="AL43" s="260">
        <f>VLOOKUP($A43,'Energy use Prediction'!$A$178:$AQ$204,MATCH(AL$32,'Energy use Prediction'!$A$178:$AQ$178,0),FALSE)*$B43</f>
        <v>287754504320752.88</v>
      </c>
      <c r="AM43" s="260">
        <f>VLOOKUP($A43,'Energy use Prediction'!$A$178:$AQ$204,MATCH(AM$32,'Energy use Prediction'!$A$178:$AQ$178,0),FALSE)*$B43</f>
        <v>285315269688073.25</v>
      </c>
      <c r="AN43" s="260">
        <f>VLOOKUP($A43,'Energy use Prediction'!$A$178:$AQ$204,MATCH(AN$32,'Energy use Prediction'!$A$178:$AQ$178,0),FALSE)*$B43</f>
        <v>282502138845028.5</v>
      </c>
      <c r="AO43" s="260">
        <f>VLOOKUP($A43,'Energy use Prediction'!$A$178:$AQ$204,MATCH(AO$32,'Energy use Prediction'!$A$178:$AQ$178,0),FALSE)*$B43</f>
        <v>279315521296412.47</v>
      </c>
      <c r="AP43" s="260">
        <f>VLOOKUP($A43,'Energy use Prediction'!$A$178:$AQ$204,MATCH(AP$32,'Energy use Prediction'!$A$178:$AQ$178,0),FALSE)*$B43</f>
        <v>275760470426846.88</v>
      </c>
      <c r="AQ43" s="260">
        <f>VLOOKUP($A43,'Energy use Prediction'!$A$178:$AQ$204,MATCH(AQ$32,'Energy use Prediction'!$A$178:$AQ$178,0),FALSE)*$B43</f>
        <v>271841043652645.31</v>
      </c>
    </row>
    <row r="44" spans="1:43">
      <c r="A44" s="272" t="s">
        <v>626</v>
      </c>
      <c r="B44">
        <f>VLOOKUP(A44,'Non Energy use'!A13:J39,COLUMN('Non Energy use'!C13),FALSE)</f>
        <v>0</v>
      </c>
      <c r="C44" s="260">
        <f>VLOOKUP($A44,'Energy use Prediction'!$A$178:$AQ$204,MATCH(C$32,'Energy use Prediction'!$A$178:$AQ$178,0),FALSE)*$B44</f>
        <v>0</v>
      </c>
      <c r="D44" s="260">
        <f>VLOOKUP($A44,'Energy use Prediction'!$A$178:$AQ$204,MATCH(D$32,'Energy use Prediction'!$A$178:$AQ$178,0),FALSE)*$B44</f>
        <v>0</v>
      </c>
      <c r="E44" s="260">
        <f>VLOOKUP($A44,'Energy use Prediction'!$A$178:$AQ$204,MATCH(E$32,'Energy use Prediction'!$A$178:$AQ$178,0),FALSE)*$B44</f>
        <v>0</v>
      </c>
      <c r="F44" s="260">
        <f>VLOOKUP($A44,'Energy use Prediction'!$A$178:$AQ$204,MATCH(F$32,'Energy use Prediction'!$A$178:$AQ$178,0),FALSE)*$B44</f>
        <v>0</v>
      </c>
      <c r="G44" s="260">
        <f>VLOOKUP($A44,'Energy use Prediction'!$A$178:$AQ$204,MATCH(G$32,'Energy use Prediction'!$A$178:$AQ$178,0),FALSE)*$B44</f>
        <v>0</v>
      </c>
      <c r="H44" s="260">
        <f>VLOOKUP($A44,'Energy use Prediction'!$A$178:$AQ$204,MATCH(H$32,'Energy use Prediction'!$A$178:$AQ$178,0),FALSE)*$B44</f>
        <v>0</v>
      </c>
      <c r="I44" s="260">
        <f>VLOOKUP($A44,'Energy use Prediction'!$A$178:$AQ$204,MATCH(I$32,'Energy use Prediction'!$A$178:$AQ$178,0),FALSE)*$B44</f>
        <v>0</v>
      </c>
      <c r="J44" s="260">
        <f>VLOOKUP($A44,'Energy use Prediction'!$A$178:$AQ$204,MATCH(J$32,'Energy use Prediction'!$A$178:$AQ$178,0),FALSE)*$B44</f>
        <v>0</v>
      </c>
      <c r="K44" s="260">
        <f>VLOOKUP($A44,'Energy use Prediction'!$A$178:$AQ$204,MATCH(K$32,'Energy use Prediction'!$A$178:$AQ$178,0),FALSE)*$B44</f>
        <v>0</v>
      </c>
      <c r="L44" s="260">
        <f>VLOOKUP($A44,'Energy use Prediction'!$A$178:$AQ$204,MATCH(L$32,'Energy use Prediction'!$A$178:$AQ$178,0),FALSE)*$B44</f>
        <v>0</v>
      </c>
      <c r="M44" s="260">
        <f>VLOOKUP($A44,'Energy use Prediction'!$A$178:$AQ$204,MATCH(M$32,'Energy use Prediction'!$A$178:$AQ$178,0),FALSE)*$B44</f>
        <v>0</v>
      </c>
      <c r="N44" s="260">
        <f>VLOOKUP($A44,'Energy use Prediction'!$A$178:$AQ$204,MATCH(N$32,'Energy use Prediction'!$A$178:$AQ$178,0),FALSE)*$B44</f>
        <v>0</v>
      </c>
      <c r="O44" s="260">
        <f>VLOOKUP($A44,'Energy use Prediction'!$A$178:$AQ$204,MATCH(O$32,'Energy use Prediction'!$A$178:$AQ$178,0),FALSE)*$B44</f>
        <v>0</v>
      </c>
      <c r="P44" s="260">
        <f>VLOOKUP($A44,'Energy use Prediction'!$A$178:$AQ$204,MATCH(P$32,'Energy use Prediction'!$A$178:$AQ$178,0),FALSE)*$B44</f>
        <v>0</v>
      </c>
      <c r="Q44" s="260">
        <f>VLOOKUP($A44,'Energy use Prediction'!$A$178:$AQ$204,MATCH(Q$32,'Energy use Prediction'!$A$178:$AQ$178,0),FALSE)*$B44</f>
        <v>0</v>
      </c>
      <c r="R44" s="260">
        <f>VLOOKUP($A44,'Energy use Prediction'!$A$178:$AQ$204,MATCH(R$32,'Energy use Prediction'!$A$178:$AQ$178,0),FALSE)*$B44</f>
        <v>0</v>
      </c>
      <c r="S44" s="260">
        <f>VLOOKUP($A44,'Energy use Prediction'!$A$178:$AQ$204,MATCH(S$32,'Energy use Prediction'!$A$178:$AQ$178,0),FALSE)*$B44</f>
        <v>0</v>
      </c>
      <c r="T44" s="260">
        <f>VLOOKUP($A44,'Energy use Prediction'!$A$178:$AQ$204,MATCH(T$32,'Energy use Prediction'!$A$178:$AQ$178,0),FALSE)*$B44</f>
        <v>0</v>
      </c>
      <c r="U44" s="260">
        <f>VLOOKUP($A44,'Energy use Prediction'!$A$178:$AQ$204,MATCH(U$32,'Energy use Prediction'!$A$178:$AQ$178,0),FALSE)*$B44</f>
        <v>0</v>
      </c>
      <c r="V44" s="260">
        <f>VLOOKUP($A44,'Energy use Prediction'!$A$178:$AQ$204,MATCH(V$32,'Energy use Prediction'!$A$178:$AQ$178,0),FALSE)*$B44</f>
        <v>0</v>
      </c>
      <c r="W44" s="260">
        <f>VLOOKUP($A44,'Energy use Prediction'!$A$178:$AQ$204,MATCH(W$32,'Energy use Prediction'!$A$178:$AQ$178,0),FALSE)*$B44</f>
        <v>0</v>
      </c>
      <c r="X44" s="260">
        <f>VLOOKUP($A44,'Energy use Prediction'!$A$178:$AQ$204,MATCH(X$32,'Energy use Prediction'!$A$178:$AQ$178,0),FALSE)*$B44</f>
        <v>0</v>
      </c>
      <c r="Y44" s="260">
        <f>VLOOKUP($A44,'Energy use Prediction'!$A$178:$AQ$204,MATCH(Y$32,'Energy use Prediction'!$A$178:$AQ$178,0),FALSE)*$B44</f>
        <v>0</v>
      </c>
      <c r="Z44" s="260">
        <f>VLOOKUP($A44,'Energy use Prediction'!$A$178:$AQ$204,MATCH(Z$32,'Energy use Prediction'!$A$178:$AQ$178,0),FALSE)*$B44</f>
        <v>0</v>
      </c>
      <c r="AA44" s="260">
        <f>VLOOKUP($A44,'Energy use Prediction'!$A$178:$AQ$204,MATCH(AA$32,'Energy use Prediction'!$A$178:$AQ$178,0),FALSE)*$B44</f>
        <v>0</v>
      </c>
      <c r="AB44" s="260">
        <f>VLOOKUP($A44,'Energy use Prediction'!$A$178:$AQ$204,MATCH(AB$32,'Energy use Prediction'!$A$178:$AQ$178,0),FALSE)*$B44</f>
        <v>0</v>
      </c>
      <c r="AC44" s="260">
        <f>VLOOKUP($A44,'Energy use Prediction'!$A$178:$AQ$204,MATCH(AC$32,'Energy use Prediction'!$A$178:$AQ$178,0),FALSE)*$B44</f>
        <v>0</v>
      </c>
      <c r="AD44" s="260">
        <f>VLOOKUP($A44,'Energy use Prediction'!$A$178:$AQ$204,MATCH(AD$32,'Energy use Prediction'!$A$178:$AQ$178,0),FALSE)*$B44</f>
        <v>0</v>
      </c>
      <c r="AE44" s="260">
        <f>VLOOKUP($A44,'Energy use Prediction'!$A$178:$AQ$204,MATCH(AE$32,'Energy use Prediction'!$A$178:$AQ$178,0),FALSE)*$B44</f>
        <v>0</v>
      </c>
      <c r="AF44" s="260">
        <f>VLOOKUP($A44,'Energy use Prediction'!$A$178:$AQ$204,MATCH(AF$32,'Energy use Prediction'!$A$178:$AQ$178,0),FALSE)*$B44</f>
        <v>0</v>
      </c>
      <c r="AG44" s="260">
        <f>VLOOKUP($A44,'Energy use Prediction'!$A$178:$AQ$204,MATCH(AG$32,'Energy use Prediction'!$A$178:$AQ$178,0),FALSE)*$B44</f>
        <v>0</v>
      </c>
      <c r="AH44" s="260">
        <f>VLOOKUP($A44,'Energy use Prediction'!$A$178:$AQ$204,MATCH(AH$32,'Energy use Prediction'!$A$178:$AQ$178,0),FALSE)*$B44</f>
        <v>0</v>
      </c>
      <c r="AI44" s="260">
        <f>VLOOKUP($A44,'Energy use Prediction'!$A$178:$AQ$204,MATCH(AI$32,'Energy use Prediction'!$A$178:$AQ$178,0),FALSE)*$B44</f>
        <v>0</v>
      </c>
      <c r="AJ44" s="260">
        <f>VLOOKUP($A44,'Energy use Prediction'!$A$178:$AQ$204,MATCH(AJ$32,'Energy use Prediction'!$A$178:$AQ$178,0),FALSE)*$B44</f>
        <v>0</v>
      </c>
      <c r="AK44" s="260">
        <f>VLOOKUP($A44,'Energy use Prediction'!$A$178:$AQ$204,MATCH(AK$32,'Energy use Prediction'!$A$178:$AQ$178,0),FALSE)*$B44</f>
        <v>0</v>
      </c>
      <c r="AL44" s="260">
        <f>VLOOKUP($A44,'Energy use Prediction'!$A$178:$AQ$204,MATCH(AL$32,'Energy use Prediction'!$A$178:$AQ$178,0),FALSE)*$B44</f>
        <v>0</v>
      </c>
      <c r="AM44" s="260">
        <f>VLOOKUP($A44,'Energy use Prediction'!$A$178:$AQ$204,MATCH(AM$32,'Energy use Prediction'!$A$178:$AQ$178,0),FALSE)*$B44</f>
        <v>0</v>
      </c>
      <c r="AN44" s="260">
        <f>VLOOKUP($A44,'Energy use Prediction'!$A$178:$AQ$204,MATCH(AN$32,'Energy use Prediction'!$A$178:$AQ$178,0),FALSE)*$B44</f>
        <v>0</v>
      </c>
      <c r="AO44" s="260">
        <f>VLOOKUP($A44,'Energy use Prediction'!$A$178:$AQ$204,MATCH(AO$32,'Energy use Prediction'!$A$178:$AQ$178,0),FALSE)*$B44</f>
        <v>0</v>
      </c>
      <c r="AP44" s="260">
        <f>VLOOKUP($A44,'Energy use Prediction'!$A$178:$AQ$204,MATCH(AP$32,'Energy use Prediction'!$A$178:$AQ$178,0),FALSE)*$B44</f>
        <v>0</v>
      </c>
      <c r="AQ44" s="260">
        <f>VLOOKUP($A44,'Energy use Prediction'!$A$178:$AQ$204,MATCH(AQ$32,'Energy use Prediction'!$A$178:$AQ$178,0),FALSE)*$B44</f>
        <v>0</v>
      </c>
    </row>
    <row r="45" spans="1:43">
      <c r="A45" s="272" t="s">
        <v>627</v>
      </c>
      <c r="B45">
        <f>VLOOKUP(A45,'Non Energy use'!A14:J40,COLUMN('Non Energy use'!C14),FALSE)</f>
        <v>0</v>
      </c>
      <c r="C45" s="260">
        <f>VLOOKUP($A45,'Energy use Prediction'!$A$178:$AQ$204,MATCH(C$32,'Energy use Prediction'!$A$178:$AQ$178,0),FALSE)*$B45</f>
        <v>0</v>
      </c>
      <c r="D45" s="260">
        <f>VLOOKUP($A45,'Energy use Prediction'!$A$178:$AQ$204,MATCH(D$32,'Energy use Prediction'!$A$178:$AQ$178,0),FALSE)*$B45</f>
        <v>0</v>
      </c>
      <c r="E45" s="260">
        <f>VLOOKUP($A45,'Energy use Prediction'!$A$178:$AQ$204,MATCH(E$32,'Energy use Prediction'!$A$178:$AQ$178,0),FALSE)*$B45</f>
        <v>0</v>
      </c>
      <c r="F45" s="260">
        <f>VLOOKUP($A45,'Energy use Prediction'!$A$178:$AQ$204,MATCH(F$32,'Energy use Prediction'!$A$178:$AQ$178,0),FALSE)*$B45</f>
        <v>0</v>
      </c>
      <c r="G45" s="260">
        <f>VLOOKUP($A45,'Energy use Prediction'!$A$178:$AQ$204,MATCH(G$32,'Energy use Prediction'!$A$178:$AQ$178,0),FALSE)*$B45</f>
        <v>0</v>
      </c>
      <c r="H45" s="260">
        <f>VLOOKUP($A45,'Energy use Prediction'!$A$178:$AQ$204,MATCH(H$32,'Energy use Prediction'!$A$178:$AQ$178,0),FALSE)*$B45</f>
        <v>0</v>
      </c>
      <c r="I45" s="260">
        <f>VLOOKUP($A45,'Energy use Prediction'!$A$178:$AQ$204,MATCH(I$32,'Energy use Prediction'!$A$178:$AQ$178,0),FALSE)*$B45</f>
        <v>0</v>
      </c>
      <c r="J45" s="260">
        <f>VLOOKUP($A45,'Energy use Prediction'!$A$178:$AQ$204,MATCH(J$32,'Energy use Prediction'!$A$178:$AQ$178,0),FALSE)*$B45</f>
        <v>0</v>
      </c>
      <c r="K45" s="260">
        <f>VLOOKUP($A45,'Energy use Prediction'!$A$178:$AQ$204,MATCH(K$32,'Energy use Prediction'!$A$178:$AQ$178,0),FALSE)*$B45</f>
        <v>0</v>
      </c>
      <c r="L45" s="260">
        <f>VLOOKUP($A45,'Energy use Prediction'!$A$178:$AQ$204,MATCH(L$32,'Energy use Prediction'!$A$178:$AQ$178,0),FALSE)*$B45</f>
        <v>0</v>
      </c>
      <c r="M45" s="260">
        <f>VLOOKUP($A45,'Energy use Prediction'!$A$178:$AQ$204,MATCH(M$32,'Energy use Prediction'!$A$178:$AQ$178,0),FALSE)*$B45</f>
        <v>0</v>
      </c>
      <c r="N45" s="260">
        <f>VLOOKUP($A45,'Energy use Prediction'!$A$178:$AQ$204,MATCH(N$32,'Energy use Prediction'!$A$178:$AQ$178,0),FALSE)*$B45</f>
        <v>0</v>
      </c>
      <c r="O45" s="260">
        <f>VLOOKUP($A45,'Energy use Prediction'!$A$178:$AQ$204,MATCH(O$32,'Energy use Prediction'!$A$178:$AQ$178,0),FALSE)*$B45</f>
        <v>0</v>
      </c>
      <c r="P45" s="260">
        <f>VLOOKUP($A45,'Energy use Prediction'!$A$178:$AQ$204,MATCH(P$32,'Energy use Prediction'!$A$178:$AQ$178,0),FALSE)*$B45</f>
        <v>0</v>
      </c>
      <c r="Q45" s="260">
        <f>VLOOKUP($A45,'Energy use Prediction'!$A$178:$AQ$204,MATCH(Q$32,'Energy use Prediction'!$A$178:$AQ$178,0),FALSE)*$B45</f>
        <v>0</v>
      </c>
      <c r="R45" s="260">
        <f>VLOOKUP($A45,'Energy use Prediction'!$A$178:$AQ$204,MATCH(R$32,'Energy use Prediction'!$A$178:$AQ$178,0),FALSE)*$B45</f>
        <v>0</v>
      </c>
      <c r="S45" s="260">
        <f>VLOOKUP($A45,'Energy use Prediction'!$A$178:$AQ$204,MATCH(S$32,'Energy use Prediction'!$A$178:$AQ$178,0),FALSE)*$B45</f>
        <v>0</v>
      </c>
      <c r="T45" s="260">
        <f>VLOOKUP($A45,'Energy use Prediction'!$A$178:$AQ$204,MATCH(T$32,'Energy use Prediction'!$A$178:$AQ$178,0),FALSE)*$B45</f>
        <v>0</v>
      </c>
      <c r="U45" s="260">
        <f>VLOOKUP($A45,'Energy use Prediction'!$A$178:$AQ$204,MATCH(U$32,'Energy use Prediction'!$A$178:$AQ$178,0),FALSE)*$B45</f>
        <v>0</v>
      </c>
      <c r="V45" s="260">
        <f>VLOOKUP($A45,'Energy use Prediction'!$A$178:$AQ$204,MATCH(V$32,'Energy use Prediction'!$A$178:$AQ$178,0),FALSE)*$B45</f>
        <v>0</v>
      </c>
      <c r="W45" s="260">
        <f>VLOOKUP($A45,'Energy use Prediction'!$A$178:$AQ$204,MATCH(W$32,'Energy use Prediction'!$A$178:$AQ$178,0),FALSE)*$B45</f>
        <v>0</v>
      </c>
      <c r="X45" s="260">
        <f>VLOOKUP($A45,'Energy use Prediction'!$A$178:$AQ$204,MATCH(X$32,'Energy use Prediction'!$A$178:$AQ$178,0),FALSE)*$B45</f>
        <v>0</v>
      </c>
      <c r="Y45" s="260">
        <f>VLOOKUP($A45,'Energy use Prediction'!$A$178:$AQ$204,MATCH(Y$32,'Energy use Prediction'!$A$178:$AQ$178,0),FALSE)*$B45</f>
        <v>0</v>
      </c>
      <c r="Z45" s="260">
        <f>VLOOKUP($A45,'Energy use Prediction'!$A$178:$AQ$204,MATCH(Z$32,'Energy use Prediction'!$A$178:$AQ$178,0),FALSE)*$B45</f>
        <v>0</v>
      </c>
      <c r="AA45" s="260">
        <f>VLOOKUP($A45,'Energy use Prediction'!$A$178:$AQ$204,MATCH(AA$32,'Energy use Prediction'!$A$178:$AQ$178,0),FALSE)*$B45</f>
        <v>0</v>
      </c>
      <c r="AB45" s="260">
        <f>VLOOKUP($A45,'Energy use Prediction'!$A$178:$AQ$204,MATCH(AB$32,'Energy use Prediction'!$A$178:$AQ$178,0),FALSE)*$B45</f>
        <v>0</v>
      </c>
      <c r="AC45" s="260">
        <f>VLOOKUP($A45,'Energy use Prediction'!$A$178:$AQ$204,MATCH(AC$32,'Energy use Prediction'!$A$178:$AQ$178,0),FALSE)*$B45</f>
        <v>0</v>
      </c>
      <c r="AD45" s="260">
        <f>VLOOKUP($A45,'Energy use Prediction'!$A$178:$AQ$204,MATCH(AD$32,'Energy use Prediction'!$A$178:$AQ$178,0),FALSE)*$B45</f>
        <v>0</v>
      </c>
      <c r="AE45" s="260">
        <f>VLOOKUP($A45,'Energy use Prediction'!$A$178:$AQ$204,MATCH(AE$32,'Energy use Prediction'!$A$178:$AQ$178,0),FALSE)*$B45</f>
        <v>0</v>
      </c>
      <c r="AF45" s="260">
        <f>VLOOKUP($A45,'Energy use Prediction'!$A$178:$AQ$204,MATCH(AF$32,'Energy use Prediction'!$A$178:$AQ$178,0),FALSE)*$B45</f>
        <v>0</v>
      </c>
      <c r="AG45" s="260">
        <f>VLOOKUP($A45,'Energy use Prediction'!$A$178:$AQ$204,MATCH(AG$32,'Energy use Prediction'!$A$178:$AQ$178,0),FALSE)*$B45</f>
        <v>0</v>
      </c>
      <c r="AH45" s="260">
        <f>VLOOKUP($A45,'Energy use Prediction'!$A$178:$AQ$204,MATCH(AH$32,'Energy use Prediction'!$A$178:$AQ$178,0),FALSE)*$B45</f>
        <v>0</v>
      </c>
      <c r="AI45" s="260">
        <f>VLOOKUP($A45,'Energy use Prediction'!$A$178:$AQ$204,MATCH(AI$32,'Energy use Prediction'!$A$178:$AQ$178,0),FALSE)*$B45</f>
        <v>0</v>
      </c>
      <c r="AJ45" s="260">
        <f>VLOOKUP($A45,'Energy use Prediction'!$A$178:$AQ$204,MATCH(AJ$32,'Energy use Prediction'!$A$178:$AQ$178,0),FALSE)*$B45</f>
        <v>0</v>
      </c>
      <c r="AK45" s="260">
        <f>VLOOKUP($A45,'Energy use Prediction'!$A$178:$AQ$204,MATCH(AK$32,'Energy use Prediction'!$A$178:$AQ$178,0),FALSE)*$B45</f>
        <v>0</v>
      </c>
      <c r="AL45" s="260">
        <f>VLOOKUP($A45,'Energy use Prediction'!$A$178:$AQ$204,MATCH(AL$32,'Energy use Prediction'!$A$178:$AQ$178,0),FALSE)*$B45</f>
        <v>0</v>
      </c>
      <c r="AM45" s="260">
        <f>VLOOKUP($A45,'Energy use Prediction'!$A$178:$AQ$204,MATCH(AM$32,'Energy use Prediction'!$A$178:$AQ$178,0),FALSE)*$B45</f>
        <v>0</v>
      </c>
      <c r="AN45" s="260">
        <f>VLOOKUP($A45,'Energy use Prediction'!$A$178:$AQ$204,MATCH(AN$32,'Energy use Prediction'!$A$178:$AQ$178,0),FALSE)*$B45</f>
        <v>0</v>
      </c>
      <c r="AO45" s="260">
        <f>VLOOKUP($A45,'Energy use Prediction'!$A$178:$AQ$204,MATCH(AO$32,'Energy use Prediction'!$A$178:$AQ$178,0),FALSE)*$B45</f>
        <v>0</v>
      </c>
      <c r="AP45" s="260">
        <f>VLOOKUP($A45,'Energy use Prediction'!$A$178:$AQ$204,MATCH(AP$32,'Energy use Prediction'!$A$178:$AQ$178,0),FALSE)*$B45</f>
        <v>0</v>
      </c>
      <c r="AQ45" s="260">
        <f>VLOOKUP($A45,'Energy use Prediction'!$A$178:$AQ$204,MATCH(AQ$32,'Energy use Prediction'!$A$178:$AQ$178,0),FALSE)*$B45</f>
        <v>0</v>
      </c>
    </row>
    <row r="46" spans="1:43">
      <c r="A46" s="272" t="s">
        <v>628</v>
      </c>
      <c r="B46">
        <f>VLOOKUP(A46,'Non Energy use'!A15:J41,COLUMN('Non Energy use'!C15),FALSE)</f>
        <v>0</v>
      </c>
      <c r="C46" s="260">
        <f>VLOOKUP($A46,'Energy use Prediction'!$A$178:$AQ$204,MATCH(C$32,'Energy use Prediction'!$A$178:$AQ$178,0),FALSE)*$B46</f>
        <v>0</v>
      </c>
      <c r="D46" s="260">
        <f>VLOOKUP($A46,'Energy use Prediction'!$A$178:$AQ$204,MATCH(D$32,'Energy use Prediction'!$A$178:$AQ$178,0),FALSE)*$B46</f>
        <v>0</v>
      </c>
      <c r="E46" s="260">
        <f>VLOOKUP($A46,'Energy use Prediction'!$A$178:$AQ$204,MATCH(E$32,'Energy use Prediction'!$A$178:$AQ$178,0),FALSE)*$B46</f>
        <v>0</v>
      </c>
      <c r="F46" s="260">
        <f>VLOOKUP($A46,'Energy use Prediction'!$A$178:$AQ$204,MATCH(F$32,'Energy use Prediction'!$A$178:$AQ$178,0),FALSE)*$B46</f>
        <v>0</v>
      </c>
      <c r="G46" s="260">
        <f>VLOOKUP($A46,'Energy use Prediction'!$A$178:$AQ$204,MATCH(G$32,'Energy use Prediction'!$A$178:$AQ$178,0),FALSE)*$B46</f>
        <v>0</v>
      </c>
      <c r="H46" s="260">
        <f>VLOOKUP($A46,'Energy use Prediction'!$A$178:$AQ$204,MATCH(H$32,'Energy use Prediction'!$A$178:$AQ$178,0),FALSE)*$B46</f>
        <v>0</v>
      </c>
      <c r="I46" s="260">
        <f>VLOOKUP($A46,'Energy use Prediction'!$A$178:$AQ$204,MATCH(I$32,'Energy use Prediction'!$A$178:$AQ$178,0),FALSE)*$B46</f>
        <v>0</v>
      </c>
      <c r="J46" s="260">
        <f>VLOOKUP($A46,'Energy use Prediction'!$A$178:$AQ$204,MATCH(J$32,'Energy use Prediction'!$A$178:$AQ$178,0),FALSE)*$B46</f>
        <v>0</v>
      </c>
      <c r="K46" s="260">
        <f>VLOOKUP($A46,'Energy use Prediction'!$A$178:$AQ$204,MATCH(K$32,'Energy use Prediction'!$A$178:$AQ$178,0),FALSE)*$B46</f>
        <v>0</v>
      </c>
      <c r="L46" s="260">
        <f>VLOOKUP($A46,'Energy use Prediction'!$A$178:$AQ$204,MATCH(L$32,'Energy use Prediction'!$A$178:$AQ$178,0),FALSE)*$B46</f>
        <v>0</v>
      </c>
      <c r="M46" s="260">
        <f>VLOOKUP($A46,'Energy use Prediction'!$A$178:$AQ$204,MATCH(M$32,'Energy use Prediction'!$A$178:$AQ$178,0),FALSE)*$B46</f>
        <v>0</v>
      </c>
      <c r="N46" s="260">
        <f>VLOOKUP($A46,'Energy use Prediction'!$A$178:$AQ$204,MATCH(N$32,'Energy use Prediction'!$A$178:$AQ$178,0),FALSE)*$B46</f>
        <v>0</v>
      </c>
      <c r="O46" s="260">
        <f>VLOOKUP($A46,'Energy use Prediction'!$A$178:$AQ$204,MATCH(O$32,'Energy use Prediction'!$A$178:$AQ$178,0),FALSE)*$B46</f>
        <v>0</v>
      </c>
      <c r="P46" s="260">
        <f>VLOOKUP($A46,'Energy use Prediction'!$A$178:$AQ$204,MATCH(P$32,'Energy use Prediction'!$A$178:$AQ$178,0),FALSE)*$B46</f>
        <v>0</v>
      </c>
      <c r="Q46" s="260">
        <f>VLOOKUP($A46,'Energy use Prediction'!$A$178:$AQ$204,MATCH(Q$32,'Energy use Prediction'!$A$178:$AQ$178,0),FALSE)*$B46</f>
        <v>0</v>
      </c>
      <c r="R46" s="260">
        <f>VLOOKUP($A46,'Energy use Prediction'!$A$178:$AQ$204,MATCH(R$32,'Energy use Prediction'!$A$178:$AQ$178,0),FALSE)*$B46</f>
        <v>0</v>
      </c>
      <c r="S46" s="260">
        <f>VLOOKUP($A46,'Energy use Prediction'!$A$178:$AQ$204,MATCH(S$32,'Energy use Prediction'!$A$178:$AQ$178,0),FALSE)*$B46</f>
        <v>0</v>
      </c>
      <c r="T46" s="260">
        <f>VLOOKUP($A46,'Energy use Prediction'!$A$178:$AQ$204,MATCH(T$32,'Energy use Prediction'!$A$178:$AQ$178,0),FALSE)*$B46</f>
        <v>0</v>
      </c>
      <c r="U46" s="260">
        <f>VLOOKUP($A46,'Energy use Prediction'!$A$178:$AQ$204,MATCH(U$32,'Energy use Prediction'!$A$178:$AQ$178,0),FALSE)*$B46</f>
        <v>0</v>
      </c>
      <c r="V46" s="260">
        <f>VLOOKUP($A46,'Energy use Prediction'!$A$178:$AQ$204,MATCH(V$32,'Energy use Prediction'!$A$178:$AQ$178,0),FALSE)*$B46</f>
        <v>0</v>
      </c>
      <c r="W46" s="260">
        <f>VLOOKUP($A46,'Energy use Prediction'!$A$178:$AQ$204,MATCH(W$32,'Energy use Prediction'!$A$178:$AQ$178,0),FALSE)*$B46</f>
        <v>0</v>
      </c>
      <c r="X46" s="260">
        <f>VLOOKUP($A46,'Energy use Prediction'!$A$178:$AQ$204,MATCH(X$32,'Energy use Prediction'!$A$178:$AQ$178,0),FALSE)*$B46</f>
        <v>0</v>
      </c>
      <c r="Y46" s="260">
        <f>VLOOKUP($A46,'Energy use Prediction'!$A$178:$AQ$204,MATCH(Y$32,'Energy use Prediction'!$A$178:$AQ$178,0),FALSE)*$B46</f>
        <v>0</v>
      </c>
      <c r="Z46" s="260">
        <f>VLOOKUP($A46,'Energy use Prediction'!$A$178:$AQ$204,MATCH(Z$32,'Energy use Prediction'!$A$178:$AQ$178,0),FALSE)*$B46</f>
        <v>0</v>
      </c>
      <c r="AA46" s="260">
        <f>VLOOKUP($A46,'Energy use Prediction'!$A$178:$AQ$204,MATCH(AA$32,'Energy use Prediction'!$A$178:$AQ$178,0),FALSE)*$B46</f>
        <v>0</v>
      </c>
      <c r="AB46" s="260">
        <f>VLOOKUP($A46,'Energy use Prediction'!$A$178:$AQ$204,MATCH(AB$32,'Energy use Prediction'!$A$178:$AQ$178,0),FALSE)*$B46</f>
        <v>0</v>
      </c>
      <c r="AC46" s="260">
        <f>VLOOKUP($A46,'Energy use Prediction'!$A$178:$AQ$204,MATCH(AC$32,'Energy use Prediction'!$A$178:$AQ$178,0),FALSE)*$B46</f>
        <v>0</v>
      </c>
      <c r="AD46" s="260">
        <f>VLOOKUP($A46,'Energy use Prediction'!$A$178:$AQ$204,MATCH(AD$32,'Energy use Prediction'!$A$178:$AQ$178,0),FALSE)*$B46</f>
        <v>0</v>
      </c>
      <c r="AE46" s="260">
        <f>VLOOKUP($A46,'Energy use Prediction'!$A$178:$AQ$204,MATCH(AE$32,'Energy use Prediction'!$A$178:$AQ$178,0),FALSE)*$B46</f>
        <v>0</v>
      </c>
      <c r="AF46" s="260">
        <f>VLOOKUP($A46,'Energy use Prediction'!$A$178:$AQ$204,MATCH(AF$32,'Energy use Prediction'!$A$178:$AQ$178,0),FALSE)*$B46</f>
        <v>0</v>
      </c>
      <c r="AG46" s="260">
        <f>VLOOKUP($A46,'Energy use Prediction'!$A$178:$AQ$204,MATCH(AG$32,'Energy use Prediction'!$A$178:$AQ$178,0),FALSE)*$B46</f>
        <v>0</v>
      </c>
      <c r="AH46" s="260">
        <f>VLOOKUP($A46,'Energy use Prediction'!$A$178:$AQ$204,MATCH(AH$32,'Energy use Prediction'!$A$178:$AQ$178,0),FALSE)*$B46</f>
        <v>0</v>
      </c>
      <c r="AI46" s="260">
        <f>VLOOKUP($A46,'Energy use Prediction'!$A$178:$AQ$204,MATCH(AI$32,'Energy use Prediction'!$A$178:$AQ$178,0),FALSE)*$B46</f>
        <v>0</v>
      </c>
      <c r="AJ46" s="260">
        <f>VLOOKUP($A46,'Energy use Prediction'!$A$178:$AQ$204,MATCH(AJ$32,'Energy use Prediction'!$A$178:$AQ$178,0),FALSE)*$B46</f>
        <v>0</v>
      </c>
      <c r="AK46" s="260">
        <f>VLOOKUP($A46,'Energy use Prediction'!$A$178:$AQ$204,MATCH(AK$32,'Energy use Prediction'!$A$178:$AQ$178,0),FALSE)*$B46</f>
        <v>0</v>
      </c>
      <c r="AL46" s="260">
        <f>VLOOKUP($A46,'Energy use Prediction'!$A$178:$AQ$204,MATCH(AL$32,'Energy use Prediction'!$A$178:$AQ$178,0),FALSE)*$B46</f>
        <v>0</v>
      </c>
      <c r="AM46" s="260">
        <f>VLOOKUP($A46,'Energy use Prediction'!$A$178:$AQ$204,MATCH(AM$32,'Energy use Prediction'!$A$178:$AQ$178,0),FALSE)*$B46</f>
        <v>0</v>
      </c>
      <c r="AN46" s="260">
        <f>VLOOKUP($A46,'Energy use Prediction'!$A$178:$AQ$204,MATCH(AN$32,'Energy use Prediction'!$A$178:$AQ$178,0),FALSE)*$B46</f>
        <v>0</v>
      </c>
      <c r="AO46" s="260">
        <f>VLOOKUP($A46,'Energy use Prediction'!$A$178:$AQ$204,MATCH(AO$32,'Energy use Prediction'!$A$178:$AQ$178,0),FALSE)*$B46</f>
        <v>0</v>
      </c>
      <c r="AP46" s="260">
        <f>VLOOKUP($A46,'Energy use Prediction'!$A$178:$AQ$204,MATCH(AP$32,'Energy use Prediction'!$A$178:$AQ$178,0),FALSE)*$B46</f>
        <v>0</v>
      </c>
      <c r="AQ46" s="260">
        <f>VLOOKUP($A46,'Energy use Prediction'!$A$178:$AQ$204,MATCH(AQ$32,'Energy use Prediction'!$A$178:$AQ$178,0),FALSE)*$B46</f>
        <v>0</v>
      </c>
    </row>
    <row r="47" spans="1:43">
      <c r="A47" s="272" t="s">
        <v>629</v>
      </c>
      <c r="B47">
        <f>VLOOKUP(A47,'Non Energy use'!A16:J42,COLUMN('Non Energy use'!C16),FALSE)</f>
        <v>0</v>
      </c>
      <c r="C47" s="260">
        <f>VLOOKUP($A47,'Energy use Prediction'!$A$178:$AQ$204,MATCH(C$32,'Energy use Prediction'!$A$178:$AQ$178,0),FALSE)*$B47</f>
        <v>0</v>
      </c>
      <c r="D47" s="260">
        <f>VLOOKUP($A47,'Energy use Prediction'!$A$178:$AQ$204,MATCH(D$32,'Energy use Prediction'!$A$178:$AQ$178,0),FALSE)*$B47</f>
        <v>0</v>
      </c>
      <c r="E47" s="260">
        <f>VLOOKUP($A47,'Energy use Prediction'!$A$178:$AQ$204,MATCH(E$32,'Energy use Prediction'!$A$178:$AQ$178,0),FALSE)*$B47</f>
        <v>0</v>
      </c>
      <c r="F47" s="260">
        <f>VLOOKUP($A47,'Energy use Prediction'!$A$178:$AQ$204,MATCH(F$32,'Energy use Prediction'!$A$178:$AQ$178,0),FALSE)*$B47</f>
        <v>0</v>
      </c>
      <c r="G47" s="260">
        <f>VLOOKUP($A47,'Energy use Prediction'!$A$178:$AQ$204,MATCH(G$32,'Energy use Prediction'!$A$178:$AQ$178,0),FALSE)*$B47</f>
        <v>0</v>
      </c>
      <c r="H47" s="260">
        <f>VLOOKUP($A47,'Energy use Prediction'!$A$178:$AQ$204,MATCH(H$32,'Energy use Prediction'!$A$178:$AQ$178,0),FALSE)*$B47</f>
        <v>0</v>
      </c>
      <c r="I47" s="260">
        <f>VLOOKUP($A47,'Energy use Prediction'!$A$178:$AQ$204,MATCH(I$32,'Energy use Prediction'!$A$178:$AQ$178,0),FALSE)*$B47</f>
        <v>0</v>
      </c>
      <c r="J47" s="260">
        <f>VLOOKUP($A47,'Energy use Prediction'!$A$178:$AQ$204,MATCH(J$32,'Energy use Prediction'!$A$178:$AQ$178,0),FALSE)*$B47</f>
        <v>0</v>
      </c>
      <c r="K47" s="260">
        <f>VLOOKUP($A47,'Energy use Prediction'!$A$178:$AQ$204,MATCH(K$32,'Energy use Prediction'!$A$178:$AQ$178,0),FALSE)*$B47</f>
        <v>0</v>
      </c>
      <c r="L47" s="260">
        <f>VLOOKUP($A47,'Energy use Prediction'!$A$178:$AQ$204,MATCH(L$32,'Energy use Prediction'!$A$178:$AQ$178,0),FALSE)*$B47</f>
        <v>0</v>
      </c>
      <c r="M47" s="260">
        <f>VLOOKUP($A47,'Energy use Prediction'!$A$178:$AQ$204,MATCH(M$32,'Energy use Prediction'!$A$178:$AQ$178,0),FALSE)*$B47</f>
        <v>0</v>
      </c>
      <c r="N47" s="260">
        <f>VLOOKUP($A47,'Energy use Prediction'!$A$178:$AQ$204,MATCH(N$32,'Energy use Prediction'!$A$178:$AQ$178,0),FALSE)*$B47</f>
        <v>0</v>
      </c>
      <c r="O47" s="260">
        <f>VLOOKUP($A47,'Energy use Prediction'!$A$178:$AQ$204,MATCH(O$32,'Energy use Prediction'!$A$178:$AQ$178,0),FALSE)*$B47</f>
        <v>0</v>
      </c>
      <c r="P47" s="260">
        <f>VLOOKUP($A47,'Energy use Prediction'!$A$178:$AQ$204,MATCH(P$32,'Energy use Prediction'!$A$178:$AQ$178,0),FALSE)*$B47</f>
        <v>0</v>
      </c>
      <c r="Q47" s="260">
        <f>VLOOKUP($A47,'Energy use Prediction'!$A$178:$AQ$204,MATCH(Q$32,'Energy use Prediction'!$A$178:$AQ$178,0),FALSE)*$B47</f>
        <v>0</v>
      </c>
      <c r="R47" s="260">
        <f>VLOOKUP($A47,'Energy use Prediction'!$A$178:$AQ$204,MATCH(R$32,'Energy use Prediction'!$A$178:$AQ$178,0),FALSE)*$B47</f>
        <v>0</v>
      </c>
      <c r="S47" s="260">
        <f>VLOOKUP($A47,'Energy use Prediction'!$A$178:$AQ$204,MATCH(S$32,'Energy use Prediction'!$A$178:$AQ$178,0),FALSE)*$B47</f>
        <v>0</v>
      </c>
      <c r="T47" s="260">
        <f>VLOOKUP($A47,'Energy use Prediction'!$A$178:$AQ$204,MATCH(T$32,'Energy use Prediction'!$A$178:$AQ$178,0),FALSE)*$B47</f>
        <v>0</v>
      </c>
      <c r="U47" s="260">
        <f>VLOOKUP($A47,'Energy use Prediction'!$A$178:$AQ$204,MATCH(U$32,'Energy use Prediction'!$A$178:$AQ$178,0),FALSE)*$B47</f>
        <v>0</v>
      </c>
      <c r="V47" s="260">
        <f>VLOOKUP($A47,'Energy use Prediction'!$A$178:$AQ$204,MATCH(V$32,'Energy use Prediction'!$A$178:$AQ$178,0),FALSE)*$B47</f>
        <v>0</v>
      </c>
      <c r="W47" s="260">
        <f>VLOOKUP($A47,'Energy use Prediction'!$A$178:$AQ$204,MATCH(W$32,'Energy use Prediction'!$A$178:$AQ$178,0),FALSE)*$B47</f>
        <v>0</v>
      </c>
      <c r="X47" s="260">
        <f>VLOOKUP($A47,'Energy use Prediction'!$A$178:$AQ$204,MATCH(X$32,'Energy use Prediction'!$A$178:$AQ$178,0),FALSE)*$B47</f>
        <v>0</v>
      </c>
      <c r="Y47" s="260">
        <f>VLOOKUP($A47,'Energy use Prediction'!$A$178:$AQ$204,MATCH(Y$32,'Energy use Prediction'!$A$178:$AQ$178,0),FALSE)*$B47</f>
        <v>0</v>
      </c>
      <c r="Z47" s="260">
        <f>VLOOKUP($A47,'Energy use Prediction'!$A$178:$AQ$204,MATCH(Z$32,'Energy use Prediction'!$A$178:$AQ$178,0),FALSE)*$B47</f>
        <v>0</v>
      </c>
      <c r="AA47" s="260">
        <f>VLOOKUP($A47,'Energy use Prediction'!$A$178:$AQ$204,MATCH(AA$32,'Energy use Prediction'!$A$178:$AQ$178,0),FALSE)*$B47</f>
        <v>0</v>
      </c>
      <c r="AB47" s="260">
        <f>VLOOKUP($A47,'Energy use Prediction'!$A$178:$AQ$204,MATCH(AB$32,'Energy use Prediction'!$A$178:$AQ$178,0),FALSE)*$B47</f>
        <v>0</v>
      </c>
      <c r="AC47" s="260">
        <f>VLOOKUP($A47,'Energy use Prediction'!$A$178:$AQ$204,MATCH(AC$32,'Energy use Prediction'!$A$178:$AQ$178,0),FALSE)*$B47</f>
        <v>0</v>
      </c>
      <c r="AD47" s="260">
        <f>VLOOKUP($A47,'Energy use Prediction'!$A$178:$AQ$204,MATCH(AD$32,'Energy use Prediction'!$A$178:$AQ$178,0),FALSE)*$B47</f>
        <v>0</v>
      </c>
      <c r="AE47" s="260">
        <f>VLOOKUP($A47,'Energy use Prediction'!$A$178:$AQ$204,MATCH(AE$32,'Energy use Prediction'!$A$178:$AQ$178,0),FALSE)*$B47</f>
        <v>0</v>
      </c>
      <c r="AF47" s="260">
        <f>VLOOKUP($A47,'Energy use Prediction'!$A$178:$AQ$204,MATCH(AF$32,'Energy use Prediction'!$A$178:$AQ$178,0),FALSE)*$B47</f>
        <v>0</v>
      </c>
      <c r="AG47" s="260">
        <f>VLOOKUP($A47,'Energy use Prediction'!$A$178:$AQ$204,MATCH(AG$32,'Energy use Prediction'!$A$178:$AQ$178,0),FALSE)*$B47</f>
        <v>0</v>
      </c>
      <c r="AH47" s="260">
        <f>VLOOKUP($A47,'Energy use Prediction'!$A$178:$AQ$204,MATCH(AH$32,'Energy use Prediction'!$A$178:$AQ$178,0),FALSE)*$B47</f>
        <v>0</v>
      </c>
      <c r="AI47" s="260">
        <f>VLOOKUP($A47,'Energy use Prediction'!$A$178:$AQ$204,MATCH(AI$32,'Energy use Prediction'!$A$178:$AQ$178,0),FALSE)*$B47</f>
        <v>0</v>
      </c>
      <c r="AJ47" s="260">
        <f>VLOOKUP($A47,'Energy use Prediction'!$A$178:$AQ$204,MATCH(AJ$32,'Energy use Prediction'!$A$178:$AQ$178,0),FALSE)*$B47</f>
        <v>0</v>
      </c>
      <c r="AK47" s="260">
        <f>VLOOKUP($A47,'Energy use Prediction'!$A$178:$AQ$204,MATCH(AK$32,'Energy use Prediction'!$A$178:$AQ$178,0),FALSE)*$B47</f>
        <v>0</v>
      </c>
      <c r="AL47" s="260">
        <f>VLOOKUP($A47,'Energy use Prediction'!$A$178:$AQ$204,MATCH(AL$32,'Energy use Prediction'!$A$178:$AQ$178,0),FALSE)*$B47</f>
        <v>0</v>
      </c>
      <c r="AM47" s="260">
        <f>VLOOKUP($A47,'Energy use Prediction'!$A$178:$AQ$204,MATCH(AM$32,'Energy use Prediction'!$A$178:$AQ$178,0),FALSE)*$B47</f>
        <v>0</v>
      </c>
      <c r="AN47" s="260">
        <f>VLOOKUP($A47,'Energy use Prediction'!$A$178:$AQ$204,MATCH(AN$32,'Energy use Prediction'!$A$178:$AQ$178,0),FALSE)*$B47</f>
        <v>0</v>
      </c>
      <c r="AO47" s="260">
        <f>VLOOKUP($A47,'Energy use Prediction'!$A$178:$AQ$204,MATCH(AO$32,'Energy use Prediction'!$A$178:$AQ$178,0),FALSE)*$B47</f>
        <v>0</v>
      </c>
      <c r="AP47" s="260">
        <f>VLOOKUP($A47,'Energy use Prediction'!$A$178:$AQ$204,MATCH(AP$32,'Energy use Prediction'!$A$178:$AQ$178,0),FALSE)*$B47</f>
        <v>0</v>
      </c>
      <c r="AQ47" s="260">
        <f>VLOOKUP($A47,'Energy use Prediction'!$A$178:$AQ$204,MATCH(AQ$32,'Energy use Prediction'!$A$178:$AQ$178,0),FALSE)*$B47</f>
        <v>0</v>
      </c>
    </row>
    <row r="48" spans="1:43">
      <c r="A48" s="272" t="s">
        <v>630</v>
      </c>
      <c r="B48">
        <f>VLOOKUP(A48,'Non Energy use'!A17:J43,COLUMN('Non Energy use'!C17),FALSE)</f>
        <v>0</v>
      </c>
      <c r="C48" s="260">
        <f>VLOOKUP($A48,'Energy use Prediction'!$A$178:$AQ$204,MATCH(C$32,'Energy use Prediction'!$A$178:$AQ$178,0),FALSE)*$B48</f>
        <v>0</v>
      </c>
      <c r="D48" s="260">
        <f>VLOOKUP($A48,'Energy use Prediction'!$A$178:$AQ$204,MATCH(D$32,'Energy use Prediction'!$A$178:$AQ$178,0),FALSE)*$B48</f>
        <v>0</v>
      </c>
      <c r="E48" s="260">
        <f>VLOOKUP($A48,'Energy use Prediction'!$A$178:$AQ$204,MATCH(E$32,'Energy use Prediction'!$A$178:$AQ$178,0),FALSE)*$B48</f>
        <v>0</v>
      </c>
      <c r="F48" s="260">
        <f>VLOOKUP($A48,'Energy use Prediction'!$A$178:$AQ$204,MATCH(F$32,'Energy use Prediction'!$A$178:$AQ$178,0),FALSE)*$B48</f>
        <v>0</v>
      </c>
      <c r="G48" s="260">
        <f>VLOOKUP($A48,'Energy use Prediction'!$A$178:$AQ$204,MATCH(G$32,'Energy use Prediction'!$A$178:$AQ$178,0),FALSE)*$B48</f>
        <v>0</v>
      </c>
      <c r="H48" s="260">
        <f>VLOOKUP($A48,'Energy use Prediction'!$A$178:$AQ$204,MATCH(H$32,'Energy use Prediction'!$A$178:$AQ$178,0),FALSE)*$B48</f>
        <v>0</v>
      </c>
      <c r="I48" s="260">
        <f>VLOOKUP($A48,'Energy use Prediction'!$A$178:$AQ$204,MATCH(I$32,'Energy use Prediction'!$A$178:$AQ$178,0),FALSE)*$B48</f>
        <v>0</v>
      </c>
      <c r="J48" s="260">
        <f>VLOOKUP($A48,'Energy use Prediction'!$A$178:$AQ$204,MATCH(J$32,'Energy use Prediction'!$A$178:$AQ$178,0),FALSE)*$B48</f>
        <v>0</v>
      </c>
      <c r="K48" s="260">
        <f>VLOOKUP($A48,'Energy use Prediction'!$A$178:$AQ$204,MATCH(K$32,'Energy use Prediction'!$A$178:$AQ$178,0),FALSE)*$B48</f>
        <v>0</v>
      </c>
      <c r="L48" s="260">
        <f>VLOOKUP($A48,'Energy use Prediction'!$A$178:$AQ$204,MATCH(L$32,'Energy use Prediction'!$A$178:$AQ$178,0),FALSE)*$B48</f>
        <v>0</v>
      </c>
      <c r="M48" s="260">
        <f>VLOOKUP($A48,'Energy use Prediction'!$A$178:$AQ$204,MATCH(M$32,'Energy use Prediction'!$A$178:$AQ$178,0),FALSE)*$B48</f>
        <v>0</v>
      </c>
      <c r="N48" s="260">
        <f>VLOOKUP($A48,'Energy use Prediction'!$A$178:$AQ$204,MATCH(N$32,'Energy use Prediction'!$A$178:$AQ$178,0),FALSE)*$B48</f>
        <v>0</v>
      </c>
      <c r="O48" s="260">
        <f>VLOOKUP($A48,'Energy use Prediction'!$A$178:$AQ$204,MATCH(O$32,'Energy use Prediction'!$A$178:$AQ$178,0),FALSE)*$B48</f>
        <v>0</v>
      </c>
      <c r="P48" s="260">
        <f>VLOOKUP($A48,'Energy use Prediction'!$A$178:$AQ$204,MATCH(P$32,'Energy use Prediction'!$A$178:$AQ$178,0),FALSE)*$B48</f>
        <v>0</v>
      </c>
      <c r="Q48" s="260">
        <f>VLOOKUP($A48,'Energy use Prediction'!$A$178:$AQ$204,MATCH(Q$32,'Energy use Prediction'!$A$178:$AQ$178,0),FALSE)*$B48</f>
        <v>0</v>
      </c>
      <c r="R48" s="260">
        <f>VLOOKUP($A48,'Energy use Prediction'!$A$178:$AQ$204,MATCH(R$32,'Energy use Prediction'!$A$178:$AQ$178,0),FALSE)*$B48</f>
        <v>0</v>
      </c>
      <c r="S48" s="260">
        <f>VLOOKUP($A48,'Energy use Prediction'!$A$178:$AQ$204,MATCH(S$32,'Energy use Prediction'!$A$178:$AQ$178,0),FALSE)*$B48</f>
        <v>0</v>
      </c>
      <c r="T48" s="260">
        <f>VLOOKUP($A48,'Energy use Prediction'!$A$178:$AQ$204,MATCH(T$32,'Energy use Prediction'!$A$178:$AQ$178,0),FALSE)*$B48</f>
        <v>0</v>
      </c>
      <c r="U48" s="260">
        <f>VLOOKUP($A48,'Energy use Prediction'!$A$178:$AQ$204,MATCH(U$32,'Energy use Prediction'!$A$178:$AQ$178,0),FALSE)*$B48</f>
        <v>0</v>
      </c>
      <c r="V48" s="260">
        <f>VLOOKUP($A48,'Energy use Prediction'!$A$178:$AQ$204,MATCH(V$32,'Energy use Prediction'!$A$178:$AQ$178,0),FALSE)*$B48</f>
        <v>0</v>
      </c>
      <c r="W48" s="260">
        <f>VLOOKUP($A48,'Energy use Prediction'!$A$178:$AQ$204,MATCH(W$32,'Energy use Prediction'!$A$178:$AQ$178,0),FALSE)*$B48</f>
        <v>0</v>
      </c>
      <c r="X48" s="260">
        <f>VLOOKUP($A48,'Energy use Prediction'!$A$178:$AQ$204,MATCH(X$32,'Energy use Prediction'!$A$178:$AQ$178,0),FALSE)*$B48</f>
        <v>0</v>
      </c>
      <c r="Y48" s="260">
        <f>VLOOKUP($A48,'Energy use Prediction'!$A$178:$AQ$204,MATCH(Y$32,'Energy use Prediction'!$A$178:$AQ$178,0),FALSE)*$B48</f>
        <v>0</v>
      </c>
      <c r="Z48" s="260">
        <f>VLOOKUP($A48,'Energy use Prediction'!$A$178:$AQ$204,MATCH(Z$32,'Energy use Prediction'!$A$178:$AQ$178,0),FALSE)*$B48</f>
        <v>0</v>
      </c>
      <c r="AA48" s="260">
        <f>VLOOKUP($A48,'Energy use Prediction'!$A$178:$AQ$204,MATCH(AA$32,'Energy use Prediction'!$A$178:$AQ$178,0),FALSE)*$B48</f>
        <v>0</v>
      </c>
      <c r="AB48" s="260">
        <f>VLOOKUP($A48,'Energy use Prediction'!$A$178:$AQ$204,MATCH(AB$32,'Energy use Prediction'!$A$178:$AQ$178,0),FALSE)*$B48</f>
        <v>0</v>
      </c>
      <c r="AC48" s="260">
        <f>VLOOKUP($A48,'Energy use Prediction'!$A$178:$AQ$204,MATCH(AC$32,'Energy use Prediction'!$A$178:$AQ$178,0),FALSE)*$B48</f>
        <v>0</v>
      </c>
      <c r="AD48" s="260">
        <f>VLOOKUP($A48,'Energy use Prediction'!$A$178:$AQ$204,MATCH(AD$32,'Energy use Prediction'!$A$178:$AQ$178,0),FALSE)*$B48</f>
        <v>0</v>
      </c>
      <c r="AE48" s="260">
        <f>VLOOKUP($A48,'Energy use Prediction'!$A$178:$AQ$204,MATCH(AE$32,'Energy use Prediction'!$A$178:$AQ$178,0),FALSE)*$B48</f>
        <v>0</v>
      </c>
      <c r="AF48" s="260">
        <f>VLOOKUP($A48,'Energy use Prediction'!$A$178:$AQ$204,MATCH(AF$32,'Energy use Prediction'!$A$178:$AQ$178,0),FALSE)*$B48</f>
        <v>0</v>
      </c>
      <c r="AG48" s="260">
        <f>VLOOKUP($A48,'Energy use Prediction'!$A$178:$AQ$204,MATCH(AG$32,'Energy use Prediction'!$A$178:$AQ$178,0),FALSE)*$B48</f>
        <v>0</v>
      </c>
      <c r="AH48" s="260">
        <f>VLOOKUP($A48,'Energy use Prediction'!$A$178:$AQ$204,MATCH(AH$32,'Energy use Prediction'!$A$178:$AQ$178,0),FALSE)*$B48</f>
        <v>0</v>
      </c>
      <c r="AI48" s="260">
        <f>VLOOKUP($A48,'Energy use Prediction'!$A$178:$AQ$204,MATCH(AI$32,'Energy use Prediction'!$A$178:$AQ$178,0),FALSE)*$B48</f>
        <v>0</v>
      </c>
      <c r="AJ48" s="260">
        <f>VLOOKUP($A48,'Energy use Prediction'!$A$178:$AQ$204,MATCH(AJ$32,'Energy use Prediction'!$A$178:$AQ$178,0),FALSE)*$B48</f>
        <v>0</v>
      </c>
      <c r="AK48" s="260">
        <f>VLOOKUP($A48,'Energy use Prediction'!$A$178:$AQ$204,MATCH(AK$32,'Energy use Prediction'!$A$178:$AQ$178,0),FALSE)*$B48</f>
        <v>0</v>
      </c>
      <c r="AL48" s="260">
        <f>VLOOKUP($A48,'Energy use Prediction'!$A$178:$AQ$204,MATCH(AL$32,'Energy use Prediction'!$A$178:$AQ$178,0),FALSE)*$B48</f>
        <v>0</v>
      </c>
      <c r="AM48" s="260">
        <f>VLOOKUP($A48,'Energy use Prediction'!$A$178:$AQ$204,MATCH(AM$32,'Energy use Prediction'!$A$178:$AQ$178,0),FALSE)*$B48</f>
        <v>0</v>
      </c>
      <c r="AN48" s="260">
        <f>VLOOKUP($A48,'Energy use Prediction'!$A$178:$AQ$204,MATCH(AN$32,'Energy use Prediction'!$A$178:$AQ$178,0),FALSE)*$B48</f>
        <v>0</v>
      </c>
      <c r="AO48" s="260">
        <f>VLOOKUP($A48,'Energy use Prediction'!$A$178:$AQ$204,MATCH(AO$32,'Energy use Prediction'!$A$178:$AQ$178,0),FALSE)*$B48</f>
        <v>0</v>
      </c>
      <c r="AP48" s="260">
        <f>VLOOKUP($A48,'Energy use Prediction'!$A$178:$AQ$204,MATCH(AP$32,'Energy use Prediction'!$A$178:$AQ$178,0),FALSE)*$B48</f>
        <v>0</v>
      </c>
      <c r="AQ48" s="260">
        <f>VLOOKUP($A48,'Energy use Prediction'!$A$178:$AQ$204,MATCH(AQ$32,'Energy use Prediction'!$A$178:$AQ$178,0),FALSE)*$B48</f>
        <v>0</v>
      </c>
    </row>
    <row r="49" spans="1:43">
      <c r="A49" s="272" t="s">
        <v>631</v>
      </c>
      <c r="B49">
        <f>VLOOKUP(A49,'Non Energy use'!A18:J44,COLUMN('Non Energy use'!C18),FALSE)</f>
        <v>0</v>
      </c>
      <c r="C49" s="260">
        <f>VLOOKUP($A49,'Energy use Prediction'!$A$178:$AQ$204,MATCH(C$32,'Energy use Prediction'!$A$178:$AQ$178,0),FALSE)*$B49</f>
        <v>0</v>
      </c>
      <c r="D49" s="260">
        <f>VLOOKUP($A49,'Energy use Prediction'!$A$178:$AQ$204,MATCH(D$32,'Energy use Prediction'!$A$178:$AQ$178,0),FALSE)*$B49</f>
        <v>0</v>
      </c>
      <c r="E49" s="260">
        <f>VLOOKUP($A49,'Energy use Prediction'!$A$178:$AQ$204,MATCH(E$32,'Energy use Prediction'!$A$178:$AQ$178,0),FALSE)*$B49</f>
        <v>0</v>
      </c>
      <c r="F49" s="260">
        <f>VLOOKUP($A49,'Energy use Prediction'!$A$178:$AQ$204,MATCH(F$32,'Energy use Prediction'!$A$178:$AQ$178,0),FALSE)*$B49</f>
        <v>0</v>
      </c>
      <c r="G49" s="260">
        <f>VLOOKUP($A49,'Energy use Prediction'!$A$178:$AQ$204,MATCH(G$32,'Energy use Prediction'!$A$178:$AQ$178,0),FALSE)*$B49</f>
        <v>0</v>
      </c>
      <c r="H49" s="260">
        <f>VLOOKUP($A49,'Energy use Prediction'!$A$178:$AQ$204,MATCH(H$32,'Energy use Prediction'!$A$178:$AQ$178,0),FALSE)*$B49</f>
        <v>0</v>
      </c>
      <c r="I49" s="260">
        <f>VLOOKUP($A49,'Energy use Prediction'!$A$178:$AQ$204,MATCH(I$32,'Energy use Prediction'!$A$178:$AQ$178,0),FALSE)*$B49</f>
        <v>0</v>
      </c>
      <c r="J49" s="260">
        <f>VLOOKUP($A49,'Energy use Prediction'!$A$178:$AQ$204,MATCH(J$32,'Energy use Prediction'!$A$178:$AQ$178,0),FALSE)*$B49</f>
        <v>0</v>
      </c>
      <c r="K49" s="260">
        <f>VLOOKUP($A49,'Energy use Prediction'!$A$178:$AQ$204,MATCH(K$32,'Energy use Prediction'!$A$178:$AQ$178,0),FALSE)*$B49</f>
        <v>0</v>
      </c>
      <c r="L49" s="260">
        <f>VLOOKUP($A49,'Energy use Prediction'!$A$178:$AQ$204,MATCH(L$32,'Energy use Prediction'!$A$178:$AQ$178,0),FALSE)*$B49</f>
        <v>0</v>
      </c>
      <c r="M49" s="260">
        <f>VLOOKUP($A49,'Energy use Prediction'!$A$178:$AQ$204,MATCH(M$32,'Energy use Prediction'!$A$178:$AQ$178,0),FALSE)*$B49</f>
        <v>0</v>
      </c>
      <c r="N49" s="260">
        <f>VLOOKUP($A49,'Energy use Prediction'!$A$178:$AQ$204,MATCH(N$32,'Energy use Prediction'!$A$178:$AQ$178,0),FALSE)*$B49</f>
        <v>0</v>
      </c>
      <c r="O49" s="260">
        <f>VLOOKUP($A49,'Energy use Prediction'!$A$178:$AQ$204,MATCH(O$32,'Energy use Prediction'!$A$178:$AQ$178,0),FALSE)*$B49</f>
        <v>0</v>
      </c>
      <c r="P49" s="260">
        <f>VLOOKUP($A49,'Energy use Prediction'!$A$178:$AQ$204,MATCH(P$32,'Energy use Prediction'!$A$178:$AQ$178,0),FALSE)*$B49</f>
        <v>0</v>
      </c>
      <c r="Q49" s="260">
        <f>VLOOKUP($A49,'Energy use Prediction'!$A$178:$AQ$204,MATCH(Q$32,'Energy use Prediction'!$A$178:$AQ$178,0),FALSE)*$B49</f>
        <v>0</v>
      </c>
      <c r="R49" s="260">
        <f>VLOOKUP($A49,'Energy use Prediction'!$A$178:$AQ$204,MATCH(R$32,'Energy use Prediction'!$A$178:$AQ$178,0),FALSE)*$B49</f>
        <v>0</v>
      </c>
      <c r="S49" s="260">
        <f>VLOOKUP($A49,'Energy use Prediction'!$A$178:$AQ$204,MATCH(S$32,'Energy use Prediction'!$A$178:$AQ$178,0),FALSE)*$B49</f>
        <v>0</v>
      </c>
      <c r="T49" s="260">
        <f>VLOOKUP($A49,'Energy use Prediction'!$A$178:$AQ$204,MATCH(T$32,'Energy use Prediction'!$A$178:$AQ$178,0),FALSE)*$B49</f>
        <v>0</v>
      </c>
      <c r="U49" s="260">
        <f>VLOOKUP($A49,'Energy use Prediction'!$A$178:$AQ$204,MATCH(U$32,'Energy use Prediction'!$A$178:$AQ$178,0),FALSE)*$B49</f>
        <v>0</v>
      </c>
      <c r="V49" s="260">
        <f>VLOOKUP($A49,'Energy use Prediction'!$A$178:$AQ$204,MATCH(V$32,'Energy use Prediction'!$A$178:$AQ$178,0),FALSE)*$B49</f>
        <v>0</v>
      </c>
      <c r="W49" s="260">
        <f>VLOOKUP($A49,'Energy use Prediction'!$A$178:$AQ$204,MATCH(W$32,'Energy use Prediction'!$A$178:$AQ$178,0),FALSE)*$B49</f>
        <v>0</v>
      </c>
      <c r="X49" s="260">
        <f>VLOOKUP($A49,'Energy use Prediction'!$A$178:$AQ$204,MATCH(X$32,'Energy use Prediction'!$A$178:$AQ$178,0),FALSE)*$B49</f>
        <v>0</v>
      </c>
      <c r="Y49" s="260">
        <f>VLOOKUP($A49,'Energy use Prediction'!$A$178:$AQ$204,MATCH(Y$32,'Energy use Prediction'!$A$178:$AQ$178,0),FALSE)*$B49</f>
        <v>0</v>
      </c>
      <c r="Z49" s="260">
        <f>VLOOKUP($A49,'Energy use Prediction'!$A$178:$AQ$204,MATCH(Z$32,'Energy use Prediction'!$A$178:$AQ$178,0),FALSE)*$B49</f>
        <v>0</v>
      </c>
      <c r="AA49" s="260">
        <f>VLOOKUP($A49,'Energy use Prediction'!$A$178:$AQ$204,MATCH(AA$32,'Energy use Prediction'!$A$178:$AQ$178,0),FALSE)*$B49</f>
        <v>0</v>
      </c>
      <c r="AB49" s="260">
        <f>VLOOKUP($A49,'Energy use Prediction'!$A$178:$AQ$204,MATCH(AB$32,'Energy use Prediction'!$A$178:$AQ$178,0),FALSE)*$B49</f>
        <v>0</v>
      </c>
      <c r="AC49" s="260">
        <f>VLOOKUP($A49,'Energy use Prediction'!$A$178:$AQ$204,MATCH(AC$32,'Energy use Prediction'!$A$178:$AQ$178,0),FALSE)*$B49</f>
        <v>0</v>
      </c>
      <c r="AD49" s="260">
        <f>VLOOKUP($A49,'Energy use Prediction'!$A$178:$AQ$204,MATCH(AD$32,'Energy use Prediction'!$A$178:$AQ$178,0),FALSE)*$B49</f>
        <v>0</v>
      </c>
      <c r="AE49" s="260">
        <f>VLOOKUP($A49,'Energy use Prediction'!$A$178:$AQ$204,MATCH(AE$32,'Energy use Prediction'!$A$178:$AQ$178,0),FALSE)*$B49</f>
        <v>0</v>
      </c>
      <c r="AF49" s="260">
        <f>VLOOKUP($A49,'Energy use Prediction'!$A$178:$AQ$204,MATCH(AF$32,'Energy use Prediction'!$A$178:$AQ$178,0),FALSE)*$B49</f>
        <v>0</v>
      </c>
      <c r="AG49" s="260">
        <f>VLOOKUP($A49,'Energy use Prediction'!$A$178:$AQ$204,MATCH(AG$32,'Energy use Prediction'!$A$178:$AQ$178,0),FALSE)*$B49</f>
        <v>0</v>
      </c>
      <c r="AH49" s="260">
        <f>VLOOKUP($A49,'Energy use Prediction'!$A$178:$AQ$204,MATCH(AH$32,'Energy use Prediction'!$A$178:$AQ$178,0),FALSE)*$B49</f>
        <v>0</v>
      </c>
      <c r="AI49" s="260">
        <f>VLOOKUP($A49,'Energy use Prediction'!$A$178:$AQ$204,MATCH(AI$32,'Energy use Prediction'!$A$178:$AQ$178,0),FALSE)*$B49</f>
        <v>0</v>
      </c>
      <c r="AJ49" s="260">
        <f>VLOOKUP($A49,'Energy use Prediction'!$A$178:$AQ$204,MATCH(AJ$32,'Energy use Prediction'!$A$178:$AQ$178,0),FALSE)*$B49</f>
        <v>0</v>
      </c>
      <c r="AK49" s="260">
        <f>VLOOKUP($A49,'Energy use Prediction'!$A$178:$AQ$204,MATCH(AK$32,'Energy use Prediction'!$A$178:$AQ$178,0),FALSE)*$B49</f>
        <v>0</v>
      </c>
      <c r="AL49" s="260">
        <f>VLOOKUP($A49,'Energy use Prediction'!$A$178:$AQ$204,MATCH(AL$32,'Energy use Prediction'!$A$178:$AQ$178,0),FALSE)*$B49</f>
        <v>0</v>
      </c>
      <c r="AM49" s="260">
        <f>VLOOKUP($A49,'Energy use Prediction'!$A$178:$AQ$204,MATCH(AM$32,'Energy use Prediction'!$A$178:$AQ$178,0),FALSE)*$B49</f>
        <v>0</v>
      </c>
      <c r="AN49" s="260">
        <f>VLOOKUP($A49,'Energy use Prediction'!$A$178:$AQ$204,MATCH(AN$32,'Energy use Prediction'!$A$178:$AQ$178,0),FALSE)*$B49</f>
        <v>0</v>
      </c>
      <c r="AO49" s="260">
        <f>VLOOKUP($A49,'Energy use Prediction'!$A$178:$AQ$204,MATCH(AO$32,'Energy use Prediction'!$A$178:$AQ$178,0),FALSE)*$B49</f>
        <v>0</v>
      </c>
      <c r="AP49" s="260">
        <f>VLOOKUP($A49,'Energy use Prediction'!$A$178:$AQ$204,MATCH(AP$32,'Energy use Prediction'!$A$178:$AQ$178,0),FALSE)*$B49</f>
        <v>0</v>
      </c>
      <c r="AQ49" s="260">
        <f>VLOOKUP($A49,'Energy use Prediction'!$A$178:$AQ$204,MATCH(AQ$32,'Energy use Prediction'!$A$178:$AQ$178,0),FALSE)*$B49</f>
        <v>0</v>
      </c>
    </row>
    <row r="50" spans="1:43">
      <c r="A50" s="272" t="s">
        <v>632</v>
      </c>
      <c r="B50">
        <f>VLOOKUP(A50,'Non Energy use'!A19:J45,COLUMN('Non Energy use'!C19),FALSE)</f>
        <v>0</v>
      </c>
      <c r="C50" s="260">
        <f>VLOOKUP($A50,'Energy use Prediction'!$A$178:$AQ$204,MATCH(C$32,'Energy use Prediction'!$A$178:$AQ$178,0),FALSE)*$B50</f>
        <v>0</v>
      </c>
      <c r="D50" s="260">
        <f>VLOOKUP($A50,'Energy use Prediction'!$A$178:$AQ$204,MATCH(D$32,'Energy use Prediction'!$A$178:$AQ$178,0),FALSE)*$B50</f>
        <v>0</v>
      </c>
      <c r="E50" s="260">
        <f>VLOOKUP($A50,'Energy use Prediction'!$A$178:$AQ$204,MATCH(E$32,'Energy use Prediction'!$A$178:$AQ$178,0),FALSE)*$B50</f>
        <v>0</v>
      </c>
      <c r="F50" s="260">
        <f>VLOOKUP($A50,'Energy use Prediction'!$A$178:$AQ$204,MATCH(F$32,'Energy use Prediction'!$A$178:$AQ$178,0),FALSE)*$B50</f>
        <v>0</v>
      </c>
      <c r="G50" s="260">
        <f>VLOOKUP($A50,'Energy use Prediction'!$A$178:$AQ$204,MATCH(G$32,'Energy use Prediction'!$A$178:$AQ$178,0),FALSE)*$B50</f>
        <v>0</v>
      </c>
      <c r="H50" s="260">
        <f>VLOOKUP($A50,'Energy use Prediction'!$A$178:$AQ$204,MATCH(H$32,'Energy use Prediction'!$A$178:$AQ$178,0),FALSE)*$B50</f>
        <v>0</v>
      </c>
      <c r="I50" s="260">
        <f>VLOOKUP($A50,'Energy use Prediction'!$A$178:$AQ$204,MATCH(I$32,'Energy use Prediction'!$A$178:$AQ$178,0),FALSE)*$B50</f>
        <v>0</v>
      </c>
      <c r="J50" s="260">
        <f>VLOOKUP($A50,'Energy use Prediction'!$A$178:$AQ$204,MATCH(J$32,'Energy use Prediction'!$A$178:$AQ$178,0),FALSE)*$B50</f>
        <v>0</v>
      </c>
      <c r="K50" s="260">
        <f>VLOOKUP($A50,'Energy use Prediction'!$A$178:$AQ$204,MATCH(K$32,'Energy use Prediction'!$A$178:$AQ$178,0),FALSE)*$B50</f>
        <v>0</v>
      </c>
      <c r="L50" s="260">
        <f>VLOOKUP($A50,'Energy use Prediction'!$A$178:$AQ$204,MATCH(L$32,'Energy use Prediction'!$A$178:$AQ$178,0),FALSE)*$B50</f>
        <v>0</v>
      </c>
      <c r="M50" s="260">
        <f>VLOOKUP($A50,'Energy use Prediction'!$A$178:$AQ$204,MATCH(M$32,'Energy use Prediction'!$A$178:$AQ$178,0),FALSE)*$B50</f>
        <v>0</v>
      </c>
      <c r="N50" s="260">
        <f>VLOOKUP($A50,'Energy use Prediction'!$A$178:$AQ$204,MATCH(N$32,'Energy use Prediction'!$A$178:$AQ$178,0),FALSE)*$B50</f>
        <v>0</v>
      </c>
      <c r="O50" s="260">
        <f>VLOOKUP($A50,'Energy use Prediction'!$A$178:$AQ$204,MATCH(O$32,'Energy use Prediction'!$A$178:$AQ$178,0),FALSE)*$B50</f>
        <v>0</v>
      </c>
      <c r="P50" s="260">
        <f>VLOOKUP($A50,'Energy use Prediction'!$A$178:$AQ$204,MATCH(P$32,'Energy use Prediction'!$A$178:$AQ$178,0),FALSE)*$B50</f>
        <v>0</v>
      </c>
      <c r="Q50" s="260">
        <f>VLOOKUP($A50,'Energy use Prediction'!$A$178:$AQ$204,MATCH(Q$32,'Energy use Prediction'!$A$178:$AQ$178,0),FALSE)*$B50</f>
        <v>0</v>
      </c>
      <c r="R50" s="260">
        <f>VLOOKUP($A50,'Energy use Prediction'!$A$178:$AQ$204,MATCH(R$32,'Energy use Prediction'!$A$178:$AQ$178,0),FALSE)*$B50</f>
        <v>0</v>
      </c>
      <c r="S50" s="260">
        <f>VLOOKUP($A50,'Energy use Prediction'!$A$178:$AQ$204,MATCH(S$32,'Energy use Prediction'!$A$178:$AQ$178,0),FALSE)*$B50</f>
        <v>0</v>
      </c>
      <c r="T50" s="260">
        <f>VLOOKUP($A50,'Energy use Prediction'!$A$178:$AQ$204,MATCH(T$32,'Energy use Prediction'!$A$178:$AQ$178,0),FALSE)*$B50</f>
        <v>0</v>
      </c>
      <c r="U50" s="260">
        <f>VLOOKUP($A50,'Energy use Prediction'!$A$178:$AQ$204,MATCH(U$32,'Energy use Prediction'!$A$178:$AQ$178,0),FALSE)*$B50</f>
        <v>0</v>
      </c>
      <c r="V50" s="260">
        <f>VLOOKUP($A50,'Energy use Prediction'!$A$178:$AQ$204,MATCH(V$32,'Energy use Prediction'!$A$178:$AQ$178,0),FALSE)*$B50</f>
        <v>0</v>
      </c>
      <c r="W50" s="260">
        <f>VLOOKUP($A50,'Energy use Prediction'!$A$178:$AQ$204,MATCH(W$32,'Energy use Prediction'!$A$178:$AQ$178,0),FALSE)*$B50</f>
        <v>0</v>
      </c>
      <c r="X50" s="260">
        <f>VLOOKUP($A50,'Energy use Prediction'!$A$178:$AQ$204,MATCH(X$32,'Energy use Prediction'!$A$178:$AQ$178,0),FALSE)*$B50</f>
        <v>0</v>
      </c>
      <c r="Y50" s="260">
        <f>VLOOKUP($A50,'Energy use Prediction'!$A$178:$AQ$204,MATCH(Y$32,'Energy use Prediction'!$A$178:$AQ$178,0),FALSE)*$B50</f>
        <v>0</v>
      </c>
      <c r="Z50" s="260">
        <f>VLOOKUP($A50,'Energy use Prediction'!$A$178:$AQ$204,MATCH(Z$32,'Energy use Prediction'!$A$178:$AQ$178,0),FALSE)*$B50</f>
        <v>0</v>
      </c>
      <c r="AA50" s="260">
        <f>VLOOKUP($A50,'Energy use Prediction'!$A$178:$AQ$204,MATCH(AA$32,'Energy use Prediction'!$A$178:$AQ$178,0),FALSE)*$B50</f>
        <v>0</v>
      </c>
      <c r="AB50" s="260">
        <f>VLOOKUP($A50,'Energy use Prediction'!$A$178:$AQ$204,MATCH(AB$32,'Energy use Prediction'!$A$178:$AQ$178,0),FALSE)*$B50</f>
        <v>0</v>
      </c>
      <c r="AC50" s="260">
        <f>VLOOKUP($A50,'Energy use Prediction'!$A$178:$AQ$204,MATCH(AC$32,'Energy use Prediction'!$A$178:$AQ$178,0),FALSE)*$B50</f>
        <v>0</v>
      </c>
      <c r="AD50" s="260">
        <f>VLOOKUP($A50,'Energy use Prediction'!$A$178:$AQ$204,MATCH(AD$32,'Energy use Prediction'!$A$178:$AQ$178,0),FALSE)*$B50</f>
        <v>0</v>
      </c>
      <c r="AE50" s="260">
        <f>VLOOKUP($A50,'Energy use Prediction'!$A$178:$AQ$204,MATCH(AE$32,'Energy use Prediction'!$A$178:$AQ$178,0),FALSE)*$B50</f>
        <v>0</v>
      </c>
      <c r="AF50" s="260">
        <f>VLOOKUP($A50,'Energy use Prediction'!$A$178:$AQ$204,MATCH(AF$32,'Energy use Prediction'!$A$178:$AQ$178,0),FALSE)*$B50</f>
        <v>0</v>
      </c>
      <c r="AG50" s="260">
        <f>VLOOKUP($A50,'Energy use Prediction'!$A$178:$AQ$204,MATCH(AG$32,'Energy use Prediction'!$A$178:$AQ$178,0),FALSE)*$B50</f>
        <v>0</v>
      </c>
      <c r="AH50" s="260">
        <f>VLOOKUP($A50,'Energy use Prediction'!$A$178:$AQ$204,MATCH(AH$32,'Energy use Prediction'!$A$178:$AQ$178,0),FALSE)*$B50</f>
        <v>0</v>
      </c>
      <c r="AI50" s="260">
        <f>VLOOKUP($A50,'Energy use Prediction'!$A$178:$AQ$204,MATCH(AI$32,'Energy use Prediction'!$A$178:$AQ$178,0),FALSE)*$B50</f>
        <v>0</v>
      </c>
      <c r="AJ50" s="260">
        <f>VLOOKUP($A50,'Energy use Prediction'!$A$178:$AQ$204,MATCH(AJ$32,'Energy use Prediction'!$A$178:$AQ$178,0),FALSE)*$B50</f>
        <v>0</v>
      </c>
      <c r="AK50" s="260">
        <f>VLOOKUP($A50,'Energy use Prediction'!$A$178:$AQ$204,MATCH(AK$32,'Energy use Prediction'!$A$178:$AQ$178,0),FALSE)*$B50</f>
        <v>0</v>
      </c>
      <c r="AL50" s="260">
        <f>VLOOKUP($A50,'Energy use Prediction'!$A$178:$AQ$204,MATCH(AL$32,'Energy use Prediction'!$A$178:$AQ$178,0),FALSE)*$B50</f>
        <v>0</v>
      </c>
      <c r="AM50" s="260">
        <f>VLOOKUP($A50,'Energy use Prediction'!$A$178:$AQ$204,MATCH(AM$32,'Energy use Prediction'!$A$178:$AQ$178,0),FALSE)*$B50</f>
        <v>0</v>
      </c>
      <c r="AN50" s="260">
        <f>VLOOKUP($A50,'Energy use Prediction'!$A$178:$AQ$204,MATCH(AN$32,'Energy use Prediction'!$A$178:$AQ$178,0),FALSE)*$B50</f>
        <v>0</v>
      </c>
      <c r="AO50" s="260">
        <f>VLOOKUP($A50,'Energy use Prediction'!$A$178:$AQ$204,MATCH(AO$32,'Energy use Prediction'!$A$178:$AQ$178,0),FALSE)*$B50</f>
        <v>0</v>
      </c>
      <c r="AP50" s="260">
        <f>VLOOKUP($A50,'Energy use Prediction'!$A$178:$AQ$204,MATCH(AP$32,'Energy use Prediction'!$A$178:$AQ$178,0),FALSE)*$B50</f>
        <v>0</v>
      </c>
      <c r="AQ50" s="260">
        <f>VLOOKUP($A50,'Energy use Prediction'!$A$178:$AQ$204,MATCH(AQ$32,'Energy use Prediction'!$A$178:$AQ$178,0),FALSE)*$B50</f>
        <v>0</v>
      </c>
    </row>
    <row r="51" spans="1:43">
      <c r="A51" s="272" t="s">
        <v>633</v>
      </c>
      <c r="B51">
        <f>VLOOKUP(A51,'Non Energy use'!A20:J46,COLUMN('Non Energy use'!C20),FALSE)</f>
        <v>0</v>
      </c>
      <c r="C51" s="260">
        <f>VLOOKUP($A51,'Energy use Prediction'!$A$178:$AQ$204,MATCH(C$32,'Energy use Prediction'!$A$178:$AQ$178,0),FALSE)*$B51</f>
        <v>0</v>
      </c>
      <c r="D51" s="260">
        <f>VLOOKUP($A51,'Energy use Prediction'!$A$178:$AQ$204,MATCH(D$32,'Energy use Prediction'!$A$178:$AQ$178,0),FALSE)*$B51</f>
        <v>0</v>
      </c>
      <c r="E51" s="260">
        <f>VLOOKUP($A51,'Energy use Prediction'!$A$178:$AQ$204,MATCH(E$32,'Energy use Prediction'!$A$178:$AQ$178,0),FALSE)*$B51</f>
        <v>0</v>
      </c>
      <c r="F51" s="260">
        <f>VLOOKUP($A51,'Energy use Prediction'!$A$178:$AQ$204,MATCH(F$32,'Energy use Prediction'!$A$178:$AQ$178,0),FALSE)*$B51</f>
        <v>0</v>
      </c>
      <c r="G51" s="260">
        <f>VLOOKUP($A51,'Energy use Prediction'!$A$178:$AQ$204,MATCH(G$32,'Energy use Prediction'!$A$178:$AQ$178,0),FALSE)*$B51</f>
        <v>0</v>
      </c>
      <c r="H51" s="260">
        <f>VLOOKUP($A51,'Energy use Prediction'!$A$178:$AQ$204,MATCH(H$32,'Energy use Prediction'!$A$178:$AQ$178,0),FALSE)*$B51</f>
        <v>0</v>
      </c>
      <c r="I51" s="260">
        <f>VLOOKUP($A51,'Energy use Prediction'!$A$178:$AQ$204,MATCH(I$32,'Energy use Prediction'!$A$178:$AQ$178,0),FALSE)*$B51</f>
        <v>0</v>
      </c>
      <c r="J51" s="260">
        <f>VLOOKUP($A51,'Energy use Prediction'!$A$178:$AQ$204,MATCH(J$32,'Energy use Prediction'!$A$178:$AQ$178,0),FALSE)*$B51</f>
        <v>0</v>
      </c>
      <c r="K51" s="260">
        <f>VLOOKUP($A51,'Energy use Prediction'!$A$178:$AQ$204,MATCH(K$32,'Energy use Prediction'!$A$178:$AQ$178,0),FALSE)*$B51</f>
        <v>0</v>
      </c>
      <c r="L51" s="260">
        <f>VLOOKUP($A51,'Energy use Prediction'!$A$178:$AQ$204,MATCH(L$32,'Energy use Prediction'!$A$178:$AQ$178,0),FALSE)*$B51</f>
        <v>0</v>
      </c>
      <c r="M51" s="260">
        <f>VLOOKUP($A51,'Energy use Prediction'!$A$178:$AQ$204,MATCH(M$32,'Energy use Prediction'!$A$178:$AQ$178,0),FALSE)*$B51</f>
        <v>0</v>
      </c>
      <c r="N51" s="260">
        <f>VLOOKUP($A51,'Energy use Prediction'!$A$178:$AQ$204,MATCH(N$32,'Energy use Prediction'!$A$178:$AQ$178,0),FALSE)*$B51</f>
        <v>0</v>
      </c>
      <c r="O51" s="260">
        <f>VLOOKUP($A51,'Energy use Prediction'!$A$178:$AQ$204,MATCH(O$32,'Energy use Prediction'!$A$178:$AQ$178,0),FALSE)*$B51</f>
        <v>0</v>
      </c>
      <c r="P51" s="260">
        <f>VLOOKUP($A51,'Energy use Prediction'!$A$178:$AQ$204,MATCH(P$32,'Energy use Prediction'!$A$178:$AQ$178,0),FALSE)*$B51</f>
        <v>0</v>
      </c>
      <c r="Q51" s="260">
        <f>VLOOKUP($A51,'Energy use Prediction'!$A$178:$AQ$204,MATCH(Q$32,'Energy use Prediction'!$A$178:$AQ$178,0),FALSE)*$B51</f>
        <v>0</v>
      </c>
      <c r="R51" s="260">
        <f>VLOOKUP($A51,'Energy use Prediction'!$A$178:$AQ$204,MATCH(R$32,'Energy use Prediction'!$A$178:$AQ$178,0),FALSE)*$B51</f>
        <v>0</v>
      </c>
      <c r="S51" s="260">
        <f>VLOOKUP($A51,'Energy use Prediction'!$A$178:$AQ$204,MATCH(S$32,'Energy use Prediction'!$A$178:$AQ$178,0),FALSE)*$B51</f>
        <v>0</v>
      </c>
      <c r="T51" s="260">
        <f>VLOOKUP($A51,'Energy use Prediction'!$A$178:$AQ$204,MATCH(T$32,'Energy use Prediction'!$A$178:$AQ$178,0),FALSE)*$B51</f>
        <v>0</v>
      </c>
      <c r="U51" s="260">
        <f>VLOOKUP($A51,'Energy use Prediction'!$A$178:$AQ$204,MATCH(U$32,'Energy use Prediction'!$A$178:$AQ$178,0),FALSE)*$B51</f>
        <v>0</v>
      </c>
      <c r="V51" s="260">
        <f>VLOOKUP($A51,'Energy use Prediction'!$A$178:$AQ$204,MATCH(V$32,'Energy use Prediction'!$A$178:$AQ$178,0),FALSE)*$B51</f>
        <v>0</v>
      </c>
      <c r="W51" s="260">
        <f>VLOOKUP($A51,'Energy use Prediction'!$A$178:$AQ$204,MATCH(W$32,'Energy use Prediction'!$A$178:$AQ$178,0),FALSE)*$B51</f>
        <v>0</v>
      </c>
      <c r="X51" s="260">
        <f>VLOOKUP($A51,'Energy use Prediction'!$A$178:$AQ$204,MATCH(X$32,'Energy use Prediction'!$A$178:$AQ$178,0),FALSE)*$B51</f>
        <v>0</v>
      </c>
      <c r="Y51" s="260">
        <f>VLOOKUP($A51,'Energy use Prediction'!$A$178:$AQ$204,MATCH(Y$32,'Energy use Prediction'!$A$178:$AQ$178,0),FALSE)*$B51</f>
        <v>0</v>
      </c>
      <c r="Z51" s="260">
        <f>VLOOKUP($A51,'Energy use Prediction'!$A$178:$AQ$204,MATCH(Z$32,'Energy use Prediction'!$A$178:$AQ$178,0),FALSE)*$B51</f>
        <v>0</v>
      </c>
      <c r="AA51" s="260">
        <f>VLOOKUP($A51,'Energy use Prediction'!$A$178:$AQ$204,MATCH(AA$32,'Energy use Prediction'!$A$178:$AQ$178,0),FALSE)*$B51</f>
        <v>0</v>
      </c>
      <c r="AB51" s="260">
        <f>VLOOKUP($A51,'Energy use Prediction'!$A$178:$AQ$204,MATCH(AB$32,'Energy use Prediction'!$A$178:$AQ$178,0),FALSE)*$B51</f>
        <v>0</v>
      </c>
      <c r="AC51" s="260">
        <f>VLOOKUP($A51,'Energy use Prediction'!$A$178:$AQ$204,MATCH(AC$32,'Energy use Prediction'!$A$178:$AQ$178,0),FALSE)*$B51</f>
        <v>0</v>
      </c>
      <c r="AD51" s="260">
        <f>VLOOKUP($A51,'Energy use Prediction'!$A$178:$AQ$204,MATCH(AD$32,'Energy use Prediction'!$A$178:$AQ$178,0),FALSE)*$B51</f>
        <v>0</v>
      </c>
      <c r="AE51" s="260">
        <f>VLOOKUP($A51,'Energy use Prediction'!$A$178:$AQ$204,MATCH(AE$32,'Energy use Prediction'!$A$178:$AQ$178,0),FALSE)*$B51</f>
        <v>0</v>
      </c>
      <c r="AF51" s="260">
        <f>VLOOKUP($A51,'Energy use Prediction'!$A$178:$AQ$204,MATCH(AF$32,'Energy use Prediction'!$A$178:$AQ$178,0),FALSE)*$B51</f>
        <v>0</v>
      </c>
      <c r="AG51" s="260">
        <f>VLOOKUP($A51,'Energy use Prediction'!$A$178:$AQ$204,MATCH(AG$32,'Energy use Prediction'!$A$178:$AQ$178,0),FALSE)*$B51</f>
        <v>0</v>
      </c>
      <c r="AH51" s="260">
        <f>VLOOKUP($A51,'Energy use Prediction'!$A$178:$AQ$204,MATCH(AH$32,'Energy use Prediction'!$A$178:$AQ$178,0),FALSE)*$B51</f>
        <v>0</v>
      </c>
      <c r="AI51" s="260">
        <f>VLOOKUP($A51,'Energy use Prediction'!$A$178:$AQ$204,MATCH(AI$32,'Energy use Prediction'!$A$178:$AQ$178,0),FALSE)*$B51</f>
        <v>0</v>
      </c>
      <c r="AJ51" s="260">
        <f>VLOOKUP($A51,'Energy use Prediction'!$A$178:$AQ$204,MATCH(AJ$32,'Energy use Prediction'!$A$178:$AQ$178,0),FALSE)*$B51</f>
        <v>0</v>
      </c>
      <c r="AK51" s="260">
        <f>VLOOKUP($A51,'Energy use Prediction'!$A$178:$AQ$204,MATCH(AK$32,'Energy use Prediction'!$A$178:$AQ$178,0),FALSE)*$B51</f>
        <v>0</v>
      </c>
      <c r="AL51" s="260">
        <f>VLOOKUP($A51,'Energy use Prediction'!$A$178:$AQ$204,MATCH(AL$32,'Energy use Prediction'!$A$178:$AQ$178,0),FALSE)*$B51</f>
        <v>0</v>
      </c>
      <c r="AM51" s="260">
        <f>VLOOKUP($A51,'Energy use Prediction'!$A$178:$AQ$204,MATCH(AM$32,'Energy use Prediction'!$A$178:$AQ$178,0),FALSE)*$B51</f>
        <v>0</v>
      </c>
      <c r="AN51" s="260">
        <f>VLOOKUP($A51,'Energy use Prediction'!$A$178:$AQ$204,MATCH(AN$32,'Energy use Prediction'!$A$178:$AQ$178,0),FALSE)*$B51</f>
        <v>0</v>
      </c>
      <c r="AO51" s="260">
        <f>VLOOKUP($A51,'Energy use Prediction'!$A$178:$AQ$204,MATCH(AO$32,'Energy use Prediction'!$A$178:$AQ$178,0),FALSE)*$B51</f>
        <v>0</v>
      </c>
      <c r="AP51" s="260">
        <f>VLOOKUP($A51,'Energy use Prediction'!$A$178:$AQ$204,MATCH(AP$32,'Energy use Prediction'!$A$178:$AQ$178,0),FALSE)*$B51</f>
        <v>0</v>
      </c>
      <c r="AQ51" s="260">
        <f>VLOOKUP($A51,'Energy use Prediction'!$A$178:$AQ$204,MATCH(AQ$32,'Energy use Prediction'!$A$178:$AQ$178,0),FALSE)*$B51</f>
        <v>0</v>
      </c>
    </row>
    <row r="52" spans="1:43">
      <c r="A52" s="272" t="s">
        <v>634</v>
      </c>
      <c r="B52">
        <f>VLOOKUP(A52,'Non Energy use'!A21:J47,COLUMN('Non Energy use'!C21),FALSE)</f>
        <v>0</v>
      </c>
      <c r="C52" s="260">
        <f>VLOOKUP($A52,'Energy use Prediction'!$A$178:$AQ$204,MATCH(C$32,'Energy use Prediction'!$A$178:$AQ$178,0),FALSE)*$B52</f>
        <v>0</v>
      </c>
      <c r="D52" s="260">
        <f>VLOOKUP($A52,'Energy use Prediction'!$A$178:$AQ$204,MATCH(D$32,'Energy use Prediction'!$A$178:$AQ$178,0),FALSE)*$B52</f>
        <v>0</v>
      </c>
      <c r="E52" s="260">
        <f>VLOOKUP($A52,'Energy use Prediction'!$A$178:$AQ$204,MATCH(E$32,'Energy use Prediction'!$A$178:$AQ$178,0),FALSE)*$B52</f>
        <v>0</v>
      </c>
      <c r="F52" s="260">
        <f>VLOOKUP($A52,'Energy use Prediction'!$A$178:$AQ$204,MATCH(F$32,'Energy use Prediction'!$A$178:$AQ$178,0),FALSE)*$B52</f>
        <v>0</v>
      </c>
      <c r="G52" s="260">
        <f>VLOOKUP($A52,'Energy use Prediction'!$A$178:$AQ$204,MATCH(G$32,'Energy use Prediction'!$A$178:$AQ$178,0),FALSE)*$B52</f>
        <v>0</v>
      </c>
      <c r="H52" s="260">
        <f>VLOOKUP($A52,'Energy use Prediction'!$A$178:$AQ$204,MATCH(H$32,'Energy use Prediction'!$A$178:$AQ$178,0),FALSE)*$B52</f>
        <v>0</v>
      </c>
      <c r="I52" s="260">
        <f>VLOOKUP($A52,'Energy use Prediction'!$A$178:$AQ$204,MATCH(I$32,'Energy use Prediction'!$A$178:$AQ$178,0),FALSE)*$B52</f>
        <v>0</v>
      </c>
      <c r="J52" s="260">
        <f>VLOOKUP($A52,'Energy use Prediction'!$A$178:$AQ$204,MATCH(J$32,'Energy use Prediction'!$A$178:$AQ$178,0),FALSE)*$B52</f>
        <v>0</v>
      </c>
      <c r="K52" s="260">
        <f>VLOOKUP($A52,'Energy use Prediction'!$A$178:$AQ$204,MATCH(K$32,'Energy use Prediction'!$A$178:$AQ$178,0),FALSE)*$B52</f>
        <v>0</v>
      </c>
      <c r="L52" s="260">
        <f>VLOOKUP($A52,'Energy use Prediction'!$A$178:$AQ$204,MATCH(L$32,'Energy use Prediction'!$A$178:$AQ$178,0),FALSE)*$B52</f>
        <v>0</v>
      </c>
      <c r="M52" s="260">
        <f>VLOOKUP($A52,'Energy use Prediction'!$A$178:$AQ$204,MATCH(M$32,'Energy use Prediction'!$A$178:$AQ$178,0),FALSE)*$B52</f>
        <v>0</v>
      </c>
      <c r="N52" s="260">
        <f>VLOOKUP($A52,'Energy use Prediction'!$A$178:$AQ$204,MATCH(N$32,'Energy use Prediction'!$A$178:$AQ$178,0),FALSE)*$B52</f>
        <v>0</v>
      </c>
      <c r="O52" s="260">
        <f>VLOOKUP($A52,'Energy use Prediction'!$A$178:$AQ$204,MATCH(O$32,'Energy use Prediction'!$A$178:$AQ$178,0),FALSE)*$B52</f>
        <v>0</v>
      </c>
      <c r="P52" s="260">
        <f>VLOOKUP($A52,'Energy use Prediction'!$A$178:$AQ$204,MATCH(P$32,'Energy use Prediction'!$A$178:$AQ$178,0),FALSE)*$B52</f>
        <v>0</v>
      </c>
      <c r="Q52" s="260">
        <f>VLOOKUP($A52,'Energy use Prediction'!$A$178:$AQ$204,MATCH(Q$32,'Energy use Prediction'!$A$178:$AQ$178,0),FALSE)*$B52</f>
        <v>0</v>
      </c>
      <c r="R52" s="260">
        <f>VLOOKUP($A52,'Energy use Prediction'!$A$178:$AQ$204,MATCH(R$32,'Energy use Prediction'!$A$178:$AQ$178,0),FALSE)*$B52</f>
        <v>0</v>
      </c>
      <c r="S52" s="260">
        <f>VLOOKUP($A52,'Energy use Prediction'!$A$178:$AQ$204,MATCH(S$32,'Energy use Prediction'!$A$178:$AQ$178,0),FALSE)*$B52</f>
        <v>0</v>
      </c>
      <c r="T52" s="260">
        <f>VLOOKUP($A52,'Energy use Prediction'!$A$178:$AQ$204,MATCH(T$32,'Energy use Prediction'!$A$178:$AQ$178,0),FALSE)*$B52</f>
        <v>0</v>
      </c>
      <c r="U52" s="260">
        <f>VLOOKUP($A52,'Energy use Prediction'!$A$178:$AQ$204,MATCH(U$32,'Energy use Prediction'!$A$178:$AQ$178,0),FALSE)*$B52</f>
        <v>0</v>
      </c>
      <c r="V52" s="260">
        <f>VLOOKUP($A52,'Energy use Prediction'!$A$178:$AQ$204,MATCH(V$32,'Energy use Prediction'!$A$178:$AQ$178,0),FALSE)*$B52</f>
        <v>0</v>
      </c>
      <c r="W52" s="260">
        <f>VLOOKUP($A52,'Energy use Prediction'!$A$178:$AQ$204,MATCH(W$32,'Energy use Prediction'!$A$178:$AQ$178,0),FALSE)*$B52</f>
        <v>0</v>
      </c>
      <c r="X52" s="260">
        <f>VLOOKUP($A52,'Energy use Prediction'!$A$178:$AQ$204,MATCH(X$32,'Energy use Prediction'!$A$178:$AQ$178,0),FALSE)*$B52</f>
        <v>0</v>
      </c>
      <c r="Y52" s="260">
        <f>VLOOKUP($A52,'Energy use Prediction'!$A$178:$AQ$204,MATCH(Y$32,'Energy use Prediction'!$A$178:$AQ$178,0),FALSE)*$B52</f>
        <v>0</v>
      </c>
      <c r="Z52" s="260">
        <f>VLOOKUP($A52,'Energy use Prediction'!$A$178:$AQ$204,MATCH(Z$32,'Energy use Prediction'!$A$178:$AQ$178,0),FALSE)*$B52</f>
        <v>0</v>
      </c>
      <c r="AA52" s="260">
        <f>VLOOKUP($A52,'Energy use Prediction'!$A$178:$AQ$204,MATCH(AA$32,'Energy use Prediction'!$A$178:$AQ$178,0),FALSE)*$B52</f>
        <v>0</v>
      </c>
      <c r="AB52" s="260">
        <f>VLOOKUP($A52,'Energy use Prediction'!$A$178:$AQ$204,MATCH(AB$32,'Energy use Prediction'!$A$178:$AQ$178,0),FALSE)*$B52</f>
        <v>0</v>
      </c>
      <c r="AC52" s="260">
        <f>VLOOKUP($A52,'Energy use Prediction'!$A$178:$AQ$204,MATCH(AC$32,'Energy use Prediction'!$A$178:$AQ$178,0),FALSE)*$B52</f>
        <v>0</v>
      </c>
      <c r="AD52" s="260">
        <f>VLOOKUP($A52,'Energy use Prediction'!$A$178:$AQ$204,MATCH(AD$32,'Energy use Prediction'!$A$178:$AQ$178,0),FALSE)*$B52</f>
        <v>0</v>
      </c>
      <c r="AE52" s="260">
        <f>VLOOKUP($A52,'Energy use Prediction'!$A$178:$AQ$204,MATCH(AE$32,'Energy use Prediction'!$A$178:$AQ$178,0),FALSE)*$B52</f>
        <v>0</v>
      </c>
      <c r="AF52" s="260">
        <f>VLOOKUP($A52,'Energy use Prediction'!$A$178:$AQ$204,MATCH(AF$32,'Energy use Prediction'!$A$178:$AQ$178,0),FALSE)*$B52</f>
        <v>0</v>
      </c>
      <c r="AG52" s="260">
        <f>VLOOKUP($A52,'Energy use Prediction'!$A$178:$AQ$204,MATCH(AG$32,'Energy use Prediction'!$A$178:$AQ$178,0),FALSE)*$B52</f>
        <v>0</v>
      </c>
      <c r="AH52" s="260">
        <f>VLOOKUP($A52,'Energy use Prediction'!$A$178:$AQ$204,MATCH(AH$32,'Energy use Prediction'!$A$178:$AQ$178,0),FALSE)*$B52</f>
        <v>0</v>
      </c>
      <c r="AI52" s="260">
        <f>VLOOKUP($A52,'Energy use Prediction'!$A$178:$AQ$204,MATCH(AI$32,'Energy use Prediction'!$A$178:$AQ$178,0),FALSE)*$B52</f>
        <v>0</v>
      </c>
      <c r="AJ52" s="260">
        <f>VLOOKUP($A52,'Energy use Prediction'!$A$178:$AQ$204,MATCH(AJ$32,'Energy use Prediction'!$A$178:$AQ$178,0),FALSE)*$B52</f>
        <v>0</v>
      </c>
      <c r="AK52" s="260">
        <f>VLOOKUP($A52,'Energy use Prediction'!$A$178:$AQ$204,MATCH(AK$32,'Energy use Prediction'!$A$178:$AQ$178,0),FALSE)*$B52</f>
        <v>0</v>
      </c>
      <c r="AL52" s="260">
        <f>VLOOKUP($A52,'Energy use Prediction'!$A$178:$AQ$204,MATCH(AL$32,'Energy use Prediction'!$A$178:$AQ$178,0),FALSE)*$B52</f>
        <v>0</v>
      </c>
      <c r="AM52" s="260">
        <f>VLOOKUP($A52,'Energy use Prediction'!$A$178:$AQ$204,MATCH(AM$32,'Energy use Prediction'!$A$178:$AQ$178,0),FALSE)*$B52</f>
        <v>0</v>
      </c>
      <c r="AN52" s="260">
        <f>VLOOKUP($A52,'Energy use Prediction'!$A$178:$AQ$204,MATCH(AN$32,'Energy use Prediction'!$A$178:$AQ$178,0),FALSE)*$B52</f>
        <v>0</v>
      </c>
      <c r="AO52" s="260">
        <f>VLOOKUP($A52,'Energy use Prediction'!$A$178:$AQ$204,MATCH(AO$32,'Energy use Prediction'!$A$178:$AQ$178,0),FALSE)*$B52</f>
        <v>0</v>
      </c>
      <c r="AP52" s="260">
        <f>VLOOKUP($A52,'Energy use Prediction'!$A$178:$AQ$204,MATCH(AP$32,'Energy use Prediction'!$A$178:$AQ$178,0),FALSE)*$B52</f>
        <v>0</v>
      </c>
      <c r="AQ52" s="260">
        <f>VLOOKUP($A52,'Energy use Prediction'!$A$178:$AQ$204,MATCH(AQ$32,'Energy use Prediction'!$A$178:$AQ$178,0),FALSE)*$B52</f>
        <v>0</v>
      </c>
    </row>
    <row r="53" spans="1:43">
      <c r="A53" s="272" t="s">
        <v>635</v>
      </c>
      <c r="B53">
        <f>VLOOKUP(A53,'Non Energy use'!A22:J48,COLUMN('Non Energy use'!C22),FALSE)</f>
        <v>0</v>
      </c>
      <c r="C53" s="260">
        <f>VLOOKUP($A53,'Energy use Prediction'!$A$178:$AQ$204,MATCH(C$32,'Energy use Prediction'!$A$178:$AQ$178,0),FALSE)*$B53</f>
        <v>0</v>
      </c>
      <c r="D53" s="260">
        <f>VLOOKUP($A53,'Energy use Prediction'!$A$178:$AQ$204,MATCH(D$32,'Energy use Prediction'!$A$178:$AQ$178,0),FALSE)*$B53</f>
        <v>0</v>
      </c>
      <c r="E53" s="260">
        <f>VLOOKUP($A53,'Energy use Prediction'!$A$178:$AQ$204,MATCH(E$32,'Energy use Prediction'!$A$178:$AQ$178,0),FALSE)*$B53</f>
        <v>0</v>
      </c>
      <c r="F53" s="260">
        <f>VLOOKUP($A53,'Energy use Prediction'!$A$178:$AQ$204,MATCH(F$32,'Energy use Prediction'!$A$178:$AQ$178,0),FALSE)*$B53</f>
        <v>0</v>
      </c>
      <c r="G53" s="260">
        <f>VLOOKUP($A53,'Energy use Prediction'!$A$178:$AQ$204,MATCH(G$32,'Energy use Prediction'!$A$178:$AQ$178,0),FALSE)*$B53</f>
        <v>0</v>
      </c>
      <c r="H53" s="260">
        <f>VLOOKUP($A53,'Energy use Prediction'!$A$178:$AQ$204,MATCH(H$32,'Energy use Prediction'!$A$178:$AQ$178,0),FALSE)*$B53</f>
        <v>0</v>
      </c>
      <c r="I53" s="260">
        <f>VLOOKUP($A53,'Energy use Prediction'!$A$178:$AQ$204,MATCH(I$32,'Energy use Prediction'!$A$178:$AQ$178,0),FALSE)*$B53</f>
        <v>0</v>
      </c>
      <c r="J53" s="260">
        <f>VLOOKUP($A53,'Energy use Prediction'!$A$178:$AQ$204,MATCH(J$32,'Energy use Prediction'!$A$178:$AQ$178,0),FALSE)*$B53</f>
        <v>0</v>
      </c>
      <c r="K53" s="260">
        <f>VLOOKUP($A53,'Energy use Prediction'!$A$178:$AQ$204,MATCH(K$32,'Energy use Prediction'!$A$178:$AQ$178,0),FALSE)*$B53</f>
        <v>0</v>
      </c>
      <c r="L53" s="260">
        <f>VLOOKUP($A53,'Energy use Prediction'!$A$178:$AQ$204,MATCH(L$32,'Energy use Prediction'!$A$178:$AQ$178,0),FALSE)*$B53</f>
        <v>0</v>
      </c>
      <c r="M53" s="260">
        <f>VLOOKUP($A53,'Energy use Prediction'!$A$178:$AQ$204,MATCH(M$32,'Energy use Prediction'!$A$178:$AQ$178,0),FALSE)*$B53</f>
        <v>0</v>
      </c>
      <c r="N53" s="260">
        <f>VLOOKUP($A53,'Energy use Prediction'!$A$178:$AQ$204,MATCH(N$32,'Energy use Prediction'!$A$178:$AQ$178,0),FALSE)*$B53</f>
        <v>0</v>
      </c>
      <c r="O53" s="260">
        <f>VLOOKUP($A53,'Energy use Prediction'!$A$178:$AQ$204,MATCH(O$32,'Energy use Prediction'!$A$178:$AQ$178,0),FALSE)*$B53</f>
        <v>0</v>
      </c>
      <c r="P53" s="260">
        <f>VLOOKUP($A53,'Energy use Prediction'!$A$178:$AQ$204,MATCH(P$32,'Energy use Prediction'!$A$178:$AQ$178,0),FALSE)*$B53</f>
        <v>0</v>
      </c>
      <c r="Q53" s="260">
        <f>VLOOKUP($A53,'Energy use Prediction'!$A$178:$AQ$204,MATCH(Q$32,'Energy use Prediction'!$A$178:$AQ$178,0),FALSE)*$B53</f>
        <v>0</v>
      </c>
      <c r="R53" s="260">
        <f>VLOOKUP($A53,'Energy use Prediction'!$A$178:$AQ$204,MATCH(R$32,'Energy use Prediction'!$A$178:$AQ$178,0),FALSE)*$B53</f>
        <v>0</v>
      </c>
      <c r="S53" s="260">
        <f>VLOOKUP($A53,'Energy use Prediction'!$A$178:$AQ$204,MATCH(S$32,'Energy use Prediction'!$A$178:$AQ$178,0),FALSE)*$B53</f>
        <v>0</v>
      </c>
      <c r="T53" s="260">
        <f>VLOOKUP($A53,'Energy use Prediction'!$A$178:$AQ$204,MATCH(T$32,'Energy use Prediction'!$A$178:$AQ$178,0),FALSE)*$B53</f>
        <v>0</v>
      </c>
      <c r="U53" s="260">
        <f>VLOOKUP($A53,'Energy use Prediction'!$A$178:$AQ$204,MATCH(U$32,'Energy use Prediction'!$A$178:$AQ$178,0),FALSE)*$B53</f>
        <v>0</v>
      </c>
      <c r="V53" s="260">
        <f>VLOOKUP($A53,'Energy use Prediction'!$A$178:$AQ$204,MATCH(V$32,'Energy use Prediction'!$A$178:$AQ$178,0),FALSE)*$B53</f>
        <v>0</v>
      </c>
      <c r="W53" s="260">
        <f>VLOOKUP($A53,'Energy use Prediction'!$A$178:$AQ$204,MATCH(W$32,'Energy use Prediction'!$A$178:$AQ$178,0),FALSE)*$B53</f>
        <v>0</v>
      </c>
      <c r="X53" s="260">
        <f>VLOOKUP($A53,'Energy use Prediction'!$A$178:$AQ$204,MATCH(X$32,'Energy use Prediction'!$A$178:$AQ$178,0),FALSE)*$B53</f>
        <v>0</v>
      </c>
      <c r="Y53" s="260">
        <f>VLOOKUP($A53,'Energy use Prediction'!$A$178:$AQ$204,MATCH(Y$32,'Energy use Prediction'!$A$178:$AQ$178,0),FALSE)*$B53</f>
        <v>0</v>
      </c>
      <c r="Z53" s="260">
        <f>VLOOKUP($A53,'Energy use Prediction'!$A$178:$AQ$204,MATCH(Z$32,'Energy use Prediction'!$A$178:$AQ$178,0),FALSE)*$B53</f>
        <v>0</v>
      </c>
      <c r="AA53" s="260">
        <f>VLOOKUP($A53,'Energy use Prediction'!$A$178:$AQ$204,MATCH(AA$32,'Energy use Prediction'!$A$178:$AQ$178,0),FALSE)*$B53</f>
        <v>0</v>
      </c>
      <c r="AB53" s="260">
        <f>VLOOKUP($A53,'Energy use Prediction'!$A$178:$AQ$204,MATCH(AB$32,'Energy use Prediction'!$A$178:$AQ$178,0),FALSE)*$B53</f>
        <v>0</v>
      </c>
      <c r="AC53" s="260">
        <f>VLOOKUP($A53,'Energy use Prediction'!$A$178:$AQ$204,MATCH(AC$32,'Energy use Prediction'!$A$178:$AQ$178,0),FALSE)*$B53</f>
        <v>0</v>
      </c>
      <c r="AD53" s="260">
        <f>VLOOKUP($A53,'Energy use Prediction'!$A$178:$AQ$204,MATCH(AD$32,'Energy use Prediction'!$A$178:$AQ$178,0),FALSE)*$B53</f>
        <v>0</v>
      </c>
      <c r="AE53" s="260">
        <f>VLOOKUP($A53,'Energy use Prediction'!$A$178:$AQ$204,MATCH(AE$32,'Energy use Prediction'!$A$178:$AQ$178,0),FALSE)*$B53</f>
        <v>0</v>
      </c>
      <c r="AF53" s="260">
        <f>VLOOKUP($A53,'Energy use Prediction'!$A$178:$AQ$204,MATCH(AF$32,'Energy use Prediction'!$A$178:$AQ$178,0),FALSE)*$B53</f>
        <v>0</v>
      </c>
      <c r="AG53" s="260">
        <f>VLOOKUP($A53,'Energy use Prediction'!$A$178:$AQ$204,MATCH(AG$32,'Energy use Prediction'!$A$178:$AQ$178,0),FALSE)*$B53</f>
        <v>0</v>
      </c>
      <c r="AH53" s="260">
        <f>VLOOKUP($A53,'Energy use Prediction'!$A$178:$AQ$204,MATCH(AH$32,'Energy use Prediction'!$A$178:$AQ$178,0),FALSE)*$B53</f>
        <v>0</v>
      </c>
      <c r="AI53" s="260">
        <f>VLOOKUP($A53,'Energy use Prediction'!$A$178:$AQ$204,MATCH(AI$32,'Energy use Prediction'!$A$178:$AQ$178,0),FALSE)*$B53</f>
        <v>0</v>
      </c>
      <c r="AJ53" s="260">
        <f>VLOOKUP($A53,'Energy use Prediction'!$A$178:$AQ$204,MATCH(AJ$32,'Energy use Prediction'!$A$178:$AQ$178,0),FALSE)*$B53</f>
        <v>0</v>
      </c>
      <c r="AK53" s="260">
        <f>VLOOKUP($A53,'Energy use Prediction'!$A$178:$AQ$204,MATCH(AK$32,'Energy use Prediction'!$A$178:$AQ$178,0),FALSE)*$B53</f>
        <v>0</v>
      </c>
      <c r="AL53" s="260">
        <f>VLOOKUP($A53,'Energy use Prediction'!$A$178:$AQ$204,MATCH(AL$32,'Energy use Prediction'!$A$178:$AQ$178,0),FALSE)*$B53</f>
        <v>0</v>
      </c>
      <c r="AM53" s="260">
        <f>VLOOKUP($A53,'Energy use Prediction'!$A$178:$AQ$204,MATCH(AM$32,'Energy use Prediction'!$A$178:$AQ$178,0),FALSE)*$B53</f>
        <v>0</v>
      </c>
      <c r="AN53" s="260">
        <f>VLOOKUP($A53,'Energy use Prediction'!$A$178:$AQ$204,MATCH(AN$32,'Energy use Prediction'!$A$178:$AQ$178,0),FALSE)*$B53</f>
        <v>0</v>
      </c>
      <c r="AO53" s="260">
        <f>VLOOKUP($A53,'Energy use Prediction'!$A$178:$AQ$204,MATCH(AO$32,'Energy use Prediction'!$A$178:$AQ$178,0),FALSE)*$B53</f>
        <v>0</v>
      </c>
      <c r="AP53" s="260">
        <f>VLOOKUP($A53,'Energy use Prediction'!$A$178:$AQ$204,MATCH(AP$32,'Energy use Prediction'!$A$178:$AQ$178,0),FALSE)*$B53</f>
        <v>0</v>
      </c>
      <c r="AQ53" s="260">
        <f>VLOOKUP($A53,'Energy use Prediction'!$A$178:$AQ$204,MATCH(AQ$32,'Energy use Prediction'!$A$178:$AQ$178,0),FALSE)*$B53</f>
        <v>0</v>
      </c>
    </row>
    <row r="54" spans="1:43">
      <c r="A54" s="272" t="s">
        <v>636</v>
      </c>
      <c r="B54">
        <f>VLOOKUP(A54,'Non Energy use'!A23:J49,COLUMN('Non Energy use'!C23),FALSE)</f>
        <v>0</v>
      </c>
      <c r="C54" s="260">
        <f>VLOOKUP($A54,'Energy use Prediction'!$A$178:$AQ$204,MATCH(C$32,'Energy use Prediction'!$A$178:$AQ$178,0),FALSE)*$B54</f>
        <v>0</v>
      </c>
      <c r="D54" s="260">
        <f>VLOOKUP($A54,'Energy use Prediction'!$A$178:$AQ$204,MATCH(D$32,'Energy use Prediction'!$A$178:$AQ$178,0),FALSE)*$B54</f>
        <v>0</v>
      </c>
      <c r="E54" s="260">
        <f>VLOOKUP($A54,'Energy use Prediction'!$A$178:$AQ$204,MATCH(E$32,'Energy use Prediction'!$A$178:$AQ$178,0),FALSE)*$B54</f>
        <v>0</v>
      </c>
      <c r="F54" s="260">
        <f>VLOOKUP($A54,'Energy use Prediction'!$A$178:$AQ$204,MATCH(F$32,'Energy use Prediction'!$A$178:$AQ$178,0),FALSE)*$B54</f>
        <v>0</v>
      </c>
      <c r="G54" s="260">
        <f>VLOOKUP($A54,'Energy use Prediction'!$A$178:$AQ$204,MATCH(G$32,'Energy use Prediction'!$A$178:$AQ$178,0),FALSE)*$B54</f>
        <v>0</v>
      </c>
      <c r="H54" s="260">
        <f>VLOOKUP($A54,'Energy use Prediction'!$A$178:$AQ$204,MATCH(H$32,'Energy use Prediction'!$A$178:$AQ$178,0),FALSE)*$B54</f>
        <v>0</v>
      </c>
      <c r="I54" s="260">
        <f>VLOOKUP($A54,'Energy use Prediction'!$A$178:$AQ$204,MATCH(I$32,'Energy use Prediction'!$A$178:$AQ$178,0),FALSE)*$B54</f>
        <v>0</v>
      </c>
      <c r="J54" s="260">
        <f>VLOOKUP($A54,'Energy use Prediction'!$A$178:$AQ$204,MATCH(J$32,'Energy use Prediction'!$A$178:$AQ$178,0),FALSE)*$B54</f>
        <v>0</v>
      </c>
      <c r="K54" s="260">
        <f>VLOOKUP($A54,'Energy use Prediction'!$A$178:$AQ$204,MATCH(K$32,'Energy use Prediction'!$A$178:$AQ$178,0),FALSE)*$B54</f>
        <v>0</v>
      </c>
      <c r="L54" s="260">
        <f>VLOOKUP($A54,'Energy use Prediction'!$A$178:$AQ$204,MATCH(L$32,'Energy use Prediction'!$A$178:$AQ$178,0),FALSE)*$B54</f>
        <v>0</v>
      </c>
      <c r="M54" s="260">
        <f>VLOOKUP($A54,'Energy use Prediction'!$A$178:$AQ$204,MATCH(M$32,'Energy use Prediction'!$A$178:$AQ$178,0),FALSE)*$B54</f>
        <v>0</v>
      </c>
      <c r="N54" s="260">
        <f>VLOOKUP($A54,'Energy use Prediction'!$A$178:$AQ$204,MATCH(N$32,'Energy use Prediction'!$A$178:$AQ$178,0),FALSE)*$B54</f>
        <v>0</v>
      </c>
      <c r="O54" s="260">
        <f>VLOOKUP($A54,'Energy use Prediction'!$A$178:$AQ$204,MATCH(O$32,'Energy use Prediction'!$A$178:$AQ$178,0),FALSE)*$B54</f>
        <v>0</v>
      </c>
      <c r="P54" s="260">
        <f>VLOOKUP($A54,'Energy use Prediction'!$A$178:$AQ$204,MATCH(P$32,'Energy use Prediction'!$A$178:$AQ$178,0),FALSE)*$B54</f>
        <v>0</v>
      </c>
      <c r="Q54" s="260">
        <f>VLOOKUP($A54,'Energy use Prediction'!$A$178:$AQ$204,MATCH(Q$32,'Energy use Prediction'!$A$178:$AQ$178,0),FALSE)*$B54</f>
        <v>0</v>
      </c>
      <c r="R54" s="260">
        <f>VLOOKUP($A54,'Energy use Prediction'!$A$178:$AQ$204,MATCH(R$32,'Energy use Prediction'!$A$178:$AQ$178,0),FALSE)*$B54</f>
        <v>0</v>
      </c>
      <c r="S54" s="260">
        <f>VLOOKUP($A54,'Energy use Prediction'!$A$178:$AQ$204,MATCH(S$32,'Energy use Prediction'!$A$178:$AQ$178,0),FALSE)*$B54</f>
        <v>0</v>
      </c>
      <c r="T54" s="260">
        <f>VLOOKUP($A54,'Energy use Prediction'!$A$178:$AQ$204,MATCH(T$32,'Energy use Prediction'!$A$178:$AQ$178,0),FALSE)*$B54</f>
        <v>0</v>
      </c>
      <c r="U54" s="260">
        <f>VLOOKUP($A54,'Energy use Prediction'!$A$178:$AQ$204,MATCH(U$32,'Energy use Prediction'!$A$178:$AQ$178,0),FALSE)*$B54</f>
        <v>0</v>
      </c>
      <c r="V54" s="260">
        <f>VLOOKUP($A54,'Energy use Prediction'!$A$178:$AQ$204,MATCH(V$32,'Energy use Prediction'!$A$178:$AQ$178,0),FALSE)*$B54</f>
        <v>0</v>
      </c>
      <c r="W54" s="260">
        <f>VLOOKUP($A54,'Energy use Prediction'!$A$178:$AQ$204,MATCH(W$32,'Energy use Prediction'!$A$178:$AQ$178,0),FALSE)*$B54</f>
        <v>0</v>
      </c>
      <c r="X54" s="260">
        <f>VLOOKUP($A54,'Energy use Prediction'!$A$178:$AQ$204,MATCH(X$32,'Energy use Prediction'!$A$178:$AQ$178,0),FALSE)*$B54</f>
        <v>0</v>
      </c>
      <c r="Y54" s="260">
        <f>VLOOKUP($A54,'Energy use Prediction'!$A$178:$AQ$204,MATCH(Y$32,'Energy use Prediction'!$A$178:$AQ$178,0),FALSE)*$B54</f>
        <v>0</v>
      </c>
      <c r="Z54" s="260">
        <f>VLOOKUP($A54,'Energy use Prediction'!$A$178:$AQ$204,MATCH(Z$32,'Energy use Prediction'!$A$178:$AQ$178,0),FALSE)*$B54</f>
        <v>0</v>
      </c>
      <c r="AA54" s="260">
        <f>VLOOKUP($A54,'Energy use Prediction'!$A$178:$AQ$204,MATCH(AA$32,'Energy use Prediction'!$A$178:$AQ$178,0),FALSE)*$B54</f>
        <v>0</v>
      </c>
      <c r="AB54" s="260">
        <f>VLOOKUP($A54,'Energy use Prediction'!$A$178:$AQ$204,MATCH(AB$32,'Energy use Prediction'!$A$178:$AQ$178,0),FALSE)*$B54</f>
        <v>0</v>
      </c>
      <c r="AC54" s="260">
        <f>VLOOKUP($A54,'Energy use Prediction'!$A$178:$AQ$204,MATCH(AC$32,'Energy use Prediction'!$A$178:$AQ$178,0),FALSE)*$B54</f>
        <v>0</v>
      </c>
      <c r="AD54" s="260">
        <f>VLOOKUP($A54,'Energy use Prediction'!$A$178:$AQ$204,MATCH(AD$32,'Energy use Prediction'!$A$178:$AQ$178,0),FALSE)*$B54</f>
        <v>0</v>
      </c>
      <c r="AE54" s="260">
        <f>VLOOKUP($A54,'Energy use Prediction'!$A$178:$AQ$204,MATCH(AE$32,'Energy use Prediction'!$A$178:$AQ$178,0),FALSE)*$B54</f>
        <v>0</v>
      </c>
      <c r="AF54" s="260">
        <f>VLOOKUP($A54,'Energy use Prediction'!$A$178:$AQ$204,MATCH(AF$32,'Energy use Prediction'!$A$178:$AQ$178,0),FALSE)*$B54</f>
        <v>0</v>
      </c>
      <c r="AG54" s="260">
        <f>VLOOKUP($A54,'Energy use Prediction'!$A$178:$AQ$204,MATCH(AG$32,'Energy use Prediction'!$A$178:$AQ$178,0),FALSE)*$B54</f>
        <v>0</v>
      </c>
      <c r="AH54" s="260">
        <f>VLOOKUP($A54,'Energy use Prediction'!$A$178:$AQ$204,MATCH(AH$32,'Energy use Prediction'!$A$178:$AQ$178,0),FALSE)*$B54</f>
        <v>0</v>
      </c>
      <c r="AI54" s="260">
        <f>VLOOKUP($A54,'Energy use Prediction'!$A$178:$AQ$204,MATCH(AI$32,'Energy use Prediction'!$A$178:$AQ$178,0),FALSE)*$B54</f>
        <v>0</v>
      </c>
      <c r="AJ54" s="260">
        <f>VLOOKUP($A54,'Energy use Prediction'!$A$178:$AQ$204,MATCH(AJ$32,'Energy use Prediction'!$A$178:$AQ$178,0),FALSE)*$B54</f>
        <v>0</v>
      </c>
      <c r="AK54" s="260">
        <f>VLOOKUP($A54,'Energy use Prediction'!$A$178:$AQ$204,MATCH(AK$32,'Energy use Prediction'!$A$178:$AQ$178,0),FALSE)*$B54</f>
        <v>0</v>
      </c>
      <c r="AL54" s="260">
        <f>VLOOKUP($A54,'Energy use Prediction'!$A$178:$AQ$204,MATCH(AL$32,'Energy use Prediction'!$A$178:$AQ$178,0),FALSE)*$B54</f>
        <v>0</v>
      </c>
      <c r="AM54" s="260">
        <f>VLOOKUP($A54,'Energy use Prediction'!$A$178:$AQ$204,MATCH(AM$32,'Energy use Prediction'!$A$178:$AQ$178,0),FALSE)*$B54</f>
        <v>0</v>
      </c>
      <c r="AN54" s="260">
        <f>VLOOKUP($A54,'Energy use Prediction'!$A$178:$AQ$204,MATCH(AN$32,'Energy use Prediction'!$A$178:$AQ$178,0),FALSE)*$B54</f>
        <v>0</v>
      </c>
      <c r="AO54" s="260">
        <f>VLOOKUP($A54,'Energy use Prediction'!$A$178:$AQ$204,MATCH(AO$32,'Energy use Prediction'!$A$178:$AQ$178,0),FALSE)*$B54</f>
        <v>0</v>
      </c>
      <c r="AP54" s="260">
        <f>VLOOKUP($A54,'Energy use Prediction'!$A$178:$AQ$204,MATCH(AP$32,'Energy use Prediction'!$A$178:$AQ$178,0),FALSE)*$B54</f>
        <v>0</v>
      </c>
      <c r="AQ54" s="260">
        <f>VLOOKUP($A54,'Energy use Prediction'!$A$178:$AQ$204,MATCH(AQ$32,'Energy use Prediction'!$A$178:$AQ$178,0),FALSE)*$B54</f>
        <v>0</v>
      </c>
    </row>
    <row r="55" spans="1:43">
      <c r="A55" s="272" t="s">
        <v>637</v>
      </c>
      <c r="B55">
        <f>VLOOKUP(A55,'Non Energy use'!A24:J50,COLUMN('Non Energy use'!C24),FALSE)</f>
        <v>0</v>
      </c>
      <c r="C55" s="260">
        <f>VLOOKUP($A55,'Energy use Prediction'!$A$178:$AQ$204,MATCH(C$32,'Energy use Prediction'!$A$178:$AQ$178,0),FALSE)*$B55</f>
        <v>0</v>
      </c>
      <c r="D55" s="260">
        <f>VLOOKUP($A55,'Energy use Prediction'!$A$178:$AQ$204,MATCH(D$32,'Energy use Prediction'!$A$178:$AQ$178,0),FALSE)*$B55</f>
        <v>0</v>
      </c>
      <c r="E55" s="260">
        <f>VLOOKUP($A55,'Energy use Prediction'!$A$178:$AQ$204,MATCH(E$32,'Energy use Prediction'!$A$178:$AQ$178,0),FALSE)*$B55</f>
        <v>0</v>
      </c>
      <c r="F55" s="260">
        <f>VLOOKUP($A55,'Energy use Prediction'!$A$178:$AQ$204,MATCH(F$32,'Energy use Prediction'!$A$178:$AQ$178,0),FALSE)*$B55</f>
        <v>0</v>
      </c>
      <c r="G55" s="260">
        <f>VLOOKUP($A55,'Energy use Prediction'!$A$178:$AQ$204,MATCH(G$32,'Energy use Prediction'!$A$178:$AQ$178,0),FALSE)*$B55</f>
        <v>0</v>
      </c>
      <c r="H55" s="260">
        <f>VLOOKUP($A55,'Energy use Prediction'!$A$178:$AQ$204,MATCH(H$32,'Energy use Prediction'!$A$178:$AQ$178,0),FALSE)*$B55</f>
        <v>0</v>
      </c>
      <c r="I55" s="260">
        <f>VLOOKUP($A55,'Energy use Prediction'!$A$178:$AQ$204,MATCH(I$32,'Energy use Prediction'!$A$178:$AQ$178,0),FALSE)*$B55</f>
        <v>0</v>
      </c>
      <c r="J55" s="260">
        <f>VLOOKUP($A55,'Energy use Prediction'!$A$178:$AQ$204,MATCH(J$32,'Energy use Prediction'!$A$178:$AQ$178,0),FALSE)*$B55</f>
        <v>0</v>
      </c>
      <c r="K55" s="260">
        <f>VLOOKUP($A55,'Energy use Prediction'!$A$178:$AQ$204,MATCH(K$32,'Energy use Prediction'!$A$178:$AQ$178,0),FALSE)*$B55</f>
        <v>0</v>
      </c>
      <c r="L55" s="260">
        <f>VLOOKUP($A55,'Energy use Prediction'!$A$178:$AQ$204,MATCH(L$32,'Energy use Prediction'!$A$178:$AQ$178,0),FALSE)*$B55</f>
        <v>0</v>
      </c>
      <c r="M55" s="260">
        <f>VLOOKUP($A55,'Energy use Prediction'!$A$178:$AQ$204,MATCH(M$32,'Energy use Prediction'!$A$178:$AQ$178,0),FALSE)*$B55</f>
        <v>0</v>
      </c>
      <c r="N55" s="260">
        <f>VLOOKUP($A55,'Energy use Prediction'!$A$178:$AQ$204,MATCH(N$32,'Energy use Prediction'!$A$178:$AQ$178,0),FALSE)*$B55</f>
        <v>0</v>
      </c>
      <c r="O55" s="260">
        <f>VLOOKUP($A55,'Energy use Prediction'!$A$178:$AQ$204,MATCH(O$32,'Energy use Prediction'!$A$178:$AQ$178,0),FALSE)*$B55</f>
        <v>0</v>
      </c>
      <c r="P55" s="260">
        <f>VLOOKUP($A55,'Energy use Prediction'!$A$178:$AQ$204,MATCH(P$32,'Energy use Prediction'!$A$178:$AQ$178,0),FALSE)*$B55</f>
        <v>0</v>
      </c>
      <c r="Q55" s="260">
        <f>VLOOKUP($A55,'Energy use Prediction'!$A$178:$AQ$204,MATCH(Q$32,'Energy use Prediction'!$A$178:$AQ$178,0),FALSE)*$B55</f>
        <v>0</v>
      </c>
      <c r="R55" s="260">
        <f>VLOOKUP($A55,'Energy use Prediction'!$A$178:$AQ$204,MATCH(R$32,'Energy use Prediction'!$A$178:$AQ$178,0),FALSE)*$B55</f>
        <v>0</v>
      </c>
      <c r="S55" s="260">
        <f>VLOOKUP($A55,'Energy use Prediction'!$A$178:$AQ$204,MATCH(S$32,'Energy use Prediction'!$A$178:$AQ$178,0),FALSE)*$B55</f>
        <v>0</v>
      </c>
      <c r="T55" s="260">
        <f>VLOOKUP($A55,'Energy use Prediction'!$A$178:$AQ$204,MATCH(T$32,'Energy use Prediction'!$A$178:$AQ$178,0),FALSE)*$B55</f>
        <v>0</v>
      </c>
      <c r="U55" s="260">
        <f>VLOOKUP($A55,'Energy use Prediction'!$A$178:$AQ$204,MATCH(U$32,'Energy use Prediction'!$A$178:$AQ$178,0),FALSE)*$B55</f>
        <v>0</v>
      </c>
      <c r="V55" s="260">
        <f>VLOOKUP($A55,'Energy use Prediction'!$A$178:$AQ$204,MATCH(V$32,'Energy use Prediction'!$A$178:$AQ$178,0),FALSE)*$B55</f>
        <v>0</v>
      </c>
      <c r="W55" s="260">
        <f>VLOOKUP($A55,'Energy use Prediction'!$A$178:$AQ$204,MATCH(W$32,'Energy use Prediction'!$A$178:$AQ$178,0),FALSE)*$B55</f>
        <v>0</v>
      </c>
      <c r="X55" s="260">
        <f>VLOOKUP($A55,'Energy use Prediction'!$A$178:$AQ$204,MATCH(X$32,'Energy use Prediction'!$A$178:$AQ$178,0),FALSE)*$B55</f>
        <v>0</v>
      </c>
      <c r="Y55" s="260">
        <f>VLOOKUP($A55,'Energy use Prediction'!$A$178:$AQ$204,MATCH(Y$32,'Energy use Prediction'!$A$178:$AQ$178,0),FALSE)*$B55</f>
        <v>0</v>
      </c>
      <c r="Z55" s="260">
        <f>VLOOKUP($A55,'Energy use Prediction'!$A$178:$AQ$204,MATCH(Z$32,'Energy use Prediction'!$A$178:$AQ$178,0),FALSE)*$B55</f>
        <v>0</v>
      </c>
      <c r="AA55" s="260">
        <f>VLOOKUP($A55,'Energy use Prediction'!$A$178:$AQ$204,MATCH(AA$32,'Energy use Prediction'!$A$178:$AQ$178,0),FALSE)*$B55</f>
        <v>0</v>
      </c>
      <c r="AB55" s="260">
        <f>VLOOKUP($A55,'Energy use Prediction'!$A$178:$AQ$204,MATCH(AB$32,'Energy use Prediction'!$A$178:$AQ$178,0),FALSE)*$B55</f>
        <v>0</v>
      </c>
      <c r="AC55" s="260">
        <f>VLOOKUP($A55,'Energy use Prediction'!$A$178:$AQ$204,MATCH(AC$32,'Energy use Prediction'!$A$178:$AQ$178,0),FALSE)*$B55</f>
        <v>0</v>
      </c>
      <c r="AD55" s="260">
        <f>VLOOKUP($A55,'Energy use Prediction'!$A$178:$AQ$204,MATCH(AD$32,'Energy use Prediction'!$A$178:$AQ$178,0),FALSE)*$B55</f>
        <v>0</v>
      </c>
      <c r="AE55" s="260">
        <f>VLOOKUP($A55,'Energy use Prediction'!$A$178:$AQ$204,MATCH(AE$32,'Energy use Prediction'!$A$178:$AQ$178,0),FALSE)*$B55</f>
        <v>0</v>
      </c>
      <c r="AF55" s="260">
        <f>VLOOKUP($A55,'Energy use Prediction'!$A$178:$AQ$204,MATCH(AF$32,'Energy use Prediction'!$A$178:$AQ$178,0),FALSE)*$B55</f>
        <v>0</v>
      </c>
      <c r="AG55" s="260">
        <f>VLOOKUP($A55,'Energy use Prediction'!$A$178:$AQ$204,MATCH(AG$32,'Energy use Prediction'!$A$178:$AQ$178,0),FALSE)*$B55</f>
        <v>0</v>
      </c>
      <c r="AH55" s="260">
        <f>VLOOKUP($A55,'Energy use Prediction'!$A$178:$AQ$204,MATCH(AH$32,'Energy use Prediction'!$A$178:$AQ$178,0),FALSE)*$B55</f>
        <v>0</v>
      </c>
      <c r="AI55" s="260">
        <f>VLOOKUP($A55,'Energy use Prediction'!$A$178:$AQ$204,MATCH(AI$32,'Energy use Prediction'!$A$178:$AQ$178,0),FALSE)*$B55</f>
        <v>0</v>
      </c>
      <c r="AJ55" s="260">
        <f>VLOOKUP($A55,'Energy use Prediction'!$A$178:$AQ$204,MATCH(AJ$32,'Energy use Prediction'!$A$178:$AQ$178,0),FALSE)*$B55</f>
        <v>0</v>
      </c>
      <c r="AK55" s="260">
        <f>VLOOKUP($A55,'Energy use Prediction'!$A$178:$AQ$204,MATCH(AK$32,'Energy use Prediction'!$A$178:$AQ$178,0),FALSE)*$B55</f>
        <v>0</v>
      </c>
      <c r="AL55" s="260">
        <f>VLOOKUP($A55,'Energy use Prediction'!$A$178:$AQ$204,MATCH(AL$32,'Energy use Prediction'!$A$178:$AQ$178,0),FALSE)*$B55</f>
        <v>0</v>
      </c>
      <c r="AM55" s="260">
        <f>VLOOKUP($A55,'Energy use Prediction'!$A$178:$AQ$204,MATCH(AM$32,'Energy use Prediction'!$A$178:$AQ$178,0),FALSE)*$B55</f>
        <v>0</v>
      </c>
      <c r="AN55" s="260">
        <f>VLOOKUP($A55,'Energy use Prediction'!$A$178:$AQ$204,MATCH(AN$32,'Energy use Prediction'!$A$178:$AQ$178,0),FALSE)*$B55</f>
        <v>0</v>
      </c>
      <c r="AO55" s="260">
        <f>VLOOKUP($A55,'Energy use Prediction'!$A$178:$AQ$204,MATCH(AO$32,'Energy use Prediction'!$A$178:$AQ$178,0),FALSE)*$B55</f>
        <v>0</v>
      </c>
      <c r="AP55" s="260">
        <f>VLOOKUP($A55,'Energy use Prediction'!$A$178:$AQ$204,MATCH(AP$32,'Energy use Prediction'!$A$178:$AQ$178,0),FALSE)*$B55</f>
        <v>0</v>
      </c>
      <c r="AQ55" s="260">
        <f>VLOOKUP($A55,'Energy use Prediction'!$A$178:$AQ$204,MATCH(AQ$32,'Energy use Prediction'!$A$178:$AQ$178,0),FALSE)*$B55</f>
        <v>0</v>
      </c>
    </row>
    <row r="56" spans="1:43">
      <c r="A56" s="272" t="s">
        <v>638</v>
      </c>
      <c r="B56">
        <f>VLOOKUP(A56,'Non Energy use'!A25:J51,COLUMN('Non Energy use'!C25),FALSE)</f>
        <v>0</v>
      </c>
      <c r="C56" s="260">
        <f>VLOOKUP($A56,'Energy use Prediction'!$A$178:$AQ$204,MATCH(C$32,'Energy use Prediction'!$A$178:$AQ$178,0),FALSE)*$B56</f>
        <v>0</v>
      </c>
      <c r="D56" s="260">
        <f>VLOOKUP($A56,'Energy use Prediction'!$A$178:$AQ$204,MATCH(D$32,'Energy use Prediction'!$A$178:$AQ$178,0),FALSE)*$B56</f>
        <v>0</v>
      </c>
      <c r="E56" s="260">
        <f>VLOOKUP($A56,'Energy use Prediction'!$A$178:$AQ$204,MATCH(E$32,'Energy use Prediction'!$A$178:$AQ$178,0),FALSE)*$B56</f>
        <v>0</v>
      </c>
      <c r="F56" s="260">
        <f>VLOOKUP($A56,'Energy use Prediction'!$A$178:$AQ$204,MATCH(F$32,'Energy use Prediction'!$A$178:$AQ$178,0),FALSE)*$B56</f>
        <v>0</v>
      </c>
      <c r="G56" s="260">
        <f>VLOOKUP($A56,'Energy use Prediction'!$A$178:$AQ$204,MATCH(G$32,'Energy use Prediction'!$A$178:$AQ$178,0),FALSE)*$B56</f>
        <v>0</v>
      </c>
      <c r="H56" s="260">
        <f>VLOOKUP($A56,'Energy use Prediction'!$A$178:$AQ$204,MATCH(H$32,'Energy use Prediction'!$A$178:$AQ$178,0),FALSE)*$B56</f>
        <v>0</v>
      </c>
      <c r="I56" s="260">
        <f>VLOOKUP($A56,'Energy use Prediction'!$A$178:$AQ$204,MATCH(I$32,'Energy use Prediction'!$A$178:$AQ$178,0),FALSE)*$B56</f>
        <v>0</v>
      </c>
      <c r="J56" s="260">
        <f>VLOOKUP($A56,'Energy use Prediction'!$A$178:$AQ$204,MATCH(J$32,'Energy use Prediction'!$A$178:$AQ$178,0),FALSE)*$B56</f>
        <v>0</v>
      </c>
      <c r="K56" s="260">
        <f>VLOOKUP($A56,'Energy use Prediction'!$A$178:$AQ$204,MATCH(K$32,'Energy use Prediction'!$A$178:$AQ$178,0),FALSE)*$B56</f>
        <v>0</v>
      </c>
      <c r="L56" s="260">
        <f>VLOOKUP($A56,'Energy use Prediction'!$A$178:$AQ$204,MATCH(L$32,'Energy use Prediction'!$A$178:$AQ$178,0),FALSE)*$B56</f>
        <v>0</v>
      </c>
      <c r="M56" s="260">
        <f>VLOOKUP($A56,'Energy use Prediction'!$A$178:$AQ$204,MATCH(M$32,'Energy use Prediction'!$A$178:$AQ$178,0),FALSE)*$B56</f>
        <v>0</v>
      </c>
      <c r="N56" s="260">
        <f>VLOOKUP($A56,'Energy use Prediction'!$A$178:$AQ$204,MATCH(N$32,'Energy use Prediction'!$A$178:$AQ$178,0),FALSE)*$B56</f>
        <v>0</v>
      </c>
      <c r="O56" s="260">
        <f>VLOOKUP($A56,'Energy use Prediction'!$A$178:$AQ$204,MATCH(O$32,'Energy use Prediction'!$A$178:$AQ$178,0),FALSE)*$B56</f>
        <v>0</v>
      </c>
      <c r="P56" s="260">
        <f>VLOOKUP($A56,'Energy use Prediction'!$A$178:$AQ$204,MATCH(P$32,'Energy use Prediction'!$A$178:$AQ$178,0),FALSE)*$B56</f>
        <v>0</v>
      </c>
      <c r="Q56" s="260">
        <f>VLOOKUP($A56,'Energy use Prediction'!$A$178:$AQ$204,MATCH(Q$32,'Energy use Prediction'!$A$178:$AQ$178,0),FALSE)*$B56</f>
        <v>0</v>
      </c>
      <c r="R56" s="260">
        <f>VLOOKUP($A56,'Energy use Prediction'!$A$178:$AQ$204,MATCH(R$32,'Energy use Prediction'!$A$178:$AQ$178,0),FALSE)*$B56</f>
        <v>0</v>
      </c>
      <c r="S56" s="260">
        <f>VLOOKUP($A56,'Energy use Prediction'!$A$178:$AQ$204,MATCH(S$32,'Energy use Prediction'!$A$178:$AQ$178,0),FALSE)*$B56</f>
        <v>0</v>
      </c>
      <c r="T56" s="260">
        <f>VLOOKUP($A56,'Energy use Prediction'!$A$178:$AQ$204,MATCH(T$32,'Energy use Prediction'!$A$178:$AQ$178,0),FALSE)*$B56</f>
        <v>0</v>
      </c>
      <c r="U56" s="260">
        <f>VLOOKUP($A56,'Energy use Prediction'!$A$178:$AQ$204,MATCH(U$32,'Energy use Prediction'!$A$178:$AQ$178,0),FALSE)*$B56</f>
        <v>0</v>
      </c>
      <c r="V56" s="260">
        <f>VLOOKUP($A56,'Energy use Prediction'!$A$178:$AQ$204,MATCH(V$32,'Energy use Prediction'!$A$178:$AQ$178,0),FALSE)*$B56</f>
        <v>0</v>
      </c>
      <c r="W56" s="260">
        <f>VLOOKUP($A56,'Energy use Prediction'!$A$178:$AQ$204,MATCH(W$32,'Energy use Prediction'!$A$178:$AQ$178,0),FALSE)*$B56</f>
        <v>0</v>
      </c>
      <c r="X56" s="260">
        <f>VLOOKUP($A56,'Energy use Prediction'!$A$178:$AQ$204,MATCH(X$32,'Energy use Prediction'!$A$178:$AQ$178,0),FALSE)*$B56</f>
        <v>0</v>
      </c>
      <c r="Y56" s="260">
        <f>VLOOKUP($A56,'Energy use Prediction'!$A$178:$AQ$204,MATCH(Y$32,'Energy use Prediction'!$A$178:$AQ$178,0),FALSE)*$B56</f>
        <v>0</v>
      </c>
      <c r="Z56" s="260">
        <f>VLOOKUP($A56,'Energy use Prediction'!$A$178:$AQ$204,MATCH(Z$32,'Energy use Prediction'!$A$178:$AQ$178,0),FALSE)*$B56</f>
        <v>0</v>
      </c>
      <c r="AA56" s="260">
        <f>VLOOKUP($A56,'Energy use Prediction'!$A$178:$AQ$204,MATCH(AA$32,'Energy use Prediction'!$A$178:$AQ$178,0),FALSE)*$B56</f>
        <v>0</v>
      </c>
      <c r="AB56" s="260">
        <f>VLOOKUP($A56,'Energy use Prediction'!$A$178:$AQ$204,MATCH(AB$32,'Energy use Prediction'!$A$178:$AQ$178,0),FALSE)*$B56</f>
        <v>0</v>
      </c>
      <c r="AC56" s="260">
        <f>VLOOKUP($A56,'Energy use Prediction'!$A$178:$AQ$204,MATCH(AC$32,'Energy use Prediction'!$A$178:$AQ$178,0),FALSE)*$B56</f>
        <v>0</v>
      </c>
      <c r="AD56" s="260">
        <f>VLOOKUP($A56,'Energy use Prediction'!$A$178:$AQ$204,MATCH(AD$32,'Energy use Prediction'!$A$178:$AQ$178,0),FALSE)*$B56</f>
        <v>0</v>
      </c>
      <c r="AE56" s="260">
        <f>VLOOKUP($A56,'Energy use Prediction'!$A$178:$AQ$204,MATCH(AE$32,'Energy use Prediction'!$A$178:$AQ$178,0),FALSE)*$B56</f>
        <v>0</v>
      </c>
      <c r="AF56" s="260">
        <f>VLOOKUP($A56,'Energy use Prediction'!$A$178:$AQ$204,MATCH(AF$32,'Energy use Prediction'!$A$178:$AQ$178,0),FALSE)*$B56</f>
        <v>0</v>
      </c>
      <c r="AG56" s="260">
        <f>VLOOKUP($A56,'Energy use Prediction'!$A$178:$AQ$204,MATCH(AG$32,'Energy use Prediction'!$A$178:$AQ$178,0),FALSE)*$B56</f>
        <v>0</v>
      </c>
      <c r="AH56" s="260">
        <f>VLOOKUP($A56,'Energy use Prediction'!$A$178:$AQ$204,MATCH(AH$32,'Energy use Prediction'!$A$178:$AQ$178,0),FALSE)*$B56</f>
        <v>0</v>
      </c>
      <c r="AI56" s="260">
        <f>VLOOKUP($A56,'Energy use Prediction'!$A$178:$AQ$204,MATCH(AI$32,'Energy use Prediction'!$A$178:$AQ$178,0),FALSE)*$B56</f>
        <v>0</v>
      </c>
      <c r="AJ56" s="260">
        <f>VLOOKUP($A56,'Energy use Prediction'!$A$178:$AQ$204,MATCH(AJ$32,'Energy use Prediction'!$A$178:$AQ$178,0),FALSE)*$B56</f>
        <v>0</v>
      </c>
      <c r="AK56" s="260">
        <f>VLOOKUP($A56,'Energy use Prediction'!$A$178:$AQ$204,MATCH(AK$32,'Energy use Prediction'!$A$178:$AQ$178,0),FALSE)*$B56</f>
        <v>0</v>
      </c>
      <c r="AL56" s="260">
        <f>VLOOKUP($A56,'Energy use Prediction'!$A$178:$AQ$204,MATCH(AL$32,'Energy use Prediction'!$A$178:$AQ$178,0),FALSE)*$B56</f>
        <v>0</v>
      </c>
      <c r="AM56" s="260">
        <f>VLOOKUP($A56,'Energy use Prediction'!$A$178:$AQ$204,MATCH(AM$32,'Energy use Prediction'!$A$178:$AQ$178,0),FALSE)*$B56</f>
        <v>0</v>
      </c>
      <c r="AN56" s="260">
        <f>VLOOKUP($A56,'Energy use Prediction'!$A$178:$AQ$204,MATCH(AN$32,'Energy use Prediction'!$A$178:$AQ$178,0),FALSE)*$B56</f>
        <v>0</v>
      </c>
      <c r="AO56" s="260">
        <f>VLOOKUP($A56,'Energy use Prediction'!$A$178:$AQ$204,MATCH(AO$32,'Energy use Prediction'!$A$178:$AQ$178,0),FALSE)*$B56</f>
        <v>0</v>
      </c>
      <c r="AP56" s="260">
        <f>VLOOKUP($A56,'Energy use Prediction'!$A$178:$AQ$204,MATCH(AP$32,'Energy use Prediction'!$A$178:$AQ$178,0),FALSE)*$B56</f>
        <v>0</v>
      </c>
      <c r="AQ56" s="260">
        <f>VLOOKUP($A56,'Energy use Prediction'!$A$178:$AQ$204,MATCH(AQ$32,'Energy use Prediction'!$A$178:$AQ$178,0),FALSE)*$B56</f>
        <v>0</v>
      </c>
    </row>
    <row r="57" spans="1:43">
      <c r="A57" s="272" t="s">
        <v>613</v>
      </c>
      <c r="B57">
        <f>VLOOKUP(A57,'Non Energy use'!A26:J52,COLUMN('Non Energy use'!C26),FALSE)</f>
        <v>0</v>
      </c>
      <c r="C57" s="260">
        <f>VLOOKUP($A57,'Energy use Prediction'!$A$178:$AQ$204,MATCH(C$32,'Energy use Prediction'!$A$178:$AQ$178,0),FALSE)*$B57</f>
        <v>0</v>
      </c>
      <c r="D57" s="260">
        <f>VLOOKUP($A57,'Energy use Prediction'!$A$178:$AQ$204,MATCH(D$32,'Energy use Prediction'!$A$178:$AQ$178,0),FALSE)*$B57</f>
        <v>0</v>
      </c>
      <c r="E57" s="260">
        <f>VLOOKUP($A57,'Energy use Prediction'!$A$178:$AQ$204,MATCH(E$32,'Energy use Prediction'!$A$178:$AQ$178,0),FALSE)*$B57</f>
        <v>0</v>
      </c>
      <c r="F57" s="260">
        <f>VLOOKUP($A57,'Energy use Prediction'!$A$178:$AQ$204,MATCH(F$32,'Energy use Prediction'!$A$178:$AQ$178,0),FALSE)*$B57</f>
        <v>0</v>
      </c>
      <c r="G57" s="260">
        <f>VLOOKUP($A57,'Energy use Prediction'!$A$178:$AQ$204,MATCH(G$32,'Energy use Prediction'!$A$178:$AQ$178,0),FALSE)*$B57</f>
        <v>0</v>
      </c>
      <c r="H57" s="260">
        <f>VLOOKUP($A57,'Energy use Prediction'!$A$178:$AQ$204,MATCH(H$32,'Energy use Prediction'!$A$178:$AQ$178,0),FALSE)*$B57</f>
        <v>0</v>
      </c>
      <c r="I57" s="260">
        <f>VLOOKUP($A57,'Energy use Prediction'!$A$178:$AQ$204,MATCH(I$32,'Energy use Prediction'!$A$178:$AQ$178,0),FALSE)*$B57</f>
        <v>0</v>
      </c>
      <c r="J57" s="260">
        <f>VLOOKUP($A57,'Energy use Prediction'!$A$178:$AQ$204,MATCH(J$32,'Energy use Prediction'!$A$178:$AQ$178,0),FALSE)*$B57</f>
        <v>0</v>
      </c>
      <c r="K57" s="260">
        <f>VLOOKUP($A57,'Energy use Prediction'!$A$178:$AQ$204,MATCH(K$32,'Energy use Prediction'!$A$178:$AQ$178,0),FALSE)*$B57</f>
        <v>0</v>
      </c>
      <c r="L57" s="260">
        <f>VLOOKUP($A57,'Energy use Prediction'!$A$178:$AQ$204,MATCH(L$32,'Energy use Prediction'!$A$178:$AQ$178,0),FALSE)*$B57</f>
        <v>0</v>
      </c>
      <c r="M57" s="260">
        <f>VLOOKUP($A57,'Energy use Prediction'!$A$178:$AQ$204,MATCH(M$32,'Energy use Prediction'!$A$178:$AQ$178,0),FALSE)*$B57</f>
        <v>0</v>
      </c>
      <c r="N57" s="260">
        <f>VLOOKUP($A57,'Energy use Prediction'!$A$178:$AQ$204,MATCH(N$32,'Energy use Prediction'!$A$178:$AQ$178,0),FALSE)*$B57</f>
        <v>0</v>
      </c>
      <c r="O57" s="260">
        <f>VLOOKUP($A57,'Energy use Prediction'!$A$178:$AQ$204,MATCH(O$32,'Energy use Prediction'!$A$178:$AQ$178,0),FALSE)*$B57</f>
        <v>0</v>
      </c>
      <c r="P57" s="260">
        <f>VLOOKUP($A57,'Energy use Prediction'!$A$178:$AQ$204,MATCH(P$32,'Energy use Prediction'!$A$178:$AQ$178,0),FALSE)*$B57</f>
        <v>0</v>
      </c>
      <c r="Q57" s="260">
        <f>VLOOKUP($A57,'Energy use Prediction'!$A$178:$AQ$204,MATCH(Q$32,'Energy use Prediction'!$A$178:$AQ$178,0),FALSE)*$B57</f>
        <v>0</v>
      </c>
      <c r="R57" s="260">
        <f>VLOOKUP($A57,'Energy use Prediction'!$A$178:$AQ$204,MATCH(R$32,'Energy use Prediction'!$A$178:$AQ$178,0),FALSE)*$B57</f>
        <v>0</v>
      </c>
      <c r="S57" s="260">
        <f>VLOOKUP($A57,'Energy use Prediction'!$A$178:$AQ$204,MATCH(S$32,'Energy use Prediction'!$A$178:$AQ$178,0),FALSE)*$B57</f>
        <v>0</v>
      </c>
      <c r="T57" s="260">
        <f>VLOOKUP($A57,'Energy use Prediction'!$A$178:$AQ$204,MATCH(T$32,'Energy use Prediction'!$A$178:$AQ$178,0),FALSE)*$B57</f>
        <v>0</v>
      </c>
      <c r="U57" s="260">
        <f>VLOOKUP($A57,'Energy use Prediction'!$A$178:$AQ$204,MATCH(U$32,'Energy use Prediction'!$A$178:$AQ$178,0),FALSE)*$B57</f>
        <v>0</v>
      </c>
      <c r="V57" s="260">
        <f>VLOOKUP($A57,'Energy use Prediction'!$A$178:$AQ$204,MATCH(V$32,'Energy use Prediction'!$A$178:$AQ$178,0),FALSE)*$B57</f>
        <v>0</v>
      </c>
      <c r="W57" s="260">
        <f>VLOOKUP($A57,'Energy use Prediction'!$A$178:$AQ$204,MATCH(W$32,'Energy use Prediction'!$A$178:$AQ$178,0),FALSE)*$B57</f>
        <v>0</v>
      </c>
      <c r="X57" s="260">
        <f>VLOOKUP($A57,'Energy use Prediction'!$A$178:$AQ$204,MATCH(X$32,'Energy use Prediction'!$A$178:$AQ$178,0),FALSE)*$B57</f>
        <v>0</v>
      </c>
      <c r="Y57" s="260">
        <f>VLOOKUP($A57,'Energy use Prediction'!$A$178:$AQ$204,MATCH(Y$32,'Energy use Prediction'!$A$178:$AQ$178,0),FALSE)*$B57</f>
        <v>0</v>
      </c>
      <c r="Z57" s="260">
        <f>VLOOKUP($A57,'Energy use Prediction'!$A$178:$AQ$204,MATCH(Z$32,'Energy use Prediction'!$A$178:$AQ$178,0),FALSE)*$B57</f>
        <v>0</v>
      </c>
      <c r="AA57" s="260">
        <f>VLOOKUP($A57,'Energy use Prediction'!$A$178:$AQ$204,MATCH(AA$32,'Energy use Prediction'!$A$178:$AQ$178,0),FALSE)*$B57</f>
        <v>0</v>
      </c>
      <c r="AB57" s="260">
        <f>VLOOKUP($A57,'Energy use Prediction'!$A$178:$AQ$204,MATCH(AB$32,'Energy use Prediction'!$A$178:$AQ$178,0),FALSE)*$B57</f>
        <v>0</v>
      </c>
      <c r="AC57" s="260">
        <f>VLOOKUP($A57,'Energy use Prediction'!$A$178:$AQ$204,MATCH(AC$32,'Energy use Prediction'!$A$178:$AQ$178,0),FALSE)*$B57</f>
        <v>0</v>
      </c>
      <c r="AD57" s="260">
        <f>VLOOKUP($A57,'Energy use Prediction'!$A$178:$AQ$204,MATCH(AD$32,'Energy use Prediction'!$A$178:$AQ$178,0),FALSE)*$B57</f>
        <v>0</v>
      </c>
      <c r="AE57" s="260">
        <f>VLOOKUP($A57,'Energy use Prediction'!$A$178:$AQ$204,MATCH(AE$32,'Energy use Prediction'!$A$178:$AQ$178,0),FALSE)*$B57</f>
        <v>0</v>
      </c>
      <c r="AF57" s="260">
        <f>VLOOKUP($A57,'Energy use Prediction'!$A$178:$AQ$204,MATCH(AF$32,'Energy use Prediction'!$A$178:$AQ$178,0),FALSE)*$B57</f>
        <v>0</v>
      </c>
      <c r="AG57" s="260">
        <f>VLOOKUP($A57,'Energy use Prediction'!$A$178:$AQ$204,MATCH(AG$32,'Energy use Prediction'!$A$178:$AQ$178,0),FALSE)*$B57</f>
        <v>0</v>
      </c>
      <c r="AH57" s="260">
        <f>VLOOKUP($A57,'Energy use Prediction'!$A$178:$AQ$204,MATCH(AH$32,'Energy use Prediction'!$A$178:$AQ$178,0),FALSE)*$B57</f>
        <v>0</v>
      </c>
      <c r="AI57" s="260">
        <f>VLOOKUP($A57,'Energy use Prediction'!$A$178:$AQ$204,MATCH(AI$32,'Energy use Prediction'!$A$178:$AQ$178,0),FALSE)*$B57</f>
        <v>0</v>
      </c>
      <c r="AJ57" s="260">
        <f>VLOOKUP($A57,'Energy use Prediction'!$A$178:$AQ$204,MATCH(AJ$32,'Energy use Prediction'!$A$178:$AQ$178,0),FALSE)*$B57</f>
        <v>0</v>
      </c>
      <c r="AK57" s="260">
        <f>VLOOKUP($A57,'Energy use Prediction'!$A$178:$AQ$204,MATCH(AK$32,'Energy use Prediction'!$A$178:$AQ$178,0),FALSE)*$B57</f>
        <v>0</v>
      </c>
      <c r="AL57" s="260">
        <f>VLOOKUP($A57,'Energy use Prediction'!$A$178:$AQ$204,MATCH(AL$32,'Energy use Prediction'!$A$178:$AQ$178,0),FALSE)*$B57</f>
        <v>0</v>
      </c>
      <c r="AM57" s="260">
        <f>VLOOKUP($A57,'Energy use Prediction'!$A$178:$AQ$204,MATCH(AM$32,'Energy use Prediction'!$A$178:$AQ$178,0),FALSE)*$B57</f>
        <v>0</v>
      </c>
      <c r="AN57" s="260">
        <f>VLOOKUP($A57,'Energy use Prediction'!$A$178:$AQ$204,MATCH(AN$32,'Energy use Prediction'!$A$178:$AQ$178,0),FALSE)*$B57</f>
        <v>0</v>
      </c>
      <c r="AO57" s="260">
        <f>VLOOKUP($A57,'Energy use Prediction'!$A$178:$AQ$204,MATCH(AO$32,'Energy use Prediction'!$A$178:$AQ$178,0),FALSE)*$B57</f>
        <v>0</v>
      </c>
      <c r="AP57" s="260">
        <f>VLOOKUP($A57,'Energy use Prediction'!$A$178:$AQ$204,MATCH(AP$32,'Energy use Prediction'!$A$178:$AQ$178,0),FALSE)*$B57</f>
        <v>0</v>
      </c>
      <c r="AQ57" s="260">
        <f>VLOOKUP($A57,'Energy use Prediction'!$A$178:$AQ$204,MATCH(AQ$32,'Energy use Prediction'!$A$178:$AQ$178,0),FALSE)*$B57</f>
        <v>0</v>
      </c>
    </row>
    <row r="58" spans="1:43">
      <c r="A58" s="271" t="s">
        <v>641</v>
      </c>
      <c r="B58">
        <f>VLOOKUP(A58,'Non Energy use'!A27:J53,COLUMN('Non Energy use'!C27),FALSE)</f>
        <v>0</v>
      </c>
      <c r="C58" s="260">
        <f>VLOOKUP($A58,'Energy use Prediction'!$A$178:$AQ$204,MATCH(C$32,'Energy use Prediction'!$A$178:$AQ$178,0),FALSE)*$B58</f>
        <v>0</v>
      </c>
      <c r="D58" s="260">
        <f>VLOOKUP($A58,'Energy use Prediction'!$A$178:$AQ$204,MATCH(D$32,'Energy use Prediction'!$A$178:$AQ$178,0),FALSE)*$B58</f>
        <v>0</v>
      </c>
      <c r="E58" s="260">
        <f>VLOOKUP($A58,'Energy use Prediction'!$A$178:$AQ$204,MATCH(E$32,'Energy use Prediction'!$A$178:$AQ$178,0),FALSE)*$B58</f>
        <v>0</v>
      </c>
      <c r="F58" s="260">
        <f>VLOOKUP($A58,'Energy use Prediction'!$A$178:$AQ$204,MATCH(F$32,'Energy use Prediction'!$A$178:$AQ$178,0),FALSE)*$B58</f>
        <v>0</v>
      </c>
      <c r="G58" s="260">
        <f>VLOOKUP($A58,'Energy use Prediction'!$A$178:$AQ$204,MATCH(G$32,'Energy use Prediction'!$A$178:$AQ$178,0),FALSE)*$B58</f>
        <v>0</v>
      </c>
      <c r="H58" s="260">
        <f>VLOOKUP($A58,'Energy use Prediction'!$A$178:$AQ$204,MATCH(H$32,'Energy use Prediction'!$A$178:$AQ$178,0),FALSE)*$B58</f>
        <v>0</v>
      </c>
      <c r="I58" s="260">
        <f>VLOOKUP($A58,'Energy use Prediction'!$A$178:$AQ$204,MATCH(I$32,'Energy use Prediction'!$A$178:$AQ$178,0),FALSE)*$B58</f>
        <v>0</v>
      </c>
      <c r="J58" s="260">
        <f>VLOOKUP($A58,'Energy use Prediction'!$A$178:$AQ$204,MATCH(J$32,'Energy use Prediction'!$A$178:$AQ$178,0),FALSE)*$B58</f>
        <v>0</v>
      </c>
      <c r="K58" s="260">
        <f>VLOOKUP($A58,'Energy use Prediction'!$A$178:$AQ$204,MATCH(K$32,'Energy use Prediction'!$A$178:$AQ$178,0),FALSE)*$B58</f>
        <v>0</v>
      </c>
      <c r="L58" s="260">
        <f>VLOOKUP($A58,'Energy use Prediction'!$A$178:$AQ$204,MATCH(L$32,'Energy use Prediction'!$A$178:$AQ$178,0),FALSE)*$B58</f>
        <v>0</v>
      </c>
      <c r="M58" s="260">
        <f>VLOOKUP($A58,'Energy use Prediction'!$A$178:$AQ$204,MATCH(M$32,'Energy use Prediction'!$A$178:$AQ$178,0),FALSE)*$B58</f>
        <v>0</v>
      </c>
      <c r="N58" s="260">
        <f>VLOOKUP($A58,'Energy use Prediction'!$A$178:$AQ$204,MATCH(N$32,'Energy use Prediction'!$A$178:$AQ$178,0),FALSE)*$B58</f>
        <v>0</v>
      </c>
      <c r="O58" s="260">
        <f>VLOOKUP($A58,'Energy use Prediction'!$A$178:$AQ$204,MATCH(O$32,'Energy use Prediction'!$A$178:$AQ$178,0),FALSE)*$B58</f>
        <v>0</v>
      </c>
      <c r="P58" s="260">
        <f>VLOOKUP($A58,'Energy use Prediction'!$A$178:$AQ$204,MATCH(P$32,'Energy use Prediction'!$A$178:$AQ$178,0),FALSE)*$B58</f>
        <v>0</v>
      </c>
      <c r="Q58" s="260">
        <f>VLOOKUP($A58,'Energy use Prediction'!$A$178:$AQ$204,MATCH(Q$32,'Energy use Prediction'!$A$178:$AQ$178,0),FALSE)*$B58</f>
        <v>0</v>
      </c>
      <c r="R58" s="260">
        <f>VLOOKUP($A58,'Energy use Prediction'!$A$178:$AQ$204,MATCH(R$32,'Energy use Prediction'!$A$178:$AQ$178,0),FALSE)*$B58</f>
        <v>0</v>
      </c>
      <c r="S58" s="260">
        <f>VLOOKUP($A58,'Energy use Prediction'!$A$178:$AQ$204,MATCH(S$32,'Energy use Prediction'!$A$178:$AQ$178,0),FALSE)*$B58</f>
        <v>0</v>
      </c>
      <c r="T58" s="260">
        <f>VLOOKUP($A58,'Energy use Prediction'!$A$178:$AQ$204,MATCH(T$32,'Energy use Prediction'!$A$178:$AQ$178,0),FALSE)*$B58</f>
        <v>0</v>
      </c>
      <c r="U58" s="260">
        <f>VLOOKUP($A58,'Energy use Prediction'!$A$178:$AQ$204,MATCH(U$32,'Energy use Prediction'!$A$178:$AQ$178,0),FALSE)*$B58</f>
        <v>0</v>
      </c>
      <c r="V58" s="260">
        <f>VLOOKUP($A58,'Energy use Prediction'!$A$178:$AQ$204,MATCH(V$32,'Energy use Prediction'!$A$178:$AQ$178,0),FALSE)*$B58</f>
        <v>0</v>
      </c>
      <c r="W58" s="260">
        <f>VLOOKUP($A58,'Energy use Prediction'!$A$178:$AQ$204,MATCH(W$32,'Energy use Prediction'!$A$178:$AQ$178,0),FALSE)*$B58</f>
        <v>0</v>
      </c>
      <c r="X58" s="260">
        <f>VLOOKUP($A58,'Energy use Prediction'!$A$178:$AQ$204,MATCH(X$32,'Energy use Prediction'!$A$178:$AQ$178,0),FALSE)*$B58</f>
        <v>0</v>
      </c>
      <c r="Y58" s="260">
        <f>VLOOKUP($A58,'Energy use Prediction'!$A$178:$AQ$204,MATCH(Y$32,'Energy use Prediction'!$A$178:$AQ$178,0),FALSE)*$B58</f>
        <v>0</v>
      </c>
      <c r="Z58" s="260">
        <f>VLOOKUP($A58,'Energy use Prediction'!$A$178:$AQ$204,MATCH(Z$32,'Energy use Prediction'!$A$178:$AQ$178,0),FALSE)*$B58</f>
        <v>0</v>
      </c>
      <c r="AA58" s="260">
        <f>VLOOKUP($A58,'Energy use Prediction'!$A$178:$AQ$204,MATCH(AA$32,'Energy use Prediction'!$A$178:$AQ$178,0),FALSE)*$B58</f>
        <v>0</v>
      </c>
      <c r="AB58" s="260">
        <f>VLOOKUP($A58,'Energy use Prediction'!$A$178:$AQ$204,MATCH(AB$32,'Energy use Prediction'!$A$178:$AQ$178,0),FALSE)*$B58</f>
        <v>0</v>
      </c>
      <c r="AC58" s="260">
        <f>VLOOKUP($A58,'Energy use Prediction'!$A$178:$AQ$204,MATCH(AC$32,'Energy use Prediction'!$A$178:$AQ$178,0),FALSE)*$B58</f>
        <v>0</v>
      </c>
      <c r="AD58" s="260">
        <f>VLOOKUP($A58,'Energy use Prediction'!$A$178:$AQ$204,MATCH(AD$32,'Energy use Prediction'!$A$178:$AQ$178,0),FALSE)*$B58</f>
        <v>0</v>
      </c>
      <c r="AE58" s="260">
        <f>VLOOKUP($A58,'Energy use Prediction'!$A$178:$AQ$204,MATCH(AE$32,'Energy use Prediction'!$A$178:$AQ$178,0),FALSE)*$B58</f>
        <v>0</v>
      </c>
      <c r="AF58" s="260">
        <f>VLOOKUP($A58,'Energy use Prediction'!$A$178:$AQ$204,MATCH(AF$32,'Energy use Prediction'!$A$178:$AQ$178,0),FALSE)*$B58</f>
        <v>0</v>
      </c>
      <c r="AG58" s="260">
        <f>VLOOKUP($A58,'Energy use Prediction'!$A$178:$AQ$204,MATCH(AG$32,'Energy use Prediction'!$A$178:$AQ$178,0),FALSE)*$B58</f>
        <v>0</v>
      </c>
      <c r="AH58" s="260">
        <f>VLOOKUP($A58,'Energy use Prediction'!$A$178:$AQ$204,MATCH(AH$32,'Energy use Prediction'!$A$178:$AQ$178,0),FALSE)*$B58</f>
        <v>0</v>
      </c>
      <c r="AI58" s="260">
        <f>VLOOKUP($A58,'Energy use Prediction'!$A$178:$AQ$204,MATCH(AI$32,'Energy use Prediction'!$A$178:$AQ$178,0),FALSE)*$B58</f>
        <v>0</v>
      </c>
      <c r="AJ58" s="260">
        <f>VLOOKUP($A58,'Energy use Prediction'!$A$178:$AQ$204,MATCH(AJ$32,'Energy use Prediction'!$A$178:$AQ$178,0),FALSE)*$B58</f>
        <v>0</v>
      </c>
      <c r="AK58" s="260">
        <f>VLOOKUP($A58,'Energy use Prediction'!$A$178:$AQ$204,MATCH(AK$32,'Energy use Prediction'!$A$178:$AQ$178,0),FALSE)*$B58</f>
        <v>0</v>
      </c>
      <c r="AL58" s="260">
        <f>VLOOKUP($A58,'Energy use Prediction'!$A$178:$AQ$204,MATCH(AL$32,'Energy use Prediction'!$A$178:$AQ$178,0),FALSE)*$B58</f>
        <v>0</v>
      </c>
      <c r="AM58" s="260">
        <f>VLOOKUP($A58,'Energy use Prediction'!$A$178:$AQ$204,MATCH(AM$32,'Energy use Prediction'!$A$178:$AQ$178,0),FALSE)*$B58</f>
        <v>0</v>
      </c>
      <c r="AN58" s="260">
        <f>VLOOKUP($A58,'Energy use Prediction'!$A$178:$AQ$204,MATCH(AN$32,'Energy use Prediction'!$A$178:$AQ$178,0),FALSE)*$B58</f>
        <v>0</v>
      </c>
      <c r="AO58" s="260">
        <f>VLOOKUP($A58,'Energy use Prediction'!$A$178:$AQ$204,MATCH(AO$32,'Energy use Prediction'!$A$178:$AQ$178,0),FALSE)*$B58</f>
        <v>0</v>
      </c>
      <c r="AP58" s="260">
        <f>VLOOKUP($A58,'Energy use Prediction'!$A$178:$AQ$204,MATCH(AP$32,'Energy use Prediction'!$A$178:$AQ$178,0),FALSE)*$B58</f>
        <v>0</v>
      </c>
      <c r="AQ58" s="260">
        <f>VLOOKUP($A58,'Energy use Prediction'!$A$178:$AQ$204,MATCH(AQ$32,'Energy use Prediction'!$A$178:$AQ$178,0),FALSE)*$B58</f>
        <v>0</v>
      </c>
    </row>
  </sheetData>
  <phoneticPr fontId="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B60A7-4BC4-4F92-96BF-D283CD70C626}">
  <dimension ref="A1:AQ58"/>
  <sheetViews>
    <sheetView topLeftCell="T29" workbookViewId="0">
      <selection activeCell="AQ33" sqref="AQ33"/>
    </sheetView>
  </sheetViews>
  <sheetFormatPr defaultRowHeight="14.25"/>
  <cols>
    <col min="1" max="1" width="42.25" customWidth="1"/>
    <col min="2" max="2" width="12.125" bestFit="1" customWidth="1"/>
    <col min="3" max="3" width="13.125" bestFit="1" customWidth="1"/>
  </cols>
  <sheetData>
    <row r="1" spans="1:43">
      <c r="A1" s="261" t="s">
        <v>767</v>
      </c>
    </row>
    <row r="2" spans="1:43">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32" t="s">
        <v>617</v>
      </c>
      <c r="B3">
        <f>VLOOKUP(A3,'Energy use'!$A$132:$K$158,4,FALSE)</f>
        <v>5525398489568.1113</v>
      </c>
      <c r="C3">
        <f>VLOOKUP($A3,'Energy Structure(no elec)'!$A$2:$I$28,4,FALSE)*VLOOKUP($A3,'Electrification prediction'!$A$236:$AQ$262,COLUMN('Electrification prediction'!C$236),FALSE)</f>
        <v>5544654281040.5029</v>
      </c>
      <c r="D3">
        <f>VLOOKUP($A3,'Energy Structure(no elec)'!$A$2:$I$28,4,FALSE)*VLOOKUP($A3,'Electrification prediction'!$A$236:$AQ$262,COLUMN('Electrification prediction'!D$236),FALSE)</f>
        <v>5308464133588.209</v>
      </c>
      <c r="E3">
        <f>VLOOKUP($A3,'Energy Structure(no elec)'!$A$2:$I$28,4,FALSE)*VLOOKUP($A3,'Electrification prediction'!$A$236:$AQ$262,COLUMN('Electrification prediction'!E$236),FALSE)</f>
        <v>5227476335411.498</v>
      </c>
      <c r="F3">
        <f>VLOOKUP($A3,'Energy Structure(no elec)'!$A$2:$I$28,4,FALSE)*VLOOKUP($A3,'Electrification prediction'!$A$236:$AQ$262,COLUMN('Electrification prediction'!F$236),FALSE)</f>
        <v>5146467336373.8564</v>
      </c>
      <c r="G3">
        <f>VLOOKUP($A3,'Energy Structure(no elec)'!$A$2:$I$28,4,FALSE)*VLOOKUP($A3,'Electrification prediction'!$A$236:$AQ$262,COLUMN('Electrification prediction'!G$236),FALSE)</f>
        <v>5063777126483.665</v>
      </c>
      <c r="H3">
        <f>VLOOKUP($A3,'Energy Structure(no elec)'!$A$2:$I$28,4,FALSE)*VLOOKUP($A3,'Electrification prediction'!$A$236:$AQ$262,COLUMN('Electrification prediction'!H$236),FALSE)</f>
        <v>4979850858132.0615</v>
      </c>
      <c r="I3">
        <f>VLOOKUP($A3,'Energy Structure(no elec)'!$A$2:$I$28,4,FALSE)*VLOOKUP($A3,'Electrification prediction'!$A$236:$AQ$262,COLUMN('Electrification prediction'!I$236),FALSE)</f>
        <v>4896474370398.6748</v>
      </c>
      <c r="J3">
        <f>VLOOKUP($A3,'Energy Structure(no elec)'!$A$2:$I$28,4,FALSE)*VLOOKUP($A3,'Electrification prediction'!$A$236:$AQ$262,COLUMN('Electrification prediction'!J$236),FALSE)</f>
        <v>4812382884583.7148</v>
      </c>
      <c r="K3">
        <f>VLOOKUP($A3,'Energy Structure(no elec)'!$A$2:$I$28,4,FALSE)*VLOOKUP($A3,'Electrification prediction'!$A$236:$AQ$262,COLUMN('Electrification prediction'!K$236),FALSE)</f>
        <v>4729105276098.3135</v>
      </c>
      <c r="L3">
        <f>VLOOKUP($A3,'Energy Structure(no elec)'!$A$2:$I$28,4,FALSE)*VLOOKUP($A3,'Electrification prediction'!$A$236:$AQ$262,COLUMN('Electrification prediction'!L$236),FALSE)</f>
        <v>4645531336623.8926</v>
      </c>
      <c r="M3">
        <f>VLOOKUP($A3,'Energy Structure(no elec)'!$A$2:$I$28,4,FALSE)*VLOOKUP($A3,'Electrification prediction'!$A$236:$AQ$262,COLUMN('Electrification prediction'!M$236),FALSE)</f>
        <v>4561913177873.4277</v>
      </c>
      <c r="N3">
        <f>VLOOKUP($A3,'Energy Structure(no elec)'!$A$2:$I$28,4,FALSE)*VLOOKUP($A3,'Electrification prediction'!$A$236:$AQ$262,COLUMN('Electrification prediction'!N$236),FALSE)</f>
        <v>4479416141247.1357</v>
      </c>
      <c r="O3">
        <f>VLOOKUP($A3,'Energy Structure(no elec)'!$A$2:$I$28,4,FALSE)*VLOOKUP($A3,'Electrification prediction'!$A$236:$AQ$262,COLUMN('Electrification prediction'!O$236),FALSE)</f>
        <v>4397162647752.2793</v>
      </c>
      <c r="P3">
        <f>VLOOKUP($A3,'Energy Structure(no elec)'!$A$2:$I$28,4,FALSE)*VLOOKUP($A3,'Electrification prediction'!$A$236:$AQ$262,COLUMN('Electrification prediction'!P$236),FALSE)</f>
        <v>4315328131902.1909</v>
      </c>
      <c r="Q3">
        <f>VLOOKUP($A3,'Energy Structure(no elec)'!$A$2:$I$28,4,FALSE)*VLOOKUP($A3,'Electrification prediction'!$A$236:$AQ$262,COLUMN('Electrification prediction'!Q$236),FALSE)</f>
        <v>4234812867378.2407</v>
      </c>
      <c r="R3">
        <f>VLOOKUP($A3,'Energy Structure(no elec)'!$A$2:$I$28,4,FALSE)*VLOOKUP($A3,'Electrification prediction'!$A$236:$AQ$262,COLUMN('Electrification prediction'!R$236),FALSE)</f>
        <v>4154907790135.5811</v>
      </c>
      <c r="S3">
        <f>VLOOKUP($A3,'Energy Structure(no elec)'!$A$2:$I$28,4,FALSE)*VLOOKUP($A3,'Electrification prediction'!$A$236:$AQ$262,COLUMN('Electrification prediction'!S$236),FALSE)</f>
        <v>4076396250863.6953</v>
      </c>
      <c r="T3">
        <f>VLOOKUP($A3,'Energy Structure(no elec)'!$A$2:$I$28,4,FALSE)*VLOOKUP($A3,'Electrification prediction'!$A$236:$AQ$262,COLUMN('Electrification prediction'!T$236),FALSE)</f>
        <v>3998639009170.3726</v>
      </c>
      <c r="U3">
        <f>VLOOKUP($A3,'Energy Structure(no elec)'!$A$2:$I$28,4,FALSE)*VLOOKUP($A3,'Electrification prediction'!$A$236:$AQ$262,COLUMN('Electrification prediction'!U$236),FALSE)</f>
        <v>3921728432857.5859</v>
      </c>
      <c r="V3">
        <f>VLOOKUP($A3,'Energy Structure(no elec)'!$A$2:$I$28,4,FALSE)*VLOOKUP($A3,'Electrification prediction'!$A$236:$AQ$262,COLUMN('Electrification prediction'!V$236),FALSE)</f>
        <v>3846276952744.1494</v>
      </c>
      <c r="W3">
        <f>VLOOKUP($A3,'Energy Structure(no elec)'!$A$2:$I$28,4,FALSE)*VLOOKUP($A3,'Electrification prediction'!$A$236:$AQ$262,COLUMN('Electrification prediction'!W$236),FALSE)</f>
        <v>3771752312713.1895</v>
      </c>
      <c r="X3">
        <f>VLOOKUP($A3,'Energy Structure(no elec)'!$A$2:$I$28,4,FALSE)*VLOOKUP($A3,'Electrification prediction'!$A$236:$AQ$262,COLUMN('Electrification prediction'!X$236),FALSE)</f>
        <v>3698210017384.4976</v>
      </c>
      <c r="Y3">
        <f>VLOOKUP($A3,'Energy Structure(no elec)'!$A$2:$I$28,4,FALSE)*VLOOKUP($A3,'Electrification prediction'!$A$236:$AQ$262,COLUMN('Electrification prediction'!Y$236),FALSE)</f>
        <v>3626130601221.9829</v>
      </c>
      <c r="Z3">
        <f>VLOOKUP($A3,'Energy Structure(no elec)'!$A$2:$I$28,4,FALSE)*VLOOKUP($A3,'Electrification prediction'!$A$236:$AQ$262,COLUMN('Electrification prediction'!Z$236),FALSE)</f>
        <v>3555063118915.0176</v>
      </c>
      <c r="AA3">
        <f>VLOOKUP($A3,'Energy Structure(no elec)'!$A$2:$I$28,4,FALSE)*VLOOKUP($A3,'Electrification prediction'!$A$236:$AQ$262,COLUMN('Electrification prediction'!AA$236),FALSE)</f>
        <v>3485426963319.1875</v>
      </c>
      <c r="AB3">
        <f>VLOOKUP($A3,'Energy Structure(no elec)'!$A$2:$I$28,4,FALSE)*VLOOKUP($A3,'Electrification prediction'!$A$236:$AQ$262,COLUMN('Electrification prediction'!AB$236),FALSE)</f>
        <v>3416806592420.8555</v>
      </c>
      <c r="AC3">
        <f>VLOOKUP($A3,'Energy Structure(no elec)'!$A$2:$I$28,4,FALSE)*VLOOKUP($A3,'Electrification prediction'!$A$236:$AQ$262,COLUMN('Electrification prediction'!AC$236),FALSE)</f>
        <v>3349214667012.584</v>
      </c>
      <c r="AD3">
        <f>VLOOKUP($A3,'Energy Structure(no elec)'!$A$2:$I$28,4,FALSE)*VLOOKUP($A3,'Electrification prediction'!$A$236:$AQ$262,COLUMN('Electrification prediction'!AD$236),FALSE)</f>
        <v>3282980423086.1104</v>
      </c>
      <c r="AE3">
        <f>VLOOKUP($A3,'Energy Structure(no elec)'!$A$2:$I$28,4,FALSE)*VLOOKUP($A3,'Electrification prediction'!$A$236:$AQ$262,COLUMN('Electrification prediction'!AE$236),FALSE)</f>
        <v>3217744098268.7139</v>
      </c>
      <c r="AF3">
        <f>VLOOKUP($A3,'Energy Structure(no elec)'!$A$2:$I$28,4,FALSE)*VLOOKUP($A3,'Electrification prediction'!$A$236:$AQ$262,COLUMN('Electrification prediction'!AF$236),FALSE)</f>
        <v>3153792603649.2334</v>
      </c>
      <c r="AG3">
        <f>VLOOKUP($A3,'Energy Structure(no elec)'!$A$2:$I$28,4,FALSE)*VLOOKUP($A3,'Electrification prediction'!$A$236:$AQ$262,COLUMN('Electrification prediction'!AG$236),FALSE)</f>
        <v>3090791506915.9014</v>
      </c>
      <c r="AH3">
        <f>VLOOKUP($A3,'Energy Structure(no elec)'!$A$2:$I$28,4,FALSE)*VLOOKUP($A3,'Electrification prediction'!$A$236:$AQ$262,COLUMN('Electrification prediction'!AH$236),FALSE)</f>
        <v>3028725236949.0435</v>
      </c>
      <c r="AI3">
        <f>VLOOKUP($A3,'Energy Structure(no elec)'!$A$2:$I$28,4,FALSE)*VLOOKUP($A3,'Electrification prediction'!$A$236:$AQ$262,COLUMN('Electrification prediction'!AI$236),FALSE)</f>
        <v>2967818121233.4487</v>
      </c>
      <c r="AJ3">
        <f>VLOOKUP($A3,'Energy Structure(no elec)'!$A$2:$I$28,4,FALSE)*VLOOKUP($A3,'Electrification prediction'!$A$236:$AQ$262,COLUMN('Electrification prediction'!AJ$236),FALSE)</f>
        <v>2907776230586.3374</v>
      </c>
      <c r="AK3">
        <f>VLOOKUP($A3,'Energy Structure(no elec)'!$A$2:$I$28,4,FALSE)*VLOOKUP($A3,'Electrification prediction'!$A$236:$AQ$262,COLUMN('Electrification prediction'!AK$236),FALSE)</f>
        <v>2848794034899.7129</v>
      </c>
      <c r="AL3">
        <f>VLOOKUP($A3,'Energy Structure(no elec)'!$A$2:$I$28,4,FALSE)*VLOOKUP($A3,'Electrification prediction'!$A$236:$AQ$262,COLUMN('Electrification prediction'!AL$236),FALSE)</f>
        <v>2790596574527.7183</v>
      </c>
      <c r="AM3">
        <f>VLOOKUP($A3,'Energy Structure(no elec)'!$A$2:$I$28,4,FALSE)*VLOOKUP($A3,'Electrification prediction'!$A$236:$AQ$262,COLUMN('Electrification prediction'!AM$236),FALSE)</f>
        <v>2733149998261.8999</v>
      </c>
      <c r="AN3">
        <f>VLOOKUP($A3,'Energy Structure(no elec)'!$A$2:$I$28,4,FALSE)*VLOOKUP($A3,'Electrification prediction'!$A$236:$AQ$262,COLUMN('Electrification prediction'!AN$236),FALSE)</f>
        <v>2676603910533.6636</v>
      </c>
      <c r="AO3">
        <f>VLOOKUP($A3,'Energy Structure(no elec)'!$A$2:$I$28,4,FALSE)*VLOOKUP($A3,'Electrification prediction'!$A$236:$AQ$262,COLUMN('Electrification prediction'!AO$236),FALSE)</f>
        <v>2620712961784.1484</v>
      </c>
      <c r="AP3">
        <f>VLOOKUP($A3,'Energy Structure(no elec)'!$A$2:$I$28,4,FALSE)*VLOOKUP($A3,'Electrification prediction'!$A$236:$AQ$262,COLUMN('Electrification prediction'!AP$236),FALSE)</f>
        <v>2565604093911.21</v>
      </c>
      <c r="AQ3">
        <f>VLOOKUP($A3,'Energy Structure(no elec)'!$A$2:$I$28,4,FALSE)*VLOOKUP($A3,'Electrification prediction'!$A$236:$AQ$262,COLUMN('Electrification prediction'!AQ$236),FALSE)</f>
        <v>2511045068017.6133</v>
      </c>
    </row>
    <row r="4" spans="1:43">
      <c r="A4" s="37" t="s">
        <v>611</v>
      </c>
      <c r="B4">
        <f>VLOOKUP(A4,'Energy use'!$A$132:$K$158,4,FALSE)</f>
        <v>0</v>
      </c>
      <c r="C4">
        <f>VLOOKUP($A4,'Energy Structure(no elec)'!$A$2:$I$28,4,FALSE)*VLOOKUP($A4,'Electrification prediction'!$A$236:$AQ$262,COLUMN('Electrification prediction'!C$236),FALSE)</f>
        <v>0</v>
      </c>
      <c r="D4">
        <f>VLOOKUP($A4,'Energy Structure(no elec)'!$A$2:$I$28,4,FALSE)*VLOOKUP($A4,'Electrification prediction'!$A$236:$AQ$262,COLUMN('Electrification prediction'!D$236),FALSE)</f>
        <v>0</v>
      </c>
      <c r="E4">
        <f>VLOOKUP($A4,'Energy Structure(no elec)'!$A$2:$I$28,4,FALSE)*VLOOKUP($A4,'Electrification prediction'!$A$236:$AQ$262,COLUMN('Electrification prediction'!E$236),FALSE)</f>
        <v>0</v>
      </c>
      <c r="F4">
        <f>VLOOKUP($A4,'Energy Structure(no elec)'!$A$2:$I$28,4,FALSE)*VLOOKUP($A4,'Electrification prediction'!$A$236:$AQ$262,COLUMN('Electrification prediction'!F$236),FALSE)</f>
        <v>0</v>
      </c>
      <c r="G4">
        <f>VLOOKUP($A4,'Energy Structure(no elec)'!$A$2:$I$28,4,FALSE)*VLOOKUP($A4,'Electrification prediction'!$A$236:$AQ$262,COLUMN('Electrification prediction'!G$236),FALSE)</f>
        <v>0</v>
      </c>
      <c r="H4">
        <f>VLOOKUP($A4,'Energy Structure(no elec)'!$A$2:$I$28,4,FALSE)*VLOOKUP($A4,'Electrification prediction'!$A$236:$AQ$262,COLUMN('Electrification prediction'!H$236),FALSE)</f>
        <v>0</v>
      </c>
      <c r="I4">
        <f>VLOOKUP($A4,'Energy Structure(no elec)'!$A$2:$I$28,4,FALSE)*VLOOKUP($A4,'Electrification prediction'!$A$236:$AQ$262,COLUMN('Electrification prediction'!I$236),FALSE)</f>
        <v>0</v>
      </c>
      <c r="J4">
        <f>VLOOKUP($A4,'Energy Structure(no elec)'!$A$2:$I$28,4,FALSE)*VLOOKUP($A4,'Electrification prediction'!$A$236:$AQ$262,COLUMN('Electrification prediction'!J$236),FALSE)</f>
        <v>0</v>
      </c>
      <c r="K4">
        <f>VLOOKUP($A4,'Energy Structure(no elec)'!$A$2:$I$28,4,FALSE)*VLOOKUP($A4,'Electrification prediction'!$A$236:$AQ$262,COLUMN('Electrification prediction'!K$236),FALSE)</f>
        <v>0</v>
      </c>
      <c r="L4">
        <f>VLOOKUP($A4,'Energy Structure(no elec)'!$A$2:$I$28,4,FALSE)*VLOOKUP($A4,'Electrification prediction'!$A$236:$AQ$262,COLUMN('Electrification prediction'!L$236),FALSE)</f>
        <v>0</v>
      </c>
      <c r="M4">
        <f>VLOOKUP($A4,'Energy Structure(no elec)'!$A$2:$I$28,4,FALSE)*VLOOKUP($A4,'Electrification prediction'!$A$236:$AQ$262,COLUMN('Electrification prediction'!M$236),FALSE)</f>
        <v>0</v>
      </c>
      <c r="N4">
        <f>VLOOKUP($A4,'Energy Structure(no elec)'!$A$2:$I$28,4,FALSE)*VLOOKUP($A4,'Electrification prediction'!$A$236:$AQ$262,COLUMN('Electrification prediction'!N$236),FALSE)</f>
        <v>0</v>
      </c>
      <c r="O4">
        <f>VLOOKUP($A4,'Energy Structure(no elec)'!$A$2:$I$28,4,FALSE)*VLOOKUP($A4,'Electrification prediction'!$A$236:$AQ$262,COLUMN('Electrification prediction'!O$236),FALSE)</f>
        <v>0</v>
      </c>
      <c r="P4">
        <f>VLOOKUP($A4,'Energy Structure(no elec)'!$A$2:$I$28,4,FALSE)*VLOOKUP($A4,'Electrification prediction'!$A$236:$AQ$262,COLUMN('Electrification prediction'!P$236),FALSE)</f>
        <v>0</v>
      </c>
      <c r="Q4">
        <f>VLOOKUP($A4,'Energy Structure(no elec)'!$A$2:$I$28,4,FALSE)*VLOOKUP($A4,'Electrification prediction'!$A$236:$AQ$262,COLUMN('Electrification prediction'!Q$236),FALSE)</f>
        <v>0</v>
      </c>
      <c r="R4">
        <f>VLOOKUP($A4,'Energy Structure(no elec)'!$A$2:$I$28,4,FALSE)*VLOOKUP($A4,'Electrification prediction'!$A$236:$AQ$262,COLUMN('Electrification prediction'!R$236),FALSE)</f>
        <v>0</v>
      </c>
      <c r="S4">
        <f>VLOOKUP($A4,'Energy Structure(no elec)'!$A$2:$I$28,4,FALSE)*VLOOKUP($A4,'Electrification prediction'!$A$236:$AQ$262,COLUMN('Electrification prediction'!S$236),FALSE)</f>
        <v>0</v>
      </c>
      <c r="T4">
        <f>VLOOKUP($A4,'Energy Structure(no elec)'!$A$2:$I$28,4,FALSE)*VLOOKUP($A4,'Electrification prediction'!$A$236:$AQ$262,COLUMN('Electrification prediction'!T$236),FALSE)</f>
        <v>0</v>
      </c>
      <c r="U4">
        <f>VLOOKUP($A4,'Energy Structure(no elec)'!$A$2:$I$28,4,FALSE)*VLOOKUP($A4,'Electrification prediction'!$A$236:$AQ$262,COLUMN('Electrification prediction'!U$236),FALSE)</f>
        <v>0</v>
      </c>
      <c r="V4">
        <f>VLOOKUP($A4,'Energy Structure(no elec)'!$A$2:$I$28,4,FALSE)*VLOOKUP($A4,'Electrification prediction'!$A$236:$AQ$262,COLUMN('Electrification prediction'!V$236),FALSE)</f>
        <v>0</v>
      </c>
      <c r="W4">
        <f>VLOOKUP($A4,'Energy Structure(no elec)'!$A$2:$I$28,4,FALSE)*VLOOKUP($A4,'Electrification prediction'!$A$236:$AQ$262,COLUMN('Electrification prediction'!W$236),FALSE)</f>
        <v>0</v>
      </c>
      <c r="X4">
        <f>VLOOKUP($A4,'Energy Structure(no elec)'!$A$2:$I$28,4,FALSE)*VLOOKUP($A4,'Electrification prediction'!$A$236:$AQ$262,COLUMN('Electrification prediction'!X$236),FALSE)</f>
        <v>0</v>
      </c>
      <c r="Y4">
        <f>VLOOKUP($A4,'Energy Structure(no elec)'!$A$2:$I$28,4,FALSE)*VLOOKUP($A4,'Electrification prediction'!$A$236:$AQ$262,COLUMN('Electrification prediction'!Y$236),FALSE)</f>
        <v>0</v>
      </c>
      <c r="Z4">
        <f>VLOOKUP($A4,'Energy Structure(no elec)'!$A$2:$I$28,4,FALSE)*VLOOKUP($A4,'Electrification prediction'!$A$236:$AQ$262,COLUMN('Electrification prediction'!Z$236),FALSE)</f>
        <v>0</v>
      </c>
      <c r="AA4">
        <f>VLOOKUP($A4,'Energy Structure(no elec)'!$A$2:$I$28,4,FALSE)*VLOOKUP($A4,'Electrification prediction'!$A$236:$AQ$262,COLUMN('Electrification prediction'!AA$236),FALSE)</f>
        <v>0</v>
      </c>
      <c r="AB4">
        <f>VLOOKUP($A4,'Energy Structure(no elec)'!$A$2:$I$28,4,FALSE)*VLOOKUP($A4,'Electrification prediction'!$A$236:$AQ$262,COLUMN('Electrification prediction'!AB$236),FALSE)</f>
        <v>0</v>
      </c>
      <c r="AC4">
        <f>VLOOKUP($A4,'Energy Structure(no elec)'!$A$2:$I$28,4,FALSE)*VLOOKUP($A4,'Electrification prediction'!$A$236:$AQ$262,COLUMN('Electrification prediction'!AC$236),FALSE)</f>
        <v>0</v>
      </c>
      <c r="AD4">
        <f>VLOOKUP($A4,'Energy Structure(no elec)'!$A$2:$I$28,4,FALSE)*VLOOKUP($A4,'Electrification prediction'!$A$236:$AQ$262,COLUMN('Electrification prediction'!AD$236),FALSE)</f>
        <v>0</v>
      </c>
      <c r="AE4">
        <f>VLOOKUP($A4,'Energy Structure(no elec)'!$A$2:$I$28,4,FALSE)*VLOOKUP($A4,'Electrification prediction'!$A$236:$AQ$262,COLUMN('Electrification prediction'!AE$236),FALSE)</f>
        <v>0</v>
      </c>
      <c r="AF4">
        <f>VLOOKUP($A4,'Energy Structure(no elec)'!$A$2:$I$28,4,FALSE)*VLOOKUP($A4,'Electrification prediction'!$A$236:$AQ$262,COLUMN('Electrification prediction'!AF$236),FALSE)</f>
        <v>0</v>
      </c>
      <c r="AG4">
        <f>VLOOKUP($A4,'Energy Structure(no elec)'!$A$2:$I$28,4,FALSE)*VLOOKUP($A4,'Electrification prediction'!$A$236:$AQ$262,COLUMN('Electrification prediction'!AG$236),FALSE)</f>
        <v>0</v>
      </c>
      <c r="AH4">
        <f>VLOOKUP($A4,'Energy Structure(no elec)'!$A$2:$I$28,4,FALSE)*VLOOKUP($A4,'Electrification prediction'!$A$236:$AQ$262,COLUMN('Electrification prediction'!AH$236),FALSE)</f>
        <v>0</v>
      </c>
      <c r="AI4">
        <f>VLOOKUP($A4,'Energy Structure(no elec)'!$A$2:$I$28,4,FALSE)*VLOOKUP($A4,'Electrification prediction'!$A$236:$AQ$262,COLUMN('Electrification prediction'!AI$236),FALSE)</f>
        <v>0</v>
      </c>
      <c r="AJ4">
        <f>VLOOKUP($A4,'Energy Structure(no elec)'!$A$2:$I$28,4,FALSE)*VLOOKUP($A4,'Electrification prediction'!$A$236:$AQ$262,COLUMN('Electrification prediction'!AJ$236),FALSE)</f>
        <v>0</v>
      </c>
      <c r="AK4">
        <f>VLOOKUP($A4,'Energy Structure(no elec)'!$A$2:$I$28,4,FALSE)*VLOOKUP($A4,'Electrification prediction'!$A$236:$AQ$262,COLUMN('Electrification prediction'!AK$236),FALSE)</f>
        <v>0</v>
      </c>
      <c r="AL4">
        <f>VLOOKUP($A4,'Energy Structure(no elec)'!$A$2:$I$28,4,FALSE)*VLOOKUP($A4,'Electrification prediction'!$A$236:$AQ$262,COLUMN('Electrification prediction'!AL$236),FALSE)</f>
        <v>0</v>
      </c>
      <c r="AM4">
        <f>VLOOKUP($A4,'Energy Structure(no elec)'!$A$2:$I$28,4,FALSE)*VLOOKUP($A4,'Electrification prediction'!$A$236:$AQ$262,COLUMN('Electrification prediction'!AM$236),FALSE)</f>
        <v>0</v>
      </c>
      <c r="AN4">
        <f>VLOOKUP($A4,'Energy Structure(no elec)'!$A$2:$I$28,4,FALSE)*VLOOKUP($A4,'Electrification prediction'!$A$236:$AQ$262,COLUMN('Electrification prediction'!AN$236),FALSE)</f>
        <v>0</v>
      </c>
      <c r="AO4">
        <f>VLOOKUP($A4,'Energy Structure(no elec)'!$A$2:$I$28,4,FALSE)*VLOOKUP($A4,'Electrification prediction'!$A$236:$AQ$262,COLUMN('Electrification prediction'!AO$236),FALSE)</f>
        <v>0</v>
      </c>
      <c r="AP4">
        <f>VLOOKUP($A4,'Energy Structure(no elec)'!$A$2:$I$28,4,FALSE)*VLOOKUP($A4,'Electrification prediction'!$A$236:$AQ$262,COLUMN('Electrification prediction'!AP$236),FALSE)</f>
        <v>0</v>
      </c>
      <c r="AQ4">
        <f>VLOOKUP($A4,'Energy Structure(no elec)'!$A$2:$I$28,4,FALSE)*VLOOKUP($A4,'Electrification prediction'!$A$236:$AQ$262,COLUMN('Electrification prediction'!AQ$236),FALSE)</f>
        <v>0</v>
      </c>
    </row>
    <row r="5" spans="1:43">
      <c r="A5" s="37" t="s">
        <v>618</v>
      </c>
      <c r="B5">
        <f>VLOOKUP(A5,'Energy use'!$A$132:$K$158,4,FALSE)</f>
        <v>0</v>
      </c>
      <c r="C5">
        <f>VLOOKUP($A5,'Energy Structure(no elec)'!$A$2:$I$28,4,FALSE)*VLOOKUP($A5,'Electrification prediction'!$A$236:$AQ$262,COLUMN('Electrification prediction'!C$236),FALSE)</f>
        <v>0</v>
      </c>
      <c r="D5">
        <f>VLOOKUP($A5,'Energy Structure(no elec)'!$A$2:$I$28,4,FALSE)*VLOOKUP($A5,'Electrification prediction'!$A$236:$AQ$262,COLUMN('Electrification prediction'!D$236),FALSE)</f>
        <v>0</v>
      </c>
      <c r="E5">
        <f>VLOOKUP($A5,'Energy Structure(no elec)'!$A$2:$I$28,4,FALSE)*VLOOKUP($A5,'Electrification prediction'!$A$236:$AQ$262,COLUMN('Electrification prediction'!E$236),FALSE)</f>
        <v>0</v>
      </c>
      <c r="F5">
        <f>VLOOKUP($A5,'Energy Structure(no elec)'!$A$2:$I$28,4,FALSE)*VLOOKUP($A5,'Electrification prediction'!$A$236:$AQ$262,COLUMN('Electrification prediction'!F$236),FALSE)</f>
        <v>0</v>
      </c>
      <c r="G5">
        <f>VLOOKUP($A5,'Energy Structure(no elec)'!$A$2:$I$28,4,FALSE)*VLOOKUP($A5,'Electrification prediction'!$A$236:$AQ$262,COLUMN('Electrification prediction'!G$236),FALSE)</f>
        <v>0</v>
      </c>
      <c r="H5">
        <f>VLOOKUP($A5,'Energy Structure(no elec)'!$A$2:$I$28,4,FALSE)*VLOOKUP($A5,'Electrification prediction'!$A$236:$AQ$262,COLUMN('Electrification prediction'!H$236),FALSE)</f>
        <v>0</v>
      </c>
      <c r="I5">
        <f>VLOOKUP($A5,'Energy Structure(no elec)'!$A$2:$I$28,4,FALSE)*VLOOKUP($A5,'Electrification prediction'!$A$236:$AQ$262,COLUMN('Electrification prediction'!I$236),FALSE)</f>
        <v>0</v>
      </c>
      <c r="J5">
        <f>VLOOKUP($A5,'Energy Structure(no elec)'!$A$2:$I$28,4,FALSE)*VLOOKUP($A5,'Electrification prediction'!$A$236:$AQ$262,COLUMN('Electrification prediction'!J$236),FALSE)</f>
        <v>0</v>
      </c>
      <c r="K5">
        <f>VLOOKUP($A5,'Energy Structure(no elec)'!$A$2:$I$28,4,FALSE)*VLOOKUP($A5,'Electrification prediction'!$A$236:$AQ$262,COLUMN('Electrification prediction'!K$236),FALSE)</f>
        <v>0</v>
      </c>
      <c r="L5">
        <f>VLOOKUP($A5,'Energy Structure(no elec)'!$A$2:$I$28,4,FALSE)*VLOOKUP($A5,'Electrification prediction'!$A$236:$AQ$262,COLUMN('Electrification prediction'!L$236),FALSE)</f>
        <v>0</v>
      </c>
      <c r="M5">
        <f>VLOOKUP($A5,'Energy Structure(no elec)'!$A$2:$I$28,4,FALSE)*VLOOKUP($A5,'Electrification prediction'!$A$236:$AQ$262,COLUMN('Electrification prediction'!M$236),FALSE)</f>
        <v>0</v>
      </c>
      <c r="N5">
        <f>VLOOKUP($A5,'Energy Structure(no elec)'!$A$2:$I$28,4,FALSE)*VLOOKUP($A5,'Electrification prediction'!$A$236:$AQ$262,COLUMN('Electrification prediction'!N$236),FALSE)</f>
        <v>0</v>
      </c>
      <c r="O5">
        <f>VLOOKUP($A5,'Energy Structure(no elec)'!$A$2:$I$28,4,FALSE)*VLOOKUP($A5,'Electrification prediction'!$A$236:$AQ$262,COLUMN('Electrification prediction'!O$236),FALSE)</f>
        <v>0</v>
      </c>
      <c r="P5">
        <f>VLOOKUP($A5,'Energy Structure(no elec)'!$A$2:$I$28,4,FALSE)*VLOOKUP($A5,'Electrification prediction'!$A$236:$AQ$262,COLUMN('Electrification prediction'!P$236),FALSE)</f>
        <v>0</v>
      </c>
      <c r="Q5">
        <f>VLOOKUP($A5,'Energy Structure(no elec)'!$A$2:$I$28,4,FALSE)*VLOOKUP($A5,'Electrification prediction'!$A$236:$AQ$262,COLUMN('Electrification prediction'!Q$236),FALSE)</f>
        <v>0</v>
      </c>
      <c r="R5">
        <f>VLOOKUP($A5,'Energy Structure(no elec)'!$A$2:$I$28,4,FALSE)*VLOOKUP($A5,'Electrification prediction'!$A$236:$AQ$262,COLUMN('Electrification prediction'!R$236),FALSE)</f>
        <v>0</v>
      </c>
      <c r="S5">
        <f>VLOOKUP($A5,'Energy Structure(no elec)'!$A$2:$I$28,4,FALSE)*VLOOKUP($A5,'Electrification prediction'!$A$236:$AQ$262,COLUMN('Electrification prediction'!S$236),FALSE)</f>
        <v>0</v>
      </c>
      <c r="T5">
        <f>VLOOKUP($A5,'Energy Structure(no elec)'!$A$2:$I$28,4,FALSE)*VLOOKUP($A5,'Electrification prediction'!$A$236:$AQ$262,COLUMN('Electrification prediction'!T$236),FALSE)</f>
        <v>0</v>
      </c>
      <c r="U5">
        <f>VLOOKUP($A5,'Energy Structure(no elec)'!$A$2:$I$28,4,FALSE)*VLOOKUP($A5,'Electrification prediction'!$A$236:$AQ$262,COLUMN('Electrification prediction'!U$236),FALSE)</f>
        <v>0</v>
      </c>
      <c r="V5">
        <f>VLOOKUP($A5,'Energy Structure(no elec)'!$A$2:$I$28,4,FALSE)*VLOOKUP($A5,'Electrification prediction'!$A$236:$AQ$262,COLUMN('Electrification prediction'!V$236),FALSE)</f>
        <v>0</v>
      </c>
      <c r="W5">
        <f>VLOOKUP($A5,'Energy Structure(no elec)'!$A$2:$I$28,4,FALSE)*VLOOKUP($A5,'Electrification prediction'!$A$236:$AQ$262,COLUMN('Electrification prediction'!W$236),FALSE)</f>
        <v>0</v>
      </c>
      <c r="X5">
        <f>VLOOKUP($A5,'Energy Structure(no elec)'!$A$2:$I$28,4,FALSE)*VLOOKUP($A5,'Electrification prediction'!$A$236:$AQ$262,COLUMN('Electrification prediction'!X$236),FALSE)</f>
        <v>0</v>
      </c>
      <c r="Y5">
        <f>VLOOKUP($A5,'Energy Structure(no elec)'!$A$2:$I$28,4,FALSE)*VLOOKUP($A5,'Electrification prediction'!$A$236:$AQ$262,COLUMN('Electrification prediction'!Y$236),FALSE)</f>
        <v>0</v>
      </c>
      <c r="Z5">
        <f>VLOOKUP($A5,'Energy Structure(no elec)'!$A$2:$I$28,4,FALSE)*VLOOKUP($A5,'Electrification prediction'!$A$236:$AQ$262,COLUMN('Electrification prediction'!Z$236),FALSE)</f>
        <v>0</v>
      </c>
      <c r="AA5">
        <f>VLOOKUP($A5,'Energy Structure(no elec)'!$A$2:$I$28,4,FALSE)*VLOOKUP($A5,'Electrification prediction'!$A$236:$AQ$262,COLUMN('Electrification prediction'!AA$236),FALSE)</f>
        <v>0</v>
      </c>
      <c r="AB5">
        <f>VLOOKUP($A5,'Energy Structure(no elec)'!$A$2:$I$28,4,FALSE)*VLOOKUP($A5,'Electrification prediction'!$A$236:$AQ$262,COLUMN('Electrification prediction'!AB$236),FALSE)</f>
        <v>0</v>
      </c>
      <c r="AC5">
        <f>VLOOKUP($A5,'Energy Structure(no elec)'!$A$2:$I$28,4,FALSE)*VLOOKUP($A5,'Electrification prediction'!$A$236:$AQ$262,COLUMN('Electrification prediction'!AC$236),FALSE)</f>
        <v>0</v>
      </c>
      <c r="AD5">
        <f>VLOOKUP($A5,'Energy Structure(no elec)'!$A$2:$I$28,4,FALSE)*VLOOKUP($A5,'Electrification prediction'!$A$236:$AQ$262,COLUMN('Electrification prediction'!AD$236),FALSE)</f>
        <v>0</v>
      </c>
      <c r="AE5">
        <f>VLOOKUP($A5,'Energy Structure(no elec)'!$A$2:$I$28,4,FALSE)*VLOOKUP($A5,'Electrification prediction'!$A$236:$AQ$262,COLUMN('Electrification prediction'!AE$236),FALSE)</f>
        <v>0</v>
      </c>
      <c r="AF5">
        <f>VLOOKUP($A5,'Energy Structure(no elec)'!$A$2:$I$28,4,FALSE)*VLOOKUP($A5,'Electrification prediction'!$A$236:$AQ$262,COLUMN('Electrification prediction'!AF$236),FALSE)</f>
        <v>0</v>
      </c>
      <c r="AG5">
        <f>VLOOKUP($A5,'Energy Structure(no elec)'!$A$2:$I$28,4,FALSE)*VLOOKUP($A5,'Electrification prediction'!$A$236:$AQ$262,COLUMN('Electrification prediction'!AG$236),FALSE)</f>
        <v>0</v>
      </c>
      <c r="AH5">
        <f>VLOOKUP($A5,'Energy Structure(no elec)'!$A$2:$I$28,4,FALSE)*VLOOKUP($A5,'Electrification prediction'!$A$236:$AQ$262,COLUMN('Electrification prediction'!AH$236),FALSE)</f>
        <v>0</v>
      </c>
      <c r="AI5">
        <f>VLOOKUP($A5,'Energy Structure(no elec)'!$A$2:$I$28,4,FALSE)*VLOOKUP($A5,'Electrification prediction'!$A$236:$AQ$262,COLUMN('Electrification prediction'!AI$236),FALSE)</f>
        <v>0</v>
      </c>
      <c r="AJ5">
        <f>VLOOKUP($A5,'Energy Structure(no elec)'!$A$2:$I$28,4,FALSE)*VLOOKUP($A5,'Electrification prediction'!$A$236:$AQ$262,COLUMN('Electrification prediction'!AJ$236),FALSE)</f>
        <v>0</v>
      </c>
      <c r="AK5">
        <f>VLOOKUP($A5,'Energy Structure(no elec)'!$A$2:$I$28,4,FALSE)*VLOOKUP($A5,'Electrification prediction'!$A$236:$AQ$262,COLUMN('Electrification prediction'!AK$236),FALSE)</f>
        <v>0</v>
      </c>
      <c r="AL5">
        <f>VLOOKUP($A5,'Energy Structure(no elec)'!$A$2:$I$28,4,FALSE)*VLOOKUP($A5,'Electrification prediction'!$A$236:$AQ$262,COLUMN('Electrification prediction'!AL$236),FALSE)</f>
        <v>0</v>
      </c>
      <c r="AM5">
        <f>VLOOKUP($A5,'Energy Structure(no elec)'!$A$2:$I$28,4,FALSE)*VLOOKUP($A5,'Electrification prediction'!$A$236:$AQ$262,COLUMN('Electrification prediction'!AM$236),FALSE)</f>
        <v>0</v>
      </c>
      <c r="AN5">
        <f>VLOOKUP($A5,'Energy Structure(no elec)'!$A$2:$I$28,4,FALSE)*VLOOKUP($A5,'Electrification prediction'!$A$236:$AQ$262,COLUMN('Electrification prediction'!AN$236),FALSE)</f>
        <v>0</v>
      </c>
      <c r="AO5">
        <f>VLOOKUP($A5,'Energy Structure(no elec)'!$A$2:$I$28,4,FALSE)*VLOOKUP($A5,'Electrification prediction'!$A$236:$AQ$262,COLUMN('Electrification prediction'!AO$236),FALSE)</f>
        <v>0</v>
      </c>
      <c r="AP5">
        <f>VLOOKUP($A5,'Energy Structure(no elec)'!$A$2:$I$28,4,FALSE)*VLOOKUP($A5,'Electrification prediction'!$A$236:$AQ$262,COLUMN('Electrification prediction'!AP$236),FALSE)</f>
        <v>0</v>
      </c>
      <c r="AQ5">
        <f>VLOOKUP($A5,'Energy Structure(no elec)'!$A$2:$I$28,4,FALSE)*VLOOKUP($A5,'Electrification prediction'!$A$236:$AQ$262,COLUMN('Electrification prediction'!AQ$236),FALSE)</f>
        <v>0</v>
      </c>
    </row>
    <row r="6" spans="1:43">
      <c r="A6" s="37" t="s">
        <v>619</v>
      </c>
      <c r="B6">
        <f>VLOOKUP(A6,'Energy use'!$A$132:$K$158,4,FALSE)</f>
        <v>0</v>
      </c>
      <c r="C6">
        <f>VLOOKUP($A6,'Energy Structure(no elec)'!$A$2:$I$28,4,FALSE)*VLOOKUP($A6,'Electrification prediction'!$A$236:$AQ$262,COLUMN('Electrification prediction'!C$236),FALSE)</f>
        <v>0</v>
      </c>
      <c r="D6">
        <f>VLOOKUP($A6,'Energy Structure(no elec)'!$A$2:$I$28,4,FALSE)*VLOOKUP($A6,'Electrification prediction'!$A$236:$AQ$262,COLUMN('Electrification prediction'!D$236),FALSE)</f>
        <v>0</v>
      </c>
      <c r="E6">
        <f>VLOOKUP($A6,'Energy Structure(no elec)'!$A$2:$I$28,4,FALSE)*VLOOKUP($A6,'Electrification prediction'!$A$236:$AQ$262,COLUMN('Electrification prediction'!E$236),FALSE)</f>
        <v>0</v>
      </c>
      <c r="F6">
        <f>VLOOKUP($A6,'Energy Structure(no elec)'!$A$2:$I$28,4,FALSE)*VLOOKUP($A6,'Electrification prediction'!$A$236:$AQ$262,COLUMN('Electrification prediction'!F$236),FALSE)</f>
        <v>0</v>
      </c>
      <c r="G6">
        <f>VLOOKUP($A6,'Energy Structure(no elec)'!$A$2:$I$28,4,FALSE)*VLOOKUP($A6,'Electrification prediction'!$A$236:$AQ$262,COLUMN('Electrification prediction'!G$236),FALSE)</f>
        <v>0</v>
      </c>
      <c r="H6">
        <f>VLOOKUP($A6,'Energy Structure(no elec)'!$A$2:$I$28,4,FALSE)*VLOOKUP($A6,'Electrification prediction'!$A$236:$AQ$262,COLUMN('Electrification prediction'!H$236),FALSE)</f>
        <v>0</v>
      </c>
      <c r="I6">
        <f>VLOOKUP($A6,'Energy Structure(no elec)'!$A$2:$I$28,4,FALSE)*VLOOKUP($A6,'Electrification prediction'!$A$236:$AQ$262,COLUMN('Electrification prediction'!I$236),FALSE)</f>
        <v>0</v>
      </c>
      <c r="J6">
        <f>VLOOKUP($A6,'Energy Structure(no elec)'!$A$2:$I$28,4,FALSE)*VLOOKUP($A6,'Electrification prediction'!$A$236:$AQ$262,COLUMN('Electrification prediction'!J$236),FALSE)</f>
        <v>0</v>
      </c>
      <c r="K6">
        <f>VLOOKUP($A6,'Energy Structure(no elec)'!$A$2:$I$28,4,FALSE)*VLOOKUP($A6,'Electrification prediction'!$A$236:$AQ$262,COLUMN('Electrification prediction'!K$236),FALSE)</f>
        <v>0</v>
      </c>
      <c r="L6">
        <f>VLOOKUP($A6,'Energy Structure(no elec)'!$A$2:$I$28,4,FALSE)*VLOOKUP($A6,'Electrification prediction'!$A$236:$AQ$262,COLUMN('Electrification prediction'!L$236),FALSE)</f>
        <v>0</v>
      </c>
      <c r="M6">
        <f>VLOOKUP($A6,'Energy Structure(no elec)'!$A$2:$I$28,4,FALSE)*VLOOKUP($A6,'Electrification prediction'!$A$236:$AQ$262,COLUMN('Electrification prediction'!M$236),FALSE)</f>
        <v>0</v>
      </c>
      <c r="N6">
        <f>VLOOKUP($A6,'Energy Structure(no elec)'!$A$2:$I$28,4,FALSE)*VLOOKUP($A6,'Electrification prediction'!$A$236:$AQ$262,COLUMN('Electrification prediction'!N$236),FALSE)</f>
        <v>0</v>
      </c>
      <c r="O6">
        <f>VLOOKUP($A6,'Energy Structure(no elec)'!$A$2:$I$28,4,FALSE)*VLOOKUP($A6,'Electrification prediction'!$A$236:$AQ$262,COLUMN('Electrification prediction'!O$236),FALSE)</f>
        <v>0</v>
      </c>
      <c r="P6">
        <f>VLOOKUP($A6,'Energy Structure(no elec)'!$A$2:$I$28,4,FALSE)*VLOOKUP($A6,'Electrification prediction'!$A$236:$AQ$262,COLUMN('Electrification prediction'!P$236),FALSE)</f>
        <v>0</v>
      </c>
      <c r="Q6">
        <f>VLOOKUP($A6,'Energy Structure(no elec)'!$A$2:$I$28,4,FALSE)*VLOOKUP($A6,'Electrification prediction'!$A$236:$AQ$262,COLUMN('Electrification prediction'!Q$236),FALSE)</f>
        <v>0</v>
      </c>
      <c r="R6">
        <f>VLOOKUP($A6,'Energy Structure(no elec)'!$A$2:$I$28,4,FALSE)*VLOOKUP($A6,'Electrification prediction'!$A$236:$AQ$262,COLUMN('Electrification prediction'!R$236),FALSE)</f>
        <v>0</v>
      </c>
      <c r="S6">
        <f>VLOOKUP($A6,'Energy Structure(no elec)'!$A$2:$I$28,4,FALSE)*VLOOKUP($A6,'Electrification prediction'!$A$236:$AQ$262,COLUMN('Electrification prediction'!S$236),FALSE)</f>
        <v>0</v>
      </c>
      <c r="T6">
        <f>VLOOKUP($A6,'Energy Structure(no elec)'!$A$2:$I$28,4,FALSE)*VLOOKUP($A6,'Electrification prediction'!$A$236:$AQ$262,COLUMN('Electrification prediction'!T$236),FALSE)</f>
        <v>0</v>
      </c>
      <c r="U6">
        <f>VLOOKUP($A6,'Energy Structure(no elec)'!$A$2:$I$28,4,FALSE)*VLOOKUP($A6,'Electrification prediction'!$A$236:$AQ$262,COLUMN('Electrification prediction'!U$236),FALSE)</f>
        <v>0</v>
      </c>
      <c r="V6">
        <f>VLOOKUP($A6,'Energy Structure(no elec)'!$A$2:$I$28,4,FALSE)*VLOOKUP($A6,'Electrification prediction'!$A$236:$AQ$262,COLUMN('Electrification prediction'!V$236),FALSE)</f>
        <v>0</v>
      </c>
      <c r="W6">
        <f>VLOOKUP($A6,'Energy Structure(no elec)'!$A$2:$I$28,4,FALSE)*VLOOKUP($A6,'Electrification prediction'!$A$236:$AQ$262,COLUMN('Electrification prediction'!W$236),FALSE)</f>
        <v>0</v>
      </c>
      <c r="X6">
        <f>VLOOKUP($A6,'Energy Structure(no elec)'!$A$2:$I$28,4,FALSE)*VLOOKUP($A6,'Electrification prediction'!$A$236:$AQ$262,COLUMN('Electrification prediction'!X$236),FALSE)</f>
        <v>0</v>
      </c>
      <c r="Y6">
        <f>VLOOKUP($A6,'Energy Structure(no elec)'!$A$2:$I$28,4,FALSE)*VLOOKUP($A6,'Electrification prediction'!$A$236:$AQ$262,COLUMN('Electrification prediction'!Y$236),FALSE)</f>
        <v>0</v>
      </c>
      <c r="Z6">
        <f>VLOOKUP($A6,'Energy Structure(no elec)'!$A$2:$I$28,4,FALSE)*VLOOKUP($A6,'Electrification prediction'!$A$236:$AQ$262,COLUMN('Electrification prediction'!Z$236),FALSE)</f>
        <v>0</v>
      </c>
      <c r="AA6">
        <f>VLOOKUP($A6,'Energy Structure(no elec)'!$A$2:$I$28,4,FALSE)*VLOOKUP($A6,'Electrification prediction'!$A$236:$AQ$262,COLUMN('Electrification prediction'!AA$236),FALSE)</f>
        <v>0</v>
      </c>
      <c r="AB6">
        <f>VLOOKUP($A6,'Energy Structure(no elec)'!$A$2:$I$28,4,FALSE)*VLOOKUP($A6,'Electrification prediction'!$A$236:$AQ$262,COLUMN('Electrification prediction'!AB$236),FALSE)</f>
        <v>0</v>
      </c>
      <c r="AC6">
        <f>VLOOKUP($A6,'Energy Structure(no elec)'!$A$2:$I$28,4,FALSE)*VLOOKUP($A6,'Electrification prediction'!$A$236:$AQ$262,COLUMN('Electrification prediction'!AC$236),FALSE)</f>
        <v>0</v>
      </c>
      <c r="AD6">
        <f>VLOOKUP($A6,'Energy Structure(no elec)'!$A$2:$I$28,4,FALSE)*VLOOKUP($A6,'Electrification prediction'!$A$236:$AQ$262,COLUMN('Electrification prediction'!AD$236),FALSE)</f>
        <v>0</v>
      </c>
      <c r="AE6">
        <f>VLOOKUP($A6,'Energy Structure(no elec)'!$A$2:$I$28,4,FALSE)*VLOOKUP($A6,'Electrification prediction'!$A$236:$AQ$262,COLUMN('Electrification prediction'!AE$236),FALSE)</f>
        <v>0</v>
      </c>
      <c r="AF6">
        <f>VLOOKUP($A6,'Energy Structure(no elec)'!$A$2:$I$28,4,FALSE)*VLOOKUP($A6,'Electrification prediction'!$A$236:$AQ$262,COLUMN('Electrification prediction'!AF$236),FALSE)</f>
        <v>0</v>
      </c>
      <c r="AG6">
        <f>VLOOKUP($A6,'Energy Structure(no elec)'!$A$2:$I$28,4,FALSE)*VLOOKUP($A6,'Electrification prediction'!$A$236:$AQ$262,COLUMN('Electrification prediction'!AG$236),FALSE)</f>
        <v>0</v>
      </c>
      <c r="AH6">
        <f>VLOOKUP($A6,'Energy Structure(no elec)'!$A$2:$I$28,4,FALSE)*VLOOKUP($A6,'Electrification prediction'!$A$236:$AQ$262,COLUMN('Electrification prediction'!AH$236),FALSE)</f>
        <v>0</v>
      </c>
      <c r="AI6">
        <f>VLOOKUP($A6,'Energy Structure(no elec)'!$A$2:$I$28,4,FALSE)*VLOOKUP($A6,'Electrification prediction'!$A$236:$AQ$262,COLUMN('Electrification prediction'!AI$236),FALSE)</f>
        <v>0</v>
      </c>
      <c r="AJ6">
        <f>VLOOKUP($A6,'Energy Structure(no elec)'!$A$2:$I$28,4,FALSE)*VLOOKUP($A6,'Electrification prediction'!$A$236:$AQ$262,COLUMN('Electrification prediction'!AJ$236),FALSE)</f>
        <v>0</v>
      </c>
      <c r="AK6">
        <f>VLOOKUP($A6,'Energy Structure(no elec)'!$A$2:$I$28,4,FALSE)*VLOOKUP($A6,'Electrification prediction'!$A$236:$AQ$262,COLUMN('Electrification prediction'!AK$236),FALSE)</f>
        <v>0</v>
      </c>
      <c r="AL6">
        <f>VLOOKUP($A6,'Energy Structure(no elec)'!$A$2:$I$28,4,FALSE)*VLOOKUP($A6,'Electrification prediction'!$A$236:$AQ$262,COLUMN('Electrification prediction'!AL$236),FALSE)</f>
        <v>0</v>
      </c>
      <c r="AM6">
        <f>VLOOKUP($A6,'Energy Structure(no elec)'!$A$2:$I$28,4,FALSE)*VLOOKUP($A6,'Electrification prediction'!$A$236:$AQ$262,COLUMN('Electrification prediction'!AM$236),FALSE)</f>
        <v>0</v>
      </c>
      <c r="AN6">
        <f>VLOOKUP($A6,'Energy Structure(no elec)'!$A$2:$I$28,4,FALSE)*VLOOKUP($A6,'Electrification prediction'!$A$236:$AQ$262,COLUMN('Electrification prediction'!AN$236),FALSE)</f>
        <v>0</v>
      </c>
      <c r="AO6">
        <f>VLOOKUP($A6,'Energy Structure(no elec)'!$A$2:$I$28,4,FALSE)*VLOOKUP($A6,'Electrification prediction'!$A$236:$AQ$262,COLUMN('Electrification prediction'!AO$236),FALSE)</f>
        <v>0</v>
      </c>
      <c r="AP6">
        <f>VLOOKUP($A6,'Energy Structure(no elec)'!$A$2:$I$28,4,FALSE)*VLOOKUP($A6,'Electrification prediction'!$A$236:$AQ$262,COLUMN('Electrification prediction'!AP$236),FALSE)</f>
        <v>0</v>
      </c>
      <c r="AQ6">
        <f>VLOOKUP($A6,'Energy Structure(no elec)'!$A$2:$I$28,4,FALSE)*VLOOKUP($A6,'Electrification prediction'!$A$236:$AQ$262,COLUMN('Electrification prediction'!AQ$236),FALSE)</f>
        <v>0</v>
      </c>
    </row>
    <row r="7" spans="1:43">
      <c r="A7" s="37" t="s">
        <v>620</v>
      </c>
      <c r="B7">
        <f>VLOOKUP(A7,'Energy use'!$A$132:$K$158,4,FALSE)</f>
        <v>0</v>
      </c>
      <c r="C7">
        <f>VLOOKUP($A7,'Energy Structure(no elec)'!$A$2:$I$28,4,FALSE)*VLOOKUP($A7,'Electrification prediction'!$A$236:$AQ$262,COLUMN('Electrification prediction'!C$236),FALSE)</f>
        <v>0</v>
      </c>
      <c r="D7">
        <f>VLOOKUP($A7,'Energy Structure(no elec)'!$A$2:$I$28,4,FALSE)*VLOOKUP($A7,'Electrification prediction'!$A$236:$AQ$262,COLUMN('Electrification prediction'!D$236),FALSE)</f>
        <v>0</v>
      </c>
      <c r="E7">
        <f>VLOOKUP($A7,'Energy Structure(no elec)'!$A$2:$I$28,4,FALSE)*VLOOKUP($A7,'Electrification prediction'!$A$236:$AQ$262,COLUMN('Electrification prediction'!E$236),FALSE)</f>
        <v>0</v>
      </c>
      <c r="F7">
        <f>VLOOKUP($A7,'Energy Structure(no elec)'!$A$2:$I$28,4,FALSE)*VLOOKUP($A7,'Electrification prediction'!$A$236:$AQ$262,COLUMN('Electrification prediction'!F$236),FALSE)</f>
        <v>0</v>
      </c>
      <c r="G7">
        <f>VLOOKUP($A7,'Energy Structure(no elec)'!$A$2:$I$28,4,FALSE)*VLOOKUP($A7,'Electrification prediction'!$A$236:$AQ$262,COLUMN('Electrification prediction'!G$236),FALSE)</f>
        <v>0</v>
      </c>
      <c r="H7">
        <f>VLOOKUP($A7,'Energy Structure(no elec)'!$A$2:$I$28,4,FALSE)*VLOOKUP($A7,'Electrification prediction'!$A$236:$AQ$262,COLUMN('Electrification prediction'!H$236),FALSE)</f>
        <v>0</v>
      </c>
      <c r="I7">
        <f>VLOOKUP($A7,'Energy Structure(no elec)'!$A$2:$I$28,4,FALSE)*VLOOKUP($A7,'Electrification prediction'!$A$236:$AQ$262,COLUMN('Electrification prediction'!I$236),FALSE)</f>
        <v>0</v>
      </c>
      <c r="J7">
        <f>VLOOKUP($A7,'Energy Structure(no elec)'!$A$2:$I$28,4,FALSE)*VLOOKUP($A7,'Electrification prediction'!$A$236:$AQ$262,COLUMN('Electrification prediction'!J$236),FALSE)</f>
        <v>0</v>
      </c>
      <c r="K7">
        <f>VLOOKUP($A7,'Energy Structure(no elec)'!$A$2:$I$28,4,FALSE)*VLOOKUP($A7,'Electrification prediction'!$A$236:$AQ$262,COLUMN('Electrification prediction'!K$236),FALSE)</f>
        <v>0</v>
      </c>
      <c r="L7">
        <f>VLOOKUP($A7,'Energy Structure(no elec)'!$A$2:$I$28,4,FALSE)*VLOOKUP($A7,'Electrification prediction'!$A$236:$AQ$262,COLUMN('Electrification prediction'!L$236),FALSE)</f>
        <v>0</v>
      </c>
      <c r="M7">
        <f>VLOOKUP($A7,'Energy Structure(no elec)'!$A$2:$I$28,4,FALSE)*VLOOKUP($A7,'Electrification prediction'!$A$236:$AQ$262,COLUMN('Electrification prediction'!M$236),FALSE)</f>
        <v>0</v>
      </c>
      <c r="N7">
        <f>VLOOKUP($A7,'Energy Structure(no elec)'!$A$2:$I$28,4,FALSE)*VLOOKUP($A7,'Electrification prediction'!$A$236:$AQ$262,COLUMN('Electrification prediction'!N$236),FALSE)</f>
        <v>0</v>
      </c>
      <c r="O7">
        <f>VLOOKUP($A7,'Energy Structure(no elec)'!$A$2:$I$28,4,FALSE)*VLOOKUP($A7,'Electrification prediction'!$A$236:$AQ$262,COLUMN('Electrification prediction'!O$236),FALSE)</f>
        <v>0</v>
      </c>
      <c r="P7">
        <f>VLOOKUP($A7,'Energy Structure(no elec)'!$A$2:$I$28,4,FALSE)*VLOOKUP($A7,'Electrification prediction'!$A$236:$AQ$262,COLUMN('Electrification prediction'!P$236),FALSE)</f>
        <v>0</v>
      </c>
      <c r="Q7">
        <f>VLOOKUP($A7,'Energy Structure(no elec)'!$A$2:$I$28,4,FALSE)*VLOOKUP($A7,'Electrification prediction'!$A$236:$AQ$262,COLUMN('Electrification prediction'!Q$236),FALSE)</f>
        <v>0</v>
      </c>
      <c r="R7">
        <f>VLOOKUP($A7,'Energy Structure(no elec)'!$A$2:$I$28,4,FALSE)*VLOOKUP($A7,'Electrification prediction'!$A$236:$AQ$262,COLUMN('Electrification prediction'!R$236),FALSE)</f>
        <v>0</v>
      </c>
      <c r="S7">
        <f>VLOOKUP($A7,'Energy Structure(no elec)'!$A$2:$I$28,4,FALSE)*VLOOKUP($A7,'Electrification prediction'!$A$236:$AQ$262,COLUMN('Electrification prediction'!S$236),FALSE)</f>
        <v>0</v>
      </c>
      <c r="T7">
        <f>VLOOKUP($A7,'Energy Structure(no elec)'!$A$2:$I$28,4,FALSE)*VLOOKUP($A7,'Electrification prediction'!$A$236:$AQ$262,COLUMN('Electrification prediction'!T$236),FALSE)</f>
        <v>0</v>
      </c>
      <c r="U7">
        <f>VLOOKUP($A7,'Energy Structure(no elec)'!$A$2:$I$28,4,FALSE)*VLOOKUP($A7,'Electrification prediction'!$A$236:$AQ$262,COLUMN('Electrification prediction'!U$236),FALSE)</f>
        <v>0</v>
      </c>
      <c r="V7">
        <f>VLOOKUP($A7,'Energy Structure(no elec)'!$A$2:$I$28,4,FALSE)*VLOOKUP($A7,'Electrification prediction'!$A$236:$AQ$262,COLUMN('Electrification prediction'!V$236),FALSE)</f>
        <v>0</v>
      </c>
      <c r="W7">
        <f>VLOOKUP($A7,'Energy Structure(no elec)'!$A$2:$I$28,4,FALSE)*VLOOKUP($A7,'Electrification prediction'!$A$236:$AQ$262,COLUMN('Electrification prediction'!W$236),FALSE)</f>
        <v>0</v>
      </c>
      <c r="X7">
        <f>VLOOKUP($A7,'Energy Structure(no elec)'!$A$2:$I$28,4,FALSE)*VLOOKUP($A7,'Electrification prediction'!$A$236:$AQ$262,COLUMN('Electrification prediction'!X$236),FALSE)</f>
        <v>0</v>
      </c>
      <c r="Y7">
        <f>VLOOKUP($A7,'Energy Structure(no elec)'!$A$2:$I$28,4,FALSE)*VLOOKUP($A7,'Electrification prediction'!$A$236:$AQ$262,COLUMN('Electrification prediction'!Y$236),FALSE)</f>
        <v>0</v>
      </c>
      <c r="Z7">
        <f>VLOOKUP($A7,'Energy Structure(no elec)'!$A$2:$I$28,4,FALSE)*VLOOKUP($A7,'Electrification prediction'!$A$236:$AQ$262,COLUMN('Electrification prediction'!Z$236),FALSE)</f>
        <v>0</v>
      </c>
      <c r="AA7">
        <f>VLOOKUP($A7,'Energy Structure(no elec)'!$A$2:$I$28,4,FALSE)*VLOOKUP($A7,'Electrification prediction'!$A$236:$AQ$262,COLUMN('Electrification prediction'!AA$236),FALSE)</f>
        <v>0</v>
      </c>
      <c r="AB7">
        <f>VLOOKUP($A7,'Energy Structure(no elec)'!$A$2:$I$28,4,FALSE)*VLOOKUP($A7,'Electrification prediction'!$A$236:$AQ$262,COLUMN('Electrification prediction'!AB$236),FALSE)</f>
        <v>0</v>
      </c>
      <c r="AC7">
        <f>VLOOKUP($A7,'Energy Structure(no elec)'!$A$2:$I$28,4,FALSE)*VLOOKUP($A7,'Electrification prediction'!$A$236:$AQ$262,COLUMN('Electrification prediction'!AC$236),FALSE)</f>
        <v>0</v>
      </c>
      <c r="AD7">
        <f>VLOOKUP($A7,'Energy Structure(no elec)'!$A$2:$I$28,4,FALSE)*VLOOKUP($A7,'Electrification prediction'!$A$236:$AQ$262,COLUMN('Electrification prediction'!AD$236),FALSE)</f>
        <v>0</v>
      </c>
      <c r="AE7">
        <f>VLOOKUP($A7,'Energy Structure(no elec)'!$A$2:$I$28,4,FALSE)*VLOOKUP($A7,'Electrification prediction'!$A$236:$AQ$262,COLUMN('Electrification prediction'!AE$236),FALSE)</f>
        <v>0</v>
      </c>
      <c r="AF7">
        <f>VLOOKUP($A7,'Energy Structure(no elec)'!$A$2:$I$28,4,FALSE)*VLOOKUP($A7,'Electrification prediction'!$A$236:$AQ$262,COLUMN('Electrification prediction'!AF$236),FALSE)</f>
        <v>0</v>
      </c>
      <c r="AG7">
        <f>VLOOKUP($A7,'Energy Structure(no elec)'!$A$2:$I$28,4,FALSE)*VLOOKUP($A7,'Electrification prediction'!$A$236:$AQ$262,COLUMN('Electrification prediction'!AG$236),FALSE)</f>
        <v>0</v>
      </c>
      <c r="AH7">
        <f>VLOOKUP($A7,'Energy Structure(no elec)'!$A$2:$I$28,4,FALSE)*VLOOKUP($A7,'Electrification prediction'!$A$236:$AQ$262,COLUMN('Electrification prediction'!AH$236),FALSE)</f>
        <v>0</v>
      </c>
      <c r="AI7">
        <f>VLOOKUP($A7,'Energy Structure(no elec)'!$A$2:$I$28,4,FALSE)*VLOOKUP($A7,'Electrification prediction'!$A$236:$AQ$262,COLUMN('Electrification prediction'!AI$236),FALSE)</f>
        <v>0</v>
      </c>
      <c r="AJ7">
        <f>VLOOKUP($A7,'Energy Structure(no elec)'!$A$2:$I$28,4,FALSE)*VLOOKUP($A7,'Electrification prediction'!$A$236:$AQ$262,COLUMN('Electrification prediction'!AJ$236),FALSE)</f>
        <v>0</v>
      </c>
      <c r="AK7">
        <f>VLOOKUP($A7,'Energy Structure(no elec)'!$A$2:$I$28,4,FALSE)*VLOOKUP($A7,'Electrification prediction'!$A$236:$AQ$262,COLUMN('Electrification prediction'!AK$236),FALSE)</f>
        <v>0</v>
      </c>
      <c r="AL7">
        <f>VLOOKUP($A7,'Energy Structure(no elec)'!$A$2:$I$28,4,FALSE)*VLOOKUP($A7,'Electrification prediction'!$A$236:$AQ$262,COLUMN('Electrification prediction'!AL$236),FALSE)</f>
        <v>0</v>
      </c>
      <c r="AM7">
        <f>VLOOKUP($A7,'Energy Structure(no elec)'!$A$2:$I$28,4,FALSE)*VLOOKUP($A7,'Electrification prediction'!$A$236:$AQ$262,COLUMN('Electrification prediction'!AM$236),FALSE)</f>
        <v>0</v>
      </c>
      <c r="AN7">
        <f>VLOOKUP($A7,'Energy Structure(no elec)'!$A$2:$I$28,4,FALSE)*VLOOKUP($A7,'Electrification prediction'!$A$236:$AQ$262,COLUMN('Electrification prediction'!AN$236),FALSE)</f>
        <v>0</v>
      </c>
      <c r="AO7">
        <f>VLOOKUP($A7,'Energy Structure(no elec)'!$A$2:$I$28,4,FALSE)*VLOOKUP($A7,'Electrification prediction'!$A$236:$AQ$262,COLUMN('Electrification prediction'!AO$236),FALSE)</f>
        <v>0</v>
      </c>
      <c r="AP7">
        <f>VLOOKUP($A7,'Energy Structure(no elec)'!$A$2:$I$28,4,FALSE)*VLOOKUP($A7,'Electrification prediction'!$A$236:$AQ$262,COLUMN('Electrification prediction'!AP$236),FALSE)</f>
        <v>0</v>
      </c>
      <c r="AQ7">
        <f>VLOOKUP($A7,'Energy Structure(no elec)'!$A$2:$I$28,4,FALSE)*VLOOKUP($A7,'Electrification prediction'!$A$236:$AQ$262,COLUMN('Electrification prediction'!AQ$236),FALSE)</f>
        <v>0</v>
      </c>
    </row>
    <row r="8" spans="1:43">
      <c r="A8" s="37" t="s">
        <v>621</v>
      </c>
      <c r="B8">
        <f>VLOOKUP(A8,'Energy use'!$A$132:$K$158,4,FALSE)</f>
        <v>1065894819219.8844</v>
      </c>
      <c r="C8">
        <f>VLOOKUP($A8,'Energy Structure(no elec)'!$A$2:$I$28,4,FALSE)*VLOOKUP($A8,'Electrification prediction'!$A$236:$AQ$262,COLUMN('Electrification prediction'!C$236),FALSE)</f>
        <v>1341688675425.2258</v>
      </c>
      <c r="D8">
        <f>VLOOKUP($A8,'Energy Structure(no elec)'!$A$2:$I$28,4,FALSE)*VLOOKUP($A8,'Electrification prediction'!$A$236:$AQ$262,COLUMN('Electrification prediction'!D$236),FALSE)</f>
        <v>1228025586930.9861</v>
      </c>
      <c r="E8">
        <f>VLOOKUP($A8,'Energy Structure(no elec)'!$A$2:$I$28,4,FALSE)*VLOOKUP($A8,'Electrification prediction'!$A$236:$AQ$262,COLUMN('Electrification prediction'!E$236),FALSE)</f>
        <v>1235311167095.8882</v>
      </c>
      <c r="F8">
        <f>VLOOKUP($A8,'Energy Structure(no elec)'!$A$2:$I$28,4,FALSE)*VLOOKUP($A8,'Electrification prediction'!$A$236:$AQ$262,COLUMN('Electrification prediction'!F$236),FALSE)</f>
        <v>1240226572926.3391</v>
      </c>
      <c r="G8">
        <f>VLOOKUP($A8,'Energy Structure(no elec)'!$A$2:$I$28,4,FALSE)*VLOOKUP($A8,'Electrification prediction'!$A$236:$AQ$262,COLUMN('Electrification prediction'!G$236),FALSE)</f>
        <v>1243659547272.748</v>
      </c>
      <c r="H8">
        <f>VLOOKUP($A8,'Energy Structure(no elec)'!$A$2:$I$28,4,FALSE)*VLOOKUP($A8,'Electrification prediction'!$A$236:$AQ$262,COLUMN('Electrification prediction'!H$236),FALSE)</f>
        <v>1246143754798.2197</v>
      </c>
      <c r="I8">
        <f>VLOOKUP($A8,'Energy Structure(no elec)'!$A$2:$I$28,4,FALSE)*VLOOKUP($A8,'Electrification prediction'!$A$236:$AQ$262,COLUMN('Electrification prediction'!I$236),FALSE)</f>
        <v>1247347454511.3496</v>
      </c>
      <c r="J8">
        <f>VLOOKUP($A8,'Energy Structure(no elec)'!$A$2:$I$28,4,FALSE)*VLOOKUP($A8,'Electrification prediction'!$A$236:$AQ$262,COLUMN('Electrification prediction'!J$236),FALSE)</f>
        <v>1248541600802.7131</v>
      </c>
      <c r="K8">
        <f>VLOOKUP($A8,'Energy Structure(no elec)'!$A$2:$I$28,4,FALSE)*VLOOKUP($A8,'Electrification prediction'!$A$236:$AQ$262,COLUMN('Electrification prediction'!K$236),FALSE)</f>
        <v>1249749543378.9937</v>
      </c>
      <c r="L8">
        <f>VLOOKUP($A8,'Energy Structure(no elec)'!$A$2:$I$28,4,FALSE)*VLOOKUP($A8,'Electrification prediction'!$A$236:$AQ$262,COLUMN('Electrification prediction'!L$236),FALSE)</f>
        <v>1250986945959.5049</v>
      </c>
      <c r="M8">
        <f>VLOOKUP($A8,'Energy Structure(no elec)'!$A$2:$I$28,4,FALSE)*VLOOKUP($A8,'Electrification prediction'!$A$236:$AQ$262,COLUMN('Electrification prediction'!M$236),FALSE)</f>
        <v>1250410210692.3694</v>
      </c>
      <c r="N8">
        <f>VLOOKUP($A8,'Energy Structure(no elec)'!$A$2:$I$28,4,FALSE)*VLOOKUP($A8,'Electrification prediction'!$A$236:$AQ$262,COLUMN('Electrification prediction'!N$236),FALSE)</f>
        <v>1249874636986.1147</v>
      </c>
      <c r="O8">
        <f>VLOOKUP($A8,'Energy Structure(no elec)'!$A$2:$I$28,4,FALSE)*VLOOKUP($A8,'Electrification prediction'!$A$236:$AQ$262,COLUMN('Electrification prediction'!O$236),FALSE)</f>
        <v>1249379394728.5667</v>
      </c>
      <c r="P8">
        <f>VLOOKUP($A8,'Energy Structure(no elec)'!$A$2:$I$28,4,FALSE)*VLOOKUP($A8,'Electrification prediction'!$A$236:$AQ$262,COLUMN('Electrification prediction'!P$236),FALSE)</f>
        <v>1248919953346.5679</v>
      </c>
      <c r="Q8">
        <f>VLOOKUP($A8,'Energy Structure(no elec)'!$A$2:$I$28,4,FALSE)*VLOOKUP($A8,'Electrification prediction'!$A$236:$AQ$262,COLUMN('Electrification prediction'!Q$236),FALSE)</f>
        <v>1248476400693.1599</v>
      </c>
      <c r="R8">
        <f>VLOOKUP($A8,'Energy Structure(no elec)'!$A$2:$I$28,4,FALSE)*VLOOKUP($A8,'Electrification prediction'!$A$236:$AQ$262,COLUMN('Electrification prediction'!R$236),FALSE)</f>
        <v>1246804932387.908</v>
      </c>
      <c r="S8">
        <f>VLOOKUP($A8,'Energy Structure(no elec)'!$A$2:$I$28,4,FALSE)*VLOOKUP($A8,'Electrification prediction'!$A$236:$AQ$262,COLUMN('Electrification prediction'!S$236),FALSE)</f>
        <v>1246349090332.3784</v>
      </c>
      <c r="T8">
        <f>VLOOKUP($A8,'Energy Structure(no elec)'!$A$2:$I$28,4,FALSE)*VLOOKUP($A8,'Electrification prediction'!$A$236:$AQ$262,COLUMN('Electrification prediction'!T$236),FALSE)</f>
        <v>1245848680548.8621</v>
      </c>
      <c r="U8">
        <f>VLOOKUP($A8,'Energy Structure(no elec)'!$A$2:$I$28,4,FALSE)*VLOOKUP($A8,'Electrification prediction'!$A$236:$AQ$262,COLUMN('Electrification prediction'!U$236),FALSE)</f>
        <v>1245276405412.9875</v>
      </c>
      <c r="V8">
        <f>VLOOKUP($A8,'Energy Structure(no elec)'!$A$2:$I$28,4,FALSE)*VLOOKUP($A8,'Electrification prediction'!$A$236:$AQ$262,COLUMN('Electrification prediction'!V$236),FALSE)</f>
        <v>1244603964150.3423</v>
      </c>
      <c r="W8">
        <f>VLOOKUP($A8,'Energy Structure(no elec)'!$A$2:$I$28,4,FALSE)*VLOOKUP($A8,'Electrification prediction'!$A$236:$AQ$262,COLUMN('Electrification prediction'!W$236),FALSE)</f>
        <v>1243051411712.8933</v>
      </c>
      <c r="X8">
        <f>VLOOKUP($A8,'Energy Structure(no elec)'!$A$2:$I$28,4,FALSE)*VLOOKUP($A8,'Electrification prediction'!$A$236:$AQ$262,COLUMN('Electrification prediction'!X$236),FALSE)</f>
        <v>1239361741369.6758</v>
      </c>
      <c r="Y8">
        <f>VLOOKUP($A8,'Energy Structure(no elec)'!$A$2:$I$28,4,FALSE)*VLOOKUP($A8,'Electrification prediction'!$A$236:$AQ$262,COLUMN('Electrification prediction'!Y$236),FALSE)</f>
        <v>1234733400001.4114</v>
      </c>
      <c r="Z8">
        <f>VLOOKUP($A8,'Energy Structure(no elec)'!$A$2:$I$28,4,FALSE)*VLOOKUP($A8,'Electrification prediction'!$A$236:$AQ$262,COLUMN('Electrification prediction'!Z$236),FALSE)</f>
        <v>1229145600169.2461</v>
      </c>
      <c r="AA8">
        <f>VLOOKUP($A8,'Energy Structure(no elec)'!$A$2:$I$28,4,FALSE)*VLOOKUP($A8,'Electrification prediction'!$A$236:$AQ$262,COLUMN('Electrification prediction'!AA$236),FALSE)</f>
        <v>1222567839857.0049</v>
      </c>
      <c r="AB8">
        <f>VLOOKUP($A8,'Energy Structure(no elec)'!$A$2:$I$28,4,FALSE)*VLOOKUP($A8,'Electrification prediction'!$A$236:$AQ$262,COLUMN('Electrification prediction'!AB$236),FALSE)</f>
        <v>1214984718985.6846</v>
      </c>
      <c r="AC8">
        <f>VLOOKUP($A8,'Energy Structure(no elec)'!$A$2:$I$28,4,FALSE)*VLOOKUP($A8,'Electrification prediction'!$A$236:$AQ$262,COLUMN('Electrification prediction'!AC$236),FALSE)</f>
        <v>1206383895646.7693</v>
      </c>
      <c r="AD8">
        <f>VLOOKUP($A8,'Energy Structure(no elec)'!$A$2:$I$28,4,FALSE)*VLOOKUP($A8,'Electrification prediction'!$A$236:$AQ$262,COLUMN('Electrification prediction'!AD$236),FALSE)</f>
        <v>1196756325156.4304</v>
      </c>
      <c r="AE8">
        <f>VLOOKUP($A8,'Energy Structure(no elec)'!$A$2:$I$28,4,FALSE)*VLOOKUP($A8,'Electrification prediction'!$A$236:$AQ$262,COLUMN('Electrification prediction'!AE$236),FALSE)</f>
        <v>1186084624248.7742</v>
      </c>
      <c r="AF8">
        <f>VLOOKUP($A8,'Energy Structure(no elec)'!$A$2:$I$28,4,FALSE)*VLOOKUP($A8,'Electrification prediction'!$A$236:$AQ$262,COLUMN('Electrification prediction'!AF$236),FALSE)</f>
        <v>1174367284479.1604</v>
      </c>
      <c r="AG8">
        <f>VLOOKUP($A8,'Energy Structure(no elec)'!$A$2:$I$28,4,FALSE)*VLOOKUP($A8,'Electrification prediction'!$A$236:$AQ$262,COLUMN('Electrification prediction'!AG$236),FALSE)</f>
        <v>1161595090667.9929</v>
      </c>
      <c r="AH8">
        <f>VLOOKUP($A8,'Energy Structure(no elec)'!$A$2:$I$28,4,FALSE)*VLOOKUP($A8,'Electrification prediction'!$A$236:$AQ$262,COLUMN('Electrification prediction'!AH$236),FALSE)</f>
        <v>1146624346272.3821</v>
      </c>
      <c r="AI8">
        <f>VLOOKUP($A8,'Energy Structure(no elec)'!$A$2:$I$28,4,FALSE)*VLOOKUP($A8,'Electrification prediction'!$A$236:$AQ$262,COLUMN('Electrification prediction'!AI$236),FALSE)</f>
        <v>1130634945141.324</v>
      </c>
      <c r="AJ8">
        <f>VLOOKUP($A8,'Energy Structure(no elec)'!$A$2:$I$28,4,FALSE)*VLOOKUP($A8,'Electrification prediction'!$A$236:$AQ$262,COLUMN('Electrification prediction'!AJ$236),FALSE)</f>
        <v>1113634618120.512</v>
      </c>
      <c r="AK8">
        <f>VLOOKUP($A8,'Energy Structure(no elec)'!$A$2:$I$28,4,FALSE)*VLOOKUP($A8,'Electrification prediction'!$A$236:$AQ$262,COLUMN('Electrification prediction'!AK$236),FALSE)</f>
        <v>1095636105733.082</v>
      </c>
      <c r="AL8">
        <f>VLOOKUP($A8,'Energy Structure(no elec)'!$A$2:$I$28,4,FALSE)*VLOOKUP($A8,'Electrification prediction'!$A$236:$AQ$262,COLUMN('Electrification prediction'!AL$236),FALSE)</f>
        <v>1076657243899.8596</v>
      </c>
      <c r="AM8">
        <f>VLOOKUP($A8,'Energy Structure(no elec)'!$A$2:$I$28,4,FALSE)*VLOOKUP($A8,'Electrification prediction'!$A$236:$AQ$262,COLUMN('Electrification prediction'!AM$236),FALSE)</f>
        <v>1056710342289.7341</v>
      </c>
      <c r="AN8">
        <f>VLOOKUP($A8,'Energy Structure(no elec)'!$A$2:$I$28,4,FALSE)*VLOOKUP($A8,'Electrification prediction'!$A$236:$AQ$262,COLUMN('Electrification prediction'!AN$236),FALSE)</f>
        <v>1035824135014.1598</v>
      </c>
      <c r="AO8">
        <f>VLOOKUP($A8,'Energy Structure(no elec)'!$A$2:$I$28,4,FALSE)*VLOOKUP($A8,'Electrification prediction'!$A$236:$AQ$262,COLUMN('Electrification prediction'!AO$236),FALSE)</f>
        <v>1014022262830.4896</v>
      </c>
      <c r="AP8">
        <f>VLOOKUP($A8,'Energy Structure(no elec)'!$A$2:$I$28,4,FALSE)*VLOOKUP($A8,'Electrification prediction'!$A$236:$AQ$262,COLUMN('Electrification prediction'!AP$236),FALSE)</f>
        <v>991344385723.78296</v>
      </c>
      <c r="AQ8">
        <f>VLOOKUP($A8,'Energy Structure(no elec)'!$A$2:$I$28,4,FALSE)*VLOOKUP($A8,'Electrification prediction'!$A$236:$AQ$262,COLUMN('Electrification prediction'!AQ$236),FALSE)</f>
        <v>967825357035.27136</v>
      </c>
    </row>
    <row r="9" spans="1:43">
      <c r="A9" s="37" t="s">
        <v>622</v>
      </c>
      <c r="B9">
        <f>VLOOKUP(A9,'Energy use'!$A$132:$K$158,4,FALSE)</f>
        <v>1887340164834.9014</v>
      </c>
      <c r="C9">
        <f>VLOOKUP($A9,'Energy Structure(no elec)'!$A$2:$I$28,4,FALSE)*VLOOKUP($A9,'Electrification prediction'!$A$236:$AQ$262,COLUMN('Electrification prediction'!C$236),FALSE)</f>
        <v>2022724769946.3169</v>
      </c>
      <c r="D9">
        <f>VLOOKUP($A9,'Energy Structure(no elec)'!$A$2:$I$28,4,FALSE)*VLOOKUP($A9,'Electrification prediction'!$A$236:$AQ$262,COLUMN('Electrification prediction'!D$236),FALSE)</f>
        <v>2188625487024.749</v>
      </c>
      <c r="E9">
        <f>VLOOKUP($A9,'Energy Structure(no elec)'!$A$2:$I$28,4,FALSE)*VLOOKUP($A9,'Electrification prediction'!$A$236:$AQ$262,COLUMN('Electrification prediction'!E$236),FALSE)</f>
        <v>2019302506509.2109</v>
      </c>
      <c r="F9">
        <f>VLOOKUP($A9,'Energy Structure(no elec)'!$A$2:$I$28,4,FALSE)*VLOOKUP($A9,'Electrification prediction'!$A$236:$AQ$262,COLUMN('Electrification prediction'!F$236),FALSE)</f>
        <v>2003899104286.2715</v>
      </c>
      <c r="G9">
        <f>VLOOKUP($A9,'Energy Structure(no elec)'!$A$2:$I$28,4,FALSE)*VLOOKUP($A9,'Electrification prediction'!$A$236:$AQ$262,COLUMN('Electrification prediction'!G$236),FALSE)</f>
        <v>1986622786089.0835</v>
      </c>
      <c r="H9">
        <f>VLOOKUP($A9,'Energy Structure(no elec)'!$A$2:$I$28,4,FALSE)*VLOOKUP($A9,'Electrification prediction'!$A$236:$AQ$262,COLUMN('Electrification prediction'!H$236),FALSE)</f>
        <v>1968376436581.3362</v>
      </c>
      <c r="I9">
        <f>VLOOKUP($A9,'Energy Structure(no elec)'!$A$2:$I$28,4,FALSE)*VLOOKUP($A9,'Electrification prediction'!$A$236:$AQ$262,COLUMN('Electrification prediction'!I$236),FALSE)</f>
        <v>1948670554302.3267</v>
      </c>
      <c r="J9">
        <f>VLOOKUP($A9,'Energy Structure(no elec)'!$A$2:$I$28,4,FALSE)*VLOOKUP($A9,'Electrification prediction'!$A$236:$AQ$262,COLUMN('Electrification prediction'!J$236),FALSE)</f>
        <v>1929513154399.2883</v>
      </c>
      <c r="K9">
        <f>VLOOKUP($A9,'Energy Structure(no elec)'!$A$2:$I$28,4,FALSE)*VLOOKUP($A9,'Electrification prediction'!$A$236:$AQ$262,COLUMN('Electrification prediction'!K$236),FALSE)</f>
        <v>1910918903253.5933</v>
      </c>
      <c r="L9">
        <f>VLOOKUP($A9,'Energy Structure(no elec)'!$A$2:$I$28,4,FALSE)*VLOOKUP($A9,'Electrification prediction'!$A$236:$AQ$262,COLUMN('Electrification prediction'!L$236),FALSE)</f>
        <v>1892890446944.8115</v>
      </c>
      <c r="M9">
        <f>VLOOKUP($A9,'Energy Structure(no elec)'!$A$2:$I$28,4,FALSE)*VLOOKUP($A9,'Electrification prediction'!$A$236:$AQ$262,COLUMN('Electrification prediction'!M$236),FALSE)</f>
        <v>1872646071173.5093</v>
      </c>
      <c r="N9">
        <f>VLOOKUP($A9,'Energy Structure(no elec)'!$A$2:$I$28,4,FALSE)*VLOOKUP($A9,'Electrification prediction'!$A$236:$AQ$262,COLUMN('Electrification prediction'!N$236),FALSE)</f>
        <v>1853000096715.97</v>
      </c>
      <c r="O9">
        <f>VLOOKUP($A9,'Energy Structure(no elec)'!$A$2:$I$28,4,FALSE)*VLOOKUP($A9,'Electrification prediction'!$A$236:$AQ$262,COLUMN('Electrification prediction'!O$236),FALSE)</f>
        <v>1833929930899.9541</v>
      </c>
      <c r="P9">
        <f>VLOOKUP($A9,'Energy Structure(no elec)'!$A$2:$I$28,4,FALSE)*VLOOKUP($A9,'Electrification prediction'!$A$236:$AQ$262,COLUMN('Electrification prediction'!P$236),FALSE)</f>
        <v>1815408715169.3484</v>
      </c>
      <c r="Q9">
        <f>VLOOKUP($A9,'Energy Structure(no elec)'!$A$2:$I$28,4,FALSE)*VLOOKUP($A9,'Electrification prediction'!$A$236:$AQ$262,COLUMN('Electrification prediction'!Q$236),FALSE)</f>
        <v>1797388698415.7742</v>
      </c>
      <c r="R9">
        <f>VLOOKUP($A9,'Energy Structure(no elec)'!$A$2:$I$28,4,FALSE)*VLOOKUP($A9,'Electrification prediction'!$A$236:$AQ$262,COLUMN('Electrification prediction'!R$236),FALSE)</f>
        <v>1778078736962.1499</v>
      </c>
      <c r="S9">
        <f>VLOOKUP($A9,'Energy Structure(no elec)'!$A$2:$I$28,4,FALSE)*VLOOKUP($A9,'Electrification prediction'!$A$236:$AQ$262,COLUMN('Electrification prediction'!S$236),FALSE)</f>
        <v>1760964089183.6038</v>
      </c>
      <c r="T9">
        <f>VLOOKUP($A9,'Energy Structure(no elec)'!$A$2:$I$28,4,FALSE)*VLOOKUP($A9,'Electrification prediction'!$A$236:$AQ$262,COLUMN('Electrification prediction'!T$236),FALSE)</f>
        <v>1744217139271.5723</v>
      </c>
      <c r="U9">
        <f>VLOOKUP($A9,'Energy Structure(no elec)'!$A$2:$I$28,4,FALSE)*VLOOKUP($A9,'Electrification prediction'!$A$236:$AQ$262,COLUMN('Electrification prediction'!U$236),FALSE)</f>
        <v>1727787276374.6016</v>
      </c>
      <c r="V9">
        <f>VLOOKUP($A9,'Energy Structure(no elec)'!$A$2:$I$28,4,FALSE)*VLOOKUP($A9,'Electrification prediction'!$A$236:$AQ$262,COLUMN('Electrification prediction'!V$236),FALSE)</f>
        <v>1711624432344.8054</v>
      </c>
      <c r="W9">
        <f>VLOOKUP($A9,'Energy Structure(no elec)'!$A$2:$I$28,4,FALSE)*VLOOKUP($A9,'Electrification prediction'!$A$236:$AQ$262,COLUMN('Electrification prediction'!W$236),FALSE)</f>
        <v>1694655674452.3857</v>
      </c>
      <c r="X9">
        <f>VLOOKUP($A9,'Energy Structure(no elec)'!$A$2:$I$28,4,FALSE)*VLOOKUP($A9,'Electrification prediction'!$A$236:$AQ$262,COLUMN('Electrification prediction'!X$236),FALSE)</f>
        <v>1675199981180.3262</v>
      </c>
      <c r="Y9">
        <f>VLOOKUP($A9,'Energy Structure(no elec)'!$A$2:$I$28,4,FALSE)*VLOOKUP($A9,'Electrification prediction'!$A$236:$AQ$262,COLUMN('Electrification prediction'!Y$236),FALSE)</f>
        <v>1654923560203.5054</v>
      </c>
      <c r="Z9">
        <f>VLOOKUP($A9,'Energy Structure(no elec)'!$A$2:$I$28,4,FALSE)*VLOOKUP($A9,'Electrification prediction'!$A$236:$AQ$262,COLUMN('Electrification prediction'!Z$236),FALSE)</f>
        <v>1633815904205.1877</v>
      </c>
      <c r="AA9">
        <f>VLOOKUP($A9,'Energy Structure(no elec)'!$A$2:$I$28,4,FALSE)*VLOOKUP($A9,'Electrification prediction'!$A$236:$AQ$262,COLUMN('Electrification prediction'!AA$236),FALSE)</f>
        <v>1611853707329.2124</v>
      </c>
      <c r="AB9">
        <f>VLOOKUP($A9,'Energy Structure(no elec)'!$A$2:$I$28,4,FALSE)*VLOOKUP($A9,'Electrification prediction'!$A$236:$AQ$262,COLUMN('Electrification prediction'!AB$236),FALSE)</f>
        <v>1589033823893.9253</v>
      </c>
      <c r="AC9">
        <f>VLOOKUP($A9,'Energy Structure(no elec)'!$A$2:$I$28,4,FALSE)*VLOOKUP($A9,'Electrification prediction'!$A$236:$AQ$262,COLUMN('Electrification prediction'!AC$236),FALSE)</f>
        <v>1565356828378.9951</v>
      </c>
      <c r="AD9">
        <f>VLOOKUP($A9,'Energy Structure(no elec)'!$A$2:$I$28,4,FALSE)*VLOOKUP($A9,'Electrification prediction'!$A$236:$AQ$262,COLUMN('Electrification prediction'!AD$236),FALSE)</f>
        <v>1540827173382.293</v>
      </c>
      <c r="AE9">
        <f>VLOOKUP($A9,'Energy Structure(no elec)'!$A$2:$I$28,4,FALSE)*VLOOKUP($A9,'Electrification prediction'!$A$236:$AQ$262,COLUMN('Electrification prediction'!AE$236),FALSE)</f>
        <v>1515438171505.3928</v>
      </c>
      <c r="AF9">
        <f>VLOOKUP($A9,'Energy Structure(no elec)'!$A$2:$I$28,4,FALSE)*VLOOKUP($A9,'Electrification prediction'!$A$236:$AQ$262,COLUMN('Electrification prediction'!AF$236),FALSE)</f>
        <v>1489203117317.9041</v>
      </c>
      <c r="AG9">
        <f>VLOOKUP($A9,'Energy Structure(no elec)'!$A$2:$I$28,4,FALSE)*VLOOKUP($A9,'Electrification prediction'!$A$236:$AQ$262,COLUMN('Electrification prediction'!AG$236),FALSE)</f>
        <v>1462124858501.6672</v>
      </c>
      <c r="AH9">
        <f>VLOOKUP($A9,'Energy Structure(no elec)'!$A$2:$I$28,4,FALSE)*VLOOKUP($A9,'Electrification prediction'!$A$236:$AQ$262,COLUMN('Electrification prediction'!AH$236),FALSE)</f>
        <v>1432788195531.4424</v>
      </c>
      <c r="AI9">
        <f>VLOOKUP($A9,'Energy Structure(no elec)'!$A$2:$I$28,4,FALSE)*VLOOKUP($A9,'Electrification prediction'!$A$236:$AQ$262,COLUMN('Electrification prediction'!AI$236),FALSE)</f>
        <v>1402700795546.6055</v>
      </c>
      <c r="AJ9">
        <f>VLOOKUP($A9,'Energy Structure(no elec)'!$A$2:$I$28,4,FALSE)*VLOOKUP($A9,'Electrification prediction'!$A$236:$AQ$262,COLUMN('Electrification prediction'!AJ$236),FALSE)</f>
        <v>1371882992275.4744</v>
      </c>
      <c r="AK9">
        <f>VLOOKUP($A9,'Energy Structure(no elec)'!$A$2:$I$28,4,FALSE)*VLOOKUP($A9,'Electrification prediction'!$A$236:$AQ$262,COLUMN('Electrification prediction'!AK$236),FALSE)</f>
        <v>1340360364182.6841</v>
      </c>
      <c r="AL9">
        <f>VLOOKUP($A9,'Energy Structure(no elec)'!$A$2:$I$28,4,FALSE)*VLOOKUP($A9,'Electrification prediction'!$A$236:$AQ$262,COLUMN('Electrification prediction'!AL$236),FALSE)</f>
        <v>1308163668800.9636</v>
      </c>
      <c r="AM9">
        <f>VLOOKUP($A9,'Energy Structure(no elec)'!$A$2:$I$28,4,FALSE)*VLOOKUP($A9,'Electrification prediction'!$A$236:$AQ$262,COLUMN('Electrification prediction'!AM$236),FALSE)</f>
        <v>1275315862313.0613</v>
      </c>
      <c r="AN9">
        <f>VLOOKUP($A9,'Energy Structure(no elec)'!$A$2:$I$28,4,FALSE)*VLOOKUP($A9,'Electrification prediction'!$A$236:$AQ$262,COLUMN('Electrification prediction'!AN$236),FALSE)</f>
        <v>1241858689426.0254</v>
      </c>
      <c r="AO9">
        <f>VLOOKUP($A9,'Energy Structure(no elec)'!$A$2:$I$28,4,FALSE)*VLOOKUP($A9,'Electrification prediction'!$A$236:$AQ$262,COLUMN('Electrification prediction'!AO$236),FALSE)</f>
        <v>1207826453664.7725</v>
      </c>
      <c r="AP9">
        <f>VLOOKUP($A9,'Energy Structure(no elec)'!$A$2:$I$28,4,FALSE)*VLOOKUP($A9,'Electrification prediction'!$A$236:$AQ$262,COLUMN('Electrification prediction'!AP$236),FALSE)</f>
        <v>1173271264710.3367</v>
      </c>
      <c r="AQ9">
        <f>VLOOKUP($A9,'Energy Structure(no elec)'!$A$2:$I$28,4,FALSE)*VLOOKUP($A9,'Electrification prediction'!$A$236:$AQ$262,COLUMN('Electrification prediction'!AQ$236),FALSE)</f>
        <v>1138238004033.4485</v>
      </c>
    </row>
    <row r="10" spans="1:43">
      <c r="A10" s="37" t="s">
        <v>623</v>
      </c>
      <c r="B10">
        <f>VLOOKUP(A10,'Energy use'!$A$132:$K$158,4,FALSE)</f>
        <v>483976797278.20099</v>
      </c>
      <c r="C10">
        <f>VLOOKUP($A10,'Energy Structure(no elec)'!$A$2:$I$28,4,FALSE)*VLOOKUP($A10,'Electrification prediction'!$A$236:$AQ$262,COLUMN('Electrification prediction'!C$236),FALSE)</f>
        <v>382506917094.0163</v>
      </c>
      <c r="D10">
        <f>VLOOKUP($A10,'Energy Structure(no elec)'!$A$2:$I$28,4,FALSE)*VLOOKUP($A10,'Electrification prediction'!$A$236:$AQ$262,COLUMN('Electrification prediction'!D$236),FALSE)</f>
        <v>543672247031.79407</v>
      </c>
      <c r="E10">
        <f>VLOOKUP($A10,'Energy Structure(no elec)'!$A$2:$I$28,4,FALSE)*VLOOKUP($A10,'Electrification prediction'!$A$236:$AQ$262,COLUMN('Electrification prediction'!E$236),FALSE)</f>
        <v>547745944795.78235</v>
      </c>
      <c r="F10">
        <f>VLOOKUP($A10,'Energy Structure(no elec)'!$A$2:$I$28,4,FALSE)*VLOOKUP($A10,'Electrification prediction'!$A$236:$AQ$262,COLUMN('Electrification prediction'!F$236),FALSE)</f>
        <v>550696940638.26929</v>
      </c>
      <c r="G10">
        <f>VLOOKUP($A10,'Energy Structure(no elec)'!$A$2:$I$28,4,FALSE)*VLOOKUP($A10,'Electrification prediction'!$A$236:$AQ$262,COLUMN('Electrification prediction'!G$236),FALSE)</f>
        <v>552916961432.74646</v>
      </c>
      <c r="H10">
        <f>VLOOKUP($A10,'Energy Structure(no elec)'!$A$2:$I$28,4,FALSE)*VLOOKUP($A10,'Electrification prediction'!$A$236:$AQ$262,COLUMN('Electrification prediction'!H$236),FALSE)</f>
        <v>554642678957.52026</v>
      </c>
      <c r="I10">
        <f>VLOOKUP($A10,'Energy Structure(no elec)'!$A$2:$I$28,4,FALSE)*VLOOKUP($A10,'Electrification prediction'!$A$236:$AQ$262,COLUMN('Electrification prediction'!I$236),FALSE)</f>
        <v>555726561841.24084</v>
      </c>
      <c r="J10">
        <f>VLOOKUP($A10,'Energy Structure(no elec)'!$A$2:$I$28,4,FALSE)*VLOOKUP($A10,'Electrification prediction'!$A$236:$AQ$262,COLUMN('Electrification prediction'!J$236),FALSE)</f>
        <v>556735445860.9303</v>
      </c>
      <c r="K10">
        <f>VLOOKUP($A10,'Energy Structure(no elec)'!$A$2:$I$28,4,FALSE)*VLOOKUP($A10,'Electrification prediction'!$A$236:$AQ$262,COLUMN('Electrification prediction'!K$236),FALSE)</f>
        <v>557681421327.51245</v>
      </c>
      <c r="L10">
        <f>VLOOKUP($A10,'Energy Structure(no elec)'!$A$2:$I$28,4,FALSE)*VLOOKUP($A10,'Electrification prediction'!$A$236:$AQ$262,COLUMN('Electrification prediction'!L$236),FALSE)</f>
        <v>558573065883.72302</v>
      </c>
      <c r="M10">
        <f>VLOOKUP($A10,'Energy Structure(no elec)'!$A$2:$I$28,4,FALSE)*VLOOKUP($A10,'Electrification prediction'!$A$236:$AQ$262,COLUMN('Electrification prediction'!M$236),FALSE)</f>
        <v>558588286647.698</v>
      </c>
      <c r="N10">
        <f>VLOOKUP($A10,'Energy Structure(no elec)'!$A$2:$I$28,4,FALSE)*VLOOKUP($A10,'Electrification prediction'!$A$236:$AQ$262,COLUMN('Electrification prediction'!N$236),FALSE)</f>
        <v>558556660262.49768</v>
      </c>
      <c r="O10">
        <f>VLOOKUP($A10,'Energy Structure(no elec)'!$A$2:$I$28,4,FALSE)*VLOOKUP($A10,'Electrification prediction'!$A$236:$AQ$262,COLUMN('Electrification prediction'!O$236),FALSE)</f>
        <v>558479380805.99329</v>
      </c>
      <c r="P10">
        <f>VLOOKUP($A10,'Energy Structure(no elec)'!$A$2:$I$28,4,FALSE)*VLOOKUP($A10,'Electrification prediction'!$A$236:$AQ$262,COLUMN('Electrification prediction'!P$236),FALSE)</f>
        <v>558355881101.89624</v>
      </c>
      <c r="Q10">
        <f>VLOOKUP($A10,'Energy Structure(no elec)'!$A$2:$I$28,4,FALSE)*VLOOKUP($A10,'Electrification prediction'!$A$236:$AQ$262,COLUMN('Electrification prediction'!Q$236),FALSE)</f>
        <v>558178615999.32214</v>
      </c>
      <c r="R10">
        <f>VLOOKUP($A10,'Energy Structure(no elec)'!$A$2:$I$28,4,FALSE)*VLOOKUP($A10,'Electrification prediction'!$A$236:$AQ$262,COLUMN('Electrification prediction'!R$236),FALSE)</f>
        <v>557392799063.40796</v>
      </c>
      <c r="S10">
        <f>VLOOKUP($A10,'Energy Structure(no elec)'!$A$2:$I$28,4,FALSE)*VLOOKUP($A10,'Electrification prediction'!$A$236:$AQ$262,COLUMN('Electrification prediction'!S$236),FALSE)</f>
        <v>557092113896.49023</v>
      </c>
      <c r="T10">
        <f>VLOOKUP($A10,'Energy Structure(no elec)'!$A$2:$I$28,4,FALSE)*VLOOKUP($A10,'Electrification prediction'!$A$236:$AQ$262,COLUMN('Electrification prediction'!T$236),FALSE)</f>
        <v>556714263755.31555</v>
      </c>
      <c r="U10">
        <f>VLOOKUP($A10,'Energy Structure(no elec)'!$A$2:$I$28,4,FALSE)*VLOOKUP($A10,'Electrification prediction'!$A$236:$AQ$262,COLUMN('Electrification prediction'!U$236),FALSE)</f>
        <v>556248116718.66821</v>
      </c>
      <c r="V10">
        <f>VLOOKUP($A10,'Energy Structure(no elec)'!$A$2:$I$28,4,FALSE)*VLOOKUP($A10,'Electrification prediction'!$A$236:$AQ$262,COLUMN('Electrification prediction'!V$236),FALSE)</f>
        <v>555682060400.08655</v>
      </c>
      <c r="W10">
        <f>VLOOKUP($A10,'Energy Structure(no elec)'!$A$2:$I$28,4,FALSE)*VLOOKUP($A10,'Electrification prediction'!$A$236:$AQ$262,COLUMN('Electrification prediction'!W$236),FALSE)</f>
        <v>554669070318.31189</v>
      </c>
      <c r="X10">
        <f>VLOOKUP($A10,'Energy Structure(no elec)'!$A$2:$I$28,4,FALSE)*VLOOKUP($A10,'Electrification prediction'!$A$236:$AQ$262,COLUMN('Electrification prediction'!X$236),FALSE)</f>
        <v>552650294506.89844</v>
      </c>
      <c r="Y10">
        <f>VLOOKUP($A10,'Energy Structure(no elec)'!$A$2:$I$28,4,FALSE)*VLOOKUP($A10,'Electrification prediction'!$A$236:$AQ$262,COLUMN('Electrification prediction'!Y$236),FALSE)</f>
        <v>550162853569.34546</v>
      </c>
      <c r="Z10">
        <f>VLOOKUP($A10,'Energy Structure(no elec)'!$A$2:$I$28,4,FALSE)*VLOOKUP($A10,'Electrification prediction'!$A$236:$AQ$262,COLUMN('Electrification prediction'!Z$236),FALSE)</f>
        <v>547199715497.0437</v>
      </c>
      <c r="AA10">
        <f>VLOOKUP($A10,'Energy Structure(no elec)'!$A$2:$I$28,4,FALSE)*VLOOKUP($A10,'Electrification prediction'!$A$236:$AQ$262,COLUMN('Electrification prediction'!AA$236),FALSE)</f>
        <v>543749737198.21814</v>
      </c>
      <c r="AB10">
        <f>VLOOKUP($A10,'Energy Structure(no elec)'!$A$2:$I$28,4,FALSE)*VLOOKUP($A10,'Electrification prediction'!$A$236:$AQ$262,COLUMN('Electrification prediction'!AB$236),FALSE)</f>
        <v>539808720169.92151</v>
      </c>
      <c r="AC10">
        <f>VLOOKUP($A10,'Energy Structure(no elec)'!$A$2:$I$28,4,FALSE)*VLOOKUP($A10,'Electrification prediction'!$A$236:$AQ$262,COLUMN('Electrification prediction'!AC$236),FALSE)</f>
        <v>535374038560.2179</v>
      </c>
      <c r="AD10">
        <f>VLOOKUP($A10,'Energy Structure(no elec)'!$A$2:$I$28,4,FALSE)*VLOOKUP($A10,'Electrification prediction'!$A$236:$AQ$262,COLUMN('Electrification prediction'!AD$236),FALSE)</f>
        <v>530444742054.11676</v>
      </c>
      <c r="AE10">
        <f>VLOOKUP($A10,'Energy Structure(no elec)'!$A$2:$I$28,4,FALSE)*VLOOKUP($A10,'Electrification prediction'!$A$236:$AQ$262,COLUMN('Electrification prediction'!AE$236),FALSE)</f>
        <v>525016399960.52527</v>
      </c>
      <c r="AF10">
        <f>VLOOKUP($A10,'Energy Structure(no elec)'!$A$2:$I$28,4,FALSE)*VLOOKUP($A10,'Electrification prediction'!$A$236:$AQ$262,COLUMN('Electrification prediction'!AF$236),FALSE)</f>
        <v>519091833484.22296</v>
      </c>
      <c r="AG10">
        <f>VLOOKUP($A10,'Energy Structure(no elec)'!$A$2:$I$28,4,FALSE)*VLOOKUP($A10,'Electrification prediction'!$A$236:$AQ$262,COLUMN('Electrification prediction'!AG$236),FALSE)</f>
        <v>512670661871.84296</v>
      </c>
      <c r="AH10">
        <f>VLOOKUP($A10,'Energy Structure(no elec)'!$A$2:$I$28,4,FALSE)*VLOOKUP($A10,'Electrification prediction'!$A$236:$AQ$262,COLUMN('Electrification prediction'!AH$236),FALSE)</f>
        <v>505252824396.68884</v>
      </c>
      <c r="AI10">
        <f>VLOOKUP($A10,'Energy Structure(no elec)'!$A$2:$I$28,4,FALSE)*VLOOKUP($A10,'Electrification prediction'!$A$236:$AQ$262,COLUMN('Electrification prediction'!AI$236),FALSE)</f>
        <v>497364013585.89349</v>
      </c>
      <c r="AJ10">
        <f>VLOOKUP($A10,'Energy Structure(no elec)'!$A$2:$I$28,4,FALSE)*VLOOKUP($A10,'Electrification prediction'!$A$236:$AQ$262,COLUMN('Electrification prediction'!AJ$236),FALSE)</f>
        <v>489011972542.32635</v>
      </c>
      <c r="AK10">
        <f>VLOOKUP($A10,'Energy Structure(no elec)'!$A$2:$I$28,4,FALSE)*VLOOKUP($A10,'Electrification prediction'!$A$236:$AQ$262,COLUMN('Electrification prediction'!AK$236),FALSE)</f>
        <v>480206806662.22906</v>
      </c>
      <c r="AL10">
        <f>VLOOKUP($A10,'Energy Structure(no elec)'!$A$2:$I$28,4,FALSE)*VLOOKUP($A10,'Electrification prediction'!$A$236:$AQ$262,COLUMN('Electrification prediction'!AL$236),FALSE)</f>
        <v>470960998391.78131</v>
      </c>
      <c r="AM10">
        <f>VLOOKUP($A10,'Energy Structure(no elec)'!$A$2:$I$28,4,FALSE)*VLOOKUP($A10,'Electrification prediction'!$A$236:$AQ$262,COLUMN('Electrification prediction'!AM$236),FALSE)</f>
        <v>461284744865.34857</v>
      </c>
      <c r="AN10">
        <f>VLOOKUP($A10,'Energy Structure(no elec)'!$A$2:$I$28,4,FALSE)*VLOOKUP($A10,'Electrification prediction'!$A$236:$AQ$262,COLUMN('Electrification prediction'!AN$236),FALSE)</f>
        <v>451195540923.07898</v>
      </c>
      <c r="AO10">
        <f>VLOOKUP($A10,'Energy Structure(no elec)'!$A$2:$I$28,4,FALSE)*VLOOKUP($A10,'Electrification prediction'!$A$236:$AQ$262,COLUMN('Electrification prediction'!AO$236),FALSE)</f>
        <v>440708744958.33667</v>
      </c>
      <c r="AP10">
        <f>VLOOKUP($A10,'Energy Structure(no elec)'!$A$2:$I$28,4,FALSE)*VLOOKUP($A10,'Electrification prediction'!$A$236:$AQ$262,COLUMN('Electrification prediction'!AP$236),FALSE)</f>
        <v>429846751139.85565</v>
      </c>
      <c r="AQ10">
        <f>VLOOKUP($A10,'Energy Structure(no elec)'!$A$2:$I$28,4,FALSE)*VLOOKUP($A10,'Electrification prediction'!$A$236:$AQ$262,COLUMN('Electrification prediction'!AQ$236),FALSE)</f>
        <v>418629891088.9682</v>
      </c>
    </row>
    <row r="11" spans="1:43">
      <c r="A11" s="37" t="s">
        <v>624</v>
      </c>
      <c r="B11">
        <f>VLOOKUP(A11,'Energy use'!$A$132:$K$158,4,FALSE)</f>
        <v>1187043813346.4543</v>
      </c>
      <c r="C11">
        <f>VLOOKUP($A11,'Energy Structure(no elec)'!$A$2:$I$28,4,FALSE)*VLOOKUP($A11,'Electrification prediction'!$A$236:$AQ$262,COLUMN('Electrification prediction'!C$236),FALSE)</f>
        <v>1124605829875.1746</v>
      </c>
      <c r="D11">
        <f>VLOOKUP($A11,'Energy Structure(no elec)'!$A$2:$I$28,4,FALSE)*VLOOKUP($A11,'Electrification prediction'!$A$236:$AQ$262,COLUMN('Electrification prediction'!D$236),FALSE)</f>
        <v>1283478960219.2107</v>
      </c>
      <c r="E11">
        <f>VLOOKUP($A11,'Energy Structure(no elec)'!$A$2:$I$28,4,FALSE)*VLOOKUP($A11,'Electrification prediction'!$A$236:$AQ$262,COLUMN('Electrification prediction'!E$236),FALSE)</f>
        <v>1331436581740.8845</v>
      </c>
      <c r="F11">
        <f>VLOOKUP($A11,'Energy Structure(no elec)'!$A$2:$I$28,4,FALSE)*VLOOKUP($A11,'Electrification prediction'!$A$236:$AQ$262,COLUMN('Electrification prediction'!F$236),FALSE)</f>
        <v>1376222966276.5398</v>
      </c>
      <c r="G11">
        <f>VLOOKUP($A11,'Energy Structure(no elec)'!$A$2:$I$28,4,FALSE)*VLOOKUP($A11,'Electrification prediction'!$A$236:$AQ$262,COLUMN('Electrification prediction'!G$236),FALSE)</f>
        <v>1418656327514.9414</v>
      </c>
      <c r="H11">
        <f>VLOOKUP($A11,'Energy Structure(no elec)'!$A$2:$I$28,4,FALSE)*VLOOKUP($A11,'Electrification prediction'!$A$236:$AQ$262,COLUMN('Electrification prediction'!H$236),FALSE)</f>
        <v>1459257172530.3018</v>
      </c>
      <c r="I11">
        <f>VLOOKUP($A11,'Energy Structure(no elec)'!$A$2:$I$28,4,FALSE)*VLOOKUP($A11,'Electrification prediction'!$A$236:$AQ$262,COLUMN('Electrification prediction'!I$236),FALSE)</f>
        <v>1497574981634.385</v>
      </c>
      <c r="J11">
        <f>VLOOKUP($A11,'Energy Structure(no elec)'!$A$2:$I$28,4,FALSE)*VLOOKUP($A11,'Electrification prediction'!$A$236:$AQ$262,COLUMN('Electrification prediction'!J$236),FALSE)</f>
        <v>1535093692421.9419</v>
      </c>
      <c r="K11">
        <f>VLOOKUP($A11,'Energy Structure(no elec)'!$A$2:$I$28,4,FALSE)*VLOOKUP($A11,'Electrification prediction'!$A$236:$AQ$262,COLUMN('Electrification prediction'!K$236),FALSE)</f>
        <v>1571875074545.0703</v>
      </c>
      <c r="L11">
        <f>VLOOKUP($A11,'Energy Structure(no elec)'!$A$2:$I$28,4,FALSE)*VLOOKUP($A11,'Electrification prediction'!$A$236:$AQ$262,COLUMN('Electrification prediction'!L$236),FALSE)</f>
        <v>1607971966574.0198</v>
      </c>
      <c r="M11">
        <f>VLOOKUP($A11,'Energy Structure(no elec)'!$A$2:$I$28,4,FALSE)*VLOOKUP($A11,'Electrification prediction'!$A$236:$AQ$262,COLUMN('Electrification prediction'!M$236),FALSE)</f>
        <v>1640997254708.7629</v>
      </c>
      <c r="N11">
        <f>VLOOKUP($A11,'Energy Structure(no elec)'!$A$2:$I$28,4,FALSE)*VLOOKUP($A11,'Electrification prediction'!$A$236:$AQ$262,COLUMN('Electrification prediction'!N$236),FALSE)</f>
        <v>1673319457372.3179</v>
      </c>
      <c r="O11">
        <f>VLOOKUP($A11,'Energy Structure(no elec)'!$A$2:$I$28,4,FALSE)*VLOOKUP($A11,'Electrification prediction'!$A$236:$AQ$262,COLUMN('Electrification prediction'!O$236),FALSE)</f>
        <v>1704970775425.9297</v>
      </c>
      <c r="P11">
        <f>VLOOKUP($A11,'Energy Structure(no elec)'!$A$2:$I$28,4,FALSE)*VLOOKUP($A11,'Electrification prediction'!$A$236:$AQ$262,COLUMN('Electrification prediction'!P$236),FALSE)</f>
        <v>1735976608627.1829</v>
      </c>
      <c r="Q11">
        <f>VLOOKUP($A11,'Energy Structure(no elec)'!$A$2:$I$28,4,FALSE)*VLOOKUP($A11,'Electrification prediction'!$A$236:$AQ$262,COLUMN('Electrification prediction'!Q$236),FALSE)</f>
        <v>1766338671506.8293</v>
      </c>
      <c r="R11">
        <f>VLOOKUP($A11,'Energy Structure(no elec)'!$A$2:$I$28,4,FALSE)*VLOOKUP($A11,'Electrification prediction'!$A$236:$AQ$262,COLUMN('Electrification prediction'!R$236),FALSE)</f>
        <v>1794294051273.5161</v>
      </c>
      <c r="S11">
        <f>VLOOKUP($A11,'Energy Structure(no elec)'!$A$2:$I$28,4,FALSE)*VLOOKUP($A11,'Electrification prediction'!$A$236:$AQ$262,COLUMN('Electrification prediction'!S$236),FALSE)</f>
        <v>1823354408562.3613</v>
      </c>
      <c r="T11">
        <f>VLOOKUP($A11,'Energy Structure(no elec)'!$A$2:$I$28,4,FALSE)*VLOOKUP($A11,'Electrification prediction'!$A$236:$AQ$262,COLUMN('Electrification prediction'!T$236),FALSE)</f>
        <v>1851757214651.8364</v>
      </c>
      <c r="U11">
        <f>VLOOKUP($A11,'Energy Structure(no elec)'!$A$2:$I$28,4,FALSE)*VLOOKUP($A11,'Electrification prediction'!$A$236:$AQ$262,COLUMN('Electrification prediction'!U$236),FALSE)</f>
        <v>1879480730058.583</v>
      </c>
      <c r="V11">
        <f>VLOOKUP($A11,'Energy Structure(no elec)'!$A$2:$I$28,4,FALSE)*VLOOKUP($A11,'Electrification prediction'!$A$236:$AQ$262,COLUMN('Electrification prediction'!V$236),FALSE)</f>
        <v>1906498345288.1306</v>
      </c>
      <c r="W11">
        <f>VLOOKUP($A11,'Energy Structure(no elec)'!$A$2:$I$28,4,FALSE)*VLOOKUP($A11,'Electrification prediction'!$A$236:$AQ$262,COLUMN('Electrification prediction'!W$236),FALSE)</f>
        <v>1931612188547.29</v>
      </c>
      <c r="X11">
        <f>VLOOKUP($A11,'Energy Structure(no elec)'!$A$2:$I$28,4,FALSE)*VLOOKUP($A11,'Electrification prediction'!$A$236:$AQ$262,COLUMN('Electrification prediction'!X$236),FALSE)</f>
        <v>1952804276958.834</v>
      </c>
      <c r="Y11">
        <f>VLOOKUP($A11,'Energy Structure(no elec)'!$A$2:$I$28,4,FALSE)*VLOOKUP($A11,'Electrification prediction'!$A$236:$AQ$262,COLUMN('Electrification prediction'!Y$236),FALSE)</f>
        <v>1971871797374.3379</v>
      </c>
      <c r="Z11">
        <f>VLOOKUP($A11,'Energy Structure(no elec)'!$A$2:$I$28,4,FALSE)*VLOOKUP($A11,'Electrification prediction'!$A$236:$AQ$262,COLUMN('Electrification prediction'!Z$236),FALSE)</f>
        <v>1988743637480.2146</v>
      </c>
      <c r="AA11">
        <f>VLOOKUP($A11,'Energy Structure(no elec)'!$A$2:$I$28,4,FALSE)*VLOOKUP($A11,'Electrification prediction'!$A$236:$AQ$262,COLUMN('Electrification prediction'!AA$236),FALSE)</f>
        <v>2003332101926.5164</v>
      </c>
      <c r="AB11">
        <f>VLOOKUP($A11,'Energy Structure(no elec)'!$A$2:$I$28,4,FALSE)*VLOOKUP($A11,'Electrification prediction'!$A$236:$AQ$262,COLUMN('Electrification prediction'!AB$236),FALSE)</f>
        <v>2015573091700.345</v>
      </c>
      <c r="AC11">
        <f>VLOOKUP($A11,'Energy Structure(no elec)'!$A$2:$I$28,4,FALSE)*VLOOKUP($A11,'Electrification prediction'!$A$236:$AQ$262,COLUMN('Electrification prediction'!AC$236),FALSE)</f>
        <v>2025407419301.2837</v>
      </c>
      <c r="AD11">
        <f>VLOOKUP($A11,'Energy Structure(no elec)'!$A$2:$I$28,4,FALSE)*VLOOKUP($A11,'Electrification prediction'!$A$236:$AQ$262,COLUMN('Electrification prediction'!AD$236),FALSE)</f>
        <v>2032781492043.2759</v>
      </c>
      <c r="AE11">
        <f>VLOOKUP($A11,'Energy Structure(no elec)'!$A$2:$I$28,4,FALSE)*VLOOKUP($A11,'Electrification prediction'!$A$236:$AQ$262,COLUMN('Electrification prediction'!AE$236),FALSE)</f>
        <v>2037627609283.884</v>
      </c>
      <c r="AF11">
        <f>VLOOKUP($A11,'Energy Structure(no elec)'!$A$2:$I$28,4,FALSE)*VLOOKUP($A11,'Electrification prediction'!$A$236:$AQ$262,COLUMN('Electrification prediction'!AF$236),FALSE)</f>
        <v>2039905185127.9382</v>
      </c>
      <c r="AG11">
        <f>VLOOKUP($A11,'Energy Structure(no elec)'!$A$2:$I$28,4,FALSE)*VLOOKUP($A11,'Electrification prediction'!$A$236:$AQ$262,COLUMN('Electrification prediction'!AG$236),FALSE)</f>
        <v>2039560819266.7524</v>
      </c>
      <c r="AH11">
        <f>VLOOKUP($A11,'Energy Structure(no elec)'!$A$2:$I$28,4,FALSE)*VLOOKUP($A11,'Electrification prediction'!$A$236:$AQ$262,COLUMN('Electrification prediction'!AH$236),FALSE)</f>
        <v>2034528215831.9468</v>
      </c>
      <c r="AI11">
        <f>VLOOKUP($A11,'Energy Structure(no elec)'!$A$2:$I$28,4,FALSE)*VLOOKUP($A11,'Electrification prediction'!$A$236:$AQ$262,COLUMN('Electrification prediction'!AI$236),FALSE)</f>
        <v>2026823547652.4958</v>
      </c>
      <c r="AJ11">
        <f>VLOOKUP($A11,'Energy Structure(no elec)'!$A$2:$I$28,4,FALSE)*VLOOKUP($A11,'Electrification prediction'!$A$236:$AQ$262,COLUMN('Electrification prediction'!AJ$236),FALSE)</f>
        <v>2016428045950.4438</v>
      </c>
      <c r="AK11">
        <f>VLOOKUP($A11,'Energy Structure(no elec)'!$A$2:$I$28,4,FALSE)*VLOOKUP($A11,'Electrification prediction'!$A$236:$AQ$262,COLUMN('Electrification prediction'!AK$236),FALSE)</f>
        <v>2003333166945.1716</v>
      </c>
      <c r="AL11">
        <f>VLOOKUP($A11,'Energy Structure(no elec)'!$A$2:$I$28,4,FALSE)*VLOOKUP($A11,'Electrification prediction'!$A$236:$AQ$262,COLUMN('Electrification prediction'!AL$236),FALSE)</f>
        <v>1987541123877.8684</v>
      </c>
      <c r="AM11">
        <f>VLOOKUP($A11,'Energy Structure(no elec)'!$A$2:$I$28,4,FALSE)*VLOOKUP($A11,'Electrification prediction'!$A$236:$AQ$262,COLUMN('Electrification prediction'!AM$236),FALSE)</f>
        <v>1969045462863.8616</v>
      </c>
      <c r="AN11">
        <f>VLOOKUP($A11,'Energy Structure(no elec)'!$A$2:$I$28,4,FALSE)*VLOOKUP($A11,'Electrification prediction'!$A$236:$AQ$262,COLUMN('Electrification prediction'!AN$236),FALSE)</f>
        <v>1947871787096.9006</v>
      </c>
      <c r="AO11">
        <f>VLOOKUP($A11,'Energy Structure(no elec)'!$A$2:$I$28,4,FALSE)*VLOOKUP($A11,'Electrification prediction'!$A$236:$AQ$262,COLUMN('Electrification prediction'!AO$236),FALSE)</f>
        <v>1924038253343.5742</v>
      </c>
      <c r="AP11">
        <f>VLOOKUP($A11,'Energy Structure(no elec)'!$A$2:$I$28,4,FALSE)*VLOOKUP($A11,'Electrification prediction'!$A$236:$AQ$262,COLUMN('Electrification prediction'!AP$236),FALSE)</f>
        <v>1897595464819.5947</v>
      </c>
      <c r="AQ11">
        <f>VLOOKUP($A11,'Energy Structure(no elec)'!$A$2:$I$28,4,FALSE)*VLOOKUP($A11,'Electrification prediction'!$A$236:$AQ$262,COLUMN('Electrification prediction'!AQ$236),FALSE)</f>
        <v>1868587508824.3164</v>
      </c>
    </row>
    <row r="12" spans="1:43">
      <c r="A12" s="37" t="s">
        <v>612</v>
      </c>
      <c r="B12">
        <f>VLOOKUP(A12,'Energy use'!$A$132:$K$158,4,FALSE)</f>
        <v>129930301079.36325</v>
      </c>
      <c r="C12">
        <f>VLOOKUP($A12,'Energy Structure(no elec)'!$A$2:$I$28,4,FALSE)*VLOOKUP($A12,'Electrification prediction'!$A$236:$AQ$262,COLUMN('Electrification prediction'!C$236),FALSE)</f>
        <v>128003796181.60812</v>
      </c>
      <c r="D12">
        <f>VLOOKUP($A12,'Energy Structure(no elec)'!$A$2:$I$28,4,FALSE)*VLOOKUP($A12,'Electrification prediction'!$A$236:$AQ$262,COLUMN('Electrification prediction'!D$236),FALSE)</f>
        <v>135277849362.34311</v>
      </c>
      <c r="E12">
        <f>VLOOKUP($A12,'Energy Structure(no elec)'!$A$2:$I$28,4,FALSE)*VLOOKUP($A12,'Electrification prediction'!$A$236:$AQ$262,COLUMN('Electrification prediction'!E$236),FALSE)</f>
        <v>138512306502.15619</v>
      </c>
      <c r="F12">
        <f>VLOOKUP($A12,'Energy Structure(no elec)'!$A$2:$I$28,4,FALSE)*VLOOKUP($A12,'Electrification prediction'!$A$236:$AQ$262,COLUMN('Electrification prediction'!F$236),FALSE)</f>
        <v>141589655171.88226</v>
      </c>
      <c r="G12">
        <f>VLOOKUP($A12,'Energy Structure(no elec)'!$A$2:$I$28,4,FALSE)*VLOOKUP($A12,'Electrification prediction'!$A$236:$AQ$262,COLUMN('Electrification prediction'!G$236),FALSE)</f>
        <v>144512945002.65573</v>
      </c>
      <c r="H12">
        <f>VLOOKUP($A12,'Energy Structure(no elec)'!$A$2:$I$28,4,FALSE)*VLOOKUP($A12,'Electrification prediction'!$A$236:$AQ$262,COLUMN('Electrification prediction'!H$236),FALSE)</f>
        <v>147335051969.38373</v>
      </c>
      <c r="I12">
        <f>VLOOKUP($A12,'Energy Structure(no elec)'!$A$2:$I$28,4,FALSE)*VLOOKUP($A12,'Electrification prediction'!$A$236:$AQ$262,COLUMN('Electrification prediction'!I$236),FALSE)</f>
        <v>150002843281.56012</v>
      </c>
      <c r="J12">
        <f>VLOOKUP($A12,'Energy Structure(no elec)'!$A$2:$I$28,4,FALSE)*VLOOKUP($A12,'Electrification prediction'!$A$236:$AQ$262,COLUMN('Electrification prediction'!J$236),FALSE)</f>
        <v>152670407462.41211</v>
      </c>
      <c r="K12">
        <f>VLOOKUP($A12,'Energy Structure(no elec)'!$A$2:$I$28,4,FALSE)*VLOOKUP($A12,'Electrification prediction'!$A$236:$AQ$262,COLUMN('Electrification prediction'!K$236),FALSE)</f>
        <v>155337517644.63947</v>
      </c>
      <c r="L12">
        <f>VLOOKUP($A12,'Energy Structure(no elec)'!$A$2:$I$28,4,FALSE)*VLOOKUP($A12,'Electrification prediction'!$A$236:$AQ$262,COLUMN('Electrification prediction'!L$236),FALSE)</f>
        <v>158003670936.73312</v>
      </c>
      <c r="M12">
        <f>VLOOKUP($A12,'Energy Structure(no elec)'!$A$2:$I$28,4,FALSE)*VLOOKUP($A12,'Electrification prediction'!$A$236:$AQ$262,COLUMN('Electrification prediction'!M$236),FALSE)</f>
        <v>160414860042.98999</v>
      </c>
      <c r="N12">
        <f>VLOOKUP($A12,'Energy Structure(no elec)'!$A$2:$I$28,4,FALSE)*VLOOKUP($A12,'Electrification prediction'!$A$236:$AQ$262,COLUMN('Electrification prediction'!N$236),FALSE)</f>
        <v>162815632871.08514</v>
      </c>
      <c r="O12">
        <f>VLOOKUP($A12,'Energy Structure(no elec)'!$A$2:$I$28,4,FALSE)*VLOOKUP($A12,'Electrification prediction'!$A$236:$AQ$262,COLUMN('Electrification prediction'!O$236),FALSE)</f>
        <v>165204789684.23792</v>
      </c>
      <c r="P12">
        <f>VLOOKUP($A12,'Energy Structure(no elec)'!$A$2:$I$28,4,FALSE)*VLOOKUP($A12,'Electrification prediction'!$A$236:$AQ$262,COLUMN('Electrification prediction'!P$236),FALSE)</f>
        <v>167580924232.13589</v>
      </c>
      <c r="Q12">
        <f>VLOOKUP($A12,'Energy Structure(no elec)'!$A$2:$I$28,4,FALSE)*VLOOKUP($A12,'Electrification prediction'!$A$236:$AQ$262,COLUMN('Electrification prediction'!Q$236),FALSE)</f>
        <v>169940650684.06522</v>
      </c>
      <c r="R12">
        <f>VLOOKUP($A12,'Energy Structure(no elec)'!$A$2:$I$28,4,FALSE)*VLOOKUP($A12,'Electrification prediction'!$A$236:$AQ$262,COLUMN('Electrification prediction'!R$236),FALSE)</f>
        <v>172101143369.0712</v>
      </c>
      <c r="S12">
        <f>VLOOKUP($A12,'Energy Structure(no elec)'!$A$2:$I$28,4,FALSE)*VLOOKUP($A12,'Electrification prediction'!$A$236:$AQ$262,COLUMN('Electrification prediction'!S$236),FALSE)</f>
        <v>174418134157.86664</v>
      </c>
      <c r="T12">
        <f>VLOOKUP($A12,'Energy Structure(no elec)'!$A$2:$I$28,4,FALSE)*VLOOKUP($A12,'Electrification prediction'!$A$236:$AQ$262,COLUMN('Electrification prediction'!T$236),FALSE)</f>
        <v>176708914267.4848</v>
      </c>
      <c r="U12">
        <f>VLOOKUP($A12,'Energy Structure(no elec)'!$A$2:$I$28,4,FALSE)*VLOOKUP($A12,'Electrification prediction'!$A$236:$AQ$262,COLUMN('Electrification prediction'!U$236),FALSE)</f>
        <v>178969129506.72421</v>
      </c>
      <c r="V12">
        <f>VLOOKUP($A12,'Energy Structure(no elec)'!$A$2:$I$28,4,FALSE)*VLOOKUP($A12,'Electrification prediction'!$A$236:$AQ$262,COLUMN('Electrification prediction'!V$236),FALSE)</f>
        <v>181194193901.69226</v>
      </c>
      <c r="W12">
        <f>VLOOKUP($A12,'Energy Structure(no elec)'!$A$2:$I$28,4,FALSE)*VLOOKUP($A12,'Electrification prediction'!$A$236:$AQ$262,COLUMN('Electrification prediction'!W$236),FALSE)</f>
        <v>183261903435.48584</v>
      </c>
      <c r="X12">
        <f>VLOOKUP($A12,'Energy Structure(no elec)'!$A$2:$I$28,4,FALSE)*VLOOKUP($A12,'Electrification prediction'!$A$236:$AQ$262,COLUMN('Electrification prediction'!X$236),FALSE)</f>
        <v>184968761363.10666</v>
      </c>
      <c r="Y12">
        <f>VLOOKUP($A12,'Energy Structure(no elec)'!$A$2:$I$28,4,FALSE)*VLOOKUP($A12,'Electrification prediction'!$A$236:$AQ$262,COLUMN('Electrification prediction'!Y$236),FALSE)</f>
        <v>186495126913.00089</v>
      </c>
      <c r="Z12">
        <f>VLOOKUP($A12,'Energy Structure(no elec)'!$A$2:$I$28,4,FALSE)*VLOOKUP($A12,'Electrification prediction'!$A$236:$AQ$262,COLUMN('Electrification prediction'!Z$236),FALSE)</f>
        <v>187833031367.35181</v>
      </c>
      <c r="AA12">
        <f>VLOOKUP($A12,'Energy Structure(no elec)'!$A$2:$I$28,4,FALSE)*VLOOKUP($A12,'Electrification prediction'!$A$236:$AQ$262,COLUMN('Electrification prediction'!AA$236),FALSE)</f>
        <v>188972872926.81686</v>
      </c>
      <c r="AB12">
        <f>VLOOKUP($A12,'Energy Structure(no elec)'!$A$2:$I$28,4,FALSE)*VLOOKUP($A12,'Electrification prediction'!$A$236:$AQ$262,COLUMN('Electrification prediction'!AB$236),FALSE)</f>
        <v>189907426312.20996</v>
      </c>
      <c r="AC12">
        <f>VLOOKUP($A12,'Energy Structure(no elec)'!$A$2:$I$28,4,FALSE)*VLOOKUP($A12,'Electrification prediction'!$A$236:$AQ$262,COLUMN('Electrification prediction'!AC$236),FALSE)</f>
        <v>190629953104.01563</v>
      </c>
      <c r="AD12">
        <f>VLOOKUP($A12,'Energy Structure(no elec)'!$A$2:$I$28,4,FALSE)*VLOOKUP($A12,'Electrification prediction'!$A$236:$AQ$262,COLUMN('Electrification prediction'!AD$236),FALSE)</f>
        <v>191134258717.3251</v>
      </c>
      <c r="AE12">
        <f>VLOOKUP($A12,'Energy Structure(no elec)'!$A$2:$I$28,4,FALSE)*VLOOKUP($A12,'Electrification prediction'!$A$236:$AQ$262,COLUMN('Electrification prediction'!AE$236),FALSE)</f>
        <v>191412719968.61407</v>
      </c>
      <c r="AF12">
        <f>VLOOKUP($A12,'Energy Structure(no elec)'!$A$2:$I$28,4,FALSE)*VLOOKUP($A12,'Electrification prediction'!$A$236:$AQ$262,COLUMN('Electrification prediction'!AF$236),FALSE)</f>
        <v>191460387174.2757</v>
      </c>
      <c r="AG12">
        <f>VLOOKUP($A12,'Energy Structure(no elec)'!$A$2:$I$28,4,FALSE)*VLOOKUP($A12,'Electrification prediction'!$A$236:$AQ$262,COLUMN('Electrification prediction'!AG$236),FALSE)</f>
        <v>191270996798.44797</v>
      </c>
      <c r="AH12">
        <f>VLOOKUP($A12,'Energy Structure(no elec)'!$A$2:$I$28,4,FALSE)*VLOOKUP($A12,'Electrification prediction'!$A$236:$AQ$262,COLUMN('Electrification prediction'!AH$236),FALSE)</f>
        <v>190637984956.83276</v>
      </c>
      <c r="AI12">
        <f>VLOOKUP($A12,'Energy Structure(no elec)'!$A$2:$I$28,4,FALSE)*VLOOKUP($A12,'Electrification prediction'!$A$236:$AQ$262,COLUMN('Electrification prediction'!AI$236),FALSE)</f>
        <v>189760990036.9422</v>
      </c>
      <c r="AJ12">
        <f>VLOOKUP($A12,'Energy Structure(no elec)'!$A$2:$I$28,4,FALSE)*VLOOKUP($A12,'Electrification prediction'!$A$236:$AQ$262,COLUMN('Electrification prediction'!AJ$236),FALSE)</f>
        <v>188636992818.6279</v>
      </c>
      <c r="AK12">
        <f>VLOOKUP($A12,'Energy Structure(no elec)'!$A$2:$I$28,4,FALSE)*VLOOKUP($A12,'Electrification prediction'!$A$236:$AQ$262,COLUMN('Electrification prediction'!AK$236),FALSE)</f>
        <v>187263943590.91629</v>
      </c>
      <c r="AL12">
        <f>VLOOKUP($A12,'Energy Structure(no elec)'!$A$2:$I$28,4,FALSE)*VLOOKUP($A12,'Electrification prediction'!$A$236:$AQ$262,COLUMN('Electrification prediction'!AL$236),FALSE)</f>
        <v>185640814004.13544</v>
      </c>
      <c r="AM12">
        <f>VLOOKUP($A12,'Energy Structure(no elec)'!$A$2:$I$28,4,FALSE)*VLOOKUP($A12,'Electrification prediction'!$A$236:$AQ$262,COLUMN('Electrification prediction'!AM$236),FALSE)</f>
        <v>183765665285.65674</v>
      </c>
      <c r="AN12">
        <f>VLOOKUP($A12,'Energy Structure(no elec)'!$A$2:$I$28,4,FALSE)*VLOOKUP($A12,'Electrification prediction'!$A$236:$AQ$262,COLUMN('Electrification prediction'!AN$236),FALSE)</f>
        <v>181639699588.35574</v>
      </c>
      <c r="AO12">
        <f>VLOOKUP($A12,'Energy Structure(no elec)'!$A$2:$I$28,4,FALSE)*VLOOKUP($A12,'Electrification prediction'!$A$236:$AQ$262,COLUMN('Electrification prediction'!AO$236),FALSE)</f>
        <v>179263333044.30188</v>
      </c>
      <c r="AP12">
        <f>VLOOKUP($A12,'Energy Structure(no elec)'!$A$2:$I$28,4,FALSE)*VLOOKUP($A12,'Electrification prediction'!$A$236:$AQ$262,COLUMN('Electrification prediction'!AP$236),FALSE)</f>
        <v>176640168520.5943</v>
      </c>
      <c r="AQ12">
        <f>VLOOKUP($A12,'Energy Structure(no elec)'!$A$2:$I$28,4,FALSE)*VLOOKUP($A12,'Electrification prediction'!$A$236:$AQ$262,COLUMN('Electrification prediction'!AQ$236),FALSE)</f>
        <v>173773123399.39981</v>
      </c>
    </row>
    <row r="13" spans="1:43">
      <c r="A13" s="37" t="s">
        <v>625</v>
      </c>
      <c r="B13">
        <f>VLOOKUP(A13,'Energy use'!$A$132:$K$158,4,FALSE)</f>
        <v>14947953526452.561</v>
      </c>
      <c r="C13">
        <f>VLOOKUP($A13,'Energy Structure(no elec)'!$A$2:$I$28,4,FALSE)*VLOOKUP($A13,'Electrification prediction'!$A$236:$AQ$262,COLUMN('Electrification prediction'!C$236),FALSE)</f>
        <v>15019224725149.48</v>
      </c>
      <c r="D13">
        <f>VLOOKUP($A13,'Energy Structure(no elec)'!$A$2:$I$28,4,FALSE)*VLOOKUP($A13,'Electrification prediction'!$A$236:$AQ$262,COLUMN('Electrification prediction'!D$236),FALSE)</f>
        <v>17471944610563.711</v>
      </c>
      <c r="E13">
        <f>VLOOKUP($A13,'Energy Structure(no elec)'!$A$2:$I$28,4,FALSE)*VLOOKUP($A13,'Electrification prediction'!$A$236:$AQ$262,COLUMN('Electrification prediction'!E$236),FALSE)</f>
        <v>18041358964576.004</v>
      </c>
      <c r="F13">
        <f>VLOOKUP($A13,'Energy Structure(no elec)'!$A$2:$I$28,4,FALSE)*VLOOKUP($A13,'Electrification prediction'!$A$236:$AQ$262,COLUMN('Electrification prediction'!F$236),FALSE)</f>
        <v>18569180194126.398</v>
      </c>
      <c r="G13">
        <f>VLOOKUP($A13,'Energy Structure(no elec)'!$A$2:$I$28,4,FALSE)*VLOOKUP($A13,'Electrification prediction'!$A$236:$AQ$262,COLUMN('Electrification prediction'!G$236),FALSE)</f>
        <v>19066778261031.383</v>
      </c>
      <c r="H13">
        <f>VLOOKUP($A13,'Energy Structure(no elec)'!$A$2:$I$28,4,FALSE)*VLOOKUP($A13,'Electrification prediction'!$A$236:$AQ$262,COLUMN('Electrification prediction'!H$236),FALSE)</f>
        <v>19542157349311.18</v>
      </c>
      <c r="I13">
        <f>VLOOKUP($A13,'Energy Structure(no elec)'!$A$2:$I$28,4,FALSE)*VLOOKUP($A13,'Electrification prediction'!$A$236:$AQ$262,COLUMN('Electrification prediction'!I$236),FALSE)</f>
        <v>19988432320624.207</v>
      </c>
      <c r="J13">
        <f>VLOOKUP($A13,'Energy Structure(no elec)'!$A$2:$I$28,4,FALSE)*VLOOKUP($A13,'Electrification prediction'!$A$236:$AQ$262,COLUMN('Electrification prediction'!J$236),FALSE)</f>
        <v>20427996072794.91</v>
      </c>
      <c r="K13">
        <f>VLOOKUP($A13,'Energy Structure(no elec)'!$A$2:$I$28,4,FALSE)*VLOOKUP($A13,'Electrification prediction'!$A$236:$AQ$262,COLUMN('Electrification prediction'!K$236),FALSE)</f>
        <v>20861505862566.773</v>
      </c>
      <c r="L13">
        <f>VLOOKUP($A13,'Energy Structure(no elec)'!$A$2:$I$28,4,FALSE)*VLOOKUP($A13,'Electrification prediction'!$A$236:$AQ$262,COLUMN('Electrification prediction'!L$236),FALSE)</f>
        <v>21289503631322.59</v>
      </c>
      <c r="M13">
        <f>VLOOKUP($A13,'Energy Structure(no elec)'!$A$2:$I$28,4,FALSE)*VLOOKUP($A13,'Electrification prediction'!$A$236:$AQ$262,COLUMN('Electrification prediction'!M$236),FALSE)</f>
        <v>21676184675829.703</v>
      </c>
      <c r="N13">
        <f>VLOOKUP($A13,'Energy Structure(no elec)'!$A$2:$I$28,4,FALSE)*VLOOKUP($A13,'Electrification prediction'!$A$236:$AQ$262,COLUMN('Electrification prediction'!N$236),FALSE)</f>
        <v>22056876429746.852</v>
      </c>
      <c r="O13">
        <f>VLOOKUP($A13,'Energy Structure(no elec)'!$A$2:$I$28,4,FALSE)*VLOOKUP($A13,'Electrification prediction'!$A$236:$AQ$262,COLUMN('Electrification prediction'!O$236),FALSE)</f>
        <v>22431852364910.941</v>
      </c>
      <c r="P13">
        <f>VLOOKUP($A13,'Energy Structure(no elec)'!$A$2:$I$28,4,FALSE)*VLOOKUP($A13,'Electrification prediction'!$A$236:$AQ$262,COLUMN('Electrification prediction'!P$236),FALSE)</f>
        <v>22801302853066.117</v>
      </c>
      <c r="Q13">
        <f>VLOOKUP($A13,'Energy Structure(no elec)'!$A$2:$I$28,4,FALSE)*VLOOKUP($A13,'Electrification prediction'!$A$236:$AQ$262,COLUMN('Electrification prediction'!Q$236),FALSE)</f>
        <v>23165085537928.145</v>
      </c>
      <c r="R13">
        <f>VLOOKUP($A13,'Energy Structure(no elec)'!$A$2:$I$28,4,FALSE)*VLOOKUP($A13,'Electrification prediction'!$A$236:$AQ$262,COLUMN('Electrification prediction'!R$236),FALSE)</f>
        <v>23497129542252.492</v>
      </c>
      <c r="S13">
        <f>VLOOKUP($A13,'Energy Structure(no elec)'!$A$2:$I$28,4,FALSE)*VLOOKUP($A13,'Electrification prediction'!$A$236:$AQ$262,COLUMN('Electrification prediction'!S$236),FALSE)</f>
        <v>23848987857848.055</v>
      </c>
      <c r="T13">
        <f>VLOOKUP($A13,'Energy Structure(no elec)'!$A$2:$I$28,4,FALSE)*VLOOKUP($A13,'Electrification prediction'!$A$236:$AQ$262,COLUMN('Electrification prediction'!T$236),FALSE)</f>
        <v>24194566548440.051</v>
      </c>
      <c r="U13">
        <f>VLOOKUP($A13,'Energy Structure(no elec)'!$A$2:$I$28,4,FALSE)*VLOOKUP($A13,'Electrification prediction'!$A$236:$AQ$262,COLUMN('Electrification prediction'!U$236),FALSE)</f>
        <v>24533439196929.109</v>
      </c>
      <c r="V13">
        <f>VLOOKUP($A13,'Energy Structure(no elec)'!$A$2:$I$28,4,FALSE)*VLOOKUP($A13,'Electrification prediction'!$A$236:$AQ$262,COLUMN('Electrification prediction'!V$236),FALSE)</f>
        <v>24865120105028.051</v>
      </c>
      <c r="W13">
        <f>VLOOKUP($A13,'Energy Structure(no elec)'!$A$2:$I$28,4,FALSE)*VLOOKUP($A13,'Electrification prediction'!$A$236:$AQ$262,COLUMN('Electrification prediction'!W$236),FALSE)</f>
        <v>25172062686396.848</v>
      </c>
      <c r="X13">
        <f>VLOOKUP($A13,'Energy Structure(no elec)'!$A$2:$I$28,4,FALSE)*VLOOKUP($A13,'Electrification prediction'!$A$236:$AQ$262,COLUMN('Electrification prediction'!X$236),FALSE)</f>
        <v>25424880992101.563</v>
      </c>
      <c r="Y13">
        <f>VLOOKUP($A13,'Energy Structure(no elec)'!$A$2:$I$28,4,FALSE)*VLOOKUP($A13,'Electrification prediction'!$A$236:$AQ$262,COLUMN('Electrification prediction'!Y$236),FALSE)</f>
        <v>25649788834487.469</v>
      </c>
      <c r="Z13">
        <f>VLOOKUP($A13,'Energy Structure(no elec)'!$A$2:$I$28,4,FALSE)*VLOOKUP($A13,'Electrification prediction'!$A$236:$AQ$262,COLUMN('Electrification prediction'!Z$236),FALSE)</f>
        <v>25845726654125.969</v>
      </c>
      <c r="AA13">
        <f>VLOOKUP($A13,'Energy Structure(no elec)'!$A$2:$I$28,4,FALSE)*VLOOKUP($A13,'Electrification prediction'!$A$236:$AQ$262,COLUMN('Electrification prediction'!AA$236),FALSE)</f>
        <v>26011390431948.738</v>
      </c>
      <c r="AB13">
        <f>VLOOKUP($A13,'Energy Structure(no elec)'!$A$2:$I$28,4,FALSE)*VLOOKUP($A13,'Electrification prediction'!$A$236:$AQ$262,COLUMN('Electrification prediction'!AB$236),FALSE)</f>
        <v>26145814631707.117</v>
      </c>
      <c r="AC13">
        <f>VLOOKUP($A13,'Energy Structure(no elec)'!$A$2:$I$28,4,FALSE)*VLOOKUP($A13,'Electrification prediction'!$A$236:$AQ$262,COLUMN('Electrification prediction'!AC$236),FALSE)</f>
        <v>26248099485574.984</v>
      </c>
      <c r="AD13">
        <f>VLOOKUP($A13,'Energy Structure(no elec)'!$A$2:$I$28,4,FALSE)*VLOOKUP($A13,'Electrification prediction'!$A$236:$AQ$262,COLUMN('Electrification prediction'!AD$236),FALSE)</f>
        <v>26317420288553.012</v>
      </c>
      <c r="AE13">
        <f>VLOOKUP($A13,'Energy Structure(no elec)'!$A$2:$I$28,4,FALSE)*VLOOKUP($A13,'Electrification prediction'!$A$236:$AQ$262,COLUMN('Electrification prediction'!AE$236),FALSE)</f>
        <v>26352741812848.086</v>
      </c>
      <c r="AF13">
        <f>VLOOKUP($A13,'Energy Structure(no elec)'!$A$2:$I$28,4,FALSE)*VLOOKUP($A13,'Electrification prediction'!$A$236:$AQ$262,COLUMN('Electrification prediction'!AF$236),FALSE)</f>
        <v>26353414766281.625</v>
      </c>
      <c r="AG13">
        <f>VLOOKUP($A13,'Energy Structure(no elec)'!$A$2:$I$28,4,FALSE)*VLOOKUP($A13,'Electrification prediction'!$A$236:$AQ$262,COLUMN('Electrification prediction'!AG$236),FALSE)</f>
        <v>26318597428138.953</v>
      </c>
      <c r="AH13">
        <f>VLOOKUP($A13,'Energy Structure(no elec)'!$A$2:$I$28,4,FALSE)*VLOOKUP($A13,'Electrification prediction'!$A$236:$AQ$262,COLUMN('Electrification prediction'!AH$236),FALSE)</f>
        <v>26218350481694.52</v>
      </c>
      <c r="AI13">
        <f>VLOOKUP($A13,'Energy Structure(no elec)'!$A$2:$I$28,4,FALSE)*VLOOKUP($A13,'Electrification prediction'!$A$236:$AQ$262,COLUMN('Electrification prediction'!AI$236),FALSE)</f>
        <v>26081741296739.965</v>
      </c>
      <c r="AJ13">
        <f>VLOOKUP($A13,'Energy Structure(no elec)'!$A$2:$I$28,4,FALSE)*VLOOKUP($A13,'Electrification prediction'!$A$236:$AQ$262,COLUMN('Electrification prediction'!AJ$236),FALSE)</f>
        <v>25908400271964.758</v>
      </c>
      <c r="AK13">
        <f>VLOOKUP($A13,'Energy Structure(no elec)'!$A$2:$I$28,4,FALSE)*VLOOKUP($A13,'Electrification prediction'!$A$236:$AQ$262,COLUMN('Electrification prediction'!AK$236),FALSE)</f>
        <v>25698098469590.957</v>
      </c>
      <c r="AL13">
        <f>VLOOKUP($A13,'Energy Structure(no elec)'!$A$2:$I$28,4,FALSE)*VLOOKUP($A13,'Electrification prediction'!$A$236:$AQ$262,COLUMN('Electrification prediction'!AL$236),FALSE)</f>
        <v>25450755367398.434</v>
      </c>
      <c r="AM13">
        <f>VLOOKUP($A13,'Energy Structure(no elec)'!$A$2:$I$28,4,FALSE)*VLOOKUP($A13,'Electrification prediction'!$A$236:$AQ$262,COLUMN('Electrification prediction'!AM$236),FALSE)</f>
        <v>25166158462878.336</v>
      </c>
      <c r="AN13">
        <f>VLOOKUP($A13,'Energy Structure(no elec)'!$A$2:$I$28,4,FALSE)*VLOOKUP($A13,'Electrification prediction'!$A$236:$AQ$262,COLUMN('Electrification prediction'!AN$236),FALSE)</f>
        <v>24844551763879.082</v>
      </c>
      <c r="AO13">
        <f>VLOOKUP($A13,'Energy Structure(no elec)'!$A$2:$I$28,4,FALSE)*VLOOKUP($A13,'Electrification prediction'!$A$236:$AQ$262,COLUMN('Electrification prediction'!AO$236),FALSE)</f>
        <v>24486065497439.813</v>
      </c>
      <c r="AP13">
        <f>VLOOKUP($A13,'Energy Structure(no elec)'!$A$2:$I$28,4,FALSE)*VLOOKUP($A13,'Electrification prediction'!$A$236:$AQ$262,COLUMN('Electrification prediction'!AP$236),FALSE)</f>
        <v>24091292886474.992</v>
      </c>
      <c r="AQ13">
        <f>VLOOKUP($A13,'Energy Structure(no elec)'!$A$2:$I$28,4,FALSE)*VLOOKUP($A13,'Electrification prediction'!$A$236:$AQ$262,COLUMN('Electrification prediction'!AQ$236),FALSE)</f>
        <v>23660727818656.758</v>
      </c>
    </row>
    <row r="14" spans="1:43">
      <c r="A14" s="37" t="s">
        <v>626</v>
      </c>
      <c r="B14">
        <f>VLOOKUP(A14,'Energy use'!$A$132:$K$158,4,FALSE)</f>
        <v>1034901173136.7501</v>
      </c>
      <c r="C14">
        <f>VLOOKUP($A14,'Energy Structure(no elec)'!$A$2:$I$28,4,FALSE)*VLOOKUP($A14,'Electrification prediction'!$A$236:$AQ$262,COLUMN('Electrification prediction'!C$236),FALSE)</f>
        <v>1031042135275.7135</v>
      </c>
      <c r="D14">
        <f>VLOOKUP($A14,'Energy Structure(no elec)'!$A$2:$I$28,4,FALSE)*VLOOKUP($A14,'Electrification prediction'!$A$236:$AQ$262,COLUMN('Electrification prediction'!D$236),FALSE)</f>
        <v>1177428983503.0942</v>
      </c>
      <c r="E14">
        <f>VLOOKUP($A14,'Energy Structure(no elec)'!$A$2:$I$28,4,FALSE)*VLOOKUP($A14,'Electrification prediction'!$A$236:$AQ$262,COLUMN('Electrification prediction'!E$236),FALSE)</f>
        <v>1198612990042.2393</v>
      </c>
      <c r="F14">
        <f>VLOOKUP($A14,'Energy Structure(no elec)'!$A$2:$I$28,4,FALSE)*VLOOKUP($A14,'Electrification prediction'!$A$236:$AQ$262,COLUMN('Electrification prediction'!F$236),FALSE)</f>
        <v>1216281750095.3613</v>
      </c>
      <c r="G14">
        <f>VLOOKUP($A14,'Energy Structure(no elec)'!$A$2:$I$28,4,FALSE)*VLOOKUP($A14,'Electrification prediction'!$A$236:$AQ$262,COLUMN('Electrification prediction'!G$236),FALSE)</f>
        <v>1231264865972.0366</v>
      </c>
      <c r="H14">
        <f>VLOOKUP($A14,'Energy Structure(no elec)'!$A$2:$I$28,4,FALSE)*VLOOKUP($A14,'Electrification prediction'!$A$236:$AQ$262,COLUMN('Electrification prediction'!H$236),FALSE)</f>
        <v>1244080998780.4978</v>
      </c>
      <c r="I14">
        <f>VLOOKUP($A14,'Energy Structure(no elec)'!$A$2:$I$28,4,FALSE)*VLOOKUP($A14,'Electrification prediction'!$A$236:$AQ$262,COLUMN('Electrification prediction'!I$236),FALSE)</f>
        <v>1254401230419.8726</v>
      </c>
      <c r="J14">
        <f>VLOOKUP($A14,'Energy Structure(no elec)'!$A$2:$I$28,4,FALSE)*VLOOKUP($A14,'Electrification prediction'!$A$236:$AQ$262,COLUMN('Electrification prediction'!J$236),FALSE)</f>
        <v>1263513849255.314</v>
      </c>
      <c r="K14">
        <f>VLOOKUP($A14,'Energy Structure(no elec)'!$A$2:$I$28,4,FALSE)*VLOOKUP($A14,'Electrification prediction'!$A$236:$AQ$262,COLUMN('Electrification prediction'!K$236),FALSE)</f>
        <v>1271470704552.9282</v>
      </c>
      <c r="L14">
        <f>VLOOKUP($A14,'Energy Structure(no elec)'!$A$2:$I$28,4,FALSE)*VLOOKUP($A14,'Electrification prediction'!$A$236:$AQ$262,COLUMN('Electrification prediction'!L$236),FALSE)</f>
        <v>1278314416307.2886</v>
      </c>
      <c r="M14">
        <f>VLOOKUP($A14,'Energy Structure(no elec)'!$A$2:$I$28,4,FALSE)*VLOOKUP($A14,'Electrification prediction'!$A$236:$AQ$262,COLUMN('Electrification prediction'!M$236),FALSE)</f>
        <v>1282179514562.1809</v>
      </c>
      <c r="N14">
        <f>VLOOKUP($A14,'Energy Structure(no elec)'!$A$2:$I$28,4,FALSE)*VLOOKUP($A14,'Electrification prediction'!$A$236:$AQ$262,COLUMN('Electrification prediction'!N$236),FALSE)</f>
        <v>1284981755721.4214</v>
      </c>
      <c r="O14">
        <f>VLOOKUP($A14,'Energy Structure(no elec)'!$A$2:$I$28,4,FALSE)*VLOOKUP($A14,'Electrification prediction'!$A$236:$AQ$262,COLUMN('Electrification prediction'!O$236),FALSE)</f>
        <v>1286746590839.01</v>
      </c>
      <c r="P14">
        <f>VLOOKUP($A14,'Energy Structure(no elec)'!$A$2:$I$28,4,FALSE)*VLOOKUP($A14,'Electrification prediction'!$A$236:$AQ$262,COLUMN('Electrification prediction'!P$236),FALSE)</f>
        <v>1287493851354.5798</v>
      </c>
      <c r="Q14">
        <f>VLOOKUP($A14,'Energy Structure(no elec)'!$A$2:$I$28,4,FALSE)*VLOOKUP($A14,'Electrification prediction'!$A$236:$AQ$262,COLUMN('Electrification prediction'!Q$236),FALSE)</f>
        <v>1287225805046.1042</v>
      </c>
      <c r="R14">
        <f>VLOOKUP($A14,'Energy Structure(no elec)'!$A$2:$I$28,4,FALSE)*VLOOKUP($A14,'Electrification prediction'!$A$236:$AQ$262,COLUMN('Electrification prediction'!R$236),FALSE)</f>
        <v>1284682106963.3909</v>
      </c>
      <c r="S14">
        <f>VLOOKUP($A14,'Energy Structure(no elec)'!$A$2:$I$28,4,FALSE)*VLOOKUP($A14,'Electrification prediction'!$A$236:$AQ$262,COLUMN('Electrification prediction'!S$236),FALSE)</f>
        <v>1282402232128.4236</v>
      </c>
      <c r="T14">
        <f>VLOOKUP($A14,'Energy Structure(no elec)'!$A$2:$I$28,4,FALSE)*VLOOKUP($A14,'Electrification prediction'!$A$236:$AQ$262,COLUMN('Electrification prediction'!T$236),FALSE)</f>
        <v>1279105707329.5552</v>
      </c>
      <c r="U14">
        <f>VLOOKUP($A14,'Energy Structure(no elec)'!$A$2:$I$28,4,FALSE)*VLOOKUP($A14,'Electrification prediction'!$A$236:$AQ$262,COLUMN('Electrification prediction'!U$236),FALSE)</f>
        <v>1274782424567.5869</v>
      </c>
      <c r="V14">
        <f>VLOOKUP($A14,'Energy Structure(no elec)'!$A$2:$I$28,4,FALSE)*VLOOKUP($A14,'Electrification prediction'!$A$236:$AQ$262,COLUMN('Electrification prediction'!V$236),FALSE)</f>
        <v>1269420719315.3472</v>
      </c>
      <c r="W14">
        <f>VLOOKUP($A14,'Energy Structure(no elec)'!$A$2:$I$28,4,FALSE)*VLOOKUP($A14,'Electrification prediction'!$A$236:$AQ$262,COLUMN('Electrification prediction'!W$236),FALSE)</f>
        <v>1262245414551.376</v>
      </c>
      <c r="X14">
        <f>VLOOKUP($A14,'Energy Structure(no elec)'!$A$2:$I$28,4,FALSE)*VLOOKUP($A14,'Electrification prediction'!$A$236:$AQ$262,COLUMN('Electrification prediction'!X$236),FALSE)</f>
        <v>1252015119041.5669</v>
      </c>
      <c r="Y14">
        <f>VLOOKUP($A14,'Energy Structure(no elec)'!$A$2:$I$28,4,FALSE)*VLOOKUP($A14,'Electrification prediction'!$A$236:$AQ$262,COLUMN('Electrification prediction'!Y$236),FALSE)</f>
        <v>1239987102974.2881</v>
      </c>
      <c r="Z14">
        <f>VLOOKUP($A14,'Energy Structure(no elec)'!$A$2:$I$28,4,FALSE)*VLOOKUP($A14,'Electrification prediction'!$A$236:$AQ$262,COLUMN('Electrification prediction'!Z$236),FALSE)</f>
        <v>1226178547981.6409</v>
      </c>
      <c r="AA14">
        <f>VLOOKUP($A14,'Energy Structure(no elec)'!$A$2:$I$28,4,FALSE)*VLOOKUP($A14,'Electrification prediction'!$A$236:$AQ$262,COLUMN('Electrification prediction'!AA$236),FALSE)</f>
        <v>1210600592520.4744</v>
      </c>
      <c r="AB14">
        <f>VLOOKUP($A14,'Energy Structure(no elec)'!$A$2:$I$28,4,FALSE)*VLOOKUP($A14,'Electrification prediction'!$A$236:$AQ$262,COLUMN('Electrification prediction'!AB$236),FALSE)</f>
        <v>1193283219794.8389</v>
      </c>
      <c r="AC14">
        <f>VLOOKUP($A14,'Energy Structure(no elec)'!$A$2:$I$28,4,FALSE)*VLOOKUP($A14,'Electrification prediction'!$A$236:$AQ$262,COLUMN('Electrification prediction'!AC$236),FALSE)</f>
        <v>1174263065672.4771</v>
      </c>
      <c r="AD14">
        <f>VLOOKUP($A14,'Energy Structure(no elec)'!$A$2:$I$28,4,FALSE)*VLOOKUP($A14,'Electrification prediction'!$A$236:$AQ$262,COLUMN('Electrification prediction'!AD$236),FALSE)</f>
        <v>1153583596048.0854</v>
      </c>
      <c r="AE14">
        <f>VLOOKUP($A14,'Energy Structure(no elec)'!$A$2:$I$28,4,FALSE)*VLOOKUP($A14,'Electrification prediction'!$A$236:$AQ$262,COLUMN('Electrification prediction'!AE$236),FALSE)</f>
        <v>1131283916521.3225</v>
      </c>
      <c r="AF14">
        <f>VLOOKUP($A14,'Energy Structure(no elec)'!$A$2:$I$28,4,FALSE)*VLOOKUP($A14,'Electrification prediction'!$A$236:$AQ$262,COLUMN('Electrification prediction'!AF$236),FALSE)</f>
        <v>1107422113121.5806</v>
      </c>
      <c r="AG14">
        <f>VLOOKUP($A14,'Energy Structure(no elec)'!$A$2:$I$28,4,FALSE)*VLOOKUP($A14,'Electrification prediction'!$A$236:$AQ$262,COLUMN('Electrification prediction'!AG$236),FALSE)</f>
        <v>1082052492998.7495</v>
      </c>
      <c r="AH14">
        <f>VLOOKUP($A14,'Energy Structure(no elec)'!$A$2:$I$28,4,FALSE)*VLOOKUP($A14,'Electrification prediction'!$A$236:$AQ$262,COLUMN('Electrification prediction'!AH$236),FALSE)</f>
        <v>1054190128178.0146</v>
      </c>
      <c r="AI14">
        <f>VLOOKUP($A14,'Energy Structure(no elec)'!$A$2:$I$28,4,FALSE)*VLOOKUP($A14,'Electrification prediction'!$A$236:$AQ$262,COLUMN('Electrification prediction'!AI$236),FALSE)</f>
        <v>1025018572317.2059</v>
      </c>
      <c r="AJ14">
        <f>VLOOKUP($A14,'Energy Structure(no elec)'!$A$2:$I$28,4,FALSE)*VLOOKUP($A14,'Electrification prediction'!$A$236:$AQ$262,COLUMN('Electrification prediction'!AJ$236),FALSE)</f>
        <v>994618902111.81653</v>
      </c>
      <c r="AK14">
        <f>VLOOKUP($A14,'Energy Structure(no elec)'!$A$2:$I$28,4,FALSE)*VLOOKUP($A14,'Electrification prediction'!$A$236:$AQ$262,COLUMN('Electrification prediction'!AK$236),FALSE)</f>
        <v>963079440183.66797</v>
      </c>
      <c r="AL14">
        <f>VLOOKUP($A14,'Energy Structure(no elec)'!$A$2:$I$28,4,FALSE)*VLOOKUP($A14,'Electrification prediction'!$A$236:$AQ$262,COLUMN('Electrification prediction'!AL$236),FALSE)</f>
        <v>930495440406.29993</v>
      </c>
      <c r="AM14">
        <f>VLOOKUP($A14,'Energy Structure(no elec)'!$A$2:$I$28,4,FALSE)*VLOOKUP($A14,'Electrification prediction'!$A$236:$AQ$262,COLUMN('Electrification prediction'!AM$236),FALSE)</f>
        <v>896959632732.15076</v>
      </c>
      <c r="AN14">
        <f>VLOOKUP($A14,'Energy Structure(no elec)'!$A$2:$I$28,4,FALSE)*VLOOKUP($A14,'Electrification prediction'!$A$236:$AQ$262,COLUMN('Electrification prediction'!AN$236),FALSE)</f>
        <v>862580872254.82764</v>
      </c>
      <c r="AO14">
        <f>VLOOKUP($A14,'Energy Structure(no elec)'!$A$2:$I$28,4,FALSE)*VLOOKUP($A14,'Electrification prediction'!$A$236:$AQ$262,COLUMN('Electrification prediction'!AO$236),FALSE)</f>
        <v>827465173074.21875</v>
      </c>
      <c r="AP14">
        <f>VLOOKUP($A14,'Energy Structure(no elec)'!$A$2:$I$28,4,FALSE)*VLOOKUP($A14,'Electrification prediction'!$A$236:$AQ$262,COLUMN('Electrification prediction'!AP$236),FALSE)</f>
        <v>791732876366.64368</v>
      </c>
      <c r="AQ14">
        <f>VLOOKUP($A14,'Energy Structure(no elec)'!$A$2:$I$28,4,FALSE)*VLOOKUP($A14,'Electrification prediction'!$A$236:$AQ$262,COLUMN('Electrification prediction'!AQ$236),FALSE)</f>
        <v>755500850904.97412</v>
      </c>
    </row>
    <row r="15" spans="1:43">
      <c r="A15" s="37" t="s">
        <v>627</v>
      </c>
      <c r="B15">
        <f>VLOOKUP(A15,'Energy use'!$A$132:$K$158,4,FALSE)</f>
        <v>2806358219293.8486</v>
      </c>
      <c r="C15">
        <f>VLOOKUP($A15,'Energy Structure(no elec)'!$A$2:$I$28,4,FALSE)*VLOOKUP($A15,'Electrification prediction'!$A$236:$AQ$262,COLUMN('Electrification prediction'!C$236),FALSE)</f>
        <v>2768090884634.0322</v>
      </c>
      <c r="D15">
        <f>VLOOKUP($A15,'Energy Structure(no elec)'!$A$2:$I$28,4,FALSE)*VLOOKUP($A15,'Electrification prediction'!$A$236:$AQ$262,COLUMN('Electrification prediction'!D$236),FALSE)</f>
        <v>2970604690145.3726</v>
      </c>
      <c r="E15">
        <f>VLOOKUP($A15,'Energy Structure(no elec)'!$A$2:$I$28,4,FALSE)*VLOOKUP($A15,'Electrification prediction'!$A$236:$AQ$262,COLUMN('Electrification prediction'!E$236),FALSE)</f>
        <v>2952828948730.3599</v>
      </c>
      <c r="F15">
        <f>VLOOKUP($A15,'Energy Structure(no elec)'!$A$2:$I$28,4,FALSE)*VLOOKUP($A15,'Electrification prediction'!$A$236:$AQ$262,COLUMN('Electrification prediction'!F$236),FALSE)</f>
        <v>2929984995915.3877</v>
      </c>
      <c r="G15">
        <f>VLOOKUP($A15,'Energy Structure(no elec)'!$A$2:$I$28,4,FALSE)*VLOOKUP($A15,'Electrification prediction'!$A$236:$AQ$262,COLUMN('Electrification prediction'!G$236),FALSE)</f>
        <v>2904315550379.7651</v>
      </c>
      <c r="H15">
        <f>VLOOKUP($A15,'Energy Structure(no elec)'!$A$2:$I$28,4,FALSE)*VLOOKUP($A15,'Electrification prediction'!$A$236:$AQ$262,COLUMN('Electrification prediction'!H$236),FALSE)</f>
        <v>2877143144194.5078</v>
      </c>
      <c r="I15">
        <f>VLOOKUP($A15,'Energy Structure(no elec)'!$A$2:$I$28,4,FALSE)*VLOOKUP($A15,'Electrification prediction'!$A$236:$AQ$262,COLUMN('Electrification prediction'!I$236),FALSE)</f>
        <v>2847754958020.5171</v>
      </c>
      <c r="J15">
        <f>VLOOKUP($A15,'Energy Structure(no elec)'!$A$2:$I$28,4,FALSE)*VLOOKUP($A15,'Electrification prediction'!$A$236:$AQ$262,COLUMN('Electrification prediction'!J$236),FALSE)</f>
        <v>2819088106211.1284</v>
      </c>
      <c r="K15">
        <f>VLOOKUP($A15,'Energy Structure(no elec)'!$A$2:$I$28,4,FALSE)*VLOOKUP($A15,'Electrification prediction'!$A$236:$AQ$262,COLUMN('Electrification prediction'!K$236),FALSE)</f>
        <v>2791165397346.5962</v>
      </c>
      <c r="L15">
        <f>VLOOKUP($A15,'Energy Structure(no elec)'!$A$2:$I$28,4,FALSE)*VLOOKUP($A15,'Electrification prediction'!$A$236:$AQ$262,COLUMN('Electrification prediction'!L$236),FALSE)</f>
        <v>2763991921874.5996</v>
      </c>
      <c r="M15">
        <f>VLOOKUP($A15,'Energy Structure(no elec)'!$A$2:$I$28,4,FALSE)*VLOOKUP($A15,'Electrification prediction'!$A$236:$AQ$262,COLUMN('Electrification prediction'!M$236),FALSE)</f>
        <v>2733508277810.6284</v>
      </c>
      <c r="N15">
        <f>VLOOKUP($A15,'Energy Structure(no elec)'!$A$2:$I$28,4,FALSE)*VLOOKUP($A15,'Electrification prediction'!$A$236:$AQ$262,COLUMN('Electrification prediction'!N$236),FALSE)</f>
        <v>2703826465167.9272</v>
      </c>
      <c r="O15">
        <f>VLOOKUP($A15,'Energy Structure(no elec)'!$A$2:$I$28,4,FALSE)*VLOOKUP($A15,'Electrification prediction'!$A$236:$AQ$262,COLUMN('Electrification prediction'!O$236),FALSE)</f>
        <v>2674914664384.5605</v>
      </c>
      <c r="P15">
        <f>VLOOKUP($A15,'Energy Structure(no elec)'!$A$2:$I$28,4,FALSE)*VLOOKUP($A15,'Electrification prediction'!$A$236:$AQ$262,COLUMN('Electrification prediction'!P$236),FALSE)</f>
        <v>2646734736534.1299</v>
      </c>
      <c r="Q15">
        <f>VLOOKUP($A15,'Energy Structure(no elec)'!$A$2:$I$28,4,FALSE)*VLOOKUP($A15,'Electrification prediction'!$A$236:$AQ$262,COLUMN('Electrification prediction'!Q$236),FALSE)</f>
        <v>2619218018375.8262</v>
      </c>
      <c r="R15">
        <f>VLOOKUP($A15,'Energy Structure(no elec)'!$A$2:$I$28,4,FALSE)*VLOOKUP($A15,'Electrification prediction'!$A$236:$AQ$262,COLUMN('Electrification prediction'!R$236),FALSE)</f>
        <v>2589756604939.3804</v>
      </c>
      <c r="S15">
        <f>VLOOKUP($A15,'Energy Structure(no elec)'!$A$2:$I$28,4,FALSE)*VLOOKUP($A15,'Electrification prediction'!$A$236:$AQ$262,COLUMN('Electrification prediction'!S$236),FALSE)</f>
        <v>2563428992948.0391</v>
      </c>
      <c r="T15">
        <f>VLOOKUP($A15,'Energy Structure(no elec)'!$A$2:$I$28,4,FALSE)*VLOOKUP($A15,'Electrification prediction'!$A$236:$AQ$262,COLUMN('Electrification prediction'!T$236),FALSE)</f>
        <v>2537572860382.4229</v>
      </c>
      <c r="U15">
        <f>VLOOKUP($A15,'Energy Structure(no elec)'!$A$2:$I$28,4,FALSE)*VLOOKUP($A15,'Electrification prediction'!$A$236:$AQ$262,COLUMN('Electrification prediction'!U$236),FALSE)</f>
        <v>2512115469169.0586</v>
      </c>
      <c r="V15">
        <f>VLOOKUP($A15,'Energy Structure(no elec)'!$A$2:$I$28,4,FALSE)*VLOOKUP($A15,'Electrification prediction'!$A$236:$AQ$262,COLUMN('Electrification prediction'!V$236),FALSE)</f>
        <v>2486984964824.6133</v>
      </c>
      <c r="W15">
        <f>VLOOKUP($A15,'Energy Structure(no elec)'!$A$2:$I$28,4,FALSE)*VLOOKUP($A15,'Electrification prediction'!$A$236:$AQ$262,COLUMN('Electrification prediction'!W$236),FALSE)</f>
        <v>2460624421451.4253</v>
      </c>
      <c r="X15">
        <f>VLOOKUP($A15,'Energy Structure(no elec)'!$A$2:$I$28,4,FALSE)*VLOOKUP($A15,'Electrification prediction'!$A$236:$AQ$262,COLUMN('Electrification prediction'!X$236),FALSE)</f>
        <v>2430599100085.4839</v>
      </c>
      <c r="Y15">
        <f>VLOOKUP($A15,'Energy Structure(no elec)'!$A$2:$I$28,4,FALSE)*VLOOKUP($A15,'Electrification prediction'!$A$236:$AQ$262,COLUMN('Electrification prediction'!Y$236),FALSE)</f>
        <v>2399334905018.9985</v>
      </c>
      <c r="Z15">
        <f>VLOOKUP($A15,'Energy Structure(no elec)'!$A$2:$I$28,4,FALSE)*VLOOKUP($A15,'Electrification prediction'!$A$236:$AQ$262,COLUMN('Electrification prediction'!Z$236),FALSE)</f>
        <v>2366821819508.2837</v>
      </c>
      <c r="AA15">
        <f>VLOOKUP($A15,'Energy Structure(no elec)'!$A$2:$I$28,4,FALSE)*VLOOKUP($A15,'Electrification prediction'!$A$236:$AQ$262,COLUMN('Electrification prediction'!AA$236),FALSE)</f>
        <v>2333031653239.168</v>
      </c>
      <c r="AB15">
        <f>VLOOKUP($A15,'Energy Structure(no elec)'!$A$2:$I$28,4,FALSE)*VLOOKUP($A15,'Electrification prediction'!$A$236:$AQ$262,COLUMN('Electrification prediction'!AB$236),FALSE)</f>
        <v>2297965798163.3838</v>
      </c>
      <c r="AC15">
        <f>VLOOKUP($A15,'Energy Structure(no elec)'!$A$2:$I$28,4,FALSE)*VLOOKUP($A15,'Electrification prediction'!$A$236:$AQ$262,COLUMN('Electrification prediction'!AC$236),FALSE)</f>
        <v>2261631359489.5088</v>
      </c>
      <c r="AD15">
        <f>VLOOKUP($A15,'Energy Structure(no elec)'!$A$2:$I$28,4,FALSE)*VLOOKUP($A15,'Electrification prediction'!$A$236:$AQ$262,COLUMN('Electrification prediction'!AD$236),FALSE)</f>
        <v>2224041365009.6235</v>
      </c>
      <c r="AE15">
        <f>VLOOKUP($A15,'Energy Structure(no elec)'!$A$2:$I$28,4,FALSE)*VLOOKUP($A15,'Electrification prediction'!$A$236:$AQ$262,COLUMN('Electrification prediction'!AE$236),FALSE)</f>
        <v>2185193086794.1382</v>
      </c>
      <c r="AF15">
        <f>VLOOKUP($A15,'Energy Structure(no elec)'!$A$2:$I$28,4,FALSE)*VLOOKUP($A15,'Electrification prediction'!$A$236:$AQ$262,COLUMN('Electrification prediction'!AF$236),FALSE)</f>
        <v>2145112957971.5972</v>
      </c>
      <c r="AG15">
        <f>VLOOKUP($A15,'Energy Structure(no elec)'!$A$2:$I$28,4,FALSE)*VLOOKUP($A15,'Electrification prediction'!$A$236:$AQ$262,COLUMN('Electrification prediction'!AG$236),FALSE)</f>
        <v>2103812642430.1206</v>
      </c>
      <c r="AH15">
        <f>VLOOKUP($A15,'Energy Structure(no elec)'!$A$2:$I$28,4,FALSE)*VLOOKUP($A15,'Electrification prediction'!$A$236:$AQ$262,COLUMN('Electrification prediction'!AH$236),FALSE)</f>
        <v>2059266053178.7351</v>
      </c>
      <c r="AI15">
        <f>VLOOKUP($A15,'Energy Structure(no elec)'!$A$2:$I$28,4,FALSE)*VLOOKUP($A15,'Electrification prediction'!$A$236:$AQ$262,COLUMN('Electrification prediction'!AI$236),FALSE)</f>
        <v>2013652954232.6323</v>
      </c>
      <c r="AJ15">
        <f>VLOOKUP($A15,'Energy Structure(no elec)'!$A$2:$I$28,4,FALSE)*VLOOKUP($A15,'Electrification prediction'!$A$236:$AQ$262,COLUMN('Electrification prediction'!AJ$236),FALSE)</f>
        <v>1967010883633.6724</v>
      </c>
      <c r="AK15">
        <f>VLOOKUP($A15,'Energy Structure(no elec)'!$A$2:$I$28,4,FALSE)*VLOOKUP($A15,'Electrification prediction'!$A$236:$AQ$262,COLUMN('Electrification prediction'!AK$236),FALSE)</f>
        <v>1919385077227.8625</v>
      </c>
      <c r="AL15">
        <f>VLOOKUP($A15,'Energy Structure(no elec)'!$A$2:$I$28,4,FALSE)*VLOOKUP($A15,'Electrification prediction'!$A$236:$AQ$262,COLUMN('Electrification prediction'!AL$236),FALSE)</f>
        <v>1870828319113.262</v>
      </c>
      <c r="AM15">
        <f>VLOOKUP($A15,'Energy Structure(no elec)'!$A$2:$I$28,4,FALSE)*VLOOKUP($A15,'Electrification prediction'!$A$236:$AQ$262,COLUMN('Electrification prediction'!AM$236),FALSE)</f>
        <v>1821382343206.3816</v>
      </c>
      <c r="AN15">
        <f>VLOOKUP($A15,'Energy Structure(no elec)'!$A$2:$I$28,4,FALSE)*VLOOKUP($A15,'Electrification prediction'!$A$236:$AQ$262,COLUMN('Electrification prediction'!AN$236),FALSE)</f>
        <v>1771115819880.9795</v>
      </c>
      <c r="AO15">
        <f>VLOOKUP($A15,'Energy Structure(no elec)'!$A$2:$I$28,4,FALSE)*VLOOKUP($A15,'Electrification prediction'!$A$236:$AQ$262,COLUMN('Electrification prediction'!AO$236),FALSE)</f>
        <v>1720086799272.4424</v>
      </c>
      <c r="AP15">
        <f>VLOOKUP($A15,'Energy Structure(no elec)'!$A$2:$I$28,4,FALSE)*VLOOKUP($A15,'Electrification prediction'!$A$236:$AQ$262,COLUMN('Electrification prediction'!AP$236),FALSE)</f>
        <v>1668378670973.4492</v>
      </c>
      <c r="AQ15">
        <f>VLOOKUP($A15,'Energy Structure(no elec)'!$A$2:$I$28,4,FALSE)*VLOOKUP($A15,'Electrification prediction'!$A$236:$AQ$262,COLUMN('Electrification prediction'!AQ$236),FALSE)</f>
        <v>1616064408536.1265</v>
      </c>
    </row>
    <row r="16" spans="1:43">
      <c r="A16" s="37" t="s">
        <v>628</v>
      </c>
      <c r="B16">
        <f>VLOOKUP(A16,'Energy use'!$A$132:$K$158,4,FALSE)</f>
        <v>2208848217826.7061</v>
      </c>
      <c r="C16">
        <f>VLOOKUP($A16,'Energy Structure(no elec)'!$A$2:$I$28,4,FALSE)*VLOOKUP($A16,'Electrification prediction'!$A$236:$AQ$262,COLUMN('Electrification prediction'!C$236),FALSE)</f>
        <v>2204536711084.145</v>
      </c>
      <c r="D16">
        <f>VLOOKUP($A16,'Energy Structure(no elec)'!$A$2:$I$28,4,FALSE)*VLOOKUP($A16,'Electrification prediction'!$A$236:$AQ$262,COLUMN('Electrification prediction'!D$236),FALSE)</f>
        <v>2316228200130.4854</v>
      </c>
      <c r="E16">
        <f>VLOOKUP($A16,'Energy Structure(no elec)'!$A$2:$I$28,4,FALSE)*VLOOKUP($A16,'Electrification prediction'!$A$236:$AQ$262,COLUMN('Electrification prediction'!E$236),FALSE)</f>
        <v>2344067852451.271</v>
      </c>
      <c r="F16">
        <f>VLOOKUP($A16,'Energy Structure(no elec)'!$A$2:$I$28,4,FALSE)*VLOOKUP($A16,'Electrification prediction'!$A$236:$AQ$262,COLUMN('Electrification prediction'!F$236),FALSE)</f>
        <v>2367278720104.5898</v>
      </c>
      <c r="G16">
        <f>VLOOKUP($A16,'Energy Structure(no elec)'!$A$2:$I$28,4,FALSE)*VLOOKUP($A16,'Electrification prediction'!$A$236:$AQ$262,COLUMN('Electrification prediction'!G$236),FALSE)</f>
        <v>2387497998350.7856</v>
      </c>
      <c r="H16">
        <f>VLOOKUP($A16,'Energy Structure(no elec)'!$A$2:$I$28,4,FALSE)*VLOOKUP($A16,'Electrification prediction'!$A$236:$AQ$262,COLUMN('Electrification prediction'!H$236),FALSE)</f>
        <v>2405728413375.0435</v>
      </c>
      <c r="I16">
        <f>VLOOKUP($A16,'Energy Structure(no elec)'!$A$2:$I$28,4,FALSE)*VLOOKUP($A16,'Electrification prediction'!$A$236:$AQ$262,COLUMN('Electrification prediction'!I$236),FALSE)</f>
        <v>2421297283170.9478</v>
      </c>
      <c r="J16">
        <f>VLOOKUP($A16,'Energy Structure(no elec)'!$A$2:$I$28,4,FALSE)*VLOOKUP($A16,'Electrification prediction'!$A$236:$AQ$262,COLUMN('Electrification prediction'!J$236),FALSE)</f>
        <v>2436681989349.5122</v>
      </c>
      <c r="K16">
        <f>VLOOKUP($A16,'Energy Structure(no elec)'!$A$2:$I$28,4,FALSE)*VLOOKUP($A16,'Electrification prediction'!$A$236:$AQ$262,COLUMN('Electrification prediction'!K$236),FALSE)</f>
        <v>2451937561554.3779</v>
      </c>
      <c r="L16">
        <f>VLOOKUP($A16,'Energy Structure(no elec)'!$A$2:$I$28,4,FALSE)*VLOOKUP($A16,'Electrification prediction'!$A$236:$AQ$262,COLUMN('Electrification prediction'!L$236),FALSE)</f>
        <v>2467104359410.5483</v>
      </c>
      <c r="M16">
        <f>VLOOKUP($A16,'Energy Structure(no elec)'!$A$2:$I$28,4,FALSE)*VLOOKUP($A16,'Electrification prediction'!$A$236:$AQ$262,COLUMN('Electrification prediction'!M$236),FALSE)</f>
        <v>2478497296753.7163</v>
      </c>
      <c r="N16">
        <f>VLOOKUP($A16,'Energy Structure(no elec)'!$A$2:$I$28,4,FALSE)*VLOOKUP($A16,'Electrification prediction'!$A$236:$AQ$262,COLUMN('Electrification prediction'!N$236),FALSE)</f>
        <v>2489807050021.3999</v>
      </c>
      <c r="O16">
        <f>VLOOKUP($A16,'Energy Structure(no elec)'!$A$2:$I$28,4,FALSE)*VLOOKUP($A16,'Electrification prediction'!$A$236:$AQ$262,COLUMN('Electrification prediction'!O$236),FALSE)</f>
        <v>2501041594772.9014</v>
      </c>
      <c r="P16">
        <f>VLOOKUP($A16,'Energy Structure(no elec)'!$A$2:$I$28,4,FALSE)*VLOOKUP($A16,'Electrification prediction'!$A$236:$AQ$262,COLUMN('Electrification prediction'!P$236),FALSE)</f>
        <v>2512201012631.0938</v>
      </c>
      <c r="Q16">
        <f>VLOOKUP($A16,'Energy Structure(no elec)'!$A$2:$I$28,4,FALSE)*VLOOKUP($A16,'Electrification prediction'!$A$236:$AQ$262,COLUMN('Electrification prediction'!Q$236),FALSE)</f>
        <v>2523253470767.4399</v>
      </c>
      <c r="R16">
        <f>VLOOKUP($A16,'Energy Structure(no elec)'!$A$2:$I$28,4,FALSE)*VLOOKUP($A16,'Electrification prediction'!$A$236:$AQ$262,COLUMN('Electrification prediction'!R$236),FALSE)</f>
        <v>2531654644232.3491</v>
      </c>
      <c r="S16">
        <f>VLOOKUP($A16,'Energy Structure(no elec)'!$A$2:$I$28,4,FALSE)*VLOOKUP($A16,'Electrification prediction'!$A$236:$AQ$262,COLUMN('Electrification prediction'!S$236),FALSE)</f>
        <v>2542414364063.395</v>
      </c>
      <c r="T16">
        <f>VLOOKUP($A16,'Energy Structure(no elec)'!$A$2:$I$28,4,FALSE)*VLOOKUP($A16,'Electrification prediction'!$A$236:$AQ$262,COLUMN('Electrification prediction'!T$236),FALSE)</f>
        <v>2552964309156.7671</v>
      </c>
      <c r="U16">
        <f>VLOOKUP($A16,'Energy Structure(no elec)'!$A$2:$I$28,4,FALSE)*VLOOKUP($A16,'Electrification prediction'!$A$236:$AQ$262,COLUMN('Electrification prediction'!U$236),FALSE)</f>
        <v>2563253211694.2744</v>
      </c>
      <c r="V16">
        <f>VLOOKUP($A16,'Energy Structure(no elec)'!$A$2:$I$28,4,FALSE)*VLOOKUP($A16,'Electrification prediction'!$A$236:$AQ$262,COLUMN('Electrification prediction'!V$236),FALSE)</f>
        <v>2573226498349.0015</v>
      </c>
      <c r="W16">
        <f>VLOOKUP($A16,'Energy Structure(no elec)'!$A$2:$I$28,4,FALSE)*VLOOKUP($A16,'Electrification prediction'!$A$236:$AQ$262,COLUMN('Electrification prediction'!W$236),FALSE)</f>
        <v>2581251502604.5972</v>
      </c>
      <c r="X16">
        <f>VLOOKUP($A16,'Energy Structure(no elec)'!$A$2:$I$28,4,FALSE)*VLOOKUP($A16,'Electrification prediction'!$A$236:$AQ$262,COLUMN('Electrification prediction'!X$236),FALSE)</f>
        <v>2584662288932.1563</v>
      </c>
      <c r="Y16">
        <f>VLOOKUP($A16,'Energy Structure(no elec)'!$A$2:$I$28,4,FALSE)*VLOOKUP($A16,'Electrification prediction'!$A$236:$AQ$262,COLUMN('Electrification prediction'!Y$236),FALSE)</f>
        <v>2585943426047.6582</v>
      </c>
      <c r="Z16">
        <f>VLOOKUP($A16,'Energy Structure(no elec)'!$A$2:$I$28,4,FALSE)*VLOOKUP($A16,'Electrification prediction'!$A$236:$AQ$262,COLUMN('Electrification prediction'!Z$236),FALSE)</f>
        <v>2585031996258.207</v>
      </c>
      <c r="AA16">
        <f>VLOOKUP($A16,'Energy Structure(no elec)'!$A$2:$I$28,4,FALSE)*VLOOKUP($A16,'Electrification prediction'!$A$236:$AQ$262,COLUMN('Electrification prediction'!AA$236),FALSE)</f>
        <v>2581843672811.4063</v>
      </c>
      <c r="AB16">
        <f>VLOOKUP($A16,'Energy Structure(no elec)'!$A$2:$I$28,4,FALSE)*VLOOKUP($A16,'Electrification prediction'!$A$236:$AQ$262,COLUMN('Electrification prediction'!AB$236),FALSE)</f>
        <v>2576325439872.3413</v>
      </c>
      <c r="AC16">
        <f>VLOOKUP($A16,'Energy Structure(no elec)'!$A$2:$I$28,4,FALSE)*VLOOKUP($A16,'Electrification prediction'!$A$236:$AQ$262,COLUMN('Electrification prediction'!AC$236),FALSE)</f>
        <v>2568430332543.2388</v>
      </c>
      <c r="AD16">
        <f>VLOOKUP($A16,'Energy Structure(no elec)'!$A$2:$I$28,4,FALSE)*VLOOKUP($A16,'Electrification prediction'!$A$236:$AQ$262,COLUMN('Electrification prediction'!AD$236),FALSE)</f>
        <v>2558118065646.6953</v>
      </c>
      <c r="AE16">
        <f>VLOOKUP($A16,'Energy Structure(no elec)'!$A$2:$I$28,4,FALSE)*VLOOKUP($A16,'Electrification prediction'!$A$236:$AQ$262,COLUMN('Electrification prediction'!AE$236),FALSE)</f>
        <v>2545329925353.1123</v>
      </c>
      <c r="AF16">
        <f>VLOOKUP($A16,'Energy Structure(no elec)'!$A$2:$I$28,4,FALSE)*VLOOKUP($A16,'Electrification prediction'!$A$236:$AQ$262,COLUMN('Electrification prediction'!AF$236),FALSE)</f>
        <v>2530041096796.6943</v>
      </c>
      <c r="AG16">
        <f>VLOOKUP($A16,'Energy Structure(no elec)'!$A$2:$I$28,4,FALSE)*VLOOKUP($A16,'Electrification prediction'!$A$236:$AQ$262,COLUMN('Electrification prediction'!AG$236),FALSE)</f>
        <v>2512209788960.3926</v>
      </c>
      <c r="AH16">
        <f>VLOOKUP($A16,'Energy Structure(no elec)'!$A$2:$I$28,4,FALSE)*VLOOKUP($A16,'Electrification prediction'!$A$236:$AQ$262,COLUMN('Electrification prediction'!AH$236),FALSE)</f>
        <v>2489304708116.6431</v>
      </c>
      <c r="AI16">
        <f>VLOOKUP($A16,'Energy Structure(no elec)'!$A$2:$I$28,4,FALSE)*VLOOKUP($A16,'Electrification prediction'!$A$236:$AQ$262,COLUMN('Electrification prediction'!AI$236),FALSE)</f>
        <v>2463873210510.3896</v>
      </c>
      <c r="AJ16">
        <f>VLOOKUP($A16,'Energy Structure(no elec)'!$A$2:$I$28,4,FALSE)*VLOOKUP($A16,'Electrification prediction'!$A$236:$AQ$262,COLUMN('Electrification prediction'!AJ$236),FALSE)</f>
        <v>2435911095366.6514</v>
      </c>
      <c r="AK16">
        <f>VLOOKUP($A16,'Energy Structure(no elec)'!$A$2:$I$28,4,FALSE)*VLOOKUP($A16,'Electrification prediction'!$A$236:$AQ$262,COLUMN('Electrification prediction'!AK$236),FALSE)</f>
        <v>2405425348820.708</v>
      </c>
      <c r="AL16">
        <f>VLOOKUP($A16,'Energy Structure(no elec)'!$A$2:$I$28,4,FALSE)*VLOOKUP($A16,'Electrification prediction'!$A$236:$AQ$262,COLUMN('Electrification prediction'!AL$236),FALSE)</f>
        <v>2372434525016.7212</v>
      </c>
      <c r="AM16">
        <f>VLOOKUP($A16,'Energy Structure(no elec)'!$A$2:$I$28,4,FALSE)*VLOOKUP($A16,'Electrification prediction'!$A$236:$AQ$262,COLUMN('Electrification prediction'!AM$236),FALSE)</f>
        <v>2336945183459.1787</v>
      </c>
      <c r="AN16">
        <f>VLOOKUP($A16,'Energy Structure(no elec)'!$A$2:$I$28,4,FALSE)*VLOOKUP($A16,'Electrification prediction'!$A$236:$AQ$262,COLUMN('Electrification prediction'!AN$236),FALSE)</f>
        <v>2299000914067.6221</v>
      </c>
      <c r="AO16">
        <f>VLOOKUP($A16,'Energy Structure(no elec)'!$A$2:$I$28,4,FALSE)*VLOOKUP($A16,'Electrification prediction'!$A$236:$AQ$262,COLUMN('Electrification prediction'!AO$236),FALSE)</f>
        <v>2258634521360.9907</v>
      </c>
      <c r="AP16">
        <f>VLOOKUP($A16,'Energy Structure(no elec)'!$A$2:$I$28,4,FALSE)*VLOOKUP($A16,'Electrification prediction'!$A$236:$AQ$262,COLUMN('Electrification prediction'!AP$236),FALSE)</f>
        <v>2215915547047.6602</v>
      </c>
      <c r="AQ16">
        <f>VLOOKUP($A16,'Energy Structure(no elec)'!$A$2:$I$28,4,FALSE)*VLOOKUP($A16,'Electrification prediction'!$A$236:$AQ$262,COLUMN('Electrification prediction'!AQ$236),FALSE)</f>
        <v>2170903645424.6284</v>
      </c>
    </row>
    <row r="17" spans="1:43">
      <c r="A17" s="37" t="s">
        <v>629</v>
      </c>
      <c r="B17">
        <f>VLOOKUP(A17,'Energy use'!$A$132:$K$158,4,FALSE)</f>
        <v>459062298812.65302</v>
      </c>
      <c r="C17">
        <f>VLOOKUP($A17,'Energy Structure(no elec)'!$A$2:$I$28,4,FALSE)*VLOOKUP($A17,'Electrification prediction'!$A$236:$AQ$262,COLUMN('Electrification prediction'!C$236),FALSE)</f>
        <v>458793985517.61578</v>
      </c>
      <c r="D17">
        <f>VLOOKUP($A17,'Energy Structure(no elec)'!$A$2:$I$28,4,FALSE)*VLOOKUP($A17,'Electrification prediction'!$A$236:$AQ$262,COLUMN('Electrification prediction'!D$236),FALSE)</f>
        <v>482340430149.37988</v>
      </c>
      <c r="E17">
        <f>VLOOKUP($A17,'Energy Structure(no elec)'!$A$2:$I$28,4,FALSE)*VLOOKUP($A17,'Electrification prediction'!$A$236:$AQ$262,COLUMN('Electrification prediction'!E$236),FALSE)</f>
        <v>488614798361.87823</v>
      </c>
      <c r="F17">
        <f>VLOOKUP($A17,'Energy Structure(no elec)'!$A$2:$I$28,4,FALSE)*VLOOKUP($A17,'Electrification prediction'!$A$236:$AQ$262,COLUMN('Electrification prediction'!F$236),FALSE)</f>
        <v>493948731125.66357</v>
      </c>
      <c r="G17">
        <f>VLOOKUP($A17,'Energy Structure(no elec)'!$A$2:$I$28,4,FALSE)*VLOOKUP($A17,'Electrification prediction'!$A$236:$AQ$262,COLUMN('Electrification prediction'!G$236),FALSE)</f>
        <v>498680837383.50616</v>
      </c>
      <c r="H17">
        <f>VLOOKUP($A17,'Energy Structure(no elec)'!$A$2:$I$28,4,FALSE)*VLOOKUP($A17,'Electrification prediction'!$A$236:$AQ$262,COLUMN('Electrification prediction'!H$236),FALSE)</f>
        <v>503016764344.56519</v>
      </c>
      <c r="I17">
        <f>VLOOKUP($A17,'Energy Structure(no elec)'!$A$2:$I$28,4,FALSE)*VLOOKUP($A17,'Electrification prediction'!$A$236:$AQ$262,COLUMN('Electrification prediction'!I$236),FALSE)</f>
        <v>506816011628.5108</v>
      </c>
      <c r="J17">
        <f>VLOOKUP($A17,'Energy Structure(no elec)'!$A$2:$I$28,4,FALSE)*VLOOKUP($A17,'Electrification prediction'!$A$236:$AQ$262,COLUMN('Electrification prediction'!J$236),FALSE)</f>
        <v>510590662071.04596</v>
      </c>
      <c r="K17">
        <f>VLOOKUP($A17,'Energy Structure(no elec)'!$A$2:$I$28,4,FALSE)*VLOOKUP($A17,'Electrification prediction'!$A$236:$AQ$262,COLUMN('Electrification prediction'!K$236),FALSE)</f>
        <v>514352224861.48651</v>
      </c>
      <c r="L17">
        <f>VLOOKUP($A17,'Energy Structure(no elec)'!$A$2:$I$28,4,FALSE)*VLOOKUP($A17,'Electrification prediction'!$A$236:$AQ$262,COLUMN('Electrification prediction'!L$236),FALSE)</f>
        <v>518109190779.76965</v>
      </c>
      <c r="M17">
        <f>VLOOKUP($A17,'Energy Structure(no elec)'!$A$2:$I$28,4,FALSE)*VLOOKUP($A17,'Electrification prediction'!$A$236:$AQ$262,COLUMN('Electrification prediction'!M$236),FALSE)</f>
        <v>521094622440.11157</v>
      </c>
      <c r="N17">
        <f>VLOOKUP($A17,'Energy Structure(no elec)'!$A$2:$I$28,4,FALSE)*VLOOKUP($A17,'Electrification prediction'!$A$236:$AQ$262,COLUMN('Electrification prediction'!N$236),FALSE)</f>
        <v>524074946743.3606</v>
      </c>
      <c r="O17">
        <f>VLOOKUP($A17,'Energy Structure(no elec)'!$A$2:$I$28,4,FALSE)*VLOOKUP($A17,'Electrification prediction'!$A$236:$AQ$262,COLUMN('Electrification prediction'!O$236),FALSE)</f>
        <v>527051895240.20361</v>
      </c>
      <c r="P17">
        <f>VLOOKUP($A17,'Energy Structure(no elec)'!$A$2:$I$28,4,FALSE)*VLOOKUP($A17,'Electrification prediction'!$A$236:$AQ$262,COLUMN('Electrification prediction'!P$236),FALSE)</f>
        <v>530025549617.10162</v>
      </c>
      <c r="Q17">
        <f>VLOOKUP($A17,'Energy Structure(no elec)'!$A$2:$I$28,4,FALSE)*VLOOKUP($A17,'Electrification prediction'!$A$236:$AQ$262,COLUMN('Electrification prediction'!Q$236),FALSE)</f>
        <v>532989308921.24066</v>
      </c>
      <c r="R17">
        <f>VLOOKUP($A17,'Energy Structure(no elec)'!$A$2:$I$28,4,FALSE)*VLOOKUP($A17,'Electrification prediction'!$A$236:$AQ$262,COLUMN('Electrification prediction'!R$236),FALSE)</f>
        <v>535410291742.99957</v>
      </c>
      <c r="S17">
        <f>VLOOKUP($A17,'Energy Structure(no elec)'!$A$2:$I$28,4,FALSE)*VLOOKUP($A17,'Electrification prediction'!$A$236:$AQ$262,COLUMN('Electrification prediction'!S$236),FALSE)</f>
        <v>538337132589.0976</v>
      </c>
      <c r="T17">
        <f>VLOOKUP($A17,'Energy Structure(no elec)'!$A$2:$I$28,4,FALSE)*VLOOKUP($A17,'Electrification prediction'!$A$236:$AQ$262,COLUMN('Electrification prediction'!T$236),FALSE)</f>
        <v>541232513764.74609</v>
      </c>
      <c r="U17">
        <f>VLOOKUP($A17,'Energy Structure(no elec)'!$A$2:$I$28,4,FALSE)*VLOOKUP($A17,'Electrification prediction'!$A$236:$AQ$262,COLUMN('Electrification prediction'!U$236),FALSE)</f>
        <v>544085591192.2395</v>
      </c>
      <c r="V17">
        <f>VLOOKUP($A17,'Energy Structure(no elec)'!$A$2:$I$28,4,FALSE)*VLOOKUP($A17,'Electrification prediction'!$A$236:$AQ$262,COLUMN('Electrification prediction'!V$236),FALSE)</f>
        <v>546884766431.94977</v>
      </c>
      <c r="W17">
        <f>VLOOKUP($A17,'Energy Structure(no elec)'!$A$2:$I$28,4,FALSE)*VLOOKUP($A17,'Electrification prediction'!$A$236:$AQ$262,COLUMN('Electrification prediction'!W$236),FALSE)</f>
        <v>549285707031.49646</v>
      </c>
      <c r="X17">
        <f>VLOOKUP($A17,'Energy Structure(no elec)'!$A$2:$I$28,4,FALSE)*VLOOKUP($A17,'Electrification prediction'!$A$236:$AQ$262,COLUMN('Electrification prediction'!X$236),FALSE)</f>
        <v>550724155479.86475</v>
      </c>
      <c r="Y17">
        <f>VLOOKUP($A17,'Energy Structure(no elec)'!$A$2:$I$28,4,FALSE)*VLOOKUP($A17,'Electrification prediction'!$A$236:$AQ$262,COLUMN('Electrification prediction'!Y$236),FALSE)</f>
        <v>551721471456.15137</v>
      </c>
      <c r="Z17">
        <f>VLOOKUP($A17,'Energy Structure(no elec)'!$A$2:$I$28,4,FALSE)*VLOOKUP($A17,'Electrification prediction'!$A$236:$AQ$262,COLUMN('Electrification prediction'!Z$236),FALSE)</f>
        <v>552262593033.42603</v>
      </c>
      <c r="AA17">
        <f>VLOOKUP($A17,'Energy Structure(no elec)'!$A$2:$I$28,4,FALSE)*VLOOKUP($A17,'Electrification prediction'!$A$236:$AQ$262,COLUMN('Electrification prediction'!AA$236),FALSE)</f>
        <v>552327820369.20886</v>
      </c>
      <c r="AB17">
        <f>VLOOKUP($A17,'Energy Structure(no elec)'!$A$2:$I$28,4,FALSE)*VLOOKUP($A17,'Electrification prediction'!$A$236:$AQ$262,COLUMN('Electrification prediction'!AB$236),FALSE)</f>
        <v>551903971245.46899</v>
      </c>
      <c r="AC17">
        <f>VLOOKUP($A17,'Energy Structure(no elec)'!$A$2:$I$28,4,FALSE)*VLOOKUP($A17,'Electrification prediction'!$A$236:$AQ$262,COLUMN('Electrification prediction'!AC$236),FALSE)</f>
        <v>550979055966.06787</v>
      </c>
      <c r="AD17">
        <f>VLOOKUP($A17,'Energy Structure(no elec)'!$A$2:$I$28,4,FALSE)*VLOOKUP($A17,'Electrification prediction'!$A$236:$AQ$262,COLUMN('Electrification prediction'!AD$236),FALSE)</f>
        <v>549542418180.57666</v>
      </c>
      <c r="AE17">
        <f>VLOOKUP($A17,'Energy Structure(no elec)'!$A$2:$I$28,4,FALSE)*VLOOKUP($A17,'Electrification prediction'!$A$236:$AQ$262,COLUMN('Electrification prediction'!AE$236),FALSE)</f>
        <v>547579392449.87323</v>
      </c>
      <c r="AF17">
        <f>VLOOKUP($A17,'Energy Structure(no elec)'!$A$2:$I$28,4,FALSE)*VLOOKUP($A17,'Electrification prediction'!$A$236:$AQ$262,COLUMN('Electrification prediction'!AF$236),FALSE)</f>
        <v>545082441638.67358</v>
      </c>
      <c r="AG17">
        <f>VLOOKUP($A17,'Energy Structure(no elec)'!$A$2:$I$28,4,FALSE)*VLOOKUP($A17,'Electrification prediction'!$A$236:$AQ$262,COLUMN('Electrification prediction'!AG$236),FALSE)</f>
        <v>542040333836.65302</v>
      </c>
      <c r="AH17">
        <f>VLOOKUP($A17,'Energy Structure(no elec)'!$A$2:$I$28,4,FALSE)*VLOOKUP($A17,'Electrification prediction'!$A$236:$AQ$262,COLUMN('Electrification prediction'!AH$236),FALSE)</f>
        <v>537908998778.90662</v>
      </c>
      <c r="AI17">
        <f>VLOOKUP($A17,'Energy Structure(no elec)'!$A$2:$I$28,4,FALSE)*VLOOKUP($A17,'Electrification prediction'!$A$236:$AQ$262,COLUMN('Electrification prediction'!AI$236),FALSE)</f>
        <v>533229607526.67792</v>
      </c>
      <c r="AJ17">
        <f>VLOOKUP($A17,'Energy Structure(no elec)'!$A$2:$I$28,4,FALSE)*VLOOKUP($A17,'Electrification prediction'!$A$236:$AQ$262,COLUMN('Electrification prediction'!AJ$236),FALSE)</f>
        <v>527998795184.37811</v>
      </c>
      <c r="AK17">
        <f>VLOOKUP($A17,'Energy Structure(no elec)'!$A$2:$I$28,4,FALSE)*VLOOKUP($A17,'Electrification prediction'!$A$236:$AQ$262,COLUMN('Electrification prediction'!AK$236),FALSE)</f>
        <v>522215554543.49792</v>
      </c>
      <c r="AL17">
        <f>VLOOKUP($A17,'Energy Structure(no elec)'!$A$2:$I$28,4,FALSE)*VLOOKUP($A17,'Electrification prediction'!$A$236:$AQ$262,COLUMN('Electrification prediction'!AL$236),FALSE)</f>
        <v>515881334695.35291</v>
      </c>
      <c r="AM17">
        <f>VLOOKUP($A17,'Energy Structure(no elec)'!$A$2:$I$28,4,FALSE)*VLOOKUP($A17,'Electrification prediction'!$A$236:$AQ$262,COLUMN('Electrification prediction'!AM$236),FALSE)</f>
        <v>508994979671.05951</v>
      </c>
      <c r="AN17">
        <f>VLOOKUP($A17,'Energy Structure(no elec)'!$A$2:$I$28,4,FALSE)*VLOOKUP($A17,'Electrification prediction'!$A$236:$AQ$262,COLUMN('Electrification prediction'!AN$236),FALSE)</f>
        <v>501563292059.37463</v>
      </c>
      <c r="AO17">
        <f>VLOOKUP($A17,'Energy Structure(no elec)'!$A$2:$I$28,4,FALSE)*VLOOKUP($A17,'Electrification prediction'!$A$236:$AQ$262,COLUMN('Electrification prediction'!AO$236),FALSE)</f>
        <v>493590754431.93024</v>
      </c>
      <c r="AP17">
        <f>VLOOKUP($A17,'Energy Structure(no elec)'!$A$2:$I$28,4,FALSE)*VLOOKUP($A17,'Electrification prediction'!$A$236:$AQ$262,COLUMN('Electrification prediction'!AP$236),FALSE)</f>
        <v>485089801667.1734</v>
      </c>
      <c r="AQ17">
        <f>VLOOKUP($A17,'Energy Structure(no elec)'!$A$2:$I$28,4,FALSE)*VLOOKUP($A17,'Electrification prediction'!$A$236:$AQ$262,COLUMN('Electrification prediction'!AQ$236),FALSE)</f>
        <v>476070770811.88007</v>
      </c>
    </row>
    <row r="18" spans="1:43">
      <c r="A18" s="37" t="s">
        <v>630</v>
      </c>
      <c r="B18">
        <f>VLOOKUP(A18,'Energy use'!$A$132:$K$158,4,FALSE)</f>
        <v>2069960543398.5952</v>
      </c>
      <c r="C18">
        <f>VLOOKUP($A18,'Energy Structure(no elec)'!$A$2:$I$28,4,FALSE)*VLOOKUP($A18,'Electrification prediction'!$A$236:$AQ$262,COLUMN('Electrification prediction'!C$236),FALSE)</f>
        <v>2056253080299.7837</v>
      </c>
      <c r="D18">
        <f>VLOOKUP($A18,'Energy Structure(no elec)'!$A$2:$I$28,4,FALSE)*VLOOKUP($A18,'Electrification prediction'!$A$236:$AQ$262,COLUMN('Electrification prediction'!D$236),FALSE)</f>
        <v>2150429550358.9951</v>
      </c>
      <c r="E18">
        <f>VLOOKUP($A18,'Energy Structure(no elec)'!$A$2:$I$28,4,FALSE)*VLOOKUP($A18,'Electrification prediction'!$A$236:$AQ$262,COLUMN('Electrification prediction'!E$236),FALSE)</f>
        <v>2165250925621.2744</v>
      </c>
      <c r="F18">
        <f>VLOOKUP($A18,'Energy Structure(no elec)'!$A$2:$I$28,4,FALSE)*VLOOKUP($A18,'Electrification prediction'!$A$236:$AQ$262,COLUMN('Electrification prediction'!F$236),FALSE)</f>
        <v>2173805935640.9355</v>
      </c>
      <c r="G18">
        <f>VLOOKUP($A18,'Energy Structure(no elec)'!$A$2:$I$28,4,FALSE)*VLOOKUP($A18,'Electrification prediction'!$A$236:$AQ$262,COLUMN('Electrification prediction'!G$236),FALSE)</f>
        <v>2177679053116.8784</v>
      </c>
      <c r="H18">
        <f>VLOOKUP($A18,'Energy Structure(no elec)'!$A$2:$I$28,4,FALSE)*VLOOKUP($A18,'Electrification prediction'!$A$236:$AQ$262,COLUMN('Electrification prediction'!H$236),FALSE)</f>
        <v>2177844834029.3015</v>
      </c>
      <c r="I18">
        <f>VLOOKUP($A18,'Energy Structure(no elec)'!$A$2:$I$28,4,FALSE)*VLOOKUP($A18,'Electrification prediction'!$A$236:$AQ$262,COLUMN('Electrification prediction'!I$236),FALSE)</f>
        <v>2173770639466.7512</v>
      </c>
      <c r="J18">
        <f>VLOOKUP($A18,'Energy Structure(no elec)'!$A$2:$I$28,4,FALSE)*VLOOKUP($A18,'Electrification prediction'!$A$236:$AQ$262,COLUMN('Electrification prediction'!J$236),FALSE)</f>
        <v>2167721228305.8835</v>
      </c>
      <c r="K18">
        <f>VLOOKUP($A18,'Energy Structure(no elec)'!$A$2:$I$28,4,FALSE)*VLOOKUP($A18,'Electrification prediction'!$A$236:$AQ$262,COLUMN('Electrification prediction'!K$236),FALSE)</f>
        <v>2159773453454.3069</v>
      </c>
      <c r="L18">
        <f>VLOOKUP($A18,'Energy Structure(no elec)'!$A$2:$I$28,4,FALSE)*VLOOKUP($A18,'Electrification prediction'!$A$236:$AQ$262,COLUMN('Electrification prediction'!L$236),FALSE)</f>
        <v>2149987444471.7122</v>
      </c>
      <c r="M18">
        <f>VLOOKUP($A18,'Energy Structure(no elec)'!$A$2:$I$28,4,FALSE)*VLOOKUP($A18,'Electrification prediction'!$A$236:$AQ$262,COLUMN('Electrification prediction'!M$236),FALSE)</f>
        <v>2135245020145.166</v>
      </c>
      <c r="N18">
        <f>VLOOKUP($A18,'Energy Structure(no elec)'!$A$2:$I$28,4,FALSE)*VLOOKUP($A18,'Electrification prediction'!$A$236:$AQ$262,COLUMN('Electrification prediction'!N$236),FALSE)</f>
        <v>2118787402731.075</v>
      </c>
      <c r="O18">
        <f>VLOOKUP($A18,'Energy Structure(no elec)'!$A$2:$I$28,4,FALSE)*VLOOKUP($A18,'Electrification prediction'!$A$236:$AQ$262,COLUMN('Electrification prediction'!O$236),FALSE)</f>
        <v>2100645329123.9316</v>
      </c>
      <c r="P18">
        <f>VLOOKUP($A18,'Energy Structure(no elec)'!$A$2:$I$28,4,FALSE)*VLOOKUP($A18,'Electrification prediction'!$A$236:$AQ$262,COLUMN('Electrification prediction'!P$236),FALSE)</f>
        <v>2080840739786.0159</v>
      </c>
      <c r="Q18">
        <f>VLOOKUP($A18,'Energy Structure(no elec)'!$A$2:$I$28,4,FALSE)*VLOOKUP($A18,'Electrification prediction'!$A$236:$AQ$262,COLUMN('Electrification prediction'!Q$236),FALSE)</f>
        <v>2059367962359.7261</v>
      </c>
      <c r="R18">
        <f>VLOOKUP($A18,'Energy Structure(no elec)'!$A$2:$I$28,4,FALSE)*VLOOKUP($A18,'Electrification prediction'!$A$236:$AQ$262,COLUMN('Electrification prediction'!R$236),FALSE)</f>
        <v>2034223531533.9155</v>
      </c>
      <c r="S18">
        <f>VLOOKUP($A18,'Energy Structure(no elec)'!$A$2:$I$28,4,FALSE)*VLOOKUP($A18,'Electrification prediction'!$A$236:$AQ$262,COLUMN('Electrification prediction'!S$236),FALSE)</f>
        <v>2009442794560.6738</v>
      </c>
      <c r="T18">
        <f>VLOOKUP($A18,'Energy Structure(no elec)'!$A$2:$I$28,4,FALSE)*VLOOKUP($A18,'Electrification prediction'!$A$236:$AQ$262,COLUMN('Electrification prediction'!T$236),FALSE)</f>
        <v>1982972444099.9126</v>
      </c>
      <c r="U18">
        <f>VLOOKUP($A18,'Energy Structure(no elec)'!$A$2:$I$28,4,FALSE)*VLOOKUP($A18,'Electrification prediction'!$A$236:$AQ$262,COLUMN('Electrification prediction'!U$236),FALSE)</f>
        <v>1954793571574.7837</v>
      </c>
      <c r="V18">
        <f>VLOOKUP($A18,'Energy Structure(no elec)'!$A$2:$I$28,4,FALSE)*VLOOKUP($A18,'Electrification prediction'!$A$236:$AQ$262,COLUMN('Electrification prediction'!V$236),FALSE)</f>
        <v>1924886877882.3516</v>
      </c>
      <c r="W18">
        <f>VLOOKUP($A18,'Energy Structure(no elec)'!$A$2:$I$28,4,FALSE)*VLOOKUP($A18,'Electrification prediction'!$A$236:$AQ$262,COLUMN('Electrification prediction'!W$236),FALSE)</f>
        <v>1892090637640.1418</v>
      </c>
      <c r="X18">
        <f>VLOOKUP($A18,'Energy Structure(no elec)'!$A$2:$I$28,4,FALSE)*VLOOKUP($A18,'Electrification prediction'!$A$236:$AQ$262,COLUMN('Electrification prediction'!X$236),FALSE)</f>
        <v>1854608639392.3162</v>
      </c>
      <c r="Y18">
        <f>VLOOKUP($A18,'Energy Structure(no elec)'!$A$2:$I$28,4,FALSE)*VLOOKUP($A18,'Electrification prediction'!$A$236:$AQ$262,COLUMN('Electrification prediction'!Y$236),FALSE)</f>
        <v>1814393512400.5745</v>
      </c>
      <c r="Z18">
        <f>VLOOKUP($A18,'Energy Structure(no elec)'!$A$2:$I$28,4,FALSE)*VLOOKUP($A18,'Electrification prediction'!$A$236:$AQ$262,COLUMN('Electrification prediction'!Z$236),FALSE)</f>
        <v>1771519882412.0793</v>
      </c>
      <c r="AA18">
        <f>VLOOKUP($A18,'Energy Structure(no elec)'!$A$2:$I$28,4,FALSE)*VLOOKUP($A18,'Electrification prediction'!$A$236:$AQ$262,COLUMN('Electrification prediction'!AA$236),FALSE)</f>
        <v>1726056557110.9929</v>
      </c>
      <c r="AB18">
        <f>VLOOKUP($A18,'Energy Structure(no elec)'!$A$2:$I$28,4,FALSE)*VLOOKUP($A18,'Electrification prediction'!$A$236:$AQ$262,COLUMN('Electrification prediction'!AB$236),FALSE)</f>
        <v>1678102548131.1543</v>
      </c>
      <c r="AC18">
        <f>VLOOKUP($A18,'Energy Structure(no elec)'!$A$2:$I$28,4,FALSE)*VLOOKUP($A18,'Electrification prediction'!$A$236:$AQ$262,COLUMN('Electrification prediction'!AC$236),FALSE)</f>
        <v>1627768796150.5942</v>
      </c>
      <c r="AD18">
        <f>VLOOKUP($A18,'Energy Structure(no elec)'!$A$2:$I$28,4,FALSE)*VLOOKUP($A18,'Electrification prediction'!$A$236:$AQ$262,COLUMN('Electrification prediction'!AD$236),FALSE)</f>
        <v>1575178185529.0125</v>
      </c>
      <c r="AE18">
        <f>VLOOKUP($A18,'Energy Structure(no elec)'!$A$2:$I$28,4,FALSE)*VLOOKUP($A18,'Electrification prediction'!$A$236:$AQ$262,COLUMN('Electrification prediction'!AE$236),FALSE)</f>
        <v>1520450240372.4192</v>
      </c>
      <c r="AF18">
        <f>VLOOKUP($A18,'Energy Structure(no elec)'!$A$2:$I$28,4,FALSE)*VLOOKUP($A18,'Electrification prediction'!$A$236:$AQ$262,COLUMN('Electrification prediction'!AF$236),FALSE)</f>
        <v>1463732931261.1455</v>
      </c>
      <c r="AG18">
        <f>VLOOKUP($A18,'Energy Structure(no elec)'!$A$2:$I$28,4,FALSE)*VLOOKUP($A18,'Electrification prediction'!$A$236:$AQ$262,COLUMN('Electrification prediction'!AG$236),FALSE)</f>
        <v>1405171491524.0095</v>
      </c>
      <c r="AH18">
        <f>VLOOKUP($A18,'Energy Structure(no elec)'!$A$2:$I$28,4,FALSE)*VLOOKUP($A18,'Electrification prediction'!$A$236:$AQ$262,COLUMN('Electrification prediction'!AH$236),FALSE)</f>
        <v>1343589622712.0635</v>
      </c>
      <c r="AI18">
        <f>VLOOKUP($A18,'Energy Structure(no elec)'!$A$2:$I$28,4,FALSE)*VLOOKUP($A18,'Electrification prediction'!$A$236:$AQ$262,COLUMN('Electrification prediction'!AI$236),FALSE)</f>
        <v>1280628379916.4431</v>
      </c>
      <c r="AJ18">
        <f>VLOOKUP($A18,'Energy Structure(no elec)'!$A$2:$I$28,4,FALSE)*VLOOKUP($A18,'Electrification prediction'!$A$236:$AQ$262,COLUMN('Electrification prediction'!AJ$236),FALSE)</f>
        <v>1216473021226.9294</v>
      </c>
      <c r="AK18">
        <f>VLOOKUP($A18,'Energy Structure(no elec)'!$A$2:$I$28,4,FALSE)*VLOOKUP($A18,'Electrification prediction'!$A$236:$AQ$262,COLUMN('Electrification prediction'!AK$236),FALSE)</f>
        <v>1151319254396.5818</v>
      </c>
      <c r="AL18">
        <f>VLOOKUP($A18,'Energy Structure(no elec)'!$A$2:$I$28,4,FALSE)*VLOOKUP($A18,'Electrification prediction'!$A$236:$AQ$262,COLUMN('Electrification prediction'!AL$236),FALSE)</f>
        <v>1085372258597.9027</v>
      </c>
      <c r="AM18">
        <f>VLOOKUP($A18,'Energy Structure(no elec)'!$A$2:$I$28,4,FALSE)*VLOOKUP($A18,'Electrification prediction'!$A$236:$AQ$262,COLUMN('Electrification prediction'!AM$236),FALSE)</f>
        <v>1074525669381.8754</v>
      </c>
      <c r="AN18">
        <f>VLOOKUP($A18,'Energy Structure(no elec)'!$A$2:$I$28,4,FALSE)*VLOOKUP($A18,'Electrification prediction'!$A$236:$AQ$262,COLUMN('Electrification prediction'!AN$236),FALSE)</f>
        <v>1062352758477.5439</v>
      </c>
      <c r="AO18">
        <f>VLOOKUP($A18,'Energy Structure(no elec)'!$A$2:$I$28,4,FALSE)*VLOOKUP($A18,'Electrification prediction'!$A$236:$AQ$262,COLUMN('Electrification prediction'!AO$236),FALSE)</f>
        <v>1048857415694.7711</v>
      </c>
      <c r="AP18">
        <f>VLOOKUP($A18,'Energy Structure(no elec)'!$A$2:$I$28,4,FALSE)*VLOOKUP($A18,'Electrification prediction'!$A$236:$AQ$262,COLUMN('Electrification prediction'!AP$236),FALSE)</f>
        <v>1034060792006.9683</v>
      </c>
      <c r="AQ18">
        <f>VLOOKUP($A18,'Energy Structure(no elec)'!$A$2:$I$28,4,FALSE)*VLOOKUP($A18,'Electrification prediction'!$A$236:$AQ$262,COLUMN('Electrification prediction'!AQ$236),FALSE)</f>
        <v>1017980073010.1221</v>
      </c>
    </row>
    <row r="19" spans="1:43">
      <c r="A19" s="37" t="s">
        <v>631</v>
      </c>
      <c r="B19">
        <f>VLOOKUP(A19,'Energy use'!$A$132:$K$158,4,FALSE)</f>
        <v>2151565883199.0786</v>
      </c>
      <c r="C19">
        <f>VLOOKUP($A19,'Energy Structure(no elec)'!$A$2:$I$28,4,FALSE)*VLOOKUP($A19,'Electrification prediction'!$A$236:$AQ$262,COLUMN('Electrification prediction'!C$236),FALSE)</f>
        <v>2099661766241.8687</v>
      </c>
      <c r="D19">
        <f>VLOOKUP($A19,'Energy Structure(no elec)'!$A$2:$I$28,4,FALSE)*VLOOKUP($A19,'Electrification prediction'!$A$236:$AQ$262,COLUMN('Electrification prediction'!D$236),FALSE)</f>
        <v>2451912221785.7295</v>
      </c>
      <c r="E19">
        <f>VLOOKUP($A19,'Energy Structure(no elec)'!$A$2:$I$28,4,FALSE)*VLOOKUP($A19,'Electrification prediction'!$A$236:$AQ$262,COLUMN('Electrification prediction'!E$236),FALSE)</f>
        <v>2592657799751.584</v>
      </c>
      <c r="F19">
        <f>VLOOKUP($A19,'Energy Structure(no elec)'!$A$2:$I$28,4,FALSE)*VLOOKUP($A19,'Electrification prediction'!$A$236:$AQ$262,COLUMN('Electrification prediction'!F$236),FALSE)</f>
        <v>2726700441727.8848</v>
      </c>
      <c r="G19">
        <f>VLOOKUP($A19,'Energy Structure(no elec)'!$A$2:$I$28,4,FALSE)*VLOOKUP($A19,'Electrification prediction'!$A$236:$AQ$262,COLUMN('Electrification prediction'!G$236),FALSE)</f>
        <v>2855466357550.0884</v>
      </c>
      <c r="H19">
        <f>VLOOKUP($A19,'Energy Structure(no elec)'!$A$2:$I$28,4,FALSE)*VLOOKUP($A19,'Electrification prediction'!$A$236:$AQ$262,COLUMN('Electrification prediction'!H$236),FALSE)</f>
        <v>2979900528998.3013</v>
      </c>
      <c r="I19">
        <f>VLOOKUP($A19,'Energy Structure(no elec)'!$A$2:$I$28,4,FALSE)*VLOOKUP($A19,'Electrification prediction'!$A$236:$AQ$262,COLUMN('Electrification prediction'!I$236),FALSE)</f>
        <v>3099010765759.5913</v>
      </c>
      <c r="J19">
        <f>VLOOKUP($A19,'Energy Structure(no elec)'!$A$2:$I$28,4,FALSE)*VLOOKUP($A19,'Electrification prediction'!$A$236:$AQ$262,COLUMN('Electrification prediction'!J$236),FALSE)</f>
        <v>3215818432726.7813</v>
      </c>
      <c r="K19">
        <f>VLOOKUP($A19,'Energy Structure(no elec)'!$A$2:$I$28,4,FALSE)*VLOOKUP($A19,'Electrification prediction'!$A$236:$AQ$262,COLUMN('Electrification prediction'!K$236),FALSE)</f>
        <v>3330483786862.627</v>
      </c>
      <c r="L19">
        <f>VLOOKUP($A19,'Energy Structure(no elec)'!$A$2:$I$28,4,FALSE)*VLOOKUP($A19,'Electrification prediction'!$A$236:$AQ$262,COLUMN('Electrification prediction'!L$236),FALSE)</f>
        <v>3443149239348.6895</v>
      </c>
      <c r="M19">
        <f>VLOOKUP($A19,'Energy Structure(no elec)'!$A$2:$I$28,4,FALSE)*VLOOKUP($A19,'Electrification prediction'!$A$236:$AQ$262,COLUMN('Electrification prediction'!M$236),FALSE)</f>
        <v>3548681170878.5073</v>
      </c>
      <c r="N19">
        <f>VLOOKUP($A19,'Energy Structure(no elec)'!$A$2:$I$28,4,FALSE)*VLOOKUP($A19,'Electrification prediction'!$A$236:$AQ$262,COLUMN('Electrification prediction'!N$236),FALSE)</f>
        <v>3652130163403.3823</v>
      </c>
      <c r="O19">
        <f>VLOOKUP($A19,'Energy Structure(no elec)'!$A$2:$I$28,4,FALSE)*VLOOKUP($A19,'Electrification prediction'!$A$236:$AQ$262,COLUMN('Electrification prediction'!O$236),FALSE)</f>
        <v>3753595092739.6987</v>
      </c>
      <c r="P19">
        <f>VLOOKUP($A19,'Energy Structure(no elec)'!$A$2:$I$28,4,FALSE)*VLOOKUP($A19,'Electrification prediction'!$A$236:$AQ$262,COLUMN('Electrification prediction'!P$236),FALSE)</f>
        <v>3853158477873.897</v>
      </c>
      <c r="Q19">
        <f>VLOOKUP($A19,'Energy Structure(no elec)'!$A$2:$I$28,4,FALSE)*VLOOKUP($A19,'Electrification prediction'!$A$236:$AQ$262,COLUMN('Electrification prediction'!Q$236),FALSE)</f>
        <v>3950848351351.3618</v>
      </c>
      <c r="R19">
        <f>VLOOKUP($A19,'Energy Structure(no elec)'!$A$2:$I$28,4,FALSE)*VLOOKUP($A19,'Electrification prediction'!$A$236:$AQ$262,COLUMN('Electrification prediction'!R$236),FALSE)</f>
        <v>4042714054488.8364</v>
      </c>
      <c r="S19">
        <f>VLOOKUP($A19,'Energy Structure(no elec)'!$A$2:$I$28,4,FALSE)*VLOOKUP($A19,'Electrification prediction'!$A$236:$AQ$262,COLUMN('Electrification prediction'!S$236),FALSE)</f>
        <v>4136658743636.6416</v>
      </c>
      <c r="T19">
        <f>VLOOKUP($A19,'Energy Structure(no elec)'!$A$2:$I$28,4,FALSE)*VLOOKUP($A19,'Electrification prediction'!$A$236:$AQ$262,COLUMN('Electrification prediction'!T$236),FALSE)</f>
        <v>4228755946433.4619</v>
      </c>
      <c r="U19">
        <f>VLOOKUP($A19,'Energy Structure(no elec)'!$A$2:$I$28,4,FALSE)*VLOOKUP($A19,'Electrification prediction'!$A$236:$AQ$262,COLUMN('Electrification prediction'!U$236),FALSE)</f>
        <v>4318969676933.126</v>
      </c>
      <c r="V19">
        <f>VLOOKUP($A19,'Energy Structure(no elec)'!$A$2:$I$28,4,FALSE)*VLOOKUP($A19,'Electrification prediction'!$A$236:$AQ$262,COLUMN('Electrification prediction'!V$236),FALSE)</f>
        <v>4407249840581.0889</v>
      </c>
      <c r="W19">
        <f>VLOOKUP($A19,'Energy Structure(no elec)'!$A$2:$I$28,4,FALSE)*VLOOKUP($A19,'Electrification prediction'!$A$236:$AQ$262,COLUMN('Electrification prediction'!W$236),FALSE)</f>
        <v>4490820467654.1455</v>
      </c>
      <c r="X19">
        <f>VLOOKUP($A19,'Energy Structure(no elec)'!$A$2:$I$28,4,FALSE)*VLOOKUP($A19,'Electrification prediction'!$A$236:$AQ$262,COLUMN('Electrification prediction'!X$236),FALSE)</f>
        <v>4564926380051.7949</v>
      </c>
      <c r="Y19">
        <f>VLOOKUP($A19,'Energy Structure(no elec)'!$A$2:$I$28,4,FALSE)*VLOOKUP($A19,'Electrification prediction'!$A$236:$AQ$262,COLUMN('Electrification prediction'!Y$236),FALSE)</f>
        <v>4633680877863.8662</v>
      </c>
      <c r="Z19">
        <f>VLOOKUP($A19,'Energy Structure(no elec)'!$A$2:$I$28,4,FALSE)*VLOOKUP($A19,'Electrification prediction'!$A$236:$AQ$262,COLUMN('Electrification prediction'!Z$236),FALSE)</f>
        <v>4696877032081.6484</v>
      </c>
      <c r="AA19">
        <f>VLOOKUP($A19,'Energy Structure(no elec)'!$A$2:$I$28,4,FALSE)*VLOOKUP($A19,'Electrification prediction'!$A$236:$AQ$262,COLUMN('Electrification prediction'!AA$236),FALSE)</f>
        <v>4754267289636.7344</v>
      </c>
      <c r="AB19">
        <f>VLOOKUP($A19,'Energy Structure(no elec)'!$A$2:$I$28,4,FALSE)*VLOOKUP($A19,'Electrification prediction'!$A$236:$AQ$262,COLUMN('Electrification prediction'!AB$236),FALSE)</f>
        <v>4805658361893.9004</v>
      </c>
      <c r="AC19">
        <f>VLOOKUP($A19,'Energy Structure(no elec)'!$A$2:$I$28,4,FALSE)*VLOOKUP($A19,'Electrification prediction'!$A$236:$AQ$262,COLUMN('Electrification prediction'!AC$236),FALSE)</f>
        <v>4850867802919.502</v>
      </c>
      <c r="AD19">
        <f>VLOOKUP($A19,'Energy Structure(no elec)'!$A$2:$I$28,4,FALSE)*VLOOKUP($A19,'Electrification prediction'!$A$236:$AQ$262,COLUMN('Electrification prediction'!AD$236),FALSE)</f>
        <v>4889725883620.4873</v>
      </c>
      <c r="AE19">
        <f>VLOOKUP($A19,'Energy Structure(no elec)'!$A$2:$I$28,4,FALSE)*VLOOKUP($A19,'Electrification prediction'!$A$236:$AQ$262,COLUMN('Electrification prediction'!AE$236),FALSE)</f>
        <v>4922028241472.4424</v>
      </c>
      <c r="AF19">
        <f>VLOOKUP($A19,'Energy Structure(no elec)'!$A$2:$I$28,4,FALSE)*VLOOKUP($A19,'Electrification prediction'!$A$236:$AQ$262,COLUMN('Electrification prediction'!AF$236),FALSE)</f>
        <v>4947635113671.5205</v>
      </c>
      <c r="AG19">
        <f>VLOOKUP($A19,'Energy Structure(no elec)'!$A$2:$I$28,4,FALSE)*VLOOKUP($A19,'Electrification prediction'!$A$236:$AQ$262,COLUMN('Electrification prediction'!AG$236),FALSE)</f>
        <v>4966375395553.1133</v>
      </c>
      <c r="AH19">
        <f>VLOOKUP($A19,'Energy Structure(no elec)'!$A$2:$I$28,4,FALSE)*VLOOKUP($A19,'Electrification prediction'!$A$236:$AQ$262,COLUMN('Electrification prediction'!AH$236),FALSE)</f>
        <v>4973157003976.0576</v>
      </c>
      <c r="AI19">
        <f>VLOOKUP($A19,'Energy Structure(no elec)'!$A$2:$I$28,4,FALSE)*VLOOKUP($A19,'Electrification prediction'!$A$236:$AQ$262,COLUMN('Electrification prediction'!AI$236),FALSE)</f>
        <v>4972829968006.7354</v>
      </c>
      <c r="AJ19">
        <f>VLOOKUP($A19,'Energy Structure(no elec)'!$A$2:$I$28,4,FALSE)*VLOOKUP($A19,'Electrification prediction'!$A$236:$AQ$262,COLUMN('Electrification prediction'!AJ$236),FALSE)</f>
        <v>4965309018542.959</v>
      </c>
      <c r="AK19">
        <f>VLOOKUP($A19,'Energy Structure(no elec)'!$A$2:$I$28,4,FALSE)*VLOOKUP($A19,'Electrification prediction'!$A$236:$AQ$262,COLUMN('Electrification prediction'!AK$236),FALSE)</f>
        <v>4950534354257.7129</v>
      </c>
      <c r="AL19">
        <f>VLOOKUP($A19,'Energy Structure(no elec)'!$A$2:$I$28,4,FALSE)*VLOOKUP($A19,'Electrification prediction'!$A$236:$AQ$262,COLUMN('Electrification prediction'!AL$236),FALSE)</f>
        <v>4928473307827.7061</v>
      </c>
      <c r="AM19">
        <f>VLOOKUP($A19,'Energy Structure(no elec)'!$A$2:$I$28,4,FALSE)*VLOOKUP($A19,'Electrification prediction'!$A$236:$AQ$262,COLUMN('Electrification prediction'!AM$236),FALSE)</f>
        <v>4899072367687.1133</v>
      </c>
      <c r="AN19">
        <f>VLOOKUP($A19,'Energy Structure(no elec)'!$A$2:$I$28,4,FALSE)*VLOOKUP($A19,'Electrification prediction'!$A$236:$AQ$262,COLUMN('Electrification prediction'!AN$236),FALSE)</f>
        <v>4862358371544.7568</v>
      </c>
      <c r="AO19">
        <f>VLOOKUP($A19,'Energy Structure(no elec)'!$A$2:$I$28,4,FALSE)*VLOOKUP($A19,'Electrification prediction'!$A$236:$AQ$262,COLUMN('Electrification prediction'!AO$236),FALSE)</f>
        <v>4818340781997.6709</v>
      </c>
      <c r="AP19">
        <f>VLOOKUP($A19,'Energy Structure(no elec)'!$A$2:$I$28,4,FALSE)*VLOOKUP($A19,'Electrification prediction'!$A$236:$AQ$262,COLUMN('Electrification prediction'!AP$236),FALSE)</f>
        <v>4767111485879.4697</v>
      </c>
      <c r="AQ19">
        <f>VLOOKUP($A19,'Energy Structure(no elec)'!$A$2:$I$28,4,FALSE)*VLOOKUP($A19,'Electrification prediction'!$A$236:$AQ$262,COLUMN('Electrification prediction'!AQ$236),FALSE)</f>
        <v>4708747767806.5811</v>
      </c>
    </row>
    <row r="20" spans="1:43">
      <c r="A20" s="37" t="s">
        <v>632</v>
      </c>
      <c r="B20">
        <f>VLOOKUP(A20,'Energy use'!$A$132:$K$158,4,FALSE)</f>
        <v>688716452863.53601</v>
      </c>
      <c r="C20">
        <f>VLOOKUP($A20,'Energy Structure(no elec)'!$A$2:$I$28,4,FALSE)*VLOOKUP($A20,'Electrification prediction'!$A$236:$AQ$262,COLUMN('Electrification prediction'!C$236),FALSE)</f>
        <v>672613819889.82178</v>
      </c>
      <c r="D20">
        <f>VLOOKUP($A20,'Energy Structure(no elec)'!$A$2:$I$28,4,FALSE)*VLOOKUP($A20,'Electrification prediction'!$A$236:$AQ$262,COLUMN('Electrification prediction'!D$236),FALSE)</f>
        <v>766021659257.7113</v>
      </c>
      <c r="E20">
        <f>VLOOKUP($A20,'Energy Structure(no elec)'!$A$2:$I$28,4,FALSE)*VLOOKUP($A20,'Electrification prediction'!$A$236:$AQ$262,COLUMN('Electrification prediction'!E$236),FALSE)</f>
        <v>782398179691.64758</v>
      </c>
      <c r="F20">
        <f>VLOOKUP($A20,'Energy Structure(no elec)'!$A$2:$I$28,4,FALSE)*VLOOKUP($A20,'Electrification prediction'!$A$236:$AQ$262,COLUMN('Electrification prediction'!F$236),FALSE)</f>
        <v>796600845055.03979</v>
      </c>
      <c r="G20">
        <f>VLOOKUP($A20,'Energy Structure(no elec)'!$A$2:$I$28,4,FALSE)*VLOOKUP($A20,'Electrification prediction'!$A$236:$AQ$262,COLUMN('Electrification prediction'!G$236),FALSE)</f>
        <v>809159645606.82922</v>
      </c>
      <c r="H20">
        <f>VLOOKUP($A20,'Energy Structure(no elec)'!$A$2:$I$28,4,FALSE)*VLOOKUP($A20,'Electrification prediction'!$A$236:$AQ$262,COLUMN('Electrification prediction'!H$236),FALSE)</f>
        <v>820406443535.21008</v>
      </c>
      <c r="I20">
        <f>VLOOKUP($A20,'Energy Structure(no elec)'!$A$2:$I$28,4,FALSE)*VLOOKUP($A20,'Electrification prediction'!$A$236:$AQ$262,COLUMN('Electrification prediction'!I$236),FALSE)</f>
        <v>830116513365.5177</v>
      </c>
      <c r="J20">
        <f>VLOOKUP($A20,'Energy Structure(no elec)'!$A$2:$I$28,4,FALSE)*VLOOKUP($A20,'Electrification prediction'!$A$236:$AQ$262,COLUMN('Electrification prediction'!J$236),FALSE)</f>
        <v>839135644708.3761</v>
      </c>
      <c r="K20">
        <f>VLOOKUP($A20,'Energy Structure(no elec)'!$A$2:$I$28,4,FALSE)*VLOOKUP($A20,'Electrification prediction'!$A$236:$AQ$262,COLUMN('Electrification prediction'!K$236),FALSE)</f>
        <v>847497394495.24805</v>
      </c>
      <c r="L20">
        <f>VLOOKUP($A20,'Energy Structure(no elec)'!$A$2:$I$28,4,FALSE)*VLOOKUP($A20,'Electrification prediction'!$A$236:$AQ$262,COLUMN('Electrification prediction'!L$236),FALSE)</f>
        <v>855229501414.67615</v>
      </c>
      <c r="M20">
        <f>VLOOKUP($A20,'Energy Structure(no elec)'!$A$2:$I$28,4,FALSE)*VLOOKUP($A20,'Electrification prediction'!$A$236:$AQ$262,COLUMN('Electrification prediction'!M$236),FALSE)</f>
        <v>861078574691.41919</v>
      </c>
      <c r="N20">
        <f>VLOOKUP($A20,'Energy Structure(no elec)'!$A$2:$I$28,4,FALSE)*VLOOKUP($A20,'Electrification prediction'!$A$236:$AQ$262,COLUMN('Electrification prediction'!N$236),FALSE)</f>
        <v>866320849221.20813</v>
      </c>
      <c r="O20">
        <f>VLOOKUP($A20,'Energy Structure(no elec)'!$A$2:$I$28,4,FALSE)*VLOOKUP($A20,'Electrification prediction'!$A$236:$AQ$262,COLUMN('Electrification prediction'!O$236),FALSE)</f>
        <v>870972700338.30273</v>
      </c>
      <c r="P20">
        <f>VLOOKUP($A20,'Energy Structure(no elec)'!$A$2:$I$28,4,FALSE)*VLOOKUP($A20,'Electrification prediction'!$A$236:$AQ$262,COLUMN('Electrification prediction'!P$236),FALSE)</f>
        <v>875046822879.23779</v>
      </c>
      <c r="Q20">
        <f>VLOOKUP($A20,'Energy Structure(no elec)'!$A$2:$I$28,4,FALSE)*VLOOKUP($A20,'Electrification prediction'!$A$236:$AQ$262,COLUMN('Electrification prediction'!Q$236),FALSE)</f>
        <v>878544017435.84937</v>
      </c>
      <c r="R20">
        <f>VLOOKUP($A20,'Energy Structure(no elec)'!$A$2:$I$28,4,FALSE)*VLOOKUP($A20,'Electrification prediction'!$A$236:$AQ$262,COLUMN('Electrification prediction'!R$236),FALSE)</f>
        <v>880599513122.59888</v>
      </c>
      <c r="S20">
        <f>VLOOKUP($A20,'Energy Structure(no elec)'!$A$2:$I$28,4,FALSE)*VLOOKUP($A20,'Electrification prediction'!$A$236:$AQ$262,COLUMN('Electrification prediction'!S$236),FALSE)</f>
        <v>882949250262.39001</v>
      </c>
      <c r="T20">
        <f>VLOOKUP($A20,'Energy Structure(no elec)'!$A$2:$I$28,4,FALSE)*VLOOKUP($A20,'Electrification prediction'!$A$236:$AQ$262,COLUMN('Electrification prediction'!T$236),FALSE)</f>
        <v>884718160304.63794</v>
      </c>
      <c r="U20">
        <f>VLOOKUP($A20,'Energy Structure(no elec)'!$A$2:$I$28,4,FALSE)*VLOOKUP($A20,'Electrification prediction'!$A$236:$AQ$262,COLUMN('Electrification prediction'!U$236),FALSE)</f>
        <v>885897942062.96936</v>
      </c>
      <c r="V20">
        <f>VLOOKUP($A20,'Energy Structure(no elec)'!$A$2:$I$28,4,FALSE)*VLOOKUP($A20,'Electrification prediction'!$A$236:$AQ$262,COLUMN('Electrification prediction'!V$236),FALSE)</f>
        <v>886478917421.03613</v>
      </c>
      <c r="W20">
        <f>VLOOKUP($A20,'Energy Structure(no elec)'!$A$2:$I$28,4,FALSE)*VLOOKUP($A20,'Electrification prediction'!$A$236:$AQ$262,COLUMN('Electrification prediction'!W$236),FALSE)</f>
        <v>885915195815.36975</v>
      </c>
      <c r="X20">
        <f>VLOOKUP($A20,'Energy Structure(no elec)'!$A$2:$I$28,4,FALSE)*VLOOKUP($A20,'Electrification prediction'!$A$236:$AQ$262,COLUMN('Electrification prediction'!X$236),FALSE)</f>
        <v>883320411880.2323</v>
      </c>
      <c r="Y20">
        <f>VLOOKUP($A20,'Energy Structure(no elec)'!$A$2:$I$28,4,FALSE)*VLOOKUP($A20,'Electrification prediction'!$A$236:$AQ$262,COLUMN('Electrification prediction'!Y$236),FALSE)</f>
        <v>879560743304.72583</v>
      </c>
      <c r="Z20">
        <f>VLOOKUP($A20,'Energy Structure(no elec)'!$A$2:$I$28,4,FALSE)*VLOOKUP($A20,'Electrification prediction'!$A$236:$AQ$262,COLUMN('Electrification prediction'!Z$236),FALSE)</f>
        <v>874635582027.91992</v>
      </c>
      <c r="AA20">
        <f>VLOOKUP($A20,'Energy Structure(no elec)'!$A$2:$I$28,4,FALSE)*VLOOKUP($A20,'Electrification prediction'!$A$236:$AQ$262,COLUMN('Electrification prediction'!AA$236),FALSE)</f>
        <v>868539100670.58447</v>
      </c>
      <c r="AB20">
        <f>VLOOKUP($A20,'Energy Structure(no elec)'!$A$2:$I$28,4,FALSE)*VLOOKUP($A20,'Electrification prediction'!$A$236:$AQ$262,COLUMN('Electrification prediction'!AB$236),FALSE)</f>
        <v>861277979351.07349</v>
      </c>
      <c r="AC20">
        <f>VLOOKUP($A20,'Energy Structure(no elec)'!$A$2:$I$28,4,FALSE)*VLOOKUP($A20,'Electrification prediction'!$A$236:$AQ$262,COLUMN('Electrification prediction'!AC$236),FALSE)</f>
        <v>852862844358.02112</v>
      </c>
      <c r="AD20">
        <f>VLOOKUP($A20,'Energy Structure(no elec)'!$A$2:$I$28,4,FALSE)*VLOOKUP($A20,'Electrification prediction'!$A$236:$AQ$262,COLUMN('Electrification prediction'!AD$236),FALSE)</f>
        <v>843308443715.94153</v>
      </c>
      <c r="AE20">
        <f>VLOOKUP($A20,'Energy Structure(no elec)'!$A$2:$I$28,4,FALSE)*VLOOKUP($A20,'Electrification prediction'!$A$236:$AQ$262,COLUMN('Electrification prediction'!AE$236),FALSE)</f>
        <v>832625467937.01514</v>
      </c>
      <c r="AF20">
        <f>VLOOKUP($A20,'Energy Structure(no elec)'!$A$2:$I$28,4,FALSE)*VLOOKUP($A20,'Electrification prediction'!$A$236:$AQ$262,COLUMN('Electrification prediction'!AF$236),FALSE)</f>
        <v>820837624011.18774</v>
      </c>
      <c r="AG20">
        <f>VLOOKUP($A20,'Energy Structure(no elec)'!$A$2:$I$28,4,FALSE)*VLOOKUP($A20,'Electrification prediction'!$A$236:$AQ$262,COLUMN('Electrification prediction'!AG$236),FALSE)</f>
        <v>807965019474.93445</v>
      </c>
      <c r="AH20">
        <f>VLOOKUP($A20,'Energy Structure(no elec)'!$A$2:$I$28,4,FALSE)*VLOOKUP($A20,'Electrification prediction'!$A$236:$AQ$262,COLUMN('Electrification prediction'!AH$236),FALSE)</f>
        <v>793244795667.5946</v>
      </c>
      <c r="AI20">
        <f>VLOOKUP($A20,'Energy Structure(no elec)'!$A$2:$I$28,4,FALSE)*VLOOKUP($A20,'Electrification prediction'!$A$236:$AQ$262,COLUMN('Electrification prediction'!AI$236),FALSE)</f>
        <v>777532591948.98108</v>
      </c>
      <c r="AJ20">
        <f>VLOOKUP($A20,'Energy Structure(no elec)'!$A$2:$I$28,4,FALSE)*VLOOKUP($A20,'Electrification prediction'!$A$236:$AQ$262,COLUMN('Electrification prediction'!AJ$236),FALSE)</f>
        <v>760866299065.64209</v>
      </c>
      <c r="AK20">
        <f>VLOOKUP($A20,'Energy Structure(no elec)'!$A$2:$I$28,4,FALSE)*VLOOKUP($A20,'Electrification prediction'!$A$236:$AQ$262,COLUMN('Electrification prediction'!AK$236),FALSE)</f>
        <v>743288734412.56873</v>
      </c>
      <c r="AL20">
        <f>VLOOKUP($A20,'Energy Structure(no elec)'!$A$2:$I$28,4,FALSE)*VLOOKUP($A20,'Electrification prediction'!$A$236:$AQ$262,COLUMN('Electrification prediction'!AL$236),FALSE)</f>
        <v>724847553061.24146</v>
      </c>
      <c r="AM20">
        <f>VLOOKUP($A20,'Energy Structure(no elec)'!$A$2:$I$28,4,FALSE)*VLOOKUP($A20,'Electrification prediction'!$A$236:$AQ$262,COLUMN('Electrification prediction'!AM$236),FALSE)</f>
        <v>705587983188.67493</v>
      </c>
      <c r="AN20">
        <f>VLOOKUP($A20,'Energy Structure(no elec)'!$A$2:$I$28,4,FALSE)*VLOOKUP($A20,'Electrification prediction'!$A$236:$AQ$262,COLUMN('Electrification prediction'!AN$236),FALSE)</f>
        <v>685567469953.54065</v>
      </c>
      <c r="AO20">
        <f>VLOOKUP($A20,'Energy Structure(no elec)'!$A$2:$I$28,4,FALSE)*VLOOKUP($A20,'Electrification prediction'!$A$236:$AQ$262,COLUMN('Electrification prediction'!AO$236),FALSE)</f>
        <v>664841033122.4325</v>
      </c>
      <c r="AP20">
        <f>VLOOKUP($A20,'Energy Structure(no elec)'!$A$2:$I$28,4,FALSE)*VLOOKUP($A20,'Electrification prediction'!$A$236:$AQ$262,COLUMN('Electrification prediction'!AP$236),FALSE)</f>
        <v>643475059786.49524</v>
      </c>
      <c r="AQ20">
        <f>VLOOKUP($A20,'Energy Structure(no elec)'!$A$2:$I$28,4,FALSE)*VLOOKUP($A20,'Electrification prediction'!$A$236:$AQ$262,COLUMN('Electrification prediction'!AQ$236),FALSE)</f>
        <v>621533319675.21326</v>
      </c>
    </row>
    <row r="21" spans="1:43">
      <c r="A21" s="37" t="s">
        <v>633</v>
      </c>
      <c r="B21">
        <f>VLOOKUP(A21,'Energy use'!$A$132:$K$158,4,FALSE)</f>
        <v>1419539824922.5166</v>
      </c>
      <c r="C21">
        <f>VLOOKUP($A21,'Energy Structure(no elec)'!$A$2:$I$28,4,FALSE)*VLOOKUP($A21,'Electrification prediction'!$A$236:$AQ$262,COLUMN('Electrification prediction'!C$236),FALSE)</f>
        <v>1314559314063.6902</v>
      </c>
      <c r="D21">
        <f>VLOOKUP($A21,'Energy Structure(no elec)'!$A$2:$I$28,4,FALSE)*VLOOKUP($A21,'Electrification prediction'!$A$236:$AQ$262,COLUMN('Electrification prediction'!D$236),FALSE)</f>
        <v>1624541051439.1995</v>
      </c>
      <c r="E21">
        <f>VLOOKUP($A21,'Energy Structure(no elec)'!$A$2:$I$28,4,FALSE)*VLOOKUP($A21,'Electrification prediction'!$A$236:$AQ$262,COLUMN('Electrification prediction'!E$236),FALSE)</f>
        <v>1656378583708.8486</v>
      </c>
      <c r="F21">
        <f>VLOOKUP($A21,'Energy Structure(no elec)'!$A$2:$I$28,4,FALSE)*VLOOKUP($A21,'Electrification prediction'!$A$236:$AQ$262,COLUMN('Electrification prediction'!F$236),FALSE)</f>
        <v>1684145265337.7295</v>
      </c>
      <c r="G21">
        <f>VLOOKUP($A21,'Energy Structure(no elec)'!$A$2:$I$28,4,FALSE)*VLOOKUP($A21,'Electrification prediction'!$A$236:$AQ$262,COLUMN('Electrification prediction'!G$236),FALSE)</f>
        <v>1708964603098.9871</v>
      </c>
      <c r="H21">
        <f>VLOOKUP($A21,'Energy Structure(no elec)'!$A$2:$I$28,4,FALSE)*VLOOKUP($A21,'Electrification prediction'!$A$236:$AQ$262,COLUMN('Electrification prediction'!H$236),FALSE)</f>
        <v>1731533223345.7439</v>
      </c>
      <c r="I21">
        <f>VLOOKUP($A21,'Energy Structure(no elec)'!$A$2:$I$28,4,FALSE)*VLOOKUP($A21,'Electrification prediction'!$A$236:$AQ$262,COLUMN('Electrification prediction'!I$236),FALSE)</f>
        <v>1751369399176.0337</v>
      </c>
      <c r="J21">
        <f>VLOOKUP($A21,'Energy Structure(no elec)'!$A$2:$I$28,4,FALSE)*VLOOKUP($A21,'Electrification prediction'!$A$236:$AQ$262,COLUMN('Electrification prediction'!J$236),FALSE)</f>
        <v>1770248367940.6099</v>
      </c>
      <c r="K21">
        <f>VLOOKUP($A21,'Energy Structure(no elec)'!$A$2:$I$28,4,FALSE)*VLOOKUP($A21,'Electrification prediction'!$A$236:$AQ$262,COLUMN('Electrification prediction'!K$236),FALSE)</f>
        <v>1788230629063.6716</v>
      </c>
      <c r="L21">
        <f>VLOOKUP($A21,'Energy Structure(no elec)'!$A$2:$I$28,4,FALSE)*VLOOKUP($A21,'Electrification prediction'!$A$236:$AQ$262,COLUMN('Electrification prediction'!L$236),FALSE)</f>
        <v>1805365164132.8608</v>
      </c>
      <c r="M21">
        <f>VLOOKUP($A21,'Energy Structure(no elec)'!$A$2:$I$28,4,FALSE)*VLOOKUP($A21,'Electrification prediction'!$A$236:$AQ$262,COLUMN('Electrification prediction'!M$236),FALSE)</f>
        <v>1818995399183.7488</v>
      </c>
      <c r="N21">
        <f>VLOOKUP($A21,'Energy Structure(no elec)'!$A$2:$I$28,4,FALSE)*VLOOKUP($A21,'Electrification prediction'!$A$236:$AQ$262,COLUMN('Electrification prediction'!N$236),FALSE)</f>
        <v>1831804109193.4746</v>
      </c>
      <c r="O21">
        <f>VLOOKUP($A21,'Energy Structure(no elec)'!$A$2:$I$28,4,FALSE)*VLOOKUP($A21,'Electrification prediction'!$A$236:$AQ$262,COLUMN('Electrification prediction'!O$236),FALSE)</f>
        <v>1843816497361.311</v>
      </c>
      <c r="P21">
        <f>VLOOKUP($A21,'Energy Structure(no elec)'!$A$2:$I$28,4,FALSE)*VLOOKUP($A21,'Electrification prediction'!$A$236:$AQ$262,COLUMN('Electrification prediction'!P$236),FALSE)</f>
        <v>1855050681181.6584</v>
      </c>
      <c r="Q21">
        <f>VLOOKUP($A21,'Energy Structure(no elec)'!$A$2:$I$28,4,FALSE)*VLOOKUP($A21,'Electrification prediction'!$A$236:$AQ$262,COLUMN('Electrification prediction'!Q$236),FALSE)</f>
        <v>1865500166441.665</v>
      </c>
      <c r="R21">
        <f>VLOOKUP($A21,'Energy Structure(no elec)'!$A$2:$I$28,4,FALSE)*VLOOKUP($A21,'Electrification prediction'!$A$236:$AQ$262,COLUMN('Electrification prediction'!R$236),FALSE)</f>
        <v>1873317539472.3965</v>
      </c>
      <c r="S21">
        <f>VLOOKUP($A21,'Energy Structure(no elec)'!$A$2:$I$28,4,FALSE)*VLOOKUP($A21,'Electrification prediction'!$A$236:$AQ$262,COLUMN('Electrification prediction'!S$236),FALSE)</f>
        <v>1882184511758.6777</v>
      </c>
      <c r="T21">
        <f>VLOOKUP($A21,'Energy Structure(no elec)'!$A$2:$I$28,4,FALSE)*VLOOKUP($A21,'Electrification prediction'!$A$236:$AQ$262,COLUMN('Electrification prediction'!T$236),FALSE)</f>
        <v>1890235762053.9998</v>
      </c>
      <c r="U21">
        <f>VLOOKUP($A21,'Energy Structure(no elec)'!$A$2:$I$28,4,FALSE)*VLOOKUP($A21,'Electrification prediction'!$A$236:$AQ$262,COLUMN('Electrification prediction'!U$236),FALSE)</f>
        <v>1897446501726.3684</v>
      </c>
      <c r="V21">
        <f>VLOOKUP($A21,'Energy Structure(no elec)'!$A$2:$I$28,4,FALSE)*VLOOKUP($A21,'Electrification prediction'!$A$236:$AQ$262,COLUMN('Electrification prediction'!V$236),FALSE)</f>
        <v>1903788927901.7971</v>
      </c>
      <c r="W21">
        <f>VLOOKUP($A21,'Energy Structure(no elec)'!$A$2:$I$28,4,FALSE)*VLOOKUP($A21,'Electrification prediction'!$A$236:$AQ$262,COLUMN('Electrification prediction'!W$236),FALSE)</f>
        <v>1908080162188.9146</v>
      </c>
      <c r="X21">
        <f>VLOOKUP($A21,'Energy Structure(no elec)'!$A$2:$I$28,4,FALSE)*VLOOKUP($A21,'Electrification prediction'!$A$236:$AQ$262,COLUMN('Electrification prediction'!X$236),FALSE)</f>
        <v>1908387145376.1353</v>
      </c>
      <c r="Y21">
        <f>VLOOKUP($A21,'Energy Structure(no elec)'!$A$2:$I$28,4,FALSE)*VLOOKUP($A21,'Electrification prediction'!$A$236:$AQ$262,COLUMN('Electrification prediction'!Y$236),FALSE)</f>
        <v>1906548713154.0662</v>
      </c>
      <c r="Z21">
        <f>VLOOKUP($A21,'Energy Structure(no elec)'!$A$2:$I$28,4,FALSE)*VLOOKUP($A21,'Electrification prediction'!$A$236:$AQ$262,COLUMN('Electrification prediction'!Z$236),FALSE)</f>
        <v>1902540398612.0366</v>
      </c>
      <c r="AA21">
        <f>VLOOKUP($A21,'Energy Structure(no elec)'!$A$2:$I$28,4,FALSE)*VLOOKUP($A21,'Electrification prediction'!$A$236:$AQ$262,COLUMN('Electrification prediction'!AA$236),FALSE)</f>
        <v>1896324412111.3899</v>
      </c>
      <c r="AB21">
        <f>VLOOKUP($A21,'Energy Structure(no elec)'!$A$2:$I$28,4,FALSE)*VLOOKUP($A21,'Electrification prediction'!$A$236:$AQ$262,COLUMN('Electrification prediction'!AB$236),FALSE)</f>
        <v>1887888135825.4202</v>
      </c>
      <c r="AC21">
        <f>VLOOKUP($A21,'Energy Structure(no elec)'!$A$2:$I$28,4,FALSE)*VLOOKUP($A21,'Electrification prediction'!$A$236:$AQ$262,COLUMN('Electrification prediction'!AC$236),FALSE)</f>
        <v>1877225668182.5422</v>
      </c>
      <c r="AD21">
        <f>VLOOKUP($A21,'Energy Structure(no elec)'!$A$2:$I$28,4,FALSE)*VLOOKUP($A21,'Electrification prediction'!$A$236:$AQ$262,COLUMN('Electrification prediction'!AD$236),FALSE)</f>
        <v>1864338265293.1143</v>
      </c>
      <c r="AE21">
        <f>VLOOKUP($A21,'Energy Structure(no elec)'!$A$2:$I$28,4,FALSE)*VLOOKUP($A21,'Electrification prediction'!$A$236:$AQ$262,COLUMN('Electrification prediction'!AE$236),FALSE)</f>
        <v>1849216250449.7219</v>
      </c>
      <c r="AF21">
        <f>VLOOKUP($A21,'Energy Structure(no elec)'!$A$2:$I$28,4,FALSE)*VLOOKUP($A21,'Electrification prediction'!$A$236:$AQ$262,COLUMN('Electrification prediction'!AF$236),FALSE)</f>
        <v>1831876768333.2878</v>
      </c>
      <c r="AG21">
        <f>VLOOKUP($A21,'Energy Structure(no elec)'!$A$2:$I$28,4,FALSE)*VLOOKUP($A21,'Electrification prediction'!$A$236:$AQ$262,COLUMN('Electrification prediction'!AG$236),FALSE)</f>
        <v>1812327077953.2952</v>
      </c>
      <c r="AH21">
        <f>VLOOKUP($A21,'Energy Structure(no elec)'!$A$2:$I$28,4,FALSE)*VLOOKUP($A21,'Electrification prediction'!$A$236:$AQ$262,COLUMN('Electrification prediction'!AH$236),FALSE)</f>
        <v>1788806706353.2813</v>
      </c>
      <c r="AI21">
        <f>VLOOKUP($A21,'Energy Structure(no elec)'!$A$2:$I$28,4,FALSE)*VLOOKUP($A21,'Electrification prediction'!$A$236:$AQ$262,COLUMN('Electrification prediction'!AI$236),FALSE)</f>
        <v>1763183616394.27</v>
      </c>
      <c r="AJ21">
        <f>VLOOKUP($A21,'Energy Structure(no elec)'!$A$2:$I$28,4,FALSE)*VLOOKUP($A21,'Electrification prediction'!$A$236:$AQ$262,COLUMN('Electrification prediction'!AJ$236),FALSE)</f>
        <v>1735499323425.5681</v>
      </c>
      <c r="AK21">
        <f>VLOOKUP($A21,'Energy Structure(no elec)'!$A$2:$I$28,4,FALSE)*VLOOKUP($A21,'Electrification prediction'!$A$236:$AQ$262,COLUMN('Electrification prediction'!AK$236),FALSE)</f>
        <v>1705805095041.6079</v>
      </c>
      <c r="AL21">
        <f>VLOOKUP($A21,'Energy Structure(no elec)'!$A$2:$I$28,4,FALSE)*VLOOKUP($A21,'Electrification prediction'!$A$236:$AQ$262,COLUMN('Electrification prediction'!AL$236),FALSE)</f>
        <v>1674162001674.8804</v>
      </c>
      <c r="AM21">
        <f>VLOOKUP($A21,'Energy Structure(no elec)'!$A$2:$I$28,4,FALSE)*VLOOKUP($A21,'Electrification prediction'!$A$236:$AQ$262,COLUMN('Electrification prediction'!AM$236),FALSE)</f>
        <v>1640624312904.8892</v>
      </c>
      <c r="AN21">
        <f>VLOOKUP($A21,'Energy Structure(no elec)'!$A$2:$I$28,4,FALSE)*VLOOKUP($A21,'Electrification prediction'!$A$236:$AQ$262,COLUMN('Electrification prediction'!AN$236),FALSE)</f>
        <v>1605273523622.2361</v>
      </c>
      <c r="AO21">
        <f>VLOOKUP($A21,'Energy Structure(no elec)'!$A$2:$I$28,4,FALSE)*VLOOKUP($A21,'Electrification prediction'!$A$236:$AQ$262,COLUMN('Electrification prediction'!AO$236),FALSE)</f>
        <v>1568184767661.8472</v>
      </c>
      <c r="AP21">
        <f>VLOOKUP($A21,'Energy Structure(no elec)'!$A$2:$I$28,4,FALSE)*VLOOKUP($A21,'Electrification prediction'!$A$236:$AQ$262,COLUMN('Electrification prediction'!AP$236),FALSE)</f>
        <v>1529459375724.1597</v>
      </c>
      <c r="AQ21">
        <f>VLOOKUP($A21,'Energy Structure(no elec)'!$A$2:$I$28,4,FALSE)*VLOOKUP($A21,'Electrification prediction'!$A$236:$AQ$262,COLUMN('Electrification prediction'!AQ$236),FALSE)</f>
        <v>1489192418569.6301</v>
      </c>
    </row>
    <row r="22" spans="1:43">
      <c r="A22" s="37" t="s">
        <v>634</v>
      </c>
      <c r="B22">
        <f>VLOOKUP(A22,'Energy use'!$A$132:$K$158,4,FALSE)</f>
        <v>348773108925.72992</v>
      </c>
      <c r="C22">
        <f>VLOOKUP($A22,'Energy Structure(no elec)'!$A$2:$I$28,4,FALSE)*VLOOKUP($A22,'Electrification prediction'!$A$236:$AQ$262,COLUMN('Electrification prediction'!C$236),FALSE)</f>
        <v>323328342783.45007</v>
      </c>
      <c r="D22">
        <f>VLOOKUP($A22,'Energy Structure(no elec)'!$A$2:$I$28,4,FALSE)*VLOOKUP($A22,'Electrification prediction'!$A$236:$AQ$262,COLUMN('Electrification prediction'!D$236),FALSE)</f>
        <v>400009928556.44946</v>
      </c>
      <c r="E22">
        <f>VLOOKUP($A22,'Energy Structure(no elec)'!$A$2:$I$28,4,FALSE)*VLOOKUP($A22,'Electrification prediction'!$A$236:$AQ$262,COLUMN('Electrification prediction'!E$236),FALSE)</f>
        <v>408305008910.79108</v>
      </c>
      <c r="F22">
        <f>VLOOKUP($A22,'Energy Structure(no elec)'!$A$2:$I$28,4,FALSE)*VLOOKUP($A22,'Electrification prediction'!$A$236:$AQ$262,COLUMN('Electrification prediction'!F$236),FALSE)</f>
        <v>415621899888.69928</v>
      </c>
      <c r="G22">
        <f>VLOOKUP($A22,'Energy Structure(no elec)'!$A$2:$I$28,4,FALSE)*VLOOKUP($A22,'Electrification prediction'!$A$236:$AQ$262,COLUMN('Electrification prediction'!G$236),FALSE)</f>
        <v>422235457381.63953</v>
      </c>
      <c r="H22">
        <f>VLOOKUP($A22,'Energy Structure(no elec)'!$A$2:$I$28,4,FALSE)*VLOOKUP($A22,'Electrification prediction'!$A$236:$AQ$262,COLUMN('Electrification prediction'!H$236),FALSE)</f>
        <v>428316145378.84991</v>
      </c>
      <c r="I22">
        <f>VLOOKUP($A22,'Energy Structure(no elec)'!$A$2:$I$28,4,FALSE)*VLOOKUP($A22,'Electrification prediction'!$A$236:$AQ$262,COLUMN('Electrification prediction'!I$236),FALSE)</f>
        <v>433743351630.50952</v>
      </c>
      <c r="J22">
        <f>VLOOKUP($A22,'Energy Structure(no elec)'!$A$2:$I$28,4,FALSE)*VLOOKUP($A22,'Electrification prediction'!$A$236:$AQ$262,COLUMN('Electrification prediction'!J$236),FALSE)</f>
        <v>438955469887.41156</v>
      </c>
      <c r="K22">
        <f>VLOOKUP($A22,'Energy Structure(no elec)'!$A$2:$I$28,4,FALSE)*VLOOKUP($A22,'Electrification prediction'!$A$236:$AQ$262,COLUMN('Electrification prediction'!K$236),FALSE)</f>
        <v>443967295329.85736</v>
      </c>
      <c r="L22">
        <f>VLOOKUP($A22,'Energy Structure(no elec)'!$A$2:$I$28,4,FALSE)*VLOOKUP($A22,'Electrification prediction'!$A$236:$AQ$262,COLUMN('Electrification prediction'!L$236),FALSE)</f>
        <v>448790826479.61072</v>
      </c>
      <c r="M22">
        <f>VLOOKUP($A22,'Energy Structure(no elec)'!$A$2:$I$28,4,FALSE)*VLOOKUP($A22,'Electrification prediction'!$A$236:$AQ$262,COLUMN('Electrification prediction'!M$236),FALSE)</f>
        <v>452764679319.07349</v>
      </c>
      <c r="N22">
        <f>VLOOKUP($A22,'Energy Structure(no elec)'!$A$2:$I$28,4,FALSE)*VLOOKUP($A22,'Electrification prediction'!$A$236:$AQ$262,COLUMN('Electrification prediction'!N$236),FALSE)</f>
        <v>456554739399.48248</v>
      </c>
      <c r="O22">
        <f>VLOOKUP($A22,'Energy Structure(no elec)'!$A$2:$I$28,4,FALSE)*VLOOKUP($A22,'Electrification prediction'!$A$236:$AQ$262,COLUMN('Electrification prediction'!O$236),FALSE)</f>
        <v>460167117042.16296</v>
      </c>
      <c r="P22">
        <f>VLOOKUP($A22,'Energy Structure(no elec)'!$A$2:$I$28,4,FALSE)*VLOOKUP($A22,'Electrification prediction'!$A$236:$AQ$262,COLUMN('Electrification prediction'!P$236),FALSE)</f>
        <v>463606178051.30615</v>
      </c>
      <c r="Q22">
        <f>VLOOKUP($A22,'Energy Structure(no elec)'!$A$2:$I$28,4,FALSE)*VLOOKUP($A22,'Electrification prediction'!$A$236:$AQ$262,COLUMN('Electrification prediction'!Q$236),FALSE)</f>
        <v>466870146578.92065</v>
      </c>
      <c r="R22">
        <f>VLOOKUP($A22,'Energy Structure(no elec)'!$A$2:$I$28,4,FALSE)*VLOOKUP($A22,'Electrification prediction'!$A$236:$AQ$262,COLUMN('Electrification prediction'!R$236),FALSE)</f>
        <v>469495854215.93781</v>
      </c>
      <c r="S22">
        <f>VLOOKUP($A22,'Energy Structure(no elec)'!$A$2:$I$28,4,FALSE)*VLOOKUP($A22,'Electrification prediction'!$A$236:$AQ$262,COLUMN('Electrification prediction'!S$236),FALSE)</f>
        <v>472405169746.24609</v>
      </c>
      <c r="T22">
        <f>VLOOKUP($A22,'Energy Structure(no elec)'!$A$2:$I$28,4,FALSE)*VLOOKUP($A22,'Electrification prediction'!$A$236:$AQ$262,COLUMN('Electrification prediction'!T$236),FALSE)</f>
        <v>475131052373.98334</v>
      </c>
      <c r="U22">
        <f>VLOOKUP($A22,'Energy Structure(no elec)'!$A$2:$I$28,4,FALSE)*VLOOKUP($A22,'Electrification prediction'!$A$236:$AQ$262,COLUMN('Electrification prediction'!U$236),FALSE)</f>
        <v>477667036125.88611</v>
      </c>
      <c r="V22">
        <f>VLOOKUP($A22,'Energy Structure(no elec)'!$A$2:$I$28,4,FALSE)*VLOOKUP($A22,'Electrification prediction'!$A$236:$AQ$262,COLUMN('Electrification prediction'!V$236),FALSE)</f>
        <v>480005845622.89099</v>
      </c>
      <c r="W22">
        <f>VLOOKUP($A22,'Energy Structure(no elec)'!$A$2:$I$28,4,FALSE)*VLOOKUP($A22,'Electrification prediction'!$A$236:$AQ$262,COLUMN('Electrification prediction'!W$236),FALSE)</f>
        <v>481848456667.20691</v>
      </c>
      <c r="X22">
        <f>VLOOKUP($A22,'Energy Structure(no elec)'!$A$2:$I$28,4,FALSE)*VLOOKUP($A22,'Electrification prediction'!$A$236:$AQ$262,COLUMN('Electrification prediction'!X$236),FALSE)</f>
        <v>482704151370.58032</v>
      </c>
      <c r="Y22">
        <f>VLOOKUP($A22,'Energy Structure(no elec)'!$A$2:$I$28,4,FALSE)*VLOOKUP($A22,'Electrification prediction'!$A$236:$AQ$262,COLUMN('Electrification prediction'!Y$236),FALSE)</f>
        <v>483034533574.57666</v>
      </c>
      <c r="Z22">
        <f>VLOOKUP($A22,'Energy Structure(no elec)'!$A$2:$I$28,4,FALSE)*VLOOKUP($A22,'Electrification prediction'!$A$236:$AQ$262,COLUMN('Electrification prediction'!Z$236),FALSE)</f>
        <v>482831273532.81201</v>
      </c>
      <c r="AA22">
        <f>VLOOKUP($A22,'Energy Structure(no elec)'!$A$2:$I$28,4,FALSE)*VLOOKUP($A22,'Electrification prediction'!$A$236:$AQ$262,COLUMN('Electrification prediction'!AA$236),FALSE)</f>
        <v>482082511057.33466</v>
      </c>
      <c r="AB22">
        <f>VLOOKUP($A22,'Energy Structure(no elec)'!$A$2:$I$28,4,FALSE)*VLOOKUP($A22,'Electrification prediction'!$A$236:$AQ$262,COLUMN('Electrification prediction'!AB$236),FALSE)</f>
        <v>480782620529.48248</v>
      </c>
      <c r="AC22">
        <f>VLOOKUP($A22,'Energy Structure(no elec)'!$A$2:$I$28,4,FALSE)*VLOOKUP($A22,'Electrification prediction'!$A$236:$AQ$262,COLUMN('Electrification prediction'!AC$236),FALSE)</f>
        <v>478927549591.54492</v>
      </c>
      <c r="AD22">
        <f>VLOOKUP($A22,'Energy Structure(no elec)'!$A$2:$I$28,4,FALSE)*VLOOKUP($A22,'Electrification prediction'!$A$236:$AQ$262,COLUMN('Electrification prediction'!AD$236),FALSE)</f>
        <v>476514939291.96027</v>
      </c>
      <c r="AE22">
        <f>VLOOKUP($A22,'Energy Structure(no elec)'!$A$2:$I$28,4,FALSE)*VLOOKUP($A22,'Electrification prediction'!$A$236:$AQ$262,COLUMN('Electrification prediction'!AE$236),FALSE)</f>
        <v>473539500481.10022</v>
      </c>
      <c r="AF22">
        <f>VLOOKUP($A22,'Energy Structure(no elec)'!$A$2:$I$28,4,FALSE)*VLOOKUP($A22,'Electrification prediction'!$A$236:$AQ$262,COLUMN('Electrification prediction'!AF$236),FALSE)</f>
        <v>470002665377.23865</v>
      </c>
      <c r="AG22">
        <f>VLOOKUP($A22,'Energy Structure(no elec)'!$A$2:$I$28,4,FALSE)*VLOOKUP($A22,'Electrification prediction'!$A$236:$AQ$262,COLUMN('Electrification prediction'!AG$236),FALSE)</f>
        <v>465903208925.69379</v>
      </c>
      <c r="AH22">
        <f>VLOOKUP($A22,'Energy Structure(no elec)'!$A$2:$I$28,4,FALSE)*VLOOKUP($A22,'Electrification prediction'!$A$236:$AQ$262,COLUMN('Electrification prediction'!AH$236),FALSE)</f>
        <v>460784406670.8573</v>
      </c>
      <c r="AI22">
        <f>VLOOKUP($A22,'Energy Structure(no elec)'!$A$2:$I$28,4,FALSE)*VLOOKUP($A22,'Electrification prediction'!$A$236:$AQ$262,COLUMN('Electrification prediction'!AI$236),FALSE)</f>
        <v>455122209958.98047</v>
      </c>
      <c r="AJ22">
        <f>VLOOKUP($A22,'Energy Structure(no elec)'!$A$2:$I$28,4,FALSE)*VLOOKUP($A22,'Electrification prediction'!$A$236:$AQ$262,COLUMN('Electrification prediction'!AJ$236),FALSE)</f>
        <v>448923873677.77484</v>
      </c>
      <c r="AK22">
        <f>VLOOKUP($A22,'Energy Structure(no elec)'!$A$2:$I$28,4,FALSE)*VLOOKUP($A22,'Electrification prediction'!$A$236:$AQ$262,COLUMN('Electrification prediction'!AK$236),FALSE)</f>
        <v>442199088435.42157</v>
      </c>
      <c r="AL22">
        <f>VLOOKUP($A22,'Energy Structure(no elec)'!$A$2:$I$28,4,FALSE)*VLOOKUP($A22,'Electrification prediction'!$A$236:$AQ$262,COLUMN('Electrification prediction'!AL$236),FALSE)</f>
        <v>434960015730.02899</v>
      </c>
      <c r="AM22">
        <f>VLOOKUP($A22,'Energy Structure(no elec)'!$A$2:$I$28,4,FALSE)*VLOOKUP($A22,'Electrification prediction'!$A$236:$AQ$262,COLUMN('Electrification prediction'!AM$236),FALSE)</f>
        <v>427216988351.20038</v>
      </c>
      <c r="AN22">
        <f>VLOOKUP($A22,'Energy Structure(no elec)'!$A$2:$I$28,4,FALSE)*VLOOKUP($A22,'Electrification prediction'!$A$236:$AQ$262,COLUMN('Electrification prediction'!AN$236),FALSE)</f>
        <v>418987366967.01044</v>
      </c>
      <c r="AO22">
        <f>VLOOKUP($A22,'Energy Structure(no elec)'!$A$2:$I$28,4,FALSE)*VLOOKUP($A22,'Electrification prediction'!$A$236:$AQ$262,COLUMN('Electrification prediction'!AO$236),FALSE)</f>
        <v>410286832643.07349</v>
      </c>
      <c r="AP22">
        <f>VLOOKUP($A22,'Energy Structure(no elec)'!$A$2:$I$28,4,FALSE)*VLOOKUP($A22,'Electrification prediction'!$A$236:$AQ$262,COLUMN('Electrification prediction'!AP$236),FALSE)</f>
        <v>401137904620.87585</v>
      </c>
      <c r="AQ22">
        <f>VLOOKUP($A22,'Energy Structure(no elec)'!$A$2:$I$28,4,FALSE)*VLOOKUP($A22,'Electrification prediction'!$A$236:$AQ$262,COLUMN('Electrification prediction'!AQ$236),FALSE)</f>
        <v>391561490729.0954</v>
      </c>
    </row>
    <row r="23" spans="1:43">
      <c r="A23" s="37" t="s">
        <v>635</v>
      </c>
      <c r="B23">
        <f>VLOOKUP(A23,'Energy use'!$A$132:$K$158,4,FALSE)</f>
        <v>727928331147.17822</v>
      </c>
      <c r="C23">
        <f>VLOOKUP($A23,'Energy Structure(no elec)'!$A$2:$I$28,4,FALSE)*VLOOKUP($A23,'Electrification prediction'!$A$236:$AQ$262,COLUMN('Electrification prediction'!C$236),FALSE)</f>
        <v>765380493819.65857</v>
      </c>
      <c r="D23">
        <f>VLOOKUP($A23,'Energy Structure(no elec)'!$A$2:$I$28,4,FALSE)*VLOOKUP($A23,'Electrification prediction'!$A$236:$AQ$262,COLUMN('Electrification prediction'!D$236),FALSE)</f>
        <v>844244161224.79529</v>
      </c>
      <c r="E23">
        <f>VLOOKUP($A23,'Energy Structure(no elec)'!$A$2:$I$28,4,FALSE)*VLOOKUP($A23,'Electrification prediction'!$A$236:$AQ$262,COLUMN('Electrification prediction'!E$236),FALSE)</f>
        <v>850164366646.53882</v>
      </c>
      <c r="F23">
        <f>VLOOKUP($A23,'Energy Structure(no elec)'!$A$2:$I$28,4,FALSE)*VLOOKUP($A23,'Electrification prediction'!$A$236:$AQ$262,COLUMN('Electrification prediction'!F$236),FALSE)</f>
        <v>854061325607.3125</v>
      </c>
      <c r="G23">
        <f>VLOOKUP($A23,'Energy Structure(no elec)'!$A$2:$I$28,4,FALSE)*VLOOKUP($A23,'Electrification prediction'!$A$236:$AQ$262,COLUMN('Electrification prediction'!G$236),FALSE)</f>
        <v>856549342056.89307</v>
      </c>
      <c r="H23">
        <f>VLOOKUP($A23,'Energy Structure(no elec)'!$A$2:$I$28,4,FALSE)*VLOOKUP($A23,'Electrification prediction'!$A$236:$AQ$262,COLUMN('Electrification prediction'!H$236),FALSE)</f>
        <v>858002098997.15125</v>
      </c>
      <c r="I23">
        <f>VLOOKUP($A23,'Energy Structure(no elec)'!$A$2:$I$28,4,FALSE)*VLOOKUP($A23,'Electrification prediction'!$A$236:$AQ$262,COLUMN('Electrification prediction'!I$236),FALSE)</f>
        <v>858198941920.30249</v>
      </c>
      <c r="J23">
        <f>VLOOKUP($A23,'Energy Structure(no elec)'!$A$2:$I$28,4,FALSE)*VLOOKUP($A23,'Electrification prediction'!$A$236:$AQ$262,COLUMN('Electrification prediction'!J$236),FALSE)</f>
        <v>858022829093.22278</v>
      </c>
      <c r="K23">
        <f>VLOOKUP($A23,'Energy Structure(no elec)'!$A$2:$I$28,4,FALSE)*VLOOKUP($A23,'Electrification prediction'!$A$236:$AQ$262,COLUMN('Electrification prediction'!K$236),FALSE)</f>
        <v>857496861866.51843</v>
      </c>
      <c r="L23">
        <f>VLOOKUP($A23,'Energy Structure(no elec)'!$A$2:$I$28,4,FALSE)*VLOOKUP($A23,'Electrification prediction'!$A$236:$AQ$262,COLUMN('Electrification prediction'!L$236),FALSE)</f>
        <v>856638252085.2749</v>
      </c>
      <c r="M23">
        <f>VLOOKUP($A23,'Energy Structure(no elec)'!$A$2:$I$28,4,FALSE)*VLOOKUP($A23,'Electrification prediction'!$A$236:$AQ$262,COLUMN('Electrification prediction'!M$236),FALSE)</f>
        <v>854193481517.00269</v>
      </c>
      <c r="N23">
        <f>VLOOKUP($A23,'Energy Structure(no elec)'!$A$2:$I$28,4,FALSE)*VLOOKUP($A23,'Electrification prediction'!$A$236:$AQ$262,COLUMN('Electrification prediction'!N$236),FALSE)</f>
        <v>851442369340.27429</v>
      </c>
      <c r="O23">
        <f>VLOOKUP($A23,'Energy Structure(no elec)'!$A$2:$I$28,4,FALSE)*VLOOKUP($A23,'Electrification prediction'!$A$236:$AQ$262,COLUMN('Electrification prediction'!O$236),FALSE)</f>
        <v>848390648988.60461</v>
      </c>
      <c r="P23">
        <f>VLOOKUP($A23,'Energy Structure(no elec)'!$A$2:$I$28,4,FALSE)*VLOOKUP($A23,'Electrification prediction'!$A$236:$AQ$262,COLUMN('Electrification prediction'!P$236),FALSE)</f>
        <v>845041049595.35474</v>
      </c>
      <c r="Q23">
        <f>VLOOKUP($A23,'Energy Structure(no elec)'!$A$2:$I$28,4,FALSE)*VLOOKUP($A23,'Electrification prediction'!$A$236:$AQ$262,COLUMN('Electrification prediction'!Q$236),FALSE)</f>
        <v>841385501092.6001</v>
      </c>
      <c r="R23">
        <f>VLOOKUP($A23,'Energy Structure(no elec)'!$A$2:$I$28,4,FALSE)*VLOOKUP($A23,'Electrification prediction'!$A$236:$AQ$262,COLUMN('Electrification prediction'!R$236),FALSE)</f>
        <v>836594495724.18542</v>
      </c>
      <c r="S23">
        <f>VLOOKUP($A23,'Energy Structure(no elec)'!$A$2:$I$28,4,FALSE)*VLOOKUP($A23,'Electrification prediction'!$A$236:$AQ$262,COLUMN('Electrification prediction'!S$236),FALSE)</f>
        <v>832316404891.12061</v>
      </c>
      <c r="T23">
        <f>VLOOKUP($A23,'Energy Structure(no elec)'!$A$2:$I$28,4,FALSE)*VLOOKUP($A23,'Electrification prediction'!$A$236:$AQ$262,COLUMN('Electrification prediction'!T$236),FALSE)</f>
        <v>827706844174.95398</v>
      </c>
      <c r="U23">
        <f>VLOOKUP($A23,'Energy Structure(no elec)'!$A$2:$I$28,4,FALSE)*VLOOKUP($A23,'Electrification prediction'!$A$236:$AQ$262,COLUMN('Electrification prediction'!U$236),FALSE)</f>
        <v>822752400535.32202</v>
      </c>
      <c r="V23">
        <f>VLOOKUP($A23,'Energy Structure(no elec)'!$A$2:$I$28,4,FALSE)*VLOOKUP($A23,'Electrification prediction'!$A$236:$AQ$262,COLUMN('Electrification prediction'!V$236),FALSE)</f>
        <v>817439168380.65564</v>
      </c>
      <c r="W23">
        <f>VLOOKUP($A23,'Energy Structure(no elec)'!$A$2:$I$28,4,FALSE)*VLOOKUP($A23,'Electrification prediction'!$A$236:$AQ$262,COLUMN('Electrification prediction'!W$236),FALSE)</f>
        <v>811262951282.51465</v>
      </c>
      <c r="X23">
        <f>VLOOKUP($A23,'Energy Structure(no elec)'!$A$2:$I$28,4,FALSE)*VLOOKUP($A23,'Electrification prediction'!$A$236:$AQ$262,COLUMN('Electrification prediction'!X$236),FALSE)</f>
        <v>803423809250.29944</v>
      </c>
      <c r="Y23">
        <f>VLOOKUP($A23,'Energy Structure(no elec)'!$A$2:$I$28,4,FALSE)*VLOOKUP($A23,'Electrification prediction'!$A$236:$AQ$262,COLUMN('Electrification prediction'!Y$236),FALSE)</f>
        <v>794726373576.79517</v>
      </c>
      <c r="Z23">
        <f>VLOOKUP($A23,'Energy Structure(no elec)'!$A$2:$I$28,4,FALSE)*VLOOKUP($A23,'Electrification prediction'!$A$236:$AQ$262,COLUMN('Electrification prediction'!Z$236),FALSE)</f>
        <v>785175878300.91882</v>
      </c>
      <c r="AA23">
        <f>VLOOKUP($A23,'Energy Structure(no elec)'!$A$2:$I$28,4,FALSE)*VLOOKUP($A23,'Electrification prediction'!$A$236:$AQ$262,COLUMN('Electrification prediction'!AA$236),FALSE)</f>
        <v>774772825886.16431</v>
      </c>
      <c r="AB23">
        <f>VLOOKUP($A23,'Energy Structure(no elec)'!$A$2:$I$28,4,FALSE)*VLOOKUP($A23,'Electrification prediction'!$A$236:$AQ$262,COLUMN('Electrification prediction'!AB$236),FALSE)</f>
        <v>763528886522.76257</v>
      </c>
      <c r="AC23">
        <f>VLOOKUP($A23,'Energy Structure(no elec)'!$A$2:$I$28,4,FALSE)*VLOOKUP($A23,'Electrification prediction'!$A$236:$AQ$262,COLUMN('Electrification prediction'!AC$236),FALSE)</f>
        <v>751459048624.78137</v>
      </c>
      <c r="AD23">
        <f>VLOOKUP($A23,'Energy Structure(no elec)'!$A$2:$I$28,4,FALSE)*VLOOKUP($A23,'Electrification prediction'!$A$236:$AQ$262,COLUMN('Electrification prediction'!AD$236),FALSE)</f>
        <v>738581715454.20972</v>
      </c>
      <c r="AE23">
        <f>VLOOKUP($A23,'Energy Structure(no elec)'!$A$2:$I$28,4,FALSE)*VLOOKUP($A23,'Electrification prediction'!$A$236:$AQ$262,COLUMN('Electrification prediction'!AE$236),FALSE)</f>
        <v>724911526800.52637</v>
      </c>
      <c r="AF23">
        <f>VLOOKUP($A23,'Energy Structure(no elec)'!$A$2:$I$28,4,FALSE)*VLOOKUP($A23,'Electrification prediction'!$A$236:$AQ$262,COLUMN('Electrification prediction'!AF$236),FALSE)</f>
        <v>710474292048.71448</v>
      </c>
      <c r="AG23">
        <f>VLOOKUP($A23,'Energy Structure(no elec)'!$A$2:$I$28,4,FALSE)*VLOOKUP($A23,'Electrification prediction'!$A$236:$AQ$262,COLUMN('Electrification prediction'!AG$236),FALSE)</f>
        <v>695292411893.4187</v>
      </c>
      <c r="AH23">
        <f>VLOOKUP($A23,'Energy Structure(no elec)'!$A$2:$I$28,4,FALSE)*VLOOKUP($A23,'Electrification prediction'!$A$236:$AQ$262,COLUMN('Electrification prediction'!AH$236),FALSE)</f>
        <v>678718178293.67603</v>
      </c>
      <c r="AI23">
        <f>VLOOKUP($A23,'Energy Structure(no elec)'!$A$2:$I$28,4,FALSE)*VLOOKUP($A23,'Electrification prediction'!$A$236:$AQ$262,COLUMN('Electrification prediction'!AI$236),FALSE)</f>
        <v>661495926234.57886</v>
      </c>
      <c r="AJ23">
        <f>VLOOKUP($A23,'Energy Structure(no elec)'!$A$2:$I$28,4,FALSE)*VLOOKUP($A23,'Electrification prediction'!$A$236:$AQ$262,COLUMN('Electrification prediction'!AJ$236),FALSE)</f>
        <v>643661805806.2533</v>
      </c>
      <c r="AK23">
        <f>VLOOKUP($A23,'Energy Structure(no elec)'!$A$2:$I$28,4,FALSE)*VLOOKUP($A23,'Electrification prediction'!$A$236:$AQ$262,COLUMN('Electrification prediction'!AK$236),FALSE)</f>
        <v>625255780286.95044</v>
      </c>
      <c r="AL23">
        <f>VLOOKUP($A23,'Energy Structure(no elec)'!$A$2:$I$28,4,FALSE)*VLOOKUP($A23,'Electrification prediction'!$A$236:$AQ$262,COLUMN('Electrification prediction'!AL$236),FALSE)</f>
        <v>606321485958.56519</v>
      </c>
      <c r="AM23">
        <f>VLOOKUP($A23,'Energy Structure(no elec)'!$A$2:$I$28,4,FALSE)*VLOOKUP($A23,'Electrification prediction'!$A$236:$AQ$262,COLUMN('Electrification prediction'!AM$236),FALSE)</f>
        <v>586900125917.51575</v>
      </c>
      <c r="AN23">
        <f>VLOOKUP($A23,'Energy Structure(no elec)'!$A$2:$I$28,4,FALSE)*VLOOKUP($A23,'Electrification prediction'!$A$236:$AQ$262,COLUMN('Electrification prediction'!AN$236),FALSE)</f>
        <v>567042687507.70557</v>
      </c>
      <c r="AO23">
        <f>VLOOKUP($A23,'Energy Structure(no elec)'!$A$2:$I$28,4,FALSE)*VLOOKUP($A23,'Electrification prediction'!$A$236:$AQ$262,COLUMN('Electrification prediction'!AO$236),FALSE)</f>
        <v>546797660532.237</v>
      </c>
      <c r="AP23">
        <f>VLOOKUP($A23,'Energy Structure(no elec)'!$A$2:$I$28,4,FALSE)*VLOOKUP($A23,'Electrification prediction'!$A$236:$AQ$262,COLUMN('Electrification prediction'!AP$236),FALSE)</f>
        <v>526222417515.59106</v>
      </c>
      <c r="AQ23">
        <f>VLOOKUP($A23,'Energy Structure(no elec)'!$A$2:$I$28,4,FALSE)*VLOOKUP($A23,'Electrification prediction'!$A$236:$AQ$262,COLUMN('Electrification prediction'!AQ$236),FALSE)</f>
        <v>505371618036.28601</v>
      </c>
    </row>
    <row r="24" spans="1:43">
      <c r="A24" s="37" t="s">
        <v>636</v>
      </c>
      <c r="B24">
        <f>VLOOKUP(A24,'Energy use'!$A$132:$K$158,4,FALSE)</f>
        <v>442925150455.70569</v>
      </c>
      <c r="C24">
        <f>VLOOKUP($A24,'Energy Structure(no elec)'!$A$2:$I$28,4,FALSE)*VLOOKUP($A24,'Electrification prediction'!$A$236:$AQ$262,COLUMN('Electrification prediction'!C$236),FALSE)</f>
        <v>415627487710.63568</v>
      </c>
      <c r="D24">
        <f>VLOOKUP($A24,'Energy Structure(no elec)'!$A$2:$I$28,4,FALSE)*VLOOKUP($A24,'Electrification prediction'!$A$236:$AQ$262,COLUMN('Electrification prediction'!D$236),FALSE)</f>
        <v>477885668294.23071</v>
      </c>
      <c r="E24">
        <f>VLOOKUP($A24,'Energy Structure(no elec)'!$A$2:$I$28,4,FALSE)*VLOOKUP($A24,'Electrification prediction'!$A$236:$AQ$262,COLUMN('Electrification prediction'!E$236),FALSE)</f>
        <v>479099846761.35242</v>
      </c>
      <c r="F24">
        <f>VLOOKUP($A24,'Energy Structure(no elec)'!$A$2:$I$28,4,FALSE)*VLOOKUP($A24,'Electrification prediction'!$A$236:$AQ$262,COLUMN('Electrification prediction'!F$236),FALSE)</f>
        <v>478440181131.47229</v>
      </c>
      <c r="G24">
        <f>VLOOKUP($A24,'Energy Structure(no elec)'!$A$2:$I$28,4,FALSE)*VLOOKUP($A24,'Electrification prediction'!$A$236:$AQ$262,COLUMN('Electrification prediction'!G$236),FALSE)</f>
        <v>476273232129.14008</v>
      </c>
      <c r="H24">
        <f>VLOOKUP($A24,'Energy Structure(no elec)'!$A$2:$I$28,4,FALSE)*VLOOKUP($A24,'Electrification prediction'!$A$236:$AQ$262,COLUMN('Electrification prediction'!H$236),FALSE)</f>
        <v>472827886029.20538</v>
      </c>
      <c r="I24">
        <f>VLOOKUP($A24,'Energy Structure(no elec)'!$A$2:$I$28,4,FALSE)*VLOOKUP($A24,'Electrification prediction'!$A$236:$AQ$262,COLUMN('Electrification prediction'!I$236),FALSE)</f>
        <v>468004413375.33057</v>
      </c>
      <c r="J24">
        <f>VLOOKUP($A24,'Energy Structure(no elec)'!$A$2:$I$28,4,FALSE)*VLOOKUP($A24,'Electrification prediction'!$A$236:$AQ$262,COLUMN('Electrification prediction'!J$236),FALSE)</f>
        <v>462305809285.74188</v>
      </c>
      <c r="K24">
        <f>VLOOKUP($A24,'Energy Structure(no elec)'!$A$2:$I$28,4,FALSE)*VLOOKUP($A24,'Electrification prediction'!$A$236:$AQ$262,COLUMN('Electrification prediction'!K$236),FALSE)</f>
        <v>455755659584.09174</v>
      </c>
      <c r="L24">
        <f>VLOOKUP($A24,'Energy Structure(no elec)'!$A$2:$I$28,4,FALSE)*VLOOKUP($A24,'Electrification prediction'!$A$236:$AQ$262,COLUMN('Electrification prediction'!L$236),FALSE)</f>
        <v>448373080755.34906</v>
      </c>
      <c r="M24">
        <f>VLOOKUP($A24,'Energy Structure(no elec)'!$A$2:$I$28,4,FALSE)*VLOOKUP($A24,'Electrification prediction'!$A$236:$AQ$262,COLUMN('Electrification prediction'!M$236),FALSE)</f>
        <v>439522063638.31781</v>
      </c>
      <c r="N24">
        <f>VLOOKUP($A24,'Energy Structure(no elec)'!$A$2:$I$28,4,FALSE)*VLOOKUP($A24,'Electrification prediction'!$A$236:$AQ$262,COLUMN('Electrification prediction'!N$236),FALSE)</f>
        <v>429893374101.37091</v>
      </c>
      <c r="O24">
        <f>VLOOKUP($A24,'Energy Structure(no elec)'!$A$2:$I$28,4,FALSE)*VLOOKUP($A24,'Electrification prediction'!$A$236:$AQ$262,COLUMN('Electrification prediction'!O$236),FALSE)</f>
        <v>419499691142.97839</v>
      </c>
      <c r="P24">
        <f>VLOOKUP($A24,'Energy Structure(no elec)'!$A$2:$I$28,4,FALSE)*VLOOKUP($A24,'Electrification prediction'!$A$236:$AQ$262,COLUMN('Electrification prediction'!P$236),FALSE)</f>
        <v>408351352268.96802</v>
      </c>
      <c r="Q24">
        <f>VLOOKUP($A24,'Energy Structure(no elec)'!$A$2:$I$28,4,FALSE)*VLOOKUP($A24,'Electrification prediction'!$A$236:$AQ$262,COLUMN('Electrification prediction'!Q$236),FALSE)</f>
        <v>396452879748.6413</v>
      </c>
      <c r="R24">
        <f>VLOOKUP($A24,'Energy Structure(no elec)'!$A$2:$I$28,4,FALSE)*VLOOKUP($A24,'Electrification prediction'!$A$236:$AQ$262,COLUMN('Electrification prediction'!R$236),FALSE)</f>
        <v>383432174677.23645</v>
      </c>
      <c r="S24">
        <f>VLOOKUP($A24,'Energy Structure(no elec)'!$A$2:$I$28,4,FALSE)*VLOOKUP($A24,'Electrification prediction'!$A$236:$AQ$262,COLUMN('Electrification prediction'!S$236),FALSE)</f>
        <v>370063868472.35156</v>
      </c>
      <c r="T24">
        <f>VLOOKUP($A24,'Energy Structure(no elec)'!$A$2:$I$28,4,FALSE)*VLOOKUP($A24,'Electrification prediction'!$A$236:$AQ$262,COLUMN('Electrification prediction'!T$236),FALSE)</f>
        <v>375374302779.38513</v>
      </c>
      <c r="U24">
        <f>VLOOKUP($A24,'Energy Structure(no elec)'!$A$2:$I$28,4,FALSE)*VLOOKUP($A24,'Electrification prediction'!$A$236:$AQ$262,COLUMN('Electrification prediction'!U$236),FALSE)</f>
        <v>380598127414.91681</v>
      </c>
      <c r="V24">
        <f>VLOOKUP($A24,'Energy Structure(no elec)'!$A$2:$I$28,4,FALSE)*VLOOKUP($A24,'Electrification prediction'!$A$236:$AQ$262,COLUMN('Electrification prediction'!V$236),FALSE)</f>
        <v>385728918402.28094</v>
      </c>
      <c r="W24">
        <f>VLOOKUP($A24,'Energy Structure(no elec)'!$A$2:$I$28,4,FALSE)*VLOOKUP($A24,'Electrification prediction'!$A$236:$AQ$262,COLUMN('Electrification prediction'!W$236),FALSE)</f>
        <v>390523524286.53021</v>
      </c>
      <c r="X24">
        <f>VLOOKUP($A24,'Energy Structure(no elec)'!$A$2:$I$28,4,FALSE)*VLOOKUP($A24,'Electrification prediction'!$A$236:$AQ$262,COLUMN('Electrification prediction'!X$236),FALSE)</f>
        <v>394573705322.78314</v>
      </c>
      <c r="Y24">
        <f>VLOOKUP($A24,'Energy Structure(no elec)'!$A$2:$I$28,4,FALSE)*VLOOKUP($A24,'Electrification prediction'!$A$236:$AQ$262,COLUMN('Electrification prediction'!Y$236),FALSE)</f>
        <v>398242339205.73334</v>
      </c>
      <c r="Z24">
        <f>VLOOKUP($A24,'Energy Structure(no elec)'!$A$2:$I$28,4,FALSE)*VLOOKUP($A24,'Electrification prediction'!$A$236:$AQ$262,COLUMN('Electrification prediction'!Z$236),FALSE)</f>
        <v>401514170742.93347</v>
      </c>
      <c r="AA24">
        <f>VLOOKUP($A24,'Energy Structure(no elec)'!$A$2:$I$28,4,FALSE)*VLOOKUP($A24,'Electrification prediction'!$A$236:$AQ$262,COLUMN('Electrification prediction'!AA$236),FALSE)</f>
        <v>404370459628.33234</v>
      </c>
      <c r="AB24">
        <f>VLOOKUP($A24,'Energy Structure(no elec)'!$A$2:$I$28,4,FALSE)*VLOOKUP($A24,'Electrification prediction'!$A$236:$AQ$262,COLUMN('Electrification prediction'!AB$236),FALSE)</f>
        <v>406797086390.19543</v>
      </c>
      <c r="AC24">
        <f>VLOOKUP($A24,'Energy Structure(no elec)'!$A$2:$I$28,4,FALSE)*VLOOKUP($A24,'Electrification prediction'!$A$236:$AQ$262,COLUMN('Electrification prediction'!AC$236),FALSE)</f>
        <v>408780772640.5462</v>
      </c>
      <c r="AD24">
        <f>VLOOKUP($A24,'Energy Structure(no elec)'!$A$2:$I$28,4,FALSE)*VLOOKUP($A24,'Electrification prediction'!$A$236:$AQ$262,COLUMN('Electrification prediction'!AD$236),FALSE)</f>
        <v>410309216103.87793</v>
      </c>
      <c r="AE24">
        <f>VLOOKUP($A24,'Energy Structure(no elec)'!$A$2:$I$28,4,FALSE)*VLOOKUP($A24,'Electrification prediction'!$A$236:$AQ$262,COLUMN('Electrification prediction'!AE$236),FALSE)</f>
        <v>411367111473.8642</v>
      </c>
      <c r="AF24">
        <f>VLOOKUP($A24,'Energy Structure(no elec)'!$A$2:$I$28,4,FALSE)*VLOOKUP($A24,'Electrification prediction'!$A$236:$AQ$262,COLUMN('Electrification prediction'!AF$236),FALSE)</f>
        <v>411944469283.90961</v>
      </c>
      <c r="AG24">
        <f>VLOOKUP($A24,'Energy Structure(no elec)'!$A$2:$I$28,4,FALSE)*VLOOKUP($A24,'Electrification prediction'!$A$236:$AQ$262,COLUMN('Electrification prediction'!AG$236),FALSE)</f>
        <v>412028555228.76099</v>
      </c>
      <c r="AH24">
        <f>VLOOKUP($A24,'Energy Structure(no elec)'!$A$2:$I$28,4,FALSE)*VLOOKUP($A24,'Electrification prediction'!$A$236:$AQ$262,COLUMN('Electrification prediction'!AH$236),FALSE)</f>
        <v>411199646806.42261</v>
      </c>
      <c r="AI24">
        <f>VLOOKUP($A24,'Energy Structure(no elec)'!$A$2:$I$28,4,FALSE)*VLOOKUP($A24,'Electrification prediction'!$A$236:$AQ$262,COLUMN('Electrification prediction'!AI$236),FALSE)</f>
        <v>409862537415.52203</v>
      </c>
      <c r="AJ24">
        <f>VLOOKUP($A24,'Energy Structure(no elec)'!$A$2:$I$28,4,FALSE)*VLOOKUP($A24,'Electrification prediction'!$A$236:$AQ$262,COLUMN('Electrification prediction'!AJ$236),FALSE)</f>
        <v>408010936964.26178</v>
      </c>
      <c r="AK24">
        <f>VLOOKUP($A24,'Energy Structure(no elec)'!$A$2:$I$28,4,FALSE)*VLOOKUP($A24,'Electrification prediction'!$A$236:$AQ$262,COLUMN('Electrification prediction'!AK$236),FALSE)</f>
        <v>405640486104.45093</v>
      </c>
      <c r="AL24">
        <f>VLOOKUP($A24,'Energy Structure(no elec)'!$A$2:$I$28,4,FALSE)*VLOOKUP($A24,'Electrification prediction'!$A$236:$AQ$262,COLUMN('Electrification prediction'!AL$236),FALSE)</f>
        <v>402748873158.70959</v>
      </c>
      <c r="AM24">
        <f>VLOOKUP($A24,'Energy Structure(no elec)'!$A$2:$I$28,4,FALSE)*VLOOKUP($A24,'Electrification prediction'!$A$236:$AQ$262,COLUMN('Electrification prediction'!AM$236),FALSE)</f>
        <v>399331906100.49652</v>
      </c>
      <c r="AN24">
        <f>VLOOKUP($A24,'Energy Structure(no elec)'!$A$2:$I$28,4,FALSE)*VLOOKUP($A24,'Electrification prediction'!$A$236:$AQ$262,COLUMN('Electrification prediction'!AN$236),FALSE)</f>
        <v>395391774378.63599</v>
      </c>
      <c r="AO24">
        <f>VLOOKUP($A24,'Energy Structure(no elec)'!$A$2:$I$28,4,FALSE)*VLOOKUP($A24,'Electrification prediction'!$A$236:$AQ$262,COLUMN('Electrification prediction'!AO$236),FALSE)</f>
        <v>390929055348.7403</v>
      </c>
      <c r="AP24">
        <f>VLOOKUP($A24,'Energy Structure(no elec)'!$A$2:$I$28,4,FALSE)*VLOOKUP($A24,'Electrification prediction'!$A$236:$AQ$262,COLUMN('Electrification prediction'!AP$236),FALSE)</f>
        <v>385950825607.62604</v>
      </c>
      <c r="AQ24">
        <f>VLOOKUP($A24,'Energy Structure(no elec)'!$A$2:$I$28,4,FALSE)*VLOOKUP($A24,'Electrification prediction'!$A$236:$AQ$262,COLUMN('Electrification prediction'!AQ$236),FALSE)</f>
        <v>380462767394.37958</v>
      </c>
    </row>
    <row r="25" spans="1:43">
      <c r="A25" s="37" t="s">
        <v>637</v>
      </c>
      <c r="B25">
        <f>VLOOKUP(A25,'Energy use'!$A$132:$K$158,4,FALSE)</f>
        <v>234562458527.53787</v>
      </c>
      <c r="C25">
        <f>VLOOKUP($A25,'Energy Structure(no elec)'!$A$2:$I$28,4,FALSE)*VLOOKUP($A25,'Electrification prediction'!$A$236:$AQ$262,COLUMN('Electrification prediction'!C$236),FALSE)</f>
        <v>241031406289.54016</v>
      </c>
      <c r="D25">
        <f>VLOOKUP($A25,'Energy Structure(no elec)'!$A$2:$I$28,4,FALSE)*VLOOKUP($A25,'Electrification prediction'!$A$236:$AQ$262,COLUMN('Electrification prediction'!D$236),FALSE)</f>
        <v>262580068978.90616</v>
      </c>
      <c r="E25">
        <f>VLOOKUP($A25,'Energy Structure(no elec)'!$A$2:$I$28,4,FALSE)*VLOOKUP($A25,'Electrification prediction'!$A$236:$AQ$262,COLUMN('Electrification prediction'!E$236),FALSE)</f>
        <v>269172737935.61536</v>
      </c>
      <c r="F25">
        <f>VLOOKUP($A25,'Energy Structure(no elec)'!$A$2:$I$28,4,FALSE)*VLOOKUP($A25,'Electrification prediction'!$A$236:$AQ$262,COLUMN('Electrification prediction'!F$236),FALSE)</f>
        <v>275208505147.66943</v>
      </c>
      <c r="G25">
        <f>VLOOKUP($A25,'Energy Structure(no elec)'!$A$2:$I$28,4,FALSE)*VLOOKUP($A25,'Electrification prediction'!$A$236:$AQ$262,COLUMN('Electrification prediction'!G$236),FALSE)</f>
        <v>280862886075.79828</v>
      </c>
      <c r="H25">
        <f>VLOOKUP($A25,'Energy Structure(no elec)'!$A$2:$I$28,4,FALSE)*VLOOKUP($A25,'Electrification prediction'!$A$236:$AQ$262,COLUMN('Electrification prediction'!H$236),FALSE)</f>
        <v>286244604151.1402</v>
      </c>
      <c r="I25">
        <f>VLOOKUP($A25,'Energy Structure(no elec)'!$A$2:$I$28,4,FALSE)*VLOOKUP($A25,'Electrification prediction'!$A$236:$AQ$262,COLUMN('Electrification prediction'!I$236),FALSE)</f>
        <v>291268830316.56903</v>
      </c>
      <c r="J25">
        <f>VLOOKUP($A25,'Energy Structure(no elec)'!$A$2:$I$28,4,FALSE)*VLOOKUP($A25,'Electrification prediction'!$A$236:$AQ$262,COLUMN('Electrification prediction'!J$236),FALSE)</f>
        <v>296226193658.49969</v>
      </c>
      <c r="K25">
        <f>VLOOKUP($A25,'Energy Structure(no elec)'!$A$2:$I$28,4,FALSE)*VLOOKUP($A25,'Electrification prediction'!$A$236:$AQ$262,COLUMN('Electrification prediction'!K$236),FALSE)</f>
        <v>301125751955.66235</v>
      </c>
      <c r="L25">
        <f>VLOOKUP($A25,'Energy Structure(no elec)'!$A$2:$I$28,4,FALSE)*VLOOKUP($A25,'Electrification prediction'!$A$236:$AQ$262,COLUMN('Electrification prediction'!L$236),FALSE)</f>
        <v>305974863965.44531</v>
      </c>
      <c r="M25">
        <f>VLOOKUP($A25,'Energy Structure(no elec)'!$A$2:$I$28,4,FALSE)*VLOOKUP($A25,'Electrification prediction'!$A$236:$AQ$262,COLUMN('Electrification prediction'!M$236),FALSE)</f>
        <v>310319537093.34821</v>
      </c>
      <c r="N25">
        <f>VLOOKUP($A25,'Energy Structure(no elec)'!$A$2:$I$28,4,FALSE)*VLOOKUP($A25,'Electrification prediction'!$A$236:$AQ$262,COLUMN('Electrification prediction'!N$236),FALSE)</f>
        <v>314610590559.08533</v>
      </c>
      <c r="O25">
        <f>VLOOKUP($A25,'Energy Structure(no elec)'!$A$2:$I$28,4,FALSE)*VLOOKUP($A25,'Electrification prediction'!$A$236:$AQ$262,COLUMN('Electrification prediction'!O$236),FALSE)</f>
        <v>318851438095.87128</v>
      </c>
      <c r="P25">
        <f>VLOOKUP($A25,'Energy Structure(no elec)'!$A$2:$I$28,4,FALSE)*VLOOKUP($A25,'Electrification prediction'!$A$236:$AQ$262,COLUMN('Electrification prediction'!P$236),FALSE)</f>
        <v>323044374115.8642</v>
      </c>
      <c r="Q25">
        <f>VLOOKUP($A25,'Energy Structure(no elec)'!$A$2:$I$28,4,FALSE)*VLOOKUP($A25,'Electrification prediction'!$A$236:$AQ$262,COLUMN('Electrification prediction'!Q$236),FALSE)</f>
        <v>327187459553.26453</v>
      </c>
      <c r="R25">
        <f>VLOOKUP($A25,'Energy Structure(no elec)'!$A$2:$I$28,4,FALSE)*VLOOKUP($A25,'Electrification prediction'!$A$236:$AQ$262,COLUMN('Electrification prediction'!R$236),FALSE)</f>
        <v>330953484845.6308</v>
      </c>
      <c r="S25">
        <f>VLOOKUP($A25,'Energy Structure(no elec)'!$A$2:$I$28,4,FALSE)*VLOOKUP($A25,'Electrification prediction'!$A$236:$AQ$262,COLUMN('Electrification prediction'!S$236),FALSE)</f>
        <v>334989601072.0448</v>
      </c>
      <c r="T25">
        <f>VLOOKUP($A25,'Energy Structure(no elec)'!$A$2:$I$28,4,FALSE)*VLOOKUP($A25,'Electrification prediction'!$A$236:$AQ$262,COLUMN('Electrification prediction'!T$236),FALSE)</f>
        <v>338967666681.02698</v>
      </c>
      <c r="U25">
        <f>VLOOKUP($A25,'Energy Structure(no elec)'!$A$2:$I$28,4,FALSE)*VLOOKUP($A25,'Electrification prediction'!$A$236:$AQ$262,COLUMN('Electrification prediction'!U$236),FALSE)</f>
        <v>342882190917.65515</v>
      </c>
      <c r="V25">
        <f>VLOOKUP($A25,'Energy Structure(no elec)'!$A$2:$I$28,4,FALSE)*VLOOKUP($A25,'Electrification prediction'!$A$236:$AQ$262,COLUMN('Electrification prediction'!V$236),FALSE)</f>
        <v>346726964202.90375</v>
      </c>
      <c r="W25">
        <f>VLOOKUP($A25,'Energy Structure(no elec)'!$A$2:$I$28,4,FALSE)*VLOOKUP($A25,'Electrification prediction'!$A$236:$AQ$262,COLUMN('Electrification prediction'!W$236),FALSE)</f>
        <v>350283529293.60779</v>
      </c>
      <c r="X25">
        <f>VLOOKUP($A25,'Energy Structure(no elec)'!$A$2:$I$28,4,FALSE)*VLOOKUP($A25,'Electrification prediction'!$A$236:$AQ$262,COLUMN('Electrification prediction'!X$236),FALSE)</f>
        <v>353187483659.2536</v>
      </c>
      <c r="Y25">
        <f>VLOOKUP($A25,'Energy Structure(no elec)'!$A$2:$I$28,4,FALSE)*VLOOKUP($A25,'Electrification prediction'!$A$236:$AQ$262,COLUMN('Electrification prediction'!Y$236),FALSE)</f>
        <v>355766102831.47137</v>
      </c>
      <c r="Z25">
        <f>VLOOKUP($A25,'Energy Structure(no elec)'!$A$2:$I$28,4,FALSE)*VLOOKUP($A25,'Electrification prediction'!$A$236:$AQ$262,COLUMN('Electrification prediction'!Z$236),FALSE)</f>
        <v>358006785550.04712</v>
      </c>
      <c r="AA25">
        <f>VLOOKUP($A25,'Energy Structure(no elec)'!$A$2:$I$28,4,FALSE)*VLOOKUP($A25,'Electrification prediction'!$A$236:$AQ$262,COLUMN('Electrification prediction'!AA$236),FALSE)</f>
        <v>359893848756.25897</v>
      </c>
      <c r="AB25">
        <f>VLOOKUP($A25,'Energy Structure(no elec)'!$A$2:$I$28,4,FALSE)*VLOOKUP($A25,'Electrification prediction'!$A$236:$AQ$262,COLUMN('Electrification prediction'!AB$236),FALSE)</f>
        <v>361415754634.22766</v>
      </c>
      <c r="AC25">
        <f>VLOOKUP($A25,'Energy Structure(no elec)'!$A$2:$I$28,4,FALSE)*VLOOKUP($A25,'Electrification prediction'!$A$236:$AQ$262,COLUMN('Electrification prediction'!AC$236),FALSE)</f>
        <v>362561719567.01855</v>
      </c>
      <c r="AD25">
        <f>VLOOKUP($A25,'Energy Structure(no elec)'!$A$2:$I$28,4,FALSE)*VLOOKUP($A25,'Electrification prediction'!$A$236:$AQ$262,COLUMN('Electrification prediction'!AD$236),FALSE)</f>
        <v>363321826828.33246</v>
      </c>
      <c r="AE25">
        <f>VLOOKUP($A25,'Energy Structure(no elec)'!$A$2:$I$28,4,FALSE)*VLOOKUP($A25,'Electrification prediction'!$A$236:$AQ$262,COLUMN('Electrification prediction'!AE$236),FALSE)</f>
        <v>363683501623.12189</v>
      </c>
      <c r="AF25">
        <f>VLOOKUP($A25,'Energy Structure(no elec)'!$A$2:$I$28,4,FALSE)*VLOOKUP($A25,'Electrification prediction'!$A$236:$AQ$262,COLUMN('Electrification prediction'!AF$236),FALSE)</f>
        <v>363638874982.37286</v>
      </c>
      <c r="AG25">
        <f>VLOOKUP($A25,'Energy Structure(no elec)'!$A$2:$I$28,4,FALSE)*VLOOKUP($A25,'Electrification prediction'!$A$236:$AQ$262,COLUMN('Electrification prediction'!AG$236),FALSE)</f>
        <v>363177643049.30823</v>
      </c>
      <c r="AH25">
        <f>VLOOKUP($A25,'Energy Structure(no elec)'!$A$2:$I$28,4,FALSE)*VLOOKUP($A25,'Electrification prediction'!$A$236:$AQ$262,COLUMN('Electrification prediction'!AH$236),FALSE)</f>
        <v>361931277178.73334</v>
      </c>
      <c r="AI25">
        <f>VLOOKUP($A25,'Energy Structure(no elec)'!$A$2:$I$28,4,FALSE)*VLOOKUP($A25,'Electrification prediction'!$A$236:$AQ$262,COLUMN('Electrification prediction'!AI$236),FALSE)</f>
        <v>360257947080.32147</v>
      </c>
      <c r="AJ25">
        <f>VLOOKUP($A25,'Energy Structure(no elec)'!$A$2:$I$28,4,FALSE)*VLOOKUP($A25,'Electrification prediction'!$A$236:$AQ$262,COLUMN('Electrification prediction'!AJ$236),FALSE)</f>
        <v>358152917781.2887</v>
      </c>
      <c r="AK25">
        <f>VLOOKUP($A25,'Energy Structure(no elec)'!$A$2:$I$28,4,FALSE)*VLOOKUP($A25,'Electrification prediction'!$A$236:$AQ$262,COLUMN('Electrification prediction'!AK$236),FALSE)</f>
        <v>355613123250.06177</v>
      </c>
      <c r="AL25">
        <f>VLOOKUP($A25,'Energy Structure(no elec)'!$A$2:$I$28,4,FALSE)*VLOOKUP($A25,'Electrification prediction'!$A$236:$AQ$262,COLUMN('Electrification prediction'!AL$236),FALSE)</f>
        <v>352637260138.82104</v>
      </c>
      <c r="AM25">
        <f>VLOOKUP($A25,'Energy Structure(no elec)'!$A$2:$I$28,4,FALSE)*VLOOKUP($A25,'Electrification prediction'!$A$236:$AQ$262,COLUMN('Electrification prediction'!AM$236),FALSE)</f>
        <v>349222344241.03442</v>
      </c>
      <c r="AN25">
        <f>VLOOKUP($A25,'Energy Structure(no elec)'!$A$2:$I$28,4,FALSE)*VLOOKUP($A25,'Electrification prediction'!$A$236:$AQ$262,COLUMN('Electrification prediction'!AN$236),FALSE)</f>
        <v>345370939642.33197</v>
      </c>
      <c r="AO25">
        <f>VLOOKUP($A25,'Energy Structure(no elec)'!$A$2:$I$28,4,FALSE)*VLOOKUP($A25,'Electrification prediction'!$A$236:$AQ$262,COLUMN('Electrification prediction'!AO$236),FALSE)</f>
        <v>341084154651.5</v>
      </c>
      <c r="AP25">
        <f>VLOOKUP($A25,'Energy Structure(no elec)'!$A$2:$I$28,4,FALSE)*VLOOKUP($A25,'Electrification prediction'!$A$236:$AQ$262,COLUMN('Electrification prediction'!AP$236),FALSE)</f>
        <v>336368722629.30273</v>
      </c>
      <c r="AQ25">
        <f>VLOOKUP($A25,'Energy Structure(no elec)'!$A$2:$I$28,4,FALSE)*VLOOKUP($A25,'Electrification prediction'!$A$236:$AQ$262,COLUMN('Electrification prediction'!AQ$236),FALSE)</f>
        <v>331230102424.10272</v>
      </c>
    </row>
    <row r="26" spans="1:43">
      <c r="A26" s="37" t="s">
        <v>638</v>
      </c>
      <c r="B26">
        <f>VLOOKUP(A26,'Energy use'!$A$132:$K$158,4,FALSE)</f>
        <v>69686945839.634842</v>
      </c>
      <c r="C26">
        <f>VLOOKUP($A26,'Energy Structure(no elec)'!$A$2:$I$28,4,FALSE)*VLOOKUP($A26,'Electrification prediction'!$A$236:$AQ$262,COLUMN('Electrification prediction'!C$236),FALSE)</f>
        <v>70754231307.319824</v>
      </c>
      <c r="D26">
        <f>VLOOKUP($A26,'Energy Structure(no elec)'!$A$2:$I$28,4,FALSE)*VLOOKUP($A26,'Electrification prediction'!$A$236:$AQ$262,COLUMN('Electrification prediction'!D$236),FALSE)</f>
        <v>77296403369.359726</v>
      </c>
      <c r="E26">
        <f>VLOOKUP($A26,'Energy Structure(no elec)'!$A$2:$I$28,4,FALSE)*VLOOKUP($A26,'Electrification prediction'!$A$236:$AQ$262,COLUMN('Electrification prediction'!E$236),FALSE)</f>
        <v>78789192280.925522</v>
      </c>
      <c r="F26">
        <f>VLOOKUP($A26,'Energy Structure(no elec)'!$A$2:$I$28,4,FALSE)*VLOOKUP($A26,'Electrification prediction'!$A$236:$AQ$262,COLUMN('Electrification prediction'!F$236),FALSE)</f>
        <v>80112916034.485184</v>
      </c>
      <c r="G26">
        <f>VLOOKUP($A26,'Energy Structure(no elec)'!$A$2:$I$28,4,FALSE)*VLOOKUP($A26,'Electrification prediction'!$A$236:$AQ$262,COLUMN('Electrification prediction'!G$236),FALSE)</f>
        <v>81320677478.078506</v>
      </c>
      <c r="H26">
        <f>VLOOKUP($A26,'Energy Structure(no elec)'!$A$2:$I$28,4,FALSE)*VLOOKUP($A26,'Electrification prediction'!$A$236:$AQ$262,COLUMN('Electrification prediction'!H$236),FALSE)</f>
        <v>82445153923.22168</v>
      </c>
      <c r="I26">
        <f>VLOOKUP($A26,'Energy Structure(no elec)'!$A$2:$I$28,4,FALSE)*VLOOKUP($A26,'Electrification prediction'!$A$236:$AQ$262,COLUMN('Electrification prediction'!I$236),FALSE)</f>
        <v>83462856751.459015</v>
      </c>
      <c r="J26">
        <f>VLOOKUP($A26,'Energy Structure(no elec)'!$A$2:$I$28,4,FALSE)*VLOOKUP($A26,'Electrification prediction'!$A$236:$AQ$262,COLUMN('Electrification prediction'!J$236),FALSE)</f>
        <v>84457803931.03421</v>
      </c>
      <c r="K26">
        <f>VLOOKUP($A26,'Energy Structure(no elec)'!$A$2:$I$28,4,FALSE)*VLOOKUP($A26,'Electrification prediction'!$A$236:$AQ$262,COLUMN('Electrification prediction'!K$236),FALSE)</f>
        <v>85432456763.385269</v>
      </c>
      <c r="L26">
        <f>VLOOKUP($A26,'Energy Structure(no elec)'!$A$2:$I$28,4,FALSE)*VLOOKUP($A26,'Electrification prediction'!$A$236:$AQ$262,COLUMN('Electrification prediction'!L$236),FALSE)</f>
        <v>86388766526.978058</v>
      </c>
      <c r="M26">
        <f>VLOOKUP($A26,'Energy Structure(no elec)'!$A$2:$I$28,4,FALSE)*VLOOKUP($A26,'Electrification prediction'!$A$236:$AQ$262,COLUMN('Electrification prediction'!M$236),FALSE)</f>
        <v>87199025124.43988</v>
      </c>
      <c r="N26">
        <f>VLOOKUP($A26,'Energy Structure(no elec)'!$A$2:$I$28,4,FALSE)*VLOOKUP($A26,'Electrification prediction'!$A$236:$AQ$262,COLUMN('Electrification prediction'!N$236),FALSE)</f>
        <v>87990990593.389175</v>
      </c>
      <c r="O26">
        <f>VLOOKUP($A26,'Energy Structure(no elec)'!$A$2:$I$28,4,FALSE)*VLOOKUP($A26,'Electrification prediction'!$A$236:$AQ$262,COLUMN('Electrification prediction'!O$236),FALSE)</f>
        <v>88765488595.59111</v>
      </c>
      <c r="P26">
        <f>VLOOKUP($A26,'Energy Structure(no elec)'!$A$2:$I$28,4,FALSE)*VLOOKUP($A26,'Electrification prediction'!$A$236:$AQ$262,COLUMN('Electrification prediction'!P$236),FALSE)</f>
        <v>89523034505.521759</v>
      </c>
      <c r="Q26">
        <f>VLOOKUP($A26,'Energy Structure(no elec)'!$A$2:$I$28,4,FALSE)*VLOOKUP($A26,'Electrification prediction'!$A$236:$AQ$262,COLUMN('Electrification prediction'!Q$236),FALSE)</f>
        <v>90262980183.372101</v>
      </c>
      <c r="R26">
        <f>VLOOKUP($A26,'Energy Structure(no elec)'!$A$2:$I$28,4,FALSE)*VLOOKUP($A26,'Electrification prediction'!$A$236:$AQ$262,COLUMN('Electrification prediction'!R$236),FALSE)</f>
        <v>90895366958.489105</v>
      </c>
      <c r="S26">
        <f>VLOOKUP($A26,'Energy Structure(no elec)'!$A$2:$I$28,4,FALSE)*VLOOKUP($A26,'Electrification prediction'!$A$236:$AQ$262,COLUMN('Electrification prediction'!S$236),FALSE)</f>
        <v>91598259178.885925</v>
      </c>
      <c r="T26">
        <f>VLOOKUP($A26,'Energy Structure(no elec)'!$A$2:$I$28,4,FALSE)*VLOOKUP($A26,'Electrification prediction'!$A$236:$AQ$262,COLUMN('Electrification prediction'!T$236),FALSE)</f>
        <v>92281093412.470337</v>
      </c>
      <c r="U26">
        <f>VLOOKUP($A26,'Energy Structure(no elec)'!$A$2:$I$28,4,FALSE)*VLOOKUP($A26,'Electrification prediction'!$A$236:$AQ$262,COLUMN('Electrification prediction'!U$236),FALSE)</f>
        <v>92942353815.402542</v>
      </c>
      <c r="V26">
        <f>VLOOKUP($A26,'Energy Structure(no elec)'!$A$2:$I$28,4,FALSE)*VLOOKUP($A26,'Electrification prediction'!$A$236:$AQ$262,COLUMN('Electrification prediction'!V$236),FALSE)</f>
        <v>93580365011.478943</v>
      </c>
      <c r="W26">
        <f>VLOOKUP($A26,'Energy Structure(no elec)'!$A$2:$I$28,4,FALSE)*VLOOKUP($A26,'Electrification prediction'!$A$236:$AQ$262,COLUMN('Electrification prediction'!W$236),FALSE)</f>
        <v>94136447759.210678</v>
      </c>
      <c r="X26">
        <f>VLOOKUP($A26,'Energy Structure(no elec)'!$A$2:$I$28,4,FALSE)*VLOOKUP($A26,'Electrification prediction'!$A$236:$AQ$262,COLUMN('Electrification prediction'!X$236),FALSE)</f>
        <v>94513871187.838608</v>
      </c>
      <c r="Y26">
        <f>VLOOKUP($A26,'Energy Structure(no elec)'!$A$2:$I$28,4,FALSE)*VLOOKUP($A26,'Electrification prediction'!$A$236:$AQ$262,COLUMN('Electrification prediction'!Y$236),FALSE)</f>
        <v>94801856702.558014</v>
      </c>
      <c r="Z26">
        <f>VLOOKUP($A26,'Energy Structure(no elec)'!$A$2:$I$28,4,FALSE)*VLOOKUP($A26,'Electrification prediction'!$A$236:$AQ$262,COLUMN('Electrification prediction'!Z$236),FALSE)</f>
        <v>94997943626.1763</v>
      </c>
      <c r="AA26">
        <f>VLOOKUP($A26,'Energy Structure(no elec)'!$A$2:$I$28,4,FALSE)*VLOOKUP($A26,'Electrification prediction'!$A$236:$AQ$262,COLUMN('Electrification prediction'!AA$236),FALSE)</f>
        <v>95098906588.612396</v>
      </c>
      <c r="AB26">
        <f>VLOOKUP($A26,'Energy Structure(no elec)'!$A$2:$I$28,4,FALSE)*VLOOKUP($A26,'Electrification prediction'!$A$236:$AQ$262,COLUMN('Electrification prediction'!AB$236),FALSE)</f>
        <v>95102674478.510284</v>
      </c>
      <c r="AC26">
        <f>VLOOKUP($A26,'Energy Structure(no elec)'!$A$2:$I$28,4,FALSE)*VLOOKUP($A26,'Electrification prediction'!$A$236:$AQ$262,COLUMN('Electrification prediction'!AC$236),FALSE)</f>
        <v>95007419203.244644</v>
      </c>
      <c r="AD26">
        <f>VLOOKUP($A26,'Energy Structure(no elec)'!$A$2:$I$28,4,FALSE)*VLOOKUP($A26,'Electrification prediction'!$A$236:$AQ$262,COLUMN('Electrification prediction'!AD$236),FALSE)</f>
        <v>94811581422.037216</v>
      </c>
      <c r="AE26">
        <f>VLOOKUP($A26,'Energy Structure(no elec)'!$A$2:$I$28,4,FALSE)*VLOOKUP($A26,'Electrification prediction'!$A$236:$AQ$262,COLUMN('Electrification prediction'!AE$236),FALSE)</f>
        <v>94512950301.399628</v>
      </c>
      <c r="AF26">
        <f>VLOOKUP($A26,'Energy Structure(no elec)'!$A$2:$I$28,4,FALSE)*VLOOKUP($A26,'Electrification prediction'!$A$236:$AQ$262,COLUMN('Electrification prediction'!AF$236),FALSE)</f>
        <v>94110584147.37265</v>
      </c>
      <c r="AG26">
        <f>VLOOKUP($A26,'Energy Structure(no elec)'!$A$2:$I$28,4,FALSE)*VLOOKUP($A26,'Electrification prediction'!$A$236:$AQ$262,COLUMN('Electrification prediction'!AG$236),FALSE)</f>
        <v>93602945262.592041</v>
      </c>
      <c r="AH26">
        <f>VLOOKUP($A26,'Energy Structure(no elec)'!$A$2:$I$28,4,FALSE)*VLOOKUP($A26,'Electrification prediction'!$A$236:$AQ$262,COLUMN('Electrification prediction'!AH$236),FALSE)</f>
        <v>92896593283.915878</v>
      </c>
      <c r="AI26">
        <f>VLOOKUP($A26,'Energy Structure(no elec)'!$A$2:$I$28,4,FALSE)*VLOOKUP($A26,'Electrification prediction'!$A$236:$AQ$262,COLUMN('Electrification prediction'!AI$236),FALSE)</f>
        <v>92085400262.838928</v>
      </c>
      <c r="AJ26">
        <f>VLOOKUP($A26,'Energy Structure(no elec)'!$A$2:$I$28,4,FALSE)*VLOOKUP($A26,'Electrification prediction'!$A$236:$AQ$262,COLUMN('Electrification prediction'!AJ$236),FALSE)</f>
        <v>91169338608.915894</v>
      </c>
      <c r="AK26">
        <f>VLOOKUP($A26,'Energy Structure(no elec)'!$A$2:$I$28,4,FALSE)*VLOOKUP($A26,'Electrification prediction'!$A$236:$AQ$262,COLUMN('Electrification prediction'!AK$236),FALSE)</f>
        <v>90148825439.906082</v>
      </c>
      <c r="AL26">
        <f>VLOOKUP($A26,'Energy Structure(no elec)'!$A$2:$I$28,4,FALSE)*VLOOKUP($A26,'Electrification prediction'!$A$236:$AQ$262,COLUMN('Electrification prediction'!AL$236),FALSE)</f>
        <v>89024738162.867691</v>
      </c>
      <c r="AM26">
        <f>VLOOKUP($A26,'Energy Structure(no elec)'!$A$2:$I$28,4,FALSE)*VLOOKUP($A26,'Electrification prediction'!$A$236:$AQ$262,COLUMN('Electrification prediction'!AM$236),FALSE)</f>
        <v>87797540208.433395</v>
      </c>
      <c r="AN26">
        <f>VLOOKUP($A26,'Energy Structure(no elec)'!$A$2:$I$28,4,FALSE)*VLOOKUP($A26,'Electrification prediction'!$A$236:$AQ$262,COLUMN('Electrification prediction'!AN$236),FALSE)</f>
        <v>86469100421.645432</v>
      </c>
      <c r="AO26">
        <f>VLOOKUP($A26,'Energy Structure(no elec)'!$A$2:$I$28,4,FALSE)*VLOOKUP($A26,'Electrification prediction'!$A$236:$AQ$262,COLUMN('Electrification prediction'!AO$236),FALSE)</f>
        <v>85040918514.903564</v>
      </c>
      <c r="AP26">
        <f>VLOOKUP($A26,'Energy Structure(no elec)'!$A$2:$I$28,4,FALSE)*VLOOKUP($A26,'Electrification prediction'!$A$236:$AQ$262,COLUMN('Electrification prediction'!AP$236),FALSE)</f>
        <v>83515891394.505051</v>
      </c>
      <c r="AQ26">
        <f>VLOOKUP($A26,'Energy Structure(no elec)'!$A$2:$I$28,4,FALSE)*VLOOKUP($A26,'Electrification prediction'!$A$236:$AQ$262,COLUMN('Electrification prediction'!AQ$236),FALSE)</f>
        <v>81896578688.501495</v>
      </c>
    </row>
    <row r="27" spans="1:43">
      <c r="A27" s="37" t="s">
        <v>613</v>
      </c>
      <c r="B27">
        <f>VLOOKUP(A27,'Energy use'!$A$132:$K$158,4,FALSE)</f>
        <v>59601063833.613678</v>
      </c>
      <c r="C27">
        <f>VLOOKUP($A27,'Energy Structure(no elec)'!$A$2:$I$28,4,FALSE)*VLOOKUP($A27,'Electrification prediction'!$A$236:$AQ$262,COLUMN('Electrification prediction'!C$236),FALSE)</f>
        <v>56843196678.531471</v>
      </c>
      <c r="D27">
        <f>VLOOKUP($A27,'Energy Structure(no elec)'!$A$2:$I$28,4,FALSE)*VLOOKUP($A27,'Electrification prediction'!$A$236:$AQ$262,COLUMN('Electrification prediction'!D$236),FALSE)</f>
        <v>69007002332.035492</v>
      </c>
      <c r="E27">
        <f>VLOOKUP($A27,'Energy Structure(no elec)'!$A$2:$I$28,4,FALSE)*VLOOKUP($A27,'Electrification prediction'!$A$236:$AQ$262,COLUMN('Electrification prediction'!E$236),FALSE)</f>
        <v>73856340503.013962</v>
      </c>
      <c r="F27">
        <f>VLOOKUP($A27,'Energy Structure(no elec)'!$A$2:$I$28,4,FALSE)*VLOOKUP($A27,'Electrification prediction'!$A$236:$AQ$262,COLUMN('Electrification prediction'!F$236),FALSE)</f>
        <v>78511239393.743118</v>
      </c>
      <c r="G27">
        <f>VLOOKUP($A27,'Energy Structure(no elec)'!$A$2:$I$28,4,FALSE)*VLOOKUP($A27,'Electrification prediction'!$A$236:$AQ$262,COLUMN('Electrification prediction'!G$236),FALSE)</f>
        <v>83009264718.536438</v>
      </c>
      <c r="H27">
        <f>VLOOKUP($A27,'Energy Structure(no elec)'!$A$2:$I$28,4,FALSE)*VLOOKUP($A27,'Electrification prediction'!$A$236:$AQ$262,COLUMN('Electrification prediction'!H$236),FALSE)</f>
        <v>87376002174.161438</v>
      </c>
      <c r="I27">
        <f>VLOOKUP($A27,'Energy Structure(no elec)'!$A$2:$I$28,4,FALSE)*VLOOKUP($A27,'Electrification prediction'!$A$236:$AQ$262,COLUMN('Electrification prediction'!I$236),FALSE)</f>
        <v>91580999257.831833</v>
      </c>
      <c r="J27">
        <f>VLOOKUP($A27,'Energy Structure(no elec)'!$A$2:$I$28,4,FALSE)*VLOOKUP($A27,'Electrification prediction'!$A$236:$AQ$262,COLUMN('Electrification prediction'!J$236),FALSE)</f>
        <v>95712574294.999893</v>
      </c>
      <c r="K27">
        <f>VLOOKUP($A27,'Energy Structure(no elec)'!$A$2:$I$28,4,FALSE)*VLOOKUP($A27,'Electrification prediction'!$A$236:$AQ$262,COLUMN('Electrification prediction'!K$236),FALSE)</f>
        <v>99775906280.854706</v>
      </c>
      <c r="L27">
        <f>VLOOKUP($A27,'Energy Structure(no elec)'!$A$2:$I$28,4,FALSE)*VLOOKUP($A27,'Electrification prediction'!$A$236:$AQ$262,COLUMN('Electrification prediction'!L$236),FALSE)</f>
        <v>103775666835.45447</v>
      </c>
      <c r="M27">
        <f>VLOOKUP($A27,'Energy Structure(no elec)'!$A$2:$I$28,4,FALSE)*VLOOKUP($A27,'Electrification prediction'!$A$236:$AQ$262,COLUMN('Electrification prediction'!M$236),FALSE)</f>
        <v>107556632784.4265</v>
      </c>
      <c r="N27">
        <f>VLOOKUP($A27,'Energy Structure(no elec)'!$A$2:$I$28,4,FALSE)*VLOOKUP($A27,'Electrification prediction'!$A$236:$AQ$262,COLUMN('Electrification prediction'!N$236),FALSE)</f>
        <v>111270539231.39435</v>
      </c>
      <c r="O27">
        <f>VLOOKUP($A27,'Energy Structure(no elec)'!$A$2:$I$28,4,FALSE)*VLOOKUP($A27,'Electrification prediction'!$A$236:$AQ$262,COLUMN('Electrification prediction'!O$236),FALSE)</f>
        <v>114920759107.87733</v>
      </c>
      <c r="P27">
        <f>VLOOKUP($A27,'Energy Structure(no elec)'!$A$2:$I$28,4,FALSE)*VLOOKUP($A27,'Electrification prediction'!$A$236:$AQ$262,COLUMN('Electrification prediction'!P$236),FALSE)</f>
        <v>118510150269.03084</v>
      </c>
      <c r="Q27">
        <f>VLOOKUP($A27,'Energy Structure(no elec)'!$A$2:$I$28,4,FALSE)*VLOOKUP($A27,'Electrification prediction'!$A$236:$AQ$262,COLUMN('Electrification prediction'!Q$236),FALSE)</f>
        <v>122039870866.22237</v>
      </c>
      <c r="R27">
        <f>VLOOKUP($A27,'Energy Structure(no elec)'!$A$2:$I$28,4,FALSE)*VLOOKUP($A27,'Electrification prediction'!$A$236:$AQ$262,COLUMN('Electrification prediction'!R$236),FALSE)</f>
        <v>125387637356.59796</v>
      </c>
      <c r="S27">
        <f>VLOOKUP($A27,'Energy Structure(no elec)'!$A$2:$I$28,4,FALSE)*VLOOKUP($A27,'Electrification prediction'!$A$236:$AQ$262,COLUMN('Electrification prediction'!S$236),FALSE)</f>
        <v>128798299925.60239</v>
      </c>
      <c r="T27">
        <f>VLOOKUP($A27,'Energy Structure(no elec)'!$A$2:$I$28,4,FALSE)*VLOOKUP($A27,'Electrification prediction'!$A$236:$AQ$262,COLUMN('Electrification prediction'!T$236),FALSE)</f>
        <v>132150741870.99173</v>
      </c>
      <c r="U27">
        <f>VLOOKUP($A27,'Energy Structure(no elec)'!$A$2:$I$28,4,FALSE)*VLOOKUP($A27,'Electrification prediction'!$A$236:$AQ$262,COLUMN('Electrification prediction'!U$236),FALSE)</f>
        <v>135443970784.07808</v>
      </c>
      <c r="V27">
        <f>VLOOKUP($A27,'Energy Structure(no elec)'!$A$2:$I$28,4,FALSE)*VLOOKUP($A27,'Electrification prediction'!$A$236:$AQ$262,COLUMN('Electrification prediction'!V$236),FALSE)</f>
        <v>138676505890.63672</v>
      </c>
      <c r="W27">
        <f>VLOOKUP($A27,'Energy Structure(no elec)'!$A$2:$I$28,4,FALSE)*VLOOKUP($A27,'Electrification prediction'!$A$236:$AQ$262,COLUMN('Electrification prediction'!W$236),FALSE)</f>
        <v>141760774576.22897</v>
      </c>
      <c r="X27">
        <f>VLOOKUP($A27,'Energy Structure(no elec)'!$A$2:$I$28,4,FALSE)*VLOOKUP($A27,'Electrification prediction'!$A$236:$AQ$262,COLUMN('Electrification prediction'!X$236),FALSE)</f>
        <v>144545430381.93021</v>
      </c>
      <c r="Y27">
        <f>VLOOKUP($A27,'Energy Structure(no elec)'!$A$2:$I$28,4,FALSE)*VLOOKUP($A27,'Electrification prediction'!$A$236:$AQ$262,COLUMN('Electrification prediction'!Y$236),FALSE)</f>
        <v>147159023251.74631</v>
      </c>
      <c r="Z27">
        <f>VLOOKUP($A27,'Energy Structure(no elec)'!$A$2:$I$28,4,FALSE)*VLOOKUP($A27,'Electrification prediction'!$A$236:$AQ$262,COLUMN('Electrification prediction'!Z$236),FALSE)</f>
        <v>149594124371.01135</v>
      </c>
      <c r="AA27">
        <f>VLOOKUP($A27,'Energy Structure(no elec)'!$A$2:$I$28,4,FALSE)*VLOOKUP($A27,'Electrification prediction'!$A$236:$AQ$262,COLUMN('Electrification prediction'!AA$236),FALSE)</f>
        <v>151841967312.90784</v>
      </c>
      <c r="AB27">
        <f>VLOOKUP($A27,'Energy Structure(no elec)'!$A$2:$I$28,4,FALSE)*VLOOKUP($A27,'Electrification prediction'!$A$236:$AQ$262,COLUMN('Electrification prediction'!AB$236),FALSE)</f>
        <v>153895469408.45993</v>
      </c>
      <c r="AC27">
        <f>VLOOKUP($A27,'Energy Structure(no elec)'!$A$2:$I$28,4,FALSE)*VLOOKUP($A27,'Electrification prediction'!$A$236:$AQ$262,COLUMN('Electrification prediction'!AC$236),FALSE)</f>
        <v>155747861160.45825</v>
      </c>
      <c r="AD27">
        <f>VLOOKUP($A27,'Energy Structure(no elec)'!$A$2:$I$28,4,FALSE)*VLOOKUP($A27,'Electrification prediction'!$A$236:$AQ$262,COLUMN('Electrification prediction'!AD$236),FALSE)</f>
        <v>157392750470.2811</v>
      </c>
      <c r="AE27">
        <f>VLOOKUP($A27,'Energy Structure(no elec)'!$A$2:$I$28,4,FALSE)*VLOOKUP($A27,'Electrification prediction'!$A$236:$AQ$262,COLUMN('Electrification prediction'!AE$236),FALSE)</f>
        <v>158822599039.98843</v>
      </c>
      <c r="AF27">
        <f>VLOOKUP($A27,'Energy Structure(no elec)'!$A$2:$I$28,4,FALSE)*VLOOKUP($A27,'Electrification prediction'!$A$236:$AQ$262,COLUMN('Electrification prediction'!AF$236),FALSE)</f>
        <v>160031917694.61063</v>
      </c>
      <c r="AG27">
        <f>VLOOKUP($A27,'Energy Structure(no elec)'!$A$2:$I$28,4,FALSE)*VLOOKUP($A27,'Electrification prediction'!$A$236:$AQ$262,COLUMN('Electrification prediction'!AG$236),FALSE)</f>
        <v>161014179976.48926</v>
      </c>
      <c r="AH27">
        <f>VLOOKUP($A27,'Energy Structure(no elec)'!$A$2:$I$28,4,FALSE)*VLOOKUP($A27,'Electrification prediction'!$A$236:$AQ$262,COLUMN('Electrification prediction'!AH$236),FALSE)</f>
        <v>161602920174.95859</v>
      </c>
      <c r="AI27">
        <f>VLOOKUP($A27,'Energy Structure(no elec)'!$A$2:$I$28,4,FALSE)*VLOOKUP($A27,'Electrification prediction'!$A$236:$AQ$262,COLUMN('Electrification prediction'!AI$236),FALSE)</f>
        <v>161954000546.46689</v>
      </c>
      <c r="AJ27">
        <f>VLOOKUP($A27,'Energy Structure(no elec)'!$A$2:$I$28,4,FALSE)*VLOOKUP($A27,'Electrification prediction'!$A$236:$AQ$262,COLUMN('Electrification prediction'!AJ$236),FALSE)</f>
        <v>162063639029.55328</v>
      </c>
      <c r="AK27">
        <f>VLOOKUP($A27,'Energy Structure(no elec)'!$A$2:$I$28,4,FALSE)*VLOOKUP($A27,'Electrification prediction'!$A$236:$AQ$262,COLUMN('Electrification prediction'!AK$236),FALSE)</f>
        <v>161928873499.5686</v>
      </c>
      <c r="AL27">
        <f>VLOOKUP($A27,'Energy Structure(no elec)'!$A$2:$I$28,4,FALSE)*VLOOKUP($A27,'Electrification prediction'!$A$236:$AQ$262,COLUMN('Electrification prediction'!AL$236),FALSE)</f>
        <v>161547623660.71432</v>
      </c>
      <c r="AM27">
        <f>VLOOKUP($A27,'Energy Structure(no elec)'!$A$2:$I$28,4,FALSE)*VLOOKUP($A27,'Electrification prediction'!$A$236:$AQ$262,COLUMN('Electrification prediction'!AM$236),FALSE)</f>
        <v>160917122694.09531</v>
      </c>
      <c r="AN27">
        <f>VLOOKUP($A27,'Energy Structure(no elec)'!$A$2:$I$28,4,FALSE)*VLOOKUP($A27,'Electrification prediction'!$A$236:$AQ$262,COLUMN('Electrification prediction'!AN$236),FALSE)</f>
        <v>160037239118.69528</v>
      </c>
      <c r="AO27">
        <f>VLOOKUP($A27,'Energy Structure(no elec)'!$A$2:$I$28,4,FALSE)*VLOOKUP($A27,'Electrification prediction'!$A$236:$AQ$262,COLUMN('Electrification prediction'!AO$236),FALSE)</f>
        <v>158907279019.72485</v>
      </c>
      <c r="AP27">
        <f>VLOOKUP($A27,'Energy Structure(no elec)'!$A$2:$I$28,4,FALSE)*VLOOKUP($A27,'Electrification prediction'!$A$236:$AQ$262,COLUMN('Electrification prediction'!AP$236),FALSE)</f>
        <v>157529276260.5264</v>
      </c>
      <c r="AQ27">
        <f>VLOOKUP($A27,'Energy Structure(no elec)'!$A$2:$I$28,4,FALSE)*VLOOKUP($A27,'Electrification prediction'!$A$236:$AQ$262,COLUMN('Electrification prediction'!AQ$236),FALSE)</f>
        <v>155904804943.6564</v>
      </c>
    </row>
    <row r="28" spans="1:43">
      <c r="A28" s="32" t="s">
        <v>641</v>
      </c>
      <c r="B28">
        <f>VLOOKUP(A28,'Energy use'!$A$132:$K$158,4,FALSE)</f>
        <v>21343143114177.32</v>
      </c>
      <c r="C28">
        <f>VLOOKUP($A28,'Energy Structure(no elec)'!$A$2:$I$28,4,FALSE)*VLOOKUP($A28,'Electrification prediction'!$A$236:$AQ$262,COLUMN('Electrification prediction'!C$236),FALSE)</f>
        <v>22954924486507.406</v>
      </c>
      <c r="D28">
        <f>VLOOKUP($A28,'Energy Structure(no elec)'!$A$2:$I$28,4,FALSE)*VLOOKUP($A28,'Electrification prediction'!$A$236:$AQ$262,COLUMN('Electrification prediction'!D$236),FALSE)</f>
        <v>24605376527750.965</v>
      </c>
      <c r="E28">
        <f>VLOOKUP($A28,'Energy Structure(no elec)'!$A$2:$I$28,4,FALSE)*VLOOKUP($A28,'Electrification prediction'!$A$236:$AQ$262,COLUMN('Electrification prediction'!E$236),FALSE)</f>
        <v>24476924202130.375</v>
      </c>
      <c r="F28">
        <f>VLOOKUP($A28,'Energy Structure(no elec)'!$A$2:$I$28,4,FALSE)*VLOOKUP($A28,'Electrification prediction'!$A$236:$AQ$262,COLUMN('Electrification prediction'!F$236),FALSE)</f>
        <v>24330722686813.691</v>
      </c>
      <c r="G28">
        <f>VLOOKUP($A28,'Energy Structure(no elec)'!$A$2:$I$28,4,FALSE)*VLOOKUP($A28,'Electrification prediction'!$A$236:$AQ$262,COLUMN('Electrification prediction'!G$236),FALSE)</f>
        <v>24143063155003.914</v>
      </c>
      <c r="H28">
        <f>VLOOKUP($A28,'Energy Structure(no elec)'!$A$2:$I$28,4,FALSE)*VLOOKUP($A28,'Electrification prediction'!$A$236:$AQ$262,COLUMN('Electrification prediction'!H$236),FALSE)</f>
        <v>23919463771855.402</v>
      </c>
      <c r="I28">
        <f>VLOOKUP($A28,'Energy Structure(no elec)'!$A$2:$I$28,4,FALSE)*VLOOKUP($A28,'Electrification prediction'!$A$236:$AQ$262,COLUMN('Electrification prediction'!I$236),FALSE)</f>
        <v>23685013756966.953</v>
      </c>
      <c r="J28">
        <f>VLOOKUP($A28,'Energy Structure(no elec)'!$A$2:$I$28,4,FALSE)*VLOOKUP($A28,'Electrification prediction'!$A$236:$AQ$262,COLUMN('Electrification prediction'!J$236),FALSE)</f>
        <v>23421496677848.16</v>
      </c>
      <c r="K28">
        <f>VLOOKUP($A28,'Energy Structure(no elec)'!$A$2:$I$28,4,FALSE)*VLOOKUP($A28,'Electrification prediction'!$A$236:$AQ$262,COLUMN('Electrification prediction'!K$236),FALSE)</f>
        <v>23150891733161.629</v>
      </c>
      <c r="L28">
        <f>VLOOKUP($A28,'Energy Structure(no elec)'!$A$2:$I$28,4,FALSE)*VLOOKUP($A28,'Electrification prediction'!$A$236:$AQ$262,COLUMN('Electrification prediction'!L$236),FALSE)</f>
        <v>22857141826790.566</v>
      </c>
      <c r="M28">
        <f>VLOOKUP($A28,'Energy Structure(no elec)'!$A$2:$I$28,4,FALSE)*VLOOKUP($A28,'Electrification prediction'!$A$236:$AQ$262,COLUMN('Electrification prediction'!M$236),FALSE)</f>
        <v>22543898199161.977</v>
      </c>
      <c r="N28">
        <f>VLOOKUP($A28,'Energy Structure(no elec)'!$A$2:$I$28,4,FALSE)*VLOOKUP($A28,'Electrification prediction'!$A$236:$AQ$262,COLUMN('Electrification prediction'!N$236),FALSE)</f>
        <v>22228420183342.105</v>
      </c>
      <c r="O28">
        <f>VLOOKUP($A28,'Energy Structure(no elec)'!$A$2:$I$28,4,FALSE)*VLOOKUP($A28,'Electrification prediction'!$A$236:$AQ$262,COLUMN('Electrification prediction'!O$236),FALSE)</f>
        <v>21897989987704.363</v>
      </c>
      <c r="P28">
        <f>VLOOKUP($A28,'Energy Structure(no elec)'!$A$2:$I$28,4,FALSE)*VLOOKUP($A28,'Electrification prediction'!$A$236:$AQ$262,COLUMN('Electrification prediction'!P$236),FALSE)</f>
        <v>21555374430436.223</v>
      </c>
      <c r="Q28">
        <f>VLOOKUP($A28,'Energy Structure(no elec)'!$A$2:$I$28,4,FALSE)*VLOOKUP($A28,'Electrification prediction'!$A$236:$AQ$262,COLUMN('Electrification prediction'!Q$236),FALSE)</f>
        <v>21214221090972.805</v>
      </c>
      <c r="R28">
        <f>VLOOKUP($A28,'Energy Structure(no elec)'!$A$2:$I$28,4,FALSE)*VLOOKUP($A28,'Electrification prediction'!$A$236:$AQ$262,COLUMN('Electrification prediction'!R$236),FALSE)</f>
        <v>20864259301306.063</v>
      </c>
      <c r="S28">
        <f>VLOOKUP($A28,'Energy Structure(no elec)'!$A$2:$I$28,4,FALSE)*VLOOKUP($A28,'Electrification prediction'!$A$236:$AQ$262,COLUMN('Electrification prediction'!S$236),FALSE)</f>
        <v>20517501762150.695</v>
      </c>
      <c r="T28">
        <f>VLOOKUP($A28,'Energy Structure(no elec)'!$A$2:$I$28,4,FALSE)*VLOOKUP($A28,'Electrification prediction'!$A$236:$AQ$262,COLUMN('Electrification prediction'!T$236),FALSE)</f>
        <v>20164686795470.047</v>
      </c>
      <c r="U28">
        <f>VLOOKUP($A28,'Energy Structure(no elec)'!$A$2:$I$28,4,FALSE)*VLOOKUP($A28,'Electrification prediction'!$A$236:$AQ$262,COLUMN('Electrification prediction'!U$236),FALSE)</f>
        <v>19807495851280.574</v>
      </c>
      <c r="V28">
        <f>VLOOKUP($A28,'Energy Structure(no elec)'!$A$2:$I$28,4,FALSE)*VLOOKUP($A28,'Electrification prediction'!$A$236:$AQ$262,COLUMN('Electrification prediction'!V$236),FALSE)</f>
        <v>19455474711677.215</v>
      </c>
      <c r="W28">
        <f>VLOOKUP($A28,'Energy Structure(no elec)'!$A$2:$I$28,4,FALSE)*VLOOKUP($A28,'Electrification prediction'!$A$236:$AQ$262,COLUMN('Electrification prediction'!W$236),FALSE)</f>
        <v>19100930056228.102</v>
      </c>
      <c r="X28">
        <f>VLOOKUP($A28,'Energy Structure(no elec)'!$A$2:$I$28,4,FALSE)*VLOOKUP($A28,'Electrification prediction'!$A$236:$AQ$262,COLUMN('Electrification prediction'!X$236),FALSE)</f>
        <v>18745015215321.426</v>
      </c>
      <c r="Y28">
        <f>VLOOKUP($A28,'Energy Structure(no elec)'!$A$2:$I$28,4,FALSE)*VLOOKUP($A28,'Electrification prediction'!$A$236:$AQ$262,COLUMN('Electrification prediction'!Y$236),FALSE)</f>
        <v>18395323583774.496</v>
      </c>
      <c r="Z28">
        <f>VLOOKUP($A28,'Energy Structure(no elec)'!$A$2:$I$28,4,FALSE)*VLOOKUP($A28,'Electrification prediction'!$A$236:$AQ$262,COLUMN('Electrification prediction'!Z$236),FALSE)</f>
        <v>18045357881178.945</v>
      </c>
      <c r="AA28">
        <f>VLOOKUP($A28,'Energy Structure(no elec)'!$A$2:$I$28,4,FALSE)*VLOOKUP($A28,'Electrification prediction'!$A$236:$AQ$262,COLUMN('Electrification prediction'!AA$236),FALSE)</f>
        <v>17701791128012.293</v>
      </c>
      <c r="AB28">
        <f>VLOOKUP($A28,'Energy Structure(no elec)'!$A$2:$I$28,4,FALSE)*VLOOKUP($A28,'Electrification prediction'!$A$236:$AQ$262,COLUMN('Electrification prediction'!AB$236),FALSE)</f>
        <v>17358643605759.682</v>
      </c>
      <c r="AC28">
        <f>VLOOKUP($A28,'Energy Structure(no elec)'!$A$2:$I$28,4,FALSE)*VLOOKUP($A28,'Electrification prediction'!$A$236:$AQ$262,COLUMN('Electrification prediction'!AC$236),FALSE)</f>
        <v>17016416974175.24</v>
      </c>
      <c r="AD28">
        <f>VLOOKUP($A28,'Energy Structure(no elec)'!$A$2:$I$28,4,FALSE)*VLOOKUP($A28,'Electrification prediction'!$A$236:$AQ$262,COLUMN('Electrification prediction'!AD$236),FALSE)</f>
        <v>16680413786546.947</v>
      </c>
      <c r="AE28">
        <f>VLOOKUP($A28,'Energy Structure(no elec)'!$A$2:$I$28,4,FALSE)*VLOOKUP($A28,'Electrification prediction'!$A$236:$AQ$262,COLUMN('Electrification prediction'!AE$236),FALSE)</f>
        <v>16345480061308.387</v>
      </c>
      <c r="AF28">
        <f>VLOOKUP($A28,'Energy Structure(no elec)'!$A$2:$I$28,4,FALSE)*VLOOKUP($A28,'Electrification prediction'!$A$236:$AQ$262,COLUMN('Electrification prediction'!AF$236),FALSE)</f>
        <v>16016266903363.754</v>
      </c>
      <c r="AG28">
        <f>VLOOKUP($A28,'Energy Structure(no elec)'!$A$2:$I$28,4,FALSE)*VLOOKUP($A28,'Electrification prediction'!$A$236:$AQ$262,COLUMN('Electrification prediction'!AG$236),FALSE)</f>
        <v>15687995530831.631</v>
      </c>
      <c r="AH28">
        <f>VLOOKUP($A28,'Energy Structure(no elec)'!$A$2:$I$28,4,FALSE)*VLOOKUP($A28,'Electrification prediction'!$A$236:$AQ$262,COLUMN('Electrification prediction'!AH$236),FALSE)</f>
        <v>15360722524621.369</v>
      </c>
      <c r="AI28">
        <f>VLOOKUP($A28,'Energy Structure(no elec)'!$A$2:$I$28,4,FALSE)*VLOOKUP($A28,'Electrification prediction'!$A$236:$AQ$262,COLUMN('Electrification prediction'!AI$236),FALSE)</f>
        <v>15038134622118.66</v>
      </c>
      <c r="AJ28">
        <f>VLOOKUP($A28,'Energy Structure(no elec)'!$A$2:$I$28,4,FALSE)*VLOOKUP($A28,'Electrification prediction'!$A$236:$AQ$262,COLUMN('Electrification prediction'!AJ$236),FALSE)</f>
        <v>14782375679524.598</v>
      </c>
      <c r="AK28">
        <f>VLOOKUP($A28,'Energy Structure(no elec)'!$A$2:$I$28,4,FALSE)*VLOOKUP($A28,'Electrification prediction'!$A$236:$AQ$262,COLUMN('Electrification prediction'!AK$236),FALSE)</f>
        <v>14462697230857.633</v>
      </c>
      <c r="AL28">
        <f>VLOOKUP($A28,'Energy Structure(no elec)'!$A$2:$I$28,4,FALSE)*VLOOKUP($A28,'Electrification prediction'!$A$236:$AQ$262,COLUMN('Electrification prediction'!AL$236),FALSE)</f>
        <v>14142880037672.352</v>
      </c>
      <c r="AM28">
        <f>VLOOKUP($A28,'Energy Structure(no elec)'!$A$2:$I$28,4,FALSE)*VLOOKUP($A28,'Electrification prediction'!$A$236:$AQ$262,COLUMN('Electrification prediction'!AM$236),FALSE)</f>
        <v>13822699497224.012</v>
      </c>
      <c r="AN28">
        <f>VLOOKUP($A28,'Energy Structure(no elec)'!$A$2:$I$28,4,FALSE)*VLOOKUP($A28,'Electrification prediction'!$A$236:$AQ$262,COLUMN('Electrification prediction'!AN$236),FALSE)</f>
        <v>13504703684996.207</v>
      </c>
      <c r="AO28">
        <f>VLOOKUP($A28,'Energy Structure(no elec)'!$A$2:$I$28,4,FALSE)*VLOOKUP($A28,'Electrification prediction'!$A$236:$AQ$262,COLUMN('Electrification prediction'!AO$236),FALSE)</f>
        <v>13185471500364.045</v>
      </c>
      <c r="AP28">
        <f>VLOOKUP($A28,'Energy Structure(no elec)'!$A$2:$I$28,4,FALSE)*VLOOKUP($A28,'Electrification prediction'!$A$236:$AQ$262,COLUMN('Electrification prediction'!AP$236),FALSE)</f>
        <v>12867208441520.18</v>
      </c>
      <c r="AQ28">
        <f>VLOOKUP($A28,'Energy Structure(no elec)'!$A$2:$I$28,4,FALSE)*VLOOKUP($A28,'Electrification prediction'!$A$236:$AQ$262,COLUMN('Electrification prediction'!AQ$236),FALSE)</f>
        <v>12546722129151.207</v>
      </c>
    </row>
    <row r="31" spans="1:43">
      <c r="A31" s="261" t="s">
        <v>775</v>
      </c>
    </row>
    <row r="32" spans="1:43">
      <c r="A32" s="394" t="s">
        <v>755</v>
      </c>
      <c r="B32" s="395">
        <v>2019</v>
      </c>
      <c r="C32" s="167">
        <v>2020</v>
      </c>
      <c r="D32" s="167">
        <v>2021</v>
      </c>
      <c r="E32" s="167">
        <v>2022</v>
      </c>
      <c r="F32" s="167">
        <v>2023</v>
      </c>
      <c r="G32" s="167">
        <v>2024</v>
      </c>
      <c r="H32" s="167">
        <v>2025</v>
      </c>
      <c r="I32" s="167">
        <v>2026</v>
      </c>
      <c r="J32" s="167">
        <v>2027</v>
      </c>
      <c r="K32" s="167">
        <v>2028</v>
      </c>
      <c r="L32" s="167">
        <v>2029</v>
      </c>
      <c r="M32" s="167">
        <v>2030</v>
      </c>
      <c r="N32" s="167">
        <v>2031</v>
      </c>
      <c r="O32" s="167">
        <v>2032</v>
      </c>
      <c r="P32" s="167">
        <v>2033</v>
      </c>
      <c r="Q32" s="167">
        <v>2034</v>
      </c>
      <c r="R32" s="167">
        <v>2035</v>
      </c>
      <c r="S32" s="167">
        <v>2036</v>
      </c>
      <c r="T32" s="167">
        <v>2037</v>
      </c>
      <c r="U32" s="167">
        <v>2038</v>
      </c>
      <c r="V32" s="167">
        <v>2039</v>
      </c>
      <c r="W32" s="167">
        <v>2040</v>
      </c>
      <c r="X32" s="167">
        <v>2041</v>
      </c>
      <c r="Y32" s="167">
        <v>2042</v>
      </c>
      <c r="Z32" s="167">
        <v>2043</v>
      </c>
      <c r="AA32" s="167">
        <v>2044</v>
      </c>
      <c r="AB32" s="167">
        <v>2045</v>
      </c>
      <c r="AC32" s="167">
        <v>2046</v>
      </c>
      <c r="AD32" s="167">
        <v>2047</v>
      </c>
      <c r="AE32" s="167">
        <v>2048</v>
      </c>
      <c r="AF32" s="167">
        <v>2049</v>
      </c>
      <c r="AG32" s="167">
        <v>2050</v>
      </c>
      <c r="AH32" s="167">
        <v>2051</v>
      </c>
      <c r="AI32" s="167">
        <v>2052</v>
      </c>
      <c r="AJ32" s="167">
        <v>2053</v>
      </c>
      <c r="AK32" s="167">
        <v>2054</v>
      </c>
      <c r="AL32" s="167">
        <v>2055</v>
      </c>
      <c r="AM32" s="167">
        <v>2056</v>
      </c>
      <c r="AN32" s="167">
        <v>2057</v>
      </c>
      <c r="AO32" s="167">
        <v>2058</v>
      </c>
      <c r="AP32" s="167">
        <v>2059</v>
      </c>
      <c r="AQ32" s="168">
        <v>2060</v>
      </c>
    </row>
    <row r="33" spans="1:43">
      <c r="A33" s="271" t="s">
        <v>617</v>
      </c>
      <c r="B33">
        <f>VLOOKUP(A33,'Non Energy use'!A3:J29,COLUMN('Non Energy use'!D3),FALSE)</f>
        <v>0</v>
      </c>
      <c r="C33" s="260">
        <f>VLOOKUP($A33,'Energy use Prediction'!$A$178:$AQ$204,MATCH(C$32,'Energy use Prediction'!$A$178:$AQ$178,0),FALSE)*$B33</f>
        <v>0</v>
      </c>
      <c r="D33" s="260">
        <f>VLOOKUP($A33,'Energy use Prediction'!$A$178:$AQ$204,MATCH(D$32,'Energy use Prediction'!$A$178:$AQ$178,0),FALSE)*$B33</f>
        <v>0</v>
      </c>
      <c r="E33" s="260">
        <f>VLOOKUP($A33,'Energy use Prediction'!$A$178:$AQ$204,MATCH(E$32,'Energy use Prediction'!$A$178:$AQ$178,0),FALSE)*$B33</f>
        <v>0</v>
      </c>
      <c r="F33" s="260">
        <f>VLOOKUP($A33,'Energy use Prediction'!$A$178:$AQ$204,MATCH(F$32,'Energy use Prediction'!$A$178:$AQ$178,0),FALSE)*$B33</f>
        <v>0</v>
      </c>
      <c r="G33" s="260">
        <f>VLOOKUP($A33,'Energy use Prediction'!$A$178:$AQ$204,MATCH(G$32,'Energy use Prediction'!$A$178:$AQ$178,0),FALSE)*$B33</f>
        <v>0</v>
      </c>
      <c r="H33" s="260">
        <f>VLOOKUP($A33,'Energy use Prediction'!$A$178:$AQ$204,MATCH(H$32,'Energy use Prediction'!$A$178:$AQ$178,0),FALSE)*$B33</f>
        <v>0</v>
      </c>
      <c r="I33" s="260">
        <f>VLOOKUP($A33,'Energy use Prediction'!$A$178:$AQ$204,MATCH(I$32,'Energy use Prediction'!$A$178:$AQ$178,0),FALSE)*$B33</f>
        <v>0</v>
      </c>
      <c r="J33" s="260">
        <f>VLOOKUP($A33,'Energy use Prediction'!$A$178:$AQ$204,MATCH(J$32,'Energy use Prediction'!$A$178:$AQ$178,0),FALSE)*$B33</f>
        <v>0</v>
      </c>
      <c r="K33" s="260">
        <f>VLOOKUP($A33,'Energy use Prediction'!$A$178:$AQ$204,MATCH(K$32,'Energy use Prediction'!$A$178:$AQ$178,0),FALSE)*$B33</f>
        <v>0</v>
      </c>
      <c r="L33" s="260">
        <f>VLOOKUP($A33,'Energy use Prediction'!$A$178:$AQ$204,MATCH(L$32,'Energy use Prediction'!$A$178:$AQ$178,0),FALSE)*$B33</f>
        <v>0</v>
      </c>
      <c r="M33" s="260">
        <f>VLOOKUP($A33,'Energy use Prediction'!$A$178:$AQ$204,MATCH(M$32,'Energy use Prediction'!$A$178:$AQ$178,0),FALSE)*$B33</f>
        <v>0</v>
      </c>
      <c r="N33" s="260">
        <f>VLOOKUP($A33,'Energy use Prediction'!$A$178:$AQ$204,MATCH(N$32,'Energy use Prediction'!$A$178:$AQ$178,0),FALSE)*$B33</f>
        <v>0</v>
      </c>
      <c r="O33" s="260">
        <f>VLOOKUP($A33,'Energy use Prediction'!$A$178:$AQ$204,MATCH(O$32,'Energy use Prediction'!$A$178:$AQ$178,0),FALSE)*$B33</f>
        <v>0</v>
      </c>
      <c r="P33" s="260">
        <f>VLOOKUP($A33,'Energy use Prediction'!$A$178:$AQ$204,MATCH(P$32,'Energy use Prediction'!$A$178:$AQ$178,0),FALSE)*$B33</f>
        <v>0</v>
      </c>
      <c r="Q33" s="260">
        <f>VLOOKUP($A33,'Energy use Prediction'!$A$178:$AQ$204,MATCH(Q$32,'Energy use Prediction'!$A$178:$AQ$178,0),FALSE)*$B33</f>
        <v>0</v>
      </c>
      <c r="R33" s="260">
        <f>VLOOKUP($A33,'Energy use Prediction'!$A$178:$AQ$204,MATCH(R$32,'Energy use Prediction'!$A$178:$AQ$178,0),FALSE)*$B33</f>
        <v>0</v>
      </c>
      <c r="S33" s="260">
        <f>VLOOKUP($A33,'Energy use Prediction'!$A$178:$AQ$204,MATCH(S$32,'Energy use Prediction'!$A$178:$AQ$178,0),FALSE)*$B33</f>
        <v>0</v>
      </c>
      <c r="T33" s="260">
        <f>VLOOKUP($A33,'Energy use Prediction'!$A$178:$AQ$204,MATCH(T$32,'Energy use Prediction'!$A$178:$AQ$178,0),FALSE)*$B33</f>
        <v>0</v>
      </c>
      <c r="U33" s="260">
        <f>VLOOKUP($A33,'Energy use Prediction'!$A$178:$AQ$204,MATCH(U$32,'Energy use Prediction'!$A$178:$AQ$178,0),FALSE)*$B33</f>
        <v>0</v>
      </c>
      <c r="V33" s="260">
        <f>VLOOKUP($A33,'Energy use Prediction'!$A$178:$AQ$204,MATCH(V$32,'Energy use Prediction'!$A$178:$AQ$178,0),FALSE)*$B33</f>
        <v>0</v>
      </c>
      <c r="W33" s="260">
        <f>VLOOKUP($A33,'Energy use Prediction'!$A$178:$AQ$204,MATCH(W$32,'Energy use Prediction'!$A$178:$AQ$178,0),FALSE)*$B33</f>
        <v>0</v>
      </c>
      <c r="X33" s="260">
        <f>VLOOKUP($A33,'Energy use Prediction'!$A$178:$AQ$204,MATCH(X$32,'Energy use Prediction'!$A$178:$AQ$178,0),FALSE)*$B33</f>
        <v>0</v>
      </c>
      <c r="Y33" s="260">
        <f>VLOOKUP($A33,'Energy use Prediction'!$A$178:$AQ$204,MATCH(Y$32,'Energy use Prediction'!$A$178:$AQ$178,0),FALSE)*$B33</f>
        <v>0</v>
      </c>
      <c r="Z33" s="260">
        <f>VLOOKUP($A33,'Energy use Prediction'!$A$178:$AQ$204,MATCH(Z$32,'Energy use Prediction'!$A$178:$AQ$178,0),FALSE)*$B33</f>
        <v>0</v>
      </c>
      <c r="AA33" s="260">
        <f>VLOOKUP($A33,'Energy use Prediction'!$A$178:$AQ$204,MATCH(AA$32,'Energy use Prediction'!$A$178:$AQ$178,0),FALSE)*$B33</f>
        <v>0</v>
      </c>
      <c r="AB33" s="260">
        <f>VLOOKUP($A33,'Energy use Prediction'!$A$178:$AQ$204,MATCH(AB$32,'Energy use Prediction'!$A$178:$AQ$178,0),FALSE)*$B33</f>
        <v>0</v>
      </c>
      <c r="AC33" s="260">
        <f>VLOOKUP($A33,'Energy use Prediction'!$A$178:$AQ$204,MATCH(AC$32,'Energy use Prediction'!$A$178:$AQ$178,0),FALSE)*$B33</f>
        <v>0</v>
      </c>
      <c r="AD33" s="260">
        <f>VLOOKUP($A33,'Energy use Prediction'!$A$178:$AQ$204,MATCH(AD$32,'Energy use Prediction'!$A$178:$AQ$178,0),FALSE)*$B33</f>
        <v>0</v>
      </c>
      <c r="AE33" s="260">
        <f>VLOOKUP($A33,'Energy use Prediction'!$A$178:$AQ$204,MATCH(AE$32,'Energy use Prediction'!$A$178:$AQ$178,0),FALSE)*$B33</f>
        <v>0</v>
      </c>
      <c r="AF33" s="260">
        <f>VLOOKUP($A33,'Energy use Prediction'!$A$178:$AQ$204,MATCH(AF$32,'Energy use Prediction'!$A$178:$AQ$178,0),FALSE)*$B33</f>
        <v>0</v>
      </c>
      <c r="AG33" s="260">
        <f>VLOOKUP($A33,'Energy use Prediction'!$A$178:$AQ$204,MATCH(AG$32,'Energy use Prediction'!$A$178:$AQ$178,0),FALSE)*$B33</f>
        <v>0</v>
      </c>
      <c r="AH33" s="260">
        <f>VLOOKUP($A33,'Energy use Prediction'!$A$178:$AQ$204,MATCH(AH$32,'Energy use Prediction'!$A$178:$AQ$178,0),FALSE)*$B33</f>
        <v>0</v>
      </c>
      <c r="AI33" s="260">
        <f>VLOOKUP($A33,'Energy use Prediction'!$A$178:$AQ$204,MATCH(AI$32,'Energy use Prediction'!$A$178:$AQ$178,0),FALSE)*$B33</f>
        <v>0</v>
      </c>
      <c r="AJ33" s="260">
        <f>VLOOKUP($A33,'Energy use Prediction'!$A$178:$AQ$204,MATCH(AJ$32,'Energy use Prediction'!$A$178:$AQ$178,0),FALSE)*$B33</f>
        <v>0</v>
      </c>
      <c r="AK33" s="260">
        <f>VLOOKUP($A33,'Energy use Prediction'!$A$178:$AQ$204,MATCH(AK$32,'Energy use Prediction'!$A$178:$AQ$178,0),FALSE)*$B33</f>
        <v>0</v>
      </c>
      <c r="AL33" s="260">
        <f>VLOOKUP($A33,'Energy use Prediction'!$A$178:$AQ$204,MATCH(AL$32,'Energy use Prediction'!$A$178:$AQ$178,0),FALSE)*$B33</f>
        <v>0</v>
      </c>
      <c r="AM33" s="260">
        <f>VLOOKUP($A33,'Energy use Prediction'!$A$178:$AQ$204,MATCH(AM$32,'Energy use Prediction'!$A$178:$AQ$178,0),FALSE)*$B33</f>
        <v>0</v>
      </c>
      <c r="AN33" s="260">
        <f>VLOOKUP($A33,'Energy use Prediction'!$A$178:$AQ$204,MATCH(AN$32,'Energy use Prediction'!$A$178:$AQ$178,0),FALSE)*$B33</f>
        <v>0</v>
      </c>
      <c r="AO33" s="260">
        <f>VLOOKUP($A33,'Energy use Prediction'!$A$178:$AQ$204,MATCH(AO$32,'Energy use Prediction'!$A$178:$AQ$178,0),FALSE)*$B33</f>
        <v>0</v>
      </c>
      <c r="AP33" s="260">
        <f>VLOOKUP($A33,'Energy use Prediction'!$A$178:$AQ$204,MATCH(AP$32,'Energy use Prediction'!$A$178:$AQ$178,0),FALSE)*$B33</f>
        <v>0</v>
      </c>
      <c r="AQ33" s="260">
        <f>VLOOKUP($A33,'Energy use Prediction'!$A$178:$AQ$204,MATCH(AQ$32,'Energy use Prediction'!$A$178:$AQ$178,0),FALSE)*$B33</f>
        <v>0</v>
      </c>
    </row>
    <row r="34" spans="1:43">
      <c r="A34" s="272" t="s">
        <v>611</v>
      </c>
      <c r="B34">
        <f>VLOOKUP(A34,'Non Energy use'!A4:J30,COLUMN('Non Energy use'!D4),FALSE)</f>
        <v>0</v>
      </c>
      <c r="C34" s="260">
        <f>VLOOKUP($A34,'Energy use Prediction'!$A$178:$AQ$204,MATCH(C$32,'Energy use Prediction'!$A$178:$AQ$178,0),FALSE)*$B34</f>
        <v>0</v>
      </c>
      <c r="D34" s="260">
        <f>VLOOKUP($A34,'Energy use Prediction'!$A$178:$AQ$204,MATCH(D$32,'Energy use Prediction'!$A$178:$AQ$178,0),FALSE)*$B34</f>
        <v>0</v>
      </c>
      <c r="E34" s="260">
        <f>VLOOKUP($A34,'Energy use Prediction'!$A$178:$AQ$204,MATCH(E$32,'Energy use Prediction'!$A$178:$AQ$178,0),FALSE)*$B34</f>
        <v>0</v>
      </c>
      <c r="F34" s="260">
        <f>VLOOKUP($A34,'Energy use Prediction'!$A$178:$AQ$204,MATCH(F$32,'Energy use Prediction'!$A$178:$AQ$178,0),FALSE)*$B34</f>
        <v>0</v>
      </c>
      <c r="G34" s="260">
        <f>VLOOKUP($A34,'Energy use Prediction'!$A$178:$AQ$204,MATCH(G$32,'Energy use Prediction'!$A$178:$AQ$178,0),FALSE)*$B34</f>
        <v>0</v>
      </c>
      <c r="H34" s="260">
        <f>VLOOKUP($A34,'Energy use Prediction'!$A$178:$AQ$204,MATCH(H$32,'Energy use Prediction'!$A$178:$AQ$178,0),FALSE)*$B34</f>
        <v>0</v>
      </c>
      <c r="I34" s="260">
        <f>VLOOKUP($A34,'Energy use Prediction'!$A$178:$AQ$204,MATCH(I$32,'Energy use Prediction'!$A$178:$AQ$178,0),FALSE)*$B34</f>
        <v>0</v>
      </c>
      <c r="J34" s="260">
        <f>VLOOKUP($A34,'Energy use Prediction'!$A$178:$AQ$204,MATCH(J$32,'Energy use Prediction'!$A$178:$AQ$178,0),FALSE)*$B34</f>
        <v>0</v>
      </c>
      <c r="K34" s="260">
        <f>VLOOKUP($A34,'Energy use Prediction'!$A$178:$AQ$204,MATCH(K$32,'Energy use Prediction'!$A$178:$AQ$178,0),FALSE)*$B34</f>
        <v>0</v>
      </c>
      <c r="L34" s="260">
        <f>VLOOKUP($A34,'Energy use Prediction'!$A$178:$AQ$204,MATCH(L$32,'Energy use Prediction'!$A$178:$AQ$178,0),FALSE)*$B34</f>
        <v>0</v>
      </c>
      <c r="M34" s="260">
        <f>VLOOKUP($A34,'Energy use Prediction'!$A$178:$AQ$204,MATCH(M$32,'Energy use Prediction'!$A$178:$AQ$178,0),FALSE)*$B34</f>
        <v>0</v>
      </c>
      <c r="N34" s="260">
        <f>VLOOKUP($A34,'Energy use Prediction'!$A$178:$AQ$204,MATCH(N$32,'Energy use Prediction'!$A$178:$AQ$178,0),FALSE)*$B34</f>
        <v>0</v>
      </c>
      <c r="O34" s="260">
        <f>VLOOKUP($A34,'Energy use Prediction'!$A$178:$AQ$204,MATCH(O$32,'Energy use Prediction'!$A$178:$AQ$178,0),FALSE)*$B34</f>
        <v>0</v>
      </c>
      <c r="P34" s="260">
        <f>VLOOKUP($A34,'Energy use Prediction'!$A$178:$AQ$204,MATCH(P$32,'Energy use Prediction'!$A$178:$AQ$178,0),FALSE)*$B34</f>
        <v>0</v>
      </c>
      <c r="Q34" s="260">
        <f>VLOOKUP($A34,'Energy use Prediction'!$A$178:$AQ$204,MATCH(Q$32,'Energy use Prediction'!$A$178:$AQ$178,0),FALSE)*$B34</f>
        <v>0</v>
      </c>
      <c r="R34" s="260">
        <f>VLOOKUP($A34,'Energy use Prediction'!$A$178:$AQ$204,MATCH(R$32,'Energy use Prediction'!$A$178:$AQ$178,0),FALSE)*$B34</f>
        <v>0</v>
      </c>
      <c r="S34" s="260">
        <f>VLOOKUP($A34,'Energy use Prediction'!$A$178:$AQ$204,MATCH(S$32,'Energy use Prediction'!$A$178:$AQ$178,0),FALSE)*$B34</f>
        <v>0</v>
      </c>
      <c r="T34" s="260">
        <f>VLOOKUP($A34,'Energy use Prediction'!$A$178:$AQ$204,MATCH(T$32,'Energy use Prediction'!$A$178:$AQ$178,0),FALSE)*$B34</f>
        <v>0</v>
      </c>
      <c r="U34" s="260">
        <f>VLOOKUP($A34,'Energy use Prediction'!$A$178:$AQ$204,MATCH(U$32,'Energy use Prediction'!$A$178:$AQ$178,0),FALSE)*$B34</f>
        <v>0</v>
      </c>
      <c r="V34" s="260">
        <f>VLOOKUP($A34,'Energy use Prediction'!$A$178:$AQ$204,MATCH(V$32,'Energy use Prediction'!$A$178:$AQ$178,0),FALSE)*$B34</f>
        <v>0</v>
      </c>
      <c r="W34" s="260">
        <f>VLOOKUP($A34,'Energy use Prediction'!$A$178:$AQ$204,MATCH(W$32,'Energy use Prediction'!$A$178:$AQ$178,0),FALSE)*$B34</f>
        <v>0</v>
      </c>
      <c r="X34" s="260">
        <f>VLOOKUP($A34,'Energy use Prediction'!$A$178:$AQ$204,MATCH(X$32,'Energy use Prediction'!$A$178:$AQ$178,0),FALSE)*$B34</f>
        <v>0</v>
      </c>
      <c r="Y34" s="260">
        <f>VLOOKUP($A34,'Energy use Prediction'!$A$178:$AQ$204,MATCH(Y$32,'Energy use Prediction'!$A$178:$AQ$178,0),FALSE)*$B34</f>
        <v>0</v>
      </c>
      <c r="Z34" s="260">
        <f>VLOOKUP($A34,'Energy use Prediction'!$A$178:$AQ$204,MATCH(Z$32,'Energy use Prediction'!$A$178:$AQ$178,0),FALSE)*$B34</f>
        <v>0</v>
      </c>
      <c r="AA34" s="260">
        <f>VLOOKUP($A34,'Energy use Prediction'!$A$178:$AQ$204,MATCH(AA$32,'Energy use Prediction'!$A$178:$AQ$178,0),FALSE)*$B34</f>
        <v>0</v>
      </c>
      <c r="AB34" s="260">
        <f>VLOOKUP($A34,'Energy use Prediction'!$A$178:$AQ$204,MATCH(AB$32,'Energy use Prediction'!$A$178:$AQ$178,0),FALSE)*$B34</f>
        <v>0</v>
      </c>
      <c r="AC34" s="260">
        <f>VLOOKUP($A34,'Energy use Prediction'!$A$178:$AQ$204,MATCH(AC$32,'Energy use Prediction'!$A$178:$AQ$178,0),FALSE)*$B34</f>
        <v>0</v>
      </c>
      <c r="AD34" s="260">
        <f>VLOOKUP($A34,'Energy use Prediction'!$A$178:$AQ$204,MATCH(AD$32,'Energy use Prediction'!$A$178:$AQ$178,0),FALSE)*$B34</f>
        <v>0</v>
      </c>
      <c r="AE34" s="260">
        <f>VLOOKUP($A34,'Energy use Prediction'!$A$178:$AQ$204,MATCH(AE$32,'Energy use Prediction'!$A$178:$AQ$178,0),FALSE)*$B34</f>
        <v>0</v>
      </c>
      <c r="AF34" s="260">
        <f>VLOOKUP($A34,'Energy use Prediction'!$A$178:$AQ$204,MATCH(AF$32,'Energy use Prediction'!$A$178:$AQ$178,0),FALSE)*$B34</f>
        <v>0</v>
      </c>
      <c r="AG34" s="260">
        <f>VLOOKUP($A34,'Energy use Prediction'!$A$178:$AQ$204,MATCH(AG$32,'Energy use Prediction'!$A$178:$AQ$178,0),FALSE)*$B34</f>
        <v>0</v>
      </c>
      <c r="AH34" s="260">
        <f>VLOOKUP($A34,'Energy use Prediction'!$A$178:$AQ$204,MATCH(AH$32,'Energy use Prediction'!$A$178:$AQ$178,0),FALSE)*$B34</f>
        <v>0</v>
      </c>
      <c r="AI34" s="260">
        <f>VLOOKUP($A34,'Energy use Prediction'!$A$178:$AQ$204,MATCH(AI$32,'Energy use Prediction'!$A$178:$AQ$178,0),FALSE)*$B34</f>
        <v>0</v>
      </c>
      <c r="AJ34" s="260">
        <f>VLOOKUP($A34,'Energy use Prediction'!$A$178:$AQ$204,MATCH(AJ$32,'Energy use Prediction'!$A$178:$AQ$178,0),FALSE)*$B34</f>
        <v>0</v>
      </c>
      <c r="AK34" s="260">
        <f>VLOOKUP($A34,'Energy use Prediction'!$A$178:$AQ$204,MATCH(AK$32,'Energy use Prediction'!$A$178:$AQ$178,0),FALSE)*$B34</f>
        <v>0</v>
      </c>
      <c r="AL34" s="260">
        <f>VLOOKUP($A34,'Energy use Prediction'!$A$178:$AQ$204,MATCH(AL$32,'Energy use Prediction'!$A$178:$AQ$178,0),FALSE)*$B34</f>
        <v>0</v>
      </c>
      <c r="AM34" s="260">
        <f>VLOOKUP($A34,'Energy use Prediction'!$A$178:$AQ$204,MATCH(AM$32,'Energy use Prediction'!$A$178:$AQ$178,0),FALSE)*$B34</f>
        <v>0</v>
      </c>
      <c r="AN34" s="260">
        <f>VLOOKUP($A34,'Energy use Prediction'!$A$178:$AQ$204,MATCH(AN$32,'Energy use Prediction'!$A$178:$AQ$178,0),FALSE)*$B34</f>
        <v>0</v>
      </c>
      <c r="AO34" s="260">
        <f>VLOOKUP($A34,'Energy use Prediction'!$A$178:$AQ$204,MATCH(AO$32,'Energy use Prediction'!$A$178:$AQ$178,0),FALSE)*$B34</f>
        <v>0</v>
      </c>
      <c r="AP34" s="260">
        <f>VLOOKUP($A34,'Energy use Prediction'!$A$178:$AQ$204,MATCH(AP$32,'Energy use Prediction'!$A$178:$AQ$178,0),FALSE)*$B34</f>
        <v>0</v>
      </c>
      <c r="AQ34" s="260">
        <f>VLOOKUP($A34,'Energy use Prediction'!$A$178:$AQ$204,MATCH(AQ$32,'Energy use Prediction'!$A$178:$AQ$178,0),FALSE)*$B34</f>
        <v>0</v>
      </c>
    </row>
    <row r="35" spans="1:43">
      <c r="A35" s="272" t="s">
        <v>618</v>
      </c>
      <c r="B35">
        <f>VLOOKUP(A35,'Non Energy use'!A5:J31,COLUMN('Non Energy use'!D5),FALSE)</f>
        <v>0</v>
      </c>
      <c r="C35" s="260">
        <f>VLOOKUP($A35,'Energy use Prediction'!$A$178:$AQ$204,MATCH(C$32,'Energy use Prediction'!$A$178:$AQ$178,0),FALSE)*$B35</f>
        <v>0</v>
      </c>
      <c r="D35" s="260">
        <f>VLOOKUP($A35,'Energy use Prediction'!$A$178:$AQ$204,MATCH(D$32,'Energy use Prediction'!$A$178:$AQ$178,0),FALSE)*$B35</f>
        <v>0</v>
      </c>
      <c r="E35" s="260">
        <f>VLOOKUP($A35,'Energy use Prediction'!$A$178:$AQ$204,MATCH(E$32,'Energy use Prediction'!$A$178:$AQ$178,0),FALSE)*$B35</f>
        <v>0</v>
      </c>
      <c r="F35" s="260">
        <f>VLOOKUP($A35,'Energy use Prediction'!$A$178:$AQ$204,MATCH(F$32,'Energy use Prediction'!$A$178:$AQ$178,0),FALSE)*$B35</f>
        <v>0</v>
      </c>
      <c r="G35" s="260">
        <f>VLOOKUP($A35,'Energy use Prediction'!$A$178:$AQ$204,MATCH(G$32,'Energy use Prediction'!$A$178:$AQ$178,0),FALSE)*$B35</f>
        <v>0</v>
      </c>
      <c r="H35" s="260">
        <f>VLOOKUP($A35,'Energy use Prediction'!$A$178:$AQ$204,MATCH(H$32,'Energy use Prediction'!$A$178:$AQ$178,0),FALSE)*$B35</f>
        <v>0</v>
      </c>
      <c r="I35" s="260">
        <f>VLOOKUP($A35,'Energy use Prediction'!$A$178:$AQ$204,MATCH(I$32,'Energy use Prediction'!$A$178:$AQ$178,0),FALSE)*$B35</f>
        <v>0</v>
      </c>
      <c r="J35" s="260">
        <f>VLOOKUP($A35,'Energy use Prediction'!$A$178:$AQ$204,MATCH(J$32,'Energy use Prediction'!$A$178:$AQ$178,0),FALSE)*$B35</f>
        <v>0</v>
      </c>
      <c r="K35" s="260">
        <f>VLOOKUP($A35,'Energy use Prediction'!$A$178:$AQ$204,MATCH(K$32,'Energy use Prediction'!$A$178:$AQ$178,0),FALSE)*$B35</f>
        <v>0</v>
      </c>
      <c r="L35" s="260">
        <f>VLOOKUP($A35,'Energy use Prediction'!$A$178:$AQ$204,MATCH(L$32,'Energy use Prediction'!$A$178:$AQ$178,0),FALSE)*$B35</f>
        <v>0</v>
      </c>
      <c r="M35" s="260">
        <f>VLOOKUP($A35,'Energy use Prediction'!$A$178:$AQ$204,MATCH(M$32,'Energy use Prediction'!$A$178:$AQ$178,0),FALSE)*$B35</f>
        <v>0</v>
      </c>
      <c r="N35" s="260">
        <f>VLOOKUP($A35,'Energy use Prediction'!$A$178:$AQ$204,MATCH(N$32,'Energy use Prediction'!$A$178:$AQ$178,0),FALSE)*$B35</f>
        <v>0</v>
      </c>
      <c r="O35" s="260">
        <f>VLOOKUP($A35,'Energy use Prediction'!$A$178:$AQ$204,MATCH(O$32,'Energy use Prediction'!$A$178:$AQ$178,0),FALSE)*$B35</f>
        <v>0</v>
      </c>
      <c r="P35" s="260">
        <f>VLOOKUP($A35,'Energy use Prediction'!$A$178:$AQ$204,MATCH(P$32,'Energy use Prediction'!$A$178:$AQ$178,0),FALSE)*$B35</f>
        <v>0</v>
      </c>
      <c r="Q35" s="260">
        <f>VLOOKUP($A35,'Energy use Prediction'!$A$178:$AQ$204,MATCH(Q$32,'Energy use Prediction'!$A$178:$AQ$178,0),FALSE)*$B35</f>
        <v>0</v>
      </c>
      <c r="R35" s="260">
        <f>VLOOKUP($A35,'Energy use Prediction'!$A$178:$AQ$204,MATCH(R$32,'Energy use Prediction'!$A$178:$AQ$178,0),FALSE)*$B35</f>
        <v>0</v>
      </c>
      <c r="S35" s="260">
        <f>VLOOKUP($A35,'Energy use Prediction'!$A$178:$AQ$204,MATCH(S$32,'Energy use Prediction'!$A$178:$AQ$178,0),FALSE)*$B35</f>
        <v>0</v>
      </c>
      <c r="T35" s="260">
        <f>VLOOKUP($A35,'Energy use Prediction'!$A$178:$AQ$204,MATCH(T$32,'Energy use Prediction'!$A$178:$AQ$178,0),FALSE)*$B35</f>
        <v>0</v>
      </c>
      <c r="U35" s="260">
        <f>VLOOKUP($A35,'Energy use Prediction'!$A$178:$AQ$204,MATCH(U$32,'Energy use Prediction'!$A$178:$AQ$178,0),FALSE)*$B35</f>
        <v>0</v>
      </c>
      <c r="V35" s="260">
        <f>VLOOKUP($A35,'Energy use Prediction'!$A$178:$AQ$204,MATCH(V$32,'Energy use Prediction'!$A$178:$AQ$178,0),FALSE)*$B35</f>
        <v>0</v>
      </c>
      <c r="W35" s="260">
        <f>VLOOKUP($A35,'Energy use Prediction'!$A$178:$AQ$204,MATCH(W$32,'Energy use Prediction'!$A$178:$AQ$178,0),FALSE)*$B35</f>
        <v>0</v>
      </c>
      <c r="X35" s="260">
        <f>VLOOKUP($A35,'Energy use Prediction'!$A$178:$AQ$204,MATCH(X$32,'Energy use Prediction'!$A$178:$AQ$178,0),FALSE)*$B35</f>
        <v>0</v>
      </c>
      <c r="Y35" s="260">
        <f>VLOOKUP($A35,'Energy use Prediction'!$A$178:$AQ$204,MATCH(Y$32,'Energy use Prediction'!$A$178:$AQ$178,0),FALSE)*$B35</f>
        <v>0</v>
      </c>
      <c r="Z35" s="260">
        <f>VLOOKUP($A35,'Energy use Prediction'!$A$178:$AQ$204,MATCH(Z$32,'Energy use Prediction'!$A$178:$AQ$178,0),FALSE)*$B35</f>
        <v>0</v>
      </c>
      <c r="AA35" s="260">
        <f>VLOOKUP($A35,'Energy use Prediction'!$A$178:$AQ$204,MATCH(AA$32,'Energy use Prediction'!$A$178:$AQ$178,0),FALSE)*$B35</f>
        <v>0</v>
      </c>
      <c r="AB35" s="260">
        <f>VLOOKUP($A35,'Energy use Prediction'!$A$178:$AQ$204,MATCH(AB$32,'Energy use Prediction'!$A$178:$AQ$178,0),FALSE)*$B35</f>
        <v>0</v>
      </c>
      <c r="AC35" s="260">
        <f>VLOOKUP($A35,'Energy use Prediction'!$A$178:$AQ$204,MATCH(AC$32,'Energy use Prediction'!$A$178:$AQ$178,0),FALSE)*$B35</f>
        <v>0</v>
      </c>
      <c r="AD35" s="260">
        <f>VLOOKUP($A35,'Energy use Prediction'!$A$178:$AQ$204,MATCH(AD$32,'Energy use Prediction'!$A$178:$AQ$178,0),FALSE)*$B35</f>
        <v>0</v>
      </c>
      <c r="AE35" s="260">
        <f>VLOOKUP($A35,'Energy use Prediction'!$A$178:$AQ$204,MATCH(AE$32,'Energy use Prediction'!$A$178:$AQ$178,0),FALSE)*$B35</f>
        <v>0</v>
      </c>
      <c r="AF35" s="260">
        <f>VLOOKUP($A35,'Energy use Prediction'!$A$178:$AQ$204,MATCH(AF$32,'Energy use Prediction'!$A$178:$AQ$178,0),FALSE)*$B35</f>
        <v>0</v>
      </c>
      <c r="AG35" s="260">
        <f>VLOOKUP($A35,'Energy use Prediction'!$A$178:$AQ$204,MATCH(AG$32,'Energy use Prediction'!$A$178:$AQ$178,0),FALSE)*$B35</f>
        <v>0</v>
      </c>
      <c r="AH35" s="260">
        <f>VLOOKUP($A35,'Energy use Prediction'!$A$178:$AQ$204,MATCH(AH$32,'Energy use Prediction'!$A$178:$AQ$178,0),FALSE)*$B35</f>
        <v>0</v>
      </c>
      <c r="AI35" s="260">
        <f>VLOOKUP($A35,'Energy use Prediction'!$A$178:$AQ$204,MATCH(AI$32,'Energy use Prediction'!$A$178:$AQ$178,0),FALSE)*$B35</f>
        <v>0</v>
      </c>
      <c r="AJ35" s="260">
        <f>VLOOKUP($A35,'Energy use Prediction'!$A$178:$AQ$204,MATCH(AJ$32,'Energy use Prediction'!$A$178:$AQ$178,0),FALSE)*$B35</f>
        <v>0</v>
      </c>
      <c r="AK35" s="260">
        <f>VLOOKUP($A35,'Energy use Prediction'!$A$178:$AQ$204,MATCH(AK$32,'Energy use Prediction'!$A$178:$AQ$178,0),FALSE)*$B35</f>
        <v>0</v>
      </c>
      <c r="AL35" s="260">
        <f>VLOOKUP($A35,'Energy use Prediction'!$A$178:$AQ$204,MATCH(AL$32,'Energy use Prediction'!$A$178:$AQ$178,0),FALSE)*$B35</f>
        <v>0</v>
      </c>
      <c r="AM35" s="260">
        <f>VLOOKUP($A35,'Energy use Prediction'!$A$178:$AQ$204,MATCH(AM$32,'Energy use Prediction'!$A$178:$AQ$178,0),FALSE)*$B35</f>
        <v>0</v>
      </c>
      <c r="AN35" s="260">
        <f>VLOOKUP($A35,'Energy use Prediction'!$A$178:$AQ$204,MATCH(AN$32,'Energy use Prediction'!$A$178:$AQ$178,0),FALSE)*$B35</f>
        <v>0</v>
      </c>
      <c r="AO35" s="260">
        <f>VLOOKUP($A35,'Energy use Prediction'!$A$178:$AQ$204,MATCH(AO$32,'Energy use Prediction'!$A$178:$AQ$178,0),FALSE)*$B35</f>
        <v>0</v>
      </c>
      <c r="AP35" s="260">
        <f>VLOOKUP($A35,'Energy use Prediction'!$A$178:$AQ$204,MATCH(AP$32,'Energy use Prediction'!$A$178:$AQ$178,0),FALSE)*$B35</f>
        <v>0</v>
      </c>
      <c r="AQ35" s="260">
        <f>VLOOKUP($A35,'Energy use Prediction'!$A$178:$AQ$204,MATCH(AQ$32,'Energy use Prediction'!$A$178:$AQ$178,0),FALSE)*$B35</f>
        <v>0</v>
      </c>
    </row>
    <row r="36" spans="1:43">
      <c r="A36" s="272" t="s">
        <v>619</v>
      </c>
      <c r="B36">
        <f>VLOOKUP(A36,'Non Energy use'!A6:J32,COLUMN('Non Energy use'!D6),FALSE)</f>
        <v>0</v>
      </c>
      <c r="C36" s="260">
        <f>VLOOKUP($A36,'Energy use Prediction'!$A$178:$AQ$204,MATCH(C$32,'Energy use Prediction'!$A$178:$AQ$178,0),FALSE)*$B36</f>
        <v>0</v>
      </c>
      <c r="D36" s="260">
        <f>VLOOKUP($A36,'Energy use Prediction'!$A$178:$AQ$204,MATCH(D$32,'Energy use Prediction'!$A$178:$AQ$178,0),FALSE)*$B36</f>
        <v>0</v>
      </c>
      <c r="E36" s="260">
        <f>VLOOKUP($A36,'Energy use Prediction'!$A$178:$AQ$204,MATCH(E$32,'Energy use Prediction'!$A$178:$AQ$178,0),FALSE)*$B36</f>
        <v>0</v>
      </c>
      <c r="F36" s="260">
        <f>VLOOKUP($A36,'Energy use Prediction'!$A$178:$AQ$204,MATCH(F$32,'Energy use Prediction'!$A$178:$AQ$178,0),FALSE)*$B36</f>
        <v>0</v>
      </c>
      <c r="G36" s="260">
        <f>VLOOKUP($A36,'Energy use Prediction'!$A$178:$AQ$204,MATCH(G$32,'Energy use Prediction'!$A$178:$AQ$178,0),FALSE)*$B36</f>
        <v>0</v>
      </c>
      <c r="H36" s="260">
        <f>VLOOKUP($A36,'Energy use Prediction'!$A$178:$AQ$204,MATCH(H$32,'Energy use Prediction'!$A$178:$AQ$178,0),FALSE)*$B36</f>
        <v>0</v>
      </c>
      <c r="I36" s="260">
        <f>VLOOKUP($A36,'Energy use Prediction'!$A$178:$AQ$204,MATCH(I$32,'Energy use Prediction'!$A$178:$AQ$178,0),FALSE)*$B36</f>
        <v>0</v>
      </c>
      <c r="J36" s="260">
        <f>VLOOKUP($A36,'Energy use Prediction'!$A$178:$AQ$204,MATCH(J$32,'Energy use Prediction'!$A$178:$AQ$178,0),FALSE)*$B36</f>
        <v>0</v>
      </c>
      <c r="K36" s="260">
        <f>VLOOKUP($A36,'Energy use Prediction'!$A$178:$AQ$204,MATCH(K$32,'Energy use Prediction'!$A$178:$AQ$178,0),FALSE)*$B36</f>
        <v>0</v>
      </c>
      <c r="L36" s="260">
        <f>VLOOKUP($A36,'Energy use Prediction'!$A$178:$AQ$204,MATCH(L$32,'Energy use Prediction'!$A$178:$AQ$178,0),FALSE)*$B36</f>
        <v>0</v>
      </c>
      <c r="M36" s="260">
        <f>VLOOKUP($A36,'Energy use Prediction'!$A$178:$AQ$204,MATCH(M$32,'Energy use Prediction'!$A$178:$AQ$178,0),FALSE)*$B36</f>
        <v>0</v>
      </c>
      <c r="N36" s="260">
        <f>VLOOKUP($A36,'Energy use Prediction'!$A$178:$AQ$204,MATCH(N$32,'Energy use Prediction'!$A$178:$AQ$178,0),FALSE)*$B36</f>
        <v>0</v>
      </c>
      <c r="O36" s="260">
        <f>VLOOKUP($A36,'Energy use Prediction'!$A$178:$AQ$204,MATCH(O$32,'Energy use Prediction'!$A$178:$AQ$178,0),FALSE)*$B36</f>
        <v>0</v>
      </c>
      <c r="P36" s="260">
        <f>VLOOKUP($A36,'Energy use Prediction'!$A$178:$AQ$204,MATCH(P$32,'Energy use Prediction'!$A$178:$AQ$178,0),FALSE)*$B36</f>
        <v>0</v>
      </c>
      <c r="Q36" s="260">
        <f>VLOOKUP($A36,'Energy use Prediction'!$A$178:$AQ$204,MATCH(Q$32,'Energy use Prediction'!$A$178:$AQ$178,0),FALSE)*$B36</f>
        <v>0</v>
      </c>
      <c r="R36" s="260">
        <f>VLOOKUP($A36,'Energy use Prediction'!$A$178:$AQ$204,MATCH(R$32,'Energy use Prediction'!$A$178:$AQ$178,0),FALSE)*$B36</f>
        <v>0</v>
      </c>
      <c r="S36" s="260">
        <f>VLOOKUP($A36,'Energy use Prediction'!$A$178:$AQ$204,MATCH(S$32,'Energy use Prediction'!$A$178:$AQ$178,0),FALSE)*$B36</f>
        <v>0</v>
      </c>
      <c r="T36" s="260">
        <f>VLOOKUP($A36,'Energy use Prediction'!$A$178:$AQ$204,MATCH(T$32,'Energy use Prediction'!$A$178:$AQ$178,0),FALSE)*$B36</f>
        <v>0</v>
      </c>
      <c r="U36" s="260">
        <f>VLOOKUP($A36,'Energy use Prediction'!$A$178:$AQ$204,MATCH(U$32,'Energy use Prediction'!$A$178:$AQ$178,0),FALSE)*$B36</f>
        <v>0</v>
      </c>
      <c r="V36" s="260">
        <f>VLOOKUP($A36,'Energy use Prediction'!$A$178:$AQ$204,MATCH(V$32,'Energy use Prediction'!$A$178:$AQ$178,0),FALSE)*$B36</f>
        <v>0</v>
      </c>
      <c r="W36" s="260">
        <f>VLOOKUP($A36,'Energy use Prediction'!$A$178:$AQ$204,MATCH(W$32,'Energy use Prediction'!$A$178:$AQ$178,0),FALSE)*$B36</f>
        <v>0</v>
      </c>
      <c r="X36" s="260">
        <f>VLOOKUP($A36,'Energy use Prediction'!$A$178:$AQ$204,MATCH(X$32,'Energy use Prediction'!$A$178:$AQ$178,0),FALSE)*$B36</f>
        <v>0</v>
      </c>
      <c r="Y36" s="260">
        <f>VLOOKUP($A36,'Energy use Prediction'!$A$178:$AQ$204,MATCH(Y$32,'Energy use Prediction'!$A$178:$AQ$178,0),FALSE)*$B36</f>
        <v>0</v>
      </c>
      <c r="Z36" s="260">
        <f>VLOOKUP($A36,'Energy use Prediction'!$A$178:$AQ$204,MATCH(Z$32,'Energy use Prediction'!$A$178:$AQ$178,0),FALSE)*$B36</f>
        <v>0</v>
      </c>
      <c r="AA36" s="260">
        <f>VLOOKUP($A36,'Energy use Prediction'!$A$178:$AQ$204,MATCH(AA$32,'Energy use Prediction'!$A$178:$AQ$178,0),FALSE)*$B36</f>
        <v>0</v>
      </c>
      <c r="AB36" s="260">
        <f>VLOOKUP($A36,'Energy use Prediction'!$A$178:$AQ$204,MATCH(AB$32,'Energy use Prediction'!$A$178:$AQ$178,0),FALSE)*$B36</f>
        <v>0</v>
      </c>
      <c r="AC36" s="260">
        <f>VLOOKUP($A36,'Energy use Prediction'!$A$178:$AQ$204,MATCH(AC$32,'Energy use Prediction'!$A$178:$AQ$178,0),FALSE)*$B36</f>
        <v>0</v>
      </c>
      <c r="AD36" s="260">
        <f>VLOOKUP($A36,'Energy use Prediction'!$A$178:$AQ$204,MATCH(AD$32,'Energy use Prediction'!$A$178:$AQ$178,0),FALSE)*$B36</f>
        <v>0</v>
      </c>
      <c r="AE36" s="260">
        <f>VLOOKUP($A36,'Energy use Prediction'!$A$178:$AQ$204,MATCH(AE$32,'Energy use Prediction'!$A$178:$AQ$178,0),FALSE)*$B36</f>
        <v>0</v>
      </c>
      <c r="AF36" s="260">
        <f>VLOOKUP($A36,'Energy use Prediction'!$A$178:$AQ$204,MATCH(AF$32,'Energy use Prediction'!$A$178:$AQ$178,0),FALSE)*$B36</f>
        <v>0</v>
      </c>
      <c r="AG36" s="260">
        <f>VLOOKUP($A36,'Energy use Prediction'!$A$178:$AQ$204,MATCH(AG$32,'Energy use Prediction'!$A$178:$AQ$178,0),FALSE)*$B36</f>
        <v>0</v>
      </c>
      <c r="AH36" s="260">
        <f>VLOOKUP($A36,'Energy use Prediction'!$A$178:$AQ$204,MATCH(AH$32,'Energy use Prediction'!$A$178:$AQ$178,0),FALSE)*$B36</f>
        <v>0</v>
      </c>
      <c r="AI36" s="260">
        <f>VLOOKUP($A36,'Energy use Prediction'!$A$178:$AQ$204,MATCH(AI$32,'Energy use Prediction'!$A$178:$AQ$178,0),FALSE)*$B36</f>
        <v>0</v>
      </c>
      <c r="AJ36" s="260">
        <f>VLOOKUP($A36,'Energy use Prediction'!$A$178:$AQ$204,MATCH(AJ$32,'Energy use Prediction'!$A$178:$AQ$178,0),FALSE)*$B36</f>
        <v>0</v>
      </c>
      <c r="AK36" s="260">
        <f>VLOOKUP($A36,'Energy use Prediction'!$A$178:$AQ$204,MATCH(AK$32,'Energy use Prediction'!$A$178:$AQ$178,0),FALSE)*$B36</f>
        <v>0</v>
      </c>
      <c r="AL36" s="260">
        <f>VLOOKUP($A36,'Energy use Prediction'!$A$178:$AQ$204,MATCH(AL$32,'Energy use Prediction'!$A$178:$AQ$178,0),FALSE)*$B36</f>
        <v>0</v>
      </c>
      <c r="AM36" s="260">
        <f>VLOOKUP($A36,'Energy use Prediction'!$A$178:$AQ$204,MATCH(AM$32,'Energy use Prediction'!$A$178:$AQ$178,0),FALSE)*$B36</f>
        <v>0</v>
      </c>
      <c r="AN36" s="260">
        <f>VLOOKUP($A36,'Energy use Prediction'!$A$178:$AQ$204,MATCH(AN$32,'Energy use Prediction'!$A$178:$AQ$178,0),FALSE)*$B36</f>
        <v>0</v>
      </c>
      <c r="AO36" s="260">
        <f>VLOOKUP($A36,'Energy use Prediction'!$A$178:$AQ$204,MATCH(AO$32,'Energy use Prediction'!$A$178:$AQ$178,0),FALSE)*$B36</f>
        <v>0</v>
      </c>
      <c r="AP36" s="260">
        <f>VLOOKUP($A36,'Energy use Prediction'!$A$178:$AQ$204,MATCH(AP$32,'Energy use Prediction'!$A$178:$AQ$178,0),FALSE)*$B36</f>
        <v>0</v>
      </c>
      <c r="AQ36" s="260">
        <f>VLOOKUP($A36,'Energy use Prediction'!$A$178:$AQ$204,MATCH(AQ$32,'Energy use Prediction'!$A$178:$AQ$178,0),FALSE)*$B36</f>
        <v>0</v>
      </c>
    </row>
    <row r="37" spans="1:43">
      <c r="A37" s="272" t="s">
        <v>620</v>
      </c>
      <c r="B37">
        <f>VLOOKUP(A37,'Non Energy use'!A7:J33,COLUMN('Non Energy use'!D7),FALSE)</f>
        <v>0</v>
      </c>
      <c r="C37" s="260">
        <f>VLOOKUP($A37,'Energy use Prediction'!$A$178:$AQ$204,MATCH(C$32,'Energy use Prediction'!$A$178:$AQ$178,0),FALSE)*$B37</f>
        <v>0</v>
      </c>
      <c r="D37" s="260">
        <f>VLOOKUP($A37,'Energy use Prediction'!$A$178:$AQ$204,MATCH(D$32,'Energy use Prediction'!$A$178:$AQ$178,0),FALSE)*$B37</f>
        <v>0</v>
      </c>
      <c r="E37" s="260">
        <f>VLOOKUP($A37,'Energy use Prediction'!$A$178:$AQ$204,MATCH(E$32,'Energy use Prediction'!$A$178:$AQ$178,0),FALSE)*$B37</f>
        <v>0</v>
      </c>
      <c r="F37" s="260">
        <f>VLOOKUP($A37,'Energy use Prediction'!$A$178:$AQ$204,MATCH(F$32,'Energy use Prediction'!$A$178:$AQ$178,0),FALSE)*$B37</f>
        <v>0</v>
      </c>
      <c r="G37" s="260">
        <f>VLOOKUP($A37,'Energy use Prediction'!$A$178:$AQ$204,MATCH(G$32,'Energy use Prediction'!$A$178:$AQ$178,0),FALSE)*$B37</f>
        <v>0</v>
      </c>
      <c r="H37" s="260">
        <f>VLOOKUP($A37,'Energy use Prediction'!$A$178:$AQ$204,MATCH(H$32,'Energy use Prediction'!$A$178:$AQ$178,0),FALSE)*$B37</f>
        <v>0</v>
      </c>
      <c r="I37" s="260">
        <f>VLOOKUP($A37,'Energy use Prediction'!$A$178:$AQ$204,MATCH(I$32,'Energy use Prediction'!$A$178:$AQ$178,0),FALSE)*$B37</f>
        <v>0</v>
      </c>
      <c r="J37" s="260">
        <f>VLOOKUP($A37,'Energy use Prediction'!$A$178:$AQ$204,MATCH(J$32,'Energy use Prediction'!$A$178:$AQ$178,0),FALSE)*$B37</f>
        <v>0</v>
      </c>
      <c r="K37" s="260">
        <f>VLOOKUP($A37,'Energy use Prediction'!$A$178:$AQ$204,MATCH(K$32,'Energy use Prediction'!$A$178:$AQ$178,0),FALSE)*$B37</f>
        <v>0</v>
      </c>
      <c r="L37" s="260">
        <f>VLOOKUP($A37,'Energy use Prediction'!$A$178:$AQ$204,MATCH(L$32,'Energy use Prediction'!$A$178:$AQ$178,0),FALSE)*$B37</f>
        <v>0</v>
      </c>
      <c r="M37" s="260">
        <f>VLOOKUP($A37,'Energy use Prediction'!$A$178:$AQ$204,MATCH(M$32,'Energy use Prediction'!$A$178:$AQ$178,0),FALSE)*$B37</f>
        <v>0</v>
      </c>
      <c r="N37" s="260">
        <f>VLOOKUP($A37,'Energy use Prediction'!$A$178:$AQ$204,MATCH(N$32,'Energy use Prediction'!$A$178:$AQ$178,0),FALSE)*$B37</f>
        <v>0</v>
      </c>
      <c r="O37" s="260">
        <f>VLOOKUP($A37,'Energy use Prediction'!$A$178:$AQ$204,MATCH(O$32,'Energy use Prediction'!$A$178:$AQ$178,0),FALSE)*$B37</f>
        <v>0</v>
      </c>
      <c r="P37" s="260">
        <f>VLOOKUP($A37,'Energy use Prediction'!$A$178:$AQ$204,MATCH(P$32,'Energy use Prediction'!$A$178:$AQ$178,0),FALSE)*$B37</f>
        <v>0</v>
      </c>
      <c r="Q37" s="260">
        <f>VLOOKUP($A37,'Energy use Prediction'!$A$178:$AQ$204,MATCH(Q$32,'Energy use Prediction'!$A$178:$AQ$178,0),FALSE)*$B37</f>
        <v>0</v>
      </c>
      <c r="R37" s="260">
        <f>VLOOKUP($A37,'Energy use Prediction'!$A$178:$AQ$204,MATCH(R$32,'Energy use Prediction'!$A$178:$AQ$178,0),FALSE)*$B37</f>
        <v>0</v>
      </c>
      <c r="S37" s="260">
        <f>VLOOKUP($A37,'Energy use Prediction'!$A$178:$AQ$204,MATCH(S$32,'Energy use Prediction'!$A$178:$AQ$178,0),FALSE)*$B37</f>
        <v>0</v>
      </c>
      <c r="T37" s="260">
        <f>VLOOKUP($A37,'Energy use Prediction'!$A$178:$AQ$204,MATCH(T$32,'Energy use Prediction'!$A$178:$AQ$178,0),FALSE)*$B37</f>
        <v>0</v>
      </c>
      <c r="U37" s="260">
        <f>VLOOKUP($A37,'Energy use Prediction'!$A$178:$AQ$204,MATCH(U$32,'Energy use Prediction'!$A$178:$AQ$178,0),FALSE)*$B37</f>
        <v>0</v>
      </c>
      <c r="V37" s="260">
        <f>VLOOKUP($A37,'Energy use Prediction'!$A$178:$AQ$204,MATCH(V$32,'Energy use Prediction'!$A$178:$AQ$178,0),FALSE)*$B37</f>
        <v>0</v>
      </c>
      <c r="W37" s="260">
        <f>VLOOKUP($A37,'Energy use Prediction'!$A$178:$AQ$204,MATCH(W$32,'Energy use Prediction'!$A$178:$AQ$178,0),FALSE)*$B37</f>
        <v>0</v>
      </c>
      <c r="X37" s="260">
        <f>VLOOKUP($A37,'Energy use Prediction'!$A$178:$AQ$204,MATCH(X$32,'Energy use Prediction'!$A$178:$AQ$178,0),FALSE)*$B37</f>
        <v>0</v>
      </c>
      <c r="Y37" s="260">
        <f>VLOOKUP($A37,'Energy use Prediction'!$A$178:$AQ$204,MATCH(Y$32,'Energy use Prediction'!$A$178:$AQ$178,0),FALSE)*$B37</f>
        <v>0</v>
      </c>
      <c r="Z37" s="260">
        <f>VLOOKUP($A37,'Energy use Prediction'!$A$178:$AQ$204,MATCH(Z$32,'Energy use Prediction'!$A$178:$AQ$178,0),FALSE)*$B37</f>
        <v>0</v>
      </c>
      <c r="AA37" s="260">
        <f>VLOOKUP($A37,'Energy use Prediction'!$A$178:$AQ$204,MATCH(AA$32,'Energy use Prediction'!$A$178:$AQ$178,0),FALSE)*$B37</f>
        <v>0</v>
      </c>
      <c r="AB37" s="260">
        <f>VLOOKUP($A37,'Energy use Prediction'!$A$178:$AQ$204,MATCH(AB$32,'Energy use Prediction'!$A$178:$AQ$178,0),FALSE)*$B37</f>
        <v>0</v>
      </c>
      <c r="AC37" s="260">
        <f>VLOOKUP($A37,'Energy use Prediction'!$A$178:$AQ$204,MATCH(AC$32,'Energy use Prediction'!$A$178:$AQ$178,0),FALSE)*$B37</f>
        <v>0</v>
      </c>
      <c r="AD37" s="260">
        <f>VLOOKUP($A37,'Energy use Prediction'!$A$178:$AQ$204,MATCH(AD$32,'Energy use Prediction'!$A$178:$AQ$178,0),FALSE)*$B37</f>
        <v>0</v>
      </c>
      <c r="AE37" s="260">
        <f>VLOOKUP($A37,'Energy use Prediction'!$A$178:$AQ$204,MATCH(AE$32,'Energy use Prediction'!$A$178:$AQ$178,0),FALSE)*$B37</f>
        <v>0</v>
      </c>
      <c r="AF37" s="260">
        <f>VLOOKUP($A37,'Energy use Prediction'!$A$178:$AQ$204,MATCH(AF$32,'Energy use Prediction'!$A$178:$AQ$178,0),FALSE)*$B37</f>
        <v>0</v>
      </c>
      <c r="AG37" s="260">
        <f>VLOOKUP($A37,'Energy use Prediction'!$A$178:$AQ$204,MATCH(AG$32,'Energy use Prediction'!$A$178:$AQ$178,0),FALSE)*$B37</f>
        <v>0</v>
      </c>
      <c r="AH37" s="260">
        <f>VLOOKUP($A37,'Energy use Prediction'!$A$178:$AQ$204,MATCH(AH$32,'Energy use Prediction'!$A$178:$AQ$178,0),FALSE)*$B37</f>
        <v>0</v>
      </c>
      <c r="AI37" s="260">
        <f>VLOOKUP($A37,'Energy use Prediction'!$A$178:$AQ$204,MATCH(AI$32,'Energy use Prediction'!$A$178:$AQ$178,0),FALSE)*$B37</f>
        <v>0</v>
      </c>
      <c r="AJ37" s="260">
        <f>VLOOKUP($A37,'Energy use Prediction'!$A$178:$AQ$204,MATCH(AJ$32,'Energy use Prediction'!$A$178:$AQ$178,0),FALSE)*$B37</f>
        <v>0</v>
      </c>
      <c r="AK37" s="260">
        <f>VLOOKUP($A37,'Energy use Prediction'!$A$178:$AQ$204,MATCH(AK$32,'Energy use Prediction'!$A$178:$AQ$178,0),FALSE)*$B37</f>
        <v>0</v>
      </c>
      <c r="AL37" s="260">
        <f>VLOOKUP($A37,'Energy use Prediction'!$A$178:$AQ$204,MATCH(AL$32,'Energy use Prediction'!$A$178:$AQ$178,0),FALSE)*$B37</f>
        <v>0</v>
      </c>
      <c r="AM37" s="260">
        <f>VLOOKUP($A37,'Energy use Prediction'!$A$178:$AQ$204,MATCH(AM$32,'Energy use Prediction'!$A$178:$AQ$178,0),FALSE)*$B37</f>
        <v>0</v>
      </c>
      <c r="AN37" s="260">
        <f>VLOOKUP($A37,'Energy use Prediction'!$A$178:$AQ$204,MATCH(AN$32,'Energy use Prediction'!$A$178:$AQ$178,0),FALSE)*$B37</f>
        <v>0</v>
      </c>
      <c r="AO37" s="260">
        <f>VLOOKUP($A37,'Energy use Prediction'!$A$178:$AQ$204,MATCH(AO$32,'Energy use Prediction'!$A$178:$AQ$178,0),FALSE)*$B37</f>
        <v>0</v>
      </c>
      <c r="AP37" s="260">
        <f>VLOOKUP($A37,'Energy use Prediction'!$A$178:$AQ$204,MATCH(AP$32,'Energy use Prediction'!$A$178:$AQ$178,0),FALSE)*$B37</f>
        <v>0</v>
      </c>
      <c r="AQ37" s="260">
        <f>VLOOKUP($A37,'Energy use Prediction'!$A$178:$AQ$204,MATCH(AQ$32,'Energy use Prediction'!$A$178:$AQ$178,0),FALSE)*$B37</f>
        <v>0</v>
      </c>
    </row>
    <row r="38" spans="1:43">
      <c r="A38" s="272" t="s">
        <v>621</v>
      </c>
      <c r="B38">
        <f>VLOOKUP(A38,'Non Energy use'!A8:J34,COLUMN('Non Energy use'!D8),FALSE)</f>
        <v>0</v>
      </c>
      <c r="C38" s="260">
        <f>VLOOKUP($A38,'Energy use Prediction'!$A$178:$AQ$204,MATCH(C$32,'Energy use Prediction'!$A$178:$AQ$178,0),FALSE)*$B38</f>
        <v>0</v>
      </c>
      <c r="D38" s="260">
        <f>VLOOKUP($A38,'Energy use Prediction'!$A$178:$AQ$204,MATCH(D$32,'Energy use Prediction'!$A$178:$AQ$178,0),FALSE)*$B38</f>
        <v>0</v>
      </c>
      <c r="E38" s="260">
        <f>VLOOKUP($A38,'Energy use Prediction'!$A$178:$AQ$204,MATCH(E$32,'Energy use Prediction'!$A$178:$AQ$178,0),FALSE)*$B38</f>
        <v>0</v>
      </c>
      <c r="F38" s="260">
        <f>VLOOKUP($A38,'Energy use Prediction'!$A$178:$AQ$204,MATCH(F$32,'Energy use Prediction'!$A$178:$AQ$178,0),FALSE)*$B38</f>
        <v>0</v>
      </c>
      <c r="G38" s="260">
        <f>VLOOKUP($A38,'Energy use Prediction'!$A$178:$AQ$204,MATCH(G$32,'Energy use Prediction'!$A$178:$AQ$178,0),FALSE)*$B38</f>
        <v>0</v>
      </c>
      <c r="H38" s="260">
        <f>VLOOKUP($A38,'Energy use Prediction'!$A$178:$AQ$204,MATCH(H$32,'Energy use Prediction'!$A$178:$AQ$178,0),FALSE)*$B38</f>
        <v>0</v>
      </c>
      <c r="I38" s="260">
        <f>VLOOKUP($A38,'Energy use Prediction'!$A$178:$AQ$204,MATCH(I$32,'Energy use Prediction'!$A$178:$AQ$178,0),FALSE)*$B38</f>
        <v>0</v>
      </c>
      <c r="J38" s="260">
        <f>VLOOKUP($A38,'Energy use Prediction'!$A$178:$AQ$204,MATCH(J$32,'Energy use Prediction'!$A$178:$AQ$178,0),FALSE)*$B38</f>
        <v>0</v>
      </c>
      <c r="K38" s="260">
        <f>VLOOKUP($A38,'Energy use Prediction'!$A$178:$AQ$204,MATCH(K$32,'Energy use Prediction'!$A$178:$AQ$178,0),FALSE)*$B38</f>
        <v>0</v>
      </c>
      <c r="L38" s="260">
        <f>VLOOKUP($A38,'Energy use Prediction'!$A$178:$AQ$204,MATCH(L$32,'Energy use Prediction'!$A$178:$AQ$178,0),FALSE)*$B38</f>
        <v>0</v>
      </c>
      <c r="M38" s="260">
        <f>VLOOKUP($A38,'Energy use Prediction'!$A$178:$AQ$204,MATCH(M$32,'Energy use Prediction'!$A$178:$AQ$178,0),FALSE)*$B38</f>
        <v>0</v>
      </c>
      <c r="N38" s="260">
        <f>VLOOKUP($A38,'Energy use Prediction'!$A$178:$AQ$204,MATCH(N$32,'Energy use Prediction'!$A$178:$AQ$178,0),FALSE)*$B38</f>
        <v>0</v>
      </c>
      <c r="O38" s="260">
        <f>VLOOKUP($A38,'Energy use Prediction'!$A$178:$AQ$204,MATCH(O$32,'Energy use Prediction'!$A$178:$AQ$178,0),FALSE)*$B38</f>
        <v>0</v>
      </c>
      <c r="P38" s="260">
        <f>VLOOKUP($A38,'Energy use Prediction'!$A$178:$AQ$204,MATCH(P$32,'Energy use Prediction'!$A$178:$AQ$178,0),FALSE)*$B38</f>
        <v>0</v>
      </c>
      <c r="Q38" s="260">
        <f>VLOOKUP($A38,'Energy use Prediction'!$A$178:$AQ$204,MATCH(Q$32,'Energy use Prediction'!$A$178:$AQ$178,0),FALSE)*$B38</f>
        <v>0</v>
      </c>
      <c r="R38" s="260">
        <f>VLOOKUP($A38,'Energy use Prediction'!$A$178:$AQ$204,MATCH(R$32,'Energy use Prediction'!$A$178:$AQ$178,0),FALSE)*$B38</f>
        <v>0</v>
      </c>
      <c r="S38" s="260">
        <f>VLOOKUP($A38,'Energy use Prediction'!$A$178:$AQ$204,MATCH(S$32,'Energy use Prediction'!$A$178:$AQ$178,0),FALSE)*$B38</f>
        <v>0</v>
      </c>
      <c r="T38" s="260">
        <f>VLOOKUP($A38,'Energy use Prediction'!$A$178:$AQ$204,MATCH(T$32,'Energy use Prediction'!$A$178:$AQ$178,0),FALSE)*$B38</f>
        <v>0</v>
      </c>
      <c r="U38" s="260">
        <f>VLOOKUP($A38,'Energy use Prediction'!$A$178:$AQ$204,MATCH(U$32,'Energy use Prediction'!$A$178:$AQ$178,0),FALSE)*$B38</f>
        <v>0</v>
      </c>
      <c r="V38" s="260">
        <f>VLOOKUP($A38,'Energy use Prediction'!$A$178:$AQ$204,MATCH(V$32,'Energy use Prediction'!$A$178:$AQ$178,0),FALSE)*$B38</f>
        <v>0</v>
      </c>
      <c r="W38" s="260">
        <f>VLOOKUP($A38,'Energy use Prediction'!$A$178:$AQ$204,MATCH(W$32,'Energy use Prediction'!$A$178:$AQ$178,0),FALSE)*$B38</f>
        <v>0</v>
      </c>
      <c r="X38" s="260">
        <f>VLOOKUP($A38,'Energy use Prediction'!$A$178:$AQ$204,MATCH(X$32,'Energy use Prediction'!$A$178:$AQ$178,0),FALSE)*$B38</f>
        <v>0</v>
      </c>
      <c r="Y38" s="260">
        <f>VLOOKUP($A38,'Energy use Prediction'!$A$178:$AQ$204,MATCH(Y$32,'Energy use Prediction'!$A$178:$AQ$178,0),FALSE)*$B38</f>
        <v>0</v>
      </c>
      <c r="Z38" s="260">
        <f>VLOOKUP($A38,'Energy use Prediction'!$A$178:$AQ$204,MATCH(Z$32,'Energy use Prediction'!$A$178:$AQ$178,0),FALSE)*$B38</f>
        <v>0</v>
      </c>
      <c r="AA38" s="260">
        <f>VLOOKUP($A38,'Energy use Prediction'!$A$178:$AQ$204,MATCH(AA$32,'Energy use Prediction'!$A$178:$AQ$178,0),FALSE)*$B38</f>
        <v>0</v>
      </c>
      <c r="AB38" s="260">
        <f>VLOOKUP($A38,'Energy use Prediction'!$A$178:$AQ$204,MATCH(AB$32,'Energy use Prediction'!$A$178:$AQ$178,0),FALSE)*$B38</f>
        <v>0</v>
      </c>
      <c r="AC38" s="260">
        <f>VLOOKUP($A38,'Energy use Prediction'!$A$178:$AQ$204,MATCH(AC$32,'Energy use Prediction'!$A$178:$AQ$178,0),FALSE)*$B38</f>
        <v>0</v>
      </c>
      <c r="AD38" s="260">
        <f>VLOOKUP($A38,'Energy use Prediction'!$A$178:$AQ$204,MATCH(AD$32,'Energy use Prediction'!$A$178:$AQ$178,0),FALSE)*$B38</f>
        <v>0</v>
      </c>
      <c r="AE38" s="260">
        <f>VLOOKUP($A38,'Energy use Prediction'!$A$178:$AQ$204,MATCH(AE$32,'Energy use Prediction'!$A$178:$AQ$178,0),FALSE)*$B38</f>
        <v>0</v>
      </c>
      <c r="AF38" s="260">
        <f>VLOOKUP($A38,'Energy use Prediction'!$A$178:$AQ$204,MATCH(AF$32,'Energy use Prediction'!$A$178:$AQ$178,0),FALSE)*$B38</f>
        <v>0</v>
      </c>
      <c r="AG38" s="260">
        <f>VLOOKUP($A38,'Energy use Prediction'!$A$178:$AQ$204,MATCH(AG$32,'Energy use Prediction'!$A$178:$AQ$178,0),FALSE)*$B38</f>
        <v>0</v>
      </c>
      <c r="AH38" s="260">
        <f>VLOOKUP($A38,'Energy use Prediction'!$A$178:$AQ$204,MATCH(AH$32,'Energy use Prediction'!$A$178:$AQ$178,0),FALSE)*$B38</f>
        <v>0</v>
      </c>
      <c r="AI38" s="260">
        <f>VLOOKUP($A38,'Energy use Prediction'!$A$178:$AQ$204,MATCH(AI$32,'Energy use Prediction'!$A$178:$AQ$178,0),FALSE)*$B38</f>
        <v>0</v>
      </c>
      <c r="AJ38" s="260">
        <f>VLOOKUP($A38,'Energy use Prediction'!$A$178:$AQ$204,MATCH(AJ$32,'Energy use Prediction'!$A$178:$AQ$178,0),FALSE)*$B38</f>
        <v>0</v>
      </c>
      <c r="AK38" s="260">
        <f>VLOOKUP($A38,'Energy use Prediction'!$A$178:$AQ$204,MATCH(AK$32,'Energy use Prediction'!$A$178:$AQ$178,0),FALSE)*$B38</f>
        <v>0</v>
      </c>
      <c r="AL38" s="260">
        <f>VLOOKUP($A38,'Energy use Prediction'!$A$178:$AQ$204,MATCH(AL$32,'Energy use Prediction'!$A$178:$AQ$178,0),FALSE)*$B38</f>
        <v>0</v>
      </c>
      <c r="AM38" s="260">
        <f>VLOOKUP($A38,'Energy use Prediction'!$A$178:$AQ$204,MATCH(AM$32,'Energy use Prediction'!$A$178:$AQ$178,0),FALSE)*$B38</f>
        <v>0</v>
      </c>
      <c r="AN38" s="260">
        <f>VLOOKUP($A38,'Energy use Prediction'!$A$178:$AQ$204,MATCH(AN$32,'Energy use Prediction'!$A$178:$AQ$178,0),FALSE)*$B38</f>
        <v>0</v>
      </c>
      <c r="AO38" s="260">
        <f>VLOOKUP($A38,'Energy use Prediction'!$A$178:$AQ$204,MATCH(AO$32,'Energy use Prediction'!$A$178:$AQ$178,0),FALSE)*$B38</f>
        <v>0</v>
      </c>
      <c r="AP38" s="260">
        <f>VLOOKUP($A38,'Energy use Prediction'!$A$178:$AQ$204,MATCH(AP$32,'Energy use Prediction'!$A$178:$AQ$178,0),FALSE)*$B38</f>
        <v>0</v>
      </c>
      <c r="AQ38" s="260">
        <f>VLOOKUP($A38,'Energy use Prediction'!$A$178:$AQ$204,MATCH(AQ$32,'Energy use Prediction'!$A$178:$AQ$178,0),FALSE)*$B38</f>
        <v>0</v>
      </c>
    </row>
    <row r="39" spans="1:43">
      <c r="A39" s="272" t="s">
        <v>622</v>
      </c>
      <c r="B39">
        <f>VLOOKUP(A39,'Non Energy use'!A9:J35,COLUMN('Non Energy use'!D9),FALSE)</f>
        <v>0</v>
      </c>
      <c r="C39" s="260">
        <f>VLOOKUP($A39,'Energy use Prediction'!$A$178:$AQ$204,MATCH(C$32,'Energy use Prediction'!$A$178:$AQ$178,0),FALSE)*$B39</f>
        <v>0</v>
      </c>
      <c r="D39" s="260">
        <f>VLOOKUP($A39,'Energy use Prediction'!$A$178:$AQ$204,MATCH(D$32,'Energy use Prediction'!$A$178:$AQ$178,0),FALSE)*$B39</f>
        <v>0</v>
      </c>
      <c r="E39" s="260">
        <f>VLOOKUP($A39,'Energy use Prediction'!$A$178:$AQ$204,MATCH(E$32,'Energy use Prediction'!$A$178:$AQ$178,0),FALSE)*$B39</f>
        <v>0</v>
      </c>
      <c r="F39" s="260">
        <f>VLOOKUP($A39,'Energy use Prediction'!$A$178:$AQ$204,MATCH(F$32,'Energy use Prediction'!$A$178:$AQ$178,0),FALSE)*$B39</f>
        <v>0</v>
      </c>
      <c r="G39" s="260">
        <f>VLOOKUP($A39,'Energy use Prediction'!$A$178:$AQ$204,MATCH(G$32,'Energy use Prediction'!$A$178:$AQ$178,0),FALSE)*$B39</f>
        <v>0</v>
      </c>
      <c r="H39" s="260">
        <f>VLOOKUP($A39,'Energy use Prediction'!$A$178:$AQ$204,MATCH(H$32,'Energy use Prediction'!$A$178:$AQ$178,0),FALSE)*$B39</f>
        <v>0</v>
      </c>
      <c r="I39" s="260">
        <f>VLOOKUP($A39,'Energy use Prediction'!$A$178:$AQ$204,MATCH(I$32,'Energy use Prediction'!$A$178:$AQ$178,0),FALSE)*$B39</f>
        <v>0</v>
      </c>
      <c r="J39" s="260">
        <f>VLOOKUP($A39,'Energy use Prediction'!$A$178:$AQ$204,MATCH(J$32,'Energy use Prediction'!$A$178:$AQ$178,0),FALSE)*$B39</f>
        <v>0</v>
      </c>
      <c r="K39" s="260">
        <f>VLOOKUP($A39,'Energy use Prediction'!$A$178:$AQ$204,MATCH(K$32,'Energy use Prediction'!$A$178:$AQ$178,0),FALSE)*$B39</f>
        <v>0</v>
      </c>
      <c r="L39" s="260">
        <f>VLOOKUP($A39,'Energy use Prediction'!$A$178:$AQ$204,MATCH(L$32,'Energy use Prediction'!$A$178:$AQ$178,0),FALSE)*$B39</f>
        <v>0</v>
      </c>
      <c r="M39" s="260">
        <f>VLOOKUP($A39,'Energy use Prediction'!$A$178:$AQ$204,MATCH(M$32,'Energy use Prediction'!$A$178:$AQ$178,0),FALSE)*$B39</f>
        <v>0</v>
      </c>
      <c r="N39" s="260">
        <f>VLOOKUP($A39,'Energy use Prediction'!$A$178:$AQ$204,MATCH(N$32,'Energy use Prediction'!$A$178:$AQ$178,0),FALSE)*$B39</f>
        <v>0</v>
      </c>
      <c r="O39" s="260">
        <f>VLOOKUP($A39,'Energy use Prediction'!$A$178:$AQ$204,MATCH(O$32,'Energy use Prediction'!$A$178:$AQ$178,0),FALSE)*$B39</f>
        <v>0</v>
      </c>
      <c r="P39" s="260">
        <f>VLOOKUP($A39,'Energy use Prediction'!$A$178:$AQ$204,MATCH(P$32,'Energy use Prediction'!$A$178:$AQ$178,0),FALSE)*$B39</f>
        <v>0</v>
      </c>
      <c r="Q39" s="260">
        <f>VLOOKUP($A39,'Energy use Prediction'!$A$178:$AQ$204,MATCH(Q$32,'Energy use Prediction'!$A$178:$AQ$178,0),FALSE)*$B39</f>
        <v>0</v>
      </c>
      <c r="R39" s="260">
        <f>VLOOKUP($A39,'Energy use Prediction'!$A$178:$AQ$204,MATCH(R$32,'Energy use Prediction'!$A$178:$AQ$178,0),FALSE)*$B39</f>
        <v>0</v>
      </c>
      <c r="S39" s="260">
        <f>VLOOKUP($A39,'Energy use Prediction'!$A$178:$AQ$204,MATCH(S$32,'Energy use Prediction'!$A$178:$AQ$178,0),FALSE)*$B39</f>
        <v>0</v>
      </c>
      <c r="T39" s="260">
        <f>VLOOKUP($A39,'Energy use Prediction'!$A$178:$AQ$204,MATCH(T$32,'Energy use Prediction'!$A$178:$AQ$178,0),FALSE)*$B39</f>
        <v>0</v>
      </c>
      <c r="U39" s="260">
        <f>VLOOKUP($A39,'Energy use Prediction'!$A$178:$AQ$204,MATCH(U$32,'Energy use Prediction'!$A$178:$AQ$178,0),FALSE)*$B39</f>
        <v>0</v>
      </c>
      <c r="V39" s="260">
        <f>VLOOKUP($A39,'Energy use Prediction'!$A$178:$AQ$204,MATCH(V$32,'Energy use Prediction'!$A$178:$AQ$178,0),FALSE)*$B39</f>
        <v>0</v>
      </c>
      <c r="W39" s="260">
        <f>VLOOKUP($A39,'Energy use Prediction'!$A$178:$AQ$204,MATCH(W$32,'Energy use Prediction'!$A$178:$AQ$178,0),FALSE)*$B39</f>
        <v>0</v>
      </c>
      <c r="X39" s="260">
        <f>VLOOKUP($A39,'Energy use Prediction'!$A$178:$AQ$204,MATCH(X$32,'Energy use Prediction'!$A$178:$AQ$178,0),FALSE)*$B39</f>
        <v>0</v>
      </c>
      <c r="Y39" s="260">
        <f>VLOOKUP($A39,'Energy use Prediction'!$A$178:$AQ$204,MATCH(Y$32,'Energy use Prediction'!$A$178:$AQ$178,0),FALSE)*$B39</f>
        <v>0</v>
      </c>
      <c r="Z39" s="260">
        <f>VLOOKUP($A39,'Energy use Prediction'!$A$178:$AQ$204,MATCH(Z$32,'Energy use Prediction'!$A$178:$AQ$178,0),FALSE)*$B39</f>
        <v>0</v>
      </c>
      <c r="AA39" s="260">
        <f>VLOOKUP($A39,'Energy use Prediction'!$A$178:$AQ$204,MATCH(AA$32,'Energy use Prediction'!$A$178:$AQ$178,0),FALSE)*$B39</f>
        <v>0</v>
      </c>
      <c r="AB39" s="260">
        <f>VLOOKUP($A39,'Energy use Prediction'!$A$178:$AQ$204,MATCH(AB$32,'Energy use Prediction'!$A$178:$AQ$178,0),FALSE)*$B39</f>
        <v>0</v>
      </c>
      <c r="AC39" s="260">
        <f>VLOOKUP($A39,'Energy use Prediction'!$A$178:$AQ$204,MATCH(AC$32,'Energy use Prediction'!$A$178:$AQ$178,0),FALSE)*$B39</f>
        <v>0</v>
      </c>
      <c r="AD39" s="260">
        <f>VLOOKUP($A39,'Energy use Prediction'!$A$178:$AQ$204,MATCH(AD$32,'Energy use Prediction'!$A$178:$AQ$178,0),FALSE)*$B39</f>
        <v>0</v>
      </c>
      <c r="AE39" s="260">
        <f>VLOOKUP($A39,'Energy use Prediction'!$A$178:$AQ$204,MATCH(AE$32,'Energy use Prediction'!$A$178:$AQ$178,0),FALSE)*$B39</f>
        <v>0</v>
      </c>
      <c r="AF39" s="260">
        <f>VLOOKUP($A39,'Energy use Prediction'!$A$178:$AQ$204,MATCH(AF$32,'Energy use Prediction'!$A$178:$AQ$178,0),FALSE)*$B39</f>
        <v>0</v>
      </c>
      <c r="AG39" s="260">
        <f>VLOOKUP($A39,'Energy use Prediction'!$A$178:$AQ$204,MATCH(AG$32,'Energy use Prediction'!$A$178:$AQ$178,0),FALSE)*$B39</f>
        <v>0</v>
      </c>
      <c r="AH39" s="260">
        <f>VLOOKUP($A39,'Energy use Prediction'!$A$178:$AQ$204,MATCH(AH$32,'Energy use Prediction'!$A$178:$AQ$178,0),FALSE)*$B39</f>
        <v>0</v>
      </c>
      <c r="AI39" s="260">
        <f>VLOOKUP($A39,'Energy use Prediction'!$A$178:$AQ$204,MATCH(AI$32,'Energy use Prediction'!$A$178:$AQ$178,0),FALSE)*$B39</f>
        <v>0</v>
      </c>
      <c r="AJ39" s="260">
        <f>VLOOKUP($A39,'Energy use Prediction'!$A$178:$AQ$204,MATCH(AJ$32,'Energy use Prediction'!$A$178:$AQ$178,0),FALSE)*$B39</f>
        <v>0</v>
      </c>
      <c r="AK39" s="260">
        <f>VLOOKUP($A39,'Energy use Prediction'!$A$178:$AQ$204,MATCH(AK$32,'Energy use Prediction'!$A$178:$AQ$178,0),FALSE)*$B39</f>
        <v>0</v>
      </c>
      <c r="AL39" s="260">
        <f>VLOOKUP($A39,'Energy use Prediction'!$A$178:$AQ$204,MATCH(AL$32,'Energy use Prediction'!$A$178:$AQ$178,0),FALSE)*$B39</f>
        <v>0</v>
      </c>
      <c r="AM39" s="260">
        <f>VLOOKUP($A39,'Energy use Prediction'!$A$178:$AQ$204,MATCH(AM$32,'Energy use Prediction'!$A$178:$AQ$178,0),FALSE)*$B39</f>
        <v>0</v>
      </c>
      <c r="AN39" s="260">
        <f>VLOOKUP($A39,'Energy use Prediction'!$A$178:$AQ$204,MATCH(AN$32,'Energy use Prediction'!$A$178:$AQ$178,0),FALSE)*$B39</f>
        <v>0</v>
      </c>
      <c r="AO39" s="260">
        <f>VLOOKUP($A39,'Energy use Prediction'!$A$178:$AQ$204,MATCH(AO$32,'Energy use Prediction'!$A$178:$AQ$178,0),FALSE)*$B39</f>
        <v>0</v>
      </c>
      <c r="AP39" s="260">
        <f>VLOOKUP($A39,'Energy use Prediction'!$A$178:$AQ$204,MATCH(AP$32,'Energy use Prediction'!$A$178:$AQ$178,0),FALSE)*$B39</f>
        <v>0</v>
      </c>
      <c r="AQ39" s="260">
        <f>VLOOKUP($A39,'Energy use Prediction'!$A$178:$AQ$204,MATCH(AQ$32,'Energy use Prediction'!$A$178:$AQ$178,0),FALSE)*$B39</f>
        <v>0</v>
      </c>
    </row>
    <row r="40" spans="1:43">
      <c r="A40" s="272" t="s">
        <v>623</v>
      </c>
      <c r="B40">
        <f>VLOOKUP(A40,'Non Energy use'!A10:J36,COLUMN('Non Energy use'!D10),FALSE)</f>
        <v>0</v>
      </c>
      <c r="C40" s="260">
        <f>VLOOKUP($A40,'Energy use Prediction'!$A$178:$AQ$204,MATCH(C$32,'Energy use Prediction'!$A$178:$AQ$178,0),FALSE)*$B40</f>
        <v>0</v>
      </c>
      <c r="D40" s="260">
        <f>VLOOKUP($A40,'Energy use Prediction'!$A$178:$AQ$204,MATCH(D$32,'Energy use Prediction'!$A$178:$AQ$178,0),FALSE)*$B40</f>
        <v>0</v>
      </c>
      <c r="E40" s="260">
        <f>VLOOKUP($A40,'Energy use Prediction'!$A$178:$AQ$204,MATCH(E$32,'Energy use Prediction'!$A$178:$AQ$178,0),FALSE)*$B40</f>
        <v>0</v>
      </c>
      <c r="F40" s="260">
        <f>VLOOKUP($A40,'Energy use Prediction'!$A$178:$AQ$204,MATCH(F$32,'Energy use Prediction'!$A$178:$AQ$178,0),FALSE)*$B40</f>
        <v>0</v>
      </c>
      <c r="G40" s="260">
        <f>VLOOKUP($A40,'Energy use Prediction'!$A$178:$AQ$204,MATCH(G$32,'Energy use Prediction'!$A$178:$AQ$178,0),FALSE)*$B40</f>
        <v>0</v>
      </c>
      <c r="H40" s="260">
        <f>VLOOKUP($A40,'Energy use Prediction'!$A$178:$AQ$204,MATCH(H$32,'Energy use Prediction'!$A$178:$AQ$178,0),FALSE)*$B40</f>
        <v>0</v>
      </c>
      <c r="I40" s="260">
        <f>VLOOKUP($A40,'Energy use Prediction'!$A$178:$AQ$204,MATCH(I$32,'Energy use Prediction'!$A$178:$AQ$178,0),FALSE)*$B40</f>
        <v>0</v>
      </c>
      <c r="J40" s="260">
        <f>VLOOKUP($A40,'Energy use Prediction'!$A$178:$AQ$204,MATCH(J$32,'Energy use Prediction'!$A$178:$AQ$178,0),FALSE)*$B40</f>
        <v>0</v>
      </c>
      <c r="K40" s="260">
        <f>VLOOKUP($A40,'Energy use Prediction'!$A$178:$AQ$204,MATCH(K$32,'Energy use Prediction'!$A$178:$AQ$178,0),FALSE)*$B40</f>
        <v>0</v>
      </c>
      <c r="L40" s="260">
        <f>VLOOKUP($A40,'Energy use Prediction'!$A$178:$AQ$204,MATCH(L$32,'Energy use Prediction'!$A$178:$AQ$178,0),FALSE)*$B40</f>
        <v>0</v>
      </c>
      <c r="M40" s="260">
        <f>VLOOKUP($A40,'Energy use Prediction'!$A$178:$AQ$204,MATCH(M$32,'Energy use Prediction'!$A$178:$AQ$178,0),FALSE)*$B40</f>
        <v>0</v>
      </c>
      <c r="N40" s="260">
        <f>VLOOKUP($A40,'Energy use Prediction'!$A$178:$AQ$204,MATCH(N$32,'Energy use Prediction'!$A$178:$AQ$178,0),FALSE)*$B40</f>
        <v>0</v>
      </c>
      <c r="O40" s="260">
        <f>VLOOKUP($A40,'Energy use Prediction'!$A$178:$AQ$204,MATCH(O$32,'Energy use Prediction'!$A$178:$AQ$178,0),FALSE)*$B40</f>
        <v>0</v>
      </c>
      <c r="P40" s="260">
        <f>VLOOKUP($A40,'Energy use Prediction'!$A$178:$AQ$204,MATCH(P$32,'Energy use Prediction'!$A$178:$AQ$178,0),FALSE)*$B40</f>
        <v>0</v>
      </c>
      <c r="Q40" s="260">
        <f>VLOOKUP($A40,'Energy use Prediction'!$A$178:$AQ$204,MATCH(Q$32,'Energy use Prediction'!$A$178:$AQ$178,0),FALSE)*$B40</f>
        <v>0</v>
      </c>
      <c r="R40" s="260">
        <f>VLOOKUP($A40,'Energy use Prediction'!$A$178:$AQ$204,MATCH(R$32,'Energy use Prediction'!$A$178:$AQ$178,0),FALSE)*$B40</f>
        <v>0</v>
      </c>
      <c r="S40" s="260">
        <f>VLOOKUP($A40,'Energy use Prediction'!$A$178:$AQ$204,MATCH(S$32,'Energy use Prediction'!$A$178:$AQ$178,0),FALSE)*$B40</f>
        <v>0</v>
      </c>
      <c r="T40" s="260">
        <f>VLOOKUP($A40,'Energy use Prediction'!$A$178:$AQ$204,MATCH(T$32,'Energy use Prediction'!$A$178:$AQ$178,0),FALSE)*$B40</f>
        <v>0</v>
      </c>
      <c r="U40" s="260">
        <f>VLOOKUP($A40,'Energy use Prediction'!$A$178:$AQ$204,MATCH(U$32,'Energy use Prediction'!$A$178:$AQ$178,0),FALSE)*$B40</f>
        <v>0</v>
      </c>
      <c r="V40" s="260">
        <f>VLOOKUP($A40,'Energy use Prediction'!$A$178:$AQ$204,MATCH(V$32,'Energy use Prediction'!$A$178:$AQ$178,0),FALSE)*$B40</f>
        <v>0</v>
      </c>
      <c r="W40" s="260">
        <f>VLOOKUP($A40,'Energy use Prediction'!$A$178:$AQ$204,MATCH(W$32,'Energy use Prediction'!$A$178:$AQ$178,0),FALSE)*$B40</f>
        <v>0</v>
      </c>
      <c r="X40" s="260">
        <f>VLOOKUP($A40,'Energy use Prediction'!$A$178:$AQ$204,MATCH(X$32,'Energy use Prediction'!$A$178:$AQ$178,0),FALSE)*$B40</f>
        <v>0</v>
      </c>
      <c r="Y40" s="260">
        <f>VLOOKUP($A40,'Energy use Prediction'!$A$178:$AQ$204,MATCH(Y$32,'Energy use Prediction'!$A$178:$AQ$178,0),FALSE)*$B40</f>
        <v>0</v>
      </c>
      <c r="Z40" s="260">
        <f>VLOOKUP($A40,'Energy use Prediction'!$A$178:$AQ$204,MATCH(Z$32,'Energy use Prediction'!$A$178:$AQ$178,0),FALSE)*$B40</f>
        <v>0</v>
      </c>
      <c r="AA40" s="260">
        <f>VLOOKUP($A40,'Energy use Prediction'!$A$178:$AQ$204,MATCH(AA$32,'Energy use Prediction'!$A$178:$AQ$178,0),FALSE)*$B40</f>
        <v>0</v>
      </c>
      <c r="AB40" s="260">
        <f>VLOOKUP($A40,'Energy use Prediction'!$A$178:$AQ$204,MATCH(AB$32,'Energy use Prediction'!$A$178:$AQ$178,0),FALSE)*$B40</f>
        <v>0</v>
      </c>
      <c r="AC40" s="260">
        <f>VLOOKUP($A40,'Energy use Prediction'!$A$178:$AQ$204,MATCH(AC$32,'Energy use Prediction'!$A$178:$AQ$178,0),FALSE)*$B40</f>
        <v>0</v>
      </c>
      <c r="AD40" s="260">
        <f>VLOOKUP($A40,'Energy use Prediction'!$A$178:$AQ$204,MATCH(AD$32,'Energy use Prediction'!$A$178:$AQ$178,0),FALSE)*$B40</f>
        <v>0</v>
      </c>
      <c r="AE40" s="260">
        <f>VLOOKUP($A40,'Energy use Prediction'!$A$178:$AQ$204,MATCH(AE$32,'Energy use Prediction'!$A$178:$AQ$178,0),FALSE)*$B40</f>
        <v>0</v>
      </c>
      <c r="AF40" s="260">
        <f>VLOOKUP($A40,'Energy use Prediction'!$A$178:$AQ$204,MATCH(AF$32,'Energy use Prediction'!$A$178:$AQ$178,0),FALSE)*$B40</f>
        <v>0</v>
      </c>
      <c r="AG40" s="260">
        <f>VLOOKUP($A40,'Energy use Prediction'!$A$178:$AQ$204,MATCH(AG$32,'Energy use Prediction'!$A$178:$AQ$178,0),FALSE)*$B40</f>
        <v>0</v>
      </c>
      <c r="AH40" s="260">
        <f>VLOOKUP($A40,'Energy use Prediction'!$A$178:$AQ$204,MATCH(AH$32,'Energy use Prediction'!$A$178:$AQ$178,0),FALSE)*$B40</f>
        <v>0</v>
      </c>
      <c r="AI40" s="260">
        <f>VLOOKUP($A40,'Energy use Prediction'!$A$178:$AQ$204,MATCH(AI$32,'Energy use Prediction'!$A$178:$AQ$178,0),FALSE)*$B40</f>
        <v>0</v>
      </c>
      <c r="AJ40" s="260">
        <f>VLOOKUP($A40,'Energy use Prediction'!$A$178:$AQ$204,MATCH(AJ$32,'Energy use Prediction'!$A$178:$AQ$178,0),FALSE)*$B40</f>
        <v>0</v>
      </c>
      <c r="AK40" s="260">
        <f>VLOOKUP($A40,'Energy use Prediction'!$A$178:$AQ$204,MATCH(AK$32,'Energy use Prediction'!$A$178:$AQ$178,0),FALSE)*$B40</f>
        <v>0</v>
      </c>
      <c r="AL40" s="260">
        <f>VLOOKUP($A40,'Energy use Prediction'!$A$178:$AQ$204,MATCH(AL$32,'Energy use Prediction'!$A$178:$AQ$178,0),FALSE)*$B40</f>
        <v>0</v>
      </c>
      <c r="AM40" s="260">
        <f>VLOOKUP($A40,'Energy use Prediction'!$A$178:$AQ$204,MATCH(AM$32,'Energy use Prediction'!$A$178:$AQ$178,0),FALSE)*$B40</f>
        <v>0</v>
      </c>
      <c r="AN40" s="260">
        <f>VLOOKUP($A40,'Energy use Prediction'!$A$178:$AQ$204,MATCH(AN$32,'Energy use Prediction'!$A$178:$AQ$178,0),FALSE)*$B40</f>
        <v>0</v>
      </c>
      <c r="AO40" s="260">
        <f>VLOOKUP($A40,'Energy use Prediction'!$A$178:$AQ$204,MATCH(AO$32,'Energy use Prediction'!$A$178:$AQ$178,0),FALSE)*$B40</f>
        <v>0</v>
      </c>
      <c r="AP40" s="260">
        <f>VLOOKUP($A40,'Energy use Prediction'!$A$178:$AQ$204,MATCH(AP$32,'Energy use Prediction'!$A$178:$AQ$178,0),FALSE)*$B40</f>
        <v>0</v>
      </c>
      <c r="AQ40" s="260">
        <f>VLOOKUP($A40,'Energy use Prediction'!$A$178:$AQ$204,MATCH(AQ$32,'Energy use Prediction'!$A$178:$AQ$178,0),FALSE)*$B40</f>
        <v>0</v>
      </c>
    </row>
    <row r="41" spans="1:43">
      <c r="A41" s="272" t="s">
        <v>624</v>
      </c>
      <c r="B41">
        <f>VLOOKUP(A41,'Non Energy use'!A11:J37,COLUMN('Non Energy use'!D11),FALSE)</f>
        <v>0</v>
      </c>
      <c r="C41" s="260">
        <f>VLOOKUP($A41,'Energy use Prediction'!$A$178:$AQ$204,MATCH(C$32,'Energy use Prediction'!$A$178:$AQ$178,0),FALSE)*$B41</f>
        <v>0</v>
      </c>
      <c r="D41" s="260">
        <f>VLOOKUP($A41,'Energy use Prediction'!$A$178:$AQ$204,MATCH(D$32,'Energy use Prediction'!$A$178:$AQ$178,0),FALSE)*$B41</f>
        <v>0</v>
      </c>
      <c r="E41" s="260">
        <f>VLOOKUP($A41,'Energy use Prediction'!$A$178:$AQ$204,MATCH(E$32,'Energy use Prediction'!$A$178:$AQ$178,0),FALSE)*$B41</f>
        <v>0</v>
      </c>
      <c r="F41" s="260">
        <f>VLOOKUP($A41,'Energy use Prediction'!$A$178:$AQ$204,MATCH(F$32,'Energy use Prediction'!$A$178:$AQ$178,0),FALSE)*$B41</f>
        <v>0</v>
      </c>
      <c r="G41" s="260">
        <f>VLOOKUP($A41,'Energy use Prediction'!$A$178:$AQ$204,MATCH(G$32,'Energy use Prediction'!$A$178:$AQ$178,0),FALSE)*$B41</f>
        <v>0</v>
      </c>
      <c r="H41" s="260">
        <f>VLOOKUP($A41,'Energy use Prediction'!$A$178:$AQ$204,MATCH(H$32,'Energy use Prediction'!$A$178:$AQ$178,0),FALSE)*$B41</f>
        <v>0</v>
      </c>
      <c r="I41" s="260">
        <f>VLOOKUP($A41,'Energy use Prediction'!$A$178:$AQ$204,MATCH(I$32,'Energy use Prediction'!$A$178:$AQ$178,0),FALSE)*$B41</f>
        <v>0</v>
      </c>
      <c r="J41" s="260">
        <f>VLOOKUP($A41,'Energy use Prediction'!$A$178:$AQ$204,MATCH(J$32,'Energy use Prediction'!$A$178:$AQ$178,0),FALSE)*$B41</f>
        <v>0</v>
      </c>
      <c r="K41" s="260">
        <f>VLOOKUP($A41,'Energy use Prediction'!$A$178:$AQ$204,MATCH(K$32,'Energy use Prediction'!$A$178:$AQ$178,0),FALSE)*$B41</f>
        <v>0</v>
      </c>
      <c r="L41" s="260">
        <f>VLOOKUP($A41,'Energy use Prediction'!$A$178:$AQ$204,MATCH(L$32,'Energy use Prediction'!$A$178:$AQ$178,0),FALSE)*$B41</f>
        <v>0</v>
      </c>
      <c r="M41" s="260">
        <f>VLOOKUP($A41,'Energy use Prediction'!$A$178:$AQ$204,MATCH(M$32,'Energy use Prediction'!$A$178:$AQ$178,0),FALSE)*$B41</f>
        <v>0</v>
      </c>
      <c r="N41" s="260">
        <f>VLOOKUP($A41,'Energy use Prediction'!$A$178:$AQ$204,MATCH(N$32,'Energy use Prediction'!$A$178:$AQ$178,0),FALSE)*$B41</f>
        <v>0</v>
      </c>
      <c r="O41" s="260">
        <f>VLOOKUP($A41,'Energy use Prediction'!$A$178:$AQ$204,MATCH(O$32,'Energy use Prediction'!$A$178:$AQ$178,0),FALSE)*$B41</f>
        <v>0</v>
      </c>
      <c r="P41" s="260">
        <f>VLOOKUP($A41,'Energy use Prediction'!$A$178:$AQ$204,MATCH(P$32,'Energy use Prediction'!$A$178:$AQ$178,0),FALSE)*$B41</f>
        <v>0</v>
      </c>
      <c r="Q41" s="260">
        <f>VLOOKUP($A41,'Energy use Prediction'!$A$178:$AQ$204,MATCH(Q$32,'Energy use Prediction'!$A$178:$AQ$178,0),FALSE)*$B41</f>
        <v>0</v>
      </c>
      <c r="R41" s="260">
        <f>VLOOKUP($A41,'Energy use Prediction'!$A$178:$AQ$204,MATCH(R$32,'Energy use Prediction'!$A$178:$AQ$178,0),FALSE)*$B41</f>
        <v>0</v>
      </c>
      <c r="S41" s="260">
        <f>VLOOKUP($A41,'Energy use Prediction'!$A$178:$AQ$204,MATCH(S$32,'Energy use Prediction'!$A$178:$AQ$178,0),FALSE)*$B41</f>
        <v>0</v>
      </c>
      <c r="T41" s="260">
        <f>VLOOKUP($A41,'Energy use Prediction'!$A$178:$AQ$204,MATCH(T$32,'Energy use Prediction'!$A$178:$AQ$178,0),FALSE)*$B41</f>
        <v>0</v>
      </c>
      <c r="U41" s="260">
        <f>VLOOKUP($A41,'Energy use Prediction'!$A$178:$AQ$204,MATCH(U$32,'Energy use Prediction'!$A$178:$AQ$178,0),FALSE)*$B41</f>
        <v>0</v>
      </c>
      <c r="V41" s="260">
        <f>VLOOKUP($A41,'Energy use Prediction'!$A$178:$AQ$204,MATCH(V$32,'Energy use Prediction'!$A$178:$AQ$178,0),FALSE)*$B41</f>
        <v>0</v>
      </c>
      <c r="W41" s="260">
        <f>VLOOKUP($A41,'Energy use Prediction'!$A$178:$AQ$204,MATCH(W$32,'Energy use Prediction'!$A$178:$AQ$178,0),FALSE)*$B41</f>
        <v>0</v>
      </c>
      <c r="X41" s="260">
        <f>VLOOKUP($A41,'Energy use Prediction'!$A$178:$AQ$204,MATCH(X$32,'Energy use Prediction'!$A$178:$AQ$178,0),FALSE)*$B41</f>
        <v>0</v>
      </c>
      <c r="Y41" s="260">
        <f>VLOOKUP($A41,'Energy use Prediction'!$A$178:$AQ$204,MATCH(Y$32,'Energy use Prediction'!$A$178:$AQ$178,0),FALSE)*$B41</f>
        <v>0</v>
      </c>
      <c r="Z41" s="260">
        <f>VLOOKUP($A41,'Energy use Prediction'!$A$178:$AQ$204,MATCH(Z$32,'Energy use Prediction'!$A$178:$AQ$178,0),FALSE)*$B41</f>
        <v>0</v>
      </c>
      <c r="AA41" s="260">
        <f>VLOOKUP($A41,'Energy use Prediction'!$A$178:$AQ$204,MATCH(AA$32,'Energy use Prediction'!$A$178:$AQ$178,0),FALSE)*$B41</f>
        <v>0</v>
      </c>
      <c r="AB41" s="260">
        <f>VLOOKUP($A41,'Energy use Prediction'!$A$178:$AQ$204,MATCH(AB$32,'Energy use Prediction'!$A$178:$AQ$178,0),FALSE)*$B41</f>
        <v>0</v>
      </c>
      <c r="AC41" s="260">
        <f>VLOOKUP($A41,'Energy use Prediction'!$A$178:$AQ$204,MATCH(AC$32,'Energy use Prediction'!$A$178:$AQ$178,0),FALSE)*$B41</f>
        <v>0</v>
      </c>
      <c r="AD41" s="260">
        <f>VLOOKUP($A41,'Energy use Prediction'!$A$178:$AQ$204,MATCH(AD$32,'Energy use Prediction'!$A$178:$AQ$178,0),FALSE)*$B41</f>
        <v>0</v>
      </c>
      <c r="AE41" s="260">
        <f>VLOOKUP($A41,'Energy use Prediction'!$A$178:$AQ$204,MATCH(AE$32,'Energy use Prediction'!$A$178:$AQ$178,0),FALSE)*$B41</f>
        <v>0</v>
      </c>
      <c r="AF41" s="260">
        <f>VLOOKUP($A41,'Energy use Prediction'!$A$178:$AQ$204,MATCH(AF$32,'Energy use Prediction'!$A$178:$AQ$178,0),FALSE)*$B41</f>
        <v>0</v>
      </c>
      <c r="AG41" s="260">
        <f>VLOOKUP($A41,'Energy use Prediction'!$A$178:$AQ$204,MATCH(AG$32,'Energy use Prediction'!$A$178:$AQ$178,0),FALSE)*$B41</f>
        <v>0</v>
      </c>
      <c r="AH41" s="260">
        <f>VLOOKUP($A41,'Energy use Prediction'!$A$178:$AQ$204,MATCH(AH$32,'Energy use Prediction'!$A$178:$AQ$178,0),FALSE)*$B41</f>
        <v>0</v>
      </c>
      <c r="AI41" s="260">
        <f>VLOOKUP($A41,'Energy use Prediction'!$A$178:$AQ$204,MATCH(AI$32,'Energy use Prediction'!$A$178:$AQ$178,0),FALSE)*$B41</f>
        <v>0</v>
      </c>
      <c r="AJ41" s="260">
        <f>VLOOKUP($A41,'Energy use Prediction'!$A$178:$AQ$204,MATCH(AJ$32,'Energy use Prediction'!$A$178:$AQ$178,0),FALSE)*$B41</f>
        <v>0</v>
      </c>
      <c r="AK41" s="260">
        <f>VLOOKUP($A41,'Energy use Prediction'!$A$178:$AQ$204,MATCH(AK$32,'Energy use Prediction'!$A$178:$AQ$178,0),FALSE)*$B41</f>
        <v>0</v>
      </c>
      <c r="AL41" s="260">
        <f>VLOOKUP($A41,'Energy use Prediction'!$A$178:$AQ$204,MATCH(AL$32,'Energy use Prediction'!$A$178:$AQ$178,0),FALSE)*$B41</f>
        <v>0</v>
      </c>
      <c r="AM41" s="260">
        <f>VLOOKUP($A41,'Energy use Prediction'!$A$178:$AQ$204,MATCH(AM$32,'Energy use Prediction'!$A$178:$AQ$178,0),FALSE)*$B41</f>
        <v>0</v>
      </c>
      <c r="AN41" s="260">
        <f>VLOOKUP($A41,'Energy use Prediction'!$A$178:$AQ$204,MATCH(AN$32,'Energy use Prediction'!$A$178:$AQ$178,0),FALSE)*$B41</f>
        <v>0</v>
      </c>
      <c r="AO41" s="260">
        <f>VLOOKUP($A41,'Energy use Prediction'!$A$178:$AQ$204,MATCH(AO$32,'Energy use Prediction'!$A$178:$AQ$178,0),FALSE)*$B41</f>
        <v>0</v>
      </c>
      <c r="AP41" s="260">
        <f>VLOOKUP($A41,'Energy use Prediction'!$A$178:$AQ$204,MATCH(AP$32,'Energy use Prediction'!$A$178:$AQ$178,0),FALSE)*$B41</f>
        <v>0</v>
      </c>
      <c r="AQ41" s="260">
        <f>VLOOKUP($A41,'Energy use Prediction'!$A$178:$AQ$204,MATCH(AQ$32,'Energy use Prediction'!$A$178:$AQ$178,0),FALSE)*$B41</f>
        <v>0</v>
      </c>
    </row>
    <row r="42" spans="1:43">
      <c r="A42" s="272" t="s">
        <v>612</v>
      </c>
      <c r="B42">
        <f>VLOOKUP(A42,'Non Energy use'!A12:J38,COLUMN('Non Energy use'!D12),FALSE)</f>
        <v>1079768725563.4514</v>
      </c>
      <c r="C42" s="260">
        <f>VLOOKUP($A42,'Energy use Prediction'!$A$178:$AQ$204,MATCH(C$32,'Energy use Prediction'!$A$178:$AQ$178,0),FALSE)*$B42</f>
        <v>1065756945710.0286</v>
      </c>
      <c r="D42" s="260">
        <f>VLOOKUP($A42,'Energy use Prediction'!$A$178:$AQ$204,MATCH(D$32,'Energy use Prediction'!$A$178:$AQ$178,0),FALSE)*$B42</f>
        <v>1122855517277.3452</v>
      </c>
      <c r="E42" s="260">
        <f>VLOOKUP($A42,'Energy use Prediction'!$A$178:$AQ$204,MATCH(E$32,'Energy use Prediction'!$A$178:$AQ$178,0),FALSE)*$B42</f>
        <v>1148769353661.5076</v>
      </c>
      <c r="F42" s="260">
        <f>VLOOKUP($A42,'Energy use Prediction'!$A$178:$AQ$204,MATCH(F$32,'Energy use Prediction'!$A$178:$AQ$178,0),FALSE)*$B42</f>
        <v>1173494871151.8533</v>
      </c>
      <c r="G42" s="260">
        <f>VLOOKUP($A42,'Energy use Prediction'!$A$178:$AQ$204,MATCH(G$32,'Energy use Prediction'!$A$178:$AQ$178,0),FALSE)*$B42</f>
        <v>1197054350024.1064</v>
      </c>
      <c r="H42" s="260">
        <f>VLOOKUP($A42,'Energy use Prediction'!$A$178:$AQ$204,MATCH(H$32,'Energy use Prediction'!$A$178:$AQ$178,0),FALSE)*$B42</f>
        <v>1219855896356.4912</v>
      </c>
      <c r="I42" s="260">
        <f>VLOOKUP($A42,'Energy use Prediction'!$A$178:$AQ$204,MATCH(I$32,'Energy use Prediction'!$A$178:$AQ$178,0),FALSE)*$B42</f>
        <v>1241487134102.3215</v>
      </c>
      <c r="J42" s="260">
        <f>VLOOKUP($A42,'Energy use Prediction'!$A$178:$AQ$204,MATCH(J$32,'Energy use Prediction'!$A$178:$AQ$178,0),FALSE)*$B42</f>
        <v>1263140859620.6216</v>
      </c>
      <c r="K42" s="260">
        <f>VLOOKUP($A42,'Energy use Prediction'!$A$178:$AQ$204,MATCH(K$32,'Energy use Prediction'!$A$178:$AQ$178,0),FALSE)*$B42</f>
        <v>1284815529199.5227</v>
      </c>
      <c r="L42" s="260">
        <f>VLOOKUP($A42,'Energy use Prediction'!$A$178:$AQ$204,MATCH(L$32,'Energy use Prediction'!$A$178:$AQ$178,0),FALSE)*$B42</f>
        <v>1306507457031.2661</v>
      </c>
      <c r="M42" s="260">
        <f>VLOOKUP($A42,'Energy use Prediction'!$A$178:$AQ$204,MATCH(M$32,'Energy use Prediction'!$A$178:$AQ$178,0),FALSE)*$B42</f>
        <v>1326245756868.968</v>
      </c>
      <c r="N42" s="260">
        <f>VLOOKUP($A42,'Energy use Prediction'!$A$178:$AQ$204,MATCH(N$32,'Energy use Prediction'!$A$178:$AQ$178,0),FALSE)*$B42</f>
        <v>1345926535742.7456</v>
      </c>
      <c r="O42" s="260">
        <f>VLOOKUP($A42,'Energy use Prediction'!$A$178:$AQ$204,MATCH(O$32,'Energy use Prediction'!$A$178:$AQ$178,0),FALSE)*$B42</f>
        <v>1365540574654.1672</v>
      </c>
      <c r="P42" s="260">
        <f>VLOOKUP($A42,'Energy use Prediction'!$A$178:$AQ$204,MATCH(P$32,'Energy use Prediction'!$A$178:$AQ$178,0),FALSE)*$B42</f>
        <v>1385077033552.6492</v>
      </c>
      <c r="Q42" s="260">
        <f>VLOOKUP($A42,'Energy use Prediction'!$A$178:$AQ$204,MATCH(Q$32,'Energy use Prediction'!$A$178:$AQ$178,0),FALSE)*$B42</f>
        <v>1404509663496.5569</v>
      </c>
      <c r="R42" s="260">
        <f>VLOOKUP($A42,'Energy use Prediction'!$A$178:$AQ$204,MATCH(R$32,'Energy use Prediction'!$A$178:$AQ$178,0),FALSE)*$B42</f>
        <v>1422416552839.2585</v>
      </c>
      <c r="S42" s="260">
        <f>VLOOKUP($A42,'Energy use Prediction'!$A$178:$AQ$204,MATCH(S$32,'Energy use Prediction'!$A$178:$AQ$178,0),FALSE)*$B42</f>
        <v>1441563792630.3574</v>
      </c>
      <c r="T42" s="260">
        <f>VLOOKUP($A42,'Energy use Prediction'!$A$178:$AQ$204,MATCH(T$32,'Energy use Prediction'!$A$178:$AQ$178,0),FALSE)*$B42</f>
        <v>1460530925393.6902</v>
      </c>
      <c r="U42" s="260">
        <f>VLOOKUP($A42,'Energy use Prediction'!$A$178:$AQ$204,MATCH(U$32,'Energy use Prediction'!$A$178:$AQ$178,0),FALSE)*$B42</f>
        <v>1479283966898.7422</v>
      </c>
      <c r="V42" s="260">
        <f>VLOOKUP($A42,'Energy use Prediction'!$A$178:$AQ$204,MATCH(V$32,'Energy use Prediction'!$A$178:$AQ$178,0),FALSE)*$B42</f>
        <v>1497787061431.5857</v>
      </c>
      <c r="W42" s="260">
        <f>VLOOKUP($A42,'Energy use Prediction'!$A$178:$AQ$204,MATCH(W$32,'Energy use Prediction'!$A$178:$AQ$178,0),FALSE)*$B42</f>
        <v>1515087356099.103</v>
      </c>
      <c r="X42" s="260">
        <f>VLOOKUP($A42,'Energy use Prediction'!$A$178:$AQ$204,MATCH(X$32,'Energy use Prediction'!$A$178:$AQ$178,0),FALSE)*$B42</f>
        <v>1529596138867.7991</v>
      </c>
      <c r="Y42" s="260">
        <f>VLOOKUP($A42,'Energy use Prediction'!$A$178:$AQ$204,MATCH(Y$32,'Energy use Prediction'!$A$178:$AQ$178,0),FALSE)*$B42</f>
        <v>1542716961495.2456</v>
      </c>
      <c r="Z42" s="260">
        <f>VLOOKUP($A42,'Energy use Prediction'!$A$178:$AQ$204,MATCH(Z$32,'Energy use Prediction'!$A$178:$AQ$178,0),FALSE)*$B42</f>
        <v>1554385758773.5583</v>
      </c>
      <c r="AA42" s="260">
        <f>VLOOKUP($A42,'Energy use Prediction'!$A$178:$AQ$204,MATCH(AA$32,'Energy use Prediction'!$A$178:$AQ$178,0),FALSE)*$B42</f>
        <v>1564525564748.6033</v>
      </c>
      <c r="AB42" s="260">
        <f>VLOOKUP($A42,'Energy use Prediction'!$A$178:$AQ$204,MATCH(AB$32,'Energy use Prediction'!$A$178:$AQ$178,0),FALSE)*$B42</f>
        <v>1573077812772.6501</v>
      </c>
      <c r="AC42" s="260">
        <f>VLOOKUP($A42,'Energy use Prediction'!$A$178:$AQ$204,MATCH(AC$32,'Energy use Prediction'!$A$178:$AQ$178,0),FALSE)*$B42</f>
        <v>1579987604166.5098</v>
      </c>
      <c r="AD42" s="260">
        <f>VLOOKUP($A42,'Energy use Prediction'!$A$178:$AQ$204,MATCH(AD$32,'Energy use Prediction'!$A$178:$AQ$178,0),FALSE)*$B42</f>
        <v>1585204161135.0186</v>
      </c>
      <c r="AE42" s="260">
        <f>VLOOKUP($A42,'Energy use Prediction'!$A$178:$AQ$204,MATCH(AE$32,'Energy use Prediction'!$A$178:$AQ$178,0),FALSE)*$B42</f>
        <v>1588665398709.8596</v>
      </c>
      <c r="AF42" s="260">
        <f>VLOOKUP($A42,'Energy use Prediction'!$A$178:$AQ$204,MATCH(AF$32,'Energy use Prediction'!$A$178:$AQ$178,0),FALSE)*$B42</f>
        <v>1590330014567.6514</v>
      </c>
      <c r="AG42" s="260">
        <f>VLOOKUP($A42,'Energy use Prediction'!$A$178:$AQ$204,MATCH(AG$32,'Energy use Prediction'!$A$178:$AQ$178,0),FALSE)*$B42</f>
        <v>1590146302379.2556</v>
      </c>
      <c r="AH42" s="260">
        <f>VLOOKUP($A42,'Energy use Prediction'!$A$178:$AQ$204,MATCH(AH$32,'Energy use Prediction'!$A$178:$AQ$178,0),FALSE)*$B42</f>
        <v>1586492480123.4253</v>
      </c>
      <c r="AI42" s="260">
        <f>VLOOKUP($A42,'Energy use Prediction'!$A$178:$AQ$204,MATCH(AI$32,'Energy use Prediction'!$A$178:$AQ$178,0),FALSE)*$B42</f>
        <v>1580928845947.55</v>
      </c>
      <c r="AJ42" s="260">
        <f>VLOOKUP($A42,'Energy use Prediction'!$A$178:$AQ$204,MATCH(AJ$32,'Energy use Prediction'!$A$178:$AQ$178,0),FALSE)*$B42</f>
        <v>1573428792408.4077</v>
      </c>
      <c r="AK42" s="260">
        <f>VLOOKUP($A42,'Energy use Prediction'!$A$178:$AQ$204,MATCH(AK$32,'Energy use Prediction'!$A$178:$AQ$178,0),FALSE)*$B42</f>
        <v>1563973235728.397</v>
      </c>
      <c r="AL42" s="260">
        <f>VLOOKUP($A42,'Energy use Prediction'!$A$178:$AQ$204,MATCH(AL$32,'Energy use Prediction'!$A$178:$AQ$178,0),FALSE)*$B42</f>
        <v>1552551041450.2075</v>
      </c>
      <c r="AM42" s="260">
        <f>VLOOKUP($A42,'Energy use Prediction'!$A$178:$AQ$204,MATCH(AM$32,'Energy use Prediction'!$A$178:$AQ$178,0),FALSE)*$B42</f>
        <v>1539143864102.8628</v>
      </c>
      <c r="AN42" s="260">
        <f>VLOOKUP($A42,'Energy use Prediction'!$A$178:$AQ$204,MATCH(AN$32,'Energy use Prediction'!$A$178:$AQ$178,0),FALSE)*$B42</f>
        <v>1523757980297.8171</v>
      </c>
      <c r="AO42" s="260">
        <f>VLOOKUP($A42,'Energy use Prediction'!$A$178:$AQ$204,MATCH(AO$32,'Energy use Prediction'!$A$178:$AQ$178,0),FALSE)*$B42</f>
        <v>1506393461939.8552</v>
      </c>
      <c r="AP42" s="260">
        <f>VLOOKUP($A42,'Energy use Prediction'!$A$178:$AQ$204,MATCH(AP$32,'Energy use Prediction'!$A$178:$AQ$178,0),FALSE)*$B42</f>
        <v>1487075427342.0579</v>
      </c>
      <c r="AQ42" s="260">
        <f>VLOOKUP($A42,'Energy use Prediction'!$A$178:$AQ$204,MATCH(AQ$32,'Energy use Prediction'!$A$178:$AQ$178,0),FALSE)*$B42</f>
        <v>1465823614992.822</v>
      </c>
    </row>
    <row r="43" spans="1:43">
      <c r="A43" s="272" t="s">
        <v>625</v>
      </c>
      <c r="B43">
        <f>VLOOKUP(A43,'Non Energy use'!A13:J39,COLUMN('Non Energy use'!D13),FALSE)</f>
        <v>4657134462402.127</v>
      </c>
      <c r="C43" s="260">
        <f>VLOOKUP($A43,'Energy use Prediction'!$A$178:$AQ$204,MATCH(C$32,'Energy use Prediction'!$A$178:$AQ$178,0),FALSE)*$B43</f>
        <v>4695997586249.2568</v>
      </c>
      <c r="D43" s="260">
        <f>VLOOKUP($A43,'Energy use Prediction'!$A$178:$AQ$204,MATCH(D$32,'Energy use Prediction'!$A$178:$AQ$178,0),FALSE)*$B43</f>
        <v>5428887214063.9004</v>
      </c>
      <c r="E43" s="260">
        <f>VLOOKUP($A43,'Energy use Prediction'!$A$178:$AQ$204,MATCH(E$32,'Energy use Prediction'!$A$178:$AQ$178,0),FALSE)*$B43</f>
        <v>5595973530752.6738</v>
      </c>
      <c r="F43" s="260">
        <f>VLOOKUP($A43,'Energy use Prediction'!$A$178:$AQ$204,MATCH(F$32,'Energy use Prediction'!$A$178:$AQ$178,0),FALSE)*$B43</f>
        <v>5751092210882.7002</v>
      </c>
      <c r="G43" s="260">
        <f>VLOOKUP($A43,'Energy use Prediction'!$A$178:$AQ$204,MATCH(G$32,'Energy use Prediction'!$A$178:$AQ$178,0),FALSE)*$B43</f>
        <v>5897787161059.7988</v>
      </c>
      <c r="H43" s="260">
        <f>VLOOKUP($A43,'Energy use Prediction'!$A$178:$AQ$204,MATCH(H$32,'Energy use Prediction'!$A$178:$AQ$178,0),FALSE)*$B43</f>
        <v>6038276327490.0928</v>
      </c>
      <c r="I43" s="260">
        <f>VLOOKUP($A43,'Energy use Prediction'!$A$178:$AQ$204,MATCH(I$32,'Energy use Prediction'!$A$178:$AQ$178,0),FALSE)*$B43</f>
        <v>6170724728097.5645</v>
      </c>
      <c r="J43" s="260">
        <f>VLOOKUP($A43,'Energy use Prediction'!$A$178:$AQ$204,MATCH(J$32,'Energy use Prediction'!$A$178:$AQ$178,0),FALSE)*$B43</f>
        <v>6301258772724.7695</v>
      </c>
      <c r="K43" s="260">
        <f>VLOOKUP($A43,'Energy use Prediction'!$A$178:$AQ$204,MATCH(K$32,'Energy use Prediction'!$A$178:$AQ$178,0),FALSE)*$B43</f>
        <v>6430093025689.5947</v>
      </c>
      <c r="L43" s="260">
        <f>VLOOKUP($A43,'Energy use Prediction'!$A$178:$AQ$204,MATCH(L$32,'Energy use Prediction'!$A$178:$AQ$178,0),FALSE)*$B43</f>
        <v>6557406355508.2051</v>
      </c>
      <c r="M43" s="260">
        <f>VLOOKUP($A43,'Energy use Prediction'!$A$178:$AQ$204,MATCH(M$32,'Energy use Prediction'!$A$178:$AQ$178,0),FALSE)*$B43</f>
        <v>6673456345506.75</v>
      </c>
      <c r="N43" s="260">
        <f>VLOOKUP($A43,'Energy use Prediction'!$A$178:$AQ$204,MATCH(N$32,'Energy use Prediction'!$A$178:$AQ$178,0),FALSE)*$B43</f>
        <v>6787892528697.959</v>
      </c>
      <c r="O43" s="260">
        <f>VLOOKUP($A43,'Energy use Prediction'!$A$178:$AQ$204,MATCH(O$32,'Energy use Prediction'!$A$178:$AQ$178,0),FALSE)*$B43</f>
        <v>6900809626003.0059</v>
      </c>
      <c r="P43" s="260">
        <f>VLOOKUP($A43,'Energy use Prediction'!$A$178:$AQ$204,MATCH(P$32,'Energy use Prediction'!$A$178:$AQ$178,0),FALSE)*$B43</f>
        <v>7012277056515.0449</v>
      </c>
      <c r="Q43" s="260">
        <f>VLOOKUP($A43,'Energy use Prediction'!$A$178:$AQ$204,MATCH(Q$32,'Energy use Prediction'!$A$178:$AQ$178,0),FALSE)*$B43</f>
        <v>7122270915744.0479</v>
      </c>
      <c r="R43" s="260">
        <f>VLOOKUP($A43,'Energy use Prediction'!$A$178:$AQ$204,MATCH(R$32,'Energy use Prediction'!$A$178:$AQ$178,0),FALSE)*$B43</f>
        <v>7223665639364.7412</v>
      </c>
      <c r="S43" s="260">
        <f>VLOOKUP($A43,'Energy use Prediction'!$A$178:$AQ$204,MATCH(S$32,'Energy use Prediction'!$A$178:$AQ$178,0),FALSE)*$B43</f>
        <v>7330582690111.4063</v>
      </c>
      <c r="T43" s="260">
        <f>VLOOKUP($A43,'Energy use Prediction'!$A$178:$AQ$204,MATCH(T$32,'Energy use Prediction'!$A$178:$AQ$178,0),FALSE)*$B43</f>
        <v>7435891403100.9297</v>
      </c>
      <c r="U43" s="260">
        <f>VLOOKUP($A43,'Energy use Prediction'!$A$178:$AQ$204,MATCH(U$32,'Energy use Prediction'!$A$178:$AQ$178,0),FALSE)*$B43</f>
        <v>7539482415804.1611</v>
      </c>
      <c r="V43" s="260">
        <f>VLOOKUP($A43,'Energy use Prediction'!$A$178:$AQ$204,MATCH(V$32,'Energy use Prediction'!$A$178:$AQ$178,0),FALSE)*$B43</f>
        <v>7641228530362.4219</v>
      </c>
      <c r="W43" s="260">
        <f>VLOOKUP($A43,'Energy use Prediction'!$A$178:$AQ$204,MATCH(W$32,'Energy use Prediction'!$A$178:$AQ$178,0),FALSE)*$B43</f>
        <v>7736312940123.376</v>
      </c>
      <c r="X43" s="260">
        <f>VLOOKUP($A43,'Energy use Prediction'!$A$178:$AQ$204,MATCH(X$32,'Energy use Prediction'!$A$178:$AQ$178,0),FALSE)*$B43</f>
        <v>7816648127225.9932</v>
      </c>
      <c r="Y43" s="260">
        <f>VLOOKUP($A43,'Energy use Prediction'!$A$178:$AQ$204,MATCH(Y$32,'Energy use Prediction'!$A$178:$AQ$178,0),FALSE)*$B43</f>
        <v>7889422490658.4521</v>
      </c>
      <c r="Z43" s="260">
        <f>VLOOKUP($A43,'Energy use Prediction'!$A$178:$AQ$204,MATCH(Z$32,'Energy use Prediction'!$A$178:$AQ$178,0),FALSE)*$B43</f>
        <v>7954333673984.6553</v>
      </c>
      <c r="AA43" s="260">
        <f>VLOOKUP($A43,'Energy use Prediction'!$A$178:$AQ$204,MATCH(AA$32,'Energy use Prediction'!$A$178:$AQ$178,0),FALSE)*$B43</f>
        <v>8011010274188.9463</v>
      </c>
      <c r="AB43" s="260">
        <f>VLOOKUP($A43,'Energy use Prediction'!$A$178:$AQ$204,MATCH(AB$32,'Energy use Prediction'!$A$178:$AQ$178,0),FALSE)*$B43</f>
        <v>8059172427404.3438</v>
      </c>
      <c r="AC43" s="260">
        <f>VLOOKUP($A43,'Energy use Prediction'!$A$178:$AQ$204,MATCH(AC$32,'Energy use Prediction'!$A$178:$AQ$178,0),FALSE)*$B43</f>
        <v>8098556931753.4023</v>
      </c>
      <c r="AD43" s="260">
        <f>VLOOKUP($A43,'Energy use Prediction'!$A$178:$AQ$204,MATCH(AD$32,'Energy use Prediction'!$A$178:$AQ$178,0),FALSE)*$B43</f>
        <v>8128919923445.0332</v>
      </c>
      <c r="AE43" s="260">
        <f>VLOOKUP($A43,'Energy use Prediction'!$A$178:$AQ$204,MATCH(AE$32,'Energy use Prediction'!$A$178:$AQ$178,0),FALSE)*$B43</f>
        <v>8149958043419.1914</v>
      </c>
      <c r="AF43" s="260">
        <f>VLOOKUP($A43,'Energy use Prediction'!$A$178:$AQ$204,MATCH(AF$32,'Energy use Prediction'!$A$178:$AQ$178,0),FALSE)*$B43</f>
        <v>8161473248570.0898</v>
      </c>
      <c r="AG43" s="260">
        <f>VLOOKUP($A43,'Energy use Prediction'!$A$178:$AQ$204,MATCH(AG$32,'Energy use Prediction'!$A$178:$AQ$178,0),FALSE)*$B43</f>
        <v>8163213116498.2979</v>
      </c>
      <c r="AH43" s="260">
        <f>VLOOKUP($A43,'Energy use Prediction'!$A$178:$AQ$204,MATCH(AH$32,'Energy use Prediction'!$A$178:$AQ$178,0),FALSE)*$B43</f>
        <v>8146861802087.248</v>
      </c>
      <c r="AI43" s="260">
        <f>VLOOKUP($A43,'Energy use Prediction'!$A$178:$AQ$204,MATCH(AI$32,'Energy use Prediction'!$A$178:$AQ$178,0),FALSE)*$B43</f>
        <v>8120438984588.5039</v>
      </c>
      <c r="AJ43" s="260">
        <f>VLOOKUP($A43,'Energy use Prediction'!$A$178:$AQ$204,MATCH(AJ$32,'Energy use Prediction'!$A$178:$AQ$178,0),FALSE)*$B43</f>
        <v>8083819931346.8438</v>
      </c>
      <c r="AK43" s="260">
        <f>VLOOKUP($A43,'Energy use Prediction'!$A$178:$AQ$204,MATCH(AK$32,'Energy use Prediction'!$A$178:$AQ$178,0),FALSE)*$B43</f>
        <v>8036918166625.7959</v>
      </c>
      <c r="AL43" s="260">
        <f>VLOOKUP($A43,'Energy use Prediction'!$A$178:$AQ$204,MATCH(AL$32,'Energy use Prediction'!$A$178:$AQ$178,0),FALSE)*$B43</f>
        <v>7979687789486.8867</v>
      </c>
      <c r="AM43" s="260">
        <f>VLOOKUP($A43,'Energy use Prediction'!$A$178:$AQ$204,MATCH(AM$32,'Energy use Prediction'!$A$178:$AQ$178,0),FALSE)*$B43</f>
        <v>7912045648280.3291</v>
      </c>
      <c r="AN43" s="260">
        <f>VLOOKUP($A43,'Energy use Prediction'!$A$178:$AQ$204,MATCH(AN$32,'Energy use Prediction'!$A$178:$AQ$178,0),FALSE)*$B43</f>
        <v>7834035033324.1484</v>
      </c>
      <c r="AO43" s="260">
        <f>VLOOKUP($A43,'Energy use Prediction'!$A$178:$AQ$204,MATCH(AO$32,'Energy use Prediction'!$A$178:$AQ$178,0),FALSE)*$B43</f>
        <v>7745667300549.7139</v>
      </c>
      <c r="AP43" s="260">
        <f>VLOOKUP($A43,'Energy use Prediction'!$A$178:$AQ$204,MATCH(AP$32,'Energy use Prediction'!$A$178:$AQ$178,0),FALSE)*$B43</f>
        <v>7647082584797.5127</v>
      </c>
      <c r="AQ43" s="260">
        <f>VLOOKUP($A43,'Energy use Prediction'!$A$178:$AQ$204,MATCH(AQ$32,'Energy use Prediction'!$A$178:$AQ$178,0),FALSE)*$B43</f>
        <v>7538393401822.9102</v>
      </c>
    </row>
    <row r="44" spans="1:43">
      <c r="A44" s="272" t="s">
        <v>626</v>
      </c>
      <c r="B44">
        <f>VLOOKUP(A44,'Non Energy use'!A14:J40,COLUMN('Non Energy use'!D14),FALSE)</f>
        <v>0</v>
      </c>
      <c r="C44" s="260">
        <f>VLOOKUP($A44,'Energy use Prediction'!$A$178:$AQ$204,MATCH(C$32,'Energy use Prediction'!$A$178:$AQ$178,0),FALSE)*$B44</f>
        <v>0</v>
      </c>
      <c r="D44" s="260">
        <f>VLOOKUP($A44,'Energy use Prediction'!$A$178:$AQ$204,MATCH(D$32,'Energy use Prediction'!$A$178:$AQ$178,0),FALSE)*$B44</f>
        <v>0</v>
      </c>
      <c r="E44" s="260">
        <f>VLOOKUP($A44,'Energy use Prediction'!$A$178:$AQ$204,MATCH(E$32,'Energy use Prediction'!$A$178:$AQ$178,0),FALSE)*$B44</f>
        <v>0</v>
      </c>
      <c r="F44" s="260">
        <f>VLOOKUP($A44,'Energy use Prediction'!$A$178:$AQ$204,MATCH(F$32,'Energy use Prediction'!$A$178:$AQ$178,0),FALSE)*$B44</f>
        <v>0</v>
      </c>
      <c r="G44" s="260">
        <f>VLOOKUP($A44,'Energy use Prediction'!$A$178:$AQ$204,MATCH(G$32,'Energy use Prediction'!$A$178:$AQ$178,0),FALSE)*$B44</f>
        <v>0</v>
      </c>
      <c r="H44" s="260">
        <f>VLOOKUP($A44,'Energy use Prediction'!$A$178:$AQ$204,MATCH(H$32,'Energy use Prediction'!$A$178:$AQ$178,0),FALSE)*$B44</f>
        <v>0</v>
      </c>
      <c r="I44" s="260">
        <f>VLOOKUP($A44,'Energy use Prediction'!$A$178:$AQ$204,MATCH(I$32,'Energy use Prediction'!$A$178:$AQ$178,0),FALSE)*$B44</f>
        <v>0</v>
      </c>
      <c r="J44" s="260">
        <f>VLOOKUP($A44,'Energy use Prediction'!$A$178:$AQ$204,MATCH(J$32,'Energy use Prediction'!$A$178:$AQ$178,0),FALSE)*$B44</f>
        <v>0</v>
      </c>
      <c r="K44" s="260">
        <f>VLOOKUP($A44,'Energy use Prediction'!$A$178:$AQ$204,MATCH(K$32,'Energy use Prediction'!$A$178:$AQ$178,0),FALSE)*$B44</f>
        <v>0</v>
      </c>
      <c r="L44" s="260">
        <f>VLOOKUP($A44,'Energy use Prediction'!$A$178:$AQ$204,MATCH(L$32,'Energy use Prediction'!$A$178:$AQ$178,0),FALSE)*$B44</f>
        <v>0</v>
      </c>
      <c r="M44" s="260">
        <f>VLOOKUP($A44,'Energy use Prediction'!$A$178:$AQ$204,MATCH(M$32,'Energy use Prediction'!$A$178:$AQ$178,0),FALSE)*$B44</f>
        <v>0</v>
      </c>
      <c r="N44" s="260">
        <f>VLOOKUP($A44,'Energy use Prediction'!$A$178:$AQ$204,MATCH(N$32,'Energy use Prediction'!$A$178:$AQ$178,0),FALSE)*$B44</f>
        <v>0</v>
      </c>
      <c r="O44" s="260">
        <f>VLOOKUP($A44,'Energy use Prediction'!$A$178:$AQ$204,MATCH(O$32,'Energy use Prediction'!$A$178:$AQ$178,0),FALSE)*$B44</f>
        <v>0</v>
      </c>
      <c r="P44" s="260">
        <f>VLOOKUP($A44,'Energy use Prediction'!$A$178:$AQ$204,MATCH(P$32,'Energy use Prediction'!$A$178:$AQ$178,0),FALSE)*$B44</f>
        <v>0</v>
      </c>
      <c r="Q44" s="260">
        <f>VLOOKUP($A44,'Energy use Prediction'!$A$178:$AQ$204,MATCH(Q$32,'Energy use Prediction'!$A$178:$AQ$178,0),FALSE)*$B44</f>
        <v>0</v>
      </c>
      <c r="R44" s="260">
        <f>VLOOKUP($A44,'Energy use Prediction'!$A$178:$AQ$204,MATCH(R$32,'Energy use Prediction'!$A$178:$AQ$178,0),FALSE)*$B44</f>
        <v>0</v>
      </c>
      <c r="S44" s="260">
        <f>VLOOKUP($A44,'Energy use Prediction'!$A$178:$AQ$204,MATCH(S$32,'Energy use Prediction'!$A$178:$AQ$178,0),FALSE)*$B44</f>
        <v>0</v>
      </c>
      <c r="T44" s="260">
        <f>VLOOKUP($A44,'Energy use Prediction'!$A$178:$AQ$204,MATCH(T$32,'Energy use Prediction'!$A$178:$AQ$178,0),FALSE)*$B44</f>
        <v>0</v>
      </c>
      <c r="U44" s="260">
        <f>VLOOKUP($A44,'Energy use Prediction'!$A$178:$AQ$204,MATCH(U$32,'Energy use Prediction'!$A$178:$AQ$178,0),FALSE)*$B44</f>
        <v>0</v>
      </c>
      <c r="V44" s="260">
        <f>VLOOKUP($A44,'Energy use Prediction'!$A$178:$AQ$204,MATCH(V$32,'Energy use Prediction'!$A$178:$AQ$178,0),FALSE)*$B44</f>
        <v>0</v>
      </c>
      <c r="W44" s="260">
        <f>VLOOKUP($A44,'Energy use Prediction'!$A$178:$AQ$204,MATCH(W$32,'Energy use Prediction'!$A$178:$AQ$178,0),FALSE)*$B44</f>
        <v>0</v>
      </c>
      <c r="X44" s="260">
        <f>VLOOKUP($A44,'Energy use Prediction'!$A$178:$AQ$204,MATCH(X$32,'Energy use Prediction'!$A$178:$AQ$178,0),FALSE)*$B44</f>
        <v>0</v>
      </c>
      <c r="Y44" s="260">
        <f>VLOOKUP($A44,'Energy use Prediction'!$A$178:$AQ$204,MATCH(Y$32,'Energy use Prediction'!$A$178:$AQ$178,0),FALSE)*$B44</f>
        <v>0</v>
      </c>
      <c r="Z44" s="260">
        <f>VLOOKUP($A44,'Energy use Prediction'!$A$178:$AQ$204,MATCH(Z$32,'Energy use Prediction'!$A$178:$AQ$178,0),FALSE)*$B44</f>
        <v>0</v>
      </c>
      <c r="AA44" s="260">
        <f>VLOOKUP($A44,'Energy use Prediction'!$A$178:$AQ$204,MATCH(AA$32,'Energy use Prediction'!$A$178:$AQ$178,0),FALSE)*$B44</f>
        <v>0</v>
      </c>
      <c r="AB44" s="260">
        <f>VLOOKUP($A44,'Energy use Prediction'!$A$178:$AQ$204,MATCH(AB$32,'Energy use Prediction'!$A$178:$AQ$178,0),FALSE)*$B44</f>
        <v>0</v>
      </c>
      <c r="AC44" s="260">
        <f>VLOOKUP($A44,'Energy use Prediction'!$A$178:$AQ$204,MATCH(AC$32,'Energy use Prediction'!$A$178:$AQ$178,0),FALSE)*$B44</f>
        <v>0</v>
      </c>
      <c r="AD44" s="260">
        <f>VLOOKUP($A44,'Energy use Prediction'!$A$178:$AQ$204,MATCH(AD$32,'Energy use Prediction'!$A$178:$AQ$178,0),FALSE)*$B44</f>
        <v>0</v>
      </c>
      <c r="AE44" s="260">
        <f>VLOOKUP($A44,'Energy use Prediction'!$A$178:$AQ$204,MATCH(AE$32,'Energy use Prediction'!$A$178:$AQ$178,0),FALSE)*$B44</f>
        <v>0</v>
      </c>
      <c r="AF44" s="260">
        <f>VLOOKUP($A44,'Energy use Prediction'!$A$178:$AQ$204,MATCH(AF$32,'Energy use Prediction'!$A$178:$AQ$178,0),FALSE)*$B44</f>
        <v>0</v>
      </c>
      <c r="AG44" s="260">
        <f>VLOOKUP($A44,'Energy use Prediction'!$A$178:$AQ$204,MATCH(AG$32,'Energy use Prediction'!$A$178:$AQ$178,0),FALSE)*$B44</f>
        <v>0</v>
      </c>
      <c r="AH44" s="260">
        <f>VLOOKUP($A44,'Energy use Prediction'!$A$178:$AQ$204,MATCH(AH$32,'Energy use Prediction'!$A$178:$AQ$178,0),FALSE)*$B44</f>
        <v>0</v>
      </c>
      <c r="AI44" s="260">
        <f>VLOOKUP($A44,'Energy use Prediction'!$A$178:$AQ$204,MATCH(AI$32,'Energy use Prediction'!$A$178:$AQ$178,0),FALSE)*$B44</f>
        <v>0</v>
      </c>
      <c r="AJ44" s="260">
        <f>VLOOKUP($A44,'Energy use Prediction'!$A$178:$AQ$204,MATCH(AJ$32,'Energy use Prediction'!$A$178:$AQ$178,0),FALSE)*$B44</f>
        <v>0</v>
      </c>
      <c r="AK44" s="260">
        <f>VLOOKUP($A44,'Energy use Prediction'!$A$178:$AQ$204,MATCH(AK$32,'Energy use Prediction'!$A$178:$AQ$178,0),FALSE)*$B44</f>
        <v>0</v>
      </c>
      <c r="AL44" s="260">
        <f>VLOOKUP($A44,'Energy use Prediction'!$A$178:$AQ$204,MATCH(AL$32,'Energy use Prediction'!$A$178:$AQ$178,0),FALSE)*$B44</f>
        <v>0</v>
      </c>
      <c r="AM44" s="260">
        <f>VLOOKUP($A44,'Energy use Prediction'!$A$178:$AQ$204,MATCH(AM$32,'Energy use Prediction'!$A$178:$AQ$178,0),FALSE)*$B44</f>
        <v>0</v>
      </c>
      <c r="AN44" s="260">
        <f>VLOOKUP($A44,'Energy use Prediction'!$A$178:$AQ$204,MATCH(AN$32,'Energy use Prediction'!$A$178:$AQ$178,0),FALSE)*$B44</f>
        <v>0</v>
      </c>
      <c r="AO44" s="260">
        <f>VLOOKUP($A44,'Energy use Prediction'!$A$178:$AQ$204,MATCH(AO$32,'Energy use Prediction'!$A$178:$AQ$178,0),FALSE)*$B44</f>
        <v>0</v>
      </c>
      <c r="AP44" s="260">
        <f>VLOOKUP($A44,'Energy use Prediction'!$A$178:$AQ$204,MATCH(AP$32,'Energy use Prediction'!$A$178:$AQ$178,0),FALSE)*$B44</f>
        <v>0</v>
      </c>
      <c r="AQ44" s="260">
        <f>VLOOKUP($A44,'Energy use Prediction'!$A$178:$AQ$204,MATCH(AQ$32,'Energy use Prediction'!$A$178:$AQ$178,0),FALSE)*$B44</f>
        <v>0</v>
      </c>
    </row>
    <row r="45" spans="1:43">
      <c r="A45" s="272" t="s">
        <v>627</v>
      </c>
      <c r="B45">
        <f>VLOOKUP(A45,'Non Energy use'!A15:J41,COLUMN('Non Energy use'!D15),FALSE)</f>
        <v>0</v>
      </c>
      <c r="C45" s="260">
        <f>VLOOKUP($A45,'Energy use Prediction'!$A$178:$AQ$204,MATCH(C$32,'Energy use Prediction'!$A$178:$AQ$178,0),FALSE)*$B45</f>
        <v>0</v>
      </c>
      <c r="D45" s="260">
        <f>VLOOKUP($A45,'Energy use Prediction'!$A$178:$AQ$204,MATCH(D$32,'Energy use Prediction'!$A$178:$AQ$178,0),FALSE)*$B45</f>
        <v>0</v>
      </c>
      <c r="E45" s="260">
        <f>VLOOKUP($A45,'Energy use Prediction'!$A$178:$AQ$204,MATCH(E$32,'Energy use Prediction'!$A$178:$AQ$178,0),FALSE)*$B45</f>
        <v>0</v>
      </c>
      <c r="F45" s="260">
        <f>VLOOKUP($A45,'Energy use Prediction'!$A$178:$AQ$204,MATCH(F$32,'Energy use Prediction'!$A$178:$AQ$178,0),FALSE)*$B45</f>
        <v>0</v>
      </c>
      <c r="G45" s="260">
        <f>VLOOKUP($A45,'Energy use Prediction'!$A$178:$AQ$204,MATCH(G$32,'Energy use Prediction'!$A$178:$AQ$178,0),FALSE)*$B45</f>
        <v>0</v>
      </c>
      <c r="H45" s="260">
        <f>VLOOKUP($A45,'Energy use Prediction'!$A$178:$AQ$204,MATCH(H$32,'Energy use Prediction'!$A$178:$AQ$178,0),FALSE)*$B45</f>
        <v>0</v>
      </c>
      <c r="I45" s="260">
        <f>VLOOKUP($A45,'Energy use Prediction'!$A$178:$AQ$204,MATCH(I$32,'Energy use Prediction'!$A$178:$AQ$178,0),FALSE)*$B45</f>
        <v>0</v>
      </c>
      <c r="J45" s="260">
        <f>VLOOKUP($A45,'Energy use Prediction'!$A$178:$AQ$204,MATCH(J$32,'Energy use Prediction'!$A$178:$AQ$178,0),FALSE)*$B45</f>
        <v>0</v>
      </c>
      <c r="K45" s="260">
        <f>VLOOKUP($A45,'Energy use Prediction'!$A$178:$AQ$204,MATCH(K$32,'Energy use Prediction'!$A$178:$AQ$178,0),FALSE)*$B45</f>
        <v>0</v>
      </c>
      <c r="L45" s="260">
        <f>VLOOKUP($A45,'Energy use Prediction'!$A$178:$AQ$204,MATCH(L$32,'Energy use Prediction'!$A$178:$AQ$178,0),FALSE)*$B45</f>
        <v>0</v>
      </c>
      <c r="M45" s="260">
        <f>VLOOKUP($A45,'Energy use Prediction'!$A$178:$AQ$204,MATCH(M$32,'Energy use Prediction'!$A$178:$AQ$178,0),FALSE)*$B45</f>
        <v>0</v>
      </c>
      <c r="N45" s="260">
        <f>VLOOKUP($A45,'Energy use Prediction'!$A$178:$AQ$204,MATCH(N$32,'Energy use Prediction'!$A$178:$AQ$178,0),FALSE)*$B45</f>
        <v>0</v>
      </c>
      <c r="O45" s="260">
        <f>VLOOKUP($A45,'Energy use Prediction'!$A$178:$AQ$204,MATCH(O$32,'Energy use Prediction'!$A$178:$AQ$178,0),FALSE)*$B45</f>
        <v>0</v>
      </c>
      <c r="P45" s="260">
        <f>VLOOKUP($A45,'Energy use Prediction'!$A$178:$AQ$204,MATCH(P$32,'Energy use Prediction'!$A$178:$AQ$178,0),FALSE)*$B45</f>
        <v>0</v>
      </c>
      <c r="Q45" s="260">
        <f>VLOOKUP($A45,'Energy use Prediction'!$A$178:$AQ$204,MATCH(Q$32,'Energy use Prediction'!$A$178:$AQ$178,0),FALSE)*$B45</f>
        <v>0</v>
      </c>
      <c r="R45" s="260">
        <f>VLOOKUP($A45,'Energy use Prediction'!$A$178:$AQ$204,MATCH(R$32,'Energy use Prediction'!$A$178:$AQ$178,0),FALSE)*$B45</f>
        <v>0</v>
      </c>
      <c r="S45" s="260">
        <f>VLOOKUP($A45,'Energy use Prediction'!$A$178:$AQ$204,MATCH(S$32,'Energy use Prediction'!$A$178:$AQ$178,0),FALSE)*$B45</f>
        <v>0</v>
      </c>
      <c r="T45" s="260">
        <f>VLOOKUP($A45,'Energy use Prediction'!$A$178:$AQ$204,MATCH(T$32,'Energy use Prediction'!$A$178:$AQ$178,0),FALSE)*$B45</f>
        <v>0</v>
      </c>
      <c r="U45" s="260">
        <f>VLOOKUP($A45,'Energy use Prediction'!$A$178:$AQ$204,MATCH(U$32,'Energy use Prediction'!$A$178:$AQ$178,0),FALSE)*$B45</f>
        <v>0</v>
      </c>
      <c r="V45" s="260">
        <f>VLOOKUP($A45,'Energy use Prediction'!$A$178:$AQ$204,MATCH(V$32,'Energy use Prediction'!$A$178:$AQ$178,0),FALSE)*$B45</f>
        <v>0</v>
      </c>
      <c r="W45" s="260">
        <f>VLOOKUP($A45,'Energy use Prediction'!$A$178:$AQ$204,MATCH(W$32,'Energy use Prediction'!$A$178:$AQ$178,0),FALSE)*$B45</f>
        <v>0</v>
      </c>
      <c r="X45" s="260">
        <f>VLOOKUP($A45,'Energy use Prediction'!$A$178:$AQ$204,MATCH(X$32,'Energy use Prediction'!$A$178:$AQ$178,0),FALSE)*$B45</f>
        <v>0</v>
      </c>
      <c r="Y45" s="260">
        <f>VLOOKUP($A45,'Energy use Prediction'!$A$178:$AQ$204,MATCH(Y$32,'Energy use Prediction'!$A$178:$AQ$178,0),FALSE)*$B45</f>
        <v>0</v>
      </c>
      <c r="Z45" s="260">
        <f>VLOOKUP($A45,'Energy use Prediction'!$A$178:$AQ$204,MATCH(Z$32,'Energy use Prediction'!$A$178:$AQ$178,0),FALSE)*$B45</f>
        <v>0</v>
      </c>
      <c r="AA45" s="260">
        <f>VLOOKUP($A45,'Energy use Prediction'!$A$178:$AQ$204,MATCH(AA$32,'Energy use Prediction'!$A$178:$AQ$178,0),FALSE)*$B45</f>
        <v>0</v>
      </c>
      <c r="AB45" s="260">
        <f>VLOOKUP($A45,'Energy use Prediction'!$A$178:$AQ$204,MATCH(AB$32,'Energy use Prediction'!$A$178:$AQ$178,0),FALSE)*$B45</f>
        <v>0</v>
      </c>
      <c r="AC45" s="260">
        <f>VLOOKUP($A45,'Energy use Prediction'!$A$178:$AQ$204,MATCH(AC$32,'Energy use Prediction'!$A$178:$AQ$178,0),FALSE)*$B45</f>
        <v>0</v>
      </c>
      <c r="AD45" s="260">
        <f>VLOOKUP($A45,'Energy use Prediction'!$A$178:$AQ$204,MATCH(AD$32,'Energy use Prediction'!$A$178:$AQ$178,0),FALSE)*$B45</f>
        <v>0</v>
      </c>
      <c r="AE45" s="260">
        <f>VLOOKUP($A45,'Energy use Prediction'!$A$178:$AQ$204,MATCH(AE$32,'Energy use Prediction'!$A$178:$AQ$178,0),FALSE)*$B45</f>
        <v>0</v>
      </c>
      <c r="AF45" s="260">
        <f>VLOOKUP($A45,'Energy use Prediction'!$A$178:$AQ$204,MATCH(AF$32,'Energy use Prediction'!$A$178:$AQ$178,0),FALSE)*$B45</f>
        <v>0</v>
      </c>
      <c r="AG45" s="260">
        <f>VLOOKUP($A45,'Energy use Prediction'!$A$178:$AQ$204,MATCH(AG$32,'Energy use Prediction'!$A$178:$AQ$178,0),FALSE)*$B45</f>
        <v>0</v>
      </c>
      <c r="AH45" s="260">
        <f>VLOOKUP($A45,'Energy use Prediction'!$A$178:$AQ$204,MATCH(AH$32,'Energy use Prediction'!$A$178:$AQ$178,0),FALSE)*$B45</f>
        <v>0</v>
      </c>
      <c r="AI45" s="260">
        <f>VLOOKUP($A45,'Energy use Prediction'!$A$178:$AQ$204,MATCH(AI$32,'Energy use Prediction'!$A$178:$AQ$178,0),FALSE)*$B45</f>
        <v>0</v>
      </c>
      <c r="AJ45" s="260">
        <f>VLOOKUP($A45,'Energy use Prediction'!$A$178:$AQ$204,MATCH(AJ$32,'Energy use Prediction'!$A$178:$AQ$178,0),FALSE)*$B45</f>
        <v>0</v>
      </c>
      <c r="AK45" s="260">
        <f>VLOOKUP($A45,'Energy use Prediction'!$A$178:$AQ$204,MATCH(AK$32,'Energy use Prediction'!$A$178:$AQ$178,0),FALSE)*$B45</f>
        <v>0</v>
      </c>
      <c r="AL45" s="260">
        <f>VLOOKUP($A45,'Energy use Prediction'!$A$178:$AQ$204,MATCH(AL$32,'Energy use Prediction'!$A$178:$AQ$178,0),FALSE)*$B45</f>
        <v>0</v>
      </c>
      <c r="AM45" s="260">
        <f>VLOOKUP($A45,'Energy use Prediction'!$A$178:$AQ$204,MATCH(AM$32,'Energy use Prediction'!$A$178:$AQ$178,0),FALSE)*$B45</f>
        <v>0</v>
      </c>
      <c r="AN45" s="260">
        <f>VLOOKUP($A45,'Energy use Prediction'!$A$178:$AQ$204,MATCH(AN$32,'Energy use Prediction'!$A$178:$AQ$178,0),FALSE)*$B45</f>
        <v>0</v>
      </c>
      <c r="AO45" s="260">
        <f>VLOOKUP($A45,'Energy use Prediction'!$A$178:$AQ$204,MATCH(AO$32,'Energy use Prediction'!$A$178:$AQ$178,0),FALSE)*$B45</f>
        <v>0</v>
      </c>
      <c r="AP45" s="260">
        <f>VLOOKUP($A45,'Energy use Prediction'!$A$178:$AQ$204,MATCH(AP$32,'Energy use Prediction'!$A$178:$AQ$178,0),FALSE)*$B45</f>
        <v>0</v>
      </c>
      <c r="AQ45" s="260">
        <f>VLOOKUP($A45,'Energy use Prediction'!$A$178:$AQ$204,MATCH(AQ$32,'Energy use Prediction'!$A$178:$AQ$178,0),FALSE)*$B45</f>
        <v>0</v>
      </c>
    </row>
    <row r="46" spans="1:43">
      <c r="A46" s="272" t="s">
        <v>628</v>
      </c>
      <c r="B46">
        <f>VLOOKUP(A46,'Non Energy use'!A16:J42,COLUMN('Non Energy use'!D16),FALSE)</f>
        <v>2218502205976.3623</v>
      </c>
      <c r="C46" s="260">
        <f>VLOOKUP($A46,'Energy use Prediction'!$A$178:$AQ$204,MATCH(C$32,'Energy use Prediction'!$A$178:$AQ$178,0),FALSE)*$B46</f>
        <v>2217553312227.481</v>
      </c>
      <c r="D46" s="260">
        <f>VLOOKUP($A46,'Energy use Prediction'!$A$178:$AQ$204,MATCH(D$32,'Energy use Prediction'!$A$178:$AQ$178,0),FALSE)*$B46</f>
        <v>2331574548411.0234</v>
      </c>
      <c r="E46" s="260">
        <f>VLOOKUP($A46,'Energy use Prediction'!$A$178:$AQ$204,MATCH(E$32,'Energy use Prediction'!$A$178:$AQ$178,0),FALSE)*$B46</f>
        <v>2362192023465.4912</v>
      </c>
      <c r="F46" s="260">
        <f>VLOOKUP($A46,'Energy use Prediction'!$A$178:$AQ$204,MATCH(F$32,'Energy use Prediction'!$A$178:$AQ$178,0),FALSE)*$B46</f>
        <v>2388275957973.937</v>
      </c>
      <c r="G46" s="260">
        <f>VLOOKUP($A46,'Energy use Prediction'!$A$178:$AQ$204,MATCH(G$32,'Energy use Prediction'!$A$178:$AQ$178,0),FALSE)*$B46</f>
        <v>2411461855062.2007</v>
      </c>
      <c r="H46" s="260">
        <f>VLOOKUP($A46,'Energy use Prediction'!$A$178:$AQ$204,MATCH(H$32,'Energy use Prediction'!$A$178:$AQ$178,0),FALSE)*$B46</f>
        <v>2432742270810.52</v>
      </c>
      <c r="I46" s="260">
        <f>VLOOKUP($A46,'Energy use Prediction'!$A$178:$AQ$204,MATCH(I$32,'Energy use Prediction'!$A$178:$AQ$178,0),FALSE)*$B46</f>
        <v>2451437557199.8389</v>
      </c>
      <c r="J46" s="260">
        <f>VLOOKUP($A46,'Energy use Prediction'!$A$178:$AQ$204,MATCH(J$32,'Energy use Prediction'!$A$178:$AQ$178,0),FALSE)*$B46</f>
        <v>2470021671034.7651</v>
      </c>
      <c r="K46" s="260">
        <f>VLOOKUP($A46,'Energy use Prediction'!$A$178:$AQ$204,MATCH(K$32,'Energy use Prediction'!$A$178:$AQ$178,0),FALSE)*$B46</f>
        <v>2488550283139.3306</v>
      </c>
      <c r="L46" s="260">
        <f>VLOOKUP($A46,'Energy use Prediction'!$A$178:$AQ$204,MATCH(L$32,'Energy use Prediction'!$A$178:$AQ$178,0),FALSE)*$B46</f>
        <v>2507064493366.7207</v>
      </c>
      <c r="M46" s="260">
        <f>VLOOKUP($A46,'Energy use Prediction'!$A$178:$AQ$204,MATCH(M$32,'Energy use Prediction'!$A$178:$AQ$178,0),FALSE)*$B46</f>
        <v>2521856048501.5752</v>
      </c>
      <c r="N46" s="260">
        <f>VLOOKUP($A46,'Energy use Prediction'!$A$178:$AQ$204,MATCH(N$32,'Energy use Prediction'!$A$178:$AQ$178,0),FALSE)*$B46</f>
        <v>2536629763593.6387</v>
      </c>
      <c r="O46" s="260">
        <f>VLOOKUP($A46,'Energy use Prediction'!$A$178:$AQ$204,MATCH(O$32,'Energy use Prediction'!$A$178:$AQ$178,0),FALSE)*$B46</f>
        <v>2551394052261.9434</v>
      </c>
      <c r="P46" s="260">
        <f>VLOOKUP($A46,'Energy use Prediction'!$A$178:$AQ$204,MATCH(P$32,'Energy use Prediction'!$A$178:$AQ$178,0),FALSE)*$B46</f>
        <v>2566149348167.9624</v>
      </c>
      <c r="Q46" s="260">
        <f>VLOOKUP($A46,'Energy use Prediction'!$A$178:$AQ$204,MATCH(Q$32,'Energy use Prediction'!$A$178:$AQ$178,0),FALSE)*$B46</f>
        <v>2580863751152.5088</v>
      </c>
      <c r="R46" s="260">
        <f>VLOOKUP($A46,'Energy use Prediction'!$A$178:$AQ$204,MATCH(R$32,'Energy use Prediction'!$A$178:$AQ$178,0),FALSE)*$B46</f>
        <v>2592958774112.6719</v>
      </c>
      <c r="S46" s="260">
        <f>VLOOKUP($A46,'Energy use Prediction'!$A$178:$AQ$204,MATCH(S$32,'Energy use Prediction'!$A$178:$AQ$178,0),FALSE)*$B46</f>
        <v>2607508166667.2778</v>
      </c>
      <c r="T46" s="260">
        <f>VLOOKUP($A46,'Energy use Prediction'!$A$178:$AQ$204,MATCH(T$32,'Energy use Prediction'!$A$178:$AQ$178,0),FALSE)*$B46</f>
        <v>2621912313982.2139</v>
      </c>
      <c r="U46" s="260">
        <f>VLOOKUP($A46,'Energy use Prediction'!$A$178:$AQ$204,MATCH(U$32,'Energy use Prediction'!$A$178:$AQ$178,0),FALSE)*$B46</f>
        <v>2636118687713.332</v>
      </c>
      <c r="V46" s="260">
        <f>VLOOKUP($A46,'Energy use Prediction'!$A$178:$AQ$204,MATCH(V$32,'Energy use Prediction'!$A$178:$AQ$178,0),FALSE)*$B46</f>
        <v>2650071073998.231</v>
      </c>
      <c r="W46" s="260">
        <f>VLOOKUP($A46,'Energy use Prediction'!$A$178:$AQ$204,MATCH(W$32,'Energy use Prediction'!$A$178:$AQ$178,0),FALSE)*$B46</f>
        <v>2662101965459.8687</v>
      </c>
      <c r="X46" s="260">
        <f>VLOOKUP($A46,'Energy use Prediction'!$A$178:$AQ$204,MATCH(X$32,'Energy use Prediction'!$A$178:$AQ$178,0),FALSE)*$B46</f>
        <v>2669477674398.8823</v>
      </c>
      <c r="Y46" s="260">
        <f>VLOOKUP($A46,'Energy use Prediction'!$A$178:$AQ$204,MATCH(Y$32,'Energy use Prediction'!$A$178:$AQ$178,0),FALSE)*$B46</f>
        <v>2674721513879.0972</v>
      </c>
      <c r="Z46" s="260">
        <f>VLOOKUP($A46,'Energy use Prediction'!$A$178:$AQ$204,MATCH(Z$32,'Energy use Prediction'!$A$178:$AQ$178,0),FALSE)*$B46</f>
        <v>2677759528932.5586</v>
      </c>
      <c r="AA46" s="260">
        <f>VLOOKUP($A46,'Energy use Prediction'!$A$178:$AQ$204,MATCH(AA$32,'Energy use Prediction'!$A$178:$AQ$178,0),FALSE)*$B46</f>
        <v>2678495234526.7329</v>
      </c>
      <c r="AB46" s="260">
        <f>VLOOKUP($A46,'Energy use Prediction'!$A$178:$AQ$204,MATCH(AB$32,'Energy use Prediction'!$A$178:$AQ$178,0),FALSE)*$B46</f>
        <v>2676863659828.8711</v>
      </c>
      <c r="AC46" s="260">
        <f>VLOOKUP($A46,'Energy use Prediction'!$A$178:$AQ$204,MATCH(AC$32,'Energy use Prediction'!$A$178:$AQ$178,0),FALSE)*$B46</f>
        <v>2672805561397.8521</v>
      </c>
      <c r="AD46" s="260">
        <f>VLOOKUP($A46,'Energy use Prediction'!$A$178:$AQ$204,MATCH(AD$32,'Energy use Prediction'!$A$178:$AQ$178,0),FALSE)*$B46</f>
        <v>2666268109813.0024</v>
      </c>
      <c r="AE46" s="260">
        <f>VLOOKUP($A46,'Energy use Prediction'!$A$178:$AQ$204,MATCH(AE$32,'Energy use Prediction'!$A$178:$AQ$178,0),FALSE)*$B46</f>
        <v>2657178990915.8721</v>
      </c>
      <c r="AF46" s="260">
        <f>VLOOKUP($A46,'Energy use Prediction'!$A$178:$AQ$204,MATCH(AF$32,'Energy use Prediction'!$A$178:$AQ$178,0),FALSE)*$B46</f>
        <v>2645500398931.5068</v>
      </c>
      <c r="AG46" s="260">
        <f>VLOOKUP($A46,'Energy use Prediction'!$A$178:$AQ$204,MATCH(AG$32,'Energy use Prediction'!$A$178:$AQ$178,0),FALSE)*$B46</f>
        <v>2631176570015.2412</v>
      </c>
      <c r="AH46" s="260">
        <f>VLOOKUP($A46,'Energy use Prediction'!$A$178:$AQ$204,MATCH(AH$32,'Energy use Prediction'!$A$178:$AQ$178,0),FALSE)*$B46</f>
        <v>2611566910686.1055</v>
      </c>
      <c r="AI46" s="260">
        <f>VLOOKUP($A46,'Energy use Prediction'!$A$178:$AQ$204,MATCH(AI$32,'Energy use Prediction'!$A$178:$AQ$178,0),FALSE)*$B46</f>
        <v>2589294408030.9785</v>
      </c>
      <c r="AJ46" s="260">
        <f>VLOOKUP($A46,'Energy use Prediction'!$A$178:$AQ$204,MATCH(AJ$32,'Energy use Prediction'!$A$178:$AQ$178,0),FALSE)*$B46</f>
        <v>2564341361025.6899</v>
      </c>
      <c r="AK46" s="260">
        <f>VLOOKUP($A46,'Energy use Prediction'!$A$178:$AQ$204,MATCH(AK$32,'Energy use Prediction'!$A$178:$AQ$178,0),FALSE)*$B46</f>
        <v>2536701485210.7852</v>
      </c>
      <c r="AL46" s="260">
        <f>VLOOKUP($A46,'Energy use Prediction'!$A$178:$AQ$204,MATCH(AL$32,'Energy use Prediction'!$A$178:$AQ$178,0),FALSE)*$B46</f>
        <v>2506380400619.2104</v>
      </c>
      <c r="AM46" s="260">
        <f>VLOOKUP($A46,'Energy use Prediction'!$A$178:$AQ$204,MATCH(AM$32,'Energy use Prediction'!$A$178:$AQ$178,0),FALSE)*$B46</f>
        <v>2473371068667.4258</v>
      </c>
      <c r="AN46" s="260">
        <f>VLOOKUP($A46,'Energy use Prediction'!$A$178:$AQ$204,MATCH(AN$32,'Energy use Prediction'!$A$178:$AQ$178,0),FALSE)*$B46</f>
        <v>2437705076413.2041</v>
      </c>
      <c r="AO46" s="260">
        <f>VLOOKUP($A46,'Energy use Prediction'!$A$178:$AQ$204,MATCH(AO$32,'Energy use Prediction'!$A$178:$AQ$178,0),FALSE)*$B46</f>
        <v>2399402749758.1987</v>
      </c>
      <c r="AP46" s="260">
        <f>VLOOKUP($A46,'Energy use Prediction'!$A$178:$AQ$204,MATCH(AP$32,'Energy use Prediction'!$A$178:$AQ$178,0),FALSE)*$B46</f>
        <v>2358523041584.7734</v>
      </c>
      <c r="AQ46" s="260">
        <f>VLOOKUP($A46,'Energy use Prediction'!$A$178:$AQ$204,MATCH(AQ$32,'Energy use Prediction'!$A$178:$AQ$178,0),FALSE)*$B46</f>
        <v>2315114738260.1182</v>
      </c>
    </row>
    <row r="47" spans="1:43">
      <c r="A47" s="272" t="s">
        <v>629</v>
      </c>
      <c r="B47">
        <f>VLOOKUP(A47,'Non Energy use'!A17:J43,COLUMN('Non Energy use'!D17),FALSE)</f>
        <v>0</v>
      </c>
      <c r="C47" s="260">
        <f>VLOOKUP($A47,'Energy use Prediction'!$A$178:$AQ$204,MATCH(C$32,'Energy use Prediction'!$A$178:$AQ$178,0),FALSE)*$B47</f>
        <v>0</v>
      </c>
      <c r="D47" s="260">
        <f>VLOOKUP($A47,'Energy use Prediction'!$A$178:$AQ$204,MATCH(D$32,'Energy use Prediction'!$A$178:$AQ$178,0),FALSE)*$B47</f>
        <v>0</v>
      </c>
      <c r="E47" s="260">
        <f>VLOOKUP($A47,'Energy use Prediction'!$A$178:$AQ$204,MATCH(E$32,'Energy use Prediction'!$A$178:$AQ$178,0),FALSE)*$B47</f>
        <v>0</v>
      </c>
      <c r="F47" s="260">
        <f>VLOOKUP($A47,'Energy use Prediction'!$A$178:$AQ$204,MATCH(F$32,'Energy use Prediction'!$A$178:$AQ$178,0),FALSE)*$B47</f>
        <v>0</v>
      </c>
      <c r="G47" s="260">
        <f>VLOOKUP($A47,'Energy use Prediction'!$A$178:$AQ$204,MATCH(G$32,'Energy use Prediction'!$A$178:$AQ$178,0),FALSE)*$B47</f>
        <v>0</v>
      </c>
      <c r="H47" s="260">
        <f>VLOOKUP($A47,'Energy use Prediction'!$A$178:$AQ$204,MATCH(H$32,'Energy use Prediction'!$A$178:$AQ$178,0),FALSE)*$B47</f>
        <v>0</v>
      </c>
      <c r="I47" s="260">
        <f>VLOOKUP($A47,'Energy use Prediction'!$A$178:$AQ$204,MATCH(I$32,'Energy use Prediction'!$A$178:$AQ$178,0),FALSE)*$B47</f>
        <v>0</v>
      </c>
      <c r="J47" s="260">
        <f>VLOOKUP($A47,'Energy use Prediction'!$A$178:$AQ$204,MATCH(J$32,'Energy use Prediction'!$A$178:$AQ$178,0),FALSE)*$B47</f>
        <v>0</v>
      </c>
      <c r="K47" s="260">
        <f>VLOOKUP($A47,'Energy use Prediction'!$A$178:$AQ$204,MATCH(K$32,'Energy use Prediction'!$A$178:$AQ$178,0),FALSE)*$B47</f>
        <v>0</v>
      </c>
      <c r="L47" s="260">
        <f>VLOOKUP($A47,'Energy use Prediction'!$A$178:$AQ$204,MATCH(L$32,'Energy use Prediction'!$A$178:$AQ$178,0),FALSE)*$B47</f>
        <v>0</v>
      </c>
      <c r="M47" s="260">
        <f>VLOOKUP($A47,'Energy use Prediction'!$A$178:$AQ$204,MATCH(M$32,'Energy use Prediction'!$A$178:$AQ$178,0),FALSE)*$B47</f>
        <v>0</v>
      </c>
      <c r="N47" s="260">
        <f>VLOOKUP($A47,'Energy use Prediction'!$A$178:$AQ$204,MATCH(N$32,'Energy use Prediction'!$A$178:$AQ$178,0),FALSE)*$B47</f>
        <v>0</v>
      </c>
      <c r="O47" s="260">
        <f>VLOOKUP($A47,'Energy use Prediction'!$A$178:$AQ$204,MATCH(O$32,'Energy use Prediction'!$A$178:$AQ$178,0),FALSE)*$B47</f>
        <v>0</v>
      </c>
      <c r="P47" s="260">
        <f>VLOOKUP($A47,'Energy use Prediction'!$A$178:$AQ$204,MATCH(P$32,'Energy use Prediction'!$A$178:$AQ$178,0),FALSE)*$B47</f>
        <v>0</v>
      </c>
      <c r="Q47" s="260">
        <f>VLOOKUP($A47,'Energy use Prediction'!$A$178:$AQ$204,MATCH(Q$32,'Energy use Prediction'!$A$178:$AQ$178,0),FALSE)*$B47</f>
        <v>0</v>
      </c>
      <c r="R47" s="260">
        <f>VLOOKUP($A47,'Energy use Prediction'!$A$178:$AQ$204,MATCH(R$32,'Energy use Prediction'!$A$178:$AQ$178,0),FALSE)*$B47</f>
        <v>0</v>
      </c>
      <c r="S47" s="260">
        <f>VLOOKUP($A47,'Energy use Prediction'!$A$178:$AQ$204,MATCH(S$32,'Energy use Prediction'!$A$178:$AQ$178,0),FALSE)*$B47</f>
        <v>0</v>
      </c>
      <c r="T47" s="260">
        <f>VLOOKUP($A47,'Energy use Prediction'!$A$178:$AQ$204,MATCH(T$32,'Energy use Prediction'!$A$178:$AQ$178,0),FALSE)*$B47</f>
        <v>0</v>
      </c>
      <c r="U47" s="260">
        <f>VLOOKUP($A47,'Energy use Prediction'!$A$178:$AQ$204,MATCH(U$32,'Energy use Prediction'!$A$178:$AQ$178,0),FALSE)*$B47</f>
        <v>0</v>
      </c>
      <c r="V47" s="260">
        <f>VLOOKUP($A47,'Energy use Prediction'!$A$178:$AQ$204,MATCH(V$32,'Energy use Prediction'!$A$178:$AQ$178,0),FALSE)*$B47</f>
        <v>0</v>
      </c>
      <c r="W47" s="260">
        <f>VLOOKUP($A47,'Energy use Prediction'!$A$178:$AQ$204,MATCH(W$32,'Energy use Prediction'!$A$178:$AQ$178,0),FALSE)*$B47</f>
        <v>0</v>
      </c>
      <c r="X47" s="260">
        <f>VLOOKUP($A47,'Energy use Prediction'!$A$178:$AQ$204,MATCH(X$32,'Energy use Prediction'!$A$178:$AQ$178,0),FALSE)*$B47</f>
        <v>0</v>
      </c>
      <c r="Y47" s="260">
        <f>VLOOKUP($A47,'Energy use Prediction'!$A$178:$AQ$204,MATCH(Y$32,'Energy use Prediction'!$A$178:$AQ$178,0),FALSE)*$B47</f>
        <v>0</v>
      </c>
      <c r="Z47" s="260">
        <f>VLOOKUP($A47,'Energy use Prediction'!$A$178:$AQ$204,MATCH(Z$32,'Energy use Prediction'!$A$178:$AQ$178,0),FALSE)*$B47</f>
        <v>0</v>
      </c>
      <c r="AA47" s="260">
        <f>VLOOKUP($A47,'Energy use Prediction'!$A$178:$AQ$204,MATCH(AA$32,'Energy use Prediction'!$A$178:$AQ$178,0),FALSE)*$B47</f>
        <v>0</v>
      </c>
      <c r="AB47" s="260">
        <f>VLOOKUP($A47,'Energy use Prediction'!$A$178:$AQ$204,MATCH(AB$32,'Energy use Prediction'!$A$178:$AQ$178,0),FALSE)*$B47</f>
        <v>0</v>
      </c>
      <c r="AC47" s="260">
        <f>VLOOKUP($A47,'Energy use Prediction'!$A$178:$AQ$204,MATCH(AC$32,'Energy use Prediction'!$A$178:$AQ$178,0),FALSE)*$B47</f>
        <v>0</v>
      </c>
      <c r="AD47" s="260">
        <f>VLOOKUP($A47,'Energy use Prediction'!$A$178:$AQ$204,MATCH(AD$32,'Energy use Prediction'!$A$178:$AQ$178,0),FALSE)*$B47</f>
        <v>0</v>
      </c>
      <c r="AE47" s="260">
        <f>VLOOKUP($A47,'Energy use Prediction'!$A$178:$AQ$204,MATCH(AE$32,'Energy use Prediction'!$A$178:$AQ$178,0),FALSE)*$B47</f>
        <v>0</v>
      </c>
      <c r="AF47" s="260">
        <f>VLOOKUP($A47,'Energy use Prediction'!$A$178:$AQ$204,MATCH(AF$32,'Energy use Prediction'!$A$178:$AQ$178,0),FALSE)*$B47</f>
        <v>0</v>
      </c>
      <c r="AG47" s="260">
        <f>VLOOKUP($A47,'Energy use Prediction'!$A$178:$AQ$204,MATCH(AG$32,'Energy use Prediction'!$A$178:$AQ$178,0),FALSE)*$B47</f>
        <v>0</v>
      </c>
      <c r="AH47" s="260">
        <f>VLOOKUP($A47,'Energy use Prediction'!$A$178:$AQ$204,MATCH(AH$32,'Energy use Prediction'!$A$178:$AQ$178,0),FALSE)*$B47</f>
        <v>0</v>
      </c>
      <c r="AI47" s="260">
        <f>VLOOKUP($A47,'Energy use Prediction'!$A$178:$AQ$204,MATCH(AI$32,'Energy use Prediction'!$A$178:$AQ$178,0),FALSE)*$B47</f>
        <v>0</v>
      </c>
      <c r="AJ47" s="260">
        <f>VLOOKUP($A47,'Energy use Prediction'!$A$178:$AQ$204,MATCH(AJ$32,'Energy use Prediction'!$A$178:$AQ$178,0),FALSE)*$B47</f>
        <v>0</v>
      </c>
      <c r="AK47" s="260">
        <f>VLOOKUP($A47,'Energy use Prediction'!$A$178:$AQ$204,MATCH(AK$32,'Energy use Prediction'!$A$178:$AQ$178,0),FALSE)*$B47</f>
        <v>0</v>
      </c>
      <c r="AL47" s="260">
        <f>VLOOKUP($A47,'Energy use Prediction'!$A$178:$AQ$204,MATCH(AL$32,'Energy use Prediction'!$A$178:$AQ$178,0),FALSE)*$B47</f>
        <v>0</v>
      </c>
      <c r="AM47" s="260">
        <f>VLOOKUP($A47,'Energy use Prediction'!$A$178:$AQ$204,MATCH(AM$32,'Energy use Prediction'!$A$178:$AQ$178,0),FALSE)*$B47</f>
        <v>0</v>
      </c>
      <c r="AN47" s="260">
        <f>VLOOKUP($A47,'Energy use Prediction'!$A$178:$AQ$204,MATCH(AN$32,'Energy use Prediction'!$A$178:$AQ$178,0),FALSE)*$B47</f>
        <v>0</v>
      </c>
      <c r="AO47" s="260">
        <f>VLOOKUP($A47,'Energy use Prediction'!$A$178:$AQ$204,MATCH(AO$32,'Energy use Prediction'!$A$178:$AQ$178,0),FALSE)*$B47</f>
        <v>0</v>
      </c>
      <c r="AP47" s="260">
        <f>VLOOKUP($A47,'Energy use Prediction'!$A$178:$AQ$204,MATCH(AP$32,'Energy use Prediction'!$A$178:$AQ$178,0),FALSE)*$B47</f>
        <v>0</v>
      </c>
      <c r="AQ47" s="260">
        <f>VLOOKUP($A47,'Energy use Prediction'!$A$178:$AQ$204,MATCH(AQ$32,'Energy use Prediction'!$A$178:$AQ$178,0),FALSE)*$B47</f>
        <v>0</v>
      </c>
    </row>
    <row r="48" spans="1:43">
      <c r="A48" s="272" t="s">
        <v>630</v>
      </c>
      <c r="B48">
        <f>VLOOKUP(A48,'Non Energy use'!A18:J44,COLUMN('Non Energy use'!D18),FALSE)</f>
        <v>0</v>
      </c>
      <c r="C48" s="260">
        <f>VLOOKUP($A48,'Energy use Prediction'!$A$178:$AQ$204,MATCH(C$32,'Energy use Prediction'!$A$178:$AQ$178,0),FALSE)*$B48</f>
        <v>0</v>
      </c>
      <c r="D48" s="260">
        <f>VLOOKUP($A48,'Energy use Prediction'!$A$178:$AQ$204,MATCH(D$32,'Energy use Prediction'!$A$178:$AQ$178,0),FALSE)*$B48</f>
        <v>0</v>
      </c>
      <c r="E48" s="260">
        <f>VLOOKUP($A48,'Energy use Prediction'!$A$178:$AQ$204,MATCH(E$32,'Energy use Prediction'!$A$178:$AQ$178,0),FALSE)*$B48</f>
        <v>0</v>
      </c>
      <c r="F48" s="260">
        <f>VLOOKUP($A48,'Energy use Prediction'!$A$178:$AQ$204,MATCH(F$32,'Energy use Prediction'!$A$178:$AQ$178,0),FALSE)*$B48</f>
        <v>0</v>
      </c>
      <c r="G48" s="260">
        <f>VLOOKUP($A48,'Energy use Prediction'!$A$178:$AQ$204,MATCH(G$32,'Energy use Prediction'!$A$178:$AQ$178,0),FALSE)*$B48</f>
        <v>0</v>
      </c>
      <c r="H48" s="260">
        <f>VLOOKUP($A48,'Energy use Prediction'!$A$178:$AQ$204,MATCH(H$32,'Energy use Prediction'!$A$178:$AQ$178,0),FALSE)*$B48</f>
        <v>0</v>
      </c>
      <c r="I48" s="260">
        <f>VLOOKUP($A48,'Energy use Prediction'!$A$178:$AQ$204,MATCH(I$32,'Energy use Prediction'!$A$178:$AQ$178,0),FALSE)*$B48</f>
        <v>0</v>
      </c>
      <c r="J48" s="260">
        <f>VLOOKUP($A48,'Energy use Prediction'!$A$178:$AQ$204,MATCH(J$32,'Energy use Prediction'!$A$178:$AQ$178,0),FALSE)*$B48</f>
        <v>0</v>
      </c>
      <c r="K48" s="260">
        <f>VLOOKUP($A48,'Energy use Prediction'!$A$178:$AQ$204,MATCH(K$32,'Energy use Prediction'!$A$178:$AQ$178,0),FALSE)*$B48</f>
        <v>0</v>
      </c>
      <c r="L48" s="260">
        <f>VLOOKUP($A48,'Energy use Prediction'!$A$178:$AQ$204,MATCH(L$32,'Energy use Prediction'!$A$178:$AQ$178,0),FALSE)*$B48</f>
        <v>0</v>
      </c>
      <c r="M48" s="260">
        <f>VLOOKUP($A48,'Energy use Prediction'!$A$178:$AQ$204,MATCH(M$32,'Energy use Prediction'!$A$178:$AQ$178,0),FALSE)*$B48</f>
        <v>0</v>
      </c>
      <c r="N48" s="260">
        <f>VLOOKUP($A48,'Energy use Prediction'!$A$178:$AQ$204,MATCH(N$32,'Energy use Prediction'!$A$178:$AQ$178,0),FALSE)*$B48</f>
        <v>0</v>
      </c>
      <c r="O48" s="260">
        <f>VLOOKUP($A48,'Energy use Prediction'!$A$178:$AQ$204,MATCH(O$32,'Energy use Prediction'!$A$178:$AQ$178,0),FALSE)*$B48</f>
        <v>0</v>
      </c>
      <c r="P48" s="260">
        <f>VLOOKUP($A48,'Energy use Prediction'!$A$178:$AQ$204,MATCH(P$32,'Energy use Prediction'!$A$178:$AQ$178,0),FALSE)*$B48</f>
        <v>0</v>
      </c>
      <c r="Q48" s="260">
        <f>VLOOKUP($A48,'Energy use Prediction'!$A$178:$AQ$204,MATCH(Q$32,'Energy use Prediction'!$A$178:$AQ$178,0),FALSE)*$B48</f>
        <v>0</v>
      </c>
      <c r="R48" s="260">
        <f>VLOOKUP($A48,'Energy use Prediction'!$A$178:$AQ$204,MATCH(R$32,'Energy use Prediction'!$A$178:$AQ$178,0),FALSE)*$B48</f>
        <v>0</v>
      </c>
      <c r="S48" s="260">
        <f>VLOOKUP($A48,'Energy use Prediction'!$A$178:$AQ$204,MATCH(S$32,'Energy use Prediction'!$A$178:$AQ$178,0),FALSE)*$B48</f>
        <v>0</v>
      </c>
      <c r="T48" s="260">
        <f>VLOOKUP($A48,'Energy use Prediction'!$A$178:$AQ$204,MATCH(T$32,'Energy use Prediction'!$A$178:$AQ$178,0),FALSE)*$B48</f>
        <v>0</v>
      </c>
      <c r="U48" s="260">
        <f>VLOOKUP($A48,'Energy use Prediction'!$A$178:$AQ$204,MATCH(U$32,'Energy use Prediction'!$A$178:$AQ$178,0),FALSE)*$B48</f>
        <v>0</v>
      </c>
      <c r="V48" s="260">
        <f>VLOOKUP($A48,'Energy use Prediction'!$A$178:$AQ$204,MATCH(V$32,'Energy use Prediction'!$A$178:$AQ$178,0),FALSE)*$B48</f>
        <v>0</v>
      </c>
      <c r="W48" s="260">
        <f>VLOOKUP($A48,'Energy use Prediction'!$A$178:$AQ$204,MATCH(W$32,'Energy use Prediction'!$A$178:$AQ$178,0),FALSE)*$B48</f>
        <v>0</v>
      </c>
      <c r="X48" s="260">
        <f>VLOOKUP($A48,'Energy use Prediction'!$A$178:$AQ$204,MATCH(X$32,'Energy use Prediction'!$A$178:$AQ$178,0),FALSE)*$B48</f>
        <v>0</v>
      </c>
      <c r="Y48" s="260">
        <f>VLOOKUP($A48,'Energy use Prediction'!$A$178:$AQ$204,MATCH(Y$32,'Energy use Prediction'!$A$178:$AQ$178,0),FALSE)*$B48</f>
        <v>0</v>
      </c>
      <c r="Z48" s="260">
        <f>VLOOKUP($A48,'Energy use Prediction'!$A$178:$AQ$204,MATCH(Z$32,'Energy use Prediction'!$A$178:$AQ$178,0),FALSE)*$B48</f>
        <v>0</v>
      </c>
      <c r="AA48" s="260">
        <f>VLOOKUP($A48,'Energy use Prediction'!$A$178:$AQ$204,MATCH(AA$32,'Energy use Prediction'!$A$178:$AQ$178,0),FALSE)*$B48</f>
        <v>0</v>
      </c>
      <c r="AB48" s="260">
        <f>VLOOKUP($A48,'Energy use Prediction'!$A$178:$AQ$204,MATCH(AB$32,'Energy use Prediction'!$A$178:$AQ$178,0),FALSE)*$B48</f>
        <v>0</v>
      </c>
      <c r="AC48" s="260">
        <f>VLOOKUP($A48,'Energy use Prediction'!$A$178:$AQ$204,MATCH(AC$32,'Energy use Prediction'!$A$178:$AQ$178,0),FALSE)*$B48</f>
        <v>0</v>
      </c>
      <c r="AD48" s="260">
        <f>VLOOKUP($A48,'Energy use Prediction'!$A$178:$AQ$204,MATCH(AD$32,'Energy use Prediction'!$A$178:$AQ$178,0),FALSE)*$B48</f>
        <v>0</v>
      </c>
      <c r="AE48" s="260">
        <f>VLOOKUP($A48,'Energy use Prediction'!$A$178:$AQ$204,MATCH(AE$32,'Energy use Prediction'!$A$178:$AQ$178,0),FALSE)*$B48</f>
        <v>0</v>
      </c>
      <c r="AF48" s="260">
        <f>VLOOKUP($A48,'Energy use Prediction'!$A$178:$AQ$204,MATCH(AF$32,'Energy use Prediction'!$A$178:$AQ$178,0),FALSE)*$B48</f>
        <v>0</v>
      </c>
      <c r="AG48" s="260">
        <f>VLOOKUP($A48,'Energy use Prediction'!$A$178:$AQ$204,MATCH(AG$32,'Energy use Prediction'!$A$178:$AQ$178,0),FALSE)*$B48</f>
        <v>0</v>
      </c>
      <c r="AH48" s="260">
        <f>VLOOKUP($A48,'Energy use Prediction'!$A$178:$AQ$204,MATCH(AH$32,'Energy use Prediction'!$A$178:$AQ$178,0),FALSE)*$B48</f>
        <v>0</v>
      </c>
      <c r="AI48" s="260">
        <f>VLOOKUP($A48,'Energy use Prediction'!$A$178:$AQ$204,MATCH(AI$32,'Energy use Prediction'!$A$178:$AQ$178,0),FALSE)*$B48</f>
        <v>0</v>
      </c>
      <c r="AJ48" s="260">
        <f>VLOOKUP($A48,'Energy use Prediction'!$A$178:$AQ$204,MATCH(AJ$32,'Energy use Prediction'!$A$178:$AQ$178,0),FALSE)*$B48</f>
        <v>0</v>
      </c>
      <c r="AK48" s="260">
        <f>VLOOKUP($A48,'Energy use Prediction'!$A$178:$AQ$204,MATCH(AK$32,'Energy use Prediction'!$A$178:$AQ$178,0),FALSE)*$B48</f>
        <v>0</v>
      </c>
      <c r="AL48" s="260">
        <f>VLOOKUP($A48,'Energy use Prediction'!$A$178:$AQ$204,MATCH(AL$32,'Energy use Prediction'!$A$178:$AQ$178,0),FALSE)*$B48</f>
        <v>0</v>
      </c>
      <c r="AM48" s="260">
        <f>VLOOKUP($A48,'Energy use Prediction'!$A$178:$AQ$204,MATCH(AM$32,'Energy use Prediction'!$A$178:$AQ$178,0),FALSE)*$B48</f>
        <v>0</v>
      </c>
      <c r="AN48" s="260">
        <f>VLOOKUP($A48,'Energy use Prediction'!$A$178:$AQ$204,MATCH(AN$32,'Energy use Prediction'!$A$178:$AQ$178,0),FALSE)*$B48</f>
        <v>0</v>
      </c>
      <c r="AO48" s="260">
        <f>VLOOKUP($A48,'Energy use Prediction'!$A$178:$AQ$204,MATCH(AO$32,'Energy use Prediction'!$A$178:$AQ$178,0),FALSE)*$B48</f>
        <v>0</v>
      </c>
      <c r="AP48" s="260">
        <f>VLOOKUP($A48,'Energy use Prediction'!$A$178:$AQ$204,MATCH(AP$32,'Energy use Prediction'!$A$178:$AQ$178,0),FALSE)*$B48</f>
        <v>0</v>
      </c>
      <c r="AQ48" s="260">
        <f>VLOOKUP($A48,'Energy use Prediction'!$A$178:$AQ$204,MATCH(AQ$32,'Energy use Prediction'!$A$178:$AQ$178,0),FALSE)*$B48</f>
        <v>0</v>
      </c>
    </row>
    <row r="49" spans="1:43">
      <c r="A49" s="272" t="s">
        <v>631</v>
      </c>
      <c r="B49">
        <f>VLOOKUP(A49,'Non Energy use'!A19:J45,COLUMN('Non Energy use'!D19),FALSE)</f>
        <v>0</v>
      </c>
      <c r="C49" s="260">
        <f>VLOOKUP($A49,'Energy use Prediction'!$A$178:$AQ$204,MATCH(C$32,'Energy use Prediction'!$A$178:$AQ$178,0),FALSE)*$B49</f>
        <v>0</v>
      </c>
      <c r="D49" s="260">
        <f>VLOOKUP($A49,'Energy use Prediction'!$A$178:$AQ$204,MATCH(D$32,'Energy use Prediction'!$A$178:$AQ$178,0),FALSE)*$B49</f>
        <v>0</v>
      </c>
      <c r="E49" s="260">
        <f>VLOOKUP($A49,'Energy use Prediction'!$A$178:$AQ$204,MATCH(E$32,'Energy use Prediction'!$A$178:$AQ$178,0),FALSE)*$B49</f>
        <v>0</v>
      </c>
      <c r="F49" s="260">
        <f>VLOOKUP($A49,'Energy use Prediction'!$A$178:$AQ$204,MATCH(F$32,'Energy use Prediction'!$A$178:$AQ$178,0),FALSE)*$B49</f>
        <v>0</v>
      </c>
      <c r="G49" s="260">
        <f>VLOOKUP($A49,'Energy use Prediction'!$A$178:$AQ$204,MATCH(G$32,'Energy use Prediction'!$A$178:$AQ$178,0),FALSE)*$B49</f>
        <v>0</v>
      </c>
      <c r="H49" s="260">
        <f>VLOOKUP($A49,'Energy use Prediction'!$A$178:$AQ$204,MATCH(H$32,'Energy use Prediction'!$A$178:$AQ$178,0),FALSE)*$B49</f>
        <v>0</v>
      </c>
      <c r="I49" s="260">
        <f>VLOOKUP($A49,'Energy use Prediction'!$A$178:$AQ$204,MATCH(I$32,'Energy use Prediction'!$A$178:$AQ$178,0),FALSE)*$B49</f>
        <v>0</v>
      </c>
      <c r="J49" s="260">
        <f>VLOOKUP($A49,'Energy use Prediction'!$A$178:$AQ$204,MATCH(J$32,'Energy use Prediction'!$A$178:$AQ$178,0),FALSE)*$B49</f>
        <v>0</v>
      </c>
      <c r="K49" s="260">
        <f>VLOOKUP($A49,'Energy use Prediction'!$A$178:$AQ$204,MATCH(K$32,'Energy use Prediction'!$A$178:$AQ$178,0),FALSE)*$B49</f>
        <v>0</v>
      </c>
      <c r="L49" s="260">
        <f>VLOOKUP($A49,'Energy use Prediction'!$A$178:$AQ$204,MATCH(L$32,'Energy use Prediction'!$A$178:$AQ$178,0),FALSE)*$B49</f>
        <v>0</v>
      </c>
      <c r="M49" s="260">
        <f>VLOOKUP($A49,'Energy use Prediction'!$A$178:$AQ$204,MATCH(M$32,'Energy use Prediction'!$A$178:$AQ$178,0),FALSE)*$B49</f>
        <v>0</v>
      </c>
      <c r="N49" s="260">
        <f>VLOOKUP($A49,'Energy use Prediction'!$A$178:$AQ$204,MATCH(N$32,'Energy use Prediction'!$A$178:$AQ$178,0),FALSE)*$B49</f>
        <v>0</v>
      </c>
      <c r="O49" s="260">
        <f>VLOOKUP($A49,'Energy use Prediction'!$A$178:$AQ$204,MATCH(O$32,'Energy use Prediction'!$A$178:$AQ$178,0),FALSE)*$B49</f>
        <v>0</v>
      </c>
      <c r="P49" s="260">
        <f>VLOOKUP($A49,'Energy use Prediction'!$A$178:$AQ$204,MATCH(P$32,'Energy use Prediction'!$A$178:$AQ$178,0),FALSE)*$B49</f>
        <v>0</v>
      </c>
      <c r="Q49" s="260">
        <f>VLOOKUP($A49,'Energy use Prediction'!$A$178:$AQ$204,MATCH(Q$32,'Energy use Prediction'!$A$178:$AQ$178,0),FALSE)*$B49</f>
        <v>0</v>
      </c>
      <c r="R49" s="260">
        <f>VLOOKUP($A49,'Energy use Prediction'!$A$178:$AQ$204,MATCH(R$32,'Energy use Prediction'!$A$178:$AQ$178,0),FALSE)*$B49</f>
        <v>0</v>
      </c>
      <c r="S49" s="260">
        <f>VLOOKUP($A49,'Energy use Prediction'!$A$178:$AQ$204,MATCH(S$32,'Energy use Prediction'!$A$178:$AQ$178,0),FALSE)*$B49</f>
        <v>0</v>
      </c>
      <c r="T49" s="260">
        <f>VLOOKUP($A49,'Energy use Prediction'!$A$178:$AQ$204,MATCH(T$32,'Energy use Prediction'!$A$178:$AQ$178,0),FALSE)*$B49</f>
        <v>0</v>
      </c>
      <c r="U49" s="260">
        <f>VLOOKUP($A49,'Energy use Prediction'!$A$178:$AQ$204,MATCH(U$32,'Energy use Prediction'!$A$178:$AQ$178,0),FALSE)*$B49</f>
        <v>0</v>
      </c>
      <c r="V49" s="260">
        <f>VLOOKUP($A49,'Energy use Prediction'!$A$178:$AQ$204,MATCH(V$32,'Energy use Prediction'!$A$178:$AQ$178,0),FALSE)*$B49</f>
        <v>0</v>
      </c>
      <c r="W49" s="260">
        <f>VLOOKUP($A49,'Energy use Prediction'!$A$178:$AQ$204,MATCH(W$32,'Energy use Prediction'!$A$178:$AQ$178,0),FALSE)*$B49</f>
        <v>0</v>
      </c>
      <c r="X49" s="260">
        <f>VLOOKUP($A49,'Energy use Prediction'!$A$178:$AQ$204,MATCH(X$32,'Energy use Prediction'!$A$178:$AQ$178,0),FALSE)*$B49</f>
        <v>0</v>
      </c>
      <c r="Y49" s="260">
        <f>VLOOKUP($A49,'Energy use Prediction'!$A$178:$AQ$204,MATCH(Y$32,'Energy use Prediction'!$A$178:$AQ$178,0),FALSE)*$B49</f>
        <v>0</v>
      </c>
      <c r="Z49" s="260">
        <f>VLOOKUP($A49,'Energy use Prediction'!$A$178:$AQ$204,MATCH(Z$32,'Energy use Prediction'!$A$178:$AQ$178,0),FALSE)*$B49</f>
        <v>0</v>
      </c>
      <c r="AA49" s="260">
        <f>VLOOKUP($A49,'Energy use Prediction'!$A$178:$AQ$204,MATCH(AA$32,'Energy use Prediction'!$A$178:$AQ$178,0),FALSE)*$B49</f>
        <v>0</v>
      </c>
      <c r="AB49" s="260">
        <f>VLOOKUP($A49,'Energy use Prediction'!$A$178:$AQ$204,MATCH(AB$32,'Energy use Prediction'!$A$178:$AQ$178,0),FALSE)*$B49</f>
        <v>0</v>
      </c>
      <c r="AC49" s="260">
        <f>VLOOKUP($A49,'Energy use Prediction'!$A$178:$AQ$204,MATCH(AC$32,'Energy use Prediction'!$A$178:$AQ$178,0),FALSE)*$B49</f>
        <v>0</v>
      </c>
      <c r="AD49" s="260">
        <f>VLOOKUP($A49,'Energy use Prediction'!$A$178:$AQ$204,MATCH(AD$32,'Energy use Prediction'!$A$178:$AQ$178,0),FALSE)*$B49</f>
        <v>0</v>
      </c>
      <c r="AE49" s="260">
        <f>VLOOKUP($A49,'Energy use Prediction'!$A$178:$AQ$204,MATCH(AE$32,'Energy use Prediction'!$A$178:$AQ$178,0),FALSE)*$B49</f>
        <v>0</v>
      </c>
      <c r="AF49" s="260">
        <f>VLOOKUP($A49,'Energy use Prediction'!$A$178:$AQ$204,MATCH(AF$32,'Energy use Prediction'!$A$178:$AQ$178,0),FALSE)*$B49</f>
        <v>0</v>
      </c>
      <c r="AG49" s="260">
        <f>VLOOKUP($A49,'Energy use Prediction'!$A$178:$AQ$204,MATCH(AG$32,'Energy use Prediction'!$A$178:$AQ$178,0),FALSE)*$B49</f>
        <v>0</v>
      </c>
      <c r="AH49" s="260">
        <f>VLOOKUP($A49,'Energy use Prediction'!$A$178:$AQ$204,MATCH(AH$32,'Energy use Prediction'!$A$178:$AQ$178,0),FALSE)*$B49</f>
        <v>0</v>
      </c>
      <c r="AI49" s="260">
        <f>VLOOKUP($A49,'Energy use Prediction'!$A$178:$AQ$204,MATCH(AI$32,'Energy use Prediction'!$A$178:$AQ$178,0),FALSE)*$B49</f>
        <v>0</v>
      </c>
      <c r="AJ49" s="260">
        <f>VLOOKUP($A49,'Energy use Prediction'!$A$178:$AQ$204,MATCH(AJ$32,'Energy use Prediction'!$A$178:$AQ$178,0),FALSE)*$B49</f>
        <v>0</v>
      </c>
      <c r="AK49" s="260">
        <f>VLOOKUP($A49,'Energy use Prediction'!$A$178:$AQ$204,MATCH(AK$32,'Energy use Prediction'!$A$178:$AQ$178,0),FALSE)*$B49</f>
        <v>0</v>
      </c>
      <c r="AL49" s="260">
        <f>VLOOKUP($A49,'Energy use Prediction'!$A$178:$AQ$204,MATCH(AL$32,'Energy use Prediction'!$A$178:$AQ$178,0),FALSE)*$B49</f>
        <v>0</v>
      </c>
      <c r="AM49" s="260">
        <f>VLOOKUP($A49,'Energy use Prediction'!$A$178:$AQ$204,MATCH(AM$32,'Energy use Prediction'!$A$178:$AQ$178,0),FALSE)*$B49</f>
        <v>0</v>
      </c>
      <c r="AN49" s="260">
        <f>VLOOKUP($A49,'Energy use Prediction'!$A$178:$AQ$204,MATCH(AN$32,'Energy use Prediction'!$A$178:$AQ$178,0),FALSE)*$B49</f>
        <v>0</v>
      </c>
      <c r="AO49" s="260">
        <f>VLOOKUP($A49,'Energy use Prediction'!$A$178:$AQ$204,MATCH(AO$32,'Energy use Prediction'!$A$178:$AQ$178,0),FALSE)*$B49</f>
        <v>0</v>
      </c>
      <c r="AP49" s="260">
        <f>VLOOKUP($A49,'Energy use Prediction'!$A$178:$AQ$204,MATCH(AP$32,'Energy use Prediction'!$A$178:$AQ$178,0),FALSE)*$B49</f>
        <v>0</v>
      </c>
      <c r="AQ49" s="260">
        <f>VLOOKUP($A49,'Energy use Prediction'!$A$178:$AQ$204,MATCH(AQ$32,'Energy use Prediction'!$A$178:$AQ$178,0),FALSE)*$B49</f>
        <v>0</v>
      </c>
    </row>
    <row r="50" spans="1:43">
      <c r="A50" s="272" t="s">
        <v>632</v>
      </c>
      <c r="B50">
        <f>VLOOKUP(A50,'Non Energy use'!A20:J46,COLUMN('Non Energy use'!D20),FALSE)</f>
        <v>0</v>
      </c>
      <c r="C50" s="260">
        <f>VLOOKUP($A50,'Energy use Prediction'!$A$178:$AQ$204,MATCH(C$32,'Energy use Prediction'!$A$178:$AQ$178,0),FALSE)*$B50</f>
        <v>0</v>
      </c>
      <c r="D50" s="260">
        <f>VLOOKUP($A50,'Energy use Prediction'!$A$178:$AQ$204,MATCH(D$32,'Energy use Prediction'!$A$178:$AQ$178,0),FALSE)*$B50</f>
        <v>0</v>
      </c>
      <c r="E50" s="260">
        <f>VLOOKUP($A50,'Energy use Prediction'!$A$178:$AQ$204,MATCH(E$32,'Energy use Prediction'!$A$178:$AQ$178,0),FALSE)*$B50</f>
        <v>0</v>
      </c>
      <c r="F50" s="260">
        <f>VLOOKUP($A50,'Energy use Prediction'!$A$178:$AQ$204,MATCH(F$32,'Energy use Prediction'!$A$178:$AQ$178,0),FALSE)*$B50</f>
        <v>0</v>
      </c>
      <c r="G50" s="260">
        <f>VLOOKUP($A50,'Energy use Prediction'!$A$178:$AQ$204,MATCH(G$32,'Energy use Prediction'!$A$178:$AQ$178,0),FALSE)*$B50</f>
        <v>0</v>
      </c>
      <c r="H50" s="260">
        <f>VLOOKUP($A50,'Energy use Prediction'!$A$178:$AQ$204,MATCH(H$32,'Energy use Prediction'!$A$178:$AQ$178,0),FALSE)*$B50</f>
        <v>0</v>
      </c>
      <c r="I50" s="260">
        <f>VLOOKUP($A50,'Energy use Prediction'!$A$178:$AQ$204,MATCH(I$32,'Energy use Prediction'!$A$178:$AQ$178,0),FALSE)*$B50</f>
        <v>0</v>
      </c>
      <c r="J50" s="260">
        <f>VLOOKUP($A50,'Energy use Prediction'!$A$178:$AQ$204,MATCH(J$32,'Energy use Prediction'!$A$178:$AQ$178,0),FALSE)*$B50</f>
        <v>0</v>
      </c>
      <c r="K50" s="260">
        <f>VLOOKUP($A50,'Energy use Prediction'!$A$178:$AQ$204,MATCH(K$32,'Energy use Prediction'!$A$178:$AQ$178,0),FALSE)*$B50</f>
        <v>0</v>
      </c>
      <c r="L50" s="260">
        <f>VLOOKUP($A50,'Energy use Prediction'!$A$178:$AQ$204,MATCH(L$32,'Energy use Prediction'!$A$178:$AQ$178,0),FALSE)*$B50</f>
        <v>0</v>
      </c>
      <c r="M50" s="260">
        <f>VLOOKUP($A50,'Energy use Prediction'!$A$178:$AQ$204,MATCH(M$32,'Energy use Prediction'!$A$178:$AQ$178,0),FALSE)*$B50</f>
        <v>0</v>
      </c>
      <c r="N50" s="260">
        <f>VLOOKUP($A50,'Energy use Prediction'!$A$178:$AQ$204,MATCH(N$32,'Energy use Prediction'!$A$178:$AQ$178,0),FALSE)*$B50</f>
        <v>0</v>
      </c>
      <c r="O50" s="260">
        <f>VLOOKUP($A50,'Energy use Prediction'!$A$178:$AQ$204,MATCH(O$32,'Energy use Prediction'!$A$178:$AQ$178,0),FALSE)*$B50</f>
        <v>0</v>
      </c>
      <c r="P50" s="260">
        <f>VLOOKUP($A50,'Energy use Prediction'!$A$178:$AQ$204,MATCH(P$32,'Energy use Prediction'!$A$178:$AQ$178,0),FALSE)*$B50</f>
        <v>0</v>
      </c>
      <c r="Q50" s="260">
        <f>VLOOKUP($A50,'Energy use Prediction'!$A$178:$AQ$204,MATCH(Q$32,'Energy use Prediction'!$A$178:$AQ$178,0),FALSE)*$B50</f>
        <v>0</v>
      </c>
      <c r="R50" s="260">
        <f>VLOOKUP($A50,'Energy use Prediction'!$A$178:$AQ$204,MATCH(R$32,'Energy use Prediction'!$A$178:$AQ$178,0),FALSE)*$B50</f>
        <v>0</v>
      </c>
      <c r="S50" s="260">
        <f>VLOOKUP($A50,'Energy use Prediction'!$A$178:$AQ$204,MATCH(S$32,'Energy use Prediction'!$A$178:$AQ$178,0),FALSE)*$B50</f>
        <v>0</v>
      </c>
      <c r="T50" s="260">
        <f>VLOOKUP($A50,'Energy use Prediction'!$A$178:$AQ$204,MATCH(T$32,'Energy use Prediction'!$A$178:$AQ$178,0),FALSE)*$B50</f>
        <v>0</v>
      </c>
      <c r="U50" s="260">
        <f>VLOOKUP($A50,'Energy use Prediction'!$A$178:$AQ$204,MATCH(U$32,'Energy use Prediction'!$A$178:$AQ$178,0),FALSE)*$B50</f>
        <v>0</v>
      </c>
      <c r="V50" s="260">
        <f>VLOOKUP($A50,'Energy use Prediction'!$A$178:$AQ$204,MATCH(V$32,'Energy use Prediction'!$A$178:$AQ$178,0),FALSE)*$B50</f>
        <v>0</v>
      </c>
      <c r="W50" s="260">
        <f>VLOOKUP($A50,'Energy use Prediction'!$A$178:$AQ$204,MATCH(W$32,'Energy use Prediction'!$A$178:$AQ$178,0),FALSE)*$B50</f>
        <v>0</v>
      </c>
      <c r="X50" s="260">
        <f>VLOOKUP($A50,'Energy use Prediction'!$A$178:$AQ$204,MATCH(X$32,'Energy use Prediction'!$A$178:$AQ$178,0),FALSE)*$B50</f>
        <v>0</v>
      </c>
      <c r="Y50" s="260">
        <f>VLOOKUP($A50,'Energy use Prediction'!$A$178:$AQ$204,MATCH(Y$32,'Energy use Prediction'!$A$178:$AQ$178,0),FALSE)*$B50</f>
        <v>0</v>
      </c>
      <c r="Z50" s="260">
        <f>VLOOKUP($A50,'Energy use Prediction'!$A$178:$AQ$204,MATCH(Z$32,'Energy use Prediction'!$A$178:$AQ$178,0),FALSE)*$B50</f>
        <v>0</v>
      </c>
      <c r="AA50" s="260">
        <f>VLOOKUP($A50,'Energy use Prediction'!$A$178:$AQ$204,MATCH(AA$32,'Energy use Prediction'!$A$178:$AQ$178,0),FALSE)*$B50</f>
        <v>0</v>
      </c>
      <c r="AB50" s="260">
        <f>VLOOKUP($A50,'Energy use Prediction'!$A$178:$AQ$204,MATCH(AB$32,'Energy use Prediction'!$A$178:$AQ$178,0),FALSE)*$B50</f>
        <v>0</v>
      </c>
      <c r="AC50" s="260">
        <f>VLOOKUP($A50,'Energy use Prediction'!$A$178:$AQ$204,MATCH(AC$32,'Energy use Prediction'!$A$178:$AQ$178,0),FALSE)*$B50</f>
        <v>0</v>
      </c>
      <c r="AD50" s="260">
        <f>VLOOKUP($A50,'Energy use Prediction'!$A$178:$AQ$204,MATCH(AD$32,'Energy use Prediction'!$A$178:$AQ$178,0),FALSE)*$B50</f>
        <v>0</v>
      </c>
      <c r="AE50" s="260">
        <f>VLOOKUP($A50,'Energy use Prediction'!$A$178:$AQ$204,MATCH(AE$32,'Energy use Prediction'!$A$178:$AQ$178,0),FALSE)*$B50</f>
        <v>0</v>
      </c>
      <c r="AF50" s="260">
        <f>VLOOKUP($A50,'Energy use Prediction'!$A$178:$AQ$204,MATCH(AF$32,'Energy use Prediction'!$A$178:$AQ$178,0),FALSE)*$B50</f>
        <v>0</v>
      </c>
      <c r="AG50" s="260">
        <f>VLOOKUP($A50,'Energy use Prediction'!$A$178:$AQ$204,MATCH(AG$32,'Energy use Prediction'!$A$178:$AQ$178,0),FALSE)*$B50</f>
        <v>0</v>
      </c>
      <c r="AH50" s="260">
        <f>VLOOKUP($A50,'Energy use Prediction'!$A$178:$AQ$204,MATCH(AH$32,'Energy use Prediction'!$A$178:$AQ$178,0),FALSE)*$B50</f>
        <v>0</v>
      </c>
      <c r="AI50" s="260">
        <f>VLOOKUP($A50,'Energy use Prediction'!$A$178:$AQ$204,MATCH(AI$32,'Energy use Prediction'!$A$178:$AQ$178,0),FALSE)*$B50</f>
        <v>0</v>
      </c>
      <c r="AJ50" s="260">
        <f>VLOOKUP($A50,'Energy use Prediction'!$A$178:$AQ$204,MATCH(AJ$32,'Energy use Prediction'!$A$178:$AQ$178,0),FALSE)*$B50</f>
        <v>0</v>
      </c>
      <c r="AK50" s="260">
        <f>VLOOKUP($A50,'Energy use Prediction'!$A$178:$AQ$204,MATCH(AK$32,'Energy use Prediction'!$A$178:$AQ$178,0),FALSE)*$B50</f>
        <v>0</v>
      </c>
      <c r="AL50" s="260">
        <f>VLOOKUP($A50,'Energy use Prediction'!$A$178:$AQ$204,MATCH(AL$32,'Energy use Prediction'!$A$178:$AQ$178,0),FALSE)*$B50</f>
        <v>0</v>
      </c>
      <c r="AM50" s="260">
        <f>VLOOKUP($A50,'Energy use Prediction'!$A$178:$AQ$204,MATCH(AM$32,'Energy use Prediction'!$A$178:$AQ$178,0),FALSE)*$B50</f>
        <v>0</v>
      </c>
      <c r="AN50" s="260">
        <f>VLOOKUP($A50,'Energy use Prediction'!$A$178:$AQ$204,MATCH(AN$32,'Energy use Prediction'!$A$178:$AQ$178,0),FALSE)*$B50</f>
        <v>0</v>
      </c>
      <c r="AO50" s="260">
        <f>VLOOKUP($A50,'Energy use Prediction'!$A$178:$AQ$204,MATCH(AO$32,'Energy use Prediction'!$A$178:$AQ$178,0),FALSE)*$B50</f>
        <v>0</v>
      </c>
      <c r="AP50" s="260">
        <f>VLOOKUP($A50,'Energy use Prediction'!$A$178:$AQ$204,MATCH(AP$32,'Energy use Prediction'!$A$178:$AQ$178,0),FALSE)*$B50</f>
        <v>0</v>
      </c>
      <c r="AQ50" s="260">
        <f>VLOOKUP($A50,'Energy use Prediction'!$A$178:$AQ$204,MATCH(AQ$32,'Energy use Prediction'!$A$178:$AQ$178,0),FALSE)*$B50</f>
        <v>0</v>
      </c>
    </row>
    <row r="51" spans="1:43">
      <c r="A51" s="272" t="s">
        <v>633</v>
      </c>
      <c r="B51">
        <f>VLOOKUP(A51,'Non Energy use'!A21:J47,COLUMN('Non Energy use'!D21),FALSE)</f>
        <v>0</v>
      </c>
      <c r="C51" s="260">
        <f>VLOOKUP($A51,'Energy use Prediction'!$A$178:$AQ$204,MATCH(C$32,'Energy use Prediction'!$A$178:$AQ$178,0),FALSE)*$B51</f>
        <v>0</v>
      </c>
      <c r="D51" s="260">
        <f>VLOOKUP($A51,'Energy use Prediction'!$A$178:$AQ$204,MATCH(D$32,'Energy use Prediction'!$A$178:$AQ$178,0),FALSE)*$B51</f>
        <v>0</v>
      </c>
      <c r="E51" s="260">
        <f>VLOOKUP($A51,'Energy use Prediction'!$A$178:$AQ$204,MATCH(E$32,'Energy use Prediction'!$A$178:$AQ$178,0),FALSE)*$B51</f>
        <v>0</v>
      </c>
      <c r="F51" s="260">
        <f>VLOOKUP($A51,'Energy use Prediction'!$A$178:$AQ$204,MATCH(F$32,'Energy use Prediction'!$A$178:$AQ$178,0),FALSE)*$B51</f>
        <v>0</v>
      </c>
      <c r="G51" s="260">
        <f>VLOOKUP($A51,'Energy use Prediction'!$A$178:$AQ$204,MATCH(G$32,'Energy use Prediction'!$A$178:$AQ$178,0),FALSE)*$B51</f>
        <v>0</v>
      </c>
      <c r="H51" s="260">
        <f>VLOOKUP($A51,'Energy use Prediction'!$A$178:$AQ$204,MATCH(H$32,'Energy use Prediction'!$A$178:$AQ$178,0),FALSE)*$B51</f>
        <v>0</v>
      </c>
      <c r="I51" s="260">
        <f>VLOOKUP($A51,'Energy use Prediction'!$A$178:$AQ$204,MATCH(I$32,'Energy use Prediction'!$A$178:$AQ$178,0),FALSE)*$B51</f>
        <v>0</v>
      </c>
      <c r="J51" s="260">
        <f>VLOOKUP($A51,'Energy use Prediction'!$A$178:$AQ$204,MATCH(J$32,'Energy use Prediction'!$A$178:$AQ$178,0),FALSE)*$B51</f>
        <v>0</v>
      </c>
      <c r="K51" s="260">
        <f>VLOOKUP($A51,'Energy use Prediction'!$A$178:$AQ$204,MATCH(K$32,'Energy use Prediction'!$A$178:$AQ$178,0),FALSE)*$B51</f>
        <v>0</v>
      </c>
      <c r="L51" s="260">
        <f>VLOOKUP($A51,'Energy use Prediction'!$A$178:$AQ$204,MATCH(L$32,'Energy use Prediction'!$A$178:$AQ$178,0),FALSE)*$B51</f>
        <v>0</v>
      </c>
      <c r="M51" s="260">
        <f>VLOOKUP($A51,'Energy use Prediction'!$A$178:$AQ$204,MATCH(M$32,'Energy use Prediction'!$A$178:$AQ$178,0),FALSE)*$B51</f>
        <v>0</v>
      </c>
      <c r="N51" s="260">
        <f>VLOOKUP($A51,'Energy use Prediction'!$A$178:$AQ$204,MATCH(N$32,'Energy use Prediction'!$A$178:$AQ$178,0),FALSE)*$B51</f>
        <v>0</v>
      </c>
      <c r="O51" s="260">
        <f>VLOOKUP($A51,'Energy use Prediction'!$A$178:$AQ$204,MATCH(O$32,'Energy use Prediction'!$A$178:$AQ$178,0),FALSE)*$B51</f>
        <v>0</v>
      </c>
      <c r="P51" s="260">
        <f>VLOOKUP($A51,'Energy use Prediction'!$A$178:$AQ$204,MATCH(P$32,'Energy use Prediction'!$A$178:$AQ$178,0),FALSE)*$B51</f>
        <v>0</v>
      </c>
      <c r="Q51" s="260">
        <f>VLOOKUP($A51,'Energy use Prediction'!$A$178:$AQ$204,MATCH(Q$32,'Energy use Prediction'!$A$178:$AQ$178,0),FALSE)*$B51</f>
        <v>0</v>
      </c>
      <c r="R51" s="260">
        <f>VLOOKUP($A51,'Energy use Prediction'!$A$178:$AQ$204,MATCH(R$32,'Energy use Prediction'!$A$178:$AQ$178,0),FALSE)*$B51</f>
        <v>0</v>
      </c>
      <c r="S51" s="260">
        <f>VLOOKUP($A51,'Energy use Prediction'!$A$178:$AQ$204,MATCH(S$32,'Energy use Prediction'!$A$178:$AQ$178,0),FALSE)*$B51</f>
        <v>0</v>
      </c>
      <c r="T51" s="260">
        <f>VLOOKUP($A51,'Energy use Prediction'!$A$178:$AQ$204,MATCH(T$32,'Energy use Prediction'!$A$178:$AQ$178,0),FALSE)*$B51</f>
        <v>0</v>
      </c>
      <c r="U51" s="260">
        <f>VLOOKUP($A51,'Energy use Prediction'!$A$178:$AQ$204,MATCH(U$32,'Energy use Prediction'!$A$178:$AQ$178,0),FALSE)*$B51</f>
        <v>0</v>
      </c>
      <c r="V51" s="260">
        <f>VLOOKUP($A51,'Energy use Prediction'!$A$178:$AQ$204,MATCH(V$32,'Energy use Prediction'!$A$178:$AQ$178,0),FALSE)*$B51</f>
        <v>0</v>
      </c>
      <c r="W51" s="260">
        <f>VLOOKUP($A51,'Energy use Prediction'!$A$178:$AQ$204,MATCH(W$32,'Energy use Prediction'!$A$178:$AQ$178,0),FALSE)*$B51</f>
        <v>0</v>
      </c>
      <c r="X51" s="260">
        <f>VLOOKUP($A51,'Energy use Prediction'!$A$178:$AQ$204,MATCH(X$32,'Energy use Prediction'!$A$178:$AQ$178,0),FALSE)*$B51</f>
        <v>0</v>
      </c>
      <c r="Y51" s="260">
        <f>VLOOKUP($A51,'Energy use Prediction'!$A$178:$AQ$204,MATCH(Y$32,'Energy use Prediction'!$A$178:$AQ$178,0),FALSE)*$B51</f>
        <v>0</v>
      </c>
      <c r="Z51" s="260">
        <f>VLOOKUP($A51,'Energy use Prediction'!$A$178:$AQ$204,MATCH(Z$32,'Energy use Prediction'!$A$178:$AQ$178,0),FALSE)*$B51</f>
        <v>0</v>
      </c>
      <c r="AA51" s="260">
        <f>VLOOKUP($A51,'Energy use Prediction'!$A$178:$AQ$204,MATCH(AA$32,'Energy use Prediction'!$A$178:$AQ$178,0),FALSE)*$B51</f>
        <v>0</v>
      </c>
      <c r="AB51" s="260">
        <f>VLOOKUP($A51,'Energy use Prediction'!$A$178:$AQ$204,MATCH(AB$32,'Energy use Prediction'!$A$178:$AQ$178,0),FALSE)*$B51</f>
        <v>0</v>
      </c>
      <c r="AC51" s="260">
        <f>VLOOKUP($A51,'Energy use Prediction'!$A$178:$AQ$204,MATCH(AC$32,'Energy use Prediction'!$A$178:$AQ$178,0),FALSE)*$B51</f>
        <v>0</v>
      </c>
      <c r="AD51" s="260">
        <f>VLOOKUP($A51,'Energy use Prediction'!$A$178:$AQ$204,MATCH(AD$32,'Energy use Prediction'!$A$178:$AQ$178,0),FALSE)*$B51</f>
        <v>0</v>
      </c>
      <c r="AE51" s="260">
        <f>VLOOKUP($A51,'Energy use Prediction'!$A$178:$AQ$204,MATCH(AE$32,'Energy use Prediction'!$A$178:$AQ$178,0),FALSE)*$B51</f>
        <v>0</v>
      </c>
      <c r="AF51" s="260">
        <f>VLOOKUP($A51,'Energy use Prediction'!$A$178:$AQ$204,MATCH(AF$32,'Energy use Prediction'!$A$178:$AQ$178,0),FALSE)*$B51</f>
        <v>0</v>
      </c>
      <c r="AG51" s="260">
        <f>VLOOKUP($A51,'Energy use Prediction'!$A$178:$AQ$204,MATCH(AG$32,'Energy use Prediction'!$A$178:$AQ$178,0),FALSE)*$B51</f>
        <v>0</v>
      </c>
      <c r="AH51" s="260">
        <f>VLOOKUP($A51,'Energy use Prediction'!$A$178:$AQ$204,MATCH(AH$32,'Energy use Prediction'!$A$178:$AQ$178,0),FALSE)*$B51</f>
        <v>0</v>
      </c>
      <c r="AI51" s="260">
        <f>VLOOKUP($A51,'Energy use Prediction'!$A$178:$AQ$204,MATCH(AI$32,'Energy use Prediction'!$A$178:$AQ$178,0),FALSE)*$B51</f>
        <v>0</v>
      </c>
      <c r="AJ51" s="260">
        <f>VLOOKUP($A51,'Energy use Prediction'!$A$178:$AQ$204,MATCH(AJ$32,'Energy use Prediction'!$A$178:$AQ$178,0),FALSE)*$B51</f>
        <v>0</v>
      </c>
      <c r="AK51" s="260">
        <f>VLOOKUP($A51,'Energy use Prediction'!$A$178:$AQ$204,MATCH(AK$32,'Energy use Prediction'!$A$178:$AQ$178,0),FALSE)*$B51</f>
        <v>0</v>
      </c>
      <c r="AL51" s="260">
        <f>VLOOKUP($A51,'Energy use Prediction'!$A$178:$AQ$204,MATCH(AL$32,'Energy use Prediction'!$A$178:$AQ$178,0),FALSE)*$B51</f>
        <v>0</v>
      </c>
      <c r="AM51" s="260">
        <f>VLOOKUP($A51,'Energy use Prediction'!$A$178:$AQ$204,MATCH(AM$32,'Energy use Prediction'!$A$178:$AQ$178,0),FALSE)*$B51</f>
        <v>0</v>
      </c>
      <c r="AN51" s="260">
        <f>VLOOKUP($A51,'Energy use Prediction'!$A$178:$AQ$204,MATCH(AN$32,'Energy use Prediction'!$A$178:$AQ$178,0),FALSE)*$B51</f>
        <v>0</v>
      </c>
      <c r="AO51" s="260">
        <f>VLOOKUP($A51,'Energy use Prediction'!$A$178:$AQ$204,MATCH(AO$32,'Energy use Prediction'!$A$178:$AQ$178,0),FALSE)*$B51</f>
        <v>0</v>
      </c>
      <c r="AP51" s="260">
        <f>VLOOKUP($A51,'Energy use Prediction'!$A$178:$AQ$204,MATCH(AP$32,'Energy use Prediction'!$A$178:$AQ$178,0),FALSE)*$B51</f>
        <v>0</v>
      </c>
      <c r="AQ51" s="260">
        <f>VLOOKUP($A51,'Energy use Prediction'!$A$178:$AQ$204,MATCH(AQ$32,'Energy use Prediction'!$A$178:$AQ$178,0),FALSE)*$B51</f>
        <v>0</v>
      </c>
    </row>
    <row r="52" spans="1:43">
      <c r="A52" s="272" t="s">
        <v>634</v>
      </c>
      <c r="B52">
        <f>VLOOKUP(A52,'Non Energy use'!A22:J48,COLUMN('Non Energy use'!D22),FALSE)</f>
        <v>0</v>
      </c>
      <c r="C52" s="260">
        <f>VLOOKUP($A52,'Energy use Prediction'!$A$178:$AQ$204,MATCH(C$32,'Energy use Prediction'!$A$178:$AQ$178,0),FALSE)*$B52</f>
        <v>0</v>
      </c>
      <c r="D52" s="260">
        <f>VLOOKUP($A52,'Energy use Prediction'!$A$178:$AQ$204,MATCH(D$32,'Energy use Prediction'!$A$178:$AQ$178,0),FALSE)*$B52</f>
        <v>0</v>
      </c>
      <c r="E52" s="260">
        <f>VLOOKUP($A52,'Energy use Prediction'!$A$178:$AQ$204,MATCH(E$32,'Energy use Prediction'!$A$178:$AQ$178,0),FALSE)*$B52</f>
        <v>0</v>
      </c>
      <c r="F52" s="260">
        <f>VLOOKUP($A52,'Energy use Prediction'!$A$178:$AQ$204,MATCH(F$32,'Energy use Prediction'!$A$178:$AQ$178,0),FALSE)*$B52</f>
        <v>0</v>
      </c>
      <c r="G52" s="260">
        <f>VLOOKUP($A52,'Energy use Prediction'!$A$178:$AQ$204,MATCH(G$32,'Energy use Prediction'!$A$178:$AQ$178,0),FALSE)*$B52</f>
        <v>0</v>
      </c>
      <c r="H52" s="260">
        <f>VLOOKUP($A52,'Energy use Prediction'!$A$178:$AQ$204,MATCH(H$32,'Energy use Prediction'!$A$178:$AQ$178,0),FALSE)*$B52</f>
        <v>0</v>
      </c>
      <c r="I52" s="260">
        <f>VLOOKUP($A52,'Energy use Prediction'!$A$178:$AQ$204,MATCH(I$32,'Energy use Prediction'!$A$178:$AQ$178,0),FALSE)*$B52</f>
        <v>0</v>
      </c>
      <c r="J52" s="260">
        <f>VLOOKUP($A52,'Energy use Prediction'!$A$178:$AQ$204,MATCH(J$32,'Energy use Prediction'!$A$178:$AQ$178,0),FALSE)*$B52</f>
        <v>0</v>
      </c>
      <c r="K52" s="260">
        <f>VLOOKUP($A52,'Energy use Prediction'!$A$178:$AQ$204,MATCH(K$32,'Energy use Prediction'!$A$178:$AQ$178,0),FALSE)*$B52</f>
        <v>0</v>
      </c>
      <c r="L52" s="260">
        <f>VLOOKUP($A52,'Energy use Prediction'!$A$178:$AQ$204,MATCH(L$32,'Energy use Prediction'!$A$178:$AQ$178,0),FALSE)*$B52</f>
        <v>0</v>
      </c>
      <c r="M52" s="260">
        <f>VLOOKUP($A52,'Energy use Prediction'!$A$178:$AQ$204,MATCH(M$32,'Energy use Prediction'!$A$178:$AQ$178,0),FALSE)*$B52</f>
        <v>0</v>
      </c>
      <c r="N52" s="260">
        <f>VLOOKUP($A52,'Energy use Prediction'!$A$178:$AQ$204,MATCH(N$32,'Energy use Prediction'!$A$178:$AQ$178,0),FALSE)*$B52</f>
        <v>0</v>
      </c>
      <c r="O52" s="260">
        <f>VLOOKUP($A52,'Energy use Prediction'!$A$178:$AQ$204,MATCH(O$32,'Energy use Prediction'!$A$178:$AQ$178,0),FALSE)*$B52</f>
        <v>0</v>
      </c>
      <c r="P52" s="260">
        <f>VLOOKUP($A52,'Energy use Prediction'!$A$178:$AQ$204,MATCH(P$32,'Energy use Prediction'!$A$178:$AQ$178,0),FALSE)*$B52</f>
        <v>0</v>
      </c>
      <c r="Q52" s="260">
        <f>VLOOKUP($A52,'Energy use Prediction'!$A$178:$AQ$204,MATCH(Q$32,'Energy use Prediction'!$A$178:$AQ$178,0),FALSE)*$B52</f>
        <v>0</v>
      </c>
      <c r="R52" s="260">
        <f>VLOOKUP($A52,'Energy use Prediction'!$A$178:$AQ$204,MATCH(R$32,'Energy use Prediction'!$A$178:$AQ$178,0),FALSE)*$B52</f>
        <v>0</v>
      </c>
      <c r="S52" s="260">
        <f>VLOOKUP($A52,'Energy use Prediction'!$A$178:$AQ$204,MATCH(S$32,'Energy use Prediction'!$A$178:$AQ$178,0),FALSE)*$B52</f>
        <v>0</v>
      </c>
      <c r="T52" s="260">
        <f>VLOOKUP($A52,'Energy use Prediction'!$A$178:$AQ$204,MATCH(T$32,'Energy use Prediction'!$A$178:$AQ$178,0),FALSE)*$B52</f>
        <v>0</v>
      </c>
      <c r="U52" s="260">
        <f>VLOOKUP($A52,'Energy use Prediction'!$A$178:$AQ$204,MATCH(U$32,'Energy use Prediction'!$A$178:$AQ$178,0),FALSE)*$B52</f>
        <v>0</v>
      </c>
      <c r="V52" s="260">
        <f>VLOOKUP($A52,'Energy use Prediction'!$A$178:$AQ$204,MATCH(V$32,'Energy use Prediction'!$A$178:$AQ$178,0),FALSE)*$B52</f>
        <v>0</v>
      </c>
      <c r="W52" s="260">
        <f>VLOOKUP($A52,'Energy use Prediction'!$A$178:$AQ$204,MATCH(W$32,'Energy use Prediction'!$A$178:$AQ$178,0),FALSE)*$B52</f>
        <v>0</v>
      </c>
      <c r="X52" s="260">
        <f>VLOOKUP($A52,'Energy use Prediction'!$A$178:$AQ$204,MATCH(X$32,'Energy use Prediction'!$A$178:$AQ$178,0),FALSE)*$B52</f>
        <v>0</v>
      </c>
      <c r="Y52" s="260">
        <f>VLOOKUP($A52,'Energy use Prediction'!$A$178:$AQ$204,MATCH(Y$32,'Energy use Prediction'!$A$178:$AQ$178,0),FALSE)*$B52</f>
        <v>0</v>
      </c>
      <c r="Z52" s="260">
        <f>VLOOKUP($A52,'Energy use Prediction'!$A$178:$AQ$204,MATCH(Z$32,'Energy use Prediction'!$A$178:$AQ$178,0),FALSE)*$B52</f>
        <v>0</v>
      </c>
      <c r="AA52" s="260">
        <f>VLOOKUP($A52,'Energy use Prediction'!$A$178:$AQ$204,MATCH(AA$32,'Energy use Prediction'!$A$178:$AQ$178,0),FALSE)*$B52</f>
        <v>0</v>
      </c>
      <c r="AB52" s="260">
        <f>VLOOKUP($A52,'Energy use Prediction'!$A$178:$AQ$204,MATCH(AB$32,'Energy use Prediction'!$A$178:$AQ$178,0),FALSE)*$B52</f>
        <v>0</v>
      </c>
      <c r="AC52" s="260">
        <f>VLOOKUP($A52,'Energy use Prediction'!$A$178:$AQ$204,MATCH(AC$32,'Energy use Prediction'!$A$178:$AQ$178,0),FALSE)*$B52</f>
        <v>0</v>
      </c>
      <c r="AD52" s="260">
        <f>VLOOKUP($A52,'Energy use Prediction'!$A$178:$AQ$204,MATCH(AD$32,'Energy use Prediction'!$A$178:$AQ$178,0),FALSE)*$B52</f>
        <v>0</v>
      </c>
      <c r="AE52" s="260">
        <f>VLOOKUP($A52,'Energy use Prediction'!$A$178:$AQ$204,MATCH(AE$32,'Energy use Prediction'!$A$178:$AQ$178,0),FALSE)*$B52</f>
        <v>0</v>
      </c>
      <c r="AF52" s="260">
        <f>VLOOKUP($A52,'Energy use Prediction'!$A$178:$AQ$204,MATCH(AF$32,'Energy use Prediction'!$A$178:$AQ$178,0),FALSE)*$B52</f>
        <v>0</v>
      </c>
      <c r="AG52" s="260">
        <f>VLOOKUP($A52,'Energy use Prediction'!$A$178:$AQ$204,MATCH(AG$32,'Energy use Prediction'!$A$178:$AQ$178,0),FALSE)*$B52</f>
        <v>0</v>
      </c>
      <c r="AH52" s="260">
        <f>VLOOKUP($A52,'Energy use Prediction'!$A$178:$AQ$204,MATCH(AH$32,'Energy use Prediction'!$A$178:$AQ$178,0),FALSE)*$B52</f>
        <v>0</v>
      </c>
      <c r="AI52" s="260">
        <f>VLOOKUP($A52,'Energy use Prediction'!$A$178:$AQ$204,MATCH(AI$32,'Energy use Prediction'!$A$178:$AQ$178,0),FALSE)*$B52</f>
        <v>0</v>
      </c>
      <c r="AJ52" s="260">
        <f>VLOOKUP($A52,'Energy use Prediction'!$A$178:$AQ$204,MATCH(AJ$32,'Energy use Prediction'!$A$178:$AQ$178,0),FALSE)*$B52</f>
        <v>0</v>
      </c>
      <c r="AK52" s="260">
        <f>VLOOKUP($A52,'Energy use Prediction'!$A$178:$AQ$204,MATCH(AK$32,'Energy use Prediction'!$A$178:$AQ$178,0),FALSE)*$B52</f>
        <v>0</v>
      </c>
      <c r="AL52" s="260">
        <f>VLOOKUP($A52,'Energy use Prediction'!$A$178:$AQ$204,MATCH(AL$32,'Energy use Prediction'!$A$178:$AQ$178,0),FALSE)*$B52</f>
        <v>0</v>
      </c>
      <c r="AM52" s="260">
        <f>VLOOKUP($A52,'Energy use Prediction'!$A$178:$AQ$204,MATCH(AM$32,'Energy use Prediction'!$A$178:$AQ$178,0),FALSE)*$B52</f>
        <v>0</v>
      </c>
      <c r="AN52" s="260">
        <f>VLOOKUP($A52,'Energy use Prediction'!$A$178:$AQ$204,MATCH(AN$32,'Energy use Prediction'!$A$178:$AQ$178,0),FALSE)*$B52</f>
        <v>0</v>
      </c>
      <c r="AO52" s="260">
        <f>VLOOKUP($A52,'Energy use Prediction'!$A$178:$AQ$204,MATCH(AO$32,'Energy use Prediction'!$A$178:$AQ$178,0),FALSE)*$B52</f>
        <v>0</v>
      </c>
      <c r="AP52" s="260">
        <f>VLOOKUP($A52,'Energy use Prediction'!$A$178:$AQ$204,MATCH(AP$32,'Energy use Prediction'!$A$178:$AQ$178,0),FALSE)*$B52</f>
        <v>0</v>
      </c>
      <c r="AQ52" s="260">
        <f>VLOOKUP($A52,'Energy use Prediction'!$A$178:$AQ$204,MATCH(AQ$32,'Energy use Prediction'!$A$178:$AQ$178,0),FALSE)*$B52</f>
        <v>0</v>
      </c>
    </row>
    <row r="53" spans="1:43">
      <c r="A53" s="272" t="s">
        <v>635</v>
      </c>
      <c r="B53">
        <f>VLOOKUP(A53,'Non Energy use'!A23:J49,COLUMN('Non Energy use'!D23),FALSE)</f>
        <v>0</v>
      </c>
      <c r="C53" s="260">
        <f>VLOOKUP($A53,'Energy use Prediction'!$A$178:$AQ$204,MATCH(C$32,'Energy use Prediction'!$A$178:$AQ$178,0),FALSE)*$B53</f>
        <v>0</v>
      </c>
      <c r="D53" s="260">
        <f>VLOOKUP($A53,'Energy use Prediction'!$A$178:$AQ$204,MATCH(D$32,'Energy use Prediction'!$A$178:$AQ$178,0),FALSE)*$B53</f>
        <v>0</v>
      </c>
      <c r="E53" s="260">
        <f>VLOOKUP($A53,'Energy use Prediction'!$A$178:$AQ$204,MATCH(E$32,'Energy use Prediction'!$A$178:$AQ$178,0),FALSE)*$B53</f>
        <v>0</v>
      </c>
      <c r="F53" s="260">
        <f>VLOOKUP($A53,'Energy use Prediction'!$A$178:$AQ$204,MATCH(F$32,'Energy use Prediction'!$A$178:$AQ$178,0),FALSE)*$B53</f>
        <v>0</v>
      </c>
      <c r="G53" s="260">
        <f>VLOOKUP($A53,'Energy use Prediction'!$A$178:$AQ$204,MATCH(G$32,'Energy use Prediction'!$A$178:$AQ$178,0),FALSE)*$B53</f>
        <v>0</v>
      </c>
      <c r="H53" s="260">
        <f>VLOOKUP($A53,'Energy use Prediction'!$A$178:$AQ$204,MATCH(H$32,'Energy use Prediction'!$A$178:$AQ$178,0),FALSE)*$B53</f>
        <v>0</v>
      </c>
      <c r="I53" s="260">
        <f>VLOOKUP($A53,'Energy use Prediction'!$A$178:$AQ$204,MATCH(I$32,'Energy use Prediction'!$A$178:$AQ$178,0),FALSE)*$B53</f>
        <v>0</v>
      </c>
      <c r="J53" s="260">
        <f>VLOOKUP($A53,'Energy use Prediction'!$A$178:$AQ$204,MATCH(J$32,'Energy use Prediction'!$A$178:$AQ$178,0),FALSE)*$B53</f>
        <v>0</v>
      </c>
      <c r="K53" s="260">
        <f>VLOOKUP($A53,'Energy use Prediction'!$A$178:$AQ$204,MATCH(K$32,'Energy use Prediction'!$A$178:$AQ$178,0),FALSE)*$B53</f>
        <v>0</v>
      </c>
      <c r="L53" s="260">
        <f>VLOOKUP($A53,'Energy use Prediction'!$A$178:$AQ$204,MATCH(L$32,'Energy use Prediction'!$A$178:$AQ$178,0),FALSE)*$B53</f>
        <v>0</v>
      </c>
      <c r="M53" s="260">
        <f>VLOOKUP($A53,'Energy use Prediction'!$A$178:$AQ$204,MATCH(M$32,'Energy use Prediction'!$A$178:$AQ$178,0),FALSE)*$B53</f>
        <v>0</v>
      </c>
      <c r="N53" s="260">
        <f>VLOOKUP($A53,'Energy use Prediction'!$A$178:$AQ$204,MATCH(N$32,'Energy use Prediction'!$A$178:$AQ$178,0),FALSE)*$B53</f>
        <v>0</v>
      </c>
      <c r="O53" s="260">
        <f>VLOOKUP($A53,'Energy use Prediction'!$A$178:$AQ$204,MATCH(O$32,'Energy use Prediction'!$A$178:$AQ$178,0),FALSE)*$B53</f>
        <v>0</v>
      </c>
      <c r="P53" s="260">
        <f>VLOOKUP($A53,'Energy use Prediction'!$A$178:$AQ$204,MATCH(P$32,'Energy use Prediction'!$A$178:$AQ$178,0),FALSE)*$B53</f>
        <v>0</v>
      </c>
      <c r="Q53" s="260">
        <f>VLOOKUP($A53,'Energy use Prediction'!$A$178:$AQ$204,MATCH(Q$32,'Energy use Prediction'!$A$178:$AQ$178,0),FALSE)*$B53</f>
        <v>0</v>
      </c>
      <c r="R53" s="260">
        <f>VLOOKUP($A53,'Energy use Prediction'!$A$178:$AQ$204,MATCH(R$32,'Energy use Prediction'!$A$178:$AQ$178,0),FALSE)*$B53</f>
        <v>0</v>
      </c>
      <c r="S53" s="260">
        <f>VLOOKUP($A53,'Energy use Prediction'!$A$178:$AQ$204,MATCH(S$32,'Energy use Prediction'!$A$178:$AQ$178,0),FALSE)*$B53</f>
        <v>0</v>
      </c>
      <c r="T53" s="260">
        <f>VLOOKUP($A53,'Energy use Prediction'!$A$178:$AQ$204,MATCH(T$32,'Energy use Prediction'!$A$178:$AQ$178,0),FALSE)*$B53</f>
        <v>0</v>
      </c>
      <c r="U53" s="260">
        <f>VLOOKUP($A53,'Energy use Prediction'!$A$178:$AQ$204,MATCH(U$32,'Energy use Prediction'!$A$178:$AQ$178,0),FALSE)*$B53</f>
        <v>0</v>
      </c>
      <c r="V53" s="260">
        <f>VLOOKUP($A53,'Energy use Prediction'!$A$178:$AQ$204,MATCH(V$32,'Energy use Prediction'!$A$178:$AQ$178,0),FALSE)*$B53</f>
        <v>0</v>
      </c>
      <c r="W53" s="260">
        <f>VLOOKUP($A53,'Energy use Prediction'!$A$178:$AQ$204,MATCH(W$32,'Energy use Prediction'!$A$178:$AQ$178,0),FALSE)*$B53</f>
        <v>0</v>
      </c>
      <c r="X53" s="260">
        <f>VLOOKUP($A53,'Energy use Prediction'!$A$178:$AQ$204,MATCH(X$32,'Energy use Prediction'!$A$178:$AQ$178,0),FALSE)*$B53</f>
        <v>0</v>
      </c>
      <c r="Y53" s="260">
        <f>VLOOKUP($A53,'Energy use Prediction'!$A$178:$AQ$204,MATCH(Y$32,'Energy use Prediction'!$A$178:$AQ$178,0),FALSE)*$B53</f>
        <v>0</v>
      </c>
      <c r="Z53" s="260">
        <f>VLOOKUP($A53,'Energy use Prediction'!$A$178:$AQ$204,MATCH(Z$32,'Energy use Prediction'!$A$178:$AQ$178,0),FALSE)*$B53</f>
        <v>0</v>
      </c>
      <c r="AA53" s="260">
        <f>VLOOKUP($A53,'Energy use Prediction'!$A$178:$AQ$204,MATCH(AA$32,'Energy use Prediction'!$A$178:$AQ$178,0),FALSE)*$B53</f>
        <v>0</v>
      </c>
      <c r="AB53" s="260">
        <f>VLOOKUP($A53,'Energy use Prediction'!$A$178:$AQ$204,MATCH(AB$32,'Energy use Prediction'!$A$178:$AQ$178,0),FALSE)*$B53</f>
        <v>0</v>
      </c>
      <c r="AC53" s="260">
        <f>VLOOKUP($A53,'Energy use Prediction'!$A$178:$AQ$204,MATCH(AC$32,'Energy use Prediction'!$A$178:$AQ$178,0),FALSE)*$B53</f>
        <v>0</v>
      </c>
      <c r="AD53" s="260">
        <f>VLOOKUP($A53,'Energy use Prediction'!$A$178:$AQ$204,MATCH(AD$32,'Energy use Prediction'!$A$178:$AQ$178,0),FALSE)*$B53</f>
        <v>0</v>
      </c>
      <c r="AE53" s="260">
        <f>VLOOKUP($A53,'Energy use Prediction'!$A$178:$AQ$204,MATCH(AE$32,'Energy use Prediction'!$A$178:$AQ$178,0),FALSE)*$B53</f>
        <v>0</v>
      </c>
      <c r="AF53" s="260">
        <f>VLOOKUP($A53,'Energy use Prediction'!$A$178:$AQ$204,MATCH(AF$32,'Energy use Prediction'!$A$178:$AQ$178,0),FALSE)*$B53</f>
        <v>0</v>
      </c>
      <c r="AG53" s="260">
        <f>VLOOKUP($A53,'Energy use Prediction'!$A$178:$AQ$204,MATCH(AG$32,'Energy use Prediction'!$A$178:$AQ$178,0),FALSE)*$B53</f>
        <v>0</v>
      </c>
      <c r="AH53" s="260">
        <f>VLOOKUP($A53,'Energy use Prediction'!$A$178:$AQ$204,MATCH(AH$32,'Energy use Prediction'!$A$178:$AQ$178,0),FALSE)*$B53</f>
        <v>0</v>
      </c>
      <c r="AI53" s="260">
        <f>VLOOKUP($A53,'Energy use Prediction'!$A$178:$AQ$204,MATCH(AI$32,'Energy use Prediction'!$A$178:$AQ$178,0),FALSE)*$B53</f>
        <v>0</v>
      </c>
      <c r="AJ53" s="260">
        <f>VLOOKUP($A53,'Energy use Prediction'!$A$178:$AQ$204,MATCH(AJ$32,'Energy use Prediction'!$A$178:$AQ$178,0),FALSE)*$B53</f>
        <v>0</v>
      </c>
      <c r="AK53" s="260">
        <f>VLOOKUP($A53,'Energy use Prediction'!$A$178:$AQ$204,MATCH(AK$32,'Energy use Prediction'!$A$178:$AQ$178,0),FALSE)*$B53</f>
        <v>0</v>
      </c>
      <c r="AL53" s="260">
        <f>VLOOKUP($A53,'Energy use Prediction'!$A$178:$AQ$204,MATCH(AL$32,'Energy use Prediction'!$A$178:$AQ$178,0),FALSE)*$B53</f>
        <v>0</v>
      </c>
      <c r="AM53" s="260">
        <f>VLOOKUP($A53,'Energy use Prediction'!$A$178:$AQ$204,MATCH(AM$32,'Energy use Prediction'!$A$178:$AQ$178,0),FALSE)*$B53</f>
        <v>0</v>
      </c>
      <c r="AN53" s="260">
        <f>VLOOKUP($A53,'Energy use Prediction'!$A$178:$AQ$204,MATCH(AN$32,'Energy use Prediction'!$A$178:$AQ$178,0),FALSE)*$B53</f>
        <v>0</v>
      </c>
      <c r="AO53" s="260">
        <f>VLOOKUP($A53,'Energy use Prediction'!$A$178:$AQ$204,MATCH(AO$32,'Energy use Prediction'!$A$178:$AQ$178,0),FALSE)*$B53</f>
        <v>0</v>
      </c>
      <c r="AP53" s="260">
        <f>VLOOKUP($A53,'Energy use Prediction'!$A$178:$AQ$204,MATCH(AP$32,'Energy use Prediction'!$A$178:$AQ$178,0),FALSE)*$B53</f>
        <v>0</v>
      </c>
      <c r="AQ53" s="260">
        <f>VLOOKUP($A53,'Energy use Prediction'!$A$178:$AQ$204,MATCH(AQ$32,'Energy use Prediction'!$A$178:$AQ$178,0),FALSE)*$B53</f>
        <v>0</v>
      </c>
    </row>
    <row r="54" spans="1:43">
      <c r="A54" s="272" t="s">
        <v>636</v>
      </c>
      <c r="B54">
        <f>VLOOKUP(A54,'Non Energy use'!A24:J50,COLUMN('Non Energy use'!D24),FALSE)</f>
        <v>0</v>
      </c>
      <c r="C54" s="260">
        <f>VLOOKUP($A54,'Energy use Prediction'!$A$178:$AQ$204,MATCH(C$32,'Energy use Prediction'!$A$178:$AQ$178,0),FALSE)*$B54</f>
        <v>0</v>
      </c>
      <c r="D54" s="260">
        <f>VLOOKUP($A54,'Energy use Prediction'!$A$178:$AQ$204,MATCH(D$32,'Energy use Prediction'!$A$178:$AQ$178,0),FALSE)*$B54</f>
        <v>0</v>
      </c>
      <c r="E54" s="260">
        <f>VLOOKUP($A54,'Energy use Prediction'!$A$178:$AQ$204,MATCH(E$32,'Energy use Prediction'!$A$178:$AQ$178,0),FALSE)*$B54</f>
        <v>0</v>
      </c>
      <c r="F54" s="260">
        <f>VLOOKUP($A54,'Energy use Prediction'!$A$178:$AQ$204,MATCH(F$32,'Energy use Prediction'!$A$178:$AQ$178,0),FALSE)*$B54</f>
        <v>0</v>
      </c>
      <c r="G54" s="260">
        <f>VLOOKUP($A54,'Energy use Prediction'!$A$178:$AQ$204,MATCH(G$32,'Energy use Prediction'!$A$178:$AQ$178,0),FALSE)*$B54</f>
        <v>0</v>
      </c>
      <c r="H54" s="260">
        <f>VLOOKUP($A54,'Energy use Prediction'!$A$178:$AQ$204,MATCH(H$32,'Energy use Prediction'!$A$178:$AQ$178,0),FALSE)*$B54</f>
        <v>0</v>
      </c>
      <c r="I54" s="260">
        <f>VLOOKUP($A54,'Energy use Prediction'!$A$178:$AQ$204,MATCH(I$32,'Energy use Prediction'!$A$178:$AQ$178,0),FALSE)*$B54</f>
        <v>0</v>
      </c>
      <c r="J54" s="260">
        <f>VLOOKUP($A54,'Energy use Prediction'!$A$178:$AQ$204,MATCH(J$32,'Energy use Prediction'!$A$178:$AQ$178,0),FALSE)*$B54</f>
        <v>0</v>
      </c>
      <c r="K54" s="260">
        <f>VLOOKUP($A54,'Energy use Prediction'!$A$178:$AQ$204,MATCH(K$32,'Energy use Prediction'!$A$178:$AQ$178,0),FALSE)*$B54</f>
        <v>0</v>
      </c>
      <c r="L54" s="260">
        <f>VLOOKUP($A54,'Energy use Prediction'!$A$178:$AQ$204,MATCH(L$32,'Energy use Prediction'!$A$178:$AQ$178,0),FALSE)*$B54</f>
        <v>0</v>
      </c>
      <c r="M54" s="260">
        <f>VLOOKUP($A54,'Energy use Prediction'!$A$178:$AQ$204,MATCH(M$32,'Energy use Prediction'!$A$178:$AQ$178,0),FALSE)*$B54</f>
        <v>0</v>
      </c>
      <c r="N54" s="260">
        <f>VLOOKUP($A54,'Energy use Prediction'!$A$178:$AQ$204,MATCH(N$32,'Energy use Prediction'!$A$178:$AQ$178,0),FALSE)*$B54</f>
        <v>0</v>
      </c>
      <c r="O54" s="260">
        <f>VLOOKUP($A54,'Energy use Prediction'!$A$178:$AQ$204,MATCH(O$32,'Energy use Prediction'!$A$178:$AQ$178,0),FALSE)*$B54</f>
        <v>0</v>
      </c>
      <c r="P54" s="260">
        <f>VLOOKUP($A54,'Energy use Prediction'!$A$178:$AQ$204,MATCH(P$32,'Energy use Prediction'!$A$178:$AQ$178,0),FALSE)*$B54</f>
        <v>0</v>
      </c>
      <c r="Q54" s="260">
        <f>VLOOKUP($A54,'Energy use Prediction'!$A$178:$AQ$204,MATCH(Q$32,'Energy use Prediction'!$A$178:$AQ$178,0),FALSE)*$B54</f>
        <v>0</v>
      </c>
      <c r="R54" s="260">
        <f>VLOOKUP($A54,'Energy use Prediction'!$A$178:$AQ$204,MATCH(R$32,'Energy use Prediction'!$A$178:$AQ$178,0),FALSE)*$B54</f>
        <v>0</v>
      </c>
      <c r="S54" s="260">
        <f>VLOOKUP($A54,'Energy use Prediction'!$A$178:$AQ$204,MATCH(S$32,'Energy use Prediction'!$A$178:$AQ$178,0),FALSE)*$B54</f>
        <v>0</v>
      </c>
      <c r="T54" s="260">
        <f>VLOOKUP($A54,'Energy use Prediction'!$A$178:$AQ$204,MATCH(T$32,'Energy use Prediction'!$A$178:$AQ$178,0),FALSE)*$B54</f>
        <v>0</v>
      </c>
      <c r="U54" s="260">
        <f>VLOOKUP($A54,'Energy use Prediction'!$A$178:$AQ$204,MATCH(U$32,'Energy use Prediction'!$A$178:$AQ$178,0),FALSE)*$B54</f>
        <v>0</v>
      </c>
      <c r="V54" s="260">
        <f>VLOOKUP($A54,'Energy use Prediction'!$A$178:$AQ$204,MATCH(V$32,'Energy use Prediction'!$A$178:$AQ$178,0),FALSE)*$B54</f>
        <v>0</v>
      </c>
      <c r="W54" s="260">
        <f>VLOOKUP($A54,'Energy use Prediction'!$A$178:$AQ$204,MATCH(W$32,'Energy use Prediction'!$A$178:$AQ$178,0),FALSE)*$B54</f>
        <v>0</v>
      </c>
      <c r="X54" s="260">
        <f>VLOOKUP($A54,'Energy use Prediction'!$A$178:$AQ$204,MATCH(X$32,'Energy use Prediction'!$A$178:$AQ$178,0),FALSE)*$B54</f>
        <v>0</v>
      </c>
      <c r="Y54" s="260">
        <f>VLOOKUP($A54,'Energy use Prediction'!$A$178:$AQ$204,MATCH(Y$32,'Energy use Prediction'!$A$178:$AQ$178,0),FALSE)*$B54</f>
        <v>0</v>
      </c>
      <c r="Z54" s="260">
        <f>VLOOKUP($A54,'Energy use Prediction'!$A$178:$AQ$204,MATCH(Z$32,'Energy use Prediction'!$A$178:$AQ$178,0),FALSE)*$B54</f>
        <v>0</v>
      </c>
      <c r="AA54" s="260">
        <f>VLOOKUP($A54,'Energy use Prediction'!$A$178:$AQ$204,MATCH(AA$32,'Energy use Prediction'!$A$178:$AQ$178,0),FALSE)*$B54</f>
        <v>0</v>
      </c>
      <c r="AB54" s="260">
        <f>VLOOKUP($A54,'Energy use Prediction'!$A$178:$AQ$204,MATCH(AB$32,'Energy use Prediction'!$A$178:$AQ$178,0),FALSE)*$B54</f>
        <v>0</v>
      </c>
      <c r="AC54" s="260">
        <f>VLOOKUP($A54,'Energy use Prediction'!$A$178:$AQ$204,MATCH(AC$32,'Energy use Prediction'!$A$178:$AQ$178,0),FALSE)*$B54</f>
        <v>0</v>
      </c>
      <c r="AD54" s="260">
        <f>VLOOKUP($A54,'Energy use Prediction'!$A$178:$AQ$204,MATCH(AD$32,'Energy use Prediction'!$A$178:$AQ$178,0),FALSE)*$B54</f>
        <v>0</v>
      </c>
      <c r="AE54" s="260">
        <f>VLOOKUP($A54,'Energy use Prediction'!$A$178:$AQ$204,MATCH(AE$32,'Energy use Prediction'!$A$178:$AQ$178,0),FALSE)*$B54</f>
        <v>0</v>
      </c>
      <c r="AF54" s="260">
        <f>VLOOKUP($A54,'Energy use Prediction'!$A$178:$AQ$204,MATCH(AF$32,'Energy use Prediction'!$A$178:$AQ$178,0),FALSE)*$B54</f>
        <v>0</v>
      </c>
      <c r="AG54" s="260">
        <f>VLOOKUP($A54,'Energy use Prediction'!$A$178:$AQ$204,MATCH(AG$32,'Energy use Prediction'!$A$178:$AQ$178,0),FALSE)*$B54</f>
        <v>0</v>
      </c>
      <c r="AH54" s="260">
        <f>VLOOKUP($A54,'Energy use Prediction'!$A$178:$AQ$204,MATCH(AH$32,'Energy use Prediction'!$A$178:$AQ$178,0),FALSE)*$B54</f>
        <v>0</v>
      </c>
      <c r="AI54" s="260">
        <f>VLOOKUP($A54,'Energy use Prediction'!$A$178:$AQ$204,MATCH(AI$32,'Energy use Prediction'!$A$178:$AQ$178,0),FALSE)*$B54</f>
        <v>0</v>
      </c>
      <c r="AJ54" s="260">
        <f>VLOOKUP($A54,'Energy use Prediction'!$A$178:$AQ$204,MATCH(AJ$32,'Energy use Prediction'!$A$178:$AQ$178,0),FALSE)*$B54</f>
        <v>0</v>
      </c>
      <c r="AK54" s="260">
        <f>VLOOKUP($A54,'Energy use Prediction'!$A$178:$AQ$204,MATCH(AK$32,'Energy use Prediction'!$A$178:$AQ$178,0),FALSE)*$B54</f>
        <v>0</v>
      </c>
      <c r="AL54" s="260">
        <f>VLOOKUP($A54,'Energy use Prediction'!$A$178:$AQ$204,MATCH(AL$32,'Energy use Prediction'!$A$178:$AQ$178,0),FALSE)*$B54</f>
        <v>0</v>
      </c>
      <c r="AM54" s="260">
        <f>VLOOKUP($A54,'Energy use Prediction'!$A$178:$AQ$204,MATCH(AM$32,'Energy use Prediction'!$A$178:$AQ$178,0),FALSE)*$B54</f>
        <v>0</v>
      </c>
      <c r="AN54" s="260">
        <f>VLOOKUP($A54,'Energy use Prediction'!$A$178:$AQ$204,MATCH(AN$32,'Energy use Prediction'!$A$178:$AQ$178,0),FALSE)*$B54</f>
        <v>0</v>
      </c>
      <c r="AO54" s="260">
        <f>VLOOKUP($A54,'Energy use Prediction'!$A$178:$AQ$204,MATCH(AO$32,'Energy use Prediction'!$A$178:$AQ$178,0),FALSE)*$B54</f>
        <v>0</v>
      </c>
      <c r="AP54" s="260">
        <f>VLOOKUP($A54,'Energy use Prediction'!$A$178:$AQ$204,MATCH(AP$32,'Energy use Prediction'!$A$178:$AQ$178,0),FALSE)*$B54</f>
        <v>0</v>
      </c>
      <c r="AQ54" s="260">
        <f>VLOOKUP($A54,'Energy use Prediction'!$A$178:$AQ$204,MATCH(AQ$32,'Energy use Prediction'!$A$178:$AQ$178,0),FALSE)*$B54</f>
        <v>0</v>
      </c>
    </row>
    <row r="55" spans="1:43">
      <c r="A55" s="272" t="s">
        <v>637</v>
      </c>
      <c r="B55">
        <f>VLOOKUP(A55,'Non Energy use'!A25:J51,COLUMN('Non Energy use'!D25),FALSE)</f>
        <v>0</v>
      </c>
      <c r="C55" s="260">
        <f>VLOOKUP($A55,'Energy use Prediction'!$A$178:$AQ$204,MATCH(C$32,'Energy use Prediction'!$A$178:$AQ$178,0),FALSE)*$B55</f>
        <v>0</v>
      </c>
      <c r="D55" s="260">
        <f>VLOOKUP($A55,'Energy use Prediction'!$A$178:$AQ$204,MATCH(D$32,'Energy use Prediction'!$A$178:$AQ$178,0),FALSE)*$B55</f>
        <v>0</v>
      </c>
      <c r="E55" s="260">
        <f>VLOOKUP($A55,'Energy use Prediction'!$A$178:$AQ$204,MATCH(E$32,'Energy use Prediction'!$A$178:$AQ$178,0),FALSE)*$B55</f>
        <v>0</v>
      </c>
      <c r="F55" s="260">
        <f>VLOOKUP($A55,'Energy use Prediction'!$A$178:$AQ$204,MATCH(F$32,'Energy use Prediction'!$A$178:$AQ$178,0),FALSE)*$B55</f>
        <v>0</v>
      </c>
      <c r="G55" s="260">
        <f>VLOOKUP($A55,'Energy use Prediction'!$A$178:$AQ$204,MATCH(G$32,'Energy use Prediction'!$A$178:$AQ$178,0),FALSE)*$B55</f>
        <v>0</v>
      </c>
      <c r="H55" s="260">
        <f>VLOOKUP($A55,'Energy use Prediction'!$A$178:$AQ$204,MATCH(H$32,'Energy use Prediction'!$A$178:$AQ$178,0),FALSE)*$B55</f>
        <v>0</v>
      </c>
      <c r="I55" s="260">
        <f>VLOOKUP($A55,'Energy use Prediction'!$A$178:$AQ$204,MATCH(I$32,'Energy use Prediction'!$A$178:$AQ$178,0),FALSE)*$B55</f>
        <v>0</v>
      </c>
      <c r="J55" s="260">
        <f>VLOOKUP($A55,'Energy use Prediction'!$A$178:$AQ$204,MATCH(J$32,'Energy use Prediction'!$A$178:$AQ$178,0),FALSE)*$B55</f>
        <v>0</v>
      </c>
      <c r="K55" s="260">
        <f>VLOOKUP($A55,'Energy use Prediction'!$A$178:$AQ$204,MATCH(K$32,'Energy use Prediction'!$A$178:$AQ$178,0),FALSE)*$B55</f>
        <v>0</v>
      </c>
      <c r="L55" s="260">
        <f>VLOOKUP($A55,'Energy use Prediction'!$A$178:$AQ$204,MATCH(L$32,'Energy use Prediction'!$A$178:$AQ$178,0),FALSE)*$B55</f>
        <v>0</v>
      </c>
      <c r="M55" s="260">
        <f>VLOOKUP($A55,'Energy use Prediction'!$A$178:$AQ$204,MATCH(M$32,'Energy use Prediction'!$A$178:$AQ$178,0),FALSE)*$B55</f>
        <v>0</v>
      </c>
      <c r="N55" s="260">
        <f>VLOOKUP($A55,'Energy use Prediction'!$A$178:$AQ$204,MATCH(N$32,'Energy use Prediction'!$A$178:$AQ$178,0),FALSE)*$B55</f>
        <v>0</v>
      </c>
      <c r="O55" s="260">
        <f>VLOOKUP($A55,'Energy use Prediction'!$A$178:$AQ$204,MATCH(O$32,'Energy use Prediction'!$A$178:$AQ$178,0),FALSE)*$B55</f>
        <v>0</v>
      </c>
      <c r="P55" s="260">
        <f>VLOOKUP($A55,'Energy use Prediction'!$A$178:$AQ$204,MATCH(P$32,'Energy use Prediction'!$A$178:$AQ$178,0),FALSE)*$B55</f>
        <v>0</v>
      </c>
      <c r="Q55" s="260">
        <f>VLOOKUP($A55,'Energy use Prediction'!$A$178:$AQ$204,MATCH(Q$32,'Energy use Prediction'!$A$178:$AQ$178,0),FALSE)*$B55</f>
        <v>0</v>
      </c>
      <c r="R55" s="260">
        <f>VLOOKUP($A55,'Energy use Prediction'!$A$178:$AQ$204,MATCH(R$32,'Energy use Prediction'!$A$178:$AQ$178,0),FALSE)*$B55</f>
        <v>0</v>
      </c>
      <c r="S55" s="260">
        <f>VLOOKUP($A55,'Energy use Prediction'!$A$178:$AQ$204,MATCH(S$32,'Energy use Prediction'!$A$178:$AQ$178,0),FALSE)*$B55</f>
        <v>0</v>
      </c>
      <c r="T55" s="260">
        <f>VLOOKUP($A55,'Energy use Prediction'!$A$178:$AQ$204,MATCH(T$32,'Energy use Prediction'!$A$178:$AQ$178,0),FALSE)*$B55</f>
        <v>0</v>
      </c>
      <c r="U55" s="260">
        <f>VLOOKUP($A55,'Energy use Prediction'!$A$178:$AQ$204,MATCH(U$32,'Energy use Prediction'!$A$178:$AQ$178,0),FALSE)*$B55</f>
        <v>0</v>
      </c>
      <c r="V55" s="260">
        <f>VLOOKUP($A55,'Energy use Prediction'!$A$178:$AQ$204,MATCH(V$32,'Energy use Prediction'!$A$178:$AQ$178,0),FALSE)*$B55</f>
        <v>0</v>
      </c>
      <c r="W55" s="260">
        <f>VLOOKUP($A55,'Energy use Prediction'!$A$178:$AQ$204,MATCH(W$32,'Energy use Prediction'!$A$178:$AQ$178,0),FALSE)*$B55</f>
        <v>0</v>
      </c>
      <c r="X55" s="260">
        <f>VLOOKUP($A55,'Energy use Prediction'!$A$178:$AQ$204,MATCH(X$32,'Energy use Prediction'!$A$178:$AQ$178,0),FALSE)*$B55</f>
        <v>0</v>
      </c>
      <c r="Y55" s="260">
        <f>VLOOKUP($A55,'Energy use Prediction'!$A$178:$AQ$204,MATCH(Y$32,'Energy use Prediction'!$A$178:$AQ$178,0),FALSE)*$B55</f>
        <v>0</v>
      </c>
      <c r="Z55" s="260">
        <f>VLOOKUP($A55,'Energy use Prediction'!$A$178:$AQ$204,MATCH(Z$32,'Energy use Prediction'!$A$178:$AQ$178,0),FALSE)*$B55</f>
        <v>0</v>
      </c>
      <c r="AA55" s="260">
        <f>VLOOKUP($A55,'Energy use Prediction'!$A$178:$AQ$204,MATCH(AA$32,'Energy use Prediction'!$A$178:$AQ$178,0),FALSE)*$B55</f>
        <v>0</v>
      </c>
      <c r="AB55" s="260">
        <f>VLOOKUP($A55,'Energy use Prediction'!$A$178:$AQ$204,MATCH(AB$32,'Energy use Prediction'!$A$178:$AQ$178,0),FALSE)*$B55</f>
        <v>0</v>
      </c>
      <c r="AC55" s="260">
        <f>VLOOKUP($A55,'Energy use Prediction'!$A$178:$AQ$204,MATCH(AC$32,'Energy use Prediction'!$A$178:$AQ$178,0),FALSE)*$B55</f>
        <v>0</v>
      </c>
      <c r="AD55" s="260">
        <f>VLOOKUP($A55,'Energy use Prediction'!$A$178:$AQ$204,MATCH(AD$32,'Energy use Prediction'!$A$178:$AQ$178,0),FALSE)*$B55</f>
        <v>0</v>
      </c>
      <c r="AE55" s="260">
        <f>VLOOKUP($A55,'Energy use Prediction'!$A$178:$AQ$204,MATCH(AE$32,'Energy use Prediction'!$A$178:$AQ$178,0),FALSE)*$B55</f>
        <v>0</v>
      </c>
      <c r="AF55" s="260">
        <f>VLOOKUP($A55,'Energy use Prediction'!$A$178:$AQ$204,MATCH(AF$32,'Energy use Prediction'!$A$178:$AQ$178,0),FALSE)*$B55</f>
        <v>0</v>
      </c>
      <c r="AG55" s="260">
        <f>VLOOKUP($A55,'Energy use Prediction'!$A$178:$AQ$204,MATCH(AG$32,'Energy use Prediction'!$A$178:$AQ$178,0),FALSE)*$B55</f>
        <v>0</v>
      </c>
      <c r="AH55" s="260">
        <f>VLOOKUP($A55,'Energy use Prediction'!$A$178:$AQ$204,MATCH(AH$32,'Energy use Prediction'!$A$178:$AQ$178,0),FALSE)*$B55</f>
        <v>0</v>
      </c>
      <c r="AI55" s="260">
        <f>VLOOKUP($A55,'Energy use Prediction'!$A$178:$AQ$204,MATCH(AI$32,'Energy use Prediction'!$A$178:$AQ$178,0),FALSE)*$B55</f>
        <v>0</v>
      </c>
      <c r="AJ55" s="260">
        <f>VLOOKUP($A55,'Energy use Prediction'!$A$178:$AQ$204,MATCH(AJ$32,'Energy use Prediction'!$A$178:$AQ$178,0),FALSE)*$B55</f>
        <v>0</v>
      </c>
      <c r="AK55" s="260">
        <f>VLOOKUP($A55,'Energy use Prediction'!$A$178:$AQ$204,MATCH(AK$32,'Energy use Prediction'!$A$178:$AQ$178,0),FALSE)*$B55</f>
        <v>0</v>
      </c>
      <c r="AL55" s="260">
        <f>VLOOKUP($A55,'Energy use Prediction'!$A$178:$AQ$204,MATCH(AL$32,'Energy use Prediction'!$A$178:$AQ$178,0),FALSE)*$B55</f>
        <v>0</v>
      </c>
      <c r="AM55" s="260">
        <f>VLOOKUP($A55,'Energy use Prediction'!$A$178:$AQ$204,MATCH(AM$32,'Energy use Prediction'!$A$178:$AQ$178,0),FALSE)*$B55</f>
        <v>0</v>
      </c>
      <c r="AN55" s="260">
        <f>VLOOKUP($A55,'Energy use Prediction'!$A$178:$AQ$204,MATCH(AN$32,'Energy use Prediction'!$A$178:$AQ$178,0),FALSE)*$B55</f>
        <v>0</v>
      </c>
      <c r="AO55" s="260">
        <f>VLOOKUP($A55,'Energy use Prediction'!$A$178:$AQ$204,MATCH(AO$32,'Energy use Prediction'!$A$178:$AQ$178,0),FALSE)*$B55</f>
        <v>0</v>
      </c>
      <c r="AP55" s="260">
        <f>VLOOKUP($A55,'Energy use Prediction'!$A$178:$AQ$204,MATCH(AP$32,'Energy use Prediction'!$A$178:$AQ$178,0),FALSE)*$B55</f>
        <v>0</v>
      </c>
      <c r="AQ55" s="260">
        <f>VLOOKUP($A55,'Energy use Prediction'!$A$178:$AQ$204,MATCH(AQ$32,'Energy use Prediction'!$A$178:$AQ$178,0),FALSE)*$B55</f>
        <v>0</v>
      </c>
    </row>
    <row r="56" spans="1:43">
      <c r="A56" s="272" t="s">
        <v>638</v>
      </c>
      <c r="B56">
        <f>VLOOKUP(A56,'Non Energy use'!A26:J52,COLUMN('Non Energy use'!D26),FALSE)</f>
        <v>0</v>
      </c>
      <c r="C56" s="260">
        <f>VLOOKUP($A56,'Energy use Prediction'!$A$178:$AQ$204,MATCH(C$32,'Energy use Prediction'!$A$178:$AQ$178,0),FALSE)*$B56</f>
        <v>0</v>
      </c>
      <c r="D56" s="260">
        <f>VLOOKUP($A56,'Energy use Prediction'!$A$178:$AQ$204,MATCH(D$32,'Energy use Prediction'!$A$178:$AQ$178,0),FALSE)*$B56</f>
        <v>0</v>
      </c>
      <c r="E56" s="260">
        <f>VLOOKUP($A56,'Energy use Prediction'!$A$178:$AQ$204,MATCH(E$32,'Energy use Prediction'!$A$178:$AQ$178,0),FALSE)*$B56</f>
        <v>0</v>
      </c>
      <c r="F56" s="260">
        <f>VLOOKUP($A56,'Energy use Prediction'!$A$178:$AQ$204,MATCH(F$32,'Energy use Prediction'!$A$178:$AQ$178,0),FALSE)*$B56</f>
        <v>0</v>
      </c>
      <c r="G56" s="260">
        <f>VLOOKUP($A56,'Energy use Prediction'!$A$178:$AQ$204,MATCH(G$32,'Energy use Prediction'!$A$178:$AQ$178,0),FALSE)*$B56</f>
        <v>0</v>
      </c>
      <c r="H56" s="260">
        <f>VLOOKUP($A56,'Energy use Prediction'!$A$178:$AQ$204,MATCH(H$32,'Energy use Prediction'!$A$178:$AQ$178,0),FALSE)*$B56</f>
        <v>0</v>
      </c>
      <c r="I56" s="260">
        <f>VLOOKUP($A56,'Energy use Prediction'!$A$178:$AQ$204,MATCH(I$32,'Energy use Prediction'!$A$178:$AQ$178,0),FALSE)*$B56</f>
        <v>0</v>
      </c>
      <c r="J56" s="260">
        <f>VLOOKUP($A56,'Energy use Prediction'!$A$178:$AQ$204,MATCH(J$32,'Energy use Prediction'!$A$178:$AQ$178,0),FALSE)*$B56</f>
        <v>0</v>
      </c>
      <c r="K56" s="260">
        <f>VLOOKUP($A56,'Energy use Prediction'!$A$178:$AQ$204,MATCH(K$32,'Energy use Prediction'!$A$178:$AQ$178,0),FALSE)*$B56</f>
        <v>0</v>
      </c>
      <c r="L56" s="260">
        <f>VLOOKUP($A56,'Energy use Prediction'!$A$178:$AQ$204,MATCH(L$32,'Energy use Prediction'!$A$178:$AQ$178,0),FALSE)*$B56</f>
        <v>0</v>
      </c>
      <c r="M56" s="260">
        <f>VLOOKUP($A56,'Energy use Prediction'!$A$178:$AQ$204,MATCH(M$32,'Energy use Prediction'!$A$178:$AQ$178,0),FALSE)*$B56</f>
        <v>0</v>
      </c>
      <c r="N56" s="260">
        <f>VLOOKUP($A56,'Energy use Prediction'!$A$178:$AQ$204,MATCH(N$32,'Energy use Prediction'!$A$178:$AQ$178,0),FALSE)*$B56</f>
        <v>0</v>
      </c>
      <c r="O56" s="260">
        <f>VLOOKUP($A56,'Energy use Prediction'!$A$178:$AQ$204,MATCH(O$32,'Energy use Prediction'!$A$178:$AQ$178,0),FALSE)*$B56</f>
        <v>0</v>
      </c>
      <c r="P56" s="260">
        <f>VLOOKUP($A56,'Energy use Prediction'!$A$178:$AQ$204,MATCH(P$32,'Energy use Prediction'!$A$178:$AQ$178,0),FALSE)*$B56</f>
        <v>0</v>
      </c>
      <c r="Q56" s="260">
        <f>VLOOKUP($A56,'Energy use Prediction'!$A$178:$AQ$204,MATCH(Q$32,'Energy use Prediction'!$A$178:$AQ$178,0),FALSE)*$B56</f>
        <v>0</v>
      </c>
      <c r="R56" s="260">
        <f>VLOOKUP($A56,'Energy use Prediction'!$A$178:$AQ$204,MATCH(R$32,'Energy use Prediction'!$A$178:$AQ$178,0),FALSE)*$B56</f>
        <v>0</v>
      </c>
      <c r="S56" s="260">
        <f>VLOOKUP($A56,'Energy use Prediction'!$A$178:$AQ$204,MATCH(S$32,'Energy use Prediction'!$A$178:$AQ$178,0),FALSE)*$B56</f>
        <v>0</v>
      </c>
      <c r="T56" s="260">
        <f>VLOOKUP($A56,'Energy use Prediction'!$A$178:$AQ$204,MATCH(T$32,'Energy use Prediction'!$A$178:$AQ$178,0),FALSE)*$B56</f>
        <v>0</v>
      </c>
      <c r="U56" s="260">
        <f>VLOOKUP($A56,'Energy use Prediction'!$A$178:$AQ$204,MATCH(U$32,'Energy use Prediction'!$A$178:$AQ$178,0),FALSE)*$B56</f>
        <v>0</v>
      </c>
      <c r="V56" s="260">
        <f>VLOOKUP($A56,'Energy use Prediction'!$A$178:$AQ$204,MATCH(V$32,'Energy use Prediction'!$A$178:$AQ$178,0),FALSE)*$B56</f>
        <v>0</v>
      </c>
      <c r="W56" s="260">
        <f>VLOOKUP($A56,'Energy use Prediction'!$A$178:$AQ$204,MATCH(W$32,'Energy use Prediction'!$A$178:$AQ$178,0),FALSE)*$B56</f>
        <v>0</v>
      </c>
      <c r="X56" s="260">
        <f>VLOOKUP($A56,'Energy use Prediction'!$A$178:$AQ$204,MATCH(X$32,'Energy use Prediction'!$A$178:$AQ$178,0),FALSE)*$B56</f>
        <v>0</v>
      </c>
      <c r="Y56" s="260">
        <f>VLOOKUP($A56,'Energy use Prediction'!$A$178:$AQ$204,MATCH(Y$32,'Energy use Prediction'!$A$178:$AQ$178,0),FALSE)*$B56</f>
        <v>0</v>
      </c>
      <c r="Z56" s="260">
        <f>VLOOKUP($A56,'Energy use Prediction'!$A$178:$AQ$204,MATCH(Z$32,'Energy use Prediction'!$A$178:$AQ$178,0),FALSE)*$B56</f>
        <v>0</v>
      </c>
      <c r="AA56" s="260">
        <f>VLOOKUP($A56,'Energy use Prediction'!$A$178:$AQ$204,MATCH(AA$32,'Energy use Prediction'!$A$178:$AQ$178,0),FALSE)*$B56</f>
        <v>0</v>
      </c>
      <c r="AB56" s="260">
        <f>VLOOKUP($A56,'Energy use Prediction'!$A$178:$AQ$204,MATCH(AB$32,'Energy use Prediction'!$A$178:$AQ$178,0),FALSE)*$B56</f>
        <v>0</v>
      </c>
      <c r="AC56" s="260">
        <f>VLOOKUP($A56,'Energy use Prediction'!$A$178:$AQ$204,MATCH(AC$32,'Energy use Prediction'!$A$178:$AQ$178,0),FALSE)*$B56</f>
        <v>0</v>
      </c>
      <c r="AD56" s="260">
        <f>VLOOKUP($A56,'Energy use Prediction'!$A$178:$AQ$204,MATCH(AD$32,'Energy use Prediction'!$A$178:$AQ$178,0),FALSE)*$B56</f>
        <v>0</v>
      </c>
      <c r="AE56" s="260">
        <f>VLOOKUP($A56,'Energy use Prediction'!$A$178:$AQ$204,MATCH(AE$32,'Energy use Prediction'!$A$178:$AQ$178,0),FALSE)*$B56</f>
        <v>0</v>
      </c>
      <c r="AF56" s="260">
        <f>VLOOKUP($A56,'Energy use Prediction'!$A$178:$AQ$204,MATCH(AF$32,'Energy use Prediction'!$A$178:$AQ$178,0),FALSE)*$B56</f>
        <v>0</v>
      </c>
      <c r="AG56" s="260">
        <f>VLOOKUP($A56,'Energy use Prediction'!$A$178:$AQ$204,MATCH(AG$32,'Energy use Prediction'!$A$178:$AQ$178,0),FALSE)*$B56</f>
        <v>0</v>
      </c>
      <c r="AH56" s="260">
        <f>VLOOKUP($A56,'Energy use Prediction'!$A$178:$AQ$204,MATCH(AH$32,'Energy use Prediction'!$A$178:$AQ$178,0),FALSE)*$B56</f>
        <v>0</v>
      </c>
      <c r="AI56" s="260">
        <f>VLOOKUP($A56,'Energy use Prediction'!$A$178:$AQ$204,MATCH(AI$32,'Energy use Prediction'!$A$178:$AQ$178,0),FALSE)*$B56</f>
        <v>0</v>
      </c>
      <c r="AJ56" s="260">
        <f>VLOOKUP($A56,'Energy use Prediction'!$A$178:$AQ$204,MATCH(AJ$32,'Energy use Prediction'!$A$178:$AQ$178,0),FALSE)*$B56</f>
        <v>0</v>
      </c>
      <c r="AK56" s="260">
        <f>VLOOKUP($A56,'Energy use Prediction'!$A$178:$AQ$204,MATCH(AK$32,'Energy use Prediction'!$A$178:$AQ$178,0),FALSE)*$B56</f>
        <v>0</v>
      </c>
      <c r="AL56" s="260">
        <f>VLOOKUP($A56,'Energy use Prediction'!$A$178:$AQ$204,MATCH(AL$32,'Energy use Prediction'!$A$178:$AQ$178,0),FALSE)*$B56</f>
        <v>0</v>
      </c>
      <c r="AM56" s="260">
        <f>VLOOKUP($A56,'Energy use Prediction'!$A$178:$AQ$204,MATCH(AM$32,'Energy use Prediction'!$A$178:$AQ$178,0),FALSE)*$B56</f>
        <v>0</v>
      </c>
      <c r="AN56" s="260">
        <f>VLOOKUP($A56,'Energy use Prediction'!$A$178:$AQ$204,MATCH(AN$32,'Energy use Prediction'!$A$178:$AQ$178,0),FALSE)*$B56</f>
        <v>0</v>
      </c>
      <c r="AO56" s="260">
        <f>VLOOKUP($A56,'Energy use Prediction'!$A$178:$AQ$204,MATCH(AO$32,'Energy use Prediction'!$A$178:$AQ$178,0),FALSE)*$B56</f>
        <v>0</v>
      </c>
      <c r="AP56" s="260">
        <f>VLOOKUP($A56,'Energy use Prediction'!$A$178:$AQ$204,MATCH(AP$32,'Energy use Prediction'!$A$178:$AQ$178,0),FALSE)*$B56</f>
        <v>0</v>
      </c>
      <c r="AQ56" s="260">
        <f>VLOOKUP($A56,'Energy use Prediction'!$A$178:$AQ$204,MATCH(AQ$32,'Energy use Prediction'!$A$178:$AQ$178,0),FALSE)*$B56</f>
        <v>0</v>
      </c>
    </row>
    <row r="57" spans="1:43">
      <c r="A57" s="272" t="s">
        <v>613</v>
      </c>
      <c r="B57">
        <f>VLOOKUP(A57,'Non Energy use'!A27:J53,COLUMN('Non Energy use'!D27),FALSE)</f>
        <v>0</v>
      </c>
      <c r="C57" s="260">
        <f>VLOOKUP($A57,'Energy use Prediction'!$A$178:$AQ$204,MATCH(C$32,'Energy use Prediction'!$A$178:$AQ$178,0),FALSE)*$B57</f>
        <v>0</v>
      </c>
      <c r="D57" s="260">
        <f>VLOOKUP($A57,'Energy use Prediction'!$A$178:$AQ$204,MATCH(D$32,'Energy use Prediction'!$A$178:$AQ$178,0),FALSE)*$B57</f>
        <v>0</v>
      </c>
      <c r="E57" s="260">
        <f>VLOOKUP($A57,'Energy use Prediction'!$A$178:$AQ$204,MATCH(E$32,'Energy use Prediction'!$A$178:$AQ$178,0),FALSE)*$B57</f>
        <v>0</v>
      </c>
      <c r="F57" s="260">
        <f>VLOOKUP($A57,'Energy use Prediction'!$A$178:$AQ$204,MATCH(F$32,'Energy use Prediction'!$A$178:$AQ$178,0),FALSE)*$B57</f>
        <v>0</v>
      </c>
      <c r="G57" s="260">
        <f>VLOOKUP($A57,'Energy use Prediction'!$A$178:$AQ$204,MATCH(G$32,'Energy use Prediction'!$A$178:$AQ$178,0),FALSE)*$B57</f>
        <v>0</v>
      </c>
      <c r="H57" s="260">
        <f>VLOOKUP($A57,'Energy use Prediction'!$A$178:$AQ$204,MATCH(H$32,'Energy use Prediction'!$A$178:$AQ$178,0),FALSE)*$B57</f>
        <v>0</v>
      </c>
      <c r="I57" s="260">
        <f>VLOOKUP($A57,'Energy use Prediction'!$A$178:$AQ$204,MATCH(I$32,'Energy use Prediction'!$A$178:$AQ$178,0),FALSE)*$B57</f>
        <v>0</v>
      </c>
      <c r="J57" s="260">
        <f>VLOOKUP($A57,'Energy use Prediction'!$A$178:$AQ$204,MATCH(J$32,'Energy use Prediction'!$A$178:$AQ$178,0),FALSE)*$B57</f>
        <v>0</v>
      </c>
      <c r="K57" s="260">
        <f>VLOOKUP($A57,'Energy use Prediction'!$A$178:$AQ$204,MATCH(K$32,'Energy use Prediction'!$A$178:$AQ$178,0),FALSE)*$B57</f>
        <v>0</v>
      </c>
      <c r="L57" s="260">
        <f>VLOOKUP($A57,'Energy use Prediction'!$A$178:$AQ$204,MATCH(L$32,'Energy use Prediction'!$A$178:$AQ$178,0),FALSE)*$B57</f>
        <v>0</v>
      </c>
      <c r="M57" s="260">
        <f>VLOOKUP($A57,'Energy use Prediction'!$A$178:$AQ$204,MATCH(M$32,'Energy use Prediction'!$A$178:$AQ$178,0),FALSE)*$B57</f>
        <v>0</v>
      </c>
      <c r="N57" s="260">
        <f>VLOOKUP($A57,'Energy use Prediction'!$A$178:$AQ$204,MATCH(N$32,'Energy use Prediction'!$A$178:$AQ$178,0),FALSE)*$B57</f>
        <v>0</v>
      </c>
      <c r="O57" s="260">
        <f>VLOOKUP($A57,'Energy use Prediction'!$A$178:$AQ$204,MATCH(O$32,'Energy use Prediction'!$A$178:$AQ$178,0),FALSE)*$B57</f>
        <v>0</v>
      </c>
      <c r="P57" s="260">
        <f>VLOOKUP($A57,'Energy use Prediction'!$A$178:$AQ$204,MATCH(P$32,'Energy use Prediction'!$A$178:$AQ$178,0),FALSE)*$B57</f>
        <v>0</v>
      </c>
      <c r="Q57" s="260">
        <f>VLOOKUP($A57,'Energy use Prediction'!$A$178:$AQ$204,MATCH(Q$32,'Energy use Prediction'!$A$178:$AQ$178,0),FALSE)*$B57</f>
        <v>0</v>
      </c>
      <c r="R57" s="260">
        <f>VLOOKUP($A57,'Energy use Prediction'!$A$178:$AQ$204,MATCH(R$32,'Energy use Prediction'!$A$178:$AQ$178,0),FALSE)*$B57</f>
        <v>0</v>
      </c>
      <c r="S57" s="260">
        <f>VLOOKUP($A57,'Energy use Prediction'!$A$178:$AQ$204,MATCH(S$32,'Energy use Prediction'!$A$178:$AQ$178,0),FALSE)*$B57</f>
        <v>0</v>
      </c>
      <c r="T57" s="260">
        <f>VLOOKUP($A57,'Energy use Prediction'!$A$178:$AQ$204,MATCH(T$32,'Energy use Prediction'!$A$178:$AQ$178,0),FALSE)*$B57</f>
        <v>0</v>
      </c>
      <c r="U57" s="260">
        <f>VLOOKUP($A57,'Energy use Prediction'!$A$178:$AQ$204,MATCH(U$32,'Energy use Prediction'!$A$178:$AQ$178,0),FALSE)*$B57</f>
        <v>0</v>
      </c>
      <c r="V57" s="260">
        <f>VLOOKUP($A57,'Energy use Prediction'!$A$178:$AQ$204,MATCH(V$32,'Energy use Prediction'!$A$178:$AQ$178,0),FALSE)*$B57</f>
        <v>0</v>
      </c>
      <c r="W57" s="260">
        <f>VLOOKUP($A57,'Energy use Prediction'!$A$178:$AQ$204,MATCH(W$32,'Energy use Prediction'!$A$178:$AQ$178,0),FALSE)*$B57</f>
        <v>0</v>
      </c>
      <c r="X57" s="260">
        <f>VLOOKUP($A57,'Energy use Prediction'!$A$178:$AQ$204,MATCH(X$32,'Energy use Prediction'!$A$178:$AQ$178,0),FALSE)*$B57</f>
        <v>0</v>
      </c>
      <c r="Y57" s="260">
        <f>VLOOKUP($A57,'Energy use Prediction'!$A$178:$AQ$204,MATCH(Y$32,'Energy use Prediction'!$A$178:$AQ$178,0),FALSE)*$B57</f>
        <v>0</v>
      </c>
      <c r="Z57" s="260">
        <f>VLOOKUP($A57,'Energy use Prediction'!$A$178:$AQ$204,MATCH(Z$32,'Energy use Prediction'!$A$178:$AQ$178,0),FALSE)*$B57</f>
        <v>0</v>
      </c>
      <c r="AA57" s="260">
        <f>VLOOKUP($A57,'Energy use Prediction'!$A$178:$AQ$204,MATCH(AA$32,'Energy use Prediction'!$A$178:$AQ$178,0),FALSE)*$B57</f>
        <v>0</v>
      </c>
      <c r="AB57" s="260">
        <f>VLOOKUP($A57,'Energy use Prediction'!$A$178:$AQ$204,MATCH(AB$32,'Energy use Prediction'!$A$178:$AQ$178,0),FALSE)*$B57</f>
        <v>0</v>
      </c>
      <c r="AC57" s="260">
        <f>VLOOKUP($A57,'Energy use Prediction'!$A$178:$AQ$204,MATCH(AC$32,'Energy use Prediction'!$A$178:$AQ$178,0),FALSE)*$B57</f>
        <v>0</v>
      </c>
      <c r="AD57" s="260">
        <f>VLOOKUP($A57,'Energy use Prediction'!$A$178:$AQ$204,MATCH(AD$32,'Energy use Prediction'!$A$178:$AQ$178,0),FALSE)*$B57</f>
        <v>0</v>
      </c>
      <c r="AE57" s="260">
        <f>VLOOKUP($A57,'Energy use Prediction'!$A$178:$AQ$204,MATCH(AE$32,'Energy use Prediction'!$A$178:$AQ$178,0),FALSE)*$B57</f>
        <v>0</v>
      </c>
      <c r="AF57" s="260">
        <f>VLOOKUP($A57,'Energy use Prediction'!$A$178:$AQ$204,MATCH(AF$32,'Energy use Prediction'!$A$178:$AQ$178,0),FALSE)*$B57</f>
        <v>0</v>
      </c>
      <c r="AG57" s="260">
        <f>VLOOKUP($A57,'Energy use Prediction'!$A$178:$AQ$204,MATCH(AG$32,'Energy use Prediction'!$A$178:$AQ$178,0),FALSE)*$B57</f>
        <v>0</v>
      </c>
      <c r="AH57" s="260">
        <f>VLOOKUP($A57,'Energy use Prediction'!$A$178:$AQ$204,MATCH(AH$32,'Energy use Prediction'!$A$178:$AQ$178,0),FALSE)*$B57</f>
        <v>0</v>
      </c>
      <c r="AI57" s="260">
        <f>VLOOKUP($A57,'Energy use Prediction'!$A$178:$AQ$204,MATCH(AI$32,'Energy use Prediction'!$A$178:$AQ$178,0),FALSE)*$B57</f>
        <v>0</v>
      </c>
      <c r="AJ57" s="260">
        <f>VLOOKUP($A57,'Energy use Prediction'!$A$178:$AQ$204,MATCH(AJ$32,'Energy use Prediction'!$A$178:$AQ$178,0),FALSE)*$B57</f>
        <v>0</v>
      </c>
      <c r="AK57" s="260">
        <f>VLOOKUP($A57,'Energy use Prediction'!$A$178:$AQ$204,MATCH(AK$32,'Energy use Prediction'!$A$178:$AQ$178,0),FALSE)*$B57</f>
        <v>0</v>
      </c>
      <c r="AL57" s="260">
        <f>VLOOKUP($A57,'Energy use Prediction'!$A$178:$AQ$204,MATCH(AL$32,'Energy use Prediction'!$A$178:$AQ$178,0),FALSE)*$B57</f>
        <v>0</v>
      </c>
      <c r="AM57" s="260">
        <f>VLOOKUP($A57,'Energy use Prediction'!$A$178:$AQ$204,MATCH(AM$32,'Energy use Prediction'!$A$178:$AQ$178,0),FALSE)*$B57</f>
        <v>0</v>
      </c>
      <c r="AN57" s="260">
        <f>VLOOKUP($A57,'Energy use Prediction'!$A$178:$AQ$204,MATCH(AN$32,'Energy use Prediction'!$A$178:$AQ$178,0),FALSE)*$B57</f>
        <v>0</v>
      </c>
      <c r="AO57" s="260">
        <f>VLOOKUP($A57,'Energy use Prediction'!$A$178:$AQ$204,MATCH(AO$32,'Energy use Prediction'!$A$178:$AQ$178,0),FALSE)*$B57</f>
        <v>0</v>
      </c>
      <c r="AP57" s="260">
        <f>VLOOKUP($A57,'Energy use Prediction'!$A$178:$AQ$204,MATCH(AP$32,'Energy use Prediction'!$A$178:$AQ$178,0),FALSE)*$B57</f>
        <v>0</v>
      </c>
      <c r="AQ57" s="260">
        <f>VLOOKUP($A57,'Energy use Prediction'!$A$178:$AQ$204,MATCH(AQ$32,'Energy use Prediction'!$A$178:$AQ$178,0),FALSE)*$B57</f>
        <v>0</v>
      </c>
    </row>
    <row r="58" spans="1:43">
      <c r="A58" s="271" t="s">
        <v>641</v>
      </c>
      <c r="B58">
        <f>VLOOKUP(A58,'Non Energy use'!A28:J54,COLUMN('Non Energy use'!D28),FALSE)</f>
        <v>0</v>
      </c>
      <c r="C58" s="260">
        <f>VLOOKUP($A58,'Energy use Prediction'!$A$178:$AQ$204,MATCH(C$32,'Energy use Prediction'!$A$178:$AQ$178,0),FALSE)*$B58</f>
        <v>0</v>
      </c>
      <c r="D58" s="260">
        <f>VLOOKUP($A58,'Energy use Prediction'!$A$178:$AQ$204,MATCH(D$32,'Energy use Prediction'!$A$178:$AQ$178,0),FALSE)*$B58</f>
        <v>0</v>
      </c>
      <c r="E58" s="260">
        <f>VLOOKUP($A58,'Energy use Prediction'!$A$178:$AQ$204,MATCH(E$32,'Energy use Prediction'!$A$178:$AQ$178,0),FALSE)*$B58</f>
        <v>0</v>
      </c>
      <c r="F58" s="260">
        <f>VLOOKUP($A58,'Energy use Prediction'!$A$178:$AQ$204,MATCH(F$32,'Energy use Prediction'!$A$178:$AQ$178,0),FALSE)*$B58</f>
        <v>0</v>
      </c>
      <c r="G58" s="260">
        <f>VLOOKUP($A58,'Energy use Prediction'!$A$178:$AQ$204,MATCH(G$32,'Energy use Prediction'!$A$178:$AQ$178,0),FALSE)*$B58</f>
        <v>0</v>
      </c>
      <c r="H58" s="260">
        <f>VLOOKUP($A58,'Energy use Prediction'!$A$178:$AQ$204,MATCH(H$32,'Energy use Prediction'!$A$178:$AQ$178,0),FALSE)*$B58</f>
        <v>0</v>
      </c>
      <c r="I58" s="260">
        <f>VLOOKUP($A58,'Energy use Prediction'!$A$178:$AQ$204,MATCH(I$32,'Energy use Prediction'!$A$178:$AQ$178,0),FALSE)*$B58</f>
        <v>0</v>
      </c>
      <c r="J58" s="260">
        <f>VLOOKUP($A58,'Energy use Prediction'!$A$178:$AQ$204,MATCH(J$32,'Energy use Prediction'!$A$178:$AQ$178,0),FALSE)*$B58</f>
        <v>0</v>
      </c>
      <c r="K58" s="260">
        <f>VLOOKUP($A58,'Energy use Prediction'!$A$178:$AQ$204,MATCH(K$32,'Energy use Prediction'!$A$178:$AQ$178,0),FALSE)*$B58</f>
        <v>0</v>
      </c>
      <c r="L58" s="260">
        <f>VLOOKUP($A58,'Energy use Prediction'!$A$178:$AQ$204,MATCH(L$32,'Energy use Prediction'!$A$178:$AQ$178,0),FALSE)*$B58</f>
        <v>0</v>
      </c>
      <c r="M58" s="260">
        <f>VLOOKUP($A58,'Energy use Prediction'!$A$178:$AQ$204,MATCH(M$32,'Energy use Prediction'!$A$178:$AQ$178,0),FALSE)*$B58</f>
        <v>0</v>
      </c>
      <c r="N58" s="260">
        <f>VLOOKUP($A58,'Energy use Prediction'!$A$178:$AQ$204,MATCH(N$32,'Energy use Prediction'!$A$178:$AQ$178,0),FALSE)*$B58</f>
        <v>0</v>
      </c>
      <c r="O58" s="260">
        <f>VLOOKUP($A58,'Energy use Prediction'!$A$178:$AQ$204,MATCH(O$32,'Energy use Prediction'!$A$178:$AQ$178,0),FALSE)*$B58</f>
        <v>0</v>
      </c>
      <c r="P58" s="260">
        <f>VLOOKUP($A58,'Energy use Prediction'!$A$178:$AQ$204,MATCH(P$32,'Energy use Prediction'!$A$178:$AQ$178,0),FALSE)*$B58</f>
        <v>0</v>
      </c>
      <c r="Q58" s="260">
        <f>VLOOKUP($A58,'Energy use Prediction'!$A$178:$AQ$204,MATCH(Q$32,'Energy use Prediction'!$A$178:$AQ$178,0),FALSE)*$B58</f>
        <v>0</v>
      </c>
      <c r="R58" s="260">
        <f>VLOOKUP($A58,'Energy use Prediction'!$A$178:$AQ$204,MATCH(R$32,'Energy use Prediction'!$A$178:$AQ$178,0),FALSE)*$B58</f>
        <v>0</v>
      </c>
      <c r="S58" s="260">
        <f>VLOOKUP($A58,'Energy use Prediction'!$A$178:$AQ$204,MATCH(S$32,'Energy use Prediction'!$A$178:$AQ$178,0),FALSE)*$B58</f>
        <v>0</v>
      </c>
      <c r="T58" s="260">
        <f>VLOOKUP($A58,'Energy use Prediction'!$A$178:$AQ$204,MATCH(T$32,'Energy use Prediction'!$A$178:$AQ$178,0),FALSE)*$B58</f>
        <v>0</v>
      </c>
      <c r="U58" s="260">
        <f>VLOOKUP($A58,'Energy use Prediction'!$A$178:$AQ$204,MATCH(U$32,'Energy use Prediction'!$A$178:$AQ$178,0),FALSE)*$B58</f>
        <v>0</v>
      </c>
      <c r="V58" s="260">
        <f>VLOOKUP($A58,'Energy use Prediction'!$A$178:$AQ$204,MATCH(V$32,'Energy use Prediction'!$A$178:$AQ$178,0),FALSE)*$B58</f>
        <v>0</v>
      </c>
      <c r="W58" s="260">
        <f>VLOOKUP($A58,'Energy use Prediction'!$A$178:$AQ$204,MATCH(W$32,'Energy use Prediction'!$A$178:$AQ$178,0),FALSE)*$B58</f>
        <v>0</v>
      </c>
      <c r="X58" s="260">
        <f>VLOOKUP($A58,'Energy use Prediction'!$A$178:$AQ$204,MATCH(X$32,'Energy use Prediction'!$A$178:$AQ$178,0),FALSE)*$B58</f>
        <v>0</v>
      </c>
      <c r="Y58" s="260">
        <f>VLOOKUP($A58,'Energy use Prediction'!$A$178:$AQ$204,MATCH(Y$32,'Energy use Prediction'!$A$178:$AQ$178,0),FALSE)*$B58</f>
        <v>0</v>
      </c>
      <c r="Z58" s="260">
        <f>VLOOKUP($A58,'Energy use Prediction'!$A$178:$AQ$204,MATCH(Z$32,'Energy use Prediction'!$A$178:$AQ$178,0),FALSE)*$B58</f>
        <v>0</v>
      </c>
      <c r="AA58" s="260">
        <f>VLOOKUP($A58,'Energy use Prediction'!$A$178:$AQ$204,MATCH(AA$32,'Energy use Prediction'!$A$178:$AQ$178,0),FALSE)*$B58</f>
        <v>0</v>
      </c>
      <c r="AB58" s="260">
        <f>VLOOKUP($A58,'Energy use Prediction'!$A$178:$AQ$204,MATCH(AB$32,'Energy use Prediction'!$A$178:$AQ$178,0),FALSE)*$B58</f>
        <v>0</v>
      </c>
      <c r="AC58" s="260">
        <f>VLOOKUP($A58,'Energy use Prediction'!$A$178:$AQ$204,MATCH(AC$32,'Energy use Prediction'!$A$178:$AQ$178,0),FALSE)*$B58</f>
        <v>0</v>
      </c>
      <c r="AD58" s="260">
        <f>VLOOKUP($A58,'Energy use Prediction'!$A$178:$AQ$204,MATCH(AD$32,'Energy use Prediction'!$A$178:$AQ$178,0),FALSE)*$B58</f>
        <v>0</v>
      </c>
      <c r="AE58" s="260">
        <f>VLOOKUP($A58,'Energy use Prediction'!$A$178:$AQ$204,MATCH(AE$32,'Energy use Prediction'!$A$178:$AQ$178,0),FALSE)*$B58</f>
        <v>0</v>
      </c>
      <c r="AF58" s="260">
        <f>VLOOKUP($A58,'Energy use Prediction'!$A$178:$AQ$204,MATCH(AF$32,'Energy use Prediction'!$A$178:$AQ$178,0),FALSE)*$B58</f>
        <v>0</v>
      </c>
      <c r="AG58" s="260">
        <f>VLOOKUP($A58,'Energy use Prediction'!$A$178:$AQ$204,MATCH(AG$32,'Energy use Prediction'!$A$178:$AQ$178,0),FALSE)*$B58</f>
        <v>0</v>
      </c>
      <c r="AH58" s="260">
        <f>VLOOKUP($A58,'Energy use Prediction'!$A$178:$AQ$204,MATCH(AH$32,'Energy use Prediction'!$A$178:$AQ$178,0),FALSE)*$B58</f>
        <v>0</v>
      </c>
      <c r="AI58" s="260">
        <f>VLOOKUP($A58,'Energy use Prediction'!$A$178:$AQ$204,MATCH(AI$32,'Energy use Prediction'!$A$178:$AQ$178,0),FALSE)*$B58</f>
        <v>0</v>
      </c>
      <c r="AJ58" s="260">
        <f>VLOOKUP($A58,'Energy use Prediction'!$A$178:$AQ$204,MATCH(AJ$32,'Energy use Prediction'!$A$178:$AQ$178,0),FALSE)*$B58</f>
        <v>0</v>
      </c>
      <c r="AK58" s="260">
        <f>VLOOKUP($A58,'Energy use Prediction'!$A$178:$AQ$204,MATCH(AK$32,'Energy use Prediction'!$A$178:$AQ$178,0),FALSE)*$B58</f>
        <v>0</v>
      </c>
      <c r="AL58" s="260">
        <f>VLOOKUP($A58,'Energy use Prediction'!$A$178:$AQ$204,MATCH(AL$32,'Energy use Prediction'!$A$178:$AQ$178,0),FALSE)*$B58</f>
        <v>0</v>
      </c>
      <c r="AM58" s="260">
        <f>VLOOKUP($A58,'Energy use Prediction'!$A$178:$AQ$204,MATCH(AM$32,'Energy use Prediction'!$A$178:$AQ$178,0),FALSE)*$B58</f>
        <v>0</v>
      </c>
      <c r="AN58" s="260">
        <f>VLOOKUP($A58,'Energy use Prediction'!$A$178:$AQ$204,MATCH(AN$32,'Energy use Prediction'!$A$178:$AQ$178,0),FALSE)*$B58</f>
        <v>0</v>
      </c>
      <c r="AO58" s="260">
        <f>VLOOKUP($A58,'Energy use Prediction'!$A$178:$AQ$204,MATCH(AO$32,'Energy use Prediction'!$A$178:$AQ$178,0),FALSE)*$B58</f>
        <v>0</v>
      </c>
      <c r="AP58" s="260">
        <f>VLOOKUP($A58,'Energy use Prediction'!$A$178:$AQ$204,MATCH(AP$32,'Energy use Prediction'!$A$178:$AQ$178,0),FALSE)*$B58</f>
        <v>0</v>
      </c>
      <c r="AQ58" s="260">
        <f>VLOOKUP($A58,'Energy use Prediction'!$A$178:$AQ$204,MATCH(AQ$32,'Energy use Prediction'!$A$178:$AQ$178,0),FALSE)*$B58</f>
        <v>0</v>
      </c>
    </row>
  </sheetData>
  <phoneticPr fontId="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1390B-20E5-49D7-BA75-0C5F83F70F93}">
  <dimension ref="A1:AQ58"/>
  <sheetViews>
    <sheetView topLeftCell="X16" zoomScale="85" zoomScaleNormal="85" workbookViewId="0">
      <selection activeCell="C33" sqref="C33:AQ58"/>
    </sheetView>
  </sheetViews>
  <sheetFormatPr defaultRowHeight="14.25"/>
  <cols>
    <col min="1" max="1" width="37.25" customWidth="1"/>
    <col min="2" max="2" width="17.5" bestFit="1" customWidth="1"/>
    <col min="3" max="12" width="13.625" bestFit="1" customWidth="1"/>
    <col min="13" max="13" width="12.875" bestFit="1" customWidth="1"/>
    <col min="14" max="20" width="13.625" bestFit="1" customWidth="1"/>
    <col min="21" max="21" width="12.875" bestFit="1" customWidth="1"/>
    <col min="22" max="28" width="13.625" bestFit="1" customWidth="1"/>
    <col min="29" max="33" width="13.375" bestFit="1" customWidth="1"/>
    <col min="34" max="37" width="12.875" bestFit="1" customWidth="1"/>
    <col min="38" max="38" width="13.375" bestFit="1" customWidth="1"/>
    <col min="39" max="43" width="12.875" bestFit="1" customWidth="1"/>
  </cols>
  <sheetData>
    <row r="1" spans="1:43">
      <c r="A1" s="261" t="s">
        <v>759</v>
      </c>
    </row>
    <row r="2" spans="1:43" s="2" customFormat="1">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271" t="s">
        <v>617</v>
      </c>
      <c r="B3">
        <f>VLOOKUP(A3,'Energy use'!$A$132:$K$158,5,FALSE)</f>
        <v>0</v>
      </c>
      <c r="C3">
        <f>VLOOKUP($A3,'Energy Structure(no elec)'!$A$2:$I$28,5,FALSE)*VLOOKUP($A3,'Electrification prediction'!$A$236:$AQ$262,COLUMN('Electrification prediction'!C$236),FALSE)</f>
        <v>0</v>
      </c>
      <c r="D3">
        <f>VLOOKUP($A3,'Energy Structure(no elec)'!$A$2:$I$28,5,FALSE)*VLOOKUP($A3,'Electrification prediction'!$A$236:$AQ$262,COLUMN('Electrification prediction'!D$236),FALSE)</f>
        <v>0</v>
      </c>
      <c r="E3">
        <f>VLOOKUP($A3,'Energy Structure(no elec)'!$A$2:$I$28,5,FALSE)*VLOOKUP($A3,'Electrification prediction'!$A$236:$AQ$262,COLUMN('Electrification prediction'!E$236),FALSE)</f>
        <v>0</v>
      </c>
      <c r="F3">
        <f>VLOOKUP($A3,'Energy Structure(no elec)'!$A$2:$I$28,5,FALSE)*VLOOKUP($A3,'Electrification prediction'!$A$236:$AQ$262,COLUMN('Electrification prediction'!F$236),FALSE)</f>
        <v>0</v>
      </c>
      <c r="G3">
        <f>VLOOKUP($A3,'Energy Structure(no elec)'!$A$2:$I$28,5,FALSE)*VLOOKUP($A3,'Electrification prediction'!$A$236:$AQ$262,COLUMN('Electrification prediction'!G$236),FALSE)</f>
        <v>0</v>
      </c>
      <c r="H3">
        <f>VLOOKUP($A3,'Energy Structure(no elec)'!$A$2:$I$28,5,FALSE)*VLOOKUP($A3,'Electrification prediction'!$A$236:$AQ$262,COLUMN('Electrification prediction'!H$236),FALSE)</f>
        <v>0</v>
      </c>
      <c r="I3">
        <f>VLOOKUP($A3,'Energy Structure(no elec)'!$A$2:$I$28,5,FALSE)*VLOOKUP($A3,'Electrification prediction'!$A$236:$AQ$262,COLUMN('Electrification prediction'!I$236),FALSE)</f>
        <v>0</v>
      </c>
      <c r="J3">
        <f>VLOOKUP($A3,'Energy Structure(no elec)'!$A$2:$I$28,5,FALSE)*VLOOKUP($A3,'Electrification prediction'!$A$236:$AQ$262,COLUMN('Electrification prediction'!J$236),FALSE)</f>
        <v>0</v>
      </c>
      <c r="K3">
        <f>VLOOKUP($A3,'Energy Structure(no elec)'!$A$2:$I$28,5,FALSE)*VLOOKUP($A3,'Electrification prediction'!$A$236:$AQ$262,COLUMN('Electrification prediction'!K$236),FALSE)</f>
        <v>0</v>
      </c>
      <c r="L3">
        <f>VLOOKUP($A3,'Energy Structure(no elec)'!$A$2:$I$28,5,FALSE)*VLOOKUP($A3,'Electrification prediction'!$A$236:$AQ$262,COLUMN('Electrification prediction'!L$236),FALSE)</f>
        <v>0</v>
      </c>
      <c r="M3">
        <f>VLOOKUP($A3,'Energy Structure(no elec)'!$A$2:$I$28,5,FALSE)*VLOOKUP($A3,'Electrification prediction'!$A$236:$AQ$262,COLUMN('Electrification prediction'!M$236),FALSE)</f>
        <v>0</v>
      </c>
      <c r="N3">
        <f>VLOOKUP($A3,'Energy Structure(no elec)'!$A$2:$I$28,5,FALSE)*VLOOKUP($A3,'Electrification prediction'!$A$236:$AQ$262,COLUMN('Electrification prediction'!N$236),FALSE)</f>
        <v>0</v>
      </c>
      <c r="O3">
        <f>VLOOKUP($A3,'Energy Structure(no elec)'!$A$2:$I$28,5,FALSE)*VLOOKUP($A3,'Electrification prediction'!$A$236:$AQ$262,COLUMN('Electrification prediction'!O$236),FALSE)</f>
        <v>0</v>
      </c>
      <c r="P3">
        <f>VLOOKUP($A3,'Energy Structure(no elec)'!$A$2:$I$28,5,FALSE)*VLOOKUP($A3,'Electrification prediction'!$A$236:$AQ$262,COLUMN('Electrification prediction'!P$236),FALSE)</f>
        <v>0</v>
      </c>
      <c r="Q3">
        <f>VLOOKUP($A3,'Energy Structure(no elec)'!$A$2:$I$28,5,FALSE)*VLOOKUP($A3,'Electrification prediction'!$A$236:$AQ$262,COLUMN('Electrification prediction'!Q$236),FALSE)</f>
        <v>0</v>
      </c>
      <c r="R3">
        <f>VLOOKUP($A3,'Energy Structure(no elec)'!$A$2:$I$28,5,FALSE)*VLOOKUP($A3,'Electrification prediction'!$A$236:$AQ$262,COLUMN('Electrification prediction'!R$236),FALSE)</f>
        <v>0</v>
      </c>
      <c r="S3">
        <f>VLOOKUP($A3,'Energy Structure(no elec)'!$A$2:$I$28,5,FALSE)*VLOOKUP($A3,'Electrification prediction'!$A$236:$AQ$262,COLUMN('Electrification prediction'!S$236),FALSE)</f>
        <v>0</v>
      </c>
      <c r="T3">
        <f>VLOOKUP($A3,'Energy Structure(no elec)'!$A$2:$I$28,5,FALSE)*VLOOKUP($A3,'Electrification prediction'!$A$236:$AQ$262,COLUMN('Electrification prediction'!T$236),FALSE)</f>
        <v>0</v>
      </c>
      <c r="U3">
        <f>VLOOKUP($A3,'Energy Structure(no elec)'!$A$2:$I$28,5,FALSE)*VLOOKUP($A3,'Electrification prediction'!$A$236:$AQ$262,COLUMN('Electrification prediction'!U$236),FALSE)</f>
        <v>0</v>
      </c>
      <c r="V3">
        <f>VLOOKUP($A3,'Energy Structure(no elec)'!$A$2:$I$28,5,FALSE)*VLOOKUP($A3,'Electrification prediction'!$A$236:$AQ$262,COLUMN('Electrification prediction'!V$236),FALSE)</f>
        <v>0</v>
      </c>
      <c r="W3">
        <f>VLOOKUP($A3,'Energy Structure(no elec)'!$A$2:$I$28,5,FALSE)*VLOOKUP($A3,'Electrification prediction'!$A$236:$AQ$262,COLUMN('Electrification prediction'!W$236),FALSE)</f>
        <v>0</v>
      </c>
      <c r="X3">
        <f>VLOOKUP($A3,'Energy Structure(no elec)'!$A$2:$I$28,5,FALSE)*VLOOKUP($A3,'Electrification prediction'!$A$236:$AQ$262,COLUMN('Electrification prediction'!X$236),FALSE)</f>
        <v>0</v>
      </c>
      <c r="Y3">
        <f>VLOOKUP($A3,'Energy Structure(no elec)'!$A$2:$I$28,5,FALSE)*VLOOKUP($A3,'Electrification prediction'!$A$236:$AQ$262,COLUMN('Electrification prediction'!Y$236),FALSE)</f>
        <v>0</v>
      </c>
      <c r="Z3">
        <f>VLOOKUP($A3,'Energy Structure(no elec)'!$A$2:$I$28,5,FALSE)*VLOOKUP($A3,'Electrification prediction'!$A$236:$AQ$262,COLUMN('Electrification prediction'!Z$236),FALSE)</f>
        <v>0</v>
      </c>
      <c r="AA3">
        <f>VLOOKUP($A3,'Energy Structure(no elec)'!$A$2:$I$28,5,FALSE)*VLOOKUP($A3,'Electrification prediction'!$A$236:$AQ$262,COLUMN('Electrification prediction'!AA$236),FALSE)</f>
        <v>0</v>
      </c>
      <c r="AB3">
        <f>VLOOKUP($A3,'Energy Structure(no elec)'!$A$2:$I$28,5,FALSE)*VLOOKUP($A3,'Electrification prediction'!$A$236:$AQ$262,COLUMN('Electrification prediction'!AB$236),FALSE)</f>
        <v>0</v>
      </c>
      <c r="AC3">
        <f>VLOOKUP($A3,'Energy Structure(no elec)'!$A$2:$I$28,5,FALSE)*VLOOKUP($A3,'Electrification prediction'!$A$236:$AQ$262,COLUMN('Electrification prediction'!AC$236),FALSE)</f>
        <v>0</v>
      </c>
      <c r="AD3">
        <f>VLOOKUP($A3,'Energy Structure(no elec)'!$A$2:$I$28,5,FALSE)*VLOOKUP($A3,'Electrification prediction'!$A$236:$AQ$262,COLUMN('Electrification prediction'!AD$236),FALSE)</f>
        <v>0</v>
      </c>
      <c r="AE3">
        <f>VLOOKUP($A3,'Energy Structure(no elec)'!$A$2:$I$28,5,FALSE)*VLOOKUP($A3,'Electrification prediction'!$A$236:$AQ$262,COLUMN('Electrification prediction'!AE$236),FALSE)</f>
        <v>0</v>
      </c>
      <c r="AF3">
        <f>VLOOKUP($A3,'Energy Structure(no elec)'!$A$2:$I$28,5,FALSE)*VLOOKUP($A3,'Electrification prediction'!$A$236:$AQ$262,COLUMN('Electrification prediction'!AF$236),FALSE)</f>
        <v>0</v>
      </c>
      <c r="AG3">
        <f>VLOOKUP($A3,'Energy Structure(no elec)'!$A$2:$I$28,5,FALSE)*VLOOKUP($A3,'Electrification prediction'!$A$236:$AQ$262,COLUMN('Electrification prediction'!AG$236),FALSE)</f>
        <v>0</v>
      </c>
      <c r="AH3">
        <f>VLOOKUP($A3,'Energy Structure(no elec)'!$A$2:$I$28,5,FALSE)*VLOOKUP($A3,'Electrification prediction'!$A$236:$AQ$262,COLUMN('Electrification prediction'!AH$236),FALSE)</f>
        <v>0</v>
      </c>
      <c r="AI3">
        <f>VLOOKUP($A3,'Energy Structure(no elec)'!$A$2:$I$28,5,FALSE)*VLOOKUP($A3,'Electrification prediction'!$A$236:$AQ$262,COLUMN('Electrification prediction'!AI$236),FALSE)</f>
        <v>0</v>
      </c>
      <c r="AJ3">
        <f>VLOOKUP($A3,'Energy Structure(no elec)'!$A$2:$I$28,5,FALSE)*VLOOKUP($A3,'Electrification prediction'!$A$236:$AQ$262,COLUMN('Electrification prediction'!AJ$236),FALSE)</f>
        <v>0</v>
      </c>
      <c r="AK3">
        <f>VLOOKUP($A3,'Energy Structure(no elec)'!$A$2:$I$28,5,FALSE)*VLOOKUP($A3,'Electrification prediction'!$A$236:$AQ$262,COLUMN('Electrification prediction'!AK$236),FALSE)</f>
        <v>0</v>
      </c>
      <c r="AL3">
        <f>VLOOKUP($A3,'Energy Structure(no elec)'!$A$2:$I$28,5,FALSE)*VLOOKUP($A3,'Electrification prediction'!$A$236:$AQ$262,COLUMN('Electrification prediction'!AL$236),FALSE)</f>
        <v>0</v>
      </c>
      <c r="AM3">
        <f>VLOOKUP($A3,'Energy Structure(no elec)'!$A$2:$I$28,5,FALSE)*VLOOKUP($A3,'Electrification prediction'!$A$236:$AQ$262,COLUMN('Electrification prediction'!AM$236),FALSE)</f>
        <v>0</v>
      </c>
      <c r="AN3">
        <f>VLOOKUP($A3,'Energy Structure(no elec)'!$A$2:$I$28,5,FALSE)*VLOOKUP($A3,'Electrification prediction'!$A$236:$AQ$262,COLUMN('Electrification prediction'!AN$236),FALSE)</f>
        <v>0</v>
      </c>
      <c r="AO3">
        <f>VLOOKUP($A3,'Energy Structure(no elec)'!$A$2:$I$28,5,FALSE)*VLOOKUP($A3,'Electrification prediction'!$A$236:$AQ$262,COLUMN('Electrification prediction'!AO$236),FALSE)</f>
        <v>0</v>
      </c>
      <c r="AP3">
        <f>VLOOKUP($A3,'Energy Structure(no elec)'!$A$2:$I$28,5,FALSE)*VLOOKUP($A3,'Electrification prediction'!$A$236:$AQ$262,COLUMN('Electrification prediction'!AP$236),FALSE)</f>
        <v>0</v>
      </c>
      <c r="AQ3">
        <f>VLOOKUP($A3,'Energy Structure(no elec)'!$A$2:$I$28,5,FALSE)*VLOOKUP($A3,'Electrification prediction'!$A$236:$AQ$262,COLUMN('Electrification prediction'!AQ$236),FALSE)</f>
        <v>0</v>
      </c>
    </row>
    <row r="4" spans="1:43">
      <c r="A4" s="272" t="s">
        <v>611</v>
      </c>
      <c r="B4">
        <f>VLOOKUP(A4,'Energy use'!$A$132:$K$158,5,FALSE)</f>
        <v>0</v>
      </c>
      <c r="C4">
        <f>VLOOKUP($A4,'Energy Structure(no elec)'!$A$2:$I$28,5,FALSE)*VLOOKUP($A4,'Electrification prediction'!$A$236:$AQ$262,COLUMN('Electrification prediction'!C$236),FALSE)</f>
        <v>0</v>
      </c>
      <c r="D4">
        <f>VLOOKUP($A4,'Energy Structure(no elec)'!$A$2:$I$28,5,FALSE)*VLOOKUP($A4,'Electrification prediction'!$A$236:$AQ$262,COLUMN('Electrification prediction'!D$236),FALSE)</f>
        <v>0</v>
      </c>
      <c r="E4">
        <f>VLOOKUP($A4,'Energy Structure(no elec)'!$A$2:$I$28,5,FALSE)*VLOOKUP($A4,'Electrification prediction'!$A$236:$AQ$262,COLUMN('Electrification prediction'!E$236),FALSE)</f>
        <v>0</v>
      </c>
      <c r="F4">
        <f>VLOOKUP($A4,'Energy Structure(no elec)'!$A$2:$I$28,5,FALSE)*VLOOKUP($A4,'Electrification prediction'!$A$236:$AQ$262,COLUMN('Electrification prediction'!F$236),FALSE)</f>
        <v>0</v>
      </c>
      <c r="G4">
        <f>VLOOKUP($A4,'Energy Structure(no elec)'!$A$2:$I$28,5,FALSE)*VLOOKUP($A4,'Electrification prediction'!$A$236:$AQ$262,COLUMN('Electrification prediction'!G$236),FALSE)</f>
        <v>0</v>
      </c>
      <c r="H4">
        <f>VLOOKUP($A4,'Energy Structure(no elec)'!$A$2:$I$28,5,FALSE)*VLOOKUP($A4,'Electrification prediction'!$A$236:$AQ$262,COLUMN('Electrification prediction'!H$236),FALSE)</f>
        <v>0</v>
      </c>
      <c r="I4">
        <f>VLOOKUP($A4,'Energy Structure(no elec)'!$A$2:$I$28,5,FALSE)*VLOOKUP($A4,'Electrification prediction'!$A$236:$AQ$262,COLUMN('Electrification prediction'!I$236),FALSE)</f>
        <v>0</v>
      </c>
      <c r="J4">
        <f>VLOOKUP($A4,'Energy Structure(no elec)'!$A$2:$I$28,5,FALSE)*VLOOKUP($A4,'Electrification prediction'!$A$236:$AQ$262,COLUMN('Electrification prediction'!J$236),FALSE)</f>
        <v>0</v>
      </c>
      <c r="K4">
        <f>VLOOKUP($A4,'Energy Structure(no elec)'!$A$2:$I$28,5,FALSE)*VLOOKUP($A4,'Electrification prediction'!$A$236:$AQ$262,COLUMN('Electrification prediction'!K$236),FALSE)</f>
        <v>0</v>
      </c>
      <c r="L4">
        <f>VLOOKUP($A4,'Energy Structure(no elec)'!$A$2:$I$28,5,FALSE)*VLOOKUP($A4,'Electrification prediction'!$A$236:$AQ$262,COLUMN('Electrification prediction'!L$236),FALSE)</f>
        <v>0</v>
      </c>
      <c r="M4">
        <f>VLOOKUP($A4,'Energy Structure(no elec)'!$A$2:$I$28,5,FALSE)*VLOOKUP($A4,'Electrification prediction'!$A$236:$AQ$262,COLUMN('Electrification prediction'!M$236),FALSE)</f>
        <v>0</v>
      </c>
      <c r="N4">
        <f>VLOOKUP($A4,'Energy Structure(no elec)'!$A$2:$I$28,5,FALSE)*VLOOKUP($A4,'Electrification prediction'!$A$236:$AQ$262,COLUMN('Electrification prediction'!N$236),FALSE)</f>
        <v>0</v>
      </c>
      <c r="O4">
        <f>VLOOKUP($A4,'Energy Structure(no elec)'!$A$2:$I$28,5,FALSE)*VLOOKUP($A4,'Electrification prediction'!$A$236:$AQ$262,COLUMN('Electrification prediction'!O$236),FALSE)</f>
        <v>0</v>
      </c>
      <c r="P4">
        <f>VLOOKUP($A4,'Energy Structure(no elec)'!$A$2:$I$28,5,FALSE)*VLOOKUP($A4,'Electrification prediction'!$A$236:$AQ$262,COLUMN('Electrification prediction'!P$236),FALSE)</f>
        <v>0</v>
      </c>
      <c r="Q4">
        <f>VLOOKUP($A4,'Energy Structure(no elec)'!$A$2:$I$28,5,FALSE)*VLOOKUP($A4,'Electrification prediction'!$A$236:$AQ$262,COLUMN('Electrification prediction'!Q$236),FALSE)</f>
        <v>0</v>
      </c>
      <c r="R4">
        <f>VLOOKUP($A4,'Energy Structure(no elec)'!$A$2:$I$28,5,FALSE)*VLOOKUP($A4,'Electrification prediction'!$A$236:$AQ$262,COLUMN('Electrification prediction'!R$236),FALSE)</f>
        <v>0</v>
      </c>
      <c r="S4">
        <f>VLOOKUP($A4,'Energy Structure(no elec)'!$A$2:$I$28,5,FALSE)*VLOOKUP($A4,'Electrification prediction'!$A$236:$AQ$262,COLUMN('Electrification prediction'!S$236),FALSE)</f>
        <v>0</v>
      </c>
      <c r="T4">
        <f>VLOOKUP($A4,'Energy Structure(no elec)'!$A$2:$I$28,5,FALSE)*VLOOKUP($A4,'Electrification prediction'!$A$236:$AQ$262,COLUMN('Electrification prediction'!T$236),FALSE)</f>
        <v>0</v>
      </c>
      <c r="U4">
        <f>VLOOKUP($A4,'Energy Structure(no elec)'!$A$2:$I$28,5,FALSE)*VLOOKUP($A4,'Electrification prediction'!$A$236:$AQ$262,COLUMN('Electrification prediction'!U$236),FALSE)</f>
        <v>0</v>
      </c>
      <c r="V4">
        <f>VLOOKUP($A4,'Energy Structure(no elec)'!$A$2:$I$28,5,FALSE)*VLOOKUP($A4,'Electrification prediction'!$A$236:$AQ$262,COLUMN('Electrification prediction'!V$236),FALSE)</f>
        <v>0</v>
      </c>
      <c r="W4">
        <f>VLOOKUP($A4,'Energy Structure(no elec)'!$A$2:$I$28,5,FALSE)*VLOOKUP($A4,'Electrification prediction'!$A$236:$AQ$262,COLUMN('Electrification prediction'!W$236),FALSE)</f>
        <v>0</v>
      </c>
      <c r="X4">
        <f>VLOOKUP($A4,'Energy Structure(no elec)'!$A$2:$I$28,5,FALSE)*VLOOKUP($A4,'Electrification prediction'!$A$236:$AQ$262,COLUMN('Electrification prediction'!X$236),FALSE)</f>
        <v>0</v>
      </c>
      <c r="Y4">
        <f>VLOOKUP($A4,'Energy Structure(no elec)'!$A$2:$I$28,5,FALSE)*VLOOKUP($A4,'Electrification prediction'!$A$236:$AQ$262,COLUMN('Electrification prediction'!Y$236),FALSE)</f>
        <v>0</v>
      </c>
      <c r="Z4">
        <f>VLOOKUP($A4,'Energy Structure(no elec)'!$A$2:$I$28,5,FALSE)*VLOOKUP($A4,'Electrification prediction'!$A$236:$AQ$262,COLUMN('Electrification prediction'!Z$236),FALSE)</f>
        <v>0</v>
      </c>
      <c r="AA4">
        <f>VLOOKUP($A4,'Energy Structure(no elec)'!$A$2:$I$28,5,FALSE)*VLOOKUP($A4,'Electrification prediction'!$A$236:$AQ$262,COLUMN('Electrification prediction'!AA$236),FALSE)</f>
        <v>0</v>
      </c>
      <c r="AB4">
        <f>VLOOKUP($A4,'Energy Structure(no elec)'!$A$2:$I$28,5,FALSE)*VLOOKUP($A4,'Electrification prediction'!$A$236:$AQ$262,COLUMN('Electrification prediction'!AB$236),FALSE)</f>
        <v>0</v>
      </c>
      <c r="AC4">
        <f>VLOOKUP($A4,'Energy Structure(no elec)'!$A$2:$I$28,5,FALSE)*VLOOKUP($A4,'Electrification prediction'!$A$236:$AQ$262,COLUMN('Electrification prediction'!AC$236),FALSE)</f>
        <v>0</v>
      </c>
      <c r="AD4">
        <f>VLOOKUP($A4,'Energy Structure(no elec)'!$A$2:$I$28,5,FALSE)*VLOOKUP($A4,'Electrification prediction'!$A$236:$AQ$262,COLUMN('Electrification prediction'!AD$236),FALSE)</f>
        <v>0</v>
      </c>
      <c r="AE4">
        <f>VLOOKUP($A4,'Energy Structure(no elec)'!$A$2:$I$28,5,FALSE)*VLOOKUP($A4,'Electrification prediction'!$A$236:$AQ$262,COLUMN('Electrification prediction'!AE$236),FALSE)</f>
        <v>0</v>
      </c>
      <c r="AF4">
        <f>VLOOKUP($A4,'Energy Structure(no elec)'!$A$2:$I$28,5,FALSE)*VLOOKUP($A4,'Electrification prediction'!$A$236:$AQ$262,COLUMN('Electrification prediction'!AF$236),FALSE)</f>
        <v>0</v>
      </c>
      <c r="AG4">
        <f>VLOOKUP($A4,'Energy Structure(no elec)'!$A$2:$I$28,5,FALSE)*VLOOKUP($A4,'Electrification prediction'!$A$236:$AQ$262,COLUMN('Electrification prediction'!AG$236),FALSE)</f>
        <v>0</v>
      </c>
      <c r="AH4">
        <f>VLOOKUP($A4,'Energy Structure(no elec)'!$A$2:$I$28,5,FALSE)*VLOOKUP($A4,'Electrification prediction'!$A$236:$AQ$262,COLUMN('Electrification prediction'!AH$236),FALSE)</f>
        <v>0</v>
      </c>
      <c r="AI4">
        <f>VLOOKUP($A4,'Energy Structure(no elec)'!$A$2:$I$28,5,FALSE)*VLOOKUP($A4,'Electrification prediction'!$A$236:$AQ$262,COLUMN('Electrification prediction'!AI$236),FALSE)</f>
        <v>0</v>
      </c>
      <c r="AJ4">
        <f>VLOOKUP($A4,'Energy Structure(no elec)'!$A$2:$I$28,5,FALSE)*VLOOKUP($A4,'Electrification prediction'!$A$236:$AQ$262,COLUMN('Electrification prediction'!AJ$236),FALSE)</f>
        <v>0</v>
      </c>
      <c r="AK4">
        <f>VLOOKUP($A4,'Energy Structure(no elec)'!$A$2:$I$28,5,FALSE)*VLOOKUP($A4,'Electrification prediction'!$A$236:$AQ$262,COLUMN('Electrification prediction'!AK$236),FALSE)</f>
        <v>0</v>
      </c>
      <c r="AL4">
        <f>VLOOKUP($A4,'Energy Structure(no elec)'!$A$2:$I$28,5,FALSE)*VLOOKUP($A4,'Electrification prediction'!$A$236:$AQ$262,COLUMN('Electrification prediction'!AL$236),FALSE)</f>
        <v>0</v>
      </c>
      <c r="AM4">
        <f>VLOOKUP($A4,'Energy Structure(no elec)'!$A$2:$I$28,5,FALSE)*VLOOKUP($A4,'Electrification prediction'!$A$236:$AQ$262,COLUMN('Electrification prediction'!AM$236),FALSE)</f>
        <v>0</v>
      </c>
      <c r="AN4">
        <f>VLOOKUP($A4,'Energy Structure(no elec)'!$A$2:$I$28,5,FALSE)*VLOOKUP($A4,'Electrification prediction'!$A$236:$AQ$262,COLUMN('Electrification prediction'!AN$236),FALSE)</f>
        <v>0</v>
      </c>
      <c r="AO4">
        <f>VLOOKUP($A4,'Energy Structure(no elec)'!$A$2:$I$28,5,FALSE)*VLOOKUP($A4,'Electrification prediction'!$A$236:$AQ$262,COLUMN('Electrification prediction'!AO$236),FALSE)</f>
        <v>0</v>
      </c>
      <c r="AP4">
        <f>VLOOKUP($A4,'Energy Structure(no elec)'!$A$2:$I$28,5,FALSE)*VLOOKUP($A4,'Electrification prediction'!$A$236:$AQ$262,COLUMN('Electrification prediction'!AP$236),FALSE)</f>
        <v>0</v>
      </c>
      <c r="AQ4">
        <f>VLOOKUP($A4,'Energy Structure(no elec)'!$A$2:$I$28,5,FALSE)*VLOOKUP($A4,'Electrification prediction'!$A$236:$AQ$262,COLUMN('Electrification prediction'!AQ$236),FALSE)</f>
        <v>0</v>
      </c>
    </row>
    <row r="5" spans="1:43">
      <c r="A5" s="272" t="s">
        <v>618</v>
      </c>
      <c r="B5">
        <f>VLOOKUP(A5,'Energy use'!$A$132:$K$158,5,FALSE)</f>
        <v>0</v>
      </c>
      <c r="C5">
        <f>VLOOKUP($A5,'Energy Structure(no elec)'!$A$2:$I$28,5,FALSE)*VLOOKUP($A5,'Electrification prediction'!$A$236:$AQ$262,COLUMN('Electrification prediction'!C$236),FALSE)</f>
        <v>0</v>
      </c>
      <c r="D5">
        <f>VLOOKUP($A5,'Energy Structure(no elec)'!$A$2:$I$28,5,FALSE)*VLOOKUP($A5,'Electrification prediction'!$A$236:$AQ$262,COLUMN('Electrification prediction'!D$236),FALSE)</f>
        <v>0</v>
      </c>
      <c r="E5">
        <f>VLOOKUP($A5,'Energy Structure(no elec)'!$A$2:$I$28,5,FALSE)*VLOOKUP($A5,'Electrification prediction'!$A$236:$AQ$262,COLUMN('Electrification prediction'!E$236),FALSE)</f>
        <v>0</v>
      </c>
      <c r="F5">
        <f>VLOOKUP($A5,'Energy Structure(no elec)'!$A$2:$I$28,5,FALSE)*VLOOKUP($A5,'Electrification prediction'!$A$236:$AQ$262,COLUMN('Electrification prediction'!F$236),FALSE)</f>
        <v>0</v>
      </c>
      <c r="G5">
        <f>VLOOKUP($A5,'Energy Structure(no elec)'!$A$2:$I$28,5,FALSE)*VLOOKUP($A5,'Electrification prediction'!$A$236:$AQ$262,COLUMN('Electrification prediction'!G$236),FALSE)</f>
        <v>0</v>
      </c>
      <c r="H5">
        <f>VLOOKUP($A5,'Energy Structure(no elec)'!$A$2:$I$28,5,FALSE)*VLOOKUP($A5,'Electrification prediction'!$A$236:$AQ$262,COLUMN('Electrification prediction'!H$236),FALSE)</f>
        <v>0</v>
      </c>
      <c r="I5">
        <f>VLOOKUP($A5,'Energy Structure(no elec)'!$A$2:$I$28,5,FALSE)*VLOOKUP($A5,'Electrification prediction'!$A$236:$AQ$262,COLUMN('Electrification prediction'!I$236),FALSE)</f>
        <v>0</v>
      </c>
      <c r="J5">
        <f>VLOOKUP($A5,'Energy Structure(no elec)'!$A$2:$I$28,5,FALSE)*VLOOKUP($A5,'Electrification prediction'!$A$236:$AQ$262,COLUMN('Electrification prediction'!J$236),FALSE)</f>
        <v>0</v>
      </c>
      <c r="K5">
        <f>VLOOKUP($A5,'Energy Structure(no elec)'!$A$2:$I$28,5,FALSE)*VLOOKUP($A5,'Electrification prediction'!$A$236:$AQ$262,COLUMN('Electrification prediction'!K$236),FALSE)</f>
        <v>0</v>
      </c>
      <c r="L5">
        <f>VLOOKUP($A5,'Energy Structure(no elec)'!$A$2:$I$28,5,FALSE)*VLOOKUP($A5,'Electrification prediction'!$A$236:$AQ$262,COLUMN('Electrification prediction'!L$236),FALSE)</f>
        <v>0</v>
      </c>
      <c r="M5">
        <f>VLOOKUP($A5,'Energy Structure(no elec)'!$A$2:$I$28,5,FALSE)*VLOOKUP($A5,'Electrification prediction'!$A$236:$AQ$262,COLUMN('Electrification prediction'!M$236),FALSE)</f>
        <v>0</v>
      </c>
      <c r="N5">
        <f>VLOOKUP($A5,'Energy Structure(no elec)'!$A$2:$I$28,5,FALSE)*VLOOKUP($A5,'Electrification prediction'!$A$236:$AQ$262,COLUMN('Electrification prediction'!N$236),FALSE)</f>
        <v>0</v>
      </c>
      <c r="O5">
        <f>VLOOKUP($A5,'Energy Structure(no elec)'!$A$2:$I$28,5,FALSE)*VLOOKUP($A5,'Electrification prediction'!$A$236:$AQ$262,COLUMN('Electrification prediction'!O$236),FALSE)</f>
        <v>0</v>
      </c>
      <c r="P5">
        <f>VLOOKUP($A5,'Energy Structure(no elec)'!$A$2:$I$28,5,FALSE)*VLOOKUP($A5,'Electrification prediction'!$A$236:$AQ$262,COLUMN('Electrification prediction'!P$236),FALSE)</f>
        <v>0</v>
      </c>
      <c r="Q5">
        <f>VLOOKUP($A5,'Energy Structure(no elec)'!$A$2:$I$28,5,FALSE)*VLOOKUP($A5,'Electrification prediction'!$A$236:$AQ$262,COLUMN('Electrification prediction'!Q$236),FALSE)</f>
        <v>0</v>
      </c>
      <c r="R5">
        <f>VLOOKUP($A5,'Energy Structure(no elec)'!$A$2:$I$28,5,FALSE)*VLOOKUP($A5,'Electrification prediction'!$A$236:$AQ$262,COLUMN('Electrification prediction'!R$236),FALSE)</f>
        <v>0</v>
      </c>
      <c r="S5">
        <f>VLOOKUP($A5,'Energy Structure(no elec)'!$A$2:$I$28,5,FALSE)*VLOOKUP($A5,'Electrification prediction'!$A$236:$AQ$262,COLUMN('Electrification prediction'!S$236),FALSE)</f>
        <v>0</v>
      </c>
      <c r="T5">
        <f>VLOOKUP($A5,'Energy Structure(no elec)'!$A$2:$I$28,5,FALSE)*VLOOKUP($A5,'Electrification prediction'!$A$236:$AQ$262,COLUMN('Electrification prediction'!T$236),FALSE)</f>
        <v>0</v>
      </c>
      <c r="U5">
        <f>VLOOKUP($A5,'Energy Structure(no elec)'!$A$2:$I$28,5,FALSE)*VLOOKUP($A5,'Electrification prediction'!$A$236:$AQ$262,COLUMN('Electrification prediction'!U$236),FALSE)</f>
        <v>0</v>
      </c>
      <c r="V5">
        <f>VLOOKUP($A5,'Energy Structure(no elec)'!$A$2:$I$28,5,FALSE)*VLOOKUP($A5,'Electrification prediction'!$A$236:$AQ$262,COLUMN('Electrification prediction'!V$236),FALSE)</f>
        <v>0</v>
      </c>
      <c r="W5">
        <f>VLOOKUP($A5,'Energy Structure(no elec)'!$A$2:$I$28,5,FALSE)*VLOOKUP($A5,'Electrification prediction'!$A$236:$AQ$262,COLUMN('Electrification prediction'!W$236),FALSE)</f>
        <v>0</v>
      </c>
      <c r="X5">
        <f>VLOOKUP($A5,'Energy Structure(no elec)'!$A$2:$I$28,5,FALSE)*VLOOKUP($A5,'Electrification prediction'!$A$236:$AQ$262,COLUMN('Electrification prediction'!X$236),FALSE)</f>
        <v>0</v>
      </c>
      <c r="Y5">
        <f>VLOOKUP($A5,'Energy Structure(no elec)'!$A$2:$I$28,5,FALSE)*VLOOKUP($A5,'Electrification prediction'!$A$236:$AQ$262,COLUMN('Electrification prediction'!Y$236),FALSE)</f>
        <v>0</v>
      </c>
      <c r="Z5">
        <f>VLOOKUP($A5,'Energy Structure(no elec)'!$A$2:$I$28,5,FALSE)*VLOOKUP($A5,'Electrification prediction'!$A$236:$AQ$262,COLUMN('Electrification prediction'!Z$236),FALSE)</f>
        <v>0</v>
      </c>
      <c r="AA5">
        <f>VLOOKUP($A5,'Energy Structure(no elec)'!$A$2:$I$28,5,FALSE)*VLOOKUP($A5,'Electrification prediction'!$A$236:$AQ$262,COLUMN('Electrification prediction'!AA$236),FALSE)</f>
        <v>0</v>
      </c>
      <c r="AB5">
        <f>VLOOKUP($A5,'Energy Structure(no elec)'!$A$2:$I$28,5,FALSE)*VLOOKUP($A5,'Electrification prediction'!$A$236:$AQ$262,COLUMN('Electrification prediction'!AB$236),FALSE)</f>
        <v>0</v>
      </c>
      <c r="AC5">
        <f>VLOOKUP($A5,'Energy Structure(no elec)'!$A$2:$I$28,5,FALSE)*VLOOKUP($A5,'Electrification prediction'!$A$236:$AQ$262,COLUMN('Electrification prediction'!AC$236),FALSE)</f>
        <v>0</v>
      </c>
      <c r="AD5">
        <f>VLOOKUP($A5,'Energy Structure(no elec)'!$A$2:$I$28,5,FALSE)*VLOOKUP($A5,'Electrification prediction'!$A$236:$AQ$262,COLUMN('Electrification prediction'!AD$236),FALSE)</f>
        <v>0</v>
      </c>
      <c r="AE5">
        <f>VLOOKUP($A5,'Energy Structure(no elec)'!$A$2:$I$28,5,FALSE)*VLOOKUP($A5,'Electrification prediction'!$A$236:$AQ$262,COLUMN('Electrification prediction'!AE$236),FALSE)</f>
        <v>0</v>
      </c>
      <c r="AF5">
        <f>VLOOKUP($A5,'Energy Structure(no elec)'!$A$2:$I$28,5,FALSE)*VLOOKUP($A5,'Electrification prediction'!$A$236:$AQ$262,COLUMN('Electrification prediction'!AF$236),FALSE)</f>
        <v>0</v>
      </c>
      <c r="AG5">
        <f>VLOOKUP($A5,'Energy Structure(no elec)'!$A$2:$I$28,5,FALSE)*VLOOKUP($A5,'Electrification prediction'!$A$236:$AQ$262,COLUMN('Electrification prediction'!AG$236),FALSE)</f>
        <v>0</v>
      </c>
      <c r="AH5">
        <f>VLOOKUP($A5,'Energy Structure(no elec)'!$A$2:$I$28,5,FALSE)*VLOOKUP($A5,'Electrification prediction'!$A$236:$AQ$262,COLUMN('Electrification prediction'!AH$236),FALSE)</f>
        <v>0</v>
      </c>
      <c r="AI5">
        <f>VLOOKUP($A5,'Energy Structure(no elec)'!$A$2:$I$28,5,FALSE)*VLOOKUP($A5,'Electrification prediction'!$A$236:$AQ$262,COLUMN('Electrification prediction'!AI$236),FALSE)</f>
        <v>0</v>
      </c>
      <c r="AJ5">
        <f>VLOOKUP($A5,'Energy Structure(no elec)'!$A$2:$I$28,5,FALSE)*VLOOKUP($A5,'Electrification prediction'!$A$236:$AQ$262,COLUMN('Electrification prediction'!AJ$236),FALSE)</f>
        <v>0</v>
      </c>
      <c r="AK5">
        <f>VLOOKUP($A5,'Energy Structure(no elec)'!$A$2:$I$28,5,FALSE)*VLOOKUP($A5,'Electrification prediction'!$A$236:$AQ$262,COLUMN('Electrification prediction'!AK$236),FALSE)</f>
        <v>0</v>
      </c>
      <c r="AL5">
        <f>VLOOKUP($A5,'Energy Structure(no elec)'!$A$2:$I$28,5,FALSE)*VLOOKUP($A5,'Electrification prediction'!$A$236:$AQ$262,COLUMN('Electrification prediction'!AL$236),FALSE)</f>
        <v>0</v>
      </c>
      <c r="AM5">
        <f>VLOOKUP($A5,'Energy Structure(no elec)'!$A$2:$I$28,5,FALSE)*VLOOKUP($A5,'Electrification prediction'!$A$236:$AQ$262,COLUMN('Electrification prediction'!AM$236),FALSE)</f>
        <v>0</v>
      </c>
      <c r="AN5">
        <f>VLOOKUP($A5,'Energy Structure(no elec)'!$A$2:$I$28,5,FALSE)*VLOOKUP($A5,'Electrification prediction'!$A$236:$AQ$262,COLUMN('Electrification prediction'!AN$236),FALSE)</f>
        <v>0</v>
      </c>
      <c r="AO5">
        <f>VLOOKUP($A5,'Energy Structure(no elec)'!$A$2:$I$28,5,FALSE)*VLOOKUP($A5,'Electrification prediction'!$A$236:$AQ$262,COLUMN('Electrification prediction'!AO$236),FALSE)</f>
        <v>0</v>
      </c>
      <c r="AP5">
        <f>VLOOKUP($A5,'Energy Structure(no elec)'!$A$2:$I$28,5,FALSE)*VLOOKUP($A5,'Electrification prediction'!$A$236:$AQ$262,COLUMN('Electrification prediction'!AP$236),FALSE)</f>
        <v>0</v>
      </c>
      <c r="AQ5">
        <f>VLOOKUP($A5,'Energy Structure(no elec)'!$A$2:$I$28,5,FALSE)*VLOOKUP($A5,'Electrification prediction'!$A$236:$AQ$262,COLUMN('Electrification prediction'!AQ$236),FALSE)</f>
        <v>0</v>
      </c>
    </row>
    <row r="6" spans="1:43">
      <c r="A6" s="272" t="s">
        <v>619</v>
      </c>
      <c r="B6">
        <f>VLOOKUP(A6,'Energy use'!$A$132:$K$158,5,FALSE)</f>
        <v>0</v>
      </c>
      <c r="C6">
        <f>VLOOKUP($A6,'Energy Structure(no elec)'!$A$2:$I$28,5,FALSE)*VLOOKUP($A6,'Electrification prediction'!$A$236:$AQ$262,COLUMN('Electrification prediction'!C$236),FALSE)</f>
        <v>0</v>
      </c>
      <c r="D6">
        <f>VLOOKUP($A6,'Energy Structure(no elec)'!$A$2:$I$28,5,FALSE)*VLOOKUP($A6,'Electrification prediction'!$A$236:$AQ$262,COLUMN('Electrification prediction'!D$236),FALSE)</f>
        <v>0</v>
      </c>
      <c r="E6">
        <f>VLOOKUP($A6,'Energy Structure(no elec)'!$A$2:$I$28,5,FALSE)*VLOOKUP($A6,'Electrification prediction'!$A$236:$AQ$262,COLUMN('Electrification prediction'!E$236),FALSE)</f>
        <v>0</v>
      </c>
      <c r="F6">
        <f>VLOOKUP($A6,'Energy Structure(no elec)'!$A$2:$I$28,5,FALSE)*VLOOKUP($A6,'Electrification prediction'!$A$236:$AQ$262,COLUMN('Electrification prediction'!F$236),FALSE)</f>
        <v>0</v>
      </c>
      <c r="G6">
        <f>VLOOKUP($A6,'Energy Structure(no elec)'!$A$2:$I$28,5,FALSE)*VLOOKUP($A6,'Electrification prediction'!$A$236:$AQ$262,COLUMN('Electrification prediction'!G$236),FALSE)</f>
        <v>0</v>
      </c>
      <c r="H6">
        <f>VLOOKUP($A6,'Energy Structure(no elec)'!$A$2:$I$28,5,FALSE)*VLOOKUP($A6,'Electrification prediction'!$A$236:$AQ$262,COLUMN('Electrification prediction'!H$236),FALSE)</f>
        <v>0</v>
      </c>
      <c r="I6">
        <f>VLOOKUP($A6,'Energy Structure(no elec)'!$A$2:$I$28,5,FALSE)*VLOOKUP($A6,'Electrification prediction'!$A$236:$AQ$262,COLUMN('Electrification prediction'!I$236),FALSE)</f>
        <v>0</v>
      </c>
      <c r="J6">
        <f>VLOOKUP($A6,'Energy Structure(no elec)'!$A$2:$I$28,5,FALSE)*VLOOKUP($A6,'Electrification prediction'!$A$236:$AQ$262,COLUMN('Electrification prediction'!J$236),FALSE)</f>
        <v>0</v>
      </c>
      <c r="K6">
        <f>VLOOKUP($A6,'Energy Structure(no elec)'!$A$2:$I$28,5,FALSE)*VLOOKUP($A6,'Electrification prediction'!$A$236:$AQ$262,COLUMN('Electrification prediction'!K$236),FALSE)</f>
        <v>0</v>
      </c>
      <c r="L6">
        <f>VLOOKUP($A6,'Energy Structure(no elec)'!$A$2:$I$28,5,FALSE)*VLOOKUP($A6,'Electrification prediction'!$A$236:$AQ$262,COLUMN('Electrification prediction'!L$236),FALSE)</f>
        <v>0</v>
      </c>
      <c r="M6">
        <f>VLOOKUP($A6,'Energy Structure(no elec)'!$A$2:$I$28,5,FALSE)*VLOOKUP($A6,'Electrification prediction'!$A$236:$AQ$262,COLUMN('Electrification prediction'!M$236),FALSE)</f>
        <v>0</v>
      </c>
      <c r="N6">
        <f>VLOOKUP($A6,'Energy Structure(no elec)'!$A$2:$I$28,5,FALSE)*VLOOKUP($A6,'Electrification prediction'!$A$236:$AQ$262,COLUMN('Electrification prediction'!N$236),FALSE)</f>
        <v>0</v>
      </c>
      <c r="O6">
        <f>VLOOKUP($A6,'Energy Structure(no elec)'!$A$2:$I$28,5,FALSE)*VLOOKUP($A6,'Electrification prediction'!$A$236:$AQ$262,COLUMN('Electrification prediction'!O$236),FALSE)</f>
        <v>0</v>
      </c>
      <c r="P6">
        <f>VLOOKUP($A6,'Energy Structure(no elec)'!$A$2:$I$28,5,FALSE)*VLOOKUP($A6,'Electrification prediction'!$A$236:$AQ$262,COLUMN('Electrification prediction'!P$236),FALSE)</f>
        <v>0</v>
      </c>
      <c r="Q6">
        <f>VLOOKUP($A6,'Energy Structure(no elec)'!$A$2:$I$28,5,FALSE)*VLOOKUP($A6,'Electrification prediction'!$A$236:$AQ$262,COLUMN('Electrification prediction'!Q$236),FALSE)</f>
        <v>0</v>
      </c>
      <c r="R6">
        <f>VLOOKUP($A6,'Energy Structure(no elec)'!$A$2:$I$28,5,FALSE)*VLOOKUP($A6,'Electrification prediction'!$A$236:$AQ$262,COLUMN('Electrification prediction'!R$236),FALSE)</f>
        <v>0</v>
      </c>
      <c r="S6">
        <f>VLOOKUP($A6,'Energy Structure(no elec)'!$A$2:$I$28,5,FALSE)*VLOOKUP($A6,'Electrification prediction'!$A$236:$AQ$262,COLUMN('Electrification prediction'!S$236),FALSE)</f>
        <v>0</v>
      </c>
      <c r="T6">
        <f>VLOOKUP($A6,'Energy Structure(no elec)'!$A$2:$I$28,5,FALSE)*VLOOKUP($A6,'Electrification prediction'!$A$236:$AQ$262,COLUMN('Electrification prediction'!T$236),FALSE)</f>
        <v>0</v>
      </c>
      <c r="U6">
        <f>VLOOKUP($A6,'Energy Structure(no elec)'!$A$2:$I$28,5,FALSE)*VLOOKUP($A6,'Electrification prediction'!$A$236:$AQ$262,COLUMN('Electrification prediction'!U$236),FALSE)</f>
        <v>0</v>
      </c>
      <c r="V6">
        <f>VLOOKUP($A6,'Energy Structure(no elec)'!$A$2:$I$28,5,FALSE)*VLOOKUP($A6,'Electrification prediction'!$A$236:$AQ$262,COLUMN('Electrification prediction'!V$236),FALSE)</f>
        <v>0</v>
      </c>
      <c r="W6">
        <f>VLOOKUP($A6,'Energy Structure(no elec)'!$A$2:$I$28,5,FALSE)*VLOOKUP($A6,'Electrification prediction'!$A$236:$AQ$262,COLUMN('Electrification prediction'!W$236),FALSE)</f>
        <v>0</v>
      </c>
      <c r="X6">
        <f>VLOOKUP($A6,'Energy Structure(no elec)'!$A$2:$I$28,5,FALSE)*VLOOKUP($A6,'Electrification prediction'!$A$236:$AQ$262,COLUMN('Electrification prediction'!X$236),FALSE)</f>
        <v>0</v>
      </c>
      <c r="Y6">
        <f>VLOOKUP($A6,'Energy Structure(no elec)'!$A$2:$I$28,5,FALSE)*VLOOKUP($A6,'Electrification prediction'!$A$236:$AQ$262,COLUMN('Electrification prediction'!Y$236),FALSE)</f>
        <v>0</v>
      </c>
      <c r="Z6">
        <f>VLOOKUP($A6,'Energy Structure(no elec)'!$A$2:$I$28,5,FALSE)*VLOOKUP($A6,'Electrification prediction'!$A$236:$AQ$262,COLUMN('Electrification prediction'!Z$236),FALSE)</f>
        <v>0</v>
      </c>
      <c r="AA6">
        <f>VLOOKUP($A6,'Energy Structure(no elec)'!$A$2:$I$28,5,FALSE)*VLOOKUP($A6,'Electrification prediction'!$A$236:$AQ$262,COLUMN('Electrification prediction'!AA$236),FALSE)</f>
        <v>0</v>
      </c>
      <c r="AB6">
        <f>VLOOKUP($A6,'Energy Structure(no elec)'!$A$2:$I$28,5,FALSE)*VLOOKUP($A6,'Electrification prediction'!$A$236:$AQ$262,COLUMN('Electrification prediction'!AB$236),FALSE)</f>
        <v>0</v>
      </c>
      <c r="AC6">
        <f>VLOOKUP($A6,'Energy Structure(no elec)'!$A$2:$I$28,5,FALSE)*VLOOKUP($A6,'Electrification prediction'!$A$236:$AQ$262,COLUMN('Electrification prediction'!AC$236),FALSE)</f>
        <v>0</v>
      </c>
      <c r="AD6">
        <f>VLOOKUP($A6,'Energy Structure(no elec)'!$A$2:$I$28,5,FALSE)*VLOOKUP($A6,'Electrification prediction'!$A$236:$AQ$262,COLUMN('Electrification prediction'!AD$236),FALSE)</f>
        <v>0</v>
      </c>
      <c r="AE6">
        <f>VLOOKUP($A6,'Energy Structure(no elec)'!$A$2:$I$28,5,FALSE)*VLOOKUP($A6,'Electrification prediction'!$A$236:$AQ$262,COLUMN('Electrification prediction'!AE$236),FALSE)</f>
        <v>0</v>
      </c>
      <c r="AF6">
        <f>VLOOKUP($A6,'Energy Structure(no elec)'!$A$2:$I$28,5,FALSE)*VLOOKUP($A6,'Electrification prediction'!$A$236:$AQ$262,COLUMN('Electrification prediction'!AF$236),FALSE)</f>
        <v>0</v>
      </c>
      <c r="AG6">
        <f>VLOOKUP($A6,'Energy Structure(no elec)'!$A$2:$I$28,5,FALSE)*VLOOKUP($A6,'Electrification prediction'!$A$236:$AQ$262,COLUMN('Electrification prediction'!AG$236),FALSE)</f>
        <v>0</v>
      </c>
      <c r="AH6">
        <f>VLOOKUP($A6,'Energy Structure(no elec)'!$A$2:$I$28,5,FALSE)*VLOOKUP($A6,'Electrification prediction'!$A$236:$AQ$262,COLUMN('Electrification prediction'!AH$236),FALSE)</f>
        <v>0</v>
      </c>
      <c r="AI6">
        <f>VLOOKUP($A6,'Energy Structure(no elec)'!$A$2:$I$28,5,FALSE)*VLOOKUP($A6,'Electrification prediction'!$A$236:$AQ$262,COLUMN('Electrification prediction'!AI$236),FALSE)</f>
        <v>0</v>
      </c>
      <c r="AJ6">
        <f>VLOOKUP($A6,'Energy Structure(no elec)'!$A$2:$I$28,5,FALSE)*VLOOKUP($A6,'Electrification prediction'!$A$236:$AQ$262,COLUMN('Electrification prediction'!AJ$236),FALSE)</f>
        <v>0</v>
      </c>
      <c r="AK6">
        <f>VLOOKUP($A6,'Energy Structure(no elec)'!$A$2:$I$28,5,FALSE)*VLOOKUP($A6,'Electrification prediction'!$A$236:$AQ$262,COLUMN('Electrification prediction'!AK$236),FALSE)</f>
        <v>0</v>
      </c>
      <c r="AL6">
        <f>VLOOKUP($A6,'Energy Structure(no elec)'!$A$2:$I$28,5,FALSE)*VLOOKUP($A6,'Electrification prediction'!$A$236:$AQ$262,COLUMN('Electrification prediction'!AL$236),FALSE)</f>
        <v>0</v>
      </c>
      <c r="AM6">
        <f>VLOOKUP($A6,'Energy Structure(no elec)'!$A$2:$I$28,5,FALSE)*VLOOKUP($A6,'Electrification prediction'!$A$236:$AQ$262,COLUMN('Electrification prediction'!AM$236),FALSE)</f>
        <v>0</v>
      </c>
      <c r="AN6">
        <f>VLOOKUP($A6,'Energy Structure(no elec)'!$A$2:$I$28,5,FALSE)*VLOOKUP($A6,'Electrification prediction'!$A$236:$AQ$262,COLUMN('Electrification prediction'!AN$236),FALSE)</f>
        <v>0</v>
      </c>
      <c r="AO6">
        <f>VLOOKUP($A6,'Energy Structure(no elec)'!$A$2:$I$28,5,FALSE)*VLOOKUP($A6,'Electrification prediction'!$A$236:$AQ$262,COLUMN('Electrification prediction'!AO$236),FALSE)</f>
        <v>0</v>
      </c>
      <c r="AP6">
        <f>VLOOKUP($A6,'Energy Structure(no elec)'!$A$2:$I$28,5,FALSE)*VLOOKUP($A6,'Electrification prediction'!$A$236:$AQ$262,COLUMN('Electrification prediction'!AP$236),FALSE)</f>
        <v>0</v>
      </c>
      <c r="AQ6">
        <f>VLOOKUP($A6,'Energy Structure(no elec)'!$A$2:$I$28,5,FALSE)*VLOOKUP($A6,'Electrification prediction'!$A$236:$AQ$262,COLUMN('Electrification prediction'!AQ$236),FALSE)</f>
        <v>0</v>
      </c>
    </row>
    <row r="7" spans="1:43">
      <c r="A7" s="272" t="s">
        <v>620</v>
      </c>
      <c r="B7">
        <f>VLOOKUP(A7,'Energy use'!$A$132:$K$158,5,FALSE)</f>
        <v>0</v>
      </c>
      <c r="C7">
        <f>VLOOKUP($A7,'Energy Structure(no elec)'!$A$2:$I$28,5,FALSE)*VLOOKUP($A7,'Electrification prediction'!$A$236:$AQ$262,COLUMN('Electrification prediction'!C$236),FALSE)</f>
        <v>0</v>
      </c>
      <c r="D7">
        <f>VLOOKUP($A7,'Energy Structure(no elec)'!$A$2:$I$28,5,FALSE)*VLOOKUP($A7,'Electrification prediction'!$A$236:$AQ$262,COLUMN('Electrification prediction'!D$236),FALSE)</f>
        <v>0</v>
      </c>
      <c r="E7">
        <f>VLOOKUP($A7,'Energy Structure(no elec)'!$A$2:$I$28,5,FALSE)*VLOOKUP($A7,'Electrification prediction'!$A$236:$AQ$262,COLUMN('Electrification prediction'!E$236),FALSE)</f>
        <v>0</v>
      </c>
      <c r="F7">
        <f>VLOOKUP($A7,'Energy Structure(no elec)'!$A$2:$I$28,5,FALSE)*VLOOKUP($A7,'Electrification prediction'!$A$236:$AQ$262,COLUMN('Electrification prediction'!F$236),FALSE)</f>
        <v>0</v>
      </c>
      <c r="G7">
        <f>VLOOKUP($A7,'Energy Structure(no elec)'!$A$2:$I$28,5,FALSE)*VLOOKUP($A7,'Electrification prediction'!$A$236:$AQ$262,COLUMN('Electrification prediction'!G$236),FALSE)</f>
        <v>0</v>
      </c>
      <c r="H7">
        <f>VLOOKUP($A7,'Energy Structure(no elec)'!$A$2:$I$28,5,FALSE)*VLOOKUP($A7,'Electrification prediction'!$A$236:$AQ$262,COLUMN('Electrification prediction'!H$236),FALSE)</f>
        <v>0</v>
      </c>
      <c r="I7">
        <f>VLOOKUP($A7,'Energy Structure(no elec)'!$A$2:$I$28,5,FALSE)*VLOOKUP($A7,'Electrification prediction'!$A$236:$AQ$262,COLUMN('Electrification prediction'!I$236),FALSE)</f>
        <v>0</v>
      </c>
      <c r="J7">
        <f>VLOOKUP($A7,'Energy Structure(no elec)'!$A$2:$I$28,5,FALSE)*VLOOKUP($A7,'Electrification prediction'!$A$236:$AQ$262,COLUMN('Electrification prediction'!J$236),FALSE)</f>
        <v>0</v>
      </c>
      <c r="K7">
        <f>VLOOKUP($A7,'Energy Structure(no elec)'!$A$2:$I$28,5,FALSE)*VLOOKUP($A7,'Electrification prediction'!$A$236:$AQ$262,COLUMN('Electrification prediction'!K$236),FALSE)</f>
        <v>0</v>
      </c>
      <c r="L7">
        <f>VLOOKUP($A7,'Energy Structure(no elec)'!$A$2:$I$28,5,FALSE)*VLOOKUP($A7,'Electrification prediction'!$A$236:$AQ$262,COLUMN('Electrification prediction'!L$236),FALSE)</f>
        <v>0</v>
      </c>
      <c r="M7">
        <f>VLOOKUP($A7,'Energy Structure(no elec)'!$A$2:$I$28,5,FALSE)*VLOOKUP($A7,'Electrification prediction'!$A$236:$AQ$262,COLUMN('Electrification prediction'!M$236),FALSE)</f>
        <v>0</v>
      </c>
      <c r="N7">
        <f>VLOOKUP($A7,'Energy Structure(no elec)'!$A$2:$I$28,5,FALSE)*VLOOKUP($A7,'Electrification prediction'!$A$236:$AQ$262,COLUMN('Electrification prediction'!N$236),FALSE)</f>
        <v>0</v>
      </c>
      <c r="O7">
        <f>VLOOKUP($A7,'Energy Structure(no elec)'!$A$2:$I$28,5,FALSE)*VLOOKUP($A7,'Electrification prediction'!$A$236:$AQ$262,COLUMN('Electrification prediction'!O$236),FALSE)</f>
        <v>0</v>
      </c>
      <c r="P7">
        <f>VLOOKUP($A7,'Energy Structure(no elec)'!$A$2:$I$28,5,FALSE)*VLOOKUP($A7,'Electrification prediction'!$A$236:$AQ$262,COLUMN('Electrification prediction'!P$236),FALSE)</f>
        <v>0</v>
      </c>
      <c r="Q7">
        <f>VLOOKUP($A7,'Energy Structure(no elec)'!$A$2:$I$28,5,FALSE)*VLOOKUP($A7,'Electrification prediction'!$A$236:$AQ$262,COLUMN('Electrification prediction'!Q$236),FALSE)</f>
        <v>0</v>
      </c>
      <c r="R7">
        <f>VLOOKUP($A7,'Energy Structure(no elec)'!$A$2:$I$28,5,FALSE)*VLOOKUP($A7,'Electrification prediction'!$A$236:$AQ$262,COLUMN('Electrification prediction'!R$236),FALSE)</f>
        <v>0</v>
      </c>
      <c r="S7">
        <f>VLOOKUP($A7,'Energy Structure(no elec)'!$A$2:$I$28,5,FALSE)*VLOOKUP($A7,'Electrification prediction'!$A$236:$AQ$262,COLUMN('Electrification prediction'!S$236),FALSE)</f>
        <v>0</v>
      </c>
      <c r="T7">
        <f>VLOOKUP($A7,'Energy Structure(no elec)'!$A$2:$I$28,5,FALSE)*VLOOKUP($A7,'Electrification prediction'!$A$236:$AQ$262,COLUMN('Electrification prediction'!T$236),FALSE)</f>
        <v>0</v>
      </c>
      <c r="U7">
        <f>VLOOKUP($A7,'Energy Structure(no elec)'!$A$2:$I$28,5,FALSE)*VLOOKUP($A7,'Electrification prediction'!$A$236:$AQ$262,COLUMN('Electrification prediction'!U$236),FALSE)</f>
        <v>0</v>
      </c>
      <c r="V7">
        <f>VLOOKUP($A7,'Energy Structure(no elec)'!$A$2:$I$28,5,FALSE)*VLOOKUP($A7,'Electrification prediction'!$A$236:$AQ$262,COLUMN('Electrification prediction'!V$236),FALSE)</f>
        <v>0</v>
      </c>
      <c r="W7">
        <f>VLOOKUP($A7,'Energy Structure(no elec)'!$A$2:$I$28,5,FALSE)*VLOOKUP($A7,'Electrification prediction'!$A$236:$AQ$262,COLUMN('Electrification prediction'!W$236),FALSE)</f>
        <v>0</v>
      </c>
      <c r="X7">
        <f>VLOOKUP($A7,'Energy Structure(no elec)'!$A$2:$I$28,5,FALSE)*VLOOKUP($A7,'Electrification prediction'!$A$236:$AQ$262,COLUMN('Electrification prediction'!X$236),FALSE)</f>
        <v>0</v>
      </c>
      <c r="Y7">
        <f>VLOOKUP($A7,'Energy Structure(no elec)'!$A$2:$I$28,5,FALSE)*VLOOKUP($A7,'Electrification prediction'!$A$236:$AQ$262,COLUMN('Electrification prediction'!Y$236),FALSE)</f>
        <v>0</v>
      </c>
      <c r="Z7">
        <f>VLOOKUP($A7,'Energy Structure(no elec)'!$A$2:$I$28,5,FALSE)*VLOOKUP($A7,'Electrification prediction'!$A$236:$AQ$262,COLUMN('Electrification prediction'!Z$236),FALSE)</f>
        <v>0</v>
      </c>
      <c r="AA7">
        <f>VLOOKUP($A7,'Energy Structure(no elec)'!$A$2:$I$28,5,FALSE)*VLOOKUP($A7,'Electrification prediction'!$A$236:$AQ$262,COLUMN('Electrification prediction'!AA$236),FALSE)</f>
        <v>0</v>
      </c>
      <c r="AB7">
        <f>VLOOKUP($A7,'Energy Structure(no elec)'!$A$2:$I$28,5,FALSE)*VLOOKUP($A7,'Electrification prediction'!$A$236:$AQ$262,COLUMN('Electrification prediction'!AB$236),FALSE)</f>
        <v>0</v>
      </c>
      <c r="AC7">
        <f>VLOOKUP($A7,'Energy Structure(no elec)'!$A$2:$I$28,5,FALSE)*VLOOKUP($A7,'Electrification prediction'!$A$236:$AQ$262,COLUMN('Electrification prediction'!AC$236),FALSE)</f>
        <v>0</v>
      </c>
      <c r="AD7">
        <f>VLOOKUP($A7,'Energy Structure(no elec)'!$A$2:$I$28,5,FALSE)*VLOOKUP($A7,'Electrification prediction'!$A$236:$AQ$262,COLUMN('Electrification prediction'!AD$236),FALSE)</f>
        <v>0</v>
      </c>
      <c r="AE7">
        <f>VLOOKUP($A7,'Energy Structure(no elec)'!$A$2:$I$28,5,FALSE)*VLOOKUP($A7,'Electrification prediction'!$A$236:$AQ$262,COLUMN('Electrification prediction'!AE$236),FALSE)</f>
        <v>0</v>
      </c>
      <c r="AF7">
        <f>VLOOKUP($A7,'Energy Structure(no elec)'!$A$2:$I$28,5,FALSE)*VLOOKUP($A7,'Electrification prediction'!$A$236:$AQ$262,COLUMN('Electrification prediction'!AF$236),FALSE)</f>
        <v>0</v>
      </c>
      <c r="AG7">
        <f>VLOOKUP($A7,'Energy Structure(no elec)'!$A$2:$I$28,5,FALSE)*VLOOKUP($A7,'Electrification prediction'!$A$236:$AQ$262,COLUMN('Electrification prediction'!AG$236),FALSE)</f>
        <v>0</v>
      </c>
      <c r="AH7">
        <f>VLOOKUP($A7,'Energy Structure(no elec)'!$A$2:$I$28,5,FALSE)*VLOOKUP($A7,'Electrification prediction'!$A$236:$AQ$262,COLUMN('Electrification prediction'!AH$236),FALSE)</f>
        <v>0</v>
      </c>
      <c r="AI7">
        <f>VLOOKUP($A7,'Energy Structure(no elec)'!$A$2:$I$28,5,FALSE)*VLOOKUP($A7,'Electrification prediction'!$A$236:$AQ$262,COLUMN('Electrification prediction'!AI$236),FALSE)</f>
        <v>0</v>
      </c>
      <c r="AJ7">
        <f>VLOOKUP($A7,'Energy Structure(no elec)'!$A$2:$I$28,5,FALSE)*VLOOKUP($A7,'Electrification prediction'!$A$236:$AQ$262,COLUMN('Electrification prediction'!AJ$236),FALSE)</f>
        <v>0</v>
      </c>
      <c r="AK7">
        <f>VLOOKUP($A7,'Energy Structure(no elec)'!$A$2:$I$28,5,FALSE)*VLOOKUP($A7,'Electrification prediction'!$A$236:$AQ$262,COLUMN('Electrification prediction'!AK$236),FALSE)</f>
        <v>0</v>
      </c>
      <c r="AL7">
        <f>VLOOKUP($A7,'Energy Structure(no elec)'!$A$2:$I$28,5,FALSE)*VLOOKUP($A7,'Electrification prediction'!$A$236:$AQ$262,COLUMN('Electrification prediction'!AL$236),FALSE)</f>
        <v>0</v>
      </c>
      <c r="AM7">
        <f>VLOOKUP($A7,'Energy Structure(no elec)'!$A$2:$I$28,5,FALSE)*VLOOKUP($A7,'Electrification prediction'!$A$236:$AQ$262,COLUMN('Electrification prediction'!AM$236),FALSE)</f>
        <v>0</v>
      </c>
      <c r="AN7">
        <f>VLOOKUP($A7,'Energy Structure(no elec)'!$A$2:$I$28,5,FALSE)*VLOOKUP($A7,'Electrification prediction'!$A$236:$AQ$262,COLUMN('Electrification prediction'!AN$236),FALSE)</f>
        <v>0</v>
      </c>
      <c r="AO7">
        <f>VLOOKUP($A7,'Energy Structure(no elec)'!$A$2:$I$28,5,FALSE)*VLOOKUP($A7,'Electrification prediction'!$A$236:$AQ$262,COLUMN('Electrification prediction'!AO$236),FALSE)</f>
        <v>0</v>
      </c>
      <c r="AP7">
        <f>VLOOKUP($A7,'Energy Structure(no elec)'!$A$2:$I$28,5,FALSE)*VLOOKUP($A7,'Electrification prediction'!$A$236:$AQ$262,COLUMN('Electrification prediction'!AP$236),FALSE)</f>
        <v>0</v>
      </c>
      <c r="AQ7">
        <f>VLOOKUP($A7,'Energy Structure(no elec)'!$A$2:$I$28,5,FALSE)*VLOOKUP($A7,'Electrification prediction'!$A$236:$AQ$262,COLUMN('Electrification prediction'!AQ$236),FALSE)</f>
        <v>0</v>
      </c>
    </row>
    <row r="8" spans="1:43">
      <c r="A8" s="272" t="s">
        <v>621</v>
      </c>
      <c r="B8">
        <f>VLOOKUP(A8,'Energy use'!$A$132:$K$158,5,FALSE)</f>
        <v>0</v>
      </c>
      <c r="C8">
        <f>VLOOKUP($A8,'Energy Structure(no elec)'!$A$2:$I$28,5,FALSE)*VLOOKUP($A8,'Electrification prediction'!$A$236:$AQ$262,COLUMN('Electrification prediction'!C$236),FALSE)</f>
        <v>0</v>
      </c>
      <c r="D8">
        <f>VLOOKUP($A8,'Energy Structure(no elec)'!$A$2:$I$28,5,FALSE)*VLOOKUP($A8,'Electrification prediction'!$A$236:$AQ$262,COLUMN('Electrification prediction'!D$236),FALSE)</f>
        <v>0</v>
      </c>
      <c r="E8">
        <f>VLOOKUP($A8,'Energy Structure(no elec)'!$A$2:$I$28,5,FALSE)*VLOOKUP($A8,'Electrification prediction'!$A$236:$AQ$262,COLUMN('Electrification prediction'!E$236),FALSE)</f>
        <v>0</v>
      </c>
      <c r="F8">
        <f>VLOOKUP($A8,'Energy Structure(no elec)'!$A$2:$I$28,5,FALSE)*VLOOKUP($A8,'Electrification prediction'!$A$236:$AQ$262,COLUMN('Electrification prediction'!F$236),FALSE)</f>
        <v>0</v>
      </c>
      <c r="G8">
        <f>VLOOKUP($A8,'Energy Structure(no elec)'!$A$2:$I$28,5,FALSE)*VLOOKUP($A8,'Electrification prediction'!$A$236:$AQ$262,COLUMN('Electrification prediction'!G$236),FALSE)</f>
        <v>0</v>
      </c>
      <c r="H8">
        <f>VLOOKUP($A8,'Energy Structure(no elec)'!$A$2:$I$28,5,FALSE)*VLOOKUP($A8,'Electrification prediction'!$A$236:$AQ$262,COLUMN('Electrification prediction'!H$236),FALSE)</f>
        <v>0</v>
      </c>
      <c r="I8">
        <f>VLOOKUP($A8,'Energy Structure(no elec)'!$A$2:$I$28,5,FALSE)*VLOOKUP($A8,'Electrification prediction'!$A$236:$AQ$262,COLUMN('Electrification prediction'!I$236),FALSE)</f>
        <v>0</v>
      </c>
      <c r="J8">
        <f>VLOOKUP($A8,'Energy Structure(no elec)'!$A$2:$I$28,5,FALSE)*VLOOKUP($A8,'Electrification prediction'!$A$236:$AQ$262,COLUMN('Electrification prediction'!J$236),FALSE)</f>
        <v>0</v>
      </c>
      <c r="K8">
        <f>VLOOKUP($A8,'Energy Structure(no elec)'!$A$2:$I$28,5,FALSE)*VLOOKUP($A8,'Electrification prediction'!$A$236:$AQ$262,COLUMN('Electrification prediction'!K$236),FALSE)</f>
        <v>0</v>
      </c>
      <c r="L8">
        <f>VLOOKUP($A8,'Energy Structure(no elec)'!$A$2:$I$28,5,FALSE)*VLOOKUP($A8,'Electrification prediction'!$A$236:$AQ$262,COLUMN('Electrification prediction'!L$236),FALSE)</f>
        <v>0</v>
      </c>
      <c r="M8">
        <f>VLOOKUP($A8,'Energy Structure(no elec)'!$A$2:$I$28,5,FALSE)*VLOOKUP($A8,'Electrification prediction'!$A$236:$AQ$262,COLUMN('Electrification prediction'!M$236),FALSE)</f>
        <v>0</v>
      </c>
      <c r="N8">
        <f>VLOOKUP($A8,'Energy Structure(no elec)'!$A$2:$I$28,5,FALSE)*VLOOKUP($A8,'Electrification prediction'!$A$236:$AQ$262,COLUMN('Electrification prediction'!N$236),FALSE)</f>
        <v>0</v>
      </c>
      <c r="O8">
        <f>VLOOKUP($A8,'Energy Structure(no elec)'!$A$2:$I$28,5,FALSE)*VLOOKUP($A8,'Electrification prediction'!$A$236:$AQ$262,COLUMN('Electrification prediction'!O$236),FALSE)</f>
        <v>0</v>
      </c>
      <c r="P8">
        <f>VLOOKUP($A8,'Energy Structure(no elec)'!$A$2:$I$28,5,FALSE)*VLOOKUP($A8,'Electrification prediction'!$A$236:$AQ$262,COLUMN('Electrification prediction'!P$236),FALSE)</f>
        <v>0</v>
      </c>
      <c r="Q8">
        <f>VLOOKUP($A8,'Energy Structure(no elec)'!$A$2:$I$28,5,FALSE)*VLOOKUP($A8,'Electrification prediction'!$A$236:$AQ$262,COLUMN('Electrification prediction'!Q$236),FALSE)</f>
        <v>0</v>
      </c>
      <c r="R8">
        <f>VLOOKUP($A8,'Energy Structure(no elec)'!$A$2:$I$28,5,FALSE)*VLOOKUP($A8,'Electrification prediction'!$A$236:$AQ$262,COLUMN('Electrification prediction'!R$236),FALSE)</f>
        <v>0</v>
      </c>
      <c r="S8">
        <f>VLOOKUP($A8,'Energy Structure(no elec)'!$A$2:$I$28,5,FALSE)*VLOOKUP($A8,'Electrification prediction'!$A$236:$AQ$262,COLUMN('Electrification prediction'!S$236),FALSE)</f>
        <v>0</v>
      </c>
      <c r="T8">
        <f>VLOOKUP($A8,'Energy Structure(no elec)'!$A$2:$I$28,5,FALSE)*VLOOKUP($A8,'Electrification prediction'!$A$236:$AQ$262,COLUMN('Electrification prediction'!T$236),FALSE)</f>
        <v>0</v>
      </c>
      <c r="U8">
        <f>VLOOKUP($A8,'Energy Structure(no elec)'!$A$2:$I$28,5,FALSE)*VLOOKUP($A8,'Electrification prediction'!$A$236:$AQ$262,COLUMN('Electrification prediction'!U$236),FALSE)</f>
        <v>0</v>
      </c>
      <c r="V8">
        <f>VLOOKUP($A8,'Energy Structure(no elec)'!$A$2:$I$28,5,FALSE)*VLOOKUP($A8,'Electrification prediction'!$A$236:$AQ$262,COLUMN('Electrification prediction'!V$236),FALSE)</f>
        <v>0</v>
      </c>
      <c r="W8">
        <f>VLOOKUP($A8,'Energy Structure(no elec)'!$A$2:$I$28,5,FALSE)*VLOOKUP($A8,'Electrification prediction'!$A$236:$AQ$262,COLUMN('Electrification prediction'!W$236),FALSE)</f>
        <v>0</v>
      </c>
      <c r="X8">
        <f>VLOOKUP($A8,'Energy Structure(no elec)'!$A$2:$I$28,5,FALSE)*VLOOKUP($A8,'Electrification prediction'!$A$236:$AQ$262,COLUMN('Electrification prediction'!X$236),FALSE)</f>
        <v>0</v>
      </c>
      <c r="Y8">
        <f>VLOOKUP($A8,'Energy Structure(no elec)'!$A$2:$I$28,5,FALSE)*VLOOKUP($A8,'Electrification prediction'!$A$236:$AQ$262,COLUMN('Electrification prediction'!Y$236),FALSE)</f>
        <v>0</v>
      </c>
      <c r="Z8">
        <f>VLOOKUP($A8,'Energy Structure(no elec)'!$A$2:$I$28,5,FALSE)*VLOOKUP($A8,'Electrification prediction'!$A$236:$AQ$262,COLUMN('Electrification prediction'!Z$236),FALSE)</f>
        <v>0</v>
      </c>
      <c r="AA8">
        <f>VLOOKUP($A8,'Energy Structure(no elec)'!$A$2:$I$28,5,FALSE)*VLOOKUP($A8,'Electrification prediction'!$A$236:$AQ$262,COLUMN('Electrification prediction'!AA$236),FALSE)</f>
        <v>0</v>
      </c>
      <c r="AB8">
        <f>VLOOKUP($A8,'Energy Structure(no elec)'!$A$2:$I$28,5,FALSE)*VLOOKUP($A8,'Electrification prediction'!$A$236:$AQ$262,COLUMN('Electrification prediction'!AB$236),FALSE)</f>
        <v>0</v>
      </c>
      <c r="AC8">
        <f>VLOOKUP($A8,'Energy Structure(no elec)'!$A$2:$I$28,5,FALSE)*VLOOKUP($A8,'Electrification prediction'!$A$236:$AQ$262,COLUMN('Electrification prediction'!AC$236),FALSE)</f>
        <v>0</v>
      </c>
      <c r="AD8">
        <f>VLOOKUP($A8,'Energy Structure(no elec)'!$A$2:$I$28,5,FALSE)*VLOOKUP($A8,'Electrification prediction'!$A$236:$AQ$262,COLUMN('Electrification prediction'!AD$236),FALSE)</f>
        <v>0</v>
      </c>
      <c r="AE8">
        <f>VLOOKUP($A8,'Energy Structure(no elec)'!$A$2:$I$28,5,FALSE)*VLOOKUP($A8,'Electrification prediction'!$A$236:$AQ$262,COLUMN('Electrification prediction'!AE$236),FALSE)</f>
        <v>0</v>
      </c>
      <c r="AF8">
        <f>VLOOKUP($A8,'Energy Structure(no elec)'!$A$2:$I$28,5,FALSE)*VLOOKUP($A8,'Electrification prediction'!$A$236:$AQ$262,COLUMN('Electrification prediction'!AF$236),FALSE)</f>
        <v>0</v>
      </c>
      <c r="AG8">
        <f>VLOOKUP($A8,'Energy Structure(no elec)'!$A$2:$I$28,5,FALSE)*VLOOKUP($A8,'Electrification prediction'!$A$236:$AQ$262,COLUMN('Electrification prediction'!AG$236),FALSE)</f>
        <v>0</v>
      </c>
      <c r="AH8">
        <f>VLOOKUP($A8,'Energy Structure(no elec)'!$A$2:$I$28,5,FALSE)*VLOOKUP($A8,'Electrification prediction'!$A$236:$AQ$262,COLUMN('Electrification prediction'!AH$236),FALSE)</f>
        <v>0</v>
      </c>
      <c r="AI8">
        <f>VLOOKUP($A8,'Energy Structure(no elec)'!$A$2:$I$28,5,FALSE)*VLOOKUP($A8,'Electrification prediction'!$A$236:$AQ$262,COLUMN('Electrification prediction'!AI$236),FALSE)</f>
        <v>0</v>
      </c>
      <c r="AJ8">
        <f>VLOOKUP($A8,'Energy Structure(no elec)'!$A$2:$I$28,5,FALSE)*VLOOKUP($A8,'Electrification prediction'!$A$236:$AQ$262,COLUMN('Electrification prediction'!AJ$236),FALSE)</f>
        <v>0</v>
      </c>
      <c r="AK8">
        <f>VLOOKUP($A8,'Energy Structure(no elec)'!$A$2:$I$28,5,FALSE)*VLOOKUP($A8,'Electrification prediction'!$A$236:$AQ$262,COLUMN('Electrification prediction'!AK$236),FALSE)</f>
        <v>0</v>
      </c>
      <c r="AL8">
        <f>VLOOKUP($A8,'Energy Structure(no elec)'!$A$2:$I$28,5,FALSE)*VLOOKUP($A8,'Electrification prediction'!$A$236:$AQ$262,COLUMN('Electrification prediction'!AL$236),FALSE)</f>
        <v>0</v>
      </c>
      <c r="AM8">
        <f>VLOOKUP($A8,'Energy Structure(no elec)'!$A$2:$I$28,5,FALSE)*VLOOKUP($A8,'Electrification prediction'!$A$236:$AQ$262,COLUMN('Electrification prediction'!AM$236),FALSE)</f>
        <v>0</v>
      </c>
      <c r="AN8">
        <f>VLOOKUP($A8,'Energy Structure(no elec)'!$A$2:$I$28,5,FALSE)*VLOOKUP($A8,'Electrification prediction'!$A$236:$AQ$262,COLUMN('Electrification prediction'!AN$236),FALSE)</f>
        <v>0</v>
      </c>
      <c r="AO8">
        <f>VLOOKUP($A8,'Energy Structure(no elec)'!$A$2:$I$28,5,FALSE)*VLOOKUP($A8,'Electrification prediction'!$A$236:$AQ$262,COLUMN('Electrification prediction'!AO$236),FALSE)</f>
        <v>0</v>
      </c>
      <c r="AP8">
        <f>VLOOKUP($A8,'Energy Structure(no elec)'!$A$2:$I$28,5,FALSE)*VLOOKUP($A8,'Electrification prediction'!$A$236:$AQ$262,COLUMN('Electrification prediction'!AP$236),FALSE)</f>
        <v>0</v>
      </c>
      <c r="AQ8">
        <f>VLOOKUP($A8,'Energy Structure(no elec)'!$A$2:$I$28,5,FALSE)*VLOOKUP($A8,'Electrification prediction'!$A$236:$AQ$262,COLUMN('Electrification prediction'!AQ$236),FALSE)</f>
        <v>0</v>
      </c>
    </row>
    <row r="9" spans="1:43">
      <c r="A9" s="272" t="s">
        <v>622</v>
      </c>
      <c r="B9">
        <f>VLOOKUP(A9,'Energy use'!$A$132:$K$158,5,FALSE)</f>
        <v>0</v>
      </c>
      <c r="C9">
        <f>VLOOKUP($A9,'Energy Structure(no elec)'!$A$2:$I$28,5,FALSE)*VLOOKUP($A9,'Electrification prediction'!$A$236:$AQ$262,COLUMN('Electrification prediction'!C$236),FALSE)</f>
        <v>0</v>
      </c>
      <c r="D9">
        <f>VLOOKUP($A9,'Energy Structure(no elec)'!$A$2:$I$28,5,FALSE)*VLOOKUP($A9,'Electrification prediction'!$A$236:$AQ$262,COLUMN('Electrification prediction'!D$236),FALSE)</f>
        <v>0</v>
      </c>
      <c r="E9">
        <f>VLOOKUP($A9,'Energy Structure(no elec)'!$A$2:$I$28,5,FALSE)*VLOOKUP($A9,'Electrification prediction'!$A$236:$AQ$262,COLUMN('Electrification prediction'!E$236),FALSE)</f>
        <v>0</v>
      </c>
      <c r="F9">
        <f>VLOOKUP($A9,'Energy Structure(no elec)'!$A$2:$I$28,5,FALSE)*VLOOKUP($A9,'Electrification prediction'!$A$236:$AQ$262,COLUMN('Electrification prediction'!F$236),FALSE)</f>
        <v>0</v>
      </c>
      <c r="G9">
        <f>VLOOKUP($A9,'Energy Structure(no elec)'!$A$2:$I$28,5,FALSE)*VLOOKUP($A9,'Electrification prediction'!$A$236:$AQ$262,COLUMN('Electrification prediction'!G$236),FALSE)</f>
        <v>0</v>
      </c>
      <c r="H9">
        <f>VLOOKUP($A9,'Energy Structure(no elec)'!$A$2:$I$28,5,FALSE)*VLOOKUP($A9,'Electrification prediction'!$A$236:$AQ$262,COLUMN('Electrification prediction'!H$236),FALSE)</f>
        <v>0</v>
      </c>
      <c r="I9">
        <f>VLOOKUP($A9,'Energy Structure(no elec)'!$A$2:$I$28,5,FALSE)*VLOOKUP($A9,'Electrification prediction'!$A$236:$AQ$262,COLUMN('Electrification prediction'!I$236),FALSE)</f>
        <v>0</v>
      </c>
      <c r="J9">
        <f>VLOOKUP($A9,'Energy Structure(no elec)'!$A$2:$I$28,5,FALSE)*VLOOKUP($A9,'Electrification prediction'!$A$236:$AQ$262,COLUMN('Electrification prediction'!J$236),FALSE)</f>
        <v>0</v>
      </c>
      <c r="K9">
        <f>VLOOKUP($A9,'Energy Structure(no elec)'!$A$2:$I$28,5,FALSE)*VLOOKUP($A9,'Electrification prediction'!$A$236:$AQ$262,COLUMN('Electrification prediction'!K$236),FALSE)</f>
        <v>0</v>
      </c>
      <c r="L9">
        <f>VLOOKUP($A9,'Energy Structure(no elec)'!$A$2:$I$28,5,FALSE)*VLOOKUP($A9,'Electrification prediction'!$A$236:$AQ$262,COLUMN('Electrification prediction'!L$236),FALSE)</f>
        <v>0</v>
      </c>
      <c r="M9">
        <f>VLOOKUP($A9,'Energy Structure(no elec)'!$A$2:$I$28,5,FALSE)*VLOOKUP($A9,'Electrification prediction'!$A$236:$AQ$262,COLUMN('Electrification prediction'!M$236),FALSE)</f>
        <v>0</v>
      </c>
      <c r="N9">
        <f>VLOOKUP($A9,'Energy Structure(no elec)'!$A$2:$I$28,5,FALSE)*VLOOKUP($A9,'Electrification prediction'!$A$236:$AQ$262,COLUMN('Electrification prediction'!N$236),FALSE)</f>
        <v>0</v>
      </c>
      <c r="O9">
        <f>VLOOKUP($A9,'Energy Structure(no elec)'!$A$2:$I$28,5,FALSE)*VLOOKUP($A9,'Electrification prediction'!$A$236:$AQ$262,COLUMN('Electrification prediction'!O$236),FALSE)</f>
        <v>0</v>
      </c>
      <c r="P9">
        <f>VLOOKUP($A9,'Energy Structure(no elec)'!$A$2:$I$28,5,FALSE)*VLOOKUP($A9,'Electrification prediction'!$A$236:$AQ$262,COLUMN('Electrification prediction'!P$236),FALSE)</f>
        <v>0</v>
      </c>
      <c r="Q9">
        <f>VLOOKUP($A9,'Energy Structure(no elec)'!$A$2:$I$28,5,FALSE)*VLOOKUP($A9,'Electrification prediction'!$A$236:$AQ$262,COLUMN('Electrification prediction'!Q$236),FALSE)</f>
        <v>0</v>
      </c>
      <c r="R9">
        <f>VLOOKUP($A9,'Energy Structure(no elec)'!$A$2:$I$28,5,FALSE)*VLOOKUP($A9,'Electrification prediction'!$A$236:$AQ$262,COLUMN('Electrification prediction'!R$236),FALSE)</f>
        <v>0</v>
      </c>
      <c r="S9">
        <f>VLOOKUP($A9,'Energy Structure(no elec)'!$A$2:$I$28,5,FALSE)*VLOOKUP($A9,'Electrification prediction'!$A$236:$AQ$262,COLUMN('Electrification prediction'!S$236),FALSE)</f>
        <v>0</v>
      </c>
      <c r="T9">
        <f>VLOOKUP($A9,'Energy Structure(no elec)'!$A$2:$I$28,5,FALSE)*VLOOKUP($A9,'Electrification prediction'!$A$236:$AQ$262,COLUMN('Electrification prediction'!T$236),FALSE)</f>
        <v>0</v>
      </c>
      <c r="U9">
        <f>VLOOKUP($A9,'Energy Structure(no elec)'!$A$2:$I$28,5,FALSE)*VLOOKUP($A9,'Electrification prediction'!$A$236:$AQ$262,COLUMN('Electrification prediction'!U$236),FALSE)</f>
        <v>0</v>
      </c>
      <c r="V9">
        <f>VLOOKUP($A9,'Energy Structure(no elec)'!$A$2:$I$28,5,FALSE)*VLOOKUP($A9,'Electrification prediction'!$A$236:$AQ$262,COLUMN('Electrification prediction'!V$236),FALSE)</f>
        <v>0</v>
      </c>
      <c r="W9">
        <f>VLOOKUP($A9,'Energy Structure(no elec)'!$A$2:$I$28,5,FALSE)*VLOOKUP($A9,'Electrification prediction'!$A$236:$AQ$262,COLUMN('Electrification prediction'!W$236),FALSE)</f>
        <v>0</v>
      </c>
      <c r="X9">
        <f>VLOOKUP($A9,'Energy Structure(no elec)'!$A$2:$I$28,5,FALSE)*VLOOKUP($A9,'Electrification prediction'!$A$236:$AQ$262,COLUMN('Electrification prediction'!X$236),FALSE)</f>
        <v>0</v>
      </c>
      <c r="Y9">
        <f>VLOOKUP($A9,'Energy Structure(no elec)'!$A$2:$I$28,5,FALSE)*VLOOKUP($A9,'Electrification prediction'!$A$236:$AQ$262,COLUMN('Electrification prediction'!Y$236),FALSE)</f>
        <v>0</v>
      </c>
      <c r="Z9">
        <f>VLOOKUP($A9,'Energy Structure(no elec)'!$A$2:$I$28,5,FALSE)*VLOOKUP($A9,'Electrification prediction'!$A$236:$AQ$262,COLUMN('Electrification prediction'!Z$236),FALSE)</f>
        <v>0</v>
      </c>
      <c r="AA9">
        <f>VLOOKUP($A9,'Energy Structure(no elec)'!$A$2:$I$28,5,FALSE)*VLOOKUP($A9,'Electrification prediction'!$A$236:$AQ$262,COLUMN('Electrification prediction'!AA$236),FALSE)</f>
        <v>0</v>
      </c>
      <c r="AB9">
        <f>VLOOKUP($A9,'Energy Structure(no elec)'!$A$2:$I$28,5,FALSE)*VLOOKUP($A9,'Electrification prediction'!$A$236:$AQ$262,COLUMN('Electrification prediction'!AB$236),FALSE)</f>
        <v>0</v>
      </c>
      <c r="AC9">
        <f>VLOOKUP($A9,'Energy Structure(no elec)'!$A$2:$I$28,5,FALSE)*VLOOKUP($A9,'Electrification prediction'!$A$236:$AQ$262,COLUMN('Electrification prediction'!AC$236),FALSE)</f>
        <v>0</v>
      </c>
      <c r="AD9">
        <f>VLOOKUP($A9,'Energy Structure(no elec)'!$A$2:$I$28,5,FALSE)*VLOOKUP($A9,'Electrification prediction'!$A$236:$AQ$262,COLUMN('Electrification prediction'!AD$236),FALSE)</f>
        <v>0</v>
      </c>
      <c r="AE9">
        <f>VLOOKUP($A9,'Energy Structure(no elec)'!$A$2:$I$28,5,FALSE)*VLOOKUP($A9,'Electrification prediction'!$A$236:$AQ$262,COLUMN('Electrification prediction'!AE$236),FALSE)</f>
        <v>0</v>
      </c>
      <c r="AF9">
        <f>VLOOKUP($A9,'Energy Structure(no elec)'!$A$2:$I$28,5,FALSE)*VLOOKUP($A9,'Electrification prediction'!$A$236:$AQ$262,COLUMN('Electrification prediction'!AF$236),FALSE)</f>
        <v>0</v>
      </c>
      <c r="AG9">
        <f>VLOOKUP($A9,'Energy Structure(no elec)'!$A$2:$I$28,5,FALSE)*VLOOKUP($A9,'Electrification prediction'!$A$236:$AQ$262,COLUMN('Electrification prediction'!AG$236),FALSE)</f>
        <v>0</v>
      </c>
      <c r="AH9">
        <f>VLOOKUP($A9,'Energy Structure(no elec)'!$A$2:$I$28,5,FALSE)*VLOOKUP($A9,'Electrification prediction'!$A$236:$AQ$262,COLUMN('Electrification prediction'!AH$236),FALSE)</f>
        <v>0</v>
      </c>
      <c r="AI9">
        <f>VLOOKUP($A9,'Energy Structure(no elec)'!$A$2:$I$28,5,FALSE)*VLOOKUP($A9,'Electrification prediction'!$A$236:$AQ$262,COLUMN('Electrification prediction'!AI$236),FALSE)</f>
        <v>0</v>
      </c>
      <c r="AJ9">
        <f>VLOOKUP($A9,'Energy Structure(no elec)'!$A$2:$I$28,5,FALSE)*VLOOKUP($A9,'Electrification prediction'!$A$236:$AQ$262,COLUMN('Electrification prediction'!AJ$236),FALSE)</f>
        <v>0</v>
      </c>
      <c r="AK9">
        <f>VLOOKUP($A9,'Energy Structure(no elec)'!$A$2:$I$28,5,FALSE)*VLOOKUP($A9,'Electrification prediction'!$A$236:$AQ$262,COLUMN('Electrification prediction'!AK$236),FALSE)</f>
        <v>0</v>
      </c>
      <c r="AL9">
        <f>VLOOKUP($A9,'Energy Structure(no elec)'!$A$2:$I$28,5,FALSE)*VLOOKUP($A9,'Electrification prediction'!$A$236:$AQ$262,COLUMN('Electrification prediction'!AL$236),FALSE)</f>
        <v>0</v>
      </c>
      <c r="AM9">
        <f>VLOOKUP($A9,'Energy Structure(no elec)'!$A$2:$I$28,5,FALSE)*VLOOKUP($A9,'Electrification prediction'!$A$236:$AQ$262,COLUMN('Electrification prediction'!AM$236),FALSE)</f>
        <v>0</v>
      </c>
      <c r="AN9">
        <f>VLOOKUP($A9,'Energy Structure(no elec)'!$A$2:$I$28,5,FALSE)*VLOOKUP($A9,'Electrification prediction'!$A$236:$AQ$262,COLUMN('Electrification prediction'!AN$236),FALSE)</f>
        <v>0</v>
      </c>
      <c r="AO9">
        <f>VLOOKUP($A9,'Energy Structure(no elec)'!$A$2:$I$28,5,FALSE)*VLOOKUP($A9,'Electrification prediction'!$A$236:$AQ$262,COLUMN('Electrification prediction'!AO$236),FALSE)</f>
        <v>0</v>
      </c>
      <c r="AP9">
        <f>VLOOKUP($A9,'Energy Structure(no elec)'!$A$2:$I$28,5,FALSE)*VLOOKUP($A9,'Electrification prediction'!$A$236:$AQ$262,COLUMN('Electrification prediction'!AP$236),FALSE)</f>
        <v>0</v>
      </c>
      <c r="AQ9">
        <f>VLOOKUP($A9,'Energy Structure(no elec)'!$A$2:$I$28,5,FALSE)*VLOOKUP($A9,'Electrification prediction'!$A$236:$AQ$262,COLUMN('Electrification prediction'!AQ$236),FALSE)</f>
        <v>0</v>
      </c>
    </row>
    <row r="10" spans="1:43">
      <c r="A10" s="272" t="s">
        <v>623</v>
      </c>
      <c r="B10">
        <f>VLOOKUP(A10,'Energy use'!$A$132:$K$158,5,FALSE)</f>
        <v>0</v>
      </c>
      <c r="C10">
        <f>VLOOKUP($A10,'Energy Structure(no elec)'!$A$2:$I$28,5,FALSE)*VLOOKUP($A10,'Electrification prediction'!$A$236:$AQ$262,COLUMN('Electrification prediction'!C$236),FALSE)</f>
        <v>0</v>
      </c>
      <c r="D10">
        <f>VLOOKUP($A10,'Energy Structure(no elec)'!$A$2:$I$28,5,FALSE)*VLOOKUP($A10,'Electrification prediction'!$A$236:$AQ$262,COLUMN('Electrification prediction'!D$236),FALSE)</f>
        <v>0</v>
      </c>
      <c r="E10">
        <f>VLOOKUP($A10,'Energy Structure(no elec)'!$A$2:$I$28,5,FALSE)*VLOOKUP($A10,'Electrification prediction'!$A$236:$AQ$262,COLUMN('Electrification prediction'!E$236),FALSE)</f>
        <v>0</v>
      </c>
      <c r="F10">
        <f>VLOOKUP($A10,'Energy Structure(no elec)'!$A$2:$I$28,5,FALSE)*VLOOKUP($A10,'Electrification prediction'!$A$236:$AQ$262,COLUMN('Electrification prediction'!F$236),FALSE)</f>
        <v>0</v>
      </c>
      <c r="G10">
        <f>VLOOKUP($A10,'Energy Structure(no elec)'!$A$2:$I$28,5,FALSE)*VLOOKUP($A10,'Electrification prediction'!$A$236:$AQ$262,COLUMN('Electrification prediction'!G$236),FALSE)</f>
        <v>0</v>
      </c>
      <c r="H10">
        <f>VLOOKUP($A10,'Energy Structure(no elec)'!$A$2:$I$28,5,FALSE)*VLOOKUP($A10,'Electrification prediction'!$A$236:$AQ$262,COLUMN('Electrification prediction'!H$236),FALSE)</f>
        <v>0</v>
      </c>
      <c r="I10">
        <f>VLOOKUP($A10,'Energy Structure(no elec)'!$A$2:$I$28,5,FALSE)*VLOOKUP($A10,'Electrification prediction'!$A$236:$AQ$262,COLUMN('Electrification prediction'!I$236),FALSE)</f>
        <v>0</v>
      </c>
      <c r="J10">
        <f>VLOOKUP($A10,'Energy Structure(no elec)'!$A$2:$I$28,5,FALSE)*VLOOKUP($A10,'Electrification prediction'!$A$236:$AQ$262,COLUMN('Electrification prediction'!J$236),FALSE)</f>
        <v>0</v>
      </c>
      <c r="K10">
        <f>VLOOKUP($A10,'Energy Structure(no elec)'!$A$2:$I$28,5,FALSE)*VLOOKUP($A10,'Electrification prediction'!$A$236:$AQ$262,COLUMN('Electrification prediction'!K$236),FALSE)</f>
        <v>0</v>
      </c>
      <c r="L10">
        <f>VLOOKUP($A10,'Energy Structure(no elec)'!$A$2:$I$28,5,FALSE)*VLOOKUP($A10,'Electrification prediction'!$A$236:$AQ$262,COLUMN('Electrification prediction'!L$236),FALSE)</f>
        <v>0</v>
      </c>
      <c r="M10">
        <f>VLOOKUP($A10,'Energy Structure(no elec)'!$A$2:$I$28,5,FALSE)*VLOOKUP($A10,'Electrification prediction'!$A$236:$AQ$262,COLUMN('Electrification prediction'!M$236),FALSE)</f>
        <v>0</v>
      </c>
      <c r="N10">
        <f>VLOOKUP($A10,'Energy Structure(no elec)'!$A$2:$I$28,5,FALSE)*VLOOKUP($A10,'Electrification prediction'!$A$236:$AQ$262,COLUMN('Electrification prediction'!N$236),FALSE)</f>
        <v>0</v>
      </c>
      <c r="O10">
        <f>VLOOKUP($A10,'Energy Structure(no elec)'!$A$2:$I$28,5,FALSE)*VLOOKUP($A10,'Electrification prediction'!$A$236:$AQ$262,COLUMN('Electrification prediction'!O$236),FALSE)</f>
        <v>0</v>
      </c>
      <c r="P10">
        <f>VLOOKUP($A10,'Energy Structure(no elec)'!$A$2:$I$28,5,FALSE)*VLOOKUP($A10,'Electrification prediction'!$A$236:$AQ$262,COLUMN('Electrification prediction'!P$236),FALSE)</f>
        <v>0</v>
      </c>
      <c r="Q10">
        <f>VLOOKUP($A10,'Energy Structure(no elec)'!$A$2:$I$28,5,FALSE)*VLOOKUP($A10,'Electrification prediction'!$A$236:$AQ$262,COLUMN('Electrification prediction'!Q$236),FALSE)</f>
        <v>0</v>
      </c>
      <c r="R10">
        <f>VLOOKUP($A10,'Energy Structure(no elec)'!$A$2:$I$28,5,FALSE)*VLOOKUP($A10,'Electrification prediction'!$A$236:$AQ$262,COLUMN('Electrification prediction'!R$236),FALSE)</f>
        <v>0</v>
      </c>
      <c r="S10">
        <f>VLOOKUP($A10,'Energy Structure(no elec)'!$A$2:$I$28,5,FALSE)*VLOOKUP($A10,'Electrification prediction'!$A$236:$AQ$262,COLUMN('Electrification prediction'!S$236),FALSE)</f>
        <v>0</v>
      </c>
      <c r="T10">
        <f>VLOOKUP($A10,'Energy Structure(no elec)'!$A$2:$I$28,5,FALSE)*VLOOKUP($A10,'Electrification prediction'!$A$236:$AQ$262,COLUMN('Electrification prediction'!T$236),FALSE)</f>
        <v>0</v>
      </c>
      <c r="U10">
        <f>VLOOKUP($A10,'Energy Structure(no elec)'!$A$2:$I$28,5,FALSE)*VLOOKUP($A10,'Electrification prediction'!$A$236:$AQ$262,COLUMN('Electrification prediction'!U$236),FALSE)</f>
        <v>0</v>
      </c>
      <c r="V10">
        <f>VLOOKUP($A10,'Energy Structure(no elec)'!$A$2:$I$28,5,FALSE)*VLOOKUP($A10,'Electrification prediction'!$A$236:$AQ$262,COLUMN('Electrification prediction'!V$236),FALSE)</f>
        <v>0</v>
      </c>
      <c r="W10">
        <f>VLOOKUP($A10,'Energy Structure(no elec)'!$A$2:$I$28,5,FALSE)*VLOOKUP($A10,'Electrification prediction'!$A$236:$AQ$262,COLUMN('Electrification prediction'!W$236),FALSE)</f>
        <v>0</v>
      </c>
      <c r="X10">
        <f>VLOOKUP($A10,'Energy Structure(no elec)'!$A$2:$I$28,5,FALSE)*VLOOKUP($A10,'Electrification prediction'!$A$236:$AQ$262,COLUMN('Electrification prediction'!X$236),FALSE)</f>
        <v>0</v>
      </c>
      <c r="Y10">
        <f>VLOOKUP($A10,'Energy Structure(no elec)'!$A$2:$I$28,5,FALSE)*VLOOKUP($A10,'Electrification prediction'!$A$236:$AQ$262,COLUMN('Electrification prediction'!Y$236),FALSE)</f>
        <v>0</v>
      </c>
      <c r="Z10">
        <f>VLOOKUP($A10,'Energy Structure(no elec)'!$A$2:$I$28,5,FALSE)*VLOOKUP($A10,'Electrification prediction'!$A$236:$AQ$262,COLUMN('Electrification prediction'!Z$236),FALSE)</f>
        <v>0</v>
      </c>
      <c r="AA10">
        <f>VLOOKUP($A10,'Energy Structure(no elec)'!$A$2:$I$28,5,FALSE)*VLOOKUP($A10,'Electrification prediction'!$A$236:$AQ$262,COLUMN('Electrification prediction'!AA$236),FALSE)</f>
        <v>0</v>
      </c>
      <c r="AB10">
        <f>VLOOKUP($A10,'Energy Structure(no elec)'!$A$2:$I$28,5,FALSE)*VLOOKUP($A10,'Electrification prediction'!$A$236:$AQ$262,COLUMN('Electrification prediction'!AB$236),FALSE)</f>
        <v>0</v>
      </c>
      <c r="AC10">
        <f>VLOOKUP($A10,'Energy Structure(no elec)'!$A$2:$I$28,5,FALSE)*VLOOKUP($A10,'Electrification prediction'!$A$236:$AQ$262,COLUMN('Electrification prediction'!AC$236),FALSE)</f>
        <v>0</v>
      </c>
      <c r="AD10">
        <f>VLOOKUP($A10,'Energy Structure(no elec)'!$A$2:$I$28,5,FALSE)*VLOOKUP($A10,'Electrification prediction'!$A$236:$AQ$262,COLUMN('Electrification prediction'!AD$236),FALSE)</f>
        <v>0</v>
      </c>
      <c r="AE10">
        <f>VLOOKUP($A10,'Energy Structure(no elec)'!$A$2:$I$28,5,FALSE)*VLOOKUP($A10,'Electrification prediction'!$A$236:$AQ$262,COLUMN('Electrification prediction'!AE$236),FALSE)</f>
        <v>0</v>
      </c>
      <c r="AF10">
        <f>VLOOKUP($A10,'Energy Structure(no elec)'!$A$2:$I$28,5,FALSE)*VLOOKUP($A10,'Electrification prediction'!$A$236:$AQ$262,COLUMN('Electrification prediction'!AF$236),FALSE)</f>
        <v>0</v>
      </c>
      <c r="AG10">
        <f>VLOOKUP($A10,'Energy Structure(no elec)'!$A$2:$I$28,5,FALSE)*VLOOKUP($A10,'Electrification prediction'!$A$236:$AQ$262,COLUMN('Electrification prediction'!AG$236),FALSE)</f>
        <v>0</v>
      </c>
      <c r="AH10">
        <f>VLOOKUP($A10,'Energy Structure(no elec)'!$A$2:$I$28,5,FALSE)*VLOOKUP($A10,'Electrification prediction'!$A$236:$AQ$262,COLUMN('Electrification prediction'!AH$236),FALSE)</f>
        <v>0</v>
      </c>
      <c r="AI10">
        <f>VLOOKUP($A10,'Energy Structure(no elec)'!$A$2:$I$28,5,FALSE)*VLOOKUP($A10,'Electrification prediction'!$A$236:$AQ$262,COLUMN('Electrification prediction'!AI$236),FALSE)</f>
        <v>0</v>
      </c>
      <c r="AJ10">
        <f>VLOOKUP($A10,'Energy Structure(no elec)'!$A$2:$I$28,5,FALSE)*VLOOKUP($A10,'Electrification prediction'!$A$236:$AQ$262,COLUMN('Electrification prediction'!AJ$236),FALSE)</f>
        <v>0</v>
      </c>
      <c r="AK10">
        <f>VLOOKUP($A10,'Energy Structure(no elec)'!$A$2:$I$28,5,FALSE)*VLOOKUP($A10,'Electrification prediction'!$A$236:$AQ$262,COLUMN('Electrification prediction'!AK$236),FALSE)</f>
        <v>0</v>
      </c>
      <c r="AL10">
        <f>VLOOKUP($A10,'Energy Structure(no elec)'!$A$2:$I$28,5,FALSE)*VLOOKUP($A10,'Electrification prediction'!$A$236:$AQ$262,COLUMN('Electrification prediction'!AL$236),FALSE)</f>
        <v>0</v>
      </c>
      <c r="AM10">
        <f>VLOOKUP($A10,'Energy Structure(no elec)'!$A$2:$I$28,5,FALSE)*VLOOKUP($A10,'Electrification prediction'!$A$236:$AQ$262,COLUMN('Electrification prediction'!AM$236),FALSE)</f>
        <v>0</v>
      </c>
      <c r="AN10">
        <f>VLOOKUP($A10,'Energy Structure(no elec)'!$A$2:$I$28,5,FALSE)*VLOOKUP($A10,'Electrification prediction'!$A$236:$AQ$262,COLUMN('Electrification prediction'!AN$236),FALSE)</f>
        <v>0</v>
      </c>
      <c r="AO10">
        <f>VLOOKUP($A10,'Energy Structure(no elec)'!$A$2:$I$28,5,FALSE)*VLOOKUP($A10,'Electrification prediction'!$A$236:$AQ$262,COLUMN('Electrification prediction'!AO$236),FALSE)</f>
        <v>0</v>
      </c>
      <c r="AP10">
        <f>VLOOKUP($A10,'Energy Structure(no elec)'!$A$2:$I$28,5,FALSE)*VLOOKUP($A10,'Electrification prediction'!$A$236:$AQ$262,COLUMN('Electrification prediction'!AP$236),FALSE)</f>
        <v>0</v>
      </c>
      <c r="AQ10">
        <f>VLOOKUP($A10,'Energy Structure(no elec)'!$A$2:$I$28,5,FALSE)*VLOOKUP($A10,'Electrification prediction'!$A$236:$AQ$262,COLUMN('Electrification prediction'!AQ$236),FALSE)</f>
        <v>0</v>
      </c>
    </row>
    <row r="11" spans="1:43">
      <c r="A11" s="272" t="s">
        <v>624</v>
      </c>
      <c r="B11">
        <f>VLOOKUP(A11,'Energy use'!$A$132:$K$158,5,FALSE)</f>
        <v>0</v>
      </c>
      <c r="C11">
        <f>VLOOKUP($A11,'Energy Structure(no elec)'!$A$2:$I$28,5,FALSE)*VLOOKUP($A11,'Electrification prediction'!$A$236:$AQ$262,COLUMN('Electrification prediction'!C$236),FALSE)</f>
        <v>0</v>
      </c>
      <c r="D11">
        <f>VLOOKUP($A11,'Energy Structure(no elec)'!$A$2:$I$28,5,FALSE)*VLOOKUP($A11,'Electrification prediction'!$A$236:$AQ$262,COLUMN('Electrification prediction'!D$236),FALSE)</f>
        <v>0</v>
      </c>
      <c r="E11">
        <f>VLOOKUP($A11,'Energy Structure(no elec)'!$A$2:$I$28,5,FALSE)*VLOOKUP($A11,'Electrification prediction'!$A$236:$AQ$262,COLUMN('Electrification prediction'!E$236),FALSE)</f>
        <v>0</v>
      </c>
      <c r="F11">
        <f>VLOOKUP($A11,'Energy Structure(no elec)'!$A$2:$I$28,5,FALSE)*VLOOKUP($A11,'Electrification prediction'!$A$236:$AQ$262,COLUMN('Electrification prediction'!F$236),FALSE)</f>
        <v>0</v>
      </c>
      <c r="G11">
        <f>VLOOKUP($A11,'Energy Structure(no elec)'!$A$2:$I$28,5,FALSE)*VLOOKUP($A11,'Electrification prediction'!$A$236:$AQ$262,COLUMN('Electrification prediction'!G$236),FALSE)</f>
        <v>0</v>
      </c>
      <c r="H11">
        <f>VLOOKUP($A11,'Energy Structure(no elec)'!$A$2:$I$28,5,FALSE)*VLOOKUP($A11,'Electrification prediction'!$A$236:$AQ$262,COLUMN('Electrification prediction'!H$236),FALSE)</f>
        <v>0</v>
      </c>
      <c r="I11">
        <f>VLOOKUP($A11,'Energy Structure(no elec)'!$A$2:$I$28,5,FALSE)*VLOOKUP($A11,'Electrification prediction'!$A$236:$AQ$262,COLUMN('Electrification prediction'!I$236),FALSE)</f>
        <v>0</v>
      </c>
      <c r="J11">
        <f>VLOOKUP($A11,'Energy Structure(no elec)'!$A$2:$I$28,5,FALSE)*VLOOKUP($A11,'Electrification prediction'!$A$236:$AQ$262,COLUMN('Electrification prediction'!J$236),FALSE)</f>
        <v>0</v>
      </c>
      <c r="K11">
        <f>VLOOKUP($A11,'Energy Structure(no elec)'!$A$2:$I$28,5,FALSE)*VLOOKUP($A11,'Electrification prediction'!$A$236:$AQ$262,COLUMN('Electrification prediction'!K$236),FALSE)</f>
        <v>0</v>
      </c>
      <c r="L11">
        <f>VLOOKUP($A11,'Energy Structure(no elec)'!$A$2:$I$28,5,FALSE)*VLOOKUP($A11,'Electrification prediction'!$A$236:$AQ$262,COLUMN('Electrification prediction'!L$236),FALSE)</f>
        <v>0</v>
      </c>
      <c r="M11">
        <f>VLOOKUP($A11,'Energy Structure(no elec)'!$A$2:$I$28,5,FALSE)*VLOOKUP($A11,'Electrification prediction'!$A$236:$AQ$262,COLUMN('Electrification prediction'!M$236),FALSE)</f>
        <v>0</v>
      </c>
      <c r="N11">
        <f>VLOOKUP($A11,'Energy Structure(no elec)'!$A$2:$I$28,5,FALSE)*VLOOKUP($A11,'Electrification prediction'!$A$236:$AQ$262,COLUMN('Electrification prediction'!N$236),FALSE)</f>
        <v>0</v>
      </c>
      <c r="O11">
        <f>VLOOKUP($A11,'Energy Structure(no elec)'!$A$2:$I$28,5,FALSE)*VLOOKUP($A11,'Electrification prediction'!$A$236:$AQ$262,COLUMN('Electrification prediction'!O$236),FALSE)</f>
        <v>0</v>
      </c>
      <c r="P11">
        <f>VLOOKUP($A11,'Energy Structure(no elec)'!$A$2:$I$28,5,FALSE)*VLOOKUP($A11,'Electrification prediction'!$A$236:$AQ$262,COLUMN('Electrification prediction'!P$236),FALSE)</f>
        <v>0</v>
      </c>
      <c r="Q11">
        <f>VLOOKUP($A11,'Energy Structure(no elec)'!$A$2:$I$28,5,FALSE)*VLOOKUP($A11,'Electrification prediction'!$A$236:$AQ$262,COLUMN('Electrification prediction'!Q$236),FALSE)</f>
        <v>0</v>
      </c>
      <c r="R11">
        <f>VLOOKUP($A11,'Energy Structure(no elec)'!$A$2:$I$28,5,FALSE)*VLOOKUP($A11,'Electrification prediction'!$A$236:$AQ$262,COLUMN('Electrification prediction'!R$236),FALSE)</f>
        <v>0</v>
      </c>
      <c r="S11">
        <f>VLOOKUP($A11,'Energy Structure(no elec)'!$A$2:$I$28,5,FALSE)*VLOOKUP($A11,'Electrification prediction'!$A$236:$AQ$262,COLUMN('Electrification prediction'!S$236),FALSE)</f>
        <v>0</v>
      </c>
      <c r="T11">
        <f>VLOOKUP($A11,'Energy Structure(no elec)'!$A$2:$I$28,5,FALSE)*VLOOKUP($A11,'Electrification prediction'!$A$236:$AQ$262,COLUMN('Electrification prediction'!T$236),FALSE)</f>
        <v>0</v>
      </c>
      <c r="U11">
        <f>VLOOKUP($A11,'Energy Structure(no elec)'!$A$2:$I$28,5,FALSE)*VLOOKUP($A11,'Electrification prediction'!$A$236:$AQ$262,COLUMN('Electrification prediction'!U$236),FALSE)</f>
        <v>0</v>
      </c>
      <c r="V11">
        <f>VLOOKUP($A11,'Energy Structure(no elec)'!$A$2:$I$28,5,FALSE)*VLOOKUP($A11,'Electrification prediction'!$A$236:$AQ$262,COLUMN('Electrification prediction'!V$236),FALSE)</f>
        <v>0</v>
      </c>
      <c r="W11">
        <f>VLOOKUP($A11,'Energy Structure(no elec)'!$A$2:$I$28,5,FALSE)*VLOOKUP($A11,'Electrification prediction'!$A$236:$AQ$262,COLUMN('Electrification prediction'!W$236),FALSE)</f>
        <v>0</v>
      </c>
      <c r="X11">
        <f>VLOOKUP($A11,'Energy Structure(no elec)'!$A$2:$I$28,5,FALSE)*VLOOKUP($A11,'Electrification prediction'!$A$236:$AQ$262,COLUMN('Electrification prediction'!X$236),FALSE)</f>
        <v>0</v>
      </c>
      <c r="Y11">
        <f>VLOOKUP($A11,'Energy Structure(no elec)'!$A$2:$I$28,5,FALSE)*VLOOKUP($A11,'Electrification prediction'!$A$236:$AQ$262,COLUMN('Electrification prediction'!Y$236),FALSE)</f>
        <v>0</v>
      </c>
      <c r="Z11">
        <f>VLOOKUP($A11,'Energy Structure(no elec)'!$A$2:$I$28,5,FALSE)*VLOOKUP($A11,'Electrification prediction'!$A$236:$AQ$262,COLUMN('Electrification prediction'!Z$236),FALSE)</f>
        <v>0</v>
      </c>
      <c r="AA11">
        <f>VLOOKUP($A11,'Energy Structure(no elec)'!$A$2:$I$28,5,FALSE)*VLOOKUP($A11,'Electrification prediction'!$A$236:$AQ$262,COLUMN('Electrification prediction'!AA$236),FALSE)</f>
        <v>0</v>
      </c>
      <c r="AB11">
        <f>VLOOKUP($A11,'Energy Structure(no elec)'!$A$2:$I$28,5,FALSE)*VLOOKUP($A11,'Electrification prediction'!$A$236:$AQ$262,COLUMN('Electrification prediction'!AB$236),FALSE)</f>
        <v>0</v>
      </c>
      <c r="AC11">
        <f>VLOOKUP($A11,'Energy Structure(no elec)'!$A$2:$I$28,5,FALSE)*VLOOKUP($A11,'Electrification prediction'!$A$236:$AQ$262,COLUMN('Electrification prediction'!AC$236),FALSE)</f>
        <v>0</v>
      </c>
      <c r="AD11">
        <f>VLOOKUP($A11,'Energy Structure(no elec)'!$A$2:$I$28,5,FALSE)*VLOOKUP($A11,'Electrification prediction'!$A$236:$AQ$262,COLUMN('Electrification prediction'!AD$236),FALSE)</f>
        <v>0</v>
      </c>
      <c r="AE11">
        <f>VLOOKUP($A11,'Energy Structure(no elec)'!$A$2:$I$28,5,FALSE)*VLOOKUP($A11,'Electrification prediction'!$A$236:$AQ$262,COLUMN('Electrification prediction'!AE$236),FALSE)</f>
        <v>0</v>
      </c>
      <c r="AF11">
        <f>VLOOKUP($A11,'Energy Structure(no elec)'!$A$2:$I$28,5,FALSE)*VLOOKUP($A11,'Electrification prediction'!$A$236:$AQ$262,COLUMN('Electrification prediction'!AF$236),FALSE)</f>
        <v>0</v>
      </c>
      <c r="AG11">
        <f>VLOOKUP($A11,'Energy Structure(no elec)'!$A$2:$I$28,5,FALSE)*VLOOKUP($A11,'Electrification prediction'!$A$236:$AQ$262,COLUMN('Electrification prediction'!AG$236),FALSE)</f>
        <v>0</v>
      </c>
      <c r="AH11">
        <f>VLOOKUP($A11,'Energy Structure(no elec)'!$A$2:$I$28,5,FALSE)*VLOOKUP($A11,'Electrification prediction'!$A$236:$AQ$262,COLUMN('Electrification prediction'!AH$236),FALSE)</f>
        <v>0</v>
      </c>
      <c r="AI11">
        <f>VLOOKUP($A11,'Energy Structure(no elec)'!$A$2:$I$28,5,FALSE)*VLOOKUP($A11,'Electrification prediction'!$A$236:$AQ$262,COLUMN('Electrification prediction'!AI$236),FALSE)</f>
        <v>0</v>
      </c>
      <c r="AJ11">
        <f>VLOOKUP($A11,'Energy Structure(no elec)'!$A$2:$I$28,5,FALSE)*VLOOKUP($A11,'Electrification prediction'!$A$236:$AQ$262,COLUMN('Electrification prediction'!AJ$236),FALSE)</f>
        <v>0</v>
      </c>
      <c r="AK11">
        <f>VLOOKUP($A11,'Energy Structure(no elec)'!$A$2:$I$28,5,FALSE)*VLOOKUP($A11,'Electrification prediction'!$A$236:$AQ$262,COLUMN('Electrification prediction'!AK$236),FALSE)</f>
        <v>0</v>
      </c>
      <c r="AL11">
        <f>VLOOKUP($A11,'Energy Structure(no elec)'!$A$2:$I$28,5,FALSE)*VLOOKUP($A11,'Electrification prediction'!$A$236:$AQ$262,COLUMN('Electrification prediction'!AL$236),FALSE)</f>
        <v>0</v>
      </c>
      <c r="AM11">
        <f>VLOOKUP($A11,'Energy Structure(no elec)'!$A$2:$I$28,5,FALSE)*VLOOKUP($A11,'Electrification prediction'!$A$236:$AQ$262,COLUMN('Electrification prediction'!AM$236),FALSE)</f>
        <v>0</v>
      </c>
      <c r="AN11">
        <f>VLOOKUP($A11,'Energy Structure(no elec)'!$A$2:$I$28,5,FALSE)*VLOOKUP($A11,'Electrification prediction'!$A$236:$AQ$262,COLUMN('Electrification prediction'!AN$236),FALSE)</f>
        <v>0</v>
      </c>
      <c r="AO11">
        <f>VLOOKUP($A11,'Energy Structure(no elec)'!$A$2:$I$28,5,FALSE)*VLOOKUP($A11,'Electrification prediction'!$A$236:$AQ$262,COLUMN('Electrification prediction'!AO$236),FALSE)</f>
        <v>0</v>
      </c>
      <c r="AP11">
        <f>VLOOKUP($A11,'Energy Structure(no elec)'!$A$2:$I$28,5,FALSE)*VLOOKUP($A11,'Electrification prediction'!$A$236:$AQ$262,COLUMN('Electrification prediction'!AP$236),FALSE)</f>
        <v>0</v>
      </c>
      <c r="AQ11">
        <f>VLOOKUP($A11,'Energy Structure(no elec)'!$A$2:$I$28,5,FALSE)*VLOOKUP($A11,'Electrification prediction'!$A$236:$AQ$262,COLUMN('Electrification prediction'!AQ$236),FALSE)</f>
        <v>0</v>
      </c>
    </row>
    <row r="12" spans="1:43">
      <c r="A12" s="272" t="s">
        <v>612</v>
      </c>
      <c r="B12">
        <f>VLOOKUP(A12,'Energy use'!$A$132:$K$158,5,FALSE)</f>
        <v>733227534826.71094</v>
      </c>
      <c r="C12">
        <f>VLOOKUP($A12,'Energy Structure(no elec)'!$A$2:$I$28,5,FALSE)*VLOOKUP($A12,'Electrification prediction'!$A$236:$AQ$262,COLUMN('Electrification prediction'!C$236),FALSE)</f>
        <v>722355810330.74622</v>
      </c>
      <c r="D12">
        <f>VLOOKUP($A12,'Energy Structure(no elec)'!$A$2:$I$28,5,FALSE)*VLOOKUP($A12,'Electrification prediction'!$A$236:$AQ$262,COLUMN('Electrification prediction'!D$236),FALSE)</f>
        <v>763405019311.26648</v>
      </c>
      <c r="E12">
        <f>VLOOKUP($A12,'Energy Structure(no elec)'!$A$2:$I$28,5,FALSE)*VLOOKUP($A12,'Electrification prediction'!$A$236:$AQ$262,COLUMN('Electrification prediction'!E$236),FALSE)</f>
        <v>781657828820.87585</v>
      </c>
      <c r="F12">
        <f>VLOOKUP($A12,'Energy Structure(no elec)'!$A$2:$I$28,5,FALSE)*VLOOKUP($A12,'Electrification prediction'!$A$236:$AQ$262,COLUMN('Electrification prediction'!F$236),FALSE)</f>
        <v>799024037935.771</v>
      </c>
      <c r="G12">
        <f>VLOOKUP($A12,'Energy Structure(no elec)'!$A$2:$I$28,5,FALSE)*VLOOKUP($A12,'Electrification prediction'!$A$236:$AQ$262,COLUMN('Electrification prediction'!G$236),FALSE)</f>
        <v>815520856448.43481</v>
      </c>
      <c r="H12">
        <f>VLOOKUP($A12,'Energy Structure(no elec)'!$A$2:$I$28,5,FALSE)*VLOOKUP($A12,'Electrification prediction'!$A$236:$AQ$262,COLUMN('Electrification prediction'!H$236),FALSE)</f>
        <v>831446676038.1803</v>
      </c>
      <c r="I12">
        <f>VLOOKUP($A12,'Energy Structure(no elec)'!$A$2:$I$28,5,FALSE)*VLOOKUP($A12,'Electrification prediction'!$A$236:$AQ$262,COLUMN('Electrification prediction'!I$236),FALSE)</f>
        <v>846501655754.30054</v>
      </c>
      <c r="J12">
        <f>VLOOKUP($A12,'Energy Structure(no elec)'!$A$2:$I$28,5,FALSE)*VLOOKUP($A12,'Electrification prediction'!$A$236:$AQ$262,COLUMN('Electrification prediction'!J$236),FALSE)</f>
        <v>861555353714.43555</v>
      </c>
      <c r="K12">
        <f>VLOOKUP($A12,'Energy Structure(no elec)'!$A$2:$I$28,5,FALSE)*VLOOKUP($A12,'Electrification prediction'!$A$236:$AQ$262,COLUMN('Electrification prediction'!K$236),FALSE)</f>
        <v>876606489652.55115</v>
      </c>
      <c r="L12">
        <f>VLOOKUP($A12,'Energy Structure(no elec)'!$A$2:$I$28,5,FALSE)*VLOOKUP($A12,'Electrification prediction'!$A$236:$AQ$262,COLUMN('Electrification prediction'!L$236),FALSE)</f>
        <v>891652225632.47375</v>
      </c>
      <c r="M12">
        <f>VLOOKUP($A12,'Energy Structure(no elec)'!$A$2:$I$28,5,FALSE)*VLOOKUP($A12,'Electrification prediction'!$A$236:$AQ$262,COLUMN('Electrification prediction'!M$236),FALSE)</f>
        <v>905259138182.47131</v>
      </c>
      <c r="N12">
        <f>VLOOKUP($A12,'Energy Structure(no elec)'!$A$2:$I$28,5,FALSE)*VLOOKUP($A12,'Electrification prediction'!$A$236:$AQ$262,COLUMN('Electrification prediction'!N$236),FALSE)</f>
        <v>918807269201.94714</v>
      </c>
      <c r="O12">
        <f>VLOOKUP($A12,'Energy Structure(no elec)'!$A$2:$I$28,5,FALSE)*VLOOKUP($A12,'Electrification prediction'!$A$236:$AQ$262,COLUMN('Electrification prediction'!O$236),FALSE)</f>
        <v>932289848291.427</v>
      </c>
      <c r="P12">
        <f>VLOOKUP($A12,'Energy Structure(no elec)'!$A$2:$I$28,5,FALSE)*VLOOKUP($A12,'Electrification prediction'!$A$236:$AQ$262,COLUMN('Electrification prediction'!P$236),FALSE)</f>
        <v>945698939646.54993</v>
      </c>
      <c r="Q12">
        <f>VLOOKUP($A12,'Energy Structure(no elec)'!$A$2:$I$28,5,FALSE)*VLOOKUP($A12,'Electrification prediction'!$A$236:$AQ$262,COLUMN('Electrification prediction'!Q$236),FALSE)</f>
        <v>959015436220.79163</v>
      </c>
      <c r="R12">
        <f>VLOOKUP($A12,'Energy Structure(no elec)'!$A$2:$I$28,5,FALSE)*VLOOKUP($A12,'Electrification prediction'!$A$236:$AQ$262,COLUMN('Electrification prediction'!R$236),FALSE)</f>
        <v>971207609349.60205</v>
      </c>
      <c r="S12">
        <f>VLOOKUP($A12,'Energy Structure(no elec)'!$A$2:$I$28,5,FALSE)*VLOOKUP($A12,'Electrification prediction'!$A$236:$AQ$262,COLUMN('Electrification prediction'!S$236),FALSE)</f>
        <v>984282938431.20703</v>
      </c>
      <c r="T12">
        <f>VLOOKUP($A12,'Energy Structure(no elec)'!$A$2:$I$28,5,FALSE)*VLOOKUP($A12,'Electrification prediction'!$A$236:$AQ$262,COLUMN('Electrification prediction'!T$236),FALSE)</f>
        <v>997210354427.72217</v>
      </c>
      <c r="U12">
        <f>VLOOKUP($A12,'Energy Structure(no elec)'!$A$2:$I$28,5,FALSE)*VLOOKUP($A12,'Electrification prediction'!$A$236:$AQ$262,COLUMN('Electrification prediction'!U$236),FALSE)</f>
        <v>1009965285604.4999</v>
      </c>
      <c r="V12">
        <f>VLOOKUP($A12,'Energy Structure(no elec)'!$A$2:$I$28,5,FALSE)*VLOOKUP($A12,'Electrification prediction'!$A$236:$AQ$262,COLUMN('Electrification prediction'!V$236),FALSE)</f>
        <v>1022521852222.1403</v>
      </c>
      <c r="W12">
        <f>VLOOKUP($A12,'Energy Structure(no elec)'!$A$2:$I$28,5,FALSE)*VLOOKUP($A12,'Electrification prediction'!$A$236:$AQ$262,COLUMN('Electrification prediction'!W$236),FALSE)</f>
        <v>1034190428001.6661</v>
      </c>
      <c r="X12">
        <f>VLOOKUP($A12,'Energy Structure(no elec)'!$A$2:$I$28,5,FALSE)*VLOOKUP($A12,'Electrification prediction'!$A$236:$AQ$262,COLUMN('Electrification prediction'!X$236),FALSE)</f>
        <v>1043822632500.3257</v>
      </c>
      <c r="Y12">
        <f>VLOOKUP($A12,'Energy Structure(no elec)'!$A$2:$I$28,5,FALSE)*VLOOKUP($A12,'Electrification prediction'!$A$236:$AQ$262,COLUMN('Electrification prediction'!Y$236),FALSE)</f>
        <v>1052436275662.0525</v>
      </c>
      <c r="Z12">
        <f>VLOOKUP($A12,'Energy Structure(no elec)'!$A$2:$I$28,5,FALSE)*VLOOKUP($A12,'Electrification prediction'!$A$236:$AQ$262,COLUMN('Electrification prediction'!Z$236),FALSE)</f>
        <v>1059986388120.4098</v>
      </c>
      <c r="AA12">
        <f>VLOOKUP($A12,'Energy Structure(no elec)'!$A$2:$I$28,5,FALSE)*VLOOKUP($A12,'Electrification prediction'!$A$236:$AQ$262,COLUMN('Electrification prediction'!AA$236),FALSE)</f>
        <v>1066418784642.2119</v>
      </c>
      <c r="AB12">
        <f>VLOOKUP($A12,'Energy Structure(no elec)'!$A$2:$I$28,5,FALSE)*VLOOKUP($A12,'Electrification prediction'!$A$236:$AQ$262,COLUMN('Electrification prediction'!AB$236),FALSE)</f>
        <v>1071692691261.7092</v>
      </c>
      <c r="AC12">
        <f>VLOOKUP($A12,'Energy Structure(no elec)'!$A$2:$I$28,5,FALSE)*VLOOKUP($A12,'Electrification prediction'!$A$236:$AQ$262,COLUMN('Electrification prediction'!AC$236),FALSE)</f>
        <v>1075770081477.8553</v>
      </c>
      <c r="AD12">
        <f>VLOOKUP($A12,'Energy Structure(no elec)'!$A$2:$I$28,5,FALSE)*VLOOKUP($A12,'Electrification prediction'!$A$236:$AQ$262,COLUMN('Electrification prediction'!AD$236),FALSE)</f>
        <v>1078615997777.3975</v>
      </c>
      <c r="AE12">
        <f>VLOOKUP($A12,'Energy Structure(no elec)'!$A$2:$I$28,5,FALSE)*VLOOKUP($A12,'Electrification prediction'!$A$236:$AQ$262,COLUMN('Electrification prediction'!AE$236),FALSE)</f>
        <v>1080187420725.9418</v>
      </c>
      <c r="AF12">
        <f>VLOOKUP($A12,'Energy Structure(no elec)'!$A$2:$I$28,5,FALSE)*VLOOKUP($A12,'Electrification prediction'!$A$236:$AQ$262,COLUMN('Electrification prediction'!AF$236),FALSE)</f>
        <v>1080456418083.8251</v>
      </c>
      <c r="AG12">
        <f>VLOOKUP($A12,'Energy Structure(no elec)'!$A$2:$I$28,5,FALSE)*VLOOKUP($A12,'Electrification prediction'!$A$236:$AQ$262,COLUMN('Electrification prediction'!AG$236),FALSE)</f>
        <v>1079387643231.1968</v>
      </c>
      <c r="AH12">
        <f>VLOOKUP($A12,'Energy Structure(no elec)'!$A$2:$I$28,5,FALSE)*VLOOKUP($A12,'Electrification prediction'!$A$236:$AQ$262,COLUMN('Electrification prediction'!AH$236),FALSE)</f>
        <v>1075815407130.088</v>
      </c>
      <c r="AI12">
        <f>VLOOKUP($A12,'Energy Structure(no elec)'!$A$2:$I$28,5,FALSE)*VLOOKUP($A12,'Electrification prediction'!$A$236:$AQ$262,COLUMN('Electrification prediction'!AI$236),FALSE)</f>
        <v>1070866316595.9705</v>
      </c>
      <c r="AJ12">
        <f>VLOOKUP($A12,'Energy Structure(no elec)'!$A$2:$I$28,5,FALSE)*VLOOKUP($A12,'Electrification prediction'!$A$236:$AQ$262,COLUMN('Electrification prediction'!AJ$236),FALSE)</f>
        <v>1064523333452.7753</v>
      </c>
      <c r="AK12">
        <f>VLOOKUP($A12,'Energy Structure(no elec)'!$A$2:$I$28,5,FALSE)*VLOOKUP($A12,'Electrification prediction'!$A$236:$AQ$262,COLUMN('Electrification prediction'!AK$236),FALSE)</f>
        <v>1056774890694.8712</v>
      </c>
      <c r="AL12">
        <f>VLOOKUP($A12,'Energy Structure(no elec)'!$A$2:$I$28,5,FALSE)*VLOOKUP($A12,'Electrification prediction'!$A$236:$AQ$262,COLUMN('Electrification prediction'!AL$236),FALSE)</f>
        <v>1047615185100.9259</v>
      </c>
      <c r="AM12">
        <f>VLOOKUP($A12,'Energy Structure(no elec)'!$A$2:$I$28,5,FALSE)*VLOOKUP($A12,'Electrification prediction'!$A$236:$AQ$262,COLUMN('Electrification prediction'!AM$236),FALSE)</f>
        <v>1037033275716.7263</v>
      </c>
      <c r="AN12">
        <f>VLOOKUP($A12,'Energy Structure(no elec)'!$A$2:$I$28,5,FALSE)*VLOOKUP($A12,'Electrification prediction'!$A$236:$AQ$262,COLUMN('Electrification prediction'!AN$236),FALSE)</f>
        <v>1025035946576.3435</v>
      </c>
      <c r="AO12">
        <f>VLOOKUP($A12,'Energy Structure(no elec)'!$A$2:$I$28,5,FALSE)*VLOOKUP($A12,'Electrification prediction'!$A$236:$AQ$262,COLUMN('Electrification prediction'!AO$236),FALSE)</f>
        <v>1011625546011.8363</v>
      </c>
      <c r="AP12">
        <f>VLOOKUP($A12,'Energy Structure(no elec)'!$A$2:$I$28,5,FALSE)*VLOOKUP($A12,'Electrification prediction'!$A$236:$AQ$262,COLUMN('Electrification prediction'!AP$236),FALSE)</f>
        <v>996822405857.57642</v>
      </c>
      <c r="AQ12">
        <f>VLOOKUP($A12,'Energy Structure(no elec)'!$A$2:$I$28,5,FALSE)*VLOOKUP($A12,'Electrification prediction'!$A$236:$AQ$262,COLUMN('Electrification prediction'!AQ$236),FALSE)</f>
        <v>980642989593.72632</v>
      </c>
    </row>
    <row r="13" spans="1:43">
      <c r="A13" s="272" t="s">
        <v>625</v>
      </c>
      <c r="B13">
        <f>VLOOKUP(A13,'Energy use'!$A$132:$K$158,5,FALSE)</f>
        <v>0</v>
      </c>
      <c r="C13">
        <f>VLOOKUP($A13,'Energy Structure(no elec)'!$A$2:$I$28,5,FALSE)*VLOOKUP($A13,'Electrification prediction'!$A$236:$AQ$262,COLUMN('Electrification prediction'!C$236),FALSE)</f>
        <v>0</v>
      </c>
      <c r="D13">
        <f>VLOOKUP($A13,'Energy Structure(no elec)'!$A$2:$I$28,5,FALSE)*VLOOKUP($A13,'Electrification prediction'!$A$236:$AQ$262,COLUMN('Electrification prediction'!D$236),FALSE)</f>
        <v>0</v>
      </c>
      <c r="E13">
        <f>VLOOKUP($A13,'Energy Structure(no elec)'!$A$2:$I$28,5,FALSE)*VLOOKUP($A13,'Electrification prediction'!$A$236:$AQ$262,COLUMN('Electrification prediction'!E$236),FALSE)</f>
        <v>0</v>
      </c>
      <c r="F13">
        <f>VLOOKUP($A13,'Energy Structure(no elec)'!$A$2:$I$28,5,FALSE)*VLOOKUP($A13,'Electrification prediction'!$A$236:$AQ$262,COLUMN('Electrification prediction'!F$236),FALSE)</f>
        <v>0</v>
      </c>
      <c r="G13">
        <f>VLOOKUP($A13,'Energy Structure(no elec)'!$A$2:$I$28,5,FALSE)*VLOOKUP($A13,'Electrification prediction'!$A$236:$AQ$262,COLUMN('Electrification prediction'!G$236),FALSE)</f>
        <v>0</v>
      </c>
      <c r="H13">
        <f>VLOOKUP($A13,'Energy Structure(no elec)'!$A$2:$I$28,5,FALSE)*VLOOKUP($A13,'Electrification prediction'!$A$236:$AQ$262,COLUMN('Electrification prediction'!H$236),FALSE)</f>
        <v>0</v>
      </c>
      <c r="I13">
        <f>VLOOKUP($A13,'Energy Structure(no elec)'!$A$2:$I$28,5,FALSE)*VLOOKUP($A13,'Electrification prediction'!$A$236:$AQ$262,COLUMN('Electrification prediction'!I$236),FALSE)</f>
        <v>0</v>
      </c>
      <c r="J13">
        <f>VLOOKUP($A13,'Energy Structure(no elec)'!$A$2:$I$28,5,FALSE)*VLOOKUP($A13,'Electrification prediction'!$A$236:$AQ$262,COLUMN('Electrification prediction'!J$236),FALSE)</f>
        <v>0</v>
      </c>
      <c r="K13">
        <f>VLOOKUP($A13,'Energy Structure(no elec)'!$A$2:$I$28,5,FALSE)*VLOOKUP($A13,'Electrification prediction'!$A$236:$AQ$262,COLUMN('Electrification prediction'!K$236),FALSE)</f>
        <v>0</v>
      </c>
      <c r="L13">
        <f>VLOOKUP($A13,'Energy Structure(no elec)'!$A$2:$I$28,5,FALSE)*VLOOKUP($A13,'Electrification prediction'!$A$236:$AQ$262,COLUMN('Electrification prediction'!L$236),FALSE)</f>
        <v>0</v>
      </c>
      <c r="M13">
        <f>VLOOKUP($A13,'Energy Structure(no elec)'!$A$2:$I$28,5,FALSE)*VLOOKUP($A13,'Electrification prediction'!$A$236:$AQ$262,COLUMN('Electrification prediction'!M$236),FALSE)</f>
        <v>0</v>
      </c>
      <c r="N13">
        <f>VLOOKUP($A13,'Energy Structure(no elec)'!$A$2:$I$28,5,FALSE)*VLOOKUP($A13,'Electrification prediction'!$A$236:$AQ$262,COLUMN('Electrification prediction'!N$236),FALSE)</f>
        <v>0</v>
      </c>
      <c r="O13">
        <f>VLOOKUP($A13,'Energy Structure(no elec)'!$A$2:$I$28,5,FALSE)*VLOOKUP($A13,'Electrification prediction'!$A$236:$AQ$262,COLUMN('Electrification prediction'!O$236),FALSE)</f>
        <v>0</v>
      </c>
      <c r="P13">
        <f>VLOOKUP($A13,'Energy Structure(no elec)'!$A$2:$I$28,5,FALSE)*VLOOKUP($A13,'Electrification prediction'!$A$236:$AQ$262,COLUMN('Electrification prediction'!P$236),FALSE)</f>
        <v>0</v>
      </c>
      <c r="Q13">
        <f>VLOOKUP($A13,'Energy Structure(no elec)'!$A$2:$I$28,5,FALSE)*VLOOKUP($A13,'Electrification prediction'!$A$236:$AQ$262,COLUMN('Electrification prediction'!Q$236),FALSE)</f>
        <v>0</v>
      </c>
      <c r="R13">
        <f>VLOOKUP($A13,'Energy Structure(no elec)'!$A$2:$I$28,5,FALSE)*VLOOKUP($A13,'Electrification prediction'!$A$236:$AQ$262,COLUMN('Electrification prediction'!R$236),FALSE)</f>
        <v>0</v>
      </c>
      <c r="S13">
        <f>VLOOKUP($A13,'Energy Structure(no elec)'!$A$2:$I$28,5,FALSE)*VLOOKUP($A13,'Electrification prediction'!$A$236:$AQ$262,COLUMN('Electrification prediction'!S$236),FALSE)</f>
        <v>0</v>
      </c>
      <c r="T13">
        <f>VLOOKUP($A13,'Energy Structure(no elec)'!$A$2:$I$28,5,FALSE)*VLOOKUP($A13,'Electrification prediction'!$A$236:$AQ$262,COLUMN('Electrification prediction'!T$236),FALSE)</f>
        <v>0</v>
      </c>
      <c r="U13">
        <f>VLOOKUP($A13,'Energy Structure(no elec)'!$A$2:$I$28,5,FALSE)*VLOOKUP($A13,'Electrification prediction'!$A$236:$AQ$262,COLUMN('Electrification prediction'!U$236),FALSE)</f>
        <v>0</v>
      </c>
      <c r="V13">
        <f>VLOOKUP($A13,'Energy Structure(no elec)'!$A$2:$I$28,5,FALSE)*VLOOKUP($A13,'Electrification prediction'!$A$236:$AQ$262,COLUMN('Electrification prediction'!V$236),FALSE)</f>
        <v>0</v>
      </c>
      <c r="W13">
        <f>VLOOKUP($A13,'Energy Structure(no elec)'!$A$2:$I$28,5,FALSE)*VLOOKUP($A13,'Electrification prediction'!$A$236:$AQ$262,COLUMN('Electrification prediction'!W$236),FALSE)</f>
        <v>0</v>
      </c>
      <c r="X13">
        <f>VLOOKUP($A13,'Energy Structure(no elec)'!$A$2:$I$28,5,FALSE)*VLOOKUP($A13,'Electrification prediction'!$A$236:$AQ$262,COLUMN('Electrification prediction'!X$236),FALSE)</f>
        <v>0</v>
      </c>
      <c r="Y13">
        <f>VLOOKUP($A13,'Energy Structure(no elec)'!$A$2:$I$28,5,FALSE)*VLOOKUP($A13,'Electrification prediction'!$A$236:$AQ$262,COLUMN('Electrification prediction'!Y$236),FALSE)</f>
        <v>0</v>
      </c>
      <c r="Z13">
        <f>VLOOKUP($A13,'Energy Structure(no elec)'!$A$2:$I$28,5,FALSE)*VLOOKUP($A13,'Electrification prediction'!$A$236:$AQ$262,COLUMN('Electrification prediction'!Z$236),FALSE)</f>
        <v>0</v>
      </c>
      <c r="AA13">
        <f>VLOOKUP($A13,'Energy Structure(no elec)'!$A$2:$I$28,5,FALSE)*VLOOKUP($A13,'Electrification prediction'!$A$236:$AQ$262,COLUMN('Electrification prediction'!AA$236),FALSE)</f>
        <v>0</v>
      </c>
      <c r="AB13">
        <f>VLOOKUP($A13,'Energy Structure(no elec)'!$A$2:$I$28,5,FALSE)*VLOOKUP($A13,'Electrification prediction'!$A$236:$AQ$262,COLUMN('Electrification prediction'!AB$236),FALSE)</f>
        <v>0</v>
      </c>
      <c r="AC13">
        <f>VLOOKUP($A13,'Energy Structure(no elec)'!$A$2:$I$28,5,FALSE)*VLOOKUP($A13,'Electrification prediction'!$A$236:$AQ$262,COLUMN('Electrification prediction'!AC$236),FALSE)</f>
        <v>0</v>
      </c>
      <c r="AD13">
        <f>VLOOKUP($A13,'Energy Structure(no elec)'!$A$2:$I$28,5,FALSE)*VLOOKUP($A13,'Electrification prediction'!$A$236:$AQ$262,COLUMN('Electrification prediction'!AD$236),FALSE)</f>
        <v>0</v>
      </c>
      <c r="AE13">
        <f>VLOOKUP($A13,'Energy Structure(no elec)'!$A$2:$I$28,5,FALSE)*VLOOKUP($A13,'Electrification prediction'!$A$236:$AQ$262,COLUMN('Electrification prediction'!AE$236),FALSE)</f>
        <v>0</v>
      </c>
      <c r="AF13">
        <f>VLOOKUP($A13,'Energy Structure(no elec)'!$A$2:$I$28,5,FALSE)*VLOOKUP($A13,'Electrification prediction'!$A$236:$AQ$262,COLUMN('Electrification prediction'!AF$236),FALSE)</f>
        <v>0</v>
      </c>
      <c r="AG13">
        <f>VLOOKUP($A13,'Energy Structure(no elec)'!$A$2:$I$28,5,FALSE)*VLOOKUP($A13,'Electrification prediction'!$A$236:$AQ$262,COLUMN('Electrification prediction'!AG$236),FALSE)</f>
        <v>0</v>
      </c>
      <c r="AH13">
        <f>VLOOKUP($A13,'Energy Structure(no elec)'!$A$2:$I$28,5,FALSE)*VLOOKUP($A13,'Electrification prediction'!$A$236:$AQ$262,COLUMN('Electrification prediction'!AH$236),FALSE)</f>
        <v>0</v>
      </c>
      <c r="AI13">
        <f>VLOOKUP($A13,'Energy Structure(no elec)'!$A$2:$I$28,5,FALSE)*VLOOKUP($A13,'Electrification prediction'!$A$236:$AQ$262,COLUMN('Electrification prediction'!AI$236),FALSE)</f>
        <v>0</v>
      </c>
      <c r="AJ13">
        <f>VLOOKUP($A13,'Energy Structure(no elec)'!$A$2:$I$28,5,FALSE)*VLOOKUP($A13,'Electrification prediction'!$A$236:$AQ$262,COLUMN('Electrification prediction'!AJ$236),FALSE)</f>
        <v>0</v>
      </c>
      <c r="AK13">
        <f>VLOOKUP($A13,'Energy Structure(no elec)'!$A$2:$I$28,5,FALSE)*VLOOKUP($A13,'Electrification prediction'!$A$236:$AQ$262,COLUMN('Electrification prediction'!AK$236),FALSE)</f>
        <v>0</v>
      </c>
      <c r="AL13">
        <f>VLOOKUP($A13,'Energy Structure(no elec)'!$A$2:$I$28,5,FALSE)*VLOOKUP($A13,'Electrification prediction'!$A$236:$AQ$262,COLUMN('Electrification prediction'!AL$236),FALSE)</f>
        <v>0</v>
      </c>
      <c r="AM13">
        <f>VLOOKUP($A13,'Energy Structure(no elec)'!$A$2:$I$28,5,FALSE)*VLOOKUP($A13,'Electrification prediction'!$A$236:$AQ$262,COLUMN('Electrification prediction'!AM$236),FALSE)</f>
        <v>0</v>
      </c>
      <c r="AN13">
        <f>VLOOKUP($A13,'Energy Structure(no elec)'!$A$2:$I$28,5,FALSE)*VLOOKUP($A13,'Electrification prediction'!$A$236:$AQ$262,COLUMN('Electrification prediction'!AN$236),FALSE)</f>
        <v>0</v>
      </c>
      <c r="AO13">
        <f>VLOOKUP($A13,'Energy Structure(no elec)'!$A$2:$I$28,5,FALSE)*VLOOKUP($A13,'Electrification prediction'!$A$236:$AQ$262,COLUMN('Electrification prediction'!AO$236),FALSE)</f>
        <v>0</v>
      </c>
      <c r="AP13">
        <f>VLOOKUP($A13,'Energy Structure(no elec)'!$A$2:$I$28,5,FALSE)*VLOOKUP($A13,'Electrification prediction'!$A$236:$AQ$262,COLUMN('Electrification prediction'!AP$236),FALSE)</f>
        <v>0</v>
      </c>
      <c r="AQ13">
        <f>VLOOKUP($A13,'Energy Structure(no elec)'!$A$2:$I$28,5,FALSE)*VLOOKUP($A13,'Electrification prediction'!$A$236:$AQ$262,COLUMN('Electrification prediction'!AQ$236),FALSE)</f>
        <v>0</v>
      </c>
    </row>
    <row r="14" spans="1:43">
      <c r="A14" s="272" t="s">
        <v>626</v>
      </c>
      <c r="B14">
        <f>VLOOKUP(A14,'Energy use'!$A$132:$K$158,5,FALSE)</f>
        <v>0</v>
      </c>
      <c r="C14">
        <f>VLOOKUP($A14,'Energy Structure(no elec)'!$A$2:$I$28,5,FALSE)*VLOOKUP($A14,'Electrification prediction'!$A$236:$AQ$262,COLUMN('Electrification prediction'!C$236),FALSE)</f>
        <v>0</v>
      </c>
      <c r="D14">
        <f>VLOOKUP($A14,'Energy Structure(no elec)'!$A$2:$I$28,5,FALSE)*VLOOKUP($A14,'Electrification prediction'!$A$236:$AQ$262,COLUMN('Electrification prediction'!D$236),FALSE)</f>
        <v>0</v>
      </c>
      <c r="E14">
        <f>VLOOKUP($A14,'Energy Structure(no elec)'!$A$2:$I$28,5,FALSE)*VLOOKUP($A14,'Electrification prediction'!$A$236:$AQ$262,COLUMN('Electrification prediction'!E$236),FALSE)</f>
        <v>0</v>
      </c>
      <c r="F14">
        <f>VLOOKUP($A14,'Energy Structure(no elec)'!$A$2:$I$28,5,FALSE)*VLOOKUP($A14,'Electrification prediction'!$A$236:$AQ$262,COLUMN('Electrification prediction'!F$236),FALSE)</f>
        <v>0</v>
      </c>
      <c r="G14">
        <f>VLOOKUP($A14,'Energy Structure(no elec)'!$A$2:$I$28,5,FALSE)*VLOOKUP($A14,'Electrification prediction'!$A$236:$AQ$262,COLUMN('Electrification prediction'!G$236),FALSE)</f>
        <v>0</v>
      </c>
      <c r="H14">
        <f>VLOOKUP($A14,'Energy Structure(no elec)'!$A$2:$I$28,5,FALSE)*VLOOKUP($A14,'Electrification prediction'!$A$236:$AQ$262,COLUMN('Electrification prediction'!H$236),FALSE)</f>
        <v>0</v>
      </c>
      <c r="I14">
        <f>VLOOKUP($A14,'Energy Structure(no elec)'!$A$2:$I$28,5,FALSE)*VLOOKUP($A14,'Electrification prediction'!$A$236:$AQ$262,COLUMN('Electrification prediction'!I$236),FALSE)</f>
        <v>0</v>
      </c>
      <c r="J14">
        <f>VLOOKUP($A14,'Energy Structure(no elec)'!$A$2:$I$28,5,FALSE)*VLOOKUP($A14,'Electrification prediction'!$A$236:$AQ$262,COLUMN('Electrification prediction'!J$236),FALSE)</f>
        <v>0</v>
      </c>
      <c r="K14">
        <f>VLOOKUP($A14,'Energy Structure(no elec)'!$A$2:$I$28,5,FALSE)*VLOOKUP($A14,'Electrification prediction'!$A$236:$AQ$262,COLUMN('Electrification prediction'!K$236),FALSE)</f>
        <v>0</v>
      </c>
      <c r="L14">
        <f>VLOOKUP($A14,'Energy Structure(no elec)'!$A$2:$I$28,5,FALSE)*VLOOKUP($A14,'Electrification prediction'!$A$236:$AQ$262,COLUMN('Electrification prediction'!L$236),FALSE)</f>
        <v>0</v>
      </c>
      <c r="M14">
        <f>VLOOKUP($A14,'Energy Structure(no elec)'!$A$2:$I$28,5,FALSE)*VLOOKUP($A14,'Electrification prediction'!$A$236:$AQ$262,COLUMN('Electrification prediction'!M$236),FALSE)</f>
        <v>0</v>
      </c>
      <c r="N14">
        <f>VLOOKUP($A14,'Energy Structure(no elec)'!$A$2:$I$28,5,FALSE)*VLOOKUP($A14,'Electrification prediction'!$A$236:$AQ$262,COLUMN('Electrification prediction'!N$236),FALSE)</f>
        <v>0</v>
      </c>
      <c r="O14">
        <f>VLOOKUP($A14,'Energy Structure(no elec)'!$A$2:$I$28,5,FALSE)*VLOOKUP($A14,'Electrification prediction'!$A$236:$AQ$262,COLUMN('Electrification prediction'!O$236),FALSE)</f>
        <v>0</v>
      </c>
      <c r="P14">
        <f>VLOOKUP($A14,'Energy Structure(no elec)'!$A$2:$I$28,5,FALSE)*VLOOKUP($A14,'Electrification prediction'!$A$236:$AQ$262,COLUMN('Electrification prediction'!P$236),FALSE)</f>
        <v>0</v>
      </c>
      <c r="Q14">
        <f>VLOOKUP($A14,'Energy Structure(no elec)'!$A$2:$I$28,5,FALSE)*VLOOKUP($A14,'Electrification prediction'!$A$236:$AQ$262,COLUMN('Electrification prediction'!Q$236),FALSE)</f>
        <v>0</v>
      </c>
      <c r="R14">
        <f>VLOOKUP($A14,'Energy Structure(no elec)'!$A$2:$I$28,5,FALSE)*VLOOKUP($A14,'Electrification prediction'!$A$236:$AQ$262,COLUMN('Electrification prediction'!R$236),FALSE)</f>
        <v>0</v>
      </c>
      <c r="S14">
        <f>VLOOKUP($A14,'Energy Structure(no elec)'!$A$2:$I$28,5,FALSE)*VLOOKUP($A14,'Electrification prediction'!$A$236:$AQ$262,COLUMN('Electrification prediction'!S$236),FALSE)</f>
        <v>0</v>
      </c>
      <c r="T14">
        <f>VLOOKUP($A14,'Energy Structure(no elec)'!$A$2:$I$28,5,FALSE)*VLOOKUP($A14,'Electrification prediction'!$A$236:$AQ$262,COLUMN('Electrification prediction'!T$236),FALSE)</f>
        <v>0</v>
      </c>
      <c r="U14">
        <f>VLOOKUP($A14,'Energy Structure(no elec)'!$A$2:$I$28,5,FALSE)*VLOOKUP($A14,'Electrification prediction'!$A$236:$AQ$262,COLUMN('Electrification prediction'!U$236),FALSE)</f>
        <v>0</v>
      </c>
      <c r="V14">
        <f>VLOOKUP($A14,'Energy Structure(no elec)'!$A$2:$I$28,5,FALSE)*VLOOKUP($A14,'Electrification prediction'!$A$236:$AQ$262,COLUMN('Electrification prediction'!V$236),FALSE)</f>
        <v>0</v>
      </c>
      <c r="W14">
        <f>VLOOKUP($A14,'Energy Structure(no elec)'!$A$2:$I$28,5,FALSE)*VLOOKUP($A14,'Electrification prediction'!$A$236:$AQ$262,COLUMN('Electrification prediction'!W$236),FALSE)</f>
        <v>0</v>
      </c>
      <c r="X14">
        <f>VLOOKUP($A14,'Energy Structure(no elec)'!$A$2:$I$28,5,FALSE)*VLOOKUP($A14,'Electrification prediction'!$A$236:$AQ$262,COLUMN('Electrification prediction'!X$236),FALSE)</f>
        <v>0</v>
      </c>
      <c r="Y14">
        <f>VLOOKUP($A14,'Energy Structure(no elec)'!$A$2:$I$28,5,FALSE)*VLOOKUP($A14,'Electrification prediction'!$A$236:$AQ$262,COLUMN('Electrification prediction'!Y$236),FALSE)</f>
        <v>0</v>
      </c>
      <c r="Z14">
        <f>VLOOKUP($A14,'Energy Structure(no elec)'!$A$2:$I$28,5,FALSE)*VLOOKUP($A14,'Electrification prediction'!$A$236:$AQ$262,COLUMN('Electrification prediction'!Z$236),FALSE)</f>
        <v>0</v>
      </c>
      <c r="AA14">
        <f>VLOOKUP($A14,'Energy Structure(no elec)'!$A$2:$I$28,5,FALSE)*VLOOKUP($A14,'Electrification prediction'!$A$236:$AQ$262,COLUMN('Electrification prediction'!AA$236),FALSE)</f>
        <v>0</v>
      </c>
      <c r="AB14">
        <f>VLOOKUP($A14,'Energy Structure(no elec)'!$A$2:$I$28,5,FALSE)*VLOOKUP($A14,'Electrification prediction'!$A$236:$AQ$262,COLUMN('Electrification prediction'!AB$236),FALSE)</f>
        <v>0</v>
      </c>
      <c r="AC14">
        <f>VLOOKUP($A14,'Energy Structure(no elec)'!$A$2:$I$28,5,FALSE)*VLOOKUP($A14,'Electrification prediction'!$A$236:$AQ$262,COLUMN('Electrification prediction'!AC$236),FALSE)</f>
        <v>0</v>
      </c>
      <c r="AD14">
        <f>VLOOKUP($A14,'Energy Structure(no elec)'!$A$2:$I$28,5,FALSE)*VLOOKUP($A14,'Electrification prediction'!$A$236:$AQ$262,COLUMN('Electrification prediction'!AD$236),FALSE)</f>
        <v>0</v>
      </c>
      <c r="AE14">
        <f>VLOOKUP($A14,'Energy Structure(no elec)'!$A$2:$I$28,5,FALSE)*VLOOKUP($A14,'Electrification prediction'!$A$236:$AQ$262,COLUMN('Electrification prediction'!AE$236),FALSE)</f>
        <v>0</v>
      </c>
      <c r="AF14">
        <f>VLOOKUP($A14,'Energy Structure(no elec)'!$A$2:$I$28,5,FALSE)*VLOOKUP($A14,'Electrification prediction'!$A$236:$AQ$262,COLUMN('Electrification prediction'!AF$236),FALSE)</f>
        <v>0</v>
      </c>
      <c r="AG14">
        <f>VLOOKUP($A14,'Energy Structure(no elec)'!$A$2:$I$28,5,FALSE)*VLOOKUP($A14,'Electrification prediction'!$A$236:$AQ$262,COLUMN('Electrification prediction'!AG$236),FALSE)</f>
        <v>0</v>
      </c>
      <c r="AH14">
        <f>VLOOKUP($A14,'Energy Structure(no elec)'!$A$2:$I$28,5,FALSE)*VLOOKUP($A14,'Electrification prediction'!$A$236:$AQ$262,COLUMN('Electrification prediction'!AH$236),FALSE)</f>
        <v>0</v>
      </c>
      <c r="AI14">
        <f>VLOOKUP($A14,'Energy Structure(no elec)'!$A$2:$I$28,5,FALSE)*VLOOKUP($A14,'Electrification prediction'!$A$236:$AQ$262,COLUMN('Electrification prediction'!AI$236),FALSE)</f>
        <v>0</v>
      </c>
      <c r="AJ14">
        <f>VLOOKUP($A14,'Energy Structure(no elec)'!$A$2:$I$28,5,FALSE)*VLOOKUP($A14,'Electrification prediction'!$A$236:$AQ$262,COLUMN('Electrification prediction'!AJ$236),FALSE)</f>
        <v>0</v>
      </c>
      <c r="AK14">
        <f>VLOOKUP($A14,'Energy Structure(no elec)'!$A$2:$I$28,5,FALSE)*VLOOKUP($A14,'Electrification prediction'!$A$236:$AQ$262,COLUMN('Electrification prediction'!AK$236),FALSE)</f>
        <v>0</v>
      </c>
      <c r="AL14">
        <f>VLOOKUP($A14,'Energy Structure(no elec)'!$A$2:$I$28,5,FALSE)*VLOOKUP($A14,'Electrification prediction'!$A$236:$AQ$262,COLUMN('Electrification prediction'!AL$236),FALSE)</f>
        <v>0</v>
      </c>
      <c r="AM14">
        <f>VLOOKUP($A14,'Energy Structure(no elec)'!$A$2:$I$28,5,FALSE)*VLOOKUP($A14,'Electrification prediction'!$A$236:$AQ$262,COLUMN('Electrification prediction'!AM$236),FALSE)</f>
        <v>0</v>
      </c>
      <c r="AN14">
        <f>VLOOKUP($A14,'Energy Structure(no elec)'!$A$2:$I$28,5,FALSE)*VLOOKUP($A14,'Electrification prediction'!$A$236:$AQ$262,COLUMN('Electrification prediction'!AN$236),FALSE)</f>
        <v>0</v>
      </c>
      <c r="AO14">
        <f>VLOOKUP($A14,'Energy Structure(no elec)'!$A$2:$I$28,5,FALSE)*VLOOKUP($A14,'Electrification prediction'!$A$236:$AQ$262,COLUMN('Electrification prediction'!AO$236),FALSE)</f>
        <v>0</v>
      </c>
      <c r="AP14">
        <f>VLOOKUP($A14,'Energy Structure(no elec)'!$A$2:$I$28,5,FALSE)*VLOOKUP($A14,'Electrification prediction'!$A$236:$AQ$262,COLUMN('Electrification prediction'!AP$236),FALSE)</f>
        <v>0</v>
      </c>
      <c r="AQ14">
        <f>VLOOKUP($A14,'Energy Structure(no elec)'!$A$2:$I$28,5,FALSE)*VLOOKUP($A14,'Electrification prediction'!$A$236:$AQ$262,COLUMN('Electrification prediction'!AQ$236),FALSE)</f>
        <v>0</v>
      </c>
    </row>
    <row r="15" spans="1:43">
      <c r="A15" s="272" t="s">
        <v>627</v>
      </c>
      <c r="B15">
        <f>VLOOKUP(A15,'Energy use'!$A$132:$K$158,5,FALSE)</f>
        <v>0</v>
      </c>
      <c r="C15">
        <f>VLOOKUP($A15,'Energy Structure(no elec)'!$A$2:$I$28,5,FALSE)*VLOOKUP($A15,'Electrification prediction'!$A$236:$AQ$262,COLUMN('Electrification prediction'!C$236),FALSE)</f>
        <v>0</v>
      </c>
      <c r="D15">
        <f>VLOOKUP($A15,'Energy Structure(no elec)'!$A$2:$I$28,5,FALSE)*VLOOKUP($A15,'Electrification prediction'!$A$236:$AQ$262,COLUMN('Electrification prediction'!D$236),FALSE)</f>
        <v>0</v>
      </c>
      <c r="E15">
        <f>VLOOKUP($A15,'Energy Structure(no elec)'!$A$2:$I$28,5,FALSE)*VLOOKUP($A15,'Electrification prediction'!$A$236:$AQ$262,COLUMN('Electrification prediction'!E$236),FALSE)</f>
        <v>0</v>
      </c>
      <c r="F15">
        <f>VLOOKUP($A15,'Energy Structure(no elec)'!$A$2:$I$28,5,FALSE)*VLOOKUP($A15,'Electrification prediction'!$A$236:$AQ$262,COLUMN('Electrification prediction'!F$236),FALSE)</f>
        <v>0</v>
      </c>
      <c r="G15">
        <f>VLOOKUP($A15,'Energy Structure(no elec)'!$A$2:$I$28,5,FALSE)*VLOOKUP($A15,'Electrification prediction'!$A$236:$AQ$262,COLUMN('Electrification prediction'!G$236),FALSE)</f>
        <v>0</v>
      </c>
      <c r="H15">
        <f>VLOOKUP($A15,'Energy Structure(no elec)'!$A$2:$I$28,5,FALSE)*VLOOKUP($A15,'Electrification prediction'!$A$236:$AQ$262,COLUMN('Electrification prediction'!H$236),FALSE)</f>
        <v>0</v>
      </c>
      <c r="I15">
        <f>VLOOKUP($A15,'Energy Structure(no elec)'!$A$2:$I$28,5,FALSE)*VLOOKUP($A15,'Electrification prediction'!$A$236:$AQ$262,COLUMN('Electrification prediction'!I$236),FALSE)</f>
        <v>0</v>
      </c>
      <c r="J15">
        <f>VLOOKUP($A15,'Energy Structure(no elec)'!$A$2:$I$28,5,FALSE)*VLOOKUP($A15,'Electrification prediction'!$A$236:$AQ$262,COLUMN('Electrification prediction'!J$236),FALSE)</f>
        <v>0</v>
      </c>
      <c r="K15">
        <f>VLOOKUP($A15,'Energy Structure(no elec)'!$A$2:$I$28,5,FALSE)*VLOOKUP($A15,'Electrification prediction'!$A$236:$AQ$262,COLUMN('Electrification prediction'!K$236),FALSE)</f>
        <v>0</v>
      </c>
      <c r="L15">
        <f>VLOOKUP($A15,'Energy Structure(no elec)'!$A$2:$I$28,5,FALSE)*VLOOKUP($A15,'Electrification prediction'!$A$236:$AQ$262,COLUMN('Electrification prediction'!L$236),FALSE)</f>
        <v>0</v>
      </c>
      <c r="M15">
        <f>VLOOKUP($A15,'Energy Structure(no elec)'!$A$2:$I$28,5,FALSE)*VLOOKUP($A15,'Electrification prediction'!$A$236:$AQ$262,COLUMN('Electrification prediction'!M$236),FALSE)</f>
        <v>0</v>
      </c>
      <c r="N15">
        <f>VLOOKUP($A15,'Energy Structure(no elec)'!$A$2:$I$28,5,FALSE)*VLOOKUP($A15,'Electrification prediction'!$A$236:$AQ$262,COLUMN('Electrification prediction'!N$236),FALSE)</f>
        <v>0</v>
      </c>
      <c r="O15">
        <f>VLOOKUP($A15,'Energy Structure(no elec)'!$A$2:$I$28,5,FALSE)*VLOOKUP($A15,'Electrification prediction'!$A$236:$AQ$262,COLUMN('Electrification prediction'!O$236),FALSE)</f>
        <v>0</v>
      </c>
      <c r="P15">
        <f>VLOOKUP($A15,'Energy Structure(no elec)'!$A$2:$I$28,5,FALSE)*VLOOKUP($A15,'Electrification prediction'!$A$236:$AQ$262,COLUMN('Electrification prediction'!P$236),FALSE)</f>
        <v>0</v>
      </c>
      <c r="Q15">
        <f>VLOOKUP($A15,'Energy Structure(no elec)'!$A$2:$I$28,5,FALSE)*VLOOKUP($A15,'Electrification prediction'!$A$236:$AQ$262,COLUMN('Electrification prediction'!Q$236),FALSE)</f>
        <v>0</v>
      </c>
      <c r="R15">
        <f>VLOOKUP($A15,'Energy Structure(no elec)'!$A$2:$I$28,5,FALSE)*VLOOKUP($A15,'Electrification prediction'!$A$236:$AQ$262,COLUMN('Electrification prediction'!R$236),FALSE)</f>
        <v>0</v>
      </c>
      <c r="S15">
        <f>VLOOKUP($A15,'Energy Structure(no elec)'!$A$2:$I$28,5,FALSE)*VLOOKUP($A15,'Electrification prediction'!$A$236:$AQ$262,COLUMN('Electrification prediction'!S$236),FALSE)</f>
        <v>0</v>
      </c>
      <c r="T15">
        <f>VLOOKUP($A15,'Energy Structure(no elec)'!$A$2:$I$28,5,FALSE)*VLOOKUP($A15,'Electrification prediction'!$A$236:$AQ$262,COLUMN('Electrification prediction'!T$236),FALSE)</f>
        <v>0</v>
      </c>
      <c r="U15">
        <f>VLOOKUP($A15,'Energy Structure(no elec)'!$A$2:$I$28,5,FALSE)*VLOOKUP($A15,'Electrification prediction'!$A$236:$AQ$262,COLUMN('Electrification prediction'!U$236),FALSE)</f>
        <v>0</v>
      </c>
      <c r="V15">
        <f>VLOOKUP($A15,'Energy Structure(no elec)'!$A$2:$I$28,5,FALSE)*VLOOKUP($A15,'Electrification prediction'!$A$236:$AQ$262,COLUMN('Electrification prediction'!V$236),FALSE)</f>
        <v>0</v>
      </c>
      <c r="W15">
        <f>VLOOKUP($A15,'Energy Structure(no elec)'!$A$2:$I$28,5,FALSE)*VLOOKUP($A15,'Electrification prediction'!$A$236:$AQ$262,COLUMN('Electrification prediction'!W$236),FALSE)</f>
        <v>0</v>
      </c>
      <c r="X15">
        <f>VLOOKUP($A15,'Energy Structure(no elec)'!$A$2:$I$28,5,FALSE)*VLOOKUP($A15,'Electrification prediction'!$A$236:$AQ$262,COLUMN('Electrification prediction'!X$236),FALSE)</f>
        <v>0</v>
      </c>
      <c r="Y15">
        <f>VLOOKUP($A15,'Energy Structure(no elec)'!$A$2:$I$28,5,FALSE)*VLOOKUP($A15,'Electrification prediction'!$A$236:$AQ$262,COLUMN('Electrification prediction'!Y$236),FALSE)</f>
        <v>0</v>
      </c>
      <c r="Z15">
        <f>VLOOKUP($A15,'Energy Structure(no elec)'!$A$2:$I$28,5,FALSE)*VLOOKUP($A15,'Electrification prediction'!$A$236:$AQ$262,COLUMN('Electrification prediction'!Z$236),FALSE)</f>
        <v>0</v>
      </c>
      <c r="AA15">
        <f>VLOOKUP($A15,'Energy Structure(no elec)'!$A$2:$I$28,5,FALSE)*VLOOKUP($A15,'Electrification prediction'!$A$236:$AQ$262,COLUMN('Electrification prediction'!AA$236),FALSE)</f>
        <v>0</v>
      </c>
      <c r="AB15">
        <f>VLOOKUP($A15,'Energy Structure(no elec)'!$A$2:$I$28,5,FALSE)*VLOOKUP($A15,'Electrification prediction'!$A$236:$AQ$262,COLUMN('Electrification prediction'!AB$236),FALSE)</f>
        <v>0</v>
      </c>
      <c r="AC15">
        <f>VLOOKUP($A15,'Energy Structure(no elec)'!$A$2:$I$28,5,FALSE)*VLOOKUP($A15,'Electrification prediction'!$A$236:$AQ$262,COLUMN('Electrification prediction'!AC$236),FALSE)</f>
        <v>0</v>
      </c>
      <c r="AD15">
        <f>VLOOKUP($A15,'Energy Structure(no elec)'!$A$2:$I$28,5,FALSE)*VLOOKUP($A15,'Electrification prediction'!$A$236:$AQ$262,COLUMN('Electrification prediction'!AD$236),FALSE)</f>
        <v>0</v>
      </c>
      <c r="AE15">
        <f>VLOOKUP($A15,'Energy Structure(no elec)'!$A$2:$I$28,5,FALSE)*VLOOKUP($A15,'Electrification prediction'!$A$236:$AQ$262,COLUMN('Electrification prediction'!AE$236),FALSE)</f>
        <v>0</v>
      </c>
      <c r="AF15">
        <f>VLOOKUP($A15,'Energy Structure(no elec)'!$A$2:$I$28,5,FALSE)*VLOOKUP($A15,'Electrification prediction'!$A$236:$AQ$262,COLUMN('Electrification prediction'!AF$236),FALSE)</f>
        <v>0</v>
      </c>
      <c r="AG15">
        <f>VLOOKUP($A15,'Energy Structure(no elec)'!$A$2:$I$28,5,FALSE)*VLOOKUP($A15,'Electrification prediction'!$A$236:$AQ$262,COLUMN('Electrification prediction'!AG$236),FALSE)</f>
        <v>0</v>
      </c>
      <c r="AH15">
        <f>VLOOKUP($A15,'Energy Structure(no elec)'!$A$2:$I$28,5,FALSE)*VLOOKUP($A15,'Electrification prediction'!$A$236:$AQ$262,COLUMN('Electrification prediction'!AH$236),FALSE)</f>
        <v>0</v>
      </c>
      <c r="AI15">
        <f>VLOOKUP($A15,'Energy Structure(no elec)'!$A$2:$I$28,5,FALSE)*VLOOKUP($A15,'Electrification prediction'!$A$236:$AQ$262,COLUMN('Electrification prediction'!AI$236),FALSE)</f>
        <v>0</v>
      </c>
      <c r="AJ15">
        <f>VLOOKUP($A15,'Energy Structure(no elec)'!$A$2:$I$28,5,FALSE)*VLOOKUP($A15,'Electrification prediction'!$A$236:$AQ$262,COLUMN('Electrification prediction'!AJ$236),FALSE)</f>
        <v>0</v>
      </c>
      <c r="AK15">
        <f>VLOOKUP($A15,'Energy Structure(no elec)'!$A$2:$I$28,5,FALSE)*VLOOKUP($A15,'Electrification prediction'!$A$236:$AQ$262,COLUMN('Electrification prediction'!AK$236),FALSE)</f>
        <v>0</v>
      </c>
      <c r="AL15">
        <f>VLOOKUP($A15,'Energy Structure(no elec)'!$A$2:$I$28,5,FALSE)*VLOOKUP($A15,'Electrification prediction'!$A$236:$AQ$262,COLUMN('Electrification prediction'!AL$236),FALSE)</f>
        <v>0</v>
      </c>
      <c r="AM15">
        <f>VLOOKUP($A15,'Energy Structure(no elec)'!$A$2:$I$28,5,FALSE)*VLOOKUP($A15,'Electrification prediction'!$A$236:$AQ$262,COLUMN('Electrification prediction'!AM$236),FALSE)</f>
        <v>0</v>
      </c>
      <c r="AN15">
        <f>VLOOKUP($A15,'Energy Structure(no elec)'!$A$2:$I$28,5,FALSE)*VLOOKUP($A15,'Electrification prediction'!$A$236:$AQ$262,COLUMN('Electrification prediction'!AN$236),FALSE)</f>
        <v>0</v>
      </c>
      <c r="AO15">
        <f>VLOOKUP($A15,'Energy Structure(no elec)'!$A$2:$I$28,5,FALSE)*VLOOKUP($A15,'Electrification prediction'!$A$236:$AQ$262,COLUMN('Electrification prediction'!AO$236),FALSE)</f>
        <v>0</v>
      </c>
      <c r="AP15">
        <f>VLOOKUP($A15,'Energy Structure(no elec)'!$A$2:$I$28,5,FALSE)*VLOOKUP($A15,'Electrification prediction'!$A$236:$AQ$262,COLUMN('Electrification prediction'!AP$236),FALSE)</f>
        <v>0</v>
      </c>
      <c r="AQ15">
        <f>VLOOKUP($A15,'Energy Structure(no elec)'!$A$2:$I$28,5,FALSE)*VLOOKUP($A15,'Electrification prediction'!$A$236:$AQ$262,COLUMN('Electrification prediction'!AQ$236),FALSE)</f>
        <v>0</v>
      </c>
    </row>
    <row r="16" spans="1:43">
      <c r="A16" s="272" t="s">
        <v>628</v>
      </c>
      <c r="B16">
        <f>VLOOKUP(A16,'Energy use'!$A$132:$K$158,5,FALSE)</f>
        <v>0</v>
      </c>
      <c r="C16">
        <f>VLOOKUP($A16,'Energy Structure(no elec)'!$A$2:$I$28,5,FALSE)*VLOOKUP($A16,'Electrification prediction'!$A$236:$AQ$262,COLUMN('Electrification prediction'!C$236),FALSE)</f>
        <v>0</v>
      </c>
      <c r="D16">
        <f>VLOOKUP($A16,'Energy Structure(no elec)'!$A$2:$I$28,5,FALSE)*VLOOKUP($A16,'Electrification prediction'!$A$236:$AQ$262,COLUMN('Electrification prediction'!D$236),FALSE)</f>
        <v>0</v>
      </c>
      <c r="E16">
        <f>VLOOKUP($A16,'Energy Structure(no elec)'!$A$2:$I$28,5,FALSE)*VLOOKUP($A16,'Electrification prediction'!$A$236:$AQ$262,COLUMN('Electrification prediction'!E$236),FALSE)</f>
        <v>0</v>
      </c>
      <c r="F16">
        <f>VLOOKUP($A16,'Energy Structure(no elec)'!$A$2:$I$28,5,FALSE)*VLOOKUP($A16,'Electrification prediction'!$A$236:$AQ$262,COLUMN('Electrification prediction'!F$236),FALSE)</f>
        <v>0</v>
      </c>
      <c r="G16">
        <f>VLOOKUP($A16,'Energy Structure(no elec)'!$A$2:$I$28,5,FALSE)*VLOOKUP($A16,'Electrification prediction'!$A$236:$AQ$262,COLUMN('Electrification prediction'!G$236),FALSE)</f>
        <v>0</v>
      </c>
      <c r="H16">
        <f>VLOOKUP($A16,'Energy Structure(no elec)'!$A$2:$I$28,5,FALSE)*VLOOKUP($A16,'Electrification prediction'!$A$236:$AQ$262,COLUMN('Electrification prediction'!H$236),FALSE)</f>
        <v>0</v>
      </c>
      <c r="I16">
        <f>VLOOKUP($A16,'Energy Structure(no elec)'!$A$2:$I$28,5,FALSE)*VLOOKUP($A16,'Electrification prediction'!$A$236:$AQ$262,COLUMN('Electrification prediction'!I$236),FALSE)</f>
        <v>0</v>
      </c>
      <c r="J16">
        <f>VLOOKUP($A16,'Energy Structure(no elec)'!$A$2:$I$28,5,FALSE)*VLOOKUP($A16,'Electrification prediction'!$A$236:$AQ$262,COLUMN('Electrification prediction'!J$236),FALSE)</f>
        <v>0</v>
      </c>
      <c r="K16">
        <f>VLOOKUP($A16,'Energy Structure(no elec)'!$A$2:$I$28,5,FALSE)*VLOOKUP($A16,'Electrification prediction'!$A$236:$AQ$262,COLUMN('Electrification prediction'!K$236),FALSE)</f>
        <v>0</v>
      </c>
      <c r="L16">
        <f>VLOOKUP($A16,'Energy Structure(no elec)'!$A$2:$I$28,5,FALSE)*VLOOKUP($A16,'Electrification prediction'!$A$236:$AQ$262,COLUMN('Electrification prediction'!L$236),FALSE)</f>
        <v>0</v>
      </c>
      <c r="M16">
        <f>VLOOKUP($A16,'Energy Structure(no elec)'!$A$2:$I$28,5,FALSE)*VLOOKUP($A16,'Electrification prediction'!$A$236:$AQ$262,COLUMN('Electrification prediction'!M$236),FALSE)</f>
        <v>0</v>
      </c>
      <c r="N16">
        <f>VLOOKUP($A16,'Energy Structure(no elec)'!$A$2:$I$28,5,FALSE)*VLOOKUP($A16,'Electrification prediction'!$A$236:$AQ$262,COLUMN('Electrification prediction'!N$236),FALSE)</f>
        <v>0</v>
      </c>
      <c r="O16">
        <f>VLOOKUP($A16,'Energy Structure(no elec)'!$A$2:$I$28,5,FALSE)*VLOOKUP($A16,'Electrification prediction'!$A$236:$AQ$262,COLUMN('Electrification prediction'!O$236),FALSE)</f>
        <v>0</v>
      </c>
      <c r="P16">
        <f>VLOOKUP($A16,'Energy Structure(no elec)'!$A$2:$I$28,5,FALSE)*VLOOKUP($A16,'Electrification prediction'!$A$236:$AQ$262,COLUMN('Electrification prediction'!P$236),FALSE)</f>
        <v>0</v>
      </c>
      <c r="Q16">
        <f>VLOOKUP($A16,'Energy Structure(no elec)'!$A$2:$I$28,5,FALSE)*VLOOKUP($A16,'Electrification prediction'!$A$236:$AQ$262,COLUMN('Electrification prediction'!Q$236),FALSE)</f>
        <v>0</v>
      </c>
      <c r="R16">
        <f>VLOOKUP($A16,'Energy Structure(no elec)'!$A$2:$I$28,5,FALSE)*VLOOKUP($A16,'Electrification prediction'!$A$236:$AQ$262,COLUMN('Electrification prediction'!R$236),FALSE)</f>
        <v>0</v>
      </c>
      <c r="S16">
        <f>VLOOKUP($A16,'Energy Structure(no elec)'!$A$2:$I$28,5,FALSE)*VLOOKUP($A16,'Electrification prediction'!$A$236:$AQ$262,COLUMN('Electrification prediction'!S$236),FALSE)</f>
        <v>0</v>
      </c>
      <c r="T16">
        <f>VLOOKUP($A16,'Energy Structure(no elec)'!$A$2:$I$28,5,FALSE)*VLOOKUP($A16,'Electrification prediction'!$A$236:$AQ$262,COLUMN('Electrification prediction'!T$236),FALSE)</f>
        <v>0</v>
      </c>
      <c r="U16">
        <f>VLOOKUP($A16,'Energy Structure(no elec)'!$A$2:$I$28,5,FALSE)*VLOOKUP($A16,'Electrification prediction'!$A$236:$AQ$262,COLUMN('Electrification prediction'!U$236),FALSE)</f>
        <v>0</v>
      </c>
      <c r="V16">
        <f>VLOOKUP($A16,'Energy Structure(no elec)'!$A$2:$I$28,5,FALSE)*VLOOKUP($A16,'Electrification prediction'!$A$236:$AQ$262,COLUMN('Electrification prediction'!V$236),FALSE)</f>
        <v>0</v>
      </c>
      <c r="W16">
        <f>VLOOKUP($A16,'Energy Structure(no elec)'!$A$2:$I$28,5,FALSE)*VLOOKUP($A16,'Electrification prediction'!$A$236:$AQ$262,COLUMN('Electrification prediction'!W$236),FALSE)</f>
        <v>0</v>
      </c>
      <c r="X16">
        <f>VLOOKUP($A16,'Energy Structure(no elec)'!$A$2:$I$28,5,FALSE)*VLOOKUP($A16,'Electrification prediction'!$A$236:$AQ$262,COLUMN('Electrification prediction'!X$236),FALSE)</f>
        <v>0</v>
      </c>
      <c r="Y16">
        <f>VLOOKUP($A16,'Energy Structure(no elec)'!$A$2:$I$28,5,FALSE)*VLOOKUP($A16,'Electrification prediction'!$A$236:$AQ$262,COLUMN('Electrification prediction'!Y$236),FALSE)</f>
        <v>0</v>
      </c>
      <c r="Z16">
        <f>VLOOKUP($A16,'Energy Structure(no elec)'!$A$2:$I$28,5,FALSE)*VLOOKUP($A16,'Electrification prediction'!$A$236:$AQ$262,COLUMN('Electrification prediction'!Z$236),FALSE)</f>
        <v>0</v>
      </c>
      <c r="AA16">
        <f>VLOOKUP($A16,'Energy Structure(no elec)'!$A$2:$I$28,5,FALSE)*VLOOKUP($A16,'Electrification prediction'!$A$236:$AQ$262,COLUMN('Electrification prediction'!AA$236),FALSE)</f>
        <v>0</v>
      </c>
      <c r="AB16">
        <f>VLOOKUP($A16,'Energy Structure(no elec)'!$A$2:$I$28,5,FALSE)*VLOOKUP($A16,'Electrification prediction'!$A$236:$AQ$262,COLUMN('Electrification prediction'!AB$236),FALSE)</f>
        <v>0</v>
      </c>
      <c r="AC16">
        <f>VLOOKUP($A16,'Energy Structure(no elec)'!$A$2:$I$28,5,FALSE)*VLOOKUP($A16,'Electrification prediction'!$A$236:$AQ$262,COLUMN('Electrification prediction'!AC$236),FALSE)</f>
        <v>0</v>
      </c>
      <c r="AD16">
        <f>VLOOKUP($A16,'Energy Structure(no elec)'!$A$2:$I$28,5,FALSE)*VLOOKUP($A16,'Electrification prediction'!$A$236:$AQ$262,COLUMN('Electrification prediction'!AD$236),FALSE)</f>
        <v>0</v>
      </c>
      <c r="AE16">
        <f>VLOOKUP($A16,'Energy Structure(no elec)'!$A$2:$I$28,5,FALSE)*VLOOKUP($A16,'Electrification prediction'!$A$236:$AQ$262,COLUMN('Electrification prediction'!AE$236),FALSE)</f>
        <v>0</v>
      </c>
      <c r="AF16">
        <f>VLOOKUP($A16,'Energy Structure(no elec)'!$A$2:$I$28,5,FALSE)*VLOOKUP($A16,'Electrification prediction'!$A$236:$AQ$262,COLUMN('Electrification prediction'!AF$236),FALSE)</f>
        <v>0</v>
      </c>
      <c r="AG16">
        <f>VLOOKUP($A16,'Energy Structure(no elec)'!$A$2:$I$28,5,FALSE)*VLOOKUP($A16,'Electrification prediction'!$A$236:$AQ$262,COLUMN('Electrification prediction'!AG$236),FALSE)</f>
        <v>0</v>
      </c>
      <c r="AH16">
        <f>VLOOKUP($A16,'Energy Structure(no elec)'!$A$2:$I$28,5,FALSE)*VLOOKUP($A16,'Electrification prediction'!$A$236:$AQ$262,COLUMN('Electrification prediction'!AH$236),FALSE)</f>
        <v>0</v>
      </c>
      <c r="AI16">
        <f>VLOOKUP($A16,'Energy Structure(no elec)'!$A$2:$I$28,5,FALSE)*VLOOKUP($A16,'Electrification prediction'!$A$236:$AQ$262,COLUMN('Electrification prediction'!AI$236),FALSE)</f>
        <v>0</v>
      </c>
      <c r="AJ16">
        <f>VLOOKUP($A16,'Energy Structure(no elec)'!$A$2:$I$28,5,FALSE)*VLOOKUP($A16,'Electrification prediction'!$A$236:$AQ$262,COLUMN('Electrification prediction'!AJ$236),FALSE)</f>
        <v>0</v>
      </c>
      <c r="AK16">
        <f>VLOOKUP($A16,'Energy Structure(no elec)'!$A$2:$I$28,5,FALSE)*VLOOKUP($A16,'Electrification prediction'!$A$236:$AQ$262,COLUMN('Electrification prediction'!AK$236),FALSE)</f>
        <v>0</v>
      </c>
      <c r="AL16">
        <f>VLOOKUP($A16,'Energy Structure(no elec)'!$A$2:$I$28,5,FALSE)*VLOOKUP($A16,'Electrification prediction'!$A$236:$AQ$262,COLUMN('Electrification prediction'!AL$236),FALSE)</f>
        <v>0</v>
      </c>
      <c r="AM16">
        <f>VLOOKUP($A16,'Energy Structure(no elec)'!$A$2:$I$28,5,FALSE)*VLOOKUP($A16,'Electrification prediction'!$A$236:$AQ$262,COLUMN('Electrification prediction'!AM$236),FALSE)</f>
        <v>0</v>
      </c>
      <c r="AN16">
        <f>VLOOKUP($A16,'Energy Structure(no elec)'!$A$2:$I$28,5,FALSE)*VLOOKUP($A16,'Electrification prediction'!$A$236:$AQ$262,COLUMN('Electrification prediction'!AN$236),FALSE)</f>
        <v>0</v>
      </c>
      <c r="AO16">
        <f>VLOOKUP($A16,'Energy Structure(no elec)'!$A$2:$I$28,5,FALSE)*VLOOKUP($A16,'Electrification prediction'!$A$236:$AQ$262,COLUMN('Electrification prediction'!AO$236),FALSE)</f>
        <v>0</v>
      </c>
      <c r="AP16">
        <f>VLOOKUP($A16,'Energy Structure(no elec)'!$A$2:$I$28,5,FALSE)*VLOOKUP($A16,'Electrification prediction'!$A$236:$AQ$262,COLUMN('Electrification prediction'!AP$236),FALSE)</f>
        <v>0</v>
      </c>
      <c r="AQ16">
        <f>VLOOKUP($A16,'Energy Structure(no elec)'!$A$2:$I$28,5,FALSE)*VLOOKUP($A16,'Electrification prediction'!$A$236:$AQ$262,COLUMN('Electrification prediction'!AQ$236),FALSE)</f>
        <v>0</v>
      </c>
    </row>
    <row r="17" spans="1:43">
      <c r="A17" s="272" t="s">
        <v>629</v>
      </c>
      <c r="B17">
        <f>VLOOKUP(A17,'Energy use'!$A$132:$K$158,5,FALSE)</f>
        <v>0</v>
      </c>
      <c r="C17">
        <f>VLOOKUP($A17,'Energy Structure(no elec)'!$A$2:$I$28,5,FALSE)*VLOOKUP($A17,'Electrification prediction'!$A$236:$AQ$262,COLUMN('Electrification prediction'!C$236),FALSE)</f>
        <v>0</v>
      </c>
      <c r="D17">
        <f>VLOOKUP($A17,'Energy Structure(no elec)'!$A$2:$I$28,5,FALSE)*VLOOKUP($A17,'Electrification prediction'!$A$236:$AQ$262,COLUMN('Electrification prediction'!D$236),FALSE)</f>
        <v>0</v>
      </c>
      <c r="E17">
        <f>VLOOKUP($A17,'Energy Structure(no elec)'!$A$2:$I$28,5,FALSE)*VLOOKUP($A17,'Electrification prediction'!$A$236:$AQ$262,COLUMN('Electrification prediction'!E$236),FALSE)</f>
        <v>0</v>
      </c>
      <c r="F17">
        <f>VLOOKUP($A17,'Energy Structure(no elec)'!$A$2:$I$28,5,FALSE)*VLOOKUP($A17,'Electrification prediction'!$A$236:$AQ$262,COLUMN('Electrification prediction'!F$236),FALSE)</f>
        <v>0</v>
      </c>
      <c r="G17">
        <f>VLOOKUP($A17,'Energy Structure(no elec)'!$A$2:$I$28,5,FALSE)*VLOOKUP($A17,'Electrification prediction'!$A$236:$AQ$262,COLUMN('Electrification prediction'!G$236),FALSE)</f>
        <v>0</v>
      </c>
      <c r="H17">
        <f>VLOOKUP($A17,'Energy Structure(no elec)'!$A$2:$I$28,5,FALSE)*VLOOKUP($A17,'Electrification prediction'!$A$236:$AQ$262,COLUMN('Electrification prediction'!H$236),FALSE)</f>
        <v>0</v>
      </c>
      <c r="I17">
        <f>VLOOKUP($A17,'Energy Structure(no elec)'!$A$2:$I$28,5,FALSE)*VLOOKUP($A17,'Electrification prediction'!$A$236:$AQ$262,COLUMN('Electrification prediction'!I$236),FALSE)</f>
        <v>0</v>
      </c>
      <c r="J17">
        <f>VLOOKUP($A17,'Energy Structure(no elec)'!$A$2:$I$28,5,FALSE)*VLOOKUP($A17,'Electrification prediction'!$A$236:$AQ$262,COLUMN('Electrification prediction'!J$236),FALSE)</f>
        <v>0</v>
      </c>
      <c r="K17">
        <f>VLOOKUP($A17,'Energy Structure(no elec)'!$A$2:$I$28,5,FALSE)*VLOOKUP($A17,'Electrification prediction'!$A$236:$AQ$262,COLUMN('Electrification prediction'!K$236),FALSE)</f>
        <v>0</v>
      </c>
      <c r="L17">
        <f>VLOOKUP($A17,'Energy Structure(no elec)'!$A$2:$I$28,5,FALSE)*VLOOKUP($A17,'Electrification prediction'!$A$236:$AQ$262,COLUMN('Electrification prediction'!L$236),FALSE)</f>
        <v>0</v>
      </c>
      <c r="M17">
        <f>VLOOKUP($A17,'Energy Structure(no elec)'!$A$2:$I$28,5,FALSE)*VLOOKUP($A17,'Electrification prediction'!$A$236:$AQ$262,COLUMN('Electrification prediction'!M$236),FALSE)</f>
        <v>0</v>
      </c>
      <c r="N17">
        <f>VLOOKUP($A17,'Energy Structure(no elec)'!$A$2:$I$28,5,FALSE)*VLOOKUP($A17,'Electrification prediction'!$A$236:$AQ$262,COLUMN('Electrification prediction'!N$236),FALSE)</f>
        <v>0</v>
      </c>
      <c r="O17">
        <f>VLOOKUP($A17,'Energy Structure(no elec)'!$A$2:$I$28,5,FALSE)*VLOOKUP($A17,'Electrification prediction'!$A$236:$AQ$262,COLUMN('Electrification prediction'!O$236),FALSE)</f>
        <v>0</v>
      </c>
      <c r="P17">
        <f>VLOOKUP($A17,'Energy Structure(no elec)'!$A$2:$I$28,5,FALSE)*VLOOKUP($A17,'Electrification prediction'!$A$236:$AQ$262,COLUMN('Electrification prediction'!P$236),FALSE)</f>
        <v>0</v>
      </c>
      <c r="Q17">
        <f>VLOOKUP($A17,'Energy Structure(no elec)'!$A$2:$I$28,5,FALSE)*VLOOKUP($A17,'Electrification prediction'!$A$236:$AQ$262,COLUMN('Electrification prediction'!Q$236),FALSE)</f>
        <v>0</v>
      </c>
      <c r="R17">
        <f>VLOOKUP($A17,'Energy Structure(no elec)'!$A$2:$I$28,5,FALSE)*VLOOKUP($A17,'Electrification prediction'!$A$236:$AQ$262,COLUMN('Electrification prediction'!R$236),FALSE)</f>
        <v>0</v>
      </c>
      <c r="S17">
        <f>VLOOKUP($A17,'Energy Structure(no elec)'!$A$2:$I$28,5,FALSE)*VLOOKUP($A17,'Electrification prediction'!$A$236:$AQ$262,COLUMN('Electrification prediction'!S$236),FALSE)</f>
        <v>0</v>
      </c>
      <c r="T17">
        <f>VLOOKUP($A17,'Energy Structure(no elec)'!$A$2:$I$28,5,FALSE)*VLOOKUP($A17,'Electrification prediction'!$A$236:$AQ$262,COLUMN('Electrification prediction'!T$236),FALSE)</f>
        <v>0</v>
      </c>
      <c r="U17">
        <f>VLOOKUP($A17,'Energy Structure(no elec)'!$A$2:$I$28,5,FALSE)*VLOOKUP($A17,'Electrification prediction'!$A$236:$AQ$262,COLUMN('Electrification prediction'!U$236),FALSE)</f>
        <v>0</v>
      </c>
      <c r="V17">
        <f>VLOOKUP($A17,'Energy Structure(no elec)'!$A$2:$I$28,5,FALSE)*VLOOKUP($A17,'Electrification prediction'!$A$236:$AQ$262,COLUMN('Electrification prediction'!V$236),FALSE)</f>
        <v>0</v>
      </c>
      <c r="W17">
        <f>VLOOKUP($A17,'Energy Structure(no elec)'!$A$2:$I$28,5,FALSE)*VLOOKUP($A17,'Electrification prediction'!$A$236:$AQ$262,COLUMN('Electrification prediction'!W$236),FALSE)</f>
        <v>0</v>
      </c>
      <c r="X17">
        <f>VLOOKUP($A17,'Energy Structure(no elec)'!$A$2:$I$28,5,FALSE)*VLOOKUP($A17,'Electrification prediction'!$A$236:$AQ$262,COLUMN('Electrification prediction'!X$236),FALSE)</f>
        <v>0</v>
      </c>
      <c r="Y17">
        <f>VLOOKUP($A17,'Energy Structure(no elec)'!$A$2:$I$28,5,FALSE)*VLOOKUP($A17,'Electrification prediction'!$A$236:$AQ$262,COLUMN('Electrification prediction'!Y$236),FALSE)</f>
        <v>0</v>
      </c>
      <c r="Z17">
        <f>VLOOKUP($A17,'Energy Structure(no elec)'!$A$2:$I$28,5,FALSE)*VLOOKUP($A17,'Electrification prediction'!$A$236:$AQ$262,COLUMN('Electrification prediction'!Z$236),FALSE)</f>
        <v>0</v>
      </c>
      <c r="AA17">
        <f>VLOOKUP($A17,'Energy Structure(no elec)'!$A$2:$I$28,5,FALSE)*VLOOKUP($A17,'Electrification prediction'!$A$236:$AQ$262,COLUMN('Electrification prediction'!AA$236),FALSE)</f>
        <v>0</v>
      </c>
      <c r="AB17">
        <f>VLOOKUP($A17,'Energy Structure(no elec)'!$A$2:$I$28,5,FALSE)*VLOOKUP($A17,'Electrification prediction'!$A$236:$AQ$262,COLUMN('Electrification prediction'!AB$236),FALSE)</f>
        <v>0</v>
      </c>
      <c r="AC17">
        <f>VLOOKUP($A17,'Energy Structure(no elec)'!$A$2:$I$28,5,FALSE)*VLOOKUP($A17,'Electrification prediction'!$A$236:$AQ$262,COLUMN('Electrification prediction'!AC$236),FALSE)</f>
        <v>0</v>
      </c>
      <c r="AD17">
        <f>VLOOKUP($A17,'Energy Structure(no elec)'!$A$2:$I$28,5,FALSE)*VLOOKUP($A17,'Electrification prediction'!$A$236:$AQ$262,COLUMN('Electrification prediction'!AD$236),FALSE)</f>
        <v>0</v>
      </c>
      <c r="AE17">
        <f>VLOOKUP($A17,'Energy Structure(no elec)'!$A$2:$I$28,5,FALSE)*VLOOKUP($A17,'Electrification prediction'!$A$236:$AQ$262,COLUMN('Electrification prediction'!AE$236),FALSE)</f>
        <v>0</v>
      </c>
      <c r="AF17">
        <f>VLOOKUP($A17,'Energy Structure(no elec)'!$A$2:$I$28,5,FALSE)*VLOOKUP($A17,'Electrification prediction'!$A$236:$AQ$262,COLUMN('Electrification prediction'!AF$236),FALSE)</f>
        <v>0</v>
      </c>
      <c r="AG17">
        <f>VLOOKUP($A17,'Energy Structure(no elec)'!$A$2:$I$28,5,FALSE)*VLOOKUP($A17,'Electrification prediction'!$A$236:$AQ$262,COLUMN('Electrification prediction'!AG$236),FALSE)</f>
        <v>0</v>
      </c>
      <c r="AH17">
        <f>VLOOKUP($A17,'Energy Structure(no elec)'!$A$2:$I$28,5,FALSE)*VLOOKUP($A17,'Electrification prediction'!$A$236:$AQ$262,COLUMN('Electrification prediction'!AH$236),FALSE)</f>
        <v>0</v>
      </c>
      <c r="AI17">
        <f>VLOOKUP($A17,'Energy Structure(no elec)'!$A$2:$I$28,5,FALSE)*VLOOKUP($A17,'Electrification prediction'!$A$236:$AQ$262,COLUMN('Electrification prediction'!AI$236),FALSE)</f>
        <v>0</v>
      </c>
      <c r="AJ17">
        <f>VLOOKUP($A17,'Energy Structure(no elec)'!$A$2:$I$28,5,FALSE)*VLOOKUP($A17,'Electrification prediction'!$A$236:$AQ$262,COLUMN('Electrification prediction'!AJ$236),FALSE)</f>
        <v>0</v>
      </c>
      <c r="AK17">
        <f>VLOOKUP($A17,'Energy Structure(no elec)'!$A$2:$I$28,5,FALSE)*VLOOKUP($A17,'Electrification prediction'!$A$236:$AQ$262,COLUMN('Electrification prediction'!AK$236),FALSE)</f>
        <v>0</v>
      </c>
      <c r="AL17">
        <f>VLOOKUP($A17,'Energy Structure(no elec)'!$A$2:$I$28,5,FALSE)*VLOOKUP($A17,'Electrification prediction'!$A$236:$AQ$262,COLUMN('Electrification prediction'!AL$236),FALSE)</f>
        <v>0</v>
      </c>
      <c r="AM17">
        <f>VLOOKUP($A17,'Energy Structure(no elec)'!$A$2:$I$28,5,FALSE)*VLOOKUP($A17,'Electrification prediction'!$A$236:$AQ$262,COLUMN('Electrification prediction'!AM$236),FALSE)</f>
        <v>0</v>
      </c>
      <c r="AN17">
        <f>VLOOKUP($A17,'Energy Structure(no elec)'!$A$2:$I$28,5,FALSE)*VLOOKUP($A17,'Electrification prediction'!$A$236:$AQ$262,COLUMN('Electrification prediction'!AN$236),FALSE)</f>
        <v>0</v>
      </c>
      <c r="AO17">
        <f>VLOOKUP($A17,'Energy Structure(no elec)'!$A$2:$I$28,5,FALSE)*VLOOKUP($A17,'Electrification prediction'!$A$236:$AQ$262,COLUMN('Electrification prediction'!AO$236),FALSE)</f>
        <v>0</v>
      </c>
      <c r="AP17">
        <f>VLOOKUP($A17,'Energy Structure(no elec)'!$A$2:$I$28,5,FALSE)*VLOOKUP($A17,'Electrification prediction'!$A$236:$AQ$262,COLUMN('Electrification prediction'!AP$236),FALSE)</f>
        <v>0</v>
      </c>
      <c r="AQ17">
        <f>VLOOKUP($A17,'Energy Structure(no elec)'!$A$2:$I$28,5,FALSE)*VLOOKUP($A17,'Electrification prediction'!$A$236:$AQ$262,COLUMN('Electrification prediction'!AQ$236),FALSE)</f>
        <v>0</v>
      </c>
    </row>
    <row r="18" spans="1:43">
      <c r="A18" s="272" t="s">
        <v>630</v>
      </c>
      <c r="B18">
        <f>VLOOKUP(A18,'Energy use'!$A$132:$K$158,5,FALSE)</f>
        <v>0</v>
      </c>
      <c r="C18">
        <f>VLOOKUP($A18,'Energy Structure(no elec)'!$A$2:$I$28,5,FALSE)*VLOOKUP($A18,'Electrification prediction'!$A$236:$AQ$262,COLUMN('Electrification prediction'!C$236),FALSE)</f>
        <v>0</v>
      </c>
      <c r="D18">
        <f>VLOOKUP($A18,'Energy Structure(no elec)'!$A$2:$I$28,5,FALSE)*VLOOKUP($A18,'Electrification prediction'!$A$236:$AQ$262,COLUMN('Electrification prediction'!D$236),FALSE)</f>
        <v>0</v>
      </c>
      <c r="E18">
        <f>VLOOKUP($A18,'Energy Structure(no elec)'!$A$2:$I$28,5,FALSE)*VLOOKUP($A18,'Electrification prediction'!$A$236:$AQ$262,COLUMN('Electrification prediction'!E$236),FALSE)</f>
        <v>0</v>
      </c>
      <c r="F18">
        <f>VLOOKUP($A18,'Energy Structure(no elec)'!$A$2:$I$28,5,FALSE)*VLOOKUP($A18,'Electrification prediction'!$A$236:$AQ$262,COLUMN('Electrification prediction'!F$236),FALSE)</f>
        <v>0</v>
      </c>
      <c r="G18">
        <f>VLOOKUP($A18,'Energy Structure(no elec)'!$A$2:$I$28,5,FALSE)*VLOOKUP($A18,'Electrification prediction'!$A$236:$AQ$262,COLUMN('Electrification prediction'!G$236),FALSE)</f>
        <v>0</v>
      </c>
      <c r="H18">
        <f>VLOOKUP($A18,'Energy Structure(no elec)'!$A$2:$I$28,5,FALSE)*VLOOKUP($A18,'Electrification prediction'!$A$236:$AQ$262,COLUMN('Electrification prediction'!H$236),FALSE)</f>
        <v>0</v>
      </c>
      <c r="I18">
        <f>VLOOKUP($A18,'Energy Structure(no elec)'!$A$2:$I$28,5,FALSE)*VLOOKUP($A18,'Electrification prediction'!$A$236:$AQ$262,COLUMN('Electrification prediction'!I$236),FALSE)</f>
        <v>0</v>
      </c>
      <c r="J18">
        <f>VLOOKUP($A18,'Energy Structure(no elec)'!$A$2:$I$28,5,FALSE)*VLOOKUP($A18,'Electrification prediction'!$A$236:$AQ$262,COLUMN('Electrification prediction'!J$236),FALSE)</f>
        <v>0</v>
      </c>
      <c r="K18">
        <f>VLOOKUP($A18,'Energy Structure(no elec)'!$A$2:$I$28,5,FALSE)*VLOOKUP($A18,'Electrification prediction'!$A$236:$AQ$262,COLUMN('Electrification prediction'!K$236),FALSE)</f>
        <v>0</v>
      </c>
      <c r="L18">
        <f>VLOOKUP($A18,'Energy Structure(no elec)'!$A$2:$I$28,5,FALSE)*VLOOKUP($A18,'Electrification prediction'!$A$236:$AQ$262,COLUMN('Electrification prediction'!L$236),FALSE)</f>
        <v>0</v>
      </c>
      <c r="M18">
        <f>VLOOKUP($A18,'Energy Structure(no elec)'!$A$2:$I$28,5,FALSE)*VLOOKUP($A18,'Electrification prediction'!$A$236:$AQ$262,COLUMN('Electrification prediction'!M$236),FALSE)</f>
        <v>0</v>
      </c>
      <c r="N18">
        <f>VLOOKUP($A18,'Energy Structure(no elec)'!$A$2:$I$28,5,FALSE)*VLOOKUP($A18,'Electrification prediction'!$A$236:$AQ$262,COLUMN('Electrification prediction'!N$236),FALSE)</f>
        <v>0</v>
      </c>
      <c r="O18">
        <f>VLOOKUP($A18,'Energy Structure(no elec)'!$A$2:$I$28,5,FALSE)*VLOOKUP($A18,'Electrification prediction'!$A$236:$AQ$262,COLUMN('Electrification prediction'!O$236),FALSE)</f>
        <v>0</v>
      </c>
      <c r="P18">
        <f>VLOOKUP($A18,'Energy Structure(no elec)'!$A$2:$I$28,5,FALSE)*VLOOKUP($A18,'Electrification prediction'!$A$236:$AQ$262,COLUMN('Electrification prediction'!P$236),FALSE)</f>
        <v>0</v>
      </c>
      <c r="Q18">
        <f>VLOOKUP($A18,'Energy Structure(no elec)'!$A$2:$I$28,5,FALSE)*VLOOKUP($A18,'Electrification prediction'!$A$236:$AQ$262,COLUMN('Electrification prediction'!Q$236),FALSE)</f>
        <v>0</v>
      </c>
      <c r="R18">
        <f>VLOOKUP($A18,'Energy Structure(no elec)'!$A$2:$I$28,5,FALSE)*VLOOKUP($A18,'Electrification prediction'!$A$236:$AQ$262,COLUMN('Electrification prediction'!R$236),FALSE)</f>
        <v>0</v>
      </c>
      <c r="S18">
        <f>VLOOKUP($A18,'Energy Structure(no elec)'!$A$2:$I$28,5,FALSE)*VLOOKUP($A18,'Electrification prediction'!$A$236:$AQ$262,COLUMN('Electrification prediction'!S$236),FALSE)</f>
        <v>0</v>
      </c>
      <c r="T18">
        <f>VLOOKUP($A18,'Energy Structure(no elec)'!$A$2:$I$28,5,FALSE)*VLOOKUP($A18,'Electrification prediction'!$A$236:$AQ$262,COLUMN('Electrification prediction'!T$236),FALSE)</f>
        <v>0</v>
      </c>
      <c r="U18">
        <f>VLOOKUP($A18,'Energy Structure(no elec)'!$A$2:$I$28,5,FALSE)*VLOOKUP($A18,'Electrification prediction'!$A$236:$AQ$262,COLUMN('Electrification prediction'!U$236),FALSE)</f>
        <v>0</v>
      </c>
      <c r="V18">
        <f>VLOOKUP($A18,'Energy Structure(no elec)'!$A$2:$I$28,5,FALSE)*VLOOKUP($A18,'Electrification prediction'!$A$236:$AQ$262,COLUMN('Electrification prediction'!V$236),FALSE)</f>
        <v>0</v>
      </c>
      <c r="W18">
        <f>VLOOKUP($A18,'Energy Structure(no elec)'!$A$2:$I$28,5,FALSE)*VLOOKUP($A18,'Electrification prediction'!$A$236:$AQ$262,COLUMN('Electrification prediction'!W$236),FALSE)</f>
        <v>0</v>
      </c>
      <c r="X18">
        <f>VLOOKUP($A18,'Energy Structure(no elec)'!$A$2:$I$28,5,FALSE)*VLOOKUP($A18,'Electrification prediction'!$A$236:$AQ$262,COLUMN('Electrification prediction'!X$236),FALSE)</f>
        <v>0</v>
      </c>
      <c r="Y18">
        <f>VLOOKUP($A18,'Energy Structure(no elec)'!$A$2:$I$28,5,FALSE)*VLOOKUP($A18,'Electrification prediction'!$A$236:$AQ$262,COLUMN('Electrification prediction'!Y$236),FALSE)</f>
        <v>0</v>
      </c>
      <c r="Z18">
        <f>VLOOKUP($A18,'Energy Structure(no elec)'!$A$2:$I$28,5,FALSE)*VLOOKUP($A18,'Electrification prediction'!$A$236:$AQ$262,COLUMN('Electrification prediction'!Z$236),FALSE)</f>
        <v>0</v>
      </c>
      <c r="AA18">
        <f>VLOOKUP($A18,'Energy Structure(no elec)'!$A$2:$I$28,5,FALSE)*VLOOKUP($A18,'Electrification prediction'!$A$236:$AQ$262,COLUMN('Electrification prediction'!AA$236),FALSE)</f>
        <v>0</v>
      </c>
      <c r="AB18">
        <f>VLOOKUP($A18,'Energy Structure(no elec)'!$A$2:$I$28,5,FALSE)*VLOOKUP($A18,'Electrification prediction'!$A$236:$AQ$262,COLUMN('Electrification prediction'!AB$236),FALSE)</f>
        <v>0</v>
      </c>
      <c r="AC18">
        <f>VLOOKUP($A18,'Energy Structure(no elec)'!$A$2:$I$28,5,FALSE)*VLOOKUP($A18,'Electrification prediction'!$A$236:$AQ$262,COLUMN('Electrification prediction'!AC$236),FALSE)</f>
        <v>0</v>
      </c>
      <c r="AD18">
        <f>VLOOKUP($A18,'Energy Structure(no elec)'!$A$2:$I$28,5,FALSE)*VLOOKUP($A18,'Electrification prediction'!$A$236:$AQ$262,COLUMN('Electrification prediction'!AD$236),FALSE)</f>
        <v>0</v>
      </c>
      <c r="AE18">
        <f>VLOOKUP($A18,'Energy Structure(no elec)'!$A$2:$I$28,5,FALSE)*VLOOKUP($A18,'Electrification prediction'!$A$236:$AQ$262,COLUMN('Electrification prediction'!AE$236),FALSE)</f>
        <v>0</v>
      </c>
      <c r="AF18">
        <f>VLOOKUP($A18,'Energy Structure(no elec)'!$A$2:$I$28,5,FALSE)*VLOOKUP($A18,'Electrification prediction'!$A$236:$AQ$262,COLUMN('Electrification prediction'!AF$236),FALSE)</f>
        <v>0</v>
      </c>
      <c r="AG18">
        <f>VLOOKUP($A18,'Energy Structure(no elec)'!$A$2:$I$28,5,FALSE)*VLOOKUP($A18,'Electrification prediction'!$A$236:$AQ$262,COLUMN('Electrification prediction'!AG$236),FALSE)</f>
        <v>0</v>
      </c>
      <c r="AH18">
        <f>VLOOKUP($A18,'Energy Structure(no elec)'!$A$2:$I$28,5,FALSE)*VLOOKUP($A18,'Electrification prediction'!$A$236:$AQ$262,COLUMN('Electrification prediction'!AH$236),FALSE)</f>
        <v>0</v>
      </c>
      <c r="AI18">
        <f>VLOOKUP($A18,'Energy Structure(no elec)'!$A$2:$I$28,5,FALSE)*VLOOKUP($A18,'Electrification prediction'!$A$236:$AQ$262,COLUMN('Electrification prediction'!AI$236),FALSE)</f>
        <v>0</v>
      </c>
      <c r="AJ18">
        <f>VLOOKUP($A18,'Energy Structure(no elec)'!$A$2:$I$28,5,FALSE)*VLOOKUP($A18,'Electrification prediction'!$A$236:$AQ$262,COLUMN('Electrification prediction'!AJ$236),FALSE)</f>
        <v>0</v>
      </c>
      <c r="AK18">
        <f>VLOOKUP($A18,'Energy Structure(no elec)'!$A$2:$I$28,5,FALSE)*VLOOKUP($A18,'Electrification prediction'!$A$236:$AQ$262,COLUMN('Electrification prediction'!AK$236),FALSE)</f>
        <v>0</v>
      </c>
      <c r="AL18">
        <f>VLOOKUP($A18,'Energy Structure(no elec)'!$A$2:$I$28,5,FALSE)*VLOOKUP($A18,'Electrification prediction'!$A$236:$AQ$262,COLUMN('Electrification prediction'!AL$236),FALSE)</f>
        <v>0</v>
      </c>
      <c r="AM18">
        <f>VLOOKUP($A18,'Energy Structure(no elec)'!$A$2:$I$28,5,FALSE)*VLOOKUP($A18,'Electrification prediction'!$A$236:$AQ$262,COLUMN('Electrification prediction'!AM$236),FALSE)</f>
        <v>0</v>
      </c>
      <c r="AN18">
        <f>VLOOKUP($A18,'Energy Structure(no elec)'!$A$2:$I$28,5,FALSE)*VLOOKUP($A18,'Electrification prediction'!$A$236:$AQ$262,COLUMN('Electrification prediction'!AN$236),FALSE)</f>
        <v>0</v>
      </c>
      <c r="AO18">
        <f>VLOOKUP($A18,'Energy Structure(no elec)'!$A$2:$I$28,5,FALSE)*VLOOKUP($A18,'Electrification prediction'!$A$236:$AQ$262,COLUMN('Electrification prediction'!AO$236),FALSE)</f>
        <v>0</v>
      </c>
      <c r="AP18">
        <f>VLOOKUP($A18,'Energy Structure(no elec)'!$A$2:$I$28,5,FALSE)*VLOOKUP($A18,'Electrification prediction'!$A$236:$AQ$262,COLUMN('Electrification prediction'!AP$236),FALSE)</f>
        <v>0</v>
      </c>
      <c r="AQ18">
        <f>VLOOKUP($A18,'Energy Structure(no elec)'!$A$2:$I$28,5,FALSE)*VLOOKUP($A18,'Electrification prediction'!$A$236:$AQ$262,COLUMN('Electrification prediction'!AQ$236),FALSE)</f>
        <v>0</v>
      </c>
    </row>
    <row r="19" spans="1:43">
      <c r="A19" s="272" t="s">
        <v>631</v>
      </c>
      <c r="B19">
        <f>VLOOKUP(A19,'Energy use'!$A$132:$K$158,5,FALSE)</f>
        <v>0</v>
      </c>
      <c r="C19">
        <f>VLOOKUP($A19,'Energy Structure(no elec)'!$A$2:$I$28,5,FALSE)*VLOOKUP($A19,'Electrification prediction'!$A$236:$AQ$262,COLUMN('Electrification prediction'!C$236),FALSE)</f>
        <v>0</v>
      </c>
      <c r="D19">
        <f>VLOOKUP($A19,'Energy Structure(no elec)'!$A$2:$I$28,5,FALSE)*VLOOKUP($A19,'Electrification prediction'!$A$236:$AQ$262,COLUMN('Electrification prediction'!D$236),FALSE)</f>
        <v>0</v>
      </c>
      <c r="E19">
        <f>VLOOKUP($A19,'Energy Structure(no elec)'!$A$2:$I$28,5,FALSE)*VLOOKUP($A19,'Electrification prediction'!$A$236:$AQ$262,COLUMN('Electrification prediction'!E$236),FALSE)</f>
        <v>0</v>
      </c>
      <c r="F19">
        <f>VLOOKUP($A19,'Energy Structure(no elec)'!$A$2:$I$28,5,FALSE)*VLOOKUP($A19,'Electrification prediction'!$A$236:$AQ$262,COLUMN('Electrification prediction'!F$236),FALSE)</f>
        <v>0</v>
      </c>
      <c r="G19">
        <f>VLOOKUP($A19,'Energy Structure(no elec)'!$A$2:$I$28,5,FALSE)*VLOOKUP($A19,'Electrification prediction'!$A$236:$AQ$262,COLUMN('Electrification prediction'!G$236),FALSE)</f>
        <v>0</v>
      </c>
      <c r="H19">
        <f>VLOOKUP($A19,'Energy Structure(no elec)'!$A$2:$I$28,5,FALSE)*VLOOKUP($A19,'Electrification prediction'!$A$236:$AQ$262,COLUMN('Electrification prediction'!H$236),FALSE)</f>
        <v>0</v>
      </c>
      <c r="I19">
        <f>VLOOKUP($A19,'Energy Structure(no elec)'!$A$2:$I$28,5,FALSE)*VLOOKUP($A19,'Electrification prediction'!$A$236:$AQ$262,COLUMN('Electrification prediction'!I$236),FALSE)</f>
        <v>0</v>
      </c>
      <c r="J19">
        <f>VLOOKUP($A19,'Energy Structure(no elec)'!$A$2:$I$28,5,FALSE)*VLOOKUP($A19,'Electrification prediction'!$A$236:$AQ$262,COLUMN('Electrification prediction'!J$236),FALSE)</f>
        <v>0</v>
      </c>
      <c r="K19">
        <f>VLOOKUP($A19,'Energy Structure(no elec)'!$A$2:$I$28,5,FALSE)*VLOOKUP($A19,'Electrification prediction'!$A$236:$AQ$262,COLUMN('Electrification prediction'!K$236),FALSE)</f>
        <v>0</v>
      </c>
      <c r="L19">
        <f>VLOOKUP($A19,'Energy Structure(no elec)'!$A$2:$I$28,5,FALSE)*VLOOKUP($A19,'Electrification prediction'!$A$236:$AQ$262,COLUMN('Electrification prediction'!L$236),FALSE)</f>
        <v>0</v>
      </c>
      <c r="M19">
        <f>VLOOKUP($A19,'Energy Structure(no elec)'!$A$2:$I$28,5,FALSE)*VLOOKUP($A19,'Electrification prediction'!$A$236:$AQ$262,COLUMN('Electrification prediction'!M$236),FALSE)</f>
        <v>0</v>
      </c>
      <c r="N19">
        <f>VLOOKUP($A19,'Energy Structure(no elec)'!$A$2:$I$28,5,FALSE)*VLOOKUP($A19,'Electrification prediction'!$A$236:$AQ$262,COLUMN('Electrification prediction'!N$236),FALSE)</f>
        <v>0</v>
      </c>
      <c r="O19">
        <f>VLOOKUP($A19,'Energy Structure(no elec)'!$A$2:$I$28,5,FALSE)*VLOOKUP($A19,'Electrification prediction'!$A$236:$AQ$262,COLUMN('Electrification prediction'!O$236),FALSE)</f>
        <v>0</v>
      </c>
      <c r="P19">
        <f>VLOOKUP($A19,'Energy Structure(no elec)'!$A$2:$I$28,5,FALSE)*VLOOKUP($A19,'Electrification prediction'!$A$236:$AQ$262,COLUMN('Electrification prediction'!P$236),FALSE)</f>
        <v>0</v>
      </c>
      <c r="Q19">
        <f>VLOOKUP($A19,'Energy Structure(no elec)'!$A$2:$I$28,5,FALSE)*VLOOKUP($A19,'Electrification prediction'!$A$236:$AQ$262,COLUMN('Electrification prediction'!Q$236),FALSE)</f>
        <v>0</v>
      </c>
      <c r="R19">
        <f>VLOOKUP($A19,'Energy Structure(no elec)'!$A$2:$I$28,5,FALSE)*VLOOKUP($A19,'Electrification prediction'!$A$236:$AQ$262,COLUMN('Electrification prediction'!R$236),FALSE)</f>
        <v>0</v>
      </c>
      <c r="S19">
        <f>VLOOKUP($A19,'Energy Structure(no elec)'!$A$2:$I$28,5,FALSE)*VLOOKUP($A19,'Electrification prediction'!$A$236:$AQ$262,COLUMN('Electrification prediction'!S$236),FALSE)</f>
        <v>0</v>
      </c>
      <c r="T19">
        <f>VLOOKUP($A19,'Energy Structure(no elec)'!$A$2:$I$28,5,FALSE)*VLOOKUP($A19,'Electrification prediction'!$A$236:$AQ$262,COLUMN('Electrification prediction'!T$236),FALSE)</f>
        <v>0</v>
      </c>
      <c r="U19">
        <f>VLOOKUP($A19,'Energy Structure(no elec)'!$A$2:$I$28,5,FALSE)*VLOOKUP($A19,'Electrification prediction'!$A$236:$AQ$262,COLUMN('Electrification prediction'!U$236),FALSE)</f>
        <v>0</v>
      </c>
      <c r="V19">
        <f>VLOOKUP($A19,'Energy Structure(no elec)'!$A$2:$I$28,5,FALSE)*VLOOKUP($A19,'Electrification prediction'!$A$236:$AQ$262,COLUMN('Electrification prediction'!V$236),FALSE)</f>
        <v>0</v>
      </c>
      <c r="W19">
        <f>VLOOKUP($A19,'Energy Structure(no elec)'!$A$2:$I$28,5,FALSE)*VLOOKUP($A19,'Electrification prediction'!$A$236:$AQ$262,COLUMN('Electrification prediction'!W$236),FALSE)</f>
        <v>0</v>
      </c>
      <c r="X19">
        <f>VLOOKUP($A19,'Energy Structure(no elec)'!$A$2:$I$28,5,FALSE)*VLOOKUP($A19,'Electrification prediction'!$A$236:$AQ$262,COLUMN('Electrification prediction'!X$236),FALSE)</f>
        <v>0</v>
      </c>
      <c r="Y19">
        <f>VLOOKUP($A19,'Energy Structure(no elec)'!$A$2:$I$28,5,FALSE)*VLOOKUP($A19,'Electrification prediction'!$A$236:$AQ$262,COLUMN('Electrification prediction'!Y$236),FALSE)</f>
        <v>0</v>
      </c>
      <c r="Z19">
        <f>VLOOKUP($A19,'Energy Structure(no elec)'!$A$2:$I$28,5,FALSE)*VLOOKUP($A19,'Electrification prediction'!$A$236:$AQ$262,COLUMN('Electrification prediction'!Z$236),FALSE)</f>
        <v>0</v>
      </c>
      <c r="AA19">
        <f>VLOOKUP($A19,'Energy Structure(no elec)'!$A$2:$I$28,5,FALSE)*VLOOKUP($A19,'Electrification prediction'!$A$236:$AQ$262,COLUMN('Electrification prediction'!AA$236),FALSE)</f>
        <v>0</v>
      </c>
      <c r="AB19">
        <f>VLOOKUP($A19,'Energy Structure(no elec)'!$A$2:$I$28,5,FALSE)*VLOOKUP($A19,'Electrification prediction'!$A$236:$AQ$262,COLUMN('Electrification prediction'!AB$236),FALSE)</f>
        <v>0</v>
      </c>
      <c r="AC19">
        <f>VLOOKUP($A19,'Energy Structure(no elec)'!$A$2:$I$28,5,FALSE)*VLOOKUP($A19,'Electrification prediction'!$A$236:$AQ$262,COLUMN('Electrification prediction'!AC$236),FALSE)</f>
        <v>0</v>
      </c>
      <c r="AD19">
        <f>VLOOKUP($A19,'Energy Structure(no elec)'!$A$2:$I$28,5,FALSE)*VLOOKUP($A19,'Electrification prediction'!$A$236:$AQ$262,COLUMN('Electrification prediction'!AD$236),FALSE)</f>
        <v>0</v>
      </c>
      <c r="AE19">
        <f>VLOOKUP($A19,'Energy Structure(no elec)'!$A$2:$I$28,5,FALSE)*VLOOKUP($A19,'Electrification prediction'!$A$236:$AQ$262,COLUMN('Electrification prediction'!AE$236),FALSE)</f>
        <v>0</v>
      </c>
      <c r="AF19">
        <f>VLOOKUP($A19,'Energy Structure(no elec)'!$A$2:$I$28,5,FALSE)*VLOOKUP($A19,'Electrification prediction'!$A$236:$AQ$262,COLUMN('Electrification prediction'!AF$236),FALSE)</f>
        <v>0</v>
      </c>
      <c r="AG19">
        <f>VLOOKUP($A19,'Energy Structure(no elec)'!$A$2:$I$28,5,FALSE)*VLOOKUP($A19,'Electrification prediction'!$A$236:$AQ$262,COLUMN('Electrification prediction'!AG$236),FALSE)</f>
        <v>0</v>
      </c>
      <c r="AH19">
        <f>VLOOKUP($A19,'Energy Structure(no elec)'!$A$2:$I$28,5,FALSE)*VLOOKUP($A19,'Electrification prediction'!$A$236:$AQ$262,COLUMN('Electrification prediction'!AH$236),FALSE)</f>
        <v>0</v>
      </c>
      <c r="AI19">
        <f>VLOOKUP($A19,'Energy Structure(no elec)'!$A$2:$I$28,5,FALSE)*VLOOKUP($A19,'Electrification prediction'!$A$236:$AQ$262,COLUMN('Electrification prediction'!AI$236),FALSE)</f>
        <v>0</v>
      </c>
      <c r="AJ19">
        <f>VLOOKUP($A19,'Energy Structure(no elec)'!$A$2:$I$28,5,FALSE)*VLOOKUP($A19,'Electrification prediction'!$A$236:$AQ$262,COLUMN('Electrification prediction'!AJ$236),FALSE)</f>
        <v>0</v>
      </c>
      <c r="AK19">
        <f>VLOOKUP($A19,'Energy Structure(no elec)'!$A$2:$I$28,5,FALSE)*VLOOKUP($A19,'Electrification prediction'!$A$236:$AQ$262,COLUMN('Electrification prediction'!AK$236),FALSE)</f>
        <v>0</v>
      </c>
      <c r="AL19">
        <f>VLOOKUP($A19,'Energy Structure(no elec)'!$A$2:$I$28,5,FALSE)*VLOOKUP($A19,'Electrification prediction'!$A$236:$AQ$262,COLUMN('Electrification prediction'!AL$236),FALSE)</f>
        <v>0</v>
      </c>
      <c r="AM19">
        <f>VLOOKUP($A19,'Energy Structure(no elec)'!$A$2:$I$28,5,FALSE)*VLOOKUP($A19,'Electrification prediction'!$A$236:$AQ$262,COLUMN('Electrification prediction'!AM$236),FALSE)</f>
        <v>0</v>
      </c>
      <c r="AN19">
        <f>VLOOKUP($A19,'Energy Structure(no elec)'!$A$2:$I$28,5,FALSE)*VLOOKUP($A19,'Electrification prediction'!$A$236:$AQ$262,COLUMN('Electrification prediction'!AN$236),FALSE)</f>
        <v>0</v>
      </c>
      <c r="AO19">
        <f>VLOOKUP($A19,'Energy Structure(no elec)'!$A$2:$I$28,5,FALSE)*VLOOKUP($A19,'Electrification prediction'!$A$236:$AQ$262,COLUMN('Electrification prediction'!AO$236),FALSE)</f>
        <v>0</v>
      </c>
      <c r="AP19">
        <f>VLOOKUP($A19,'Energy Structure(no elec)'!$A$2:$I$28,5,FALSE)*VLOOKUP($A19,'Electrification prediction'!$A$236:$AQ$262,COLUMN('Electrification prediction'!AP$236),FALSE)</f>
        <v>0</v>
      </c>
      <c r="AQ19">
        <f>VLOOKUP($A19,'Energy Structure(no elec)'!$A$2:$I$28,5,FALSE)*VLOOKUP($A19,'Electrification prediction'!$A$236:$AQ$262,COLUMN('Electrification prediction'!AQ$236),FALSE)</f>
        <v>0</v>
      </c>
    </row>
    <row r="20" spans="1:43">
      <c r="A20" s="272" t="s">
        <v>632</v>
      </c>
      <c r="B20">
        <f>VLOOKUP(A20,'Energy use'!$A$132:$K$158,5,FALSE)</f>
        <v>0</v>
      </c>
      <c r="C20">
        <f>VLOOKUP($A20,'Energy Structure(no elec)'!$A$2:$I$28,5,FALSE)*VLOOKUP($A20,'Electrification prediction'!$A$236:$AQ$262,COLUMN('Electrification prediction'!C$236),FALSE)</f>
        <v>0</v>
      </c>
      <c r="D20">
        <f>VLOOKUP($A20,'Energy Structure(no elec)'!$A$2:$I$28,5,FALSE)*VLOOKUP($A20,'Electrification prediction'!$A$236:$AQ$262,COLUMN('Electrification prediction'!D$236),FALSE)</f>
        <v>0</v>
      </c>
      <c r="E20">
        <f>VLOOKUP($A20,'Energy Structure(no elec)'!$A$2:$I$28,5,FALSE)*VLOOKUP($A20,'Electrification prediction'!$A$236:$AQ$262,COLUMN('Electrification prediction'!E$236),FALSE)</f>
        <v>0</v>
      </c>
      <c r="F20">
        <f>VLOOKUP($A20,'Energy Structure(no elec)'!$A$2:$I$28,5,FALSE)*VLOOKUP($A20,'Electrification prediction'!$A$236:$AQ$262,COLUMN('Electrification prediction'!F$236),FALSE)</f>
        <v>0</v>
      </c>
      <c r="G20">
        <f>VLOOKUP($A20,'Energy Structure(no elec)'!$A$2:$I$28,5,FALSE)*VLOOKUP($A20,'Electrification prediction'!$A$236:$AQ$262,COLUMN('Electrification prediction'!G$236),FALSE)</f>
        <v>0</v>
      </c>
      <c r="H20">
        <f>VLOOKUP($A20,'Energy Structure(no elec)'!$A$2:$I$28,5,FALSE)*VLOOKUP($A20,'Electrification prediction'!$A$236:$AQ$262,COLUMN('Electrification prediction'!H$236),FALSE)</f>
        <v>0</v>
      </c>
      <c r="I20">
        <f>VLOOKUP($A20,'Energy Structure(no elec)'!$A$2:$I$28,5,FALSE)*VLOOKUP($A20,'Electrification prediction'!$A$236:$AQ$262,COLUMN('Electrification prediction'!I$236),FALSE)</f>
        <v>0</v>
      </c>
      <c r="J20">
        <f>VLOOKUP($A20,'Energy Structure(no elec)'!$A$2:$I$28,5,FALSE)*VLOOKUP($A20,'Electrification prediction'!$A$236:$AQ$262,COLUMN('Electrification prediction'!J$236),FALSE)</f>
        <v>0</v>
      </c>
      <c r="K20">
        <f>VLOOKUP($A20,'Energy Structure(no elec)'!$A$2:$I$28,5,FALSE)*VLOOKUP($A20,'Electrification prediction'!$A$236:$AQ$262,COLUMN('Electrification prediction'!K$236),FALSE)</f>
        <v>0</v>
      </c>
      <c r="L20">
        <f>VLOOKUP($A20,'Energy Structure(no elec)'!$A$2:$I$28,5,FALSE)*VLOOKUP($A20,'Electrification prediction'!$A$236:$AQ$262,COLUMN('Electrification prediction'!L$236),FALSE)</f>
        <v>0</v>
      </c>
      <c r="M20">
        <f>VLOOKUP($A20,'Energy Structure(no elec)'!$A$2:$I$28,5,FALSE)*VLOOKUP($A20,'Electrification prediction'!$A$236:$AQ$262,COLUMN('Electrification prediction'!M$236),FALSE)</f>
        <v>0</v>
      </c>
      <c r="N20">
        <f>VLOOKUP($A20,'Energy Structure(no elec)'!$A$2:$I$28,5,FALSE)*VLOOKUP($A20,'Electrification prediction'!$A$236:$AQ$262,COLUMN('Electrification prediction'!N$236),FALSE)</f>
        <v>0</v>
      </c>
      <c r="O20">
        <f>VLOOKUP($A20,'Energy Structure(no elec)'!$A$2:$I$28,5,FALSE)*VLOOKUP($A20,'Electrification prediction'!$A$236:$AQ$262,COLUMN('Electrification prediction'!O$236),FALSE)</f>
        <v>0</v>
      </c>
      <c r="P20">
        <f>VLOOKUP($A20,'Energy Structure(no elec)'!$A$2:$I$28,5,FALSE)*VLOOKUP($A20,'Electrification prediction'!$A$236:$AQ$262,COLUMN('Electrification prediction'!P$236),FALSE)</f>
        <v>0</v>
      </c>
      <c r="Q20">
        <f>VLOOKUP($A20,'Energy Structure(no elec)'!$A$2:$I$28,5,FALSE)*VLOOKUP($A20,'Electrification prediction'!$A$236:$AQ$262,COLUMN('Electrification prediction'!Q$236),FALSE)</f>
        <v>0</v>
      </c>
      <c r="R20">
        <f>VLOOKUP($A20,'Energy Structure(no elec)'!$A$2:$I$28,5,FALSE)*VLOOKUP($A20,'Electrification prediction'!$A$236:$AQ$262,COLUMN('Electrification prediction'!R$236),FALSE)</f>
        <v>0</v>
      </c>
      <c r="S20">
        <f>VLOOKUP($A20,'Energy Structure(no elec)'!$A$2:$I$28,5,FALSE)*VLOOKUP($A20,'Electrification prediction'!$A$236:$AQ$262,COLUMN('Electrification prediction'!S$236),FALSE)</f>
        <v>0</v>
      </c>
      <c r="T20">
        <f>VLOOKUP($A20,'Energy Structure(no elec)'!$A$2:$I$28,5,FALSE)*VLOOKUP($A20,'Electrification prediction'!$A$236:$AQ$262,COLUMN('Electrification prediction'!T$236),FALSE)</f>
        <v>0</v>
      </c>
      <c r="U20">
        <f>VLOOKUP($A20,'Energy Structure(no elec)'!$A$2:$I$28,5,FALSE)*VLOOKUP($A20,'Electrification prediction'!$A$236:$AQ$262,COLUMN('Electrification prediction'!U$236),FALSE)</f>
        <v>0</v>
      </c>
      <c r="V20">
        <f>VLOOKUP($A20,'Energy Structure(no elec)'!$A$2:$I$28,5,FALSE)*VLOOKUP($A20,'Electrification prediction'!$A$236:$AQ$262,COLUMN('Electrification prediction'!V$236),FALSE)</f>
        <v>0</v>
      </c>
      <c r="W20">
        <f>VLOOKUP($A20,'Energy Structure(no elec)'!$A$2:$I$28,5,FALSE)*VLOOKUP($A20,'Electrification prediction'!$A$236:$AQ$262,COLUMN('Electrification prediction'!W$236),FALSE)</f>
        <v>0</v>
      </c>
      <c r="X20">
        <f>VLOOKUP($A20,'Energy Structure(no elec)'!$A$2:$I$28,5,FALSE)*VLOOKUP($A20,'Electrification prediction'!$A$236:$AQ$262,COLUMN('Electrification prediction'!X$236),FALSE)</f>
        <v>0</v>
      </c>
      <c r="Y20">
        <f>VLOOKUP($A20,'Energy Structure(no elec)'!$A$2:$I$28,5,FALSE)*VLOOKUP($A20,'Electrification prediction'!$A$236:$AQ$262,COLUMN('Electrification prediction'!Y$236),FALSE)</f>
        <v>0</v>
      </c>
      <c r="Z20">
        <f>VLOOKUP($A20,'Energy Structure(no elec)'!$A$2:$I$28,5,FALSE)*VLOOKUP($A20,'Electrification prediction'!$A$236:$AQ$262,COLUMN('Electrification prediction'!Z$236),FALSE)</f>
        <v>0</v>
      </c>
      <c r="AA20">
        <f>VLOOKUP($A20,'Energy Structure(no elec)'!$A$2:$I$28,5,FALSE)*VLOOKUP($A20,'Electrification prediction'!$A$236:$AQ$262,COLUMN('Electrification prediction'!AA$236),FALSE)</f>
        <v>0</v>
      </c>
      <c r="AB20">
        <f>VLOOKUP($A20,'Energy Structure(no elec)'!$A$2:$I$28,5,FALSE)*VLOOKUP($A20,'Electrification prediction'!$A$236:$AQ$262,COLUMN('Electrification prediction'!AB$236),FALSE)</f>
        <v>0</v>
      </c>
      <c r="AC20">
        <f>VLOOKUP($A20,'Energy Structure(no elec)'!$A$2:$I$28,5,FALSE)*VLOOKUP($A20,'Electrification prediction'!$A$236:$AQ$262,COLUMN('Electrification prediction'!AC$236),FALSE)</f>
        <v>0</v>
      </c>
      <c r="AD20">
        <f>VLOOKUP($A20,'Energy Structure(no elec)'!$A$2:$I$28,5,FALSE)*VLOOKUP($A20,'Electrification prediction'!$A$236:$AQ$262,COLUMN('Electrification prediction'!AD$236),FALSE)</f>
        <v>0</v>
      </c>
      <c r="AE20">
        <f>VLOOKUP($A20,'Energy Structure(no elec)'!$A$2:$I$28,5,FALSE)*VLOOKUP($A20,'Electrification prediction'!$A$236:$AQ$262,COLUMN('Electrification prediction'!AE$236),FALSE)</f>
        <v>0</v>
      </c>
      <c r="AF20">
        <f>VLOOKUP($A20,'Energy Structure(no elec)'!$A$2:$I$28,5,FALSE)*VLOOKUP($A20,'Electrification prediction'!$A$236:$AQ$262,COLUMN('Electrification prediction'!AF$236),FALSE)</f>
        <v>0</v>
      </c>
      <c r="AG20">
        <f>VLOOKUP($A20,'Energy Structure(no elec)'!$A$2:$I$28,5,FALSE)*VLOOKUP($A20,'Electrification prediction'!$A$236:$AQ$262,COLUMN('Electrification prediction'!AG$236),FALSE)</f>
        <v>0</v>
      </c>
      <c r="AH20">
        <f>VLOOKUP($A20,'Energy Structure(no elec)'!$A$2:$I$28,5,FALSE)*VLOOKUP($A20,'Electrification prediction'!$A$236:$AQ$262,COLUMN('Electrification prediction'!AH$236),FALSE)</f>
        <v>0</v>
      </c>
      <c r="AI20">
        <f>VLOOKUP($A20,'Energy Structure(no elec)'!$A$2:$I$28,5,FALSE)*VLOOKUP($A20,'Electrification prediction'!$A$236:$AQ$262,COLUMN('Electrification prediction'!AI$236),FALSE)</f>
        <v>0</v>
      </c>
      <c r="AJ20">
        <f>VLOOKUP($A20,'Energy Structure(no elec)'!$A$2:$I$28,5,FALSE)*VLOOKUP($A20,'Electrification prediction'!$A$236:$AQ$262,COLUMN('Electrification prediction'!AJ$236),FALSE)</f>
        <v>0</v>
      </c>
      <c r="AK20">
        <f>VLOOKUP($A20,'Energy Structure(no elec)'!$A$2:$I$28,5,FALSE)*VLOOKUP($A20,'Electrification prediction'!$A$236:$AQ$262,COLUMN('Electrification prediction'!AK$236),FALSE)</f>
        <v>0</v>
      </c>
      <c r="AL20">
        <f>VLOOKUP($A20,'Energy Structure(no elec)'!$A$2:$I$28,5,FALSE)*VLOOKUP($A20,'Electrification prediction'!$A$236:$AQ$262,COLUMN('Electrification prediction'!AL$236),FALSE)</f>
        <v>0</v>
      </c>
      <c r="AM20">
        <f>VLOOKUP($A20,'Energy Structure(no elec)'!$A$2:$I$28,5,FALSE)*VLOOKUP($A20,'Electrification prediction'!$A$236:$AQ$262,COLUMN('Electrification prediction'!AM$236),FALSE)</f>
        <v>0</v>
      </c>
      <c r="AN20">
        <f>VLOOKUP($A20,'Energy Structure(no elec)'!$A$2:$I$28,5,FALSE)*VLOOKUP($A20,'Electrification prediction'!$A$236:$AQ$262,COLUMN('Electrification prediction'!AN$236),FALSE)</f>
        <v>0</v>
      </c>
      <c r="AO20">
        <f>VLOOKUP($A20,'Energy Structure(no elec)'!$A$2:$I$28,5,FALSE)*VLOOKUP($A20,'Electrification prediction'!$A$236:$AQ$262,COLUMN('Electrification prediction'!AO$236),FALSE)</f>
        <v>0</v>
      </c>
      <c r="AP20">
        <f>VLOOKUP($A20,'Energy Structure(no elec)'!$A$2:$I$28,5,FALSE)*VLOOKUP($A20,'Electrification prediction'!$A$236:$AQ$262,COLUMN('Electrification prediction'!AP$236),FALSE)</f>
        <v>0</v>
      </c>
      <c r="AQ20">
        <f>VLOOKUP($A20,'Energy Structure(no elec)'!$A$2:$I$28,5,FALSE)*VLOOKUP($A20,'Electrification prediction'!$A$236:$AQ$262,COLUMN('Electrification prediction'!AQ$236),FALSE)</f>
        <v>0</v>
      </c>
    </row>
    <row r="21" spans="1:43">
      <c r="A21" s="272" t="s">
        <v>633</v>
      </c>
      <c r="B21">
        <f>VLOOKUP(A21,'Energy use'!$A$132:$K$158,5,FALSE)</f>
        <v>0</v>
      </c>
      <c r="C21">
        <f>VLOOKUP($A21,'Energy Structure(no elec)'!$A$2:$I$28,5,FALSE)*VLOOKUP($A21,'Electrification prediction'!$A$236:$AQ$262,COLUMN('Electrification prediction'!C$236),FALSE)</f>
        <v>0</v>
      </c>
      <c r="D21">
        <f>VLOOKUP($A21,'Energy Structure(no elec)'!$A$2:$I$28,5,FALSE)*VLOOKUP($A21,'Electrification prediction'!$A$236:$AQ$262,COLUMN('Electrification prediction'!D$236),FALSE)</f>
        <v>0</v>
      </c>
      <c r="E21">
        <f>VLOOKUP($A21,'Energy Structure(no elec)'!$A$2:$I$28,5,FALSE)*VLOOKUP($A21,'Electrification prediction'!$A$236:$AQ$262,COLUMN('Electrification prediction'!E$236),FALSE)</f>
        <v>0</v>
      </c>
      <c r="F21">
        <f>VLOOKUP($A21,'Energy Structure(no elec)'!$A$2:$I$28,5,FALSE)*VLOOKUP($A21,'Electrification prediction'!$A$236:$AQ$262,COLUMN('Electrification prediction'!F$236),FALSE)</f>
        <v>0</v>
      </c>
      <c r="G21">
        <f>VLOOKUP($A21,'Energy Structure(no elec)'!$A$2:$I$28,5,FALSE)*VLOOKUP($A21,'Electrification prediction'!$A$236:$AQ$262,COLUMN('Electrification prediction'!G$236),FALSE)</f>
        <v>0</v>
      </c>
      <c r="H21">
        <f>VLOOKUP($A21,'Energy Structure(no elec)'!$A$2:$I$28,5,FALSE)*VLOOKUP($A21,'Electrification prediction'!$A$236:$AQ$262,COLUMN('Electrification prediction'!H$236),FALSE)</f>
        <v>0</v>
      </c>
      <c r="I21">
        <f>VLOOKUP($A21,'Energy Structure(no elec)'!$A$2:$I$28,5,FALSE)*VLOOKUP($A21,'Electrification prediction'!$A$236:$AQ$262,COLUMN('Electrification prediction'!I$236),FALSE)</f>
        <v>0</v>
      </c>
      <c r="J21">
        <f>VLOOKUP($A21,'Energy Structure(no elec)'!$A$2:$I$28,5,FALSE)*VLOOKUP($A21,'Electrification prediction'!$A$236:$AQ$262,COLUMN('Electrification prediction'!J$236),FALSE)</f>
        <v>0</v>
      </c>
      <c r="K21">
        <f>VLOOKUP($A21,'Energy Structure(no elec)'!$A$2:$I$28,5,FALSE)*VLOOKUP($A21,'Electrification prediction'!$A$236:$AQ$262,COLUMN('Electrification prediction'!K$236),FALSE)</f>
        <v>0</v>
      </c>
      <c r="L21">
        <f>VLOOKUP($A21,'Energy Structure(no elec)'!$A$2:$I$28,5,FALSE)*VLOOKUP($A21,'Electrification prediction'!$A$236:$AQ$262,COLUMN('Electrification prediction'!L$236),FALSE)</f>
        <v>0</v>
      </c>
      <c r="M21">
        <f>VLOOKUP($A21,'Energy Structure(no elec)'!$A$2:$I$28,5,FALSE)*VLOOKUP($A21,'Electrification prediction'!$A$236:$AQ$262,COLUMN('Electrification prediction'!M$236),FALSE)</f>
        <v>0</v>
      </c>
      <c r="N21">
        <f>VLOOKUP($A21,'Energy Structure(no elec)'!$A$2:$I$28,5,FALSE)*VLOOKUP($A21,'Electrification prediction'!$A$236:$AQ$262,COLUMN('Electrification prediction'!N$236),FALSE)</f>
        <v>0</v>
      </c>
      <c r="O21">
        <f>VLOOKUP($A21,'Energy Structure(no elec)'!$A$2:$I$28,5,FALSE)*VLOOKUP($A21,'Electrification prediction'!$A$236:$AQ$262,COLUMN('Electrification prediction'!O$236),FALSE)</f>
        <v>0</v>
      </c>
      <c r="P21">
        <f>VLOOKUP($A21,'Energy Structure(no elec)'!$A$2:$I$28,5,FALSE)*VLOOKUP($A21,'Electrification prediction'!$A$236:$AQ$262,COLUMN('Electrification prediction'!P$236),FALSE)</f>
        <v>0</v>
      </c>
      <c r="Q21">
        <f>VLOOKUP($A21,'Energy Structure(no elec)'!$A$2:$I$28,5,FALSE)*VLOOKUP($A21,'Electrification prediction'!$A$236:$AQ$262,COLUMN('Electrification prediction'!Q$236),FALSE)</f>
        <v>0</v>
      </c>
      <c r="R21">
        <f>VLOOKUP($A21,'Energy Structure(no elec)'!$A$2:$I$28,5,FALSE)*VLOOKUP($A21,'Electrification prediction'!$A$236:$AQ$262,COLUMN('Electrification prediction'!R$236),FALSE)</f>
        <v>0</v>
      </c>
      <c r="S21">
        <f>VLOOKUP($A21,'Energy Structure(no elec)'!$A$2:$I$28,5,FALSE)*VLOOKUP($A21,'Electrification prediction'!$A$236:$AQ$262,COLUMN('Electrification prediction'!S$236),FALSE)</f>
        <v>0</v>
      </c>
      <c r="T21">
        <f>VLOOKUP($A21,'Energy Structure(no elec)'!$A$2:$I$28,5,FALSE)*VLOOKUP($A21,'Electrification prediction'!$A$236:$AQ$262,COLUMN('Electrification prediction'!T$236),FALSE)</f>
        <v>0</v>
      </c>
      <c r="U21">
        <f>VLOOKUP($A21,'Energy Structure(no elec)'!$A$2:$I$28,5,FALSE)*VLOOKUP($A21,'Electrification prediction'!$A$236:$AQ$262,COLUMN('Electrification prediction'!U$236),FALSE)</f>
        <v>0</v>
      </c>
      <c r="V21">
        <f>VLOOKUP($A21,'Energy Structure(no elec)'!$A$2:$I$28,5,FALSE)*VLOOKUP($A21,'Electrification prediction'!$A$236:$AQ$262,COLUMN('Electrification prediction'!V$236),FALSE)</f>
        <v>0</v>
      </c>
      <c r="W21">
        <f>VLOOKUP($A21,'Energy Structure(no elec)'!$A$2:$I$28,5,FALSE)*VLOOKUP($A21,'Electrification prediction'!$A$236:$AQ$262,COLUMN('Electrification prediction'!W$236),FALSE)</f>
        <v>0</v>
      </c>
      <c r="X21">
        <f>VLOOKUP($A21,'Energy Structure(no elec)'!$A$2:$I$28,5,FALSE)*VLOOKUP($A21,'Electrification prediction'!$A$236:$AQ$262,COLUMN('Electrification prediction'!X$236),FALSE)</f>
        <v>0</v>
      </c>
      <c r="Y21">
        <f>VLOOKUP($A21,'Energy Structure(no elec)'!$A$2:$I$28,5,FALSE)*VLOOKUP($A21,'Electrification prediction'!$A$236:$AQ$262,COLUMN('Electrification prediction'!Y$236),FALSE)</f>
        <v>0</v>
      </c>
      <c r="Z21">
        <f>VLOOKUP($A21,'Energy Structure(no elec)'!$A$2:$I$28,5,FALSE)*VLOOKUP($A21,'Electrification prediction'!$A$236:$AQ$262,COLUMN('Electrification prediction'!Z$236),FALSE)</f>
        <v>0</v>
      </c>
      <c r="AA21">
        <f>VLOOKUP($A21,'Energy Structure(no elec)'!$A$2:$I$28,5,FALSE)*VLOOKUP($A21,'Electrification prediction'!$A$236:$AQ$262,COLUMN('Electrification prediction'!AA$236),FALSE)</f>
        <v>0</v>
      </c>
      <c r="AB21">
        <f>VLOOKUP($A21,'Energy Structure(no elec)'!$A$2:$I$28,5,FALSE)*VLOOKUP($A21,'Electrification prediction'!$A$236:$AQ$262,COLUMN('Electrification prediction'!AB$236),FALSE)</f>
        <v>0</v>
      </c>
      <c r="AC21">
        <f>VLOOKUP($A21,'Energy Structure(no elec)'!$A$2:$I$28,5,FALSE)*VLOOKUP($A21,'Electrification prediction'!$A$236:$AQ$262,COLUMN('Electrification prediction'!AC$236),FALSE)</f>
        <v>0</v>
      </c>
      <c r="AD21">
        <f>VLOOKUP($A21,'Energy Structure(no elec)'!$A$2:$I$28,5,FALSE)*VLOOKUP($A21,'Electrification prediction'!$A$236:$AQ$262,COLUMN('Electrification prediction'!AD$236),FALSE)</f>
        <v>0</v>
      </c>
      <c r="AE21">
        <f>VLOOKUP($A21,'Energy Structure(no elec)'!$A$2:$I$28,5,FALSE)*VLOOKUP($A21,'Electrification prediction'!$A$236:$AQ$262,COLUMN('Electrification prediction'!AE$236),FALSE)</f>
        <v>0</v>
      </c>
      <c r="AF21">
        <f>VLOOKUP($A21,'Energy Structure(no elec)'!$A$2:$I$28,5,FALSE)*VLOOKUP($A21,'Electrification prediction'!$A$236:$AQ$262,COLUMN('Electrification prediction'!AF$236),FALSE)</f>
        <v>0</v>
      </c>
      <c r="AG21">
        <f>VLOOKUP($A21,'Energy Structure(no elec)'!$A$2:$I$28,5,FALSE)*VLOOKUP($A21,'Electrification prediction'!$A$236:$AQ$262,COLUMN('Electrification prediction'!AG$236),FALSE)</f>
        <v>0</v>
      </c>
      <c r="AH21">
        <f>VLOOKUP($A21,'Energy Structure(no elec)'!$A$2:$I$28,5,FALSE)*VLOOKUP($A21,'Electrification prediction'!$A$236:$AQ$262,COLUMN('Electrification prediction'!AH$236),FALSE)</f>
        <v>0</v>
      </c>
      <c r="AI21">
        <f>VLOOKUP($A21,'Energy Structure(no elec)'!$A$2:$I$28,5,FALSE)*VLOOKUP($A21,'Electrification prediction'!$A$236:$AQ$262,COLUMN('Electrification prediction'!AI$236),FALSE)</f>
        <v>0</v>
      </c>
      <c r="AJ21">
        <f>VLOOKUP($A21,'Energy Structure(no elec)'!$A$2:$I$28,5,FALSE)*VLOOKUP($A21,'Electrification prediction'!$A$236:$AQ$262,COLUMN('Electrification prediction'!AJ$236),FALSE)</f>
        <v>0</v>
      </c>
      <c r="AK21">
        <f>VLOOKUP($A21,'Energy Structure(no elec)'!$A$2:$I$28,5,FALSE)*VLOOKUP($A21,'Electrification prediction'!$A$236:$AQ$262,COLUMN('Electrification prediction'!AK$236),FALSE)</f>
        <v>0</v>
      </c>
      <c r="AL21">
        <f>VLOOKUP($A21,'Energy Structure(no elec)'!$A$2:$I$28,5,FALSE)*VLOOKUP($A21,'Electrification prediction'!$A$236:$AQ$262,COLUMN('Electrification prediction'!AL$236),FALSE)</f>
        <v>0</v>
      </c>
      <c r="AM21">
        <f>VLOOKUP($A21,'Energy Structure(no elec)'!$A$2:$I$28,5,FALSE)*VLOOKUP($A21,'Electrification prediction'!$A$236:$AQ$262,COLUMN('Electrification prediction'!AM$236),FALSE)</f>
        <v>0</v>
      </c>
      <c r="AN21">
        <f>VLOOKUP($A21,'Energy Structure(no elec)'!$A$2:$I$28,5,FALSE)*VLOOKUP($A21,'Electrification prediction'!$A$236:$AQ$262,COLUMN('Electrification prediction'!AN$236),FALSE)</f>
        <v>0</v>
      </c>
      <c r="AO21">
        <f>VLOOKUP($A21,'Energy Structure(no elec)'!$A$2:$I$28,5,FALSE)*VLOOKUP($A21,'Electrification prediction'!$A$236:$AQ$262,COLUMN('Electrification prediction'!AO$236),FALSE)</f>
        <v>0</v>
      </c>
      <c r="AP21">
        <f>VLOOKUP($A21,'Energy Structure(no elec)'!$A$2:$I$28,5,FALSE)*VLOOKUP($A21,'Electrification prediction'!$A$236:$AQ$262,COLUMN('Electrification prediction'!AP$236),FALSE)</f>
        <v>0</v>
      </c>
      <c r="AQ21">
        <f>VLOOKUP($A21,'Energy Structure(no elec)'!$A$2:$I$28,5,FALSE)*VLOOKUP($A21,'Electrification prediction'!$A$236:$AQ$262,COLUMN('Electrification prediction'!AQ$236),FALSE)</f>
        <v>0</v>
      </c>
    </row>
    <row r="22" spans="1:43">
      <c r="A22" s="272" t="s">
        <v>634</v>
      </c>
      <c r="B22">
        <f>VLOOKUP(A22,'Energy use'!$A$132:$K$158,5,FALSE)</f>
        <v>0</v>
      </c>
      <c r="C22">
        <f>VLOOKUP($A22,'Energy Structure(no elec)'!$A$2:$I$28,5,FALSE)*VLOOKUP($A22,'Electrification prediction'!$A$236:$AQ$262,COLUMN('Electrification prediction'!C$236),FALSE)</f>
        <v>0</v>
      </c>
      <c r="D22">
        <f>VLOOKUP($A22,'Energy Structure(no elec)'!$A$2:$I$28,5,FALSE)*VLOOKUP($A22,'Electrification prediction'!$A$236:$AQ$262,COLUMN('Electrification prediction'!D$236),FALSE)</f>
        <v>0</v>
      </c>
      <c r="E22">
        <f>VLOOKUP($A22,'Energy Structure(no elec)'!$A$2:$I$28,5,FALSE)*VLOOKUP($A22,'Electrification prediction'!$A$236:$AQ$262,COLUMN('Electrification prediction'!E$236),FALSE)</f>
        <v>0</v>
      </c>
      <c r="F22">
        <f>VLOOKUP($A22,'Energy Structure(no elec)'!$A$2:$I$28,5,FALSE)*VLOOKUP($A22,'Electrification prediction'!$A$236:$AQ$262,COLUMN('Electrification prediction'!F$236),FALSE)</f>
        <v>0</v>
      </c>
      <c r="G22">
        <f>VLOOKUP($A22,'Energy Structure(no elec)'!$A$2:$I$28,5,FALSE)*VLOOKUP($A22,'Electrification prediction'!$A$236:$AQ$262,COLUMN('Electrification prediction'!G$236),FALSE)</f>
        <v>0</v>
      </c>
      <c r="H22">
        <f>VLOOKUP($A22,'Energy Structure(no elec)'!$A$2:$I$28,5,FALSE)*VLOOKUP($A22,'Electrification prediction'!$A$236:$AQ$262,COLUMN('Electrification prediction'!H$236),FALSE)</f>
        <v>0</v>
      </c>
      <c r="I22">
        <f>VLOOKUP($A22,'Energy Structure(no elec)'!$A$2:$I$28,5,FALSE)*VLOOKUP($A22,'Electrification prediction'!$A$236:$AQ$262,COLUMN('Electrification prediction'!I$236),FALSE)</f>
        <v>0</v>
      </c>
      <c r="J22">
        <f>VLOOKUP($A22,'Energy Structure(no elec)'!$A$2:$I$28,5,FALSE)*VLOOKUP($A22,'Electrification prediction'!$A$236:$AQ$262,COLUMN('Electrification prediction'!J$236),FALSE)</f>
        <v>0</v>
      </c>
      <c r="K22">
        <f>VLOOKUP($A22,'Energy Structure(no elec)'!$A$2:$I$28,5,FALSE)*VLOOKUP($A22,'Electrification prediction'!$A$236:$AQ$262,COLUMN('Electrification prediction'!K$236),FALSE)</f>
        <v>0</v>
      </c>
      <c r="L22">
        <f>VLOOKUP($A22,'Energy Structure(no elec)'!$A$2:$I$28,5,FALSE)*VLOOKUP($A22,'Electrification prediction'!$A$236:$AQ$262,COLUMN('Electrification prediction'!L$236),FALSE)</f>
        <v>0</v>
      </c>
      <c r="M22">
        <f>VLOOKUP($A22,'Energy Structure(no elec)'!$A$2:$I$28,5,FALSE)*VLOOKUP($A22,'Electrification prediction'!$A$236:$AQ$262,COLUMN('Electrification prediction'!M$236),FALSE)</f>
        <v>0</v>
      </c>
      <c r="N22">
        <f>VLOOKUP($A22,'Energy Structure(no elec)'!$A$2:$I$28,5,FALSE)*VLOOKUP($A22,'Electrification prediction'!$A$236:$AQ$262,COLUMN('Electrification prediction'!N$236),FALSE)</f>
        <v>0</v>
      </c>
      <c r="O22">
        <f>VLOOKUP($A22,'Energy Structure(no elec)'!$A$2:$I$28,5,FALSE)*VLOOKUP($A22,'Electrification prediction'!$A$236:$AQ$262,COLUMN('Electrification prediction'!O$236),FALSE)</f>
        <v>0</v>
      </c>
      <c r="P22">
        <f>VLOOKUP($A22,'Energy Structure(no elec)'!$A$2:$I$28,5,FALSE)*VLOOKUP($A22,'Electrification prediction'!$A$236:$AQ$262,COLUMN('Electrification prediction'!P$236),FALSE)</f>
        <v>0</v>
      </c>
      <c r="Q22">
        <f>VLOOKUP($A22,'Energy Structure(no elec)'!$A$2:$I$28,5,FALSE)*VLOOKUP($A22,'Electrification prediction'!$A$236:$AQ$262,COLUMN('Electrification prediction'!Q$236),FALSE)</f>
        <v>0</v>
      </c>
      <c r="R22">
        <f>VLOOKUP($A22,'Energy Structure(no elec)'!$A$2:$I$28,5,FALSE)*VLOOKUP($A22,'Electrification prediction'!$A$236:$AQ$262,COLUMN('Electrification prediction'!R$236),FALSE)</f>
        <v>0</v>
      </c>
      <c r="S22">
        <f>VLOOKUP($A22,'Energy Structure(no elec)'!$A$2:$I$28,5,FALSE)*VLOOKUP($A22,'Electrification prediction'!$A$236:$AQ$262,COLUMN('Electrification prediction'!S$236),FALSE)</f>
        <v>0</v>
      </c>
      <c r="T22">
        <f>VLOOKUP($A22,'Energy Structure(no elec)'!$A$2:$I$28,5,FALSE)*VLOOKUP($A22,'Electrification prediction'!$A$236:$AQ$262,COLUMN('Electrification prediction'!T$236),FALSE)</f>
        <v>0</v>
      </c>
      <c r="U22">
        <f>VLOOKUP($A22,'Energy Structure(no elec)'!$A$2:$I$28,5,FALSE)*VLOOKUP($A22,'Electrification prediction'!$A$236:$AQ$262,COLUMN('Electrification prediction'!U$236),FALSE)</f>
        <v>0</v>
      </c>
      <c r="V22">
        <f>VLOOKUP($A22,'Energy Structure(no elec)'!$A$2:$I$28,5,FALSE)*VLOOKUP($A22,'Electrification prediction'!$A$236:$AQ$262,COLUMN('Electrification prediction'!V$236),FALSE)</f>
        <v>0</v>
      </c>
      <c r="W22">
        <f>VLOOKUP($A22,'Energy Structure(no elec)'!$A$2:$I$28,5,FALSE)*VLOOKUP($A22,'Electrification prediction'!$A$236:$AQ$262,COLUMN('Electrification prediction'!W$236),FALSE)</f>
        <v>0</v>
      </c>
      <c r="X22">
        <f>VLOOKUP($A22,'Energy Structure(no elec)'!$A$2:$I$28,5,FALSE)*VLOOKUP($A22,'Electrification prediction'!$A$236:$AQ$262,COLUMN('Electrification prediction'!X$236),FALSE)</f>
        <v>0</v>
      </c>
      <c r="Y22">
        <f>VLOOKUP($A22,'Energy Structure(no elec)'!$A$2:$I$28,5,FALSE)*VLOOKUP($A22,'Electrification prediction'!$A$236:$AQ$262,COLUMN('Electrification prediction'!Y$236),FALSE)</f>
        <v>0</v>
      </c>
      <c r="Z22">
        <f>VLOOKUP($A22,'Energy Structure(no elec)'!$A$2:$I$28,5,FALSE)*VLOOKUP($A22,'Electrification prediction'!$A$236:$AQ$262,COLUMN('Electrification prediction'!Z$236),FALSE)</f>
        <v>0</v>
      </c>
      <c r="AA22">
        <f>VLOOKUP($A22,'Energy Structure(no elec)'!$A$2:$I$28,5,FALSE)*VLOOKUP($A22,'Electrification prediction'!$A$236:$AQ$262,COLUMN('Electrification prediction'!AA$236),FALSE)</f>
        <v>0</v>
      </c>
      <c r="AB22">
        <f>VLOOKUP($A22,'Energy Structure(no elec)'!$A$2:$I$28,5,FALSE)*VLOOKUP($A22,'Electrification prediction'!$A$236:$AQ$262,COLUMN('Electrification prediction'!AB$236),FALSE)</f>
        <v>0</v>
      </c>
      <c r="AC22">
        <f>VLOOKUP($A22,'Energy Structure(no elec)'!$A$2:$I$28,5,FALSE)*VLOOKUP($A22,'Electrification prediction'!$A$236:$AQ$262,COLUMN('Electrification prediction'!AC$236),FALSE)</f>
        <v>0</v>
      </c>
      <c r="AD22">
        <f>VLOOKUP($A22,'Energy Structure(no elec)'!$A$2:$I$28,5,FALSE)*VLOOKUP($A22,'Electrification prediction'!$A$236:$AQ$262,COLUMN('Electrification prediction'!AD$236),FALSE)</f>
        <v>0</v>
      </c>
      <c r="AE22">
        <f>VLOOKUP($A22,'Energy Structure(no elec)'!$A$2:$I$28,5,FALSE)*VLOOKUP($A22,'Electrification prediction'!$A$236:$AQ$262,COLUMN('Electrification prediction'!AE$236),FALSE)</f>
        <v>0</v>
      </c>
      <c r="AF22">
        <f>VLOOKUP($A22,'Energy Structure(no elec)'!$A$2:$I$28,5,FALSE)*VLOOKUP($A22,'Electrification prediction'!$A$236:$AQ$262,COLUMN('Electrification prediction'!AF$236),FALSE)</f>
        <v>0</v>
      </c>
      <c r="AG22">
        <f>VLOOKUP($A22,'Energy Structure(no elec)'!$A$2:$I$28,5,FALSE)*VLOOKUP($A22,'Electrification prediction'!$A$236:$AQ$262,COLUMN('Electrification prediction'!AG$236),FALSE)</f>
        <v>0</v>
      </c>
      <c r="AH22">
        <f>VLOOKUP($A22,'Energy Structure(no elec)'!$A$2:$I$28,5,FALSE)*VLOOKUP($A22,'Electrification prediction'!$A$236:$AQ$262,COLUMN('Electrification prediction'!AH$236),FALSE)</f>
        <v>0</v>
      </c>
      <c r="AI22">
        <f>VLOOKUP($A22,'Energy Structure(no elec)'!$A$2:$I$28,5,FALSE)*VLOOKUP($A22,'Electrification prediction'!$A$236:$AQ$262,COLUMN('Electrification prediction'!AI$236),FALSE)</f>
        <v>0</v>
      </c>
      <c r="AJ22">
        <f>VLOOKUP($A22,'Energy Structure(no elec)'!$A$2:$I$28,5,FALSE)*VLOOKUP($A22,'Electrification prediction'!$A$236:$AQ$262,COLUMN('Electrification prediction'!AJ$236),FALSE)</f>
        <v>0</v>
      </c>
      <c r="AK22">
        <f>VLOOKUP($A22,'Energy Structure(no elec)'!$A$2:$I$28,5,FALSE)*VLOOKUP($A22,'Electrification prediction'!$A$236:$AQ$262,COLUMN('Electrification prediction'!AK$236),FALSE)</f>
        <v>0</v>
      </c>
      <c r="AL22">
        <f>VLOOKUP($A22,'Energy Structure(no elec)'!$A$2:$I$28,5,FALSE)*VLOOKUP($A22,'Electrification prediction'!$A$236:$AQ$262,COLUMN('Electrification prediction'!AL$236),FALSE)</f>
        <v>0</v>
      </c>
      <c r="AM22">
        <f>VLOOKUP($A22,'Energy Structure(no elec)'!$A$2:$I$28,5,FALSE)*VLOOKUP($A22,'Electrification prediction'!$A$236:$AQ$262,COLUMN('Electrification prediction'!AM$236),FALSE)</f>
        <v>0</v>
      </c>
      <c r="AN22">
        <f>VLOOKUP($A22,'Energy Structure(no elec)'!$A$2:$I$28,5,FALSE)*VLOOKUP($A22,'Electrification prediction'!$A$236:$AQ$262,COLUMN('Electrification prediction'!AN$236),FALSE)</f>
        <v>0</v>
      </c>
      <c r="AO22">
        <f>VLOOKUP($A22,'Energy Structure(no elec)'!$A$2:$I$28,5,FALSE)*VLOOKUP($A22,'Electrification prediction'!$A$236:$AQ$262,COLUMN('Electrification prediction'!AO$236),FALSE)</f>
        <v>0</v>
      </c>
      <c r="AP22">
        <f>VLOOKUP($A22,'Energy Structure(no elec)'!$A$2:$I$28,5,FALSE)*VLOOKUP($A22,'Electrification prediction'!$A$236:$AQ$262,COLUMN('Electrification prediction'!AP$236),FALSE)</f>
        <v>0</v>
      </c>
      <c r="AQ22">
        <f>VLOOKUP($A22,'Energy Structure(no elec)'!$A$2:$I$28,5,FALSE)*VLOOKUP($A22,'Electrification prediction'!$A$236:$AQ$262,COLUMN('Electrification prediction'!AQ$236),FALSE)</f>
        <v>0</v>
      </c>
    </row>
    <row r="23" spans="1:43">
      <c r="A23" s="272" t="s">
        <v>635</v>
      </c>
      <c r="B23">
        <f>VLOOKUP(A23,'Energy use'!$A$132:$K$158,5,FALSE)</f>
        <v>0</v>
      </c>
      <c r="C23">
        <f>VLOOKUP($A23,'Energy Structure(no elec)'!$A$2:$I$28,5,FALSE)*VLOOKUP($A23,'Electrification prediction'!$A$236:$AQ$262,COLUMN('Electrification prediction'!C$236),FALSE)</f>
        <v>0</v>
      </c>
      <c r="D23">
        <f>VLOOKUP($A23,'Energy Structure(no elec)'!$A$2:$I$28,5,FALSE)*VLOOKUP($A23,'Electrification prediction'!$A$236:$AQ$262,COLUMN('Electrification prediction'!D$236),FALSE)</f>
        <v>0</v>
      </c>
      <c r="E23">
        <f>VLOOKUP($A23,'Energy Structure(no elec)'!$A$2:$I$28,5,FALSE)*VLOOKUP($A23,'Electrification prediction'!$A$236:$AQ$262,COLUMN('Electrification prediction'!E$236),FALSE)</f>
        <v>0</v>
      </c>
      <c r="F23">
        <f>VLOOKUP($A23,'Energy Structure(no elec)'!$A$2:$I$28,5,FALSE)*VLOOKUP($A23,'Electrification prediction'!$A$236:$AQ$262,COLUMN('Electrification prediction'!F$236),FALSE)</f>
        <v>0</v>
      </c>
      <c r="G23">
        <f>VLOOKUP($A23,'Energy Structure(no elec)'!$A$2:$I$28,5,FALSE)*VLOOKUP($A23,'Electrification prediction'!$A$236:$AQ$262,COLUMN('Electrification prediction'!G$236),FALSE)</f>
        <v>0</v>
      </c>
      <c r="H23">
        <f>VLOOKUP($A23,'Energy Structure(no elec)'!$A$2:$I$28,5,FALSE)*VLOOKUP($A23,'Electrification prediction'!$A$236:$AQ$262,COLUMN('Electrification prediction'!H$236),FALSE)</f>
        <v>0</v>
      </c>
      <c r="I23">
        <f>VLOOKUP($A23,'Energy Structure(no elec)'!$A$2:$I$28,5,FALSE)*VLOOKUP($A23,'Electrification prediction'!$A$236:$AQ$262,COLUMN('Electrification prediction'!I$236),FALSE)</f>
        <v>0</v>
      </c>
      <c r="J23">
        <f>VLOOKUP($A23,'Energy Structure(no elec)'!$A$2:$I$28,5,FALSE)*VLOOKUP($A23,'Electrification prediction'!$A$236:$AQ$262,COLUMN('Electrification prediction'!J$236),FALSE)</f>
        <v>0</v>
      </c>
      <c r="K23">
        <f>VLOOKUP($A23,'Energy Structure(no elec)'!$A$2:$I$28,5,FALSE)*VLOOKUP($A23,'Electrification prediction'!$A$236:$AQ$262,COLUMN('Electrification prediction'!K$236),FALSE)</f>
        <v>0</v>
      </c>
      <c r="L23">
        <f>VLOOKUP($A23,'Energy Structure(no elec)'!$A$2:$I$28,5,FALSE)*VLOOKUP($A23,'Electrification prediction'!$A$236:$AQ$262,COLUMN('Electrification prediction'!L$236),FALSE)</f>
        <v>0</v>
      </c>
      <c r="M23">
        <f>VLOOKUP($A23,'Energy Structure(no elec)'!$A$2:$I$28,5,FALSE)*VLOOKUP($A23,'Electrification prediction'!$A$236:$AQ$262,COLUMN('Electrification prediction'!M$236),FALSE)</f>
        <v>0</v>
      </c>
      <c r="N23">
        <f>VLOOKUP($A23,'Energy Structure(no elec)'!$A$2:$I$28,5,FALSE)*VLOOKUP($A23,'Electrification prediction'!$A$236:$AQ$262,COLUMN('Electrification prediction'!N$236),FALSE)</f>
        <v>0</v>
      </c>
      <c r="O23">
        <f>VLOOKUP($A23,'Energy Structure(no elec)'!$A$2:$I$28,5,FALSE)*VLOOKUP($A23,'Electrification prediction'!$A$236:$AQ$262,COLUMN('Electrification prediction'!O$236),FALSE)</f>
        <v>0</v>
      </c>
      <c r="P23">
        <f>VLOOKUP($A23,'Energy Structure(no elec)'!$A$2:$I$28,5,FALSE)*VLOOKUP($A23,'Electrification prediction'!$A$236:$AQ$262,COLUMN('Electrification prediction'!P$236),FALSE)</f>
        <v>0</v>
      </c>
      <c r="Q23">
        <f>VLOOKUP($A23,'Energy Structure(no elec)'!$A$2:$I$28,5,FALSE)*VLOOKUP($A23,'Electrification prediction'!$A$236:$AQ$262,COLUMN('Electrification prediction'!Q$236),FALSE)</f>
        <v>0</v>
      </c>
      <c r="R23">
        <f>VLOOKUP($A23,'Energy Structure(no elec)'!$A$2:$I$28,5,FALSE)*VLOOKUP($A23,'Electrification prediction'!$A$236:$AQ$262,COLUMN('Electrification prediction'!R$236),FALSE)</f>
        <v>0</v>
      </c>
      <c r="S23">
        <f>VLOOKUP($A23,'Energy Structure(no elec)'!$A$2:$I$28,5,FALSE)*VLOOKUP($A23,'Electrification prediction'!$A$236:$AQ$262,COLUMN('Electrification prediction'!S$236),FALSE)</f>
        <v>0</v>
      </c>
      <c r="T23">
        <f>VLOOKUP($A23,'Energy Structure(no elec)'!$A$2:$I$28,5,FALSE)*VLOOKUP($A23,'Electrification prediction'!$A$236:$AQ$262,COLUMN('Electrification prediction'!T$236),FALSE)</f>
        <v>0</v>
      </c>
      <c r="U23">
        <f>VLOOKUP($A23,'Energy Structure(no elec)'!$A$2:$I$28,5,FALSE)*VLOOKUP($A23,'Electrification prediction'!$A$236:$AQ$262,COLUMN('Electrification prediction'!U$236),FALSE)</f>
        <v>0</v>
      </c>
      <c r="V23">
        <f>VLOOKUP($A23,'Energy Structure(no elec)'!$A$2:$I$28,5,FALSE)*VLOOKUP($A23,'Electrification prediction'!$A$236:$AQ$262,COLUMN('Electrification prediction'!V$236),FALSE)</f>
        <v>0</v>
      </c>
      <c r="W23">
        <f>VLOOKUP($A23,'Energy Structure(no elec)'!$A$2:$I$28,5,FALSE)*VLOOKUP($A23,'Electrification prediction'!$A$236:$AQ$262,COLUMN('Electrification prediction'!W$236),FALSE)</f>
        <v>0</v>
      </c>
      <c r="X23">
        <f>VLOOKUP($A23,'Energy Structure(no elec)'!$A$2:$I$28,5,FALSE)*VLOOKUP($A23,'Electrification prediction'!$A$236:$AQ$262,COLUMN('Electrification prediction'!X$236),FALSE)</f>
        <v>0</v>
      </c>
      <c r="Y23">
        <f>VLOOKUP($A23,'Energy Structure(no elec)'!$A$2:$I$28,5,FALSE)*VLOOKUP($A23,'Electrification prediction'!$A$236:$AQ$262,COLUMN('Electrification prediction'!Y$236),FALSE)</f>
        <v>0</v>
      </c>
      <c r="Z23">
        <f>VLOOKUP($A23,'Energy Structure(no elec)'!$A$2:$I$28,5,FALSE)*VLOOKUP($A23,'Electrification prediction'!$A$236:$AQ$262,COLUMN('Electrification prediction'!Z$236),FALSE)</f>
        <v>0</v>
      </c>
      <c r="AA23">
        <f>VLOOKUP($A23,'Energy Structure(no elec)'!$A$2:$I$28,5,FALSE)*VLOOKUP($A23,'Electrification prediction'!$A$236:$AQ$262,COLUMN('Electrification prediction'!AA$236),FALSE)</f>
        <v>0</v>
      </c>
      <c r="AB23">
        <f>VLOOKUP($A23,'Energy Structure(no elec)'!$A$2:$I$28,5,FALSE)*VLOOKUP($A23,'Electrification prediction'!$A$236:$AQ$262,COLUMN('Electrification prediction'!AB$236),FALSE)</f>
        <v>0</v>
      </c>
      <c r="AC23">
        <f>VLOOKUP($A23,'Energy Structure(no elec)'!$A$2:$I$28,5,FALSE)*VLOOKUP($A23,'Electrification prediction'!$A$236:$AQ$262,COLUMN('Electrification prediction'!AC$236),FALSE)</f>
        <v>0</v>
      </c>
      <c r="AD23">
        <f>VLOOKUP($A23,'Energy Structure(no elec)'!$A$2:$I$28,5,FALSE)*VLOOKUP($A23,'Electrification prediction'!$A$236:$AQ$262,COLUMN('Electrification prediction'!AD$236),FALSE)</f>
        <v>0</v>
      </c>
      <c r="AE23">
        <f>VLOOKUP($A23,'Energy Structure(no elec)'!$A$2:$I$28,5,FALSE)*VLOOKUP($A23,'Electrification prediction'!$A$236:$AQ$262,COLUMN('Electrification prediction'!AE$236),FALSE)</f>
        <v>0</v>
      </c>
      <c r="AF23">
        <f>VLOOKUP($A23,'Energy Structure(no elec)'!$A$2:$I$28,5,FALSE)*VLOOKUP($A23,'Electrification prediction'!$A$236:$AQ$262,COLUMN('Electrification prediction'!AF$236),FALSE)</f>
        <v>0</v>
      </c>
      <c r="AG23">
        <f>VLOOKUP($A23,'Energy Structure(no elec)'!$A$2:$I$28,5,FALSE)*VLOOKUP($A23,'Electrification prediction'!$A$236:$AQ$262,COLUMN('Electrification prediction'!AG$236),FALSE)</f>
        <v>0</v>
      </c>
      <c r="AH23">
        <f>VLOOKUP($A23,'Energy Structure(no elec)'!$A$2:$I$28,5,FALSE)*VLOOKUP($A23,'Electrification prediction'!$A$236:$AQ$262,COLUMN('Electrification prediction'!AH$236),FALSE)</f>
        <v>0</v>
      </c>
      <c r="AI23">
        <f>VLOOKUP($A23,'Energy Structure(no elec)'!$A$2:$I$28,5,FALSE)*VLOOKUP($A23,'Electrification prediction'!$A$236:$AQ$262,COLUMN('Electrification prediction'!AI$236),FALSE)</f>
        <v>0</v>
      </c>
      <c r="AJ23">
        <f>VLOOKUP($A23,'Energy Structure(no elec)'!$A$2:$I$28,5,FALSE)*VLOOKUP($A23,'Electrification prediction'!$A$236:$AQ$262,COLUMN('Electrification prediction'!AJ$236),FALSE)</f>
        <v>0</v>
      </c>
      <c r="AK23">
        <f>VLOOKUP($A23,'Energy Structure(no elec)'!$A$2:$I$28,5,FALSE)*VLOOKUP($A23,'Electrification prediction'!$A$236:$AQ$262,COLUMN('Electrification prediction'!AK$236),FALSE)</f>
        <v>0</v>
      </c>
      <c r="AL23">
        <f>VLOOKUP($A23,'Energy Structure(no elec)'!$A$2:$I$28,5,FALSE)*VLOOKUP($A23,'Electrification prediction'!$A$236:$AQ$262,COLUMN('Electrification prediction'!AL$236),FALSE)</f>
        <v>0</v>
      </c>
      <c r="AM23">
        <f>VLOOKUP($A23,'Energy Structure(no elec)'!$A$2:$I$28,5,FALSE)*VLOOKUP($A23,'Electrification prediction'!$A$236:$AQ$262,COLUMN('Electrification prediction'!AM$236),FALSE)</f>
        <v>0</v>
      </c>
      <c r="AN23">
        <f>VLOOKUP($A23,'Energy Structure(no elec)'!$A$2:$I$28,5,FALSE)*VLOOKUP($A23,'Electrification prediction'!$A$236:$AQ$262,COLUMN('Electrification prediction'!AN$236),FALSE)</f>
        <v>0</v>
      </c>
      <c r="AO23">
        <f>VLOOKUP($A23,'Energy Structure(no elec)'!$A$2:$I$28,5,FALSE)*VLOOKUP($A23,'Electrification prediction'!$A$236:$AQ$262,COLUMN('Electrification prediction'!AO$236),FALSE)</f>
        <v>0</v>
      </c>
      <c r="AP23">
        <f>VLOOKUP($A23,'Energy Structure(no elec)'!$A$2:$I$28,5,FALSE)*VLOOKUP($A23,'Electrification prediction'!$A$236:$AQ$262,COLUMN('Electrification prediction'!AP$236),FALSE)</f>
        <v>0</v>
      </c>
      <c r="AQ23">
        <f>VLOOKUP($A23,'Energy Structure(no elec)'!$A$2:$I$28,5,FALSE)*VLOOKUP($A23,'Electrification prediction'!$A$236:$AQ$262,COLUMN('Electrification prediction'!AQ$236),FALSE)</f>
        <v>0</v>
      </c>
    </row>
    <row r="24" spans="1:43">
      <c r="A24" s="272" t="s">
        <v>636</v>
      </c>
      <c r="B24">
        <f>VLOOKUP(A24,'Energy use'!$A$132:$K$158,5,FALSE)</f>
        <v>0</v>
      </c>
      <c r="C24">
        <f>VLOOKUP($A24,'Energy Structure(no elec)'!$A$2:$I$28,5,FALSE)*VLOOKUP($A24,'Electrification prediction'!$A$236:$AQ$262,COLUMN('Electrification prediction'!C$236),FALSE)</f>
        <v>0</v>
      </c>
      <c r="D24">
        <f>VLOOKUP($A24,'Energy Structure(no elec)'!$A$2:$I$28,5,FALSE)*VLOOKUP($A24,'Electrification prediction'!$A$236:$AQ$262,COLUMN('Electrification prediction'!D$236),FALSE)</f>
        <v>0</v>
      </c>
      <c r="E24">
        <f>VLOOKUP($A24,'Energy Structure(no elec)'!$A$2:$I$28,5,FALSE)*VLOOKUP($A24,'Electrification prediction'!$A$236:$AQ$262,COLUMN('Electrification prediction'!E$236),FALSE)</f>
        <v>0</v>
      </c>
      <c r="F24">
        <f>VLOOKUP($A24,'Energy Structure(no elec)'!$A$2:$I$28,5,FALSE)*VLOOKUP($A24,'Electrification prediction'!$A$236:$AQ$262,COLUMN('Electrification prediction'!F$236),FALSE)</f>
        <v>0</v>
      </c>
      <c r="G24">
        <f>VLOOKUP($A24,'Energy Structure(no elec)'!$A$2:$I$28,5,FALSE)*VLOOKUP($A24,'Electrification prediction'!$A$236:$AQ$262,COLUMN('Electrification prediction'!G$236),FALSE)</f>
        <v>0</v>
      </c>
      <c r="H24">
        <f>VLOOKUP($A24,'Energy Structure(no elec)'!$A$2:$I$28,5,FALSE)*VLOOKUP($A24,'Electrification prediction'!$A$236:$AQ$262,COLUMN('Electrification prediction'!H$236),FALSE)</f>
        <v>0</v>
      </c>
      <c r="I24">
        <f>VLOOKUP($A24,'Energy Structure(no elec)'!$A$2:$I$28,5,FALSE)*VLOOKUP($A24,'Electrification prediction'!$A$236:$AQ$262,COLUMN('Electrification prediction'!I$236),FALSE)</f>
        <v>0</v>
      </c>
      <c r="J24">
        <f>VLOOKUP($A24,'Energy Structure(no elec)'!$A$2:$I$28,5,FALSE)*VLOOKUP($A24,'Electrification prediction'!$A$236:$AQ$262,COLUMN('Electrification prediction'!J$236),FALSE)</f>
        <v>0</v>
      </c>
      <c r="K24">
        <f>VLOOKUP($A24,'Energy Structure(no elec)'!$A$2:$I$28,5,FALSE)*VLOOKUP($A24,'Electrification prediction'!$A$236:$AQ$262,COLUMN('Electrification prediction'!K$236),FALSE)</f>
        <v>0</v>
      </c>
      <c r="L24">
        <f>VLOOKUP($A24,'Energy Structure(no elec)'!$A$2:$I$28,5,FALSE)*VLOOKUP($A24,'Electrification prediction'!$A$236:$AQ$262,COLUMN('Electrification prediction'!L$236),FALSE)</f>
        <v>0</v>
      </c>
      <c r="M24">
        <f>VLOOKUP($A24,'Energy Structure(no elec)'!$A$2:$I$28,5,FALSE)*VLOOKUP($A24,'Electrification prediction'!$A$236:$AQ$262,COLUMN('Electrification prediction'!M$236),FALSE)</f>
        <v>0</v>
      </c>
      <c r="N24">
        <f>VLOOKUP($A24,'Energy Structure(no elec)'!$A$2:$I$28,5,FALSE)*VLOOKUP($A24,'Electrification prediction'!$A$236:$AQ$262,COLUMN('Electrification prediction'!N$236),FALSE)</f>
        <v>0</v>
      </c>
      <c r="O24">
        <f>VLOOKUP($A24,'Energy Structure(no elec)'!$A$2:$I$28,5,FALSE)*VLOOKUP($A24,'Electrification prediction'!$A$236:$AQ$262,COLUMN('Electrification prediction'!O$236),FALSE)</f>
        <v>0</v>
      </c>
      <c r="P24">
        <f>VLOOKUP($A24,'Energy Structure(no elec)'!$A$2:$I$28,5,FALSE)*VLOOKUP($A24,'Electrification prediction'!$A$236:$AQ$262,COLUMN('Electrification prediction'!P$236),FALSE)</f>
        <v>0</v>
      </c>
      <c r="Q24">
        <f>VLOOKUP($A24,'Energy Structure(no elec)'!$A$2:$I$28,5,FALSE)*VLOOKUP($A24,'Electrification prediction'!$A$236:$AQ$262,COLUMN('Electrification prediction'!Q$236),FALSE)</f>
        <v>0</v>
      </c>
      <c r="R24">
        <f>VLOOKUP($A24,'Energy Structure(no elec)'!$A$2:$I$28,5,FALSE)*VLOOKUP($A24,'Electrification prediction'!$A$236:$AQ$262,COLUMN('Electrification prediction'!R$236),FALSE)</f>
        <v>0</v>
      </c>
      <c r="S24">
        <f>VLOOKUP($A24,'Energy Structure(no elec)'!$A$2:$I$28,5,FALSE)*VLOOKUP($A24,'Electrification prediction'!$A$236:$AQ$262,COLUMN('Electrification prediction'!S$236),FALSE)</f>
        <v>0</v>
      </c>
      <c r="T24">
        <f>VLOOKUP($A24,'Energy Structure(no elec)'!$A$2:$I$28,5,FALSE)*VLOOKUP($A24,'Electrification prediction'!$A$236:$AQ$262,COLUMN('Electrification prediction'!T$236),FALSE)</f>
        <v>0</v>
      </c>
      <c r="U24">
        <f>VLOOKUP($A24,'Energy Structure(no elec)'!$A$2:$I$28,5,FALSE)*VLOOKUP($A24,'Electrification prediction'!$A$236:$AQ$262,COLUMN('Electrification prediction'!U$236),FALSE)</f>
        <v>0</v>
      </c>
      <c r="V24">
        <f>VLOOKUP($A24,'Energy Structure(no elec)'!$A$2:$I$28,5,FALSE)*VLOOKUP($A24,'Electrification prediction'!$A$236:$AQ$262,COLUMN('Electrification prediction'!V$236),FALSE)</f>
        <v>0</v>
      </c>
      <c r="W24">
        <f>VLOOKUP($A24,'Energy Structure(no elec)'!$A$2:$I$28,5,FALSE)*VLOOKUP($A24,'Electrification prediction'!$A$236:$AQ$262,COLUMN('Electrification prediction'!W$236),FALSE)</f>
        <v>0</v>
      </c>
      <c r="X24">
        <f>VLOOKUP($A24,'Energy Structure(no elec)'!$A$2:$I$28,5,FALSE)*VLOOKUP($A24,'Electrification prediction'!$A$236:$AQ$262,COLUMN('Electrification prediction'!X$236),FALSE)</f>
        <v>0</v>
      </c>
      <c r="Y24">
        <f>VLOOKUP($A24,'Energy Structure(no elec)'!$A$2:$I$28,5,FALSE)*VLOOKUP($A24,'Electrification prediction'!$A$236:$AQ$262,COLUMN('Electrification prediction'!Y$236),FALSE)</f>
        <v>0</v>
      </c>
      <c r="Z24">
        <f>VLOOKUP($A24,'Energy Structure(no elec)'!$A$2:$I$28,5,FALSE)*VLOOKUP($A24,'Electrification prediction'!$A$236:$AQ$262,COLUMN('Electrification prediction'!Z$236),FALSE)</f>
        <v>0</v>
      </c>
      <c r="AA24">
        <f>VLOOKUP($A24,'Energy Structure(no elec)'!$A$2:$I$28,5,FALSE)*VLOOKUP($A24,'Electrification prediction'!$A$236:$AQ$262,COLUMN('Electrification prediction'!AA$236),FALSE)</f>
        <v>0</v>
      </c>
      <c r="AB24">
        <f>VLOOKUP($A24,'Energy Structure(no elec)'!$A$2:$I$28,5,FALSE)*VLOOKUP($A24,'Electrification prediction'!$A$236:$AQ$262,COLUMN('Electrification prediction'!AB$236),FALSE)</f>
        <v>0</v>
      </c>
      <c r="AC24">
        <f>VLOOKUP($A24,'Energy Structure(no elec)'!$A$2:$I$28,5,FALSE)*VLOOKUP($A24,'Electrification prediction'!$A$236:$AQ$262,COLUMN('Electrification prediction'!AC$236),FALSE)</f>
        <v>0</v>
      </c>
      <c r="AD24">
        <f>VLOOKUP($A24,'Energy Structure(no elec)'!$A$2:$I$28,5,FALSE)*VLOOKUP($A24,'Electrification prediction'!$A$236:$AQ$262,COLUMN('Electrification prediction'!AD$236),FALSE)</f>
        <v>0</v>
      </c>
      <c r="AE24">
        <f>VLOOKUP($A24,'Energy Structure(no elec)'!$A$2:$I$28,5,FALSE)*VLOOKUP($A24,'Electrification prediction'!$A$236:$AQ$262,COLUMN('Electrification prediction'!AE$236),FALSE)</f>
        <v>0</v>
      </c>
      <c r="AF24">
        <f>VLOOKUP($A24,'Energy Structure(no elec)'!$A$2:$I$28,5,FALSE)*VLOOKUP($A24,'Electrification prediction'!$A$236:$AQ$262,COLUMN('Electrification prediction'!AF$236),FALSE)</f>
        <v>0</v>
      </c>
      <c r="AG24">
        <f>VLOOKUP($A24,'Energy Structure(no elec)'!$A$2:$I$28,5,FALSE)*VLOOKUP($A24,'Electrification prediction'!$A$236:$AQ$262,COLUMN('Electrification prediction'!AG$236),FALSE)</f>
        <v>0</v>
      </c>
      <c r="AH24">
        <f>VLOOKUP($A24,'Energy Structure(no elec)'!$A$2:$I$28,5,FALSE)*VLOOKUP($A24,'Electrification prediction'!$A$236:$AQ$262,COLUMN('Electrification prediction'!AH$236),FALSE)</f>
        <v>0</v>
      </c>
      <c r="AI24">
        <f>VLOOKUP($A24,'Energy Structure(no elec)'!$A$2:$I$28,5,FALSE)*VLOOKUP($A24,'Electrification prediction'!$A$236:$AQ$262,COLUMN('Electrification prediction'!AI$236),FALSE)</f>
        <v>0</v>
      </c>
      <c r="AJ24">
        <f>VLOOKUP($A24,'Energy Structure(no elec)'!$A$2:$I$28,5,FALSE)*VLOOKUP($A24,'Electrification prediction'!$A$236:$AQ$262,COLUMN('Electrification prediction'!AJ$236),FALSE)</f>
        <v>0</v>
      </c>
      <c r="AK24">
        <f>VLOOKUP($A24,'Energy Structure(no elec)'!$A$2:$I$28,5,FALSE)*VLOOKUP($A24,'Electrification prediction'!$A$236:$AQ$262,COLUMN('Electrification prediction'!AK$236),FALSE)</f>
        <v>0</v>
      </c>
      <c r="AL24">
        <f>VLOOKUP($A24,'Energy Structure(no elec)'!$A$2:$I$28,5,FALSE)*VLOOKUP($A24,'Electrification prediction'!$A$236:$AQ$262,COLUMN('Electrification prediction'!AL$236),FALSE)</f>
        <v>0</v>
      </c>
      <c r="AM24">
        <f>VLOOKUP($A24,'Energy Structure(no elec)'!$A$2:$I$28,5,FALSE)*VLOOKUP($A24,'Electrification prediction'!$A$236:$AQ$262,COLUMN('Electrification prediction'!AM$236),FALSE)</f>
        <v>0</v>
      </c>
      <c r="AN24">
        <f>VLOOKUP($A24,'Energy Structure(no elec)'!$A$2:$I$28,5,FALSE)*VLOOKUP($A24,'Electrification prediction'!$A$236:$AQ$262,COLUMN('Electrification prediction'!AN$236),FALSE)</f>
        <v>0</v>
      </c>
      <c r="AO24">
        <f>VLOOKUP($A24,'Energy Structure(no elec)'!$A$2:$I$28,5,FALSE)*VLOOKUP($A24,'Electrification prediction'!$A$236:$AQ$262,COLUMN('Electrification prediction'!AO$236),FALSE)</f>
        <v>0</v>
      </c>
      <c r="AP24">
        <f>VLOOKUP($A24,'Energy Structure(no elec)'!$A$2:$I$28,5,FALSE)*VLOOKUP($A24,'Electrification prediction'!$A$236:$AQ$262,COLUMN('Electrification prediction'!AP$236),FALSE)</f>
        <v>0</v>
      </c>
      <c r="AQ24">
        <f>VLOOKUP($A24,'Energy Structure(no elec)'!$A$2:$I$28,5,FALSE)*VLOOKUP($A24,'Electrification prediction'!$A$236:$AQ$262,COLUMN('Electrification prediction'!AQ$236),FALSE)</f>
        <v>0</v>
      </c>
    </row>
    <row r="25" spans="1:43">
      <c r="A25" s="272" t="s">
        <v>637</v>
      </c>
      <c r="B25">
        <f>VLOOKUP(A25,'Energy use'!$A$132:$K$158,5,FALSE)</f>
        <v>0</v>
      </c>
      <c r="C25">
        <f>VLOOKUP($A25,'Energy Structure(no elec)'!$A$2:$I$28,5,FALSE)*VLOOKUP($A25,'Electrification prediction'!$A$236:$AQ$262,COLUMN('Electrification prediction'!C$236),FALSE)</f>
        <v>0</v>
      </c>
      <c r="D25">
        <f>VLOOKUP($A25,'Energy Structure(no elec)'!$A$2:$I$28,5,FALSE)*VLOOKUP($A25,'Electrification prediction'!$A$236:$AQ$262,COLUMN('Electrification prediction'!D$236),FALSE)</f>
        <v>0</v>
      </c>
      <c r="E25">
        <f>VLOOKUP($A25,'Energy Structure(no elec)'!$A$2:$I$28,5,FALSE)*VLOOKUP($A25,'Electrification prediction'!$A$236:$AQ$262,COLUMN('Electrification prediction'!E$236),FALSE)</f>
        <v>0</v>
      </c>
      <c r="F25">
        <f>VLOOKUP($A25,'Energy Structure(no elec)'!$A$2:$I$28,5,FALSE)*VLOOKUP($A25,'Electrification prediction'!$A$236:$AQ$262,COLUMN('Electrification prediction'!F$236),FALSE)</f>
        <v>0</v>
      </c>
      <c r="G25">
        <f>VLOOKUP($A25,'Energy Structure(no elec)'!$A$2:$I$28,5,FALSE)*VLOOKUP($A25,'Electrification prediction'!$A$236:$AQ$262,COLUMN('Electrification prediction'!G$236),FALSE)</f>
        <v>0</v>
      </c>
      <c r="H25">
        <f>VLOOKUP($A25,'Energy Structure(no elec)'!$A$2:$I$28,5,FALSE)*VLOOKUP($A25,'Electrification prediction'!$A$236:$AQ$262,COLUMN('Electrification prediction'!H$236),FALSE)</f>
        <v>0</v>
      </c>
      <c r="I25">
        <f>VLOOKUP($A25,'Energy Structure(no elec)'!$A$2:$I$28,5,FALSE)*VLOOKUP($A25,'Electrification prediction'!$A$236:$AQ$262,COLUMN('Electrification prediction'!I$236),FALSE)</f>
        <v>0</v>
      </c>
      <c r="J25">
        <f>VLOOKUP($A25,'Energy Structure(no elec)'!$A$2:$I$28,5,FALSE)*VLOOKUP($A25,'Electrification prediction'!$A$236:$AQ$262,COLUMN('Electrification prediction'!J$236),FALSE)</f>
        <v>0</v>
      </c>
      <c r="K25">
        <f>VLOOKUP($A25,'Energy Structure(no elec)'!$A$2:$I$28,5,FALSE)*VLOOKUP($A25,'Electrification prediction'!$A$236:$AQ$262,COLUMN('Electrification prediction'!K$236),FALSE)</f>
        <v>0</v>
      </c>
      <c r="L25">
        <f>VLOOKUP($A25,'Energy Structure(no elec)'!$A$2:$I$28,5,FALSE)*VLOOKUP($A25,'Electrification prediction'!$A$236:$AQ$262,COLUMN('Electrification prediction'!L$236),FALSE)</f>
        <v>0</v>
      </c>
      <c r="M25">
        <f>VLOOKUP($A25,'Energy Structure(no elec)'!$A$2:$I$28,5,FALSE)*VLOOKUP($A25,'Electrification prediction'!$A$236:$AQ$262,COLUMN('Electrification prediction'!M$236),FALSE)</f>
        <v>0</v>
      </c>
      <c r="N25">
        <f>VLOOKUP($A25,'Energy Structure(no elec)'!$A$2:$I$28,5,FALSE)*VLOOKUP($A25,'Electrification prediction'!$A$236:$AQ$262,COLUMN('Electrification prediction'!N$236),FALSE)</f>
        <v>0</v>
      </c>
      <c r="O25">
        <f>VLOOKUP($A25,'Energy Structure(no elec)'!$A$2:$I$28,5,FALSE)*VLOOKUP($A25,'Electrification prediction'!$A$236:$AQ$262,COLUMN('Electrification prediction'!O$236),FALSE)</f>
        <v>0</v>
      </c>
      <c r="P25">
        <f>VLOOKUP($A25,'Energy Structure(no elec)'!$A$2:$I$28,5,FALSE)*VLOOKUP($A25,'Electrification prediction'!$A$236:$AQ$262,COLUMN('Electrification prediction'!P$236),FALSE)</f>
        <v>0</v>
      </c>
      <c r="Q25">
        <f>VLOOKUP($A25,'Energy Structure(no elec)'!$A$2:$I$28,5,FALSE)*VLOOKUP($A25,'Electrification prediction'!$A$236:$AQ$262,COLUMN('Electrification prediction'!Q$236),FALSE)</f>
        <v>0</v>
      </c>
      <c r="R25">
        <f>VLOOKUP($A25,'Energy Structure(no elec)'!$A$2:$I$28,5,FALSE)*VLOOKUP($A25,'Electrification prediction'!$A$236:$AQ$262,COLUMN('Electrification prediction'!R$236),FALSE)</f>
        <v>0</v>
      </c>
      <c r="S25">
        <f>VLOOKUP($A25,'Energy Structure(no elec)'!$A$2:$I$28,5,FALSE)*VLOOKUP($A25,'Electrification prediction'!$A$236:$AQ$262,COLUMN('Electrification prediction'!S$236),FALSE)</f>
        <v>0</v>
      </c>
      <c r="T25">
        <f>VLOOKUP($A25,'Energy Structure(no elec)'!$A$2:$I$28,5,FALSE)*VLOOKUP($A25,'Electrification prediction'!$A$236:$AQ$262,COLUMN('Electrification prediction'!T$236),FALSE)</f>
        <v>0</v>
      </c>
      <c r="U25">
        <f>VLOOKUP($A25,'Energy Structure(no elec)'!$A$2:$I$28,5,FALSE)*VLOOKUP($A25,'Electrification prediction'!$A$236:$AQ$262,COLUMN('Electrification prediction'!U$236),FALSE)</f>
        <v>0</v>
      </c>
      <c r="V25">
        <f>VLOOKUP($A25,'Energy Structure(no elec)'!$A$2:$I$28,5,FALSE)*VLOOKUP($A25,'Electrification prediction'!$A$236:$AQ$262,COLUMN('Electrification prediction'!V$236),FALSE)</f>
        <v>0</v>
      </c>
      <c r="W25">
        <f>VLOOKUP($A25,'Energy Structure(no elec)'!$A$2:$I$28,5,FALSE)*VLOOKUP($A25,'Electrification prediction'!$A$236:$AQ$262,COLUMN('Electrification prediction'!W$236),FALSE)</f>
        <v>0</v>
      </c>
      <c r="X25">
        <f>VLOOKUP($A25,'Energy Structure(no elec)'!$A$2:$I$28,5,FALSE)*VLOOKUP($A25,'Electrification prediction'!$A$236:$AQ$262,COLUMN('Electrification prediction'!X$236),FALSE)</f>
        <v>0</v>
      </c>
      <c r="Y25">
        <f>VLOOKUP($A25,'Energy Structure(no elec)'!$A$2:$I$28,5,FALSE)*VLOOKUP($A25,'Electrification prediction'!$A$236:$AQ$262,COLUMN('Electrification prediction'!Y$236),FALSE)</f>
        <v>0</v>
      </c>
      <c r="Z25">
        <f>VLOOKUP($A25,'Energy Structure(no elec)'!$A$2:$I$28,5,FALSE)*VLOOKUP($A25,'Electrification prediction'!$A$236:$AQ$262,COLUMN('Electrification prediction'!Z$236),FALSE)</f>
        <v>0</v>
      </c>
      <c r="AA25">
        <f>VLOOKUP($A25,'Energy Structure(no elec)'!$A$2:$I$28,5,FALSE)*VLOOKUP($A25,'Electrification prediction'!$A$236:$AQ$262,COLUMN('Electrification prediction'!AA$236),FALSE)</f>
        <v>0</v>
      </c>
      <c r="AB25">
        <f>VLOOKUP($A25,'Energy Structure(no elec)'!$A$2:$I$28,5,FALSE)*VLOOKUP($A25,'Electrification prediction'!$A$236:$AQ$262,COLUMN('Electrification prediction'!AB$236),FALSE)</f>
        <v>0</v>
      </c>
      <c r="AC25">
        <f>VLOOKUP($A25,'Energy Structure(no elec)'!$A$2:$I$28,5,FALSE)*VLOOKUP($A25,'Electrification prediction'!$A$236:$AQ$262,COLUMN('Electrification prediction'!AC$236),FALSE)</f>
        <v>0</v>
      </c>
      <c r="AD25">
        <f>VLOOKUP($A25,'Energy Structure(no elec)'!$A$2:$I$28,5,FALSE)*VLOOKUP($A25,'Electrification prediction'!$A$236:$AQ$262,COLUMN('Electrification prediction'!AD$236),FALSE)</f>
        <v>0</v>
      </c>
      <c r="AE25">
        <f>VLOOKUP($A25,'Energy Structure(no elec)'!$A$2:$I$28,5,FALSE)*VLOOKUP($A25,'Electrification prediction'!$A$236:$AQ$262,COLUMN('Electrification prediction'!AE$236),FALSE)</f>
        <v>0</v>
      </c>
      <c r="AF25">
        <f>VLOOKUP($A25,'Energy Structure(no elec)'!$A$2:$I$28,5,FALSE)*VLOOKUP($A25,'Electrification prediction'!$A$236:$AQ$262,COLUMN('Electrification prediction'!AF$236),FALSE)</f>
        <v>0</v>
      </c>
      <c r="AG25">
        <f>VLOOKUP($A25,'Energy Structure(no elec)'!$A$2:$I$28,5,FALSE)*VLOOKUP($A25,'Electrification prediction'!$A$236:$AQ$262,COLUMN('Electrification prediction'!AG$236),FALSE)</f>
        <v>0</v>
      </c>
      <c r="AH25">
        <f>VLOOKUP($A25,'Energy Structure(no elec)'!$A$2:$I$28,5,FALSE)*VLOOKUP($A25,'Electrification prediction'!$A$236:$AQ$262,COLUMN('Electrification prediction'!AH$236),FALSE)</f>
        <v>0</v>
      </c>
      <c r="AI25">
        <f>VLOOKUP($A25,'Energy Structure(no elec)'!$A$2:$I$28,5,FALSE)*VLOOKUP($A25,'Electrification prediction'!$A$236:$AQ$262,COLUMN('Electrification prediction'!AI$236),FALSE)</f>
        <v>0</v>
      </c>
      <c r="AJ25">
        <f>VLOOKUP($A25,'Energy Structure(no elec)'!$A$2:$I$28,5,FALSE)*VLOOKUP($A25,'Electrification prediction'!$A$236:$AQ$262,COLUMN('Electrification prediction'!AJ$236),FALSE)</f>
        <v>0</v>
      </c>
      <c r="AK25">
        <f>VLOOKUP($A25,'Energy Structure(no elec)'!$A$2:$I$28,5,FALSE)*VLOOKUP($A25,'Electrification prediction'!$A$236:$AQ$262,COLUMN('Electrification prediction'!AK$236),FALSE)</f>
        <v>0</v>
      </c>
      <c r="AL25">
        <f>VLOOKUP($A25,'Energy Structure(no elec)'!$A$2:$I$28,5,FALSE)*VLOOKUP($A25,'Electrification prediction'!$A$236:$AQ$262,COLUMN('Electrification prediction'!AL$236),FALSE)</f>
        <v>0</v>
      </c>
      <c r="AM25">
        <f>VLOOKUP($A25,'Energy Structure(no elec)'!$A$2:$I$28,5,FALSE)*VLOOKUP($A25,'Electrification prediction'!$A$236:$AQ$262,COLUMN('Electrification prediction'!AM$236),FALSE)</f>
        <v>0</v>
      </c>
      <c r="AN25">
        <f>VLOOKUP($A25,'Energy Structure(no elec)'!$A$2:$I$28,5,FALSE)*VLOOKUP($A25,'Electrification prediction'!$A$236:$AQ$262,COLUMN('Electrification prediction'!AN$236),FALSE)</f>
        <v>0</v>
      </c>
      <c r="AO25">
        <f>VLOOKUP($A25,'Energy Structure(no elec)'!$A$2:$I$28,5,FALSE)*VLOOKUP($A25,'Electrification prediction'!$A$236:$AQ$262,COLUMN('Electrification prediction'!AO$236),FALSE)</f>
        <v>0</v>
      </c>
      <c r="AP25">
        <f>VLOOKUP($A25,'Energy Structure(no elec)'!$A$2:$I$28,5,FALSE)*VLOOKUP($A25,'Electrification prediction'!$A$236:$AQ$262,COLUMN('Electrification prediction'!AP$236),FALSE)</f>
        <v>0</v>
      </c>
      <c r="AQ25">
        <f>VLOOKUP($A25,'Energy Structure(no elec)'!$A$2:$I$28,5,FALSE)*VLOOKUP($A25,'Electrification prediction'!$A$236:$AQ$262,COLUMN('Electrification prediction'!AQ$236),FALSE)</f>
        <v>0</v>
      </c>
    </row>
    <row r="26" spans="1:43">
      <c r="A26" s="272" t="s">
        <v>638</v>
      </c>
      <c r="B26">
        <f>VLOOKUP(A26,'Energy use'!$A$132:$K$158,5,FALSE)</f>
        <v>0</v>
      </c>
      <c r="C26">
        <f>VLOOKUP($A26,'Energy Structure(no elec)'!$A$2:$I$28,5,FALSE)*VLOOKUP($A26,'Electrification prediction'!$A$236:$AQ$262,COLUMN('Electrification prediction'!C$236),FALSE)</f>
        <v>0</v>
      </c>
      <c r="D26">
        <f>VLOOKUP($A26,'Energy Structure(no elec)'!$A$2:$I$28,5,FALSE)*VLOOKUP($A26,'Electrification prediction'!$A$236:$AQ$262,COLUMN('Electrification prediction'!D$236),FALSE)</f>
        <v>0</v>
      </c>
      <c r="E26">
        <f>VLOOKUP($A26,'Energy Structure(no elec)'!$A$2:$I$28,5,FALSE)*VLOOKUP($A26,'Electrification prediction'!$A$236:$AQ$262,COLUMN('Electrification prediction'!E$236),FALSE)</f>
        <v>0</v>
      </c>
      <c r="F26">
        <f>VLOOKUP($A26,'Energy Structure(no elec)'!$A$2:$I$28,5,FALSE)*VLOOKUP($A26,'Electrification prediction'!$A$236:$AQ$262,COLUMN('Electrification prediction'!F$236),FALSE)</f>
        <v>0</v>
      </c>
      <c r="G26">
        <f>VLOOKUP($A26,'Energy Structure(no elec)'!$A$2:$I$28,5,FALSE)*VLOOKUP($A26,'Electrification prediction'!$A$236:$AQ$262,COLUMN('Electrification prediction'!G$236),FALSE)</f>
        <v>0</v>
      </c>
      <c r="H26">
        <f>VLOOKUP($A26,'Energy Structure(no elec)'!$A$2:$I$28,5,FALSE)*VLOOKUP($A26,'Electrification prediction'!$A$236:$AQ$262,COLUMN('Electrification prediction'!H$236),FALSE)</f>
        <v>0</v>
      </c>
      <c r="I26">
        <f>VLOOKUP($A26,'Energy Structure(no elec)'!$A$2:$I$28,5,FALSE)*VLOOKUP($A26,'Electrification prediction'!$A$236:$AQ$262,COLUMN('Electrification prediction'!I$236),FALSE)</f>
        <v>0</v>
      </c>
      <c r="J26">
        <f>VLOOKUP($A26,'Energy Structure(no elec)'!$A$2:$I$28,5,FALSE)*VLOOKUP($A26,'Electrification prediction'!$A$236:$AQ$262,COLUMN('Electrification prediction'!J$236),FALSE)</f>
        <v>0</v>
      </c>
      <c r="K26">
        <f>VLOOKUP($A26,'Energy Structure(no elec)'!$A$2:$I$28,5,FALSE)*VLOOKUP($A26,'Electrification prediction'!$A$236:$AQ$262,COLUMN('Electrification prediction'!K$236),FALSE)</f>
        <v>0</v>
      </c>
      <c r="L26">
        <f>VLOOKUP($A26,'Energy Structure(no elec)'!$A$2:$I$28,5,FALSE)*VLOOKUP($A26,'Electrification prediction'!$A$236:$AQ$262,COLUMN('Electrification prediction'!L$236),FALSE)</f>
        <v>0</v>
      </c>
      <c r="M26">
        <f>VLOOKUP($A26,'Energy Structure(no elec)'!$A$2:$I$28,5,FALSE)*VLOOKUP($A26,'Electrification prediction'!$A$236:$AQ$262,COLUMN('Electrification prediction'!M$236),FALSE)</f>
        <v>0</v>
      </c>
      <c r="N26">
        <f>VLOOKUP($A26,'Energy Structure(no elec)'!$A$2:$I$28,5,FALSE)*VLOOKUP($A26,'Electrification prediction'!$A$236:$AQ$262,COLUMN('Electrification prediction'!N$236),FALSE)</f>
        <v>0</v>
      </c>
      <c r="O26">
        <f>VLOOKUP($A26,'Energy Structure(no elec)'!$A$2:$I$28,5,FALSE)*VLOOKUP($A26,'Electrification prediction'!$A$236:$AQ$262,COLUMN('Electrification prediction'!O$236),FALSE)</f>
        <v>0</v>
      </c>
      <c r="P26">
        <f>VLOOKUP($A26,'Energy Structure(no elec)'!$A$2:$I$28,5,FALSE)*VLOOKUP($A26,'Electrification prediction'!$A$236:$AQ$262,COLUMN('Electrification prediction'!P$236),FALSE)</f>
        <v>0</v>
      </c>
      <c r="Q26">
        <f>VLOOKUP($A26,'Energy Structure(no elec)'!$A$2:$I$28,5,FALSE)*VLOOKUP($A26,'Electrification prediction'!$A$236:$AQ$262,COLUMN('Electrification prediction'!Q$236),FALSE)</f>
        <v>0</v>
      </c>
      <c r="R26">
        <f>VLOOKUP($A26,'Energy Structure(no elec)'!$A$2:$I$28,5,FALSE)*VLOOKUP($A26,'Electrification prediction'!$A$236:$AQ$262,COLUMN('Electrification prediction'!R$236),FALSE)</f>
        <v>0</v>
      </c>
      <c r="S26">
        <f>VLOOKUP($A26,'Energy Structure(no elec)'!$A$2:$I$28,5,FALSE)*VLOOKUP($A26,'Electrification prediction'!$A$236:$AQ$262,COLUMN('Electrification prediction'!S$236),FALSE)</f>
        <v>0</v>
      </c>
      <c r="T26">
        <f>VLOOKUP($A26,'Energy Structure(no elec)'!$A$2:$I$28,5,FALSE)*VLOOKUP($A26,'Electrification prediction'!$A$236:$AQ$262,COLUMN('Electrification prediction'!T$236),FALSE)</f>
        <v>0</v>
      </c>
      <c r="U26">
        <f>VLOOKUP($A26,'Energy Structure(no elec)'!$A$2:$I$28,5,FALSE)*VLOOKUP($A26,'Electrification prediction'!$A$236:$AQ$262,COLUMN('Electrification prediction'!U$236),FALSE)</f>
        <v>0</v>
      </c>
      <c r="V26">
        <f>VLOOKUP($A26,'Energy Structure(no elec)'!$A$2:$I$28,5,FALSE)*VLOOKUP($A26,'Electrification prediction'!$A$236:$AQ$262,COLUMN('Electrification prediction'!V$236),FALSE)</f>
        <v>0</v>
      </c>
      <c r="W26">
        <f>VLOOKUP($A26,'Energy Structure(no elec)'!$A$2:$I$28,5,FALSE)*VLOOKUP($A26,'Electrification prediction'!$A$236:$AQ$262,COLUMN('Electrification prediction'!W$236),FALSE)</f>
        <v>0</v>
      </c>
      <c r="X26">
        <f>VLOOKUP($A26,'Energy Structure(no elec)'!$A$2:$I$28,5,FALSE)*VLOOKUP($A26,'Electrification prediction'!$A$236:$AQ$262,COLUMN('Electrification prediction'!X$236),FALSE)</f>
        <v>0</v>
      </c>
      <c r="Y26">
        <f>VLOOKUP($A26,'Energy Structure(no elec)'!$A$2:$I$28,5,FALSE)*VLOOKUP($A26,'Electrification prediction'!$A$236:$AQ$262,COLUMN('Electrification prediction'!Y$236),FALSE)</f>
        <v>0</v>
      </c>
      <c r="Z26">
        <f>VLOOKUP($A26,'Energy Structure(no elec)'!$A$2:$I$28,5,FALSE)*VLOOKUP($A26,'Electrification prediction'!$A$236:$AQ$262,COLUMN('Electrification prediction'!Z$236),FALSE)</f>
        <v>0</v>
      </c>
      <c r="AA26">
        <f>VLOOKUP($A26,'Energy Structure(no elec)'!$A$2:$I$28,5,FALSE)*VLOOKUP($A26,'Electrification prediction'!$A$236:$AQ$262,COLUMN('Electrification prediction'!AA$236),FALSE)</f>
        <v>0</v>
      </c>
      <c r="AB26">
        <f>VLOOKUP($A26,'Energy Structure(no elec)'!$A$2:$I$28,5,FALSE)*VLOOKUP($A26,'Electrification prediction'!$A$236:$AQ$262,COLUMN('Electrification prediction'!AB$236),FALSE)</f>
        <v>0</v>
      </c>
      <c r="AC26">
        <f>VLOOKUP($A26,'Energy Structure(no elec)'!$A$2:$I$28,5,FALSE)*VLOOKUP($A26,'Electrification prediction'!$A$236:$AQ$262,COLUMN('Electrification prediction'!AC$236),FALSE)</f>
        <v>0</v>
      </c>
      <c r="AD26">
        <f>VLOOKUP($A26,'Energy Structure(no elec)'!$A$2:$I$28,5,FALSE)*VLOOKUP($A26,'Electrification prediction'!$A$236:$AQ$262,COLUMN('Electrification prediction'!AD$236),FALSE)</f>
        <v>0</v>
      </c>
      <c r="AE26">
        <f>VLOOKUP($A26,'Energy Structure(no elec)'!$A$2:$I$28,5,FALSE)*VLOOKUP($A26,'Electrification prediction'!$A$236:$AQ$262,COLUMN('Electrification prediction'!AE$236),FALSE)</f>
        <v>0</v>
      </c>
      <c r="AF26">
        <f>VLOOKUP($A26,'Energy Structure(no elec)'!$A$2:$I$28,5,FALSE)*VLOOKUP($A26,'Electrification prediction'!$A$236:$AQ$262,COLUMN('Electrification prediction'!AF$236),FALSE)</f>
        <v>0</v>
      </c>
      <c r="AG26">
        <f>VLOOKUP($A26,'Energy Structure(no elec)'!$A$2:$I$28,5,FALSE)*VLOOKUP($A26,'Electrification prediction'!$A$236:$AQ$262,COLUMN('Electrification prediction'!AG$236),FALSE)</f>
        <v>0</v>
      </c>
      <c r="AH26">
        <f>VLOOKUP($A26,'Energy Structure(no elec)'!$A$2:$I$28,5,FALSE)*VLOOKUP($A26,'Electrification prediction'!$A$236:$AQ$262,COLUMN('Electrification prediction'!AH$236),FALSE)</f>
        <v>0</v>
      </c>
      <c r="AI26">
        <f>VLOOKUP($A26,'Energy Structure(no elec)'!$A$2:$I$28,5,FALSE)*VLOOKUP($A26,'Electrification prediction'!$A$236:$AQ$262,COLUMN('Electrification prediction'!AI$236),FALSE)</f>
        <v>0</v>
      </c>
      <c r="AJ26">
        <f>VLOOKUP($A26,'Energy Structure(no elec)'!$A$2:$I$28,5,FALSE)*VLOOKUP($A26,'Electrification prediction'!$A$236:$AQ$262,COLUMN('Electrification prediction'!AJ$236),FALSE)</f>
        <v>0</v>
      </c>
      <c r="AK26">
        <f>VLOOKUP($A26,'Energy Structure(no elec)'!$A$2:$I$28,5,FALSE)*VLOOKUP($A26,'Electrification prediction'!$A$236:$AQ$262,COLUMN('Electrification prediction'!AK$236),FALSE)</f>
        <v>0</v>
      </c>
      <c r="AL26">
        <f>VLOOKUP($A26,'Energy Structure(no elec)'!$A$2:$I$28,5,FALSE)*VLOOKUP($A26,'Electrification prediction'!$A$236:$AQ$262,COLUMN('Electrification prediction'!AL$236),FALSE)</f>
        <v>0</v>
      </c>
      <c r="AM26">
        <f>VLOOKUP($A26,'Energy Structure(no elec)'!$A$2:$I$28,5,FALSE)*VLOOKUP($A26,'Electrification prediction'!$A$236:$AQ$262,COLUMN('Electrification prediction'!AM$236),FALSE)</f>
        <v>0</v>
      </c>
      <c r="AN26">
        <f>VLOOKUP($A26,'Energy Structure(no elec)'!$A$2:$I$28,5,FALSE)*VLOOKUP($A26,'Electrification prediction'!$A$236:$AQ$262,COLUMN('Electrification prediction'!AN$236),FALSE)</f>
        <v>0</v>
      </c>
      <c r="AO26">
        <f>VLOOKUP($A26,'Energy Structure(no elec)'!$A$2:$I$28,5,FALSE)*VLOOKUP($A26,'Electrification prediction'!$A$236:$AQ$262,COLUMN('Electrification prediction'!AO$236),FALSE)</f>
        <v>0</v>
      </c>
      <c r="AP26">
        <f>VLOOKUP($A26,'Energy Structure(no elec)'!$A$2:$I$28,5,FALSE)*VLOOKUP($A26,'Electrification prediction'!$A$236:$AQ$262,COLUMN('Electrification prediction'!AP$236),FALSE)</f>
        <v>0</v>
      </c>
      <c r="AQ26">
        <f>VLOOKUP($A26,'Energy Structure(no elec)'!$A$2:$I$28,5,FALSE)*VLOOKUP($A26,'Electrification prediction'!$A$236:$AQ$262,COLUMN('Electrification prediction'!AQ$236),FALSE)</f>
        <v>0</v>
      </c>
    </row>
    <row r="27" spans="1:43">
      <c r="A27" s="272" t="s">
        <v>613</v>
      </c>
      <c r="B27">
        <f>VLOOKUP(A27,'Energy use'!$A$132:$K$158,5,FALSE)</f>
        <v>0</v>
      </c>
      <c r="C27">
        <f>VLOOKUP($A27,'Energy Structure(no elec)'!$A$2:$I$28,5,FALSE)*VLOOKUP($A27,'Electrification prediction'!$A$236:$AQ$262,COLUMN('Electrification prediction'!C$236),FALSE)</f>
        <v>0</v>
      </c>
      <c r="D27">
        <f>VLOOKUP($A27,'Energy Structure(no elec)'!$A$2:$I$28,5,FALSE)*VLOOKUP($A27,'Electrification prediction'!$A$236:$AQ$262,COLUMN('Electrification prediction'!D$236),FALSE)</f>
        <v>0</v>
      </c>
      <c r="E27">
        <f>VLOOKUP($A27,'Energy Structure(no elec)'!$A$2:$I$28,5,FALSE)*VLOOKUP($A27,'Electrification prediction'!$A$236:$AQ$262,COLUMN('Electrification prediction'!E$236),FALSE)</f>
        <v>0</v>
      </c>
      <c r="F27">
        <f>VLOOKUP($A27,'Energy Structure(no elec)'!$A$2:$I$28,5,FALSE)*VLOOKUP($A27,'Electrification prediction'!$A$236:$AQ$262,COLUMN('Electrification prediction'!F$236),FALSE)</f>
        <v>0</v>
      </c>
      <c r="G27">
        <f>VLOOKUP($A27,'Energy Structure(no elec)'!$A$2:$I$28,5,FALSE)*VLOOKUP($A27,'Electrification prediction'!$A$236:$AQ$262,COLUMN('Electrification prediction'!G$236),FALSE)</f>
        <v>0</v>
      </c>
      <c r="H27">
        <f>VLOOKUP($A27,'Energy Structure(no elec)'!$A$2:$I$28,5,FALSE)*VLOOKUP($A27,'Electrification prediction'!$A$236:$AQ$262,COLUMN('Electrification prediction'!H$236),FALSE)</f>
        <v>0</v>
      </c>
      <c r="I27">
        <f>VLOOKUP($A27,'Energy Structure(no elec)'!$A$2:$I$28,5,FALSE)*VLOOKUP($A27,'Electrification prediction'!$A$236:$AQ$262,COLUMN('Electrification prediction'!I$236),FALSE)</f>
        <v>0</v>
      </c>
      <c r="J27">
        <f>VLOOKUP($A27,'Energy Structure(no elec)'!$A$2:$I$28,5,FALSE)*VLOOKUP($A27,'Electrification prediction'!$A$236:$AQ$262,COLUMN('Electrification prediction'!J$236),FALSE)</f>
        <v>0</v>
      </c>
      <c r="K27">
        <f>VLOOKUP($A27,'Energy Structure(no elec)'!$A$2:$I$28,5,FALSE)*VLOOKUP($A27,'Electrification prediction'!$A$236:$AQ$262,COLUMN('Electrification prediction'!K$236),FALSE)</f>
        <v>0</v>
      </c>
      <c r="L27">
        <f>VLOOKUP($A27,'Energy Structure(no elec)'!$A$2:$I$28,5,FALSE)*VLOOKUP($A27,'Electrification prediction'!$A$236:$AQ$262,COLUMN('Electrification prediction'!L$236),FALSE)</f>
        <v>0</v>
      </c>
      <c r="M27">
        <f>VLOOKUP($A27,'Energy Structure(no elec)'!$A$2:$I$28,5,FALSE)*VLOOKUP($A27,'Electrification prediction'!$A$236:$AQ$262,COLUMN('Electrification prediction'!M$236),FALSE)</f>
        <v>0</v>
      </c>
      <c r="N27">
        <f>VLOOKUP($A27,'Energy Structure(no elec)'!$A$2:$I$28,5,FALSE)*VLOOKUP($A27,'Electrification prediction'!$A$236:$AQ$262,COLUMN('Electrification prediction'!N$236),FALSE)</f>
        <v>0</v>
      </c>
      <c r="O27">
        <f>VLOOKUP($A27,'Energy Structure(no elec)'!$A$2:$I$28,5,FALSE)*VLOOKUP($A27,'Electrification prediction'!$A$236:$AQ$262,COLUMN('Electrification prediction'!O$236),FALSE)</f>
        <v>0</v>
      </c>
      <c r="P27">
        <f>VLOOKUP($A27,'Energy Structure(no elec)'!$A$2:$I$28,5,FALSE)*VLOOKUP($A27,'Electrification prediction'!$A$236:$AQ$262,COLUMN('Electrification prediction'!P$236),FALSE)</f>
        <v>0</v>
      </c>
      <c r="Q27">
        <f>VLOOKUP($A27,'Energy Structure(no elec)'!$A$2:$I$28,5,FALSE)*VLOOKUP($A27,'Electrification prediction'!$A$236:$AQ$262,COLUMN('Electrification prediction'!Q$236),FALSE)</f>
        <v>0</v>
      </c>
      <c r="R27">
        <f>VLOOKUP($A27,'Energy Structure(no elec)'!$A$2:$I$28,5,FALSE)*VLOOKUP($A27,'Electrification prediction'!$A$236:$AQ$262,COLUMN('Electrification prediction'!R$236),FALSE)</f>
        <v>0</v>
      </c>
      <c r="S27">
        <f>VLOOKUP($A27,'Energy Structure(no elec)'!$A$2:$I$28,5,FALSE)*VLOOKUP($A27,'Electrification prediction'!$A$236:$AQ$262,COLUMN('Electrification prediction'!S$236),FALSE)</f>
        <v>0</v>
      </c>
      <c r="T27">
        <f>VLOOKUP($A27,'Energy Structure(no elec)'!$A$2:$I$28,5,FALSE)*VLOOKUP($A27,'Electrification prediction'!$A$236:$AQ$262,COLUMN('Electrification prediction'!T$236),FALSE)</f>
        <v>0</v>
      </c>
      <c r="U27">
        <f>VLOOKUP($A27,'Energy Structure(no elec)'!$A$2:$I$28,5,FALSE)*VLOOKUP($A27,'Electrification prediction'!$A$236:$AQ$262,COLUMN('Electrification prediction'!U$236),FALSE)</f>
        <v>0</v>
      </c>
      <c r="V27">
        <f>VLOOKUP($A27,'Energy Structure(no elec)'!$A$2:$I$28,5,FALSE)*VLOOKUP($A27,'Electrification prediction'!$A$236:$AQ$262,COLUMN('Electrification prediction'!V$236),FALSE)</f>
        <v>0</v>
      </c>
      <c r="W27">
        <f>VLOOKUP($A27,'Energy Structure(no elec)'!$A$2:$I$28,5,FALSE)*VLOOKUP($A27,'Electrification prediction'!$A$236:$AQ$262,COLUMN('Electrification prediction'!W$236),FALSE)</f>
        <v>0</v>
      </c>
      <c r="X27">
        <f>VLOOKUP($A27,'Energy Structure(no elec)'!$A$2:$I$28,5,FALSE)*VLOOKUP($A27,'Electrification prediction'!$A$236:$AQ$262,COLUMN('Electrification prediction'!X$236),FALSE)</f>
        <v>0</v>
      </c>
      <c r="Y27">
        <f>VLOOKUP($A27,'Energy Structure(no elec)'!$A$2:$I$28,5,FALSE)*VLOOKUP($A27,'Electrification prediction'!$A$236:$AQ$262,COLUMN('Electrification prediction'!Y$236),FALSE)</f>
        <v>0</v>
      </c>
      <c r="Z27">
        <f>VLOOKUP($A27,'Energy Structure(no elec)'!$A$2:$I$28,5,FALSE)*VLOOKUP($A27,'Electrification prediction'!$A$236:$AQ$262,COLUMN('Electrification prediction'!Z$236),FALSE)</f>
        <v>0</v>
      </c>
      <c r="AA27">
        <f>VLOOKUP($A27,'Energy Structure(no elec)'!$A$2:$I$28,5,FALSE)*VLOOKUP($A27,'Electrification prediction'!$A$236:$AQ$262,COLUMN('Electrification prediction'!AA$236),FALSE)</f>
        <v>0</v>
      </c>
      <c r="AB27">
        <f>VLOOKUP($A27,'Energy Structure(no elec)'!$A$2:$I$28,5,FALSE)*VLOOKUP($A27,'Electrification prediction'!$A$236:$AQ$262,COLUMN('Electrification prediction'!AB$236),FALSE)</f>
        <v>0</v>
      </c>
      <c r="AC27">
        <f>VLOOKUP($A27,'Energy Structure(no elec)'!$A$2:$I$28,5,FALSE)*VLOOKUP($A27,'Electrification prediction'!$A$236:$AQ$262,COLUMN('Electrification prediction'!AC$236),FALSE)</f>
        <v>0</v>
      </c>
      <c r="AD27">
        <f>VLOOKUP($A27,'Energy Structure(no elec)'!$A$2:$I$28,5,FALSE)*VLOOKUP($A27,'Electrification prediction'!$A$236:$AQ$262,COLUMN('Electrification prediction'!AD$236),FALSE)</f>
        <v>0</v>
      </c>
      <c r="AE27">
        <f>VLOOKUP($A27,'Energy Structure(no elec)'!$A$2:$I$28,5,FALSE)*VLOOKUP($A27,'Electrification prediction'!$A$236:$AQ$262,COLUMN('Electrification prediction'!AE$236),FALSE)</f>
        <v>0</v>
      </c>
      <c r="AF27">
        <f>VLOOKUP($A27,'Energy Structure(no elec)'!$A$2:$I$28,5,FALSE)*VLOOKUP($A27,'Electrification prediction'!$A$236:$AQ$262,COLUMN('Electrification prediction'!AF$236),FALSE)</f>
        <v>0</v>
      </c>
      <c r="AG27">
        <f>VLOOKUP($A27,'Energy Structure(no elec)'!$A$2:$I$28,5,FALSE)*VLOOKUP($A27,'Electrification prediction'!$A$236:$AQ$262,COLUMN('Electrification prediction'!AG$236),FALSE)</f>
        <v>0</v>
      </c>
      <c r="AH27">
        <f>VLOOKUP($A27,'Energy Structure(no elec)'!$A$2:$I$28,5,FALSE)*VLOOKUP($A27,'Electrification prediction'!$A$236:$AQ$262,COLUMN('Electrification prediction'!AH$236),FALSE)</f>
        <v>0</v>
      </c>
      <c r="AI27">
        <f>VLOOKUP($A27,'Energy Structure(no elec)'!$A$2:$I$28,5,FALSE)*VLOOKUP($A27,'Electrification prediction'!$A$236:$AQ$262,COLUMN('Electrification prediction'!AI$236),FALSE)</f>
        <v>0</v>
      </c>
      <c r="AJ27">
        <f>VLOOKUP($A27,'Energy Structure(no elec)'!$A$2:$I$28,5,FALSE)*VLOOKUP($A27,'Electrification prediction'!$A$236:$AQ$262,COLUMN('Electrification prediction'!AJ$236),FALSE)</f>
        <v>0</v>
      </c>
      <c r="AK27">
        <f>VLOOKUP($A27,'Energy Structure(no elec)'!$A$2:$I$28,5,FALSE)*VLOOKUP($A27,'Electrification prediction'!$A$236:$AQ$262,COLUMN('Electrification prediction'!AK$236),FALSE)</f>
        <v>0</v>
      </c>
      <c r="AL27">
        <f>VLOOKUP($A27,'Energy Structure(no elec)'!$A$2:$I$28,5,FALSE)*VLOOKUP($A27,'Electrification prediction'!$A$236:$AQ$262,COLUMN('Electrification prediction'!AL$236),FALSE)</f>
        <v>0</v>
      </c>
      <c r="AM27">
        <f>VLOOKUP($A27,'Energy Structure(no elec)'!$A$2:$I$28,5,FALSE)*VLOOKUP($A27,'Electrification prediction'!$A$236:$AQ$262,COLUMN('Electrification prediction'!AM$236),FALSE)</f>
        <v>0</v>
      </c>
      <c r="AN27">
        <f>VLOOKUP($A27,'Energy Structure(no elec)'!$A$2:$I$28,5,FALSE)*VLOOKUP($A27,'Electrification prediction'!$A$236:$AQ$262,COLUMN('Electrification prediction'!AN$236),FALSE)</f>
        <v>0</v>
      </c>
      <c r="AO27">
        <f>VLOOKUP($A27,'Energy Structure(no elec)'!$A$2:$I$28,5,FALSE)*VLOOKUP($A27,'Electrification prediction'!$A$236:$AQ$262,COLUMN('Electrification prediction'!AO$236),FALSE)</f>
        <v>0</v>
      </c>
      <c r="AP27">
        <f>VLOOKUP($A27,'Energy Structure(no elec)'!$A$2:$I$28,5,FALSE)*VLOOKUP($A27,'Electrification prediction'!$A$236:$AQ$262,COLUMN('Electrification prediction'!AP$236),FALSE)</f>
        <v>0</v>
      </c>
      <c r="AQ27">
        <f>VLOOKUP($A27,'Energy Structure(no elec)'!$A$2:$I$28,5,FALSE)*VLOOKUP($A27,'Electrification prediction'!$A$236:$AQ$262,COLUMN('Electrification prediction'!AQ$236),FALSE)</f>
        <v>0</v>
      </c>
    </row>
    <row r="28" spans="1:43">
      <c r="A28" s="32" t="s">
        <v>641</v>
      </c>
      <c r="B28">
        <f>VLOOKUP(A28,'Energy use'!$A$132:$K$158,5,FALSE)</f>
        <v>0</v>
      </c>
      <c r="C28">
        <f>VLOOKUP($A28,'Energy Structure(no elec)'!$A$2:$I$28,5,FALSE)*VLOOKUP($A28,'Electrification prediction'!$A$236:$AQ$262,COLUMN('Electrification prediction'!C$236),FALSE)</f>
        <v>0</v>
      </c>
      <c r="D28">
        <f>VLOOKUP($A28,'Energy Structure(no elec)'!$A$2:$I$28,5,FALSE)*VLOOKUP($A28,'Electrification prediction'!$A$236:$AQ$262,COLUMN('Electrification prediction'!D$236),FALSE)</f>
        <v>0</v>
      </c>
      <c r="E28">
        <f>VLOOKUP($A28,'Energy Structure(no elec)'!$A$2:$I$28,5,FALSE)*VLOOKUP($A28,'Electrification prediction'!$A$236:$AQ$262,COLUMN('Electrification prediction'!E$236),FALSE)</f>
        <v>0</v>
      </c>
      <c r="F28">
        <f>VLOOKUP($A28,'Energy Structure(no elec)'!$A$2:$I$28,5,FALSE)*VLOOKUP($A28,'Electrification prediction'!$A$236:$AQ$262,COLUMN('Electrification prediction'!F$236),FALSE)</f>
        <v>0</v>
      </c>
      <c r="G28">
        <f>VLOOKUP($A28,'Energy Structure(no elec)'!$A$2:$I$28,5,FALSE)*VLOOKUP($A28,'Electrification prediction'!$A$236:$AQ$262,COLUMN('Electrification prediction'!G$236),FALSE)</f>
        <v>0</v>
      </c>
      <c r="H28">
        <f>VLOOKUP($A28,'Energy Structure(no elec)'!$A$2:$I$28,5,FALSE)*VLOOKUP($A28,'Electrification prediction'!$A$236:$AQ$262,COLUMN('Electrification prediction'!H$236),FALSE)</f>
        <v>0</v>
      </c>
      <c r="I28">
        <f>VLOOKUP($A28,'Energy Structure(no elec)'!$A$2:$I$28,5,FALSE)*VLOOKUP($A28,'Electrification prediction'!$A$236:$AQ$262,COLUMN('Electrification prediction'!I$236),FALSE)</f>
        <v>0</v>
      </c>
      <c r="J28">
        <f>VLOOKUP($A28,'Energy Structure(no elec)'!$A$2:$I$28,5,FALSE)*VLOOKUP($A28,'Electrification prediction'!$A$236:$AQ$262,COLUMN('Electrification prediction'!J$236),FALSE)</f>
        <v>0</v>
      </c>
      <c r="K28">
        <f>VLOOKUP($A28,'Energy Structure(no elec)'!$A$2:$I$28,5,FALSE)*VLOOKUP($A28,'Electrification prediction'!$A$236:$AQ$262,COLUMN('Electrification prediction'!K$236),FALSE)</f>
        <v>0</v>
      </c>
      <c r="L28">
        <f>VLOOKUP($A28,'Energy Structure(no elec)'!$A$2:$I$28,5,FALSE)*VLOOKUP($A28,'Electrification prediction'!$A$236:$AQ$262,COLUMN('Electrification prediction'!L$236),FALSE)</f>
        <v>0</v>
      </c>
      <c r="M28">
        <f>VLOOKUP($A28,'Energy Structure(no elec)'!$A$2:$I$28,5,FALSE)*VLOOKUP($A28,'Electrification prediction'!$A$236:$AQ$262,COLUMN('Electrification prediction'!M$236),FALSE)</f>
        <v>0</v>
      </c>
      <c r="N28">
        <f>VLOOKUP($A28,'Energy Structure(no elec)'!$A$2:$I$28,5,FALSE)*VLOOKUP($A28,'Electrification prediction'!$A$236:$AQ$262,COLUMN('Electrification prediction'!N$236),FALSE)</f>
        <v>0</v>
      </c>
      <c r="O28">
        <f>VLOOKUP($A28,'Energy Structure(no elec)'!$A$2:$I$28,5,FALSE)*VLOOKUP($A28,'Electrification prediction'!$A$236:$AQ$262,COLUMN('Electrification prediction'!O$236),FALSE)</f>
        <v>0</v>
      </c>
      <c r="P28">
        <f>VLOOKUP($A28,'Energy Structure(no elec)'!$A$2:$I$28,5,FALSE)*VLOOKUP($A28,'Electrification prediction'!$A$236:$AQ$262,COLUMN('Electrification prediction'!P$236),FALSE)</f>
        <v>0</v>
      </c>
      <c r="Q28">
        <f>VLOOKUP($A28,'Energy Structure(no elec)'!$A$2:$I$28,5,FALSE)*VLOOKUP($A28,'Electrification prediction'!$A$236:$AQ$262,COLUMN('Electrification prediction'!Q$236),FALSE)</f>
        <v>0</v>
      </c>
      <c r="R28">
        <f>VLOOKUP($A28,'Energy Structure(no elec)'!$A$2:$I$28,5,FALSE)*VLOOKUP($A28,'Electrification prediction'!$A$236:$AQ$262,COLUMN('Electrification prediction'!R$236),FALSE)</f>
        <v>0</v>
      </c>
      <c r="S28">
        <f>VLOOKUP($A28,'Energy Structure(no elec)'!$A$2:$I$28,5,FALSE)*VLOOKUP($A28,'Electrification prediction'!$A$236:$AQ$262,COLUMN('Electrification prediction'!S$236),FALSE)</f>
        <v>0</v>
      </c>
      <c r="T28">
        <f>VLOOKUP($A28,'Energy Structure(no elec)'!$A$2:$I$28,5,FALSE)*VLOOKUP($A28,'Electrification prediction'!$A$236:$AQ$262,COLUMN('Electrification prediction'!T$236),FALSE)</f>
        <v>0</v>
      </c>
      <c r="U28">
        <f>VLOOKUP($A28,'Energy Structure(no elec)'!$A$2:$I$28,5,FALSE)*VLOOKUP($A28,'Electrification prediction'!$A$236:$AQ$262,COLUMN('Electrification prediction'!U$236),FALSE)</f>
        <v>0</v>
      </c>
      <c r="V28">
        <f>VLOOKUP($A28,'Energy Structure(no elec)'!$A$2:$I$28,5,FALSE)*VLOOKUP($A28,'Electrification prediction'!$A$236:$AQ$262,COLUMN('Electrification prediction'!V$236),FALSE)</f>
        <v>0</v>
      </c>
      <c r="W28">
        <f>VLOOKUP($A28,'Energy Structure(no elec)'!$A$2:$I$28,5,FALSE)*VLOOKUP($A28,'Electrification prediction'!$A$236:$AQ$262,COLUMN('Electrification prediction'!W$236),FALSE)</f>
        <v>0</v>
      </c>
      <c r="X28">
        <f>VLOOKUP($A28,'Energy Structure(no elec)'!$A$2:$I$28,5,FALSE)*VLOOKUP($A28,'Electrification prediction'!$A$236:$AQ$262,COLUMN('Electrification prediction'!X$236),FALSE)</f>
        <v>0</v>
      </c>
      <c r="Y28">
        <f>VLOOKUP($A28,'Energy Structure(no elec)'!$A$2:$I$28,5,FALSE)*VLOOKUP($A28,'Electrification prediction'!$A$236:$AQ$262,COLUMN('Electrification prediction'!Y$236),FALSE)</f>
        <v>0</v>
      </c>
      <c r="Z28">
        <f>VLOOKUP($A28,'Energy Structure(no elec)'!$A$2:$I$28,5,FALSE)*VLOOKUP($A28,'Electrification prediction'!$A$236:$AQ$262,COLUMN('Electrification prediction'!Z$236),FALSE)</f>
        <v>0</v>
      </c>
      <c r="AA28">
        <f>VLOOKUP($A28,'Energy Structure(no elec)'!$A$2:$I$28,5,FALSE)*VLOOKUP($A28,'Electrification prediction'!$A$236:$AQ$262,COLUMN('Electrification prediction'!AA$236),FALSE)</f>
        <v>0</v>
      </c>
      <c r="AB28">
        <f>VLOOKUP($A28,'Energy Structure(no elec)'!$A$2:$I$28,5,FALSE)*VLOOKUP($A28,'Electrification prediction'!$A$236:$AQ$262,COLUMN('Electrification prediction'!AB$236),FALSE)</f>
        <v>0</v>
      </c>
      <c r="AC28">
        <f>VLOOKUP($A28,'Energy Structure(no elec)'!$A$2:$I$28,5,FALSE)*VLOOKUP($A28,'Electrification prediction'!$A$236:$AQ$262,COLUMN('Electrification prediction'!AC$236),FALSE)</f>
        <v>0</v>
      </c>
      <c r="AD28">
        <f>VLOOKUP($A28,'Energy Structure(no elec)'!$A$2:$I$28,5,FALSE)*VLOOKUP($A28,'Electrification prediction'!$A$236:$AQ$262,COLUMN('Electrification prediction'!AD$236),FALSE)</f>
        <v>0</v>
      </c>
      <c r="AE28">
        <f>VLOOKUP($A28,'Energy Structure(no elec)'!$A$2:$I$28,5,FALSE)*VLOOKUP($A28,'Electrification prediction'!$A$236:$AQ$262,COLUMN('Electrification prediction'!AE$236),FALSE)</f>
        <v>0</v>
      </c>
      <c r="AF28">
        <f>VLOOKUP($A28,'Energy Structure(no elec)'!$A$2:$I$28,5,FALSE)*VLOOKUP($A28,'Electrification prediction'!$A$236:$AQ$262,COLUMN('Electrification prediction'!AF$236),FALSE)</f>
        <v>0</v>
      </c>
      <c r="AG28">
        <f>VLOOKUP($A28,'Energy Structure(no elec)'!$A$2:$I$28,5,FALSE)*VLOOKUP($A28,'Electrification prediction'!$A$236:$AQ$262,COLUMN('Electrification prediction'!AG$236),FALSE)</f>
        <v>0</v>
      </c>
      <c r="AH28">
        <f>VLOOKUP($A28,'Energy Structure(no elec)'!$A$2:$I$28,5,FALSE)*VLOOKUP($A28,'Electrification prediction'!$A$236:$AQ$262,COLUMN('Electrification prediction'!AH$236),FALSE)</f>
        <v>0</v>
      </c>
      <c r="AI28">
        <f>VLOOKUP($A28,'Energy Structure(no elec)'!$A$2:$I$28,5,FALSE)*VLOOKUP($A28,'Electrification prediction'!$A$236:$AQ$262,COLUMN('Electrification prediction'!AI$236),FALSE)</f>
        <v>0</v>
      </c>
      <c r="AJ28">
        <f>VLOOKUP($A28,'Energy Structure(no elec)'!$A$2:$I$28,5,FALSE)*VLOOKUP($A28,'Electrification prediction'!$A$236:$AQ$262,COLUMN('Electrification prediction'!AJ$236),FALSE)</f>
        <v>0</v>
      </c>
      <c r="AK28">
        <f>VLOOKUP($A28,'Energy Structure(no elec)'!$A$2:$I$28,5,FALSE)*VLOOKUP($A28,'Electrification prediction'!$A$236:$AQ$262,COLUMN('Electrification prediction'!AK$236),FALSE)</f>
        <v>0</v>
      </c>
      <c r="AL28">
        <f>VLOOKUP($A28,'Energy Structure(no elec)'!$A$2:$I$28,5,FALSE)*VLOOKUP($A28,'Electrification prediction'!$A$236:$AQ$262,COLUMN('Electrification prediction'!AL$236),FALSE)</f>
        <v>0</v>
      </c>
      <c r="AM28">
        <f>VLOOKUP($A28,'Energy Structure(no elec)'!$A$2:$I$28,5,FALSE)*VLOOKUP($A28,'Electrification prediction'!$A$236:$AQ$262,COLUMN('Electrification prediction'!AM$236),FALSE)</f>
        <v>0</v>
      </c>
      <c r="AN28">
        <f>VLOOKUP($A28,'Energy Structure(no elec)'!$A$2:$I$28,5,FALSE)*VLOOKUP($A28,'Electrification prediction'!$A$236:$AQ$262,COLUMN('Electrification prediction'!AN$236),FALSE)</f>
        <v>0</v>
      </c>
      <c r="AO28">
        <f>VLOOKUP($A28,'Energy Structure(no elec)'!$A$2:$I$28,5,FALSE)*VLOOKUP($A28,'Electrification prediction'!$A$236:$AQ$262,COLUMN('Electrification prediction'!AO$236),FALSE)</f>
        <v>0</v>
      </c>
      <c r="AP28">
        <f>VLOOKUP($A28,'Energy Structure(no elec)'!$A$2:$I$28,5,FALSE)*VLOOKUP($A28,'Electrification prediction'!$A$236:$AQ$262,COLUMN('Electrification prediction'!AP$236),FALSE)</f>
        <v>0</v>
      </c>
      <c r="AQ28">
        <f>VLOOKUP($A28,'Energy Structure(no elec)'!$A$2:$I$28,5,FALSE)*VLOOKUP($A28,'Electrification prediction'!$A$236:$AQ$262,COLUMN('Electrification prediction'!AQ$236),FALSE)</f>
        <v>0</v>
      </c>
    </row>
    <row r="31" spans="1:43">
      <c r="A31" s="261" t="s">
        <v>772</v>
      </c>
    </row>
    <row r="32" spans="1:43" s="2" customFormat="1">
      <c r="A32" s="394" t="s">
        <v>755</v>
      </c>
      <c r="B32" s="395">
        <v>2019</v>
      </c>
      <c r="C32" s="167">
        <v>2020</v>
      </c>
      <c r="D32" s="167">
        <v>2021</v>
      </c>
      <c r="E32" s="167">
        <v>2022</v>
      </c>
      <c r="F32" s="167">
        <v>2023</v>
      </c>
      <c r="G32" s="167">
        <v>2024</v>
      </c>
      <c r="H32" s="167">
        <v>2025</v>
      </c>
      <c r="I32" s="167">
        <v>2026</v>
      </c>
      <c r="J32" s="167">
        <v>2027</v>
      </c>
      <c r="K32" s="167">
        <v>2028</v>
      </c>
      <c r="L32" s="167">
        <v>2029</v>
      </c>
      <c r="M32" s="167">
        <v>2030</v>
      </c>
      <c r="N32" s="167">
        <v>2031</v>
      </c>
      <c r="O32" s="167">
        <v>2032</v>
      </c>
      <c r="P32" s="167">
        <v>2033</v>
      </c>
      <c r="Q32" s="167">
        <v>2034</v>
      </c>
      <c r="R32" s="167">
        <v>2035</v>
      </c>
      <c r="S32" s="167">
        <v>2036</v>
      </c>
      <c r="T32" s="167">
        <v>2037</v>
      </c>
      <c r="U32" s="167">
        <v>2038</v>
      </c>
      <c r="V32" s="167">
        <v>2039</v>
      </c>
      <c r="W32" s="167">
        <v>2040</v>
      </c>
      <c r="X32" s="167">
        <v>2041</v>
      </c>
      <c r="Y32" s="167">
        <v>2042</v>
      </c>
      <c r="Z32" s="167">
        <v>2043</v>
      </c>
      <c r="AA32" s="167">
        <v>2044</v>
      </c>
      <c r="AB32" s="167">
        <v>2045</v>
      </c>
      <c r="AC32" s="167">
        <v>2046</v>
      </c>
      <c r="AD32" s="167">
        <v>2047</v>
      </c>
      <c r="AE32" s="167">
        <v>2048</v>
      </c>
      <c r="AF32" s="167">
        <v>2049</v>
      </c>
      <c r="AG32" s="167">
        <v>2050</v>
      </c>
      <c r="AH32" s="167">
        <v>2051</v>
      </c>
      <c r="AI32" s="167">
        <v>2052</v>
      </c>
      <c r="AJ32" s="167">
        <v>2053</v>
      </c>
      <c r="AK32" s="167">
        <v>2054</v>
      </c>
      <c r="AL32" s="167">
        <v>2055</v>
      </c>
      <c r="AM32" s="167">
        <v>2056</v>
      </c>
      <c r="AN32" s="167">
        <v>2057</v>
      </c>
      <c r="AO32" s="167">
        <v>2058</v>
      </c>
      <c r="AP32" s="167">
        <v>2059</v>
      </c>
      <c r="AQ32" s="168">
        <v>2060</v>
      </c>
    </row>
    <row r="33" spans="1:43">
      <c r="A33" s="271" t="s">
        <v>617</v>
      </c>
      <c r="B33">
        <f>VLOOKUP(A33,'Non Energy use'!A2:J28,COLUMN('Non Energy use'!E2),FALSE)</f>
        <v>0</v>
      </c>
      <c r="C33" s="260">
        <f>VLOOKUP($A33,'Energy use Prediction'!$A$178:$AQ$204,MATCH('Crude Oil'!C$32,'Energy use Prediction'!$A$178:$AQ$178,0),FALSE)*$B33</f>
        <v>0</v>
      </c>
      <c r="D33" s="260">
        <f>VLOOKUP($A33,'Energy use Prediction'!$A$178:$AQ$204,MATCH('Crude Oil'!D$32,'Energy use Prediction'!$A$178:$AQ$178,0),FALSE)*$B33</f>
        <v>0</v>
      </c>
      <c r="E33" s="260">
        <f>VLOOKUP($A33,'Energy use Prediction'!$A$178:$AQ$204,MATCH('Crude Oil'!E$32,'Energy use Prediction'!$A$178:$AQ$178,0),FALSE)*$B33</f>
        <v>0</v>
      </c>
      <c r="F33" s="260">
        <f>VLOOKUP($A33,'Energy use Prediction'!$A$178:$AQ$204,MATCH('Crude Oil'!F$32,'Energy use Prediction'!$A$178:$AQ$178,0),FALSE)*$B33</f>
        <v>0</v>
      </c>
      <c r="G33" s="260">
        <f>VLOOKUP($A33,'Energy use Prediction'!$A$178:$AQ$204,MATCH('Crude Oil'!G$32,'Energy use Prediction'!$A$178:$AQ$178,0),FALSE)*$B33</f>
        <v>0</v>
      </c>
      <c r="H33" s="260">
        <f>VLOOKUP($A33,'Energy use Prediction'!$A$178:$AQ$204,MATCH('Crude Oil'!H$32,'Energy use Prediction'!$A$178:$AQ$178,0),FALSE)*$B33</f>
        <v>0</v>
      </c>
      <c r="I33" s="260">
        <f>VLOOKUP($A33,'Energy use Prediction'!$A$178:$AQ$204,MATCH('Crude Oil'!I$32,'Energy use Prediction'!$A$178:$AQ$178,0),FALSE)*$B33</f>
        <v>0</v>
      </c>
      <c r="J33" s="260">
        <f>VLOOKUP($A33,'Energy use Prediction'!$A$178:$AQ$204,MATCH('Crude Oil'!J$32,'Energy use Prediction'!$A$178:$AQ$178,0),FALSE)*$B33</f>
        <v>0</v>
      </c>
      <c r="K33" s="260">
        <f>VLOOKUP($A33,'Energy use Prediction'!$A$178:$AQ$204,MATCH('Crude Oil'!K$32,'Energy use Prediction'!$A$178:$AQ$178,0),FALSE)*$B33</f>
        <v>0</v>
      </c>
      <c r="L33" s="260">
        <f>VLOOKUP($A33,'Energy use Prediction'!$A$178:$AQ$204,MATCH('Crude Oil'!L$32,'Energy use Prediction'!$A$178:$AQ$178,0),FALSE)*$B33</f>
        <v>0</v>
      </c>
      <c r="M33" s="260">
        <f>VLOOKUP($A33,'Energy use Prediction'!$A$178:$AQ$204,MATCH('Crude Oil'!M$32,'Energy use Prediction'!$A$178:$AQ$178,0),FALSE)*$B33</f>
        <v>0</v>
      </c>
      <c r="N33" s="260">
        <f>VLOOKUP($A33,'Energy use Prediction'!$A$178:$AQ$204,MATCH('Crude Oil'!N$32,'Energy use Prediction'!$A$178:$AQ$178,0),FALSE)*$B33</f>
        <v>0</v>
      </c>
      <c r="O33" s="260">
        <f>VLOOKUP($A33,'Energy use Prediction'!$A$178:$AQ$204,MATCH('Crude Oil'!O$32,'Energy use Prediction'!$A$178:$AQ$178,0),FALSE)*$B33</f>
        <v>0</v>
      </c>
      <c r="P33" s="260">
        <f>VLOOKUP($A33,'Energy use Prediction'!$A$178:$AQ$204,MATCH('Crude Oil'!P$32,'Energy use Prediction'!$A$178:$AQ$178,0),FALSE)*$B33</f>
        <v>0</v>
      </c>
      <c r="Q33" s="260">
        <f>VLOOKUP($A33,'Energy use Prediction'!$A$178:$AQ$204,MATCH('Crude Oil'!Q$32,'Energy use Prediction'!$A$178:$AQ$178,0),FALSE)*$B33</f>
        <v>0</v>
      </c>
      <c r="R33" s="260">
        <f>VLOOKUP($A33,'Energy use Prediction'!$A$178:$AQ$204,MATCH('Crude Oil'!R$32,'Energy use Prediction'!$A$178:$AQ$178,0),FALSE)*$B33</f>
        <v>0</v>
      </c>
      <c r="S33" s="260">
        <f>VLOOKUP($A33,'Energy use Prediction'!$A$178:$AQ$204,MATCH('Crude Oil'!S$32,'Energy use Prediction'!$A$178:$AQ$178,0),FALSE)*$B33</f>
        <v>0</v>
      </c>
      <c r="T33" s="260">
        <f>VLOOKUP($A33,'Energy use Prediction'!$A$178:$AQ$204,MATCH('Crude Oil'!T$32,'Energy use Prediction'!$A$178:$AQ$178,0),FALSE)*$B33</f>
        <v>0</v>
      </c>
      <c r="U33" s="260">
        <f>VLOOKUP($A33,'Energy use Prediction'!$A$178:$AQ$204,MATCH('Crude Oil'!U$32,'Energy use Prediction'!$A$178:$AQ$178,0),FALSE)*$B33</f>
        <v>0</v>
      </c>
      <c r="V33" s="260">
        <f>VLOOKUP($A33,'Energy use Prediction'!$A$178:$AQ$204,MATCH('Crude Oil'!V$32,'Energy use Prediction'!$A$178:$AQ$178,0),FALSE)*$B33</f>
        <v>0</v>
      </c>
      <c r="W33" s="260">
        <f>VLOOKUP($A33,'Energy use Prediction'!$A$178:$AQ$204,MATCH('Crude Oil'!W$32,'Energy use Prediction'!$A$178:$AQ$178,0),FALSE)*$B33</f>
        <v>0</v>
      </c>
      <c r="X33" s="260">
        <f>VLOOKUP($A33,'Energy use Prediction'!$A$178:$AQ$204,MATCH('Crude Oil'!X$32,'Energy use Prediction'!$A$178:$AQ$178,0),FALSE)*$B33</f>
        <v>0</v>
      </c>
      <c r="Y33" s="260">
        <f>VLOOKUP($A33,'Energy use Prediction'!$A$178:$AQ$204,MATCH('Crude Oil'!Y$32,'Energy use Prediction'!$A$178:$AQ$178,0),FALSE)*$B33</f>
        <v>0</v>
      </c>
      <c r="Z33" s="260">
        <f>VLOOKUP($A33,'Energy use Prediction'!$A$178:$AQ$204,MATCH('Crude Oil'!Z$32,'Energy use Prediction'!$A$178:$AQ$178,0),FALSE)*$B33</f>
        <v>0</v>
      </c>
      <c r="AA33" s="260">
        <f>VLOOKUP($A33,'Energy use Prediction'!$A$178:$AQ$204,MATCH('Crude Oil'!AA$32,'Energy use Prediction'!$A$178:$AQ$178,0),FALSE)*$B33</f>
        <v>0</v>
      </c>
      <c r="AB33" s="260">
        <f>VLOOKUP($A33,'Energy use Prediction'!$A$178:$AQ$204,MATCH('Crude Oil'!AB$32,'Energy use Prediction'!$A$178:$AQ$178,0),FALSE)*$B33</f>
        <v>0</v>
      </c>
      <c r="AC33" s="260">
        <f>VLOOKUP($A33,'Energy use Prediction'!$A$178:$AQ$204,MATCH('Crude Oil'!AC$32,'Energy use Prediction'!$A$178:$AQ$178,0),FALSE)*$B33</f>
        <v>0</v>
      </c>
      <c r="AD33" s="260">
        <f>VLOOKUP($A33,'Energy use Prediction'!$A$178:$AQ$204,MATCH('Crude Oil'!AD$32,'Energy use Prediction'!$A$178:$AQ$178,0),FALSE)*$B33</f>
        <v>0</v>
      </c>
      <c r="AE33" s="260">
        <f>VLOOKUP($A33,'Energy use Prediction'!$A$178:$AQ$204,MATCH('Crude Oil'!AE$32,'Energy use Prediction'!$A$178:$AQ$178,0),FALSE)*$B33</f>
        <v>0</v>
      </c>
      <c r="AF33" s="260">
        <f>VLOOKUP($A33,'Energy use Prediction'!$A$178:$AQ$204,MATCH('Crude Oil'!AF$32,'Energy use Prediction'!$A$178:$AQ$178,0),FALSE)*$B33</f>
        <v>0</v>
      </c>
      <c r="AG33" s="260">
        <f>VLOOKUP($A33,'Energy use Prediction'!$A$178:$AQ$204,MATCH('Crude Oil'!AG$32,'Energy use Prediction'!$A$178:$AQ$178,0),FALSE)*$B33</f>
        <v>0</v>
      </c>
      <c r="AH33" s="260">
        <f>VLOOKUP($A33,'Energy use Prediction'!$A$178:$AQ$204,MATCH('Crude Oil'!AH$32,'Energy use Prediction'!$A$178:$AQ$178,0),FALSE)*$B33</f>
        <v>0</v>
      </c>
      <c r="AI33" s="260">
        <f>VLOOKUP($A33,'Energy use Prediction'!$A$178:$AQ$204,MATCH('Crude Oil'!AI$32,'Energy use Prediction'!$A$178:$AQ$178,0),FALSE)*$B33</f>
        <v>0</v>
      </c>
      <c r="AJ33" s="260">
        <f>VLOOKUP($A33,'Energy use Prediction'!$A$178:$AQ$204,MATCH('Crude Oil'!AJ$32,'Energy use Prediction'!$A$178:$AQ$178,0),FALSE)*$B33</f>
        <v>0</v>
      </c>
      <c r="AK33" s="260">
        <f>VLOOKUP($A33,'Energy use Prediction'!$A$178:$AQ$204,MATCH('Crude Oil'!AK$32,'Energy use Prediction'!$A$178:$AQ$178,0),FALSE)*$B33</f>
        <v>0</v>
      </c>
      <c r="AL33" s="260">
        <f>VLOOKUP($A33,'Energy use Prediction'!$A$178:$AQ$204,MATCH('Crude Oil'!AL$32,'Energy use Prediction'!$A$178:$AQ$178,0),FALSE)*$B33</f>
        <v>0</v>
      </c>
      <c r="AM33" s="260">
        <f>VLOOKUP($A33,'Energy use Prediction'!$A$178:$AQ$204,MATCH('Crude Oil'!AM$32,'Energy use Prediction'!$A$178:$AQ$178,0),FALSE)*$B33</f>
        <v>0</v>
      </c>
      <c r="AN33" s="260">
        <f>VLOOKUP($A33,'Energy use Prediction'!$A$178:$AQ$204,MATCH('Crude Oil'!AN$32,'Energy use Prediction'!$A$178:$AQ$178,0),FALSE)*$B33</f>
        <v>0</v>
      </c>
      <c r="AO33" s="260">
        <f>VLOOKUP($A33,'Energy use Prediction'!$A$178:$AQ$204,MATCH('Crude Oil'!AO$32,'Energy use Prediction'!$A$178:$AQ$178,0),FALSE)*$B33</f>
        <v>0</v>
      </c>
      <c r="AP33" s="260">
        <f>VLOOKUP($A33,'Energy use Prediction'!$A$178:$AQ$204,MATCH('Crude Oil'!AP$32,'Energy use Prediction'!$A$178:$AQ$178,0),FALSE)*$B33</f>
        <v>0</v>
      </c>
      <c r="AQ33" s="260">
        <f>VLOOKUP($A33,'Energy use Prediction'!$A$178:$AQ$204,MATCH('Crude Oil'!AQ$32,'Energy use Prediction'!$A$178:$AQ$178,0),FALSE)*$B33</f>
        <v>0</v>
      </c>
    </row>
    <row r="34" spans="1:43">
      <c r="A34" s="272" t="s">
        <v>611</v>
      </c>
      <c r="B34">
        <f>VLOOKUP(A34,'Non Energy use'!A3:J29,COLUMN('Non Energy use'!E3),FALSE)</f>
        <v>0</v>
      </c>
      <c r="C34" s="260">
        <f>VLOOKUP($A34,'Energy use Prediction'!$A$178:$AQ$204,MATCH('Crude Oil'!C$32,'Energy use Prediction'!$A$178:$AQ$178,0),FALSE)*$B34</f>
        <v>0</v>
      </c>
      <c r="D34" s="260">
        <f>VLOOKUP($A34,'Energy use Prediction'!$A$178:$AQ$204,MATCH('Crude Oil'!D$32,'Energy use Prediction'!$A$178:$AQ$178,0),FALSE)*$B34</f>
        <v>0</v>
      </c>
      <c r="E34" s="260">
        <f>VLOOKUP($A34,'Energy use Prediction'!$A$178:$AQ$204,MATCH('Crude Oil'!E$32,'Energy use Prediction'!$A$178:$AQ$178,0),FALSE)*$B34</f>
        <v>0</v>
      </c>
      <c r="F34" s="260">
        <f>VLOOKUP($A34,'Energy use Prediction'!$A$178:$AQ$204,MATCH('Crude Oil'!F$32,'Energy use Prediction'!$A$178:$AQ$178,0),FALSE)*$B34</f>
        <v>0</v>
      </c>
      <c r="G34" s="260">
        <f>VLOOKUP($A34,'Energy use Prediction'!$A$178:$AQ$204,MATCH('Crude Oil'!G$32,'Energy use Prediction'!$A$178:$AQ$178,0),FALSE)*$B34</f>
        <v>0</v>
      </c>
      <c r="H34" s="260">
        <f>VLOOKUP($A34,'Energy use Prediction'!$A$178:$AQ$204,MATCH('Crude Oil'!H$32,'Energy use Prediction'!$A$178:$AQ$178,0),FALSE)*$B34</f>
        <v>0</v>
      </c>
      <c r="I34" s="260">
        <f>VLOOKUP($A34,'Energy use Prediction'!$A$178:$AQ$204,MATCH('Crude Oil'!I$32,'Energy use Prediction'!$A$178:$AQ$178,0),FALSE)*$B34</f>
        <v>0</v>
      </c>
      <c r="J34" s="260">
        <f>VLOOKUP($A34,'Energy use Prediction'!$A$178:$AQ$204,MATCH('Crude Oil'!J$32,'Energy use Prediction'!$A$178:$AQ$178,0),FALSE)*$B34</f>
        <v>0</v>
      </c>
      <c r="K34" s="260">
        <f>VLOOKUP($A34,'Energy use Prediction'!$A$178:$AQ$204,MATCH('Crude Oil'!K$32,'Energy use Prediction'!$A$178:$AQ$178,0),FALSE)*$B34</f>
        <v>0</v>
      </c>
      <c r="L34" s="260">
        <f>VLOOKUP($A34,'Energy use Prediction'!$A$178:$AQ$204,MATCH('Crude Oil'!L$32,'Energy use Prediction'!$A$178:$AQ$178,0),FALSE)*$B34</f>
        <v>0</v>
      </c>
      <c r="M34" s="260">
        <f>VLOOKUP($A34,'Energy use Prediction'!$A$178:$AQ$204,MATCH('Crude Oil'!M$32,'Energy use Prediction'!$A$178:$AQ$178,0),FALSE)*$B34</f>
        <v>0</v>
      </c>
      <c r="N34" s="260">
        <f>VLOOKUP($A34,'Energy use Prediction'!$A$178:$AQ$204,MATCH('Crude Oil'!N$32,'Energy use Prediction'!$A$178:$AQ$178,0),FALSE)*$B34</f>
        <v>0</v>
      </c>
      <c r="O34" s="260">
        <f>VLOOKUP($A34,'Energy use Prediction'!$A$178:$AQ$204,MATCH('Crude Oil'!O$32,'Energy use Prediction'!$A$178:$AQ$178,0),FALSE)*$B34</f>
        <v>0</v>
      </c>
      <c r="P34" s="260">
        <f>VLOOKUP($A34,'Energy use Prediction'!$A$178:$AQ$204,MATCH('Crude Oil'!P$32,'Energy use Prediction'!$A$178:$AQ$178,0),FALSE)*$B34</f>
        <v>0</v>
      </c>
      <c r="Q34" s="260">
        <f>VLOOKUP($A34,'Energy use Prediction'!$A$178:$AQ$204,MATCH('Crude Oil'!Q$32,'Energy use Prediction'!$A$178:$AQ$178,0),FALSE)*$B34</f>
        <v>0</v>
      </c>
      <c r="R34" s="260">
        <f>VLOOKUP($A34,'Energy use Prediction'!$A$178:$AQ$204,MATCH('Crude Oil'!R$32,'Energy use Prediction'!$A$178:$AQ$178,0),FALSE)*$B34</f>
        <v>0</v>
      </c>
      <c r="S34" s="260">
        <f>VLOOKUP($A34,'Energy use Prediction'!$A$178:$AQ$204,MATCH('Crude Oil'!S$32,'Energy use Prediction'!$A$178:$AQ$178,0),FALSE)*$B34</f>
        <v>0</v>
      </c>
      <c r="T34" s="260">
        <f>VLOOKUP($A34,'Energy use Prediction'!$A$178:$AQ$204,MATCH('Crude Oil'!T$32,'Energy use Prediction'!$A$178:$AQ$178,0),FALSE)*$B34</f>
        <v>0</v>
      </c>
      <c r="U34" s="260">
        <f>VLOOKUP($A34,'Energy use Prediction'!$A$178:$AQ$204,MATCH('Crude Oil'!U$32,'Energy use Prediction'!$A$178:$AQ$178,0),FALSE)*$B34</f>
        <v>0</v>
      </c>
      <c r="V34" s="260">
        <f>VLOOKUP($A34,'Energy use Prediction'!$A$178:$AQ$204,MATCH('Crude Oil'!V$32,'Energy use Prediction'!$A$178:$AQ$178,0),FALSE)*$B34</f>
        <v>0</v>
      </c>
      <c r="W34" s="260">
        <f>VLOOKUP($A34,'Energy use Prediction'!$A$178:$AQ$204,MATCH('Crude Oil'!W$32,'Energy use Prediction'!$A$178:$AQ$178,0),FALSE)*$B34</f>
        <v>0</v>
      </c>
      <c r="X34" s="260">
        <f>VLOOKUP($A34,'Energy use Prediction'!$A$178:$AQ$204,MATCH('Crude Oil'!X$32,'Energy use Prediction'!$A$178:$AQ$178,0),FALSE)*$B34</f>
        <v>0</v>
      </c>
      <c r="Y34" s="260">
        <f>VLOOKUP($A34,'Energy use Prediction'!$A$178:$AQ$204,MATCH('Crude Oil'!Y$32,'Energy use Prediction'!$A$178:$AQ$178,0),FALSE)*$B34</f>
        <v>0</v>
      </c>
      <c r="Z34" s="260">
        <f>VLOOKUP($A34,'Energy use Prediction'!$A$178:$AQ$204,MATCH('Crude Oil'!Z$32,'Energy use Prediction'!$A$178:$AQ$178,0),FALSE)*$B34</f>
        <v>0</v>
      </c>
      <c r="AA34" s="260">
        <f>VLOOKUP($A34,'Energy use Prediction'!$A$178:$AQ$204,MATCH('Crude Oil'!AA$32,'Energy use Prediction'!$A$178:$AQ$178,0),FALSE)*$B34</f>
        <v>0</v>
      </c>
      <c r="AB34" s="260">
        <f>VLOOKUP($A34,'Energy use Prediction'!$A$178:$AQ$204,MATCH('Crude Oil'!AB$32,'Energy use Prediction'!$A$178:$AQ$178,0),FALSE)*$B34</f>
        <v>0</v>
      </c>
      <c r="AC34" s="260">
        <f>VLOOKUP($A34,'Energy use Prediction'!$A$178:$AQ$204,MATCH('Crude Oil'!AC$32,'Energy use Prediction'!$A$178:$AQ$178,0),FALSE)*$B34</f>
        <v>0</v>
      </c>
      <c r="AD34" s="260">
        <f>VLOOKUP($A34,'Energy use Prediction'!$A$178:$AQ$204,MATCH('Crude Oil'!AD$32,'Energy use Prediction'!$A$178:$AQ$178,0),FALSE)*$B34</f>
        <v>0</v>
      </c>
      <c r="AE34" s="260">
        <f>VLOOKUP($A34,'Energy use Prediction'!$A$178:$AQ$204,MATCH('Crude Oil'!AE$32,'Energy use Prediction'!$A$178:$AQ$178,0),FALSE)*$B34</f>
        <v>0</v>
      </c>
      <c r="AF34" s="260">
        <f>VLOOKUP($A34,'Energy use Prediction'!$A$178:$AQ$204,MATCH('Crude Oil'!AF$32,'Energy use Prediction'!$A$178:$AQ$178,0),FALSE)*$B34</f>
        <v>0</v>
      </c>
      <c r="AG34" s="260">
        <f>VLOOKUP($A34,'Energy use Prediction'!$A$178:$AQ$204,MATCH('Crude Oil'!AG$32,'Energy use Prediction'!$A$178:$AQ$178,0),FALSE)*$B34</f>
        <v>0</v>
      </c>
      <c r="AH34" s="260">
        <f>VLOOKUP($A34,'Energy use Prediction'!$A$178:$AQ$204,MATCH('Crude Oil'!AH$32,'Energy use Prediction'!$A$178:$AQ$178,0),FALSE)*$B34</f>
        <v>0</v>
      </c>
      <c r="AI34" s="260">
        <f>VLOOKUP($A34,'Energy use Prediction'!$A$178:$AQ$204,MATCH('Crude Oil'!AI$32,'Energy use Prediction'!$A$178:$AQ$178,0),FALSE)*$B34</f>
        <v>0</v>
      </c>
      <c r="AJ34" s="260">
        <f>VLOOKUP($A34,'Energy use Prediction'!$A$178:$AQ$204,MATCH('Crude Oil'!AJ$32,'Energy use Prediction'!$A$178:$AQ$178,0),FALSE)*$B34</f>
        <v>0</v>
      </c>
      <c r="AK34" s="260">
        <f>VLOOKUP($A34,'Energy use Prediction'!$A$178:$AQ$204,MATCH('Crude Oil'!AK$32,'Energy use Prediction'!$A$178:$AQ$178,0),FALSE)*$B34</f>
        <v>0</v>
      </c>
      <c r="AL34" s="260">
        <f>VLOOKUP($A34,'Energy use Prediction'!$A$178:$AQ$204,MATCH('Crude Oil'!AL$32,'Energy use Prediction'!$A$178:$AQ$178,0),FALSE)*$B34</f>
        <v>0</v>
      </c>
      <c r="AM34" s="260">
        <f>VLOOKUP($A34,'Energy use Prediction'!$A$178:$AQ$204,MATCH('Crude Oil'!AM$32,'Energy use Prediction'!$A$178:$AQ$178,0),FALSE)*$B34</f>
        <v>0</v>
      </c>
      <c r="AN34" s="260">
        <f>VLOOKUP($A34,'Energy use Prediction'!$A$178:$AQ$204,MATCH('Crude Oil'!AN$32,'Energy use Prediction'!$A$178:$AQ$178,0),FALSE)*$B34</f>
        <v>0</v>
      </c>
      <c r="AO34" s="260">
        <f>VLOOKUP($A34,'Energy use Prediction'!$A$178:$AQ$204,MATCH('Crude Oil'!AO$32,'Energy use Prediction'!$A$178:$AQ$178,0),FALSE)*$B34</f>
        <v>0</v>
      </c>
      <c r="AP34" s="260">
        <f>VLOOKUP($A34,'Energy use Prediction'!$A$178:$AQ$204,MATCH('Crude Oil'!AP$32,'Energy use Prediction'!$A$178:$AQ$178,0),FALSE)*$B34</f>
        <v>0</v>
      </c>
      <c r="AQ34" s="260">
        <f>VLOOKUP($A34,'Energy use Prediction'!$A$178:$AQ$204,MATCH('Crude Oil'!AQ$32,'Energy use Prediction'!$A$178:$AQ$178,0),FALSE)*$B34</f>
        <v>0</v>
      </c>
    </row>
    <row r="35" spans="1:43">
      <c r="A35" s="272" t="s">
        <v>618</v>
      </c>
      <c r="B35">
        <f>VLOOKUP(A35,'Non Energy use'!A4:J30,COLUMN('Non Energy use'!E4),FALSE)</f>
        <v>0</v>
      </c>
      <c r="C35" s="260">
        <f>VLOOKUP($A35,'Energy use Prediction'!$A$178:$AQ$204,MATCH('Crude Oil'!C$32,'Energy use Prediction'!$A$178:$AQ$178,0),FALSE)*$B35</f>
        <v>0</v>
      </c>
      <c r="D35" s="260">
        <f>VLOOKUP($A35,'Energy use Prediction'!$A$178:$AQ$204,MATCH('Crude Oil'!D$32,'Energy use Prediction'!$A$178:$AQ$178,0),FALSE)*$B35</f>
        <v>0</v>
      </c>
      <c r="E35" s="260">
        <f>VLOOKUP($A35,'Energy use Prediction'!$A$178:$AQ$204,MATCH('Crude Oil'!E$32,'Energy use Prediction'!$A$178:$AQ$178,0),FALSE)*$B35</f>
        <v>0</v>
      </c>
      <c r="F35" s="260">
        <f>VLOOKUP($A35,'Energy use Prediction'!$A$178:$AQ$204,MATCH('Crude Oil'!F$32,'Energy use Prediction'!$A$178:$AQ$178,0),FALSE)*$B35</f>
        <v>0</v>
      </c>
      <c r="G35" s="260">
        <f>VLOOKUP($A35,'Energy use Prediction'!$A$178:$AQ$204,MATCH('Crude Oil'!G$32,'Energy use Prediction'!$A$178:$AQ$178,0),FALSE)*$B35</f>
        <v>0</v>
      </c>
      <c r="H35" s="260">
        <f>VLOOKUP($A35,'Energy use Prediction'!$A$178:$AQ$204,MATCH('Crude Oil'!H$32,'Energy use Prediction'!$A$178:$AQ$178,0),FALSE)*$B35</f>
        <v>0</v>
      </c>
      <c r="I35" s="260">
        <f>VLOOKUP($A35,'Energy use Prediction'!$A$178:$AQ$204,MATCH('Crude Oil'!I$32,'Energy use Prediction'!$A$178:$AQ$178,0),FALSE)*$B35</f>
        <v>0</v>
      </c>
      <c r="J35" s="260">
        <f>VLOOKUP($A35,'Energy use Prediction'!$A$178:$AQ$204,MATCH('Crude Oil'!J$32,'Energy use Prediction'!$A$178:$AQ$178,0),FALSE)*$B35</f>
        <v>0</v>
      </c>
      <c r="K35" s="260">
        <f>VLOOKUP($A35,'Energy use Prediction'!$A$178:$AQ$204,MATCH('Crude Oil'!K$32,'Energy use Prediction'!$A$178:$AQ$178,0),FALSE)*$B35</f>
        <v>0</v>
      </c>
      <c r="L35" s="260">
        <f>VLOOKUP($A35,'Energy use Prediction'!$A$178:$AQ$204,MATCH('Crude Oil'!L$32,'Energy use Prediction'!$A$178:$AQ$178,0),FALSE)*$B35</f>
        <v>0</v>
      </c>
      <c r="M35" s="260">
        <f>VLOOKUP($A35,'Energy use Prediction'!$A$178:$AQ$204,MATCH('Crude Oil'!M$32,'Energy use Prediction'!$A$178:$AQ$178,0),FALSE)*$B35</f>
        <v>0</v>
      </c>
      <c r="N35" s="260">
        <f>VLOOKUP($A35,'Energy use Prediction'!$A$178:$AQ$204,MATCH('Crude Oil'!N$32,'Energy use Prediction'!$A$178:$AQ$178,0),FALSE)*$B35</f>
        <v>0</v>
      </c>
      <c r="O35" s="260">
        <f>VLOOKUP($A35,'Energy use Prediction'!$A$178:$AQ$204,MATCH('Crude Oil'!O$32,'Energy use Prediction'!$A$178:$AQ$178,0),FALSE)*$B35</f>
        <v>0</v>
      </c>
      <c r="P35" s="260">
        <f>VLOOKUP($A35,'Energy use Prediction'!$A$178:$AQ$204,MATCH('Crude Oil'!P$32,'Energy use Prediction'!$A$178:$AQ$178,0),FALSE)*$B35</f>
        <v>0</v>
      </c>
      <c r="Q35" s="260">
        <f>VLOOKUP($A35,'Energy use Prediction'!$A$178:$AQ$204,MATCH('Crude Oil'!Q$32,'Energy use Prediction'!$A$178:$AQ$178,0),FALSE)*$B35</f>
        <v>0</v>
      </c>
      <c r="R35" s="260">
        <f>VLOOKUP($A35,'Energy use Prediction'!$A$178:$AQ$204,MATCH('Crude Oil'!R$32,'Energy use Prediction'!$A$178:$AQ$178,0),FALSE)*$B35</f>
        <v>0</v>
      </c>
      <c r="S35" s="260">
        <f>VLOOKUP($A35,'Energy use Prediction'!$A$178:$AQ$204,MATCH('Crude Oil'!S$32,'Energy use Prediction'!$A$178:$AQ$178,0),FALSE)*$B35</f>
        <v>0</v>
      </c>
      <c r="T35" s="260">
        <f>VLOOKUP($A35,'Energy use Prediction'!$A$178:$AQ$204,MATCH('Crude Oil'!T$32,'Energy use Prediction'!$A$178:$AQ$178,0),FALSE)*$B35</f>
        <v>0</v>
      </c>
      <c r="U35" s="260">
        <f>VLOOKUP($A35,'Energy use Prediction'!$A$178:$AQ$204,MATCH('Crude Oil'!U$32,'Energy use Prediction'!$A$178:$AQ$178,0),FALSE)*$B35</f>
        <v>0</v>
      </c>
      <c r="V35" s="260">
        <f>VLOOKUP($A35,'Energy use Prediction'!$A$178:$AQ$204,MATCH('Crude Oil'!V$32,'Energy use Prediction'!$A$178:$AQ$178,0),FALSE)*$B35</f>
        <v>0</v>
      </c>
      <c r="W35" s="260">
        <f>VLOOKUP($A35,'Energy use Prediction'!$A$178:$AQ$204,MATCH('Crude Oil'!W$32,'Energy use Prediction'!$A$178:$AQ$178,0),FALSE)*$B35</f>
        <v>0</v>
      </c>
      <c r="X35" s="260">
        <f>VLOOKUP($A35,'Energy use Prediction'!$A$178:$AQ$204,MATCH('Crude Oil'!X$32,'Energy use Prediction'!$A$178:$AQ$178,0),FALSE)*$B35</f>
        <v>0</v>
      </c>
      <c r="Y35" s="260">
        <f>VLOOKUP($A35,'Energy use Prediction'!$A$178:$AQ$204,MATCH('Crude Oil'!Y$32,'Energy use Prediction'!$A$178:$AQ$178,0),FALSE)*$B35</f>
        <v>0</v>
      </c>
      <c r="Z35" s="260">
        <f>VLOOKUP($A35,'Energy use Prediction'!$A$178:$AQ$204,MATCH('Crude Oil'!Z$32,'Energy use Prediction'!$A$178:$AQ$178,0),FALSE)*$B35</f>
        <v>0</v>
      </c>
      <c r="AA35" s="260">
        <f>VLOOKUP($A35,'Energy use Prediction'!$A$178:$AQ$204,MATCH('Crude Oil'!AA$32,'Energy use Prediction'!$A$178:$AQ$178,0),FALSE)*$B35</f>
        <v>0</v>
      </c>
      <c r="AB35" s="260">
        <f>VLOOKUP($A35,'Energy use Prediction'!$A$178:$AQ$204,MATCH('Crude Oil'!AB$32,'Energy use Prediction'!$A$178:$AQ$178,0),FALSE)*$B35</f>
        <v>0</v>
      </c>
      <c r="AC35" s="260">
        <f>VLOOKUP($A35,'Energy use Prediction'!$A$178:$AQ$204,MATCH('Crude Oil'!AC$32,'Energy use Prediction'!$A$178:$AQ$178,0),FALSE)*$B35</f>
        <v>0</v>
      </c>
      <c r="AD35" s="260">
        <f>VLOOKUP($A35,'Energy use Prediction'!$A$178:$AQ$204,MATCH('Crude Oil'!AD$32,'Energy use Prediction'!$A$178:$AQ$178,0),FALSE)*$B35</f>
        <v>0</v>
      </c>
      <c r="AE35" s="260">
        <f>VLOOKUP($A35,'Energy use Prediction'!$A$178:$AQ$204,MATCH('Crude Oil'!AE$32,'Energy use Prediction'!$A$178:$AQ$178,0),FALSE)*$B35</f>
        <v>0</v>
      </c>
      <c r="AF35" s="260">
        <f>VLOOKUP($A35,'Energy use Prediction'!$A$178:$AQ$204,MATCH('Crude Oil'!AF$32,'Energy use Prediction'!$A$178:$AQ$178,0),FALSE)*$B35</f>
        <v>0</v>
      </c>
      <c r="AG35" s="260">
        <f>VLOOKUP($A35,'Energy use Prediction'!$A$178:$AQ$204,MATCH('Crude Oil'!AG$32,'Energy use Prediction'!$A$178:$AQ$178,0),FALSE)*$B35</f>
        <v>0</v>
      </c>
      <c r="AH35" s="260">
        <f>VLOOKUP($A35,'Energy use Prediction'!$A$178:$AQ$204,MATCH('Crude Oil'!AH$32,'Energy use Prediction'!$A$178:$AQ$178,0),FALSE)*$B35</f>
        <v>0</v>
      </c>
      <c r="AI35" s="260">
        <f>VLOOKUP($A35,'Energy use Prediction'!$A$178:$AQ$204,MATCH('Crude Oil'!AI$32,'Energy use Prediction'!$A$178:$AQ$178,0),FALSE)*$B35</f>
        <v>0</v>
      </c>
      <c r="AJ35" s="260">
        <f>VLOOKUP($A35,'Energy use Prediction'!$A$178:$AQ$204,MATCH('Crude Oil'!AJ$32,'Energy use Prediction'!$A$178:$AQ$178,0),FALSE)*$B35</f>
        <v>0</v>
      </c>
      <c r="AK35" s="260">
        <f>VLOOKUP($A35,'Energy use Prediction'!$A$178:$AQ$204,MATCH('Crude Oil'!AK$32,'Energy use Prediction'!$A$178:$AQ$178,0),FALSE)*$B35</f>
        <v>0</v>
      </c>
      <c r="AL35" s="260">
        <f>VLOOKUP($A35,'Energy use Prediction'!$A$178:$AQ$204,MATCH('Crude Oil'!AL$32,'Energy use Prediction'!$A$178:$AQ$178,0),FALSE)*$B35</f>
        <v>0</v>
      </c>
      <c r="AM35" s="260">
        <f>VLOOKUP($A35,'Energy use Prediction'!$A$178:$AQ$204,MATCH('Crude Oil'!AM$32,'Energy use Prediction'!$A$178:$AQ$178,0),FALSE)*$B35</f>
        <v>0</v>
      </c>
      <c r="AN35" s="260">
        <f>VLOOKUP($A35,'Energy use Prediction'!$A$178:$AQ$204,MATCH('Crude Oil'!AN$32,'Energy use Prediction'!$A$178:$AQ$178,0),FALSE)*$B35</f>
        <v>0</v>
      </c>
      <c r="AO35" s="260">
        <f>VLOOKUP($A35,'Energy use Prediction'!$A$178:$AQ$204,MATCH('Crude Oil'!AO$32,'Energy use Prediction'!$A$178:$AQ$178,0),FALSE)*$B35</f>
        <v>0</v>
      </c>
      <c r="AP35" s="260">
        <f>VLOOKUP($A35,'Energy use Prediction'!$A$178:$AQ$204,MATCH('Crude Oil'!AP$32,'Energy use Prediction'!$A$178:$AQ$178,0),FALSE)*$B35</f>
        <v>0</v>
      </c>
      <c r="AQ35" s="260">
        <f>VLOOKUP($A35,'Energy use Prediction'!$A$178:$AQ$204,MATCH('Crude Oil'!AQ$32,'Energy use Prediction'!$A$178:$AQ$178,0),FALSE)*$B35</f>
        <v>0</v>
      </c>
    </row>
    <row r="36" spans="1:43">
      <c r="A36" s="272" t="s">
        <v>619</v>
      </c>
      <c r="B36">
        <f>VLOOKUP(A36,'Non Energy use'!A5:J31,COLUMN('Non Energy use'!E5),FALSE)</f>
        <v>0</v>
      </c>
      <c r="C36" s="260">
        <f>VLOOKUP($A36,'Energy use Prediction'!$A$178:$AQ$204,MATCH('Crude Oil'!C$32,'Energy use Prediction'!$A$178:$AQ$178,0),FALSE)*$B36</f>
        <v>0</v>
      </c>
      <c r="D36" s="260">
        <f>VLOOKUP($A36,'Energy use Prediction'!$A$178:$AQ$204,MATCH('Crude Oil'!D$32,'Energy use Prediction'!$A$178:$AQ$178,0),FALSE)*$B36</f>
        <v>0</v>
      </c>
      <c r="E36" s="260">
        <f>VLOOKUP($A36,'Energy use Prediction'!$A$178:$AQ$204,MATCH('Crude Oil'!E$32,'Energy use Prediction'!$A$178:$AQ$178,0),FALSE)*$B36</f>
        <v>0</v>
      </c>
      <c r="F36" s="260">
        <f>VLOOKUP($A36,'Energy use Prediction'!$A$178:$AQ$204,MATCH('Crude Oil'!F$32,'Energy use Prediction'!$A$178:$AQ$178,0),FALSE)*$B36</f>
        <v>0</v>
      </c>
      <c r="G36" s="260">
        <f>VLOOKUP($A36,'Energy use Prediction'!$A$178:$AQ$204,MATCH('Crude Oil'!G$32,'Energy use Prediction'!$A$178:$AQ$178,0),FALSE)*$B36</f>
        <v>0</v>
      </c>
      <c r="H36" s="260">
        <f>VLOOKUP($A36,'Energy use Prediction'!$A$178:$AQ$204,MATCH('Crude Oil'!H$32,'Energy use Prediction'!$A$178:$AQ$178,0),FALSE)*$B36</f>
        <v>0</v>
      </c>
      <c r="I36" s="260">
        <f>VLOOKUP($A36,'Energy use Prediction'!$A$178:$AQ$204,MATCH('Crude Oil'!I$32,'Energy use Prediction'!$A$178:$AQ$178,0),FALSE)*$B36</f>
        <v>0</v>
      </c>
      <c r="J36" s="260">
        <f>VLOOKUP($A36,'Energy use Prediction'!$A$178:$AQ$204,MATCH('Crude Oil'!J$32,'Energy use Prediction'!$A$178:$AQ$178,0),FALSE)*$B36</f>
        <v>0</v>
      </c>
      <c r="K36" s="260">
        <f>VLOOKUP($A36,'Energy use Prediction'!$A$178:$AQ$204,MATCH('Crude Oil'!K$32,'Energy use Prediction'!$A$178:$AQ$178,0),FALSE)*$B36</f>
        <v>0</v>
      </c>
      <c r="L36" s="260">
        <f>VLOOKUP($A36,'Energy use Prediction'!$A$178:$AQ$204,MATCH('Crude Oil'!L$32,'Energy use Prediction'!$A$178:$AQ$178,0),FALSE)*$B36</f>
        <v>0</v>
      </c>
      <c r="M36" s="260">
        <f>VLOOKUP($A36,'Energy use Prediction'!$A$178:$AQ$204,MATCH('Crude Oil'!M$32,'Energy use Prediction'!$A$178:$AQ$178,0),FALSE)*$B36</f>
        <v>0</v>
      </c>
      <c r="N36" s="260">
        <f>VLOOKUP($A36,'Energy use Prediction'!$A$178:$AQ$204,MATCH('Crude Oil'!N$32,'Energy use Prediction'!$A$178:$AQ$178,0),FALSE)*$B36</f>
        <v>0</v>
      </c>
      <c r="O36" s="260">
        <f>VLOOKUP($A36,'Energy use Prediction'!$A$178:$AQ$204,MATCH('Crude Oil'!O$32,'Energy use Prediction'!$A$178:$AQ$178,0),FALSE)*$B36</f>
        <v>0</v>
      </c>
      <c r="P36" s="260">
        <f>VLOOKUP($A36,'Energy use Prediction'!$A$178:$AQ$204,MATCH('Crude Oil'!P$32,'Energy use Prediction'!$A$178:$AQ$178,0),FALSE)*$B36</f>
        <v>0</v>
      </c>
      <c r="Q36" s="260">
        <f>VLOOKUP($A36,'Energy use Prediction'!$A$178:$AQ$204,MATCH('Crude Oil'!Q$32,'Energy use Prediction'!$A$178:$AQ$178,0),FALSE)*$B36</f>
        <v>0</v>
      </c>
      <c r="R36" s="260">
        <f>VLOOKUP($A36,'Energy use Prediction'!$A$178:$AQ$204,MATCH('Crude Oil'!R$32,'Energy use Prediction'!$A$178:$AQ$178,0),FALSE)*$B36</f>
        <v>0</v>
      </c>
      <c r="S36" s="260">
        <f>VLOOKUP($A36,'Energy use Prediction'!$A$178:$AQ$204,MATCH('Crude Oil'!S$32,'Energy use Prediction'!$A$178:$AQ$178,0),FALSE)*$B36</f>
        <v>0</v>
      </c>
      <c r="T36" s="260">
        <f>VLOOKUP($A36,'Energy use Prediction'!$A$178:$AQ$204,MATCH('Crude Oil'!T$32,'Energy use Prediction'!$A$178:$AQ$178,0),FALSE)*$B36</f>
        <v>0</v>
      </c>
      <c r="U36" s="260">
        <f>VLOOKUP($A36,'Energy use Prediction'!$A$178:$AQ$204,MATCH('Crude Oil'!U$32,'Energy use Prediction'!$A$178:$AQ$178,0),FALSE)*$B36</f>
        <v>0</v>
      </c>
      <c r="V36" s="260">
        <f>VLOOKUP($A36,'Energy use Prediction'!$A$178:$AQ$204,MATCH('Crude Oil'!V$32,'Energy use Prediction'!$A$178:$AQ$178,0),FALSE)*$B36</f>
        <v>0</v>
      </c>
      <c r="W36" s="260">
        <f>VLOOKUP($A36,'Energy use Prediction'!$A$178:$AQ$204,MATCH('Crude Oil'!W$32,'Energy use Prediction'!$A$178:$AQ$178,0),FALSE)*$B36</f>
        <v>0</v>
      </c>
      <c r="X36" s="260">
        <f>VLOOKUP($A36,'Energy use Prediction'!$A$178:$AQ$204,MATCH('Crude Oil'!X$32,'Energy use Prediction'!$A$178:$AQ$178,0),FALSE)*$B36</f>
        <v>0</v>
      </c>
      <c r="Y36" s="260">
        <f>VLOOKUP($A36,'Energy use Prediction'!$A$178:$AQ$204,MATCH('Crude Oil'!Y$32,'Energy use Prediction'!$A$178:$AQ$178,0),FALSE)*$B36</f>
        <v>0</v>
      </c>
      <c r="Z36" s="260">
        <f>VLOOKUP($A36,'Energy use Prediction'!$A$178:$AQ$204,MATCH('Crude Oil'!Z$32,'Energy use Prediction'!$A$178:$AQ$178,0),FALSE)*$B36</f>
        <v>0</v>
      </c>
      <c r="AA36" s="260">
        <f>VLOOKUP($A36,'Energy use Prediction'!$A$178:$AQ$204,MATCH('Crude Oil'!AA$32,'Energy use Prediction'!$A$178:$AQ$178,0),FALSE)*$B36</f>
        <v>0</v>
      </c>
      <c r="AB36" s="260">
        <f>VLOOKUP($A36,'Energy use Prediction'!$A$178:$AQ$204,MATCH('Crude Oil'!AB$32,'Energy use Prediction'!$A$178:$AQ$178,0),FALSE)*$B36</f>
        <v>0</v>
      </c>
      <c r="AC36" s="260">
        <f>VLOOKUP($A36,'Energy use Prediction'!$A$178:$AQ$204,MATCH('Crude Oil'!AC$32,'Energy use Prediction'!$A$178:$AQ$178,0),FALSE)*$B36</f>
        <v>0</v>
      </c>
      <c r="AD36" s="260">
        <f>VLOOKUP($A36,'Energy use Prediction'!$A$178:$AQ$204,MATCH('Crude Oil'!AD$32,'Energy use Prediction'!$A$178:$AQ$178,0),FALSE)*$B36</f>
        <v>0</v>
      </c>
      <c r="AE36" s="260">
        <f>VLOOKUP($A36,'Energy use Prediction'!$A$178:$AQ$204,MATCH('Crude Oil'!AE$32,'Energy use Prediction'!$A$178:$AQ$178,0),FALSE)*$B36</f>
        <v>0</v>
      </c>
      <c r="AF36" s="260">
        <f>VLOOKUP($A36,'Energy use Prediction'!$A$178:$AQ$204,MATCH('Crude Oil'!AF$32,'Energy use Prediction'!$A$178:$AQ$178,0),FALSE)*$B36</f>
        <v>0</v>
      </c>
      <c r="AG36" s="260">
        <f>VLOOKUP($A36,'Energy use Prediction'!$A$178:$AQ$204,MATCH('Crude Oil'!AG$32,'Energy use Prediction'!$A$178:$AQ$178,0),FALSE)*$B36</f>
        <v>0</v>
      </c>
      <c r="AH36" s="260">
        <f>VLOOKUP($A36,'Energy use Prediction'!$A$178:$AQ$204,MATCH('Crude Oil'!AH$32,'Energy use Prediction'!$A$178:$AQ$178,0),FALSE)*$B36</f>
        <v>0</v>
      </c>
      <c r="AI36" s="260">
        <f>VLOOKUP($A36,'Energy use Prediction'!$A$178:$AQ$204,MATCH('Crude Oil'!AI$32,'Energy use Prediction'!$A$178:$AQ$178,0),FALSE)*$B36</f>
        <v>0</v>
      </c>
      <c r="AJ36" s="260">
        <f>VLOOKUP($A36,'Energy use Prediction'!$A$178:$AQ$204,MATCH('Crude Oil'!AJ$32,'Energy use Prediction'!$A$178:$AQ$178,0),FALSE)*$B36</f>
        <v>0</v>
      </c>
      <c r="AK36" s="260">
        <f>VLOOKUP($A36,'Energy use Prediction'!$A$178:$AQ$204,MATCH('Crude Oil'!AK$32,'Energy use Prediction'!$A$178:$AQ$178,0),FALSE)*$B36</f>
        <v>0</v>
      </c>
      <c r="AL36" s="260">
        <f>VLOOKUP($A36,'Energy use Prediction'!$A$178:$AQ$204,MATCH('Crude Oil'!AL$32,'Energy use Prediction'!$A$178:$AQ$178,0),FALSE)*$B36</f>
        <v>0</v>
      </c>
      <c r="AM36" s="260">
        <f>VLOOKUP($A36,'Energy use Prediction'!$A$178:$AQ$204,MATCH('Crude Oil'!AM$32,'Energy use Prediction'!$A$178:$AQ$178,0),FALSE)*$B36</f>
        <v>0</v>
      </c>
      <c r="AN36" s="260">
        <f>VLOOKUP($A36,'Energy use Prediction'!$A$178:$AQ$204,MATCH('Crude Oil'!AN$32,'Energy use Prediction'!$A$178:$AQ$178,0),FALSE)*$B36</f>
        <v>0</v>
      </c>
      <c r="AO36" s="260">
        <f>VLOOKUP($A36,'Energy use Prediction'!$A$178:$AQ$204,MATCH('Crude Oil'!AO$32,'Energy use Prediction'!$A$178:$AQ$178,0),FALSE)*$B36</f>
        <v>0</v>
      </c>
      <c r="AP36" s="260">
        <f>VLOOKUP($A36,'Energy use Prediction'!$A$178:$AQ$204,MATCH('Crude Oil'!AP$32,'Energy use Prediction'!$A$178:$AQ$178,0),FALSE)*$B36</f>
        <v>0</v>
      </c>
      <c r="AQ36" s="260">
        <f>VLOOKUP($A36,'Energy use Prediction'!$A$178:$AQ$204,MATCH('Crude Oil'!AQ$32,'Energy use Prediction'!$A$178:$AQ$178,0),FALSE)*$B36</f>
        <v>0</v>
      </c>
    </row>
    <row r="37" spans="1:43">
      <c r="A37" s="272" t="s">
        <v>620</v>
      </c>
      <c r="B37">
        <f>VLOOKUP(A37,'Non Energy use'!A6:J32,COLUMN('Non Energy use'!E6),FALSE)</f>
        <v>0</v>
      </c>
      <c r="C37" s="260">
        <f>VLOOKUP($A37,'Energy use Prediction'!$A$178:$AQ$204,MATCH('Crude Oil'!C$32,'Energy use Prediction'!$A$178:$AQ$178,0),FALSE)*$B37</f>
        <v>0</v>
      </c>
      <c r="D37" s="260">
        <f>VLOOKUP($A37,'Energy use Prediction'!$A$178:$AQ$204,MATCH('Crude Oil'!D$32,'Energy use Prediction'!$A$178:$AQ$178,0),FALSE)*$B37</f>
        <v>0</v>
      </c>
      <c r="E37" s="260">
        <f>VLOOKUP($A37,'Energy use Prediction'!$A$178:$AQ$204,MATCH('Crude Oil'!E$32,'Energy use Prediction'!$A$178:$AQ$178,0),FALSE)*$B37</f>
        <v>0</v>
      </c>
      <c r="F37" s="260">
        <f>VLOOKUP($A37,'Energy use Prediction'!$A$178:$AQ$204,MATCH('Crude Oil'!F$32,'Energy use Prediction'!$A$178:$AQ$178,0),FALSE)*$B37</f>
        <v>0</v>
      </c>
      <c r="G37" s="260">
        <f>VLOOKUP($A37,'Energy use Prediction'!$A$178:$AQ$204,MATCH('Crude Oil'!G$32,'Energy use Prediction'!$A$178:$AQ$178,0),FALSE)*$B37</f>
        <v>0</v>
      </c>
      <c r="H37" s="260">
        <f>VLOOKUP($A37,'Energy use Prediction'!$A$178:$AQ$204,MATCH('Crude Oil'!H$32,'Energy use Prediction'!$A$178:$AQ$178,0),FALSE)*$B37</f>
        <v>0</v>
      </c>
      <c r="I37" s="260">
        <f>VLOOKUP($A37,'Energy use Prediction'!$A$178:$AQ$204,MATCH('Crude Oil'!I$32,'Energy use Prediction'!$A$178:$AQ$178,0),FALSE)*$B37</f>
        <v>0</v>
      </c>
      <c r="J37" s="260">
        <f>VLOOKUP($A37,'Energy use Prediction'!$A$178:$AQ$204,MATCH('Crude Oil'!J$32,'Energy use Prediction'!$A$178:$AQ$178,0),FALSE)*$B37</f>
        <v>0</v>
      </c>
      <c r="K37" s="260">
        <f>VLOOKUP($A37,'Energy use Prediction'!$A$178:$AQ$204,MATCH('Crude Oil'!K$32,'Energy use Prediction'!$A$178:$AQ$178,0),FALSE)*$B37</f>
        <v>0</v>
      </c>
      <c r="L37" s="260">
        <f>VLOOKUP($A37,'Energy use Prediction'!$A$178:$AQ$204,MATCH('Crude Oil'!L$32,'Energy use Prediction'!$A$178:$AQ$178,0),FALSE)*$B37</f>
        <v>0</v>
      </c>
      <c r="M37" s="260">
        <f>VLOOKUP($A37,'Energy use Prediction'!$A$178:$AQ$204,MATCH('Crude Oil'!M$32,'Energy use Prediction'!$A$178:$AQ$178,0),FALSE)*$B37</f>
        <v>0</v>
      </c>
      <c r="N37" s="260">
        <f>VLOOKUP($A37,'Energy use Prediction'!$A$178:$AQ$204,MATCH('Crude Oil'!N$32,'Energy use Prediction'!$A$178:$AQ$178,0),FALSE)*$B37</f>
        <v>0</v>
      </c>
      <c r="O37" s="260">
        <f>VLOOKUP($A37,'Energy use Prediction'!$A$178:$AQ$204,MATCH('Crude Oil'!O$32,'Energy use Prediction'!$A$178:$AQ$178,0),FALSE)*$B37</f>
        <v>0</v>
      </c>
      <c r="P37" s="260">
        <f>VLOOKUP($A37,'Energy use Prediction'!$A$178:$AQ$204,MATCH('Crude Oil'!P$32,'Energy use Prediction'!$A$178:$AQ$178,0),FALSE)*$B37</f>
        <v>0</v>
      </c>
      <c r="Q37" s="260">
        <f>VLOOKUP($A37,'Energy use Prediction'!$A$178:$AQ$204,MATCH('Crude Oil'!Q$32,'Energy use Prediction'!$A$178:$AQ$178,0),FALSE)*$B37</f>
        <v>0</v>
      </c>
      <c r="R37" s="260">
        <f>VLOOKUP($A37,'Energy use Prediction'!$A$178:$AQ$204,MATCH('Crude Oil'!R$32,'Energy use Prediction'!$A$178:$AQ$178,0),FALSE)*$B37</f>
        <v>0</v>
      </c>
      <c r="S37" s="260">
        <f>VLOOKUP($A37,'Energy use Prediction'!$A$178:$AQ$204,MATCH('Crude Oil'!S$32,'Energy use Prediction'!$A$178:$AQ$178,0),FALSE)*$B37</f>
        <v>0</v>
      </c>
      <c r="T37" s="260">
        <f>VLOOKUP($A37,'Energy use Prediction'!$A$178:$AQ$204,MATCH('Crude Oil'!T$32,'Energy use Prediction'!$A$178:$AQ$178,0),FALSE)*$B37</f>
        <v>0</v>
      </c>
      <c r="U37" s="260">
        <f>VLOOKUP($A37,'Energy use Prediction'!$A$178:$AQ$204,MATCH('Crude Oil'!U$32,'Energy use Prediction'!$A$178:$AQ$178,0),FALSE)*$B37</f>
        <v>0</v>
      </c>
      <c r="V37" s="260">
        <f>VLOOKUP($A37,'Energy use Prediction'!$A$178:$AQ$204,MATCH('Crude Oil'!V$32,'Energy use Prediction'!$A$178:$AQ$178,0),FALSE)*$B37</f>
        <v>0</v>
      </c>
      <c r="W37" s="260">
        <f>VLOOKUP($A37,'Energy use Prediction'!$A$178:$AQ$204,MATCH('Crude Oil'!W$32,'Energy use Prediction'!$A$178:$AQ$178,0),FALSE)*$B37</f>
        <v>0</v>
      </c>
      <c r="X37" s="260">
        <f>VLOOKUP($A37,'Energy use Prediction'!$A$178:$AQ$204,MATCH('Crude Oil'!X$32,'Energy use Prediction'!$A$178:$AQ$178,0),FALSE)*$B37</f>
        <v>0</v>
      </c>
      <c r="Y37" s="260">
        <f>VLOOKUP($A37,'Energy use Prediction'!$A$178:$AQ$204,MATCH('Crude Oil'!Y$32,'Energy use Prediction'!$A$178:$AQ$178,0),FALSE)*$B37</f>
        <v>0</v>
      </c>
      <c r="Z37" s="260">
        <f>VLOOKUP($A37,'Energy use Prediction'!$A$178:$AQ$204,MATCH('Crude Oil'!Z$32,'Energy use Prediction'!$A$178:$AQ$178,0),FALSE)*$B37</f>
        <v>0</v>
      </c>
      <c r="AA37" s="260">
        <f>VLOOKUP($A37,'Energy use Prediction'!$A$178:$AQ$204,MATCH('Crude Oil'!AA$32,'Energy use Prediction'!$A$178:$AQ$178,0),FALSE)*$B37</f>
        <v>0</v>
      </c>
      <c r="AB37" s="260">
        <f>VLOOKUP($A37,'Energy use Prediction'!$A$178:$AQ$204,MATCH('Crude Oil'!AB$32,'Energy use Prediction'!$A$178:$AQ$178,0),FALSE)*$B37</f>
        <v>0</v>
      </c>
      <c r="AC37" s="260">
        <f>VLOOKUP($A37,'Energy use Prediction'!$A$178:$AQ$204,MATCH('Crude Oil'!AC$32,'Energy use Prediction'!$A$178:$AQ$178,0),FALSE)*$B37</f>
        <v>0</v>
      </c>
      <c r="AD37" s="260">
        <f>VLOOKUP($A37,'Energy use Prediction'!$A$178:$AQ$204,MATCH('Crude Oil'!AD$32,'Energy use Prediction'!$A$178:$AQ$178,0),FALSE)*$B37</f>
        <v>0</v>
      </c>
      <c r="AE37" s="260">
        <f>VLOOKUP($A37,'Energy use Prediction'!$A$178:$AQ$204,MATCH('Crude Oil'!AE$32,'Energy use Prediction'!$A$178:$AQ$178,0),FALSE)*$B37</f>
        <v>0</v>
      </c>
      <c r="AF37" s="260">
        <f>VLOOKUP($A37,'Energy use Prediction'!$A$178:$AQ$204,MATCH('Crude Oil'!AF$32,'Energy use Prediction'!$A$178:$AQ$178,0),FALSE)*$B37</f>
        <v>0</v>
      </c>
      <c r="AG37" s="260">
        <f>VLOOKUP($A37,'Energy use Prediction'!$A$178:$AQ$204,MATCH('Crude Oil'!AG$32,'Energy use Prediction'!$A$178:$AQ$178,0),FALSE)*$B37</f>
        <v>0</v>
      </c>
      <c r="AH37" s="260">
        <f>VLOOKUP($A37,'Energy use Prediction'!$A$178:$AQ$204,MATCH('Crude Oil'!AH$32,'Energy use Prediction'!$A$178:$AQ$178,0),FALSE)*$B37</f>
        <v>0</v>
      </c>
      <c r="AI37" s="260">
        <f>VLOOKUP($A37,'Energy use Prediction'!$A$178:$AQ$204,MATCH('Crude Oil'!AI$32,'Energy use Prediction'!$A$178:$AQ$178,0),FALSE)*$B37</f>
        <v>0</v>
      </c>
      <c r="AJ37" s="260">
        <f>VLOOKUP($A37,'Energy use Prediction'!$A$178:$AQ$204,MATCH('Crude Oil'!AJ$32,'Energy use Prediction'!$A$178:$AQ$178,0),FALSE)*$B37</f>
        <v>0</v>
      </c>
      <c r="AK37" s="260">
        <f>VLOOKUP($A37,'Energy use Prediction'!$A$178:$AQ$204,MATCH('Crude Oil'!AK$32,'Energy use Prediction'!$A$178:$AQ$178,0),FALSE)*$B37</f>
        <v>0</v>
      </c>
      <c r="AL37" s="260">
        <f>VLOOKUP($A37,'Energy use Prediction'!$A$178:$AQ$204,MATCH('Crude Oil'!AL$32,'Energy use Prediction'!$A$178:$AQ$178,0),FALSE)*$B37</f>
        <v>0</v>
      </c>
      <c r="AM37" s="260">
        <f>VLOOKUP($A37,'Energy use Prediction'!$A$178:$AQ$204,MATCH('Crude Oil'!AM$32,'Energy use Prediction'!$A$178:$AQ$178,0),FALSE)*$B37</f>
        <v>0</v>
      </c>
      <c r="AN37" s="260">
        <f>VLOOKUP($A37,'Energy use Prediction'!$A$178:$AQ$204,MATCH('Crude Oil'!AN$32,'Energy use Prediction'!$A$178:$AQ$178,0),FALSE)*$B37</f>
        <v>0</v>
      </c>
      <c r="AO37" s="260">
        <f>VLOOKUP($A37,'Energy use Prediction'!$A$178:$AQ$204,MATCH('Crude Oil'!AO$32,'Energy use Prediction'!$A$178:$AQ$178,0),FALSE)*$B37</f>
        <v>0</v>
      </c>
      <c r="AP37" s="260">
        <f>VLOOKUP($A37,'Energy use Prediction'!$A$178:$AQ$204,MATCH('Crude Oil'!AP$32,'Energy use Prediction'!$A$178:$AQ$178,0),FALSE)*$B37</f>
        <v>0</v>
      </c>
      <c r="AQ37" s="260">
        <f>VLOOKUP($A37,'Energy use Prediction'!$A$178:$AQ$204,MATCH('Crude Oil'!AQ$32,'Energy use Prediction'!$A$178:$AQ$178,0),FALSE)*$B37</f>
        <v>0</v>
      </c>
    </row>
    <row r="38" spans="1:43">
      <c r="A38" s="272" t="s">
        <v>621</v>
      </c>
      <c r="B38">
        <f>VLOOKUP(A38,'Non Energy use'!A7:J33,COLUMN('Non Energy use'!E7),FALSE)</f>
        <v>0</v>
      </c>
      <c r="C38" s="260">
        <f>VLOOKUP($A38,'Energy use Prediction'!$A$178:$AQ$204,MATCH('Crude Oil'!C$32,'Energy use Prediction'!$A$178:$AQ$178,0),FALSE)*$B38</f>
        <v>0</v>
      </c>
      <c r="D38" s="260">
        <f>VLOOKUP($A38,'Energy use Prediction'!$A$178:$AQ$204,MATCH('Crude Oil'!D$32,'Energy use Prediction'!$A$178:$AQ$178,0),FALSE)*$B38</f>
        <v>0</v>
      </c>
      <c r="E38" s="260">
        <f>VLOOKUP($A38,'Energy use Prediction'!$A$178:$AQ$204,MATCH('Crude Oil'!E$32,'Energy use Prediction'!$A$178:$AQ$178,0),FALSE)*$B38</f>
        <v>0</v>
      </c>
      <c r="F38" s="260">
        <f>VLOOKUP($A38,'Energy use Prediction'!$A$178:$AQ$204,MATCH('Crude Oil'!F$32,'Energy use Prediction'!$A$178:$AQ$178,0),FALSE)*$B38</f>
        <v>0</v>
      </c>
      <c r="G38" s="260">
        <f>VLOOKUP($A38,'Energy use Prediction'!$A$178:$AQ$204,MATCH('Crude Oil'!G$32,'Energy use Prediction'!$A$178:$AQ$178,0),FALSE)*$B38</f>
        <v>0</v>
      </c>
      <c r="H38" s="260">
        <f>VLOOKUP($A38,'Energy use Prediction'!$A$178:$AQ$204,MATCH('Crude Oil'!H$32,'Energy use Prediction'!$A$178:$AQ$178,0),FALSE)*$B38</f>
        <v>0</v>
      </c>
      <c r="I38" s="260">
        <f>VLOOKUP($A38,'Energy use Prediction'!$A$178:$AQ$204,MATCH('Crude Oil'!I$32,'Energy use Prediction'!$A$178:$AQ$178,0),FALSE)*$B38</f>
        <v>0</v>
      </c>
      <c r="J38" s="260">
        <f>VLOOKUP($A38,'Energy use Prediction'!$A$178:$AQ$204,MATCH('Crude Oil'!J$32,'Energy use Prediction'!$A$178:$AQ$178,0),FALSE)*$B38</f>
        <v>0</v>
      </c>
      <c r="K38" s="260">
        <f>VLOOKUP($A38,'Energy use Prediction'!$A$178:$AQ$204,MATCH('Crude Oil'!K$32,'Energy use Prediction'!$A$178:$AQ$178,0),FALSE)*$B38</f>
        <v>0</v>
      </c>
      <c r="L38" s="260">
        <f>VLOOKUP($A38,'Energy use Prediction'!$A$178:$AQ$204,MATCH('Crude Oil'!L$32,'Energy use Prediction'!$A$178:$AQ$178,0),FALSE)*$B38</f>
        <v>0</v>
      </c>
      <c r="M38" s="260">
        <f>VLOOKUP($A38,'Energy use Prediction'!$A$178:$AQ$204,MATCH('Crude Oil'!M$32,'Energy use Prediction'!$A$178:$AQ$178,0),FALSE)*$B38</f>
        <v>0</v>
      </c>
      <c r="N38" s="260">
        <f>VLOOKUP($A38,'Energy use Prediction'!$A$178:$AQ$204,MATCH('Crude Oil'!N$32,'Energy use Prediction'!$A$178:$AQ$178,0),FALSE)*$B38</f>
        <v>0</v>
      </c>
      <c r="O38" s="260">
        <f>VLOOKUP($A38,'Energy use Prediction'!$A$178:$AQ$204,MATCH('Crude Oil'!O$32,'Energy use Prediction'!$A$178:$AQ$178,0),FALSE)*$B38</f>
        <v>0</v>
      </c>
      <c r="P38" s="260">
        <f>VLOOKUP($A38,'Energy use Prediction'!$A$178:$AQ$204,MATCH('Crude Oil'!P$32,'Energy use Prediction'!$A$178:$AQ$178,0),FALSE)*$B38</f>
        <v>0</v>
      </c>
      <c r="Q38" s="260">
        <f>VLOOKUP($A38,'Energy use Prediction'!$A$178:$AQ$204,MATCH('Crude Oil'!Q$32,'Energy use Prediction'!$A$178:$AQ$178,0),FALSE)*$B38</f>
        <v>0</v>
      </c>
      <c r="R38" s="260">
        <f>VLOOKUP($A38,'Energy use Prediction'!$A$178:$AQ$204,MATCH('Crude Oil'!R$32,'Energy use Prediction'!$A$178:$AQ$178,0),FALSE)*$B38</f>
        <v>0</v>
      </c>
      <c r="S38" s="260">
        <f>VLOOKUP($A38,'Energy use Prediction'!$A$178:$AQ$204,MATCH('Crude Oil'!S$32,'Energy use Prediction'!$A$178:$AQ$178,0),FALSE)*$B38</f>
        <v>0</v>
      </c>
      <c r="T38" s="260">
        <f>VLOOKUP($A38,'Energy use Prediction'!$A$178:$AQ$204,MATCH('Crude Oil'!T$32,'Energy use Prediction'!$A$178:$AQ$178,0),FALSE)*$B38</f>
        <v>0</v>
      </c>
      <c r="U38" s="260">
        <f>VLOOKUP($A38,'Energy use Prediction'!$A$178:$AQ$204,MATCH('Crude Oil'!U$32,'Energy use Prediction'!$A$178:$AQ$178,0),FALSE)*$B38</f>
        <v>0</v>
      </c>
      <c r="V38" s="260">
        <f>VLOOKUP($A38,'Energy use Prediction'!$A$178:$AQ$204,MATCH('Crude Oil'!V$32,'Energy use Prediction'!$A$178:$AQ$178,0),FALSE)*$B38</f>
        <v>0</v>
      </c>
      <c r="W38" s="260">
        <f>VLOOKUP($A38,'Energy use Prediction'!$A$178:$AQ$204,MATCH('Crude Oil'!W$32,'Energy use Prediction'!$A$178:$AQ$178,0),FALSE)*$B38</f>
        <v>0</v>
      </c>
      <c r="X38" s="260">
        <f>VLOOKUP($A38,'Energy use Prediction'!$A$178:$AQ$204,MATCH('Crude Oil'!X$32,'Energy use Prediction'!$A$178:$AQ$178,0),FALSE)*$B38</f>
        <v>0</v>
      </c>
      <c r="Y38" s="260">
        <f>VLOOKUP($A38,'Energy use Prediction'!$A$178:$AQ$204,MATCH('Crude Oil'!Y$32,'Energy use Prediction'!$A$178:$AQ$178,0),FALSE)*$B38</f>
        <v>0</v>
      </c>
      <c r="Z38" s="260">
        <f>VLOOKUP($A38,'Energy use Prediction'!$A$178:$AQ$204,MATCH('Crude Oil'!Z$32,'Energy use Prediction'!$A$178:$AQ$178,0),FALSE)*$B38</f>
        <v>0</v>
      </c>
      <c r="AA38" s="260">
        <f>VLOOKUP($A38,'Energy use Prediction'!$A$178:$AQ$204,MATCH('Crude Oil'!AA$32,'Energy use Prediction'!$A$178:$AQ$178,0),FALSE)*$B38</f>
        <v>0</v>
      </c>
      <c r="AB38" s="260">
        <f>VLOOKUP($A38,'Energy use Prediction'!$A$178:$AQ$204,MATCH('Crude Oil'!AB$32,'Energy use Prediction'!$A$178:$AQ$178,0),FALSE)*$B38</f>
        <v>0</v>
      </c>
      <c r="AC38" s="260">
        <f>VLOOKUP($A38,'Energy use Prediction'!$A$178:$AQ$204,MATCH('Crude Oil'!AC$32,'Energy use Prediction'!$A$178:$AQ$178,0),FALSE)*$B38</f>
        <v>0</v>
      </c>
      <c r="AD38" s="260">
        <f>VLOOKUP($A38,'Energy use Prediction'!$A$178:$AQ$204,MATCH('Crude Oil'!AD$32,'Energy use Prediction'!$A$178:$AQ$178,0),FALSE)*$B38</f>
        <v>0</v>
      </c>
      <c r="AE38" s="260">
        <f>VLOOKUP($A38,'Energy use Prediction'!$A$178:$AQ$204,MATCH('Crude Oil'!AE$32,'Energy use Prediction'!$A$178:$AQ$178,0),FALSE)*$B38</f>
        <v>0</v>
      </c>
      <c r="AF38" s="260">
        <f>VLOOKUP($A38,'Energy use Prediction'!$A$178:$AQ$204,MATCH('Crude Oil'!AF$32,'Energy use Prediction'!$A$178:$AQ$178,0),FALSE)*$B38</f>
        <v>0</v>
      </c>
      <c r="AG38" s="260">
        <f>VLOOKUP($A38,'Energy use Prediction'!$A$178:$AQ$204,MATCH('Crude Oil'!AG$32,'Energy use Prediction'!$A$178:$AQ$178,0),FALSE)*$B38</f>
        <v>0</v>
      </c>
      <c r="AH38" s="260">
        <f>VLOOKUP($A38,'Energy use Prediction'!$A$178:$AQ$204,MATCH('Crude Oil'!AH$32,'Energy use Prediction'!$A$178:$AQ$178,0),FALSE)*$B38</f>
        <v>0</v>
      </c>
      <c r="AI38" s="260">
        <f>VLOOKUP($A38,'Energy use Prediction'!$A$178:$AQ$204,MATCH('Crude Oil'!AI$32,'Energy use Prediction'!$A$178:$AQ$178,0),FALSE)*$B38</f>
        <v>0</v>
      </c>
      <c r="AJ38" s="260">
        <f>VLOOKUP($A38,'Energy use Prediction'!$A$178:$AQ$204,MATCH('Crude Oil'!AJ$32,'Energy use Prediction'!$A$178:$AQ$178,0),FALSE)*$B38</f>
        <v>0</v>
      </c>
      <c r="AK38" s="260">
        <f>VLOOKUP($A38,'Energy use Prediction'!$A$178:$AQ$204,MATCH('Crude Oil'!AK$32,'Energy use Prediction'!$A$178:$AQ$178,0),FALSE)*$B38</f>
        <v>0</v>
      </c>
      <c r="AL38" s="260">
        <f>VLOOKUP($A38,'Energy use Prediction'!$A$178:$AQ$204,MATCH('Crude Oil'!AL$32,'Energy use Prediction'!$A$178:$AQ$178,0),FALSE)*$B38</f>
        <v>0</v>
      </c>
      <c r="AM38" s="260">
        <f>VLOOKUP($A38,'Energy use Prediction'!$A$178:$AQ$204,MATCH('Crude Oil'!AM$32,'Energy use Prediction'!$A$178:$AQ$178,0),FALSE)*$B38</f>
        <v>0</v>
      </c>
      <c r="AN38" s="260">
        <f>VLOOKUP($A38,'Energy use Prediction'!$A$178:$AQ$204,MATCH('Crude Oil'!AN$32,'Energy use Prediction'!$A$178:$AQ$178,0),FALSE)*$B38</f>
        <v>0</v>
      </c>
      <c r="AO38" s="260">
        <f>VLOOKUP($A38,'Energy use Prediction'!$A$178:$AQ$204,MATCH('Crude Oil'!AO$32,'Energy use Prediction'!$A$178:$AQ$178,0),FALSE)*$B38</f>
        <v>0</v>
      </c>
      <c r="AP38" s="260">
        <f>VLOOKUP($A38,'Energy use Prediction'!$A$178:$AQ$204,MATCH('Crude Oil'!AP$32,'Energy use Prediction'!$A$178:$AQ$178,0),FALSE)*$B38</f>
        <v>0</v>
      </c>
      <c r="AQ38" s="260">
        <f>VLOOKUP($A38,'Energy use Prediction'!$A$178:$AQ$204,MATCH('Crude Oil'!AQ$32,'Energy use Prediction'!$A$178:$AQ$178,0),FALSE)*$B38</f>
        <v>0</v>
      </c>
    </row>
    <row r="39" spans="1:43">
      <c r="A39" s="272" t="s">
        <v>622</v>
      </c>
      <c r="B39">
        <f>VLOOKUP(A39,'Non Energy use'!A8:J34,COLUMN('Non Energy use'!E8),FALSE)</f>
        <v>0</v>
      </c>
      <c r="C39" s="260">
        <f>VLOOKUP($A39,'Energy use Prediction'!$A$178:$AQ$204,MATCH('Crude Oil'!C$32,'Energy use Prediction'!$A$178:$AQ$178,0),FALSE)*$B39</f>
        <v>0</v>
      </c>
      <c r="D39" s="260">
        <f>VLOOKUP($A39,'Energy use Prediction'!$A$178:$AQ$204,MATCH('Crude Oil'!D$32,'Energy use Prediction'!$A$178:$AQ$178,0),FALSE)*$B39</f>
        <v>0</v>
      </c>
      <c r="E39" s="260">
        <f>VLOOKUP($A39,'Energy use Prediction'!$A$178:$AQ$204,MATCH('Crude Oil'!E$32,'Energy use Prediction'!$A$178:$AQ$178,0),FALSE)*$B39</f>
        <v>0</v>
      </c>
      <c r="F39" s="260">
        <f>VLOOKUP($A39,'Energy use Prediction'!$A$178:$AQ$204,MATCH('Crude Oil'!F$32,'Energy use Prediction'!$A$178:$AQ$178,0),FALSE)*$B39</f>
        <v>0</v>
      </c>
      <c r="G39" s="260">
        <f>VLOOKUP($A39,'Energy use Prediction'!$A$178:$AQ$204,MATCH('Crude Oil'!G$32,'Energy use Prediction'!$A$178:$AQ$178,0),FALSE)*$B39</f>
        <v>0</v>
      </c>
      <c r="H39" s="260">
        <f>VLOOKUP($A39,'Energy use Prediction'!$A$178:$AQ$204,MATCH('Crude Oil'!H$32,'Energy use Prediction'!$A$178:$AQ$178,0),FALSE)*$B39</f>
        <v>0</v>
      </c>
      <c r="I39" s="260">
        <f>VLOOKUP($A39,'Energy use Prediction'!$A$178:$AQ$204,MATCH('Crude Oil'!I$32,'Energy use Prediction'!$A$178:$AQ$178,0),FALSE)*$B39</f>
        <v>0</v>
      </c>
      <c r="J39" s="260">
        <f>VLOOKUP($A39,'Energy use Prediction'!$A$178:$AQ$204,MATCH('Crude Oil'!J$32,'Energy use Prediction'!$A$178:$AQ$178,0),FALSE)*$B39</f>
        <v>0</v>
      </c>
      <c r="K39" s="260">
        <f>VLOOKUP($A39,'Energy use Prediction'!$A$178:$AQ$204,MATCH('Crude Oil'!K$32,'Energy use Prediction'!$A$178:$AQ$178,0),FALSE)*$B39</f>
        <v>0</v>
      </c>
      <c r="L39" s="260">
        <f>VLOOKUP($A39,'Energy use Prediction'!$A$178:$AQ$204,MATCH('Crude Oil'!L$32,'Energy use Prediction'!$A$178:$AQ$178,0),FALSE)*$B39</f>
        <v>0</v>
      </c>
      <c r="M39" s="260">
        <f>VLOOKUP($A39,'Energy use Prediction'!$A$178:$AQ$204,MATCH('Crude Oil'!M$32,'Energy use Prediction'!$A$178:$AQ$178,0),FALSE)*$B39</f>
        <v>0</v>
      </c>
      <c r="N39" s="260">
        <f>VLOOKUP($A39,'Energy use Prediction'!$A$178:$AQ$204,MATCH('Crude Oil'!N$32,'Energy use Prediction'!$A$178:$AQ$178,0),FALSE)*$B39</f>
        <v>0</v>
      </c>
      <c r="O39" s="260">
        <f>VLOOKUP($A39,'Energy use Prediction'!$A$178:$AQ$204,MATCH('Crude Oil'!O$32,'Energy use Prediction'!$A$178:$AQ$178,0),FALSE)*$B39</f>
        <v>0</v>
      </c>
      <c r="P39" s="260">
        <f>VLOOKUP($A39,'Energy use Prediction'!$A$178:$AQ$204,MATCH('Crude Oil'!P$32,'Energy use Prediction'!$A$178:$AQ$178,0),FALSE)*$B39</f>
        <v>0</v>
      </c>
      <c r="Q39" s="260">
        <f>VLOOKUP($A39,'Energy use Prediction'!$A$178:$AQ$204,MATCH('Crude Oil'!Q$32,'Energy use Prediction'!$A$178:$AQ$178,0),FALSE)*$B39</f>
        <v>0</v>
      </c>
      <c r="R39" s="260">
        <f>VLOOKUP($A39,'Energy use Prediction'!$A$178:$AQ$204,MATCH('Crude Oil'!R$32,'Energy use Prediction'!$A$178:$AQ$178,0),FALSE)*$B39</f>
        <v>0</v>
      </c>
      <c r="S39" s="260">
        <f>VLOOKUP($A39,'Energy use Prediction'!$A$178:$AQ$204,MATCH('Crude Oil'!S$32,'Energy use Prediction'!$A$178:$AQ$178,0),FALSE)*$B39</f>
        <v>0</v>
      </c>
      <c r="T39" s="260">
        <f>VLOOKUP($A39,'Energy use Prediction'!$A$178:$AQ$204,MATCH('Crude Oil'!T$32,'Energy use Prediction'!$A$178:$AQ$178,0),FALSE)*$B39</f>
        <v>0</v>
      </c>
      <c r="U39" s="260">
        <f>VLOOKUP($A39,'Energy use Prediction'!$A$178:$AQ$204,MATCH('Crude Oil'!U$32,'Energy use Prediction'!$A$178:$AQ$178,0),FALSE)*$B39</f>
        <v>0</v>
      </c>
      <c r="V39" s="260">
        <f>VLOOKUP($A39,'Energy use Prediction'!$A$178:$AQ$204,MATCH('Crude Oil'!V$32,'Energy use Prediction'!$A$178:$AQ$178,0),FALSE)*$B39</f>
        <v>0</v>
      </c>
      <c r="W39" s="260">
        <f>VLOOKUP($A39,'Energy use Prediction'!$A$178:$AQ$204,MATCH('Crude Oil'!W$32,'Energy use Prediction'!$A$178:$AQ$178,0),FALSE)*$B39</f>
        <v>0</v>
      </c>
      <c r="X39" s="260">
        <f>VLOOKUP($A39,'Energy use Prediction'!$A$178:$AQ$204,MATCH('Crude Oil'!X$32,'Energy use Prediction'!$A$178:$AQ$178,0),FALSE)*$B39</f>
        <v>0</v>
      </c>
      <c r="Y39" s="260">
        <f>VLOOKUP($A39,'Energy use Prediction'!$A$178:$AQ$204,MATCH('Crude Oil'!Y$32,'Energy use Prediction'!$A$178:$AQ$178,0),FALSE)*$B39</f>
        <v>0</v>
      </c>
      <c r="Z39" s="260">
        <f>VLOOKUP($A39,'Energy use Prediction'!$A$178:$AQ$204,MATCH('Crude Oil'!Z$32,'Energy use Prediction'!$A$178:$AQ$178,0),FALSE)*$B39</f>
        <v>0</v>
      </c>
      <c r="AA39" s="260">
        <f>VLOOKUP($A39,'Energy use Prediction'!$A$178:$AQ$204,MATCH('Crude Oil'!AA$32,'Energy use Prediction'!$A$178:$AQ$178,0),FALSE)*$B39</f>
        <v>0</v>
      </c>
      <c r="AB39" s="260">
        <f>VLOOKUP($A39,'Energy use Prediction'!$A$178:$AQ$204,MATCH('Crude Oil'!AB$32,'Energy use Prediction'!$A$178:$AQ$178,0),FALSE)*$B39</f>
        <v>0</v>
      </c>
      <c r="AC39" s="260">
        <f>VLOOKUP($A39,'Energy use Prediction'!$A$178:$AQ$204,MATCH('Crude Oil'!AC$32,'Energy use Prediction'!$A$178:$AQ$178,0),FALSE)*$B39</f>
        <v>0</v>
      </c>
      <c r="AD39" s="260">
        <f>VLOOKUP($A39,'Energy use Prediction'!$A$178:$AQ$204,MATCH('Crude Oil'!AD$32,'Energy use Prediction'!$A$178:$AQ$178,0),FALSE)*$B39</f>
        <v>0</v>
      </c>
      <c r="AE39" s="260">
        <f>VLOOKUP($A39,'Energy use Prediction'!$A$178:$AQ$204,MATCH('Crude Oil'!AE$32,'Energy use Prediction'!$A$178:$AQ$178,0),FALSE)*$B39</f>
        <v>0</v>
      </c>
      <c r="AF39" s="260">
        <f>VLOOKUP($A39,'Energy use Prediction'!$A$178:$AQ$204,MATCH('Crude Oil'!AF$32,'Energy use Prediction'!$A$178:$AQ$178,0),FALSE)*$B39</f>
        <v>0</v>
      </c>
      <c r="AG39" s="260">
        <f>VLOOKUP($A39,'Energy use Prediction'!$A$178:$AQ$204,MATCH('Crude Oil'!AG$32,'Energy use Prediction'!$A$178:$AQ$178,0),FALSE)*$B39</f>
        <v>0</v>
      </c>
      <c r="AH39" s="260">
        <f>VLOOKUP($A39,'Energy use Prediction'!$A$178:$AQ$204,MATCH('Crude Oil'!AH$32,'Energy use Prediction'!$A$178:$AQ$178,0),FALSE)*$B39</f>
        <v>0</v>
      </c>
      <c r="AI39" s="260">
        <f>VLOOKUP($A39,'Energy use Prediction'!$A$178:$AQ$204,MATCH('Crude Oil'!AI$32,'Energy use Prediction'!$A$178:$AQ$178,0),FALSE)*$B39</f>
        <v>0</v>
      </c>
      <c r="AJ39" s="260">
        <f>VLOOKUP($A39,'Energy use Prediction'!$A$178:$AQ$204,MATCH('Crude Oil'!AJ$32,'Energy use Prediction'!$A$178:$AQ$178,0),FALSE)*$B39</f>
        <v>0</v>
      </c>
      <c r="AK39" s="260">
        <f>VLOOKUP($A39,'Energy use Prediction'!$A$178:$AQ$204,MATCH('Crude Oil'!AK$32,'Energy use Prediction'!$A$178:$AQ$178,0),FALSE)*$B39</f>
        <v>0</v>
      </c>
      <c r="AL39" s="260">
        <f>VLOOKUP($A39,'Energy use Prediction'!$A$178:$AQ$204,MATCH('Crude Oil'!AL$32,'Energy use Prediction'!$A$178:$AQ$178,0),FALSE)*$B39</f>
        <v>0</v>
      </c>
      <c r="AM39" s="260">
        <f>VLOOKUP($A39,'Energy use Prediction'!$A$178:$AQ$204,MATCH('Crude Oil'!AM$32,'Energy use Prediction'!$A$178:$AQ$178,0),FALSE)*$B39</f>
        <v>0</v>
      </c>
      <c r="AN39" s="260">
        <f>VLOOKUP($A39,'Energy use Prediction'!$A$178:$AQ$204,MATCH('Crude Oil'!AN$32,'Energy use Prediction'!$A$178:$AQ$178,0),FALSE)*$B39</f>
        <v>0</v>
      </c>
      <c r="AO39" s="260">
        <f>VLOOKUP($A39,'Energy use Prediction'!$A$178:$AQ$204,MATCH('Crude Oil'!AO$32,'Energy use Prediction'!$A$178:$AQ$178,0),FALSE)*$B39</f>
        <v>0</v>
      </c>
      <c r="AP39" s="260">
        <f>VLOOKUP($A39,'Energy use Prediction'!$A$178:$AQ$204,MATCH('Crude Oil'!AP$32,'Energy use Prediction'!$A$178:$AQ$178,0),FALSE)*$B39</f>
        <v>0</v>
      </c>
      <c r="AQ39" s="260">
        <f>VLOOKUP($A39,'Energy use Prediction'!$A$178:$AQ$204,MATCH('Crude Oil'!AQ$32,'Energy use Prediction'!$A$178:$AQ$178,0),FALSE)*$B39</f>
        <v>0</v>
      </c>
    </row>
    <row r="40" spans="1:43">
      <c r="A40" s="272" t="s">
        <v>623</v>
      </c>
      <c r="B40">
        <f>VLOOKUP(A40,'Non Energy use'!A9:J35,COLUMN('Non Energy use'!E9),FALSE)</f>
        <v>0</v>
      </c>
      <c r="C40" s="260">
        <f>VLOOKUP($A40,'Energy use Prediction'!$A$178:$AQ$204,MATCH('Crude Oil'!C$32,'Energy use Prediction'!$A$178:$AQ$178,0),FALSE)*$B40</f>
        <v>0</v>
      </c>
      <c r="D40" s="260">
        <f>VLOOKUP($A40,'Energy use Prediction'!$A$178:$AQ$204,MATCH('Crude Oil'!D$32,'Energy use Prediction'!$A$178:$AQ$178,0),FALSE)*$B40</f>
        <v>0</v>
      </c>
      <c r="E40" s="260">
        <f>VLOOKUP($A40,'Energy use Prediction'!$A$178:$AQ$204,MATCH('Crude Oil'!E$32,'Energy use Prediction'!$A$178:$AQ$178,0),FALSE)*$B40</f>
        <v>0</v>
      </c>
      <c r="F40" s="260">
        <f>VLOOKUP($A40,'Energy use Prediction'!$A$178:$AQ$204,MATCH('Crude Oil'!F$32,'Energy use Prediction'!$A$178:$AQ$178,0),FALSE)*$B40</f>
        <v>0</v>
      </c>
      <c r="G40" s="260">
        <f>VLOOKUP($A40,'Energy use Prediction'!$A$178:$AQ$204,MATCH('Crude Oil'!G$32,'Energy use Prediction'!$A$178:$AQ$178,0),FALSE)*$B40</f>
        <v>0</v>
      </c>
      <c r="H40" s="260">
        <f>VLOOKUP($A40,'Energy use Prediction'!$A$178:$AQ$204,MATCH('Crude Oil'!H$32,'Energy use Prediction'!$A$178:$AQ$178,0),FALSE)*$B40</f>
        <v>0</v>
      </c>
      <c r="I40" s="260">
        <f>VLOOKUP($A40,'Energy use Prediction'!$A$178:$AQ$204,MATCH('Crude Oil'!I$32,'Energy use Prediction'!$A$178:$AQ$178,0),FALSE)*$B40</f>
        <v>0</v>
      </c>
      <c r="J40" s="260">
        <f>VLOOKUP($A40,'Energy use Prediction'!$A$178:$AQ$204,MATCH('Crude Oil'!J$32,'Energy use Prediction'!$A$178:$AQ$178,0),FALSE)*$B40</f>
        <v>0</v>
      </c>
      <c r="K40" s="260">
        <f>VLOOKUP($A40,'Energy use Prediction'!$A$178:$AQ$204,MATCH('Crude Oil'!K$32,'Energy use Prediction'!$A$178:$AQ$178,0),FALSE)*$B40</f>
        <v>0</v>
      </c>
      <c r="L40" s="260">
        <f>VLOOKUP($A40,'Energy use Prediction'!$A$178:$AQ$204,MATCH('Crude Oil'!L$32,'Energy use Prediction'!$A$178:$AQ$178,0),FALSE)*$B40</f>
        <v>0</v>
      </c>
      <c r="M40" s="260">
        <f>VLOOKUP($A40,'Energy use Prediction'!$A$178:$AQ$204,MATCH('Crude Oil'!M$32,'Energy use Prediction'!$A$178:$AQ$178,0),FALSE)*$B40</f>
        <v>0</v>
      </c>
      <c r="N40" s="260">
        <f>VLOOKUP($A40,'Energy use Prediction'!$A$178:$AQ$204,MATCH('Crude Oil'!N$32,'Energy use Prediction'!$A$178:$AQ$178,0),FALSE)*$B40</f>
        <v>0</v>
      </c>
      <c r="O40" s="260">
        <f>VLOOKUP($A40,'Energy use Prediction'!$A$178:$AQ$204,MATCH('Crude Oil'!O$32,'Energy use Prediction'!$A$178:$AQ$178,0),FALSE)*$B40</f>
        <v>0</v>
      </c>
      <c r="P40" s="260">
        <f>VLOOKUP($A40,'Energy use Prediction'!$A$178:$AQ$204,MATCH('Crude Oil'!P$32,'Energy use Prediction'!$A$178:$AQ$178,0),FALSE)*$B40</f>
        <v>0</v>
      </c>
      <c r="Q40" s="260">
        <f>VLOOKUP($A40,'Energy use Prediction'!$A$178:$AQ$204,MATCH('Crude Oil'!Q$32,'Energy use Prediction'!$A$178:$AQ$178,0),FALSE)*$B40</f>
        <v>0</v>
      </c>
      <c r="R40" s="260">
        <f>VLOOKUP($A40,'Energy use Prediction'!$A$178:$AQ$204,MATCH('Crude Oil'!R$32,'Energy use Prediction'!$A$178:$AQ$178,0),FALSE)*$B40</f>
        <v>0</v>
      </c>
      <c r="S40" s="260">
        <f>VLOOKUP($A40,'Energy use Prediction'!$A$178:$AQ$204,MATCH('Crude Oil'!S$32,'Energy use Prediction'!$A$178:$AQ$178,0),FALSE)*$B40</f>
        <v>0</v>
      </c>
      <c r="T40" s="260">
        <f>VLOOKUP($A40,'Energy use Prediction'!$A$178:$AQ$204,MATCH('Crude Oil'!T$32,'Energy use Prediction'!$A$178:$AQ$178,0),FALSE)*$B40</f>
        <v>0</v>
      </c>
      <c r="U40" s="260">
        <f>VLOOKUP($A40,'Energy use Prediction'!$A$178:$AQ$204,MATCH('Crude Oil'!U$32,'Energy use Prediction'!$A$178:$AQ$178,0),FALSE)*$B40</f>
        <v>0</v>
      </c>
      <c r="V40" s="260">
        <f>VLOOKUP($A40,'Energy use Prediction'!$A$178:$AQ$204,MATCH('Crude Oil'!V$32,'Energy use Prediction'!$A$178:$AQ$178,0),FALSE)*$B40</f>
        <v>0</v>
      </c>
      <c r="W40" s="260">
        <f>VLOOKUP($A40,'Energy use Prediction'!$A$178:$AQ$204,MATCH('Crude Oil'!W$32,'Energy use Prediction'!$A$178:$AQ$178,0),FALSE)*$B40</f>
        <v>0</v>
      </c>
      <c r="X40" s="260">
        <f>VLOOKUP($A40,'Energy use Prediction'!$A$178:$AQ$204,MATCH('Crude Oil'!X$32,'Energy use Prediction'!$A$178:$AQ$178,0),FALSE)*$B40</f>
        <v>0</v>
      </c>
      <c r="Y40" s="260">
        <f>VLOOKUP($A40,'Energy use Prediction'!$A$178:$AQ$204,MATCH('Crude Oil'!Y$32,'Energy use Prediction'!$A$178:$AQ$178,0),FALSE)*$B40</f>
        <v>0</v>
      </c>
      <c r="Z40" s="260">
        <f>VLOOKUP($A40,'Energy use Prediction'!$A$178:$AQ$204,MATCH('Crude Oil'!Z$32,'Energy use Prediction'!$A$178:$AQ$178,0),FALSE)*$B40</f>
        <v>0</v>
      </c>
      <c r="AA40" s="260">
        <f>VLOOKUP($A40,'Energy use Prediction'!$A$178:$AQ$204,MATCH('Crude Oil'!AA$32,'Energy use Prediction'!$A$178:$AQ$178,0),FALSE)*$B40</f>
        <v>0</v>
      </c>
      <c r="AB40" s="260">
        <f>VLOOKUP($A40,'Energy use Prediction'!$A$178:$AQ$204,MATCH('Crude Oil'!AB$32,'Energy use Prediction'!$A$178:$AQ$178,0),FALSE)*$B40</f>
        <v>0</v>
      </c>
      <c r="AC40" s="260">
        <f>VLOOKUP($A40,'Energy use Prediction'!$A$178:$AQ$204,MATCH('Crude Oil'!AC$32,'Energy use Prediction'!$A$178:$AQ$178,0),FALSE)*$B40</f>
        <v>0</v>
      </c>
      <c r="AD40" s="260">
        <f>VLOOKUP($A40,'Energy use Prediction'!$A$178:$AQ$204,MATCH('Crude Oil'!AD$32,'Energy use Prediction'!$A$178:$AQ$178,0),FALSE)*$B40</f>
        <v>0</v>
      </c>
      <c r="AE40" s="260">
        <f>VLOOKUP($A40,'Energy use Prediction'!$A$178:$AQ$204,MATCH('Crude Oil'!AE$32,'Energy use Prediction'!$A$178:$AQ$178,0),FALSE)*$B40</f>
        <v>0</v>
      </c>
      <c r="AF40" s="260">
        <f>VLOOKUP($A40,'Energy use Prediction'!$A$178:$AQ$204,MATCH('Crude Oil'!AF$32,'Energy use Prediction'!$A$178:$AQ$178,0),FALSE)*$B40</f>
        <v>0</v>
      </c>
      <c r="AG40" s="260">
        <f>VLOOKUP($A40,'Energy use Prediction'!$A$178:$AQ$204,MATCH('Crude Oil'!AG$32,'Energy use Prediction'!$A$178:$AQ$178,0),FALSE)*$B40</f>
        <v>0</v>
      </c>
      <c r="AH40" s="260">
        <f>VLOOKUP($A40,'Energy use Prediction'!$A$178:$AQ$204,MATCH('Crude Oil'!AH$32,'Energy use Prediction'!$A$178:$AQ$178,0),FALSE)*$B40</f>
        <v>0</v>
      </c>
      <c r="AI40" s="260">
        <f>VLOOKUP($A40,'Energy use Prediction'!$A$178:$AQ$204,MATCH('Crude Oil'!AI$32,'Energy use Prediction'!$A$178:$AQ$178,0),FALSE)*$B40</f>
        <v>0</v>
      </c>
      <c r="AJ40" s="260">
        <f>VLOOKUP($A40,'Energy use Prediction'!$A$178:$AQ$204,MATCH('Crude Oil'!AJ$32,'Energy use Prediction'!$A$178:$AQ$178,0),FALSE)*$B40</f>
        <v>0</v>
      </c>
      <c r="AK40" s="260">
        <f>VLOOKUP($A40,'Energy use Prediction'!$A$178:$AQ$204,MATCH('Crude Oil'!AK$32,'Energy use Prediction'!$A$178:$AQ$178,0),FALSE)*$B40</f>
        <v>0</v>
      </c>
      <c r="AL40" s="260">
        <f>VLOOKUP($A40,'Energy use Prediction'!$A$178:$AQ$204,MATCH('Crude Oil'!AL$32,'Energy use Prediction'!$A$178:$AQ$178,0),FALSE)*$B40</f>
        <v>0</v>
      </c>
      <c r="AM40" s="260">
        <f>VLOOKUP($A40,'Energy use Prediction'!$A$178:$AQ$204,MATCH('Crude Oil'!AM$32,'Energy use Prediction'!$A$178:$AQ$178,0),FALSE)*$B40</f>
        <v>0</v>
      </c>
      <c r="AN40" s="260">
        <f>VLOOKUP($A40,'Energy use Prediction'!$A$178:$AQ$204,MATCH('Crude Oil'!AN$32,'Energy use Prediction'!$A$178:$AQ$178,0),FALSE)*$B40</f>
        <v>0</v>
      </c>
      <c r="AO40" s="260">
        <f>VLOOKUP($A40,'Energy use Prediction'!$A$178:$AQ$204,MATCH('Crude Oil'!AO$32,'Energy use Prediction'!$A$178:$AQ$178,0),FALSE)*$B40</f>
        <v>0</v>
      </c>
      <c r="AP40" s="260">
        <f>VLOOKUP($A40,'Energy use Prediction'!$A$178:$AQ$204,MATCH('Crude Oil'!AP$32,'Energy use Prediction'!$A$178:$AQ$178,0),FALSE)*$B40</f>
        <v>0</v>
      </c>
      <c r="AQ40" s="260">
        <f>VLOOKUP($A40,'Energy use Prediction'!$A$178:$AQ$204,MATCH('Crude Oil'!AQ$32,'Energy use Prediction'!$A$178:$AQ$178,0),FALSE)*$B40</f>
        <v>0</v>
      </c>
    </row>
    <row r="41" spans="1:43">
      <c r="A41" s="272" t="s">
        <v>624</v>
      </c>
      <c r="B41">
        <f>VLOOKUP(A41,'Non Energy use'!A10:J36,COLUMN('Non Energy use'!E10),FALSE)</f>
        <v>0</v>
      </c>
      <c r="C41" s="260">
        <f>VLOOKUP($A41,'Energy use Prediction'!$A$178:$AQ$204,MATCH('Crude Oil'!C$32,'Energy use Prediction'!$A$178:$AQ$178,0),FALSE)*$B41</f>
        <v>0</v>
      </c>
      <c r="D41" s="260">
        <f>VLOOKUP($A41,'Energy use Prediction'!$A$178:$AQ$204,MATCH('Crude Oil'!D$32,'Energy use Prediction'!$A$178:$AQ$178,0),FALSE)*$B41</f>
        <v>0</v>
      </c>
      <c r="E41" s="260">
        <f>VLOOKUP($A41,'Energy use Prediction'!$A$178:$AQ$204,MATCH('Crude Oil'!E$32,'Energy use Prediction'!$A$178:$AQ$178,0),FALSE)*$B41</f>
        <v>0</v>
      </c>
      <c r="F41" s="260">
        <f>VLOOKUP($A41,'Energy use Prediction'!$A$178:$AQ$204,MATCH('Crude Oil'!F$32,'Energy use Prediction'!$A$178:$AQ$178,0),FALSE)*$B41</f>
        <v>0</v>
      </c>
      <c r="G41" s="260">
        <f>VLOOKUP($A41,'Energy use Prediction'!$A$178:$AQ$204,MATCH('Crude Oil'!G$32,'Energy use Prediction'!$A$178:$AQ$178,0),FALSE)*$B41</f>
        <v>0</v>
      </c>
      <c r="H41" s="260">
        <f>VLOOKUP($A41,'Energy use Prediction'!$A$178:$AQ$204,MATCH('Crude Oil'!H$32,'Energy use Prediction'!$A$178:$AQ$178,0),FALSE)*$B41</f>
        <v>0</v>
      </c>
      <c r="I41" s="260">
        <f>VLOOKUP($A41,'Energy use Prediction'!$A$178:$AQ$204,MATCH('Crude Oil'!I$32,'Energy use Prediction'!$A$178:$AQ$178,0),FALSE)*$B41</f>
        <v>0</v>
      </c>
      <c r="J41" s="260">
        <f>VLOOKUP($A41,'Energy use Prediction'!$A$178:$AQ$204,MATCH('Crude Oil'!J$32,'Energy use Prediction'!$A$178:$AQ$178,0),FALSE)*$B41</f>
        <v>0</v>
      </c>
      <c r="K41" s="260">
        <f>VLOOKUP($A41,'Energy use Prediction'!$A$178:$AQ$204,MATCH('Crude Oil'!K$32,'Energy use Prediction'!$A$178:$AQ$178,0),FALSE)*$B41</f>
        <v>0</v>
      </c>
      <c r="L41" s="260">
        <f>VLOOKUP($A41,'Energy use Prediction'!$A$178:$AQ$204,MATCH('Crude Oil'!L$32,'Energy use Prediction'!$A$178:$AQ$178,0),FALSE)*$B41</f>
        <v>0</v>
      </c>
      <c r="M41" s="260">
        <f>VLOOKUP($A41,'Energy use Prediction'!$A$178:$AQ$204,MATCH('Crude Oil'!M$32,'Energy use Prediction'!$A$178:$AQ$178,0),FALSE)*$B41</f>
        <v>0</v>
      </c>
      <c r="N41" s="260">
        <f>VLOOKUP($A41,'Energy use Prediction'!$A$178:$AQ$204,MATCH('Crude Oil'!N$32,'Energy use Prediction'!$A$178:$AQ$178,0),FALSE)*$B41</f>
        <v>0</v>
      </c>
      <c r="O41" s="260">
        <f>VLOOKUP($A41,'Energy use Prediction'!$A$178:$AQ$204,MATCH('Crude Oil'!O$32,'Energy use Prediction'!$A$178:$AQ$178,0),FALSE)*$B41</f>
        <v>0</v>
      </c>
      <c r="P41" s="260">
        <f>VLOOKUP($A41,'Energy use Prediction'!$A$178:$AQ$204,MATCH('Crude Oil'!P$32,'Energy use Prediction'!$A$178:$AQ$178,0),FALSE)*$B41</f>
        <v>0</v>
      </c>
      <c r="Q41" s="260">
        <f>VLOOKUP($A41,'Energy use Prediction'!$A$178:$AQ$204,MATCH('Crude Oil'!Q$32,'Energy use Prediction'!$A$178:$AQ$178,0),FALSE)*$B41</f>
        <v>0</v>
      </c>
      <c r="R41" s="260">
        <f>VLOOKUP($A41,'Energy use Prediction'!$A$178:$AQ$204,MATCH('Crude Oil'!R$32,'Energy use Prediction'!$A$178:$AQ$178,0),FALSE)*$B41</f>
        <v>0</v>
      </c>
      <c r="S41" s="260">
        <f>VLOOKUP($A41,'Energy use Prediction'!$A$178:$AQ$204,MATCH('Crude Oil'!S$32,'Energy use Prediction'!$A$178:$AQ$178,0),FALSE)*$B41</f>
        <v>0</v>
      </c>
      <c r="T41" s="260">
        <f>VLOOKUP($A41,'Energy use Prediction'!$A$178:$AQ$204,MATCH('Crude Oil'!T$32,'Energy use Prediction'!$A$178:$AQ$178,0),FALSE)*$B41</f>
        <v>0</v>
      </c>
      <c r="U41" s="260">
        <f>VLOOKUP($A41,'Energy use Prediction'!$A$178:$AQ$204,MATCH('Crude Oil'!U$32,'Energy use Prediction'!$A$178:$AQ$178,0),FALSE)*$B41</f>
        <v>0</v>
      </c>
      <c r="V41" s="260">
        <f>VLOOKUP($A41,'Energy use Prediction'!$A$178:$AQ$204,MATCH('Crude Oil'!V$32,'Energy use Prediction'!$A$178:$AQ$178,0),FALSE)*$B41</f>
        <v>0</v>
      </c>
      <c r="W41" s="260">
        <f>VLOOKUP($A41,'Energy use Prediction'!$A$178:$AQ$204,MATCH('Crude Oil'!W$32,'Energy use Prediction'!$A$178:$AQ$178,0),FALSE)*$B41</f>
        <v>0</v>
      </c>
      <c r="X41" s="260">
        <f>VLOOKUP($A41,'Energy use Prediction'!$A$178:$AQ$204,MATCH('Crude Oil'!X$32,'Energy use Prediction'!$A$178:$AQ$178,0),FALSE)*$B41</f>
        <v>0</v>
      </c>
      <c r="Y41" s="260">
        <f>VLOOKUP($A41,'Energy use Prediction'!$A$178:$AQ$204,MATCH('Crude Oil'!Y$32,'Energy use Prediction'!$A$178:$AQ$178,0),FALSE)*$B41</f>
        <v>0</v>
      </c>
      <c r="Z41" s="260">
        <f>VLOOKUP($A41,'Energy use Prediction'!$A$178:$AQ$204,MATCH('Crude Oil'!Z$32,'Energy use Prediction'!$A$178:$AQ$178,0),FALSE)*$B41</f>
        <v>0</v>
      </c>
      <c r="AA41" s="260">
        <f>VLOOKUP($A41,'Energy use Prediction'!$A$178:$AQ$204,MATCH('Crude Oil'!AA$32,'Energy use Prediction'!$A$178:$AQ$178,0),FALSE)*$B41</f>
        <v>0</v>
      </c>
      <c r="AB41" s="260">
        <f>VLOOKUP($A41,'Energy use Prediction'!$A$178:$AQ$204,MATCH('Crude Oil'!AB$32,'Energy use Prediction'!$A$178:$AQ$178,0),FALSE)*$B41</f>
        <v>0</v>
      </c>
      <c r="AC41" s="260">
        <f>VLOOKUP($A41,'Energy use Prediction'!$A$178:$AQ$204,MATCH('Crude Oil'!AC$32,'Energy use Prediction'!$A$178:$AQ$178,0),FALSE)*$B41</f>
        <v>0</v>
      </c>
      <c r="AD41" s="260">
        <f>VLOOKUP($A41,'Energy use Prediction'!$A$178:$AQ$204,MATCH('Crude Oil'!AD$32,'Energy use Prediction'!$A$178:$AQ$178,0),FALSE)*$B41</f>
        <v>0</v>
      </c>
      <c r="AE41" s="260">
        <f>VLOOKUP($A41,'Energy use Prediction'!$A$178:$AQ$204,MATCH('Crude Oil'!AE$32,'Energy use Prediction'!$A$178:$AQ$178,0),FALSE)*$B41</f>
        <v>0</v>
      </c>
      <c r="AF41" s="260">
        <f>VLOOKUP($A41,'Energy use Prediction'!$A$178:$AQ$204,MATCH('Crude Oil'!AF$32,'Energy use Prediction'!$A$178:$AQ$178,0),FALSE)*$B41</f>
        <v>0</v>
      </c>
      <c r="AG41" s="260">
        <f>VLOOKUP($A41,'Energy use Prediction'!$A$178:$AQ$204,MATCH('Crude Oil'!AG$32,'Energy use Prediction'!$A$178:$AQ$178,0),FALSE)*$B41</f>
        <v>0</v>
      </c>
      <c r="AH41" s="260">
        <f>VLOOKUP($A41,'Energy use Prediction'!$A$178:$AQ$204,MATCH('Crude Oil'!AH$32,'Energy use Prediction'!$A$178:$AQ$178,0),FALSE)*$B41</f>
        <v>0</v>
      </c>
      <c r="AI41" s="260">
        <f>VLOOKUP($A41,'Energy use Prediction'!$A$178:$AQ$204,MATCH('Crude Oil'!AI$32,'Energy use Prediction'!$A$178:$AQ$178,0),FALSE)*$B41</f>
        <v>0</v>
      </c>
      <c r="AJ41" s="260">
        <f>VLOOKUP($A41,'Energy use Prediction'!$A$178:$AQ$204,MATCH('Crude Oil'!AJ$32,'Energy use Prediction'!$A$178:$AQ$178,0),FALSE)*$B41</f>
        <v>0</v>
      </c>
      <c r="AK41" s="260">
        <f>VLOOKUP($A41,'Energy use Prediction'!$A$178:$AQ$204,MATCH('Crude Oil'!AK$32,'Energy use Prediction'!$A$178:$AQ$178,0),FALSE)*$B41</f>
        <v>0</v>
      </c>
      <c r="AL41" s="260">
        <f>VLOOKUP($A41,'Energy use Prediction'!$A$178:$AQ$204,MATCH('Crude Oil'!AL$32,'Energy use Prediction'!$A$178:$AQ$178,0),FALSE)*$B41</f>
        <v>0</v>
      </c>
      <c r="AM41" s="260">
        <f>VLOOKUP($A41,'Energy use Prediction'!$A$178:$AQ$204,MATCH('Crude Oil'!AM$32,'Energy use Prediction'!$A$178:$AQ$178,0),FALSE)*$B41</f>
        <v>0</v>
      </c>
      <c r="AN41" s="260">
        <f>VLOOKUP($A41,'Energy use Prediction'!$A$178:$AQ$204,MATCH('Crude Oil'!AN$32,'Energy use Prediction'!$A$178:$AQ$178,0),FALSE)*$B41</f>
        <v>0</v>
      </c>
      <c r="AO41" s="260">
        <f>VLOOKUP($A41,'Energy use Prediction'!$A$178:$AQ$204,MATCH('Crude Oil'!AO$32,'Energy use Prediction'!$A$178:$AQ$178,0),FALSE)*$B41</f>
        <v>0</v>
      </c>
      <c r="AP41" s="260">
        <f>VLOOKUP($A41,'Energy use Prediction'!$A$178:$AQ$204,MATCH('Crude Oil'!AP$32,'Energy use Prediction'!$A$178:$AQ$178,0),FALSE)*$B41</f>
        <v>0</v>
      </c>
      <c r="AQ41" s="260">
        <f>VLOOKUP($A41,'Energy use Prediction'!$A$178:$AQ$204,MATCH('Crude Oil'!AQ$32,'Energy use Prediction'!$A$178:$AQ$178,0),FALSE)*$B41</f>
        <v>0</v>
      </c>
    </row>
    <row r="42" spans="1:43">
      <c r="A42" s="272" t="s">
        <v>612</v>
      </c>
      <c r="B42">
        <f>VLOOKUP(A42,'Non Energy use'!A11:J37,COLUMN('Non Energy use'!E11),FALSE)</f>
        <v>1028646890304432.6</v>
      </c>
      <c r="C42" s="260">
        <f>VLOOKUP($A42,'Energy use Prediction'!$A$178:$AQ$204,MATCH('Crude Oil'!C$32,'Energy use Prediction'!$A$178:$AQ$178,0),FALSE)*$B42</f>
        <v>1015298500568165.3</v>
      </c>
      <c r="D42" s="260">
        <f>VLOOKUP($A42,'Energy use Prediction'!$A$178:$AQ$204,MATCH('Crude Oil'!D$32,'Energy use Prediction'!$A$178:$AQ$178,0),FALSE)*$B42</f>
        <v>1069693730484549.6</v>
      </c>
      <c r="E42" s="260">
        <f>VLOOKUP($A42,'Energy use Prediction'!$A$178:$AQ$204,MATCH('Crude Oil'!E$32,'Energy use Prediction'!$A$178:$AQ$178,0),FALSE)*$B42</f>
        <v>1094380671846475.5</v>
      </c>
      <c r="F42" s="260">
        <f>VLOOKUP($A42,'Energy use Prediction'!$A$178:$AQ$204,MATCH('Crude Oil'!F$32,'Energy use Prediction'!$A$178:$AQ$178,0),FALSE)*$B42</f>
        <v>1117935555476152.9</v>
      </c>
      <c r="G42" s="260">
        <f>VLOOKUP($A42,'Energy use Prediction'!$A$178:$AQ$204,MATCH('Crude Oil'!G$32,'Energy use Prediction'!$A$178:$AQ$178,0),FALSE)*$B42</f>
        <v>1140379606785835</v>
      </c>
      <c r="H42" s="260">
        <f>VLOOKUP($A42,'Energy use Prediction'!$A$178:$AQ$204,MATCH('Crude Oil'!H$32,'Energy use Prediction'!$A$178:$AQ$178,0),FALSE)*$B42</f>
        <v>1162101610001570.5</v>
      </c>
      <c r="I42" s="260">
        <f>VLOOKUP($A42,'Energy use Prediction'!$A$178:$AQ$204,MATCH('Crude Oil'!I$32,'Energy use Prediction'!$A$178:$AQ$178,0),FALSE)*$B42</f>
        <v>1182708713091237.5</v>
      </c>
      <c r="J42" s="260">
        <f>VLOOKUP($A42,'Energy use Prediction'!$A$178:$AQ$204,MATCH('Crude Oil'!J$32,'Energy use Prediction'!$A$178:$AQ$178,0),FALSE)*$B42</f>
        <v>1203337239265934.5</v>
      </c>
      <c r="K42" s="260">
        <f>VLOOKUP($A42,'Energy use Prediction'!$A$178:$AQ$204,MATCH('Crude Oil'!K$32,'Energy use Prediction'!$A$178:$AQ$178,0),FALSE)*$B42</f>
        <v>1223985717901096.5</v>
      </c>
      <c r="L42" s="260">
        <f>VLOOKUP($A42,'Energy use Prediction'!$A$178:$AQ$204,MATCH('Crude Oil'!L$32,'Energy use Prediction'!$A$178:$AQ$178,0),FALSE)*$B42</f>
        <v>1244650637694163.5</v>
      </c>
      <c r="M42" s="260">
        <f>VLOOKUP($A42,'Energy use Prediction'!$A$178:$AQ$204,MATCH('Crude Oil'!M$32,'Energy use Prediction'!$A$178:$AQ$178,0),FALSE)*$B42</f>
        <v>1263454424345192.3</v>
      </c>
      <c r="N42" s="260">
        <f>VLOOKUP($A42,'Energy use Prediction'!$A$178:$AQ$204,MATCH('Crude Oil'!N$32,'Energy use Prediction'!$A$178:$AQ$178,0),FALSE)*$B42</f>
        <v>1282203413372186.5</v>
      </c>
      <c r="O42" s="260">
        <f>VLOOKUP($A42,'Energy use Prediction'!$A$178:$AQ$204,MATCH('Crude Oil'!O$32,'Energy use Prediction'!$A$178:$AQ$178,0),FALSE)*$B42</f>
        <v>1300888822251773.8</v>
      </c>
      <c r="P42" s="260">
        <f>VLOOKUP($A42,'Energy use Prediction'!$A$178:$AQ$204,MATCH('Crude Oil'!P$32,'Energy use Prediction'!$A$178:$AQ$178,0),FALSE)*$B42</f>
        <v>1319500324157422.3</v>
      </c>
      <c r="Q42" s="260">
        <f>VLOOKUP($A42,'Energy use Prediction'!$A$178:$AQ$204,MATCH('Crude Oil'!Q$32,'Energy use Prediction'!$A$178:$AQ$178,0),FALSE)*$B42</f>
        <v>1338012912908135</v>
      </c>
      <c r="R42" s="260">
        <f>VLOOKUP($A42,'Energy use Prediction'!$A$178:$AQ$204,MATCH('Crude Oil'!R$32,'Energy use Prediction'!$A$178:$AQ$178,0),FALSE)*$B42</f>
        <v>1355071997507741.3</v>
      </c>
      <c r="S42" s="260">
        <f>VLOOKUP($A42,'Energy use Prediction'!$A$178:$AQ$204,MATCH('Crude Oil'!S$32,'Energy use Prediction'!$A$178:$AQ$178,0),FALSE)*$B42</f>
        <v>1373312707951312.5</v>
      </c>
      <c r="T42" s="260">
        <f>VLOOKUP($A42,'Energy use Prediction'!$A$178:$AQ$204,MATCH('Crude Oil'!T$32,'Energy use Prediction'!$A$178:$AQ$178,0),FALSE)*$B42</f>
        <v>1391381838565197</v>
      </c>
      <c r="U42" s="260">
        <f>VLOOKUP($A42,'Energy use Prediction'!$A$178:$AQ$204,MATCH('Crude Oil'!U$32,'Energy use Prediction'!$A$178:$AQ$178,0),FALSE)*$B42</f>
        <v>1409247014108094.5</v>
      </c>
      <c r="V42" s="260">
        <f>VLOOKUP($A42,'Energy use Prediction'!$A$178:$AQ$204,MATCH('Crude Oil'!V$32,'Energy use Prediction'!$A$178:$AQ$178,0),FALSE)*$B42</f>
        <v>1426874076460994.5</v>
      </c>
      <c r="W42" s="260">
        <f>VLOOKUP($A42,'Energy use Prediction'!$A$178:$AQ$204,MATCH('Crude Oil'!W$32,'Energy use Prediction'!$A$178:$AQ$178,0),FALSE)*$B42</f>
        <v>1443355285714212.8</v>
      </c>
      <c r="X42" s="260">
        <f>VLOOKUP($A42,'Energy use Prediction'!$A$178:$AQ$204,MATCH('Crude Oil'!X$32,'Energy use Prediction'!$A$178:$AQ$178,0),FALSE)*$B42</f>
        <v>1457177147677601</v>
      </c>
      <c r="Y42" s="260">
        <f>VLOOKUP($A42,'Energy use Prediction'!$A$178:$AQ$204,MATCH('Crude Oil'!Y$32,'Energy use Prediction'!$A$178:$AQ$178,0),FALSE)*$B42</f>
        <v>1469676762710362.8</v>
      </c>
      <c r="Z42" s="260">
        <f>VLOOKUP($A42,'Energy use Prediction'!$A$178:$AQ$204,MATCH('Crude Oil'!Z$32,'Energy use Prediction'!$A$178:$AQ$178,0),FALSE)*$B42</f>
        <v>1480793098782854.5</v>
      </c>
      <c r="AA42" s="260">
        <f>VLOOKUP($A42,'Energy use Prediction'!$A$178:$AQ$204,MATCH('Crude Oil'!AA$32,'Energy use Prediction'!$A$178:$AQ$178,0),FALSE)*$B42</f>
        <v>1490452833907223.3</v>
      </c>
      <c r="AB42" s="260">
        <f>VLOOKUP($A42,'Energy use Prediction'!$A$178:$AQ$204,MATCH('Crude Oil'!AB$32,'Energy use Prediction'!$A$178:$AQ$178,0),FALSE)*$B42</f>
        <v>1498600174283707.8</v>
      </c>
      <c r="AC42" s="260">
        <f>VLOOKUP($A42,'Energy use Prediction'!$A$178:$AQ$204,MATCH('Crude Oil'!AC$32,'Energy use Prediction'!$A$178:$AQ$178,0),FALSE)*$B42</f>
        <v>1505182820420487.5</v>
      </c>
      <c r="AD42" s="260">
        <f>VLOOKUP($A42,'Energy use Prediction'!$A$178:$AQ$204,MATCH('Crude Oil'!AD$32,'Energy use Prediction'!$A$178:$AQ$178,0),FALSE)*$B42</f>
        <v>1510152398605809</v>
      </c>
      <c r="AE42" s="260">
        <f>VLOOKUP($A42,'Energy use Prediction'!$A$178:$AQ$204,MATCH('Crude Oil'!AE$32,'Energy use Prediction'!$A$178:$AQ$178,0),FALSE)*$B42</f>
        <v>1513449763294814.3</v>
      </c>
      <c r="AF42" s="260">
        <f>VLOOKUP($A42,'Energy use Prediction'!$A$178:$AQ$204,MATCH('Crude Oil'!AF$32,'Energy use Prediction'!$A$178:$AQ$178,0),FALSE)*$B42</f>
        <v>1515035567629696.5</v>
      </c>
      <c r="AG42" s="260">
        <f>VLOOKUP($A42,'Energy use Prediction'!$A$178:$AQ$204,MATCH('Crude Oil'!AG$32,'Energy use Prediction'!$A$178:$AQ$178,0),FALSE)*$B42</f>
        <v>1514860553326327.3</v>
      </c>
      <c r="AH42" s="260">
        <f>VLOOKUP($A42,'Energy use Prediction'!$A$178:$AQ$204,MATCH('Crude Oil'!AH$32,'Energy use Prediction'!$A$178:$AQ$178,0),FALSE)*$B42</f>
        <v>1511379721911041</v>
      </c>
      <c r="AI42" s="260">
        <f>VLOOKUP($A42,'Energy use Prediction'!$A$178:$AQ$204,MATCH('Crude Oil'!AI$32,'Energy use Prediction'!$A$178:$AQ$178,0),FALSE)*$B42</f>
        <v>1506079498948184.5</v>
      </c>
      <c r="AJ42" s="260">
        <f>VLOOKUP($A42,'Energy use Prediction'!$A$178:$AQ$204,MATCH('Crude Oil'!AJ$32,'Energy use Prediction'!$A$178:$AQ$178,0),FALSE)*$B42</f>
        <v>1498934536728493</v>
      </c>
      <c r="AK42" s="260">
        <f>VLOOKUP($A42,'Energy use Prediction'!$A$178:$AQ$204,MATCH('Crude Oil'!AK$32,'Energy use Prediction'!$A$178:$AQ$178,0),FALSE)*$B42</f>
        <v>1489926654999084</v>
      </c>
      <c r="AL42" s="260">
        <f>VLOOKUP($A42,'Energy use Prediction'!$A$178:$AQ$204,MATCH('Crude Oil'!AL$32,'Energy use Prediction'!$A$178:$AQ$178,0),FALSE)*$B42</f>
        <v>1479045246465435.8</v>
      </c>
      <c r="AM42" s="260">
        <f>VLOOKUP($A42,'Energy use Prediction'!$A$178:$AQ$204,MATCH('Crude Oil'!AM$32,'Energy use Prediction'!$A$178:$AQ$178,0),FALSE)*$B42</f>
        <v>1466272834226037</v>
      </c>
      <c r="AN42" s="260">
        <f>VLOOKUP($A42,'Energy use Prediction'!$A$178:$AQ$204,MATCH('Crude Oil'!AN$32,'Energy use Prediction'!$A$178:$AQ$178,0),FALSE)*$B42</f>
        <v>1451615397725098.8</v>
      </c>
      <c r="AO42" s="260">
        <f>VLOOKUP($A42,'Energy use Prediction'!$A$178:$AQ$204,MATCH('Crude Oil'!AO$32,'Energy use Prediction'!$A$178:$AQ$178,0),FALSE)*$B42</f>
        <v>1435073005463060.5</v>
      </c>
      <c r="AP42" s="260">
        <f>VLOOKUP($A42,'Energy use Prediction'!$A$178:$AQ$204,MATCH('Crude Oil'!AP$32,'Energy use Prediction'!$A$178:$AQ$178,0),FALSE)*$B42</f>
        <v>1416669586522168</v>
      </c>
      <c r="AQ42" s="260">
        <f>VLOOKUP($A42,'Energy use Prediction'!$A$178:$AQ$204,MATCH('Crude Oil'!AQ$32,'Energy use Prediction'!$A$178:$AQ$178,0),FALSE)*$B42</f>
        <v>1396423944868704.3</v>
      </c>
    </row>
    <row r="43" spans="1:43">
      <c r="A43" s="272" t="s">
        <v>625</v>
      </c>
      <c r="B43">
        <f>VLOOKUP(A43,'Non Energy use'!A12:J38,COLUMN('Non Energy use'!E12),FALSE)</f>
        <v>0</v>
      </c>
      <c r="C43" s="260">
        <f>VLOOKUP($A43,'Energy use Prediction'!$A$178:$AQ$204,MATCH('Crude Oil'!C$32,'Energy use Prediction'!$A$178:$AQ$178,0),FALSE)*$B43</f>
        <v>0</v>
      </c>
      <c r="D43" s="260">
        <f>VLOOKUP($A43,'Energy use Prediction'!$A$178:$AQ$204,MATCH('Crude Oil'!D$32,'Energy use Prediction'!$A$178:$AQ$178,0),FALSE)*$B43</f>
        <v>0</v>
      </c>
      <c r="E43" s="260">
        <f>VLOOKUP($A43,'Energy use Prediction'!$A$178:$AQ$204,MATCH('Crude Oil'!E$32,'Energy use Prediction'!$A$178:$AQ$178,0),FALSE)*$B43</f>
        <v>0</v>
      </c>
      <c r="F43" s="260">
        <f>VLOOKUP($A43,'Energy use Prediction'!$A$178:$AQ$204,MATCH('Crude Oil'!F$32,'Energy use Prediction'!$A$178:$AQ$178,0),FALSE)*$B43</f>
        <v>0</v>
      </c>
      <c r="G43" s="260">
        <f>VLOOKUP($A43,'Energy use Prediction'!$A$178:$AQ$204,MATCH('Crude Oil'!G$32,'Energy use Prediction'!$A$178:$AQ$178,0),FALSE)*$B43</f>
        <v>0</v>
      </c>
      <c r="H43" s="260">
        <f>VLOOKUP($A43,'Energy use Prediction'!$A$178:$AQ$204,MATCH('Crude Oil'!H$32,'Energy use Prediction'!$A$178:$AQ$178,0),FALSE)*$B43</f>
        <v>0</v>
      </c>
      <c r="I43" s="260">
        <f>VLOOKUP($A43,'Energy use Prediction'!$A$178:$AQ$204,MATCH('Crude Oil'!I$32,'Energy use Prediction'!$A$178:$AQ$178,0),FALSE)*$B43</f>
        <v>0</v>
      </c>
      <c r="J43" s="260">
        <f>VLOOKUP($A43,'Energy use Prediction'!$A$178:$AQ$204,MATCH('Crude Oil'!J$32,'Energy use Prediction'!$A$178:$AQ$178,0),FALSE)*$B43</f>
        <v>0</v>
      </c>
      <c r="K43" s="260">
        <f>VLOOKUP($A43,'Energy use Prediction'!$A$178:$AQ$204,MATCH('Crude Oil'!K$32,'Energy use Prediction'!$A$178:$AQ$178,0),FALSE)*$B43</f>
        <v>0</v>
      </c>
      <c r="L43" s="260">
        <f>VLOOKUP($A43,'Energy use Prediction'!$A$178:$AQ$204,MATCH('Crude Oil'!L$32,'Energy use Prediction'!$A$178:$AQ$178,0),FALSE)*$B43</f>
        <v>0</v>
      </c>
      <c r="M43" s="260">
        <f>VLOOKUP($A43,'Energy use Prediction'!$A$178:$AQ$204,MATCH('Crude Oil'!M$32,'Energy use Prediction'!$A$178:$AQ$178,0),FALSE)*$B43</f>
        <v>0</v>
      </c>
      <c r="N43" s="260">
        <f>VLOOKUP($A43,'Energy use Prediction'!$A$178:$AQ$204,MATCH('Crude Oil'!N$32,'Energy use Prediction'!$A$178:$AQ$178,0),FALSE)*$B43</f>
        <v>0</v>
      </c>
      <c r="O43" s="260">
        <f>VLOOKUP($A43,'Energy use Prediction'!$A$178:$AQ$204,MATCH('Crude Oil'!O$32,'Energy use Prediction'!$A$178:$AQ$178,0),FALSE)*$B43</f>
        <v>0</v>
      </c>
      <c r="P43" s="260">
        <f>VLOOKUP($A43,'Energy use Prediction'!$A$178:$AQ$204,MATCH('Crude Oil'!P$32,'Energy use Prediction'!$A$178:$AQ$178,0),FALSE)*$B43</f>
        <v>0</v>
      </c>
      <c r="Q43" s="260">
        <f>VLOOKUP($A43,'Energy use Prediction'!$A$178:$AQ$204,MATCH('Crude Oil'!Q$32,'Energy use Prediction'!$A$178:$AQ$178,0),FALSE)*$B43</f>
        <v>0</v>
      </c>
      <c r="R43" s="260">
        <f>VLOOKUP($A43,'Energy use Prediction'!$A$178:$AQ$204,MATCH('Crude Oil'!R$32,'Energy use Prediction'!$A$178:$AQ$178,0),FALSE)*$B43</f>
        <v>0</v>
      </c>
      <c r="S43" s="260">
        <f>VLOOKUP($A43,'Energy use Prediction'!$A$178:$AQ$204,MATCH('Crude Oil'!S$32,'Energy use Prediction'!$A$178:$AQ$178,0),FALSE)*$B43</f>
        <v>0</v>
      </c>
      <c r="T43" s="260">
        <f>VLOOKUP($A43,'Energy use Prediction'!$A$178:$AQ$204,MATCH('Crude Oil'!T$32,'Energy use Prediction'!$A$178:$AQ$178,0),FALSE)*$B43</f>
        <v>0</v>
      </c>
      <c r="U43" s="260">
        <f>VLOOKUP($A43,'Energy use Prediction'!$A$178:$AQ$204,MATCH('Crude Oil'!U$32,'Energy use Prediction'!$A$178:$AQ$178,0),FALSE)*$B43</f>
        <v>0</v>
      </c>
      <c r="V43" s="260">
        <f>VLOOKUP($A43,'Energy use Prediction'!$A$178:$AQ$204,MATCH('Crude Oil'!V$32,'Energy use Prediction'!$A$178:$AQ$178,0),FALSE)*$B43</f>
        <v>0</v>
      </c>
      <c r="W43" s="260">
        <f>VLOOKUP($A43,'Energy use Prediction'!$A$178:$AQ$204,MATCH('Crude Oil'!W$32,'Energy use Prediction'!$A$178:$AQ$178,0),FALSE)*$B43</f>
        <v>0</v>
      </c>
      <c r="X43" s="260">
        <f>VLOOKUP($A43,'Energy use Prediction'!$A$178:$AQ$204,MATCH('Crude Oil'!X$32,'Energy use Prediction'!$A$178:$AQ$178,0),FALSE)*$B43</f>
        <v>0</v>
      </c>
      <c r="Y43" s="260">
        <f>VLOOKUP($A43,'Energy use Prediction'!$A$178:$AQ$204,MATCH('Crude Oil'!Y$32,'Energy use Prediction'!$A$178:$AQ$178,0),FALSE)*$B43</f>
        <v>0</v>
      </c>
      <c r="Z43" s="260">
        <f>VLOOKUP($A43,'Energy use Prediction'!$A$178:$AQ$204,MATCH('Crude Oil'!Z$32,'Energy use Prediction'!$A$178:$AQ$178,0),FALSE)*$B43</f>
        <v>0</v>
      </c>
      <c r="AA43" s="260">
        <f>VLOOKUP($A43,'Energy use Prediction'!$A$178:$AQ$204,MATCH('Crude Oil'!AA$32,'Energy use Prediction'!$A$178:$AQ$178,0),FALSE)*$B43</f>
        <v>0</v>
      </c>
      <c r="AB43" s="260">
        <f>VLOOKUP($A43,'Energy use Prediction'!$A$178:$AQ$204,MATCH('Crude Oil'!AB$32,'Energy use Prediction'!$A$178:$AQ$178,0),FALSE)*$B43</f>
        <v>0</v>
      </c>
      <c r="AC43" s="260">
        <f>VLOOKUP($A43,'Energy use Prediction'!$A$178:$AQ$204,MATCH('Crude Oil'!AC$32,'Energy use Prediction'!$A$178:$AQ$178,0),FALSE)*$B43</f>
        <v>0</v>
      </c>
      <c r="AD43" s="260">
        <f>VLOOKUP($A43,'Energy use Prediction'!$A$178:$AQ$204,MATCH('Crude Oil'!AD$32,'Energy use Prediction'!$A$178:$AQ$178,0),FALSE)*$B43</f>
        <v>0</v>
      </c>
      <c r="AE43" s="260">
        <f>VLOOKUP($A43,'Energy use Prediction'!$A$178:$AQ$204,MATCH('Crude Oil'!AE$32,'Energy use Prediction'!$A$178:$AQ$178,0),FALSE)*$B43</f>
        <v>0</v>
      </c>
      <c r="AF43" s="260">
        <f>VLOOKUP($A43,'Energy use Prediction'!$A$178:$AQ$204,MATCH('Crude Oil'!AF$32,'Energy use Prediction'!$A$178:$AQ$178,0),FALSE)*$B43</f>
        <v>0</v>
      </c>
      <c r="AG43" s="260">
        <f>VLOOKUP($A43,'Energy use Prediction'!$A$178:$AQ$204,MATCH('Crude Oil'!AG$32,'Energy use Prediction'!$A$178:$AQ$178,0),FALSE)*$B43</f>
        <v>0</v>
      </c>
      <c r="AH43" s="260">
        <f>VLOOKUP($A43,'Energy use Prediction'!$A$178:$AQ$204,MATCH('Crude Oil'!AH$32,'Energy use Prediction'!$A$178:$AQ$178,0),FALSE)*$B43</f>
        <v>0</v>
      </c>
      <c r="AI43" s="260">
        <f>VLOOKUP($A43,'Energy use Prediction'!$A$178:$AQ$204,MATCH('Crude Oil'!AI$32,'Energy use Prediction'!$A$178:$AQ$178,0),FALSE)*$B43</f>
        <v>0</v>
      </c>
      <c r="AJ43" s="260">
        <f>VLOOKUP($A43,'Energy use Prediction'!$A$178:$AQ$204,MATCH('Crude Oil'!AJ$32,'Energy use Prediction'!$A$178:$AQ$178,0),FALSE)*$B43</f>
        <v>0</v>
      </c>
      <c r="AK43" s="260">
        <f>VLOOKUP($A43,'Energy use Prediction'!$A$178:$AQ$204,MATCH('Crude Oil'!AK$32,'Energy use Prediction'!$A$178:$AQ$178,0),FALSE)*$B43</f>
        <v>0</v>
      </c>
      <c r="AL43" s="260">
        <f>VLOOKUP($A43,'Energy use Prediction'!$A$178:$AQ$204,MATCH('Crude Oil'!AL$32,'Energy use Prediction'!$A$178:$AQ$178,0),FALSE)*$B43</f>
        <v>0</v>
      </c>
      <c r="AM43" s="260">
        <f>VLOOKUP($A43,'Energy use Prediction'!$A$178:$AQ$204,MATCH('Crude Oil'!AM$32,'Energy use Prediction'!$A$178:$AQ$178,0),FALSE)*$B43</f>
        <v>0</v>
      </c>
      <c r="AN43" s="260">
        <f>VLOOKUP($A43,'Energy use Prediction'!$A$178:$AQ$204,MATCH('Crude Oil'!AN$32,'Energy use Prediction'!$A$178:$AQ$178,0),FALSE)*$B43</f>
        <v>0</v>
      </c>
      <c r="AO43" s="260">
        <f>VLOOKUP($A43,'Energy use Prediction'!$A$178:$AQ$204,MATCH('Crude Oil'!AO$32,'Energy use Prediction'!$A$178:$AQ$178,0),FALSE)*$B43</f>
        <v>0</v>
      </c>
      <c r="AP43" s="260">
        <f>VLOOKUP($A43,'Energy use Prediction'!$A$178:$AQ$204,MATCH('Crude Oil'!AP$32,'Energy use Prediction'!$A$178:$AQ$178,0),FALSE)*$B43</f>
        <v>0</v>
      </c>
      <c r="AQ43" s="260">
        <f>VLOOKUP($A43,'Energy use Prediction'!$A$178:$AQ$204,MATCH('Crude Oil'!AQ$32,'Energy use Prediction'!$A$178:$AQ$178,0),FALSE)*$B43</f>
        <v>0</v>
      </c>
    </row>
    <row r="44" spans="1:43">
      <c r="A44" s="272" t="s">
        <v>626</v>
      </c>
      <c r="B44">
        <f>VLOOKUP(A44,'Non Energy use'!A13:J39,COLUMN('Non Energy use'!E13),FALSE)</f>
        <v>0</v>
      </c>
      <c r="C44" s="260">
        <f>VLOOKUP($A44,'Energy use Prediction'!$A$178:$AQ$204,MATCH('Crude Oil'!C$32,'Energy use Prediction'!$A$178:$AQ$178,0),FALSE)*$B44</f>
        <v>0</v>
      </c>
      <c r="D44" s="260">
        <f>VLOOKUP($A44,'Energy use Prediction'!$A$178:$AQ$204,MATCH('Crude Oil'!D$32,'Energy use Prediction'!$A$178:$AQ$178,0),FALSE)*$B44</f>
        <v>0</v>
      </c>
      <c r="E44" s="260">
        <f>VLOOKUP($A44,'Energy use Prediction'!$A$178:$AQ$204,MATCH('Crude Oil'!E$32,'Energy use Prediction'!$A$178:$AQ$178,0),FALSE)*$B44</f>
        <v>0</v>
      </c>
      <c r="F44" s="260">
        <f>VLOOKUP($A44,'Energy use Prediction'!$A$178:$AQ$204,MATCH('Crude Oil'!F$32,'Energy use Prediction'!$A$178:$AQ$178,0),FALSE)*$B44</f>
        <v>0</v>
      </c>
      <c r="G44" s="260">
        <f>VLOOKUP($A44,'Energy use Prediction'!$A$178:$AQ$204,MATCH('Crude Oil'!G$32,'Energy use Prediction'!$A$178:$AQ$178,0),FALSE)*$B44</f>
        <v>0</v>
      </c>
      <c r="H44" s="260">
        <f>VLOOKUP($A44,'Energy use Prediction'!$A$178:$AQ$204,MATCH('Crude Oil'!H$32,'Energy use Prediction'!$A$178:$AQ$178,0),FALSE)*$B44</f>
        <v>0</v>
      </c>
      <c r="I44" s="260">
        <f>VLOOKUP($A44,'Energy use Prediction'!$A$178:$AQ$204,MATCH('Crude Oil'!I$32,'Energy use Prediction'!$A$178:$AQ$178,0),FALSE)*$B44</f>
        <v>0</v>
      </c>
      <c r="J44" s="260">
        <f>VLOOKUP($A44,'Energy use Prediction'!$A$178:$AQ$204,MATCH('Crude Oil'!J$32,'Energy use Prediction'!$A$178:$AQ$178,0),FALSE)*$B44</f>
        <v>0</v>
      </c>
      <c r="K44" s="260">
        <f>VLOOKUP($A44,'Energy use Prediction'!$A$178:$AQ$204,MATCH('Crude Oil'!K$32,'Energy use Prediction'!$A$178:$AQ$178,0),FALSE)*$B44</f>
        <v>0</v>
      </c>
      <c r="L44" s="260">
        <f>VLOOKUP($A44,'Energy use Prediction'!$A$178:$AQ$204,MATCH('Crude Oil'!L$32,'Energy use Prediction'!$A$178:$AQ$178,0),FALSE)*$B44</f>
        <v>0</v>
      </c>
      <c r="M44" s="260">
        <f>VLOOKUP($A44,'Energy use Prediction'!$A$178:$AQ$204,MATCH('Crude Oil'!M$32,'Energy use Prediction'!$A$178:$AQ$178,0),FALSE)*$B44</f>
        <v>0</v>
      </c>
      <c r="N44" s="260">
        <f>VLOOKUP($A44,'Energy use Prediction'!$A$178:$AQ$204,MATCH('Crude Oil'!N$32,'Energy use Prediction'!$A$178:$AQ$178,0),FALSE)*$B44</f>
        <v>0</v>
      </c>
      <c r="O44" s="260">
        <f>VLOOKUP($A44,'Energy use Prediction'!$A$178:$AQ$204,MATCH('Crude Oil'!O$32,'Energy use Prediction'!$A$178:$AQ$178,0),FALSE)*$B44</f>
        <v>0</v>
      </c>
      <c r="P44" s="260">
        <f>VLOOKUP($A44,'Energy use Prediction'!$A$178:$AQ$204,MATCH('Crude Oil'!P$32,'Energy use Prediction'!$A$178:$AQ$178,0),FALSE)*$B44</f>
        <v>0</v>
      </c>
      <c r="Q44" s="260">
        <f>VLOOKUP($A44,'Energy use Prediction'!$A$178:$AQ$204,MATCH('Crude Oil'!Q$32,'Energy use Prediction'!$A$178:$AQ$178,0),FALSE)*$B44</f>
        <v>0</v>
      </c>
      <c r="R44" s="260">
        <f>VLOOKUP($A44,'Energy use Prediction'!$A$178:$AQ$204,MATCH('Crude Oil'!R$32,'Energy use Prediction'!$A$178:$AQ$178,0),FALSE)*$B44</f>
        <v>0</v>
      </c>
      <c r="S44" s="260">
        <f>VLOOKUP($A44,'Energy use Prediction'!$A$178:$AQ$204,MATCH('Crude Oil'!S$32,'Energy use Prediction'!$A$178:$AQ$178,0),FALSE)*$B44</f>
        <v>0</v>
      </c>
      <c r="T44" s="260">
        <f>VLOOKUP($A44,'Energy use Prediction'!$A$178:$AQ$204,MATCH('Crude Oil'!T$32,'Energy use Prediction'!$A$178:$AQ$178,0),FALSE)*$B44</f>
        <v>0</v>
      </c>
      <c r="U44" s="260">
        <f>VLOOKUP($A44,'Energy use Prediction'!$A$178:$AQ$204,MATCH('Crude Oil'!U$32,'Energy use Prediction'!$A$178:$AQ$178,0),FALSE)*$B44</f>
        <v>0</v>
      </c>
      <c r="V44" s="260">
        <f>VLOOKUP($A44,'Energy use Prediction'!$A$178:$AQ$204,MATCH('Crude Oil'!V$32,'Energy use Prediction'!$A$178:$AQ$178,0),FALSE)*$B44</f>
        <v>0</v>
      </c>
      <c r="W44" s="260">
        <f>VLOOKUP($A44,'Energy use Prediction'!$A$178:$AQ$204,MATCH('Crude Oil'!W$32,'Energy use Prediction'!$A$178:$AQ$178,0),FALSE)*$B44</f>
        <v>0</v>
      </c>
      <c r="X44" s="260">
        <f>VLOOKUP($A44,'Energy use Prediction'!$A$178:$AQ$204,MATCH('Crude Oil'!X$32,'Energy use Prediction'!$A$178:$AQ$178,0),FALSE)*$B44</f>
        <v>0</v>
      </c>
      <c r="Y44" s="260">
        <f>VLOOKUP($A44,'Energy use Prediction'!$A$178:$AQ$204,MATCH('Crude Oil'!Y$32,'Energy use Prediction'!$A$178:$AQ$178,0),FALSE)*$B44</f>
        <v>0</v>
      </c>
      <c r="Z44" s="260">
        <f>VLOOKUP($A44,'Energy use Prediction'!$A$178:$AQ$204,MATCH('Crude Oil'!Z$32,'Energy use Prediction'!$A$178:$AQ$178,0),FALSE)*$B44</f>
        <v>0</v>
      </c>
      <c r="AA44" s="260">
        <f>VLOOKUP($A44,'Energy use Prediction'!$A$178:$AQ$204,MATCH('Crude Oil'!AA$32,'Energy use Prediction'!$A$178:$AQ$178,0),FALSE)*$B44</f>
        <v>0</v>
      </c>
      <c r="AB44" s="260">
        <f>VLOOKUP($A44,'Energy use Prediction'!$A$178:$AQ$204,MATCH('Crude Oil'!AB$32,'Energy use Prediction'!$A$178:$AQ$178,0),FALSE)*$B44</f>
        <v>0</v>
      </c>
      <c r="AC44" s="260">
        <f>VLOOKUP($A44,'Energy use Prediction'!$A$178:$AQ$204,MATCH('Crude Oil'!AC$32,'Energy use Prediction'!$A$178:$AQ$178,0),FALSE)*$B44</f>
        <v>0</v>
      </c>
      <c r="AD44" s="260">
        <f>VLOOKUP($A44,'Energy use Prediction'!$A$178:$AQ$204,MATCH('Crude Oil'!AD$32,'Energy use Prediction'!$A$178:$AQ$178,0),FALSE)*$B44</f>
        <v>0</v>
      </c>
      <c r="AE44" s="260">
        <f>VLOOKUP($A44,'Energy use Prediction'!$A$178:$AQ$204,MATCH('Crude Oil'!AE$32,'Energy use Prediction'!$A$178:$AQ$178,0),FALSE)*$B44</f>
        <v>0</v>
      </c>
      <c r="AF44" s="260">
        <f>VLOOKUP($A44,'Energy use Prediction'!$A$178:$AQ$204,MATCH('Crude Oil'!AF$32,'Energy use Prediction'!$A$178:$AQ$178,0),FALSE)*$B44</f>
        <v>0</v>
      </c>
      <c r="AG44" s="260">
        <f>VLOOKUP($A44,'Energy use Prediction'!$A$178:$AQ$204,MATCH('Crude Oil'!AG$32,'Energy use Prediction'!$A$178:$AQ$178,0),FALSE)*$B44</f>
        <v>0</v>
      </c>
      <c r="AH44" s="260">
        <f>VLOOKUP($A44,'Energy use Prediction'!$A$178:$AQ$204,MATCH('Crude Oil'!AH$32,'Energy use Prediction'!$A$178:$AQ$178,0),FALSE)*$B44</f>
        <v>0</v>
      </c>
      <c r="AI44" s="260">
        <f>VLOOKUP($A44,'Energy use Prediction'!$A$178:$AQ$204,MATCH('Crude Oil'!AI$32,'Energy use Prediction'!$A$178:$AQ$178,0),FALSE)*$B44</f>
        <v>0</v>
      </c>
      <c r="AJ44" s="260">
        <f>VLOOKUP($A44,'Energy use Prediction'!$A$178:$AQ$204,MATCH('Crude Oil'!AJ$32,'Energy use Prediction'!$A$178:$AQ$178,0),FALSE)*$B44</f>
        <v>0</v>
      </c>
      <c r="AK44" s="260">
        <f>VLOOKUP($A44,'Energy use Prediction'!$A$178:$AQ$204,MATCH('Crude Oil'!AK$32,'Energy use Prediction'!$A$178:$AQ$178,0),FALSE)*$B44</f>
        <v>0</v>
      </c>
      <c r="AL44" s="260">
        <f>VLOOKUP($A44,'Energy use Prediction'!$A$178:$AQ$204,MATCH('Crude Oil'!AL$32,'Energy use Prediction'!$A$178:$AQ$178,0),FALSE)*$B44</f>
        <v>0</v>
      </c>
      <c r="AM44" s="260">
        <f>VLOOKUP($A44,'Energy use Prediction'!$A$178:$AQ$204,MATCH('Crude Oil'!AM$32,'Energy use Prediction'!$A$178:$AQ$178,0),FALSE)*$B44</f>
        <v>0</v>
      </c>
      <c r="AN44" s="260">
        <f>VLOOKUP($A44,'Energy use Prediction'!$A$178:$AQ$204,MATCH('Crude Oil'!AN$32,'Energy use Prediction'!$A$178:$AQ$178,0),FALSE)*$B44</f>
        <v>0</v>
      </c>
      <c r="AO44" s="260">
        <f>VLOOKUP($A44,'Energy use Prediction'!$A$178:$AQ$204,MATCH('Crude Oil'!AO$32,'Energy use Prediction'!$A$178:$AQ$178,0),FALSE)*$B44</f>
        <v>0</v>
      </c>
      <c r="AP44" s="260">
        <f>VLOOKUP($A44,'Energy use Prediction'!$A$178:$AQ$204,MATCH('Crude Oil'!AP$32,'Energy use Prediction'!$A$178:$AQ$178,0),FALSE)*$B44</f>
        <v>0</v>
      </c>
      <c r="AQ44" s="260">
        <f>VLOOKUP($A44,'Energy use Prediction'!$A$178:$AQ$204,MATCH('Crude Oil'!AQ$32,'Energy use Prediction'!$A$178:$AQ$178,0),FALSE)*$B44</f>
        <v>0</v>
      </c>
    </row>
    <row r="45" spans="1:43">
      <c r="A45" s="272" t="s">
        <v>627</v>
      </c>
      <c r="B45">
        <f>VLOOKUP(A45,'Non Energy use'!A14:J40,COLUMN('Non Energy use'!E14),FALSE)</f>
        <v>0</v>
      </c>
      <c r="C45" s="260">
        <f>VLOOKUP($A45,'Energy use Prediction'!$A$178:$AQ$204,MATCH('Crude Oil'!C$32,'Energy use Prediction'!$A$178:$AQ$178,0),FALSE)*$B45</f>
        <v>0</v>
      </c>
      <c r="D45" s="260">
        <f>VLOOKUP($A45,'Energy use Prediction'!$A$178:$AQ$204,MATCH('Crude Oil'!D$32,'Energy use Prediction'!$A$178:$AQ$178,0),FALSE)*$B45</f>
        <v>0</v>
      </c>
      <c r="E45" s="260">
        <f>VLOOKUP($A45,'Energy use Prediction'!$A$178:$AQ$204,MATCH('Crude Oil'!E$32,'Energy use Prediction'!$A$178:$AQ$178,0),FALSE)*$B45</f>
        <v>0</v>
      </c>
      <c r="F45" s="260">
        <f>VLOOKUP($A45,'Energy use Prediction'!$A$178:$AQ$204,MATCH('Crude Oil'!F$32,'Energy use Prediction'!$A$178:$AQ$178,0),FALSE)*$B45</f>
        <v>0</v>
      </c>
      <c r="G45" s="260">
        <f>VLOOKUP($A45,'Energy use Prediction'!$A$178:$AQ$204,MATCH('Crude Oil'!G$32,'Energy use Prediction'!$A$178:$AQ$178,0),FALSE)*$B45</f>
        <v>0</v>
      </c>
      <c r="H45" s="260">
        <f>VLOOKUP($A45,'Energy use Prediction'!$A$178:$AQ$204,MATCH('Crude Oil'!H$32,'Energy use Prediction'!$A$178:$AQ$178,0),FALSE)*$B45</f>
        <v>0</v>
      </c>
      <c r="I45" s="260">
        <f>VLOOKUP($A45,'Energy use Prediction'!$A$178:$AQ$204,MATCH('Crude Oil'!I$32,'Energy use Prediction'!$A$178:$AQ$178,0),FALSE)*$B45</f>
        <v>0</v>
      </c>
      <c r="J45" s="260">
        <f>VLOOKUP($A45,'Energy use Prediction'!$A$178:$AQ$204,MATCH('Crude Oil'!J$32,'Energy use Prediction'!$A$178:$AQ$178,0),FALSE)*$B45</f>
        <v>0</v>
      </c>
      <c r="K45" s="260">
        <f>VLOOKUP($A45,'Energy use Prediction'!$A$178:$AQ$204,MATCH('Crude Oil'!K$32,'Energy use Prediction'!$A$178:$AQ$178,0),FALSE)*$B45</f>
        <v>0</v>
      </c>
      <c r="L45" s="260">
        <f>VLOOKUP($A45,'Energy use Prediction'!$A$178:$AQ$204,MATCH('Crude Oil'!L$32,'Energy use Prediction'!$A$178:$AQ$178,0),FALSE)*$B45</f>
        <v>0</v>
      </c>
      <c r="M45" s="260">
        <f>VLOOKUP($A45,'Energy use Prediction'!$A$178:$AQ$204,MATCH('Crude Oil'!M$32,'Energy use Prediction'!$A$178:$AQ$178,0),FALSE)*$B45</f>
        <v>0</v>
      </c>
      <c r="N45" s="260">
        <f>VLOOKUP($A45,'Energy use Prediction'!$A$178:$AQ$204,MATCH('Crude Oil'!N$32,'Energy use Prediction'!$A$178:$AQ$178,0),FALSE)*$B45</f>
        <v>0</v>
      </c>
      <c r="O45" s="260">
        <f>VLOOKUP($A45,'Energy use Prediction'!$A$178:$AQ$204,MATCH('Crude Oil'!O$32,'Energy use Prediction'!$A$178:$AQ$178,0),FALSE)*$B45</f>
        <v>0</v>
      </c>
      <c r="P45" s="260">
        <f>VLOOKUP($A45,'Energy use Prediction'!$A$178:$AQ$204,MATCH('Crude Oil'!P$32,'Energy use Prediction'!$A$178:$AQ$178,0),FALSE)*$B45</f>
        <v>0</v>
      </c>
      <c r="Q45" s="260">
        <f>VLOOKUP($A45,'Energy use Prediction'!$A$178:$AQ$204,MATCH('Crude Oil'!Q$32,'Energy use Prediction'!$A$178:$AQ$178,0),FALSE)*$B45</f>
        <v>0</v>
      </c>
      <c r="R45" s="260">
        <f>VLOOKUP($A45,'Energy use Prediction'!$A$178:$AQ$204,MATCH('Crude Oil'!R$32,'Energy use Prediction'!$A$178:$AQ$178,0),FALSE)*$B45</f>
        <v>0</v>
      </c>
      <c r="S45" s="260">
        <f>VLOOKUP($A45,'Energy use Prediction'!$A$178:$AQ$204,MATCH('Crude Oil'!S$32,'Energy use Prediction'!$A$178:$AQ$178,0),FALSE)*$B45</f>
        <v>0</v>
      </c>
      <c r="T45" s="260">
        <f>VLOOKUP($A45,'Energy use Prediction'!$A$178:$AQ$204,MATCH('Crude Oil'!T$32,'Energy use Prediction'!$A$178:$AQ$178,0),FALSE)*$B45</f>
        <v>0</v>
      </c>
      <c r="U45" s="260">
        <f>VLOOKUP($A45,'Energy use Prediction'!$A$178:$AQ$204,MATCH('Crude Oil'!U$32,'Energy use Prediction'!$A$178:$AQ$178,0),FALSE)*$B45</f>
        <v>0</v>
      </c>
      <c r="V45" s="260">
        <f>VLOOKUP($A45,'Energy use Prediction'!$A$178:$AQ$204,MATCH('Crude Oil'!V$32,'Energy use Prediction'!$A$178:$AQ$178,0),FALSE)*$B45</f>
        <v>0</v>
      </c>
      <c r="W45" s="260">
        <f>VLOOKUP($A45,'Energy use Prediction'!$A$178:$AQ$204,MATCH('Crude Oil'!W$32,'Energy use Prediction'!$A$178:$AQ$178,0),FALSE)*$B45</f>
        <v>0</v>
      </c>
      <c r="X45" s="260">
        <f>VLOOKUP($A45,'Energy use Prediction'!$A$178:$AQ$204,MATCH('Crude Oil'!X$32,'Energy use Prediction'!$A$178:$AQ$178,0),FALSE)*$B45</f>
        <v>0</v>
      </c>
      <c r="Y45" s="260">
        <f>VLOOKUP($A45,'Energy use Prediction'!$A$178:$AQ$204,MATCH('Crude Oil'!Y$32,'Energy use Prediction'!$A$178:$AQ$178,0),FALSE)*$B45</f>
        <v>0</v>
      </c>
      <c r="Z45" s="260">
        <f>VLOOKUP($A45,'Energy use Prediction'!$A$178:$AQ$204,MATCH('Crude Oil'!Z$32,'Energy use Prediction'!$A$178:$AQ$178,0),FALSE)*$B45</f>
        <v>0</v>
      </c>
      <c r="AA45" s="260">
        <f>VLOOKUP($A45,'Energy use Prediction'!$A$178:$AQ$204,MATCH('Crude Oil'!AA$32,'Energy use Prediction'!$A$178:$AQ$178,0),FALSE)*$B45</f>
        <v>0</v>
      </c>
      <c r="AB45" s="260">
        <f>VLOOKUP($A45,'Energy use Prediction'!$A$178:$AQ$204,MATCH('Crude Oil'!AB$32,'Energy use Prediction'!$A$178:$AQ$178,0),FALSE)*$B45</f>
        <v>0</v>
      </c>
      <c r="AC45" s="260">
        <f>VLOOKUP($A45,'Energy use Prediction'!$A$178:$AQ$204,MATCH('Crude Oil'!AC$32,'Energy use Prediction'!$A$178:$AQ$178,0),FALSE)*$B45</f>
        <v>0</v>
      </c>
      <c r="AD45" s="260">
        <f>VLOOKUP($A45,'Energy use Prediction'!$A$178:$AQ$204,MATCH('Crude Oil'!AD$32,'Energy use Prediction'!$A$178:$AQ$178,0),FALSE)*$B45</f>
        <v>0</v>
      </c>
      <c r="AE45" s="260">
        <f>VLOOKUP($A45,'Energy use Prediction'!$A$178:$AQ$204,MATCH('Crude Oil'!AE$32,'Energy use Prediction'!$A$178:$AQ$178,0),FALSE)*$B45</f>
        <v>0</v>
      </c>
      <c r="AF45" s="260">
        <f>VLOOKUP($A45,'Energy use Prediction'!$A$178:$AQ$204,MATCH('Crude Oil'!AF$32,'Energy use Prediction'!$A$178:$AQ$178,0),FALSE)*$B45</f>
        <v>0</v>
      </c>
      <c r="AG45" s="260">
        <f>VLOOKUP($A45,'Energy use Prediction'!$A$178:$AQ$204,MATCH('Crude Oil'!AG$32,'Energy use Prediction'!$A$178:$AQ$178,0),FALSE)*$B45</f>
        <v>0</v>
      </c>
      <c r="AH45" s="260">
        <f>VLOOKUP($A45,'Energy use Prediction'!$A$178:$AQ$204,MATCH('Crude Oil'!AH$32,'Energy use Prediction'!$A$178:$AQ$178,0),FALSE)*$B45</f>
        <v>0</v>
      </c>
      <c r="AI45" s="260">
        <f>VLOOKUP($A45,'Energy use Prediction'!$A$178:$AQ$204,MATCH('Crude Oil'!AI$32,'Energy use Prediction'!$A$178:$AQ$178,0),FALSE)*$B45</f>
        <v>0</v>
      </c>
      <c r="AJ45" s="260">
        <f>VLOOKUP($A45,'Energy use Prediction'!$A$178:$AQ$204,MATCH('Crude Oil'!AJ$32,'Energy use Prediction'!$A$178:$AQ$178,0),FALSE)*$B45</f>
        <v>0</v>
      </c>
      <c r="AK45" s="260">
        <f>VLOOKUP($A45,'Energy use Prediction'!$A$178:$AQ$204,MATCH('Crude Oil'!AK$32,'Energy use Prediction'!$A$178:$AQ$178,0),FALSE)*$B45</f>
        <v>0</v>
      </c>
      <c r="AL45" s="260">
        <f>VLOOKUP($A45,'Energy use Prediction'!$A$178:$AQ$204,MATCH('Crude Oil'!AL$32,'Energy use Prediction'!$A$178:$AQ$178,0),FALSE)*$B45</f>
        <v>0</v>
      </c>
      <c r="AM45" s="260">
        <f>VLOOKUP($A45,'Energy use Prediction'!$A$178:$AQ$204,MATCH('Crude Oil'!AM$32,'Energy use Prediction'!$A$178:$AQ$178,0),FALSE)*$B45</f>
        <v>0</v>
      </c>
      <c r="AN45" s="260">
        <f>VLOOKUP($A45,'Energy use Prediction'!$A$178:$AQ$204,MATCH('Crude Oil'!AN$32,'Energy use Prediction'!$A$178:$AQ$178,0),FALSE)*$B45</f>
        <v>0</v>
      </c>
      <c r="AO45" s="260">
        <f>VLOOKUP($A45,'Energy use Prediction'!$A$178:$AQ$204,MATCH('Crude Oil'!AO$32,'Energy use Prediction'!$A$178:$AQ$178,0),FALSE)*$B45</f>
        <v>0</v>
      </c>
      <c r="AP45" s="260">
        <f>VLOOKUP($A45,'Energy use Prediction'!$A$178:$AQ$204,MATCH('Crude Oil'!AP$32,'Energy use Prediction'!$A$178:$AQ$178,0),FALSE)*$B45</f>
        <v>0</v>
      </c>
      <c r="AQ45" s="260">
        <f>VLOOKUP($A45,'Energy use Prediction'!$A$178:$AQ$204,MATCH('Crude Oil'!AQ$32,'Energy use Prediction'!$A$178:$AQ$178,0),FALSE)*$B45</f>
        <v>0</v>
      </c>
    </row>
    <row r="46" spans="1:43">
      <c r="A46" s="272" t="s">
        <v>628</v>
      </c>
      <c r="B46">
        <f>VLOOKUP(A46,'Non Energy use'!A15:J41,COLUMN('Non Energy use'!E15),FALSE)</f>
        <v>0</v>
      </c>
      <c r="C46" s="260">
        <f>VLOOKUP($A46,'Energy use Prediction'!$A$178:$AQ$204,MATCH('Crude Oil'!C$32,'Energy use Prediction'!$A$178:$AQ$178,0),FALSE)*$B46</f>
        <v>0</v>
      </c>
      <c r="D46" s="260">
        <f>VLOOKUP($A46,'Energy use Prediction'!$A$178:$AQ$204,MATCH('Crude Oil'!D$32,'Energy use Prediction'!$A$178:$AQ$178,0),FALSE)*$B46</f>
        <v>0</v>
      </c>
      <c r="E46" s="260">
        <f>VLOOKUP($A46,'Energy use Prediction'!$A$178:$AQ$204,MATCH('Crude Oil'!E$32,'Energy use Prediction'!$A$178:$AQ$178,0),FALSE)*$B46</f>
        <v>0</v>
      </c>
      <c r="F46" s="260">
        <f>VLOOKUP($A46,'Energy use Prediction'!$A$178:$AQ$204,MATCH('Crude Oil'!F$32,'Energy use Prediction'!$A$178:$AQ$178,0),FALSE)*$B46</f>
        <v>0</v>
      </c>
      <c r="G46" s="260">
        <f>VLOOKUP($A46,'Energy use Prediction'!$A$178:$AQ$204,MATCH('Crude Oil'!G$32,'Energy use Prediction'!$A$178:$AQ$178,0),FALSE)*$B46</f>
        <v>0</v>
      </c>
      <c r="H46" s="260">
        <f>VLOOKUP($A46,'Energy use Prediction'!$A$178:$AQ$204,MATCH('Crude Oil'!H$32,'Energy use Prediction'!$A$178:$AQ$178,0),FALSE)*$B46</f>
        <v>0</v>
      </c>
      <c r="I46" s="260">
        <f>VLOOKUP($A46,'Energy use Prediction'!$A$178:$AQ$204,MATCH('Crude Oil'!I$32,'Energy use Prediction'!$A$178:$AQ$178,0),FALSE)*$B46</f>
        <v>0</v>
      </c>
      <c r="J46" s="260">
        <f>VLOOKUP($A46,'Energy use Prediction'!$A$178:$AQ$204,MATCH('Crude Oil'!J$32,'Energy use Prediction'!$A$178:$AQ$178,0),FALSE)*$B46</f>
        <v>0</v>
      </c>
      <c r="K46" s="260">
        <f>VLOOKUP($A46,'Energy use Prediction'!$A$178:$AQ$204,MATCH('Crude Oil'!K$32,'Energy use Prediction'!$A$178:$AQ$178,0),FALSE)*$B46</f>
        <v>0</v>
      </c>
      <c r="L46" s="260">
        <f>VLOOKUP($A46,'Energy use Prediction'!$A$178:$AQ$204,MATCH('Crude Oil'!L$32,'Energy use Prediction'!$A$178:$AQ$178,0),FALSE)*$B46</f>
        <v>0</v>
      </c>
      <c r="M46" s="260">
        <f>VLOOKUP($A46,'Energy use Prediction'!$A$178:$AQ$204,MATCH('Crude Oil'!M$32,'Energy use Prediction'!$A$178:$AQ$178,0),FALSE)*$B46</f>
        <v>0</v>
      </c>
      <c r="N46" s="260">
        <f>VLOOKUP($A46,'Energy use Prediction'!$A$178:$AQ$204,MATCH('Crude Oil'!N$32,'Energy use Prediction'!$A$178:$AQ$178,0),FALSE)*$B46</f>
        <v>0</v>
      </c>
      <c r="O46" s="260">
        <f>VLOOKUP($A46,'Energy use Prediction'!$A$178:$AQ$204,MATCH('Crude Oil'!O$32,'Energy use Prediction'!$A$178:$AQ$178,0),FALSE)*$B46</f>
        <v>0</v>
      </c>
      <c r="P46" s="260">
        <f>VLOOKUP($A46,'Energy use Prediction'!$A$178:$AQ$204,MATCH('Crude Oil'!P$32,'Energy use Prediction'!$A$178:$AQ$178,0),FALSE)*$B46</f>
        <v>0</v>
      </c>
      <c r="Q46" s="260">
        <f>VLOOKUP($A46,'Energy use Prediction'!$A$178:$AQ$204,MATCH('Crude Oil'!Q$32,'Energy use Prediction'!$A$178:$AQ$178,0),FALSE)*$B46</f>
        <v>0</v>
      </c>
      <c r="R46" s="260">
        <f>VLOOKUP($A46,'Energy use Prediction'!$A$178:$AQ$204,MATCH('Crude Oil'!R$32,'Energy use Prediction'!$A$178:$AQ$178,0),FALSE)*$B46</f>
        <v>0</v>
      </c>
      <c r="S46" s="260">
        <f>VLOOKUP($A46,'Energy use Prediction'!$A$178:$AQ$204,MATCH('Crude Oil'!S$32,'Energy use Prediction'!$A$178:$AQ$178,0),FALSE)*$B46</f>
        <v>0</v>
      </c>
      <c r="T46" s="260">
        <f>VLOOKUP($A46,'Energy use Prediction'!$A$178:$AQ$204,MATCH('Crude Oil'!T$32,'Energy use Prediction'!$A$178:$AQ$178,0),FALSE)*$B46</f>
        <v>0</v>
      </c>
      <c r="U46" s="260">
        <f>VLOOKUP($A46,'Energy use Prediction'!$A$178:$AQ$204,MATCH('Crude Oil'!U$32,'Energy use Prediction'!$A$178:$AQ$178,0),FALSE)*$B46</f>
        <v>0</v>
      </c>
      <c r="V46" s="260">
        <f>VLOOKUP($A46,'Energy use Prediction'!$A$178:$AQ$204,MATCH('Crude Oil'!V$32,'Energy use Prediction'!$A$178:$AQ$178,0),FALSE)*$B46</f>
        <v>0</v>
      </c>
      <c r="W46" s="260">
        <f>VLOOKUP($A46,'Energy use Prediction'!$A$178:$AQ$204,MATCH('Crude Oil'!W$32,'Energy use Prediction'!$A$178:$AQ$178,0),FALSE)*$B46</f>
        <v>0</v>
      </c>
      <c r="X46" s="260">
        <f>VLOOKUP($A46,'Energy use Prediction'!$A$178:$AQ$204,MATCH('Crude Oil'!X$32,'Energy use Prediction'!$A$178:$AQ$178,0),FALSE)*$B46</f>
        <v>0</v>
      </c>
      <c r="Y46" s="260">
        <f>VLOOKUP($A46,'Energy use Prediction'!$A$178:$AQ$204,MATCH('Crude Oil'!Y$32,'Energy use Prediction'!$A$178:$AQ$178,0),FALSE)*$B46</f>
        <v>0</v>
      </c>
      <c r="Z46" s="260">
        <f>VLOOKUP($A46,'Energy use Prediction'!$A$178:$AQ$204,MATCH('Crude Oil'!Z$32,'Energy use Prediction'!$A$178:$AQ$178,0),FALSE)*$B46</f>
        <v>0</v>
      </c>
      <c r="AA46" s="260">
        <f>VLOOKUP($A46,'Energy use Prediction'!$A$178:$AQ$204,MATCH('Crude Oil'!AA$32,'Energy use Prediction'!$A$178:$AQ$178,0),FALSE)*$B46</f>
        <v>0</v>
      </c>
      <c r="AB46" s="260">
        <f>VLOOKUP($A46,'Energy use Prediction'!$A$178:$AQ$204,MATCH('Crude Oil'!AB$32,'Energy use Prediction'!$A$178:$AQ$178,0),FALSE)*$B46</f>
        <v>0</v>
      </c>
      <c r="AC46" s="260">
        <f>VLOOKUP($A46,'Energy use Prediction'!$A$178:$AQ$204,MATCH('Crude Oil'!AC$32,'Energy use Prediction'!$A$178:$AQ$178,0),FALSE)*$B46</f>
        <v>0</v>
      </c>
      <c r="AD46" s="260">
        <f>VLOOKUP($A46,'Energy use Prediction'!$A$178:$AQ$204,MATCH('Crude Oil'!AD$32,'Energy use Prediction'!$A$178:$AQ$178,0),FALSE)*$B46</f>
        <v>0</v>
      </c>
      <c r="AE46" s="260">
        <f>VLOOKUP($A46,'Energy use Prediction'!$A$178:$AQ$204,MATCH('Crude Oil'!AE$32,'Energy use Prediction'!$A$178:$AQ$178,0),FALSE)*$B46</f>
        <v>0</v>
      </c>
      <c r="AF46" s="260">
        <f>VLOOKUP($A46,'Energy use Prediction'!$A$178:$AQ$204,MATCH('Crude Oil'!AF$32,'Energy use Prediction'!$A$178:$AQ$178,0),FALSE)*$B46</f>
        <v>0</v>
      </c>
      <c r="AG46" s="260">
        <f>VLOOKUP($A46,'Energy use Prediction'!$A$178:$AQ$204,MATCH('Crude Oil'!AG$32,'Energy use Prediction'!$A$178:$AQ$178,0),FALSE)*$B46</f>
        <v>0</v>
      </c>
      <c r="AH46" s="260">
        <f>VLOOKUP($A46,'Energy use Prediction'!$A$178:$AQ$204,MATCH('Crude Oil'!AH$32,'Energy use Prediction'!$A$178:$AQ$178,0),FALSE)*$B46</f>
        <v>0</v>
      </c>
      <c r="AI46" s="260">
        <f>VLOOKUP($A46,'Energy use Prediction'!$A$178:$AQ$204,MATCH('Crude Oil'!AI$32,'Energy use Prediction'!$A$178:$AQ$178,0),FALSE)*$B46</f>
        <v>0</v>
      </c>
      <c r="AJ46" s="260">
        <f>VLOOKUP($A46,'Energy use Prediction'!$A$178:$AQ$204,MATCH('Crude Oil'!AJ$32,'Energy use Prediction'!$A$178:$AQ$178,0),FALSE)*$B46</f>
        <v>0</v>
      </c>
      <c r="AK46" s="260">
        <f>VLOOKUP($A46,'Energy use Prediction'!$A$178:$AQ$204,MATCH('Crude Oil'!AK$32,'Energy use Prediction'!$A$178:$AQ$178,0),FALSE)*$B46</f>
        <v>0</v>
      </c>
      <c r="AL46" s="260">
        <f>VLOOKUP($A46,'Energy use Prediction'!$A$178:$AQ$204,MATCH('Crude Oil'!AL$32,'Energy use Prediction'!$A$178:$AQ$178,0),FALSE)*$B46</f>
        <v>0</v>
      </c>
      <c r="AM46" s="260">
        <f>VLOOKUP($A46,'Energy use Prediction'!$A$178:$AQ$204,MATCH('Crude Oil'!AM$32,'Energy use Prediction'!$A$178:$AQ$178,0),FALSE)*$B46</f>
        <v>0</v>
      </c>
      <c r="AN46" s="260">
        <f>VLOOKUP($A46,'Energy use Prediction'!$A$178:$AQ$204,MATCH('Crude Oil'!AN$32,'Energy use Prediction'!$A$178:$AQ$178,0),FALSE)*$B46</f>
        <v>0</v>
      </c>
      <c r="AO46" s="260">
        <f>VLOOKUP($A46,'Energy use Prediction'!$A$178:$AQ$204,MATCH('Crude Oil'!AO$32,'Energy use Prediction'!$A$178:$AQ$178,0),FALSE)*$B46</f>
        <v>0</v>
      </c>
      <c r="AP46" s="260">
        <f>VLOOKUP($A46,'Energy use Prediction'!$A$178:$AQ$204,MATCH('Crude Oil'!AP$32,'Energy use Prediction'!$A$178:$AQ$178,0),FALSE)*$B46</f>
        <v>0</v>
      </c>
      <c r="AQ46" s="260">
        <f>VLOOKUP($A46,'Energy use Prediction'!$A$178:$AQ$204,MATCH('Crude Oil'!AQ$32,'Energy use Prediction'!$A$178:$AQ$178,0),FALSE)*$B46</f>
        <v>0</v>
      </c>
    </row>
    <row r="47" spans="1:43">
      <c r="A47" s="272" t="s">
        <v>629</v>
      </c>
      <c r="B47">
        <f>VLOOKUP(A47,'Non Energy use'!A16:J42,COLUMN('Non Energy use'!E16),FALSE)</f>
        <v>0</v>
      </c>
      <c r="C47" s="260">
        <f>VLOOKUP($A47,'Energy use Prediction'!$A$178:$AQ$204,MATCH('Crude Oil'!C$32,'Energy use Prediction'!$A$178:$AQ$178,0),FALSE)*$B47</f>
        <v>0</v>
      </c>
      <c r="D47" s="260">
        <f>VLOOKUP($A47,'Energy use Prediction'!$A$178:$AQ$204,MATCH('Crude Oil'!D$32,'Energy use Prediction'!$A$178:$AQ$178,0),FALSE)*$B47</f>
        <v>0</v>
      </c>
      <c r="E47" s="260">
        <f>VLOOKUP($A47,'Energy use Prediction'!$A$178:$AQ$204,MATCH('Crude Oil'!E$32,'Energy use Prediction'!$A$178:$AQ$178,0),FALSE)*$B47</f>
        <v>0</v>
      </c>
      <c r="F47" s="260">
        <f>VLOOKUP($A47,'Energy use Prediction'!$A$178:$AQ$204,MATCH('Crude Oil'!F$32,'Energy use Prediction'!$A$178:$AQ$178,0),FALSE)*$B47</f>
        <v>0</v>
      </c>
      <c r="G47" s="260">
        <f>VLOOKUP($A47,'Energy use Prediction'!$A$178:$AQ$204,MATCH('Crude Oil'!G$32,'Energy use Prediction'!$A$178:$AQ$178,0),FALSE)*$B47</f>
        <v>0</v>
      </c>
      <c r="H47" s="260">
        <f>VLOOKUP($A47,'Energy use Prediction'!$A$178:$AQ$204,MATCH('Crude Oil'!H$32,'Energy use Prediction'!$A$178:$AQ$178,0),FALSE)*$B47</f>
        <v>0</v>
      </c>
      <c r="I47" s="260">
        <f>VLOOKUP($A47,'Energy use Prediction'!$A$178:$AQ$204,MATCH('Crude Oil'!I$32,'Energy use Prediction'!$A$178:$AQ$178,0),FALSE)*$B47</f>
        <v>0</v>
      </c>
      <c r="J47" s="260">
        <f>VLOOKUP($A47,'Energy use Prediction'!$A$178:$AQ$204,MATCH('Crude Oil'!J$32,'Energy use Prediction'!$A$178:$AQ$178,0),FALSE)*$B47</f>
        <v>0</v>
      </c>
      <c r="K47" s="260">
        <f>VLOOKUP($A47,'Energy use Prediction'!$A$178:$AQ$204,MATCH('Crude Oil'!K$32,'Energy use Prediction'!$A$178:$AQ$178,0),FALSE)*$B47</f>
        <v>0</v>
      </c>
      <c r="L47" s="260">
        <f>VLOOKUP($A47,'Energy use Prediction'!$A$178:$AQ$204,MATCH('Crude Oil'!L$32,'Energy use Prediction'!$A$178:$AQ$178,0),FALSE)*$B47</f>
        <v>0</v>
      </c>
      <c r="M47" s="260">
        <f>VLOOKUP($A47,'Energy use Prediction'!$A$178:$AQ$204,MATCH('Crude Oil'!M$32,'Energy use Prediction'!$A$178:$AQ$178,0),FALSE)*$B47</f>
        <v>0</v>
      </c>
      <c r="N47" s="260">
        <f>VLOOKUP($A47,'Energy use Prediction'!$A$178:$AQ$204,MATCH('Crude Oil'!N$32,'Energy use Prediction'!$A$178:$AQ$178,0),FALSE)*$B47</f>
        <v>0</v>
      </c>
      <c r="O47" s="260">
        <f>VLOOKUP($A47,'Energy use Prediction'!$A$178:$AQ$204,MATCH('Crude Oil'!O$32,'Energy use Prediction'!$A$178:$AQ$178,0),FALSE)*$B47</f>
        <v>0</v>
      </c>
      <c r="P47" s="260">
        <f>VLOOKUP($A47,'Energy use Prediction'!$A$178:$AQ$204,MATCH('Crude Oil'!P$32,'Energy use Prediction'!$A$178:$AQ$178,0),FALSE)*$B47</f>
        <v>0</v>
      </c>
      <c r="Q47" s="260">
        <f>VLOOKUP($A47,'Energy use Prediction'!$A$178:$AQ$204,MATCH('Crude Oil'!Q$32,'Energy use Prediction'!$A$178:$AQ$178,0),FALSE)*$B47</f>
        <v>0</v>
      </c>
      <c r="R47" s="260">
        <f>VLOOKUP($A47,'Energy use Prediction'!$A$178:$AQ$204,MATCH('Crude Oil'!R$32,'Energy use Prediction'!$A$178:$AQ$178,0),FALSE)*$B47</f>
        <v>0</v>
      </c>
      <c r="S47" s="260">
        <f>VLOOKUP($A47,'Energy use Prediction'!$A$178:$AQ$204,MATCH('Crude Oil'!S$32,'Energy use Prediction'!$A$178:$AQ$178,0),FALSE)*$B47</f>
        <v>0</v>
      </c>
      <c r="T47" s="260">
        <f>VLOOKUP($A47,'Energy use Prediction'!$A$178:$AQ$204,MATCH('Crude Oil'!T$32,'Energy use Prediction'!$A$178:$AQ$178,0),FALSE)*$B47</f>
        <v>0</v>
      </c>
      <c r="U47" s="260">
        <f>VLOOKUP($A47,'Energy use Prediction'!$A$178:$AQ$204,MATCH('Crude Oil'!U$32,'Energy use Prediction'!$A$178:$AQ$178,0),FALSE)*$B47</f>
        <v>0</v>
      </c>
      <c r="V47" s="260">
        <f>VLOOKUP($A47,'Energy use Prediction'!$A$178:$AQ$204,MATCH('Crude Oil'!V$32,'Energy use Prediction'!$A$178:$AQ$178,0),FALSE)*$B47</f>
        <v>0</v>
      </c>
      <c r="W47" s="260">
        <f>VLOOKUP($A47,'Energy use Prediction'!$A$178:$AQ$204,MATCH('Crude Oil'!W$32,'Energy use Prediction'!$A$178:$AQ$178,0),FALSE)*$B47</f>
        <v>0</v>
      </c>
      <c r="X47" s="260">
        <f>VLOOKUP($A47,'Energy use Prediction'!$A$178:$AQ$204,MATCH('Crude Oil'!X$32,'Energy use Prediction'!$A$178:$AQ$178,0),FALSE)*$B47</f>
        <v>0</v>
      </c>
      <c r="Y47" s="260">
        <f>VLOOKUP($A47,'Energy use Prediction'!$A$178:$AQ$204,MATCH('Crude Oil'!Y$32,'Energy use Prediction'!$A$178:$AQ$178,0),FALSE)*$B47</f>
        <v>0</v>
      </c>
      <c r="Z47" s="260">
        <f>VLOOKUP($A47,'Energy use Prediction'!$A$178:$AQ$204,MATCH('Crude Oil'!Z$32,'Energy use Prediction'!$A$178:$AQ$178,0),FALSE)*$B47</f>
        <v>0</v>
      </c>
      <c r="AA47" s="260">
        <f>VLOOKUP($A47,'Energy use Prediction'!$A$178:$AQ$204,MATCH('Crude Oil'!AA$32,'Energy use Prediction'!$A$178:$AQ$178,0),FALSE)*$B47</f>
        <v>0</v>
      </c>
      <c r="AB47" s="260">
        <f>VLOOKUP($A47,'Energy use Prediction'!$A$178:$AQ$204,MATCH('Crude Oil'!AB$32,'Energy use Prediction'!$A$178:$AQ$178,0),FALSE)*$B47</f>
        <v>0</v>
      </c>
      <c r="AC47" s="260">
        <f>VLOOKUP($A47,'Energy use Prediction'!$A$178:$AQ$204,MATCH('Crude Oil'!AC$32,'Energy use Prediction'!$A$178:$AQ$178,0),FALSE)*$B47</f>
        <v>0</v>
      </c>
      <c r="AD47" s="260">
        <f>VLOOKUP($A47,'Energy use Prediction'!$A$178:$AQ$204,MATCH('Crude Oil'!AD$32,'Energy use Prediction'!$A$178:$AQ$178,0),FALSE)*$B47</f>
        <v>0</v>
      </c>
      <c r="AE47" s="260">
        <f>VLOOKUP($A47,'Energy use Prediction'!$A$178:$AQ$204,MATCH('Crude Oil'!AE$32,'Energy use Prediction'!$A$178:$AQ$178,0),FALSE)*$B47</f>
        <v>0</v>
      </c>
      <c r="AF47" s="260">
        <f>VLOOKUP($A47,'Energy use Prediction'!$A$178:$AQ$204,MATCH('Crude Oil'!AF$32,'Energy use Prediction'!$A$178:$AQ$178,0),FALSE)*$B47</f>
        <v>0</v>
      </c>
      <c r="AG47" s="260">
        <f>VLOOKUP($A47,'Energy use Prediction'!$A$178:$AQ$204,MATCH('Crude Oil'!AG$32,'Energy use Prediction'!$A$178:$AQ$178,0),FALSE)*$B47</f>
        <v>0</v>
      </c>
      <c r="AH47" s="260">
        <f>VLOOKUP($A47,'Energy use Prediction'!$A$178:$AQ$204,MATCH('Crude Oil'!AH$32,'Energy use Prediction'!$A$178:$AQ$178,0),FALSE)*$B47</f>
        <v>0</v>
      </c>
      <c r="AI47" s="260">
        <f>VLOOKUP($A47,'Energy use Prediction'!$A$178:$AQ$204,MATCH('Crude Oil'!AI$32,'Energy use Prediction'!$A$178:$AQ$178,0),FALSE)*$B47</f>
        <v>0</v>
      </c>
      <c r="AJ47" s="260">
        <f>VLOOKUP($A47,'Energy use Prediction'!$A$178:$AQ$204,MATCH('Crude Oil'!AJ$32,'Energy use Prediction'!$A$178:$AQ$178,0),FALSE)*$B47</f>
        <v>0</v>
      </c>
      <c r="AK47" s="260">
        <f>VLOOKUP($A47,'Energy use Prediction'!$A$178:$AQ$204,MATCH('Crude Oil'!AK$32,'Energy use Prediction'!$A$178:$AQ$178,0),FALSE)*$B47</f>
        <v>0</v>
      </c>
      <c r="AL47" s="260">
        <f>VLOOKUP($A47,'Energy use Prediction'!$A$178:$AQ$204,MATCH('Crude Oil'!AL$32,'Energy use Prediction'!$A$178:$AQ$178,0),FALSE)*$B47</f>
        <v>0</v>
      </c>
      <c r="AM47" s="260">
        <f>VLOOKUP($A47,'Energy use Prediction'!$A$178:$AQ$204,MATCH('Crude Oil'!AM$32,'Energy use Prediction'!$A$178:$AQ$178,0),FALSE)*$B47</f>
        <v>0</v>
      </c>
      <c r="AN47" s="260">
        <f>VLOOKUP($A47,'Energy use Prediction'!$A$178:$AQ$204,MATCH('Crude Oil'!AN$32,'Energy use Prediction'!$A$178:$AQ$178,0),FALSE)*$B47</f>
        <v>0</v>
      </c>
      <c r="AO47" s="260">
        <f>VLOOKUP($A47,'Energy use Prediction'!$A$178:$AQ$204,MATCH('Crude Oil'!AO$32,'Energy use Prediction'!$A$178:$AQ$178,0),FALSE)*$B47</f>
        <v>0</v>
      </c>
      <c r="AP47" s="260">
        <f>VLOOKUP($A47,'Energy use Prediction'!$A$178:$AQ$204,MATCH('Crude Oil'!AP$32,'Energy use Prediction'!$A$178:$AQ$178,0),FALSE)*$B47</f>
        <v>0</v>
      </c>
      <c r="AQ47" s="260">
        <f>VLOOKUP($A47,'Energy use Prediction'!$A$178:$AQ$204,MATCH('Crude Oil'!AQ$32,'Energy use Prediction'!$A$178:$AQ$178,0),FALSE)*$B47</f>
        <v>0</v>
      </c>
    </row>
    <row r="48" spans="1:43">
      <c r="A48" s="272" t="s">
        <v>630</v>
      </c>
      <c r="B48">
        <f>VLOOKUP(A48,'Non Energy use'!A17:J43,COLUMN('Non Energy use'!E17),FALSE)</f>
        <v>0</v>
      </c>
      <c r="C48" s="260">
        <f>VLOOKUP($A48,'Energy use Prediction'!$A$178:$AQ$204,MATCH('Crude Oil'!C$32,'Energy use Prediction'!$A$178:$AQ$178,0),FALSE)*$B48</f>
        <v>0</v>
      </c>
      <c r="D48" s="260">
        <f>VLOOKUP($A48,'Energy use Prediction'!$A$178:$AQ$204,MATCH('Crude Oil'!D$32,'Energy use Prediction'!$A$178:$AQ$178,0),FALSE)*$B48</f>
        <v>0</v>
      </c>
      <c r="E48" s="260">
        <f>VLOOKUP($A48,'Energy use Prediction'!$A$178:$AQ$204,MATCH('Crude Oil'!E$32,'Energy use Prediction'!$A$178:$AQ$178,0),FALSE)*$B48</f>
        <v>0</v>
      </c>
      <c r="F48" s="260">
        <f>VLOOKUP($A48,'Energy use Prediction'!$A$178:$AQ$204,MATCH('Crude Oil'!F$32,'Energy use Prediction'!$A$178:$AQ$178,0),FALSE)*$B48</f>
        <v>0</v>
      </c>
      <c r="G48" s="260">
        <f>VLOOKUP($A48,'Energy use Prediction'!$A$178:$AQ$204,MATCH('Crude Oil'!G$32,'Energy use Prediction'!$A$178:$AQ$178,0),FALSE)*$B48</f>
        <v>0</v>
      </c>
      <c r="H48" s="260">
        <f>VLOOKUP($A48,'Energy use Prediction'!$A$178:$AQ$204,MATCH('Crude Oil'!H$32,'Energy use Prediction'!$A$178:$AQ$178,0),FALSE)*$B48</f>
        <v>0</v>
      </c>
      <c r="I48" s="260">
        <f>VLOOKUP($A48,'Energy use Prediction'!$A$178:$AQ$204,MATCH('Crude Oil'!I$32,'Energy use Prediction'!$A$178:$AQ$178,0),FALSE)*$B48</f>
        <v>0</v>
      </c>
      <c r="J48" s="260">
        <f>VLOOKUP($A48,'Energy use Prediction'!$A$178:$AQ$204,MATCH('Crude Oil'!J$32,'Energy use Prediction'!$A$178:$AQ$178,0),FALSE)*$B48</f>
        <v>0</v>
      </c>
      <c r="K48" s="260">
        <f>VLOOKUP($A48,'Energy use Prediction'!$A$178:$AQ$204,MATCH('Crude Oil'!K$32,'Energy use Prediction'!$A$178:$AQ$178,0),FALSE)*$B48</f>
        <v>0</v>
      </c>
      <c r="L48" s="260">
        <f>VLOOKUP($A48,'Energy use Prediction'!$A$178:$AQ$204,MATCH('Crude Oil'!L$32,'Energy use Prediction'!$A$178:$AQ$178,0),FALSE)*$B48</f>
        <v>0</v>
      </c>
      <c r="M48" s="260">
        <f>VLOOKUP($A48,'Energy use Prediction'!$A$178:$AQ$204,MATCH('Crude Oil'!M$32,'Energy use Prediction'!$A$178:$AQ$178,0),FALSE)*$B48</f>
        <v>0</v>
      </c>
      <c r="N48" s="260">
        <f>VLOOKUP($A48,'Energy use Prediction'!$A$178:$AQ$204,MATCH('Crude Oil'!N$32,'Energy use Prediction'!$A$178:$AQ$178,0),FALSE)*$B48</f>
        <v>0</v>
      </c>
      <c r="O48" s="260">
        <f>VLOOKUP($A48,'Energy use Prediction'!$A$178:$AQ$204,MATCH('Crude Oil'!O$32,'Energy use Prediction'!$A$178:$AQ$178,0),FALSE)*$B48</f>
        <v>0</v>
      </c>
      <c r="P48" s="260">
        <f>VLOOKUP($A48,'Energy use Prediction'!$A$178:$AQ$204,MATCH('Crude Oil'!P$32,'Energy use Prediction'!$A$178:$AQ$178,0),FALSE)*$B48</f>
        <v>0</v>
      </c>
      <c r="Q48" s="260">
        <f>VLOOKUP($A48,'Energy use Prediction'!$A$178:$AQ$204,MATCH('Crude Oil'!Q$32,'Energy use Prediction'!$A$178:$AQ$178,0),FALSE)*$B48</f>
        <v>0</v>
      </c>
      <c r="R48" s="260">
        <f>VLOOKUP($A48,'Energy use Prediction'!$A$178:$AQ$204,MATCH('Crude Oil'!R$32,'Energy use Prediction'!$A$178:$AQ$178,0),FALSE)*$B48</f>
        <v>0</v>
      </c>
      <c r="S48" s="260">
        <f>VLOOKUP($A48,'Energy use Prediction'!$A$178:$AQ$204,MATCH('Crude Oil'!S$32,'Energy use Prediction'!$A$178:$AQ$178,0),FALSE)*$B48</f>
        <v>0</v>
      </c>
      <c r="T48" s="260">
        <f>VLOOKUP($A48,'Energy use Prediction'!$A$178:$AQ$204,MATCH('Crude Oil'!T$32,'Energy use Prediction'!$A$178:$AQ$178,0),FALSE)*$B48</f>
        <v>0</v>
      </c>
      <c r="U48" s="260">
        <f>VLOOKUP($A48,'Energy use Prediction'!$A$178:$AQ$204,MATCH('Crude Oil'!U$32,'Energy use Prediction'!$A$178:$AQ$178,0),FALSE)*$B48</f>
        <v>0</v>
      </c>
      <c r="V48" s="260">
        <f>VLOOKUP($A48,'Energy use Prediction'!$A$178:$AQ$204,MATCH('Crude Oil'!V$32,'Energy use Prediction'!$A$178:$AQ$178,0),FALSE)*$B48</f>
        <v>0</v>
      </c>
      <c r="W48" s="260">
        <f>VLOOKUP($A48,'Energy use Prediction'!$A$178:$AQ$204,MATCH('Crude Oil'!W$32,'Energy use Prediction'!$A$178:$AQ$178,0),FALSE)*$B48</f>
        <v>0</v>
      </c>
      <c r="X48" s="260">
        <f>VLOOKUP($A48,'Energy use Prediction'!$A$178:$AQ$204,MATCH('Crude Oil'!X$32,'Energy use Prediction'!$A$178:$AQ$178,0),FALSE)*$B48</f>
        <v>0</v>
      </c>
      <c r="Y48" s="260">
        <f>VLOOKUP($A48,'Energy use Prediction'!$A$178:$AQ$204,MATCH('Crude Oil'!Y$32,'Energy use Prediction'!$A$178:$AQ$178,0),FALSE)*$B48</f>
        <v>0</v>
      </c>
      <c r="Z48" s="260">
        <f>VLOOKUP($A48,'Energy use Prediction'!$A$178:$AQ$204,MATCH('Crude Oil'!Z$32,'Energy use Prediction'!$A$178:$AQ$178,0),FALSE)*$B48</f>
        <v>0</v>
      </c>
      <c r="AA48" s="260">
        <f>VLOOKUP($A48,'Energy use Prediction'!$A$178:$AQ$204,MATCH('Crude Oil'!AA$32,'Energy use Prediction'!$A$178:$AQ$178,0),FALSE)*$B48</f>
        <v>0</v>
      </c>
      <c r="AB48" s="260">
        <f>VLOOKUP($A48,'Energy use Prediction'!$A$178:$AQ$204,MATCH('Crude Oil'!AB$32,'Energy use Prediction'!$A$178:$AQ$178,0),FALSE)*$B48</f>
        <v>0</v>
      </c>
      <c r="AC48" s="260">
        <f>VLOOKUP($A48,'Energy use Prediction'!$A$178:$AQ$204,MATCH('Crude Oil'!AC$32,'Energy use Prediction'!$A$178:$AQ$178,0),FALSE)*$B48</f>
        <v>0</v>
      </c>
      <c r="AD48" s="260">
        <f>VLOOKUP($A48,'Energy use Prediction'!$A$178:$AQ$204,MATCH('Crude Oil'!AD$32,'Energy use Prediction'!$A$178:$AQ$178,0),FALSE)*$B48</f>
        <v>0</v>
      </c>
      <c r="AE48" s="260">
        <f>VLOOKUP($A48,'Energy use Prediction'!$A$178:$AQ$204,MATCH('Crude Oil'!AE$32,'Energy use Prediction'!$A$178:$AQ$178,0),FALSE)*$B48</f>
        <v>0</v>
      </c>
      <c r="AF48" s="260">
        <f>VLOOKUP($A48,'Energy use Prediction'!$A$178:$AQ$204,MATCH('Crude Oil'!AF$32,'Energy use Prediction'!$A$178:$AQ$178,0),FALSE)*$B48</f>
        <v>0</v>
      </c>
      <c r="AG48" s="260">
        <f>VLOOKUP($A48,'Energy use Prediction'!$A$178:$AQ$204,MATCH('Crude Oil'!AG$32,'Energy use Prediction'!$A$178:$AQ$178,0),FALSE)*$B48</f>
        <v>0</v>
      </c>
      <c r="AH48" s="260">
        <f>VLOOKUP($A48,'Energy use Prediction'!$A$178:$AQ$204,MATCH('Crude Oil'!AH$32,'Energy use Prediction'!$A$178:$AQ$178,0),FALSE)*$B48</f>
        <v>0</v>
      </c>
      <c r="AI48" s="260">
        <f>VLOOKUP($A48,'Energy use Prediction'!$A$178:$AQ$204,MATCH('Crude Oil'!AI$32,'Energy use Prediction'!$A$178:$AQ$178,0),FALSE)*$B48</f>
        <v>0</v>
      </c>
      <c r="AJ48" s="260">
        <f>VLOOKUP($A48,'Energy use Prediction'!$A$178:$AQ$204,MATCH('Crude Oil'!AJ$32,'Energy use Prediction'!$A$178:$AQ$178,0),FALSE)*$B48</f>
        <v>0</v>
      </c>
      <c r="AK48" s="260">
        <f>VLOOKUP($A48,'Energy use Prediction'!$A$178:$AQ$204,MATCH('Crude Oil'!AK$32,'Energy use Prediction'!$A$178:$AQ$178,0),FALSE)*$B48</f>
        <v>0</v>
      </c>
      <c r="AL48" s="260">
        <f>VLOOKUP($A48,'Energy use Prediction'!$A$178:$AQ$204,MATCH('Crude Oil'!AL$32,'Energy use Prediction'!$A$178:$AQ$178,0),FALSE)*$B48</f>
        <v>0</v>
      </c>
      <c r="AM48" s="260">
        <f>VLOOKUP($A48,'Energy use Prediction'!$A$178:$AQ$204,MATCH('Crude Oil'!AM$32,'Energy use Prediction'!$A$178:$AQ$178,0),FALSE)*$B48</f>
        <v>0</v>
      </c>
      <c r="AN48" s="260">
        <f>VLOOKUP($A48,'Energy use Prediction'!$A$178:$AQ$204,MATCH('Crude Oil'!AN$32,'Energy use Prediction'!$A$178:$AQ$178,0),FALSE)*$B48</f>
        <v>0</v>
      </c>
      <c r="AO48" s="260">
        <f>VLOOKUP($A48,'Energy use Prediction'!$A$178:$AQ$204,MATCH('Crude Oil'!AO$32,'Energy use Prediction'!$A$178:$AQ$178,0),FALSE)*$B48</f>
        <v>0</v>
      </c>
      <c r="AP48" s="260">
        <f>VLOOKUP($A48,'Energy use Prediction'!$A$178:$AQ$204,MATCH('Crude Oil'!AP$32,'Energy use Prediction'!$A$178:$AQ$178,0),FALSE)*$B48</f>
        <v>0</v>
      </c>
      <c r="AQ48" s="260">
        <f>VLOOKUP($A48,'Energy use Prediction'!$A$178:$AQ$204,MATCH('Crude Oil'!AQ$32,'Energy use Prediction'!$A$178:$AQ$178,0),FALSE)*$B48</f>
        <v>0</v>
      </c>
    </row>
    <row r="49" spans="1:43">
      <c r="A49" s="272" t="s">
        <v>631</v>
      </c>
      <c r="B49">
        <f>VLOOKUP(A49,'Non Energy use'!A18:J44,COLUMN('Non Energy use'!E18),FALSE)</f>
        <v>0</v>
      </c>
      <c r="C49" s="260">
        <f>VLOOKUP($A49,'Energy use Prediction'!$A$178:$AQ$204,MATCH('Crude Oil'!C$32,'Energy use Prediction'!$A$178:$AQ$178,0),FALSE)*$B49</f>
        <v>0</v>
      </c>
      <c r="D49" s="260">
        <f>VLOOKUP($A49,'Energy use Prediction'!$A$178:$AQ$204,MATCH('Crude Oil'!D$32,'Energy use Prediction'!$A$178:$AQ$178,0),FALSE)*$B49</f>
        <v>0</v>
      </c>
      <c r="E49" s="260">
        <f>VLOOKUP($A49,'Energy use Prediction'!$A$178:$AQ$204,MATCH('Crude Oil'!E$32,'Energy use Prediction'!$A$178:$AQ$178,0),FALSE)*$B49</f>
        <v>0</v>
      </c>
      <c r="F49" s="260">
        <f>VLOOKUP($A49,'Energy use Prediction'!$A$178:$AQ$204,MATCH('Crude Oil'!F$32,'Energy use Prediction'!$A$178:$AQ$178,0),FALSE)*$B49</f>
        <v>0</v>
      </c>
      <c r="G49" s="260">
        <f>VLOOKUP($A49,'Energy use Prediction'!$A$178:$AQ$204,MATCH('Crude Oil'!G$32,'Energy use Prediction'!$A$178:$AQ$178,0),FALSE)*$B49</f>
        <v>0</v>
      </c>
      <c r="H49" s="260">
        <f>VLOOKUP($A49,'Energy use Prediction'!$A$178:$AQ$204,MATCH('Crude Oil'!H$32,'Energy use Prediction'!$A$178:$AQ$178,0),FALSE)*$B49</f>
        <v>0</v>
      </c>
      <c r="I49" s="260">
        <f>VLOOKUP($A49,'Energy use Prediction'!$A$178:$AQ$204,MATCH('Crude Oil'!I$32,'Energy use Prediction'!$A$178:$AQ$178,0),FALSE)*$B49</f>
        <v>0</v>
      </c>
      <c r="J49" s="260">
        <f>VLOOKUP($A49,'Energy use Prediction'!$A$178:$AQ$204,MATCH('Crude Oil'!J$32,'Energy use Prediction'!$A$178:$AQ$178,0),FALSE)*$B49</f>
        <v>0</v>
      </c>
      <c r="K49" s="260">
        <f>VLOOKUP($A49,'Energy use Prediction'!$A$178:$AQ$204,MATCH('Crude Oil'!K$32,'Energy use Prediction'!$A$178:$AQ$178,0),FALSE)*$B49</f>
        <v>0</v>
      </c>
      <c r="L49" s="260">
        <f>VLOOKUP($A49,'Energy use Prediction'!$A$178:$AQ$204,MATCH('Crude Oil'!L$32,'Energy use Prediction'!$A$178:$AQ$178,0),FALSE)*$B49</f>
        <v>0</v>
      </c>
      <c r="M49" s="260">
        <f>VLOOKUP($A49,'Energy use Prediction'!$A$178:$AQ$204,MATCH('Crude Oil'!M$32,'Energy use Prediction'!$A$178:$AQ$178,0),FALSE)*$B49</f>
        <v>0</v>
      </c>
      <c r="N49" s="260">
        <f>VLOOKUP($A49,'Energy use Prediction'!$A$178:$AQ$204,MATCH('Crude Oil'!N$32,'Energy use Prediction'!$A$178:$AQ$178,0),FALSE)*$B49</f>
        <v>0</v>
      </c>
      <c r="O49" s="260">
        <f>VLOOKUP($A49,'Energy use Prediction'!$A$178:$AQ$204,MATCH('Crude Oil'!O$32,'Energy use Prediction'!$A$178:$AQ$178,0),FALSE)*$B49</f>
        <v>0</v>
      </c>
      <c r="P49" s="260">
        <f>VLOOKUP($A49,'Energy use Prediction'!$A$178:$AQ$204,MATCH('Crude Oil'!P$32,'Energy use Prediction'!$A$178:$AQ$178,0),FALSE)*$B49</f>
        <v>0</v>
      </c>
      <c r="Q49" s="260">
        <f>VLOOKUP($A49,'Energy use Prediction'!$A$178:$AQ$204,MATCH('Crude Oil'!Q$32,'Energy use Prediction'!$A$178:$AQ$178,0),FALSE)*$B49</f>
        <v>0</v>
      </c>
      <c r="R49" s="260">
        <f>VLOOKUP($A49,'Energy use Prediction'!$A$178:$AQ$204,MATCH('Crude Oil'!R$32,'Energy use Prediction'!$A$178:$AQ$178,0),FALSE)*$B49</f>
        <v>0</v>
      </c>
      <c r="S49" s="260">
        <f>VLOOKUP($A49,'Energy use Prediction'!$A$178:$AQ$204,MATCH('Crude Oil'!S$32,'Energy use Prediction'!$A$178:$AQ$178,0),FALSE)*$B49</f>
        <v>0</v>
      </c>
      <c r="T49" s="260">
        <f>VLOOKUP($A49,'Energy use Prediction'!$A$178:$AQ$204,MATCH('Crude Oil'!T$32,'Energy use Prediction'!$A$178:$AQ$178,0),FALSE)*$B49</f>
        <v>0</v>
      </c>
      <c r="U49" s="260">
        <f>VLOOKUP($A49,'Energy use Prediction'!$A$178:$AQ$204,MATCH('Crude Oil'!U$32,'Energy use Prediction'!$A$178:$AQ$178,0),FALSE)*$B49</f>
        <v>0</v>
      </c>
      <c r="V49" s="260">
        <f>VLOOKUP($A49,'Energy use Prediction'!$A$178:$AQ$204,MATCH('Crude Oil'!V$32,'Energy use Prediction'!$A$178:$AQ$178,0),FALSE)*$B49</f>
        <v>0</v>
      </c>
      <c r="W49" s="260">
        <f>VLOOKUP($A49,'Energy use Prediction'!$A$178:$AQ$204,MATCH('Crude Oil'!W$32,'Energy use Prediction'!$A$178:$AQ$178,0),FALSE)*$B49</f>
        <v>0</v>
      </c>
      <c r="X49" s="260">
        <f>VLOOKUP($A49,'Energy use Prediction'!$A$178:$AQ$204,MATCH('Crude Oil'!X$32,'Energy use Prediction'!$A$178:$AQ$178,0),FALSE)*$B49</f>
        <v>0</v>
      </c>
      <c r="Y49" s="260">
        <f>VLOOKUP($A49,'Energy use Prediction'!$A$178:$AQ$204,MATCH('Crude Oil'!Y$32,'Energy use Prediction'!$A$178:$AQ$178,0),FALSE)*$B49</f>
        <v>0</v>
      </c>
      <c r="Z49" s="260">
        <f>VLOOKUP($A49,'Energy use Prediction'!$A$178:$AQ$204,MATCH('Crude Oil'!Z$32,'Energy use Prediction'!$A$178:$AQ$178,0),FALSE)*$B49</f>
        <v>0</v>
      </c>
      <c r="AA49" s="260">
        <f>VLOOKUP($A49,'Energy use Prediction'!$A$178:$AQ$204,MATCH('Crude Oil'!AA$32,'Energy use Prediction'!$A$178:$AQ$178,0),FALSE)*$B49</f>
        <v>0</v>
      </c>
      <c r="AB49" s="260">
        <f>VLOOKUP($A49,'Energy use Prediction'!$A$178:$AQ$204,MATCH('Crude Oil'!AB$32,'Energy use Prediction'!$A$178:$AQ$178,0),FALSE)*$B49</f>
        <v>0</v>
      </c>
      <c r="AC49" s="260">
        <f>VLOOKUP($A49,'Energy use Prediction'!$A$178:$AQ$204,MATCH('Crude Oil'!AC$32,'Energy use Prediction'!$A$178:$AQ$178,0),FALSE)*$B49</f>
        <v>0</v>
      </c>
      <c r="AD49" s="260">
        <f>VLOOKUP($A49,'Energy use Prediction'!$A$178:$AQ$204,MATCH('Crude Oil'!AD$32,'Energy use Prediction'!$A$178:$AQ$178,0),FALSE)*$B49</f>
        <v>0</v>
      </c>
      <c r="AE49" s="260">
        <f>VLOOKUP($A49,'Energy use Prediction'!$A$178:$AQ$204,MATCH('Crude Oil'!AE$32,'Energy use Prediction'!$A$178:$AQ$178,0),FALSE)*$B49</f>
        <v>0</v>
      </c>
      <c r="AF49" s="260">
        <f>VLOOKUP($A49,'Energy use Prediction'!$A$178:$AQ$204,MATCH('Crude Oil'!AF$32,'Energy use Prediction'!$A$178:$AQ$178,0),FALSE)*$B49</f>
        <v>0</v>
      </c>
      <c r="AG49" s="260">
        <f>VLOOKUP($A49,'Energy use Prediction'!$A$178:$AQ$204,MATCH('Crude Oil'!AG$32,'Energy use Prediction'!$A$178:$AQ$178,0),FALSE)*$B49</f>
        <v>0</v>
      </c>
      <c r="AH49" s="260">
        <f>VLOOKUP($A49,'Energy use Prediction'!$A$178:$AQ$204,MATCH('Crude Oil'!AH$32,'Energy use Prediction'!$A$178:$AQ$178,0),FALSE)*$B49</f>
        <v>0</v>
      </c>
      <c r="AI49" s="260">
        <f>VLOOKUP($A49,'Energy use Prediction'!$A$178:$AQ$204,MATCH('Crude Oil'!AI$32,'Energy use Prediction'!$A$178:$AQ$178,0),FALSE)*$B49</f>
        <v>0</v>
      </c>
      <c r="AJ49" s="260">
        <f>VLOOKUP($A49,'Energy use Prediction'!$A$178:$AQ$204,MATCH('Crude Oil'!AJ$32,'Energy use Prediction'!$A$178:$AQ$178,0),FALSE)*$B49</f>
        <v>0</v>
      </c>
      <c r="AK49" s="260">
        <f>VLOOKUP($A49,'Energy use Prediction'!$A$178:$AQ$204,MATCH('Crude Oil'!AK$32,'Energy use Prediction'!$A$178:$AQ$178,0),FALSE)*$B49</f>
        <v>0</v>
      </c>
      <c r="AL49" s="260">
        <f>VLOOKUP($A49,'Energy use Prediction'!$A$178:$AQ$204,MATCH('Crude Oil'!AL$32,'Energy use Prediction'!$A$178:$AQ$178,0),FALSE)*$B49</f>
        <v>0</v>
      </c>
      <c r="AM49" s="260">
        <f>VLOOKUP($A49,'Energy use Prediction'!$A$178:$AQ$204,MATCH('Crude Oil'!AM$32,'Energy use Prediction'!$A$178:$AQ$178,0),FALSE)*$B49</f>
        <v>0</v>
      </c>
      <c r="AN49" s="260">
        <f>VLOOKUP($A49,'Energy use Prediction'!$A$178:$AQ$204,MATCH('Crude Oil'!AN$32,'Energy use Prediction'!$A$178:$AQ$178,0),FALSE)*$B49</f>
        <v>0</v>
      </c>
      <c r="AO49" s="260">
        <f>VLOOKUP($A49,'Energy use Prediction'!$A$178:$AQ$204,MATCH('Crude Oil'!AO$32,'Energy use Prediction'!$A$178:$AQ$178,0),FALSE)*$B49</f>
        <v>0</v>
      </c>
      <c r="AP49" s="260">
        <f>VLOOKUP($A49,'Energy use Prediction'!$A$178:$AQ$204,MATCH('Crude Oil'!AP$32,'Energy use Prediction'!$A$178:$AQ$178,0),FALSE)*$B49</f>
        <v>0</v>
      </c>
      <c r="AQ49" s="260">
        <f>VLOOKUP($A49,'Energy use Prediction'!$A$178:$AQ$204,MATCH('Crude Oil'!AQ$32,'Energy use Prediction'!$A$178:$AQ$178,0),FALSE)*$B49</f>
        <v>0</v>
      </c>
    </row>
    <row r="50" spans="1:43">
      <c r="A50" s="272" t="s">
        <v>632</v>
      </c>
      <c r="B50">
        <f>VLOOKUP(A50,'Non Energy use'!A19:J45,COLUMN('Non Energy use'!E19),FALSE)</f>
        <v>0</v>
      </c>
      <c r="C50" s="260">
        <f>VLOOKUP($A50,'Energy use Prediction'!$A$178:$AQ$204,MATCH('Crude Oil'!C$32,'Energy use Prediction'!$A$178:$AQ$178,0),FALSE)*$B50</f>
        <v>0</v>
      </c>
      <c r="D50" s="260">
        <f>VLOOKUP($A50,'Energy use Prediction'!$A$178:$AQ$204,MATCH('Crude Oil'!D$32,'Energy use Prediction'!$A$178:$AQ$178,0),FALSE)*$B50</f>
        <v>0</v>
      </c>
      <c r="E50" s="260">
        <f>VLOOKUP($A50,'Energy use Prediction'!$A$178:$AQ$204,MATCH('Crude Oil'!E$32,'Energy use Prediction'!$A$178:$AQ$178,0),FALSE)*$B50</f>
        <v>0</v>
      </c>
      <c r="F50" s="260">
        <f>VLOOKUP($A50,'Energy use Prediction'!$A$178:$AQ$204,MATCH('Crude Oil'!F$32,'Energy use Prediction'!$A$178:$AQ$178,0),FALSE)*$B50</f>
        <v>0</v>
      </c>
      <c r="G50" s="260">
        <f>VLOOKUP($A50,'Energy use Prediction'!$A$178:$AQ$204,MATCH('Crude Oil'!G$32,'Energy use Prediction'!$A$178:$AQ$178,0),FALSE)*$B50</f>
        <v>0</v>
      </c>
      <c r="H50" s="260">
        <f>VLOOKUP($A50,'Energy use Prediction'!$A$178:$AQ$204,MATCH('Crude Oil'!H$32,'Energy use Prediction'!$A$178:$AQ$178,0),FALSE)*$B50</f>
        <v>0</v>
      </c>
      <c r="I50" s="260">
        <f>VLOOKUP($A50,'Energy use Prediction'!$A$178:$AQ$204,MATCH('Crude Oil'!I$32,'Energy use Prediction'!$A$178:$AQ$178,0),FALSE)*$B50</f>
        <v>0</v>
      </c>
      <c r="J50" s="260">
        <f>VLOOKUP($A50,'Energy use Prediction'!$A$178:$AQ$204,MATCH('Crude Oil'!J$32,'Energy use Prediction'!$A$178:$AQ$178,0),FALSE)*$B50</f>
        <v>0</v>
      </c>
      <c r="K50" s="260">
        <f>VLOOKUP($A50,'Energy use Prediction'!$A$178:$AQ$204,MATCH('Crude Oil'!K$32,'Energy use Prediction'!$A$178:$AQ$178,0),FALSE)*$B50</f>
        <v>0</v>
      </c>
      <c r="L50" s="260">
        <f>VLOOKUP($A50,'Energy use Prediction'!$A$178:$AQ$204,MATCH('Crude Oil'!L$32,'Energy use Prediction'!$A$178:$AQ$178,0),FALSE)*$B50</f>
        <v>0</v>
      </c>
      <c r="M50" s="260">
        <f>VLOOKUP($A50,'Energy use Prediction'!$A$178:$AQ$204,MATCH('Crude Oil'!M$32,'Energy use Prediction'!$A$178:$AQ$178,0),FALSE)*$B50</f>
        <v>0</v>
      </c>
      <c r="N50" s="260">
        <f>VLOOKUP($A50,'Energy use Prediction'!$A$178:$AQ$204,MATCH('Crude Oil'!N$32,'Energy use Prediction'!$A$178:$AQ$178,0),FALSE)*$B50</f>
        <v>0</v>
      </c>
      <c r="O50" s="260">
        <f>VLOOKUP($A50,'Energy use Prediction'!$A$178:$AQ$204,MATCH('Crude Oil'!O$32,'Energy use Prediction'!$A$178:$AQ$178,0),FALSE)*$B50</f>
        <v>0</v>
      </c>
      <c r="P50" s="260">
        <f>VLOOKUP($A50,'Energy use Prediction'!$A$178:$AQ$204,MATCH('Crude Oil'!P$32,'Energy use Prediction'!$A$178:$AQ$178,0),FALSE)*$B50</f>
        <v>0</v>
      </c>
      <c r="Q50" s="260">
        <f>VLOOKUP($A50,'Energy use Prediction'!$A$178:$AQ$204,MATCH('Crude Oil'!Q$32,'Energy use Prediction'!$A$178:$AQ$178,0),FALSE)*$B50</f>
        <v>0</v>
      </c>
      <c r="R50" s="260">
        <f>VLOOKUP($A50,'Energy use Prediction'!$A$178:$AQ$204,MATCH('Crude Oil'!R$32,'Energy use Prediction'!$A$178:$AQ$178,0),FALSE)*$B50</f>
        <v>0</v>
      </c>
      <c r="S50" s="260">
        <f>VLOOKUP($A50,'Energy use Prediction'!$A$178:$AQ$204,MATCH('Crude Oil'!S$32,'Energy use Prediction'!$A$178:$AQ$178,0),FALSE)*$B50</f>
        <v>0</v>
      </c>
      <c r="T50" s="260">
        <f>VLOOKUP($A50,'Energy use Prediction'!$A$178:$AQ$204,MATCH('Crude Oil'!T$32,'Energy use Prediction'!$A$178:$AQ$178,0),FALSE)*$B50</f>
        <v>0</v>
      </c>
      <c r="U50" s="260">
        <f>VLOOKUP($A50,'Energy use Prediction'!$A$178:$AQ$204,MATCH('Crude Oil'!U$32,'Energy use Prediction'!$A$178:$AQ$178,0),FALSE)*$B50</f>
        <v>0</v>
      </c>
      <c r="V50" s="260">
        <f>VLOOKUP($A50,'Energy use Prediction'!$A$178:$AQ$204,MATCH('Crude Oil'!V$32,'Energy use Prediction'!$A$178:$AQ$178,0),FALSE)*$B50</f>
        <v>0</v>
      </c>
      <c r="W50" s="260">
        <f>VLOOKUP($A50,'Energy use Prediction'!$A$178:$AQ$204,MATCH('Crude Oil'!W$32,'Energy use Prediction'!$A$178:$AQ$178,0),FALSE)*$B50</f>
        <v>0</v>
      </c>
      <c r="X50" s="260">
        <f>VLOOKUP($A50,'Energy use Prediction'!$A$178:$AQ$204,MATCH('Crude Oil'!X$32,'Energy use Prediction'!$A$178:$AQ$178,0),FALSE)*$B50</f>
        <v>0</v>
      </c>
      <c r="Y50" s="260">
        <f>VLOOKUP($A50,'Energy use Prediction'!$A$178:$AQ$204,MATCH('Crude Oil'!Y$32,'Energy use Prediction'!$A$178:$AQ$178,0),FALSE)*$B50</f>
        <v>0</v>
      </c>
      <c r="Z50" s="260">
        <f>VLOOKUP($A50,'Energy use Prediction'!$A$178:$AQ$204,MATCH('Crude Oil'!Z$32,'Energy use Prediction'!$A$178:$AQ$178,0),FALSE)*$B50</f>
        <v>0</v>
      </c>
      <c r="AA50" s="260">
        <f>VLOOKUP($A50,'Energy use Prediction'!$A$178:$AQ$204,MATCH('Crude Oil'!AA$32,'Energy use Prediction'!$A$178:$AQ$178,0),FALSE)*$B50</f>
        <v>0</v>
      </c>
      <c r="AB50" s="260">
        <f>VLOOKUP($A50,'Energy use Prediction'!$A$178:$AQ$204,MATCH('Crude Oil'!AB$32,'Energy use Prediction'!$A$178:$AQ$178,0),FALSE)*$B50</f>
        <v>0</v>
      </c>
      <c r="AC50" s="260">
        <f>VLOOKUP($A50,'Energy use Prediction'!$A$178:$AQ$204,MATCH('Crude Oil'!AC$32,'Energy use Prediction'!$A$178:$AQ$178,0),FALSE)*$B50</f>
        <v>0</v>
      </c>
      <c r="AD50" s="260">
        <f>VLOOKUP($A50,'Energy use Prediction'!$A$178:$AQ$204,MATCH('Crude Oil'!AD$32,'Energy use Prediction'!$A$178:$AQ$178,0),FALSE)*$B50</f>
        <v>0</v>
      </c>
      <c r="AE50" s="260">
        <f>VLOOKUP($A50,'Energy use Prediction'!$A$178:$AQ$204,MATCH('Crude Oil'!AE$32,'Energy use Prediction'!$A$178:$AQ$178,0),FALSE)*$B50</f>
        <v>0</v>
      </c>
      <c r="AF50" s="260">
        <f>VLOOKUP($A50,'Energy use Prediction'!$A$178:$AQ$204,MATCH('Crude Oil'!AF$32,'Energy use Prediction'!$A$178:$AQ$178,0),FALSE)*$B50</f>
        <v>0</v>
      </c>
      <c r="AG50" s="260">
        <f>VLOOKUP($A50,'Energy use Prediction'!$A$178:$AQ$204,MATCH('Crude Oil'!AG$32,'Energy use Prediction'!$A$178:$AQ$178,0),FALSE)*$B50</f>
        <v>0</v>
      </c>
      <c r="AH50" s="260">
        <f>VLOOKUP($A50,'Energy use Prediction'!$A$178:$AQ$204,MATCH('Crude Oil'!AH$32,'Energy use Prediction'!$A$178:$AQ$178,0),FALSE)*$B50</f>
        <v>0</v>
      </c>
      <c r="AI50" s="260">
        <f>VLOOKUP($A50,'Energy use Prediction'!$A$178:$AQ$204,MATCH('Crude Oil'!AI$32,'Energy use Prediction'!$A$178:$AQ$178,0),FALSE)*$B50</f>
        <v>0</v>
      </c>
      <c r="AJ50" s="260">
        <f>VLOOKUP($A50,'Energy use Prediction'!$A$178:$AQ$204,MATCH('Crude Oil'!AJ$32,'Energy use Prediction'!$A$178:$AQ$178,0),FALSE)*$B50</f>
        <v>0</v>
      </c>
      <c r="AK50" s="260">
        <f>VLOOKUP($A50,'Energy use Prediction'!$A$178:$AQ$204,MATCH('Crude Oil'!AK$32,'Energy use Prediction'!$A$178:$AQ$178,0),FALSE)*$B50</f>
        <v>0</v>
      </c>
      <c r="AL50" s="260">
        <f>VLOOKUP($A50,'Energy use Prediction'!$A$178:$AQ$204,MATCH('Crude Oil'!AL$32,'Energy use Prediction'!$A$178:$AQ$178,0),FALSE)*$B50</f>
        <v>0</v>
      </c>
      <c r="AM50" s="260">
        <f>VLOOKUP($A50,'Energy use Prediction'!$A$178:$AQ$204,MATCH('Crude Oil'!AM$32,'Energy use Prediction'!$A$178:$AQ$178,0),FALSE)*$B50</f>
        <v>0</v>
      </c>
      <c r="AN50" s="260">
        <f>VLOOKUP($A50,'Energy use Prediction'!$A$178:$AQ$204,MATCH('Crude Oil'!AN$32,'Energy use Prediction'!$A$178:$AQ$178,0),FALSE)*$B50</f>
        <v>0</v>
      </c>
      <c r="AO50" s="260">
        <f>VLOOKUP($A50,'Energy use Prediction'!$A$178:$AQ$204,MATCH('Crude Oil'!AO$32,'Energy use Prediction'!$A$178:$AQ$178,0),FALSE)*$B50</f>
        <v>0</v>
      </c>
      <c r="AP50" s="260">
        <f>VLOOKUP($A50,'Energy use Prediction'!$A$178:$AQ$204,MATCH('Crude Oil'!AP$32,'Energy use Prediction'!$A$178:$AQ$178,0),FALSE)*$B50</f>
        <v>0</v>
      </c>
      <c r="AQ50" s="260">
        <f>VLOOKUP($A50,'Energy use Prediction'!$A$178:$AQ$204,MATCH('Crude Oil'!AQ$32,'Energy use Prediction'!$A$178:$AQ$178,0),FALSE)*$B50</f>
        <v>0</v>
      </c>
    </row>
    <row r="51" spans="1:43">
      <c r="A51" s="272" t="s">
        <v>633</v>
      </c>
      <c r="B51">
        <f>VLOOKUP(A51,'Non Energy use'!A20:J46,COLUMN('Non Energy use'!E20),FALSE)</f>
        <v>0</v>
      </c>
      <c r="C51" s="260">
        <f>VLOOKUP($A51,'Energy use Prediction'!$A$178:$AQ$204,MATCH('Crude Oil'!C$32,'Energy use Prediction'!$A$178:$AQ$178,0),FALSE)*$B51</f>
        <v>0</v>
      </c>
      <c r="D51" s="260">
        <f>VLOOKUP($A51,'Energy use Prediction'!$A$178:$AQ$204,MATCH('Crude Oil'!D$32,'Energy use Prediction'!$A$178:$AQ$178,0),FALSE)*$B51</f>
        <v>0</v>
      </c>
      <c r="E51" s="260">
        <f>VLOOKUP($A51,'Energy use Prediction'!$A$178:$AQ$204,MATCH('Crude Oil'!E$32,'Energy use Prediction'!$A$178:$AQ$178,0),FALSE)*$B51</f>
        <v>0</v>
      </c>
      <c r="F51" s="260">
        <f>VLOOKUP($A51,'Energy use Prediction'!$A$178:$AQ$204,MATCH('Crude Oil'!F$32,'Energy use Prediction'!$A$178:$AQ$178,0),FALSE)*$B51</f>
        <v>0</v>
      </c>
      <c r="G51" s="260">
        <f>VLOOKUP($A51,'Energy use Prediction'!$A$178:$AQ$204,MATCH('Crude Oil'!G$32,'Energy use Prediction'!$A$178:$AQ$178,0),FALSE)*$B51</f>
        <v>0</v>
      </c>
      <c r="H51" s="260">
        <f>VLOOKUP($A51,'Energy use Prediction'!$A$178:$AQ$204,MATCH('Crude Oil'!H$32,'Energy use Prediction'!$A$178:$AQ$178,0),FALSE)*$B51</f>
        <v>0</v>
      </c>
      <c r="I51" s="260">
        <f>VLOOKUP($A51,'Energy use Prediction'!$A$178:$AQ$204,MATCH('Crude Oil'!I$32,'Energy use Prediction'!$A$178:$AQ$178,0),FALSE)*$B51</f>
        <v>0</v>
      </c>
      <c r="J51" s="260">
        <f>VLOOKUP($A51,'Energy use Prediction'!$A$178:$AQ$204,MATCH('Crude Oil'!J$32,'Energy use Prediction'!$A$178:$AQ$178,0),FALSE)*$B51</f>
        <v>0</v>
      </c>
      <c r="K51" s="260">
        <f>VLOOKUP($A51,'Energy use Prediction'!$A$178:$AQ$204,MATCH('Crude Oil'!K$32,'Energy use Prediction'!$A$178:$AQ$178,0),FALSE)*$B51</f>
        <v>0</v>
      </c>
      <c r="L51" s="260">
        <f>VLOOKUP($A51,'Energy use Prediction'!$A$178:$AQ$204,MATCH('Crude Oil'!L$32,'Energy use Prediction'!$A$178:$AQ$178,0),FALSE)*$B51</f>
        <v>0</v>
      </c>
      <c r="M51" s="260">
        <f>VLOOKUP($A51,'Energy use Prediction'!$A$178:$AQ$204,MATCH('Crude Oil'!M$32,'Energy use Prediction'!$A$178:$AQ$178,0),FALSE)*$B51</f>
        <v>0</v>
      </c>
      <c r="N51" s="260">
        <f>VLOOKUP($A51,'Energy use Prediction'!$A$178:$AQ$204,MATCH('Crude Oil'!N$32,'Energy use Prediction'!$A$178:$AQ$178,0),FALSE)*$B51</f>
        <v>0</v>
      </c>
      <c r="O51" s="260">
        <f>VLOOKUP($A51,'Energy use Prediction'!$A$178:$AQ$204,MATCH('Crude Oil'!O$32,'Energy use Prediction'!$A$178:$AQ$178,0),FALSE)*$B51</f>
        <v>0</v>
      </c>
      <c r="P51" s="260">
        <f>VLOOKUP($A51,'Energy use Prediction'!$A$178:$AQ$204,MATCH('Crude Oil'!P$32,'Energy use Prediction'!$A$178:$AQ$178,0),FALSE)*$B51</f>
        <v>0</v>
      </c>
      <c r="Q51" s="260">
        <f>VLOOKUP($A51,'Energy use Prediction'!$A$178:$AQ$204,MATCH('Crude Oil'!Q$32,'Energy use Prediction'!$A$178:$AQ$178,0),FALSE)*$B51</f>
        <v>0</v>
      </c>
      <c r="R51" s="260">
        <f>VLOOKUP($A51,'Energy use Prediction'!$A$178:$AQ$204,MATCH('Crude Oil'!R$32,'Energy use Prediction'!$A$178:$AQ$178,0),FALSE)*$B51</f>
        <v>0</v>
      </c>
      <c r="S51" s="260">
        <f>VLOOKUP($A51,'Energy use Prediction'!$A$178:$AQ$204,MATCH('Crude Oil'!S$32,'Energy use Prediction'!$A$178:$AQ$178,0),FALSE)*$B51</f>
        <v>0</v>
      </c>
      <c r="T51" s="260">
        <f>VLOOKUP($A51,'Energy use Prediction'!$A$178:$AQ$204,MATCH('Crude Oil'!T$32,'Energy use Prediction'!$A$178:$AQ$178,0),FALSE)*$B51</f>
        <v>0</v>
      </c>
      <c r="U51" s="260">
        <f>VLOOKUP($A51,'Energy use Prediction'!$A$178:$AQ$204,MATCH('Crude Oil'!U$32,'Energy use Prediction'!$A$178:$AQ$178,0),FALSE)*$B51</f>
        <v>0</v>
      </c>
      <c r="V51" s="260">
        <f>VLOOKUP($A51,'Energy use Prediction'!$A$178:$AQ$204,MATCH('Crude Oil'!V$32,'Energy use Prediction'!$A$178:$AQ$178,0),FALSE)*$B51</f>
        <v>0</v>
      </c>
      <c r="W51" s="260">
        <f>VLOOKUP($A51,'Energy use Prediction'!$A$178:$AQ$204,MATCH('Crude Oil'!W$32,'Energy use Prediction'!$A$178:$AQ$178,0),FALSE)*$B51</f>
        <v>0</v>
      </c>
      <c r="X51" s="260">
        <f>VLOOKUP($A51,'Energy use Prediction'!$A$178:$AQ$204,MATCH('Crude Oil'!X$32,'Energy use Prediction'!$A$178:$AQ$178,0),FALSE)*$B51</f>
        <v>0</v>
      </c>
      <c r="Y51" s="260">
        <f>VLOOKUP($A51,'Energy use Prediction'!$A$178:$AQ$204,MATCH('Crude Oil'!Y$32,'Energy use Prediction'!$A$178:$AQ$178,0),FALSE)*$B51</f>
        <v>0</v>
      </c>
      <c r="Z51" s="260">
        <f>VLOOKUP($A51,'Energy use Prediction'!$A$178:$AQ$204,MATCH('Crude Oil'!Z$32,'Energy use Prediction'!$A$178:$AQ$178,0),FALSE)*$B51</f>
        <v>0</v>
      </c>
      <c r="AA51" s="260">
        <f>VLOOKUP($A51,'Energy use Prediction'!$A$178:$AQ$204,MATCH('Crude Oil'!AA$32,'Energy use Prediction'!$A$178:$AQ$178,0),FALSE)*$B51</f>
        <v>0</v>
      </c>
      <c r="AB51" s="260">
        <f>VLOOKUP($A51,'Energy use Prediction'!$A$178:$AQ$204,MATCH('Crude Oil'!AB$32,'Energy use Prediction'!$A$178:$AQ$178,0),FALSE)*$B51</f>
        <v>0</v>
      </c>
      <c r="AC51" s="260">
        <f>VLOOKUP($A51,'Energy use Prediction'!$A$178:$AQ$204,MATCH('Crude Oil'!AC$32,'Energy use Prediction'!$A$178:$AQ$178,0),FALSE)*$B51</f>
        <v>0</v>
      </c>
      <c r="AD51" s="260">
        <f>VLOOKUP($A51,'Energy use Prediction'!$A$178:$AQ$204,MATCH('Crude Oil'!AD$32,'Energy use Prediction'!$A$178:$AQ$178,0),FALSE)*$B51</f>
        <v>0</v>
      </c>
      <c r="AE51" s="260">
        <f>VLOOKUP($A51,'Energy use Prediction'!$A$178:$AQ$204,MATCH('Crude Oil'!AE$32,'Energy use Prediction'!$A$178:$AQ$178,0),FALSE)*$B51</f>
        <v>0</v>
      </c>
      <c r="AF51" s="260">
        <f>VLOOKUP($A51,'Energy use Prediction'!$A$178:$AQ$204,MATCH('Crude Oil'!AF$32,'Energy use Prediction'!$A$178:$AQ$178,0),FALSE)*$B51</f>
        <v>0</v>
      </c>
      <c r="AG51" s="260">
        <f>VLOOKUP($A51,'Energy use Prediction'!$A$178:$AQ$204,MATCH('Crude Oil'!AG$32,'Energy use Prediction'!$A$178:$AQ$178,0),FALSE)*$B51</f>
        <v>0</v>
      </c>
      <c r="AH51" s="260">
        <f>VLOOKUP($A51,'Energy use Prediction'!$A$178:$AQ$204,MATCH('Crude Oil'!AH$32,'Energy use Prediction'!$A$178:$AQ$178,0),FALSE)*$B51</f>
        <v>0</v>
      </c>
      <c r="AI51" s="260">
        <f>VLOOKUP($A51,'Energy use Prediction'!$A$178:$AQ$204,MATCH('Crude Oil'!AI$32,'Energy use Prediction'!$A$178:$AQ$178,0),FALSE)*$B51</f>
        <v>0</v>
      </c>
      <c r="AJ51" s="260">
        <f>VLOOKUP($A51,'Energy use Prediction'!$A$178:$AQ$204,MATCH('Crude Oil'!AJ$32,'Energy use Prediction'!$A$178:$AQ$178,0),FALSE)*$B51</f>
        <v>0</v>
      </c>
      <c r="AK51" s="260">
        <f>VLOOKUP($A51,'Energy use Prediction'!$A$178:$AQ$204,MATCH('Crude Oil'!AK$32,'Energy use Prediction'!$A$178:$AQ$178,0),FALSE)*$B51</f>
        <v>0</v>
      </c>
      <c r="AL51" s="260">
        <f>VLOOKUP($A51,'Energy use Prediction'!$A$178:$AQ$204,MATCH('Crude Oil'!AL$32,'Energy use Prediction'!$A$178:$AQ$178,0),FALSE)*$B51</f>
        <v>0</v>
      </c>
      <c r="AM51" s="260">
        <f>VLOOKUP($A51,'Energy use Prediction'!$A$178:$AQ$204,MATCH('Crude Oil'!AM$32,'Energy use Prediction'!$A$178:$AQ$178,0),FALSE)*$B51</f>
        <v>0</v>
      </c>
      <c r="AN51" s="260">
        <f>VLOOKUP($A51,'Energy use Prediction'!$A$178:$AQ$204,MATCH('Crude Oil'!AN$32,'Energy use Prediction'!$A$178:$AQ$178,0),FALSE)*$B51</f>
        <v>0</v>
      </c>
      <c r="AO51" s="260">
        <f>VLOOKUP($A51,'Energy use Prediction'!$A$178:$AQ$204,MATCH('Crude Oil'!AO$32,'Energy use Prediction'!$A$178:$AQ$178,0),FALSE)*$B51</f>
        <v>0</v>
      </c>
      <c r="AP51" s="260">
        <f>VLOOKUP($A51,'Energy use Prediction'!$A$178:$AQ$204,MATCH('Crude Oil'!AP$32,'Energy use Prediction'!$A$178:$AQ$178,0),FALSE)*$B51</f>
        <v>0</v>
      </c>
      <c r="AQ51" s="260">
        <f>VLOOKUP($A51,'Energy use Prediction'!$A$178:$AQ$204,MATCH('Crude Oil'!AQ$32,'Energy use Prediction'!$A$178:$AQ$178,0),FALSE)*$B51</f>
        <v>0</v>
      </c>
    </row>
    <row r="52" spans="1:43">
      <c r="A52" s="272" t="s">
        <v>634</v>
      </c>
      <c r="B52">
        <f>VLOOKUP(A52,'Non Energy use'!A21:J47,COLUMN('Non Energy use'!E21),FALSE)</f>
        <v>0</v>
      </c>
      <c r="C52" s="260">
        <f>VLOOKUP($A52,'Energy use Prediction'!$A$178:$AQ$204,MATCH('Crude Oil'!C$32,'Energy use Prediction'!$A$178:$AQ$178,0),FALSE)*$B52</f>
        <v>0</v>
      </c>
      <c r="D52" s="260">
        <f>VLOOKUP($A52,'Energy use Prediction'!$A$178:$AQ$204,MATCH('Crude Oil'!D$32,'Energy use Prediction'!$A$178:$AQ$178,0),FALSE)*$B52</f>
        <v>0</v>
      </c>
      <c r="E52" s="260">
        <f>VLOOKUP($A52,'Energy use Prediction'!$A$178:$AQ$204,MATCH('Crude Oil'!E$32,'Energy use Prediction'!$A$178:$AQ$178,0),FALSE)*$B52</f>
        <v>0</v>
      </c>
      <c r="F52" s="260">
        <f>VLOOKUP($A52,'Energy use Prediction'!$A$178:$AQ$204,MATCH('Crude Oil'!F$32,'Energy use Prediction'!$A$178:$AQ$178,0),FALSE)*$B52</f>
        <v>0</v>
      </c>
      <c r="G52" s="260">
        <f>VLOOKUP($A52,'Energy use Prediction'!$A$178:$AQ$204,MATCH('Crude Oil'!G$32,'Energy use Prediction'!$A$178:$AQ$178,0),FALSE)*$B52</f>
        <v>0</v>
      </c>
      <c r="H52" s="260">
        <f>VLOOKUP($A52,'Energy use Prediction'!$A$178:$AQ$204,MATCH('Crude Oil'!H$32,'Energy use Prediction'!$A$178:$AQ$178,0),FALSE)*$B52</f>
        <v>0</v>
      </c>
      <c r="I52" s="260">
        <f>VLOOKUP($A52,'Energy use Prediction'!$A$178:$AQ$204,MATCH('Crude Oil'!I$32,'Energy use Prediction'!$A$178:$AQ$178,0),FALSE)*$B52</f>
        <v>0</v>
      </c>
      <c r="J52" s="260">
        <f>VLOOKUP($A52,'Energy use Prediction'!$A$178:$AQ$204,MATCH('Crude Oil'!J$32,'Energy use Prediction'!$A$178:$AQ$178,0),FALSE)*$B52</f>
        <v>0</v>
      </c>
      <c r="K52" s="260">
        <f>VLOOKUP($A52,'Energy use Prediction'!$A$178:$AQ$204,MATCH('Crude Oil'!K$32,'Energy use Prediction'!$A$178:$AQ$178,0),FALSE)*$B52</f>
        <v>0</v>
      </c>
      <c r="L52" s="260">
        <f>VLOOKUP($A52,'Energy use Prediction'!$A$178:$AQ$204,MATCH('Crude Oil'!L$32,'Energy use Prediction'!$A$178:$AQ$178,0),FALSE)*$B52</f>
        <v>0</v>
      </c>
      <c r="M52" s="260">
        <f>VLOOKUP($A52,'Energy use Prediction'!$A$178:$AQ$204,MATCH('Crude Oil'!M$32,'Energy use Prediction'!$A$178:$AQ$178,0),FALSE)*$B52</f>
        <v>0</v>
      </c>
      <c r="N52" s="260">
        <f>VLOOKUP($A52,'Energy use Prediction'!$A$178:$AQ$204,MATCH('Crude Oil'!N$32,'Energy use Prediction'!$A$178:$AQ$178,0),FALSE)*$B52</f>
        <v>0</v>
      </c>
      <c r="O52" s="260">
        <f>VLOOKUP($A52,'Energy use Prediction'!$A$178:$AQ$204,MATCH('Crude Oil'!O$32,'Energy use Prediction'!$A$178:$AQ$178,0),FALSE)*$B52</f>
        <v>0</v>
      </c>
      <c r="P52" s="260">
        <f>VLOOKUP($A52,'Energy use Prediction'!$A$178:$AQ$204,MATCH('Crude Oil'!P$32,'Energy use Prediction'!$A$178:$AQ$178,0),FALSE)*$B52</f>
        <v>0</v>
      </c>
      <c r="Q52" s="260">
        <f>VLOOKUP($A52,'Energy use Prediction'!$A$178:$AQ$204,MATCH('Crude Oil'!Q$32,'Energy use Prediction'!$A$178:$AQ$178,0),FALSE)*$B52</f>
        <v>0</v>
      </c>
      <c r="R52" s="260">
        <f>VLOOKUP($A52,'Energy use Prediction'!$A$178:$AQ$204,MATCH('Crude Oil'!R$32,'Energy use Prediction'!$A$178:$AQ$178,0),FALSE)*$B52</f>
        <v>0</v>
      </c>
      <c r="S52" s="260">
        <f>VLOOKUP($A52,'Energy use Prediction'!$A$178:$AQ$204,MATCH('Crude Oil'!S$32,'Energy use Prediction'!$A$178:$AQ$178,0),FALSE)*$B52</f>
        <v>0</v>
      </c>
      <c r="T52" s="260">
        <f>VLOOKUP($A52,'Energy use Prediction'!$A$178:$AQ$204,MATCH('Crude Oil'!T$32,'Energy use Prediction'!$A$178:$AQ$178,0),FALSE)*$B52</f>
        <v>0</v>
      </c>
      <c r="U52" s="260">
        <f>VLOOKUP($A52,'Energy use Prediction'!$A$178:$AQ$204,MATCH('Crude Oil'!U$32,'Energy use Prediction'!$A$178:$AQ$178,0),FALSE)*$B52</f>
        <v>0</v>
      </c>
      <c r="V52" s="260">
        <f>VLOOKUP($A52,'Energy use Prediction'!$A$178:$AQ$204,MATCH('Crude Oil'!V$32,'Energy use Prediction'!$A$178:$AQ$178,0),FALSE)*$B52</f>
        <v>0</v>
      </c>
      <c r="W52" s="260">
        <f>VLOOKUP($A52,'Energy use Prediction'!$A$178:$AQ$204,MATCH('Crude Oil'!W$32,'Energy use Prediction'!$A$178:$AQ$178,0),FALSE)*$B52</f>
        <v>0</v>
      </c>
      <c r="X52" s="260">
        <f>VLOOKUP($A52,'Energy use Prediction'!$A$178:$AQ$204,MATCH('Crude Oil'!X$32,'Energy use Prediction'!$A$178:$AQ$178,0),FALSE)*$B52</f>
        <v>0</v>
      </c>
      <c r="Y52" s="260">
        <f>VLOOKUP($A52,'Energy use Prediction'!$A$178:$AQ$204,MATCH('Crude Oil'!Y$32,'Energy use Prediction'!$A$178:$AQ$178,0),FALSE)*$B52</f>
        <v>0</v>
      </c>
      <c r="Z52" s="260">
        <f>VLOOKUP($A52,'Energy use Prediction'!$A$178:$AQ$204,MATCH('Crude Oil'!Z$32,'Energy use Prediction'!$A$178:$AQ$178,0),FALSE)*$B52</f>
        <v>0</v>
      </c>
      <c r="AA52" s="260">
        <f>VLOOKUP($A52,'Energy use Prediction'!$A$178:$AQ$204,MATCH('Crude Oil'!AA$32,'Energy use Prediction'!$A$178:$AQ$178,0),FALSE)*$B52</f>
        <v>0</v>
      </c>
      <c r="AB52" s="260">
        <f>VLOOKUP($A52,'Energy use Prediction'!$A$178:$AQ$204,MATCH('Crude Oil'!AB$32,'Energy use Prediction'!$A$178:$AQ$178,0),FALSE)*$B52</f>
        <v>0</v>
      </c>
      <c r="AC52" s="260">
        <f>VLOOKUP($A52,'Energy use Prediction'!$A$178:$AQ$204,MATCH('Crude Oil'!AC$32,'Energy use Prediction'!$A$178:$AQ$178,0),FALSE)*$B52</f>
        <v>0</v>
      </c>
      <c r="AD52" s="260">
        <f>VLOOKUP($A52,'Energy use Prediction'!$A$178:$AQ$204,MATCH('Crude Oil'!AD$32,'Energy use Prediction'!$A$178:$AQ$178,0),FALSE)*$B52</f>
        <v>0</v>
      </c>
      <c r="AE52" s="260">
        <f>VLOOKUP($A52,'Energy use Prediction'!$A$178:$AQ$204,MATCH('Crude Oil'!AE$32,'Energy use Prediction'!$A$178:$AQ$178,0),FALSE)*$B52</f>
        <v>0</v>
      </c>
      <c r="AF52" s="260">
        <f>VLOOKUP($A52,'Energy use Prediction'!$A$178:$AQ$204,MATCH('Crude Oil'!AF$32,'Energy use Prediction'!$A$178:$AQ$178,0),FALSE)*$B52</f>
        <v>0</v>
      </c>
      <c r="AG52" s="260">
        <f>VLOOKUP($A52,'Energy use Prediction'!$A$178:$AQ$204,MATCH('Crude Oil'!AG$32,'Energy use Prediction'!$A$178:$AQ$178,0),FALSE)*$B52</f>
        <v>0</v>
      </c>
      <c r="AH52" s="260">
        <f>VLOOKUP($A52,'Energy use Prediction'!$A$178:$AQ$204,MATCH('Crude Oil'!AH$32,'Energy use Prediction'!$A$178:$AQ$178,0),FALSE)*$B52</f>
        <v>0</v>
      </c>
      <c r="AI52" s="260">
        <f>VLOOKUP($A52,'Energy use Prediction'!$A$178:$AQ$204,MATCH('Crude Oil'!AI$32,'Energy use Prediction'!$A$178:$AQ$178,0),FALSE)*$B52</f>
        <v>0</v>
      </c>
      <c r="AJ52" s="260">
        <f>VLOOKUP($A52,'Energy use Prediction'!$A$178:$AQ$204,MATCH('Crude Oil'!AJ$32,'Energy use Prediction'!$A$178:$AQ$178,0),FALSE)*$B52</f>
        <v>0</v>
      </c>
      <c r="AK52" s="260">
        <f>VLOOKUP($A52,'Energy use Prediction'!$A$178:$AQ$204,MATCH('Crude Oil'!AK$32,'Energy use Prediction'!$A$178:$AQ$178,0),FALSE)*$B52</f>
        <v>0</v>
      </c>
      <c r="AL52" s="260">
        <f>VLOOKUP($A52,'Energy use Prediction'!$A$178:$AQ$204,MATCH('Crude Oil'!AL$32,'Energy use Prediction'!$A$178:$AQ$178,0),FALSE)*$B52</f>
        <v>0</v>
      </c>
      <c r="AM52" s="260">
        <f>VLOOKUP($A52,'Energy use Prediction'!$A$178:$AQ$204,MATCH('Crude Oil'!AM$32,'Energy use Prediction'!$A$178:$AQ$178,0),FALSE)*$B52</f>
        <v>0</v>
      </c>
      <c r="AN52" s="260">
        <f>VLOOKUP($A52,'Energy use Prediction'!$A$178:$AQ$204,MATCH('Crude Oil'!AN$32,'Energy use Prediction'!$A$178:$AQ$178,0),FALSE)*$B52</f>
        <v>0</v>
      </c>
      <c r="AO52" s="260">
        <f>VLOOKUP($A52,'Energy use Prediction'!$A$178:$AQ$204,MATCH('Crude Oil'!AO$32,'Energy use Prediction'!$A$178:$AQ$178,0),FALSE)*$B52</f>
        <v>0</v>
      </c>
      <c r="AP52" s="260">
        <f>VLOOKUP($A52,'Energy use Prediction'!$A$178:$AQ$204,MATCH('Crude Oil'!AP$32,'Energy use Prediction'!$A$178:$AQ$178,0),FALSE)*$B52</f>
        <v>0</v>
      </c>
      <c r="AQ52" s="260">
        <f>VLOOKUP($A52,'Energy use Prediction'!$A$178:$AQ$204,MATCH('Crude Oil'!AQ$32,'Energy use Prediction'!$A$178:$AQ$178,0),FALSE)*$B52</f>
        <v>0</v>
      </c>
    </row>
    <row r="53" spans="1:43">
      <c r="A53" s="272" t="s">
        <v>635</v>
      </c>
      <c r="B53">
        <f>VLOOKUP(A53,'Non Energy use'!A22:J48,COLUMN('Non Energy use'!E22),FALSE)</f>
        <v>0</v>
      </c>
      <c r="C53" s="260">
        <f>VLOOKUP($A53,'Energy use Prediction'!$A$178:$AQ$204,MATCH('Crude Oil'!C$32,'Energy use Prediction'!$A$178:$AQ$178,0),FALSE)*$B53</f>
        <v>0</v>
      </c>
      <c r="D53" s="260">
        <f>VLOOKUP($A53,'Energy use Prediction'!$A$178:$AQ$204,MATCH('Crude Oil'!D$32,'Energy use Prediction'!$A$178:$AQ$178,0),FALSE)*$B53</f>
        <v>0</v>
      </c>
      <c r="E53" s="260">
        <f>VLOOKUP($A53,'Energy use Prediction'!$A$178:$AQ$204,MATCH('Crude Oil'!E$32,'Energy use Prediction'!$A$178:$AQ$178,0),FALSE)*$B53</f>
        <v>0</v>
      </c>
      <c r="F53" s="260">
        <f>VLOOKUP($A53,'Energy use Prediction'!$A$178:$AQ$204,MATCH('Crude Oil'!F$32,'Energy use Prediction'!$A$178:$AQ$178,0),FALSE)*$B53</f>
        <v>0</v>
      </c>
      <c r="G53" s="260">
        <f>VLOOKUP($A53,'Energy use Prediction'!$A$178:$AQ$204,MATCH('Crude Oil'!G$32,'Energy use Prediction'!$A$178:$AQ$178,0),FALSE)*$B53</f>
        <v>0</v>
      </c>
      <c r="H53" s="260">
        <f>VLOOKUP($A53,'Energy use Prediction'!$A$178:$AQ$204,MATCH('Crude Oil'!H$32,'Energy use Prediction'!$A$178:$AQ$178,0),FALSE)*$B53</f>
        <v>0</v>
      </c>
      <c r="I53" s="260">
        <f>VLOOKUP($A53,'Energy use Prediction'!$A$178:$AQ$204,MATCH('Crude Oil'!I$32,'Energy use Prediction'!$A$178:$AQ$178,0),FALSE)*$B53</f>
        <v>0</v>
      </c>
      <c r="J53" s="260">
        <f>VLOOKUP($A53,'Energy use Prediction'!$A$178:$AQ$204,MATCH('Crude Oil'!J$32,'Energy use Prediction'!$A$178:$AQ$178,0),FALSE)*$B53</f>
        <v>0</v>
      </c>
      <c r="K53" s="260">
        <f>VLOOKUP($A53,'Energy use Prediction'!$A$178:$AQ$204,MATCH('Crude Oil'!K$32,'Energy use Prediction'!$A$178:$AQ$178,0),FALSE)*$B53</f>
        <v>0</v>
      </c>
      <c r="L53" s="260">
        <f>VLOOKUP($A53,'Energy use Prediction'!$A$178:$AQ$204,MATCH('Crude Oil'!L$32,'Energy use Prediction'!$A$178:$AQ$178,0),FALSE)*$B53</f>
        <v>0</v>
      </c>
      <c r="M53" s="260">
        <f>VLOOKUP($A53,'Energy use Prediction'!$A$178:$AQ$204,MATCH('Crude Oil'!M$32,'Energy use Prediction'!$A$178:$AQ$178,0),FALSE)*$B53</f>
        <v>0</v>
      </c>
      <c r="N53" s="260">
        <f>VLOOKUP($A53,'Energy use Prediction'!$A$178:$AQ$204,MATCH('Crude Oil'!N$32,'Energy use Prediction'!$A$178:$AQ$178,0),FALSE)*$B53</f>
        <v>0</v>
      </c>
      <c r="O53" s="260">
        <f>VLOOKUP($A53,'Energy use Prediction'!$A$178:$AQ$204,MATCH('Crude Oil'!O$32,'Energy use Prediction'!$A$178:$AQ$178,0),FALSE)*$B53</f>
        <v>0</v>
      </c>
      <c r="P53" s="260">
        <f>VLOOKUP($A53,'Energy use Prediction'!$A$178:$AQ$204,MATCH('Crude Oil'!P$32,'Energy use Prediction'!$A$178:$AQ$178,0),FALSE)*$B53</f>
        <v>0</v>
      </c>
      <c r="Q53" s="260">
        <f>VLOOKUP($A53,'Energy use Prediction'!$A$178:$AQ$204,MATCH('Crude Oil'!Q$32,'Energy use Prediction'!$A$178:$AQ$178,0),FALSE)*$B53</f>
        <v>0</v>
      </c>
      <c r="R53" s="260">
        <f>VLOOKUP($A53,'Energy use Prediction'!$A$178:$AQ$204,MATCH('Crude Oil'!R$32,'Energy use Prediction'!$A$178:$AQ$178,0),FALSE)*$B53</f>
        <v>0</v>
      </c>
      <c r="S53" s="260">
        <f>VLOOKUP($A53,'Energy use Prediction'!$A$178:$AQ$204,MATCH('Crude Oil'!S$32,'Energy use Prediction'!$A$178:$AQ$178,0),FALSE)*$B53</f>
        <v>0</v>
      </c>
      <c r="T53" s="260">
        <f>VLOOKUP($A53,'Energy use Prediction'!$A$178:$AQ$204,MATCH('Crude Oil'!T$32,'Energy use Prediction'!$A$178:$AQ$178,0),FALSE)*$B53</f>
        <v>0</v>
      </c>
      <c r="U53" s="260">
        <f>VLOOKUP($A53,'Energy use Prediction'!$A$178:$AQ$204,MATCH('Crude Oil'!U$32,'Energy use Prediction'!$A$178:$AQ$178,0),FALSE)*$B53</f>
        <v>0</v>
      </c>
      <c r="V53" s="260">
        <f>VLOOKUP($A53,'Energy use Prediction'!$A$178:$AQ$204,MATCH('Crude Oil'!V$32,'Energy use Prediction'!$A$178:$AQ$178,0),FALSE)*$B53</f>
        <v>0</v>
      </c>
      <c r="W53" s="260">
        <f>VLOOKUP($A53,'Energy use Prediction'!$A$178:$AQ$204,MATCH('Crude Oil'!W$32,'Energy use Prediction'!$A$178:$AQ$178,0),FALSE)*$B53</f>
        <v>0</v>
      </c>
      <c r="X53" s="260">
        <f>VLOOKUP($A53,'Energy use Prediction'!$A$178:$AQ$204,MATCH('Crude Oil'!X$32,'Energy use Prediction'!$A$178:$AQ$178,0),FALSE)*$B53</f>
        <v>0</v>
      </c>
      <c r="Y53" s="260">
        <f>VLOOKUP($A53,'Energy use Prediction'!$A$178:$AQ$204,MATCH('Crude Oil'!Y$32,'Energy use Prediction'!$A$178:$AQ$178,0),FALSE)*$B53</f>
        <v>0</v>
      </c>
      <c r="Z53" s="260">
        <f>VLOOKUP($A53,'Energy use Prediction'!$A$178:$AQ$204,MATCH('Crude Oil'!Z$32,'Energy use Prediction'!$A$178:$AQ$178,0),FALSE)*$B53</f>
        <v>0</v>
      </c>
      <c r="AA53" s="260">
        <f>VLOOKUP($A53,'Energy use Prediction'!$A$178:$AQ$204,MATCH('Crude Oil'!AA$32,'Energy use Prediction'!$A$178:$AQ$178,0),FALSE)*$B53</f>
        <v>0</v>
      </c>
      <c r="AB53" s="260">
        <f>VLOOKUP($A53,'Energy use Prediction'!$A$178:$AQ$204,MATCH('Crude Oil'!AB$32,'Energy use Prediction'!$A$178:$AQ$178,0),FALSE)*$B53</f>
        <v>0</v>
      </c>
      <c r="AC53" s="260">
        <f>VLOOKUP($A53,'Energy use Prediction'!$A$178:$AQ$204,MATCH('Crude Oil'!AC$32,'Energy use Prediction'!$A$178:$AQ$178,0),FALSE)*$B53</f>
        <v>0</v>
      </c>
      <c r="AD53" s="260">
        <f>VLOOKUP($A53,'Energy use Prediction'!$A$178:$AQ$204,MATCH('Crude Oil'!AD$32,'Energy use Prediction'!$A$178:$AQ$178,0),FALSE)*$B53</f>
        <v>0</v>
      </c>
      <c r="AE53" s="260">
        <f>VLOOKUP($A53,'Energy use Prediction'!$A$178:$AQ$204,MATCH('Crude Oil'!AE$32,'Energy use Prediction'!$A$178:$AQ$178,0),FALSE)*$B53</f>
        <v>0</v>
      </c>
      <c r="AF53" s="260">
        <f>VLOOKUP($A53,'Energy use Prediction'!$A$178:$AQ$204,MATCH('Crude Oil'!AF$32,'Energy use Prediction'!$A$178:$AQ$178,0),FALSE)*$B53</f>
        <v>0</v>
      </c>
      <c r="AG53" s="260">
        <f>VLOOKUP($A53,'Energy use Prediction'!$A$178:$AQ$204,MATCH('Crude Oil'!AG$32,'Energy use Prediction'!$A$178:$AQ$178,0),FALSE)*$B53</f>
        <v>0</v>
      </c>
      <c r="AH53" s="260">
        <f>VLOOKUP($A53,'Energy use Prediction'!$A$178:$AQ$204,MATCH('Crude Oil'!AH$32,'Energy use Prediction'!$A$178:$AQ$178,0),FALSE)*$B53</f>
        <v>0</v>
      </c>
      <c r="AI53" s="260">
        <f>VLOOKUP($A53,'Energy use Prediction'!$A$178:$AQ$204,MATCH('Crude Oil'!AI$32,'Energy use Prediction'!$A$178:$AQ$178,0),FALSE)*$B53</f>
        <v>0</v>
      </c>
      <c r="AJ53" s="260">
        <f>VLOOKUP($A53,'Energy use Prediction'!$A$178:$AQ$204,MATCH('Crude Oil'!AJ$32,'Energy use Prediction'!$A$178:$AQ$178,0),FALSE)*$B53</f>
        <v>0</v>
      </c>
      <c r="AK53" s="260">
        <f>VLOOKUP($A53,'Energy use Prediction'!$A$178:$AQ$204,MATCH('Crude Oil'!AK$32,'Energy use Prediction'!$A$178:$AQ$178,0),FALSE)*$B53</f>
        <v>0</v>
      </c>
      <c r="AL53" s="260">
        <f>VLOOKUP($A53,'Energy use Prediction'!$A$178:$AQ$204,MATCH('Crude Oil'!AL$32,'Energy use Prediction'!$A$178:$AQ$178,0),FALSE)*$B53</f>
        <v>0</v>
      </c>
      <c r="AM53" s="260">
        <f>VLOOKUP($A53,'Energy use Prediction'!$A$178:$AQ$204,MATCH('Crude Oil'!AM$32,'Energy use Prediction'!$A$178:$AQ$178,0),FALSE)*$B53</f>
        <v>0</v>
      </c>
      <c r="AN53" s="260">
        <f>VLOOKUP($A53,'Energy use Prediction'!$A$178:$AQ$204,MATCH('Crude Oil'!AN$32,'Energy use Prediction'!$A$178:$AQ$178,0),FALSE)*$B53</f>
        <v>0</v>
      </c>
      <c r="AO53" s="260">
        <f>VLOOKUP($A53,'Energy use Prediction'!$A$178:$AQ$204,MATCH('Crude Oil'!AO$32,'Energy use Prediction'!$A$178:$AQ$178,0),FALSE)*$B53</f>
        <v>0</v>
      </c>
      <c r="AP53" s="260">
        <f>VLOOKUP($A53,'Energy use Prediction'!$A$178:$AQ$204,MATCH('Crude Oil'!AP$32,'Energy use Prediction'!$A$178:$AQ$178,0),FALSE)*$B53</f>
        <v>0</v>
      </c>
      <c r="AQ53" s="260">
        <f>VLOOKUP($A53,'Energy use Prediction'!$A$178:$AQ$204,MATCH('Crude Oil'!AQ$32,'Energy use Prediction'!$A$178:$AQ$178,0),FALSE)*$B53</f>
        <v>0</v>
      </c>
    </row>
    <row r="54" spans="1:43">
      <c r="A54" s="272" t="s">
        <v>636</v>
      </c>
      <c r="B54">
        <f>VLOOKUP(A54,'Non Energy use'!A23:J49,COLUMN('Non Energy use'!E23),FALSE)</f>
        <v>0</v>
      </c>
      <c r="C54" s="260">
        <f>VLOOKUP($A54,'Energy use Prediction'!$A$178:$AQ$204,MATCH('Crude Oil'!C$32,'Energy use Prediction'!$A$178:$AQ$178,0),FALSE)*$B54</f>
        <v>0</v>
      </c>
      <c r="D54" s="260">
        <f>VLOOKUP($A54,'Energy use Prediction'!$A$178:$AQ$204,MATCH('Crude Oil'!D$32,'Energy use Prediction'!$A$178:$AQ$178,0),FALSE)*$B54</f>
        <v>0</v>
      </c>
      <c r="E54" s="260">
        <f>VLOOKUP($A54,'Energy use Prediction'!$A$178:$AQ$204,MATCH('Crude Oil'!E$32,'Energy use Prediction'!$A$178:$AQ$178,0),FALSE)*$B54</f>
        <v>0</v>
      </c>
      <c r="F54" s="260">
        <f>VLOOKUP($A54,'Energy use Prediction'!$A$178:$AQ$204,MATCH('Crude Oil'!F$32,'Energy use Prediction'!$A$178:$AQ$178,0),FALSE)*$B54</f>
        <v>0</v>
      </c>
      <c r="G54" s="260">
        <f>VLOOKUP($A54,'Energy use Prediction'!$A$178:$AQ$204,MATCH('Crude Oil'!G$32,'Energy use Prediction'!$A$178:$AQ$178,0),FALSE)*$B54</f>
        <v>0</v>
      </c>
      <c r="H54" s="260">
        <f>VLOOKUP($A54,'Energy use Prediction'!$A$178:$AQ$204,MATCH('Crude Oil'!H$32,'Energy use Prediction'!$A$178:$AQ$178,0),FALSE)*$B54</f>
        <v>0</v>
      </c>
      <c r="I54" s="260">
        <f>VLOOKUP($A54,'Energy use Prediction'!$A$178:$AQ$204,MATCH('Crude Oil'!I$32,'Energy use Prediction'!$A$178:$AQ$178,0),FALSE)*$B54</f>
        <v>0</v>
      </c>
      <c r="J54" s="260">
        <f>VLOOKUP($A54,'Energy use Prediction'!$A$178:$AQ$204,MATCH('Crude Oil'!J$32,'Energy use Prediction'!$A$178:$AQ$178,0),FALSE)*$B54</f>
        <v>0</v>
      </c>
      <c r="K54" s="260">
        <f>VLOOKUP($A54,'Energy use Prediction'!$A$178:$AQ$204,MATCH('Crude Oil'!K$32,'Energy use Prediction'!$A$178:$AQ$178,0),FALSE)*$B54</f>
        <v>0</v>
      </c>
      <c r="L54" s="260">
        <f>VLOOKUP($A54,'Energy use Prediction'!$A$178:$AQ$204,MATCH('Crude Oil'!L$32,'Energy use Prediction'!$A$178:$AQ$178,0),FALSE)*$B54</f>
        <v>0</v>
      </c>
      <c r="M54" s="260">
        <f>VLOOKUP($A54,'Energy use Prediction'!$A$178:$AQ$204,MATCH('Crude Oil'!M$32,'Energy use Prediction'!$A$178:$AQ$178,0),FALSE)*$B54</f>
        <v>0</v>
      </c>
      <c r="N54" s="260">
        <f>VLOOKUP($A54,'Energy use Prediction'!$A$178:$AQ$204,MATCH('Crude Oil'!N$32,'Energy use Prediction'!$A$178:$AQ$178,0),FALSE)*$B54</f>
        <v>0</v>
      </c>
      <c r="O54" s="260">
        <f>VLOOKUP($A54,'Energy use Prediction'!$A$178:$AQ$204,MATCH('Crude Oil'!O$32,'Energy use Prediction'!$A$178:$AQ$178,0),FALSE)*$B54</f>
        <v>0</v>
      </c>
      <c r="P54" s="260">
        <f>VLOOKUP($A54,'Energy use Prediction'!$A$178:$AQ$204,MATCH('Crude Oil'!P$32,'Energy use Prediction'!$A$178:$AQ$178,0),FALSE)*$B54</f>
        <v>0</v>
      </c>
      <c r="Q54" s="260">
        <f>VLOOKUP($A54,'Energy use Prediction'!$A$178:$AQ$204,MATCH('Crude Oil'!Q$32,'Energy use Prediction'!$A$178:$AQ$178,0),FALSE)*$B54</f>
        <v>0</v>
      </c>
      <c r="R54" s="260">
        <f>VLOOKUP($A54,'Energy use Prediction'!$A$178:$AQ$204,MATCH('Crude Oil'!R$32,'Energy use Prediction'!$A$178:$AQ$178,0),FALSE)*$B54</f>
        <v>0</v>
      </c>
      <c r="S54" s="260">
        <f>VLOOKUP($A54,'Energy use Prediction'!$A$178:$AQ$204,MATCH('Crude Oil'!S$32,'Energy use Prediction'!$A$178:$AQ$178,0),FALSE)*$B54</f>
        <v>0</v>
      </c>
      <c r="T54" s="260">
        <f>VLOOKUP($A54,'Energy use Prediction'!$A$178:$AQ$204,MATCH('Crude Oil'!T$32,'Energy use Prediction'!$A$178:$AQ$178,0),FALSE)*$B54</f>
        <v>0</v>
      </c>
      <c r="U54" s="260">
        <f>VLOOKUP($A54,'Energy use Prediction'!$A$178:$AQ$204,MATCH('Crude Oil'!U$32,'Energy use Prediction'!$A$178:$AQ$178,0),FALSE)*$B54</f>
        <v>0</v>
      </c>
      <c r="V54" s="260">
        <f>VLOOKUP($A54,'Energy use Prediction'!$A$178:$AQ$204,MATCH('Crude Oil'!V$32,'Energy use Prediction'!$A$178:$AQ$178,0),FALSE)*$B54</f>
        <v>0</v>
      </c>
      <c r="W54" s="260">
        <f>VLOOKUP($A54,'Energy use Prediction'!$A$178:$AQ$204,MATCH('Crude Oil'!W$32,'Energy use Prediction'!$A$178:$AQ$178,0),FALSE)*$B54</f>
        <v>0</v>
      </c>
      <c r="X54" s="260">
        <f>VLOOKUP($A54,'Energy use Prediction'!$A$178:$AQ$204,MATCH('Crude Oil'!X$32,'Energy use Prediction'!$A$178:$AQ$178,0),FALSE)*$B54</f>
        <v>0</v>
      </c>
      <c r="Y54" s="260">
        <f>VLOOKUP($A54,'Energy use Prediction'!$A$178:$AQ$204,MATCH('Crude Oil'!Y$32,'Energy use Prediction'!$A$178:$AQ$178,0),FALSE)*$B54</f>
        <v>0</v>
      </c>
      <c r="Z54" s="260">
        <f>VLOOKUP($A54,'Energy use Prediction'!$A$178:$AQ$204,MATCH('Crude Oil'!Z$32,'Energy use Prediction'!$A$178:$AQ$178,0),FALSE)*$B54</f>
        <v>0</v>
      </c>
      <c r="AA54" s="260">
        <f>VLOOKUP($A54,'Energy use Prediction'!$A$178:$AQ$204,MATCH('Crude Oil'!AA$32,'Energy use Prediction'!$A$178:$AQ$178,0),FALSE)*$B54</f>
        <v>0</v>
      </c>
      <c r="AB54" s="260">
        <f>VLOOKUP($A54,'Energy use Prediction'!$A$178:$AQ$204,MATCH('Crude Oil'!AB$32,'Energy use Prediction'!$A$178:$AQ$178,0),FALSE)*$B54</f>
        <v>0</v>
      </c>
      <c r="AC54" s="260">
        <f>VLOOKUP($A54,'Energy use Prediction'!$A$178:$AQ$204,MATCH('Crude Oil'!AC$32,'Energy use Prediction'!$A$178:$AQ$178,0),FALSE)*$B54</f>
        <v>0</v>
      </c>
      <c r="AD54" s="260">
        <f>VLOOKUP($A54,'Energy use Prediction'!$A$178:$AQ$204,MATCH('Crude Oil'!AD$32,'Energy use Prediction'!$A$178:$AQ$178,0),FALSE)*$B54</f>
        <v>0</v>
      </c>
      <c r="AE54" s="260">
        <f>VLOOKUP($A54,'Energy use Prediction'!$A$178:$AQ$204,MATCH('Crude Oil'!AE$32,'Energy use Prediction'!$A$178:$AQ$178,0),FALSE)*$B54</f>
        <v>0</v>
      </c>
      <c r="AF54" s="260">
        <f>VLOOKUP($A54,'Energy use Prediction'!$A$178:$AQ$204,MATCH('Crude Oil'!AF$32,'Energy use Prediction'!$A$178:$AQ$178,0),FALSE)*$B54</f>
        <v>0</v>
      </c>
      <c r="AG54" s="260">
        <f>VLOOKUP($A54,'Energy use Prediction'!$A$178:$AQ$204,MATCH('Crude Oil'!AG$32,'Energy use Prediction'!$A$178:$AQ$178,0),FALSE)*$B54</f>
        <v>0</v>
      </c>
      <c r="AH54" s="260">
        <f>VLOOKUP($A54,'Energy use Prediction'!$A$178:$AQ$204,MATCH('Crude Oil'!AH$32,'Energy use Prediction'!$A$178:$AQ$178,0),FALSE)*$B54</f>
        <v>0</v>
      </c>
      <c r="AI54" s="260">
        <f>VLOOKUP($A54,'Energy use Prediction'!$A$178:$AQ$204,MATCH('Crude Oil'!AI$32,'Energy use Prediction'!$A$178:$AQ$178,0),FALSE)*$B54</f>
        <v>0</v>
      </c>
      <c r="AJ54" s="260">
        <f>VLOOKUP($A54,'Energy use Prediction'!$A$178:$AQ$204,MATCH('Crude Oil'!AJ$32,'Energy use Prediction'!$A$178:$AQ$178,0),FALSE)*$B54</f>
        <v>0</v>
      </c>
      <c r="AK54" s="260">
        <f>VLOOKUP($A54,'Energy use Prediction'!$A$178:$AQ$204,MATCH('Crude Oil'!AK$32,'Energy use Prediction'!$A$178:$AQ$178,0),FALSE)*$B54</f>
        <v>0</v>
      </c>
      <c r="AL54" s="260">
        <f>VLOOKUP($A54,'Energy use Prediction'!$A$178:$AQ$204,MATCH('Crude Oil'!AL$32,'Energy use Prediction'!$A$178:$AQ$178,0),FALSE)*$B54</f>
        <v>0</v>
      </c>
      <c r="AM54" s="260">
        <f>VLOOKUP($A54,'Energy use Prediction'!$A$178:$AQ$204,MATCH('Crude Oil'!AM$32,'Energy use Prediction'!$A$178:$AQ$178,0),FALSE)*$B54</f>
        <v>0</v>
      </c>
      <c r="AN54" s="260">
        <f>VLOOKUP($A54,'Energy use Prediction'!$A$178:$AQ$204,MATCH('Crude Oil'!AN$32,'Energy use Prediction'!$A$178:$AQ$178,0),FALSE)*$B54</f>
        <v>0</v>
      </c>
      <c r="AO54" s="260">
        <f>VLOOKUP($A54,'Energy use Prediction'!$A$178:$AQ$204,MATCH('Crude Oil'!AO$32,'Energy use Prediction'!$A$178:$AQ$178,0),FALSE)*$B54</f>
        <v>0</v>
      </c>
      <c r="AP54" s="260">
        <f>VLOOKUP($A54,'Energy use Prediction'!$A$178:$AQ$204,MATCH('Crude Oil'!AP$32,'Energy use Prediction'!$A$178:$AQ$178,0),FALSE)*$B54</f>
        <v>0</v>
      </c>
      <c r="AQ54" s="260">
        <f>VLOOKUP($A54,'Energy use Prediction'!$A$178:$AQ$204,MATCH('Crude Oil'!AQ$32,'Energy use Prediction'!$A$178:$AQ$178,0),FALSE)*$B54</f>
        <v>0</v>
      </c>
    </row>
    <row r="55" spans="1:43">
      <c r="A55" s="272" t="s">
        <v>637</v>
      </c>
      <c r="B55">
        <f>VLOOKUP(A55,'Non Energy use'!A24:J50,COLUMN('Non Energy use'!E24),FALSE)</f>
        <v>0</v>
      </c>
      <c r="C55" s="260">
        <f>VLOOKUP($A55,'Energy use Prediction'!$A$178:$AQ$204,MATCH('Crude Oil'!C$32,'Energy use Prediction'!$A$178:$AQ$178,0),FALSE)*$B55</f>
        <v>0</v>
      </c>
      <c r="D55" s="260">
        <f>VLOOKUP($A55,'Energy use Prediction'!$A$178:$AQ$204,MATCH('Crude Oil'!D$32,'Energy use Prediction'!$A$178:$AQ$178,0),FALSE)*$B55</f>
        <v>0</v>
      </c>
      <c r="E55" s="260">
        <f>VLOOKUP($A55,'Energy use Prediction'!$A$178:$AQ$204,MATCH('Crude Oil'!E$32,'Energy use Prediction'!$A$178:$AQ$178,0),FALSE)*$B55</f>
        <v>0</v>
      </c>
      <c r="F55" s="260">
        <f>VLOOKUP($A55,'Energy use Prediction'!$A$178:$AQ$204,MATCH('Crude Oil'!F$32,'Energy use Prediction'!$A$178:$AQ$178,0),FALSE)*$B55</f>
        <v>0</v>
      </c>
      <c r="G55" s="260">
        <f>VLOOKUP($A55,'Energy use Prediction'!$A$178:$AQ$204,MATCH('Crude Oil'!G$32,'Energy use Prediction'!$A$178:$AQ$178,0),FALSE)*$B55</f>
        <v>0</v>
      </c>
      <c r="H55" s="260">
        <f>VLOOKUP($A55,'Energy use Prediction'!$A$178:$AQ$204,MATCH('Crude Oil'!H$32,'Energy use Prediction'!$A$178:$AQ$178,0),FALSE)*$B55</f>
        <v>0</v>
      </c>
      <c r="I55" s="260">
        <f>VLOOKUP($A55,'Energy use Prediction'!$A$178:$AQ$204,MATCH('Crude Oil'!I$32,'Energy use Prediction'!$A$178:$AQ$178,0),FALSE)*$B55</f>
        <v>0</v>
      </c>
      <c r="J55" s="260">
        <f>VLOOKUP($A55,'Energy use Prediction'!$A$178:$AQ$204,MATCH('Crude Oil'!J$32,'Energy use Prediction'!$A$178:$AQ$178,0),FALSE)*$B55</f>
        <v>0</v>
      </c>
      <c r="K55" s="260">
        <f>VLOOKUP($A55,'Energy use Prediction'!$A$178:$AQ$204,MATCH('Crude Oil'!K$32,'Energy use Prediction'!$A$178:$AQ$178,0),FALSE)*$B55</f>
        <v>0</v>
      </c>
      <c r="L55" s="260">
        <f>VLOOKUP($A55,'Energy use Prediction'!$A$178:$AQ$204,MATCH('Crude Oil'!L$32,'Energy use Prediction'!$A$178:$AQ$178,0),FALSE)*$B55</f>
        <v>0</v>
      </c>
      <c r="M55" s="260">
        <f>VLOOKUP($A55,'Energy use Prediction'!$A$178:$AQ$204,MATCH('Crude Oil'!M$32,'Energy use Prediction'!$A$178:$AQ$178,0),FALSE)*$B55</f>
        <v>0</v>
      </c>
      <c r="N55" s="260">
        <f>VLOOKUP($A55,'Energy use Prediction'!$A$178:$AQ$204,MATCH('Crude Oil'!N$32,'Energy use Prediction'!$A$178:$AQ$178,0),FALSE)*$B55</f>
        <v>0</v>
      </c>
      <c r="O55" s="260">
        <f>VLOOKUP($A55,'Energy use Prediction'!$A$178:$AQ$204,MATCH('Crude Oil'!O$32,'Energy use Prediction'!$A$178:$AQ$178,0),FALSE)*$B55</f>
        <v>0</v>
      </c>
      <c r="P55" s="260">
        <f>VLOOKUP($A55,'Energy use Prediction'!$A$178:$AQ$204,MATCH('Crude Oil'!P$32,'Energy use Prediction'!$A$178:$AQ$178,0),FALSE)*$B55</f>
        <v>0</v>
      </c>
      <c r="Q55" s="260">
        <f>VLOOKUP($A55,'Energy use Prediction'!$A$178:$AQ$204,MATCH('Crude Oil'!Q$32,'Energy use Prediction'!$A$178:$AQ$178,0),FALSE)*$B55</f>
        <v>0</v>
      </c>
      <c r="R55" s="260">
        <f>VLOOKUP($A55,'Energy use Prediction'!$A$178:$AQ$204,MATCH('Crude Oil'!R$32,'Energy use Prediction'!$A$178:$AQ$178,0),FALSE)*$B55</f>
        <v>0</v>
      </c>
      <c r="S55" s="260">
        <f>VLOOKUP($A55,'Energy use Prediction'!$A$178:$AQ$204,MATCH('Crude Oil'!S$32,'Energy use Prediction'!$A$178:$AQ$178,0),FALSE)*$B55</f>
        <v>0</v>
      </c>
      <c r="T55" s="260">
        <f>VLOOKUP($A55,'Energy use Prediction'!$A$178:$AQ$204,MATCH('Crude Oil'!T$32,'Energy use Prediction'!$A$178:$AQ$178,0),FALSE)*$B55</f>
        <v>0</v>
      </c>
      <c r="U55" s="260">
        <f>VLOOKUP($A55,'Energy use Prediction'!$A$178:$AQ$204,MATCH('Crude Oil'!U$32,'Energy use Prediction'!$A$178:$AQ$178,0),FALSE)*$B55</f>
        <v>0</v>
      </c>
      <c r="V55" s="260">
        <f>VLOOKUP($A55,'Energy use Prediction'!$A$178:$AQ$204,MATCH('Crude Oil'!V$32,'Energy use Prediction'!$A$178:$AQ$178,0),FALSE)*$B55</f>
        <v>0</v>
      </c>
      <c r="W55" s="260">
        <f>VLOOKUP($A55,'Energy use Prediction'!$A$178:$AQ$204,MATCH('Crude Oil'!W$32,'Energy use Prediction'!$A$178:$AQ$178,0),FALSE)*$B55</f>
        <v>0</v>
      </c>
      <c r="X55" s="260">
        <f>VLOOKUP($A55,'Energy use Prediction'!$A$178:$AQ$204,MATCH('Crude Oil'!X$32,'Energy use Prediction'!$A$178:$AQ$178,0),FALSE)*$B55</f>
        <v>0</v>
      </c>
      <c r="Y55" s="260">
        <f>VLOOKUP($A55,'Energy use Prediction'!$A$178:$AQ$204,MATCH('Crude Oil'!Y$32,'Energy use Prediction'!$A$178:$AQ$178,0),FALSE)*$B55</f>
        <v>0</v>
      </c>
      <c r="Z55" s="260">
        <f>VLOOKUP($A55,'Energy use Prediction'!$A$178:$AQ$204,MATCH('Crude Oil'!Z$32,'Energy use Prediction'!$A$178:$AQ$178,0),FALSE)*$B55</f>
        <v>0</v>
      </c>
      <c r="AA55" s="260">
        <f>VLOOKUP($A55,'Energy use Prediction'!$A$178:$AQ$204,MATCH('Crude Oil'!AA$32,'Energy use Prediction'!$A$178:$AQ$178,0),FALSE)*$B55</f>
        <v>0</v>
      </c>
      <c r="AB55" s="260">
        <f>VLOOKUP($A55,'Energy use Prediction'!$A$178:$AQ$204,MATCH('Crude Oil'!AB$32,'Energy use Prediction'!$A$178:$AQ$178,0),FALSE)*$B55</f>
        <v>0</v>
      </c>
      <c r="AC55" s="260">
        <f>VLOOKUP($A55,'Energy use Prediction'!$A$178:$AQ$204,MATCH('Crude Oil'!AC$32,'Energy use Prediction'!$A$178:$AQ$178,0),FALSE)*$B55</f>
        <v>0</v>
      </c>
      <c r="AD55" s="260">
        <f>VLOOKUP($A55,'Energy use Prediction'!$A$178:$AQ$204,MATCH('Crude Oil'!AD$32,'Energy use Prediction'!$A$178:$AQ$178,0),FALSE)*$B55</f>
        <v>0</v>
      </c>
      <c r="AE55" s="260">
        <f>VLOOKUP($A55,'Energy use Prediction'!$A$178:$AQ$204,MATCH('Crude Oil'!AE$32,'Energy use Prediction'!$A$178:$AQ$178,0),FALSE)*$B55</f>
        <v>0</v>
      </c>
      <c r="AF55" s="260">
        <f>VLOOKUP($A55,'Energy use Prediction'!$A$178:$AQ$204,MATCH('Crude Oil'!AF$32,'Energy use Prediction'!$A$178:$AQ$178,0),FALSE)*$B55</f>
        <v>0</v>
      </c>
      <c r="AG55" s="260">
        <f>VLOOKUP($A55,'Energy use Prediction'!$A$178:$AQ$204,MATCH('Crude Oil'!AG$32,'Energy use Prediction'!$A$178:$AQ$178,0),FALSE)*$B55</f>
        <v>0</v>
      </c>
      <c r="AH55" s="260">
        <f>VLOOKUP($A55,'Energy use Prediction'!$A$178:$AQ$204,MATCH('Crude Oil'!AH$32,'Energy use Prediction'!$A$178:$AQ$178,0),FALSE)*$B55</f>
        <v>0</v>
      </c>
      <c r="AI55" s="260">
        <f>VLOOKUP($A55,'Energy use Prediction'!$A$178:$AQ$204,MATCH('Crude Oil'!AI$32,'Energy use Prediction'!$A$178:$AQ$178,0),FALSE)*$B55</f>
        <v>0</v>
      </c>
      <c r="AJ55" s="260">
        <f>VLOOKUP($A55,'Energy use Prediction'!$A$178:$AQ$204,MATCH('Crude Oil'!AJ$32,'Energy use Prediction'!$A$178:$AQ$178,0),FALSE)*$B55</f>
        <v>0</v>
      </c>
      <c r="AK55" s="260">
        <f>VLOOKUP($A55,'Energy use Prediction'!$A$178:$AQ$204,MATCH('Crude Oil'!AK$32,'Energy use Prediction'!$A$178:$AQ$178,0),FALSE)*$B55</f>
        <v>0</v>
      </c>
      <c r="AL55" s="260">
        <f>VLOOKUP($A55,'Energy use Prediction'!$A$178:$AQ$204,MATCH('Crude Oil'!AL$32,'Energy use Prediction'!$A$178:$AQ$178,0),FALSE)*$B55</f>
        <v>0</v>
      </c>
      <c r="AM55" s="260">
        <f>VLOOKUP($A55,'Energy use Prediction'!$A$178:$AQ$204,MATCH('Crude Oil'!AM$32,'Energy use Prediction'!$A$178:$AQ$178,0),FALSE)*$B55</f>
        <v>0</v>
      </c>
      <c r="AN55" s="260">
        <f>VLOOKUP($A55,'Energy use Prediction'!$A$178:$AQ$204,MATCH('Crude Oil'!AN$32,'Energy use Prediction'!$A$178:$AQ$178,0),FALSE)*$B55</f>
        <v>0</v>
      </c>
      <c r="AO55" s="260">
        <f>VLOOKUP($A55,'Energy use Prediction'!$A$178:$AQ$204,MATCH('Crude Oil'!AO$32,'Energy use Prediction'!$A$178:$AQ$178,0),FALSE)*$B55</f>
        <v>0</v>
      </c>
      <c r="AP55" s="260">
        <f>VLOOKUP($A55,'Energy use Prediction'!$A$178:$AQ$204,MATCH('Crude Oil'!AP$32,'Energy use Prediction'!$A$178:$AQ$178,0),FALSE)*$B55</f>
        <v>0</v>
      </c>
      <c r="AQ55" s="260">
        <f>VLOOKUP($A55,'Energy use Prediction'!$A$178:$AQ$204,MATCH('Crude Oil'!AQ$32,'Energy use Prediction'!$A$178:$AQ$178,0),FALSE)*$B55</f>
        <v>0</v>
      </c>
    </row>
    <row r="56" spans="1:43">
      <c r="A56" s="272" t="s">
        <v>638</v>
      </c>
      <c r="B56">
        <f>VLOOKUP(A56,'Non Energy use'!A25:J51,COLUMN('Non Energy use'!E25),FALSE)</f>
        <v>0</v>
      </c>
      <c r="C56" s="260">
        <f>VLOOKUP($A56,'Energy use Prediction'!$A$178:$AQ$204,MATCH('Crude Oil'!C$32,'Energy use Prediction'!$A$178:$AQ$178,0),FALSE)*$B56</f>
        <v>0</v>
      </c>
      <c r="D56" s="260">
        <f>VLOOKUP($A56,'Energy use Prediction'!$A$178:$AQ$204,MATCH('Crude Oil'!D$32,'Energy use Prediction'!$A$178:$AQ$178,0),FALSE)*$B56</f>
        <v>0</v>
      </c>
      <c r="E56" s="260">
        <f>VLOOKUP($A56,'Energy use Prediction'!$A$178:$AQ$204,MATCH('Crude Oil'!E$32,'Energy use Prediction'!$A$178:$AQ$178,0),FALSE)*$B56</f>
        <v>0</v>
      </c>
      <c r="F56" s="260">
        <f>VLOOKUP($A56,'Energy use Prediction'!$A$178:$AQ$204,MATCH('Crude Oil'!F$32,'Energy use Prediction'!$A$178:$AQ$178,0),FALSE)*$B56</f>
        <v>0</v>
      </c>
      <c r="G56" s="260">
        <f>VLOOKUP($A56,'Energy use Prediction'!$A$178:$AQ$204,MATCH('Crude Oil'!G$32,'Energy use Prediction'!$A$178:$AQ$178,0),FALSE)*$B56</f>
        <v>0</v>
      </c>
      <c r="H56" s="260">
        <f>VLOOKUP($A56,'Energy use Prediction'!$A$178:$AQ$204,MATCH('Crude Oil'!H$32,'Energy use Prediction'!$A$178:$AQ$178,0),FALSE)*$B56</f>
        <v>0</v>
      </c>
      <c r="I56" s="260">
        <f>VLOOKUP($A56,'Energy use Prediction'!$A$178:$AQ$204,MATCH('Crude Oil'!I$32,'Energy use Prediction'!$A$178:$AQ$178,0),FALSE)*$B56</f>
        <v>0</v>
      </c>
      <c r="J56" s="260">
        <f>VLOOKUP($A56,'Energy use Prediction'!$A$178:$AQ$204,MATCH('Crude Oil'!J$32,'Energy use Prediction'!$A$178:$AQ$178,0),FALSE)*$B56</f>
        <v>0</v>
      </c>
      <c r="K56" s="260">
        <f>VLOOKUP($A56,'Energy use Prediction'!$A$178:$AQ$204,MATCH('Crude Oil'!K$32,'Energy use Prediction'!$A$178:$AQ$178,0),FALSE)*$B56</f>
        <v>0</v>
      </c>
      <c r="L56" s="260">
        <f>VLOOKUP($A56,'Energy use Prediction'!$A$178:$AQ$204,MATCH('Crude Oil'!L$32,'Energy use Prediction'!$A$178:$AQ$178,0),FALSE)*$B56</f>
        <v>0</v>
      </c>
      <c r="M56" s="260">
        <f>VLOOKUP($A56,'Energy use Prediction'!$A$178:$AQ$204,MATCH('Crude Oil'!M$32,'Energy use Prediction'!$A$178:$AQ$178,0),FALSE)*$B56</f>
        <v>0</v>
      </c>
      <c r="N56" s="260">
        <f>VLOOKUP($A56,'Energy use Prediction'!$A$178:$AQ$204,MATCH('Crude Oil'!N$32,'Energy use Prediction'!$A$178:$AQ$178,0),FALSE)*$B56</f>
        <v>0</v>
      </c>
      <c r="O56" s="260">
        <f>VLOOKUP($A56,'Energy use Prediction'!$A$178:$AQ$204,MATCH('Crude Oil'!O$32,'Energy use Prediction'!$A$178:$AQ$178,0),FALSE)*$B56</f>
        <v>0</v>
      </c>
      <c r="P56" s="260">
        <f>VLOOKUP($A56,'Energy use Prediction'!$A$178:$AQ$204,MATCH('Crude Oil'!P$32,'Energy use Prediction'!$A$178:$AQ$178,0),FALSE)*$B56</f>
        <v>0</v>
      </c>
      <c r="Q56" s="260">
        <f>VLOOKUP($A56,'Energy use Prediction'!$A$178:$AQ$204,MATCH('Crude Oil'!Q$32,'Energy use Prediction'!$A$178:$AQ$178,0),FALSE)*$B56</f>
        <v>0</v>
      </c>
      <c r="R56" s="260">
        <f>VLOOKUP($A56,'Energy use Prediction'!$A$178:$AQ$204,MATCH('Crude Oil'!R$32,'Energy use Prediction'!$A$178:$AQ$178,0),FALSE)*$B56</f>
        <v>0</v>
      </c>
      <c r="S56" s="260">
        <f>VLOOKUP($A56,'Energy use Prediction'!$A$178:$AQ$204,MATCH('Crude Oil'!S$32,'Energy use Prediction'!$A$178:$AQ$178,0),FALSE)*$B56</f>
        <v>0</v>
      </c>
      <c r="T56" s="260">
        <f>VLOOKUP($A56,'Energy use Prediction'!$A$178:$AQ$204,MATCH('Crude Oil'!T$32,'Energy use Prediction'!$A$178:$AQ$178,0),FALSE)*$B56</f>
        <v>0</v>
      </c>
      <c r="U56" s="260">
        <f>VLOOKUP($A56,'Energy use Prediction'!$A$178:$AQ$204,MATCH('Crude Oil'!U$32,'Energy use Prediction'!$A$178:$AQ$178,0),FALSE)*$B56</f>
        <v>0</v>
      </c>
      <c r="V56" s="260">
        <f>VLOOKUP($A56,'Energy use Prediction'!$A$178:$AQ$204,MATCH('Crude Oil'!V$32,'Energy use Prediction'!$A$178:$AQ$178,0),FALSE)*$B56</f>
        <v>0</v>
      </c>
      <c r="W56" s="260">
        <f>VLOOKUP($A56,'Energy use Prediction'!$A$178:$AQ$204,MATCH('Crude Oil'!W$32,'Energy use Prediction'!$A$178:$AQ$178,0),FALSE)*$B56</f>
        <v>0</v>
      </c>
      <c r="X56" s="260">
        <f>VLOOKUP($A56,'Energy use Prediction'!$A$178:$AQ$204,MATCH('Crude Oil'!X$32,'Energy use Prediction'!$A$178:$AQ$178,0),FALSE)*$B56</f>
        <v>0</v>
      </c>
      <c r="Y56" s="260">
        <f>VLOOKUP($A56,'Energy use Prediction'!$A$178:$AQ$204,MATCH('Crude Oil'!Y$32,'Energy use Prediction'!$A$178:$AQ$178,0),FALSE)*$B56</f>
        <v>0</v>
      </c>
      <c r="Z56" s="260">
        <f>VLOOKUP($A56,'Energy use Prediction'!$A$178:$AQ$204,MATCH('Crude Oil'!Z$32,'Energy use Prediction'!$A$178:$AQ$178,0),FALSE)*$B56</f>
        <v>0</v>
      </c>
      <c r="AA56" s="260">
        <f>VLOOKUP($A56,'Energy use Prediction'!$A$178:$AQ$204,MATCH('Crude Oil'!AA$32,'Energy use Prediction'!$A$178:$AQ$178,0),FALSE)*$B56</f>
        <v>0</v>
      </c>
      <c r="AB56" s="260">
        <f>VLOOKUP($A56,'Energy use Prediction'!$A$178:$AQ$204,MATCH('Crude Oil'!AB$32,'Energy use Prediction'!$A$178:$AQ$178,0),FALSE)*$B56</f>
        <v>0</v>
      </c>
      <c r="AC56" s="260">
        <f>VLOOKUP($A56,'Energy use Prediction'!$A$178:$AQ$204,MATCH('Crude Oil'!AC$32,'Energy use Prediction'!$A$178:$AQ$178,0),FALSE)*$B56</f>
        <v>0</v>
      </c>
      <c r="AD56" s="260">
        <f>VLOOKUP($A56,'Energy use Prediction'!$A$178:$AQ$204,MATCH('Crude Oil'!AD$32,'Energy use Prediction'!$A$178:$AQ$178,0),FALSE)*$B56</f>
        <v>0</v>
      </c>
      <c r="AE56" s="260">
        <f>VLOOKUP($A56,'Energy use Prediction'!$A$178:$AQ$204,MATCH('Crude Oil'!AE$32,'Energy use Prediction'!$A$178:$AQ$178,0),FALSE)*$B56</f>
        <v>0</v>
      </c>
      <c r="AF56" s="260">
        <f>VLOOKUP($A56,'Energy use Prediction'!$A$178:$AQ$204,MATCH('Crude Oil'!AF$32,'Energy use Prediction'!$A$178:$AQ$178,0),FALSE)*$B56</f>
        <v>0</v>
      </c>
      <c r="AG56" s="260">
        <f>VLOOKUP($A56,'Energy use Prediction'!$A$178:$AQ$204,MATCH('Crude Oil'!AG$32,'Energy use Prediction'!$A$178:$AQ$178,0),FALSE)*$B56</f>
        <v>0</v>
      </c>
      <c r="AH56" s="260">
        <f>VLOOKUP($A56,'Energy use Prediction'!$A$178:$AQ$204,MATCH('Crude Oil'!AH$32,'Energy use Prediction'!$A$178:$AQ$178,0),FALSE)*$B56</f>
        <v>0</v>
      </c>
      <c r="AI56" s="260">
        <f>VLOOKUP($A56,'Energy use Prediction'!$A$178:$AQ$204,MATCH('Crude Oil'!AI$32,'Energy use Prediction'!$A$178:$AQ$178,0),FALSE)*$B56</f>
        <v>0</v>
      </c>
      <c r="AJ56" s="260">
        <f>VLOOKUP($A56,'Energy use Prediction'!$A$178:$AQ$204,MATCH('Crude Oil'!AJ$32,'Energy use Prediction'!$A$178:$AQ$178,0),FALSE)*$B56</f>
        <v>0</v>
      </c>
      <c r="AK56" s="260">
        <f>VLOOKUP($A56,'Energy use Prediction'!$A$178:$AQ$204,MATCH('Crude Oil'!AK$32,'Energy use Prediction'!$A$178:$AQ$178,0),FALSE)*$B56</f>
        <v>0</v>
      </c>
      <c r="AL56" s="260">
        <f>VLOOKUP($A56,'Energy use Prediction'!$A$178:$AQ$204,MATCH('Crude Oil'!AL$32,'Energy use Prediction'!$A$178:$AQ$178,0),FALSE)*$B56</f>
        <v>0</v>
      </c>
      <c r="AM56" s="260">
        <f>VLOOKUP($A56,'Energy use Prediction'!$A$178:$AQ$204,MATCH('Crude Oil'!AM$32,'Energy use Prediction'!$A$178:$AQ$178,0),FALSE)*$B56</f>
        <v>0</v>
      </c>
      <c r="AN56" s="260">
        <f>VLOOKUP($A56,'Energy use Prediction'!$A$178:$AQ$204,MATCH('Crude Oil'!AN$32,'Energy use Prediction'!$A$178:$AQ$178,0),FALSE)*$B56</f>
        <v>0</v>
      </c>
      <c r="AO56" s="260">
        <f>VLOOKUP($A56,'Energy use Prediction'!$A$178:$AQ$204,MATCH('Crude Oil'!AO$32,'Energy use Prediction'!$A$178:$AQ$178,0),FALSE)*$B56</f>
        <v>0</v>
      </c>
      <c r="AP56" s="260">
        <f>VLOOKUP($A56,'Energy use Prediction'!$A$178:$AQ$204,MATCH('Crude Oil'!AP$32,'Energy use Prediction'!$A$178:$AQ$178,0),FALSE)*$B56</f>
        <v>0</v>
      </c>
      <c r="AQ56" s="260">
        <f>VLOOKUP($A56,'Energy use Prediction'!$A$178:$AQ$204,MATCH('Crude Oil'!AQ$32,'Energy use Prediction'!$A$178:$AQ$178,0),FALSE)*$B56</f>
        <v>0</v>
      </c>
    </row>
    <row r="57" spans="1:43">
      <c r="A57" s="272" t="s">
        <v>613</v>
      </c>
      <c r="B57">
        <f>VLOOKUP(A57,'Non Energy use'!A26:J52,COLUMN('Non Energy use'!E26),FALSE)</f>
        <v>0</v>
      </c>
      <c r="C57" s="260">
        <f>VLOOKUP($A57,'Energy use Prediction'!$A$178:$AQ$204,MATCH('Crude Oil'!C$32,'Energy use Prediction'!$A$178:$AQ$178,0),FALSE)*$B57</f>
        <v>0</v>
      </c>
      <c r="D57" s="260">
        <f>VLOOKUP($A57,'Energy use Prediction'!$A$178:$AQ$204,MATCH('Crude Oil'!D$32,'Energy use Prediction'!$A$178:$AQ$178,0),FALSE)*$B57</f>
        <v>0</v>
      </c>
      <c r="E57" s="260">
        <f>VLOOKUP($A57,'Energy use Prediction'!$A$178:$AQ$204,MATCH('Crude Oil'!E$32,'Energy use Prediction'!$A$178:$AQ$178,0),FALSE)*$B57</f>
        <v>0</v>
      </c>
      <c r="F57" s="260">
        <f>VLOOKUP($A57,'Energy use Prediction'!$A$178:$AQ$204,MATCH('Crude Oil'!F$32,'Energy use Prediction'!$A$178:$AQ$178,0),FALSE)*$B57</f>
        <v>0</v>
      </c>
      <c r="G57" s="260">
        <f>VLOOKUP($A57,'Energy use Prediction'!$A$178:$AQ$204,MATCH('Crude Oil'!G$32,'Energy use Prediction'!$A$178:$AQ$178,0),FALSE)*$B57</f>
        <v>0</v>
      </c>
      <c r="H57" s="260">
        <f>VLOOKUP($A57,'Energy use Prediction'!$A$178:$AQ$204,MATCH('Crude Oil'!H$32,'Energy use Prediction'!$A$178:$AQ$178,0),FALSE)*$B57</f>
        <v>0</v>
      </c>
      <c r="I57" s="260">
        <f>VLOOKUP($A57,'Energy use Prediction'!$A$178:$AQ$204,MATCH('Crude Oil'!I$32,'Energy use Prediction'!$A$178:$AQ$178,0),FALSE)*$B57</f>
        <v>0</v>
      </c>
      <c r="J57" s="260">
        <f>VLOOKUP($A57,'Energy use Prediction'!$A$178:$AQ$204,MATCH('Crude Oil'!J$32,'Energy use Prediction'!$A$178:$AQ$178,0),FALSE)*$B57</f>
        <v>0</v>
      </c>
      <c r="K57" s="260">
        <f>VLOOKUP($A57,'Energy use Prediction'!$A$178:$AQ$204,MATCH('Crude Oil'!K$32,'Energy use Prediction'!$A$178:$AQ$178,0),FALSE)*$B57</f>
        <v>0</v>
      </c>
      <c r="L57" s="260">
        <f>VLOOKUP($A57,'Energy use Prediction'!$A$178:$AQ$204,MATCH('Crude Oil'!L$32,'Energy use Prediction'!$A$178:$AQ$178,0),FALSE)*$B57</f>
        <v>0</v>
      </c>
      <c r="M57" s="260">
        <f>VLOOKUP($A57,'Energy use Prediction'!$A$178:$AQ$204,MATCH('Crude Oil'!M$32,'Energy use Prediction'!$A$178:$AQ$178,0),FALSE)*$B57</f>
        <v>0</v>
      </c>
      <c r="N57" s="260">
        <f>VLOOKUP($A57,'Energy use Prediction'!$A$178:$AQ$204,MATCH('Crude Oil'!N$32,'Energy use Prediction'!$A$178:$AQ$178,0),FALSE)*$B57</f>
        <v>0</v>
      </c>
      <c r="O57" s="260">
        <f>VLOOKUP($A57,'Energy use Prediction'!$A$178:$AQ$204,MATCH('Crude Oil'!O$32,'Energy use Prediction'!$A$178:$AQ$178,0),FALSE)*$B57</f>
        <v>0</v>
      </c>
      <c r="P57" s="260">
        <f>VLOOKUP($A57,'Energy use Prediction'!$A$178:$AQ$204,MATCH('Crude Oil'!P$32,'Energy use Prediction'!$A$178:$AQ$178,0),FALSE)*$B57</f>
        <v>0</v>
      </c>
      <c r="Q57" s="260">
        <f>VLOOKUP($A57,'Energy use Prediction'!$A$178:$AQ$204,MATCH('Crude Oil'!Q$32,'Energy use Prediction'!$A$178:$AQ$178,0),FALSE)*$B57</f>
        <v>0</v>
      </c>
      <c r="R57" s="260">
        <f>VLOOKUP($A57,'Energy use Prediction'!$A$178:$AQ$204,MATCH('Crude Oil'!R$32,'Energy use Prediction'!$A$178:$AQ$178,0),FALSE)*$B57</f>
        <v>0</v>
      </c>
      <c r="S57" s="260">
        <f>VLOOKUP($A57,'Energy use Prediction'!$A$178:$AQ$204,MATCH('Crude Oil'!S$32,'Energy use Prediction'!$A$178:$AQ$178,0),FALSE)*$B57</f>
        <v>0</v>
      </c>
      <c r="T57" s="260">
        <f>VLOOKUP($A57,'Energy use Prediction'!$A$178:$AQ$204,MATCH('Crude Oil'!T$32,'Energy use Prediction'!$A$178:$AQ$178,0),FALSE)*$B57</f>
        <v>0</v>
      </c>
      <c r="U57" s="260">
        <f>VLOOKUP($A57,'Energy use Prediction'!$A$178:$AQ$204,MATCH('Crude Oil'!U$32,'Energy use Prediction'!$A$178:$AQ$178,0),FALSE)*$B57</f>
        <v>0</v>
      </c>
      <c r="V57" s="260">
        <f>VLOOKUP($A57,'Energy use Prediction'!$A$178:$AQ$204,MATCH('Crude Oil'!V$32,'Energy use Prediction'!$A$178:$AQ$178,0),FALSE)*$B57</f>
        <v>0</v>
      </c>
      <c r="W57" s="260">
        <f>VLOOKUP($A57,'Energy use Prediction'!$A$178:$AQ$204,MATCH('Crude Oil'!W$32,'Energy use Prediction'!$A$178:$AQ$178,0),FALSE)*$B57</f>
        <v>0</v>
      </c>
      <c r="X57" s="260">
        <f>VLOOKUP($A57,'Energy use Prediction'!$A$178:$AQ$204,MATCH('Crude Oil'!X$32,'Energy use Prediction'!$A$178:$AQ$178,0),FALSE)*$B57</f>
        <v>0</v>
      </c>
      <c r="Y57" s="260">
        <f>VLOOKUP($A57,'Energy use Prediction'!$A$178:$AQ$204,MATCH('Crude Oil'!Y$32,'Energy use Prediction'!$A$178:$AQ$178,0),FALSE)*$B57</f>
        <v>0</v>
      </c>
      <c r="Z57" s="260">
        <f>VLOOKUP($A57,'Energy use Prediction'!$A$178:$AQ$204,MATCH('Crude Oil'!Z$32,'Energy use Prediction'!$A$178:$AQ$178,0),FALSE)*$B57</f>
        <v>0</v>
      </c>
      <c r="AA57" s="260">
        <f>VLOOKUP($A57,'Energy use Prediction'!$A$178:$AQ$204,MATCH('Crude Oil'!AA$32,'Energy use Prediction'!$A$178:$AQ$178,0),FALSE)*$B57</f>
        <v>0</v>
      </c>
      <c r="AB57" s="260">
        <f>VLOOKUP($A57,'Energy use Prediction'!$A$178:$AQ$204,MATCH('Crude Oil'!AB$32,'Energy use Prediction'!$A$178:$AQ$178,0),FALSE)*$B57</f>
        <v>0</v>
      </c>
      <c r="AC57" s="260">
        <f>VLOOKUP($A57,'Energy use Prediction'!$A$178:$AQ$204,MATCH('Crude Oil'!AC$32,'Energy use Prediction'!$A$178:$AQ$178,0),FALSE)*$B57</f>
        <v>0</v>
      </c>
      <c r="AD57" s="260">
        <f>VLOOKUP($A57,'Energy use Prediction'!$A$178:$AQ$204,MATCH('Crude Oil'!AD$32,'Energy use Prediction'!$A$178:$AQ$178,0),FALSE)*$B57</f>
        <v>0</v>
      </c>
      <c r="AE57" s="260">
        <f>VLOOKUP($A57,'Energy use Prediction'!$A$178:$AQ$204,MATCH('Crude Oil'!AE$32,'Energy use Prediction'!$A$178:$AQ$178,0),FALSE)*$B57</f>
        <v>0</v>
      </c>
      <c r="AF57" s="260">
        <f>VLOOKUP($A57,'Energy use Prediction'!$A$178:$AQ$204,MATCH('Crude Oil'!AF$32,'Energy use Prediction'!$A$178:$AQ$178,0),FALSE)*$B57</f>
        <v>0</v>
      </c>
      <c r="AG57" s="260">
        <f>VLOOKUP($A57,'Energy use Prediction'!$A$178:$AQ$204,MATCH('Crude Oil'!AG$32,'Energy use Prediction'!$A$178:$AQ$178,0),FALSE)*$B57</f>
        <v>0</v>
      </c>
      <c r="AH57" s="260">
        <f>VLOOKUP($A57,'Energy use Prediction'!$A$178:$AQ$204,MATCH('Crude Oil'!AH$32,'Energy use Prediction'!$A$178:$AQ$178,0),FALSE)*$B57</f>
        <v>0</v>
      </c>
      <c r="AI57" s="260">
        <f>VLOOKUP($A57,'Energy use Prediction'!$A$178:$AQ$204,MATCH('Crude Oil'!AI$32,'Energy use Prediction'!$A$178:$AQ$178,0),FALSE)*$B57</f>
        <v>0</v>
      </c>
      <c r="AJ57" s="260">
        <f>VLOOKUP($A57,'Energy use Prediction'!$A$178:$AQ$204,MATCH('Crude Oil'!AJ$32,'Energy use Prediction'!$A$178:$AQ$178,0),FALSE)*$B57</f>
        <v>0</v>
      </c>
      <c r="AK57" s="260">
        <f>VLOOKUP($A57,'Energy use Prediction'!$A$178:$AQ$204,MATCH('Crude Oil'!AK$32,'Energy use Prediction'!$A$178:$AQ$178,0),FALSE)*$B57</f>
        <v>0</v>
      </c>
      <c r="AL57" s="260">
        <f>VLOOKUP($A57,'Energy use Prediction'!$A$178:$AQ$204,MATCH('Crude Oil'!AL$32,'Energy use Prediction'!$A$178:$AQ$178,0),FALSE)*$B57</f>
        <v>0</v>
      </c>
      <c r="AM57" s="260">
        <f>VLOOKUP($A57,'Energy use Prediction'!$A$178:$AQ$204,MATCH('Crude Oil'!AM$32,'Energy use Prediction'!$A$178:$AQ$178,0),FALSE)*$B57</f>
        <v>0</v>
      </c>
      <c r="AN57" s="260">
        <f>VLOOKUP($A57,'Energy use Prediction'!$A$178:$AQ$204,MATCH('Crude Oil'!AN$32,'Energy use Prediction'!$A$178:$AQ$178,0),FALSE)*$B57</f>
        <v>0</v>
      </c>
      <c r="AO57" s="260">
        <f>VLOOKUP($A57,'Energy use Prediction'!$A$178:$AQ$204,MATCH('Crude Oil'!AO$32,'Energy use Prediction'!$A$178:$AQ$178,0),FALSE)*$B57</f>
        <v>0</v>
      </c>
      <c r="AP57" s="260">
        <f>VLOOKUP($A57,'Energy use Prediction'!$A$178:$AQ$204,MATCH('Crude Oil'!AP$32,'Energy use Prediction'!$A$178:$AQ$178,0),FALSE)*$B57</f>
        <v>0</v>
      </c>
      <c r="AQ57" s="260">
        <f>VLOOKUP($A57,'Energy use Prediction'!$A$178:$AQ$204,MATCH('Crude Oil'!AQ$32,'Energy use Prediction'!$A$178:$AQ$178,0),FALSE)*$B57</f>
        <v>0</v>
      </c>
    </row>
    <row r="58" spans="1:43">
      <c r="A58" s="271" t="s">
        <v>641</v>
      </c>
      <c r="B58">
        <f>VLOOKUP(A58,'Non Energy use'!A27:J53,COLUMN('Non Energy use'!E27),FALSE)</f>
        <v>0</v>
      </c>
      <c r="C58" s="260">
        <f>VLOOKUP($A58,'Energy use Prediction'!$A$178:$AQ$204,MATCH('Crude Oil'!C$32,'Energy use Prediction'!$A$178:$AQ$178,0),FALSE)*$B58</f>
        <v>0</v>
      </c>
      <c r="D58" s="260">
        <f>VLOOKUP($A58,'Energy use Prediction'!$A$178:$AQ$204,MATCH('Crude Oil'!D$32,'Energy use Prediction'!$A$178:$AQ$178,0),FALSE)*$B58</f>
        <v>0</v>
      </c>
      <c r="E58" s="260">
        <f>VLOOKUP($A58,'Energy use Prediction'!$A$178:$AQ$204,MATCH('Crude Oil'!E$32,'Energy use Prediction'!$A$178:$AQ$178,0),FALSE)*$B58</f>
        <v>0</v>
      </c>
      <c r="F58" s="260">
        <f>VLOOKUP($A58,'Energy use Prediction'!$A$178:$AQ$204,MATCH('Crude Oil'!F$32,'Energy use Prediction'!$A$178:$AQ$178,0),FALSE)*$B58</f>
        <v>0</v>
      </c>
      <c r="G58" s="260">
        <f>VLOOKUP($A58,'Energy use Prediction'!$A$178:$AQ$204,MATCH('Crude Oil'!G$32,'Energy use Prediction'!$A$178:$AQ$178,0),FALSE)*$B58</f>
        <v>0</v>
      </c>
      <c r="H58" s="260">
        <f>VLOOKUP($A58,'Energy use Prediction'!$A$178:$AQ$204,MATCH('Crude Oil'!H$32,'Energy use Prediction'!$A$178:$AQ$178,0),FALSE)*$B58</f>
        <v>0</v>
      </c>
      <c r="I58" s="260">
        <f>VLOOKUP($A58,'Energy use Prediction'!$A$178:$AQ$204,MATCH('Crude Oil'!I$32,'Energy use Prediction'!$A$178:$AQ$178,0),FALSE)*$B58</f>
        <v>0</v>
      </c>
      <c r="J58" s="260">
        <f>VLOOKUP($A58,'Energy use Prediction'!$A$178:$AQ$204,MATCH('Crude Oil'!J$32,'Energy use Prediction'!$A$178:$AQ$178,0),FALSE)*$B58</f>
        <v>0</v>
      </c>
      <c r="K58" s="260">
        <f>VLOOKUP($A58,'Energy use Prediction'!$A$178:$AQ$204,MATCH('Crude Oil'!K$32,'Energy use Prediction'!$A$178:$AQ$178,0),FALSE)*$B58</f>
        <v>0</v>
      </c>
      <c r="L58" s="260">
        <f>VLOOKUP($A58,'Energy use Prediction'!$A$178:$AQ$204,MATCH('Crude Oil'!L$32,'Energy use Prediction'!$A$178:$AQ$178,0),FALSE)*$B58</f>
        <v>0</v>
      </c>
      <c r="M58" s="260">
        <f>VLOOKUP($A58,'Energy use Prediction'!$A$178:$AQ$204,MATCH('Crude Oil'!M$32,'Energy use Prediction'!$A$178:$AQ$178,0),FALSE)*$B58</f>
        <v>0</v>
      </c>
      <c r="N58" s="260">
        <f>VLOOKUP($A58,'Energy use Prediction'!$A$178:$AQ$204,MATCH('Crude Oil'!N$32,'Energy use Prediction'!$A$178:$AQ$178,0),FALSE)*$B58</f>
        <v>0</v>
      </c>
      <c r="O58" s="260">
        <f>VLOOKUP($A58,'Energy use Prediction'!$A$178:$AQ$204,MATCH('Crude Oil'!O$32,'Energy use Prediction'!$A$178:$AQ$178,0),FALSE)*$B58</f>
        <v>0</v>
      </c>
      <c r="P58" s="260">
        <f>VLOOKUP($A58,'Energy use Prediction'!$A$178:$AQ$204,MATCH('Crude Oil'!P$32,'Energy use Prediction'!$A$178:$AQ$178,0),FALSE)*$B58</f>
        <v>0</v>
      </c>
      <c r="Q58" s="260">
        <f>VLOOKUP($A58,'Energy use Prediction'!$A$178:$AQ$204,MATCH('Crude Oil'!Q$32,'Energy use Prediction'!$A$178:$AQ$178,0),FALSE)*$B58</f>
        <v>0</v>
      </c>
      <c r="R58" s="260">
        <f>VLOOKUP($A58,'Energy use Prediction'!$A$178:$AQ$204,MATCH('Crude Oil'!R$32,'Energy use Prediction'!$A$178:$AQ$178,0),FALSE)*$B58</f>
        <v>0</v>
      </c>
      <c r="S58" s="260">
        <f>VLOOKUP($A58,'Energy use Prediction'!$A$178:$AQ$204,MATCH('Crude Oil'!S$32,'Energy use Prediction'!$A$178:$AQ$178,0),FALSE)*$B58</f>
        <v>0</v>
      </c>
      <c r="T58" s="260">
        <f>VLOOKUP($A58,'Energy use Prediction'!$A$178:$AQ$204,MATCH('Crude Oil'!T$32,'Energy use Prediction'!$A$178:$AQ$178,0),FALSE)*$B58</f>
        <v>0</v>
      </c>
      <c r="U58" s="260">
        <f>VLOOKUP($A58,'Energy use Prediction'!$A$178:$AQ$204,MATCH('Crude Oil'!U$32,'Energy use Prediction'!$A$178:$AQ$178,0),FALSE)*$B58</f>
        <v>0</v>
      </c>
      <c r="V58" s="260">
        <f>VLOOKUP($A58,'Energy use Prediction'!$A$178:$AQ$204,MATCH('Crude Oil'!V$32,'Energy use Prediction'!$A$178:$AQ$178,0),FALSE)*$B58</f>
        <v>0</v>
      </c>
      <c r="W58" s="260">
        <f>VLOOKUP($A58,'Energy use Prediction'!$A$178:$AQ$204,MATCH('Crude Oil'!W$32,'Energy use Prediction'!$A$178:$AQ$178,0),FALSE)*$B58</f>
        <v>0</v>
      </c>
      <c r="X58" s="260">
        <f>VLOOKUP($A58,'Energy use Prediction'!$A$178:$AQ$204,MATCH('Crude Oil'!X$32,'Energy use Prediction'!$A$178:$AQ$178,0),FALSE)*$B58</f>
        <v>0</v>
      </c>
      <c r="Y58" s="260">
        <f>VLOOKUP($A58,'Energy use Prediction'!$A$178:$AQ$204,MATCH('Crude Oil'!Y$32,'Energy use Prediction'!$A$178:$AQ$178,0),FALSE)*$B58</f>
        <v>0</v>
      </c>
      <c r="Z58" s="260">
        <f>VLOOKUP($A58,'Energy use Prediction'!$A$178:$AQ$204,MATCH('Crude Oil'!Z$32,'Energy use Prediction'!$A$178:$AQ$178,0),FALSE)*$B58</f>
        <v>0</v>
      </c>
      <c r="AA58" s="260">
        <f>VLOOKUP($A58,'Energy use Prediction'!$A$178:$AQ$204,MATCH('Crude Oil'!AA$32,'Energy use Prediction'!$A$178:$AQ$178,0),FALSE)*$B58</f>
        <v>0</v>
      </c>
      <c r="AB58" s="260">
        <f>VLOOKUP($A58,'Energy use Prediction'!$A$178:$AQ$204,MATCH('Crude Oil'!AB$32,'Energy use Prediction'!$A$178:$AQ$178,0),FALSE)*$B58</f>
        <v>0</v>
      </c>
      <c r="AC58" s="260">
        <f>VLOOKUP($A58,'Energy use Prediction'!$A$178:$AQ$204,MATCH('Crude Oil'!AC$32,'Energy use Prediction'!$A$178:$AQ$178,0),FALSE)*$B58</f>
        <v>0</v>
      </c>
      <c r="AD58" s="260">
        <f>VLOOKUP($A58,'Energy use Prediction'!$A$178:$AQ$204,MATCH('Crude Oil'!AD$32,'Energy use Prediction'!$A$178:$AQ$178,0),FALSE)*$B58</f>
        <v>0</v>
      </c>
      <c r="AE58" s="260">
        <f>VLOOKUP($A58,'Energy use Prediction'!$A$178:$AQ$204,MATCH('Crude Oil'!AE$32,'Energy use Prediction'!$A$178:$AQ$178,0),FALSE)*$B58</f>
        <v>0</v>
      </c>
      <c r="AF58" s="260">
        <f>VLOOKUP($A58,'Energy use Prediction'!$A$178:$AQ$204,MATCH('Crude Oil'!AF$32,'Energy use Prediction'!$A$178:$AQ$178,0),FALSE)*$B58</f>
        <v>0</v>
      </c>
      <c r="AG58" s="260">
        <f>VLOOKUP($A58,'Energy use Prediction'!$A$178:$AQ$204,MATCH('Crude Oil'!AG$32,'Energy use Prediction'!$A$178:$AQ$178,0),FALSE)*$B58</f>
        <v>0</v>
      </c>
      <c r="AH58" s="260">
        <f>VLOOKUP($A58,'Energy use Prediction'!$A$178:$AQ$204,MATCH('Crude Oil'!AH$32,'Energy use Prediction'!$A$178:$AQ$178,0),FALSE)*$B58</f>
        <v>0</v>
      </c>
      <c r="AI58" s="260">
        <f>VLOOKUP($A58,'Energy use Prediction'!$A$178:$AQ$204,MATCH('Crude Oil'!AI$32,'Energy use Prediction'!$A$178:$AQ$178,0),FALSE)*$B58</f>
        <v>0</v>
      </c>
      <c r="AJ58" s="260">
        <f>VLOOKUP($A58,'Energy use Prediction'!$A$178:$AQ$204,MATCH('Crude Oil'!AJ$32,'Energy use Prediction'!$A$178:$AQ$178,0),FALSE)*$B58</f>
        <v>0</v>
      </c>
      <c r="AK58" s="260">
        <f>VLOOKUP($A58,'Energy use Prediction'!$A$178:$AQ$204,MATCH('Crude Oil'!AK$32,'Energy use Prediction'!$A$178:$AQ$178,0),FALSE)*$B58</f>
        <v>0</v>
      </c>
      <c r="AL58" s="260">
        <f>VLOOKUP($A58,'Energy use Prediction'!$A$178:$AQ$204,MATCH('Crude Oil'!AL$32,'Energy use Prediction'!$A$178:$AQ$178,0),FALSE)*$B58</f>
        <v>0</v>
      </c>
      <c r="AM58" s="260">
        <f>VLOOKUP($A58,'Energy use Prediction'!$A$178:$AQ$204,MATCH('Crude Oil'!AM$32,'Energy use Prediction'!$A$178:$AQ$178,0),FALSE)*$B58</f>
        <v>0</v>
      </c>
      <c r="AN58" s="260">
        <f>VLOOKUP($A58,'Energy use Prediction'!$A$178:$AQ$204,MATCH('Crude Oil'!AN$32,'Energy use Prediction'!$A$178:$AQ$178,0),FALSE)*$B58</f>
        <v>0</v>
      </c>
      <c r="AO58" s="260">
        <f>VLOOKUP($A58,'Energy use Prediction'!$A$178:$AQ$204,MATCH('Crude Oil'!AO$32,'Energy use Prediction'!$A$178:$AQ$178,0),FALSE)*$B58</f>
        <v>0</v>
      </c>
      <c r="AP58" s="260">
        <f>VLOOKUP($A58,'Energy use Prediction'!$A$178:$AQ$204,MATCH('Crude Oil'!AP$32,'Energy use Prediction'!$A$178:$AQ$178,0),FALSE)*$B58</f>
        <v>0</v>
      </c>
      <c r="AQ58" s="260">
        <f>VLOOKUP($A58,'Energy use Prediction'!$A$178:$AQ$204,MATCH('Crude Oil'!AQ$32,'Energy use Prediction'!$A$178:$AQ$178,0),FALSE)*$B58</f>
        <v>0</v>
      </c>
    </row>
  </sheetData>
  <phoneticPr fontId="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616D-FA0C-4F93-A28D-4230A982867F}">
  <dimension ref="A1:AQ58"/>
  <sheetViews>
    <sheetView topLeftCell="A22" workbookViewId="0">
      <selection activeCell="A31" sqref="A31:XFD58"/>
    </sheetView>
  </sheetViews>
  <sheetFormatPr defaultRowHeight="14.25"/>
  <cols>
    <col min="1" max="1" width="44" customWidth="1"/>
    <col min="2" max="2" width="13.25" bestFit="1" customWidth="1"/>
    <col min="3" max="3" width="12.125" bestFit="1" customWidth="1"/>
    <col min="4" max="22" width="13.125" bestFit="1" customWidth="1"/>
    <col min="23" max="23" width="12.125" bestFit="1" customWidth="1"/>
    <col min="24" max="24" width="13.125" bestFit="1" customWidth="1"/>
    <col min="25" max="25" width="12.125" bestFit="1" customWidth="1"/>
    <col min="26" max="32" width="13.125" bestFit="1" customWidth="1"/>
    <col min="33" max="33" width="12.125" bestFit="1" customWidth="1"/>
    <col min="34" max="43" width="13.125" bestFit="1" customWidth="1"/>
  </cols>
  <sheetData>
    <row r="1" spans="1:43">
      <c r="A1" s="261" t="s">
        <v>766</v>
      </c>
    </row>
    <row r="2" spans="1:43">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271" t="s">
        <v>617</v>
      </c>
      <c r="B3">
        <f>VLOOKUP(A3,'Energy use'!$A$132:$K$158,6,FALSE)</f>
        <v>475607049617.32593</v>
      </c>
      <c r="C3" s="260">
        <f>VLOOKUP($A3,'Energy Structure(no elec)'!$A$2:$I$28,6,FALSE)*VLOOKUP($A3,'Electrification prediction'!$A$236:$AQ$262,COLUMN('Electrification prediction'!C$236),FALSE)</f>
        <v>477264521053.55292</v>
      </c>
      <c r="D3" s="260">
        <f>VLOOKUP($A3,'Energy Structure(no elec)'!$A$2:$I$28,6,FALSE)*VLOOKUP($A3,'Electrification prediction'!$A$236:$AQ$262,COLUMN('Electrification prediction'!D$236),FALSE)</f>
        <v>456934096127.54053</v>
      </c>
      <c r="E3" s="260">
        <f>VLOOKUP($A3,'Energy Structure(no elec)'!$A$2:$I$28,6,FALSE)*VLOOKUP($A3,'Electrification prediction'!$A$236:$AQ$262,COLUMN('Electrification prediction'!E$236),FALSE)</f>
        <v>449962948649.48059</v>
      </c>
      <c r="F3" s="260">
        <f>VLOOKUP($A3,'Energy Structure(no elec)'!$A$2:$I$28,6,FALSE)*VLOOKUP($A3,'Electrification prediction'!$A$236:$AQ$262,COLUMN('Electrification prediction'!F$236),FALSE)</f>
        <v>442989976275.18274</v>
      </c>
      <c r="G3" s="260">
        <f>VLOOKUP($A3,'Energy Structure(no elec)'!$A$2:$I$28,6,FALSE)*VLOOKUP($A3,'Electrification prediction'!$A$236:$AQ$262,COLUMN('Electrification prediction'!G$236),FALSE)</f>
        <v>435872291128.60693</v>
      </c>
      <c r="H3" s="260">
        <f>VLOOKUP($A3,'Energy Structure(no elec)'!$A$2:$I$28,6,FALSE)*VLOOKUP($A3,'Electrification prediction'!$A$236:$AQ$262,COLUMN('Electrification prediction'!H$236),FALSE)</f>
        <v>428648210376.52026</v>
      </c>
      <c r="I3" s="260">
        <f>VLOOKUP($A3,'Energy Structure(no elec)'!$A$2:$I$28,6,FALSE)*VLOOKUP($A3,'Electrification prediction'!$A$236:$AQ$262,COLUMN('Electrification prediction'!I$236),FALSE)</f>
        <v>421471452824.42719</v>
      </c>
      <c r="J3" s="260">
        <f>VLOOKUP($A3,'Energy Structure(no elec)'!$A$2:$I$28,6,FALSE)*VLOOKUP($A3,'Electrification prediction'!$A$236:$AQ$262,COLUMN('Electrification prediction'!J$236),FALSE)</f>
        <v>414233150728.76855</v>
      </c>
      <c r="K3" s="260">
        <f>VLOOKUP($A3,'Energy Structure(no elec)'!$A$2:$I$28,6,FALSE)*VLOOKUP($A3,'Electrification prediction'!$A$236:$AQ$262,COLUMN('Electrification prediction'!K$236),FALSE)</f>
        <v>407064904357.81323</v>
      </c>
      <c r="L3" s="260">
        <f>VLOOKUP($A3,'Energy Structure(no elec)'!$A$2:$I$28,6,FALSE)*VLOOKUP($A3,'Electrification prediction'!$A$236:$AQ$262,COLUMN('Electrification prediction'!L$236),FALSE)</f>
        <v>399871150847.84088</v>
      </c>
      <c r="M3" s="260">
        <f>VLOOKUP($A3,'Energy Structure(no elec)'!$A$2:$I$28,6,FALSE)*VLOOKUP($A3,'Electrification prediction'!$A$236:$AQ$262,COLUMN('Electrification prediction'!M$236),FALSE)</f>
        <v>392673591096.66174</v>
      </c>
      <c r="N3" s="260">
        <f>VLOOKUP($A3,'Energy Structure(no elec)'!$A$2:$I$28,6,FALSE)*VLOOKUP($A3,'Electrification prediction'!$A$236:$AQ$262,COLUMN('Electrification prediction'!N$236),FALSE)</f>
        <v>385572533631.5611</v>
      </c>
      <c r="O3" s="260">
        <f>VLOOKUP($A3,'Energy Structure(no elec)'!$A$2:$I$28,6,FALSE)*VLOOKUP($A3,'Electrification prediction'!$A$236:$AQ$262,COLUMN('Electrification prediction'!O$236),FALSE)</f>
        <v>378492439510.6275</v>
      </c>
      <c r="P3" s="260">
        <f>VLOOKUP($A3,'Energy Structure(no elec)'!$A$2:$I$28,6,FALSE)*VLOOKUP($A3,'Electrification prediction'!$A$236:$AQ$262,COLUMN('Electrification prediction'!P$236),FALSE)</f>
        <v>371448409525.49512</v>
      </c>
      <c r="Q3" s="260">
        <f>VLOOKUP($A3,'Energy Structure(no elec)'!$A$2:$I$28,6,FALSE)*VLOOKUP($A3,'Electrification prediction'!$A$236:$AQ$262,COLUMN('Electrification prediction'!Q$236),FALSE)</f>
        <v>364517936097.79712</v>
      </c>
      <c r="R3" s="260">
        <f>VLOOKUP($A3,'Energy Structure(no elec)'!$A$2:$I$28,6,FALSE)*VLOOKUP($A3,'Electrification prediction'!$A$236:$AQ$262,COLUMN('Electrification prediction'!R$236),FALSE)</f>
        <v>357639985465.17291</v>
      </c>
      <c r="S3" s="260">
        <f>VLOOKUP($A3,'Energy Structure(no elec)'!$A$2:$I$28,6,FALSE)*VLOOKUP($A3,'Electrification prediction'!$A$236:$AQ$262,COLUMN('Electrification prediction'!S$236),FALSE)</f>
        <v>350881985725.51337</v>
      </c>
      <c r="T3" s="260">
        <f>VLOOKUP($A3,'Energy Structure(no elec)'!$A$2:$I$28,6,FALSE)*VLOOKUP($A3,'Electrification prediction'!$A$236:$AQ$262,COLUMN('Electrification prediction'!T$236),FALSE)</f>
        <v>344188913293.18762</v>
      </c>
      <c r="U3" s="260">
        <f>VLOOKUP($A3,'Energy Structure(no elec)'!$A$2:$I$28,6,FALSE)*VLOOKUP($A3,'Electrification prediction'!$A$236:$AQ$262,COLUMN('Electrification prediction'!U$236),FALSE)</f>
        <v>337568718866.74878</v>
      </c>
      <c r="V3" s="260">
        <f>VLOOKUP($A3,'Energy Structure(no elec)'!$A$2:$I$28,6,FALSE)*VLOOKUP($A3,'Electrification prediction'!$A$236:$AQ$262,COLUMN('Electrification prediction'!V$236),FALSE)</f>
        <v>331074118357.16327</v>
      </c>
      <c r="W3" s="260">
        <f>VLOOKUP($A3,'Energy Structure(no elec)'!$A$2:$I$28,6,FALSE)*VLOOKUP($A3,'Electrification prediction'!$A$236:$AQ$262,COLUMN('Electrification prediction'!W$236),FALSE)</f>
        <v>324659297012.45178</v>
      </c>
      <c r="X3" s="260">
        <f>VLOOKUP($A3,'Energy Structure(no elec)'!$A$2:$I$28,6,FALSE)*VLOOKUP($A3,'Electrification prediction'!$A$236:$AQ$262,COLUMN('Electrification prediction'!X$236),FALSE)</f>
        <v>318329032476.88904</v>
      </c>
      <c r="Y3" s="260">
        <f>VLOOKUP($A3,'Energy Structure(no elec)'!$A$2:$I$28,6,FALSE)*VLOOKUP($A3,'Electrification prediction'!$A$236:$AQ$262,COLUMN('Electrification prediction'!Y$236),FALSE)</f>
        <v>312124687482.78296</v>
      </c>
      <c r="Z3" s="260">
        <f>VLOOKUP($A3,'Energy Structure(no elec)'!$A$2:$I$28,6,FALSE)*VLOOKUP($A3,'Electrification prediction'!$A$236:$AQ$262,COLUMN('Electrification prediction'!Z$236),FALSE)</f>
        <v>306007446229.04138</v>
      </c>
      <c r="AA3" s="260">
        <f>VLOOKUP($A3,'Energy Structure(no elec)'!$A$2:$I$28,6,FALSE)*VLOOKUP($A3,'Electrification prediction'!$A$236:$AQ$262,COLUMN('Electrification prediction'!AA$236),FALSE)</f>
        <v>300013408591.36603</v>
      </c>
      <c r="AB3" s="260">
        <f>VLOOKUP($A3,'Energy Structure(no elec)'!$A$2:$I$28,6,FALSE)*VLOOKUP($A3,'Electrification prediction'!$A$236:$AQ$262,COLUMN('Electrification prediction'!AB$236),FALSE)</f>
        <v>294106806161.11249</v>
      </c>
      <c r="AC3" s="260">
        <f>VLOOKUP($A3,'Energy Structure(no elec)'!$A$2:$I$28,6,FALSE)*VLOOKUP($A3,'Electrification prediction'!$A$236:$AQ$262,COLUMN('Electrification prediction'!AC$236),FALSE)</f>
        <v>288288728735.19006</v>
      </c>
      <c r="AD3" s="260">
        <f>VLOOKUP($A3,'Energy Structure(no elec)'!$A$2:$I$28,6,FALSE)*VLOOKUP($A3,'Electrification prediction'!$A$236:$AQ$262,COLUMN('Electrification prediction'!AD$236),FALSE)</f>
        <v>282587515800.59741</v>
      </c>
      <c r="AE3" s="260">
        <f>VLOOKUP($A3,'Energy Structure(no elec)'!$A$2:$I$28,6,FALSE)*VLOOKUP($A3,'Electrification prediction'!$A$236:$AQ$262,COLUMN('Electrification prediction'!AE$236),FALSE)</f>
        <v>276972200265.82501</v>
      </c>
      <c r="AF3" s="260">
        <f>VLOOKUP($A3,'Energy Structure(no elec)'!$A$2:$I$28,6,FALSE)*VLOOKUP($A3,'Electrification prediction'!$A$236:$AQ$262,COLUMN('Electrification prediction'!AF$236),FALSE)</f>
        <v>271467478437.70456</v>
      </c>
      <c r="AG3" s="260">
        <f>VLOOKUP($A3,'Energy Structure(no elec)'!$A$2:$I$28,6,FALSE)*VLOOKUP($A3,'Electrification prediction'!$A$236:$AQ$262,COLUMN('Electrification prediction'!AG$236),FALSE)</f>
        <v>266044563548.11481</v>
      </c>
      <c r="AH3" s="260">
        <f>VLOOKUP($A3,'Energy Structure(no elec)'!$A$2:$I$28,6,FALSE)*VLOOKUP($A3,'Electrification prediction'!$A$236:$AQ$262,COLUMN('Electrification prediction'!AH$236),FALSE)</f>
        <v>260702115289.32919</v>
      </c>
      <c r="AI3" s="260">
        <f>VLOOKUP($A3,'Energy Structure(no elec)'!$A$2:$I$28,6,FALSE)*VLOOKUP($A3,'Electrification prediction'!$A$236:$AQ$262,COLUMN('Electrification prediction'!AI$236),FALSE)</f>
        <v>255459442989.60526</v>
      </c>
      <c r="AJ3" s="260">
        <f>VLOOKUP($A3,'Energy Structure(no elec)'!$A$2:$I$28,6,FALSE)*VLOOKUP($A3,'Electrification prediction'!$A$236:$AQ$262,COLUMN('Electrification prediction'!AJ$236),FALSE)</f>
        <v>250291246249.03845</v>
      </c>
      <c r="AK3" s="260">
        <f>VLOOKUP($A3,'Energy Structure(no elec)'!$A$2:$I$28,6,FALSE)*VLOOKUP($A3,'Electrification prediction'!$A$236:$AQ$262,COLUMN('Electrification prediction'!AK$236),FALSE)</f>
        <v>245214264358.33325</v>
      </c>
      <c r="AL3" s="260">
        <f>VLOOKUP($A3,'Energy Structure(no elec)'!$A$2:$I$28,6,FALSE)*VLOOKUP($A3,'Electrification prediction'!$A$236:$AQ$262,COLUMN('Electrification prediction'!AL$236),FALSE)</f>
        <v>240204829749.22705</v>
      </c>
      <c r="AM3" s="260">
        <f>VLOOKUP($A3,'Energy Structure(no elec)'!$A$2:$I$28,6,FALSE)*VLOOKUP($A3,'Electrification prediction'!$A$236:$AQ$262,COLUMN('Electrification prediction'!AM$236),FALSE)</f>
        <v>235260028627.64526</v>
      </c>
      <c r="AN3" s="260">
        <f>VLOOKUP($A3,'Energy Structure(no elec)'!$A$2:$I$28,6,FALSE)*VLOOKUP($A3,'Electrification prediction'!$A$236:$AQ$262,COLUMN('Electrification prediction'!AN$236),FALSE)</f>
        <v>230392738421.77072</v>
      </c>
      <c r="AO3" s="260">
        <f>VLOOKUP($A3,'Energy Structure(no elec)'!$A$2:$I$28,6,FALSE)*VLOOKUP($A3,'Electrification prediction'!$A$236:$AQ$262,COLUMN('Electrification prediction'!AO$236),FALSE)</f>
        <v>225581840296.45779</v>
      </c>
      <c r="AP3" s="260">
        <f>VLOOKUP($A3,'Energy Structure(no elec)'!$A$2:$I$28,6,FALSE)*VLOOKUP($A3,'Electrification prediction'!$A$236:$AQ$262,COLUMN('Electrification prediction'!AP$236),FALSE)</f>
        <v>220838260967.96524</v>
      </c>
      <c r="AQ3" s="260">
        <f>VLOOKUP($A3,'Energy Structure(no elec)'!$A$2:$I$28,6,FALSE)*VLOOKUP($A3,'Electrification prediction'!$A$236:$AQ$262,COLUMN('Electrification prediction'!AQ$236),FALSE)</f>
        <v>216142010121.21823</v>
      </c>
    </row>
    <row r="4" spans="1:43">
      <c r="A4" s="272" t="s">
        <v>611</v>
      </c>
      <c r="B4">
        <f>VLOOKUP(A4,'Energy use'!$A$132:$K$158,6,FALSE)</f>
        <v>0</v>
      </c>
      <c r="C4" s="260">
        <f>VLOOKUP($A4,'Energy Structure(no elec)'!$A$2:$I$28,6,FALSE)*VLOOKUP($A4,'Electrification prediction'!$A$236:$AQ$262,COLUMN('Electrification prediction'!C$236),FALSE)</f>
        <v>0</v>
      </c>
      <c r="D4" s="260">
        <f>VLOOKUP($A4,'Energy Structure(no elec)'!$A$2:$I$28,6,FALSE)*VLOOKUP($A4,'Electrification prediction'!$A$236:$AQ$262,COLUMN('Electrification prediction'!D$236),FALSE)</f>
        <v>0</v>
      </c>
      <c r="E4" s="260">
        <f>VLOOKUP($A4,'Energy Structure(no elec)'!$A$2:$I$28,6,FALSE)*VLOOKUP($A4,'Electrification prediction'!$A$236:$AQ$262,COLUMN('Electrification prediction'!E$236),FALSE)</f>
        <v>0</v>
      </c>
      <c r="F4" s="260">
        <f>VLOOKUP($A4,'Energy Structure(no elec)'!$A$2:$I$28,6,FALSE)*VLOOKUP($A4,'Electrification prediction'!$A$236:$AQ$262,COLUMN('Electrification prediction'!F$236),FALSE)</f>
        <v>0</v>
      </c>
      <c r="G4" s="260">
        <f>VLOOKUP($A4,'Energy Structure(no elec)'!$A$2:$I$28,6,FALSE)*VLOOKUP($A4,'Electrification prediction'!$A$236:$AQ$262,COLUMN('Electrification prediction'!G$236),FALSE)</f>
        <v>0</v>
      </c>
      <c r="H4" s="260">
        <f>VLOOKUP($A4,'Energy Structure(no elec)'!$A$2:$I$28,6,FALSE)*VLOOKUP($A4,'Electrification prediction'!$A$236:$AQ$262,COLUMN('Electrification prediction'!H$236),FALSE)</f>
        <v>0</v>
      </c>
      <c r="I4" s="260">
        <f>VLOOKUP($A4,'Energy Structure(no elec)'!$A$2:$I$28,6,FALSE)*VLOOKUP($A4,'Electrification prediction'!$A$236:$AQ$262,COLUMN('Electrification prediction'!I$236),FALSE)</f>
        <v>0</v>
      </c>
      <c r="J4" s="260">
        <f>VLOOKUP($A4,'Energy Structure(no elec)'!$A$2:$I$28,6,FALSE)*VLOOKUP($A4,'Electrification prediction'!$A$236:$AQ$262,COLUMN('Electrification prediction'!J$236),FALSE)</f>
        <v>0</v>
      </c>
      <c r="K4" s="260">
        <f>VLOOKUP($A4,'Energy Structure(no elec)'!$A$2:$I$28,6,FALSE)*VLOOKUP($A4,'Electrification prediction'!$A$236:$AQ$262,COLUMN('Electrification prediction'!K$236),FALSE)</f>
        <v>0</v>
      </c>
      <c r="L4" s="260">
        <f>VLOOKUP($A4,'Energy Structure(no elec)'!$A$2:$I$28,6,FALSE)*VLOOKUP($A4,'Electrification prediction'!$A$236:$AQ$262,COLUMN('Electrification prediction'!L$236),FALSE)</f>
        <v>0</v>
      </c>
      <c r="M4" s="260">
        <f>VLOOKUP($A4,'Energy Structure(no elec)'!$A$2:$I$28,6,FALSE)*VLOOKUP($A4,'Electrification prediction'!$A$236:$AQ$262,COLUMN('Electrification prediction'!M$236),FALSE)</f>
        <v>0</v>
      </c>
      <c r="N4" s="260">
        <f>VLOOKUP($A4,'Energy Structure(no elec)'!$A$2:$I$28,6,FALSE)*VLOOKUP($A4,'Electrification prediction'!$A$236:$AQ$262,COLUMN('Electrification prediction'!N$236),FALSE)</f>
        <v>0</v>
      </c>
      <c r="O4" s="260">
        <f>VLOOKUP($A4,'Energy Structure(no elec)'!$A$2:$I$28,6,FALSE)*VLOOKUP($A4,'Electrification prediction'!$A$236:$AQ$262,COLUMN('Electrification prediction'!O$236),FALSE)</f>
        <v>0</v>
      </c>
      <c r="P4" s="260">
        <f>VLOOKUP($A4,'Energy Structure(no elec)'!$A$2:$I$28,6,FALSE)*VLOOKUP($A4,'Electrification prediction'!$A$236:$AQ$262,COLUMN('Electrification prediction'!P$236),FALSE)</f>
        <v>0</v>
      </c>
      <c r="Q4" s="260">
        <f>VLOOKUP($A4,'Energy Structure(no elec)'!$A$2:$I$28,6,FALSE)*VLOOKUP($A4,'Electrification prediction'!$A$236:$AQ$262,COLUMN('Electrification prediction'!Q$236),FALSE)</f>
        <v>0</v>
      </c>
      <c r="R4" s="260">
        <f>VLOOKUP($A4,'Energy Structure(no elec)'!$A$2:$I$28,6,FALSE)*VLOOKUP($A4,'Electrification prediction'!$A$236:$AQ$262,COLUMN('Electrification prediction'!R$236),FALSE)</f>
        <v>0</v>
      </c>
      <c r="S4" s="260">
        <f>VLOOKUP($A4,'Energy Structure(no elec)'!$A$2:$I$28,6,FALSE)*VLOOKUP($A4,'Electrification prediction'!$A$236:$AQ$262,COLUMN('Electrification prediction'!S$236),FALSE)</f>
        <v>0</v>
      </c>
      <c r="T4" s="260">
        <f>VLOOKUP($A4,'Energy Structure(no elec)'!$A$2:$I$28,6,FALSE)*VLOOKUP($A4,'Electrification prediction'!$A$236:$AQ$262,COLUMN('Electrification prediction'!T$236),FALSE)</f>
        <v>0</v>
      </c>
      <c r="U4" s="260">
        <f>VLOOKUP($A4,'Energy Structure(no elec)'!$A$2:$I$28,6,FALSE)*VLOOKUP($A4,'Electrification prediction'!$A$236:$AQ$262,COLUMN('Electrification prediction'!U$236),FALSE)</f>
        <v>0</v>
      </c>
      <c r="V4" s="260">
        <f>VLOOKUP($A4,'Energy Structure(no elec)'!$A$2:$I$28,6,FALSE)*VLOOKUP($A4,'Electrification prediction'!$A$236:$AQ$262,COLUMN('Electrification prediction'!V$236),FALSE)</f>
        <v>0</v>
      </c>
      <c r="W4" s="260">
        <f>VLOOKUP($A4,'Energy Structure(no elec)'!$A$2:$I$28,6,FALSE)*VLOOKUP($A4,'Electrification prediction'!$A$236:$AQ$262,COLUMN('Electrification prediction'!W$236),FALSE)</f>
        <v>0</v>
      </c>
      <c r="X4" s="260">
        <f>VLOOKUP($A4,'Energy Structure(no elec)'!$A$2:$I$28,6,FALSE)*VLOOKUP($A4,'Electrification prediction'!$A$236:$AQ$262,COLUMN('Electrification prediction'!X$236),FALSE)</f>
        <v>0</v>
      </c>
      <c r="Y4" s="260">
        <f>VLOOKUP($A4,'Energy Structure(no elec)'!$A$2:$I$28,6,FALSE)*VLOOKUP($A4,'Electrification prediction'!$A$236:$AQ$262,COLUMN('Electrification prediction'!Y$236),FALSE)</f>
        <v>0</v>
      </c>
      <c r="Z4" s="260">
        <f>VLOOKUP($A4,'Energy Structure(no elec)'!$A$2:$I$28,6,FALSE)*VLOOKUP($A4,'Electrification prediction'!$A$236:$AQ$262,COLUMN('Electrification prediction'!Z$236),FALSE)</f>
        <v>0</v>
      </c>
      <c r="AA4" s="260">
        <f>VLOOKUP($A4,'Energy Structure(no elec)'!$A$2:$I$28,6,FALSE)*VLOOKUP($A4,'Electrification prediction'!$A$236:$AQ$262,COLUMN('Electrification prediction'!AA$236),FALSE)</f>
        <v>0</v>
      </c>
      <c r="AB4" s="260">
        <f>VLOOKUP($A4,'Energy Structure(no elec)'!$A$2:$I$28,6,FALSE)*VLOOKUP($A4,'Electrification prediction'!$A$236:$AQ$262,COLUMN('Electrification prediction'!AB$236),FALSE)</f>
        <v>0</v>
      </c>
      <c r="AC4" s="260">
        <f>VLOOKUP($A4,'Energy Structure(no elec)'!$A$2:$I$28,6,FALSE)*VLOOKUP($A4,'Electrification prediction'!$A$236:$AQ$262,COLUMN('Electrification prediction'!AC$236),FALSE)</f>
        <v>0</v>
      </c>
      <c r="AD4" s="260">
        <f>VLOOKUP($A4,'Energy Structure(no elec)'!$A$2:$I$28,6,FALSE)*VLOOKUP($A4,'Electrification prediction'!$A$236:$AQ$262,COLUMN('Electrification prediction'!AD$236),FALSE)</f>
        <v>0</v>
      </c>
      <c r="AE4" s="260">
        <f>VLOOKUP($A4,'Energy Structure(no elec)'!$A$2:$I$28,6,FALSE)*VLOOKUP($A4,'Electrification prediction'!$A$236:$AQ$262,COLUMN('Electrification prediction'!AE$236),FALSE)</f>
        <v>0</v>
      </c>
      <c r="AF4" s="260">
        <f>VLOOKUP($A4,'Energy Structure(no elec)'!$A$2:$I$28,6,FALSE)*VLOOKUP($A4,'Electrification prediction'!$A$236:$AQ$262,COLUMN('Electrification prediction'!AF$236),FALSE)</f>
        <v>0</v>
      </c>
      <c r="AG4" s="260">
        <f>VLOOKUP($A4,'Energy Structure(no elec)'!$A$2:$I$28,6,FALSE)*VLOOKUP($A4,'Electrification prediction'!$A$236:$AQ$262,COLUMN('Electrification prediction'!AG$236),FALSE)</f>
        <v>0</v>
      </c>
      <c r="AH4" s="260">
        <f>VLOOKUP($A4,'Energy Structure(no elec)'!$A$2:$I$28,6,FALSE)*VLOOKUP($A4,'Electrification prediction'!$A$236:$AQ$262,COLUMN('Electrification prediction'!AH$236),FALSE)</f>
        <v>0</v>
      </c>
      <c r="AI4" s="260">
        <f>VLOOKUP($A4,'Energy Structure(no elec)'!$A$2:$I$28,6,FALSE)*VLOOKUP($A4,'Electrification prediction'!$A$236:$AQ$262,COLUMN('Electrification prediction'!AI$236),FALSE)</f>
        <v>0</v>
      </c>
      <c r="AJ4" s="260">
        <f>VLOOKUP($A4,'Energy Structure(no elec)'!$A$2:$I$28,6,FALSE)*VLOOKUP($A4,'Electrification prediction'!$A$236:$AQ$262,COLUMN('Electrification prediction'!AJ$236),FALSE)</f>
        <v>0</v>
      </c>
      <c r="AK4" s="260">
        <f>VLOOKUP($A4,'Energy Structure(no elec)'!$A$2:$I$28,6,FALSE)*VLOOKUP($A4,'Electrification prediction'!$A$236:$AQ$262,COLUMN('Electrification prediction'!AK$236),FALSE)</f>
        <v>0</v>
      </c>
      <c r="AL4" s="260">
        <f>VLOOKUP($A4,'Energy Structure(no elec)'!$A$2:$I$28,6,FALSE)*VLOOKUP($A4,'Electrification prediction'!$A$236:$AQ$262,COLUMN('Electrification prediction'!AL$236),FALSE)</f>
        <v>0</v>
      </c>
      <c r="AM4" s="260">
        <f>VLOOKUP($A4,'Energy Structure(no elec)'!$A$2:$I$28,6,FALSE)*VLOOKUP($A4,'Electrification prediction'!$A$236:$AQ$262,COLUMN('Electrification prediction'!AM$236),FALSE)</f>
        <v>0</v>
      </c>
      <c r="AN4" s="260">
        <f>VLOOKUP($A4,'Energy Structure(no elec)'!$A$2:$I$28,6,FALSE)*VLOOKUP($A4,'Electrification prediction'!$A$236:$AQ$262,COLUMN('Electrification prediction'!AN$236),FALSE)</f>
        <v>0</v>
      </c>
      <c r="AO4" s="260">
        <f>VLOOKUP($A4,'Energy Structure(no elec)'!$A$2:$I$28,6,FALSE)*VLOOKUP($A4,'Electrification prediction'!$A$236:$AQ$262,COLUMN('Electrification prediction'!AO$236),FALSE)</f>
        <v>0</v>
      </c>
      <c r="AP4" s="260">
        <f>VLOOKUP($A4,'Energy Structure(no elec)'!$A$2:$I$28,6,FALSE)*VLOOKUP($A4,'Electrification prediction'!$A$236:$AQ$262,COLUMN('Electrification prediction'!AP$236),FALSE)</f>
        <v>0</v>
      </c>
      <c r="AQ4" s="260">
        <f>VLOOKUP($A4,'Energy Structure(no elec)'!$A$2:$I$28,6,FALSE)*VLOOKUP($A4,'Electrification prediction'!$A$236:$AQ$262,COLUMN('Electrification prediction'!AQ$236),FALSE)</f>
        <v>0</v>
      </c>
    </row>
    <row r="5" spans="1:43">
      <c r="A5" s="272" t="s">
        <v>618</v>
      </c>
      <c r="B5">
        <f>VLOOKUP(A5,'Energy use'!$A$132:$K$158,6,FALSE)</f>
        <v>0</v>
      </c>
      <c r="C5" s="260">
        <f>VLOOKUP($A5,'Energy Structure(no elec)'!$A$2:$I$28,6,FALSE)*VLOOKUP($A5,'Electrification prediction'!$A$236:$AQ$262,COLUMN('Electrification prediction'!C$236),FALSE)</f>
        <v>0</v>
      </c>
      <c r="D5" s="260">
        <f>VLOOKUP($A5,'Energy Structure(no elec)'!$A$2:$I$28,6,FALSE)*VLOOKUP($A5,'Electrification prediction'!$A$236:$AQ$262,COLUMN('Electrification prediction'!D$236),FALSE)</f>
        <v>0</v>
      </c>
      <c r="E5" s="260">
        <f>VLOOKUP($A5,'Energy Structure(no elec)'!$A$2:$I$28,6,FALSE)*VLOOKUP($A5,'Electrification prediction'!$A$236:$AQ$262,COLUMN('Electrification prediction'!E$236),FALSE)</f>
        <v>0</v>
      </c>
      <c r="F5" s="260">
        <f>VLOOKUP($A5,'Energy Structure(no elec)'!$A$2:$I$28,6,FALSE)*VLOOKUP($A5,'Electrification prediction'!$A$236:$AQ$262,COLUMN('Electrification prediction'!F$236),FALSE)</f>
        <v>0</v>
      </c>
      <c r="G5" s="260">
        <f>VLOOKUP($A5,'Energy Structure(no elec)'!$A$2:$I$28,6,FALSE)*VLOOKUP($A5,'Electrification prediction'!$A$236:$AQ$262,COLUMN('Electrification prediction'!G$236),FALSE)</f>
        <v>0</v>
      </c>
      <c r="H5" s="260">
        <f>VLOOKUP($A5,'Energy Structure(no elec)'!$A$2:$I$28,6,FALSE)*VLOOKUP($A5,'Electrification prediction'!$A$236:$AQ$262,COLUMN('Electrification prediction'!H$236),FALSE)</f>
        <v>0</v>
      </c>
      <c r="I5" s="260">
        <f>VLOOKUP($A5,'Energy Structure(no elec)'!$A$2:$I$28,6,FALSE)*VLOOKUP($A5,'Electrification prediction'!$A$236:$AQ$262,COLUMN('Electrification prediction'!I$236),FALSE)</f>
        <v>0</v>
      </c>
      <c r="J5" s="260">
        <f>VLOOKUP($A5,'Energy Structure(no elec)'!$A$2:$I$28,6,FALSE)*VLOOKUP($A5,'Electrification prediction'!$A$236:$AQ$262,COLUMN('Electrification prediction'!J$236),FALSE)</f>
        <v>0</v>
      </c>
      <c r="K5" s="260">
        <f>VLOOKUP($A5,'Energy Structure(no elec)'!$A$2:$I$28,6,FALSE)*VLOOKUP($A5,'Electrification prediction'!$A$236:$AQ$262,COLUMN('Electrification prediction'!K$236),FALSE)</f>
        <v>0</v>
      </c>
      <c r="L5" s="260">
        <f>VLOOKUP($A5,'Energy Structure(no elec)'!$A$2:$I$28,6,FALSE)*VLOOKUP($A5,'Electrification prediction'!$A$236:$AQ$262,COLUMN('Electrification prediction'!L$236),FALSE)</f>
        <v>0</v>
      </c>
      <c r="M5" s="260">
        <f>VLOOKUP($A5,'Energy Structure(no elec)'!$A$2:$I$28,6,FALSE)*VLOOKUP($A5,'Electrification prediction'!$A$236:$AQ$262,COLUMN('Electrification prediction'!M$236),FALSE)</f>
        <v>0</v>
      </c>
      <c r="N5" s="260">
        <f>VLOOKUP($A5,'Energy Structure(no elec)'!$A$2:$I$28,6,FALSE)*VLOOKUP($A5,'Electrification prediction'!$A$236:$AQ$262,COLUMN('Electrification prediction'!N$236),FALSE)</f>
        <v>0</v>
      </c>
      <c r="O5" s="260">
        <f>VLOOKUP($A5,'Energy Structure(no elec)'!$A$2:$I$28,6,FALSE)*VLOOKUP($A5,'Electrification prediction'!$A$236:$AQ$262,COLUMN('Electrification prediction'!O$236),FALSE)</f>
        <v>0</v>
      </c>
      <c r="P5" s="260">
        <f>VLOOKUP($A5,'Energy Structure(no elec)'!$A$2:$I$28,6,FALSE)*VLOOKUP($A5,'Electrification prediction'!$A$236:$AQ$262,COLUMN('Electrification prediction'!P$236),FALSE)</f>
        <v>0</v>
      </c>
      <c r="Q5" s="260">
        <f>VLOOKUP($A5,'Energy Structure(no elec)'!$A$2:$I$28,6,FALSE)*VLOOKUP($A5,'Electrification prediction'!$A$236:$AQ$262,COLUMN('Electrification prediction'!Q$236),FALSE)</f>
        <v>0</v>
      </c>
      <c r="R5" s="260">
        <f>VLOOKUP($A5,'Energy Structure(no elec)'!$A$2:$I$28,6,FALSE)*VLOOKUP($A5,'Electrification prediction'!$A$236:$AQ$262,COLUMN('Electrification prediction'!R$236),FALSE)</f>
        <v>0</v>
      </c>
      <c r="S5" s="260">
        <f>VLOOKUP($A5,'Energy Structure(no elec)'!$A$2:$I$28,6,FALSE)*VLOOKUP($A5,'Electrification prediction'!$A$236:$AQ$262,COLUMN('Electrification prediction'!S$236),FALSE)</f>
        <v>0</v>
      </c>
      <c r="T5" s="260">
        <f>VLOOKUP($A5,'Energy Structure(no elec)'!$A$2:$I$28,6,FALSE)*VLOOKUP($A5,'Electrification prediction'!$A$236:$AQ$262,COLUMN('Electrification prediction'!T$236),FALSE)</f>
        <v>0</v>
      </c>
      <c r="U5" s="260">
        <f>VLOOKUP($A5,'Energy Structure(no elec)'!$A$2:$I$28,6,FALSE)*VLOOKUP($A5,'Electrification prediction'!$A$236:$AQ$262,COLUMN('Electrification prediction'!U$236),FALSE)</f>
        <v>0</v>
      </c>
      <c r="V5" s="260">
        <f>VLOOKUP($A5,'Energy Structure(no elec)'!$A$2:$I$28,6,FALSE)*VLOOKUP($A5,'Electrification prediction'!$A$236:$AQ$262,COLUMN('Electrification prediction'!V$236),FALSE)</f>
        <v>0</v>
      </c>
      <c r="W5" s="260">
        <f>VLOOKUP($A5,'Energy Structure(no elec)'!$A$2:$I$28,6,FALSE)*VLOOKUP($A5,'Electrification prediction'!$A$236:$AQ$262,COLUMN('Electrification prediction'!W$236),FALSE)</f>
        <v>0</v>
      </c>
      <c r="X5" s="260">
        <f>VLOOKUP($A5,'Energy Structure(no elec)'!$A$2:$I$28,6,FALSE)*VLOOKUP($A5,'Electrification prediction'!$A$236:$AQ$262,COLUMN('Electrification prediction'!X$236),FALSE)</f>
        <v>0</v>
      </c>
      <c r="Y5" s="260">
        <f>VLOOKUP($A5,'Energy Structure(no elec)'!$A$2:$I$28,6,FALSE)*VLOOKUP($A5,'Electrification prediction'!$A$236:$AQ$262,COLUMN('Electrification prediction'!Y$236),FALSE)</f>
        <v>0</v>
      </c>
      <c r="Z5" s="260">
        <f>VLOOKUP($A5,'Energy Structure(no elec)'!$A$2:$I$28,6,FALSE)*VLOOKUP($A5,'Electrification prediction'!$A$236:$AQ$262,COLUMN('Electrification prediction'!Z$236),FALSE)</f>
        <v>0</v>
      </c>
      <c r="AA5" s="260">
        <f>VLOOKUP($A5,'Energy Structure(no elec)'!$A$2:$I$28,6,FALSE)*VLOOKUP($A5,'Electrification prediction'!$A$236:$AQ$262,COLUMN('Electrification prediction'!AA$236),FALSE)</f>
        <v>0</v>
      </c>
      <c r="AB5" s="260">
        <f>VLOOKUP($A5,'Energy Structure(no elec)'!$A$2:$I$28,6,FALSE)*VLOOKUP($A5,'Electrification prediction'!$A$236:$AQ$262,COLUMN('Electrification prediction'!AB$236),FALSE)</f>
        <v>0</v>
      </c>
      <c r="AC5" s="260">
        <f>VLOOKUP($A5,'Energy Structure(no elec)'!$A$2:$I$28,6,FALSE)*VLOOKUP($A5,'Electrification prediction'!$A$236:$AQ$262,COLUMN('Electrification prediction'!AC$236),FALSE)</f>
        <v>0</v>
      </c>
      <c r="AD5" s="260">
        <f>VLOOKUP($A5,'Energy Structure(no elec)'!$A$2:$I$28,6,FALSE)*VLOOKUP($A5,'Electrification prediction'!$A$236:$AQ$262,COLUMN('Electrification prediction'!AD$236),FALSE)</f>
        <v>0</v>
      </c>
      <c r="AE5" s="260">
        <f>VLOOKUP($A5,'Energy Structure(no elec)'!$A$2:$I$28,6,FALSE)*VLOOKUP($A5,'Electrification prediction'!$A$236:$AQ$262,COLUMN('Electrification prediction'!AE$236),FALSE)</f>
        <v>0</v>
      </c>
      <c r="AF5" s="260">
        <f>VLOOKUP($A5,'Energy Structure(no elec)'!$A$2:$I$28,6,FALSE)*VLOOKUP($A5,'Electrification prediction'!$A$236:$AQ$262,COLUMN('Electrification prediction'!AF$236),FALSE)</f>
        <v>0</v>
      </c>
      <c r="AG5" s="260">
        <f>VLOOKUP($A5,'Energy Structure(no elec)'!$A$2:$I$28,6,FALSE)*VLOOKUP($A5,'Electrification prediction'!$A$236:$AQ$262,COLUMN('Electrification prediction'!AG$236),FALSE)</f>
        <v>0</v>
      </c>
      <c r="AH5" s="260">
        <f>VLOOKUP($A5,'Energy Structure(no elec)'!$A$2:$I$28,6,FALSE)*VLOOKUP($A5,'Electrification prediction'!$A$236:$AQ$262,COLUMN('Electrification prediction'!AH$236),FALSE)</f>
        <v>0</v>
      </c>
      <c r="AI5" s="260">
        <f>VLOOKUP($A5,'Energy Structure(no elec)'!$A$2:$I$28,6,FALSE)*VLOOKUP($A5,'Electrification prediction'!$A$236:$AQ$262,COLUMN('Electrification prediction'!AI$236),FALSE)</f>
        <v>0</v>
      </c>
      <c r="AJ5" s="260">
        <f>VLOOKUP($A5,'Energy Structure(no elec)'!$A$2:$I$28,6,FALSE)*VLOOKUP($A5,'Electrification prediction'!$A$236:$AQ$262,COLUMN('Electrification prediction'!AJ$236),FALSE)</f>
        <v>0</v>
      </c>
      <c r="AK5" s="260">
        <f>VLOOKUP($A5,'Energy Structure(no elec)'!$A$2:$I$28,6,FALSE)*VLOOKUP($A5,'Electrification prediction'!$A$236:$AQ$262,COLUMN('Electrification prediction'!AK$236),FALSE)</f>
        <v>0</v>
      </c>
      <c r="AL5" s="260">
        <f>VLOOKUP($A5,'Energy Structure(no elec)'!$A$2:$I$28,6,FALSE)*VLOOKUP($A5,'Electrification prediction'!$A$236:$AQ$262,COLUMN('Electrification prediction'!AL$236),FALSE)</f>
        <v>0</v>
      </c>
      <c r="AM5" s="260">
        <f>VLOOKUP($A5,'Energy Structure(no elec)'!$A$2:$I$28,6,FALSE)*VLOOKUP($A5,'Electrification prediction'!$A$236:$AQ$262,COLUMN('Electrification prediction'!AM$236),FALSE)</f>
        <v>0</v>
      </c>
      <c r="AN5" s="260">
        <f>VLOOKUP($A5,'Energy Structure(no elec)'!$A$2:$I$28,6,FALSE)*VLOOKUP($A5,'Electrification prediction'!$A$236:$AQ$262,COLUMN('Electrification prediction'!AN$236),FALSE)</f>
        <v>0</v>
      </c>
      <c r="AO5" s="260">
        <f>VLOOKUP($A5,'Energy Structure(no elec)'!$A$2:$I$28,6,FALSE)*VLOOKUP($A5,'Electrification prediction'!$A$236:$AQ$262,COLUMN('Electrification prediction'!AO$236),FALSE)</f>
        <v>0</v>
      </c>
      <c r="AP5" s="260">
        <f>VLOOKUP($A5,'Energy Structure(no elec)'!$A$2:$I$28,6,FALSE)*VLOOKUP($A5,'Electrification prediction'!$A$236:$AQ$262,COLUMN('Electrification prediction'!AP$236),FALSE)</f>
        <v>0</v>
      </c>
      <c r="AQ5" s="260">
        <f>VLOOKUP($A5,'Energy Structure(no elec)'!$A$2:$I$28,6,FALSE)*VLOOKUP($A5,'Electrification prediction'!$A$236:$AQ$262,COLUMN('Electrification prediction'!AQ$236),FALSE)</f>
        <v>0</v>
      </c>
    </row>
    <row r="6" spans="1:43">
      <c r="A6" s="272" t="s">
        <v>619</v>
      </c>
      <c r="B6">
        <f>VLOOKUP(A6,'Energy use'!$A$132:$K$158,6,FALSE)</f>
        <v>0</v>
      </c>
      <c r="C6" s="260">
        <f>VLOOKUP($A6,'Energy Structure(no elec)'!$A$2:$I$28,6,FALSE)*VLOOKUP($A6,'Electrification prediction'!$A$236:$AQ$262,COLUMN('Electrification prediction'!C$236),FALSE)</f>
        <v>0</v>
      </c>
      <c r="D6" s="260">
        <f>VLOOKUP($A6,'Energy Structure(no elec)'!$A$2:$I$28,6,FALSE)*VLOOKUP($A6,'Electrification prediction'!$A$236:$AQ$262,COLUMN('Electrification prediction'!D$236),FALSE)</f>
        <v>0</v>
      </c>
      <c r="E6" s="260">
        <f>VLOOKUP($A6,'Energy Structure(no elec)'!$A$2:$I$28,6,FALSE)*VLOOKUP($A6,'Electrification prediction'!$A$236:$AQ$262,COLUMN('Electrification prediction'!E$236),FALSE)</f>
        <v>0</v>
      </c>
      <c r="F6" s="260">
        <f>VLOOKUP($A6,'Energy Structure(no elec)'!$A$2:$I$28,6,FALSE)*VLOOKUP($A6,'Electrification prediction'!$A$236:$AQ$262,COLUMN('Electrification prediction'!F$236),FALSE)</f>
        <v>0</v>
      </c>
      <c r="G6" s="260">
        <f>VLOOKUP($A6,'Energy Structure(no elec)'!$A$2:$I$28,6,FALSE)*VLOOKUP($A6,'Electrification prediction'!$A$236:$AQ$262,COLUMN('Electrification prediction'!G$236),FALSE)</f>
        <v>0</v>
      </c>
      <c r="H6" s="260">
        <f>VLOOKUP($A6,'Energy Structure(no elec)'!$A$2:$I$28,6,FALSE)*VLOOKUP($A6,'Electrification prediction'!$A$236:$AQ$262,COLUMN('Electrification prediction'!H$236),FALSE)</f>
        <v>0</v>
      </c>
      <c r="I6" s="260">
        <f>VLOOKUP($A6,'Energy Structure(no elec)'!$A$2:$I$28,6,FALSE)*VLOOKUP($A6,'Electrification prediction'!$A$236:$AQ$262,COLUMN('Electrification prediction'!I$236),FALSE)</f>
        <v>0</v>
      </c>
      <c r="J6" s="260">
        <f>VLOOKUP($A6,'Energy Structure(no elec)'!$A$2:$I$28,6,FALSE)*VLOOKUP($A6,'Electrification prediction'!$A$236:$AQ$262,COLUMN('Electrification prediction'!J$236),FALSE)</f>
        <v>0</v>
      </c>
      <c r="K6" s="260">
        <f>VLOOKUP($A6,'Energy Structure(no elec)'!$A$2:$I$28,6,FALSE)*VLOOKUP($A6,'Electrification prediction'!$A$236:$AQ$262,COLUMN('Electrification prediction'!K$236),FALSE)</f>
        <v>0</v>
      </c>
      <c r="L6" s="260">
        <f>VLOOKUP($A6,'Energy Structure(no elec)'!$A$2:$I$28,6,FALSE)*VLOOKUP($A6,'Electrification prediction'!$A$236:$AQ$262,COLUMN('Electrification prediction'!L$236),FALSE)</f>
        <v>0</v>
      </c>
      <c r="M6" s="260">
        <f>VLOOKUP($A6,'Energy Structure(no elec)'!$A$2:$I$28,6,FALSE)*VLOOKUP($A6,'Electrification prediction'!$A$236:$AQ$262,COLUMN('Electrification prediction'!M$236),FALSE)</f>
        <v>0</v>
      </c>
      <c r="N6" s="260">
        <f>VLOOKUP($A6,'Energy Structure(no elec)'!$A$2:$I$28,6,FALSE)*VLOOKUP($A6,'Electrification prediction'!$A$236:$AQ$262,COLUMN('Electrification prediction'!N$236),FALSE)</f>
        <v>0</v>
      </c>
      <c r="O6" s="260">
        <f>VLOOKUP($A6,'Energy Structure(no elec)'!$A$2:$I$28,6,FALSE)*VLOOKUP($A6,'Electrification prediction'!$A$236:$AQ$262,COLUMN('Electrification prediction'!O$236),FALSE)</f>
        <v>0</v>
      </c>
      <c r="P6" s="260">
        <f>VLOOKUP($A6,'Energy Structure(no elec)'!$A$2:$I$28,6,FALSE)*VLOOKUP($A6,'Electrification prediction'!$A$236:$AQ$262,COLUMN('Electrification prediction'!P$236),FALSE)</f>
        <v>0</v>
      </c>
      <c r="Q6" s="260">
        <f>VLOOKUP($A6,'Energy Structure(no elec)'!$A$2:$I$28,6,FALSE)*VLOOKUP($A6,'Electrification prediction'!$A$236:$AQ$262,COLUMN('Electrification prediction'!Q$236),FALSE)</f>
        <v>0</v>
      </c>
      <c r="R6" s="260">
        <f>VLOOKUP($A6,'Energy Structure(no elec)'!$A$2:$I$28,6,FALSE)*VLOOKUP($A6,'Electrification prediction'!$A$236:$AQ$262,COLUMN('Electrification prediction'!R$236),FALSE)</f>
        <v>0</v>
      </c>
      <c r="S6" s="260">
        <f>VLOOKUP($A6,'Energy Structure(no elec)'!$A$2:$I$28,6,FALSE)*VLOOKUP($A6,'Electrification prediction'!$A$236:$AQ$262,COLUMN('Electrification prediction'!S$236),FALSE)</f>
        <v>0</v>
      </c>
      <c r="T6" s="260">
        <f>VLOOKUP($A6,'Energy Structure(no elec)'!$A$2:$I$28,6,FALSE)*VLOOKUP($A6,'Electrification prediction'!$A$236:$AQ$262,COLUMN('Electrification prediction'!T$236),FALSE)</f>
        <v>0</v>
      </c>
      <c r="U6" s="260">
        <f>VLOOKUP($A6,'Energy Structure(no elec)'!$A$2:$I$28,6,FALSE)*VLOOKUP($A6,'Electrification prediction'!$A$236:$AQ$262,COLUMN('Electrification prediction'!U$236),FALSE)</f>
        <v>0</v>
      </c>
      <c r="V6" s="260">
        <f>VLOOKUP($A6,'Energy Structure(no elec)'!$A$2:$I$28,6,FALSE)*VLOOKUP($A6,'Electrification prediction'!$A$236:$AQ$262,COLUMN('Electrification prediction'!V$236),FALSE)</f>
        <v>0</v>
      </c>
      <c r="W6" s="260">
        <f>VLOOKUP($A6,'Energy Structure(no elec)'!$A$2:$I$28,6,FALSE)*VLOOKUP($A6,'Electrification prediction'!$A$236:$AQ$262,COLUMN('Electrification prediction'!W$236),FALSE)</f>
        <v>0</v>
      </c>
      <c r="X6" s="260">
        <f>VLOOKUP($A6,'Energy Structure(no elec)'!$A$2:$I$28,6,FALSE)*VLOOKUP($A6,'Electrification prediction'!$A$236:$AQ$262,COLUMN('Electrification prediction'!X$236),FALSE)</f>
        <v>0</v>
      </c>
      <c r="Y6" s="260">
        <f>VLOOKUP($A6,'Energy Structure(no elec)'!$A$2:$I$28,6,FALSE)*VLOOKUP($A6,'Electrification prediction'!$A$236:$AQ$262,COLUMN('Electrification prediction'!Y$236),FALSE)</f>
        <v>0</v>
      </c>
      <c r="Z6" s="260">
        <f>VLOOKUP($A6,'Energy Structure(no elec)'!$A$2:$I$28,6,FALSE)*VLOOKUP($A6,'Electrification prediction'!$A$236:$AQ$262,COLUMN('Electrification prediction'!Z$236),FALSE)</f>
        <v>0</v>
      </c>
      <c r="AA6" s="260">
        <f>VLOOKUP($A6,'Energy Structure(no elec)'!$A$2:$I$28,6,FALSE)*VLOOKUP($A6,'Electrification prediction'!$A$236:$AQ$262,COLUMN('Electrification prediction'!AA$236),FALSE)</f>
        <v>0</v>
      </c>
      <c r="AB6" s="260">
        <f>VLOOKUP($A6,'Energy Structure(no elec)'!$A$2:$I$28,6,FALSE)*VLOOKUP($A6,'Electrification prediction'!$A$236:$AQ$262,COLUMN('Electrification prediction'!AB$236),FALSE)</f>
        <v>0</v>
      </c>
      <c r="AC6" s="260">
        <f>VLOOKUP($A6,'Energy Structure(no elec)'!$A$2:$I$28,6,FALSE)*VLOOKUP($A6,'Electrification prediction'!$A$236:$AQ$262,COLUMN('Electrification prediction'!AC$236),FALSE)</f>
        <v>0</v>
      </c>
      <c r="AD6" s="260">
        <f>VLOOKUP($A6,'Energy Structure(no elec)'!$A$2:$I$28,6,FALSE)*VLOOKUP($A6,'Electrification prediction'!$A$236:$AQ$262,COLUMN('Electrification prediction'!AD$236),FALSE)</f>
        <v>0</v>
      </c>
      <c r="AE6" s="260">
        <f>VLOOKUP($A6,'Energy Structure(no elec)'!$A$2:$I$28,6,FALSE)*VLOOKUP($A6,'Electrification prediction'!$A$236:$AQ$262,COLUMN('Electrification prediction'!AE$236),FALSE)</f>
        <v>0</v>
      </c>
      <c r="AF6" s="260">
        <f>VLOOKUP($A6,'Energy Structure(no elec)'!$A$2:$I$28,6,FALSE)*VLOOKUP($A6,'Electrification prediction'!$A$236:$AQ$262,COLUMN('Electrification prediction'!AF$236),FALSE)</f>
        <v>0</v>
      </c>
      <c r="AG6" s="260">
        <f>VLOOKUP($A6,'Energy Structure(no elec)'!$A$2:$I$28,6,FALSE)*VLOOKUP($A6,'Electrification prediction'!$A$236:$AQ$262,COLUMN('Electrification prediction'!AG$236),FALSE)</f>
        <v>0</v>
      </c>
      <c r="AH6" s="260">
        <f>VLOOKUP($A6,'Energy Structure(no elec)'!$A$2:$I$28,6,FALSE)*VLOOKUP($A6,'Electrification prediction'!$A$236:$AQ$262,COLUMN('Electrification prediction'!AH$236),FALSE)</f>
        <v>0</v>
      </c>
      <c r="AI6" s="260">
        <f>VLOOKUP($A6,'Energy Structure(no elec)'!$A$2:$I$28,6,FALSE)*VLOOKUP($A6,'Electrification prediction'!$A$236:$AQ$262,COLUMN('Electrification prediction'!AI$236),FALSE)</f>
        <v>0</v>
      </c>
      <c r="AJ6" s="260">
        <f>VLOOKUP($A6,'Energy Structure(no elec)'!$A$2:$I$28,6,FALSE)*VLOOKUP($A6,'Electrification prediction'!$A$236:$AQ$262,COLUMN('Electrification prediction'!AJ$236),FALSE)</f>
        <v>0</v>
      </c>
      <c r="AK6" s="260">
        <f>VLOOKUP($A6,'Energy Structure(no elec)'!$A$2:$I$28,6,FALSE)*VLOOKUP($A6,'Electrification prediction'!$A$236:$AQ$262,COLUMN('Electrification prediction'!AK$236),FALSE)</f>
        <v>0</v>
      </c>
      <c r="AL6" s="260">
        <f>VLOOKUP($A6,'Energy Structure(no elec)'!$A$2:$I$28,6,FALSE)*VLOOKUP($A6,'Electrification prediction'!$A$236:$AQ$262,COLUMN('Electrification prediction'!AL$236),FALSE)</f>
        <v>0</v>
      </c>
      <c r="AM6" s="260">
        <f>VLOOKUP($A6,'Energy Structure(no elec)'!$A$2:$I$28,6,FALSE)*VLOOKUP($A6,'Electrification prediction'!$A$236:$AQ$262,COLUMN('Electrification prediction'!AM$236),FALSE)</f>
        <v>0</v>
      </c>
      <c r="AN6" s="260">
        <f>VLOOKUP($A6,'Energy Structure(no elec)'!$A$2:$I$28,6,FALSE)*VLOOKUP($A6,'Electrification prediction'!$A$236:$AQ$262,COLUMN('Electrification prediction'!AN$236),FALSE)</f>
        <v>0</v>
      </c>
      <c r="AO6" s="260">
        <f>VLOOKUP($A6,'Energy Structure(no elec)'!$A$2:$I$28,6,FALSE)*VLOOKUP($A6,'Electrification prediction'!$A$236:$AQ$262,COLUMN('Electrification prediction'!AO$236),FALSE)</f>
        <v>0</v>
      </c>
      <c r="AP6" s="260">
        <f>VLOOKUP($A6,'Energy Structure(no elec)'!$A$2:$I$28,6,FALSE)*VLOOKUP($A6,'Electrification prediction'!$A$236:$AQ$262,COLUMN('Electrification prediction'!AP$236),FALSE)</f>
        <v>0</v>
      </c>
      <c r="AQ6" s="260">
        <f>VLOOKUP($A6,'Energy Structure(no elec)'!$A$2:$I$28,6,FALSE)*VLOOKUP($A6,'Electrification prediction'!$A$236:$AQ$262,COLUMN('Electrification prediction'!AQ$236),FALSE)</f>
        <v>0</v>
      </c>
    </row>
    <row r="7" spans="1:43">
      <c r="A7" s="272" t="s">
        <v>620</v>
      </c>
      <c r="B7">
        <f>VLOOKUP(A7,'Energy use'!$A$132:$K$158,6,FALSE)</f>
        <v>0</v>
      </c>
      <c r="C7" s="260">
        <f>VLOOKUP($A7,'Energy Structure(no elec)'!$A$2:$I$28,6,FALSE)*VLOOKUP($A7,'Electrification prediction'!$A$236:$AQ$262,COLUMN('Electrification prediction'!C$236),FALSE)</f>
        <v>0</v>
      </c>
      <c r="D7" s="260">
        <f>VLOOKUP($A7,'Energy Structure(no elec)'!$A$2:$I$28,6,FALSE)*VLOOKUP($A7,'Electrification prediction'!$A$236:$AQ$262,COLUMN('Electrification prediction'!D$236),FALSE)</f>
        <v>0</v>
      </c>
      <c r="E7" s="260">
        <f>VLOOKUP($A7,'Energy Structure(no elec)'!$A$2:$I$28,6,FALSE)*VLOOKUP($A7,'Electrification prediction'!$A$236:$AQ$262,COLUMN('Electrification prediction'!E$236),FALSE)</f>
        <v>0</v>
      </c>
      <c r="F7" s="260">
        <f>VLOOKUP($A7,'Energy Structure(no elec)'!$A$2:$I$28,6,FALSE)*VLOOKUP($A7,'Electrification prediction'!$A$236:$AQ$262,COLUMN('Electrification prediction'!F$236),FALSE)</f>
        <v>0</v>
      </c>
      <c r="G7" s="260">
        <f>VLOOKUP($A7,'Energy Structure(no elec)'!$A$2:$I$28,6,FALSE)*VLOOKUP($A7,'Electrification prediction'!$A$236:$AQ$262,COLUMN('Electrification prediction'!G$236),FALSE)</f>
        <v>0</v>
      </c>
      <c r="H7" s="260">
        <f>VLOOKUP($A7,'Energy Structure(no elec)'!$A$2:$I$28,6,FALSE)*VLOOKUP($A7,'Electrification prediction'!$A$236:$AQ$262,COLUMN('Electrification prediction'!H$236),FALSE)</f>
        <v>0</v>
      </c>
      <c r="I7" s="260">
        <f>VLOOKUP($A7,'Energy Structure(no elec)'!$A$2:$I$28,6,FALSE)*VLOOKUP($A7,'Electrification prediction'!$A$236:$AQ$262,COLUMN('Electrification prediction'!I$236),FALSE)</f>
        <v>0</v>
      </c>
      <c r="J7" s="260">
        <f>VLOOKUP($A7,'Energy Structure(no elec)'!$A$2:$I$28,6,FALSE)*VLOOKUP($A7,'Electrification prediction'!$A$236:$AQ$262,COLUMN('Electrification prediction'!J$236),FALSE)</f>
        <v>0</v>
      </c>
      <c r="K7" s="260">
        <f>VLOOKUP($A7,'Energy Structure(no elec)'!$A$2:$I$28,6,FALSE)*VLOOKUP($A7,'Electrification prediction'!$A$236:$AQ$262,COLUMN('Electrification prediction'!K$236),FALSE)</f>
        <v>0</v>
      </c>
      <c r="L7" s="260">
        <f>VLOOKUP($A7,'Energy Structure(no elec)'!$A$2:$I$28,6,FALSE)*VLOOKUP($A7,'Electrification prediction'!$A$236:$AQ$262,COLUMN('Electrification prediction'!L$236),FALSE)</f>
        <v>0</v>
      </c>
      <c r="M7" s="260">
        <f>VLOOKUP($A7,'Energy Structure(no elec)'!$A$2:$I$28,6,FALSE)*VLOOKUP($A7,'Electrification prediction'!$A$236:$AQ$262,COLUMN('Electrification prediction'!M$236),FALSE)</f>
        <v>0</v>
      </c>
      <c r="N7" s="260">
        <f>VLOOKUP($A7,'Energy Structure(no elec)'!$A$2:$I$28,6,FALSE)*VLOOKUP($A7,'Electrification prediction'!$A$236:$AQ$262,COLUMN('Electrification prediction'!N$236),FALSE)</f>
        <v>0</v>
      </c>
      <c r="O7" s="260">
        <f>VLOOKUP($A7,'Energy Structure(no elec)'!$A$2:$I$28,6,FALSE)*VLOOKUP($A7,'Electrification prediction'!$A$236:$AQ$262,COLUMN('Electrification prediction'!O$236),FALSE)</f>
        <v>0</v>
      </c>
      <c r="P7" s="260">
        <f>VLOOKUP($A7,'Energy Structure(no elec)'!$A$2:$I$28,6,FALSE)*VLOOKUP($A7,'Electrification prediction'!$A$236:$AQ$262,COLUMN('Electrification prediction'!P$236),FALSE)</f>
        <v>0</v>
      </c>
      <c r="Q7" s="260">
        <f>VLOOKUP($A7,'Energy Structure(no elec)'!$A$2:$I$28,6,FALSE)*VLOOKUP($A7,'Electrification prediction'!$A$236:$AQ$262,COLUMN('Electrification prediction'!Q$236),FALSE)</f>
        <v>0</v>
      </c>
      <c r="R7" s="260">
        <f>VLOOKUP($A7,'Energy Structure(no elec)'!$A$2:$I$28,6,FALSE)*VLOOKUP($A7,'Electrification prediction'!$A$236:$AQ$262,COLUMN('Electrification prediction'!R$236),FALSE)</f>
        <v>0</v>
      </c>
      <c r="S7" s="260">
        <f>VLOOKUP($A7,'Energy Structure(no elec)'!$A$2:$I$28,6,FALSE)*VLOOKUP($A7,'Electrification prediction'!$A$236:$AQ$262,COLUMN('Electrification prediction'!S$236),FALSE)</f>
        <v>0</v>
      </c>
      <c r="T7" s="260">
        <f>VLOOKUP($A7,'Energy Structure(no elec)'!$A$2:$I$28,6,FALSE)*VLOOKUP($A7,'Electrification prediction'!$A$236:$AQ$262,COLUMN('Electrification prediction'!T$236),FALSE)</f>
        <v>0</v>
      </c>
      <c r="U7" s="260">
        <f>VLOOKUP($A7,'Energy Structure(no elec)'!$A$2:$I$28,6,FALSE)*VLOOKUP($A7,'Electrification prediction'!$A$236:$AQ$262,COLUMN('Electrification prediction'!U$236),FALSE)</f>
        <v>0</v>
      </c>
      <c r="V7" s="260">
        <f>VLOOKUP($A7,'Energy Structure(no elec)'!$A$2:$I$28,6,FALSE)*VLOOKUP($A7,'Electrification prediction'!$A$236:$AQ$262,COLUMN('Electrification prediction'!V$236),FALSE)</f>
        <v>0</v>
      </c>
      <c r="W7" s="260">
        <f>VLOOKUP($A7,'Energy Structure(no elec)'!$A$2:$I$28,6,FALSE)*VLOOKUP($A7,'Electrification prediction'!$A$236:$AQ$262,COLUMN('Electrification prediction'!W$236),FALSE)</f>
        <v>0</v>
      </c>
      <c r="X7" s="260">
        <f>VLOOKUP($A7,'Energy Structure(no elec)'!$A$2:$I$28,6,FALSE)*VLOOKUP($A7,'Electrification prediction'!$A$236:$AQ$262,COLUMN('Electrification prediction'!X$236),FALSE)</f>
        <v>0</v>
      </c>
      <c r="Y7" s="260">
        <f>VLOOKUP($A7,'Energy Structure(no elec)'!$A$2:$I$28,6,FALSE)*VLOOKUP($A7,'Electrification prediction'!$A$236:$AQ$262,COLUMN('Electrification prediction'!Y$236),FALSE)</f>
        <v>0</v>
      </c>
      <c r="Z7" s="260">
        <f>VLOOKUP($A7,'Energy Structure(no elec)'!$A$2:$I$28,6,FALSE)*VLOOKUP($A7,'Electrification prediction'!$A$236:$AQ$262,COLUMN('Electrification prediction'!Z$236),FALSE)</f>
        <v>0</v>
      </c>
      <c r="AA7" s="260">
        <f>VLOOKUP($A7,'Energy Structure(no elec)'!$A$2:$I$28,6,FALSE)*VLOOKUP($A7,'Electrification prediction'!$A$236:$AQ$262,COLUMN('Electrification prediction'!AA$236),FALSE)</f>
        <v>0</v>
      </c>
      <c r="AB7" s="260">
        <f>VLOOKUP($A7,'Energy Structure(no elec)'!$A$2:$I$28,6,FALSE)*VLOOKUP($A7,'Electrification prediction'!$A$236:$AQ$262,COLUMN('Electrification prediction'!AB$236),FALSE)</f>
        <v>0</v>
      </c>
      <c r="AC7" s="260">
        <f>VLOOKUP($A7,'Energy Structure(no elec)'!$A$2:$I$28,6,FALSE)*VLOOKUP($A7,'Electrification prediction'!$A$236:$AQ$262,COLUMN('Electrification prediction'!AC$236),FALSE)</f>
        <v>0</v>
      </c>
      <c r="AD7" s="260">
        <f>VLOOKUP($A7,'Energy Structure(no elec)'!$A$2:$I$28,6,FALSE)*VLOOKUP($A7,'Electrification prediction'!$A$236:$AQ$262,COLUMN('Electrification prediction'!AD$236),FALSE)</f>
        <v>0</v>
      </c>
      <c r="AE7" s="260">
        <f>VLOOKUP($A7,'Energy Structure(no elec)'!$A$2:$I$28,6,FALSE)*VLOOKUP($A7,'Electrification prediction'!$A$236:$AQ$262,COLUMN('Electrification prediction'!AE$236),FALSE)</f>
        <v>0</v>
      </c>
      <c r="AF7" s="260">
        <f>VLOOKUP($A7,'Energy Structure(no elec)'!$A$2:$I$28,6,FALSE)*VLOOKUP($A7,'Electrification prediction'!$A$236:$AQ$262,COLUMN('Electrification prediction'!AF$236),FALSE)</f>
        <v>0</v>
      </c>
      <c r="AG7" s="260">
        <f>VLOOKUP($A7,'Energy Structure(no elec)'!$A$2:$I$28,6,FALSE)*VLOOKUP($A7,'Electrification prediction'!$A$236:$AQ$262,COLUMN('Electrification prediction'!AG$236),FALSE)</f>
        <v>0</v>
      </c>
      <c r="AH7" s="260">
        <f>VLOOKUP($A7,'Energy Structure(no elec)'!$A$2:$I$28,6,FALSE)*VLOOKUP($A7,'Electrification prediction'!$A$236:$AQ$262,COLUMN('Electrification prediction'!AH$236),FALSE)</f>
        <v>0</v>
      </c>
      <c r="AI7" s="260">
        <f>VLOOKUP($A7,'Energy Structure(no elec)'!$A$2:$I$28,6,FALSE)*VLOOKUP($A7,'Electrification prediction'!$A$236:$AQ$262,COLUMN('Electrification prediction'!AI$236),FALSE)</f>
        <v>0</v>
      </c>
      <c r="AJ7" s="260">
        <f>VLOOKUP($A7,'Energy Structure(no elec)'!$A$2:$I$28,6,FALSE)*VLOOKUP($A7,'Electrification prediction'!$A$236:$AQ$262,COLUMN('Electrification prediction'!AJ$236),FALSE)</f>
        <v>0</v>
      </c>
      <c r="AK7" s="260">
        <f>VLOOKUP($A7,'Energy Structure(no elec)'!$A$2:$I$28,6,FALSE)*VLOOKUP($A7,'Electrification prediction'!$A$236:$AQ$262,COLUMN('Electrification prediction'!AK$236),FALSE)</f>
        <v>0</v>
      </c>
      <c r="AL7" s="260">
        <f>VLOOKUP($A7,'Energy Structure(no elec)'!$A$2:$I$28,6,FALSE)*VLOOKUP($A7,'Electrification prediction'!$A$236:$AQ$262,COLUMN('Electrification prediction'!AL$236),FALSE)</f>
        <v>0</v>
      </c>
      <c r="AM7" s="260">
        <f>VLOOKUP($A7,'Energy Structure(no elec)'!$A$2:$I$28,6,FALSE)*VLOOKUP($A7,'Electrification prediction'!$A$236:$AQ$262,COLUMN('Electrification prediction'!AM$236),FALSE)</f>
        <v>0</v>
      </c>
      <c r="AN7" s="260">
        <f>VLOOKUP($A7,'Energy Structure(no elec)'!$A$2:$I$28,6,FALSE)*VLOOKUP($A7,'Electrification prediction'!$A$236:$AQ$262,COLUMN('Electrification prediction'!AN$236),FALSE)</f>
        <v>0</v>
      </c>
      <c r="AO7" s="260">
        <f>VLOOKUP($A7,'Energy Structure(no elec)'!$A$2:$I$28,6,FALSE)*VLOOKUP($A7,'Electrification prediction'!$A$236:$AQ$262,COLUMN('Electrification prediction'!AO$236),FALSE)</f>
        <v>0</v>
      </c>
      <c r="AP7" s="260">
        <f>VLOOKUP($A7,'Energy Structure(no elec)'!$A$2:$I$28,6,FALSE)*VLOOKUP($A7,'Electrification prediction'!$A$236:$AQ$262,COLUMN('Electrification prediction'!AP$236),FALSE)</f>
        <v>0</v>
      </c>
      <c r="AQ7" s="260">
        <f>VLOOKUP($A7,'Energy Structure(no elec)'!$A$2:$I$28,6,FALSE)*VLOOKUP($A7,'Electrification prediction'!$A$236:$AQ$262,COLUMN('Electrification prediction'!AQ$236),FALSE)</f>
        <v>0</v>
      </c>
    </row>
    <row r="8" spans="1:43">
      <c r="A8" s="272" t="s">
        <v>621</v>
      </c>
      <c r="B8">
        <f>VLOOKUP(A8,'Energy use'!$A$132:$K$158,6,FALSE)</f>
        <v>62545291090.134941</v>
      </c>
      <c r="C8" s="260">
        <f>VLOOKUP($A8,'Energy Structure(no elec)'!$A$2:$I$28,6,FALSE)*VLOOKUP($A8,'Electrification prediction'!$A$236:$AQ$262,COLUMN('Electrification prediction'!C$236),FALSE)</f>
        <v>78728507957.497787</v>
      </c>
      <c r="D8" s="260">
        <f>VLOOKUP($A8,'Energy Structure(no elec)'!$A$2:$I$28,6,FALSE)*VLOOKUP($A8,'Electrification prediction'!$A$236:$AQ$262,COLUMN('Electrification prediction'!D$236),FALSE)</f>
        <v>72058909017.820938</v>
      </c>
      <c r="E8" s="260">
        <f>VLOOKUP($A8,'Energy Structure(no elec)'!$A$2:$I$28,6,FALSE)*VLOOKUP($A8,'Electrification prediction'!$A$236:$AQ$262,COLUMN('Electrification prediction'!E$236),FALSE)</f>
        <v>72486417177.123016</v>
      </c>
      <c r="F8" s="260">
        <f>VLOOKUP($A8,'Energy Structure(no elec)'!$A$2:$I$28,6,FALSE)*VLOOKUP($A8,'Electrification prediction'!$A$236:$AQ$262,COLUMN('Electrification prediction'!F$236),FALSE)</f>
        <v>72774846657.169357</v>
      </c>
      <c r="G8" s="260">
        <f>VLOOKUP($A8,'Energy Structure(no elec)'!$A$2:$I$28,6,FALSE)*VLOOKUP($A8,'Electrification prediction'!$A$236:$AQ$262,COLUMN('Electrification prediction'!G$236),FALSE)</f>
        <v>72976289028.339035</v>
      </c>
      <c r="H8" s="260">
        <f>VLOOKUP($A8,'Energy Structure(no elec)'!$A$2:$I$28,6,FALSE)*VLOOKUP($A8,'Electrification prediction'!$A$236:$AQ$262,COLUMN('Electrification prediction'!H$236),FALSE)</f>
        <v>73122059023.658691</v>
      </c>
      <c r="I8" s="260">
        <f>VLOOKUP($A8,'Energy Structure(no elec)'!$A$2:$I$28,6,FALSE)*VLOOKUP($A8,'Electrification prediction'!$A$236:$AQ$262,COLUMN('Electrification prediction'!I$236),FALSE)</f>
        <v>73192690522.738419</v>
      </c>
      <c r="J8" s="260">
        <f>VLOOKUP($A8,'Energy Structure(no elec)'!$A$2:$I$28,6,FALSE)*VLOOKUP($A8,'Electrification prediction'!$A$236:$AQ$262,COLUMN('Electrification prediction'!J$236),FALSE)</f>
        <v>73262761439.728333</v>
      </c>
      <c r="K8" s="260">
        <f>VLOOKUP($A8,'Energy Structure(no elec)'!$A$2:$I$28,6,FALSE)*VLOOKUP($A8,'Electrification prediction'!$A$236:$AQ$262,COLUMN('Electrification prediction'!K$236),FALSE)</f>
        <v>73333641904.37767</v>
      </c>
      <c r="L8" s="260">
        <f>VLOOKUP($A8,'Energy Structure(no elec)'!$A$2:$I$28,6,FALSE)*VLOOKUP($A8,'Electrification prediction'!$A$236:$AQ$262,COLUMN('Electrification prediction'!L$236),FALSE)</f>
        <v>73406251042.913879</v>
      </c>
      <c r="M8" s="260">
        <f>VLOOKUP($A8,'Energy Structure(no elec)'!$A$2:$I$28,6,FALSE)*VLOOKUP($A8,'Electrification prediction'!$A$236:$AQ$262,COLUMN('Electrification prediction'!M$236),FALSE)</f>
        <v>73372408984.096741</v>
      </c>
      <c r="N8" s="260">
        <f>VLOOKUP($A8,'Energy Structure(no elec)'!$A$2:$I$28,6,FALSE)*VLOOKUP($A8,'Electrification prediction'!$A$236:$AQ$262,COLUMN('Electrification prediction'!N$236),FALSE)</f>
        <v>73340982230.955704</v>
      </c>
      <c r="O8" s="260">
        <f>VLOOKUP($A8,'Energy Structure(no elec)'!$A$2:$I$28,6,FALSE)*VLOOKUP($A8,'Electrification prediction'!$A$236:$AQ$262,COLUMN('Electrification prediction'!O$236),FALSE)</f>
        <v>73311922073.611893</v>
      </c>
      <c r="P8" s="260">
        <f>VLOOKUP($A8,'Energy Structure(no elec)'!$A$2:$I$28,6,FALSE)*VLOOKUP($A8,'Electrification prediction'!$A$236:$AQ$262,COLUMN('Electrification prediction'!P$236),FALSE)</f>
        <v>73284962664.054962</v>
      </c>
      <c r="Q8" s="260">
        <f>VLOOKUP($A8,'Energy Structure(no elec)'!$A$2:$I$28,6,FALSE)*VLOOKUP($A8,'Electrification prediction'!$A$236:$AQ$262,COLUMN('Electrification prediction'!Q$236),FALSE)</f>
        <v>73258935583.970734</v>
      </c>
      <c r="R8" s="260">
        <f>VLOOKUP($A8,'Energy Structure(no elec)'!$A$2:$I$28,6,FALSE)*VLOOKUP($A8,'Electrification prediction'!$A$236:$AQ$262,COLUMN('Electrification prediction'!R$236),FALSE)</f>
        <v>73160856045.71344</v>
      </c>
      <c r="S8" s="260">
        <f>VLOOKUP($A8,'Energy Structure(no elec)'!$A$2:$I$28,6,FALSE)*VLOOKUP($A8,'Electrification prediction'!$A$236:$AQ$262,COLUMN('Electrification prediction'!S$236),FALSE)</f>
        <v>73134107839.849106</v>
      </c>
      <c r="T8" s="260">
        <f>VLOOKUP($A8,'Energy Structure(no elec)'!$A$2:$I$28,6,FALSE)*VLOOKUP($A8,'Electrification prediction'!$A$236:$AQ$262,COLUMN('Electrification prediction'!T$236),FALSE)</f>
        <v>73104744458.950714</v>
      </c>
      <c r="U8" s="260">
        <f>VLOOKUP($A8,'Energy Structure(no elec)'!$A$2:$I$28,6,FALSE)*VLOOKUP($A8,'Electrification prediction'!$A$236:$AQ$262,COLUMN('Electrification prediction'!U$236),FALSE)</f>
        <v>73071164114.707077</v>
      </c>
      <c r="V8" s="260">
        <f>VLOOKUP($A8,'Energy Structure(no elec)'!$A$2:$I$28,6,FALSE)*VLOOKUP($A8,'Electrification prediction'!$A$236:$AQ$262,COLUMN('Electrification prediction'!V$236),FALSE)</f>
        <v>73031706155.296082</v>
      </c>
      <c r="W8" s="260">
        <f>VLOOKUP($A8,'Energy Structure(no elec)'!$A$2:$I$28,6,FALSE)*VLOOKUP($A8,'Electrification prediction'!$A$236:$AQ$262,COLUMN('Electrification prediction'!W$236),FALSE)</f>
        <v>72940604442.085754</v>
      </c>
      <c r="X8" s="260">
        <f>VLOOKUP($A8,'Energy Structure(no elec)'!$A$2:$I$28,6,FALSE)*VLOOKUP($A8,'Electrification prediction'!$A$236:$AQ$262,COLUMN('Electrification prediction'!X$236),FALSE)</f>
        <v>72724099491.051193</v>
      </c>
      <c r="Y8" s="260">
        <f>VLOOKUP($A8,'Energy Structure(no elec)'!$A$2:$I$28,6,FALSE)*VLOOKUP($A8,'Electrification prediction'!$A$236:$AQ$262,COLUMN('Electrification prediction'!Y$236),FALSE)</f>
        <v>72452514572.049088</v>
      </c>
      <c r="Z8" s="260">
        <f>VLOOKUP($A8,'Energy Structure(no elec)'!$A$2:$I$28,6,FALSE)*VLOOKUP($A8,'Electrification prediction'!$A$236:$AQ$262,COLUMN('Electrification prediction'!Z$236),FALSE)</f>
        <v>72124629905.800339</v>
      </c>
      <c r="AA8" s="260">
        <f>VLOOKUP($A8,'Energy Structure(no elec)'!$A$2:$I$28,6,FALSE)*VLOOKUP($A8,'Electrification prediction'!$A$236:$AQ$262,COLUMN('Electrification prediction'!AA$236),FALSE)</f>
        <v>71738655674.542358</v>
      </c>
      <c r="AB8" s="260">
        <f>VLOOKUP($A8,'Energy Structure(no elec)'!$A$2:$I$28,6,FALSE)*VLOOKUP($A8,'Electrification prediction'!$A$236:$AQ$262,COLUMN('Electrification prediction'!AB$236),FALSE)</f>
        <v>71293688222.110657</v>
      </c>
      <c r="AC8" s="260">
        <f>VLOOKUP($A8,'Energy Structure(no elec)'!$A$2:$I$28,6,FALSE)*VLOOKUP($A8,'Electrification prediction'!$A$236:$AQ$262,COLUMN('Electrification prediction'!AC$236),FALSE)</f>
        <v>70789003341.719757</v>
      </c>
      <c r="AD8" s="260">
        <f>VLOOKUP($A8,'Energy Structure(no elec)'!$A$2:$I$28,6,FALSE)*VLOOKUP($A8,'Electrification prediction'!$A$236:$AQ$262,COLUMN('Electrification prediction'!AD$236),FALSE)</f>
        <v>70224070303.345703</v>
      </c>
      <c r="AE8" s="260">
        <f>VLOOKUP($A8,'Energy Structure(no elec)'!$A$2:$I$28,6,FALSE)*VLOOKUP($A8,'Electrification prediction'!$A$236:$AQ$262,COLUMN('Electrification prediction'!AE$236),FALSE)</f>
        <v>69597869080.053589</v>
      </c>
      <c r="AF8" s="260">
        <f>VLOOKUP($A8,'Energy Structure(no elec)'!$A$2:$I$28,6,FALSE)*VLOOKUP($A8,'Electrification prediction'!$A$236:$AQ$262,COLUMN('Electrification prediction'!AF$236),FALSE)</f>
        <v>68910311158.317108</v>
      </c>
      <c r="AG8" s="260">
        <f>VLOOKUP($A8,'Energy Structure(no elec)'!$A$2:$I$28,6,FALSE)*VLOOKUP($A8,'Electrification prediction'!$A$236:$AQ$262,COLUMN('Electrification prediction'!AG$236),FALSE)</f>
        <v>68160855803.647362</v>
      </c>
      <c r="AH8" s="260">
        <f>VLOOKUP($A8,'Energy Structure(no elec)'!$A$2:$I$28,6,FALSE)*VLOOKUP($A8,'Electrification prediction'!$A$236:$AQ$262,COLUMN('Electrification prediction'!AH$236),FALSE)</f>
        <v>67282392423.231659</v>
      </c>
      <c r="AI8" s="260">
        <f>VLOOKUP($A8,'Energy Structure(no elec)'!$A$2:$I$28,6,FALSE)*VLOOKUP($A8,'Electrification prediction'!$A$236:$AQ$262,COLUMN('Electrification prediction'!AI$236),FALSE)</f>
        <v>66344155619.68766</v>
      </c>
      <c r="AJ8" s="260">
        <f>VLOOKUP($A8,'Energy Structure(no elec)'!$A$2:$I$28,6,FALSE)*VLOOKUP($A8,'Electrification prediction'!$A$236:$AQ$262,COLUMN('Electrification prediction'!AJ$236),FALSE)</f>
        <v>65346599028.764015</v>
      </c>
      <c r="AK8" s="260">
        <f>VLOOKUP($A8,'Energy Structure(no elec)'!$A$2:$I$28,6,FALSE)*VLOOKUP($A8,'Electrification prediction'!$A$236:$AQ$262,COLUMN('Electrification prediction'!AK$236),FALSE)</f>
        <v>64290470247.422234</v>
      </c>
      <c r="AL8" s="260">
        <f>VLOOKUP($A8,'Energy Structure(no elec)'!$A$2:$I$28,6,FALSE)*VLOOKUP($A8,'Electrification prediction'!$A$236:$AQ$262,COLUMN('Electrification prediction'!AL$236),FALSE)</f>
        <v>63176815863.786964</v>
      </c>
      <c r="AM8" s="260">
        <f>VLOOKUP($A8,'Energy Structure(no elec)'!$A$2:$I$28,6,FALSE)*VLOOKUP($A8,'Electrification prediction'!$A$236:$AQ$262,COLUMN('Electrification prediction'!AM$236),FALSE)</f>
        <v>62006358192.865303</v>
      </c>
      <c r="AN8" s="260">
        <f>VLOOKUP($A8,'Energy Structure(no elec)'!$A$2:$I$28,6,FALSE)*VLOOKUP($A8,'Electrification prediction'!$A$236:$AQ$262,COLUMN('Electrification prediction'!AN$236),FALSE)</f>
        <v>60780783314.120903</v>
      </c>
      <c r="AO8" s="260">
        <f>VLOOKUP($A8,'Energy Structure(no elec)'!$A$2:$I$28,6,FALSE)*VLOOKUP($A8,'Electrification prediction'!$A$236:$AQ$262,COLUMN('Electrification prediction'!AO$236),FALSE)</f>
        <v>59501478435.769424</v>
      </c>
      <c r="AP8" s="260">
        <f>VLOOKUP($A8,'Energy Structure(no elec)'!$A$2:$I$28,6,FALSE)*VLOOKUP($A8,'Electrification prediction'!$A$236:$AQ$262,COLUMN('Electrification prediction'!AP$236),FALSE)</f>
        <v>58170770753.013832</v>
      </c>
      <c r="AQ8" s="260">
        <f>VLOOKUP($A8,'Energy Structure(no elec)'!$A$2:$I$28,6,FALSE)*VLOOKUP($A8,'Electrification prediction'!$A$236:$AQ$262,COLUMN('Electrification prediction'!AQ$236),FALSE)</f>
        <v>56790705413.586815</v>
      </c>
    </row>
    <row r="9" spans="1:43">
      <c r="A9" s="272" t="s">
        <v>622</v>
      </c>
      <c r="B9">
        <f>VLOOKUP(A9,'Energy use'!$A$132:$K$158,6,FALSE)</f>
        <v>21912741288.517406</v>
      </c>
      <c r="C9" s="260">
        <f>VLOOKUP($A9,'Energy Structure(no elec)'!$A$2:$I$28,6,FALSE)*VLOOKUP($A9,'Electrification prediction'!$A$236:$AQ$262,COLUMN('Electrification prediction'!C$236),FALSE)</f>
        <v>23484608343.290787</v>
      </c>
      <c r="D9" s="260">
        <f>VLOOKUP($A9,'Energy Structure(no elec)'!$A$2:$I$28,6,FALSE)*VLOOKUP($A9,'Electrification prediction'!$A$236:$AQ$262,COLUMN('Electrification prediction'!D$236),FALSE)</f>
        <v>25410779131.500134</v>
      </c>
      <c r="E9" s="260">
        <f>VLOOKUP($A9,'Energy Structure(no elec)'!$A$2:$I$28,6,FALSE)*VLOOKUP($A9,'Electrification prediction'!$A$236:$AQ$262,COLUMN('Electrification prediction'!E$236),FALSE)</f>
        <v>23444874555.648418</v>
      </c>
      <c r="F9" s="260">
        <f>VLOOKUP($A9,'Energy Structure(no elec)'!$A$2:$I$28,6,FALSE)*VLOOKUP($A9,'Electrification prediction'!$A$236:$AQ$262,COLUMN('Electrification prediction'!F$236),FALSE)</f>
        <v>23266035163.490528</v>
      </c>
      <c r="G9" s="260">
        <f>VLOOKUP($A9,'Energy Structure(no elec)'!$A$2:$I$28,6,FALSE)*VLOOKUP($A9,'Electrification prediction'!$A$236:$AQ$262,COLUMN('Electrification prediction'!G$236),FALSE)</f>
        <v>23065450500.414597</v>
      </c>
      <c r="H9" s="260">
        <f>VLOOKUP($A9,'Energy Structure(no elec)'!$A$2:$I$28,6,FALSE)*VLOOKUP($A9,'Electrification prediction'!$A$236:$AQ$262,COLUMN('Electrification prediction'!H$236),FALSE)</f>
        <v>22853603402.751568</v>
      </c>
      <c r="I9" s="260">
        <f>VLOOKUP($A9,'Energy Structure(no elec)'!$A$2:$I$28,6,FALSE)*VLOOKUP($A9,'Electrification prediction'!$A$236:$AQ$262,COLUMN('Electrification prediction'!I$236),FALSE)</f>
        <v>22624810571.290955</v>
      </c>
      <c r="J9" s="260">
        <f>VLOOKUP($A9,'Energy Structure(no elec)'!$A$2:$I$28,6,FALSE)*VLOOKUP($A9,'Electrification prediction'!$A$236:$AQ$262,COLUMN('Electrification prediction'!J$236),FALSE)</f>
        <v>22402385830.0294</v>
      </c>
      <c r="K9" s="260">
        <f>VLOOKUP($A9,'Energy Structure(no elec)'!$A$2:$I$28,6,FALSE)*VLOOKUP($A9,'Electrification prediction'!$A$236:$AQ$262,COLUMN('Electrification prediction'!K$236),FALSE)</f>
        <v>22186499461.265038</v>
      </c>
      <c r="L9" s="260">
        <f>VLOOKUP($A9,'Energy Structure(no elec)'!$A$2:$I$28,6,FALSE)*VLOOKUP($A9,'Electrification prediction'!$A$236:$AQ$262,COLUMN('Electrification prediction'!L$236),FALSE)</f>
        <v>21977182186.993908</v>
      </c>
      <c r="M9" s="260">
        <f>VLOOKUP($A9,'Energy Structure(no elec)'!$A$2:$I$28,6,FALSE)*VLOOKUP($A9,'Electrification prediction'!$A$236:$AQ$262,COLUMN('Electrification prediction'!M$236),FALSE)</f>
        <v>21742137240.094849</v>
      </c>
      <c r="N9" s="260">
        <f>VLOOKUP($A9,'Energy Structure(no elec)'!$A$2:$I$28,6,FALSE)*VLOOKUP($A9,'Electrification prediction'!$A$236:$AQ$262,COLUMN('Electrification prediction'!N$236),FALSE)</f>
        <v>21514039961.358379</v>
      </c>
      <c r="O9" s="260">
        <f>VLOOKUP($A9,'Energy Structure(no elec)'!$A$2:$I$28,6,FALSE)*VLOOKUP($A9,'Electrification prediction'!$A$236:$AQ$262,COLUMN('Electrification prediction'!O$236),FALSE)</f>
        <v>21292628041.217297</v>
      </c>
      <c r="P9" s="260">
        <f>VLOOKUP($A9,'Energy Structure(no elec)'!$A$2:$I$28,6,FALSE)*VLOOKUP($A9,'Electrification prediction'!$A$236:$AQ$262,COLUMN('Electrification prediction'!P$236),FALSE)</f>
        <v>21077589641.560772</v>
      </c>
      <c r="Q9" s="260">
        <f>VLOOKUP($A9,'Energy Structure(no elec)'!$A$2:$I$28,6,FALSE)*VLOOKUP($A9,'Electrification prediction'!$A$236:$AQ$262,COLUMN('Electrification prediction'!Q$236),FALSE)</f>
        <v>20868370353.754028</v>
      </c>
      <c r="R9" s="260">
        <f>VLOOKUP($A9,'Energy Structure(no elec)'!$A$2:$I$28,6,FALSE)*VLOOKUP($A9,'Electrification prediction'!$A$236:$AQ$262,COLUMN('Electrification prediction'!R$236),FALSE)</f>
        <v>20644174314.529942</v>
      </c>
      <c r="S9" s="260">
        <f>VLOOKUP($A9,'Energy Structure(no elec)'!$A$2:$I$28,6,FALSE)*VLOOKUP($A9,'Electrification prediction'!$A$236:$AQ$262,COLUMN('Electrification prediction'!S$236),FALSE)</f>
        <v>20445466706.859131</v>
      </c>
      <c r="T9" s="260">
        <f>VLOOKUP($A9,'Energy Structure(no elec)'!$A$2:$I$28,6,FALSE)*VLOOKUP($A9,'Electrification prediction'!$A$236:$AQ$262,COLUMN('Electrification prediction'!T$236),FALSE)</f>
        <v>20251028212.076077</v>
      </c>
      <c r="U9" s="260">
        <f>VLOOKUP($A9,'Energy Structure(no elec)'!$A$2:$I$28,6,FALSE)*VLOOKUP($A9,'Electrification prediction'!$A$236:$AQ$262,COLUMN('Electrification prediction'!U$236),FALSE)</f>
        <v>20060271218.834938</v>
      </c>
      <c r="V9" s="260">
        <f>VLOOKUP($A9,'Energy Structure(no elec)'!$A$2:$I$28,6,FALSE)*VLOOKUP($A9,'Electrification prediction'!$A$236:$AQ$262,COLUMN('Electrification prediction'!V$236),FALSE)</f>
        <v>19872614416.785927</v>
      </c>
      <c r="W9" s="260">
        <f>VLOOKUP($A9,'Energy Structure(no elec)'!$A$2:$I$28,6,FALSE)*VLOOKUP($A9,'Electrification prediction'!$A$236:$AQ$262,COLUMN('Electrification prediction'!W$236),FALSE)</f>
        <v>19675600646.501114</v>
      </c>
      <c r="X9" s="260">
        <f>VLOOKUP($A9,'Energy Structure(no elec)'!$A$2:$I$28,6,FALSE)*VLOOKUP($A9,'Electrification prediction'!$A$236:$AQ$262,COLUMN('Electrification prediction'!X$236),FALSE)</f>
        <v>19449712605.11739</v>
      </c>
      <c r="Y9" s="260">
        <f>VLOOKUP($A9,'Energy Structure(no elec)'!$A$2:$I$28,6,FALSE)*VLOOKUP($A9,'Electrification prediction'!$A$236:$AQ$262,COLUMN('Electrification prediction'!Y$236),FALSE)</f>
        <v>19214295601.123833</v>
      </c>
      <c r="Z9" s="260">
        <f>VLOOKUP($A9,'Energy Structure(no elec)'!$A$2:$I$28,6,FALSE)*VLOOKUP($A9,'Electrification prediction'!$A$236:$AQ$262,COLUMN('Electrification prediction'!Z$236),FALSE)</f>
        <v>18969227640.553715</v>
      </c>
      <c r="AA9" s="260">
        <f>VLOOKUP($A9,'Energy Structure(no elec)'!$A$2:$I$28,6,FALSE)*VLOOKUP($A9,'Electrification prediction'!$A$236:$AQ$262,COLUMN('Electrification prediction'!AA$236),FALSE)</f>
        <v>18714238133.501694</v>
      </c>
      <c r="AB9" s="260">
        <f>VLOOKUP($A9,'Energy Structure(no elec)'!$A$2:$I$28,6,FALSE)*VLOOKUP($A9,'Electrification prediction'!$A$236:$AQ$262,COLUMN('Electrification prediction'!AB$236),FALSE)</f>
        <v>18449290557.400429</v>
      </c>
      <c r="AC9" s="260">
        <f>VLOOKUP($A9,'Energy Structure(no elec)'!$A$2:$I$28,6,FALSE)*VLOOKUP($A9,'Electrification prediction'!$A$236:$AQ$262,COLUMN('Electrification prediction'!AC$236),FALSE)</f>
        <v>18174391582.178631</v>
      </c>
      <c r="AD9" s="260">
        <f>VLOOKUP($A9,'Energy Structure(no elec)'!$A$2:$I$28,6,FALSE)*VLOOKUP($A9,'Electrification prediction'!$A$236:$AQ$262,COLUMN('Electrification prediction'!AD$236),FALSE)</f>
        <v>17889592904.200863</v>
      </c>
      <c r="AE9" s="260">
        <f>VLOOKUP($A9,'Energy Structure(no elec)'!$A$2:$I$28,6,FALSE)*VLOOKUP($A9,'Electrification prediction'!$A$236:$AQ$262,COLUMN('Electrification prediction'!AE$236),FALSE)</f>
        <v>17594816880.21323</v>
      </c>
      <c r="AF9" s="260">
        <f>VLOOKUP($A9,'Energy Structure(no elec)'!$A$2:$I$28,6,FALSE)*VLOOKUP($A9,'Electrification prediction'!$A$236:$AQ$262,COLUMN('Electrification prediction'!AF$236),FALSE)</f>
        <v>17290217865.254543</v>
      </c>
      <c r="AG9" s="260">
        <f>VLOOKUP($A9,'Energy Structure(no elec)'!$A$2:$I$28,6,FALSE)*VLOOKUP($A9,'Electrification prediction'!$A$236:$AQ$262,COLUMN('Electrification prediction'!AG$236),FALSE)</f>
        <v>16975828922.000311</v>
      </c>
      <c r="AH9" s="260">
        <f>VLOOKUP($A9,'Energy Structure(no elec)'!$A$2:$I$28,6,FALSE)*VLOOKUP($A9,'Electrification prediction'!$A$236:$AQ$262,COLUMN('Electrification prediction'!AH$236),FALSE)</f>
        <v>16635219042.59831</v>
      </c>
      <c r="AI9" s="260">
        <f>VLOOKUP($A9,'Energy Structure(no elec)'!$A$2:$I$28,6,FALSE)*VLOOKUP($A9,'Electrification prediction'!$A$236:$AQ$262,COLUMN('Electrification prediction'!AI$236),FALSE)</f>
        <v>16285892819.273039</v>
      </c>
      <c r="AJ9" s="260">
        <f>VLOOKUP($A9,'Energy Structure(no elec)'!$A$2:$I$28,6,FALSE)*VLOOKUP($A9,'Electrification prediction'!$A$236:$AQ$262,COLUMN('Electrification prediction'!AJ$236),FALSE)</f>
        <v>15928086334.388639</v>
      </c>
      <c r="AK9" s="260">
        <f>VLOOKUP($A9,'Energy Structure(no elec)'!$A$2:$I$28,6,FALSE)*VLOOKUP($A9,'Electrification prediction'!$A$236:$AQ$262,COLUMN('Electrification prediction'!AK$236),FALSE)</f>
        <v>15562096563.704195</v>
      </c>
      <c r="AL9" s="260">
        <f>VLOOKUP($A9,'Energy Structure(no elec)'!$A$2:$I$28,6,FALSE)*VLOOKUP($A9,'Electrification prediction'!$A$236:$AQ$262,COLUMN('Electrification prediction'!AL$236),FALSE)</f>
        <v>15188280613.940546</v>
      </c>
      <c r="AM9" s="260">
        <f>VLOOKUP($A9,'Energy Structure(no elec)'!$A$2:$I$28,6,FALSE)*VLOOKUP($A9,'Electrification prediction'!$A$236:$AQ$262,COLUMN('Electrification prediction'!AM$236),FALSE)</f>
        <v>14806905015.16095</v>
      </c>
      <c r="AN9" s="260">
        <f>VLOOKUP($A9,'Energy Structure(no elec)'!$A$2:$I$28,6,FALSE)*VLOOKUP($A9,'Electrification prediction'!$A$236:$AQ$262,COLUMN('Electrification prediction'!AN$236),FALSE)</f>
        <v>14418454439.383083</v>
      </c>
      <c r="AO9" s="260">
        <f>VLOOKUP($A9,'Energy Structure(no elec)'!$A$2:$I$28,6,FALSE)*VLOOKUP($A9,'Electrification prediction'!$A$236:$AQ$262,COLUMN('Electrification prediction'!AO$236),FALSE)</f>
        <v>14023327163.653536</v>
      </c>
      <c r="AP9" s="260">
        <f>VLOOKUP($A9,'Energy Structure(no elec)'!$A$2:$I$28,6,FALSE)*VLOOKUP($A9,'Electrification prediction'!$A$236:$AQ$262,COLUMN('Electrification prediction'!AP$236),FALSE)</f>
        <v>13622128201.302929</v>
      </c>
      <c r="AQ9" s="260">
        <f>VLOOKUP($A9,'Energy Structure(no elec)'!$A$2:$I$28,6,FALSE)*VLOOKUP($A9,'Electrification prediction'!$A$236:$AQ$262,COLUMN('Electrification prediction'!AQ$236),FALSE)</f>
        <v>13215378643.375202</v>
      </c>
    </row>
    <row r="10" spans="1:43">
      <c r="A10" s="272" t="s">
        <v>623</v>
      </c>
      <c r="B10">
        <f>VLOOKUP(A10,'Energy use'!$A$132:$K$158,6,FALSE)</f>
        <v>16976988773.892447</v>
      </c>
      <c r="C10" s="260">
        <f>VLOOKUP($A10,'Energy Structure(no elec)'!$A$2:$I$28,6,FALSE)*VLOOKUP($A10,'Electrification prediction'!$A$236:$AQ$262,COLUMN('Electrification prediction'!C$236),FALSE)</f>
        <v>13417617691.512037</v>
      </c>
      <c r="D10" s="260">
        <f>VLOOKUP($A10,'Energy Structure(no elec)'!$A$2:$I$28,6,FALSE)*VLOOKUP($A10,'Electrification prediction'!$A$236:$AQ$262,COLUMN('Electrification prediction'!D$236),FALSE)</f>
        <v>19070992011.276279</v>
      </c>
      <c r="E10" s="260">
        <f>VLOOKUP($A10,'Energy Structure(no elec)'!$A$2:$I$28,6,FALSE)*VLOOKUP($A10,'Electrification prediction'!$A$236:$AQ$262,COLUMN('Electrification prediction'!E$236),FALSE)</f>
        <v>19213889608.013142</v>
      </c>
      <c r="F10" s="260">
        <f>VLOOKUP($A10,'Energy Structure(no elec)'!$A$2:$I$28,6,FALSE)*VLOOKUP($A10,'Electrification prediction'!$A$236:$AQ$262,COLUMN('Electrification prediction'!F$236),FALSE)</f>
        <v>19317404949.18539</v>
      </c>
      <c r="G10" s="260">
        <f>VLOOKUP($A10,'Energy Structure(no elec)'!$A$2:$I$28,6,FALSE)*VLOOKUP($A10,'Electrification prediction'!$A$236:$AQ$262,COLUMN('Electrification prediction'!G$236),FALSE)</f>
        <v>19395279071.080498</v>
      </c>
      <c r="H10" s="260">
        <f>VLOOKUP($A10,'Energy Structure(no elec)'!$A$2:$I$28,6,FALSE)*VLOOKUP($A10,'Electrification prediction'!$A$236:$AQ$262,COLUMN('Electrification prediction'!H$236),FALSE)</f>
        <v>19455813971.120663</v>
      </c>
      <c r="I10" s="260">
        <f>VLOOKUP($A10,'Energy Structure(no elec)'!$A$2:$I$28,6,FALSE)*VLOOKUP($A10,'Electrification prediction'!$A$236:$AQ$262,COLUMN('Electrification prediction'!I$236),FALSE)</f>
        <v>19493834528.413124</v>
      </c>
      <c r="J10" s="260">
        <f>VLOOKUP($A10,'Energy Structure(no elec)'!$A$2:$I$28,6,FALSE)*VLOOKUP($A10,'Electrification prediction'!$A$236:$AQ$262,COLUMN('Electrification prediction'!J$236),FALSE)</f>
        <v>19529224267.699699</v>
      </c>
      <c r="K10" s="260">
        <f>VLOOKUP($A10,'Energy Structure(no elec)'!$A$2:$I$28,6,FALSE)*VLOOKUP($A10,'Electrification prediction'!$A$236:$AQ$262,COLUMN('Electrification prediction'!K$236),FALSE)</f>
        <v>19562407294.172993</v>
      </c>
      <c r="L10" s="260">
        <f>VLOOKUP($A10,'Energy Structure(no elec)'!$A$2:$I$28,6,FALSE)*VLOOKUP($A10,'Electrification prediction'!$A$236:$AQ$262,COLUMN('Electrification prediction'!L$236),FALSE)</f>
        <v>19593684495.283089</v>
      </c>
      <c r="M10" s="260">
        <f>VLOOKUP($A10,'Energy Structure(no elec)'!$A$2:$I$28,6,FALSE)*VLOOKUP($A10,'Electrification prediction'!$A$236:$AQ$262,COLUMN('Electrification prediction'!M$236),FALSE)</f>
        <v>19594218410.835621</v>
      </c>
      <c r="N10" s="260">
        <f>VLOOKUP($A10,'Energy Structure(no elec)'!$A$2:$I$28,6,FALSE)*VLOOKUP($A10,'Electrification prediction'!$A$236:$AQ$262,COLUMN('Electrification prediction'!N$236),FALSE)</f>
        <v>19593109017.183853</v>
      </c>
      <c r="O10" s="260">
        <f>VLOOKUP($A10,'Energy Structure(no elec)'!$A$2:$I$28,6,FALSE)*VLOOKUP($A10,'Electrification prediction'!$A$236:$AQ$262,COLUMN('Electrification prediction'!O$236),FALSE)</f>
        <v>19590398200.31638</v>
      </c>
      <c r="P10" s="260">
        <f>VLOOKUP($A10,'Energy Structure(no elec)'!$A$2:$I$28,6,FALSE)*VLOOKUP($A10,'Electrification prediction'!$A$236:$AQ$262,COLUMN('Electrification prediction'!P$236),FALSE)</f>
        <v>19586066064.763958</v>
      </c>
      <c r="Q10" s="260">
        <f>VLOOKUP($A10,'Energy Structure(no elec)'!$A$2:$I$28,6,FALSE)*VLOOKUP($A10,'Electrification prediction'!$A$236:$AQ$262,COLUMN('Electrification prediction'!Q$236),FALSE)</f>
        <v>19579847940.933796</v>
      </c>
      <c r="R10" s="260">
        <f>VLOOKUP($A10,'Energy Structure(no elec)'!$A$2:$I$28,6,FALSE)*VLOOKUP($A10,'Electrification prediction'!$A$236:$AQ$262,COLUMN('Electrification prediction'!R$236),FALSE)</f>
        <v>19552282972.170052</v>
      </c>
      <c r="S10" s="260">
        <f>VLOOKUP($A10,'Energy Structure(no elec)'!$A$2:$I$28,6,FALSE)*VLOOKUP($A10,'Electrification prediction'!$A$236:$AQ$262,COLUMN('Electrification prediction'!S$236),FALSE)</f>
        <v>19541735506.399075</v>
      </c>
      <c r="T10" s="260">
        <f>VLOOKUP($A10,'Energy Structure(no elec)'!$A$2:$I$28,6,FALSE)*VLOOKUP($A10,'Electrification prediction'!$A$236:$AQ$262,COLUMN('Electrification prediction'!T$236),FALSE)</f>
        <v>19528481239.580891</v>
      </c>
      <c r="U10" s="260">
        <f>VLOOKUP($A10,'Energy Structure(no elec)'!$A$2:$I$28,6,FALSE)*VLOOKUP($A10,'Electrification prediction'!$A$236:$AQ$262,COLUMN('Electrification prediction'!U$236),FALSE)</f>
        <v>19512129685.017426</v>
      </c>
      <c r="V10" s="260">
        <f>VLOOKUP($A10,'Energy Structure(no elec)'!$A$2:$I$28,6,FALSE)*VLOOKUP($A10,'Electrification prediction'!$A$236:$AQ$262,COLUMN('Electrification prediction'!V$236),FALSE)</f>
        <v>19492273502.200405</v>
      </c>
      <c r="W10" s="260">
        <f>VLOOKUP($A10,'Energy Structure(no elec)'!$A$2:$I$28,6,FALSE)*VLOOKUP($A10,'Electrification prediction'!$A$236:$AQ$262,COLUMN('Electrification prediction'!W$236),FALSE)</f>
        <v>19456739730.038048</v>
      </c>
      <c r="X10" s="260">
        <f>VLOOKUP($A10,'Energy Structure(no elec)'!$A$2:$I$28,6,FALSE)*VLOOKUP($A10,'Electrification prediction'!$A$236:$AQ$262,COLUMN('Electrification prediction'!X$236),FALSE)</f>
        <v>19385924900.731937</v>
      </c>
      <c r="Y10" s="260">
        <f>VLOOKUP($A10,'Energy Structure(no elec)'!$A$2:$I$28,6,FALSE)*VLOOKUP($A10,'Electrification prediction'!$A$236:$AQ$262,COLUMN('Electrification prediction'!Y$236),FALSE)</f>
        <v>19298670187.055481</v>
      </c>
      <c r="Z10" s="260">
        <f>VLOOKUP($A10,'Energy Structure(no elec)'!$A$2:$I$28,6,FALSE)*VLOOKUP($A10,'Electrification prediction'!$A$236:$AQ$262,COLUMN('Electrification prediction'!Z$236),FALSE)</f>
        <v>19194728919.474335</v>
      </c>
      <c r="AA10" s="260">
        <f>VLOOKUP($A10,'Energy Structure(no elec)'!$A$2:$I$28,6,FALSE)*VLOOKUP($A10,'Electrification prediction'!$A$236:$AQ$262,COLUMN('Electrification prediction'!AA$236),FALSE)</f>
        <v>19073710219.44838</v>
      </c>
      <c r="AB10" s="260">
        <f>VLOOKUP($A10,'Energy Structure(no elec)'!$A$2:$I$28,6,FALSE)*VLOOKUP($A10,'Electrification prediction'!$A$236:$AQ$262,COLUMN('Electrification prediction'!AB$236),FALSE)</f>
        <v>18935466811.451588</v>
      </c>
      <c r="AC10" s="260">
        <f>VLOOKUP($A10,'Energy Structure(no elec)'!$A$2:$I$28,6,FALSE)*VLOOKUP($A10,'Electrification prediction'!$A$236:$AQ$262,COLUMN('Electrification prediction'!AC$236),FALSE)</f>
        <v>18779906585.574791</v>
      </c>
      <c r="AD10" s="260">
        <f>VLOOKUP($A10,'Energy Structure(no elec)'!$A$2:$I$28,6,FALSE)*VLOOKUP($A10,'Electrification prediction'!$A$236:$AQ$262,COLUMN('Electrification prediction'!AD$236),FALSE)</f>
        <v>18606996206.569237</v>
      </c>
      <c r="AE10" s="260">
        <f>VLOOKUP($A10,'Energy Structure(no elec)'!$A$2:$I$28,6,FALSE)*VLOOKUP($A10,'Electrification prediction'!$A$236:$AQ$262,COLUMN('Electrification prediction'!AE$236),FALSE)</f>
        <v>18416580254.188828</v>
      </c>
      <c r="AF10" s="260">
        <f>VLOOKUP($A10,'Energy Structure(no elec)'!$A$2:$I$28,6,FALSE)*VLOOKUP($A10,'Electrification prediction'!$A$236:$AQ$262,COLUMN('Electrification prediction'!AF$236),FALSE)</f>
        <v>18208757690.950226</v>
      </c>
      <c r="AG10" s="260">
        <f>VLOOKUP($A10,'Energy Structure(no elec)'!$A$2:$I$28,6,FALSE)*VLOOKUP($A10,'Electrification prediction'!$A$236:$AQ$262,COLUMN('Electrification prediction'!AG$236),FALSE)</f>
        <v>17983515160.746967</v>
      </c>
      <c r="AH10" s="260">
        <f>VLOOKUP($A10,'Energy Structure(no elec)'!$A$2:$I$28,6,FALSE)*VLOOKUP($A10,'Electrification prediction'!$A$236:$AQ$262,COLUMN('Electrification prediction'!AH$236),FALSE)</f>
        <v>17723311481.044815</v>
      </c>
      <c r="AI10" s="260">
        <f>VLOOKUP($A10,'Energy Structure(no elec)'!$A$2:$I$28,6,FALSE)*VLOOKUP($A10,'Electrification prediction'!$A$236:$AQ$262,COLUMN('Electrification prediction'!AI$236),FALSE)</f>
        <v>17446586949.357712</v>
      </c>
      <c r="AJ10" s="260">
        <f>VLOOKUP($A10,'Energy Structure(no elec)'!$A$2:$I$28,6,FALSE)*VLOOKUP($A10,'Electrification prediction'!$A$236:$AQ$262,COLUMN('Electrification prediction'!AJ$236),FALSE)</f>
        <v>17153613179.058922</v>
      </c>
      <c r="AK10" s="260">
        <f>VLOOKUP($A10,'Energy Structure(no elec)'!$A$2:$I$28,6,FALSE)*VLOOKUP($A10,'Electrification prediction'!$A$236:$AQ$262,COLUMN('Electrification prediction'!AK$236),FALSE)</f>
        <v>16844744648.295979</v>
      </c>
      <c r="AL10" s="260">
        <f>VLOOKUP($A10,'Energy Structure(no elec)'!$A$2:$I$28,6,FALSE)*VLOOKUP($A10,'Electrification prediction'!$A$236:$AQ$262,COLUMN('Electrification prediction'!AL$236),FALSE)</f>
        <v>16520419217.623058</v>
      </c>
      <c r="AM10" s="260">
        <f>VLOOKUP($A10,'Energy Structure(no elec)'!$A$2:$I$28,6,FALSE)*VLOOKUP($A10,'Electrification prediction'!$A$236:$AQ$262,COLUMN('Electrification prediction'!AM$236),FALSE)</f>
        <v>16180994583.18721</v>
      </c>
      <c r="AN10" s="260">
        <f>VLOOKUP($A10,'Energy Structure(no elec)'!$A$2:$I$28,6,FALSE)*VLOOKUP($A10,'Electrification prediction'!$A$236:$AQ$262,COLUMN('Electrification prediction'!AN$236),FALSE)</f>
        <v>15827084430.823101</v>
      </c>
      <c r="AO10" s="260">
        <f>VLOOKUP($A10,'Energy Structure(no elec)'!$A$2:$I$28,6,FALSE)*VLOOKUP($A10,'Electrification prediction'!$A$236:$AQ$262,COLUMN('Electrification prediction'!AO$236),FALSE)</f>
        <v>15459227503.861387</v>
      </c>
      <c r="AP10" s="260">
        <f>VLOOKUP($A10,'Energy Structure(no elec)'!$A$2:$I$28,6,FALSE)*VLOOKUP($A10,'Electrification prediction'!$A$236:$AQ$262,COLUMN('Electrification prediction'!AP$236),FALSE)</f>
        <v>15078209347.297897</v>
      </c>
      <c r="AQ10" s="260">
        <f>VLOOKUP($A10,'Energy Structure(no elec)'!$A$2:$I$28,6,FALSE)*VLOOKUP($A10,'Electrification prediction'!$A$236:$AQ$262,COLUMN('Electrification prediction'!AQ$236),FALSE)</f>
        <v>14684743155.874725</v>
      </c>
    </row>
    <row r="11" spans="1:43">
      <c r="A11" s="272" t="s">
        <v>624</v>
      </c>
      <c r="B11">
        <f>VLOOKUP(A11,'Energy use'!$A$132:$K$158,6,FALSE)</f>
        <v>274505205497.13593</v>
      </c>
      <c r="C11" s="260">
        <f>VLOOKUP($A11,'Energy Structure(no elec)'!$A$2:$I$28,6,FALSE)*VLOOKUP($A11,'Electrification prediction'!$A$236:$AQ$262,COLUMN('Electrification prediction'!C$236),FALSE)</f>
        <v>260066352195.42715</v>
      </c>
      <c r="D11" s="260">
        <f>VLOOKUP($A11,'Energy Structure(no elec)'!$A$2:$I$28,6,FALSE)*VLOOKUP($A11,'Electrification prediction'!$A$236:$AQ$262,COLUMN('Electrification prediction'!D$236),FALSE)</f>
        <v>296805940745.33545</v>
      </c>
      <c r="E11" s="260">
        <f>VLOOKUP($A11,'Energy Structure(no elec)'!$A$2:$I$28,6,FALSE)*VLOOKUP($A11,'Electrification prediction'!$A$236:$AQ$262,COLUMN('Electrification prediction'!E$236),FALSE)</f>
        <v>307896194199.2901</v>
      </c>
      <c r="F11" s="260">
        <f>VLOOKUP($A11,'Energy Structure(no elec)'!$A$2:$I$28,6,FALSE)*VLOOKUP($A11,'Electrification prediction'!$A$236:$AQ$262,COLUMN('Electrification prediction'!F$236),FALSE)</f>
        <v>318253095564.013</v>
      </c>
      <c r="G11" s="260">
        <f>VLOOKUP($A11,'Energy Structure(no elec)'!$A$2:$I$28,6,FALSE)*VLOOKUP($A11,'Electrification prediction'!$A$236:$AQ$262,COLUMN('Electrification prediction'!G$236),FALSE)</f>
        <v>328065857667.41309</v>
      </c>
      <c r="H11" s="260">
        <f>VLOOKUP($A11,'Energy Structure(no elec)'!$A$2:$I$28,6,FALSE)*VLOOKUP($A11,'Electrification prediction'!$A$236:$AQ$262,COLUMN('Electrification prediction'!H$236),FALSE)</f>
        <v>337454848350.81427</v>
      </c>
      <c r="I11" s="260">
        <f>VLOOKUP($A11,'Energy Structure(no elec)'!$A$2:$I$28,6,FALSE)*VLOOKUP($A11,'Electrification prediction'!$A$236:$AQ$262,COLUMN('Electrification prediction'!I$236),FALSE)</f>
        <v>346315884433.94196</v>
      </c>
      <c r="J11" s="260">
        <f>VLOOKUP($A11,'Energy Structure(no elec)'!$A$2:$I$28,6,FALSE)*VLOOKUP($A11,'Electrification prediction'!$A$236:$AQ$262,COLUMN('Electrification prediction'!J$236),FALSE)</f>
        <v>354992128140.30627</v>
      </c>
      <c r="K11" s="260">
        <f>VLOOKUP($A11,'Energy Structure(no elec)'!$A$2:$I$28,6,FALSE)*VLOOKUP($A11,'Electrification prediction'!$A$236:$AQ$262,COLUMN('Electrification prediction'!K$236),FALSE)</f>
        <v>363497863770.83368</v>
      </c>
      <c r="L11" s="260">
        <f>VLOOKUP($A11,'Energy Structure(no elec)'!$A$2:$I$28,6,FALSE)*VLOOKUP($A11,'Electrification prediction'!$A$236:$AQ$262,COLUMN('Electrification prediction'!L$236),FALSE)</f>
        <v>371845310303.81409</v>
      </c>
      <c r="M11" s="260">
        <f>VLOOKUP($A11,'Energy Structure(no elec)'!$A$2:$I$28,6,FALSE)*VLOOKUP($A11,'Electrification prediction'!$A$236:$AQ$262,COLUMN('Electrification prediction'!M$236),FALSE)</f>
        <v>379482445011.14429</v>
      </c>
      <c r="N11" s="260">
        <f>VLOOKUP($A11,'Energy Structure(no elec)'!$A$2:$I$28,6,FALSE)*VLOOKUP($A11,'Electrification prediction'!$A$236:$AQ$262,COLUMN('Electrification prediction'!N$236),FALSE)</f>
        <v>386956990419.25854</v>
      </c>
      <c r="O11" s="260">
        <f>VLOOKUP($A11,'Energy Structure(no elec)'!$A$2:$I$28,6,FALSE)*VLOOKUP($A11,'Electrification prediction'!$A$236:$AQ$262,COLUMN('Electrification prediction'!O$236),FALSE)</f>
        <v>394276393013.22675</v>
      </c>
      <c r="P11" s="260">
        <f>VLOOKUP($A11,'Energy Structure(no elec)'!$A$2:$I$28,6,FALSE)*VLOOKUP($A11,'Electrification prediction'!$A$236:$AQ$262,COLUMN('Electrification prediction'!P$236),FALSE)</f>
        <v>401446526515.31323</v>
      </c>
      <c r="Q11" s="260">
        <f>VLOOKUP($A11,'Energy Structure(no elec)'!$A$2:$I$28,6,FALSE)*VLOOKUP($A11,'Electrification prediction'!$A$236:$AQ$262,COLUMN('Electrification prediction'!Q$236),FALSE)</f>
        <v>408467787412.66632</v>
      </c>
      <c r="R11" s="260">
        <f>VLOOKUP($A11,'Energy Structure(no elec)'!$A$2:$I$28,6,FALSE)*VLOOKUP($A11,'Electrification prediction'!$A$236:$AQ$262,COLUMN('Electrification prediction'!R$236),FALSE)</f>
        <v>414932500156.479</v>
      </c>
      <c r="S11" s="260">
        <f>VLOOKUP($A11,'Energy Structure(no elec)'!$A$2:$I$28,6,FALSE)*VLOOKUP($A11,'Electrification prediction'!$A$236:$AQ$262,COLUMN('Electrification prediction'!S$236),FALSE)</f>
        <v>421652740184.44025</v>
      </c>
      <c r="T11" s="260">
        <f>VLOOKUP($A11,'Energy Structure(no elec)'!$A$2:$I$28,6,FALSE)*VLOOKUP($A11,'Electrification prediction'!$A$236:$AQ$262,COLUMN('Electrification prediction'!T$236),FALSE)</f>
        <v>428220920764.31842</v>
      </c>
      <c r="U11" s="260">
        <f>VLOOKUP($A11,'Energy Structure(no elec)'!$A$2:$I$28,6,FALSE)*VLOOKUP($A11,'Electrification prediction'!$A$236:$AQ$262,COLUMN('Electrification prediction'!U$236),FALSE)</f>
        <v>434632014616.34528</v>
      </c>
      <c r="V11" s="260">
        <f>VLOOKUP($A11,'Energy Structure(no elec)'!$A$2:$I$28,6,FALSE)*VLOOKUP($A11,'Electrification prediction'!$A$236:$AQ$262,COLUMN('Electrification prediction'!V$236),FALSE)</f>
        <v>440879868265.25262</v>
      </c>
      <c r="W11" s="260">
        <f>VLOOKUP($A11,'Energy Structure(no elec)'!$A$2:$I$28,6,FALSE)*VLOOKUP($A11,'Electrification prediction'!$A$236:$AQ$262,COLUMN('Electrification prediction'!W$236),FALSE)</f>
        <v>446687472523.13043</v>
      </c>
      <c r="X11" s="260">
        <f>VLOOKUP($A11,'Energy Structure(no elec)'!$A$2:$I$28,6,FALSE)*VLOOKUP($A11,'Electrification prediction'!$A$236:$AQ$262,COLUMN('Electrification prediction'!X$236),FALSE)</f>
        <v>451588166599.38733</v>
      </c>
      <c r="Y11" s="260">
        <f>VLOOKUP($A11,'Energy Structure(no elec)'!$A$2:$I$28,6,FALSE)*VLOOKUP($A11,'Electrification prediction'!$A$236:$AQ$262,COLUMN('Electrification prediction'!Y$236),FALSE)</f>
        <v>455997551957.47528</v>
      </c>
      <c r="Z11" s="260">
        <f>VLOOKUP($A11,'Energy Structure(no elec)'!$A$2:$I$28,6,FALSE)*VLOOKUP($A11,'Electrification prediction'!$A$236:$AQ$262,COLUMN('Electrification prediction'!Z$236),FALSE)</f>
        <v>459899183795.58057</v>
      </c>
      <c r="AA11" s="260">
        <f>VLOOKUP($A11,'Energy Structure(no elec)'!$A$2:$I$28,6,FALSE)*VLOOKUP($A11,'Electrification prediction'!$A$236:$AQ$262,COLUMN('Electrification prediction'!AA$236),FALSE)</f>
        <v>463272782466.23975</v>
      </c>
      <c r="AB11" s="260">
        <f>VLOOKUP($A11,'Energy Structure(no elec)'!$A$2:$I$28,6,FALSE)*VLOOKUP($A11,'Electrification prediction'!$A$236:$AQ$262,COLUMN('Electrification prediction'!AB$236),FALSE)</f>
        <v>466103525001.24371</v>
      </c>
      <c r="AC11" s="260">
        <f>VLOOKUP($A11,'Energy Structure(no elec)'!$A$2:$I$28,6,FALSE)*VLOOKUP($A11,'Electrification prediction'!$A$236:$AQ$262,COLUMN('Electrification prediction'!AC$236),FALSE)</f>
        <v>468377724225.12189</v>
      </c>
      <c r="AD11" s="260">
        <f>VLOOKUP($A11,'Energy Structure(no elec)'!$A$2:$I$28,6,FALSE)*VLOOKUP($A11,'Electrification prediction'!$A$236:$AQ$262,COLUMN('Electrification prediction'!AD$236),FALSE)</f>
        <v>470082986769.46283</v>
      </c>
      <c r="AE11" s="260">
        <f>VLOOKUP($A11,'Energy Structure(no elec)'!$A$2:$I$28,6,FALSE)*VLOOKUP($A11,'Electrification prediction'!$A$236:$AQ$262,COLUMN('Electrification prediction'!AE$236),FALSE)</f>
        <v>471203656785.21069</v>
      </c>
      <c r="AF11" s="260">
        <f>VLOOKUP($A11,'Energy Structure(no elec)'!$A$2:$I$28,6,FALSE)*VLOOKUP($A11,'Electrification prediction'!$A$236:$AQ$262,COLUMN('Electrification prediction'!AF$236),FALSE)</f>
        <v>471730348738.85046</v>
      </c>
      <c r="AG11" s="260">
        <f>VLOOKUP($A11,'Energy Structure(no elec)'!$A$2:$I$28,6,FALSE)*VLOOKUP($A11,'Electrification prediction'!$A$236:$AQ$262,COLUMN('Electrification prediction'!AG$236),FALSE)</f>
        <v>471650713749.45227</v>
      </c>
      <c r="AH11" s="260">
        <f>VLOOKUP($A11,'Energy Structure(no elec)'!$A$2:$I$28,6,FALSE)*VLOOKUP($A11,'Electrification prediction'!$A$236:$AQ$262,COLUMN('Electrification prediction'!AH$236),FALSE)</f>
        <v>470486918593.34735</v>
      </c>
      <c r="AI11" s="260">
        <f>VLOOKUP($A11,'Energy Structure(no elec)'!$A$2:$I$28,6,FALSE)*VLOOKUP($A11,'Electrification prediction'!$A$236:$AQ$262,COLUMN('Electrification prediction'!AI$236),FALSE)</f>
        <v>468705205485.45032</v>
      </c>
      <c r="AJ11" s="260">
        <f>VLOOKUP($A11,'Energy Structure(no elec)'!$A$2:$I$28,6,FALSE)*VLOOKUP($A11,'Electrification prediction'!$A$236:$AQ$262,COLUMN('Electrification prediction'!AJ$236),FALSE)</f>
        <v>466301234124.93011</v>
      </c>
      <c r="AK11" s="260">
        <f>VLOOKUP($A11,'Energy Structure(no elec)'!$A$2:$I$28,6,FALSE)*VLOOKUP($A11,'Electrification prediction'!$A$236:$AQ$262,COLUMN('Electrification prediction'!AK$236),FALSE)</f>
        <v>463273028752.99133</v>
      </c>
      <c r="AL11" s="260">
        <f>VLOOKUP($A11,'Energy Structure(no elec)'!$A$2:$I$28,6,FALSE)*VLOOKUP($A11,'Electrification prediction'!$A$236:$AQ$262,COLUMN('Electrification prediction'!AL$236),FALSE)</f>
        <v>459621101184.12708</v>
      </c>
      <c r="AM11" s="260">
        <f>VLOOKUP($A11,'Energy Structure(no elec)'!$A$2:$I$28,6,FALSE)*VLOOKUP($A11,'Electrification prediction'!$A$236:$AQ$262,COLUMN('Electrification prediction'!AM$236),FALSE)</f>
        <v>455343958950.31006</v>
      </c>
      <c r="AN11" s="260">
        <f>VLOOKUP($A11,'Energy Structure(no elec)'!$A$2:$I$28,6,FALSE)*VLOOKUP($A11,'Electrification prediction'!$A$236:$AQ$262,COLUMN('Electrification prediction'!AN$236),FALSE)</f>
        <v>450447522818.64478</v>
      </c>
      <c r="AO11" s="260">
        <f>VLOOKUP($A11,'Energy Structure(no elec)'!$A$2:$I$28,6,FALSE)*VLOOKUP($A11,'Electrification prediction'!$A$236:$AQ$262,COLUMN('Electrification prediction'!AO$236),FALSE)</f>
        <v>444935991561.65125</v>
      </c>
      <c r="AP11" s="260">
        <f>VLOOKUP($A11,'Energy Structure(no elec)'!$A$2:$I$28,6,FALSE)*VLOOKUP($A11,'Electrification prediction'!$A$236:$AQ$262,COLUMN('Electrification prediction'!AP$236),FALSE)</f>
        <v>438821067229.39008</v>
      </c>
      <c r="AQ11" s="260">
        <f>VLOOKUP($A11,'Energy Structure(no elec)'!$A$2:$I$28,6,FALSE)*VLOOKUP($A11,'Electrification prediction'!$A$236:$AQ$262,COLUMN('Electrification prediction'!AQ$236),FALSE)</f>
        <v>432112945058.99829</v>
      </c>
    </row>
    <row r="12" spans="1:43">
      <c r="A12" s="272" t="s">
        <v>612</v>
      </c>
      <c r="B12">
        <f>VLOOKUP(A12,'Energy use'!$A$132:$K$158,6,FALSE)</f>
        <v>22207784519254.199</v>
      </c>
      <c r="C12" s="260">
        <f>VLOOKUP($A12,'Energy Structure(no elec)'!$A$2:$I$28,6,FALSE)*VLOOKUP($A12,'Electrification prediction'!$A$236:$AQ$262,COLUMN('Electrification prediction'!C$236),FALSE)</f>
        <v>21878504857087.473</v>
      </c>
      <c r="D12" s="260">
        <f>VLOOKUP($A12,'Energy Structure(no elec)'!$A$2:$I$28,6,FALSE)*VLOOKUP($A12,'Electrification prediction'!$A$236:$AQ$262,COLUMN('Electrification prediction'!D$236),FALSE)</f>
        <v>23121791482896.852</v>
      </c>
      <c r="E12" s="260">
        <f>VLOOKUP($A12,'Energy Structure(no elec)'!$A$2:$I$28,6,FALSE)*VLOOKUP($A12,'Electrification prediction'!$A$236:$AQ$262,COLUMN('Electrification prediction'!E$236),FALSE)</f>
        <v>23674627323351.477</v>
      </c>
      <c r="F12" s="260">
        <f>VLOOKUP($A12,'Energy Structure(no elec)'!$A$2:$I$28,6,FALSE)*VLOOKUP($A12,'Electrification prediction'!$A$236:$AQ$262,COLUMN('Electrification prediction'!F$236),FALSE)</f>
        <v>24200610066254.121</v>
      </c>
      <c r="G12" s="260">
        <f>VLOOKUP($A12,'Energy Structure(no elec)'!$A$2:$I$28,6,FALSE)*VLOOKUP($A12,'Electrification prediction'!$A$236:$AQ$262,COLUMN('Electrification prediction'!G$236),FALSE)</f>
        <v>24700260956845.766</v>
      </c>
      <c r="H12" s="260">
        <f>VLOOKUP($A12,'Energy Structure(no elec)'!$A$2:$I$28,6,FALSE)*VLOOKUP($A12,'Electrification prediction'!$A$236:$AQ$262,COLUMN('Electrification prediction'!H$236),FALSE)</f>
        <v>25182617596419.012</v>
      </c>
      <c r="I12" s="260">
        <f>VLOOKUP($A12,'Energy Structure(no elec)'!$A$2:$I$28,6,FALSE)*VLOOKUP($A12,'Electrification prediction'!$A$236:$AQ$262,COLUMN('Electrification prediction'!I$236),FALSE)</f>
        <v>25638598488566.434</v>
      </c>
      <c r="J12" s="260">
        <f>VLOOKUP($A12,'Energy Structure(no elec)'!$A$2:$I$28,6,FALSE)*VLOOKUP($A12,'Electrification prediction'!$A$236:$AQ$262,COLUMN('Electrification prediction'!J$236),FALSE)</f>
        <v>26094540559257.523</v>
      </c>
      <c r="K12" s="260">
        <f>VLOOKUP($A12,'Energy Structure(no elec)'!$A$2:$I$28,6,FALSE)*VLOOKUP($A12,'Electrification prediction'!$A$236:$AQ$262,COLUMN('Electrification prediction'!K$236),FALSE)</f>
        <v>26550405032163.156</v>
      </c>
      <c r="L12" s="260">
        <f>VLOOKUP($A12,'Energy Structure(no elec)'!$A$2:$I$28,6,FALSE)*VLOOKUP($A12,'Electrification prediction'!$A$236:$AQ$262,COLUMN('Electrification prediction'!L$236),FALSE)</f>
        <v>27006105952689.387</v>
      </c>
      <c r="M12" s="260">
        <f>VLOOKUP($A12,'Energy Structure(no elec)'!$A$2:$I$28,6,FALSE)*VLOOKUP($A12,'Electrification prediction'!$A$236:$AQ$262,COLUMN('Electrification prediction'!M$236),FALSE)</f>
        <v>27418228203327.586</v>
      </c>
      <c r="N12" s="260">
        <f>VLOOKUP($A12,'Energy Structure(no elec)'!$A$2:$I$28,6,FALSE)*VLOOKUP($A12,'Electrification prediction'!$A$236:$AQ$262,COLUMN('Electrification prediction'!N$236),FALSE)</f>
        <v>27828570095889.285</v>
      </c>
      <c r="O12" s="260">
        <f>VLOOKUP($A12,'Energy Structure(no elec)'!$A$2:$I$28,6,FALSE)*VLOOKUP($A12,'Electrification prediction'!$A$236:$AQ$262,COLUMN('Electrification prediction'!O$236),FALSE)</f>
        <v>28236926570464.035</v>
      </c>
      <c r="P12" s="260">
        <f>VLOOKUP($A12,'Energy Structure(no elec)'!$A$2:$I$28,6,FALSE)*VLOOKUP($A12,'Electrification prediction'!$A$236:$AQ$262,COLUMN('Electrification prediction'!P$236),FALSE)</f>
        <v>28643057269693.633</v>
      </c>
      <c r="Q12" s="260">
        <f>VLOOKUP($A12,'Energy Structure(no elec)'!$A$2:$I$28,6,FALSE)*VLOOKUP($A12,'Electrification prediction'!$A$236:$AQ$262,COLUMN('Electrification prediction'!Q$236),FALSE)</f>
        <v>29046383484852.801</v>
      </c>
      <c r="R12" s="260">
        <f>VLOOKUP($A12,'Energy Structure(no elec)'!$A$2:$I$28,6,FALSE)*VLOOKUP($A12,'Electrification prediction'!$A$236:$AQ$262,COLUMN('Electrification prediction'!R$236),FALSE)</f>
        <v>29415656515127.172</v>
      </c>
      <c r="S12" s="260">
        <f>VLOOKUP($A12,'Energy Structure(no elec)'!$A$2:$I$28,6,FALSE)*VLOOKUP($A12,'Electrification prediction'!$A$236:$AQ$262,COLUMN('Electrification prediction'!S$236),FALSE)</f>
        <v>29811678318688.117</v>
      </c>
      <c r="T12" s="260">
        <f>VLOOKUP($A12,'Energy Structure(no elec)'!$A$2:$I$28,6,FALSE)*VLOOKUP($A12,'Electrification prediction'!$A$236:$AQ$262,COLUMN('Electrification prediction'!T$236),FALSE)</f>
        <v>30203220173303.844</v>
      </c>
      <c r="U12" s="260">
        <f>VLOOKUP($A12,'Energy Structure(no elec)'!$A$2:$I$28,6,FALSE)*VLOOKUP($A12,'Electrification prediction'!$A$236:$AQ$262,COLUMN('Electrification prediction'!U$236),FALSE)</f>
        <v>30589537857348.184</v>
      </c>
      <c r="V12" s="260">
        <f>VLOOKUP($A12,'Energy Structure(no elec)'!$A$2:$I$28,6,FALSE)*VLOOKUP($A12,'Electrification prediction'!$A$236:$AQ$262,COLUMN('Electrification prediction'!V$236),FALSE)</f>
        <v>30969847532723.539</v>
      </c>
      <c r="W12" s="260">
        <f>VLOOKUP($A12,'Energy Structure(no elec)'!$A$2:$I$28,6,FALSE)*VLOOKUP($A12,'Electrification prediction'!$A$236:$AQ$262,COLUMN('Electrification prediction'!W$236),FALSE)</f>
        <v>31323261997197.438</v>
      </c>
      <c r="X12" s="260">
        <f>VLOOKUP($A12,'Energy Structure(no elec)'!$A$2:$I$28,6,FALSE)*VLOOKUP($A12,'Electrification prediction'!$A$236:$AQ$262,COLUMN('Electrification prediction'!X$236),FALSE)</f>
        <v>31614999434474.91</v>
      </c>
      <c r="Y12" s="260">
        <f>VLOOKUP($A12,'Energy Structure(no elec)'!$A$2:$I$28,6,FALSE)*VLOOKUP($A12,'Electrification prediction'!$A$236:$AQ$262,COLUMN('Electrification prediction'!Y$236),FALSE)</f>
        <v>31875886979166.73</v>
      </c>
      <c r="Z12" s="260">
        <f>VLOOKUP($A12,'Energy Structure(no elec)'!$A$2:$I$28,6,FALSE)*VLOOKUP($A12,'Electrification prediction'!$A$236:$AQ$262,COLUMN('Electrification prediction'!Z$236),FALSE)</f>
        <v>32104562612046.449</v>
      </c>
      <c r="AA12" s="260">
        <f>VLOOKUP($A12,'Energy Structure(no elec)'!$A$2:$I$28,6,FALSE)*VLOOKUP($A12,'Electrification prediction'!$A$236:$AQ$262,COLUMN('Electrification prediction'!AA$236),FALSE)</f>
        <v>32299385186368.27</v>
      </c>
      <c r="AB12" s="260">
        <f>VLOOKUP($A12,'Energy Structure(no elec)'!$A$2:$I$28,6,FALSE)*VLOOKUP($A12,'Electrification prediction'!$A$236:$AQ$262,COLUMN('Electrification prediction'!AB$236),FALSE)</f>
        <v>32459119751994.129</v>
      </c>
      <c r="AC12" s="260">
        <f>VLOOKUP($A12,'Energy Structure(no elec)'!$A$2:$I$28,6,FALSE)*VLOOKUP($A12,'Electrification prediction'!$A$236:$AQ$262,COLUMN('Electrification prediction'!AC$236),FALSE)</f>
        <v>32582614573206.059</v>
      </c>
      <c r="AD12" s="260">
        <f>VLOOKUP($A12,'Energy Structure(no elec)'!$A$2:$I$28,6,FALSE)*VLOOKUP($A12,'Electrification prediction'!$A$236:$AQ$262,COLUMN('Electrification prediction'!AD$236),FALSE)</f>
        <v>32668810866904.988</v>
      </c>
      <c r="AE12" s="260">
        <f>VLOOKUP($A12,'Energy Structure(no elec)'!$A$2:$I$28,6,FALSE)*VLOOKUP($A12,'Electrification prediction'!$A$236:$AQ$262,COLUMN('Electrification prediction'!AE$236),FALSE)</f>
        <v>32716405672844.906</v>
      </c>
      <c r="AF12" s="260">
        <f>VLOOKUP($A12,'Energy Structure(no elec)'!$A$2:$I$28,6,FALSE)*VLOOKUP($A12,'Electrification prediction'!$A$236:$AQ$262,COLUMN('Electrification prediction'!AF$236),FALSE)</f>
        <v>32724552987391.043</v>
      </c>
      <c r="AG12" s="260">
        <f>VLOOKUP($A12,'Energy Structure(no elec)'!$A$2:$I$28,6,FALSE)*VLOOKUP($A12,'Electrification prediction'!$A$236:$AQ$262,COLUMN('Electrification prediction'!AG$236),FALSE)</f>
        <v>32692182242295.691</v>
      </c>
      <c r="AH12" s="260">
        <f>VLOOKUP($A12,'Energy Structure(no elec)'!$A$2:$I$28,6,FALSE)*VLOOKUP($A12,'Electrification prediction'!$A$236:$AQ$262,COLUMN('Electrification prediction'!AH$236),FALSE)</f>
        <v>32583987383514.137</v>
      </c>
      <c r="AI12" s="260">
        <f>VLOOKUP($A12,'Energy Structure(no elec)'!$A$2:$I$28,6,FALSE)*VLOOKUP($A12,'Electrification prediction'!$A$236:$AQ$262,COLUMN('Electrification prediction'!AI$236),FALSE)</f>
        <v>32434090753985.711</v>
      </c>
      <c r="AJ12" s="260">
        <f>VLOOKUP($A12,'Energy Structure(no elec)'!$A$2:$I$28,6,FALSE)*VLOOKUP($A12,'Electrification prediction'!$A$236:$AQ$262,COLUMN('Electrification prediction'!AJ$236),FALSE)</f>
        <v>32241976306337.98</v>
      </c>
      <c r="AK12" s="260">
        <f>VLOOKUP($A12,'Energy Structure(no elec)'!$A$2:$I$28,6,FALSE)*VLOOKUP($A12,'Electrification prediction'!$A$236:$AQ$262,COLUMN('Electrification prediction'!AK$236),FALSE)</f>
        <v>32007293702433.887</v>
      </c>
      <c r="AL12" s="260">
        <f>VLOOKUP($A12,'Energy Structure(no elec)'!$A$2:$I$28,6,FALSE)*VLOOKUP($A12,'Electrification prediction'!$A$236:$AQ$262,COLUMN('Electrification prediction'!AL$236),FALSE)</f>
        <v>31729867175976.152</v>
      </c>
      <c r="AM12" s="260">
        <f>VLOOKUP($A12,'Energy Structure(no elec)'!$A$2:$I$28,6,FALSE)*VLOOKUP($A12,'Electrification prediction'!$A$236:$AQ$262,COLUMN('Electrification prediction'!AM$236),FALSE)</f>
        <v>31409365350492.852</v>
      </c>
      <c r="AN12" s="260">
        <f>VLOOKUP($A12,'Energy Structure(no elec)'!$A$2:$I$28,6,FALSE)*VLOOKUP($A12,'Electrification prediction'!$A$236:$AQ$262,COLUMN('Electrification prediction'!AN$236),FALSE)</f>
        <v>31045993698855.195</v>
      </c>
      <c r="AO12" s="260">
        <f>VLOOKUP($A12,'Energy Structure(no elec)'!$A$2:$I$28,6,FALSE)*VLOOKUP($A12,'Electrification prediction'!$A$236:$AQ$262,COLUMN('Electrification prediction'!AO$236),FALSE)</f>
        <v>30639823346668.621</v>
      </c>
      <c r="AP12" s="260">
        <f>VLOOKUP($A12,'Energy Structure(no elec)'!$A$2:$I$28,6,FALSE)*VLOOKUP($A12,'Electrification prediction'!$A$236:$AQ$262,COLUMN('Electrification prediction'!AP$236),FALSE)</f>
        <v>30191470098680.164</v>
      </c>
      <c r="AQ12" s="260">
        <f>VLOOKUP($A12,'Energy Structure(no elec)'!$A$2:$I$28,6,FALSE)*VLOOKUP($A12,'Electrification prediction'!$A$236:$AQ$262,COLUMN('Electrification prediction'!AQ$236),FALSE)</f>
        <v>29701432596038.074</v>
      </c>
    </row>
    <row r="13" spans="1:43">
      <c r="A13" s="272" t="s">
        <v>625</v>
      </c>
      <c r="B13">
        <f>VLOOKUP(A13,'Energy use'!$A$132:$K$158,6,FALSE)</f>
        <v>17818958485426.09</v>
      </c>
      <c r="C13" s="260">
        <f>VLOOKUP($A13,'Energy Structure(no elec)'!$A$2:$I$28,6,FALSE)*VLOOKUP($A13,'Electrification prediction'!$A$236:$AQ$262,COLUMN('Electrification prediction'!C$236),FALSE)</f>
        <v>17903918512130.719</v>
      </c>
      <c r="D13" s="260">
        <f>VLOOKUP($A13,'Energy Structure(no elec)'!$A$2:$I$28,6,FALSE)*VLOOKUP($A13,'Electrification prediction'!$A$236:$AQ$262,COLUMN('Electrification prediction'!D$236),FALSE)</f>
        <v>20827724351989.203</v>
      </c>
      <c r="E13" s="260">
        <f>VLOOKUP($A13,'Energy Structure(no elec)'!$A$2:$I$28,6,FALSE)*VLOOKUP($A13,'Electrification prediction'!$A$236:$AQ$262,COLUMN('Electrification prediction'!E$236),FALSE)</f>
        <v>21506504274417.734</v>
      </c>
      <c r="F13" s="260">
        <f>VLOOKUP($A13,'Energy Structure(no elec)'!$A$2:$I$28,6,FALSE)*VLOOKUP($A13,'Electrification prediction'!$A$236:$AQ$262,COLUMN('Electrification prediction'!F$236),FALSE)</f>
        <v>22135702415851.688</v>
      </c>
      <c r="G13" s="260">
        <f>VLOOKUP($A13,'Energy Structure(no elec)'!$A$2:$I$28,6,FALSE)*VLOOKUP($A13,'Electrification prediction'!$A$236:$AQ$262,COLUMN('Electrification prediction'!G$236),FALSE)</f>
        <v>22728872529801.887</v>
      </c>
      <c r="H13" s="260">
        <f>VLOOKUP($A13,'Energy Structure(no elec)'!$A$2:$I$28,6,FALSE)*VLOOKUP($A13,'Electrification prediction'!$A$236:$AQ$262,COLUMN('Electrification prediction'!H$236),FALSE)</f>
        <v>23295556137956.488</v>
      </c>
      <c r="I13" s="260">
        <f>VLOOKUP($A13,'Energy Structure(no elec)'!$A$2:$I$28,6,FALSE)*VLOOKUP($A13,'Electrification prediction'!$A$236:$AQ$262,COLUMN('Electrification prediction'!I$236),FALSE)</f>
        <v>23827545695780.512</v>
      </c>
      <c r="J13" s="260">
        <f>VLOOKUP($A13,'Energy Structure(no elec)'!$A$2:$I$28,6,FALSE)*VLOOKUP($A13,'Electrification prediction'!$A$236:$AQ$262,COLUMN('Electrification prediction'!J$236),FALSE)</f>
        <v>24351535032365.418</v>
      </c>
      <c r="K13" s="260">
        <f>VLOOKUP($A13,'Energy Structure(no elec)'!$A$2:$I$28,6,FALSE)*VLOOKUP($A13,'Electrification prediction'!$A$236:$AQ$262,COLUMN('Electrification prediction'!K$236),FALSE)</f>
        <v>24868307641625.988</v>
      </c>
      <c r="L13" s="260">
        <f>VLOOKUP($A13,'Energy Structure(no elec)'!$A$2:$I$28,6,FALSE)*VLOOKUP($A13,'Electrification prediction'!$A$236:$AQ$262,COLUMN('Electrification prediction'!L$236),FALSE)</f>
        <v>25378509553868.941</v>
      </c>
      <c r="M13" s="260">
        <f>VLOOKUP($A13,'Energy Structure(no elec)'!$A$2:$I$28,6,FALSE)*VLOOKUP($A13,'Electrification prediction'!$A$236:$AQ$262,COLUMN('Electrification prediction'!M$236),FALSE)</f>
        <v>25839459172623.117</v>
      </c>
      <c r="N13" s="260">
        <f>VLOOKUP($A13,'Energy Structure(no elec)'!$A$2:$I$28,6,FALSE)*VLOOKUP($A13,'Electrification prediction'!$A$236:$AQ$262,COLUMN('Electrification prediction'!N$236),FALSE)</f>
        <v>26293269157166.438</v>
      </c>
      <c r="O13" s="260">
        <f>VLOOKUP($A13,'Energy Structure(no elec)'!$A$2:$I$28,6,FALSE)*VLOOKUP($A13,'Electrification prediction'!$A$236:$AQ$262,COLUMN('Electrification prediction'!O$236),FALSE)</f>
        <v>26740265504184.676</v>
      </c>
      <c r="P13" s="260">
        <f>VLOOKUP($A13,'Energy Structure(no elec)'!$A$2:$I$28,6,FALSE)*VLOOKUP($A13,'Electrification prediction'!$A$236:$AQ$262,COLUMN('Electrification prediction'!P$236),FALSE)</f>
        <v>27180675149505.523</v>
      </c>
      <c r="Q13" s="260">
        <f>VLOOKUP($A13,'Energy Structure(no elec)'!$A$2:$I$28,6,FALSE)*VLOOKUP($A13,'Electrification prediction'!$A$236:$AQ$262,COLUMN('Electrification prediction'!Q$236),FALSE)</f>
        <v>27614328394934.883</v>
      </c>
      <c r="R13" s="260">
        <f>VLOOKUP($A13,'Energy Structure(no elec)'!$A$2:$I$28,6,FALSE)*VLOOKUP($A13,'Electrification prediction'!$A$236:$AQ$262,COLUMN('Electrification prediction'!R$236),FALSE)</f>
        <v>28010147014381.332</v>
      </c>
      <c r="S13" s="260">
        <f>VLOOKUP($A13,'Energy Structure(no elec)'!$A$2:$I$28,6,FALSE)*VLOOKUP($A13,'Electrification prediction'!$A$236:$AQ$262,COLUMN('Electrification prediction'!S$236),FALSE)</f>
        <v>28429585615608.855</v>
      </c>
      <c r="T13" s="260">
        <f>VLOOKUP($A13,'Energy Structure(no elec)'!$A$2:$I$28,6,FALSE)*VLOOKUP($A13,'Electrification prediction'!$A$236:$AQ$262,COLUMN('Electrification prediction'!T$236),FALSE)</f>
        <v>28841538484622.629</v>
      </c>
      <c r="U13" s="260">
        <f>VLOOKUP($A13,'Energy Structure(no elec)'!$A$2:$I$28,6,FALSE)*VLOOKUP($A13,'Electrification prediction'!$A$236:$AQ$262,COLUMN('Electrification prediction'!U$236),FALSE)</f>
        <v>29245497303773.836</v>
      </c>
      <c r="V13" s="260">
        <f>VLOOKUP($A13,'Energy Structure(no elec)'!$A$2:$I$28,6,FALSE)*VLOOKUP($A13,'Electrification prediction'!$A$236:$AQ$262,COLUMN('Electrification prediction'!V$236),FALSE)</f>
        <v>29640883088280.359</v>
      </c>
      <c r="W13" s="260">
        <f>VLOOKUP($A13,'Energy Structure(no elec)'!$A$2:$I$28,6,FALSE)*VLOOKUP($A13,'Electrification prediction'!$A$236:$AQ$262,COLUMN('Electrification prediction'!W$236),FALSE)</f>
        <v>30006779135865.82</v>
      </c>
      <c r="X13" s="260">
        <f>VLOOKUP($A13,'Energy Structure(no elec)'!$A$2:$I$28,6,FALSE)*VLOOKUP($A13,'Electrification prediction'!$A$236:$AQ$262,COLUMN('Electrification prediction'!X$236),FALSE)</f>
        <v>30308155433680.488</v>
      </c>
      <c r="Y13" s="260">
        <f>VLOOKUP($A13,'Energy Structure(no elec)'!$A$2:$I$28,6,FALSE)*VLOOKUP($A13,'Electrification prediction'!$A$236:$AQ$262,COLUMN('Electrification prediction'!Y$236),FALSE)</f>
        <v>30576260595997.805</v>
      </c>
      <c r="Z13" s="260">
        <f>VLOOKUP($A13,'Energy Structure(no elec)'!$A$2:$I$28,6,FALSE)*VLOOKUP($A13,'Electrification prediction'!$A$236:$AQ$262,COLUMN('Electrification prediction'!Z$236),FALSE)</f>
        <v>30809831557245.766</v>
      </c>
      <c r="AA13" s="260">
        <f>VLOOKUP($A13,'Energy Structure(no elec)'!$A$2:$I$28,6,FALSE)*VLOOKUP($A13,'Electrification prediction'!$A$236:$AQ$262,COLUMN('Electrification prediction'!AA$236),FALSE)</f>
        <v>31007313839642.402</v>
      </c>
      <c r="AB13" s="260">
        <f>VLOOKUP($A13,'Energy Structure(no elec)'!$A$2:$I$28,6,FALSE)*VLOOKUP($A13,'Electrification prediction'!$A$236:$AQ$262,COLUMN('Electrification prediction'!AB$236),FALSE)</f>
        <v>31167556459522.934</v>
      </c>
      <c r="AC13" s="260">
        <f>VLOOKUP($A13,'Energy Structure(no elec)'!$A$2:$I$28,6,FALSE)*VLOOKUP($A13,'Electrification prediction'!$A$236:$AQ$262,COLUMN('Electrification prediction'!AC$236),FALSE)</f>
        <v>31289486833572.738</v>
      </c>
      <c r="AD13" s="260">
        <f>VLOOKUP($A13,'Energy Structure(no elec)'!$A$2:$I$28,6,FALSE)*VLOOKUP($A13,'Electrification prediction'!$A$236:$AQ$262,COLUMN('Electrification prediction'!AD$236),FALSE)</f>
        <v>31372121858377.699</v>
      </c>
      <c r="AE13" s="260">
        <f>VLOOKUP($A13,'Energy Structure(no elec)'!$A$2:$I$28,6,FALSE)*VLOOKUP($A13,'Electrification prediction'!$A$236:$AQ$262,COLUMN('Electrification prediction'!AE$236),FALSE)</f>
        <v>31414227473299.641</v>
      </c>
      <c r="AF13" s="260">
        <f>VLOOKUP($A13,'Energy Structure(no elec)'!$A$2:$I$28,6,FALSE)*VLOOKUP($A13,'Electrification prediction'!$A$236:$AQ$262,COLUMN('Electrification prediction'!AF$236),FALSE)</f>
        <v>31415029678716.836</v>
      </c>
      <c r="AG13" s="260">
        <f>VLOOKUP($A13,'Energy Structure(no elec)'!$A$2:$I$28,6,FALSE)*VLOOKUP($A13,'Electrification prediction'!$A$236:$AQ$262,COLUMN('Electrification prediction'!AG$236),FALSE)</f>
        <v>31373525087346.559</v>
      </c>
      <c r="AH13" s="260">
        <f>VLOOKUP($A13,'Energy Structure(no elec)'!$A$2:$I$28,6,FALSE)*VLOOKUP($A13,'Electrification prediction'!$A$236:$AQ$262,COLUMN('Electrification prediction'!AH$236),FALSE)</f>
        <v>31254024034990.266</v>
      </c>
      <c r="AI13" s="260">
        <f>VLOOKUP($A13,'Energy Structure(no elec)'!$A$2:$I$28,6,FALSE)*VLOOKUP($A13,'Electrification prediction'!$A$236:$AQ$262,COLUMN('Electrification prediction'!AI$236),FALSE)</f>
        <v>31091176766892.633</v>
      </c>
      <c r="AJ13" s="260">
        <f>VLOOKUP($A13,'Energy Structure(no elec)'!$A$2:$I$28,6,FALSE)*VLOOKUP($A13,'Electrification prediction'!$A$236:$AQ$262,COLUMN('Electrification prediction'!AJ$236),FALSE)</f>
        <v>30884542693618.016</v>
      </c>
      <c r="AK13" s="260">
        <f>VLOOKUP($A13,'Energy Structure(no elec)'!$A$2:$I$28,6,FALSE)*VLOOKUP($A13,'Electrification prediction'!$A$236:$AQ$262,COLUMN('Electrification prediction'!AK$236),FALSE)</f>
        <v>30633848906051.871</v>
      </c>
      <c r="AL13" s="260">
        <f>VLOOKUP($A13,'Energy Structure(no elec)'!$A$2:$I$28,6,FALSE)*VLOOKUP($A13,'Electrification prediction'!$A$236:$AQ$262,COLUMN('Electrification prediction'!AL$236),FALSE)</f>
        <v>30338999416332.391</v>
      </c>
      <c r="AM13" s="260">
        <f>VLOOKUP($A13,'Energy Structure(no elec)'!$A$2:$I$28,6,FALSE)*VLOOKUP($A13,'Electrification prediction'!$A$236:$AQ$262,COLUMN('Electrification prediction'!AM$236),FALSE)</f>
        <v>29999740907282.965</v>
      </c>
      <c r="AN13" s="260">
        <f>VLOOKUP($A13,'Energy Structure(no elec)'!$A$2:$I$28,6,FALSE)*VLOOKUP($A13,'Electrification prediction'!$A$236:$AQ$262,COLUMN('Electrification prediction'!AN$236),FALSE)</f>
        <v>29616364252548.164</v>
      </c>
      <c r="AO13" s="260">
        <f>VLOOKUP($A13,'Energy Structure(no elec)'!$A$2:$I$28,6,FALSE)*VLOOKUP($A13,'Electrification prediction'!$A$236:$AQ$262,COLUMN('Electrification prediction'!AO$236),FALSE)</f>
        <v>29189024691452.223</v>
      </c>
      <c r="AP13" s="260">
        <f>VLOOKUP($A13,'Energy Structure(no elec)'!$A$2:$I$28,6,FALSE)*VLOOKUP($A13,'Electrification prediction'!$A$236:$AQ$262,COLUMN('Electrification prediction'!AP$236),FALSE)</f>
        <v>28718429385311.023</v>
      </c>
      <c r="AQ13" s="260">
        <f>VLOOKUP($A13,'Energy Structure(no elec)'!$A$2:$I$28,6,FALSE)*VLOOKUP($A13,'Electrification prediction'!$A$236:$AQ$262,COLUMN('Electrification prediction'!AQ$236),FALSE)</f>
        <v>28205167081200.25</v>
      </c>
    </row>
    <row r="14" spans="1:43">
      <c r="A14" s="272" t="s">
        <v>626</v>
      </c>
      <c r="B14">
        <f>VLOOKUP(A14,'Energy use'!$A$132:$K$158,6,FALSE)</f>
        <v>117340915454.13089</v>
      </c>
      <c r="C14" s="260">
        <f>VLOOKUP($A14,'Energy Structure(no elec)'!$A$2:$I$28,6,FALSE)*VLOOKUP($A14,'Electrification prediction'!$A$236:$AQ$262,COLUMN('Electrification prediction'!C$236),FALSE)</f>
        <v>116903363495.41226</v>
      </c>
      <c r="D14" s="260">
        <f>VLOOKUP($A14,'Energy Structure(no elec)'!$A$2:$I$28,6,FALSE)*VLOOKUP($A14,'Electrification prediction'!$A$236:$AQ$262,COLUMN('Electrification prediction'!D$236),FALSE)</f>
        <v>133501244749.50569</v>
      </c>
      <c r="E14" s="260">
        <f>VLOOKUP($A14,'Energy Structure(no elec)'!$A$2:$I$28,6,FALSE)*VLOOKUP($A14,'Electrification prediction'!$A$236:$AQ$262,COLUMN('Electrification prediction'!E$236),FALSE)</f>
        <v>135903165613.84808</v>
      </c>
      <c r="F14" s="260">
        <f>VLOOKUP($A14,'Energy Structure(no elec)'!$A$2:$I$28,6,FALSE)*VLOOKUP($A14,'Electrification prediction'!$A$236:$AQ$262,COLUMN('Electrification prediction'!F$236),FALSE)</f>
        <v>137906514854.71204</v>
      </c>
      <c r="G14" s="260">
        <f>VLOOKUP($A14,'Energy Structure(no elec)'!$A$2:$I$28,6,FALSE)*VLOOKUP($A14,'Electrification prediction'!$A$236:$AQ$262,COLUMN('Electrification prediction'!G$236),FALSE)</f>
        <v>139605355844.51938</v>
      </c>
      <c r="H14" s="260">
        <f>VLOOKUP($A14,'Energy Structure(no elec)'!$A$2:$I$28,6,FALSE)*VLOOKUP($A14,'Electrification prediction'!$A$236:$AQ$262,COLUMN('Electrification prediction'!H$236),FALSE)</f>
        <v>141058496294.4122</v>
      </c>
      <c r="I14" s="260">
        <f>VLOOKUP($A14,'Energy Structure(no elec)'!$A$2:$I$28,6,FALSE)*VLOOKUP($A14,'Electrification prediction'!$A$236:$AQ$262,COLUMN('Electrification prediction'!I$236),FALSE)</f>
        <v>142228642255.87869</v>
      </c>
      <c r="J14" s="260">
        <f>VLOOKUP($A14,'Energy Structure(no elec)'!$A$2:$I$28,6,FALSE)*VLOOKUP($A14,'Electrification prediction'!$A$236:$AQ$262,COLUMN('Electrification prediction'!J$236),FALSE)</f>
        <v>143261864619.60867</v>
      </c>
      <c r="K14" s="260">
        <f>VLOOKUP($A14,'Energy Structure(no elec)'!$A$2:$I$28,6,FALSE)*VLOOKUP($A14,'Electrification prediction'!$A$236:$AQ$262,COLUMN('Electrification prediction'!K$236),FALSE)</f>
        <v>144164042246.80005</v>
      </c>
      <c r="L14" s="260">
        <f>VLOOKUP($A14,'Energy Structure(no elec)'!$A$2:$I$28,6,FALSE)*VLOOKUP($A14,'Electrification prediction'!$A$236:$AQ$262,COLUMN('Electrification prediction'!L$236),FALSE)</f>
        <v>144940007549.77371</v>
      </c>
      <c r="M14" s="260">
        <f>VLOOKUP($A14,'Energy Structure(no elec)'!$A$2:$I$28,6,FALSE)*VLOOKUP($A14,'Electrification prediction'!$A$236:$AQ$262,COLUMN('Electrification prediction'!M$236),FALSE)</f>
        <v>145378246658.32025</v>
      </c>
      <c r="N14" s="260">
        <f>VLOOKUP($A14,'Energy Structure(no elec)'!$A$2:$I$28,6,FALSE)*VLOOKUP($A14,'Electrification prediction'!$A$236:$AQ$262,COLUMN('Electrification prediction'!N$236),FALSE)</f>
        <v>145695975105.71576</v>
      </c>
      <c r="O14" s="260">
        <f>VLOOKUP($A14,'Energy Structure(no elec)'!$A$2:$I$28,6,FALSE)*VLOOKUP($A14,'Electrification prediction'!$A$236:$AQ$262,COLUMN('Electrification prediction'!O$236),FALSE)</f>
        <v>145896078626.41791</v>
      </c>
      <c r="P14" s="260">
        <f>VLOOKUP($A14,'Energy Structure(no elec)'!$A$2:$I$28,6,FALSE)*VLOOKUP($A14,'Electrification prediction'!$A$236:$AQ$262,COLUMN('Electrification prediction'!P$236),FALSE)</f>
        <v>145980805782.26208</v>
      </c>
      <c r="Q14" s="260">
        <f>VLOOKUP($A14,'Energy Structure(no elec)'!$A$2:$I$28,6,FALSE)*VLOOKUP($A14,'Electrification prediction'!$A$236:$AQ$262,COLUMN('Electrification prediction'!Q$236),FALSE)</f>
        <v>145950413702.28668</v>
      </c>
      <c r="R14" s="260">
        <f>VLOOKUP($A14,'Energy Structure(no elec)'!$A$2:$I$28,6,FALSE)*VLOOKUP($A14,'Electrification prediction'!$A$236:$AQ$262,COLUMN('Electrification prediction'!R$236),FALSE)</f>
        <v>145661999823.3461</v>
      </c>
      <c r="S14" s="260">
        <f>VLOOKUP($A14,'Energy Structure(no elec)'!$A$2:$I$28,6,FALSE)*VLOOKUP($A14,'Electrification prediction'!$A$236:$AQ$262,COLUMN('Electrification prediction'!S$236),FALSE)</f>
        <v>145403499198.16559</v>
      </c>
      <c r="T14" s="260">
        <f>VLOOKUP($A14,'Energy Structure(no elec)'!$A$2:$I$28,6,FALSE)*VLOOKUP($A14,'Electrification prediction'!$A$236:$AQ$262,COLUMN('Electrification prediction'!T$236),FALSE)</f>
        <v>145029727047.01028</v>
      </c>
      <c r="U14" s="260">
        <f>VLOOKUP($A14,'Energy Structure(no elec)'!$A$2:$I$28,6,FALSE)*VLOOKUP($A14,'Electrification prediction'!$A$236:$AQ$262,COLUMN('Electrification prediction'!U$236),FALSE)</f>
        <v>144539537287.61633</v>
      </c>
      <c r="V14" s="260">
        <f>VLOOKUP($A14,'Energy Structure(no elec)'!$A$2:$I$28,6,FALSE)*VLOOKUP($A14,'Electrification prediction'!$A$236:$AQ$262,COLUMN('Electrification prediction'!V$236),FALSE)</f>
        <v>143931607352.83221</v>
      </c>
      <c r="W14" s="260">
        <f>VLOOKUP($A14,'Energy Structure(no elec)'!$A$2:$I$28,6,FALSE)*VLOOKUP($A14,'Electrification prediction'!$A$236:$AQ$262,COLUMN('Electrification prediction'!W$236),FALSE)</f>
        <v>143118044810.31927</v>
      </c>
      <c r="X14" s="260">
        <f>VLOOKUP($A14,'Energy Structure(no elec)'!$A$2:$I$28,6,FALSE)*VLOOKUP($A14,'Electrification prediction'!$A$236:$AQ$262,COLUMN('Electrification prediction'!X$236),FALSE)</f>
        <v>141958096139.23138</v>
      </c>
      <c r="Y14" s="260">
        <f>VLOOKUP($A14,'Energy Structure(no elec)'!$A$2:$I$28,6,FALSE)*VLOOKUP($A14,'Electrification prediction'!$A$236:$AQ$262,COLUMN('Electrification prediction'!Y$236),FALSE)</f>
        <v>140594315274.86765</v>
      </c>
      <c r="Z14" s="260">
        <f>VLOOKUP($A14,'Energy Structure(no elec)'!$A$2:$I$28,6,FALSE)*VLOOKUP($A14,'Electrification prediction'!$A$236:$AQ$262,COLUMN('Electrification prediction'!Z$236),FALSE)</f>
        <v>139028650334.10345</v>
      </c>
      <c r="AA14" s="260">
        <f>VLOOKUP($A14,'Energy Structure(no elec)'!$A$2:$I$28,6,FALSE)*VLOOKUP($A14,'Electrification prediction'!$A$236:$AQ$262,COLUMN('Electrification prediction'!AA$236),FALSE)</f>
        <v>137262364236.29515</v>
      </c>
      <c r="AB14" s="260">
        <f>VLOOKUP($A14,'Energy Structure(no elec)'!$A$2:$I$28,6,FALSE)*VLOOKUP($A14,'Electrification prediction'!$A$236:$AQ$262,COLUMN('Electrification prediction'!AB$236),FALSE)</f>
        <v>135298856587.804</v>
      </c>
      <c r="AC14" s="260">
        <f>VLOOKUP($A14,'Energy Structure(no elec)'!$A$2:$I$28,6,FALSE)*VLOOKUP($A14,'Electrification prediction'!$A$236:$AQ$262,COLUMN('Electrification prediction'!AC$236),FALSE)</f>
        <v>133142281298.55974</v>
      </c>
      <c r="AD14" s="260">
        <f>VLOOKUP($A14,'Energy Structure(no elec)'!$A$2:$I$28,6,FALSE)*VLOOKUP($A14,'Electrification prediction'!$A$236:$AQ$262,COLUMN('Electrification prediction'!AD$236),FALSE)</f>
        <v>130797566692.16193</v>
      </c>
      <c r="AE14" s="260">
        <f>VLOOKUP($A14,'Energy Structure(no elec)'!$A$2:$I$28,6,FALSE)*VLOOKUP($A14,'Electrification prediction'!$A$236:$AQ$262,COLUMN('Electrification prediction'!AE$236),FALSE)</f>
        <v>128269146705.86208</v>
      </c>
      <c r="AF14" s="260">
        <f>VLOOKUP($A14,'Energy Structure(no elec)'!$A$2:$I$28,6,FALSE)*VLOOKUP($A14,'Electrification prediction'!$A$236:$AQ$262,COLUMN('Electrification prediction'!AF$236),FALSE)</f>
        <v>125563607348.1033</v>
      </c>
      <c r="AG14" s="260">
        <f>VLOOKUP($A14,'Energy Structure(no elec)'!$A$2:$I$28,6,FALSE)*VLOOKUP($A14,'Electrification prediction'!$A$236:$AQ$262,COLUMN('Electrification prediction'!AG$236),FALSE)</f>
        <v>122687106164.02049</v>
      </c>
      <c r="AH14" s="260">
        <f>VLOOKUP($A14,'Energy Structure(no elec)'!$A$2:$I$28,6,FALSE)*VLOOKUP($A14,'Electrification prediction'!$A$236:$AQ$262,COLUMN('Electrification prediction'!AH$236),FALSE)</f>
        <v>119527968383.8665</v>
      </c>
      <c r="AI14" s="260">
        <f>VLOOKUP($A14,'Energy Structure(no elec)'!$A$2:$I$28,6,FALSE)*VLOOKUP($A14,'Electrification prediction'!$A$236:$AQ$262,COLUMN('Electrification prediction'!AI$236),FALSE)</f>
        <v>116220389690.57585</v>
      </c>
      <c r="AJ14" s="260">
        <f>VLOOKUP($A14,'Energy Structure(no elec)'!$A$2:$I$28,6,FALSE)*VLOOKUP($A14,'Electrification prediction'!$A$236:$AQ$262,COLUMN('Electrification prediction'!AJ$236),FALSE)</f>
        <v>112773562859.18651</v>
      </c>
      <c r="AK14" s="260">
        <f>VLOOKUP($A14,'Energy Structure(no elec)'!$A$2:$I$28,6,FALSE)*VLOOKUP($A14,'Electrification prediction'!$A$236:$AQ$262,COLUMN('Electrification prediction'!AK$236),FALSE)</f>
        <v>109197502234.61261</v>
      </c>
      <c r="AL14" s="260">
        <f>VLOOKUP($A14,'Energy Structure(no elec)'!$A$2:$I$28,6,FALSE)*VLOOKUP($A14,'Electrification prediction'!$A$236:$AQ$262,COLUMN('Electrification prediction'!AL$236),FALSE)</f>
        <v>105503008052.67555</v>
      </c>
      <c r="AM14" s="260">
        <f>VLOOKUP($A14,'Energy Structure(no elec)'!$A$2:$I$28,6,FALSE)*VLOOKUP($A14,'Electrification prediction'!$A$236:$AQ$262,COLUMN('Electrification prediction'!AM$236),FALSE)</f>
        <v>101700594377.70493</v>
      </c>
      <c r="AN14" s="260">
        <f>VLOOKUP($A14,'Energy Structure(no elec)'!$A$2:$I$28,6,FALSE)*VLOOKUP($A14,'Electrification prediction'!$A$236:$AQ$262,COLUMN('Electrification prediction'!AN$236),FALSE)</f>
        <v>97802603602.063629</v>
      </c>
      <c r="AO14" s="260">
        <f>VLOOKUP($A14,'Energy Structure(no elec)'!$A$2:$I$28,6,FALSE)*VLOOKUP($A14,'Electrification prediction'!$A$236:$AQ$262,COLUMN('Electrification prediction'!AO$236),FALSE)</f>
        <v>93821055995.758957</v>
      </c>
      <c r="AP14" s="260">
        <f>VLOOKUP($A14,'Energy Structure(no elec)'!$A$2:$I$28,6,FALSE)*VLOOKUP($A14,'Electrification prediction'!$A$236:$AQ$262,COLUMN('Electrification prediction'!AP$236),FALSE)</f>
        <v>89769596285.613831</v>
      </c>
      <c r="AQ14" s="260">
        <f>VLOOKUP($A14,'Energy Structure(no elec)'!$A$2:$I$28,6,FALSE)*VLOOKUP($A14,'Electrification prediction'!$A$236:$AQ$262,COLUMN('Electrification prediction'!AQ$236),FALSE)</f>
        <v>85661475484.52948</v>
      </c>
    </row>
    <row r="15" spans="1:43">
      <c r="A15" s="272" t="s">
        <v>627</v>
      </c>
      <c r="B15">
        <f>VLOOKUP(A15,'Energy use'!$A$132:$K$158,6,FALSE)</f>
        <v>240839548319.81622</v>
      </c>
      <c r="C15" s="260">
        <f>VLOOKUP($A15,'Energy Structure(no elec)'!$A$2:$I$28,6,FALSE)*VLOOKUP($A15,'Electrification prediction'!$A$236:$AQ$262,COLUMN('Electrification prediction'!C$236),FALSE)</f>
        <v>237555474486.50763</v>
      </c>
      <c r="D15" s="260">
        <f>VLOOKUP($A15,'Energy Structure(no elec)'!$A$2:$I$28,6,FALSE)*VLOOKUP($A15,'Electrification prediction'!$A$236:$AQ$262,COLUMN('Electrification prediction'!D$236),FALSE)</f>
        <v>254935056719.6521</v>
      </c>
      <c r="E15" s="260">
        <f>VLOOKUP($A15,'Energy Structure(no elec)'!$A$2:$I$28,6,FALSE)*VLOOKUP($A15,'Electrification prediction'!$A$236:$AQ$262,COLUMN('Electrification prediction'!E$236),FALSE)</f>
        <v>253409555982.07385</v>
      </c>
      <c r="F15" s="260">
        <f>VLOOKUP($A15,'Energy Structure(no elec)'!$A$2:$I$28,6,FALSE)*VLOOKUP($A15,'Electrification prediction'!$A$236:$AQ$262,COLUMN('Electrification prediction'!F$236),FALSE)</f>
        <v>251449105160.08951</v>
      </c>
      <c r="G15" s="260">
        <f>VLOOKUP($A15,'Energy Structure(no elec)'!$A$2:$I$28,6,FALSE)*VLOOKUP($A15,'Electrification prediction'!$A$236:$AQ$262,COLUMN('Electrification prediction'!G$236),FALSE)</f>
        <v>249246172681.29318</v>
      </c>
      <c r="H15" s="260">
        <f>VLOOKUP($A15,'Energy Structure(no elec)'!$A$2:$I$28,6,FALSE)*VLOOKUP($A15,'Electrification prediction'!$A$236:$AQ$262,COLUMN('Electrification prediction'!H$236),FALSE)</f>
        <v>246914257251.7417</v>
      </c>
      <c r="I15" s="260">
        <f>VLOOKUP($A15,'Energy Structure(no elec)'!$A$2:$I$28,6,FALSE)*VLOOKUP($A15,'Electrification prediction'!$A$236:$AQ$262,COLUMN('Electrification prediction'!I$236),FALSE)</f>
        <v>244392185252.72815</v>
      </c>
      <c r="J15" s="260">
        <f>VLOOKUP($A15,'Energy Structure(no elec)'!$A$2:$I$28,6,FALSE)*VLOOKUP($A15,'Electrification prediction'!$A$236:$AQ$262,COLUMN('Electrification prediction'!J$236),FALSE)</f>
        <v>241932017625.49576</v>
      </c>
      <c r="K15" s="260">
        <f>VLOOKUP($A15,'Energy Structure(no elec)'!$A$2:$I$28,6,FALSE)*VLOOKUP($A15,'Electrification prediction'!$A$236:$AQ$262,COLUMN('Electrification prediction'!K$236),FALSE)</f>
        <v>239535711785.22</v>
      </c>
      <c r="L15" s="260">
        <f>VLOOKUP($A15,'Energy Structure(no elec)'!$A$2:$I$28,6,FALSE)*VLOOKUP($A15,'Electrification prediction'!$A$236:$AQ$262,COLUMN('Electrification prediction'!L$236),FALSE)</f>
        <v>237203704590.28604</v>
      </c>
      <c r="M15" s="260">
        <f>VLOOKUP($A15,'Energy Structure(no elec)'!$A$2:$I$28,6,FALSE)*VLOOKUP($A15,'Electrification prediction'!$A$236:$AQ$262,COLUMN('Electrification prediction'!M$236),FALSE)</f>
        <v>234587621220.37463</v>
      </c>
      <c r="N15" s="260">
        <f>VLOOKUP($A15,'Energy Structure(no elec)'!$A$2:$I$28,6,FALSE)*VLOOKUP($A15,'Electrification prediction'!$A$236:$AQ$262,COLUMN('Electrification prediction'!N$236),FALSE)</f>
        <v>232040350419.00836</v>
      </c>
      <c r="O15" s="260">
        <f>VLOOKUP($A15,'Energy Structure(no elec)'!$A$2:$I$28,6,FALSE)*VLOOKUP($A15,'Electrification prediction'!$A$236:$AQ$262,COLUMN('Electrification prediction'!O$236),FALSE)</f>
        <v>229559161455.35187</v>
      </c>
      <c r="P15" s="260">
        <f>VLOOKUP($A15,'Energy Structure(no elec)'!$A$2:$I$28,6,FALSE)*VLOOKUP($A15,'Electrification prediction'!$A$236:$AQ$262,COLUMN('Electrification prediction'!P$236),FALSE)</f>
        <v>227140781275.47214</v>
      </c>
      <c r="Q15" s="260">
        <f>VLOOKUP($A15,'Energy Structure(no elec)'!$A$2:$I$28,6,FALSE)*VLOOKUP($A15,'Electrification prediction'!$A$236:$AQ$262,COLUMN('Electrification prediction'!Q$236),FALSE)</f>
        <v>224779317251.76776</v>
      </c>
      <c r="R15" s="260">
        <f>VLOOKUP($A15,'Energy Structure(no elec)'!$A$2:$I$28,6,FALSE)*VLOOKUP($A15,'Electrification prediction'!$A$236:$AQ$262,COLUMN('Electrification prediction'!R$236),FALSE)</f>
        <v>222250960944.2532</v>
      </c>
      <c r="S15" s="260">
        <f>VLOOKUP($A15,'Energy Structure(no elec)'!$A$2:$I$28,6,FALSE)*VLOOKUP($A15,'Electrification prediction'!$A$236:$AQ$262,COLUMN('Electrification prediction'!S$236),FALSE)</f>
        <v>219991545116.03101</v>
      </c>
      <c r="T15" s="260">
        <f>VLOOKUP($A15,'Energy Structure(no elec)'!$A$2:$I$28,6,FALSE)*VLOOKUP($A15,'Electrification prediction'!$A$236:$AQ$262,COLUMN('Electrification prediction'!T$236),FALSE)</f>
        <v>217772591296.95395</v>
      </c>
      <c r="U15" s="260">
        <f>VLOOKUP($A15,'Energy Structure(no elec)'!$A$2:$I$28,6,FALSE)*VLOOKUP($A15,'Electrification prediction'!$A$236:$AQ$262,COLUMN('Electrification prediction'!U$236),FALSE)</f>
        <v>215587857160.35104</v>
      </c>
      <c r="V15" s="260">
        <f>VLOOKUP($A15,'Energy Structure(no elec)'!$A$2:$I$28,6,FALSE)*VLOOKUP($A15,'Electrification prediction'!$A$236:$AQ$262,COLUMN('Electrification prediction'!V$236),FALSE)</f>
        <v>213431176208.59131</v>
      </c>
      <c r="W15" s="260">
        <f>VLOOKUP($A15,'Energy Structure(no elec)'!$A$2:$I$28,6,FALSE)*VLOOKUP($A15,'Electrification prediction'!$A$236:$AQ$262,COLUMN('Electrification prediction'!W$236),FALSE)</f>
        <v>211168934233.98657</v>
      </c>
      <c r="X15" s="260">
        <f>VLOOKUP($A15,'Energy Structure(no elec)'!$A$2:$I$28,6,FALSE)*VLOOKUP($A15,'Electrification prediction'!$A$236:$AQ$262,COLUMN('Electrification prediction'!X$236),FALSE)</f>
        <v>208592183772.76062</v>
      </c>
      <c r="Y15" s="260">
        <f>VLOOKUP($A15,'Energy Structure(no elec)'!$A$2:$I$28,6,FALSE)*VLOOKUP($A15,'Electrification prediction'!$A$236:$AQ$262,COLUMN('Electrification prediction'!Y$236),FALSE)</f>
        <v>205909114103.81091</v>
      </c>
      <c r="Z15" s="260">
        <f>VLOOKUP($A15,'Energy Structure(no elec)'!$A$2:$I$28,6,FALSE)*VLOOKUP($A15,'Electrification prediction'!$A$236:$AQ$262,COLUMN('Electrification prediction'!Z$236),FALSE)</f>
        <v>203118865597.74017</v>
      </c>
      <c r="AA15" s="260">
        <f>VLOOKUP($A15,'Energy Structure(no elec)'!$A$2:$I$28,6,FALSE)*VLOOKUP($A15,'Electrification prediction'!$A$236:$AQ$262,COLUMN('Electrification prediction'!AA$236),FALSE)</f>
        <v>200219018983.02216</v>
      </c>
      <c r="AB15" s="260">
        <f>VLOOKUP($A15,'Energy Structure(no elec)'!$A$2:$I$28,6,FALSE)*VLOOKUP($A15,'Electrification prediction'!$A$236:$AQ$262,COLUMN('Electrification prediction'!AB$236),FALSE)</f>
        <v>197209693715.90604</v>
      </c>
      <c r="AC15" s="260">
        <f>VLOOKUP($A15,'Energy Structure(no elec)'!$A$2:$I$28,6,FALSE)*VLOOKUP($A15,'Electrification prediction'!$A$236:$AQ$262,COLUMN('Electrification prediction'!AC$236),FALSE)</f>
        <v>194091499560.03949</v>
      </c>
      <c r="AD15" s="260">
        <f>VLOOKUP($A15,'Energy Structure(no elec)'!$A$2:$I$28,6,FALSE)*VLOOKUP($A15,'Electrification prediction'!$A$236:$AQ$262,COLUMN('Electrification prediction'!AD$236),FALSE)</f>
        <v>190865554550.72491</v>
      </c>
      <c r="AE15" s="260">
        <f>VLOOKUP($A15,'Energy Structure(no elec)'!$A$2:$I$28,6,FALSE)*VLOOKUP($A15,'Electrification prediction'!$A$236:$AQ$262,COLUMN('Electrification prediction'!AE$236),FALSE)</f>
        <v>187531624579.09985</v>
      </c>
      <c r="AF15" s="260">
        <f>VLOOKUP($A15,'Energy Structure(no elec)'!$A$2:$I$28,6,FALSE)*VLOOKUP($A15,'Electrification prediction'!$A$236:$AQ$262,COLUMN('Electrification prediction'!AF$236),FALSE)</f>
        <v>184091978116.34366</v>
      </c>
      <c r="AG15" s="260">
        <f>VLOOKUP($A15,'Energy Structure(no elec)'!$A$2:$I$28,6,FALSE)*VLOOKUP($A15,'Electrification prediction'!$A$236:$AQ$262,COLUMN('Electrification prediction'!AG$236),FALSE)</f>
        <v>180547616148.54828</v>
      </c>
      <c r="AH15" s="260">
        <f>VLOOKUP($A15,'Energy Structure(no elec)'!$A$2:$I$28,6,FALSE)*VLOOKUP($A15,'Electrification prediction'!$A$236:$AQ$262,COLUMN('Electrification prediction'!AH$236),FALSE)</f>
        <v>176724661416.4216</v>
      </c>
      <c r="AI15" s="260">
        <f>VLOOKUP($A15,'Energy Structure(no elec)'!$A$2:$I$28,6,FALSE)*VLOOKUP($A15,'Electrification prediction'!$A$236:$AQ$262,COLUMN('Electrification prediction'!AI$236),FALSE)</f>
        <v>172810179625.70755</v>
      </c>
      <c r="AJ15" s="260">
        <f>VLOOKUP($A15,'Energy Structure(no elec)'!$A$2:$I$28,6,FALSE)*VLOOKUP($A15,'Electrification prediction'!$A$236:$AQ$262,COLUMN('Electrification prediction'!AJ$236),FALSE)</f>
        <v>168807392262.88074</v>
      </c>
      <c r="AK15" s="260">
        <f>VLOOKUP($A15,'Energy Structure(no elec)'!$A$2:$I$28,6,FALSE)*VLOOKUP($A15,'Electrification prediction'!$A$236:$AQ$262,COLUMN('Electrification prediction'!AK$236),FALSE)</f>
        <v>164720181434.16895</v>
      </c>
      <c r="AL15" s="260">
        <f>VLOOKUP($A15,'Energy Structure(no elec)'!$A$2:$I$28,6,FALSE)*VLOOKUP($A15,'Electrification prediction'!$A$236:$AQ$262,COLUMN('Electrification prediction'!AL$236),FALSE)</f>
        <v>160553077031.10468</v>
      </c>
      <c r="AM15" s="260">
        <f>VLOOKUP($A15,'Energy Structure(no elec)'!$A$2:$I$28,6,FALSE)*VLOOKUP($A15,'Electrification prediction'!$A$236:$AQ$262,COLUMN('Electrification prediction'!AM$236),FALSE)</f>
        <v>156309660626.96432</v>
      </c>
      <c r="AN15" s="260">
        <f>VLOOKUP($A15,'Energy Structure(no elec)'!$A$2:$I$28,6,FALSE)*VLOOKUP($A15,'Electrification prediction'!$A$236:$AQ$262,COLUMN('Electrification prediction'!AN$236),FALSE)</f>
        <v>151995825461.49368</v>
      </c>
      <c r="AO15" s="260">
        <f>VLOOKUP($A15,'Energy Structure(no elec)'!$A$2:$I$28,6,FALSE)*VLOOKUP($A15,'Electrification prediction'!$A$236:$AQ$262,COLUMN('Electrification prediction'!AO$236),FALSE)</f>
        <v>147616553353.58185</v>
      </c>
      <c r="AP15" s="260">
        <f>VLOOKUP($A15,'Energy Structure(no elec)'!$A$2:$I$28,6,FALSE)*VLOOKUP($A15,'Electrification prediction'!$A$236:$AQ$262,COLUMN('Electrification prediction'!AP$236),FALSE)</f>
        <v>143179000735.25427</v>
      </c>
      <c r="AQ15" s="260">
        <f>VLOOKUP($A15,'Energy Structure(no elec)'!$A$2:$I$28,6,FALSE)*VLOOKUP($A15,'Electrification prediction'!$A$236:$AQ$262,COLUMN('Electrification prediction'!AQ$236),FALSE)</f>
        <v>138689430141.78259</v>
      </c>
    </row>
    <row r="16" spans="1:43">
      <c r="A16" s="272" t="s">
        <v>628</v>
      </c>
      <c r="B16">
        <f>VLOOKUP(A16,'Energy use'!$A$132:$K$158,6,FALSE)</f>
        <v>12293681525.922123</v>
      </c>
      <c r="C16" s="260">
        <f>VLOOKUP($A16,'Energy Structure(no elec)'!$A$2:$I$28,6,FALSE)*VLOOKUP($A16,'Electrification prediction'!$A$236:$AQ$262,COLUMN('Electrification prediction'!C$236),FALSE)</f>
        <v>12269685177.797277</v>
      </c>
      <c r="D16" s="260">
        <f>VLOOKUP($A16,'Energy Structure(no elec)'!$A$2:$I$28,6,FALSE)*VLOOKUP($A16,'Electrification prediction'!$A$236:$AQ$262,COLUMN('Electrification prediction'!D$236),FALSE)</f>
        <v>12891321189.004387</v>
      </c>
      <c r="E16" s="260">
        <f>VLOOKUP($A16,'Energy Structure(no elec)'!$A$2:$I$28,6,FALSE)*VLOOKUP($A16,'Electrification prediction'!$A$236:$AQ$262,COLUMN('Electrification prediction'!E$236),FALSE)</f>
        <v>13046267018.537609</v>
      </c>
      <c r="F16" s="260">
        <f>VLOOKUP($A16,'Energy Structure(no elec)'!$A$2:$I$28,6,FALSE)*VLOOKUP($A16,'Electrification prediction'!$A$236:$AQ$262,COLUMN('Electrification prediction'!F$236),FALSE)</f>
        <v>13175450641.281494</v>
      </c>
      <c r="G16" s="260">
        <f>VLOOKUP($A16,'Energy Structure(no elec)'!$A$2:$I$28,6,FALSE)*VLOOKUP($A16,'Electrification prediction'!$A$236:$AQ$262,COLUMN('Electrification prediction'!G$236),FALSE)</f>
        <v>13287984117.070658</v>
      </c>
      <c r="H16" s="260">
        <f>VLOOKUP($A16,'Energy Structure(no elec)'!$A$2:$I$28,6,FALSE)*VLOOKUP($A16,'Electrification prediction'!$A$236:$AQ$262,COLUMN('Electrification prediction'!H$236),FALSE)</f>
        <v>13389448271.368286</v>
      </c>
      <c r="I16" s="260">
        <f>VLOOKUP($A16,'Energy Structure(no elec)'!$A$2:$I$28,6,FALSE)*VLOOKUP($A16,'Electrification prediction'!$A$236:$AQ$262,COLUMN('Electrification prediction'!I$236),FALSE)</f>
        <v>13476099189.907957</v>
      </c>
      <c r="J16" s="260">
        <f>VLOOKUP($A16,'Energy Structure(no elec)'!$A$2:$I$28,6,FALSE)*VLOOKUP($A16,'Electrification prediction'!$A$236:$AQ$262,COLUMN('Electrification prediction'!J$236),FALSE)</f>
        <v>13561725117.757017</v>
      </c>
      <c r="K16" s="260">
        <f>VLOOKUP($A16,'Energy Structure(no elec)'!$A$2:$I$28,6,FALSE)*VLOOKUP($A16,'Electrification prediction'!$A$236:$AQ$262,COLUMN('Electrification prediction'!K$236),FALSE)</f>
        <v>13646632330.787191</v>
      </c>
      <c r="L16" s="260">
        <f>VLOOKUP($A16,'Energy Structure(no elec)'!$A$2:$I$28,6,FALSE)*VLOOKUP($A16,'Electrification prediction'!$A$236:$AQ$262,COLUMN('Electrification prediction'!L$236),FALSE)</f>
        <v>13731045456.644815</v>
      </c>
      <c r="M16" s="260">
        <f>VLOOKUP($A16,'Energy Structure(no elec)'!$A$2:$I$28,6,FALSE)*VLOOKUP($A16,'Electrification prediction'!$A$236:$AQ$262,COLUMN('Electrification prediction'!M$236),FALSE)</f>
        <v>13794454586.439844</v>
      </c>
      <c r="N16" s="260">
        <f>VLOOKUP($A16,'Energy Structure(no elec)'!$A$2:$I$28,6,FALSE)*VLOOKUP($A16,'Electrification prediction'!$A$236:$AQ$262,COLUMN('Electrification prediction'!N$236),FALSE)</f>
        <v>13857400742.580198</v>
      </c>
      <c r="O16" s="260">
        <f>VLOOKUP($A16,'Energy Structure(no elec)'!$A$2:$I$28,6,FALSE)*VLOOKUP($A16,'Electrification prediction'!$A$236:$AQ$262,COLUMN('Electrification prediction'!O$236),FALSE)</f>
        <v>13919928314.257153</v>
      </c>
      <c r="P16" s="260">
        <f>VLOOKUP($A16,'Energy Structure(no elec)'!$A$2:$I$28,6,FALSE)*VLOOKUP($A16,'Electrification prediction'!$A$236:$AQ$262,COLUMN('Electrification prediction'!P$236),FALSE)</f>
        <v>13982037755.75526</v>
      </c>
      <c r="Q16" s="260">
        <f>VLOOKUP($A16,'Energy Structure(no elec)'!$A$2:$I$28,6,FALSE)*VLOOKUP($A16,'Electrification prediction'!$A$236:$AQ$262,COLUMN('Electrification prediction'!Q$236),FALSE)</f>
        <v>14043551896.613935</v>
      </c>
      <c r="R16" s="260">
        <f>VLOOKUP($A16,'Energy Structure(no elec)'!$A$2:$I$28,6,FALSE)*VLOOKUP($A16,'Electrification prediction'!$A$236:$AQ$262,COLUMN('Electrification prediction'!R$236),FALSE)</f>
        <v>14090309908.408537</v>
      </c>
      <c r="S16" s="260">
        <f>VLOOKUP($A16,'Energy Structure(no elec)'!$A$2:$I$28,6,FALSE)*VLOOKUP($A16,'Electrification prediction'!$A$236:$AQ$262,COLUMN('Electrification prediction'!S$236),FALSE)</f>
        <v>14150194769.59704</v>
      </c>
      <c r="T16" s="260">
        <f>VLOOKUP($A16,'Energy Structure(no elec)'!$A$2:$I$28,6,FALSE)*VLOOKUP($A16,'Electrification prediction'!$A$236:$AQ$262,COLUMN('Electrification prediction'!T$236),FALSE)</f>
        <v>14208912097.499947</v>
      </c>
      <c r="U16" s="260">
        <f>VLOOKUP($A16,'Energy Structure(no elec)'!$A$2:$I$28,6,FALSE)*VLOOKUP($A16,'Electrification prediction'!$A$236:$AQ$262,COLUMN('Electrification prediction'!U$236),FALSE)</f>
        <v>14266176553.258623</v>
      </c>
      <c r="V16" s="260">
        <f>VLOOKUP($A16,'Energy Structure(no elec)'!$A$2:$I$28,6,FALSE)*VLOOKUP($A16,'Electrification prediction'!$A$236:$AQ$262,COLUMN('Electrification prediction'!V$236),FALSE)</f>
        <v>14321684400.701656</v>
      </c>
      <c r="W16" s="260">
        <f>VLOOKUP($A16,'Energy Structure(no elec)'!$A$2:$I$28,6,FALSE)*VLOOKUP($A16,'Electrification prediction'!$A$236:$AQ$262,COLUMN('Electrification prediction'!W$236),FALSE)</f>
        <v>14366348785.409599</v>
      </c>
      <c r="X16" s="260">
        <f>VLOOKUP($A16,'Energy Structure(no elec)'!$A$2:$I$28,6,FALSE)*VLOOKUP($A16,'Electrification prediction'!$A$236:$AQ$262,COLUMN('Electrification prediction'!X$236),FALSE)</f>
        <v>14385332036.737406</v>
      </c>
      <c r="Y16" s="260">
        <f>VLOOKUP($A16,'Energy Structure(no elec)'!$A$2:$I$28,6,FALSE)*VLOOKUP($A16,'Electrification prediction'!$A$236:$AQ$262,COLUMN('Electrification prediction'!Y$236),FALSE)</f>
        <v>14392462400.680887</v>
      </c>
      <c r="Z16" s="260">
        <f>VLOOKUP($A16,'Energy Structure(no elec)'!$A$2:$I$28,6,FALSE)*VLOOKUP($A16,'Electrification prediction'!$A$236:$AQ$262,COLUMN('Electrification prediction'!Z$236),FALSE)</f>
        <v>14387389699.227562</v>
      </c>
      <c r="AA16" s="260">
        <f>VLOOKUP($A16,'Energy Structure(no elec)'!$A$2:$I$28,6,FALSE)*VLOOKUP($A16,'Electrification prediction'!$A$236:$AQ$262,COLUMN('Electrification prediction'!AA$236),FALSE)</f>
        <v>14369644598.980173</v>
      </c>
      <c r="AB16" s="260">
        <f>VLOOKUP($A16,'Energy Structure(no elec)'!$A$2:$I$28,6,FALSE)*VLOOKUP($A16,'Electrification prediction'!$A$236:$AQ$262,COLUMN('Electrification prediction'!AB$236),FALSE)</f>
        <v>14338932032.226507</v>
      </c>
      <c r="AC16" s="260">
        <f>VLOOKUP($A16,'Energy Structure(no elec)'!$A$2:$I$28,6,FALSE)*VLOOKUP($A16,'Electrification prediction'!$A$236:$AQ$262,COLUMN('Electrification prediction'!AC$236),FALSE)</f>
        <v>14294990608.667553</v>
      </c>
      <c r="AD16" s="260">
        <f>VLOOKUP($A16,'Energy Structure(no elec)'!$A$2:$I$28,6,FALSE)*VLOOKUP($A16,'Electrification prediction'!$A$236:$AQ$262,COLUMN('Electrification prediction'!AD$236),FALSE)</f>
        <v>14237596115.006441</v>
      </c>
      <c r="AE16" s="260">
        <f>VLOOKUP($A16,'Energy Structure(no elec)'!$A$2:$I$28,6,FALSE)*VLOOKUP($A16,'Electrification prediction'!$A$236:$AQ$262,COLUMN('Electrification prediction'!AE$236),FALSE)</f>
        <v>14166421770.472799</v>
      </c>
      <c r="AF16" s="260">
        <f>VLOOKUP($A16,'Energy Structure(no elec)'!$A$2:$I$28,6,FALSE)*VLOOKUP($A16,'Electrification prediction'!$A$236:$AQ$262,COLUMN('Electrification prediction'!AF$236),FALSE)</f>
        <v>14081329464.147669</v>
      </c>
      <c r="AG16" s="260">
        <f>VLOOKUP($A16,'Energy Structure(no elec)'!$A$2:$I$28,6,FALSE)*VLOOKUP($A16,'Electrification prediction'!$A$236:$AQ$262,COLUMN('Electrification prediction'!AG$236),FALSE)</f>
        <v>13982086601.754047</v>
      </c>
      <c r="AH16" s="260">
        <f>VLOOKUP($A16,'Energy Structure(no elec)'!$A$2:$I$28,6,FALSE)*VLOOKUP($A16,'Electrification prediction'!$A$236:$AQ$262,COLUMN('Electrification prediction'!AH$236),FALSE)</f>
        <v>13854604882.120268</v>
      </c>
      <c r="AI16" s="260">
        <f>VLOOKUP($A16,'Energy Structure(no elec)'!$A$2:$I$28,6,FALSE)*VLOOKUP($A16,'Electrification prediction'!$A$236:$AQ$262,COLUMN('Electrification prediction'!AI$236),FALSE)</f>
        <v>13713062004.807428</v>
      </c>
      <c r="AJ16" s="260">
        <f>VLOOKUP($A16,'Energy Structure(no elec)'!$A$2:$I$28,6,FALSE)*VLOOKUP($A16,'Electrification prediction'!$A$236:$AQ$262,COLUMN('Electrification prediction'!AJ$236),FALSE)</f>
        <v>13557434589.761906</v>
      </c>
      <c r="AK16" s="260">
        <f>VLOOKUP($A16,'Energy Structure(no elec)'!$A$2:$I$28,6,FALSE)*VLOOKUP($A16,'Electrification prediction'!$A$236:$AQ$262,COLUMN('Electrification prediction'!AK$236),FALSE)</f>
        <v>13387761519.384729</v>
      </c>
      <c r="AL16" s="260">
        <f>VLOOKUP($A16,'Energy Structure(no elec)'!$A$2:$I$28,6,FALSE)*VLOOKUP($A16,'Electrification prediction'!$A$236:$AQ$262,COLUMN('Electrification prediction'!AL$236),FALSE)</f>
        <v>13204146059.594072</v>
      </c>
      <c r="AM16" s="260">
        <f>VLOOKUP($A16,'Energy Structure(no elec)'!$A$2:$I$28,6,FALSE)*VLOOKUP($A16,'Electrification prediction'!$A$236:$AQ$262,COLUMN('Electrification prediction'!AM$236),FALSE)</f>
        <v>13006624718.312246</v>
      </c>
      <c r="AN16" s="260">
        <f>VLOOKUP($A16,'Energy Structure(no elec)'!$A$2:$I$28,6,FALSE)*VLOOKUP($A16,'Electrification prediction'!$A$236:$AQ$262,COLUMN('Electrification prediction'!AN$236),FALSE)</f>
        <v>12795440101.882351</v>
      </c>
      <c r="AO16" s="260">
        <f>VLOOKUP($A16,'Energy Structure(no elec)'!$A$2:$I$28,6,FALSE)*VLOOKUP($A16,'Electrification prediction'!$A$236:$AQ$262,COLUMN('Electrification prediction'!AO$236),FALSE)</f>
        <v>12570774788.856049</v>
      </c>
      <c r="AP16" s="260">
        <f>VLOOKUP($A16,'Energy Structure(no elec)'!$A$2:$I$28,6,FALSE)*VLOOKUP($A16,'Electrification prediction'!$A$236:$AQ$262,COLUMN('Electrification prediction'!AP$236),FALSE)</f>
        <v>12333015824.2139</v>
      </c>
      <c r="AQ16" s="260">
        <f>VLOOKUP($A16,'Energy Structure(no elec)'!$A$2:$I$28,6,FALSE)*VLOOKUP($A16,'Electrification prediction'!$A$236:$AQ$262,COLUMN('Electrification prediction'!AQ$236),FALSE)</f>
        <v>12082495223.040974</v>
      </c>
    </row>
    <row r="17" spans="1:43">
      <c r="A17" s="272" t="s">
        <v>629</v>
      </c>
      <c r="B17">
        <f>VLOOKUP(A17,'Energy use'!$A$132:$K$158,6,FALSE)</f>
        <v>139022263445.33795</v>
      </c>
      <c r="C17" s="260">
        <f>VLOOKUP($A17,'Energy Structure(no elec)'!$A$2:$I$28,6,FALSE)*VLOOKUP($A17,'Electrification prediction'!$A$236:$AQ$262,COLUMN('Electrification prediction'!C$236),FALSE)</f>
        <v>138941007542.4136</v>
      </c>
      <c r="D17" s="260">
        <f>VLOOKUP($A17,'Energy Structure(no elec)'!$A$2:$I$28,6,FALSE)*VLOOKUP($A17,'Electrification prediction'!$A$236:$AQ$262,COLUMN('Electrification prediction'!D$236),FALSE)</f>
        <v>146071804467.50394</v>
      </c>
      <c r="E17" s="260">
        <f>VLOOKUP($A17,'Energy Structure(no elec)'!$A$2:$I$28,6,FALSE)*VLOOKUP($A17,'Electrification prediction'!$A$236:$AQ$262,COLUMN('Electrification prediction'!E$236),FALSE)</f>
        <v>147971931907.3898</v>
      </c>
      <c r="F17" s="260">
        <f>VLOOKUP($A17,'Energy Structure(no elec)'!$A$2:$I$28,6,FALSE)*VLOOKUP($A17,'Electrification prediction'!$A$236:$AQ$262,COLUMN('Electrification prediction'!F$236),FALSE)</f>
        <v>149587258210.16971</v>
      </c>
      <c r="G17" s="260">
        <f>VLOOKUP($A17,'Energy Structure(no elec)'!$A$2:$I$28,6,FALSE)*VLOOKUP($A17,'Electrification prediction'!$A$236:$AQ$262,COLUMN('Electrification prediction'!G$236),FALSE)</f>
        <v>151020327587.74802</v>
      </c>
      <c r="H17" s="260">
        <f>VLOOKUP($A17,'Energy Structure(no elec)'!$A$2:$I$28,6,FALSE)*VLOOKUP($A17,'Electrification prediction'!$A$236:$AQ$262,COLUMN('Electrification prediction'!H$236),FALSE)</f>
        <v>152333418167.87012</v>
      </c>
      <c r="I17" s="260">
        <f>VLOOKUP($A17,'Energy Structure(no elec)'!$A$2:$I$28,6,FALSE)*VLOOKUP($A17,'Electrification prediction'!$A$236:$AQ$262,COLUMN('Electrification prediction'!I$236),FALSE)</f>
        <v>153483980865.28348</v>
      </c>
      <c r="J17" s="260">
        <f>VLOOKUP($A17,'Energy Structure(no elec)'!$A$2:$I$28,6,FALSE)*VLOOKUP($A17,'Electrification prediction'!$A$236:$AQ$262,COLUMN('Electrification prediction'!J$236),FALSE)</f>
        <v>154627094663.98459</v>
      </c>
      <c r="K17" s="260">
        <f>VLOOKUP($A17,'Energy Structure(no elec)'!$A$2:$I$28,6,FALSE)*VLOOKUP($A17,'Electrification prediction'!$A$236:$AQ$262,COLUMN('Electrification prediction'!K$236),FALSE)</f>
        <v>155766245002.77603</v>
      </c>
      <c r="L17" s="260">
        <f>VLOOKUP($A17,'Energy Structure(no elec)'!$A$2:$I$28,6,FALSE)*VLOOKUP($A17,'Electrification prediction'!$A$236:$AQ$262,COLUMN('Electrification prediction'!L$236),FALSE)</f>
        <v>156904003226.43677</v>
      </c>
      <c r="M17" s="260">
        <f>VLOOKUP($A17,'Energy Structure(no elec)'!$A$2:$I$28,6,FALSE)*VLOOKUP($A17,'Electrification prediction'!$A$236:$AQ$262,COLUMN('Electrification prediction'!M$236),FALSE)</f>
        <v>157808110289.58615</v>
      </c>
      <c r="N17" s="260">
        <f>VLOOKUP($A17,'Energy Structure(no elec)'!$A$2:$I$28,6,FALSE)*VLOOKUP($A17,'Electrification prediction'!$A$236:$AQ$262,COLUMN('Electrification prediction'!N$236),FALSE)</f>
        <v>158710670642.52841</v>
      </c>
      <c r="O17" s="260">
        <f>VLOOKUP($A17,'Energy Structure(no elec)'!$A$2:$I$28,6,FALSE)*VLOOKUP($A17,'Electrification prediction'!$A$236:$AQ$262,COLUMN('Electrification prediction'!O$236),FALSE)</f>
        <v>159612208667.45825</v>
      </c>
      <c r="P17" s="260">
        <f>VLOOKUP($A17,'Energy Structure(no elec)'!$A$2:$I$28,6,FALSE)*VLOOKUP($A17,'Electrification prediction'!$A$236:$AQ$262,COLUMN('Electrification prediction'!P$236),FALSE)</f>
        <v>160512749102.27451</v>
      </c>
      <c r="Q17" s="260">
        <f>VLOOKUP($A17,'Energy Structure(no elec)'!$A$2:$I$28,6,FALSE)*VLOOKUP($A17,'Electrification prediction'!$A$236:$AQ$262,COLUMN('Electrification prediction'!Q$236),FALSE)</f>
        <v>161410292916.77264</v>
      </c>
      <c r="R17" s="260">
        <f>VLOOKUP($A17,'Energy Structure(no elec)'!$A$2:$I$28,6,FALSE)*VLOOKUP($A17,'Electrification prediction'!$A$236:$AQ$262,COLUMN('Electrification prediction'!R$236),FALSE)</f>
        <v>162143462494.22156</v>
      </c>
      <c r="S17" s="260">
        <f>VLOOKUP($A17,'Energy Structure(no elec)'!$A$2:$I$28,6,FALSE)*VLOOKUP($A17,'Electrification prediction'!$A$236:$AQ$262,COLUMN('Electrification prediction'!S$236),FALSE)</f>
        <v>163029825936.00546</v>
      </c>
      <c r="T17" s="260">
        <f>VLOOKUP($A17,'Energy Structure(no elec)'!$A$2:$I$28,6,FALSE)*VLOOKUP($A17,'Electrification prediction'!$A$236:$AQ$262,COLUMN('Electrification prediction'!T$236),FALSE)</f>
        <v>163906662142.3696</v>
      </c>
      <c r="U17" s="260">
        <f>VLOOKUP($A17,'Energy Structure(no elec)'!$A$2:$I$28,6,FALSE)*VLOOKUP($A17,'Electrification prediction'!$A$236:$AQ$262,COLUMN('Electrification prediction'!U$236),FALSE)</f>
        <v>164770687096.67499</v>
      </c>
      <c r="V17" s="260">
        <f>VLOOKUP($A17,'Energy Structure(no elec)'!$A$2:$I$28,6,FALSE)*VLOOKUP($A17,'Electrification prediction'!$A$236:$AQ$262,COLUMN('Electrification prediction'!V$236),FALSE)</f>
        <v>165618388331.58621</v>
      </c>
      <c r="W17" s="260">
        <f>VLOOKUP($A17,'Energy Structure(no elec)'!$A$2:$I$28,6,FALSE)*VLOOKUP($A17,'Electrification prediction'!$A$236:$AQ$262,COLUMN('Electrification prediction'!W$236),FALSE)</f>
        <v>166345488329.58237</v>
      </c>
      <c r="X17" s="260">
        <f>VLOOKUP($A17,'Energy Structure(no elec)'!$A$2:$I$28,6,FALSE)*VLOOKUP($A17,'Electrification prediction'!$A$236:$AQ$262,COLUMN('Electrification prediction'!X$236),FALSE)</f>
        <v>166781107546.53574</v>
      </c>
      <c r="Y17" s="260">
        <f>VLOOKUP($A17,'Energy Structure(no elec)'!$A$2:$I$28,6,FALSE)*VLOOKUP($A17,'Electrification prediction'!$A$236:$AQ$262,COLUMN('Electrification prediction'!Y$236),FALSE)</f>
        <v>167083134362.39966</v>
      </c>
      <c r="Z17" s="260">
        <f>VLOOKUP($A17,'Energy Structure(no elec)'!$A$2:$I$28,6,FALSE)*VLOOKUP($A17,'Electrification prediction'!$A$236:$AQ$262,COLUMN('Electrification prediction'!Z$236),FALSE)</f>
        <v>167247007428.5748</v>
      </c>
      <c r="AA17" s="260">
        <f>VLOOKUP($A17,'Energy Structure(no elec)'!$A$2:$I$28,6,FALSE)*VLOOKUP($A17,'Electrification prediction'!$A$236:$AQ$262,COLUMN('Electrification prediction'!AA$236),FALSE)</f>
        <v>167266760851.76486</v>
      </c>
      <c r="AB17" s="260">
        <f>VLOOKUP($A17,'Energy Structure(no elec)'!$A$2:$I$28,6,FALSE)*VLOOKUP($A17,'Electrification prediction'!$A$236:$AQ$262,COLUMN('Electrification prediction'!AB$236),FALSE)</f>
        <v>167138402533.74561</v>
      </c>
      <c r="AC17" s="260">
        <f>VLOOKUP($A17,'Energy Structure(no elec)'!$A$2:$I$28,6,FALSE)*VLOOKUP($A17,'Electrification prediction'!$A$236:$AQ$262,COLUMN('Electrification prediction'!AC$236),FALSE)</f>
        <v>166858301519.19901</v>
      </c>
      <c r="AD17" s="260">
        <f>VLOOKUP($A17,'Energy Structure(no elec)'!$A$2:$I$28,6,FALSE)*VLOOKUP($A17,'Electrification prediction'!$A$236:$AQ$262,COLUMN('Electrification prediction'!AD$236),FALSE)</f>
        <v>166423230642.74789</v>
      </c>
      <c r="AE17" s="260">
        <f>VLOOKUP($A17,'Energy Structure(no elec)'!$A$2:$I$28,6,FALSE)*VLOOKUP($A17,'Electrification prediction'!$A$236:$AQ$262,COLUMN('Electrification prediction'!AE$236),FALSE)</f>
        <v>165828748628.01984</v>
      </c>
      <c r="AF17" s="260">
        <f>VLOOKUP($A17,'Energy Structure(no elec)'!$A$2:$I$28,6,FALSE)*VLOOKUP($A17,'Electrification prediction'!$A$236:$AQ$262,COLUMN('Electrification prediction'!AF$236),FALSE)</f>
        <v>165072572931.6438</v>
      </c>
      <c r="AG17" s="260">
        <f>VLOOKUP($A17,'Energy Structure(no elec)'!$A$2:$I$28,6,FALSE)*VLOOKUP($A17,'Electrification prediction'!$A$236:$AQ$262,COLUMN('Electrification prediction'!AG$236),FALSE)</f>
        <v>164151302085.88824</v>
      </c>
      <c r="AH17" s="260">
        <f>VLOOKUP($A17,'Energy Structure(no elec)'!$A$2:$I$28,6,FALSE)*VLOOKUP($A17,'Electrification prediction'!$A$236:$AQ$262,COLUMN('Electrification prediction'!AH$236),FALSE)</f>
        <v>162900170045.06393</v>
      </c>
      <c r="AI17" s="260">
        <f>VLOOKUP($A17,'Energy Structure(no elec)'!$A$2:$I$28,6,FALSE)*VLOOKUP($A17,'Electrification prediction'!$A$236:$AQ$262,COLUMN('Electrification prediction'!AI$236),FALSE)</f>
        <v>161483064861.05353</v>
      </c>
      <c r="AJ17" s="260">
        <f>VLOOKUP($A17,'Energy Structure(no elec)'!$A$2:$I$28,6,FALSE)*VLOOKUP($A17,'Electrification prediction'!$A$236:$AQ$262,COLUMN('Electrification prediction'!AJ$236),FALSE)</f>
        <v>159898967510.07263</v>
      </c>
      <c r="AK17" s="260">
        <f>VLOOKUP($A17,'Energy Structure(no elec)'!$A$2:$I$28,6,FALSE)*VLOOKUP($A17,'Electrification prediction'!$A$236:$AQ$262,COLUMN('Electrification prediction'!AK$236),FALSE)</f>
        <v>158147572969.45416</v>
      </c>
      <c r="AL17" s="260">
        <f>VLOOKUP($A17,'Energy Structure(no elec)'!$A$2:$I$28,6,FALSE)*VLOOKUP($A17,'Electrification prediction'!$A$236:$AQ$262,COLUMN('Electrification prediction'!AL$236),FALSE)</f>
        <v>156229320081.49728</v>
      </c>
      <c r="AM17" s="260">
        <f>VLOOKUP($A17,'Energy Structure(no elec)'!$A$2:$I$28,6,FALSE)*VLOOKUP($A17,'Electrification prediction'!$A$236:$AQ$262,COLUMN('Electrification prediction'!AM$236),FALSE)</f>
        <v>154143858772.996</v>
      </c>
      <c r="AN17" s="260">
        <f>VLOOKUP($A17,'Energy Structure(no elec)'!$A$2:$I$28,6,FALSE)*VLOOKUP($A17,'Electrification prediction'!$A$236:$AQ$262,COLUMN('Electrification prediction'!AN$236),FALSE)</f>
        <v>151893249137.51215</v>
      </c>
      <c r="AO17" s="260">
        <f>VLOOKUP($A17,'Energy Structure(no elec)'!$A$2:$I$28,6,FALSE)*VLOOKUP($A17,'Electrification prediction'!$A$236:$AQ$262,COLUMN('Electrification prediction'!AO$236),FALSE)</f>
        <v>149478848675.44595</v>
      </c>
      <c r="AP17" s="260">
        <f>VLOOKUP($A17,'Energy Structure(no elec)'!$A$2:$I$28,6,FALSE)*VLOOKUP($A17,'Electrification prediction'!$A$236:$AQ$262,COLUMN('Electrification prediction'!AP$236),FALSE)</f>
        <v>146904423160.96756</v>
      </c>
      <c r="AQ17" s="260">
        <f>VLOOKUP($A17,'Energy Structure(no elec)'!$A$2:$I$28,6,FALSE)*VLOOKUP($A17,'Electrification prediction'!$A$236:$AQ$262,COLUMN('Electrification prediction'!AQ$236),FALSE)</f>
        <v>144173103061.64935</v>
      </c>
    </row>
    <row r="18" spans="1:43">
      <c r="A18" s="272" t="s">
        <v>630</v>
      </c>
      <c r="B18">
        <f>VLOOKUP(A18,'Energy use'!$A$132:$K$158,6,FALSE)</f>
        <v>65257630459.617523</v>
      </c>
      <c r="C18" s="260">
        <f>VLOOKUP($A18,'Energy Structure(no elec)'!$A$2:$I$28,6,FALSE)*VLOOKUP($A18,'Electrification prediction'!$A$236:$AQ$262,COLUMN('Electrification prediction'!C$236),FALSE)</f>
        <v>64825488617.931786</v>
      </c>
      <c r="D18" s="260">
        <f>VLOOKUP($A18,'Energy Structure(no elec)'!$A$2:$I$28,6,FALSE)*VLOOKUP($A18,'Electrification prediction'!$A$236:$AQ$262,COLUMN('Electrification prediction'!D$236),FALSE)</f>
        <v>67794498486.605324</v>
      </c>
      <c r="E18" s="260">
        <f>VLOOKUP($A18,'Energy Structure(no elec)'!$A$2:$I$28,6,FALSE)*VLOOKUP($A18,'Electrification prediction'!$A$236:$AQ$262,COLUMN('Electrification prediction'!E$236),FALSE)</f>
        <v>68261757552.41394</v>
      </c>
      <c r="F18" s="260">
        <f>VLOOKUP($A18,'Energy Structure(no elec)'!$A$2:$I$28,6,FALSE)*VLOOKUP($A18,'Electrification prediction'!$A$236:$AQ$262,COLUMN('Electrification prediction'!F$236),FALSE)</f>
        <v>68531463022.994919</v>
      </c>
      <c r="G18" s="260">
        <f>VLOOKUP($A18,'Energy Structure(no elec)'!$A$2:$I$28,6,FALSE)*VLOOKUP($A18,'Electrification prediction'!$A$236:$AQ$262,COLUMN('Electrification prediction'!G$236),FALSE)</f>
        <v>68653567026.270645</v>
      </c>
      <c r="H18" s="260">
        <f>VLOOKUP($A18,'Energy Structure(no elec)'!$A$2:$I$28,6,FALSE)*VLOOKUP($A18,'Electrification prediction'!$A$236:$AQ$262,COLUMN('Electrification prediction'!H$236),FALSE)</f>
        <v>68658793439.670006</v>
      </c>
      <c r="I18" s="260">
        <f>VLOOKUP($A18,'Energy Structure(no elec)'!$A$2:$I$28,6,FALSE)*VLOOKUP($A18,'Electrification prediction'!$A$236:$AQ$262,COLUMN('Electrification prediction'!I$236),FALSE)</f>
        <v>68530350274.880516</v>
      </c>
      <c r="J18" s="260">
        <f>VLOOKUP($A18,'Energy Structure(no elec)'!$A$2:$I$28,6,FALSE)*VLOOKUP($A18,'Electrification prediction'!$A$236:$AQ$262,COLUMN('Electrification prediction'!J$236),FALSE)</f>
        <v>68339636379.732521</v>
      </c>
      <c r="K18" s="260">
        <f>VLOOKUP($A18,'Energy Structure(no elec)'!$A$2:$I$28,6,FALSE)*VLOOKUP($A18,'Electrification prediction'!$A$236:$AQ$262,COLUMN('Electrification prediction'!K$236),FALSE)</f>
        <v>68089074621.00988</v>
      </c>
      <c r="L18" s="260">
        <f>VLOOKUP($A18,'Energy Structure(no elec)'!$A$2:$I$28,6,FALSE)*VLOOKUP($A18,'Electrification prediction'!$A$236:$AQ$262,COLUMN('Electrification prediction'!L$236),FALSE)</f>
        <v>67780560644.790726</v>
      </c>
      <c r="M18" s="260">
        <f>VLOOKUP($A18,'Energy Structure(no elec)'!$A$2:$I$28,6,FALSE)*VLOOKUP($A18,'Electrification prediction'!$A$236:$AQ$262,COLUMN('Electrification prediction'!M$236),FALSE)</f>
        <v>67315790588.255714</v>
      </c>
      <c r="N18" s="260">
        <f>VLOOKUP($A18,'Energy Structure(no elec)'!$A$2:$I$28,6,FALSE)*VLOOKUP($A18,'Electrification prediction'!$A$236:$AQ$262,COLUMN('Electrification prediction'!N$236),FALSE)</f>
        <v>66796947309.392441</v>
      </c>
      <c r="O18" s="260">
        <f>VLOOKUP($A18,'Energy Structure(no elec)'!$A$2:$I$28,6,FALSE)*VLOOKUP($A18,'Electrification prediction'!$A$236:$AQ$262,COLUMN('Electrification prediction'!O$236),FALSE)</f>
        <v>66224999820.344017</v>
      </c>
      <c r="P18" s="260">
        <f>VLOOKUP($A18,'Energy Structure(no elec)'!$A$2:$I$28,6,FALSE)*VLOOKUP($A18,'Electrification prediction'!$A$236:$AQ$262,COLUMN('Electrification prediction'!P$236),FALSE)</f>
        <v>65600639816.700546</v>
      </c>
      <c r="Q18" s="260">
        <f>VLOOKUP($A18,'Energy Structure(no elec)'!$A$2:$I$28,6,FALSE)*VLOOKUP($A18,'Electrification prediction'!$A$236:$AQ$262,COLUMN('Electrification prediction'!Q$236),FALSE)</f>
        <v>64923688471.567291</v>
      </c>
      <c r="R18" s="260">
        <f>VLOOKUP($A18,'Energy Structure(no elec)'!$A$2:$I$28,6,FALSE)*VLOOKUP($A18,'Electrification prediction'!$A$236:$AQ$262,COLUMN('Electrification prediction'!R$236),FALSE)</f>
        <v>64130984484.923134</v>
      </c>
      <c r="S18" s="260">
        <f>VLOOKUP($A18,'Energy Structure(no elec)'!$A$2:$I$28,6,FALSE)*VLOOKUP($A18,'Electrification prediction'!$A$236:$AQ$262,COLUMN('Electrification prediction'!S$236),FALSE)</f>
        <v>63349746320.227661</v>
      </c>
      <c r="T18" s="260">
        <f>VLOOKUP($A18,'Energy Structure(no elec)'!$A$2:$I$28,6,FALSE)*VLOOKUP($A18,'Electrification prediction'!$A$236:$AQ$262,COLUMN('Electrification prediction'!T$236),FALSE)</f>
        <v>62515241356.346176</v>
      </c>
      <c r="U18" s="260">
        <f>VLOOKUP($A18,'Energy Structure(no elec)'!$A$2:$I$28,6,FALSE)*VLOOKUP($A18,'Electrification prediction'!$A$236:$AQ$262,COLUMN('Electrification prediction'!U$236),FALSE)</f>
        <v>61626873480.988358</v>
      </c>
      <c r="V18" s="260">
        <f>VLOOKUP($A18,'Energy Structure(no elec)'!$A$2:$I$28,6,FALSE)*VLOOKUP($A18,'Electrification prediction'!$A$236:$AQ$262,COLUMN('Electrification prediction'!V$236),FALSE)</f>
        <v>60684034270.128143</v>
      </c>
      <c r="W18" s="260">
        <f>VLOOKUP($A18,'Energy Structure(no elec)'!$A$2:$I$28,6,FALSE)*VLOOKUP($A18,'Electrification prediction'!$A$236:$AQ$262,COLUMN('Electrification prediction'!W$236),FALSE)</f>
        <v>59650099138.844421</v>
      </c>
      <c r="X18" s="260">
        <f>VLOOKUP($A18,'Energy Structure(no elec)'!$A$2:$I$28,6,FALSE)*VLOOKUP($A18,'Electrification prediction'!$A$236:$AQ$262,COLUMN('Electrification prediction'!X$236),FALSE)</f>
        <v>58468440677.602127</v>
      </c>
      <c r="Y18" s="260">
        <f>VLOOKUP($A18,'Energy Structure(no elec)'!$A$2:$I$28,6,FALSE)*VLOOKUP($A18,'Electrification prediction'!$A$236:$AQ$262,COLUMN('Electrification prediction'!Y$236),FALSE)</f>
        <v>57200617527.792297</v>
      </c>
      <c r="Z18" s="260">
        <f>VLOOKUP($A18,'Energy Structure(no elec)'!$A$2:$I$28,6,FALSE)*VLOOKUP($A18,'Electrification prediction'!$A$236:$AQ$262,COLUMN('Electrification prediction'!Z$236),FALSE)</f>
        <v>55848982342.680061</v>
      </c>
      <c r="AA18" s="260">
        <f>VLOOKUP($A18,'Energy Structure(no elec)'!$A$2:$I$28,6,FALSE)*VLOOKUP($A18,'Electrification prediction'!$A$236:$AQ$262,COLUMN('Electrification prediction'!AA$236),FALSE)</f>
        <v>54415704355.123573</v>
      </c>
      <c r="AB18" s="260">
        <f>VLOOKUP($A18,'Energy Structure(no elec)'!$A$2:$I$28,6,FALSE)*VLOOKUP($A18,'Electrification prediction'!$A$236:$AQ$262,COLUMN('Electrification prediction'!AB$236),FALSE)</f>
        <v>52903905008.491829</v>
      </c>
      <c r="AC18" s="260">
        <f>VLOOKUP($A18,'Energy Structure(no elec)'!$A$2:$I$28,6,FALSE)*VLOOKUP($A18,'Electrification prediction'!$A$236:$AQ$262,COLUMN('Electrification prediction'!AC$236),FALSE)</f>
        <v>51317081821.514328</v>
      </c>
      <c r="AD18" s="260">
        <f>VLOOKUP($A18,'Energy Structure(no elec)'!$A$2:$I$28,6,FALSE)*VLOOKUP($A18,'Electrification prediction'!$A$236:$AQ$262,COLUMN('Electrification prediction'!AD$236),FALSE)</f>
        <v>49659108849.742584</v>
      </c>
      <c r="AE18" s="260">
        <f>VLOOKUP($A18,'Energy Structure(no elec)'!$A$2:$I$28,6,FALSE)*VLOOKUP($A18,'Electrification prediction'!$A$236:$AQ$262,COLUMN('Electrification prediction'!AE$236),FALSE)</f>
        <v>47933754213.282028</v>
      </c>
      <c r="AF18" s="260">
        <f>VLOOKUP($A18,'Energy Structure(no elec)'!$A$2:$I$28,6,FALSE)*VLOOKUP($A18,'Electrification prediction'!$A$236:$AQ$262,COLUMN('Electrification prediction'!AF$236),FALSE)</f>
        <v>46145682836.534691</v>
      </c>
      <c r="AG18" s="260">
        <f>VLOOKUP($A18,'Energy Structure(no elec)'!$A$2:$I$28,6,FALSE)*VLOOKUP($A18,'Electrification prediction'!$A$236:$AQ$262,COLUMN('Electrification prediction'!AG$236),FALSE)</f>
        <v>44299473349.23951</v>
      </c>
      <c r="AH18" s="260">
        <f>VLOOKUP($A18,'Energy Structure(no elec)'!$A$2:$I$28,6,FALSE)*VLOOKUP($A18,'Electrification prediction'!$A$236:$AQ$262,COLUMN('Electrification prediction'!AH$236),FALSE)</f>
        <v>42358041735.598946</v>
      </c>
      <c r="AI18" s="260">
        <f>VLOOKUP($A18,'Energy Structure(no elec)'!$A$2:$I$28,6,FALSE)*VLOOKUP($A18,'Electrification prediction'!$A$236:$AQ$262,COLUMN('Electrification prediction'!AI$236),FALSE)</f>
        <v>40373123941.519203</v>
      </c>
      <c r="AJ18" s="260">
        <f>VLOOKUP($A18,'Energy Structure(no elec)'!$A$2:$I$28,6,FALSE)*VLOOKUP($A18,'Electrification prediction'!$A$236:$AQ$262,COLUMN('Electrification prediction'!AJ$236),FALSE)</f>
        <v>38350560418.404594</v>
      </c>
      <c r="AK18" s="260">
        <f>VLOOKUP($A18,'Energy Structure(no elec)'!$A$2:$I$28,6,FALSE)*VLOOKUP($A18,'Electrification prediction'!$A$236:$AQ$262,COLUMN('Electrification prediction'!AK$236),FALSE)</f>
        <v>36296521054.018417</v>
      </c>
      <c r="AL18" s="260">
        <f>VLOOKUP($A18,'Energy Structure(no elec)'!$A$2:$I$28,6,FALSE)*VLOOKUP($A18,'Electrification prediction'!$A$236:$AQ$262,COLUMN('Electrification prediction'!AL$236),FALSE)</f>
        <v>34217474332.342113</v>
      </c>
      <c r="AM18" s="260">
        <f>VLOOKUP($A18,'Energy Structure(no elec)'!$A$2:$I$28,6,FALSE)*VLOOKUP($A18,'Electrification prediction'!$A$236:$AQ$262,COLUMN('Electrification prediction'!AM$236),FALSE)</f>
        <v>33875524475.827152</v>
      </c>
      <c r="AN18" s="260">
        <f>VLOOKUP($A18,'Energy Structure(no elec)'!$A$2:$I$28,6,FALSE)*VLOOKUP($A18,'Electrification prediction'!$A$236:$AQ$262,COLUMN('Electrification prediction'!AN$236),FALSE)</f>
        <v>33491760966.930286</v>
      </c>
      <c r="AO18" s="260">
        <f>VLOOKUP($A18,'Energy Structure(no elec)'!$A$2:$I$28,6,FALSE)*VLOOKUP($A18,'Electrification prediction'!$A$236:$AQ$262,COLUMN('Electrification prediction'!AO$236),FALSE)</f>
        <v>33066306435.899414</v>
      </c>
      <c r="AP18" s="260">
        <f>VLOOKUP($A18,'Energy Structure(no elec)'!$A$2:$I$28,6,FALSE)*VLOOKUP($A18,'Electrification prediction'!$A$236:$AQ$262,COLUMN('Electrification prediction'!AP$236),FALSE)</f>
        <v>32599827688.87785</v>
      </c>
      <c r="AQ18" s="260">
        <f>VLOOKUP($A18,'Energy Structure(no elec)'!$A$2:$I$28,6,FALSE)*VLOOKUP($A18,'Electrification prediction'!$A$236:$AQ$262,COLUMN('Electrification prediction'!AQ$236),FALSE)</f>
        <v>32092866519.416046</v>
      </c>
    </row>
    <row r="19" spans="1:43">
      <c r="A19" s="272" t="s">
        <v>631</v>
      </c>
      <c r="B19">
        <f>VLOOKUP(A19,'Energy use'!$A$132:$K$158,6,FALSE)</f>
        <v>118715593278.02888</v>
      </c>
      <c r="C19" s="260">
        <f>VLOOKUP($A19,'Energy Structure(no elec)'!$A$2:$I$28,6,FALSE)*VLOOKUP($A19,'Electrification prediction'!$A$236:$AQ$262,COLUMN('Electrification prediction'!C$236),FALSE)</f>
        <v>115851712563.86473</v>
      </c>
      <c r="D19" s="260">
        <f>VLOOKUP($A19,'Energy Structure(no elec)'!$A$2:$I$28,6,FALSE)*VLOOKUP($A19,'Electrification prediction'!$A$236:$AQ$262,COLUMN('Electrification prediction'!D$236),FALSE)</f>
        <v>135287613708.64789</v>
      </c>
      <c r="E19" s="260">
        <f>VLOOKUP($A19,'Energy Structure(no elec)'!$A$2:$I$28,6,FALSE)*VLOOKUP($A19,'Electrification prediction'!$A$236:$AQ$262,COLUMN('Electrification prediction'!E$236),FALSE)</f>
        <v>143053443665.30811</v>
      </c>
      <c r="F19" s="260">
        <f>VLOOKUP($A19,'Energy Structure(no elec)'!$A$2:$I$28,6,FALSE)*VLOOKUP($A19,'Electrification prediction'!$A$236:$AQ$262,COLUMN('Electrification prediction'!F$236),FALSE)</f>
        <v>150449429951.86819</v>
      </c>
      <c r="G19" s="260">
        <f>VLOOKUP($A19,'Energy Structure(no elec)'!$A$2:$I$28,6,FALSE)*VLOOKUP($A19,'Electrification prediction'!$A$236:$AQ$262,COLUMN('Electrification prediction'!G$236),FALSE)</f>
        <v>157554265648.59933</v>
      </c>
      <c r="H19" s="260">
        <f>VLOOKUP($A19,'Energy Structure(no elec)'!$A$2:$I$28,6,FALSE)*VLOOKUP($A19,'Electrification prediction'!$A$236:$AQ$262,COLUMN('Electrification prediction'!H$236),FALSE)</f>
        <v>164420091418.97742</v>
      </c>
      <c r="I19" s="260">
        <f>VLOOKUP($A19,'Energy Structure(no elec)'!$A$2:$I$28,6,FALSE)*VLOOKUP($A19,'Electrification prediction'!$A$236:$AQ$262,COLUMN('Electrification prediction'!I$236),FALSE)</f>
        <v>170992161804.09549</v>
      </c>
      <c r="J19" s="260">
        <f>VLOOKUP($A19,'Energy Structure(no elec)'!$A$2:$I$28,6,FALSE)*VLOOKUP($A19,'Electrification prediction'!$A$236:$AQ$262,COLUMN('Electrification prediction'!J$236),FALSE)</f>
        <v>177437184748.41464</v>
      </c>
      <c r="K19" s="260">
        <f>VLOOKUP($A19,'Energy Structure(no elec)'!$A$2:$I$28,6,FALSE)*VLOOKUP($A19,'Electrification prediction'!$A$236:$AQ$262,COLUMN('Electrification prediction'!K$236),FALSE)</f>
        <v>183764002649.26007</v>
      </c>
      <c r="L19" s="260">
        <f>VLOOKUP($A19,'Energy Structure(no elec)'!$A$2:$I$28,6,FALSE)*VLOOKUP($A19,'Electrification prediction'!$A$236:$AQ$262,COLUMN('Electrification prediction'!L$236),FALSE)</f>
        <v>189980473238.54709</v>
      </c>
      <c r="M19" s="260">
        <f>VLOOKUP($A19,'Energy Structure(no elec)'!$A$2:$I$28,6,FALSE)*VLOOKUP($A19,'Electrification prediction'!$A$236:$AQ$262,COLUMN('Electrification prediction'!M$236),FALSE)</f>
        <v>195803342042.69025</v>
      </c>
      <c r="N19" s="260">
        <f>VLOOKUP($A19,'Energy Structure(no elec)'!$A$2:$I$28,6,FALSE)*VLOOKUP($A19,'Electrification prediction'!$A$236:$AQ$262,COLUMN('Electrification prediction'!N$236),FALSE)</f>
        <v>201511281835.51907</v>
      </c>
      <c r="O19" s="260">
        <f>VLOOKUP($A19,'Energy Structure(no elec)'!$A$2:$I$28,6,FALSE)*VLOOKUP($A19,'Electrification prediction'!$A$236:$AQ$262,COLUMN('Electrification prediction'!O$236),FALSE)</f>
        <v>207109748225.57178</v>
      </c>
      <c r="P19" s="260">
        <f>VLOOKUP($A19,'Energy Structure(no elec)'!$A$2:$I$28,6,FALSE)*VLOOKUP($A19,'Electrification prediction'!$A$236:$AQ$262,COLUMN('Electrification prediction'!P$236),FALSE)</f>
        <v>212603294310.90054</v>
      </c>
      <c r="Q19" s="260">
        <f>VLOOKUP($A19,'Energy Structure(no elec)'!$A$2:$I$28,6,FALSE)*VLOOKUP($A19,'Electrification prediction'!$A$236:$AQ$262,COLUMN('Electrification prediction'!Q$236),FALSE)</f>
        <v>217993466825.57587</v>
      </c>
      <c r="R19" s="260">
        <f>VLOOKUP($A19,'Energy Structure(no elec)'!$A$2:$I$28,6,FALSE)*VLOOKUP($A19,'Electrification prediction'!$A$236:$AQ$262,COLUMN('Electrification prediction'!R$236),FALSE)</f>
        <v>223062282767.96896</v>
      </c>
      <c r="S19" s="260">
        <f>VLOOKUP($A19,'Energy Structure(no elec)'!$A$2:$I$28,6,FALSE)*VLOOKUP($A19,'Electrification prediction'!$A$236:$AQ$262,COLUMN('Electrification prediction'!S$236),FALSE)</f>
        <v>228245809609.78671</v>
      </c>
      <c r="T19" s="260">
        <f>VLOOKUP($A19,'Energy Structure(no elec)'!$A$2:$I$28,6,FALSE)*VLOOKUP($A19,'Electrification prediction'!$A$236:$AQ$262,COLUMN('Electrification prediction'!T$236),FALSE)</f>
        <v>233327398862.82648</v>
      </c>
      <c r="U19" s="260">
        <f>VLOOKUP($A19,'Energy Structure(no elec)'!$A$2:$I$28,6,FALSE)*VLOOKUP($A19,'Electrification prediction'!$A$236:$AQ$262,COLUMN('Electrification prediction'!U$236),FALSE)</f>
        <v>238305064953.24054</v>
      </c>
      <c r="V19" s="260">
        <f>VLOOKUP($A19,'Energy Structure(no elec)'!$A$2:$I$28,6,FALSE)*VLOOKUP($A19,'Electrification prediction'!$A$236:$AQ$262,COLUMN('Electrification prediction'!V$236),FALSE)</f>
        <v>243176043845.39822</v>
      </c>
      <c r="W19" s="260">
        <f>VLOOKUP($A19,'Energy Structure(no elec)'!$A$2:$I$28,6,FALSE)*VLOOKUP($A19,'Electrification prediction'!$A$236:$AQ$262,COLUMN('Electrification prediction'!W$236),FALSE)</f>
        <v>247787167609.28851</v>
      </c>
      <c r="X19" s="260">
        <f>VLOOKUP($A19,'Energy Structure(no elec)'!$A$2:$I$28,6,FALSE)*VLOOKUP($A19,'Electrification prediction'!$A$236:$AQ$262,COLUMN('Electrification prediction'!X$236),FALSE)</f>
        <v>251876062782.98215</v>
      </c>
      <c r="Y19" s="260">
        <f>VLOOKUP($A19,'Energy Structure(no elec)'!$A$2:$I$28,6,FALSE)*VLOOKUP($A19,'Electrification prediction'!$A$236:$AQ$262,COLUMN('Electrification prediction'!Y$236),FALSE)</f>
        <v>255669686330.38516</v>
      </c>
      <c r="Z19" s="260">
        <f>VLOOKUP($A19,'Energy Structure(no elec)'!$A$2:$I$28,6,FALSE)*VLOOKUP($A19,'Electrification prediction'!$A$236:$AQ$262,COLUMN('Electrification prediction'!Z$236),FALSE)</f>
        <v>259156620660.13892</v>
      </c>
      <c r="AA19" s="260">
        <f>VLOOKUP($A19,'Energy Structure(no elec)'!$A$2:$I$28,6,FALSE)*VLOOKUP($A19,'Electrification prediction'!$A$236:$AQ$262,COLUMN('Electrification prediction'!AA$236),FALSE)</f>
        <v>262323206692.77332</v>
      </c>
      <c r="AB19" s="260">
        <f>VLOOKUP($A19,'Energy Structure(no elec)'!$A$2:$I$28,6,FALSE)*VLOOKUP($A19,'Electrification prediction'!$A$236:$AQ$262,COLUMN('Electrification prediction'!AB$236),FALSE)</f>
        <v>265158779463.21167</v>
      </c>
      <c r="AC19" s="260">
        <f>VLOOKUP($A19,'Energy Structure(no elec)'!$A$2:$I$28,6,FALSE)*VLOOKUP($A19,'Electrification prediction'!$A$236:$AQ$262,COLUMN('Electrification prediction'!AC$236),FALSE)</f>
        <v>267653272267.28156</v>
      </c>
      <c r="AD19" s="260">
        <f>VLOOKUP($A19,'Energy Structure(no elec)'!$A$2:$I$28,6,FALSE)*VLOOKUP($A19,'Electrification prediction'!$A$236:$AQ$262,COLUMN('Electrification prediction'!AD$236),FALSE)</f>
        <v>269797320069.90057</v>
      </c>
      <c r="AE19" s="260">
        <f>VLOOKUP($A19,'Energy Structure(no elec)'!$A$2:$I$28,6,FALSE)*VLOOKUP($A19,'Electrification prediction'!$A$236:$AQ$262,COLUMN('Electrification prediction'!AE$236),FALSE)</f>
        <v>271579646888.99484</v>
      </c>
      <c r="AF19" s="260">
        <f>VLOOKUP($A19,'Energy Structure(no elec)'!$A$2:$I$28,6,FALSE)*VLOOKUP($A19,'Electrification prediction'!$A$236:$AQ$262,COLUMN('Electrification prediction'!AF$236),FALSE)</f>
        <v>272992541120.51535</v>
      </c>
      <c r="AG19" s="260">
        <f>VLOOKUP($A19,'Energy Structure(no elec)'!$A$2:$I$28,6,FALSE)*VLOOKUP($A19,'Electrification prediction'!$A$236:$AQ$262,COLUMN('Electrification prediction'!AG$236),FALSE)</f>
        <v>274026561830.33572</v>
      </c>
      <c r="AH19" s="260">
        <f>VLOOKUP($A19,'Energy Structure(no elec)'!$A$2:$I$28,6,FALSE)*VLOOKUP($A19,'Electrification prediction'!$A$236:$AQ$262,COLUMN('Electrification prediction'!AH$236),FALSE)</f>
        <v>274400746359.65723</v>
      </c>
      <c r="AI19" s="260">
        <f>VLOOKUP($A19,'Energy Structure(no elec)'!$A$2:$I$28,6,FALSE)*VLOOKUP($A19,'Electrification prediction'!$A$236:$AQ$262,COLUMN('Electrification prediction'!AI$236),FALSE)</f>
        <v>274382701702.31049</v>
      </c>
      <c r="AJ19" s="260">
        <f>VLOOKUP($A19,'Energy Structure(no elec)'!$A$2:$I$28,6,FALSE)*VLOOKUP($A19,'Electrification prediction'!$A$236:$AQ$262,COLUMN('Electrification prediction'!AJ$236),FALSE)</f>
        <v>273967723018.84167</v>
      </c>
      <c r="AK19" s="260">
        <f>VLOOKUP($A19,'Energy Structure(no elec)'!$A$2:$I$28,6,FALSE)*VLOOKUP($A19,'Electrification prediction'!$A$236:$AQ$262,COLUMN('Electrification prediction'!AK$236),FALSE)</f>
        <v>273152510689.15985</v>
      </c>
      <c r="AL19" s="260">
        <f>VLOOKUP($A19,'Energy Structure(no elec)'!$A$2:$I$28,6,FALSE)*VLOOKUP($A19,'Electrification prediction'!$A$236:$AQ$262,COLUMN('Electrification prediction'!AL$236),FALSE)</f>
        <v>271935262248.97803</v>
      </c>
      <c r="AM19" s="260">
        <f>VLOOKUP($A19,'Energy Structure(no elec)'!$A$2:$I$28,6,FALSE)*VLOOKUP($A19,'Electrification prediction'!$A$236:$AQ$262,COLUMN('Electrification prediction'!AM$236),FALSE)</f>
        <v>270313025124.39014</v>
      </c>
      <c r="AN19" s="260">
        <f>VLOOKUP($A19,'Energy Structure(no elec)'!$A$2:$I$28,6,FALSE)*VLOOKUP($A19,'Electrification prediction'!$A$236:$AQ$262,COLUMN('Electrification prediction'!AN$236),FALSE)</f>
        <v>268287280122.72348</v>
      </c>
      <c r="AO19" s="260">
        <f>VLOOKUP($A19,'Energy Structure(no elec)'!$A$2:$I$28,6,FALSE)*VLOOKUP($A19,'Electrification prediction'!$A$236:$AQ$262,COLUMN('Electrification prediction'!AO$236),FALSE)</f>
        <v>265858549355.72443</v>
      </c>
      <c r="AP19" s="260">
        <f>VLOOKUP($A19,'Energy Structure(no elec)'!$A$2:$I$28,6,FALSE)*VLOOKUP($A19,'Electrification prediction'!$A$236:$AQ$262,COLUMN('Electrification prediction'!AP$236),FALSE)</f>
        <v>263031902805.2384</v>
      </c>
      <c r="AQ19" s="260">
        <f>VLOOKUP($A19,'Energy Structure(no elec)'!$A$2:$I$28,6,FALSE)*VLOOKUP($A19,'Electrification prediction'!$A$236:$AQ$262,COLUMN('Electrification prediction'!AQ$236),FALSE)</f>
        <v>259811604755.78589</v>
      </c>
    </row>
    <row r="20" spans="1:43">
      <c r="A20" s="272" t="s">
        <v>632</v>
      </c>
      <c r="B20">
        <f>VLOOKUP(A20,'Energy use'!$A$132:$K$158,6,FALSE)</f>
        <v>17933087925.386215</v>
      </c>
      <c r="C20" s="260">
        <f>VLOOKUP($A20,'Energy Structure(no elec)'!$A$2:$I$28,6,FALSE)*VLOOKUP($A20,'Electrification prediction'!$A$236:$AQ$262,COLUMN('Electrification prediction'!C$236),FALSE)</f>
        <v>17513800812.747627</v>
      </c>
      <c r="D20" s="260">
        <f>VLOOKUP($A20,'Energy Structure(no elec)'!$A$2:$I$28,6,FALSE)*VLOOKUP($A20,'Electrification prediction'!$A$236:$AQ$262,COLUMN('Electrification prediction'!D$236),FALSE)</f>
        <v>19945993320.041515</v>
      </c>
      <c r="E20" s="260">
        <f>VLOOKUP($A20,'Energy Structure(no elec)'!$A$2:$I$28,6,FALSE)*VLOOKUP($A20,'Electrification prediction'!$A$236:$AQ$262,COLUMN('Electrification prediction'!E$236),FALSE)</f>
        <v>20372412029.268799</v>
      </c>
      <c r="F20" s="260">
        <f>VLOOKUP($A20,'Energy Structure(no elec)'!$A$2:$I$28,6,FALSE)*VLOOKUP($A20,'Electrification prediction'!$A$236:$AQ$262,COLUMN('Electrification prediction'!F$236),FALSE)</f>
        <v>20742226988.208099</v>
      </c>
      <c r="G20" s="260">
        <f>VLOOKUP($A20,'Energy Structure(no elec)'!$A$2:$I$28,6,FALSE)*VLOOKUP($A20,'Electrification prediction'!$A$236:$AQ$262,COLUMN('Electrification prediction'!G$236),FALSE)</f>
        <v>21069238305.559708</v>
      </c>
      <c r="H20" s="260">
        <f>VLOOKUP($A20,'Energy Structure(no elec)'!$A$2:$I$28,6,FALSE)*VLOOKUP($A20,'Electrification prediction'!$A$236:$AQ$262,COLUMN('Electrification prediction'!H$236),FALSE)</f>
        <v>21362087148.200424</v>
      </c>
      <c r="I20" s="260">
        <f>VLOOKUP($A20,'Energy Structure(no elec)'!$A$2:$I$28,6,FALSE)*VLOOKUP($A20,'Electrification prediction'!$A$236:$AQ$262,COLUMN('Electrification prediction'!I$236),FALSE)</f>
        <v>21614922019.945599</v>
      </c>
      <c r="J20" s="260">
        <f>VLOOKUP($A20,'Energy Structure(no elec)'!$A$2:$I$28,6,FALSE)*VLOOKUP($A20,'Electrification prediction'!$A$236:$AQ$262,COLUMN('Electrification prediction'!J$236),FALSE)</f>
        <v>21849765945.496677</v>
      </c>
      <c r="K20" s="260">
        <f>VLOOKUP($A20,'Energy Structure(no elec)'!$A$2:$I$28,6,FALSE)*VLOOKUP($A20,'Electrification prediction'!$A$236:$AQ$262,COLUMN('Electrification prediction'!K$236),FALSE)</f>
        <v>22067492694.31266</v>
      </c>
      <c r="L20" s="260">
        <f>VLOOKUP($A20,'Energy Structure(no elec)'!$A$2:$I$28,6,FALSE)*VLOOKUP($A20,'Electrification prediction'!$A$236:$AQ$262,COLUMN('Electrification prediction'!L$236),FALSE)</f>
        <v>22268824538.002571</v>
      </c>
      <c r="M20" s="260">
        <f>VLOOKUP($A20,'Energy Structure(no elec)'!$A$2:$I$28,6,FALSE)*VLOOKUP($A20,'Electrification prediction'!$A$236:$AQ$262,COLUMN('Electrification prediction'!M$236),FALSE)</f>
        <v>22421125161.746555</v>
      </c>
      <c r="N20" s="260">
        <f>VLOOKUP($A20,'Energy Structure(no elec)'!$A$2:$I$28,6,FALSE)*VLOOKUP($A20,'Electrification prediction'!$A$236:$AQ$262,COLUMN('Electrification prediction'!N$236),FALSE)</f>
        <v>22557625705.157188</v>
      </c>
      <c r="O20" s="260">
        <f>VLOOKUP($A20,'Energy Structure(no elec)'!$A$2:$I$28,6,FALSE)*VLOOKUP($A20,'Electrification prediction'!$A$236:$AQ$262,COLUMN('Electrification prediction'!O$236),FALSE)</f>
        <v>22678752556.057606</v>
      </c>
      <c r="P20" s="260">
        <f>VLOOKUP($A20,'Energy Structure(no elec)'!$A$2:$I$28,6,FALSE)*VLOOKUP($A20,'Electrification prediction'!$A$236:$AQ$262,COLUMN('Electrification prediction'!P$236),FALSE)</f>
        <v>22784836267.927143</v>
      </c>
      <c r="Q20" s="260">
        <f>VLOOKUP($A20,'Energy Structure(no elec)'!$A$2:$I$28,6,FALSE)*VLOOKUP($A20,'Electrification prediction'!$A$236:$AQ$262,COLUMN('Electrification prediction'!Q$236),FALSE)</f>
        <v>22875897686.911892</v>
      </c>
      <c r="R20" s="260">
        <f>VLOOKUP($A20,'Energy Structure(no elec)'!$A$2:$I$28,6,FALSE)*VLOOKUP($A20,'Electrification prediction'!$A$236:$AQ$262,COLUMN('Electrification prediction'!R$236),FALSE)</f>
        <v>22929419545.911293</v>
      </c>
      <c r="S20" s="260">
        <f>VLOOKUP($A20,'Energy Structure(no elec)'!$A$2:$I$28,6,FALSE)*VLOOKUP($A20,'Electrification prediction'!$A$236:$AQ$262,COLUMN('Electrification prediction'!S$236),FALSE)</f>
        <v>22990602987.303204</v>
      </c>
      <c r="T20" s="260">
        <f>VLOOKUP($A20,'Energy Structure(no elec)'!$A$2:$I$28,6,FALSE)*VLOOKUP($A20,'Electrification prediction'!$A$236:$AQ$262,COLUMN('Electrification prediction'!T$236),FALSE)</f>
        <v>23036662609.064579</v>
      </c>
      <c r="U20" s="260">
        <f>VLOOKUP($A20,'Energy Structure(no elec)'!$A$2:$I$28,6,FALSE)*VLOOKUP($A20,'Electrification prediction'!$A$236:$AQ$262,COLUMN('Electrification prediction'!U$236),FALSE)</f>
        <v>23067382261.422176</v>
      </c>
      <c r="V20" s="260">
        <f>VLOOKUP($A20,'Energy Structure(no elec)'!$A$2:$I$28,6,FALSE)*VLOOKUP($A20,'Electrification prediction'!$A$236:$AQ$262,COLUMN('Electrification prediction'!V$236),FALSE)</f>
        <v>23082509941.522419</v>
      </c>
      <c r="W20" s="260">
        <f>VLOOKUP($A20,'Energy Structure(no elec)'!$A$2:$I$28,6,FALSE)*VLOOKUP($A20,'Electrification prediction'!$A$236:$AQ$262,COLUMN('Electrification prediction'!W$236),FALSE)</f>
        <v>23067831521.865356</v>
      </c>
      <c r="X20" s="260">
        <f>VLOOKUP($A20,'Energy Structure(no elec)'!$A$2:$I$28,6,FALSE)*VLOOKUP($A20,'Electrification prediction'!$A$236:$AQ$262,COLUMN('Electrification prediction'!X$236),FALSE)</f>
        <v>23000267449.215828</v>
      </c>
      <c r="Y20" s="260">
        <f>VLOOKUP($A20,'Energy Structure(no elec)'!$A$2:$I$28,6,FALSE)*VLOOKUP($A20,'Electrification prediction'!$A$236:$AQ$262,COLUMN('Electrification prediction'!Y$236),FALSE)</f>
        <v>22902371621.615742</v>
      </c>
      <c r="Z20" s="260">
        <f>VLOOKUP($A20,'Energy Structure(no elec)'!$A$2:$I$28,6,FALSE)*VLOOKUP($A20,'Electrification prediction'!$A$236:$AQ$262,COLUMN('Electrification prediction'!Z$236),FALSE)</f>
        <v>22774128206.119514</v>
      </c>
      <c r="AA20" s="260">
        <f>VLOOKUP($A20,'Energy Structure(no elec)'!$A$2:$I$28,6,FALSE)*VLOOKUP($A20,'Electrification prediction'!$A$236:$AQ$262,COLUMN('Electrification prediction'!AA$236),FALSE)</f>
        <v>22615385466.982079</v>
      </c>
      <c r="AB20" s="260">
        <f>VLOOKUP($A20,'Energy Structure(no elec)'!$A$2:$I$28,6,FALSE)*VLOOKUP($A20,'Electrification prediction'!$A$236:$AQ$262,COLUMN('Electrification prediction'!AB$236),FALSE)</f>
        <v>22426317343.927544</v>
      </c>
      <c r="AC20" s="260">
        <f>VLOOKUP($A20,'Energy Structure(no elec)'!$A$2:$I$28,6,FALSE)*VLOOKUP($A20,'Electrification prediction'!$A$236:$AQ$262,COLUMN('Electrification prediction'!AC$236),FALSE)</f>
        <v>22207200528.717228</v>
      </c>
      <c r="AD20" s="260">
        <f>VLOOKUP($A20,'Energy Structure(no elec)'!$A$2:$I$28,6,FALSE)*VLOOKUP($A20,'Electrification prediction'!$A$236:$AQ$262,COLUMN('Electrification prediction'!AD$236),FALSE)</f>
        <v>21958419036.60043</v>
      </c>
      <c r="AE20" s="260">
        <f>VLOOKUP($A20,'Energy Structure(no elec)'!$A$2:$I$28,6,FALSE)*VLOOKUP($A20,'Electrification prediction'!$A$236:$AQ$262,COLUMN('Electrification prediction'!AE$236),FALSE)</f>
        <v>21680251231.618111</v>
      </c>
      <c r="AF20" s="260">
        <f>VLOOKUP($A20,'Energy Structure(no elec)'!$A$2:$I$28,6,FALSE)*VLOOKUP($A20,'Electrification prediction'!$A$236:$AQ$262,COLUMN('Electrification prediction'!AF$236),FALSE)</f>
        <v>21373314406.319881</v>
      </c>
      <c r="AG20" s="260">
        <f>VLOOKUP($A20,'Energy Structure(no elec)'!$A$2:$I$28,6,FALSE)*VLOOKUP($A20,'Electrification prediction'!$A$236:$AQ$262,COLUMN('Electrification prediction'!AG$236),FALSE)</f>
        <v>21038132129.175854</v>
      </c>
      <c r="AH20" s="260">
        <f>VLOOKUP($A20,'Energy Structure(no elec)'!$A$2:$I$28,6,FALSE)*VLOOKUP($A20,'Electrification prediction'!$A$236:$AQ$262,COLUMN('Electrification prediction'!AH$236),FALSE)</f>
        <v>20654840766.350388</v>
      </c>
      <c r="AI20" s="260">
        <f>VLOOKUP($A20,'Energy Structure(no elec)'!$A$2:$I$28,6,FALSE)*VLOOKUP($A20,'Electrification prediction'!$A$236:$AQ$262,COLUMN('Electrification prediction'!AI$236),FALSE)</f>
        <v>20245719814.446384</v>
      </c>
      <c r="AJ20" s="260">
        <f>VLOOKUP($A20,'Energy Structure(no elec)'!$A$2:$I$28,6,FALSE)*VLOOKUP($A20,'Electrification prediction'!$A$236:$AQ$262,COLUMN('Electrification prediction'!AJ$236),FALSE)</f>
        <v>19811755888.618149</v>
      </c>
      <c r="AK20" s="260">
        <f>VLOOKUP($A20,'Energy Structure(no elec)'!$A$2:$I$28,6,FALSE)*VLOOKUP($A20,'Electrification prediction'!$A$236:$AQ$262,COLUMN('Electrification prediction'!AK$236),FALSE)</f>
        <v>19354063886.158924</v>
      </c>
      <c r="AL20" s="260">
        <f>VLOOKUP($A20,'Energy Structure(no elec)'!$A$2:$I$28,6,FALSE)*VLOOKUP($A20,'Electrification prediction'!$A$236:$AQ$262,COLUMN('Electrification prediction'!AL$236),FALSE)</f>
        <v>18873884669.811859</v>
      </c>
      <c r="AM20" s="260">
        <f>VLOOKUP($A20,'Energy Structure(no elec)'!$A$2:$I$28,6,FALSE)*VLOOKUP($A20,'Electrification prediction'!$A$236:$AQ$262,COLUMN('Electrification prediction'!AM$236),FALSE)</f>
        <v>18372395909.823879</v>
      </c>
      <c r="AN20" s="260">
        <f>VLOOKUP($A20,'Energy Structure(no elec)'!$A$2:$I$28,6,FALSE)*VLOOKUP($A20,'Electrification prediction'!$A$236:$AQ$262,COLUMN('Electrification prediction'!AN$236),FALSE)</f>
        <v>17851093387.335484</v>
      </c>
      <c r="AO20" s="260">
        <f>VLOOKUP($A20,'Energy Structure(no elec)'!$A$2:$I$28,6,FALSE)*VLOOKUP($A20,'Electrification prediction'!$A$236:$AQ$262,COLUMN('Electrification prediction'!AO$236),FALSE)</f>
        <v>17311409730.110767</v>
      </c>
      <c r="AP20" s="260">
        <f>VLOOKUP($A20,'Energy Structure(no elec)'!$A$2:$I$28,6,FALSE)*VLOOKUP($A20,'Electrification prediction'!$A$236:$AQ$262,COLUMN('Electrification prediction'!AP$236),FALSE)</f>
        <v>16755073553.079231</v>
      </c>
      <c r="AQ20" s="260">
        <f>VLOOKUP($A20,'Energy Structure(no elec)'!$A$2:$I$28,6,FALSE)*VLOOKUP($A20,'Electrification prediction'!$A$236:$AQ$262,COLUMN('Electrification prediction'!AQ$236),FALSE)</f>
        <v>16183745319.209436</v>
      </c>
    </row>
    <row r="21" spans="1:43">
      <c r="A21" s="272" t="s">
        <v>633</v>
      </c>
      <c r="B21">
        <f>VLOOKUP(A21,'Energy use'!$A$132:$K$158,6,FALSE)</f>
        <v>83991664912.883759</v>
      </c>
      <c r="C21" s="260">
        <f>VLOOKUP($A21,'Energy Structure(no elec)'!$A$2:$I$28,6,FALSE)*VLOOKUP($A21,'Electrification prediction'!$A$236:$AQ$262,COLUMN('Electrification prediction'!C$236),FALSE)</f>
        <v>77780153452.88002</v>
      </c>
      <c r="D21" s="260">
        <f>VLOOKUP($A21,'Energy Structure(no elec)'!$A$2:$I$28,6,FALSE)*VLOOKUP($A21,'Electrification prediction'!$A$236:$AQ$262,COLUMN('Electrification prediction'!D$236),FALSE)</f>
        <v>96121225508.522034</v>
      </c>
      <c r="E21" s="260">
        <f>VLOOKUP($A21,'Energy Structure(no elec)'!$A$2:$I$28,6,FALSE)*VLOOKUP($A21,'Electrification prediction'!$A$236:$AQ$262,COLUMN('Electrification prediction'!E$236),FALSE)</f>
        <v>98004996076.347733</v>
      </c>
      <c r="F21" s="260">
        <f>VLOOKUP($A21,'Energy Structure(no elec)'!$A$2:$I$28,6,FALSE)*VLOOKUP($A21,'Electrification prediction'!$A$236:$AQ$262,COLUMN('Electrification prediction'!F$236),FALSE)</f>
        <v>99647901599.792969</v>
      </c>
      <c r="G21" s="260">
        <f>VLOOKUP($A21,'Energy Structure(no elec)'!$A$2:$I$28,6,FALSE)*VLOOKUP($A21,'Electrification prediction'!$A$236:$AQ$262,COLUMN('Electrification prediction'!G$236),FALSE)</f>
        <v>101116417990.81216</v>
      </c>
      <c r="H21" s="260">
        <f>VLOOKUP($A21,'Energy Structure(no elec)'!$A$2:$I$28,6,FALSE)*VLOOKUP($A21,'Electrification prediction'!$A$236:$AQ$262,COLUMN('Electrification prediction'!H$236),FALSE)</f>
        <v>102451763400.6637</v>
      </c>
      <c r="I21" s="260">
        <f>VLOOKUP($A21,'Energy Structure(no elec)'!$A$2:$I$28,6,FALSE)*VLOOKUP($A21,'Electrification prediction'!$A$236:$AQ$262,COLUMN('Electrification prediction'!I$236),FALSE)</f>
        <v>103625434899.15912</v>
      </c>
      <c r="J21" s="260">
        <f>VLOOKUP($A21,'Energy Structure(no elec)'!$A$2:$I$28,6,FALSE)*VLOOKUP($A21,'Electrification prediction'!$A$236:$AQ$262,COLUMN('Electrification prediction'!J$236),FALSE)</f>
        <v>104742470145.74802</v>
      </c>
      <c r="K21" s="260">
        <f>VLOOKUP($A21,'Energy Structure(no elec)'!$A$2:$I$28,6,FALSE)*VLOOKUP($A21,'Electrification prediction'!$A$236:$AQ$262,COLUMN('Electrification prediction'!K$236),FALSE)</f>
        <v>105806448784.53444</v>
      </c>
      <c r="L21" s="260">
        <f>VLOOKUP($A21,'Energy Structure(no elec)'!$A$2:$I$28,6,FALSE)*VLOOKUP($A21,'Electrification prediction'!$A$236:$AQ$262,COLUMN('Electrification prediction'!L$236),FALSE)</f>
        <v>106820268969.57077</v>
      </c>
      <c r="M21" s="260">
        <f>VLOOKUP($A21,'Energy Structure(no elec)'!$A$2:$I$28,6,FALSE)*VLOOKUP($A21,'Electrification prediction'!$A$236:$AQ$262,COLUMN('Electrification prediction'!M$236),FALSE)</f>
        <v>107626745910.18109</v>
      </c>
      <c r="N21" s="260">
        <f>VLOOKUP($A21,'Energy Structure(no elec)'!$A$2:$I$28,6,FALSE)*VLOOKUP($A21,'Electrification prediction'!$A$236:$AQ$262,COLUMN('Electrification prediction'!N$236),FALSE)</f>
        <v>108384614664.69942</v>
      </c>
      <c r="O21" s="260">
        <f>VLOOKUP($A21,'Energy Structure(no elec)'!$A$2:$I$28,6,FALSE)*VLOOKUP($A21,'Electrification prediction'!$A$236:$AQ$262,COLUMN('Electrification prediction'!O$236),FALSE)</f>
        <v>109095366461.92461</v>
      </c>
      <c r="P21" s="260">
        <f>VLOOKUP($A21,'Energy Structure(no elec)'!$A$2:$I$28,6,FALSE)*VLOOKUP($A21,'Electrification prediction'!$A$236:$AQ$262,COLUMN('Electrification prediction'!P$236),FALSE)</f>
        <v>109760073282.00969</v>
      </c>
      <c r="Q21" s="260">
        <f>VLOOKUP($A21,'Energy Structure(no elec)'!$A$2:$I$28,6,FALSE)*VLOOKUP($A21,'Electrification prediction'!$A$236:$AQ$262,COLUMN('Electrification prediction'!Q$236),FALSE)</f>
        <v>110378350873.84723</v>
      </c>
      <c r="R21" s="260">
        <f>VLOOKUP($A21,'Energy Structure(no elec)'!$A$2:$I$28,6,FALSE)*VLOOKUP($A21,'Electrification prediction'!$A$236:$AQ$262,COLUMN('Electrification prediction'!R$236),FALSE)</f>
        <v>110840891032.68501</v>
      </c>
      <c r="S21" s="260">
        <f>VLOOKUP($A21,'Energy Structure(no elec)'!$A$2:$I$28,6,FALSE)*VLOOKUP($A21,'Electrification prediction'!$A$236:$AQ$262,COLUMN('Electrification prediction'!S$236),FALSE)</f>
        <v>111365534126.16202</v>
      </c>
      <c r="T21" s="260">
        <f>VLOOKUP($A21,'Energy Structure(no elec)'!$A$2:$I$28,6,FALSE)*VLOOKUP($A21,'Electrification prediction'!$A$236:$AQ$262,COLUMN('Electrification prediction'!T$236),FALSE)</f>
        <v>111841912389.7809</v>
      </c>
      <c r="U21" s="260">
        <f>VLOOKUP($A21,'Energy Structure(no elec)'!$A$2:$I$28,6,FALSE)*VLOOKUP($A21,'Electrification prediction'!$A$236:$AQ$262,COLUMN('Electrification prediction'!U$236),FALSE)</f>
        <v>112268559123.95667</v>
      </c>
      <c r="V21" s="260">
        <f>VLOOKUP($A21,'Energy Structure(no elec)'!$A$2:$I$28,6,FALSE)*VLOOKUP($A21,'Electrification prediction'!$A$236:$AQ$262,COLUMN('Electrification prediction'!V$236),FALSE)</f>
        <v>112643829281.72797</v>
      </c>
      <c r="W21" s="260">
        <f>VLOOKUP($A21,'Energy Structure(no elec)'!$A$2:$I$28,6,FALSE)*VLOOKUP($A21,'Electrification prediction'!$A$236:$AQ$262,COLUMN('Electrification prediction'!W$236),FALSE)</f>
        <v>112897734037.32431</v>
      </c>
      <c r="X21" s="260">
        <f>VLOOKUP($A21,'Energy Structure(no elec)'!$A$2:$I$28,6,FALSE)*VLOOKUP($A21,'Electrification prediction'!$A$236:$AQ$262,COLUMN('Electrification prediction'!X$236),FALSE)</f>
        <v>112915897690.46194</v>
      </c>
      <c r="Y21" s="260">
        <f>VLOOKUP($A21,'Energy Structure(no elec)'!$A$2:$I$28,6,FALSE)*VLOOKUP($A21,'Electrification prediction'!$A$236:$AQ$262,COLUMN('Electrification prediction'!Y$236),FALSE)</f>
        <v>112807120902.06186</v>
      </c>
      <c r="Z21" s="260">
        <f>VLOOKUP($A21,'Energy Structure(no elec)'!$A$2:$I$28,6,FALSE)*VLOOKUP($A21,'Electrification prediction'!$A$236:$AQ$262,COLUMN('Electrification prediction'!Z$236),FALSE)</f>
        <v>112569956008.22173</v>
      </c>
      <c r="AA21" s="260">
        <f>VLOOKUP($A21,'Energy Structure(no elec)'!$A$2:$I$28,6,FALSE)*VLOOKUP($A21,'Electrification prediction'!$A$236:$AQ$262,COLUMN('Electrification prediction'!AA$236),FALSE)</f>
        <v>112202167062.74863</v>
      </c>
      <c r="AB21" s="260">
        <f>VLOOKUP($A21,'Energy Structure(no elec)'!$A$2:$I$28,6,FALSE)*VLOOKUP($A21,'Electrification prediction'!$A$236:$AQ$262,COLUMN('Electrification prediction'!AB$236),FALSE)</f>
        <v>111703007491.11607</v>
      </c>
      <c r="AC21" s="260">
        <f>VLOOKUP($A21,'Energy Structure(no elec)'!$A$2:$I$28,6,FALSE)*VLOOKUP($A21,'Electrification prediction'!$A$236:$AQ$262,COLUMN('Electrification prediction'!AC$236),FALSE)</f>
        <v>111072128107.75397</v>
      </c>
      <c r="AD21" s="260">
        <f>VLOOKUP($A21,'Energy Structure(no elec)'!$A$2:$I$28,6,FALSE)*VLOOKUP($A21,'Electrification prediction'!$A$236:$AQ$262,COLUMN('Electrification prediction'!AD$236),FALSE)</f>
        <v>110309603234.49423</v>
      </c>
      <c r="AE21" s="260">
        <f>VLOOKUP($A21,'Energy Structure(no elec)'!$A$2:$I$28,6,FALSE)*VLOOKUP($A21,'Electrification prediction'!$A$236:$AQ$262,COLUMN('Electrification prediction'!AE$236),FALSE)</f>
        <v>109414860317.64569</v>
      </c>
      <c r="AF21" s="260">
        <f>VLOOKUP($A21,'Energy Structure(no elec)'!$A$2:$I$28,6,FALSE)*VLOOKUP($A21,'Electrification prediction'!$A$236:$AQ$262,COLUMN('Electrification prediction'!AF$236),FALSE)</f>
        <v>108388913777.70557</v>
      </c>
      <c r="AG21" s="260">
        <f>VLOOKUP($A21,'Energy Structure(no elec)'!$A$2:$I$28,6,FALSE)*VLOOKUP($A21,'Electrification prediction'!$A$236:$AQ$262,COLUMN('Electrification prediction'!AG$236),FALSE)</f>
        <v>107232193117.44751</v>
      </c>
      <c r="AH21" s="260">
        <f>VLOOKUP($A21,'Energy Structure(no elec)'!$A$2:$I$28,6,FALSE)*VLOOKUP($A21,'Electrification prediction'!$A$236:$AQ$262,COLUMN('Electrification prediction'!AH$236),FALSE)</f>
        <v>105840534260.56218</v>
      </c>
      <c r="AI21" s="260">
        <f>VLOOKUP($A21,'Energy Structure(no elec)'!$A$2:$I$28,6,FALSE)*VLOOKUP($A21,'Electrification prediction'!$A$236:$AQ$262,COLUMN('Electrification prediction'!AI$236),FALSE)</f>
        <v>104324461271.21338</v>
      </c>
      <c r="AJ21" s="260">
        <f>VLOOKUP($A21,'Energy Structure(no elec)'!$A$2:$I$28,6,FALSE)*VLOOKUP($A21,'Electrification prediction'!$A$236:$AQ$262,COLUMN('Electrification prediction'!AJ$236),FALSE)</f>
        <v>102686430539.31458</v>
      </c>
      <c r="AK21" s="260">
        <f>VLOOKUP($A21,'Energy Structure(no elec)'!$A$2:$I$28,6,FALSE)*VLOOKUP($A21,'Electrification prediction'!$A$236:$AQ$262,COLUMN('Electrification prediction'!AK$236),FALSE)</f>
        <v>100929475477.90349</v>
      </c>
      <c r="AL21" s="260">
        <f>VLOOKUP($A21,'Energy Structure(no elec)'!$A$2:$I$28,6,FALSE)*VLOOKUP($A21,'Electrification prediction'!$A$236:$AQ$262,COLUMN('Electrification prediction'!AL$236),FALSE)</f>
        <v>99057209516.636536</v>
      </c>
      <c r="AM21" s="260">
        <f>VLOOKUP($A21,'Energy Structure(no elec)'!$A$2:$I$28,6,FALSE)*VLOOKUP($A21,'Electrification prediction'!$A$236:$AQ$262,COLUMN('Electrification prediction'!AM$236),FALSE)</f>
        <v>97072843690.707397</v>
      </c>
      <c r="AN21" s="260">
        <f>VLOOKUP($A21,'Energy Structure(no elec)'!$A$2:$I$28,6,FALSE)*VLOOKUP($A21,'Electrification prediction'!$A$236:$AQ$262,COLUMN('Electrification prediction'!AN$236),FALSE)</f>
        <v>94981199908.894775</v>
      </c>
      <c r="AO21" s="260">
        <f>VLOOKUP($A21,'Energy Structure(no elec)'!$A$2:$I$28,6,FALSE)*VLOOKUP($A21,'Electrification prediction'!$A$236:$AQ$262,COLUMN('Electrification prediction'!AO$236),FALSE)</f>
        <v>92786723707.544983</v>
      </c>
      <c r="AP21" s="260">
        <f>VLOOKUP($A21,'Energy Structure(no elec)'!$A$2:$I$28,6,FALSE)*VLOOKUP($A21,'Electrification prediction'!$A$236:$AQ$262,COLUMN('Electrification prediction'!AP$236),FALSE)</f>
        <v>90495410645.279984</v>
      </c>
      <c r="AQ21" s="260">
        <f>VLOOKUP($A21,'Energy Structure(no elec)'!$A$2:$I$28,6,FALSE)*VLOOKUP($A21,'Electrification prediction'!$A$236:$AQ$262,COLUMN('Electrification prediction'!AQ$236),FALSE)</f>
        <v>88112885891.126434</v>
      </c>
    </row>
    <row r="22" spans="1:43">
      <c r="A22" s="272" t="s">
        <v>634</v>
      </c>
      <c r="B22">
        <f>VLOOKUP(A22,'Energy use'!$A$132:$K$158,6,FALSE)</f>
        <v>20636289015.078247</v>
      </c>
      <c r="C22" s="260">
        <f>VLOOKUP($A22,'Energy Structure(no elec)'!$A$2:$I$28,6,FALSE)*VLOOKUP($A22,'Electrification prediction'!$A$236:$AQ$262,COLUMN('Electrification prediction'!C$236),FALSE)</f>
        <v>19130767131.093262</v>
      </c>
      <c r="D22" s="260">
        <f>VLOOKUP($A22,'Energy Structure(no elec)'!$A$2:$I$28,6,FALSE)*VLOOKUP($A22,'Electrification prediction'!$A$236:$AQ$262,COLUMN('Electrification prediction'!D$236),FALSE)</f>
        <v>23667881162.103893</v>
      </c>
      <c r="E22" s="260">
        <f>VLOOKUP($A22,'Energy Structure(no elec)'!$A$2:$I$28,6,FALSE)*VLOOKUP($A22,'Electrification prediction'!$A$236:$AQ$262,COLUMN('Electrification prediction'!E$236),FALSE)</f>
        <v>24158686419.776276</v>
      </c>
      <c r="F22" s="260">
        <f>VLOOKUP($A22,'Energy Structure(no elec)'!$A$2:$I$28,6,FALSE)*VLOOKUP($A22,'Electrification prediction'!$A$236:$AQ$262,COLUMN('Electrification prediction'!F$236),FALSE)</f>
        <v>24591613939.265987</v>
      </c>
      <c r="G22" s="260">
        <f>VLOOKUP($A22,'Energy Structure(no elec)'!$A$2:$I$28,6,FALSE)*VLOOKUP($A22,'Electrification prediction'!$A$236:$AQ$262,COLUMN('Electrification prediction'!G$236),FALSE)</f>
        <v>24982926458.34903</v>
      </c>
      <c r="H22" s="260">
        <f>VLOOKUP($A22,'Energy Structure(no elec)'!$A$2:$I$28,6,FALSE)*VLOOKUP($A22,'Electrification prediction'!$A$236:$AQ$262,COLUMN('Electrification prediction'!H$236),FALSE)</f>
        <v>25342710030.274788</v>
      </c>
      <c r="I22" s="260">
        <f>VLOOKUP($A22,'Energy Structure(no elec)'!$A$2:$I$28,6,FALSE)*VLOOKUP($A22,'Electrification prediction'!$A$236:$AQ$262,COLUMN('Electrification prediction'!I$236),FALSE)</f>
        <v>25663828241.19035</v>
      </c>
      <c r="J22" s="260">
        <f>VLOOKUP($A22,'Energy Structure(no elec)'!$A$2:$I$28,6,FALSE)*VLOOKUP($A22,'Electrification prediction'!$A$236:$AQ$262,COLUMN('Electrification prediction'!J$236),FALSE)</f>
        <v>25972220075.243988</v>
      </c>
      <c r="K22" s="260">
        <f>VLOOKUP($A22,'Energy Structure(no elec)'!$A$2:$I$28,6,FALSE)*VLOOKUP($A22,'Electrification prediction'!$A$236:$AQ$262,COLUMN('Electrification prediction'!K$236),FALSE)</f>
        <v>26268760937.12981</v>
      </c>
      <c r="L22" s="260">
        <f>VLOOKUP($A22,'Energy Structure(no elec)'!$A$2:$I$28,6,FALSE)*VLOOKUP($A22,'Electrification prediction'!$A$236:$AQ$262,COLUMN('Electrification prediction'!L$236),FALSE)</f>
        <v>26554160758.194397</v>
      </c>
      <c r="M22" s="260">
        <f>VLOOKUP($A22,'Energy Structure(no elec)'!$A$2:$I$28,6,FALSE)*VLOOKUP($A22,'Electrification prediction'!$A$236:$AQ$262,COLUMN('Electrification prediction'!M$236),FALSE)</f>
        <v>26789286613.943802</v>
      </c>
      <c r="N22" s="260">
        <f>VLOOKUP($A22,'Energy Structure(no elec)'!$A$2:$I$28,6,FALSE)*VLOOKUP($A22,'Electrification prediction'!$A$236:$AQ$262,COLUMN('Electrification prediction'!N$236),FALSE)</f>
        <v>27013537776.668869</v>
      </c>
      <c r="O22" s="260">
        <f>VLOOKUP($A22,'Energy Structure(no elec)'!$A$2:$I$28,6,FALSE)*VLOOKUP($A22,'Electrification prediction'!$A$236:$AQ$262,COLUMN('Electrification prediction'!O$236),FALSE)</f>
        <v>27227275783.293217</v>
      </c>
      <c r="P22" s="260">
        <f>VLOOKUP($A22,'Energy Structure(no elec)'!$A$2:$I$28,6,FALSE)*VLOOKUP($A22,'Electrification prediction'!$A$236:$AQ$262,COLUMN('Electrification prediction'!P$236),FALSE)</f>
        <v>27430758950.741997</v>
      </c>
      <c r="Q22" s="260">
        <f>VLOOKUP($A22,'Energy Structure(no elec)'!$A$2:$I$28,6,FALSE)*VLOOKUP($A22,'Electrification prediction'!$A$236:$AQ$262,COLUMN('Electrification prediction'!Q$236),FALSE)</f>
        <v>27623882205.225227</v>
      </c>
      <c r="R22" s="260">
        <f>VLOOKUP($A22,'Energy Structure(no elec)'!$A$2:$I$28,6,FALSE)*VLOOKUP($A22,'Electrification prediction'!$A$236:$AQ$262,COLUMN('Electrification prediction'!R$236),FALSE)</f>
        <v>27779240689.809895</v>
      </c>
      <c r="S22" s="260">
        <f>VLOOKUP($A22,'Energy Structure(no elec)'!$A$2:$I$28,6,FALSE)*VLOOKUP($A22,'Electrification prediction'!$A$236:$AQ$262,COLUMN('Electrification prediction'!S$236),FALSE)</f>
        <v>27951379752.664886</v>
      </c>
      <c r="T22" s="260">
        <f>VLOOKUP($A22,'Energy Structure(no elec)'!$A$2:$I$28,6,FALSE)*VLOOKUP($A22,'Electrification prediction'!$A$236:$AQ$262,COLUMN('Electrification prediction'!T$236),FALSE)</f>
        <v>28112665414.568211</v>
      </c>
      <c r="U22" s="260">
        <f>VLOOKUP($A22,'Energy Structure(no elec)'!$A$2:$I$28,6,FALSE)*VLOOKUP($A22,'Electrification prediction'!$A$236:$AQ$262,COLUMN('Electrification prediction'!U$236),FALSE)</f>
        <v>28262715095.299053</v>
      </c>
      <c r="V22" s="260">
        <f>VLOOKUP($A22,'Energy Structure(no elec)'!$A$2:$I$28,6,FALSE)*VLOOKUP($A22,'Electrification prediction'!$A$236:$AQ$262,COLUMN('Electrification prediction'!V$236),FALSE)</f>
        <v>28401098323.524597</v>
      </c>
      <c r="W22" s="260">
        <f>VLOOKUP($A22,'Energy Structure(no elec)'!$A$2:$I$28,6,FALSE)*VLOOKUP($A22,'Electrification prediction'!$A$236:$AQ$262,COLUMN('Electrification prediction'!W$236),FALSE)</f>
        <v>28510122365.458332</v>
      </c>
      <c r="X22" s="260">
        <f>VLOOKUP($A22,'Energy Structure(no elec)'!$A$2:$I$28,6,FALSE)*VLOOKUP($A22,'Electrification prediction'!$A$236:$AQ$262,COLUMN('Electrification prediction'!X$236),FALSE)</f>
        <v>28560752310.128883</v>
      </c>
      <c r="Y22" s="260">
        <f>VLOOKUP($A22,'Energy Structure(no elec)'!$A$2:$I$28,6,FALSE)*VLOOKUP($A22,'Electrification prediction'!$A$236:$AQ$262,COLUMN('Electrification prediction'!Y$236),FALSE)</f>
        <v>28580300441.772709</v>
      </c>
      <c r="Z22" s="260">
        <f>VLOOKUP($A22,'Energy Structure(no elec)'!$A$2:$I$28,6,FALSE)*VLOOKUP($A22,'Electrification prediction'!$A$236:$AQ$262,COLUMN('Electrification prediction'!Z$236),FALSE)</f>
        <v>28568273904.004383</v>
      </c>
      <c r="AA22" s="260">
        <f>VLOOKUP($A22,'Energy Structure(no elec)'!$A$2:$I$28,6,FALSE)*VLOOKUP($A22,'Electrification prediction'!$A$236:$AQ$262,COLUMN('Electrification prediction'!AA$236),FALSE)</f>
        <v>28523970950.444717</v>
      </c>
      <c r="AB22" s="260">
        <f>VLOOKUP($A22,'Energy Structure(no elec)'!$A$2:$I$28,6,FALSE)*VLOOKUP($A22,'Electrification prediction'!$A$236:$AQ$262,COLUMN('Electrification prediction'!AB$236),FALSE)</f>
        <v>28447058723.170822</v>
      </c>
      <c r="AC22" s="260">
        <f>VLOOKUP($A22,'Energy Structure(no elec)'!$A$2:$I$28,6,FALSE)*VLOOKUP($A22,'Electrification prediction'!$A$236:$AQ$262,COLUMN('Electrification prediction'!AC$236),FALSE)</f>
        <v>28337297451.332333</v>
      </c>
      <c r="AD22" s="260">
        <f>VLOOKUP($A22,'Energy Structure(no elec)'!$A$2:$I$28,6,FALSE)*VLOOKUP($A22,'Electrification prediction'!$A$236:$AQ$262,COLUMN('Electrification prediction'!AD$236),FALSE)</f>
        <v>28194547559.930622</v>
      </c>
      <c r="AE22" s="260">
        <f>VLOOKUP($A22,'Energy Structure(no elec)'!$A$2:$I$28,6,FALSE)*VLOOKUP($A22,'Electrification prediction'!$A$236:$AQ$262,COLUMN('Electrification prediction'!AE$236),FALSE)</f>
        <v>28018496099.321419</v>
      </c>
      <c r="AF22" s="260">
        <f>VLOOKUP($A22,'Energy Structure(no elec)'!$A$2:$I$28,6,FALSE)*VLOOKUP($A22,'Electrification prediction'!$A$236:$AQ$262,COLUMN('Electrification prediction'!AF$236),FALSE)</f>
        <v>27809227811.331059</v>
      </c>
      <c r="AG22" s="260">
        <f>VLOOKUP($A22,'Energy Structure(no elec)'!$A$2:$I$28,6,FALSE)*VLOOKUP($A22,'Electrification prediction'!$A$236:$AQ$262,COLUMN('Electrification prediction'!AG$236),FALSE)</f>
        <v>27566670211.637154</v>
      </c>
      <c r="AH22" s="260">
        <f>VLOOKUP($A22,'Energy Structure(no elec)'!$A$2:$I$28,6,FALSE)*VLOOKUP($A22,'Electrification prediction'!$A$236:$AQ$262,COLUMN('Electrification prediction'!AH$236),FALSE)</f>
        <v>27263799720.654621</v>
      </c>
      <c r="AI22" s="260">
        <f>VLOOKUP($A22,'Energy Structure(no elec)'!$A$2:$I$28,6,FALSE)*VLOOKUP($A22,'Electrification prediction'!$A$236:$AQ$262,COLUMN('Electrification prediction'!AI$236),FALSE)</f>
        <v>26928777539.138336</v>
      </c>
      <c r="AJ22" s="260">
        <f>VLOOKUP($A22,'Energy Structure(no elec)'!$A$2:$I$28,6,FALSE)*VLOOKUP($A22,'Electrification prediction'!$A$236:$AQ$262,COLUMN('Electrification prediction'!AJ$236),FALSE)</f>
        <v>26562032925.98399</v>
      </c>
      <c r="AK22" s="260">
        <f>VLOOKUP($A22,'Energy Structure(no elec)'!$A$2:$I$28,6,FALSE)*VLOOKUP($A22,'Electrification prediction'!$A$236:$AQ$262,COLUMN('Electrification prediction'!AK$236),FALSE)</f>
        <v>26164139257.36665</v>
      </c>
      <c r="AL22" s="260">
        <f>VLOOKUP($A22,'Energy Structure(no elec)'!$A$2:$I$28,6,FALSE)*VLOOKUP($A22,'Electrification prediction'!$A$236:$AQ$262,COLUMN('Electrification prediction'!AL$236),FALSE)</f>
        <v>25735816107.655418</v>
      </c>
      <c r="AM22" s="260">
        <f>VLOOKUP($A22,'Energy Structure(no elec)'!$A$2:$I$28,6,FALSE)*VLOOKUP($A22,'Electrification prediction'!$A$236:$AQ$262,COLUMN('Electrification prediction'!AM$236),FALSE)</f>
        <v>25277674849.76619</v>
      </c>
      <c r="AN22" s="260">
        <f>VLOOKUP($A22,'Energy Structure(no elec)'!$A$2:$I$28,6,FALSE)*VLOOKUP($A22,'Electrification prediction'!$A$236:$AQ$262,COLUMN('Electrification prediction'!AN$236),FALSE)</f>
        <v>24790742683.774643</v>
      </c>
      <c r="AO22" s="260">
        <f>VLOOKUP($A22,'Energy Structure(no elec)'!$A$2:$I$28,6,FALSE)*VLOOKUP($A22,'Electrification prediction'!$A$236:$AQ$262,COLUMN('Electrification prediction'!AO$236),FALSE)</f>
        <v>24275947430.644604</v>
      </c>
      <c r="AP22" s="260">
        <f>VLOOKUP($A22,'Energy Structure(no elec)'!$A$2:$I$28,6,FALSE)*VLOOKUP($A22,'Electrification prediction'!$A$236:$AQ$262,COLUMN('Electrification prediction'!AP$236),FALSE)</f>
        <v>23734621514.131863</v>
      </c>
      <c r="AQ22" s="260">
        <f>VLOOKUP($A22,'Energy Structure(no elec)'!$A$2:$I$28,6,FALSE)*VLOOKUP($A22,'Electrification prediction'!$A$236:$AQ$262,COLUMN('Electrification prediction'!AQ$236),FALSE)</f>
        <v>23168002013.541656</v>
      </c>
    </row>
    <row r="23" spans="1:43">
      <c r="A23" s="272" t="s">
        <v>635</v>
      </c>
      <c r="B23">
        <f>VLOOKUP(A23,'Energy use'!$A$132:$K$158,6,FALSE)</f>
        <v>39155595807.845673</v>
      </c>
      <c r="C23" s="260">
        <f>VLOOKUP($A23,'Energy Structure(no elec)'!$A$2:$I$28,6,FALSE)*VLOOKUP($A23,'Electrification prediction'!$A$236:$AQ$262,COLUMN('Electrification prediction'!C$236),FALSE)</f>
        <v>41170164661.653374</v>
      </c>
      <c r="D23" s="260">
        <f>VLOOKUP($A23,'Energy Structure(no elec)'!$A$2:$I$28,6,FALSE)*VLOOKUP($A23,'Electrification prediction'!$A$236:$AQ$262,COLUMN('Electrification prediction'!D$236),FALSE)</f>
        <v>45412277178.380737</v>
      </c>
      <c r="E23" s="260">
        <f>VLOOKUP($A23,'Energy Structure(no elec)'!$A$2:$I$28,6,FALSE)*VLOOKUP($A23,'Electrification prediction'!$A$236:$AQ$262,COLUMN('Electrification prediction'!E$236),FALSE)</f>
        <v>45730727719.01004</v>
      </c>
      <c r="F23" s="260">
        <f>VLOOKUP($A23,'Energy Structure(no elec)'!$A$2:$I$28,6,FALSE)*VLOOKUP($A23,'Electrification prediction'!$A$236:$AQ$262,COLUMN('Electrification prediction'!F$236),FALSE)</f>
        <v>45940346912.849281</v>
      </c>
      <c r="G23" s="260">
        <f>VLOOKUP($A23,'Energy Structure(no elec)'!$A$2:$I$28,6,FALSE)*VLOOKUP($A23,'Electrification prediction'!$A$236:$AQ$262,COLUMN('Electrification prediction'!G$236),FALSE)</f>
        <v>46074178448.585114</v>
      </c>
      <c r="H23" s="260">
        <f>VLOOKUP($A23,'Energy Structure(no elec)'!$A$2:$I$28,6,FALSE)*VLOOKUP($A23,'Electrification prediction'!$A$236:$AQ$262,COLUMN('Electrification prediction'!H$236),FALSE)</f>
        <v>46152322904.743523</v>
      </c>
      <c r="I23" s="260">
        <f>VLOOKUP($A23,'Energy Structure(no elec)'!$A$2:$I$28,6,FALSE)*VLOOKUP($A23,'Electrification prediction'!$A$236:$AQ$262,COLUMN('Electrification prediction'!I$236),FALSE)</f>
        <v>46162911175.053596</v>
      </c>
      <c r="J23" s="260">
        <f>VLOOKUP($A23,'Energy Structure(no elec)'!$A$2:$I$28,6,FALSE)*VLOOKUP($A23,'Electrification prediction'!$A$236:$AQ$262,COLUMN('Electrification prediction'!J$236),FALSE)</f>
        <v>46153437986.033951</v>
      </c>
      <c r="K23" s="260">
        <f>VLOOKUP($A23,'Energy Structure(no elec)'!$A$2:$I$28,6,FALSE)*VLOOKUP($A23,'Electrification prediction'!$A$236:$AQ$262,COLUMN('Electrification prediction'!K$236),FALSE)</f>
        <v>46125145969.83429</v>
      </c>
      <c r="L23" s="260">
        <f>VLOOKUP($A23,'Energy Structure(no elec)'!$A$2:$I$28,6,FALSE)*VLOOKUP($A23,'Electrification prediction'!$A$236:$AQ$262,COLUMN('Electrification prediction'!L$236),FALSE)</f>
        <v>46078960959.425301</v>
      </c>
      <c r="M23" s="260">
        <f>VLOOKUP($A23,'Energy Structure(no elec)'!$A$2:$I$28,6,FALSE)*VLOOKUP($A23,'Electrification prediction'!$A$236:$AQ$262,COLUMN('Electrification prediction'!M$236),FALSE)</f>
        <v>45947455639.3022</v>
      </c>
      <c r="N23" s="260">
        <f>VLOOKUP($A23,'Energy Structure(no elec)'!$A$2:$I$28,6,FALSE)*VLOOKUP($A23,'Electrification prediction'!$A$236:$AQ$262,COLUMN('Electrification prediction'!N$236),FALSE)</f>
        <v>45799472064.814507</v>
      </c>
      <c r="O23" s="260">
        <f>VLOOKUP($A23,'Energy Structure(no elec)'!$A$2:$I$28,6,FALSE)*VLOOKUP($A23,'Electrification prediction'!$A$236:$AQ$262,COLUMN('Electrification prediction'!O$236),FALSE)</f>
        <v>45635318639.957085</v>
      </c>
      <c r="P23" s="260">
        <f>VLOOKUP($A23,'Energy Structure(no elec)'!$A$2:$I$28,6,FALSE)*VLOOKUP($A23,'Electrification prediction'!$A$236:$AQ$262,COLUMN('Electrification prediction'!P$236),FALSE)</f>
        <v>45455142166.05394</v>
      </c>
      <c r="Q23" s="260">
        <f>VLOOKUP($A23,'Energy Structure(no elec)'!$A$2:$I$28,6,FALSE)*VLOOKUP($A23,'Electrification prediction'!$A$236:$AQ$262,COLUMN('Electrification prediction'!Q$236),FALSE)</f>
        <v>45258508550.483215</v>
      </c>
      <c r="R23" s="260">
        <f>VLOOKUP($A23,'Energy Structure(no elec)'!$A$2:$I$28,6,FALSE)*VLOOKUP($A23,'Electrification prediction'!$A$236:$AQ$262,COLUMN('Electrification prediction'!R$236),FALSE)</f>
        <v>45000798193.993553</v>
      </c>
      <c r="S23" s="260">
        <f>VLOOKUP($A23,'Energy Structure(no elec)'!$A$2:$I$28,6,FALSE)*VLOOKUP($A23,'Electrification prediction'!$A$236:$AQ$262,COLUMN('Electrification prediction'!S$236),FALSE)</f>
        <v>44770677743.502571</v>
      </c>
      <c r="T23" s="260">
        <f>VLOOKUP($A23,'Energy Structure(no elec)'!$A$2:$I$28,6,FALSE)*VLOOKUP($A23,'Electrification prediction'!$A$236:$AQ$262,COLUMN('Electrification prediction'!T$236),FALSE)</f>
        <v>44522727377.331909</v>
      </c>
      <c r="U23" s="260">
        <f>VLOOKUP($A23,'Energy Structure(no elec)'!$A$2:$I$28,6,FALSE)*VLOOKUP($A23,'Electrification prediction'!$A$236:$AQ$262,COLUMN('Electrification prediction'!U$236),FALSE)</f>
        <v>44256225601.943588</v>
      </c>
      <c r="V23" s="260">
        <f>VLOOKUP($A23,'Energy Structure(no elec)'!$A$2:$I$28,6,FALSE)*VLOOKUP($A23,'Electrification prediction'!$A$236:$AQ$262,COLUMN('Electrification prediction'!V$236),FALSE)</f>
        <v>43970424429.246407</v>
      </c>
      <c r="W23" s="260">
        <f>VLOOKUP($A23,'Energy Structure(no elec)'!$A$2:$I$28,6,FALSE)*VLOOKUP($A23,'Electrification prediction'!$A$236:$AQ$262,COLUMN('Electrification prediction'!W$236),FALSE)</f>
        <v>43638202904.175117</v>
      </c>
      <c r="X23" s="260">
        <f>VLOOKUP($A23,'Energy Structure(no elec)'!$A$2:$I$28,6,FALSE)*VLOOKUP($A23,'Electrification prediction'!$A$236:$AQ$262,COLUMN('Electrification prediction'!X$236),FALSE)</f>
        <v>43216531891.027458</v>
      </c>
      <c r="Y23" s="260">
        <f>VLOOKUP($A23,'Energy Structure(no elec)'!$A$2:$I$28,6,FALSE)*VLOOKUP($A23,'Electrification prediction'!$A$236:$AQ$262,COLUMN('Electrification prediction'!Y$236),FALSE)</f>
        <v>42748692872.782661</v>
      </c>
      <c r="Z23" s="260">
        <f>VLOOKUP($A23,'Energy Structure(no elec)'!$A$2:$I$28,6,FALSE)*VLOOKUP($A23,'Electrification prediction'!$A$236:$AQ$262,COLUMN('Electrification prediction'!Z$236),FALSE)</f>
        <v>42234967390.773163</v>
      </c>
      <c r="AA23" s="260">
        <f>VLOOKUP($A23,'Energy Structure(no elec)'!$A$2:$I$28,6,FALSE)*VLOOKUP($A23,'Electrification prediction'!$A$236:$AQ$262,COLUMN('Electrification prediction'!AA$236),FALSE)</f>
        <v>41675382472.738693</v>
      </c>
      <c r="AB23" s="260">
        <f>VLOOKUP($A23,'Energy Structure(no elec)'!$A$2:$I$28,6,FALSE)*VLOOKUP($A23,'Electrification prediction'!$A$236:$AQ$262,COLUMN('Electrification prediction'!AB$236),FALSE)</f>
        <v>41070565863.516396</v>
      </c>
      <c r="AC23" s="260">
        <f>VLOOKUP($A23,'Energy Structure(no elec)'!$A$2:$I$28,6,FALSE)*VLOOKUP($A23,'Electrification prediction'!$A$236:$AQ$262,COLUMN('Electrification prediction'!AC$236),FALSE)</f>
        <v>40421323796.711861</v>
      </c>
      <c r="AD23" s="260">
        <f>VLOOKUP($A23,'Energy Structure(no elec)'!$A$2:$I$28,6,FALSE)*VLOOKUP($A23,'Electrification prediction'!$A$236:$AQ$262,COLUMN('Electrification prediction'!AD$236),FALSE)</f>
        <v>39728646192.152573</v>
      </c>
      <c r="AE23" s="260">
        <f>VLOOKUP($A23,'Energy Structure(no elec)'!$A$2:$I$28,6,FALSE)*VLOOKUP($A23,'Electrification prediction'!$A$236:$AQ$262,COLUMN('Electrification prediction'!AE$236),FALSE)</f>
        <v>38993320530.76902</v>
      </c>
      <c r="AF23" s="260">
        <f>VLOOKUP($A23,'Energy Structure(no elec)'!$A$2:$I$28,6,FALSE)*VLOOKUP($A23,'Electrification prediction'!$A$236:$AQ$262,COLUMN('Electrification prediction'!AF$236),FALSE)</f>
        <v>38216735111.110954</v>
      </c>
      <c r="AG23" s="260">
        <f>VLOOKUP($A23,'Energy Structure(no elec)'!$A$2:$I$28,6,FALSE)*VLOOKUP($A23,'Electrification prediction'!$A$236:$AQ$262,COLUMN('Electrification prediction'!AG$236),FALSE)</f>
        <v>37400094876.725403</v>
      </c>
      <c r="AH23" s="260">
        <f>VLOOKUP($A23,'Energy Structure(no elec)'!$A$2:$I$28,6,FALSE)*VLOOKUP($A23,'Electrification prediction'!$A$236:$AQ$262,COLUMN('Electrification prediction'!AH$236),FALSE)</f>
        <v>36508559317.677185</v>
      </c>
      <c r="AI23" s="260">
        <f>VLOOKUP($A23,'Energy Structure(no elec)'!$A$2:$I$28,6,FALSE)*VLOOKUP($A23,'Electrification prediction'!$A$236:$AQ$262,COLUMN('Electrification prediction'!AI$236),FALSE)</f>
        <v>35582166551.147392</v>
      </c>
      <c r="AJ23" s="260">
        <f>VLOOKUP($A23,'Energy Structure(no elec)'!$A$2:$I$28,6,FALSE)*VLOOKUP($A23,'Electrification prediction'!$A$236:$AQ$262,COLUMN('Electrification prediction'!AJ$236),FALSE)</f>
        <v>34622861106.915726</v>
      </c>
      <c r="AK23" s="260">
        <f>VLOOKUP($A23,'Energy Structure(no elec)'!$A$2:$I$28,6,FALSE)*VLOOKUP($A23,'Electrification prediction'!$A$236:$AQ$262,COLUMN('Electrification prediction'!AK$236),FALSE)</f>
        <v>33632792627.884373</v>
      </c>
      <c r="AL23" s="260">
        <f>VLOOKUP($A23,'Energy Structure(no elec)'!$A$2:$I$28,6,FALSE)*VLOOKUP($A23,'Electrification prediction'!$A$236:$AQ$262,COLUMN('Electrification prediction'!AL$236),FALSE)</f>
        <v>32614308329.491074</v>
      </c>
      <c r="AM23" s="260">
        <f>VLOOKUP($A23,'Energy Structure(no elec)'!$A$2:$I$28,6,FALSE)*VLOOKUP($A23,'Electrification prediction'!$A$236:$AQ$262,COLUMN('Electrification prediction'!AM$236),FALSE)</f>
        <v>31569624545.020786</v>
      </c>
      <c r="AN23" s="260">
        <f>VLOOKUP($A23,'Energy Structure(no elec)'!$A$2:$I$28,6,FALSE)*VLOOKUP($A23,'Electrification prediction'!$A$236:$AQ$262,COLUMN('Electrification prediction'!AN$236),FALSE)</f>
        <v>30501483906.878059</v>
      </c>
      <c r="AO23" s="260">
        <f>VLOOKUP($A23,'Energy Structure(no elec)'!$A$2:$I$28,6,FALSE)*VLOOKUP($A23,'Electrification prediction'!$A$236:$AQ$262,COLUMN('Electrification prediction'!AO$236),FALSE)</f>
        <v>29412494703.612518</v>
      </c>
      <c r="AP23" s="260">
        <f>VLOOKUP($A23,'Energy Structure(no elec)'!$A$2:$I$28,6,FALSE)*VLOOKUP($A23,'Electrification prediction'!$A$236:$AQ$262,COLUMN('Electrification prediction'!AP$236),FALSE)</f>
        <v>28305743029.394337</v>
      </c>
      <c r="AQ23" s="260">
        <f>VLOOKUP($A23,'Energy Structure(no elec)'!$A$2:$I$28,6,FALSE)*VLOOKUP($A23,'Electrification prediction'!$A$236:$AQ$262,COLUMN('Electrification prediction'!AQ$236),FALSE)</f>
        <v>27184169047.797188</v>
      </c>
    </row>
    <row r="24" spans="1:43">
      <c r="A24" s="272" t="s">
        <v>636</v>
      </c>
      <c r="B24">
        <f>VLOOKUP(A24,'Energy use'!$A$132:$K$158,6,FALSE)</f>
        <v>4390600544.9721918</v>
      </c>
      <c r="C24" s="260">
        <f>VLOOKUP($A24,'Energy Structure(no elec)'!$A$2:$I$28,6,FALSE)*VLOOKUP($A24,'Electrification prediction'!$A$236:$AQ$262,COLUMN('Electrification prediction'!C$236),FALSE)</f>
        <v>4120005992.3674002</v>
      </c>
      <c r="D24" s="260">
        <f>VLOOKUP($A24,'Energy Structure(no elec)'!$A$2:$I$28,6,FALSE)*VLOOKUP($A24,'Electrification prediction'!$A$236:$AQ$262,COLUMN('Electrification prediction'!D$236),FALSE)</f>
        <v>4737154965.0957975</v>
      </c>
      <c r="E24" s="260">
        <f>VLOOKUP($A24,'Energy Structure(no elec)'!$A$2:$I$28,6,FALSE)*VLOOKUP($A24,'Electrification prediction'!$A$236:$AQ$262,COLUMN('Electrification prediction'!E$236),FALSE)</f>
        <v>4749190796.9602861</v>
      </c>
      <c r="F24" s="260">
        <f>VLOOKUP($A24,'Energy Structure(no elec)'!$A$2:$I$28,6,FALSE)*VLOOKUP($A24,'Electrification prediction'!$A$236:$AQ$262,COLUMN('Electrification prediction'!F$236),FALSE)</f>
        <v>4742651705.0368052</v>
      </c>
      <c r="G24" s="260">
        <f>VLOOKUP($A24,'Energy Structure(no elec)'!$A$2:$I$28,6,FALSE)*VLOOKUP($A24,'Electrification prediction'!$A$236:$AQ$262,COLUMN('Electrification prediction'!G$236),FALSE)</f>
        <v>4721171309.3970957</v>
      </c>
      <c r="H24" s="260">
        <f>VLOOKUP($A24,'Energy Structure(no elec)'!$A$2:$I$28,6,FALSE)*VLOOKUP($A24,'Electrification prediction'!$A$236:$AQ$262,COLUMN('Electrification prediction'!H$236),FALSE)</f>
        <v>4687018499.4958572</v>
      </c>
      <c r="I24" s="260">
        <f>VLOOKUP($A24,'Energy Structure(no elec)'!$A$2:$I$28,6,FALSE)*VLOOKUP($A24,'Electrification prediction'!$A$236:$AQ$262,COLUMN('Electrification prediction'!I$236),FALSE)</f>
        <v>4639204683.4572506</v>
      </c>
      <c r="J24" s="260">
        <f>VLOOKUP($A24,'Energy Structure(no elec)'!$A$2:$I$28,6,FALSE)*VLOOKUP($A24,'Electrification prediction'!$A$236:$AQ$262,COLUMN('Electrification prediction'!J$236),FALSE)</f>
        <v>4582715919.6207724</v>
      </c>
      <c r="K24" s="260">
        <f>VLOOKUP($A24,'Energy Structure(no elec)'!$A$2:$I$28,6,FALSE)*VLOOKUP($A24,'Electrification prediction'!$A$236:$AQ$262,COLUMN('Electrification prediction'!K$236),FALSE)</f>
        <v>4517786008.0541668</v>
      </c>
      <c r="L24" s="260">
        <f>VLOOKUP($A24,'Energy Structure(no elec)'!$A$2:$I$28,6,FALSE)*VLOOKUP($A24,'Electrification prediction'!$A$236:$AQ$262,COLUMN('Electrification prediction'!L$236),FALSE)</f>
        <v>4444604445.446063</v>
      </c>
      <c r="M24" s="260">
        <f>VLOOKUP($A24,'Energy Structure(no elec)'!$A$2:$I$28,6,FALSE)*VLOOKUP($A24,'Electrification prediction'!$A$236:$AQ$262,COLUMN('Electrification prediction'!M$236),FALSE)</f>
        <v>4356866640.2263479</v>
      </c>
      <c r="N24" s="260">
        <f>VLOOKUP($A24,'Energy Structure(no elec)'!$A$2:$I$28,6,FALSE)*VLOOKUP($A24,'Electrification prediction'!$A$236:$AQ$262,COLUMN('Electrification prediction'!N$236),FALSE)</f>
        <v>4261419972.8045697</v>
      </c>
      <c r="O24" s="260">
        <f>VLOOKUP($A24,'Energy Structure(no elec)'!$A$2:$I$28,6,FALSE)*VLOOKUP($A24,'Electrification prediction'!$A$236:$AQ$262,COLUMN('Electrification prediction'!O$236),FALSE)</f>
        <v>4158390126.7584939</v>
      </c>
      <c r="P24" s="260">
        <f>VLOOKUP($A24,'Energy Structure(no elec)'!$A$2:$I$28,6,FALSE)*VLOOKUP($A24,'Electrification prediction'!$A$236:$AQ$262,COLUMN('Electrification prediction'!P$236),FALSE)</f>
        <v>4047879575.0650434</v>
      </c>
      <c r="Q24" s="260">
        <f>VLOOKUP($A24,'Energy Structure(no elec)'!$A$2:$I$28,6,FALSE)*VLOOKUP($A24,'Electrification prediction'!$A$236:$AQ$262,COLUMN('Electrification prediction'!Q$236),FALSE)</f>
        <v>3929933145.7906289</v>
      </c>
      <c r="R24" s="260">
        <f>VLOOKUP($A24,'Energy Structure(no elec)'!$A$2:$I$28,6,FALSE)*VLOOKUP($A24,'Electrification prediction'!$A$236:$AQ$262,COLUMN('Electrification prediction'!R$236),FALSE)</f>
        <v>3800862320.3393903</v>
      </c>
      <c r="S24" s="260">
        <f>VLOOKUP($A24,'Energy Structure(no elec)'!$A$2:$I$28,6,FALSE)*VLOOKUP($A24,'Electrification prediction'!$A$236:$AQ$262,COLUMN('Electrification prediction'!S$236),FALSE)</f>
        <v>3668345816.2570763</v>
      </c>
      <c r="T24" s="260">
        <f>VLOOKUP($A24,'Energy Structure(no elec)'!$A$2:$I$28,6,FALSE)*VLOOKUP($A24,'Electrification prediction'!$A$236:$AQ$262,COLUMN('Electrification prediction'!T$236),FALSE)</f>
        <v>3720986755.1121221</v>
      </c>
      <c r="U24" s="260">
        <f>VLOOKUP($A24,'Energy Structure(no elec)'!$A$2:$I$28,6,FALSE)*VLOOKUP($A24,'Electrification prediction'!$A$236:$AQ$262,COLUMN('Electrification prediction'!U$236),FALSE)</f>
        <v>3772769155.0684285</v>
      </c>
      <c r="V24" s="260">
        <f>VLOOKUP($A24,'Energy Structure(no elec)'!$A$2:$I$28,6,FALSE)*VLOOKUP($A24,'Electrification prediction'!$A$236:$AQ$262,COLUMN('Electrification prediction'!V$236),FALSE)</f>
        <v>3823629336.9345565</v>
      </c>
      <c r="W24" s="260">
        <f>VLOOKUP($A24,'Energy Structure(no elec)'!$A$2:$I$28,6,FALSE)*VLOOKUP($A24,'Electrification prediction'!$A$236:$AQ$262,COLUMN('Electrification prediction'!W$236),FALSE)</f>
        <v>3871157004.2766643</v>
      </c>
      <c r="X24" s="260">
        <f>VLOOKUP($A24,'Energy Structure(no elec)'!$A$2:$I$28,6,FALSE)*VLOOKUP($A24,'Electrification prediction'!$A$236:$AQ$262,COLUMN('Electrification prediction'!X$236),FALSE)</f>
        <v>3911305383.8543701</v>
      </c>
      <c r="Y24" s="260">
        <f>VLOOKUP($A24,'Energy Structure(no elec)'!$A$2:$I$28,6,FALSE)*VLOOKUP($A24,'Electrification prediction'!$A$236:$AQ$262,COLUMN('Electrification prediction'!Y$236),FALSE)</f>
        <v>3947671586.8329372</v>
      </c>
      <c r="Z24" s="260">
        <f>VLOOKUP($A24,'Energy Structure(no elec)'!$A$2:$I$28,6,FALSE)*VLOOKUP($A24,'Electrification prediction'!$A$236:$AQ$262,COLUMN('Electrification prediction'!Z$236),FALSE)</f>
        <v>3980104392.5011373</v>
      </c>
      <c r="AA24" s="260">
        <f>VLOOKUP($A24,'Energy Structure(no elec)'!$A$2:$I$28,6,FALSE)*VLOOKUP($A24,'Electrification prediction'!$A$236:$AQ$262,COLUMN('Electrification prediction'!AA$236),FALSE)</f>
        <v>4008418033.1330309</v>
      </c>
      <c r="AB24" s="260">
        <f>VLOOKUP($A24,'Energy Structure(no elec)'!$A$2:$I$28,6,FALSE)*VLOOKUP($A24,'Electrification prediction'!$A$236:$AQ$262,COLUMN('Electrification prediction'!AB$236),FALSE)</f>
        <v>4032472546.1181669</v>
      </c>
      <c r="AC24" s="260">
        <f>VLOOKUP($A24,'Energy Structure(no elec)'!$A$2:$I$28,6,FALSE)*VLOOKUP($A24,'Electrification prediction'!$A$236:$AQ$262,COLUMN('Electrification prediction'!AC$236),FALSE)</f>
        <v>4052136306.2882166</v>
      </c>
      <c r="AD24" s="260">
        <f>VLOOKUP($A24,'Energy Structure(no elec)'!$A$2:$I$28,6,FALSE)*VLOOKUP($A24,'Electrification prediction'!$A$236:$AQ$262,COLUMN('Electrification prediction'!AD$236),FALSE)</f>
        <v>4067287364.4210839</v>
      </c>
      <c r="AE24" s="260">
        <f>VLOOKUP($A24,'Energy Structure(no elec)'!$A$2:$I$28,6,FALSE)*VLOOKUP($A24,'Electrification prediction'!$A$236:$AQ$262,COLUMN('Electrification prediction'!AE$236),FALSE)</f>
        <v>4077774003.0398355</v>
      </c>
      <c r="AF24" s="260">
        <f>VLOOKUP($A24,'Energy Structure(no elec)'!$A$2:$I$28,6,FALSE)*VLOOKUP($A24,'Electrification prediction'!$A$236:$AQ$262,COLUMN('Electrification prediction'!AF$236),FALSE)</f>
        <v>4083497199.1889396</v>
      </c>
      <c r="AG24" s="260">
        <f>VLOOKUP($A24,'Energy Structure(no elec)'!$A$2:$I$28,6,FALSE)*VLOOKUP($A24,'Electrification prediction'!$A$236:$AQ$262,COLUMN('Electrification prediction'!AG$236),FALSE)</f>
        <v>4084330721.0490303</v>
      </c>
      <c r="AH24" s="260">
        <f>VLOOKUP($A24,'Energy Structure(no elec)'!$A$2:$I$28,6,FALSE)*VLOOKUP($A24,'Electrification prediction'!$A$236:$AQ$262,COLUMN('Electrification prediction'!AH$236),FALSE)</f>
        <v>4076113969.8279576</v>
      </c>
      <c r="AI24" s="260">
        <f>VLOOKUP($A24,'Energy Structure(no elec)'!$A$2:$I$28,6,FALSE)*VLOOKUP($A24,'Electrification prediction'!$A$236:$AQ$262,COLUMN('Electrification prediction'!AI$236),FALSE)</f>
        <v>4062859556.0419364</v>
      </c>
      <c r="AJ24" s="260">
        <f>VLOOKUP($A24,'Energy Structure(no elec)'!$A$2:$I$28,6,FALSE)*VLOOKUP($A24,'Electrification prediction'!$A$236:$AQ$262,COLUMN('Electrification prediction'!AJ$236),FALSE)</f>
        <v>4044505127.66502</v>
      </c>
      <c r="AK24" s="260">
        <f>VLOOKUP($A24,'Energy Structure(no elec)'!$A$2:$I$28,6,FALSE)*VLOOKUP($A24,'Electrification prediction'!$A$236:$AQ$262,COLUMN('Electrification prediction'!AK$236),FALSE)</f>
        <v>4021007471.6249261</v>
      </c>
      <c r="AL24" s="260">
        <f>VLOOKUP($A24,'Energy Structure(no elec)'!$A$2:$I$28,6,FALSE)*VLOOKUP($A24,'Electrification prediction'!$A$236:$AQ$262,COLUMN('Electrification prediction'!AL$236),FALSE)</f>
        <v>3992343672.871664</v>
      </c>
      <c r="AM24" s="260">
        <f>VLOOKUP($A24,'Energy Structure(no elec)'!$A$2:$I$28,6,FALSE)*VLOOKUP($A24,'Electrification prediction'!$A$236:$AQ$262,COLUMN('Electrification prediction'!AM$236),FALSE)</f>
        <v>3958472176.9484658</v>
      </c>
      <c r="AN24" s="260">
        <f>VLOOKUP($A24,'Energy Structure(no elec)'!$A$2:$I$28,6,FALSE)*VLOOKUP($A24,'Electrification prediction'!$A$236:$AQ$262,COLUMN('Electrification prediction'!AN$236),FALSE)</f>
        <v>3919414687.2857895</v>
      </c>
      <c r="AO24" s="260">
        <f>VLOOKUP($A24,'Energy Structure(no elec)'!$A$2:$I$28,6,FALSE)*VLOOKUP($A24,'Electrification prediction'!$A$236:$AQ$262,COLUMN('Electrification prediction'!AO$236),FALSE)</f>
        <v>3875176927.0579987</v>
      </c>
      <c r="AP24" s="260">
        <f>VLOOKUP($A24,'Energy Structure(no elec)'!$A$2:$I$28,6,FALSE)*VLOOKUP($A24,'Electrification prediction'!$A$236:$AQ$262,COLUMN('Electrification prediction'!AP$236),FALSE)</f>
        <v>3825829044.7084751</v>
      </c>
      <c r="AQ24" s="260">
        <f>VLOOKUP($A24,'Energy Structure(no elec)'!$A$2:$I$28,6,FALSE)*VLOOKUP($A24,'Electrification prediction'!$A$236:$AQ$262,COLUMN('Electrification prediction'!AQ$236),FALSE)</f>
        <v>3771427366.7790828</v>
      </c>
    </row>
    <row r="25" spans="1:43">
      <c r="A25" s="272" t="s">
        <v>637</v>
      </c>
      <c r="B25">
        <f>VLOOKUP(A25,'Energy use'!$A$132:$K$158,6,FALSE)</f>
        <v>11122854713.929544</v>
      </c>
      <c r="C25" s="260">
        <f>VLOOKUP($A25,'Energy Structure(no elec)'!$A$2:$I$28,6,FALSE)*VLOOKUP($A25,'Electrification prediction'!$A$236:$AQ$262,COLUMN('Electrification prediction'!C$236),FALSE)</f>
        <v>11429609539.746241</v>
      </c>
      <c r="D25" s="260">
        <f>VLOOKUP($A25,'Energy Structure(no elec)'!$A$2:$I$28,6,FALSE)*VLOOKUP($A25,'Electrification prediction'!$A$236:$AQ$262,COLUMN('Electrification prediction'!D$236),FALSE)</f>
        <v>12451438206.950262</v>
      </c>
      <c r="E25" s="260">
        <f>VLOOKUP($A25,'Energy Structure(no elec)'!$A$2:$I$28,6,FALSE)*VLOOKUP($A25,'Electrification prediction'!$A$236:$AQ$262,COLUMN('Electrification prediction'!E$236),FALSE)</f>
        <v>12764059840.620174</v>
      </c>
      <c r="F25" s="260">
        <f>VLOOKUP($A25,'Energy Structure(no elec)'!$A$2:$I$28,6,FALSE)*VLOOKUP($A25,'Electrification prediction'!$A$236:$AQ$262,COLUMN('Electrification prediction'!F$236),FALSE)</f>
        <v>13050273424.022289</v>
      </c>
      <c r="G25" s="260">
        <f>VLOOKUP($A25,'Energy Structure(no elec)'!$A$2:$I$28,6,FALSE)*VLOOKUP($A25,'Electrification prediction'!$A$236:$AQ$262,COLUMN('Electrification prediction'!G$236),FALSE)</f>
        <v>13318401827.670513</v>
      </c>
      <c r="H25" s="260">
        <f>VLOOKUP($A25,'Energy Structure(no elec)'!$A$2:$I$28,6,FALSE)*VLOOKUP($A25,'Electrification prediction'!$A$236:$AQ$262,COLUMN('Electrification prediction'!H$236),FALSE)</f>
        <v>13573600671.676188</v>
      </c>
      <c r="I25" s="260">
        <f>VLOOKUP($A25,'Energy Structure(no elec)'!$A$2:$I$28,6,FALSE)*VLOOKUP($A25,'Electrification prediction'!$A$236:$AQ$262,COLUMN('Electrification prediction'!I$236),FALSE)</f>
        <v>13811847397.255369</v>
      </c>
      <c r="J25" s="260">
        <f>VLOOKUP($A25,'Energy Structure(no elec)'!$A$2:$I$28,6,FALSE)*VLOOKUP($A25,'Electrification prediction'!$A$236:$AQ$262,COLUMN('Electrification prediction'!J$236),FALSE)</f>
        <v>14046923515.41424</v>
      </c>
      <c r="K25" s="260">
        <f>VLOOKUP($A25,'Energy Structure(no elec)'!$A$2:$I$28,6,FALSE)*VLOOKUP($A25,'Electrification prediction'!$A$236:$AQ$262,COLUMN('Electrification prediction'!K$236),FALSE)</f>
        <v>14279258542.27179</v>
      </c>
      <c r="L25" s="260">
        <f>VLOOKUP($A25,'Energy Structure(no elec)'!$A$2:$I$28,6,FALSE)*VLOOKUP($A25,'Electrification prediction'!$A$236:$AQ$262,COLUMN('Electrification prediction'!L$236),FALSE)</f>
        <v>14509201427.058081</v>
      </c>
      <c r="M25" s="260">
        <f>VLOOKUP($A25,'Energy Structure(no elec)'!$A$2:$I$28,6,FALSE)*VLOOKUP($A25,'Electrification prediction'!$A$236:$AQ$262,COLUMN('Electrification prediction'!M$236),FALSE)</f>
        <v>14715224028.818558</v>
      </c>
      <c r="N25" s="260">
        <f>VLOOKUP($A25,'Energy Structure(no elec)'!$A$2:$I$28,6,FALSE)*VLOOKUP($A25,'Electrification prediction'!$A$236:$AQ$262,COLUMN('Electrification prediction'!N$236),FALSE)</f>
        <v>14918704008.38867</v>
      </c>
      <c r="O25" s="260">
        <f>VLOOKUP($A25,'Energy Structure(no elec)'!$A$2:$I$28,6,FALSE)*VLOOKUP($A25,'Electrification prediction'!$A$236:$AQ$262,COLUMN('Electrification prediction'!O$236),FALSE)</f>
        <v>15119803243.58473</v>
      </c>
      <c r="P25" s="260">
        <f>VLOOKUP($A25,'Energy Structure(no elec)'!$A$2:$I$28,6,FALSE)*VLOOKUP($A25,'Electrification prediction'!$A$236:$AQ$262,COLUMN('Electrification prediction'!P$236),FALSE)</f>
        <v>15318630534.481785</v>
      </c>
      <c r="Q25" s="260">
        <f>VLOOKUP($A25,'Energy Structure(no elec)'!$A$2:$I$28,6,FALSE)*VLOOKUP($A25,'Electrification prediction'!$A$236:$AQ$262,COLUMN('Electrification prediction'!Q$236),FALSE)</f>
        <v>15515093931.382065</v>
      </c>
      <c r="R25" s="260">
        <f>VLOOKUP($A25,'Energy Structure(no elec)'!$A$2:$I$28,6,FALSE)*VLOOKUP($A25,'Electrification prediction'!$A$236:$AQ$262,COLUMN('Electrification prediction'!R$236),FALSE)</f>
        <v>15693677292.244377</v>
      </c>
      <c r="S25" s="260">
        <f>VLOOKUP($A25,'Energy Structure(no elec)'!$A$2:$I$28,6,FALSE)*VLOOKUP($A25,'Electrification prediction'!$A$236:$AQ$262,COLUMN('Electrification prediction'!S$236),FALSE)</f>
        <v>15885068253.426966</v>
      </c>
      <c r="T25" s="260">
        <f>VLOOKUP($A25,'Energy Structure(no elec)'!$A$2:$I$28,6,FALSE)*VLOOKUP($A25,'Electrification prediction'!$A$236:$AQ$262,COLUMN('Electrification prediction'!T$236),FALSE)</f>
        <v>16073706478.354137</v>
      </c>
      <c r="U25" s="260">
        <f>VLOOKUP($A25,'Energy Structure(no elec)'!$A$2:$I$28,6,FALSE)*VLOOKUP($A25,'Electrification prediction'!$A$236:$AQ$262,COLUMN('Electrification prediction'!U$236),FALSE)</f>
        <v>16259331597.699738</v>
      </c>
      <c r="V25" s="260">
        <f>VLOOKUP($A25,'Energy Structure(no elec)'!$A$2:$I$28,6,FALSE)*VLOOKUP($A25,'Electrification prediction'!$A$236:$AQ$262,COLUMN('Electrification prediction'!V$236),FALSE)</f>
        <v>16441649155.796089</v>
      </c>
      <c r="W25" s="260">
        <f>VLOOKUP($A25,'Energy Structure(no elec)'!$A$2:$I$28,6,FALSE)*VLOOKUP($A25,'Electrification prediction'!$A$236:$AQ$262,COLUMN('Electrification prediction'!W$236),FALSE)</f>
        <v>16610300000.576906</v>
      </c>
      <c r="X25" s="260">
        <f>VLOOKUP($A25,'Energy Structure(no elec)'!$A$2:$I$28,6,FALSE)*VLOOKUP($A25,'Electrification prediction'!$A$236:$AQ$262,COLUMN('Electrification prediction'!X$236),FALSE)</f>
        <v>16748004314.846649</v>
      </c>
      <c r="Y25" s="260">
        <f>VLOOKUP($A25,'Energy Structure(no elec)'!$A$2:$I$28,6,FALSE)*VLOOKUP($A25,'Electrification prediction'!$A$236:$AQ$262,COLUMN('Electrification prediction'!Y$236),FALSE)</f>
        <v>16870281368.878145</v>
      </c>
      <c r="Z25" s="260">
        <f>VLOOKUP($A25,'Energy Structure(no elec)'!$A$2:$I$28,6,FALSE)*VLOOKUP($A25,'Electrification prediction'!$A$236:$AQ$262,COLUMN('Electrification prediction'!Z$236),FALSE)</f>
        <v>16976533616.126842</v>
      </c>
      <c r="AA25" s="260">
        <f>VLOOKUP($A25,'Energy Structure(no elec)'!$A$2:$I$28,6,FALSE)*VLOOKUP($A25,'Electrification prediction'!$A$236:$AQ$262,COLUMN('Electrification prediction'!AA$236),FALSE)</f>
        <v>17066017372.438309</v>
      </c>
      <c r="AB25" s="260">
        <f>VLOOKUP($A25,'Energy Structure(no elec)'!$A$2:$I$28,6,FALSE)*VLOOKUP($A25,'Electrification prediction'!$A$236:$AQ$262,COLUMN('Electrification prediction'!AB$236),FALSE)</f>
        <v>17138185519.358263</v>
      </c>
      <c r="AC25" s="260">
        <f>VLOOKUP($A25,'Energy Structure(no elec)'!$A$2:$I$28,6,FALSE)*VLOOKUP($A25,'Electrification prediction'!$A$236:$AQ$262,COLUMN('Electrification prediction'!AC$236),FALSE)</f>
        <v>17192526702.234272</v>
      </c>
      <c r="AD25" s="260">
        <f>VLOOKUP($A25,'Energy Structure(no elec)'!$A$2:$I$28,6,FALSE)*VLOOKUP($A25,'Electrification prediction'!$A$236:$AQ$262,COLUMN('Electrification prediction'!AD$236),FALSE)</f>
        <v>17228570674.009087</v>
      </c>
      <c r="AE25" s="260">
        <f>VLOOKUP($A25,'Energy Structure(no elec)'!$A$2:$I$28,6,FALSE)*VLOOKUP($A25,'Electrification prediction'!$A$236:$AQ$262,COLUMN('Electrification prediction'!AE$236),FALSE)</f>
        <v>17245721143.105404</v>
      </c>
      <c r="AF25" s="260">
        <f>VLOOKUP($A25,'Energy Structure(no elec)'!$A$2:$I$28,6,FALSE)*VLOOKUP($A25,'Electrification prediction'!$A$236:$AQ$262,COLUMN('Electrification prediction'!AF$236),FALSE)</f>
        <v>17243604966.269016</v>
      </c>
      <c r="AG25" s="260">
        <f>VLOOKUP($A25,'Energy Structure(no elec)'!$A$2:$I$28,6,FALSE)*VLOOKUP($A25,'Electrification prediction'!$A$236:$AQ$262,COLUMN('Electrification prediction'!AG$236),FALSE)</f>
        <v>17221733538.875614</v>
      </c>
      <c r="AH25" s="260">
        <f>VLOOKUP($A25,'Energy Structure(no elec)'!$A$2:$I$28,6,FALSE)*VLOOKUP($A25,'Electrification prediction'!$A$236:$AQ$262,COLUMN('Electrification prediction'!AH$236),FALSE)</f>
        <v>17162631385.079006</v>
      </c>
      <c r="AI25" s="260">
        <f>VLOOKUP($A25,'Energy Structure(no elec)'!$A$2:$I$28,6,FALSE)*VLOOKUP($A25,'Electrification prediction'!$A$236:$AQ$262,COLUMN('Electrification prediction'!AI$236),FALSE)</f>
        <v>17083282764.289824</v>
      </c>
      <c r="AJ25" s="260">
        <f>VLOOKUP($A25,'Energy Structure(no elec)'!$A$2:$I$28,6,FALSE)*VLOOKUP($A25,'Electrification prediction'!$A$236:$AQ$262,COLUMN('Electrification prediction'!AJ$236),FALSE)</f>
        <v>16983463146.058128</v>
      </c>
      <c r="AK25" s="260">
        <f>VLOOKUP($A25,'Energy Structure(no elec)'!$A$2:$I$28,6,FALSE)*VLOOKUP($A25,'Electrification prediction'!$A$236:$AQ$262,COLUMN('Electrification prediction'!AK$236),FALSE)</f>
        <v>16863027140.435543</v>
      </c>
      <c r="AL25" s="260">
        <f>VLOOKUP($A25,'Energy Structure(no elec)'!$A$2:$I$28,6,FALSE)*VLOOKUP($A25,'Electrification prediction'!$A$236:$AQ$262,COLUMN('Electrification prediction'!AL$236),FALSE)</f>
        <v>16721912943.207829</v>
      </c>
      <c r="AM25" s="260">
        <f>VLOOKUP($A25,'Energy Structure(no elec)'!$A$2:$I$28,6,FALSE)*VLOOKUP($A25,'Electrification prediction'!$A$236:$AQ$262,COLUMN('Electrification prediction'!AM$236),FALSE)</f>
        <v>16559979044.536186</v>
      </c>
      <c r="AN25" s="260">
        <f>VLOOKUP($A25,'Energy Structure(no elec)'!$A$2:$I$28,6,FALSE)*VLOOKUP($A25,'Electrification prediction'!$A$236:$AQ$262,COLUMN('Electrification prediction'!AN$236),FALSE)</f>
        <v>16377347032.300102</v>
      </c>
      <c r="AO25" s="260">
        <f>VLOOKUP($A25,'Energy Structure(no elec)'!$A$2:$I$28,6,FALSE)*VLOOKUP($A25,'Electrification prediction'!$A$236:$AQ$262,COLUMN('Electrification prediction'!AO$236),FALSE)</f>
        <v>16174069462.043564</v>
      </c>
      <c r="AP25" s="260">
        <f>VLOOKUP($A25,'Energy Structure(no elec)'!$A$2:$I$28,6,FALSE)*VLOOKUP($A25,'Electrification prediction'!$A$236:$AQ$262,COLUMN('Electrification prediction'!AP$236),FALSE)</f>
        <v>15950465626.947535</v>
      </c>
      <c r="AQ25" s="260">
        <f>VLOOKUP($A25,'Energy Structure(no elec)'!$A$2:$I$28,6,FALSE)*VLOOKUP($A25,'Electrification prediction'!$A$236:$AQ$262,COLUMN('Electrification prediction'!AQ$236),FALSE)</f>
        <v>15706794383.342316</v>
      </c>
    </row>
    <row r="26" spans="1:43">
      <c r="A26" s="272" t="s">
        <v>638</v>
      </c>
      <c r="B26">
        <f>VLOOKUP(A26,'Energy use'!$A$132:$K$158,6,FALSE)</f>
        <v>2927067029.981461</v>
      </c>
      <c r="C26" s="260">
        <f>VLOOKUP($A26,'Energy Structure(no elec)'!$A$2:$I$28,6,FALSE)*VLOOKUP($A26,'Electrification prediction'!$A$236:$AQ$262,COLUMN('Electrification prediction'!C$236),FALSE)</f>
        <v>2971896317.1083226</v>
      </c>
      <c r="D26" s="260">
        <f>VLOOKUP($A26,'Energy Structure(no elec)'!$A$2:$I$28,6,FALSE)*VLOOKUP($A26,'Electrification prediction'!$A$236:$AQ$262,COLUMN('Electrification prediction'!D$236),FALSE)</f>
        <v>3246687756.4021297</v>
      </c>
      <c r="E26" s="260">
        <f>VLOOKUP($A26,'Energy Structure(no elec)'!$A$2:$I$28,6,FALSE)*VLOOKUP($A26,'Electrification prediction'!$A$236:$AQ$262,COLUMN('Electrification prediction'!E$236),FALSE)</f>
        <v>3309389502.8069921</v>
      </c>
      <c r="F26" s="260">
        <f>VLOOKUP($A26,'Energy Structure(no elec)'!$A$2:$I$28,6,FALSE)*VLOOKUP($A26,'Electrification prediction'!$A$236:$AQ$262,COLUMN('Electrification prediction'!F$236),FALSE)</f>
        <v>3364989990.2320566</v>
      </c>
      <c r="G26" s="260">
        <f>VLOOKUP($A26,'Energy Structure(no elec)'!$A$2:$I$28,6,FALSE)*VLOOKUP($A26,'Electrification prediction'!$A$236:$AQ$262,COLUMN('Electrification prediction'!G$236),FALSE)</f>
        <v>3415719702.3615007</v>
      </c>
      <c r="H26" s="260">
        <f>VLOOKUP($A26,'Energy Structure(no elec)'!$A$2:$I$28,6,FALSE)*VLOOKUP($A26,'Electrification prediction'!$A$236:$AQ$262,COLUMN('Electrification prediction'!H$236),FALSE)</f>
        <v>3462951187.2387919</v>
      </c>
      <c r="I26" s="260">
        <f>VLOOKUP($A26,'Energy Structure(no elec)'!$A$2:$I$28,6,FALSE)*VLOOKUP($A26,'Electrification prediction'!$A$236:$AQ$262,COLUMN('Electrification prediction'!I$236),FALSE)</f>
        <v>3505697850.3183808</v>
      </c>
      <c r="J26" s="260">
        <f>VLOOKUP($A26,'Energy Structure(no elec)'!$A$2:$I$28,6,FALSE)*VLOOKUP($A26,'Electrification prediction'!$A$236:$AQ$262,COLUMN('Electrification prediction'!J$236),FALSE)</f>
        <v>3547488705.84833</v>
      </c>
      <c r="K26" s="260">
        <f>VLOOKUP($A26,'Energy Structure(no elec)'!$A$2:$I$28,6,FALSE)*VLOOKUP($A26,'Electrification prediction'!$A$236:$AQ$262,COLUMN('Electrification prediction'!K$236),FALSE)</f>
        <v>3588427136.0934711</v>
      </c>
      <c r="L26" s="260">
        <f>VLOOKUP($A26,'Energy Structure(no elec)'!$A$2:$I$28,6,FALSE)*VLOOKUP($A26,'Electrification prediction'!$A$236:$AQ$262,COLUMN('Electrification prediction'!L$236),FALSE)</f>
        <v>3628595100.7780385</v>
      </c>
      <c r="M26" s="260">
        <f>VLOOKUP($A26,'Energy Structure(no elec)'!$A$2:$I$28,6,FALSE)*VLOOKUP($A26,'Electrification prediction'!$A$236:$AQ$262,COLUMN('Electrification prediction'!M$236),FALSE)</f>
        <v>3662628465.2455711</v>
      </c>
      <c r="N26" s="260">
        <f>VLOOKUP($A26,'Energy Structure(no elec)'!$A$2:$I$28,6,FALSE)*VLOOKUP($A26,'Electrification prediction'!$A$236:$AQ$262,COLUMN('Electrification prediction'!N$236),FALSE)</f>
        <v>3695893461.7971468</v>
      </c>
      <c r="O26" s="260">
        <f>VLOOKUP($A26,'Energy Structure(no elec)'!$A$2:$I$28,6,FALSE)*VLOOKUP($A26,'Electrification prediction'!$A$236:$AQ$262,COLUMN('Electrification prediction'!O$236),FALSE)</f>
        <v>3728424770.7778659</v>
      </c>
      <c r="P26" s="260">
        <f>VLOOKUP($A26,'Energy Structure(no elec)'!$A$2:$I$28,6,FALSE)*VLOOKUP($A26,'Electrification prediction'!$A$236:$AQ$262,COLUMN('Electrification prediction'!P$236),FALSE)</f>
        <v>3760244039.5080242</v>
      </c>
      <c r="Q26" s="260">
        <f>VLOOKUP($A26,'Energy Structure(no elec)'!$A$2:$I$28,6,FALSE)*VLOOKUP($A26,'Electrification prediction'!$A$236:$AQ$262,COLUMN('Electrification prediction'!Q$236),FALSE)</f>
        <v>3791324044.1131501</v>
      </c>
      <c r="R26" s="260">
        <f>VLOOKUP($A26,'Energy Structure(no elec)'!$A$2:$I$28,6,FALSE)*VLOOKUP($A26,'Electrification prediction'!$A$236:$AQ$262,COLUMN('Electrification prediction'!R$236),FALSE)</f>
        <v>3817886242.4895997</v>
      </c>
      <c r="S26" s="260">
        <f>VLOOKUP($A26,'Energy Structure(no elec)'!$A$2:$I$28,6,FALSE)*VLOOKUP($A26,'Electrification prediction'!$A$236:$AQ$262,COLUMN('Electrification prediction'!S$236),FALSE)</f>
        <v>3847409887.4013538</v>
      </c>
      <c r="T26" s="260">
        <f>VLOOKUP($A26,'Energy Structure(no elec)'!$A$2:$I$28,6,FALSE)*VLOOKUP($A26,'Electrification prediction'!$A$236:$AQ$262,COLUMN('Electrification prediction'!T$236),FALSE)</f>
        <v>3876091034.8958507</v>
      </c>
      <c r="U26" s="260">
        <f>VLOOKUP($A26,'Energy Structure(no elec)'!$A$2:$I$28,6,FALSE)*VLOOKUP($A26,'Electrification prediction'!$A$236:$AQ$262,COLUMN('Electrification prediction'!U$236),FALSE)</f>
        <v>3903866014.8484697</v>
      </c>
      <c r="V26" s="260">
        <f>VLOOKUP($A26,'Energy Structure(no elec)'!$A$2:$I$28,6,FALSE)*VLOOKUP($A26,'Electrification prediction'!$A$236:$AQ$262,COLUMN('Electrification prediction'!V$236),FALSE)</f>
        <v>3930664456.2824192</v>
      </c>
      <c r="W26" s="260">
        <f>VLOOKUP($A26,'Energy Structure(no elec)'!$A$2:$I$28,6,FALSE)*VLOOKUP($A26,'Electrification prediction'!$A$236:$AQ$262,COLUMN('Electrification prediction'!W$236),FALSE)</f>
        <v>3954021649.7598429</v>
      </c>
      <c r="X26" s="260">
        <f>VLOOKUP($A26,'Energy Structure(no elec)'!$A$2:$I$28,6,FALSE)*VLOOKUP($A26,'Electrification prediction'!$A$236:$AQ$262,COLUMN('Electrification prediction'!X$236),FALSE)</f>
        <v>3969874599.849256</v>
      </c>
      <c r="Y26" s="260">
        <f>VLOOKUP($A26,'Energy Structure(no elec)'!$A$2:$I$28,6,FALSE)*VLOOKUP($A26,'Electrification prediction'!$A$236:$AQ$262,COLUMN('Electrification prediction'!Y$236),FALSE)</f>
        <v>3981970881.2272234</v>
      </c>
      <c r="Z26" s="260">
        <f>VLOOKUP($A26,'Energy Structure(no elec)'!$A$2:$I$28,6,FALSE)*VLOOKUP($A26,'Electrification prediction'!$A$236:$AQ$262,COLUMN('Electrification prediction'!Z$236),FALSE)</f>
        <v>3990207137.8491507</v>
      </c>
      <c r="AA26" s="260">
        <f>VLOOKUP($A26,'Energy Structure(no elec)'!$A$2:$I$28,6,FALSE)*VLOOKUP($A26,'Electrification prediction'!$A$236:$AQ$262,COLUMN('Electrification prediction'!AA$236),FALSE)</f>
        <v>3994447894.206533</v>
      </c>
      <c r="AB26" s="260">
        <f>VLOOKUP($A26,'Energy Structure(no elec)'!$A$2:$I$28,6,FALSE)*VLOOKUP($A26,'Electrification prediction'!$A$236:$AQ$262,COLUMN('Electrification prediction'!AB$236),FALSE)</f>
        <v>3994606157.2235126</v>
      </c>
      <c r="AC26" s="260">
        <f>VLOOKUP($A26,'Energy Structure(no elec)'!$A$2:$I$28,6,FALSE)*VLOOKUP($A26,'Electrification prediction'!$A$236:$AQ$262,COLUMN('Electrification prediction'!AC$236),FALSE)</f>
        <v>3990605141.3617544</v>
      </c>
      <c r="AD26" s="260">
        <f>VLOOKUP($A26,'Energy Structure(no elec)'!$A$2:$I$28,6,FALSE)*VLOOKUP($A26,'Electrification prediction'!$A$236:$AQ$262,COLUMN('Electrification prediction'!AD$236),FALSE)</f>
        <v>3982379349.4908338</v>
      </c>
      <c r="AE26" s="260">
        <f>VLOOKUP($A26,'Energy Structure(no elec)'!$A$2:$I$28,6,FALSE)*VLOOKUP($A26,'Electrification prediction'!$A$236:$AQ$262,COLUMN('Electrification prediction'!AE$236),FALSE)</f>
        <v>3969835919.7736487</v>
      </c>
      <c r="AF26" s="260">
        <f>VLOOKUP($A26,'Energy Structure(no elec)'!$A$2:$I$28,6,FALSE)*VLOOKUP($A26,'Electrification prediction'!$A$236:$AQ$262,COLUMN('Electrification prediction'!AF$236),FALSE)</f>
        <v>3952935298.1544561</v>
      </c>
      <c r="AG26" s="260">
        <f>VLOOKUP($A26,'Energy Structure(no elec)'!$A$2:$I$28,6,FALSE)*VLOOKUP($A26,'Electrification prediction'!$A$236:$AQ$262,COLUMN('Electrification prediction'!AG$236),FALSE)</f>
        <v>3931612896.5930905</v>
      </c>
      <c r="AH26" s="260">
        <f>VLOOKUP($A26,'Energy Structure(no elec)'!$A$2:$I$28,6,FALSE)*VLOOKUP($A26,'Electrification prediction'!$A$236:$AQ$262,COLUMN('Electrification prediction'!AH$236),FALSE)</f>
        <v>3901943931.1443386</v>
      </c>
      <c r="AI26" s="260">
        <f>VLOOKUP($A26,'Energy Structure(no elec)'!$A$2:$I$28,6,FALSE)*VLOOKUP($A26,'Electrification prediction'!$A$236:$AQ$262,COLUMN('Electrification prediction'!AI$236),FALSE)</f>
        <v>3867871317.9979758</v>
      </c>
      <c r="AJ26" s="260">
        <f>VLOOKUP($A26,'Energy Structure(no elec)'!$A$2:$I$28,6,FALSE)*VLOOKUP($A26,'Electrification prediction'!$A$236:$AQ$262,COLUMN('Electrification prediction'!AJ$236),FALSE)</f>
        <v>3829393898.2700572</v>
      </c>
      <c r="AK26" s="260">
        <f>VLOOKUP($A26,'Energy Structure(no elec)'!$A$2:$I$28,6,FALSE)*VLOOKUP($A26,'Electrification prediction'!$A$236:$AQ$262,COLUMN('Electrification prediction'!AK$236),FALSE)</f>
        <v>3786529192.1951985</v>
      </c>
      <c r="AL26" s="260">
        <f>VLOOKUP($A26,'Energy Structure(no elec)'!$A$2:$I$28,6,FALSE)*VLOOKUP($A26,'Electrification prediction'!$A$236:$AQ$262,COLUMN('Electrification prediction'!AL$236),FALSE)</f>
        <v>3739314053.5806813</v>
      </c>
      <c r="AM26" s="260">
        <f>VLOOKUP($A26,'Energy Structure(no elec)'!$A$2:$I$28,6,FALSE)*VLOOKUP($A26,'Electrification prediction'!$A$236:$AQ$262,COLUMN('Electrification prediction'!AM$236),FALSE)</f>
        <v>3687767947.9448919</v>
      </c>
      <c r="AN26" s="260">
        <f>VLOOKUP($A26,'Energy Structure(no elec)'!$A$2:$I$28,6,FALSE)*VLOOKUP($A26,'Electrification prediction'!$A$236:$AQ$262,COLUMN('Electrification prediction'!AN$236),FALSE)</f>
        <v>3631969372.5535874</v>
      </c>
      <c r="AO26" s="260">
        <f>VLOOKUP($A26,'Energy Structure(no elec)'!$A$2:$I$28,6,FALSE)*VLOOKUP($A26,'Electrification prediction'!$A$236:$AQ$262,COLUMN('Electrification prediction'!AO$236),FALSE)</f>
        <v>3571981319.9610667</v>
      </c>
      <c r="AP26" s="260">
        <f>VLOOKUP($A26,'Energy Structure(no elec)'!$A$2:$I$28,6,FALSE)*VLOOKUP($A26,'Electrification prediction'!$A$236:$AQ$262,COLUMN('Electrification prediction'!AP$236),FALSE)</f>
        <v>3507925469.1820927</v>
      </c>
      <c r="AQ26" s="260">
        <f>VLOOKUP($A26,'Energy Structure(no elec)'!$A$2:$I$28,6,FALSE)*VLOOKUP($A26,'Electrification prediction'!$A$236:$AQ$262,COLUMN('Electrification prediction'!AQ$236),FALSE)</f>
        <v>3439909332.5030584</v>
      </c>
    </row>
    <row r="27" spans="1:43">
      <c r="A27" s="272" t="s">
        <v>613</v>
      </c>
      <c r="B27">
        <f>VLOOKUP(A27,'Energy use'!$A$132:$K$158,6,FALSE)</f>
        <v>571992927.21511424</v>
      </c>
      <c r="C27" s="260">
        <f>VLOOKUP($A27,'Energy Structure(no elec)'!$A$2:$I$28,6,FALSE)*VLOOKUP($A27,'Electrification prediction'!$A$236:$AQ$262,COLUMN('Electrification prediction'!C$236),FALSE)</f>
        <v>545525605.90505004</v>
      </c>
      <c r="D27" s="260">
        <f>VLOOKUP($A27,'Energy Structure(no elec)'!$A$2:$I$28,6,FALSE)*VLOOKUP($A27,'Electrification prediction'!$A$236:$AQ$262,COLUMN('Electrification prediction'!D$236),FALSE)</f>
        <v>662261958.48504519</v>
      </c>
      <c r="E27" s="260">
        <f>VLOOKUP($A27,'Energy Structure(no elec)'!$A$2:$I$28,6,FALSE)*VLOOKUP($A27,'Electrification prediction'!$A$236:$AQ$262,COLUMN('Electrification prediction'!E$236),FALSE)</f>
        <v>708801180.38916171</v>
      </c>
      <c r="F27" s="260">
        <f>VLOOKUP($A27,'Energy Structure(no elec)'!$A$2:$I$28,6,FALSE)*VLOOKUP($A27,'Electrification prediction'!$A$236:$AQ$262,COLUMN('Electrification prediction'!F$236),FALSE)</f>
        <v>753474363.56977677</v>
      </c>
      <c r="G27" s="260">
        <f>VLOOKUP($A27,'Energy Structure(no elec)'!$A$2:$I$28,6,FALSE)*VLOOKUP($A27,'Electrification prediction'!$A$236:$AQ$262,COLUMN('Electrification prediction'!G$236),FALSE)</f>
        <v>796642027.14368129</v>
      </c>
      <c r="H27" s="260">
        <f>VLOOKUP($A27,'Energy Structure(no elec)'!$A$2:$I$28,6,FALSE)*VLOOKUP($A27,'Electrification prediction'!$A$236:$AQ$262,COLUMN('Electrification prediction'!H$236),FALSE)</f>
        <v>838549717.69423401</v>
      </c>
      <c r="I27" s="260">
        <f>VLOOKUP($A27,'Energy Structure(no elec)'!$A$2:$I$28,6,FALSE)*VLOOKUP($A27,'Electrification prediction'!$A$236:$AQ$262,COLUMN('Electrification prediction'!I$236),FALSE)</f>
        <v>878905181.77679217</v>
      </c>
      <c r="J27" s="260">
        <f>VLOOKUP($A27,'Energy Structure(no elec)'!$A$2:$I$28,6,FALSE)*VLOOKUP($A27,'Electrification prediction'!$A$236:$AQ$262,COLUMN('Electrification prediction'!J$236),FALSE)</f>
        <v>918556012.60954392</v>
      </c>
      <c r="K27" s="260">
        <f>VLOOKUP($A27,'Energy Structure(no elec)'!$A$2:$I$28,6,FALSE)*VLOOKUP($A27,'Electrification prediction'!$A$236:$AQ$262,COLUMN('Electrification prediction'!K$236),FALSE)</f>
        <v>957551913.14119017</v>
      </c>
      <c r="L27" s="260">
        <f>VLOOKUP($A27,'Energy Structure(no elec)'!$A$2:$I$28,6,FALSE)*VLOOKUP($A27,'Electrification prediction'!$A$236:$AQ$262,COLUMN('Electrification prediction'!L$236),FALSE)</f>
        <v>995937717.02838147</v>
      </c>
      <c r="M27" s="260">
        <f>VLOOKUP($A27,'Energy Structure(no elec)'!$A$2:$I$28,6,FALSE)*VLOOKUP($A27,'Electrification prediction'!$A$236:$AQ$262,COLUMN('Electrification prediction'!M$236),FALSE)</f>
        <v>1032223743.5142624</v>
      </c>
      <c r="N27" s="260">
        <f>VLOOKUP($A27,'Energy Structure(no elec)'!$A$2:$I$28,6,FALSE)*VLOOKUP($A27,'Electrification prediction'!$A$236:$AQ$262,COLUMN('Electrification prediction'!N$236),FALSE)</f>
        <v>1067866198.2518933</v>
      </c>
      <c r="O27" s="260">
        <f>VLOOKUP($A27,'Energy Structure(no elec)'!$A$2:$I$28,6,FALSE)*VLOOKUP($A27,'Electrification prediction'!$A$236:$AQ$262,COLUMN('Electrification prediction'!O$236),FALSE)</f>
        <v>1102897451.3509488</v>
      </c>
      <c r="P27" s="260">
        <f>VLOOKUP($A27,'Energy Structure(no elec)'!$A$2:$I$28,6,FALSE)*VLOOKUP($A27,'Electrification prediction'!$A$236:$AQ$262,COLUMN('Electrification prediction'!P$236),FALSE)</f>
        <v>1137344929.7201245</v>
      </c>
      <c r="Q27" s="260">
        <f>VLOOKUP($A27,'Energy Structure(no elec)'!$A$2:$I$28,6,FALSE)*VLOOKUP($A27,'Electrification prediction'!$A$236:$AQ$262,COLUMN('Electrification prediction'!Q$236),FALSE)</f>
        <v>1171219748.167583</v>
      </c>
      <c r="R27" s="260">
        <f>VLOOKUP($A27,'Energy Structure(no elec)'!$A$2:$I$28,6,FALSE)*VLOOKUP($A27,'Electrification prediction'!$A$236:$AQ$262,COLUMN('Electrification prediction'!R$236),FALSE)</f>
        <v>1203348348.4188869</v>
      </c>
      <c r="S27" s="260">
        <f>VLOOKUP($A27,'Energy Structure(no elec)'!$A$2:$I$28,6,FALSE)*VLOOKUP($A27,'Electrification prediction'!$A$236:$AQ$262,COLUMN('Electrification prediction'!S$236),FALSE)</f>
        <v>1236080563.9382951</v>
      </c>
      <c r="T27" s="260">
        <f>VLOOKUP($A27,'Energy Structure(no elec)'!$A$2:$I$28,6,FALSE)*VLOOKUP($A27,'Electrification prediction'!$A$236:$AQ$262,COLUMN('Electrification prediction'!T$236),FALSE)</f>
        <v>1268254034.6504157</v>
      </c>
      <c r="U27" s="260">
        <f>VLOOKUP($A27,'Energy Structure(no elec)'!$A$2:$I$28,6,FALSE)*VLOOKUP($A27,'Electrification prediction'!$A$236:$AQ$262,COLUMN('Electrification prediction'!U$236),FALSE)</f>
        <v>1299859236.3838005</v>
      </c>
      <c r="V27" s="260">
        <f>VLOOKUP($A27,'Energy Structure(no elec)'!$A$2:$I$28,6,FALSE)*VLOOKUP($A27,'Electrification prediction'!$A$236:$AQ$262,COLUMN('Electrification prediction'!V$236),FALSE)</f>
        <v>1330881958.1105108</v>
      </c>
      <c r="W27" s="260">
        <f>VLOOKUP($A27,'Energy Structure(no elec)'!$A$2:$I$28,6,FALSE)*VLOOKUP($A27,'Electrification prediction'!$A$236:$AQ$262,COLUMN('Electrification prediction'!W$236),FALSE)</f>
        <v>1360481763.2199435</v>
      </c>
      <c r="X27" s="260">
        <f>VLOOKUP($A27,'Energy Structure(no elec)'!$A$2:$I$28,6,FALSE)*VLOOKUP($A27,'Electrification prediction'!$A$236:$AQ$262,COLUMN('Electrification prediction'!X$236),FALSE)</f>
        <v>1387206175.8921096</v>
      </c>
      <c r="Y27" s="260">
        <f>VLOOKUP($A27,'Energy Structure(no elec)'!$A$2:$I$28,6,FALSE)*VLOOKUP($A27,'Electrification prediction'!$A$236:$AQ$262,COLUMN('Electrification prediction'!Y$236),FALSE)</f>
        <v>1412288893.2128623</v>
      </c>
      <c r="Z27" s="260">
        <f>VLOOKUP($A27,'Energy Structure(no elec)'!$A$2:$I$28,6,FALSE)*VLOOKUP($A27,'Electrification prediction'!$A$236:$AQ$262,COLUMN('Electrification prediction'!Z$236),FALSE)</f>
        <v>1435658620.6586947</v>
      </c>
      <c r="AA27" s="260">
        <f>VLOOKUP($A27,'Energy Structure(no elec)'!$A$2:$I$28,6,FALSE)*VLOOKUP($A27,'Electrification prediction'!$A$236:$AQ$262,COLUMN('Electrification prediction'!AA$236),FALSE)</f>
        <v>1457231226.6082225</v>
      </c>
      <c r="AB27" s="260">
        <f>VLOOKUP($A27,'Energy Structure(no elec)'!$A$2:$I$28,6,FALSE)*VLOOKUP($A27,'Electrification prediction'!$A$236:$AQ$262,COLUMN('Electrification prediction'!AB$236),FALSE)</f>
        <v>1476938738.5069408</v>
      </c>
      <c r="AC27" s="260">
        <f>VLOOKUP($A27,'Energy Structure(no elec)'!$A$2:$I$28,6,FALSE)*VLOOKUP($A27,'Electrification prediction'!$A$236:$AQ$262,COLUMN('Electrification prediction'!AC$236),FALSE)</f>
        <v>1494716189.3177614</v>
      </c>
      <c r="AD27" s="260">
        <f>VLOOKUP($A27,'Energy Structure(no elec)'!$A$2:$I$28,6,FALSE)*VLOOKUP($A27,'Electrification prediction'!$A$236:$AQ$262,COLUMN('Electrification prediction'!AD$236),FALSE)</f>
        <v>1510502233.9074521</v>
      </c>
      <c r="AE27" s="260">
        <f>VLOOKUP($A27,'Energy Structure(no elec)'!$A$2:$I$28,6,FALSE)*VLOOKUP($A27,'Electrification prediction'!$A$236:$AQ$262,COLUMN('Electrification prediction'!AE$236),FALSE)</f>
        <v>1524224527.0387368</v>
      </c>
      <c r="AF27" s="260">
        <f>VLOOKUP($A27,'Energy Structure(no elec)'!$A$2:$I$28,6,FALSE)*VLOOKUP($A27,'Electrification prediction'!$A$236:$AQ$262,COLUMN('Electrification prediction'!AF$236),FALSE)</f>
        <v>1535830388.9596622</v>
      </c>
      <c r="AG27" s="260">
        <f>VLOOKUP($A27,'Energy Structure(no elec)'!$A$2:$I$28,6,FALSE)*VLOOKUP($A27,'Electrification prediction'!$A$236:$AQ$262,COLUMN('Electrification prediction'!AG$236),FALSE)</f>
        <v>1545257185.0898998</v>
      </c>
      <c r="AH27" s="260">
        <f>VLOOKUP($A27,'Energy Structure(no elec)'!$A$2:$I$28,6,FALSE)*VLOOKUP($A27,'Electrification prediction'!$A$236:$AQ$262,COLUMN('Electrification prediction'!AH$236),FALSE)</f>
        <v>1550907339.7655244</v>
      </c>
      <c r="AI27" s="260">
        <f>VLOOKUP($A27,'Energy Structure(no elec)'!$A$2:$I$28,6,FALSE)*VLOOKUP($A27,'Electrification prediction'!$A$236:$AQ$262,COLUMN('Electrification prediction'!AI$236),FALSE)</f>
        <v>1554276667.0303431</v>
      </c>
      <c r="AJ27" s="260">
        <f>VLOOKUP($A27,'Energy Structure(no elec)'!$A$2:$I$28,6,FALSE)*VLOOKUP($A27,'Electrification prediction'!$A$236:$AQ$262,COLUMN('Electrification prediction'!AJ$236),FALSE)</f>
        <v>1555328870.3442147</v>
      </c>
      <c r="AK27" s="260">
        <f>VLOOKUP($A27,'Energy Structure(no elec)'!$A$2:$I$28,6,FALSE)*VLOOKUP($A27,'Electrification prediction'!$A$236:$AQ$262,COLUMN('Electrification prediction'!AK$236),FALSE)</f>
        <v>1554035522.1214578</v>
      </c>
      <c r="AL27" s="260">
        <f>VLOOKUP($A27,'Energy Structure(no elec)'!$A$2:$I$28,6,FALSE)*VLOOKUP($A27,'Electrification prediction'!$A$236:$AQ$262,COLUMN('Electrification prediction'!AL$236),FALSE)</f>
        <v>1550376657.7103238</v>
      </c>
      <c r="AM27" s="260">
        <f>VLOOKUP($A27,'Energy Structure(no elec)'!$A$2:$I$28,6,FALSE)*VLOOKUP($A27,'Electrification prediction'!$A$236:$AQ$262,COLUMN('Electrification prediction'!AM$236),FALSE)</f>
        <v>1544325723.8794248</v>
      </c>
      <c r="AN27" s="260">
        <f>VLOOKUP($A27,'Energy Structure(no elec)'!$A$2:$I$28,6,FALSE)*VLOOKUP($A27,'Electrification prediction'!$A$236:$AQ$262,COLUMN('Electrification prediction'!AN$236),FALSE)</f>
        <v>1535881458.8021004</v>
      </c>
      <c r="AO27" s="260">
        <f>VLOOKUP($A27,'Energy Structure(no elec)'!$A$2:$I$28,6,FALSE)*VLOOKUP($A27,'Electrification prediction'!$A$236:$AQ$262,COLUMN('Electrification prediction'!AO$236),FALSE)</f>
        <v>1525037202.9604478</v>
      </c>
      <c r="AP27" s="260">
        <f>VLOOKUP($A27,'Energy Structure(no elec)'!$A$2:$I$28,6,FALSE)*VLOOKUP($A27,'Electrification prediction'!$A$236:$AQ$262,COLUMN('Electrification prediction'!AP$236),FALSE)</f>
        <v>1511812475.3927515</v>
      </c>
      <c r="AQ27" s="260">
        <f>VLOOKUP($A27,'Energy Structure(no elec)'!$A$2:$I$28,6,FALSE)*VLOOKUP($A27,'Electrification prediction'!$A$236:$AQ$262,COLUMN('Electrification prediction'!AQ$236),FALSE)</f>
        <v>1496222382.8013268</v>
      </c>
    </row>
    <row r="28" spans="1:43">
      <c r="A28" s="271" t="s">
        <v>641</v>
      </c>
      <c r="B28">
        <f>VLOOKUP(A28,'Energy use'!$A$132:$K$158,6,FALSE)</f>
        <v>2714923574898.9023</v>
      </c>
      <c r="C28" s="260">
        <f>VLOOKUP($A28,'Energy Structure(no elec)'!$A$2:$I$28,6,FALSE)*VLOOKUP($A28,'Electrification prediction'!$A$236:$AQ$262,COLUMN('Electrification prediction'!C$236),FALSE)</f>
        <v>2919947887480.8276</v>
      </c>
      <c r="D28" s="260">
        <f>VLOOKUP($A28,'Energy Structure(no elec)'!$A$2:$I$28,6,FALSE)*VLOOKUP($A28,'Electrification prediction'!$A$236:$AQ$262,COLUMN('Electrification prediction'!D$236),FALSE)</f>
        <v>3129891246434.1636</v>
      </c>
      <c r="E28" s="260">
        <f>VLOOKUP($A28,'Energy Structure(no elec)'!$A$2:$I$28,6,FALSE)*VLOOKUP($A28,'Electrification prediction'!$A$236:$AQ$262,COLUMN('Electrification prediction'!E$236),FALSE)</f>
        <v>3113551654593.7158</v>
      </c>
      <c r="F28" s="260">
        <f>VLOOKUP($A28,'Energy Structure(no elec)'!$A$2:$I$28,6,FALSE)*VLOOKUP($A28,'Electrification prediction'!$A$236:$AQ$262,COLUMN('Electrification prediction'!F$236),FALSE)</f>
        <v>3094954302812.1245</v>
      </c>
      <c r="G28" s="260">
        <f>VLOOKUP($A28,'Energy Structure(no elec)'!$A$2:$I$28,6,FALSE)*VLOOKUP($A28,'Electrification prediction'!$A$236:$AQ$262,COLUMN('Electrification prediction'!G$236),FALSE)</f>
        <v>3071083344151.5684</v>
      </c>
      <c r="H28" s="260">
        <f>VLOOKUP($A28,'Energy Structure(no elec)'!$A$2:$I$28,6,FALSE)*VLOOKUP($A28,'Electrification prediction'!$A$236:$AQ$262,COLUMN('Electrification prediction'!H$236),FALSE)</f>
        <v>3042640708809.8457</v>
      </c>
      <c r="I28" s="260">
        <f>VLOOKUP($A28,'Energy Structure(no elec)'!$A$2:$I$28,6,FALSE)*VLOOKUP($A28,'Electrification prediction'!$A$236:$AQ$262,COLUMN('Electrification prediction'!I$236),FALSE)</f>
        <v>3012817834589.7295</v>
      </c>
      <c r="J28" s="260">
        <f>VLOOKUP($A28,'Energy Structure(no elec)'!$A$2:$I$28,6,FALSE)*VLOOKUP($A28,'Electrification prediction'!$A$236:$AQ$262,COLUMN('Electrification prediction'!J$236),FALSE)</f>
        <v>2979297526607.8706</v>
      </c>
      <c r="K28" s="260">
        <f>VLOOKUP($A28,'Energy Structure(no elec)'!$A$2:$I$28,6,FALSE)*VLOOKUP($A28,'Electrification prediction'!$A$236:$AQ$262,COLUMN('Electrification prediction'!K$236),FALSE)</f>
        <v>2944875616963.0039</v>
      </c>
      <c r="L28" s="260">
        <f>VLOOKUP($A28,'Energy Structure(no elec)'!$A$2:$I$28,6,FALSE)*VLOOKUP($A28,'Electrification prediction'!$A$236:$AQ$262,COLUMN('Electrification prediction'!L$236),FALSE)</f>
        <v>2907509586024.4121</v>
      </c>
      <c r="M28" s="260">
        <f>VLOOKUP($A28,'Energy Structure(no elec)'!$A$2:$I$28,6,FALSE)*VLOOKUP($A28,'Electrification prediction'!$A$236:$AQ$262,COLUMN('Electrification prediction'!M$236),FALSE)</f>
        <v>2867663884536.7612</v>
      </c>
      <c r="N28" s="260">
        <f>VLOOKUP($A28,'Energy Structure(no elec)'!$A$2:$I$28,6,FALSE)*VLOOKUP($A28,'Electrification prediction'!$A$236:$AQ$262,COLUMN('Electrification prediction'!N$236),FALSE)</f>
        <v>2827533960938.8276</v>
      </c>
      <c r="O28" s="260">
        <f>VLOOKUP($A28,'Energy Structure(no elec)'!$A$2:$I$28,6,FALSE)*VLOOKUP($A28,'Electrification prediction'!$A$236:$AQ$262,COLUMN('Electrification prediction'!O$236),FALSE)</f>
        <v>2785502066985.9893</v>
      </c>
      <c r="P28" s="260">
        <f>VLOOKUP($A28,'Energy Structure(no elec)'!$A$2:$I$28,6,FALSE)*VLOOKUP($A28,'Electrification prediction'!$A$236:$AQ$262,COLUMN('Electrification prediction'!P$236),FALSE)</f>
        <v>2741920151774.2354</v>
      </c>
      <c r="Q28" s="260">
        <f>VLOOKUP($A28,'Energy Structure(no elec)'!$A$2:$I$28,6,FALSE)*VLOOKUP($A28,'Electrification prediction'!$A$236:$AQ$262,COLUMN('Electrification prediction'!Q$236),FALSE)</f>
        <v>2698524235858.2949</v>
      </c>
      <c r="R28" s="260">
        <f>VLOOKUP($A28,'Energy Structure(no elec)'!$A$2:$I$28,6,FALSE)*VLOOKUP($A28,'Electrification prediction'!$A$236:$AQ$262,COLUMN('Electrification prediction'!R$236),FALSE)</f>
        <v>2654007853805.4136</v>
      </c>
      <c r="S28" s="260">
        <f>VLOOKUP($A28,'Energy Structure(no elec)'!$A$2:$I$28,6,FALSE)*VLOOKUP($A28,'Electrification prediction'!$A$236:$AQ$262,COLUMN('Electrification prediction'!S$236),FALSE)</f>
        <v>2609899063793.0605</v>
      </c>
      <c r="T28" s="260">
        <f>VLOOKUP($A28,'Energy Structure(no elec)'!$A$2:$I$28,6,FALSE)*VLOOKUP($A28,'Electrification prediction'!$A$236:$AQ$262,COLUMN('Electrification prediction'!T$236),FALSE)</f>
        <v>2565019747494.8818</v>
      </c>
      <c r="U28" s="260">
        <f>VLOOKUP($A28,'Energy Structure(no elec)'!$A$2:$I$28,6,FALSE)*VLOOKUP($A28,'Electrification prediction'!$A$236:$AQ$262,COLUMN('Electrification prediction'!U$236),FALSE)</f>
        <v>2519583791322.3237</v>
      </c>
      <c r="V28" s="260">
        <f>VLOOKUP($A28,'Energy Structure(no elec)'!$A$2:$I$28,6,FALSE)*VLOOKUP($A28,'Electrification prediction'!$A$236:$AQ$262,COLUMN('Electrification prediction'!V$236),FALSE)</f>
        <v>2474805452646.5596</v>
      </c>
      <c r="W28" s="260">
        <f>VLOOKUP($A28,'Energy Structure(no elec)'!$A$2:$I$28,6,FALSE)*VLOOKUP($A28,'Electrification prediction'!$A$236:$AQ$262,COLUMN('Electrification prediction'!W$236),FALSE)</f>
        <v>2429706113796.4243</v>
      </c>
      <c r="X28" s="260">
        <f>VLOOKUP($A28,'Energy Structure(no elec)'!$A$2:$I$28,6,FALSE)*VLOOKUP($A28,'Electrification prediction'!$A$236:$AQ$262,COLUMN('Electrification prediction'!X$236),FALSE)</f>
        <v>2384432482491.7612</v>
      </c>
      <c r="Y28" s="260">
        <f>VLOOKUP($A28,'Energy Structure(no elec)'!$A$2:$I$28,6,FALSE)*VLOOKUP($A28,'Electrification prediction'!$A$236:$AQ$262,COLUMN('Electrification prediction'!Y$236),FALSE)</f>
        <v>2339950465510.8145</v>
      </c>
      <c r="Z28" s="260">
        <f>VLOOKUP($A28,'Energy Structure(no elec)'!$A$2:$I$28,6,FALSE)*VLOOKUP($A28,'Electrification prediction'!$A$236:$AQ$262,COLUMN('Electrification prediction'!Z$236),FALSE)</f>
        <v>2295433585719.4966</v>
      </c>
      <c r="AA28" s="260">
        <f>VLOOKUP($A28,'Energy Structure(no elec)'!$A$2:$I$28,6,FALSE)*VLOOKUP($A28,'Electrification prediction'!$A$236:$AQ$262,COLUMN('Electrification prediction'!AA$236),FALSE)</f>
        <v>2251730675012.5903</v>
      </c>
      <c r="AB28" s="260">
        <f>VLOOKUP($A28,'Energy Structure(no elec)'!$A$2:$I$28,6,FALSE)*VLOOKUP($A28,'Electrification prediction'!$A$236:$AQ$262,COLUMN('Electrification prediction'!AB$236),FALSE)</f>
        <v>2208081091966.271</v>
      </c>
      <c r="AC28" s="260">
        <f>VLOOKUP($A28,'Energy Structure(no elec)'!$A$2:$I$28,6,FALSE)*VLOOKUP($A28,'Electrification prediction'!$A$236:$AQ$262,COLUMN('Electrification prediction'!AC$236),FALSE)</f>
        <v>2164548649482.2178</v>
      </c>
      <c r="AD28" s="260">
        <f>VLOOKUP($A28,'Energy Structure(no elec)'!$A$2:$I$28,6,FALSE)*VLOOKUP($A28,'Electrification prediction'!$A$236:$AQ$262,COLUMN('Electrification prediction'!AD$236),FALSE)</f>
        <v>2121807851163.3757</v>
      </c>
      <c r="AE28" s="260">
        <f>VLOOKUP($A28,'Energy Structure(no elec)'!$A$2:$I$28,6,FALSE)*VLOOKUP($A28,'Electrification prediction'!$A$236:$AQ$262,COLUMN('Electrification prediction'!AE$236),FALSE)</f>
        <v>2079203092257.2305</v>
      </c>
      <c r="AF28" s="260">
        <f>VLOOKUP($A28,'Energy Structure(no elec)'!$A$2:$I$28,6,FALSE)*VLOOKUP($A28,'Electrification prediction'!$A$236:$AQ$262,COLUMN('Electrification prediction'!AF$236),FALSE)</f>
        <v>2037326009819.5884</v>
      </c>
      <c r="AG28" s="260">
        <f>VLOOKUP($A28,'Energy Structure(no elec)'!$A$2:$I$28,6,FALSE)*VLOOKUP($A28,'Electrification prediction'!$A$236:$AQ$262,COLUMN('Electrification prediction'!AG$236),FALSE)</f>
        <v>1995568725829.8708</v>
      </c>
      <c r="AH28" s="260">
        <f>VLOOKUP($A28,'Energy Structure(no elec)'!$A$2:$I$28,6,FALSE)*VLOOKUP($A28,'Electrification prediction'!$A$236:$AQ$262,COLUMN('Electrification prediction'!AH$236),FALSE)</f>
        <v>1953938437580.6172</v>
      </c>
      <c r="AI28" s="260">
        <f>VLOOKUP($A28,'Energy Structure(no elec)'!$A$2:$I$28,6,FALSE)*VLOOKUP($A28,'Electrification prediction'!$A$236:$AQ$262,COLUMN('Electrification prediction'!AI$236),FALSE)</f>
        <v>1912904111155.6572</v>
      </c>
      <c r="AJ28" s="260">
        <f>VLOOKUP($A28,'Energy Structure(no elec)'!$A$2:$I$28,6,FALSE)*VLOOKUP($A28,'Electrification prediction'!$A$236:$AQ$262,COLUMN('Electrification prediction'!AJ$236),FALSE)</f>
        <v>1880370665682.0803</v>
      </c>
      <c r="AK28" s="260">
        <f>VLOOKUP($A28,'Energy Structure(no elec)'!$A$2:$I$28,6,FALSE)*VLOOKUP($A28,'Electrification prediction'!$A$236:$AQ$262,COLUMN('Electrification prediction'!AK$236),FALSE)</f>
        <v>1839706432113.9448</v>
      </c>
      <c r="AL28" s="260">
        <f>VLOOKUP($A28,'Energy Structure(no elec)'!$A$2:$I$28,6,FALSE)*VLOOKUP($A28,'Electrification prediction'!$A$236:$AQ$262,COLUMN('Electrification prediction'!AL$236),FALSE)</f>
        <v>1799024549750.5193</v>
      </c>
      <c r="AM28" s="260">
        <f>VLOOKUP($A28,'Energy Structure(no elec)'!$A$2:$I$28,6,FALSE)*VLOOKUP($A28,'Electrification prediction'!$A$236:$AQ$262,COLUMN('Electrification prediction'!AM$236),FALSE)</f>
        <v>1758296448325.3054</v>
      </c>
      <c r="AN28" s="260">
        <f>VLOOKUP($A28,'Energy Structure(no elec)'!$A$2:$I$28,6,FALSE)*VLOOKUP($A28,'Electrification prediction'!$A$236:$AQ$262,COLUMN('Electrification prediction'!AN$236),FALSE)</f>
        <v>1717846252085.7966</v>
      </c>
      <c r="AO28" s="260">
        <f>VLOOKUP($A28,'Energy Structure(no elec)'!$A$2:$I$28,6,FALSE)*VLOOKUP($A28,'Electrification prediction'!$A$236:$AQ$262,COLUMN('Electrification prediction'!AO$236),FALSE)</f>
        <v>1677238784887.1799</v>
      </c>
      <c r="AP28" s="260">
        <f>VLOOKUP($A28,'Energy Structure(no elec)'!$A$2:$I$28,6,FALSE)*VLOOKUP($A28,'Electrification prediction'!$A$236:$AQ$262,COLUMN('Electrification prediction'!AP$236),FALSE)</f>
        <v>1636754593929.3501</v>
      </c>
      <c r="AQ28" s="260">
        <f>VLOOKUP($A28,'Energy Structure(no elec)'!$A$2:$I$28,6,FALSE)*VLOOKUP($A28,'Electrification prediction'!$A$236:$AQ$262,COLUMN('Electrification prediction'!AQ$236),FALSE)</f>
        <v>1595987597230.304</v>
      </c>
    </row>
    <row r="31" spans="1:43">
      <c r="A31" s="261" t="s">
        <v>776</v>
      </c>
    </row>
    <row r="32" spans="1:43">
      <c r="A32" s="394" t="s">
        <v>755</v>
      </c>
      <c r="B32" s="395">
        <v>2019</v>
      </c>
      <c r="C32" s="167">
        <v>2020</v>
      </c>
      <c r="D32" s="167">
        <v>2021</v>
      </c>
      <c r="E32" s="167">
        <v>2022</v>
      </c>
      <c r="F32" s="167">
        <v>2023</v>
      </c>
      <c r="G32" s="167">
        <v>2024</v>
      </c>
      <c r="H32" s="167">
        <v>2025</v>
      </c>
      <c r="I32" s="167">
        <v>2026</v>
      </c>
      <c r="J32" s="167">
        <v>2027</v>
      </c>
      <c r="K32" s="167">
        <v>2028</v>
      </c>
      <c r="L32" s="167">
        <v>2029</v>
      </c>
      <c r="M32" s="167">
        <v>2030</v>
      </c>
      <c r="N32" s="167">
        <v>2031</v>
      </c>
      <c r="O32" s="167">
        <v>2032</v>
      </c>
      <c r="P32" s="167">
        <v>2033</v>
      </c>
      <c r="Q32" s="167">
        <v>2034</v>
      </c>
      <c r="R32" s="167">
        <v>2035</v>
      </c>
      <c r="S32" s="167">
        <v>2036</v>
      </c>
      <c r="T32" s="167">
        <v>2037</v>
      </c>
      <c r="U32" s="167">
        <v>2038</v>
      </c>
      <c r="V32" s="167">
        <v>2039</v>
      </c>
      <c r="W32" s="167">
        <v>2040</v>
      </c>
      <c r="X32" s="167">
        <v>2041</v>
      </c>
      <c r="Y32" s="167">
        <v>2042</v>
      </c>
      <c r="Z32" s="167">
        <v>2043</v>
      </c>
      <c r="AA32" s="167">
        <v>2044</v>
      </c>
      <c r="AB32" s="167">
        <v>2045</v>
      </c>
      <c r="AC32" s="167">
        <v>2046</v>
      </c>
      <c r="AD32" s="167">
        <v>2047</v>
      </c>
      <c r="AE32" s="167">
        <v>2048</v>
      </c>
      <c r="AF32" s="167">
        <v>2049</v>
      </c>
      <c r="AG32" s="167">
        <v>2050</v>
      </c>
      <c r="AH32" s="167">
        <v>2051</v>
      </c>
      <c r="AI32" s="167">
        <v>2052</v>
      </c>
      <c r="AJ32" s="167">
        <v>2053</v>
      </c>
      <c r="AK32" s="167">
        <v>2054</v>
      </c>
      <c r="AL32" s="167">
        <v>2055</v>
      </c>
      <c r="AM32" s="167">
        <v>2056</v>
      </c>
      <c r="AN32" s="167">
        <v>2057</v>
      </c>
      <c r="AO32" s="167">
        <v>2058</v>
      </c>
      <c r="AP32" s="167">
        <v>2059</v>
      </c>
      <c r="AQ32" s="168">
        <v>2060</v>
      </c>
    </row>
    <row r="33" spans="1:43">
      <c r="A33" s="271" t="s">
        <v>617</v>
      </c>
      <c r="B33">
        <f>VLOOKUP(A33,'Non Energy use'!A3:J29,COLUMN('Non Energy use'!F3),FALSE)</f>
        <v>0</v>
      </c>
      <c r="C33" s="260">
        <f>VLOOKUP($A33,'Energy use Prediction'!$A$178:$AQ$204,MATCH(C$32,'Energy use Prediction'!$A$178:$AQ$178,0),FALSE)*$B33</f>
        <v>0</v>
      </c>
      <c r="D33" s="260">
        <f>VLOOKUP($A33,'Energy use Prediction'!$A$178:$AQ$204,MATCH(D$32,'Energy use Prediction'!$A$178:$AQ$178,0),FALSE)*$B33</f>
        <v>0</v>
      </c>
      <c r="E33" s="260">
        <f>VLOOKUP($A33,'Energy use Prediction'!$A$178:$AQ$204,MATCH(E$32,'Energy use Prediction'!$A$178:$AQ$178,0),FALSE)*$B33</f>
        <v>0</v>
      </c>
      <c r="F33" s="260">
        <f>VLOOKUP($A33,'Energy use Prediction'!$A$178:$AQ$204,MATCH(F$32,'Energy use Prediction'!$A$178:$AQ$178,0),FALSE)*$B33</f>
        <v>0</v>
      </c>
      <c r="G33" s="260">
        <f>VLOOKUP($A33,'Energy use Prediction'!$A$178:$AQ$204,MATCH(G$32,'Energy use Prediction'!$A$178:$AQ$178,0),FALSE)*$B33</f>
        <v>0</v>
      </c>
      <c r="H33" s="260">
        <f>VLOOKUP($A33,'Energy use Prediction'!$A$178:$AQ$204,MATCH(H$32,'Energy use Prediction'!$A$178:$AQ$178,0),FALSE)*$B33</f>
        <v>0</v>
      </c>
      <c r="I33" s="260">
        <f>VLOOKUP($A33,'Energy use Prediction'!$A$178:$AQ$204,MATCH(I$32,'Energy use Prediction'!$A$178:$AQ$178,0),FALSE)*$B33</f>
        <v>0</v>
      </c>
      <c r="J33" s="260">
        <f>VLOOKUP($A33,'Energy use Prediction'!$A$178:$AQ$204,MATCH(J$32,'Energy use Prediction'!$A$178:$AQ$178,0),FALSE)*$B33</f>
        <v>0</v>
      </c>
      <c r="K33" s="260">
        <f>VLOOKUP($A33,'Energy use Prediction'!$A$178:$AQ$204,MATCH(K$32,'Energy use Prediction'!$A$178:$AQ$178,0),FALSE)*$B33</f>
        <v>0</v>
      </c>
      <c r="L33" s="260">
        <f>VLOOKUP($A33,'Energy use Prediction'!$A$178:$AQ$204,MATCH(L$32,'Energy use Prediction'!$A$178:$AQ$178,0),FALSE)*$B33</f>
        <v>0</v>
      </c>
      <c r="M33" s="260">
        <f>VLOOKUP($A33,'Energy use Prediction'!$A$178:$AQ$204,MATCH(M$32,'Energy use Prediction'!$A$178:$AQ$178,0),FALSE)*$B33</f>
        <v>0</v>
      </c>
      <c r="N33" s="260">
        <f>VLOOKUP($A33,'Energy use Prediction'!$A$178:$AQ$204,MATCH(N$32,'Energy use Prediction'!$A$178:$AQ$178,0),FALSE)*$B33</f>
        <v>0</v>
      </c>
      <c r="O33" s="260">
        <f>VLOOKUP($A33,'Energy use Prediction'!$A$178:$AQ$204,MATCH(O$32,'Energy use Prediction'!$A$178:$AQ$178,0),FALSE)*$B33</f>
        <v>0</v>
      </c>
      <c r="P33" s="260">
        <f>VLOOKUP($A33,'Energy use Prediction'!$A$178:$AQ$204,MATCH(P$32,'Energy use Prediction'!$A$178:$AQ$178,0),FALSE)*$B33</f>
        <v>0</v>
      </c>
      <c r="Q33" s="260">
        <f>VLOOKUP($A33,'Energy use Prediction'!$A$178:$AQ$204,MATCH(Q$32,'Energy use Prediction'!$A$178:$AQ$178,0),FALSE)*$B33</f>
        <v>0</v>
      </c>
      <c r="R33" s="260">
        <f>VLOOKUP($A33,'Energy use Prediction'!$A$178:$AQ$204,MATCH(R$32,'Energy use Prediction'!$A$178:$AQ$178,0),FALSE)*$B33</f>
        <v>0</v>
      </c>
      <c r="S33" s="260">
        <f>VLOOKUP($A33,'Energy use Prediction'!$A$178:$AQ$204,MATCH(S$32,'Energy use Prediction'!$A$178:$AQ$178,0),FALSE)*$B33</f>
        <v>0</v>
      </c>
      <c r="T33" s="260">
        <f>VLOOKUP($A33,'Energy use Prediction'!$A$178:$AQ$204,MATCH(T$32,'Energy use Prediction'!$A$178:$AQ$178,0),FALSE)*$B33</f>
        <v>0</v>
      </c>
      <c r="U33" s="260">
        <f>VLOOKUP($A33,'Energy use Prediction'!$A$178:$AQ$204,MATCH(U$32,'Energy use Prediction'!$A$178:$AQ$178,0),FALSE)*$B33</f>
        <v>0</v>
      </c>
      <c r="V33" s="260">
        <f>VLOOKUP($A33,'Energy use Prediction'!$A$178:$AQ$204,MATCH(V$32,'Energy use Prediction'!$A$178:$AQ$178,0),FALSE)*$B33</f>
        <v>0</v>
      </c>
      <c r="W33" s="260">
        <f>VLOOKUP($A33,'Energy use Prediction'!$A$178:$AQ$204,MATCH(W$32,'Energy use Prediction'!$A$178:$AQ$178,0),FALSE)*$B33</f>
        <v>0</v>
      </c>
      <c r="X33" s="260">
        <f>VLOOKUP($A33,'Energy use Prediction'!$A$178:$AQ$204,MATCH(X$32,'Energy use Prediction'!$A$178:$AQ$178,0),FALSE)*$B33</f>
        <v>0</v>
      </c>
      <c r="Y33" s="260">
        <f>VLOOKUP($A33,'Energy use Prediction'!$A$178:$AQ$204,MATCH(Y$32,'Energy use Prediction'!$A$178:$AQ$178,0),FALSE)*$B33</f>
        <v>0</v>
      </c>
      <c r="Z33" s="260">
        <f>VLOOKUP($A33,'Energy use Prediction'!$A$178:$AQ$204,MATCH(Z$32,'Energy use Prediction'!$A$178:$AQ$178,0),FALSE)*$B33</f>
        <v>0</v>
      </c>
      <c r="AA33" s="260">
        <f>VLOOKUP($A33,'Energy use Prediction'!$A$178:$AQ$204,MATCH(AA$32,'Energy use Prediction'!$A$178:$AQ$178,0),FALSE)*$B33</f>
        <v>0</v>
      </c>
      <c r="AB33" s="260">
        <f>VLOOKUP($A33,'Energy use Prediction'!$A$178:$AQ$204,MATCH(AB$32,'Energy use Prediction'!$A$178:$AQ$178,0),FALSE)*$B33</f>
        <v>0</v>
      </c>
      <c r="AC33" s="260">
        <f>VLOOKUP($A33,'Energy use Prediction'!$A$178:$AQ$204,MATCH(AC$32,'Energy use Prediction'!$A$178:$AQ$178,0),FALSE)*$B33</f>
        <v>0</v>
      </c>
      <c r="AD33" s="260">
        <f>VLOOKUP($A33,'Energy use Prediction'!$A$178:$AQ$204,MATCH(AD$32,'Energy use Prediction'!$A$178:$AQ$178,0),FALSE)*$B33</f>
        <v>0</v>
      </c>
      <c r="AE33" s="260">
        <f>VLOOKUP($A33,'Energy use Prediction'!$A$178:$AQ$204,MATCH(AE$32,'Energy use Prediction'!$A$178:$AQ$178,0),FALSE)*$B33</f>
        <v>0</v>
      </c>
      <c r="AF33" s="260">
        <f>VLOOKUP($A33,'Energy use Prediction'!$A$178:$AQ$204,MATCH(AF$32,'Energy use Prediction'!$A$178:$AQ$178,0),FALSE)*$B33</f>
        <v>0</v>
      </c>
      <c r="AG33" s="260">
        <f>VLOOKUP($A33,'Energy use Prediction'!$A$178:$AQ$204,MATCH(AG$32,'Energy use Prediction'!$A$178:$AQ$178,0),FALSE)*$B33</f>
        <v>0</v>
      </c>
      <c r="AH33" s="260">
        <f>VLOOKUP($A33,'Energy use Prediction'!$A$178:$AQ$204,MATCH(AH$32,'Energy use Prediction'!$A$178:$AQ$178,0),FALSE)*$B33</f>
        <v>0</v>
      </c>
      <c r="AI33" s="260">
        <f>VLOOKUP($A33,'Energy use Prediction'!$A$178:$AQ$204,MATCH(AI$32,'Energy use Prediction'!$A$178:$AQ$178,0),FALSE)*$B33</f>
        <v>0</v>
      </c>
      <c r="AJ33" s="260">
        <f>VLOOKUP($A33,'Energy use Prediction'!$A$178:$AQ$204,MATCH(AJ$32,'Energy use Prediction'!$A$178:$AQ$178,0),FALSE)*$B33</f>
        <v>0</v>
      </c>
      <c r="AK33" s="260">
        <f>VLOOKUP($A33,'Energy use Prediction'!$A$178:$AQ$204,MATCH(AK$32,'Energy use Prediction'!$A$178:$AQ$178,0),FALSE)*$B33</f>
        <v>0</v>
      </c>
      <c r="AL33" s="260">
        <f>VLOOKUP($A33,'Energy use Prediction'!$A$178:$AQ$204,MATCH(AL$32,'Energy use Prediction'!$A$178:$AQ$178,0),FALSE)*$B33</f>
        <v>0</v>
      </c>
      <c r="AM33" s="260">
        <f>VLOOKUP($A33,'Energy use Prediction'!$A$178:$AQ$204,MATCH(AM$32,'Energy use Prediction'!$A$178:$AQ$178,0),FALSE)*$B33</f>
        <v>0</v>
      </c>
      <c r="AN33" s="260">
        <f>VLOOKUP($A33,'Energy use Prediction'!$A$178:$AQ$204,MATCH(AN$32,'Energy use Prediction'!$A$178:$AQ$178,0),FALSE)*$B33</f>
        <v>0</v>
      </c>
      <c r="AO33" s="260">
        <f>VLOOKUP($A33,'Energy use Prediction'!$A$178:$AQ$204,MATCH(AO$32,'Energy use Prediction'!$A$178:$AQ$178,0),FALSE)*$B33</f>
        <v>0</v>
      </c>
      <c r="AP33" s="260">
        <f>VLOOKUP($A33,'Energy use Prediction'!$A$178:$AQ$204,MATCH(AP$32,'Energy use Prediction'!$A$178:$AQ$178,0),FALSE)*$B33</f>
        <v>0</v>
      </c>
      <c r="AQ33" s="260">
        <f>VLOOKUP($A33,'Energy use Prediction'!$A$178:$AQ$204,MATCH(AQ$32,'Energy use Prediction'!$A$178:$AQ$178,0),FALSE)*$B33</f>
        <v>0</v>
      </c>
    </row>
    <row r="34" spans="1:43">
      <c r="A34" s="272" t="s">
        <v>611</v>
      </c>
      <c r="B34">
        <f>VLOOKUP(A34,'Non Energy use'!A4:J30,COLUMN('Non Energy use'!F4),FALSE)</f>
        <v>0</v>
      </c>
      <c r="C34" s="260">
        <f>VLOOKUP($A34,'Energy use Prediction'!$A$178:$AQ$204,MATCH(C$32,'Energy use Prediction'!$A$178:$AQ$178,0),FALSE)*$B34</f>
        <v>0</v>
      </c>
      <c r="D34" s="260">
        <f>VLOOKUP($A34,'Energy use Prediction'!$A$178:$AQ$204,MATCH(D$32,'Energy use Prediction'!$A$178:$AQ$178,0),FALSE)*$B34</f>
        <v>0</v>
      </c>
      <c r="E34" s="260">
        <f>VLOOKUP($A34,'Energy use Prediction'!$A$178:$AQ$204,MATCH(E$32,'Energy use Prediction'!$A$178:$AQ$178,0),FALSE)*$B34</f>
        <v>0</v>
      </c>
      <c r="F34" s="260">
        <f>VLOOKUP($A34,'Energy use Prediction'!$A$178:$AQ$204,MATCH(F$32,'Energy use Prediction'!$A$178:$AQ$178,0),FALSE)*$B34</f>
        <v>0</v>
      </c>
      <c r="G34" s="260">
        <f>VLOOKUP($A34,'Energy use Prediction'!$A$178:$AQ$204,MATCH(G$32,'Energy use Prediction'!$A$178:$AQ$178,0),FALSE)*$B34</f>
        <v>0</v>
      </c>
      <c r="H34" s="260">
        <f>VLOOKUP($A34,'Energy use Prediction'!$A$178:$AQ$204,MATCH(H$32,'Energy use Prediction'!$A$178:$AQ$178,0),FALSE)*$B34</f>
        <v>0</v>
      </c>
      <c r="I34" s="260">
        <f>VLOOKUP($A34,'Energy use Prediction'!$A$178:$AQ$204,MATCH(I$32,'Energy use Prediction'!$A$178:$AQ$178,0),FALSE)*$B34</f>
        <v>0</v>
      </c>
      <c r="J34" s="260">
        <f>VLOOKUP($A34,'Energy use Prediction'!$A$178:$AQ$204,MATCH(J$32,'Energy use Prediction'!$A$178:$AQ$178,0),FALSE)*$B34</f>
        <v>0</v>
      </c>
      <c r="K34" s="260">
        <f>VLOOKUP($A34,'Energy use Prediction'!$A$178:$AQ$204,MATCH(K$32,'Energy use Prediction'!$A$178:$AQ$178,0),FALSE)*$B34</f>
        <v>0</v>
      </c>
      <c r="L34" s="260">
        <f>VLOOKUP($A34,'Energy use Prediction'!$A$178:$AQ$204,MATCH(L$32,'Energy use Prediction'!$A$178:$AQ$178,0),FALSE)*$B34</f>
        <v>0</v>
      </c>
      <c r="M34" s="260">
        <f>VLOOKUP($A34,'Energy use Prediction'!$A$178:$AQ$204,MATCH(M$32,'Energy use Prediction'!$A$178:$AQ$178,0),FALSE)*$B34</f>
        <v>0</v>
      </c>
      <c r="N34" s="260">
        <f>VLOOKUP($A34,'Energy use Prediction'!$A$178:$AQ$204,MATCH(N$32,'Energy use Prediction'!$A$178:$AQ$178,0),FALSE)*$B34</f>
        <v>0</v>
      </c>
      <c r="O34" s="260">
        <f>VLOOKUP($A34,'Energy use Prediction'!$A$178:$AQ$204,MATCH(O$32,'Energy use Prediction'!$A$178:$AQ$178,0),FALSE)*$B34</f>
        <v>0</v>
      </c>
      <c r="P34" s="260">
        <f>VLOOKUP($A34,'Energy use Prediction'!$A$178:$AQ$204,MATCH(P$32,'Energy use Prediction'!$A$178:$AQ$178,0),FALSE)*$B34</f>
        <v>0</v>
      </c>
      <c r="Q34" s="260">
        <f>VLOOKUP($A34,'Energy use Prediction'!$A$178:$AQ$204,MATCH(Q$32,'Energy use Prediction'!$A$178:$AQ$178,0),FALSE)*$B34</f>
        <v>0</v>
      </c>
      <c r="R34" s="260">
        <f>VLOOKUP($A34,'Energy use Prediction'!$A$178:$AQ$204,MATCH(R$32,'Energy use Prediction'!$A$178:$AQ$178,0),FALSE)*$B34</f>
        <v>0</v>
      </c>
      <c r="S34" s="260">
        <f>VLOOKUP($A34,'Energy use Prediction'!$A$178:$AQ$204,MATCH(S$32,'Energy use Prediction'!$A$178:$AQ$178,0),FALSE)*$B34</f>
        <v>0</v>
      </c>
      <c r="T34" s="260">
        <f>VLOOKUP($A34,'Energy use Prediction'!$A$178:$AQ$204,MATCH(T$32,'Energy use Prediction'!$A$178:$AQ$178,0),FALSE)*$B34</f>
        <v>0</v>
      </c>
      <c r="U34" s="260">
        <f>VLOOKUP($A34,'Energy use Prediction'!$A$178:$AQ$204,MATCH(U$32,'Energy use Prediction'!$A$178:$AQ$178,0),FALSE)*$B34</f>
        <v>0</v>
      </c>
      <c r="V34" s="260">
        <f>VLOOKUP($A34,'Energy use Prediction'!$A$178:$AQ$204,MATCH(V$32,'Energy use Prediction'!$A$178:$AQ$178,0),FALSE)*$B34</f>
        <v>0</v>
      </c>
      <c r="W34" s="260">
        <f>VLOOKUP($A34,'Energy use Prediction'!$A$178:$AQ$204,MATCH(W$32,'Energy use Prediction'!$A$178:$AQ$178,0),FALSE)*$B34</f>
        <v>0</v>
      </c>
      <c r="X34" s="260">
        <f>VLOOKUP($A34,'Energy use Prediction'!$A$178:$AQ$204,MATCH(X$32,'Energy use Prediction'!$A$178:$AQ$178,0),FALSE)*$B34</f>
        <v>0</v>
      </c>
      <c r="Y34" s="260">
        <f>VLOOKUP($A34,'Energy use Prediction'!$A$178:$AQ$204,MATCH(Y$32,'Energy use Prediction'!$A$178:$AQ$178,0),FALSE)*$B34</f>
        <v>0</v>
      </c>
      <c r="Z34" s="260">
        <f>VLOOKUP($A34,'Energy use Prediction'!$A$178:$AQ$204,MATCH(Z$32,'Energy use Prediction'!$A$178:$AQ$178,0),FALSE)*$B34</f>
        <v>0</v>
      </c>
      <c r="AA34" s="260">
        <f>VLOOKUP($A34,'Energy use Prediction'!$A$178:$AQ$204,MATCH(AA$32,'Energy use Prediction'!$A$178:$AQ$178,0),FALSE)*$B34</f>
        <v>0</v>
      </c>
      <c r="AB34" s="260">
        <f>VLOOKUP($A34,'Energy use Prediction'!$A$178:$AQ$204,MATCH(AB$32,'Energy use Prediction'!$A$178:$AQ$178,0),FALSE)*$B34</f>
        <v>0</v>
      </c>
      <c r="AC34" s="260">
        <f>VLOOKUP($A34,'Energy use Prediction'!$A$178:$AQ$204,MATCH(AC$32,'Energy use Prediction'!$A$178:$AQ$178,0),FALSE)*$B34</f>
        <v>0</v>
      </c>
      <c r="AD34" s="260">
        <f>VLOOKUP($A34,'Energy use Prediction'!$A$178:$AQ$204,MATCH(AD$32,'Energy use Prediction'!$A$178:$AQ$178,0),FALSE)*$B34</f>
        <v>0</v>
      </c>
      <c r="AE34" s="260">
        <f>VLOOKUP($A34,'Energy use Prediction'!$A$178:$AQ$204,MATCH(AE$32,'Energy use Prediction'!$A$178:$AQ$178,0),FALSE)*$B34</f>
        <v>0</v>
      </c>
      <c r="AF34" s="260">
        <f>VLOOKUP($A34,'Energy use Prediction'!$A$178:$AQ$204,MATCH(AF$32,'Energy use Prediction'!$A$178:$AQ$178,0),FALSE)*$B34</f>
        <v>0</v>
      </c>
      <c r="AG34" s="260">
        <f>VLOOKUP($A34,'Energy use Prediction'!$A$178:$AQ$204,MATCH(AG$32,'Energy use Prediction'!$A$178:$AQ$178,0),FALSE)*$B34</f>
        <v>0</v>
      </c>
      <c r="AH34" s="260">
        <f>VLOOKUP($A34,'Energy use Prediction'!$A$178:$AQ$204,MATCH(AH$32,'Energy use Prediction'!$A$178:$AQ$178,0),FALSE)*$B34</f>
        <v>0</v>
      </c>
      <c r="AI34" s="260">
        <f>VLOOKUP($A34,'Energy use Prediction'!$A$178:$AQ$204,MATCH(AI$32,'Energy use Prediction'!$A$178:$AQ$178,0),FALSE)*$B34</f>
        <v>0</v>
      </c>
      <c r="AJ34" s="260">
        <f>VLOOKUP($A34,'Energy use Prediction'!$A$178:$AQ$204,MATCH(AJ$32,'Energy use Prediction'!$A$178:$AQ$178,0),FALSE)*$B34</f>
        <v>0</v>
      </c>
      <c r="AK34" s="260">
        <f>VLOOKUP($A34,'Energy use Prediction'!$A$178:$AQ$204,MATCH(AK$32,'Energy use Prediction'!$A$178:$AQ$178,0),FALSE)*$B34</f>
        <v>0</v>
      </c>
      <c r="AL34" s="260">
        <f>VLOOKUP($A34,'Energy use Prediction'!$A$178:$AQ$204,MATCH(AL$32,'Energy use Prediction'!$A$178:$AQ$178,0),FALSE)*$B34</f>
        <v>0</v>
      </c>
      <c r="AM34" s="260">
        <f>VLOOKUP($A34,'Energy use Prediction'!$A$178:$AQ$204,MATCH(AM$32,'Energy use Prediction'!$A$178:$AQ$178,0),FALSE)*$B34</f>
        <v>0</v>
      </c>
      <c r="AN34" s="260">
        <f>VLOOKUP($A34,'Energy use Prediction'!$A$178:$AQ$204,MATCH(AN$32,'Energy use Prediction'!$A$178:$AQ$178,0),FALSE)*$B34</f>
        <v>0</v>
      </c>
      <c r="AO34" s="260">
        <f>VLOOKUP($A34,'Energy use Prediction'!$A$178:$AQ$204,MATCH(AO$32,'Energy use Prediction'!$A$178:$AQ$178,0),FALSE)*$B34</f>
        <v>0</v>
      </c>
      <c r="AP34" s="260">
        <f>VLOOKUP($A34,'Energy use Prediction'!$A$178:$AQ$204,MATCH(AP$32,'Energy use Prediction'!$A$178:$AQ$178,0),FALSE)*$B34</f>
        <v>0</v>
      </c>
      <c r="AQ34" s="260">
        <f>VLOOKUP($A34,'Energy use Prediction'!$A$178:$AQ$204,MATCH(AQ$32,'Energy use Prediction'!$A$178:$AQ$178,0),FALSE)*$B34</f>
        <v>0</v>
      </c>
    </row>
    <row r="35" spans="1:43">
      <c r="A35" s="272" t="s">
        <v>618</v>
      </c>
      <c r="B35">
        <f>VLOOKUP(A35,'Non Energy use'!A5:J31,COLUMN('Non Energy use'!F5),FALSE)</f>
        <v>0</v>
      </c>
      <c r="C35" s="260">
        <f>VLOOKUP($A35,'Energy use Prediction'!$A$178:$AQ$204,MATCH(C$32,'Energy use Prediction'!$A$178:$AQ$178,0),FALSE)*$B35</f>
        <v>0</v>
      </c>
      <c r="D35" s="260">
        <f>VLOOKUP($A35,'Energy use Prediction'!$A$178:$AQ$204,MATCH(D$32,'Energy use Prediction'!$A$178:$AQ$178,0),FALSE)*$B35</f>
        <v>0</v>
      </c>
      <c r="E35" s="260">
        <f>VLOOKUP($A35,'Energy use Prediction'!$A$178:$AQ$204,MATCH(E$32,'Energy use Prediction'!$A$178:$AQ$178,0),FALSE)*$B35</f>
        <v>0</v>
      </c>
      <c r="F35" s="260">
        <f>VLOOKUP($A35,'Energy use Prediction'!$A$178:$AQ$204,MATCH(F$32,'Energy use Prediction'!$A$178:$AQ$178,0),FALSE)*$B35</f>
        <v>0</v>
      </c>
      <c r="G35" s="260">
        <f>VLOOKUP($A35,'Energy use Prediction'!$A$178:$AQ$204,MATCH(G$32,'Energy use Prediction'!$A$178:$AQ$178,0),FALSE)*$B35</f>
        <v>0</v>
      </c>
      <c r="H35" s="260">
        <f>VLOOKUP($A35,'Energy use Prediction'!$A$178:$AQ$204,MATCH(H$32,'Energy use Prediction'!$A$178:$AQ$178,0),FALSE)*$B35</f>
        <v>0</v>
      </c>
      <c r="I35" s="260">
        <f>VLOOKUP($A35,'Energy use Prediction'!$A$178:$AQ$204,MATCH(I$32,'Energy use Prediction'!$A$178:$AQ$178,0),FALSE)*$B35</f>
        <v>0</v>
      </c>
      <c r="J35" s="260">
        <f>VLOOKUP($A35,'Energy use Prediction'!$A$178:$AQ$204,MATCH(J$32,'Energy use Prediction'!$A$178:$AQ$178,0),FALSE)*$B35</f>
        <v>0</v>
      </c>
      <c r="K35" s="260">
        <f>VLOOKUP($A35,'Energy use Prediction'!$A$178:$AQ$204,MATCH(K$32,'Energy use Prediction'!$A$178:$AQ$178,0),FALSE)*$B35</f>
        <v>0</v>
      </c>
      <c r="L35" s="260">
        <f>VLOOKUP($A35,'Energy use Prediction'!$A$178:$AQ$204,MATCH(L$32,'Energy use Prediction'!$A$178:$AQ$178,0),FALSE)*$B35</f>
        <v>0</v>
      </c>
      <c r="M35" s="260">
        <f>VLOOKUP($A35,'Energy use Prediction'!$A$178:$AQ$204,MATCH(M$32,'Energy use Prediction'!$A$178:$AQ$178,0),FALSE)*$B35</f>
        <v>0</v>
      </c>
      <c r="N35" s="260">
        <f>VLOOKUP($A35,'Energy use Prediction'!$A$178:$AQ$204,MATCH(N$32,'Energy use Prediction'!$A$178:$AQ$178,0),FALSE)*$B35</f>
        <v>0</v>
      </c>
      <c r="O35" s="260">
        <f>VLOOKUP($A35,'Energy use Prediction'!$A$178:$AQ$204,MATCH(O$32,'Energy use Prediction'!$A$178:$AQ$178,0),FALSE)*$B35</f>
        <v>0</v>
      </c>
      <c r="P35" s="260">
        <f>VLOOKUP($A35,'Energy use Prediction'!$A$178:$AQ$204,MATCH(P$32,'Energy use Prediction'!$A$178:$AQ$178,0),FALSE)*$B35</f>
        <v>0</v>
      </c>
      <c r="Q35" s="260">
        <f>VLOOKUP($A35,'Energy use Prediction'!$A$178:$AQ$204,MATCH(Q$32,'Energy use Prediction'!$A$178:$AQ$178,0),FALSE)*$B35</f>
        <v>0</v>
      </c>
      <c r="R35" s="260">
        <f>VLOOKUP($A35,'Energy use Prediction'!$A$178:$AQ$204,MATCH(R$32,'Energy use Prediction'!$A$178:$AQ$178,0),FALSE)*$B35</f>
        <v>0</v>
      </c>
      <c r="S35" s="260">
        <f>VLOOKUP($A35,'Energy use Prediction'!$A$178:$AQ$204,MATCH(S$32,'Energy use Prediction'!$A$178:$AQ$178,0),FALSE)*$B35</f>
        <v>0</v>
      </c>
      <c r="T35" s="260">
        <f>VLOOKUP($A35,'Energy use Prediction'!$A$178:$AQ$204,MATCH(T$32,'Energy use Prediction'!$A$178:$AQ$178,0),FALSE)*$B35</f>
        <v>0</v>
      </c>
      <c r="U35" s="260">
        <f>VLOOKUP($A35,'Energy use Prediction'!$A$178:$AQ$204,MATCH(U$32,'Energy use Prediction'!$A$178:$AQ$178,0),FALSE)*$B35</f>
        <v>0</v>
      </c>
      <c r="V35" s="260">
        <f>VLOOKUP($A35,'Energy use Prediction'!$A$178:$AQ$204,MATCH(V$32,'Energy use Prediction'!$A$178:$AQ$178,0),FALSE)*$B35</f>
        <v>0</v>
      </c>
      <c r="W35" s="260">
        <f>VLOOKUP($A35,'Energy use Prediction'!$A$178:$AQ$204,MATCH(W$32,'Energy use Prediction'!$A$178:$AQ$178,0),FALSE)*$B35</f>
        <v>0</v>
      </c>
      <c r="X35" s="260">
        <f>VLOOKUP($A35,'Energy use Prediction'!$A$178:$AQ$204,MATCH(X$32,'Energy use Prediction'!$A$178:$AQ$178,0),FALSE)*$B35</f>
        <v>0</v>
      </c>
      <c r="Y35" s="260">
        <f>VLOOKUP($A35,'Energy use Prediction'!$A$178:$AQ$204,MATCH(Y$32,'Energy use Prediction'!$A$178:$AQ$178,0),FALSE)*$B35</f>
        <v>0</v>
      </c>
      <c r="Z35" s="260">
        <f>VLOOKUP($A35,'Energy use Prediction'!$A$178:$AQ$204,MATCH(Z$32,'Energy use Prediction'!$A$178:$AQ$178,0),FALSE)*$B35</f>
        <v>0</v>
      </c>
      <c r="AA35" s="260">
        <f>VLOOKUP($A35,'Energy use Prediction'!$A$178:$AQ$204,MATCH(AA$32,'Energy use Prediction'!$A$178:$AQ$178,0),FALSE)*$B35</f>
        <v>0</v>
      </c>
      <c r="AB35" s="260">
        <f>VLOOKUP($A35,'Energy use Prediction'!$A$178:$AQ$204,MATCH(AB$32,'Energy use Prediction'!$A$178:$AQ$178,0),FALSE)*$B35</f>
        <v>0</v>
      </c>
      <c r="AC35" s="260">
        <f>VLOOKUP($A35,'Energy use Prediction'!$A$178:$AQ$204,MATCH(AC$32,'Energy use Prediction'!$A$178:$AQ$178,0),FALSE)*$B35</f>
        <v>0</v>
      </c>
      <c r="AD35" s="260">
        <f>VLOOKUP($A35,'Energy use Prediction'!$A$178:$AQ$204,MATCH(AD$32,'Energy use Prediction'!$A$178:$AQ$178,0),FALSE)*$B35</f>
        <v>0</v>
      </c>
      <c r="AE35" s="260">
        <f>VLOOKUP($A35,'Energy use Prediction'!$A$178:$AQ$204,MATCH(AE$32,'Energy use Prediction'!$A$178:$AQ$178,0),FALSE)*$B35</f>
        <v>0</v>
      </c>
      <c r="AF35" s="260">
        <f>VLOOKUP($A35,'Energy use Prediction'!$A$178:$AQ$204,MATCH(AF$32,'Energy use Prediction'!$A$178:$AQ$178,0),FALSE)*$B35</f>
        <v>0</v>
      </c>
      <c r="AG35" s="260">
        <f>VLOOKUP($A35,'Energy use Prediction'!$A$178:$AQ$204,MATCH(AG$32,'Energy use Prediction'!$A$178:$AQ$178,0),FALSE)*$B35</f>
        <v>0</v>
      </c>
      <c r="AH35" s="260">
        <f>VLOOKUP($A35,'Energy use Prediction'!$A$178:$AQ$204,MATCH(AH$32,'Energy use Prediction'!$A$178:$AQ$178,0),FALSE)*$B35</f>
        <v>0</v>
      </c>
      <c r="AI35" s="260">
        <f>VLOOKUP($A35,'Energy use Prediction'!$A$178:$AQ$204,MATCH(AI$32,'Energy use Prediction'!$A$178:$AQ$178,0),FALSE)*$B35</f>
        <v>0</v>
      </c>
      <c r="AJ35" s="260">
        <f>VLOOKUP($A35,'Energy use Prediction'!$A$178:$AQ$204,MATCH(AJ$32,'Energy use Prediction'!$A$178:$AQ$178,0),FALSE)*$B35</f>
        <v>0</v>
      </c>
      <c r="AK35" s="260">
        <f>VLOOKUP($A35,'Energy use Prediction'!$A$178:$AQ$204,MATCH(AK$32,'Energy use Prediction'!$A$178:$AQ$178,0),FALSE)*$B35</f>
        <v>0</v>
      </c>
      <c r="AL35" s="260">
        <f>VLOOKUP($A35,'Energy use Prediction'!$A$178:$AQ$204,MATCH(AL$32,'Energy use Prediction'!$A$178:$AQ$178,0),FALSE)*$B35</f>
        <v>0</v>
      </c>
      <c r="AM35" s="260">
        <f>VLOOKUP($A35,'Energy use Prediction'!$A$178:$AQ$204,MATCH(AM$32,'Energy use Prediction'!$A$178:$AQ$178,0),FALSE)*$B35</f>
        <v>0</v>
      </c>
      <c r="AN35" s="260">
        <f>VLOOKUP($A35,'Energy use Prediction'!$A$178:$AQ$204,MATCH(AN$32,'Energy use Prediction'!$A$178:$AQ$178,0),FALSE)*$B35</f>
        <v>0</v>
      </c>
      <c r="AO35" s="260">
        <f>VLOOKUP($A35,'Energy use Prediction'!$A$178:$AQ$204,MATCH(AO$32,'Energy use Prediction'!$A$178:$AQ$178,0),FALSE)*$B35</f>
        <v>0</v>
      </c>
      <c r="AP35" s="260">
        <f>VLOOKUP($A35,'Energy use Prediction'!$A$178:$AQ$204,MATCH(AP$32,'Energy use Prediction'!$A$178:$AQ$178,0),FALSE)*$B35</f>
        <v>0</v>
      </c>
      <c r="AQ35" s="260">
        <f>VLOOKUP($A35,'Energy use Prediction'!$A$178:$AQ$204,MATCH(AQ$32,'Energy use Prediction'!$A$178:$AQ$178,0),FALSE)*$B35</f>
        <v>0</v>
      </c>
    </row>
    <row r="36" spans="1:43">
      <c r="A36" s="272" t="s">
        <v>619</v>
      </c>
      <c r="B36">
        <f>VLOOKUP(A36,'Non Energy use'!A6:J32,COLUMN('Non Energy use'!F6),FALSE)</f>
        <v>8222289654144.8506</v>
      </c>
      <c r="C36" s="260">
        <f>VLOOKUP($A36,'Energy use Prediction'!$A$178:$AQ$204,MATCH(C$32,'Energy use Prediction'!$A$178:$AQ$178,0),FALSE)*$B36</f>
        <v>8115591886560.5615</v>
      </c>
      <c r="D36" s="260">
        <f>VLOOKUP($A36,'Energy use Prediction'!$A$178:$AQ$204,MATCH(D$32,'Energy use Prediction'!$A$178:$AQ$178,0),FALSE)*$B36</f>
        <v>8550389619769.0381</v>
      </c>
      <c r="E36" s="260">
        <f>VLOOKUP($A36,'Energy use Prediction'!$A$178:$AQ$204,MATCH(E$32,'Energy use Prediction'!$A$178:$AQ$178,0),FALSE)*$B36</f>
        <v>8747719903334.6377</v>
      </c>
      <c r="F36" s="260">
        <f>VLOOKUP($A36,'Energy use Prediction'!$A$178:$AQ$204,MATCH(F$32,'Energy use Prediction'!$A$178:$AQ$178,0),FALSE)*$B36</f>
        <v>8936001302713.1563</v>
      </c>
      <c r="G36" s="260">
        <f>VLOOKUP($A36,'Energy use Prediction'!$A$178:$AQ$204,MATCH(G$32,'Energy use Prediction'!$A$178:$AQ$178,0),FALSE)*$B36</f>
        <v>9115403479125.7832</v>
      </c>
      <c r="H36" s="260">
        <f>VLOOKUP($A36,'Energy use Prediction'!$A$178:$AQ$204,MATCH(H$32,'Energy use Prediction'!$A$178:$AQ$178,0),FALSE)*$B36</f>
        <v>9289034103970.4121</v>
      </c>
      <c r="I36" s="260">
        <f>VLOOKUP($A36,'Energy use Prediction'!$A$178:$AQ$204,MATCH(I$32,'Energy use Prediction'!$A$178:$AQ$178,0),FALSE)*$B36</f>
        <v>9453752990629.291</v>
      </c>
      <c r="J36" s="260">
        <f>VLOOKUP($A36,'Energy use Prediction'!$A$178:$AQ$204,MATCH(J$32,'Energy use Prediction'!$A$178:$AQ$178,0),FALSE)*$B36</f>
        <v>9618643118568.4043</v>
      </c>
      <c r="K36" s="260">
        <f>VLOOKUP($A36,'Energy use Prediction'!$A$178:$AQ$204,MATCH(K$32,'Energy use Prediction'!$A$178:$AQ$178,0),FALSE)*$B36</f>
        <v>9783692732635.168</v>
      </c>
      <c r="L36" s="260">
        <f>VLOOKUP($A36,'Energy use Prediction'!$A$178:$AQ$204,MATCH(L$32,'Energy use Prediction'!$A$178:$AQ$178,0),FALSE)*$B36</f>
        <v>9948873765912.7617</v>
      </c>
      <c r="M36" s="260">
        <f>VLOOKUP($A36,'Energy use Prediction'!$A$178:$AQ$204,MATCH(M$32,'Energy use Prediction'!$A$178:$AQ$178,0),FALSE)*$B36</f>
        <v>10099178191947.379</v>
      </c>
      <c r="N36" s="260">
        <f>VLOOKUP($A36,'Energy use Prediction'!$A$178:$AQ$204,MATCH(N$32,'Energy use Prediction'!$A$178:$AQ$178,0),FALSE)*$B36</f>
        <v>10249044603789.354</v>
      </c>
      <c r="O36" s="260">
        <f>VLOOKUP($A36,'Energy use Prediction'!$A$178:$AQ$204,MATCH(O$32,'Energy use Prediction'!$A$178:$AQ$178,0),FALSE)*$B36</f>
        <v>10398402800039.406</v>
      </c>
      <c r="P36" s="260">
        <f>VLOOKUP($A36,'Energy use Prediction'!$A$178:$AQ$204,MATCH(P$32,'Energy use Prediction'!$A$178:$AQ$178,0),FALSE)*$B36</f>
        <v>10547170235210.111</v>
      </c>
      <c r="Q36" s="260">
        <f>VLOOKUP($A36,'Energy use Prediction'!$A$178:$AQ$204,MATCH(Q$32,'Energy use Prediction'!$A$178:$AQ$178,0),FALSE)*$B36</f>
        <v>10695147027237.717</v>
      </c>
      <c r="R36" s="260">
        <f>VLOOKUP($A36,'Energy use Prediction'!$A$178:$AQ$204,MATCH(R$32,'Energy use Prediction'!$A$178:$AQ$178,0),FALSE)*$B36</f>
        <v>10831505515397.84</v>
      </c>
      <c r="S36" s="260">
        <f>VLOOKUP($A36,'Energy use Prediction'!$A$178:$AQ$204,MATCH(S$32,'Energy use Prediction'!$A$178:$AQ$178,0),FALSE)*$B36</f>
        <v>10977309100843.998</v>
      </c>
      <c r="T36" s="260">
        <f>VLOOKUP($A36,'Energy use Prediction'!$A$178:$AQ$204,MATCH(T$32,'Energy use Prediction'!$A$178:$AQ$178,0),FALSE)*$B36</f>
        <v>11121741196159.004</v>
      </c>
      <c r="U36" s="260">
        <f>VLOOKUP($A36,'Energy use Prediction'!$A$178:$AQ$204,MATCH(U$32,'Energy use Prediction'!$A$178:$AQ$178,0),FALSE)*$B36</f>
        <v>11264543016123.068</v>
      </c>
      <c r="V36" s="260">
        <f>VLOOKUP($A36,'Energy use Prediction'!$A$178:$AQ$204,MATCH(V$32,'Energy use Prediction'!$A$178:$AQ$178,0),FALSE)*$B36</f>
        <v>11405441524428.791</v>
      </c>
      <c r="W36" s="260">
        <f>VLOOKUP($A36,'Energy use Prediction'!$A$178:$AQ$204,MATCH(W$32,'Energy use Prediction'!$A$178:$AQ$178,0),FALSE)*$B36</f>
        <v>11537180877950.221</v>
      </c>
      <c r="X36" s="260">
        <f>VLOOKUP($A36,'Energy use Prediction'!$A$178:$AQ$204,MATCH(X$32,'Energy use Prediction'!$A$178:$AQ$178,0),FALSE)*$B36</f>
        <v>11647663254063.711</v>
      </c>
      <c r="Y36" s="260">
        <f>VLOOKUP($A36,'Energy use Prediction'!$A$178:$AQ$204,MATCH(Y$32,'Energy use Prediction'!$A$178:$AQ$178,0),FALSE)*$B36</f>
        <v>11747576505475.238</v>
      </c>
      <c r="Z36" s="260">
        <f>VLOOKUP($A36,'Energy use Prediction'!$A$178:$AQ$204,MATCH(Z$32,'Energy use Prediction'!$A$178:$AQ$178,0),FALSE)*$B36</f>
        <v>11836432784478.611</v>
      </c>
      <c r="AA36" s="260">
        <f>VLOOKUP($A36,'Energy use Prediction'!$A$178:$AQ$204,MATCH(AA$32,'Energy use Prediction'!$A$178:$AQ$178,0),FALSE)*$B36</f>
        <v>11913646005967.443</v>
      </c>
      <c r="AB36" s="260">
        <f>VLOOKUP($A36,'Energy use Prediction'!$A$178:$AQ$204,MATCH(AB$32,'Energy use Prediction'!$A$178:$AQ$178,0),FALSE)*$B36</f>
        <v>11978770193011.395</v>
      </c>
      <c r="AC36" s="260">
        <f>VLOOKUP($A36,'Energy use Prediction'!$A$178:$AQ$204,MATCH(AC$32,'Energy use Prediction'!$A$178:$AQ$178,0),FALSE)*$B36</f>
        <v>12031387299753.754</v>
      </c>
      <c r="AD36" s="260">
        <f>VLOOKUP($A36,'Energy use Prediction'!$A$178:$AQ$204,MATCH(AD$32,'Energy use Prediction'!$A$178:$AQ$178,0),FALSE)*$B36</f>
        <v>12071110660300.285</v>
      </c>
      <c r="AE36" s="260">
        <f>VLOOKUP($A36,'Energy use Prediction'!$A$178:$AQ$204,MATCH(AE$32,'Energy use Prediction'!$A$178:$AQ$178,0),FALSE)*$B36</f>
        <v>12097467506195.502</v>
      </c>
      <c r="AF36" s="260">
        <f>VLOOKUP($A36,'Energy use Prediction'!$A$178:$AQ$204,MATCH(AF$32,'Energy use Prediction'!$A$178:$AQ$178,0),FALSE)*$B36</f>
        <v>12110143325953.576</v>
      </c>
      <c r="AG36" s="260">
        <f>VLOOKUP($A36,'Energy use Prediction'!$A$178:$AQ$204,MATCH(AG$32,'Energy use Prediction'!$A$178:$AQ$178,0),FALSE)*$B36</f>
        <v>12108744383022.35</v>
      </c>
      <c r="AH36" s="260">
        <f>VLOOKUP($A36,'Energy use Prediction'!$A$178:$AQ$204,MATCH(AH$32,'Energy use Prediction'!$A$178:$AQ$178,0),FALSE)*$B36</f>
        <v>12080921031390.711</v>
      </c>
      <c r="AI36" s="260">
        <f>VLOOKUP($A36,'Energy use Prediction'!$A$178:$AQ$204,MATCH(AI$32,'Energy use Prediction'!$A$178:$AQ$178,0),FALSE)*$B36</f>
        <v>12038554725865.537</v>
      </c>
      <c r="AJ36" s="260">
        <f>VLOOKUP($A36,'Energy use Prediction'!$A$178:$AQ$204,MATCH(AJ$32,'Energy use Prediction'!$A$178:$AQ$178,0),FALSE)*$B36</f>
        <v>11981442854443.035</v>
      </c>
      <c r="AK36" s="260">
        <f>VLOOKUP($A36,'Energy use Prediction'!$A$178:$AQ$204,MATCH(AK$32,'Energy use Prediction'!$A$178:$AQ$178,0),FALSE)*$B36</f>
        <v>11909440096793.555</v>
      </c>
      <c r="AL36" s="260">
        <f>VLOOKUP($A36,'Energy use Prediction'!$A$178:$AQ$204,MATCH(AL$32,'Energy use Prediction'!$A$178:$AQ$178,0),FALSE)*$B36</f>
        <v>11822461665563.127</v>
      </c>
      <c r="AM36" s="260">
        <f>VLOOKUP($A36,'Energy use Prediction'!$A$178:$AQ$204,MATCH(AM$32,'Energy use Prediction'!$A$178:$AQ$178,0),FALSE)*$B36</f>
        <v>11720367862525.041</v>
      </c>
      <c r="AN36" s="260">
        <f>VLOOKUP($A36,'Energy use Prediction'!$A$178:$AQ$204,MATCH(AN$32,'Energy use Prediction'!$A$178:$AQ$178,0),FALSE)*$B36</f>
        <v>11603206483208.293</v>
      </c>
      <c r="AO36" s="260">
        <f>VLOOKUP($A36,'Energy use Prediction'!$A$178:$AQ$204,MATCH(AO$32,'Energy use Prediction'!$A$178:$AQ$178,0),FALSE)*$B36</f>
        <v>11470978075157.881</v>
      </c>
      <c r="AP36" s="260">
        <f>VLOOKUP($A36,'Energy use Prediction'!$A$178:$AQ$204,MATCH(AP$32,'Energy use Prediction'!$A$178:$AQ$178,0),FALSE)*$B36</f>
        <v>11323873910857.33</v>
      </c>
      <c r="AQ36" s="260">
        <f>VLOOKUP($A36,'Energy use Prediction'!$A$178:$AQ$204,MATCH(AQ$32,'Energy use Prediction'!$A$178:$AQ$178,0),FALSE)*$B36</f>
        <v>11162044296168.529</v>
      </c>
    </row>
    <row r="37" spans="1:43">
      <c r="A37" s="272" t="s">
        <v>620</v>
      </c>
      <c r="B37">
        <f>VLOOKUP(A37,'Non Energy use'!A7:J33,COLUMN('Non Energy use'!F7),FALSE)</f>
        <v>0</v>
      </c>
      <c r="C37" s="260">
        <f>VLOOKUP($A37,'Energy use Prediction'!$A$178:$AQ$204,MATCH(C$32,'Energy use Prediction'!$A$178:$AQ$178,0),FALSE)*$B37</f>
        <v>0</v>
      </c>
      <c r="D37" s="260">
        <f>VLOOKUP($A37,'Energy use Prediction'!$A$178:$AQ$204,MATCH(D$32,'Energy use Prediction'!$A$178:$AQ$178,0),FALSE)*$B37</f>
        <v>0</v>
      </c>
      <c r="E37" s="260">
        <f>VLOOKUP($A37,'Energy use Prediction'!$A$178:$AQ$204,MATCH(E$32,'Energy use Prediction'!$A$178:$AQ$178,0),FALSE)*$B37</f>
        <v>0</v>
      </c>
      <c r="F37" s="260">
        <f>VLOOKUP($A37,'Energy use Prediction'!$A$178:$AQ$204,MATCH(F$32,'Energy use Prediction'!$A$178:$AQ$178,0),FALSE)*$B37</f>
        <v>0</v>
      </c>
      <c r="G37" s="260">
        <f>VLOOKUP($A37,'Energy use Prediction'!$A$178:$AQ$204,MATCH(G$32,'Energy use Prediction'!$A$178:$AQ$178,0),FALSE)*$B37</f>
        <v>0</v>
      </c>
      <c r="H37" s="260">
        <f>VLOOKUP($A37,'Energy use Prediction'!$A$178:$AQ$204,MATCH(H$32,'Energy use Prediction'!$A$178:$AQ$178,0),FALSE)*$B37</f>
        <v>0</v>
      </c>
      <c r="I37" s="260">
        <f>VLOOKUP($A37,'Energy use Prediction'!$A$178:$AQ$204,MATCH(I$32,'Energy use Prediction'!$A$178:$AQ$178,0),FALSE)*$B37</f>
        <v>0</v>
      </c>
      <c r="J37" s="260">
        <f>VLOOKUP($A37,'Energy use Prediction'!$A$178:$AQ$204,MATCH(J$32,'Energy use Prediction'!$A$178:$AQ$178,0),FALSE)*$B37</f>
        <v>0</v>
      </c>
      <c r="K37" s="260">
        <f>VLOOKUP($A37,'Energy use Prediction'!$A$178:$AQ$204,MATCH(K$32,'Energy use Prediction'!$A$178:$AQ$178,0),FALSE)*$B37</f>
        <v>0</v>
      </c>
      <c r="L37" s="260">
        <f>VLOOKUP($A37,'Energy use Prediction'!$A$178:$AQ$204,MATCH(L$32,'Energy use Prediction'!$A$178:$AQ$178,0),FALSE)*$B37</f>
        <v>0</v>
      </c>
      <c r="M37" s="260">
        <f>VLOOKUP($A37,'Energy use Prediction'!$A$178:$AQ$204,MATCH(M$32,'Energy use Prediction'!$A$178:$AQ$178,0),FALSE)*$B37</f>
        <v>0</v>
      </c>
      <c r="N37" s="260">
        <f>VLOOKUP($A37,'Energy use Prediction'!$A$178:$AQ$204,MATCH(N$32,'Energy use Prediction'!$A$178:$AQ$178,0),FALSE)*$B37</f>
        <v>0</v>
      </c>
      <c r="O37" s="260">
        <f>VLOOKUP($A37,'Energy use Prediction'!$A$178:$AQ$204,MATCH(O$32,'Energy use Prediction'!$A$178:$AQ$178,0),FALSE)*$B37</f>
        <v>0</v>
      </c>
      <c r="P37" s="260">
        <f>VLOOKUP($A37,'Energy use Prediction'!$A$178:$AQ$204,MATCH(P$32,'Energy use Prediction'!$A$178:$AQ$178,0),FALSE)*$B37</f>
        <v>0</v>
      </c>
      <c r="Q37" s="260">
        <f>VLOOKUP($A37,'Energy use Prediction'!$A$178:$AQ$204,MATCH(Q$32,'Energy use Prediction'!$A$178:$AQ$178,0),FALSE)*$B37</f>
        <v>0</v>
      </c>
      <c r="R37" s="260">
        <f>VLOOKUP($A37,'Energy use Prediction'!$A$178:$AQ$204,MATCH(R$32,'Energy use Prediction'!$A$178:$AQ$178,0),FALSE)*$B37</f>
        <v>0</v>
      </c>
      <c r="S37" s="260">
        <f>VLOOKUP($A37,'Energy use Prediction'!$A$178:$AQ$204,MATCH(S$32,'Energy use Prediction'!$A$178:$AQ$178,0),FALSE)*$B37</f>
        <v>0</v>
      </c>
      <c r="T37" s="260">
        <f>VLOOKUP($A37,'Energy use Prediction'!$A$178:$AQ$204,MATCH(T$32,'Energy use Prediction'!$A$178:$AQ$178,0),FALSE)*$B37</f>
        <v>0</v>
      </c>
      <c r="U37" s="260">
        <f>VLOOKUP($A37,'Energy use Prediction'!$A$178:$AQ$204,MATCH(U$32,'Energy use Prediction'!$A$178:$AQ$178,0),FALSE)*$B37</f>
        <v>0</v>
      </c>
      <c r="V37" s="260">
        <f>VLOOKUP($A37,'Energy use Prediction'!$A$178:$AQ$204,MATCH(V$32,'Energy use Prediction'!$A$178:$AQ$178,0),FALSE)*$B37</f>
        <v>0</v>
      </c>
      <c r="W37" s="260">
        <f>VLOOKUP($A37,'Energy use Prediction'!$A$178:$AQ$204,MATCH(W$32,'Energy use Prediction'!$A$178:$AQ$178,0),FALSE)*$B37</f>
        <v>0</v>
      </c>
      <c r="X37" s="260">
        <f>VLOOKUP($A37,'Energy use Prediction'!$A$178:$AQ$204,MATCH(X$32,'Energy use Prediction'!$A$178:$AQ$178,0),FALSE)*$B37</f>
        <v>0</v>
      </c>
      <c r="Y37" s="260">
        <f>VLOOKUP($A37,'Energy use Prediction'!$A$178:$AQ$204,MATCH(Y$32,'Energy use Prediction'!$A$178:$AQ$178,0),FALSE)*$B37</f>
        <v>0</v>
      </c>
      <c r="Z37" s="260">
        <f>VLOOKUP($A37,'Energy use Prediction'!$A$178:$AQ$204,MATCH(Z$32,'Energy use Prediction'!$A$178:$AQ$178,0),FALSE)*$B37</f>
        <v>0</v>
      </c>
      <c r="AA37" s="260">
        <f>VLOOKUP($A37,'Energy use Prediction'!$A$178:$AQ$204,MATCH(AA$32,'Energy use Prediction'!$A$178:$AQ$178,0),FALSE)*$B37</f>
        <v>0</v>
      </c>
      <c r="AB37" s="260">
        <f>VLOOKUP($A37,'Energy use Prediction'!$A$178:$AQ$204,MATCH(AB$32,'Energy use Prediction'!$A$178:$AQ$178,0),FALSE)*$B37</f>
        <v>0</v>
      </c>
      <c r="AC37" s="260">
        <f>VLOOKUP($A37,'Energy use Prediction'!$A$178:$AQ$204,MATCH(AC$32,'Energy use Prediction'!$A$178:$AQ$178,0),FALSE)*$B37</f>
        <v>0</v>
      </c>
      <c r="AD37" s="260">
        <f>VLOOKUP($A37,'Energy use Prediction'!$A$178:$AQ$204,MATCH(AD$32,'Energy use Prediction'!$A$178:$AQ$178,0),FALSE)*$B37</f>
        <v>0</v>
      </c>
      <c r="AE37" s="260">
        <f>VLOOKUP($A37,'Energy use Prediction'!$A$178:$AQ$204,MATCH(AE$32,'Energy use Prediction'!$A$178:$AQ$178,0),FALSE)*$B37</f>
        <v>0</v>
      </c>
      <c r="AF37" s="260">
        <f>VLOOKUP($A37,'Energy use Prediction'!$A$178:$AQ$204,MATCH(AF$32,'Energy use Prediction'!$A$178:$AQ$178,0),FALSE)*$B37</f>
        <v>0</v>
      </c>
      <c r="AG37" s="260">
        <f>VLOOKUP($A37,'Energy use Prediction'!$A$178:$AQ$204,MATCH(AG$32,'Energy use Prediction'!$A$178:$AQ$178,0),FALSE)*$B37</f>
        <v>0</v>
      </c>
      <c r="AH37" s="260">
        <f>VLOOKUP($A37,'Energy use Prediction'!$A$178:$AQ$204,MATCH(AH$32,'Energy use Prediction'!$A$178:$AQ$178,0),FALSE)*$B37</f>
        <v>0</v>
      </c>
      <c r="AI37" s="260">
        <f>VLOOKUP($A37,'Energy use Prediction'!$A$178:$AQ$204,MATCH(AI$32,'Energy use Prediction'!$A$178:$AQ$178,0),FALSE)*$B37</f>
        <v>0</v>
      </c>
      <c r="AJ37" s="260">
        <f>VLOOKUP($A37,'Energy use Prediction'!$A$178:$AQ$204,MATCH(AJ$32,'Energy use Prediction'!$A$178:$AQ$178,0),FALSE)*$B37</f>
        <v>0</v>
      </c>
      <c r="AK37" s="260">
        <f>VLOOKUP($A37,'Energy use Prediction'!$A$178:$AQ$204,MATCH(AK$32,'Energy use Prediction'!$A$178:$AQ$178,0),FALSE)*$B37</f>
        <v>0</v>
      </c>
      <c r="AL37" s="260">
        <f>VLOOKUP($A37,'Energy use Prediction'!$A$178:$AQ$204,MATCH(AL$32,'Energy use Prediction'!$A$178:$AQ$178,0),FALSE)*$B37</f>
        <v>0</v>
      </c>
      <c r="AM37" s="260">
        <f>VLOOKUP($A37,'Energy use Prediction'!$A$178:$AQ$204,MATCH(AM$32,'Energy use Prediction'!$A$178:$AQ$178,0),FALSE)*$B37</f>
        <v>0</v>
      </c>
      <c r="AN37" s="260">
        <f>VLOOKUP($A37,'Energy use Prediction'!$A$178:$AQ$204,MATCH(AN$32,'Energy use Prediction'!$A$178:$AQ$178,0),FALSE)*$B37</f>
        <v>0</v>
      </c>
      <c r="AO37" s="260">
        <f>VLOOKUP($A37,'Energy use Prediction'!$A$178:$AQ$204,MATCH(AO$32,'Energy use Prediction'!$A$178:$AQ$178,0),FALSE)*$B37</f>
        <v>0</v>
      </c>
      <c r="AP37" s="260">
        <f>VLOOKUP($A37,'Energy use Prediction'!$A$178:$AQ$204,MATCH(AP$32,'Energy use Prediction'!$A$178:$AQ$178,0),FALSE)*$B37</f>
        <v>0</v>
      </c>
      <c r="AQ37" s="260">
        <f>VLOOKUP($A37,'Energy use Prediction'!$A$178:$AQ$204,MATCH(AQ$32,'Energy use Prediction'!$A$178:$AQ$178,0),FALSE)*$B37</f>
        <v>0</v>
      </c>
    </row>
    <row r="38" spans="1:43">
      <c r="A38" s="272" t="s">
        <v>621</v>
      </c>
      <c r="B38">
        <f>VLOOKUP(A38,'Non Energy use'!A8:J34,COLUMN('Non Energy use'!F8),FALSE)</f>
        <v>0</v>
      </c>
      <c r="C38" s="260">
        <f>VLOOKUP($A38,'Energy use Prediction'!$A$178:$AQ$204,MATCH(C$32,'Energy use Prediction'!$A$178:$AQ$178,0),FALSE)*$B38</f>
        <v>0</v>
      </c>
      <c r="D38" s="260">
        <f>VLOOKUP($A38,'Energy use Prediction'!$A$178:$AQ$204,MATCH(D$32,'Energy use Prediction'!$A$178:$AQ$178,0),FALSE)*$B38</f>
        <v>0</v>
      </c>
      <c r="E38" s="260">
        <f>VLOOKUP($A38,'Energy use Prediction'!$A$178:$AQ$204,MATCH(E$32,'Energy use Prediction'!$A$178:$AQ$178,0),FALSE)*$B38</f>
        <v>0</v>
      </c>
      <c r="F38" s="260">
        <f>VLOOKUP($A38,'Energy use Prediction'!$A$178:$AQ$204,MATCH(F$32,'Energy use Prediction'!$A$178:$AQ$178,0),FALSE)*$B38</f>
        <v>0</v>
      </c>
      <c r="G38" s="260">
        <f>VLOOKUP($A38,'Energy use Prediction'!$A$178:$AQ$204,MATCH(G$32,'Energy use Prediction'!$A$178:$AQ$178,0),FALSE)*$B38</f>
        <v>0</v>
      </c>
      <c r="H38" s="260">
        <f>VLOOKUP($A38,'Energy use Prediction'!$A$178:$AQ$204,MATCH(H$32,'Energy use Prediction'!$A$178:$AQ$178,0),FALSE)*$B38</f>
        <v>0</v>
      </c>
      <c r="I38" s="260">
        <f>VLOOKUP($A38,'Energy use Prediction'!$A$178:$AQ$204,MATCH(I$32,'Energy use Prediction'!$A$178:$AQ$178,0),FALSE)*$B38</f>
        <v>0</v>
      </c>
      <c r="J38" s="260">
        <f>VLOOKUP($A38,'Energy use Prediction'!$A$178:$AQ$204,MATCH(J$32,'Energy use Prediction'!$A$178:$AQ$178,0),FALSE)*$B38</f>
        <v>0</v>
      </c>
      <c r="K38" s="260">
        <f>VLOOKUP($A38,'Energy use Prediction'!$A$178:$AQ$204,MATCH(K$32,'Energy use Prediction'!$A$178:$AQ$178,0),FALSE)*$B38</f>
        <v>0</v>
      </c>
      <c r="L38" s="260">
        <f>VLOOKUP($A38,'Energy use Prediction'!$A$178:$AQ$204,MATCH(L$32,'Energy use Prediction'!$A$178:$AQ$178,0),FALSE)*$B38</f>
        <v>0</v>
      </c>
      <c r="M38" s="260">
        <f>VLOOKUP($A38,'Energy use Prediction'!$A$178:$AQ$204,MATCH(M$32,'Energy use Prediction'!$A$178:$AQ$178,0),FALSE)*$B38</f>
        <v>0</v>
      </c>
      <c r="N38" s="260">
        <f>VLOOKUP($A38,'Energy use Prediction'!$A$178:$AQ$204,MATCH(N$32,'Energy use Prediction'!$A$178:$AQ$178,0),FALSE)*$B38</f>
        <v>0</v>
      </c>
      <c r="O38" s="260">
        <f>VLOOKUP($A38,'Energy use Prediction'!$A$178:$AQ$204,MATCH(O$32,'Energy use Prediction'!$A$178:$AQ$178,0),FALSE)*$B38</f>
        <v>0</v>
      </c>
      <c r="P38" s="260">
        <f>VLOOKUP($A38,'Energy use Prediction'!$A$178:$AQ$204,MATCH(P$32,'Energy use Prediction'!$A$178:$AQ$178,0),FALSE)*$B38</f>
        <v>0</v>
      </c>
      <c r="Q38" s="260">
        <f>VLOOKUP($A38,'Energy use Prediction'!$A$178:$AQ$204,MATCH(Q$32,'Energy use Prediction'!$A$178:$AQ$178,0),FALSE)*$B38</f>
        <v>0</v>
      </c>
      <c r="R38" s="260">
        <f>VLOOKUP($A38,'Energy use Prediction'!$A$178:$AQ$204,MATCH(R$32,'Energy use Prediction'!$A$178:$AQ$178,0),FALSE)*$B38</f>
        <v>0</v>
      </c>
      <c r="S38" s="260">
        <f>VLOOKUP($A38,'Energy use Prediction'!$A$178:$AQ$204,MATCH(S$32,'Energy use Prediction'!$A$178:$AQ$178,0),FALSE)*$B38</f>
        <v>0</v>
      </c>
      <c r="T38" s="260">
        <f>VLOOKUP($A38,'Energy use Prediction'!$A$178:$AQ$204,MATCH(T$32,'Energy use Prediction'!$A$178:$AQ$178,0),FALSE)*$B38</f>
        <v>0</v>
      </c>
      <c r="U38" s="260">
        <f>VLOOKUP($A38,'Energy use Prediction'!$A$178:$AQ$204,MATCH(U$32,'Energy use Prediction'!$A$178:$AQ$178,0),FALSE)*$B38</f>
        <v>0</v>
      </c>
      <c r="V38" s="260">
        <f>VLOOKUP($A38,'Energy use Prediction'!$A$178:$AQ$204,MATCH(V$32,'Energy use Prediction'!$A$178:$AQ$178,0),FALSE)*$B38</f>
        <v>0</v>
      </c>
      <c r="W38" s="260">
        <f>VLOOKUP($A38,'Energy use Prediction'!$A$178:$AQ$204,MATCH(W$32,'Energy use Prediction'!$A$178:$AQ$178,0),FALSE)*$B38</f>
        <v>0</v>
      </c>
      <c r="X38" s="260">
        <f>VLOOKUP($A38,'Energy use Prediction'!$A$178:$AQ$204,MATCH(X$32,'Energy use Prediction'!$A$178:$AQ$178,0),FALSE)*$B38</f>
        <v>0</v>
      </c>
      <c r="Y38" s="260">
        <f>VLOOKUP($A38,'Energy use Prediction'!$A$178:$AQ$204,MATCH(Y$32,'Energy use Prediction'!$A$178:$AQ$178,0),FALSE)*$B38</f>
        <v>0</v>
      </c>
      <c r="Z38" s="260">
        <f>VLOOKUP($A38,'Energy use Prediction'!$A$178:$AQ$204,MATCH(Z$32,'Energy use Prediction'!$A$178:$AQ$178,0),FALSE)*$B38</f>
        <v>0</v>
      </c>
      <c r="AA38" s="260">
        <f>VLOOKUP($A38,'Energy use Prediction'!$A$178:$AQ$204,MATCH(AA$32,'Energy use Prediction'!$A$178:$AQ$178,0),FALSE)*$B38</f>
        <v>0</v>
      </c>
      <c r="AB38" s="260">
        <f>VLOOKUP($A38,'Energy use Prediction'!$A$178:$AQ$204,MATCH(AB$32,'Energy use Prediction'!$A$178:$AQ$178,0),FALSE)*$B38</f>
        <v>0</v>
      </c>
      <c r="AC38" s="260">
        <f>VLOOKUP($A38,'Energy use Prediction'!$A$178:$AQ$204,MATCH(AC$32,'Energy use Prediction'!$A$178:$AQ$178,0),FALSE)*$B38</f>
        <v>0</v>
      </c>
      <c r="AD38" s="260">
        <f>VLOOKUP($A38,'Energy use Prediction'!$A$178:$AQ$204,MATCH(AD$32,'Energy use Prediction'!$A$178:$AQ$178,0),FALSE)*$B38</f>
        <v>0</v>
      </c>
      <c r="AE38" s="260">
        <f>VLOOKUP($A38,'Energy use Prediction'!$A$178:$AQ$204,MATCH(AE$32,'Energy use Prediction'!$A$178:$AQ$178,0),FALSE)*$B38</f>
        <v>0</v>
      </c>
      <c r="AF38" s="260">
        <f>VLOOKUP($A38,'Energy use Prediction'!$A$178:$AQ$204,MATCH(AF$32,'Energy use Prediction'!$A$178:$AQ$178,0),FALSE)*$B38</f>
        <v>0</v>
      </c>
      <c r="AG38" s="260">
        <f>VLOOKUP($A38,'Energy use Prediction'!$A$178:$AQ$204,MATCH(AG$32,'Energy use Prediction'!$A$178:$AQ$178,0),FALSE)*$B38</f>
        <v>0</v>
      </c>
      <c r="AH38" s="260">
        <f>VLOOKUP($A38,'Energy use Prediction'!$A$178:$AQ$204,MATCH(AH$32,'Energy use Prediction'!$A$178:$AQ$178,0),FALSE)*$B38</f>
        <v>0</v>
      </c>
      <c r="AI38" s="260">
        <f>VLOOKUP($A38,'Energy use Prediction'!$A$178:$AQ$204,MATCH(AI$32,'Energy use Prediction'!$A$178:$AQ$178,0),FALSE)*$B38</f>
        <v>0</v>
      </c>
      <c r="AJ38" s="260">
        <f>VLOOKUP($A38,'Energy use Prediction'!$A$178:$AQ$204,MATCH(AJ$32,'Energy use Prediction'!$A$178:$AQ$178,0),FALSE)*$B38</f>
        <v>0</v>
      </c>
      <c r="AK38" s="260">
        <f>VLOOKUP($A38,'Energy use Prediction'!$A$178:$AQ$204,MATCH(AK$32,'Energy use Prediction'!$A$178:$AQ$178,0),FALSE)*$B38</f>
        <v>0</v>
      </c>
      <c r="AL38" s="260">
        <f>VLOOKUP($A38,'Energy use Prediction'!$A$178:$AQ$204,MATCH(AL$32,'Energy use Prediction'!$A$178:$AQ$178,0),FALSE)*$B38</f>
        <v>0</v>
      </c>
      <c r="AM38" s="260">
        <f>VLOOKUP($A38,'Energy use Prediction'!$A$178:$AQ$204,MATCH(AM$32,'Energy use Prediction'!$A$178:$AQ$178,0),FALSE)*$B38</f>
        <v>0</v>
      </c>
      <c r="AN38" s="260">
        <f>VLOOKUP($A38,'Energy use Prediction'!$A$178:$AQ$204,MATCH(AN$32,'Energy use Prediction'!$A$178:$AQ$178,0),FALSE)*$B38</f>
        <v>0</v>
      </c>
      <c r="AO38" s="260">
        <f>VLOOKUP($A38,'Energy use Prediction'!$A$178:$AQ$204,MATCH(AO$32,'Energy use Prediction'!$A$178:$AQ$178,0),FALSE)*$B38</f>
        <v>0</v>
      </c>
      <c r="AP38" s="260">
        <f>VLOOKUP($A38,'Energy use Prediction'!$A$178:$AQ$204,MATCH(AP$32,'Energy use Prediction'!$A$178:$AQ$178,0),FALSE)*$B38</f>
        <v>0</v>
      </c>
      <c r="AQ38" s="260">
        <f>VLOOKUP($A38,'Energy use Prediction'!$A$178:$AQ$204,MATCH(AQ$32,'Energy use Prediction'!$A$178:$AQ$178,0),FALSE)*$B38</f>
        <v>0</v>
      </c>
    </row>
    <row r="39" spans="1:43">
      <c r="A39" s="272" t="s">
        <v>622</v>
      </c>
      <c r="B39">
        <f>VLOOKUP(A39,'Non Energy use'!A9:J35,COLUMN('Non Energy use'!F9),FALSE)</f>
        <v>0</v>
      </c>
      <c r="C39" s="260">
        <f>VLOOKUP($A39,'Energy use Prediction'!$A$178:$AQ$204,MATCH(C$32,'Energy use Prediction'!$A$178:$AQ$178,0),FALSE)*$B39</f>
        <v>0</v>
      </c>
      <c r="D39" s="260">
        <f>VLOOKUP($A39,'Energy use Prediction'!$A$178:$AQ$204,MATCH(D$32,'Energy use Prediction'!$A$178:$AQ$178,0),FALSE)*$B39</f>
        <v>0</v>
      </c>
      <c r="E39" s="260">
        <f>VLOOKUP($A39,'Energy use Prediction'!$A$178:$AQ$204,MATCH(E$32,'Energy use Prediction'!$A$178:$AQ$178,0),FALSE)*$B39</f>
        <v>0</v>
      </c>
      <c r="F39" s="260">
        <f>VLOOKUP($A39,'Energy use Prediction'!$A$178:$AQ$204,MATCH(F$32,'Energy use Prediction'!$A$178:$AQ$178,0),FALSE)*$B39</f>
        <v>0</v>
      </c>
      <c r="G39" s="260">
        <f>VLOOKUP($A39,'Energy use Prediction'!$A$178:$AQ$204,MATCH(G$32,'Energy use Prediction'!$A$178:$AQ$178,0),FALSE)*$B39</f>
        <v>0</v>
      </c>
      <c r="H39" s="260">
        <f>VLOOKUP($A39,'Energy use Prediction'!$A$178:$AQ$204,MATCH(H$32,'Energy use Prediction'!$A$178:$AQ$178,0),FALSE)*$B39</f>
        <v>0</v>
      </c>
      <c r="I39" s="260">
        <f>VLOOKUP($A39,'Energy use Prediction'!$A$178:$AQ$204,MATCH(I$32,'Energy use Prediction'!$A$178:$AQ$178,0),FALSE)*$B39</f>
        <v>0</v>
      </c>
      <c r="J39" s="260">
        <f>VLOOKUP($A39,'Energy use Prediction'!$A$178:$AQ$204,MATCH(J$32,'Energy use Prediction'!$A$178:$AQ$178,0),FALSE)*$B39</f>
        <v>0</v>
      </c>
      <c r="K39" s="260">
        <f>VLOOKUP($A39,'Energy use Prediction'!$A$178:$AQ$204,MATCH(K$32,'Energy use Prediction'!$A$178:$AQ$178,0),FALSE)*$B39</f>
        <v>0</v>
      </c>
      <c r="L39" s="260">
        <f>VLOOKUP($A39,'Energy use Prediction'!$A$178:$AQ$204,MATCH(L$32,'Energy use Prediction'!$A$178:$AQ$178,0),FALSE)*$B39</f>
        <v>0</v>
      </c>
      <c r="M39" s="260">
        <f>VLOOKUP($A39,'Energy use Prediction'!$A$178:$AQ$204,MATCH(M$32,'Energy use Prediction'!$A$178:$AQ$178,0),FALSE)*$B39</f>
        <v>0</v>
      </c>
      <c r="N39" s="260">
        <f>VLOOKUP($A39,'Energy use Prediction'!$A$178:$AQ$204,MATCH(N$32,'Energy use Prediction'!$A$178:$AQ$178,0),FALSE)*$B39</f>
        <v>0</v>
      </c>
      <c r="O39" s="260">
        <f>VLOOKUP($A39,'Energy use Prediction'!$A$178:$AQ$204,MATCH(O$32,'Energy use Prediction'!$A$178:$AQ$178,0),FALSE)*$B39</f>
        <v>0</v>
      </c>
      <c r="P39" s="260">
        <f>VLOOKUP($A39,'Energy use Prediction'!$A$178:$AQ$204,MATCH(P$32,'Energy use Prediction'!$A$178:$AQ$178,0),FALSE)*$B39</f>
        <v>0</v>
      </c>
      <c r="Q39" s="260">
        <f>VLOOKUP($A39,'Energy use Prediction'!$A$178:$AQ$204,MATCH(Q$32,'Energy use Prediction'!$A$178:$AQ$178,0),FALSE)*$B39</f>
        <v>0</v>
      </c>
      <c r="R39" s="260">
        <f>VLOOKUP($A39,'Energy use Prediction'!$A$178:$AQ$204,MATCH(R$32,'Energy use Prediction'!$A$178:$AQ$178,0),FALSE)*$B39</f>
        <v>0</v>
      </c>
      <c r="S39" s="260">
        <f>VLOOKUP($A39,'Energy use Prediction'!$A$178:$AQ$204,MATCH(S$32,'Energy use Prediction'!$A$178:$AQ$178,0),FALSE)*$B39</f>
        <v>0</v>
      </c>
      <c r="T39" s="260">
        <f>VLOOKUP($A39,'Energy use Prediction'!$A$178:$AQ$204,MATCH(T$32,'Energy use Prediction'!$A$178:$AQ$178,0),FALSE)*$B39</f>
        <v>0</v>
      </c>
      <c r="U39" s="260">
        <f>VLOOKUP($A39,'Energy use Prediction'!$A$178:$AQ$204,MATCH(U$32,'Energy use Prediction'!$A$178:$AQ$178,0),FALSE)*$B39</f>
        <v>0</v>
      </c>
      <c r="V39" s="260">
        <f>VLOOKUP($A39,'Energy use Prediction'!$A$178:$AQ$204,MATCH(V$32,'Energy use Prediction'!$A$178:$AQ$178,0),FALSE)*$B39</f>
        <v>0</v>
      </c>
      <c r="W39" s="260">
        <f>VLOOKUP($A39,'Energy use Prediction'!$A$178:$AQ$204,MATCH(W$32,'Energy use Prediction'!$A$178:$AQ$178,0),FALSE)*$B39</f>
        <v>0</v>
      </c>
      <c r="X39" s="260">
        <f>VLOOKUP($A39,'Energy use Prediction'!$A$178:$AQ$204,MATCH(X$32,'Energy use Prediction'!$A$178:$AQ$178,0),FALSE)*$B39</f>
        <v>0</v>
      </c>
      <c r="Y39" s="260">
        <f>VLOOKUP($A39,'Energy use Prediction'!$A$178:$AQ$204,MATCH(Y$32,'Energy use Prediction'!$A$178:$AQ$178,0),FALSE)*$B39</f>
        <v>0</v>
      </c>
      <c r="Z39" s="260">
        <f>VLOOKUP($A39,'Energy use Prediction'!$A$178:$AQ$204,MATCH(Z$32,'Energy use Prediction'!$A$178:$AQ$178,0),FALSE)*$B39</f>
        <v>0</v>
      </c>
      <c r="AA39" s="260">
        <f>VLOOKUP($A39,'Energy use Prediction'!$A$178:$AQ$204,MATCH(AA$32,'Energy use Prediction'!$A$178:$AQ$178,0),FALSE)*$B39</f>
        <v>0</v>
      </c>
      <c r="AB39" s="260">
        <f>VLOOKUP($A39,'Energy use Prediction'!$A$178:$AQ$204,MATCH(AB$32,'Energy use Prediction'!$A$178:$AQ$178,0),FALSE)*$B39</f>
        <v>0</v>
      </c>
      <c r="AC39" s="260">
        <f>VLOOKUP($A39,'Energy use Prediction'!$A$178:$AQ$204,MATCH(AC$32,'Energy use Prediction'!$A$178:$AQ$178,0),FALSE)*$B39</f>
        <v>0</v>
      </c>
      <c r="AD39" s="260">
        <f>VLOOKUP($A39,'Energy use Prediction'!$A$178:$AQ$204,MATCH(AD$32,'Energy use Prediction'!$A$178:$AQ$178,0),FALSE)*$B39</f>
        <v>0</v>
      </c>
      <c r="AE39" s="260">
        <f>VLOOKUP($A39,'Energy use Prediction'!$A$178:$AQ$204,MATCH(AE$32,'Energy use Prediction'!$A$178:$AQ$178,0),FALSE)*$B39</f>
        <v>0</v>
      </c>
      <c r="AF39" s="260">
        <f>VLOOKUP($A39,'Energy use Prediction'!$A$178:$AQ$204,MATCH(AF$32,'Energy use Prediction'!$A$178:$AQ$178,0),FALSE)*$B39</f>
        <v>0</v>
      </c>
      <c r="AG39" s="260">
        <f>VLOOKUP($A39,'Energy use Prediction'!$A$178:$AQ$204,MATCH(AG$32,'Energy use Prediction'!$A$178:$AQ$178,0),FALSE)*$B39</f>
        <v>0</v>
      </c>
      <c r="AH39" s="260">
        <f>VLOOKUP($A39,'Energy use Prediction'!$A$178:$AQ$204,MATCH(AH$32,'Energy use Prediction'!$A$178:$AQ$178,0),FALSE)*$B39</f>
        <v>0</v>
      </c>
      <c r="AI39" s="260">
        <f>VLOOKUP($A39,'Energy use Prediction'!$A$178:$AQ$204,MATCH(AI$32,'Energy use Prediction'!$A$178:$AQ$178,0),FALSE)*$B39</f>
        <v>0</v>
      </c>
      <c r="AJ39" s="260">
        <f>VLOOKUP($A39,'Energy use Prediction'!$A$178:$AQ$204,MATCH(AJ$32,'Energy use Prediction'!$A$178:$AQ$178,0),FALSE)*$B39</f>
        <v>0</v>
      </c>
      <c r="AK39" s="260">
        <f>VLOOKUP($A39,'Energy use Prediction'!$A$178:$AQ$204,MATCH(AK$32,'Energy use Prediction'!$A$178:$AQ$178,0),FALSE)*$B39</f>
        <v>0</v>
      </c>
      <c r="AL39" s="260">
        <f>VLOOKUP($A39,'Energy use Prediction'!$A$178:$AQ$204,MATCH(AL$32,'Energy use Prediction'!$A$178:$AQ$178,0),FALSE)*$B39</f>
        <v>0</v>
      </c>
      <c r="AM39" s="260">
        <f>VLOOKUP($A39,'Energy use Prediction'!$A$178:$AQ$204,MATCH(AM$32,'Energy use Prediction'!$A$178:$AQ$178,0),FALSE)*$B39</f>
        <v>0</v>
      </c>
      <c r="AN39" s="260">
        <f>VLOOKUP($A39,'Energy use Prediction'!$A$178:$AQ$204,MATCH(AN$32,'Energy use Prediction'!$A$178:$AQ$178,0),FALSE)*$B39</f>
        <v>0</v>
      </c>
      <c r="AO39" s="260">
        <f>VLOOKUP($A39,'Energy use Prediction'!$A$178:$AQ$204,MATCH(AO$32,'Energy use Prediction'!$A$178:$AQ$178,0),FALSE)*$B39</f>
        <v>0</v>
      </c>
      <c r="AP39" s="260">
        <f>VLOOKUP($A39,'Energy use Prediction'!$A$178:$AQ$204,MATCH(AP$32,'Energy use Prediction'!$A$178:$AQ$178,0),FALSE)*$B39</f>
        <v>0</v>
      </c>
      <c r="AQ39" s="260">
        <f>VLOOKUP($A39,'Energy use Prediction'!$A$178:$AQ$204,MATCH(AQ$32,'Energy use Prediction'!$A$178:$AQ$178,0),FALSE)*$B39</f>
        <v>0</v>
      </c>
    </row>
    <row r="40" spans="1:43">
      <c r="A40" s="272" t="s">
        <v>623</v>
      </c>
      <c r="B40">
        <f>VLOOKUP(A40,'Non Energy use'!A10:J36,COLUMN('Non Energy use'!F10),FALSE)</f>
        <v>0</v>
      </c>
      <c r="C40" s="260">
        <f>VLOOKUP($A40,'Energy use Prediction'!$A$178:$AQ$204,MATCH(C$32,'Energy use Prediction'!$A$178:$AQ$178,0),FALSE)*$B40</f>
        <v>0</v>
      </c>
      <c r="D40" s="260">
        <f>VLOOKUP($A40,'Energy use Prediction'!$A$178:$AQ$204,MATCH(D$32,'Energy use Prediction'!$A$178:$AQ$178,0),FALSE)*$B40</f>
        <v>0</v>
      </c>
      <c r="E40" s="260">
        <f>VLOOKUP($A40,'Energy use Prediction'!$A$178:$AQ$204,MATCH(E$32,'Energy use Prediction'!$A$178:$AQ$178,0),FALSE)*$B40</f>
        <v>0</v>
      </c>
      <c r="F40" s="260">
        <f>VLOOKUP($A40,'Energy use Prediction'!$A$178:$AQ$204,MATCH(F$32,'Energy use Prediction'!$A$178:$AQ$178,0),FALSE)*$B40</f>
        <v>0</v>
      </c>
      <c r="G40" s="260">
        <f>VLOOKUP($A40,'Energy use Prediction'!$A$178:$AQ$204,MATCH(G$32,'Energy use Prediction'!$A$178:$AQ$178,0),FALSE)*$B40</f>
        <v>0</v>
      </c>
      <c r="H40" s="260">
        <f>VLOOKUP($A40,'Energy use Prediction'!$A$178:$AQ$204,MATCH(H$32,'Energy use Prediction'!$A$178:$AQ$178,0),FALSE)*$B40</f>
        <v>0</v>
      </c>
      <c r="I40" s="260">
        <f>VLOOKUP($A40,'Energy use Prediction'!$A$178:$AQ$204,MATCH(I$32,'Energy use Prediction'!$A$178:$AQ$178,0),FALSE)*$B40</f>
        <v>0</v>
      </c>
      <c r="J40" s="260">
        <f>VLOOKUP($A40,'Energy use Prediction'!$A$178:$AQ$204,MATCH(J$32,'Energy use Prediction'!$A$178:$AQ$178,0),FALSE)*$B40</f>
        <v>0</v>
      </c>
      <c r="K40" s="260">
        <f>VLOOKUP($A40,'Energy use Prediction'!$A$178:$AQ$204,MATCH(K$32,'Energy use Prediction'!$A$178:$AQ$178,0),FALSE)*$B40</f>
        <v>0</v>
      </c>
      <c r="L40" s="260">
        <f>VLOOKUP($A40,'Energy use Prediction'!$A$178:$AQ$204,MATCH(L$32,'Energy use Prediction'!$A$178:$AQ$178,0),FALSE)*$B40</f>
        <v>0</v>
      </c>
      <c r="M40" s="260">
        <f>VLOOKUP($A40,'Energy use Prediction'!$A$178:$AQ$204,MATCH(M$32,'Energy use Prediction'!$A$178:$AQ$178,0),FALSE)*$B40</f>
        <v>0</v>
      </c>
      <c r="N40" s="260">
        <f>VLOOKUP($A40,'Energy use Prediction'!$A$178:$AQ$204,MATCH(N$32,'Energy use Prediction'!$A$178:$AQ$178,0),FALSE)*$B40</f>
        <v>0</v>
      </c>
      <c r="O40" s="260">
        <f>VLOOKUP($A40,'Energy use Prediction'!$A$178:$AQ$204,MATCH(O$32,'Energy use Prediction'!$A$178:$AQ$178,0),FALSE)*$B40</f>
        <v>0</v>
      </c>
      <c r="P40" s="260">
        <f>VLOOKUP($A40,'Energy use Prediction'!$A$178:$AQ$204,MATCH(P$32,'Energy use Prediction'!$A$178:$AQ$178,0),FALSE)*$B40</f>
        <v>0</v>
      </c>
      <c r="Q40" s="260">
        <f>VLOOKUP($A40,'Energy use Prediction'!$A$178:$AQ$204,MATCH(Q$32,'Energy use Prediction'!$A$178:$AQ$178,0),FALSE)*$B40</f>
        <v>0</v>
      </c>
      <c r="R40" s="260">
        <f>VLOOKUP($A40,'Energy use Prediction'!$A$178:$AQ$204,MATCH(R$32,'Energy use Prediction'!$A$178:$AQ$178,0),FALSE)*$B40</f>
        <v>0</v>
      </c>
      <c r="S40" s="260">
        <f>VLOOKUP($A40,'Energy use Prediction'!$A$178:$AQ$204,MATCH(S$32,'Energy use Prediction'!$A$178:$AQ$178,0),FALSE)*$B40</f>
        <v>0</v>
      </c>
      <c r="T40" s="260">
        <f>VLOOKUP($A40,'Energy use Prediction'!$A$178:$AQ$204,MATCH(T$32,'Energy use Prediction'!$A$178:$AQ$178,0),FALSE)*$B40</f>
        <v>0</v>
      </c>
      <c r="U40" s="260">
        <f>VLOOKUP($A40,'Energy use Prediction'!$A$178:$AQ$204,MATCH(U$32,'Energy use Prediction'!$A$178:$AQ$178,0),FALSE)*$B40</f>
        <v>0</v>
      </c>
      <c r="V40" s="260">
        <f>VLOOKUP($A40,'Energy use Prediction'!$A$178:$AQ$204,MATCH(V$32,'Energy use Prediction'!$A$178:$AQ$178,0),FALSE)*$B40</f>
        <v>0</v>
      </c>
      <c r="W40" s="260">
        <f>VLOOKUP($A40,'Energy use Prediction'!$A$178:$AQ$204,MATCH(W$32,'Energy use Prediction'!$A$178:$AQ$178,0),FALSE)*$B40</f>
        <v>0</v>
      </c>
      <c r="X40" s="260">
        <f>VLOOKUP($A40,'Energy use Prediction'!$A$178:$AQ$204,MATCH(X$32,'Energy use Prediction'!$A$178:$AQ$178,0),FALSE)*$B40</f>
        <v>0</v>
      </c>
      <c r="Y40" s="260">
        <f>VLOOKUP($A40,'Energy use Prediction'!$A$178:$AQ$204,MATCH(Y$32,'Energy use Prediction'!$A$178:$AQ$178,0),FALSE)*$B40</f>
        <v>0</v>
      </c>
      <c r="Z40" s="260">
        <f>VLOOKUP($A40,'Energy use Prediction'!$A$178:$AQ$204,MATCH(Z$32,'Energy use Prediction'!$A$178:$AQ$178,0),FALSE)*$B40</f>
        <v>0</v>
      </c>
      <c r="AA40" s="260">
        <f>VLOOKUP($A40,'Energy use Prediction'!$A$178:$AQ$204,MATCH(AA$32,'Energy use Prediction'!$A$178:$AQ$178,0),FALSE)*$B40</f>
        <v>0</v>
      </c>
      <c r="AB40" s="260">
        <f>VLOOKUP($A40,'Energy use Prediction'!$A$178:$AQ$204,MATCH(AB$32,'Energy use Prediction'!$A$178:$AQ$178,0),FALSE)*$B40</f>
        <v>0</v>
      </c>
      <c r="AC40" s="260">
        <f>VLOOKUP($A40,'Energy use Prediction'!$A$178:$AQ$204,MATCH(AC$32,'Energy use Prediction'!$A$178:$AQ$178,0),FALSE)*$B40</f>
        <v>0</v>
      </c>
      <c r="AD40" s="260">
        <f>VLOOKUP($A40,'Energy use Prediction'!$A$178:$AQ$204,MATCH(AD$32,'Energy use Prediction'!$A$178:$AQ$178,0),FALSE)*$B40</f>
        <v>0</v>
      </c>
      <c r="AE40" s="260">
        <f>VLOOKUP($A40,'Energy use Prediction'!$A$178:$AQ$204,MATCH(AE$32,'Energy use Prediction'!$A$178:$AQ$178,0),FALSE)*$B40</f>
        <v>0</v>
      </c>
      <c r="AF40" s="260">
        <f>VLOOKUP($A40,'Energy use Prediction'!$A$178:$AQ$204,MATCH(AF$32,'Energy use Prediction'!$A$178:$AQ$178,0),FALSE)*$B40</f>
        <v>0</v>
      </c>
      <c r="AG40" s="260">
        <f>VLOOKUP($A40,'Energy use Prediction'!$A$178:$AQ$204,MATCH(AG$32,'Energy use Prediction'!$A$178:$AQ$178,0),FALSE)*$B40</f>
        <v>0</v>
      </c>
      <c r="AH40" s="260">
        <f>VLOOKUP($A40,'Energy use Prediction'!$A$178:$AQ$204,MATCH(AH$32,'Energy use Prediction'!$A$178:$AQ$178,0),FALSE)*$B40</f>
        <v>0</v>
      </c>
      <c r="AI40" s="260">
        <f>VLOOKUP($A40,'Energy use Prediction'!$A$178:$AQ$204,MATCH(AI$32,'Energy use Prediction'!$A$178:$AQ$178,0),FALSE)*$B40</f>
        <v>0</v>
      </c>
      <c r="AJ40" s="260">
        <f>VLOOKUP($A40,'Energy use Prediction'!$A$178:$AQ$204,MATCH(AJ$32,'Energy use Prediction'!$A$178:$AQ$178,0),FALSE)*$B40</f>
        <v>0</v>
      </c>
      <c r="AK40" s="260">
        <f>VLOOKUP($A40,'Energy use Prediction'!$A$178:$AQ$204,MATCH(AK$32,'Energy use Prediction'!$A$178:$AQ$178,0),FALSE)*$B40</f>
        <v>0</v>
      </c>
      <c r="AL40" s="260">
        <f>VLOOKUP($A40,'Energy use Prediction'!$A$178:$AQ$204,MATCH(AL$32,'Energy use Prediction'!$A$178:$AQ$178,0),FALSE)*$B40</f>
        <v>0</v>
      </c>
      <c r="AM40" s="260">
        <f>VLOOKUP($A40,'Energy use Prediction'!$A$178:$AQ$204,MATCH(AM$32,'Energy use Prediction'!$A$178:$AQ$178,0),FALSE)*$B40</f>
        <v>0</v>
      </c>
      <c r="AN40" s="260">
        <f>VLOOKUP($A40,'Energy use Prediction'!$A$178:$AQ$204,MATCH(AN$32,'Energy use Prediction'!$A$178:$AQ$178,0),FALSE)*$B40</f>
        <v>0</v>
      </c>
      <c r="AO40" s="260">
        <f>VLOOKUP($A40,'Energy use Prediction'!$A$178:$AQ$204,MATCH(AO$32,'Energy use Prediction'!$A$178:$AQ$178,0),FALSE)*$B40</f>
        <v>0</v>
      </c>
      <c r="AP40" s="260">
        <f>VLOOKUP($A40,'Energy use Prediction'!$A$178:$AQ$204,MATCH(AP$32,'Energy use Prediction'!$A$178:$AQ$178,0),FALSE)*$B40</f>
        <v>0</v>
      </c>
      <c r="AQ40" s="260">
        <f>VLOOKUP($A40,'Energy use Prediction'!$A$178:$AQ$204,MATCH(AQ$32,'Energy use Prediction'!$A$178:$AQ$178,0),FALSE)*$B40</f>
        <v>0</v>
      </c>
    </row>
    <row r="41" spans="1:43">
      <c r="A41" s="272" t="s">
        <v>624</v>
      </c>
      <c r="B41">
        <f>VLOOKUP(A41,'Non Energy use'!A11:J37,COLUMN('Non Energy use'!F11),FALSE)</f>
        <v>0</v>
      </c>
      <c r="C41" s="260">
        <f>VLOOKUP($A41,'Energy use Prediction'!$A$178:$AQ$204,MATCH(C$32,'Energy use Prediction'!$A$178:$AQ$178,0),FALSE)*$B41</f>
        <v>0</v>
      </c>
      <c r="D41" s="260">
        <f>VLOOKUP($A41,'Energy use Prediction'!$A$178:$AQ$204,MATCH(D$32,'Energy use Prediction'!$A$178:$AQ$178,0),FALSE)*$B41</f>
        <v>0</v>
      </c>
      <c r="E41" s="260">
        <f>VLOOKUP($A41,'Energy use Prediction'!$A$178:$AQ$204,MATCH(E$32,'Energy use Prediction'!$A$178:$AQ$178,0),FALSE)*$B41</f>
        <v>0</v>
      </c>
      <c r="F41" s="260">
        <f>VLOOKUP($A41,'Energy use Prediction'!$A$178:$AQ$204,MATCH(F$32,'Energy use Prediction'!$A$178:$AQ$178,0),FALSE)*$B41</f>
        <v>0</v>
      </c>
      <c r="G41" s="260">
        <f>VLOOKUP($A41,'Energy use Prediction'!$A$178:$AQ$204,MATCH(G$32,'Energy use Prediction'!$A$178:$AQ$178,0),FALSE)*$B41</f>
        <v>0</v>
      </c>
      <c r="H41" s="260">
        <f>VLOOKUP($A41,'Energy use Prediction'!$A$178:$AQ$204,MATCH(H$32,'Energy use Prediction'!$A$178:$AQ$178,0),FALSE)*$B41</f>
        <v>0</v>
      </c>
      <c r="I41" s="260">
        <f>VLOOKUP($A41,'Energy use Prediction'!$A$178:$AQ$204,MATCH(I$32,'Energy use Prediction'!$A$178:$AQ$178,0),FALSE)*$B41</f>
        <v>0</v>
      </c>
      <c r="J41" s="260">
        <f>VLOOKUP($A41,'Energy use Prediction'!$A$178:$AQ$204,MATCH(J$32,'Energy use Prediction'!$A$178:$AQ$178,0),FALSE)*$B41</f>
        <v>0</v>
      </c>
      <c r="K41" s="260">
        <f>VLOOKUP($A41,'Energy use Prediction'!$A$178:$AQ$204,MATCH(K$32,'Energy use Prediction'!$A$178:$AQ$178,0),FALSE)*$B41</f>
        <v>0</v>
      </c>
      <c r="L41" s="260">
        <f>VLOOKUP($A41,'Energy use Prediction'!$A$178:$AQ$204,MATCH(L$32,'Energy use Prediction'!$A$178:$AQ$178,0),FALSE)*$B41</f>
        <v>0</v>
      </c>
      <c r="M41" s="260">
        <f>VLOOKUP($A41,'Energy use Prediction'!$A$178:$AQ$204,MATCH(M$32,'Energy use Prediction'!$A$178:$AQ$178,0),FALSE)*$B41</f>
        <v>0</v>
      </c>
      <c r="N41" s="260">
        <f>VLOOKUP($A41,'Energy use Prediction'!$A$178:$AQ$204,MATCH(N$32,'Energy use Prediction'!$A$178:$AQ$178,0),FALSE)*$B41</f>
        <v>0</v>
      </c>
      <c r="O41" s="260">
        <f>VLOOKUP($A41,'Energy use Prediction'!$A$178:$AQ$204,MATCH(O$32,'Energy use Prediction'!$A$178:$AQ$178,0),FALSE)*$B41</f>
        <v>0</v>
      </c>
      <c r="P41" s="260">
        <f>VLOOKUP($A41,'Energy use Prediction'!$A$178:$AQ$204,MATCH(P$32,'Energy use Prediction'!$A$178:$AQ$178,0),FALSE)*$B41</f>
        <v>0</v>
      </c>
      <c r="Q41" s="260">
        <f>VLOOKUP($A41,'Energy use Prediction'!$A$178:$AQ$204,MATCH(Q$32,'Energy use Prediction'!$A$178:$AQ$178,0),FALSE)*$B41</f>
        <v>0</v>
      </c>
      <c r="R41" s="260">
        <f>VLOOKUP($A41,'Energy use Prediction'!$A$178:$AQ$204,MATCH(R$32,'Energy use Prediction'!$A$178:$AQ$178,0),FALSE)*$B41</f>
        <v>0</v>
      </c>
      <c r="S41" s="260">
        <f>VLOOKUP($A41,'Energy use Prediction'!$A$178:$AQ$204,MATCH(S$32,'Energy use Prediction'!$A$178:$AQ$178,0),FALSE)*$B41</f>
        <v>0</v>
      </c>
      <c r="T41" s="260">
        <f>VLOOKUP($A41,'Energy use Prediction'!$A$178:$AQ$204,MATCH(T$32,'Energy use Prediction'!$A$178:$AQ$178,0),FALSE)*$B41</f>
        <v>0</v>
      </c>
      <c r="U41" s="260">
        <f>VLOOKUP($A41,'Energy use Prediction'!$A$178:$AQ$204,MATCH(U$32,'Energy use Prediction'!$A$178:$AQ$178,0),FALSE)*$B41</f>
        <v>0</v>
      </c>
      <c r="V41" s="260">
        <f>VLOOKUP($A41,'Energy use Prediction'!$A$178:$AQ$204,MATCH(V$32,'Energy use Prediction'!$A$178:$AQ$178,0),FALSE)*$B41</f>
        <v>0</v>
      </c>
      <c r="W41" s="260">
        <f>VLOOKUP($A41,'Energy use Prediction'!$A$178:$AQ$204,MATCH(W$32,'Energy use Prediction'!$A$178:$AQ$178,0),FALSE)*$B41</f>
        <v>0</v>
      </c>
      <c r="X41" s="260">
        <f>VLOOKUP($A41,'Energy use Prediction'!$A$178:$AQ$204,MATCH(X$32,'Energy use Prediction'!$A$178:$AQ$178,0),FALSE)*$B41</f>
        <v>0</v>
      </c>
      <c r="Y41" s="260">
        <f>VLOOKUP($A41,'Energy use Prediction'!$A$178:$AQ$204,MATCH(Y$32,'Energy use Prediction'!$A$178:$AQ$178,0),FALSE)*$B41</f>
        <v>0</v>
      </c>
      <c r="Z41" s="260">
        <f>VLOOKUP($A41,'Energy use Prediction'!$A$178:$AQ$204,MATCH(Z$32,'Energy use Prediction'!$A$178:$AQ$178,0),FALSE)*$B41</f>
        <v>0</v>
      </c>
      <c r="AA41" s="260">
        <f>VLOOKUP($A41,'Energy use Prediction'!$A$178:$AQ$204,MATCH(AA$32,'Energy use Prediction'!$A$178:$AQ$178,0),FALSE)*$B41</f>
        <v>0</v>
      </c>
      <c r="AB41" s="260">
        <f>VLOOKUP($A41,'Energy use Prediction'!$A$178:$AQ$204,MATCH(AB$32,'Energy use Prediction'!$A$178:$AQ$178,0),FALSE)*$B41</f>
        <v>0</v>
      </c>
      <c r="AC41" s="260">
        <f>VLOOKUP($A41,'Energy use Prediction'!$A$178:$AQ$204,MATCH(AC$32,'Energy use Prediction'!$A$178:$AQ$178,0),FALSE)*$B41</f>
        <v>0</v>
      </c>
      <c r="AD41" s="260">
        <f>VLOOKUP($A41,'Energy use Prediction'!$A$178:$AQ$204,MATCH(AD$32,'Energy use Prediction'!$A$178:$AQ$178,0),FALSE)*$B41</f>
        <v>0</v>
      </c>
      <c r="AE41" s="260">
        <f>VLOOKUP($A41,'Energy use Prediction'!$A$178:$AQ$204,MATCH(AE$32,'Energy use Prediction'!$A$178:$AQ$178,0),FALSE)*$B41</f>
        <v>0</v>
      </c>
      <c r="AF41" s="260">
        <f>VLOOKUP($A41,'Energy use Prediction'!$A$178:$AQ$204,MATCH(AF$32,'Energy use Prediction'!$A$178:$AQ$178,0),FALSE)*$B41</f>
        <v>0</v>
      </c>
      <c r="AG41" s="260">
        <f>VLOOKUP($A41,'Energy use Prediction'!$A$178:$AQ$204,MATCH(AG$32,'Energy use Prediction'!$A$178:$AQ$178,0),FALSE)*$B41</f>
        <v>0</v>
      </c>
      <c r="AH41" s="260">
        <f>VLOOKUP($A41,'Energy use Prediction'!$A$178:$AQ$204,MATCH(AH$32,'Energy use Prediction'!$A$178:$AQ$178,0),FALSE)*$B41</f>
        <v>0</v>
      </c>
      <c r="AI41" s="260">
        <f>VLOOKUP($A41,'Energy use Prediction'!$A$178:$AQ$204,MATCH(AI$32,'Energy use Prediction'!$A$178:$AQ$178,0),FALSE)*$B41</f>
        <v>0</v>
      </c>
      <c r="AJ41" s="260">
        <f>VLOOKUP($A41,'Energy use Prediction'!$A$178:$AQ$204,MATCH(AJ$32,'Energy use Prediction'!$A$178:$AQ$178,0),FALSE)*$B41</f>
        <v>0</v>
      </c>
      <c r="AK41" s="260">
        <f>VLOOKUP($A41,'Energy use Prediction'!$A$178:$AQ$204,MATCH(AK$32,'Energy use Prediction'!$A$178:$AQ$178,0),FALSE)*$B41</f>
        <v>0</v>
      </c>
      <c r="AL41" s="260">
        <f>VLOOKUP($A41,'Energy use Prediction'!$A$178:$AQ$204,MATCH(AL$32,'Energy use Prediction'!$A$178:$AQ$178,0),FALSE)*$B41</f>
        <v>0</v>
      </c>
      <c r="AM41" s="260">
        <f>VLOOKUP($A41,'Energy use Prediction'!$A$178:$AQ$204,MATCH(AM$32,'Energy use Prediction'!$A$178:$AQ$178,0),FALSE)*$B41</f>
        <v>0</v>
      </c>
      <c r="AN41" s="260">
        <f>VLOOKUP($A41,'Energy use Prediction'!$A$178:$AQ$204,MATCH(AN$32,'Energy use Prediction'!$A$178:$AQ$178,0),FALSE)*$B41</f>
        <v>0</v>
      </c>
      <c r="AO41" s="260">
        <f>VLOOKUP($A41,'Energy use Prediction'!$A$178:$AQ$204,MATCH(AO$32,'Energy use Prediction'!$A$178:$AQ$178,0),FALSE)*$B41</f>
        <v>0</v>
      </c>
      <c r="AP41" s="260">
        <f>VLOOKUP($A41,'Energy use Prediction'!$A$178:$AQ$204,MATCH(AP$32,'Energy use Prediction'!$A$178:$AQ$178,0),FALSE)*$B41</f>
        <v>0</v>
      </c>
      <c r="AQ41" s="260">
        <f>VLOOKUP($A41,'Energy use Prediction'!$A$178:$AQ$204,MATCH(AQ$32,'Energy use Prediction'!$A$178:$AQ$178,0),FALSE)*$B41</f>
        <v>0</v>
      </c>
    </row>
    <row r="42" spans="1:43">
      <c r="A42" s="272" t="s">
        <v>612</v>
      </c>
      <c r="B42">
        <f>VLOOKUP(A42,'Non Energy use'!A12:J38,COLUMN('Non Energy use'!F12),FALSE)</f>
        <v>70464984422303.891</v>
      </c>
      <c r="C42" s="260">
        <f>VLOOKUP($A42,'Energy use Prediction'!$A$178:$AQ$204,MATCH(C$32,'Energy use Prediction'!$A$178:$AQ$178,0),FALSE)*$B42</f>
        <v>69550585046099.531</v>
      </c>
      <c r="D42" s="260">
        <f>VLOOKUP($A42,'Energy use Prediction'!$A$178:$AQ$204,MATCH(D$32,'Energy use Prediction'!$A$178:$AQ$178,0),FALSE)*$B42</f>
        <v>73276799614804.719</v>
      </c>
      <c r="E42" s="260">
        <f>VLOOKUP($A42,'Energy use Prediction'!$A$178:$AQ$204,MATCH(E$32,'Energy use Prediction'!$A$178:$AQ$178,0),FALSE)*$B42</f>
        <v>74967919235054.203</v>
      </c>
      <c r="F42" s="260">
        <f>VLOOKUP($A42,'Energy use Prediction'!$A$178:$AQ$204,MATCH(F$32,'Energy use Prediction'!$A$178:$AQ$178,0),FALSE)*$B42</f>
        <v>76581489959545.641</v>
      </c>
      <c r="G42" s="260">
        <f>VLOOKUP($A42,'Energy use Prediction'!$A$178:$AQ$204,MATCH(G$32,'Energy use Prediction'!$A$178:$AQ$178,0),FALSE)*$B42</f>
        <v>78118965784162.281</v>
      </c>
      <c r="H42" s="260">
        <f>VLOOKUP($A42,'Energy use Prediction'!$A$178:$AQ$204,MATCH(H$32,'Energy use Prediction'!$A$178:$AQ$178,0),FALSE)*$B42</f>
        <v>79606979438454.313</v>
      </c>
      <c r="I42" s="260">
        <f>VLOOKUP($A42,'Energy use Prediction'!$A$178:$AQ$204,MATCH(I$32,'Energy use Prediction'!$A$178:$AQ$178,0),FALSE)*$B42</f>
        <v>81018619537587.297</v>
      </c>
      <c r="J42" s="260">
        <f>VLOOKUP($A42,'Energy use Prediction'!$A$178:$AQ$204,MATCH(J$32,'Energy use Prediction'!$A$178:$AQ$178,0),FALSE)*$B42</f>
        <v>82431727173702.281</v>
      </c>
      <c r="K42" s="260">
        <f>VLOOKUP($A42,'Energy use Prediction'!$A$178:$AQ$204,MATCH(K$32,'Energy use Prediction'!$A$178:$AQ$178,0),FALSE)*$B42</f>
        <v>83846201605195.828</v>
      </c>
      <c r="L42" s="260">
        <f>VLOOKUP($A42,'Energy use Prediction'!$A$178:$AQ$204,MATCH(L$32,'Energy use Prediction'!$A$178:$AQ$178,0),FALSE)*$B42</f>
        <v>85261802298720.172</v>
      </c>
      <c r="M42" s="260">
        <f>VLOOKUP($A42,'Energy use Prediction'!$A$178:$AQ$204,MATCH(M$32,'Energy use Prediction'!$A$178:$AQ$178,0),FALSE)*$B42</f>
        <v>86549910536769.609</v>
      </c>
      <c r="N42" s="260">
        <f>VLOOKUP($A42,'Energy use Prediction'!$A$178:$AQ$204,MATCH(N$32,'Energy use Prediction'!$A$178:$AQ$178,0),FALSE)*$B42</f>
        <v>87834264995207.813</v>
      </c>
      <c r="O42" s="260">
        <f>VLOOKUP($A42,'Energy use Prediction'!$A$178:$AQ$204,MATCH(O$32,'Energy use Prediction'!$A$178:$AQ$178,0),FALSE)*$B42</f>
        <v>89114264048366.688</v>
      </c>
      <c r="P42" s="260">
        <f>VLOOKUP($A42,'Energy use Prediction'!$A$178:$AQ$204,MATCH(P$32,'Energy use Prediction'!$A$178:$AQ$178,0),FALSE)*$B42</f>
        <v>90389200281799.594</v>
      </c>
      <c r="Q42" s="260">
        <f>VLOOKUP($A42,'Energy use Prediction'!$A$178:$AQ$204,MATCH(Q$32,'Energy use Prediction'!$A$178:$AQ$178,0),FALSE)*$B42</f>
        <v>91657360707141.875</v>
      </c>
      <c r="R42" s="260">
        <f>VLOOKUP($A42,'Energy use Prediction'!$A$178:$AQ$204,MATCH(R$32,'Energy use Prediction'!$A$178:$AQ$178,0),FALSE)*$B42</f>
        <v>92825952321912.859</v>
      </c>
      <c r="S42" s="260">
        <f>VLOOKUP($A42,'Energy use Prediction'!$A$178:$AQ$204,MATCH(S$32,'Energy use Prediction'!$A$178:$AQ$178,0),FALSE)*$B42</f>
        <v>94075488376873</v>
      </c>
      <c r="T42" s="260">
        <f>VLOOKUP($A42,'Energy use Prediction'!$A$178:$AQ$204,MATCH(T$32,'Energy use Prediction'!$A$178:$AQ$178,0),FALSE)*$B42</f>
        <v>95313270767733.219</v>
      </c>
      <c r="U42" s="260">
        <f>VLOOKUP($A42,'Energy use Prediction'!$A$178:$AQ$204,MATCH(U$32,'Energy use Prediction'!$A$178:$AQ$178,0),FALSE)*$B42</f>
        <v>96537081706353.203</v>
      </c>
      <c r="V42" s="260">
        <f>VLOOKUP($A42,'Energy use Prediction'!$A$178:$AQ$204,MATCH(V$32,'Energy use Prediction'!$A$178:$AQ$178,0),FALSE)*$B42</f>
        <v>97744581272837.547</v>
      </c>
      <c r="W42" s="260">
        <f>VLOOKUP($A42,'Energy use Prediction'!$A$178:$AQ$204,MATCH(W$32,'Energy use Prediction'!$A$178:$AQ$178,0),FALSE)*$B42</f>
        <v>98873586925054.172</v>
      </c>
      <c r="X42" s="260">
        <f>VLOOKUP($A42,'Energy use Prediction'!$A$178:$AQ$204,MATCH(X$32,'Energy use Prediction'!$A$178:$AQ$178,0),FALSE)*$B42</f>
        <v>99820420378902.609</v>
      </c>
      <c r="Y42" s="260">
        <f>VLOOKUP($A42,'Energy use Prediction'!$A$178:$AQ$204,MATCH(Y$32,'Energy use Prediction'!$A$178:$AQ$178,0),FALSE)*$B42</f>
        <v>100676676482790.38</v>
      </c>
      <c r="Z42" s="260">
        <f>VLOOKUP($A42,'Energy use Prediction'!$A$178:$AQ$204,MATCH(Z$32,'Energy use Prediction'!$A$178:$AQ$178,0),FALSE)*$B42</f>
        <v>101438174384125.02</v>
      </c>
      <c r="AA42" s="260">
        <f>VLOOKUP($A42,'Energy use Prediction'!$A$178:$AQ$204,MATCH(AA$32,'Energy use Prediction'!$A$178:$AQ$178,0),FALSE)*$B42</f>
        <v>102099891336247.22</v>
      </c>
      <c r="AB42" s="260">
        <f>VLOOKUP($A42,'Energy use Prediction'!$A$178:$AQ$204,MATCH(AB$32,'Energy use Prediction'!$A$178:$AQ$178,0),FALSE)*$B42</f>
        <v>102658005318920.38</v>
      </c>
      <c r="AC42" s="260">
        <f>VLOOKUP($A42,'Energy use Prediction'!$A$178:$AQ$204,MATCH(AC$32,'Energy use Prediction'!$A$178:$AQ$178,0),FALSE)*$B42</f>
        <v>103108933681080.17</v>
      </c>
      <c r="AD42" s="260">
        <f>VLOOKUP($A42,'Energy use Prediction'!$A$178:$AQ$204,MATCH(AD$32,'Energy use Prediction'!$A$178:$AQ$178,0),FALSE)*$B42</f>
        <v>103449362697795.95</v>
      </c>
      <c r="AE42" s="260">
        <f>VLOOKUP($A42,'Energy use Prediction'!$A$178:$AQ$204,MATCH(AE$32,'Energy use Prediction'!$A$178:$AQ$178,0),FALSE)*$B42</f>
        <v>103675240745584.19</v>
      </c>
      <c r="AF42" s="260">
        <f>VLOOKUP($A42,'Energy use Prediction'!$A$178:$AQ$204,MATCH(AF$32,'Energy use Prediction'!$A$178:$AQ$178,0),FALSE)*$B42</f>
        <v>103783872462461.53</v>
      </c>
      <c r="AG42" s="260">
        <f>VLOOKUP($A42,'Energy use Prediction'!$A$178:$AQ$204,MATCH(AG$32,'Energy use Prediction'!$A$178:$AQ$178,0),FALSE)*$B42</f>
        <v>103771883527991.58</v>
      </c>
      <c r="AH42" s="260">
        <f>VLOOKUP($A42,'Energy use Prediction'!$A$178:$AQ$204,MATCH(AH$32,'Energy use Prediction'!$A$178:$AQ$178,0),FALSE)*$B42</f>
        <v>103533437532804.41</v>
      </c>
      <c r="AI42" s="260">
        <f>VLOOKUP($A42,'Energy use Prediction'!$A$178:$AQ$204,MATCH(AI$32,'Energy use Prediction'!$A$178:$AQ$178,0),FALSE)*$B42</f>
        <v>103170358489808.55</v>
      </c>
      <c r="AJ42" s="260">
        <f>VLOOKUP($A42,'Energy use Prediction'!$A$178:$AQ$204,MATCH(AJ$32,'Energy use Prediction'!$A$178:$AQ$178,0),FALSE)*$B42</f>
        <v>102680910015065.66</v>
      </c>
      <c r="AK42" s="260">
        <f>VLOOKUP($A42,'Energy use Prediction'!$A$178:$AQ$204,MATCH(AK$32,'Energy use Prediction'!$A$178:$AQ$178,0),FALSE)*$B42</f>
        <v>102063846714020.81</v>
      </c>
      <c r="AL42" s="260">
        <f>VLOOKUP($A42,'Energy use Prediction'!$A$178:$AQ$204,MATCH(AL$32,'Energy use Prediction'!$A$178:$AQ$178,0),FALSE)*$B42</f>
        <v>101318441959441.41</v>
      </c>
      <c r="AM42" s="260">
        <f>VLOOKUP($A42,'Energy use Prediction'!$A$178:$AQ$204,MATCH(AM$32,'Energy use Prediction'!$A$178:$AQ$178,0),FALSE)*$B42</f>
        <v>100443498538168.72</v>
      </c>
      <c r="AN42" s="260">
        <f>VLOOKUP($A42,'Energy use Prediction'!$A$178:$AQ$204,MATCH(AN$32,'Energy use Prediction'!$A$178:$AQ$178,0),FALSE)*$B42</f>
        <v>99439426057665.859</v>
      </c>
      <c r="AO42" s="260">
        <f>VLOOKUP($A42,'Energy use Prediction'!$A$178:$AQ$204,MATCH(AO$32,'Energy use Prediction'!$A$178:$AQ$178,0),FALSE)*$B42</f>
        <v>98306229210390.906</v>
      </c>
      <c r="AP42" s="260">
        <f>VLOOKUP($A42,'Energy use Prediction'!$A$178:$AQ$204,MATCH(AP$32,'Energy use Prediction'!$A$178:$AQ$178,0),FALSE)*$B42</f>
        <v>97045547200645.734</v>
      </c>
      <c r="AQ42" s="260">
        <f>VLOOKUP($A42,'Energy use Prediction'!$A$178:$AQ$204,MATCH(AQ$32,'Energy use Prediction'!$A$178:$AQ$178,0),FALSE)*$B42</f>
        <v>95658668148973.625</v>
      </c>
    </row>
    <row r="43" spans="1:43">
      <c r="A43" s="272" t="s">
        <v>625</v>
      </c>
      <c r="B43">
        <f>VLOOKUP(A43,'Non Energy use'!A13:J39,COLUMN('Non Energy use'!F13),FALSE)</f>
        <v>11078956592761.814</v>
      </c>
      <c r="C43" s="260">
        <f>VLOOKUP($A43,'Energy use Prediction'!$A$178:$AQ$204,MATCH(C$32,'Energy use Prediction'!$A$178:$AQ$178,0),FALSE)*$B43</f>
        <v>11171408907728.771</v>
      </c>
      <c r="D43" s="260">
        <f>VLOOKUP($A43,'Energy use Prediction'!$A$178:$AQ$204,MATCH(D$32,'Energy use Prediction'!$A$178:$AQ$178,0),FALSE)*$B43</f>
        <v>12914895689009.234</v>
      </c>
      <c r="E43" s="260">
        <f>VLOOKUP($A43,'Energy use Prediction'!$A$178:$AQ$204,MATCH(E$32,'Energy use Prediction'!$A$178:$AQ$178,0),FALSE)*$B43</f>
        <v>13312380894726.178</v>
      </c>
      <c r="F43" s="260">
        <f>VLOOKUP($A43,'Energy use Prediction'!$A$178:$AQ$204,MATCH(F$32,'Energy use Prediction'!$A$178:$AQ$178,0),FALSE)*$B43</f>
        <v>13681396034349.32</v>
      </c>
      <c r="G43" s="260">
        <f>VLOOKUP($A43,'Energy use Prediction'!$A$178:$AQ$204,MATCH(G$32,'Energy use Prediction'!$A$178:$AQ$178,0),FALSE)*$B43</f>
        <v>14030371782958.293</v>
      </c>
      <c r="H43" s="260">
        <f>VLOOKUP($A43,'Energy use Prediction'!$A$178:$AQ$204,MATCH(H$32,'Energy use Prediction'!$A$178:$AQ$178,0),FALSE)*$B43</f>
        <v>14364584460131.391</v>
      </c>
      <c r="I43" s="260">
        <f>VLOOKUP($A43,'Energy use Prediction'!$A$178:$AQ$204,MATCH(I$32,'Energy use Prediction'!$A$178:$AQ$178,0),FALSE)*$B43</f>
        <v>14679668787834.92</v>
      </c>
      <c r="J43" s="260">
        <f>VLOOKUP($A43,'Energy use Prediction'!$A$178:$AQ$204,MATCH(J$32,'Energy use Prediction'!$A$178:$AQ$178,0),FALSE)*$B43</f>
        <v>14990199013229.465</v>
      </c>
      <c r="K43" s="260">
        <f>VLOOKUP($A43,'Energy use Prediction'!$A$178:$AQ$204,MATCH(K$32,'Energy use Prediction'!$A$178:$AQ$178,0),FALSE)*$B43</f>
        <v>15296685567951.354</v>
      </c>
      <c r="L43" s="260">
        <f>VLOOKUP($A43,'Energy use Prediction'!$A$178:$AQ$204,MATCH(L$32,'Energy use Prediction'!$A$178:$AQ$178,0),FALSE)*$B43</f>
        <v>15599553966132.156</v>
      </c>
      <c r="M43" s="260">
        <f>VLOOKUP($A43,'Energy use Prediction'!$A$178:$AQ$204,MATCH(M$32,'Energy use Prediction'!$A$178:$AQ$178,0),FALSE)*$B43</f>
        <v>15875627764766.084</v>
      </c>
      <c r="N43" s="260">
        <f>VLOOKUP($A43,'Energy use Prediction'!$A$178:$AQ$204,MATCH(N$32,'Energy use Prediction'!$A$178:$AQ$178,0),FALSE)*$B43</f>
        <v>16147862443934.611</v>
      </c>
      <c r="O43" s="260">
        <f>VLOOKUP($A43,'Energy use Prediction'!$A$178:$AQ$204,MATCH(O$32,'Energy use Prediction'!$A$178:$AQ$178,0),FALSE)*$B43</f>
        <v>16416483337259.221</v>
      </c>
      <c r="P43" s="260">
        <f>VLOOKUP($A43,'Energy use Prediction'!$A$178:$AQ$204,MATCH(P$32,'Energy use Prediction'!$A$178:$AQ$178,0),FALSE)*$B43</f>
        <v>16681655587302.564</v>
      </c>
      <c r="Q43" s="260">
        <f>VLOOKUP($A43,'Energy use Prediction'!$A$178:$AQ$204,MATCH(Q$32,'Energy use Prediction'!$A$178:$AQ$178,0),FALSE)*$B43</f>
        <v>16943322327163.008</v>
      </c>
      <c r="R43" s="260">
        <f>VLOOKUP($A43,'Energy use Prediction'!$A$178:$AQ$204,MATCH(R$32,'Energy use Prediction'!$A$178:$AQ$178,0),FALSE)*$B43</f>
        <v>17184532399751.146</v>
      </c>
      <c r="S43" s="260">
        <f>VLOOKUP($A43,'Energy use Prediction'!$A$178:$AQ$204,MATCH(S$32,'Energy use Prediction'!$A$178:$AQ$178,0),FALSE)*$B43</f>
        <v>17438879654229.48</v>
      </c>
      <c r="T43" s="260">
        <f>VLOOKUP($A43,'Energy use Prediction'!$A$178:$AQ$204,MATCH(T$32,'Energy use Prediction'!$A$178:$AQ$178,0),FALSE)*$B43</f>
        <v>17689400799682.68</v>
      </c>
      <c r="U43" s="260">
        <f>VLOOKUP($A43,'Energy use Prediction'!$A$178:$AQ$204,MATCH(U$32,'Energy use Prediction'!$A$178:$AQ$178,0),FALSE)*$B43</f>
        <v>17935835671255.48</v>
      </c>
      <c r="V43" s="260">
        <f>VLOOKUP($A43,'Energy use Prediction'!$A$178:$AQ$204,MATCH(V$32,'Energy use Prediction'!$A$178:$AQ$178,0),FALSE)*$B43</f>
        <v>18177881675246.465</v>
      </c>
      <c r="W43" s="260">
        <f>VLOOKUP($A43,'Energy use Prediction'!$A$178:$AQ$204,MATCH(W$32,'Energy use Prediction'!$A$178:$AQ$178,0),FALSE)*$B43</f>
        <v>18404080007481.57</v>
      </c>
      <c r="X43" s="260">
        <f>VLOOKUP($A43,'Energy use Prediction'!$A$178:$AQ$204,MATCH(X$32,'Energy use Prediction'!$A$178:$AQ$178,0),FALSE)*$B43</f>
        <v>18595191099069.469</v>
      </c>
      <c r="Y43" s="260">
        <f>VLOOKUP($A43,'Energy use Prediction'!$A$178:$AQ$204,MATCH(Y$32,'Energy use Prediction'!$A$178:$AQ$178,0),FALSE)*$B43</f>
        <v>18768315585820.539</v>
      </c>
      <c r="Z43" s="260">
        <f>VLOOKUP($A43,'Energy use Prediction'!$A$178:$AQ$204,MATCH(Z$32,'Energy use Prediction'!$A$178:$AQ$178,0),FALSE)*$B43</f>
        <v>18922734185554.262</v>
      </c>
      <c r="AA43" s="260">
        <f>VLOOKUP($A43,'Energy use Prediction'!$A$178:$AQ$204,MATCH(AA$32,'Energy use Prediction'!$A$178:$AQ$178,0),FALSE)*$B43</f>
        <v>19057563359708.016</v>
      </c>
      <c r="AB43" s="260">
        <f>VLOOKUP($A43,'Energy use Prediction'!$A$178:$AQ$204,MATCH(AB$32,'Energy use Prediction'!$A$178:$AQ$178,0),FALSE)*$B43</f>
        <v>19172137334154.117</v>
      </c>
      <c r="AC43" s="260">
        <f>VLOOKUP($A43,'Energy use Prediction'!$A$178:$AQ$204,MATCH(AC$32,'Energy use Prediction'!$A$178:$AQ$178,0),FALSE)*$B43</f>
        <v>19265829972327.508</v>
      </c>
      <c r="AD43" s="260">
        <f>VLOOKUP($A43,'Energy use Prediction'!$A$178:$AQ$204,MATCH(AD$32,'Energy use Prediction'!$A$178:$AQ$178,0),FALSE)*$B43</f>
        <v>19338061141449.57</v>
      </c>
      <c r="AE43" s="260">
        <f>VLOOKUP($A43,'Energy use Prediction'!$A$178:$AQ$204,MATCH(AE$32,'Energy use Prediction'!$A$178:$AQ$178,0),FALSE)*$B43</f>
        <v>19388109174176.289</v>
      </c>
      <c r="AF43" s="260">
        <f>VLOOKUP($A43,'Energy use Prediction'!$A$178:$AQ$204,MATCH(AF$32,'Energy use Prediction'!$A$178:$AQ$178,0),FALSE)*$B43</f>
        <v>19415502941535.484</v>
      </c>
      <c r="AG43" s="260">
        <f>VLOOKUP($A43,'Energy use Prediction'!$A$178:$AQ$204,MATCH(AG$32,'Energy use Prediction'!$A$178:$AQ$178,0),FALSE)*$B43</f>
        <v>19419641950492.469</v>
      </c>
      <c r="AH43" s="260">
        <f>VLOOKUP($A43,'Energy use Prediction'!$A$178:$AQ$204,MATCH(AH$32,'Energy use Prediction'!$A$178:$AQ$178,0),FALSE)*$B43</f>
        <v>19380743459573.402</v>
      </c>
      <c r="AI43" s="260">
        <f>VLOOKUP($A43,'Energy use Prediction'!$A$178:$AQ$204,MATCH(AI$32,'Energy use Prediction'!$A$178:$AQ$178,0),FALSE)*$B43</f>
        <v>19317885654953.332</v>
      </c>
      <c r="AJ43" s="260">
        <f>VLOOKUP($A43,'Energy use Prediction'!$A$178:$AQ$204,MATCH(AJ$32,'Energy use Prediction'!$A$178:$AQ$178,0),FALSE)*$B43</f>
        <v>19230771807455.977</v>
      </c>
      <c r="AK43" s="260">
        <f>VLOOKUP($A43,'Energy use Prediction'!$A$178:$AQ$204,MATCH(AK$32,'Energy use Prediction'!$A$178:$AQ$178,0),FALSE)*$B43</f>
        <v>19119196198105.758</v>
      </c>
      <c r="AL43" s="260">
        <f>VLOOKUP($A43,'Energy use Prediction'!$A$178:$AQ$204,MATCH(AL$32,'Energy use Prediction'!$A$178:$AQ$178,0),FALSE)*$B43</f>
        <v>18983049632180.258</v>
      </c>
      <c r="AM43" s="260">
        <f>VLOOKUP($A43,'Energy use Prediction'!$A$178:$AQ$204,MATCH(AM$32,'Energy use Prediction'!$A$178:$AQ$178,0),FALSE)*$B43</f>
        <v>18822134298444.676</v>
      </c>
      <c r="AN43" s="260">
        <f>VLOOKUP($A43,'Energy use Prediction'!$A$178:$AQ$204,MATCH(AN$32,'Energy use Prediction'!$A$178:$AQ$178,0),FALSE)*$B43</f>
        <v>18636553181160.727</v>
      </c>
      <c r="AO43" s="260">
        <f>VLOOKUP($A43,'Energy use Prediction'!$A$178:$AQ$204,MATCH(AO$32,'Energy use Prediction'!$A$178:$AQ$178,0),FALSE)*$B43</f>
        <v>18426333295195.961</v>
      </c>
      <c r="AP43" s="260">
        <f>VLOOKUP($A43,'Energy use Prediction'!$A$178:$AQ$204,MATCH(AP$32,'Energy use Prediction'!$A$178:$AQ$178,0),FALSE)*$B43</f>
        <v>18191808010314.012</v>
      </c>
      <c r="AQ43" s="260">
        <f>VLOOKUP($A43,'Energy use Prediction'!$A$178:$AQ$204,MATCH(AQ$32,'Energy use Prediction'!$A$178:$AQ$178,0),FALSE)*$B43</f>
        <v>17933244992647.297</v>
      </c>
    </row>
    <row r="44" spans="1:43">
      <c r="A44" s="272" t="s">
        <v>626</v>
      </c>
      <c r="B44">
        <f>VLOOKUP(A44,'Non Energy use'!A14:J40,COLUMN('Non Energy use'!F14),FALSE)</f>
        <v>0</v>
      </c>
      <c r="C44" s="260">
        <f>VLOOKUP($A44,'Energy use Prediction'!$A$178:$AQ$204,MATCH(C$32,'Energy use Prediction'!$A$178:$AQ$178,0),FALSE)*$B44</f>
        <v>0</v>
      </c>
      <c r="D44" s="260">
        <f>VLOOKUP($A44,'Energy use Prediction'!$A$178:$AQ$204,MATCH(D$32,'Energy use Prediction'!$A$178:$AQ$178,0),FALSE)*$B44</f>
        <v>0</v>
      </c>
      <c r="E44" s="260">
        <f>VLOOKUP($A44,'Energy use Prediction'!$A$178:$AQ$204,MATCH(E$32,'Energy use Prediction'!$A$178:$AQ$178,0),FALSE)*$B44</f>
        <v>0</v>
      </c>
      <c r="F44" s="260">
        <f>VLOOKUP($A44,'Energy use Prediction'!$A$178:$AQ$204,MATCH(F$32,'Energy use Prediction'!$A$178:$AQ$178,0),FALSE)*$B44</f>
        <v>0</v>
      </c>
      <c r="G44" s="260">
        <f>VLOOKUP($A44,'Energy use Prediction'!$A$178:$AQ$204,MATCH(G$32,'Energy use Prediction'!$A$178:$AQ$178,0),FALSE)*$B44</f>
        <v>0</v>
      </c>
      <c r="H44" s="260">
        <f>VLOOKUP($A44,'Energy use Prediction'!$A$178:$AQ$204,MATCH(H$32,'Energy use Prediction'!$A$178:$AQ$178,0),FALSE)*$B44</f>
        <v>0</v>
      </c>
      <c r="I44" s="260">
        <f>VLOOKUP($A44,'Energy use Prediction'!$A$178:$AQ$204,MATCH(I$32,'Energy use Prediction'!$A$178:$AQ$178,0),FALSE)*$B44</f>
        <v>0</v>
      </c>
      <c r="J44" s="260">
        <f>VLOOKUP($A44,'Energy use Prediction'!$A$178:$AQ$204,MATCH(J$32,'Energy use Prediction'!$A$178:$AQ$178,0),FALSE)*$B44</f>
        <v>0</v>
      </c>
      <c r="K44" s="260">
        <f>VLOOKUP($A44,'Energy use Prediction'!$A$178:$AQ$204,MATCH(K$32,'Energy use Prediction'!$A$178:$AQ$178,0),FALSE)*$B44</f>
        <v>0</v>
      </c>
      <c r="L44" s="260">
        <f>VLOOKUP($A44,'Energy use Prediction'!$A$178:$AQ$204,MATCH(L$32,'Energy use Prediction'!$A$178:$AQ$178,0),FALSE)*$B44</f>
        <v>0</v>
      </c>
      <c r="M44" s="260">
        <f>VLOOKUP($A44,'Energy use Prediction'!$A$178:$AQ$204,MATCH(M$32,'Energy use Prediction'!$A$178:$AQ$178,0),FALSE)*$B44</f>
        <v>0</v>
      </c>
      <c r="N44" s="260">
        <f>VLOOKUP($A44,'Energy use Prediction'!$A$178:$AQ$204,MATCH(N$32,'Energy use Prediction'!$A$178:$AQ$178,0),FALSE)*$B44</f>
        <v>0</v>
      </c>
      <c r="O44" s="260">
        <f>VLOOKUP($A44,'Energy use Prediction'!$A$178:$AQ$204,MATCH(O$32,'Energy use Prediction'!$A$178:$AQ$178,0),FALSE)*$B44</f>
        <v>0</v>
      </c>
      <c r="P44" s="260">
        <f>VLOOKUP($A44,'Energy use Prediction'!$A$178:$AQ$204,MATCH(P$32,'Energy use Prediction'!$A$178:$AQ$178,0),FALSE)*$B44</f>
        <v>0</v>
      </c>
      <c r="Q44" s="260">
        <f>VLOOKUP($A44,'Energy use Prediction'!$A$178:$AQ$204,MATCH(Q$32,'Energy use Prediction'!$A$178:$AQ$178,0),FALSE)*$B44</f>
        <v>0</v>
      </c>
      <c r="R44" s="260">
        <f>VLOOKUP($A44,'Energy use Prediction'!$A$178:$AQ$204,MATCH(R$32,'Energy use Prediction'!$A$178:$AQ$178,0),FALSE)*$B44</f>
        <v>0</v>
      </c>
      <c r="S44" s="260">
        <f>VLOOKUP($A44,'Energy use Prediction'!$A$178:$AQ$204,MATCH(S$32,'Energy use Prediction'!$A$178:$AQ$178,0),FALSE)*$B44</f>
        <v>0</v>
      </c>
      <c r="T44" s="260">
        <f>VLOOKUP($A44,'Energy use Prediction'!$A$178:$AQ$204,MATCH(T$32,'Energy use Prediction'!$A$178:$AQ$178,0),FALSE)*$B44</f>
        <v>0</v>
      </c>
      <c r="U44" s="260">
        <f>VLOOKUP($A44,'Energy use Prediction'!$A$178:$AQ$204,MATCH(U$32,'Energy use Prediction'!$A$178:$AQ$178,0),FALSE)*$B44</f>
        <v>0</v>
      </c>
      <c r="V44" s="260">
        <f>VLOOKUP($A44,'Energy use Prediction'!$A$178:$AQ$204,MATCH(V$32,'Energy use Prediction'!$A$178:$AQ$178,0),FALSE)*$B44</f>
        <v>0</v>
      </c>
      <c r="W44" s="260">
        <f>VLOOKUP($A44,'Energy use Prediction'!$A$178:$AQ$204,MATCH(W$32,'Energy use Prediction'!$A$178:$AQ$178,0),FALSE)*$B44</f>
        <v>0</v>
      </c>
      <c r="X44" s="260">
        <f>VLOOKUP($A44,'Energy use Prediction'!$A$178:$AQ$204,MATCH(X$32,'Energy use Prediction'!$A$178:$AQ$178,0),FALSE)*$B44</f>
        <v>0</v>
      </c>
      <c r="Y44" s="260">
        <f>VLOOKUP($A44,'Energy use Prediction'!$A$178:$AQ$204,MATCH(Y$32,'Energy use Prediction'!$A$178:$AQ$178,0),FALSE)*$B44</f>
        <v>0</v>
      </c>
      <c r="Z44" s="260">
        <f>VLOOKUP($A44,'Energy use Prediction'!$A$178:$AQ$204,MATCH(Z$32,'Energy use Prediction'!$A$178:$AQ$178,0),FALSE)*$B44</f>
        <v>0</v>
      </c>
      <c r="AA44" s="260">
        <f>VLOOKUP($A44,'Energy use Prediction'!$A$178:$AQ$204,MATCH(AA$32,'Energy use Prediction'!$A$178:$AQ$178,0),FALSE)*$B44</f>
        <v>0</v>
      </c>
      <c r="AB44" s="260">
        <f>VLOOKUP($A44,'Energy use Prediction'!$A$178:$AQ$204,MATCH(AB$32,'Energy use Prediction'!$A$178:$AQ$178,0),FALSE)*$B44</f>
        <v>0</v>
      </c>
      <c r="AC44" s="260">
        <f>VLOOKUP($A44,'Energy use Prediction'!$A$178:$AQ$204,MATCH(AC$32,'Energy use Prediction'!$A$178:$AQ$178,0),FALSE)*$B44</f>
        <v>0</v>
      </c>
      <c r="AD44" s="260">
        <f>VLOOKUP($A44,'Energy use Prediction'!$A$178:$AQ$204,MATCH(AD$32,'Energy use Prediction'!$A$178:$AQ$178,0),FALSE)*$B44</f>
        <v>0</v>
      </c>
      <c r="AE44" s="260">
        <f>VLOOKUP($A44,'Energy use Prediction'!$A$178:$AQ$204,MATCH(AE$32,'Energy use Prediction'!$A$178:$AQ$178,0),FALSE)*$B44</f>
        <v>0</v>
      </c>
      <c r="AF44" s="260">
        <f>VLOOKUP($A44,'Energy use Prediction'!$A$178:$AQ$204,MATCH(AF$32,'Energy use Prediction'!$A$178:$AQ$178,0),FALSE)*$B44</f>
        <v>0</v>
      </c>
      <c r="AG44" s="260">
        <f>VLOOKUP($A44,'Energy use Prediction'!$A$178:$AQ$204,MATCH(AG$32,'Energy use Prediction'!$A$178:$AQ$178,0),FALSE)*$B44</f>
        <v>0</v>
      </c>
      <c r="AH44" s="260">
        <f>VLOOKUP($A44,'Energy use Prediction'!$A$178:$AQ$204,MATCH(AH$32,'Energy use Prediction'!$A$178:$AQ$178,0),FALSE)*$B44</f>
        <v>0</v>
      </c>
      <c r="AI44" s="260">
        <f>VLOOKUP($A44,'Energy use Prediction'!$A$178:$AQ$204,MATCH(AI$32,'Energy use Prediction'!$A$178:$AQ$178,0),FALSE)*$B44</f>
        <v>0</v>
      </c>
      <c r="AJ44" s="260">
        <f>VLOOKUP($A44,'Energy use Prediction'!$A$178:$AQ$204,MATCH(AJ$32,'Energy use Prediction'!$A$178:$AQ$178,0),FALSE)*$B44</f>
        <v>0</v>
      </c>
      <c r="AK44" s="260">
        <f>VLOOKUP($A44,'Energy use Prediction'!$A$178:$AQ$204,MATCH(AK$32,'Energy use Prediction'!$A$178:$AQ$178,0),FALSE)*$B44</f>
        <v>0</v>
      </c>
      <c r="AL44" s="260">
        <f>VLOOKUP($A44,'Energy use Prediction'!$A$178:$AQ$204,MATCH(AL$32,'Energy use Prediction'!$A$178:$AQ$178,0),FALSE)*$B44</f>
        <v>0</v>
      </c>
      <c r="AM44" s="260">
        <f>VLOOKUP($A44,'Energy use Prediction'!$A$178:$AQ$204,MATCH(AM$32,'Energy use Prediction'!$A$178:$AQ$178,0),FALSE)*$B44</f>
        <v>0</v>
      </c>
      <c r="AN44" s="260">
        <f>VLOOKUP($A44,'Energy use Prediction'!$A$178:$AQ$204,MATCH(AN$32,'Energy use Prediction'!$A$178:$AQ$178,0),FALSE)*$B44</f>
        <v>0</v>
      </c>
      <c r="AO44" s="260">
        <f>VLOOKUP($A44,'Energy use Prediction'!$A$178:$AQ$204,MATCH(AO$32,'Energy use Prediction'!$A$178:$AQ$178,0),FALSE)*$B44</f>
        <v>0</v>
      </c>
      <c r="AP44" s="260">
        <f>VLOOKUP($A44,'Energy use Prediction'!$A$178:$AQ$204,MATCH(AP$32,'Energy use Prediction'!$A$178:$AQ$178,0),FALSE)*$B44</f>
        <v>0</v>
      </c>
      <c r="AQ44" s="260">
        <f>VLOOKUP($A44,'Energy use Prediction'!$A$178:$AQ$204,MATCH(AQ$32,'Energy use Prediction'!$A$178:$AQ$178,0),FALSE)*$B44</f>
        <v>0</v>
      </c>
    </row>
    <row r="45" spans="1:43">
      <c r="A45" s="272" t="s">
        <v>627</v>
      </c>
      <c r="B45">
        <f>VLOOKUP(A45,'Non Energy use'!A15:J41,COLUMN('Non Energy use'!F15),FALSE)</f>
        <v>0</v>
      </c>
      <c r="C45" s="260">
        <f>VLOOKUP($A45,'Energy use Prediction'!$A$178:$AQ$204,MATCH(C$32,'Energy use Prediction'!$A$178:$AQ$178,0),FALSE)*$B45</f>
        <v>0</v>
      </c>
      <c r="D45" s="260">
        <f>VLOOKUP($A45,'Energy use Prediction'!$A$178:$AQ$204,MATCH(D$32,'Energy use Prediction'!$A$178:$AQ$178,0),FALSE)*$B45</f>
        <v>0</v>
      </c>
      <c r="E45" s="260">
        <f>VLOOKUP($A45,'Energy use Prediction'!$A$178:$AQ$204,MATCH(E$32,'Energy use Prediction'!$A$178:$AQ$178,0),FALSE)*$B45</f>
        <v>0</v>
      </c>
      <c r="F45" s="260">
        <f>VLOOKUP($A45,'Energy use Prediction'!$A$178:$AQ$204,MATCH(F$32,'Energy use Prediction'!$A$178:$AQ$178,0),FALSE)*$B45</f>
        <v>0</v>
      </c>
      <c r="G45" s="260">
        <f>VLOOKUP($A45,'Energy use Prediction'!$A$178:$AQ$204,MATCH(G$32,'Energy use Prediction'!$A$178:$AQ$178,0),FALSE)*$B45</f>
        <v>0</v>
      </c>
      <c r="H45" s="260">
        <f>VLOOKUP($A45,'Energy use Prediction'!$A$178:$AQ$204,MATCH(H$32,'Energy use Prediction'!$A$178:$AQ$178,0),FALSE)*$B45</f>
        <v>0</v>
      </c>
      <c r="I45" s="260">
        <f>VLOOKUP($A45,'Energy use Prediction'!$A$178:$AQ$204,MATCH(I$32,'Energy use Prediction'!$A$178:$AQ$178,0),FALSE)*$B45</f>
        <v>0</v>
      </c>
      <c r="J45" s="260">
        <f>VLOOKUP($A45,'Energy use Prediction'!$A$178:$AQ$204,MATCH(J$32,'Energy use Prediction'!$A$178:$AQ$178,0),FALSE)*$B45</f>
        <v>0</v>
      </c>
      <c r="K45" s="260">
        <f>VLOOKUP($A45,'Energy use Prediction'!$A$178:$AQ$204,MATCH(K$32,'Energy use Prediction'!$A$178:$AQ$178,0),FALSE)*$B45</f>
        <v>0</v>
      </c>
      <c r="L45" s="260">
        <f>VLOOKUP($A45,'Energy use Prediction'!$A$178:$AQ$204,MATCH(L$32,'Energy use Prediction'!$A$178:$AQ$178,0),FALSE)*$B45</f>
        <v>0</v>
      </c>
      <c r="M45" s="260">
        <f>VLOOKUP($A45,'Energy use Prediction'!$A$178:$AQ$204,MATCH(M$32,'Energy use Prediction'!$A$178:$AQ$178,0),FALSE)*$B45</f>
        <v>0</v>
      </c>
      <c r="N45" s="260">
        <f>VLOOKUP($A45,'Energy use Prediction'!$A$178:$AQ$204,MATCH(N$32,'Energy use Prediction'!$A$178:$AQ$178,0),FALSE)*$B45</f>
        <v>0</v>
      </c>
      <c r="O45" s="260">
        <f>VLOOKUP($A45,'Energy use Prediction'!$A$178:$AQ$204,MATCH(O$32,'Energy use Prediction'!$A$178:$AQ$178,0),FALSE)*$B45</f>
        <v>0</v>
      </c>
      <c r="P45" s="260">
        <f>VLOOKUP($A45,'Energy use Prediction'!$A$178:$AQ$204,MATCH(P$32,'Energy use Prediction'!$A$178:$AQ$178,0),FALSE)*$B45</f>
        <v>0</v>
      </c>
      <c r="Q45" s="260">
        <f>VLOOKUP($A45,'Energy use Prediction'!$A$178:$AQ$204,MATCH(Q$32,'Energy use Prediction'!$A$178:$AQ$178,0),FALSE)*$B45</f>
        <v>0</v>
      </c>
      <c r="R45" s="260">
        <f>VLOOKUP($A45,'Energy use Prediction'!$A$178:$AQ$204,MATCH(R$32,'Energy use Prediction'!$A$178:$AQ$178,0),FALSE)*$B45</f>
        <v>0</v>
      </c>
      <c r="S45" s="260">
        <f>VLOOKUP($A45,'Energy use Prediction'!$A$178:$AQ$204,MATCH(S$32,'Energy use Prediction'!$A$178:$AQ$178,0),FALSE)*$B45</f>
        <v>0</v>
      </c>
      <c r="T45" s="260">
        <f>VLOOKUP($A45,'Energy use Prediction'!$A$178:$AQ$204,MATCH(T$32,'Energy use Prediction'!$A$178:$AQ$178,0),FALSE)*$B45</f>
        <v>0</v>
      </c>
      <c r="U45" s="260">
        <f>VLOOKUP($A45,'Energy use Prediction'!$A$178:$AQ$204,MATCH(U$32,'Energy use Prediction'!$A$178:$AQ$178,0),FALSE)*$B45</f>
        <v>0</v>
      </c>
      <c r="V45" s="260">
        <f>VLOOKUP($A45,'Energy use Prediction'!$A$178:$AQ$204,MATCH(V$32,'Energy use Prediction'!$A$178:$AQ$178,0),FALSE)*$B45</f>
        <v>0</v>
      </c>
      <c r="W45" s="260">
        <f>VLOOKUP($A45,'Energy use Prediction'!$A$178:$AQ$204,MATCH(W$32,'Energy use Prediction'!$A$178:$AQ$178,0),FALSE)*$B45</f>
        <v>0</v>
      </c>
      <c r="X45" s="260">
        <f>VLOOKUP($A45,'Energy use Prediction'!$A$178:$AQ$204,MATCH(X$32,'Energy use Prediction'!$A$178:$AQ$178,0),FALSE)*$B45</f>
        <v>0</v>
      </c>
      <c r="Y45" s="260">
        <f>VLOOKUP($A45,'Energy use Prediction'!$A$178:$AQ$204,MATCH(Y$32,'Energy use Prediction'!$A$178:$AQ$178,0),FALSE)*$B45</f>
        <v>0</v>
      </c>
      <c r="Z45" s="260">
        <f>VLOOKUP($A45,'Energy use Prediction'!$A$178:$AQ$204,MATCH(Z$32,'Energy use Prediction'!$A$178:$AQ$178,0),FALSE)*$B45</f>
        <v>0</v>
      </c>
      <c r="AA45" s="260">
        <f>VLOOKUP($A45,'Energy use Prediction'!$A$178:$AQ$204,MATCH(AA$32,'Energy use Prediction'!$A$178:$AQ$178,0),FALSE)*$B45</f>
        <v>0</v>
      </c>
      <c r="AB45" s="260">
        <f>VLOOKUP($A45,'Energy use Prediction'!$A$178:$AQ$204,MATCH(AB$32,'Energy use Prediction'!$A$178:$AQ$178,0),FALSE)*$B45</f>
        <v>0</v>
      </c>
      <c r="AC45" s="260">
        <f>VLOOKUP($A45,'Energy use Prediction'!$A$178:$AQ$204,MATCH(AC$32,'Energy use Prediction'!$A$178:$AQ$178,0),FALSE)*$B45</f>
        <v>0</v>
      </c>
      <c r="AD45" s="260">
        <f>VLOOKUP($A45,'Energy use Prediction'!$A$178:$AQ$204,MATCH(AD$32,'Energy use Prediction'!$A$178:$AQ$178,0),FALSE)*$B45</f>
        <v>0</v>
      </c>
      <c r="AE45" s="260">
        <f>VLOOKUP($A45,'Energy use Prediction'!$A$178:$AQ$204,MATCH(AE$32,'Energy use Prediction'!$A$178:$AQ$178,0),FALSE)*$B45</f>
        <v>0</v>
      </c>
      <c r="AF45" s="260">
        <f>VLOOKUP($A45,'Energy use Prediction'!$A$178:$AQ$204,MATCH(AF$32,'Energy use Prediction'!$A$178:$AQ$178,0),FALSE)*$B45</f>
        <v>0</v>
      </c>
      <c r="AG45" s="260">
        <f>VLOOKUP($A45,'Energy use Prediction'!$A$178:$AQ$204,MATCH(AG$32,'Energy use Prediction'!$A$178:$AQ$178,0),FALSE)*$B45</f>
        <v>0</v>
      </c>
      <c r="AH45" s="260">
        <f>VLOOKUP($A45,'Energy use Prediction'!$A$178:$AQ$204,MATCH(AH$32,'Energy use Prediction'!$A$178:$AQ$178,0),FALSE)*$B45</f>
        <v>0</v>
      </c>
      <c r="AI45" s="260">
        <f>VLOOKUP($A45,'Energy use Prediction'!$A$178:$AQ$204,MATCH(AI$32,'Energy use Prediction'!$A$178:$AQ$178,0),FALSE)*$B45</f>
        <v>0</v>
      </c>
      <c r="AJ45" s="260">
        <f>VLOOKUP($A45,'Energy use Prediction'!$A$178:$AQ$204,MATCH(AJ$32,'Energy use Prediction'!$A$178:$AQ$178,0),FALSE)*$B45</f>
        <v>0</v>
      </c>
      <c r="AK45" s="260">
        <f>VLOOKUP($A45,'Energy use Prediction'!$A$178:$AQ$204,MATCH(AK$32,'Energy use Prediction'!$A$178:$AQ$178,0),FALSE)*$B45</f>
        <v>0</v>
      </c>
      <c r="AL45" s="260">
        <f>VLOOKUP($A45,'Energy use Prediction'!$A$178:$AQ$204,MATCH(AL$32,'Energy use Prediction'!$A$178:$AQ$178,0),FALSE)*$B45</f>
        <v>0</v>
      </c>
      <c r="AM45" s="260">
        <f>VLOOKUP($A45,'Energy use Prediction'!$A$178:$AQ$204,MATCH(AM$32,'Energy use Prediction'!$A$178:$AQ$178,0),FALSE)*$B45</f>
        <v>0</v>
      </c>
      <c r="AN45" s="260">
        <f>VLOOKUP($A45,'Energy use Prediction'!$A$178:$AQ$204,MATCH(AN$32,'Energy use Prediction'!$A$178:$AQ$178,0),FALSE)*$B45</f>
        <v>0</v>
      </c>
      <c r="AO45" s="260">
        <f>VLOOKUP($A45,'Energy use Prediction'!$A$178:$AQ$204,MATCH(AO$32,'Energy use Prediction'!$A$178:$AQ$178,0),FALSE)*$B45</f>
        <v>0</v>
      </c>
      <c r="AP45" s="260">
        <f>VLOOKUP($A45,'Energy use Prediction'!$A$178:$AQ$204,MATCH(AP$32,'Energy use Prediction'!$A$178:$AQ$178,0),FALSE)*$B45</f>
        <v>0</v>
      </c>
      <c r="AQ45" s="260">
        <f>VLOOKUP($A45,'Energy use Prediction'!$A$178:$AQ$204,MATCH(AQ$32,'Energy use Prediction'!$A$178:$AQ$178,0),FALSE)*$B45</f>
        <v>0</v>
      </c>
    </row>
    <row r="46" spans="1:43">
      <c r="A46" s="272" t="s">
        <v>628</v>
      </c>
      <c r="B46">
        <f>VLOOKUP(A46,'Non Energy use'!A16:J42,COLUMN('Non Energy use'!F16),FALSE)</f>
        <v>0</v>
      </c>
      <c r="C46" s="260">
        <f>VLOOKUP($A46,'Energy use Prediction'!$A$178:$AQ$204,MATCH(C$32,'Energy use Prediction'!$A$178:$AQ$178,0),FALSE)*$B46</f>
        <v>0</v>
      </c>
      <c r="D46" s="260">
        <f>VLOOKUP($A46,'Energy use Prediction'!$A$178:$AQ$204,MATCH(D$32,'Energy use Prediction'!$A$178:$AQ$178,0),FALSE)*$B46</f>
        <v>0</v>
      </c>
      <c r="E46" s="260">
        <f>VLOOKUP($A46,'Energy use Prediction'!$A$178:$AQ$204,MATCH(E$32,'Energy use Prediction'!$A$178:$AQ$178,0),FALSE)*$B46</f>
        <v>0</v>
      </c>
      <c r="F46" s="260">
        <f>VLOOKUP($A46,'Energy use Prediction'!$A$178:$AQ$204,MATCH(F$32,'Energy use Prediction'!$A$178:$AQ$178,0),FALSE)*$B46</f>
        <v>0</v>
      </c>
      <c r="G46" s="260">
        <f>VLOOKUP($A46,'Energy use Prediction'!$A$178:$AQ$204,MATCH(G$32,'Energy use Prediction'!$A$178:$AQ$178,0),FALSE)*$B46</f>
        <v>0</v>
      </c>
      <c r="H46" s="260">
        <f>VLOOKUP($A46,'Energy use Prediction'!$A$178:$AQ$204,MATCH(H$32,'Energy use Prediction'!$A$178:$AQ$178,0),FALSE)*$B46</f>
        <v>0</v>
      </c>
      <c r="I46" s="260">
        <f>VLOOKUP($A46,'Energy use Prediction'!$A$178:$AQ$204,MATCH(I$32,'Energy use Prediction'!$A$178:$AQ$178,0),FALSE)*$B46</f>
        <v>0</v>
      </c>
      <c r="J46" s="260">
        <f>VLOOKUP($A46,'Energy use Prediction'!$A$178:$AQ$204,MATCH(J$32,'Energy use Prediction'!$A$178:$AQ$178,0),FALSE)*$B46</f>
        <v>0</v>
      </c>
      <c r="K46" s="260">
        <f>VLOOKUP($A46,'Energy use Prediction'!$A$178:$AQ$204,MATCH(K$32,'Energy use Prediction'!$A$178:$AQ$178,0),FALSE)*$B46</f>
        <v>0</v>
      </c>
      <c r="L46" s="260">
        <f>VLOOKUP($A46,'Energy use Prediction'!$A$178:$AQ$204,MATCH(L$32,'Energy use Prediction'!$A$178:$AQ$178,0),FALSE)*$B46</f>
        <v>0</v>
      </c>
      <c r="M46" s="260">
        <f>VLOOKUP($A46,'Energy use Prediction'!$A$178:$AQ$204,MATCH(M$32,'Energy use Prediction'!$A$178:$AQ$178,0),FALSE)*$B46</f>
        <v>0</v>
      </c>
      <c r="N46" s="260">
        <f>VLOOKUP($A46,'Energy use Prediction'!$A$178:$AQ$204,MATCH(N$32,'Energy use Prediction'!$A$178:$AQ$178,0),FALSE)*$B46</f>
        <v>0</v>
      </c>
      <c r="O46" s="260">
        <f>VLOOKUP($A46,'Energy use Prediction'!$A$178:$AQ$204,MATCH(O$32,'Energy use Prediction'!$A$178:$AQ$178,0),FALSE)*$B46</f>
        <v>0</v>
      </c>
      <c r="P46" s="260">
        <f>VLOOKUP($A46,'Energy use Prediction'!$A$178:$AQ$204,MATCH(P$32,'Energy use Prediction'!$A$178:$AQ$178,0),FALSE)*$B46</f>
        <v>0</v>
      </c>
      <c r="Q46" s="260">
        <f>VLOOKUP($A46,'Energy use Prediction'!$A$178:$AQ$204,MATCH(Q$32,'Energy use Prediction'!$A$178:$AQ$178,0),FALSE)*$B46</f>
        <v>0</v>
      </c>
      <c r="R46" s="260">
        <f>VLOOKUP($A46,'Energy use Prediction'!$A$178:$AQ$204,MATCH(R$32,'Energy use Prediction'!$A$178:$AQ$178,0),FALSE)*$B46</f>
        <v>0</v>
      </c>
      <c r="S46" s="260">
        <f>VLOOKUP($A46,'Energy use Prediction'!$A$178:$AQ$204,MATCH(S$32,'Energy use Prediction'!$A$178:$AQ$178,0),FALSE)*$B46</f>
        <v>0</v>
      </c>
      <c r="T46" s="260">
        <f>VLOOKUP($A46,'Energy use Prediction'!$A$178:$AQ$204,MATCH(T$32,'Energy use Prediction'!$A$178:$AQ$178,0),FALSE)*$B46</f>
        <v>0</v>
      </c>
      <c r="U46" s="260">
        <f>VLOOKUP($A46,'Energy use Prediction'!$A$178:$AQ$204,MATCH(U$32,'Energy use Prediction'!$A$178:$AQ$178,0),FALSE)*$B46</f>
        <v>0</v>
      </c>
      <c r="V46" s="260">
        <f>VLOOKUP($A46,'Energy use Prediction'!$A$178:$AQ$204,MATCH(V$32,'Energy use Prediction'!$A$178:$AQ$178,0),FALSE)*$B46</f>
        <v>0</v>
      </c>
      <c r="W46" s="260">
        <f>VLOOKUP($A46,'Energy use Prediction'!$A$178:$AQ$204,MATCH(W$32,'Energy use Prediction'!$A$178:$AQ$178,0),FALSE)*$B46</f>
        <v>0</v>
      </c>
      <c r="X46" s="260">
        <f>VLOOKUP($A46,'Energy use Prediction'!$A$178:$AQ$204,MATCH(X$32,'Energy use Prediction'!$A$178:$AQ$178,0),FALSE)*$B46</f>
        <v>0</v>
      </c>
      <c r="Y46" s="260">
        <f>VLOOKUP($A46,'Energy use Prediction'!$A$178:$AQ$204,MATCH(Y$32,'Energy use Prediction'!$A$178:$AQ$178,0),FALSE)*$B46</f>
        <v>0</v>
      </c>
      <c r="Z46" s="260">
        <f>VLOOKUP($A46,'Energy use Prediction'!$A$178:$AQ$204,MATCH(Z$32,'Energy use Prediction'!$A$178:$AQ$178,0),FALSE)*$B46</f>
        <v>0</v>
      </c>
      <c r="AA46" s="260">
        <f>VLOOKUP($A46,'Energy use Prediction'!$A$178:$AQ$204,MATCH(AA$32,'Energy use Prediction'!$A$178:$AQ$178,0),FALSE)*$B46</f>
        <v>0</v>
      </c>
      <c r="AB46" s="260">
        <f>VLOOKUP($A46,'Energy use Prediction'!$A$178:$AQ$204,MATCH(AB$32,'Energy use Prediction'!$A$178:$AQ$178,0),FALSE)*$B46</f>
        <v>0</v>
      </c>
      <c r="AC46" s="260">
        <f>VLOOKUP($A46,'Energy use Prediction'!$A$178:$AQ$204,MATCH(AC$32,'Energy use Prediction'!$A$178:$AQ$178,0),FALSE)*$B46</f>
        <v>0</v>
      </c>
      <c r="AD46" s="260">
        <f>VLOOKUP($A46,'Energy use Prediction'!$A$178:$AQ$204,MATCH(AD$32,'Energy use Prediction'!$A$178:$AQ$178,0),FALSE)*$B46</f>
        <v>0</v>
      </c>
      <c r="AE46" s="260">
        <f>VLOOKUP($A46,'Energy use Prediction'!$A$178:$AQ$204,MATCH(AE$32,'Energy use Prediction'!$A$178:$AQ$178,0),FALSE)*$B46</f>
        <v>0</v>
      </c>
      <c r="AF46" s="260">
        <f>VLOOKUP($A46,'Energy use Prediction'!$A$178:$AQ$204,MATCH(AF$32,'Energy use Prediction'!$A$178:$AQ$178,0),FALSE)*$B46</f>
        <v>0</v>
      </c>
      <c r="AG46" s="260">
        <f>VLOOKUP($A46,'Energy use Prediction'!$A$178:$AQ$204,MATCH(AG$32,'Energy use Prediction'!$A$178:$AQ$178,0),FALSE)*$B46</f>
        <v>0</v>
      </c>
      <c r="AH46" s="260">
        <f>VLOOKUP($A46,'Energy use Prediction'!$A$178:$AQ$204,MATCH(AH$32,'Energy use Prediction'!$A$178:$AQ$178,0),FALSE)*$B46</f>
        <v>0</v>
      </c>
      <c r="AI46" s="260">
        <f>VLOOKUP($A46,'Energy use Prediction'!$A$178:$AQ$204,MATCH(AI$32,'Energy use Prediction'!$A$178:$AQ$178,0),FALSE)*$B46</f>
        <v>0</v>
      </c>
      <c r="AJ46" s="260">
        <f>VLOOKUP($A46,'Energy use Prediction'!$A$178:$AQ$204,MATCH(AJ$32,'Energy use Prediction'!$A$178:$AQ$178,0),FALSE)*$B46</f>
        <v>0</v>
      </c>
      <c r="AK46" s="260">
        <f>VLOOKUP($A46,'Energy use Prediction'!$A$178:$AQ$204,MATCH(AK$32,'Energy use Prediction'!$A$178:$AQ$178,0),FALSE)*$B46</f>
        <v>0</v>
      </c>
      <c r="AL46" s="260">
        <f>VLOOKUP($A46,'Energy use Prediction'!$A$178:$AQ$204,MATCH(AL$32,'Energy use Prediction'!$A$178:$AQ$178,0),FALSE)*$B46</f>
        <v>0</v>
      </c>
      <c r="AM46" s="260">
        <f>VLOOKUP($A46,'Energy use Prediction'!$A$178:$AQ$204,MATCH(AM$32,'Energy use Prediction'!$A$178:$AQ$178,0),FALSE)*$B46</f>
        <v>0</v>
      </c>
      <c r="AN46" s="260">
        <f>VLOOKUP($A46,'Energy use Prediction'!$A$178:$AQ$204,MATCH(AN$32,'Energy use Prediction'!$A$178:$AQ$178,0),FALSE)*$B46</f>
        <v>0</v>
      </c>
      <c r="AO46" s="260">
        <f>VLOOKUP($A46,'Energy use Prediction'!$A$178:$AQ$204,MATCH(AO$32,'Energy use Prediction'!$A$178:$AQ$178,0),FALSE)*$B46</f>
        <v>0</v>
      </c>
      <c r="AP46" s="260">
        <f>VLOOKUP($A46,'Energy use Prediction'!$A$178:$AQ$204,MATCH(AP$32,'Energy use Prediction'!$A$178:$AQ$178,0),FALSE)*$B46</f>
        <v>0</v>
      </c>
      <c r="AQ46" s="260">
        <f>VLOOKUP($A46,'Energy use Prediction'!$A$178:$AQ$204,MATCH(AQ$32,'Energy use Prediction'!$A$178:$AQ$178,0),FALSE)*$B46</f>
        <v>0</v>
      </c>
    </row>
    <row r="47" spans="1:43">
      <c r="A47" s="272" t="s">
        <v>629</v>
      </c>
      <c r="B47">
        <f>VLOOKUP(A47,'Non Energy use'!A17:J43,COLUMN('Non Energy use'!F17),FALSE)</f>
        <v>0</v>
      </c>
      <c r="C47" s="260">
        <f>VLOOKUP($A47,'Energy use Prediction'!$A$178:$AQ$204,MATCH(C$32,'Energy use Prediction'!$A$178:$AQ$178,0),FALSE)*$B47</f>
        <v>0</v>
      </c>
      <c r="D47" s="260">
        <f>VLOOKUP($A47,'Energy use Prediction'!$A$178:$AQ$204,MATCH(D$32,'Energy use Prediction'!$A$178:$AQ$178,0),FALSE)*$B47</f>
        <v>0</v>
      </c>
      <c r="E47" s="260">
        <f>VLOOKUP($A47,'Energy use Prediction'!$A$178:$AQ$204,MATCH(E$32,'Energy use Prediction'!$A$178:$AQ$178,0),FALSE)*$B47</f>
        <v>0</v>
      </c>
      <c r="F47" s="260">
        <f>VLOOKUP($A47,'Energy use Prediction'!$A$178:$AQ$204,MATCH(F$32,'Energy use Prediction'!$A$178:$AQ$178,0),FALSE)*$B47</f>
        <v>0</v>
      </c>
      <c r="G47" s="260">
        <f>VLOOKUP($A47,'Energy use Prediction'!$A$178:$AQ$204,MATCH(G$32,'Energy use Prediction'!$A$178:$AQ$178,0),FALSE)*$B47</f>
        <v>0</v>
      </c>
      <c r="H47" s="260">
        <f>VLOOKUP($A47,'Energy use Prediction'!$A$178:$AQ$204,MATCH(H$32,'Energy use Prediction'!$A$178:$AQ$178,0),FALSE)*$B47</f>
        <v>0</v>
      </c>
      <c r="I47" s="260">
        <f>VLOOKUP($A47,'Energy use Prediction'!$A$178:$AQ$204,MATCH(I$32,'Energy use Prediction'!$A$178:$AQ$178,0),FALSE)*$B47</f>
        <v>0</v>
      </c>
      <c r="J47" s="260">
        <f>VLOOKUP($A47,'Energy use Prediction'!$A$178:$AQ$204,MATCH(J$32,'Energy use Prediction'!$A$178:$AQ$178,0),FALSE)*$B47</f>
        <v>0</v>
      </c>
      <c r="K47" s="260">
        <f>VLOOKUP($A47,'Energy use Prediction'!$A$178:$AQ$204,MATCH(K$32,'Energy use Prediction'!$A$178:$AQ$178,0),FALSE)*$B47</f>
        <v>0</v>
      </c>
      <c r="L47" s="260">
        <f>VLOOKUP($A47,'Energy use Prediction'!$A$178:$AQ$204,MATCH(L$32,'Energy use Prediction'!$A$178:$AQ$178,0),FALSE)*$B47</f>
        <v>0</v>
      </c>
      <c r="M47" s="260">
        <f>VLOOKUP($A47,'Energy use Prediction'!$A$178:$AQ$204,MATCH(M$32,'Energy use Prediction'!$A$178:$AQ$178,0),FALSE)*$B47</f>
        <v>0</v>
      </c>
      <c r="N47" s="260">
        <f>VLOOKUP($A47,'Energy use Prediction'!$A$178:$AQ$204,MATCH(N$32,'Energy use Prediction'!$A$178:$AQ$178,0),FALSE)*$B47</f>
        <v>0</v>
      </c>
      <c r="O47" s="260">
        <f>VLOOKUP($A47,'Energy use Prediction'!$A$178:$AQ$204,MATCH(O$32,'Energy use Prediction'!$A$178:$AQ$178,0),FALSE)*$B47</f>
        <v>0</v>
      </c>
      <c r="P47" s="260">
        <f>VLOOKUP($A47,'Energy use Prediction'!$A$178:$AQ$204,MATCH(P$32,'Energy use Prediction'!$A$178:$AQ$178,0),FALSE)*$B47</f>
        <v>0</v>
      </c>
      <c r="Q47" s="260">
        <f>VLOOKUP($A47,'Energy use Prediction'!$A$178:$AQ$204,MATCH(Q$32,'Energy use Prediction'!$A$178:$AQ$178,0),FALSE)*$B47</f>
        <v>0</v>
      </c>
      <c r="R47" s="260">
        <f>VLOOKUP($A47,'Energy use Prediction'!$A$178:$AQ$204,MATCH(R$32,'Energy use Prediction'!$A$178:$AQ$178,0),FALSE)*$B47</f>
        <v>0</v>
      </c>
      <c r="S47" s="260">
        <f>VLOOKUP($A47,'Energy use Prediction'!$A$178:$AQ$204,MATCH(S$32,'Energy use Prediction'!$A$178:$AQ$178,0),FALSE)*$B47</f>
        <v>0</v>
      </c>
      <c r="T47" s="260">
        <f>VLOOKUP($A47,'Energy use Prediction'!$A$178:$AQ$204,MATCH(T$32,'Energy use Prediction'!$A$178:$AQ$178,0),FALSE)*$B47</f>
        <v>0</v>
      </c>
      <c r="U47" s="260">
        <f>VLOOKUP($A47,'Energy use Prediction'!$A$178:$AQ$204,MATCH(U$32,'Energy use Prediction'!$A$178:$AQ$178,0),FALSE)*$B47</f>
        <v>0</v>
      </c>
      <c r="V47" s="260">
        <f>VLOOKUP($A47,'Energy use Prediction'!$A$178:$AQ$204,MATCH(V$32,'Energy use Prediction'!$A$178:$AQ$178,0),FALSE)*$B47</f>
        <v>0</v>
      </c>
      <c r="W47" s="260">
        <f>VLOOKUP($A47,'Energy use Prediction'!$A$178:$AQ$204,MATCH(W$32,'Energy use Prediction'!$A$178:$AQ$178,0),FALSE)*$B47</f>
        <v>0</v>
      </c>
      <c r="X47" s="260">
        <f>VLOOKUP($A47,'Energy use Prediction'!$A$178:$AQ$204,MATCH(X$32,'Energy use Prediction'!$A$178:$AQ$178,0),FALSE)*$B47</f>
        <v>0</v>
      </c>
      <c r="Y47" s="260">
        <f>VLOOKUP($A47,'Energy use Prediction'!$A$178:$AQ$204,MATCH(Y$32,'Energy use Prediction'!$A$178:$AQ$178,0),FALSE)*$B47</f>
        <v>0</v>
      </c>
      <c r="Z47" s="260">
        <f>VLOOKUP($A47,'Energy use Prediction'!$A$178:$AQ$204,MATCH(Z$32,'Energy use Prediction'!$A$178:$AQ$178,0),FALSE)*$B47</f>
        <v>0</v>
      </c>
      <c r="AA47" s="260">
        <f>VLOOKUP($A47,'Energy use Prediction'!$A$178:$AQ$204,MATCH(AA$32,'Energy use Prediction'!$A$178:$AQ$178,0),FALSE)*$B47</f>
        <v>0</v>
      </c>
      <c r="AB47" s="260">
        <f>VLOOKUP($A47,'Energy use Prediction'!$A$178:$AQ$204,MATCH(AB$32,'Energy use Prediction'!$A$178:$AQ$178,0),FALSE)*$B47</f>
        <v>0</v>
      </c>
      <c r="AC47" s="260">
        <f>VLOOKUP($A47,'Energy use Prediction'!$A$178:$AQ$204,MATCH(AC$32,'Energy use Prediction'!$A$178:$AQ$178,0),FALSE)*$B47</f>
        <v>0</v>
      </c>
      <c r="AD47" s="260">
        <f>VLOOKUP($A47,'Energy use Prediction'!$A$178:$AQ$204,MATCH(AD$32,'Energy use Prediction'!$A$178:$AQ$178,0),FALSE)*$B47</f>
        <v>0</v>
      </c>
      <c r="AE47" s="260">
        <f>VLOOKUP($A47,'Energy use Prediction'!$A$178:$AQ$204,MATCH(AE$32,'Energy use Prediction'!$A$178:$AQ$178,0),FALSE)*$B47</f>
        <v>0</v>
      </c>
      <c r="AF47" s="260">
        <f>VLOOKUP($A47,'Energy use Prediction'!$A$178:$AQ$204,MATCH(AF$32,'Energy use Prediction'!$A$178:$AQ$178,0),FALSE)*$B47</f>
        <v>0</v>
      </c>
      <c r="AG47" s="260">
        <f>VLOOKUP($A47,'Energy use Prediction'!$A$178:$AQ$204,MATCH(AG$32,'Energy use Prediction'!$A$178:$AQ$178,0),FALSE)*$B47</f>
        <v>0</v>
      </c>
      <c r="AH47" s="260">
        <f>VLOOKUP($A47,'Energy use Prediction'!$A$178:$AQ$204,MATCH(AH$32,'Energy use Prediction'!$A$178:$AQ$178,0),FALSE)*$B47</f>
        <v>0</v>
      </c>
      <c r="AI47" s="260">
        <f>VLOOKUP($A47,'Energy use Prediction'!$A$178:$AQ$204,MATCH(AI$32,'Energy use Prediction'!$A$178:$AQ$178,0),FALSE)*$B47</f>
        <v>0</v>
      </c>
      <c r="AJ47" s="260">
        <f>VLOOKUP($A47,'Energy use Prediction'!$A$178:$AQ$204,MATCH(AJ$32,'Energy use Prediction'!$A$178:$AQ$178,0),FALSE)*$B47</f>
        <v>0</v>
      </c>
      <c r="AK47" s="260">
        <f>VLOOKUP($A47,'Energy use Prediction'!$A$178:$AQ$204,MATCH(AK$32,'Energy use Prediction'!$A$178:$AQ$178,0),FALSE)*$B47</f>
        <v>0</v>
      </c>
      <c r="AL47" s="260">
        <f>VLOOKUP($A47,'Energy use Prediction'!$A$178:$AQ$204,MATCH(AL$32,'Energy use Prediction'!$A$178:$AQ$178,0),FALSE)*$B47</f>
        <v>0</v>
      </c>
      <c r="AM47" s="260">
        <f>VLOOKUP($A47,'Energy use Prediction'!$A$178:$AQ$204,MATCH(AM$32,'Energy use Prediction'!$A$178:$AQ$178,0),FALSE)*$B47</f>
        <v>0</v>
      </c>
      <c r="AN47" s="260">
        <f>VLOOKUP($A47,'Energy use Prediction'!$A$178:$AQ$204,MATCH(AN$32,'Energy use Prediction'!$A$178:$AQ$178,0),FALSE)*$B47</f>
        <v>0</v>
      </c>
      <c r="AO47" s="260">
        <f>VLOOKUP($A47,'Energy use Prediction'!$A$178:$AQ$204,MATCH(AO$32,'Energy use Prediction'!$A$178:$AQ$178,0),FALSE)*$B47</f>
        <v>0</v>
      </c>
      <c r="AP47" s="260">
        <f>VLOOKUP($A47,'Energy use Prediction'!$A$178:$AQ$204,MATCH(AP$32,'Energy use Prediction'!$A$178:$AQ$178,0),FALSE)*$B47</f>
        <v>0</v>
      </c>
      <c r="AQ47" s="260">
        <f>VLOOKUP($A47,'Energy use Prediction'!$A$178:$AQ$204,MATCH(AQ$32,'Energy use Prediction'!$A$178:$AQ$178,0),FALSE)*$B47</f>
        <v>0</v>
      </c>
    </row>
    <row r="48" spans="1:43">
      <c r="A48" s="272" t="s">
        <v>630</v>
      </c>
      <c r="B48">
        <f>VLOOKUP(A48,'Non Energy use'!A18:J44,COLUMN('Non Energy use'!F18),FALSE)</f>
        <v>0</v>
      </c>
      <c r="C48" s="260">
        <f>VLOOKUP($A48,'Energy use Prediction'!$A$178:$AQ$204,MATCH(C$32,'Energy use Prediction'!$A$178:$AQ$178,0),FALSE)*$B48</f>
        <v>0</v>
      </c>
      <c r="D48" s="260">
        <f>VLOOKUP($A48,'Energy use Prediction'!$A$178:$AQ$204,MATCH(D$32,'Energy use Prediction'!$A$178:$AQ$178,0),FALSE)*$B48</f>
        <v>0</v>
      </c>
      <c r="E48" s="260">
        <f>VLOOKUP($A48,'Energy use Prediction'!$A$178:$AQ$204,MATCH(E$32,'Energy use Prediction'!$A$178:$AQ$178,0),FALSE)*$B48</f>
        <v>0</v>
      </c>
      <c r="F48" s="260">
        <f>VLOOKUP($A48,'Energy use Prediction'!$A$178:$AQ$204,MATCH(F$32,'Energy use Prediction'!$A$178:$AQ$178,0),FALSE)*$B48</f>
        <v>0</v>
      </c>
      <c r="G48" s="260">
        <f>VLOOKUP($A48,'Energy use Prediction'!$A$178:$AQ$204,MATCH(G$32,'Energy use Prediction'!$A$178:$AQ$178,0),FALSE)*$B48</f>
        <v>0</v>
      </c>
      <c r="H48" s="260">
        <f>VLOOKUP($A48,'Energy use Prediction'!$A$178:$AQ$204,MATCH(H$32,'Energy use Prediction'!$A$178:$AQ$178,0),FALSE)*$B48</f>
        <v>0</v>
      </c>
      <c r="I48" s="260">
        <f>VLOOKUP($A48,'Energy use Prediction'!$A$178:$AQ$204,MATCH(I$32,'Energy use Prediction'!$A$178:$AQ$178,0),FALSE)*$B48</f>
        <v>0</v>
      </c>
      <c r="J48" s="260">
        <f>VLOOKUP($A48,'Energy use Prediction'!$A$178:$AQ$204,MATCH(J$32,'Energy use Prediction'!$A$178:$AQ$178,0),FALSE)*$B48</f>
        <v>0</v>
      </c>
      <c r="K48" s="260">
        <f>VLOOKUP($A48,'Energy use Prediction'!$A$178:$AQ$204,MATCH(K$32,'Energy use Prediction'!$A$178:$AQ$178,0),FALSE)*$B48</f>
        <v>0</v>
      </c>
      <c r="L48" s="260">
        <f>VLOOKUP($A48,'Energy use Prediction'!$A$178:$AQ$204,MATCH(L$32,'Energy use Prediction'!$A$178:$AQ$178,0),FALSE)*$B48</f>
        <v>0</v>
      </c>
      <c r="M48" s="260">
        <f>VLOOKUP($A48,'Energy use Prediction'!$A$178:$AQ$204,MATCH(M$32,'Energy use Prediction'!$A$178:$AQ$178,0),FALSE)*$B48</f>
        <v>0</v>
      </c>
      <c r="N48" s="260">
        <f>VLOOKUP($A48,'Energy use Prediction'!$A$178:$AQ$204,MATCH(N$32,'Energy use Prediction'!$A$178:$AQ$178,0),FALSE)*$B48</f>
        <v>0</v>
      </c>
      <c r="O48" s="260">
        <f>VLOOKUP($A48,'Energy use Prediction'!$A$178:$AQ$204,MATCH(O$32,'Energy use Prediction'!$A$178:$AQ$178,0),FALSE)*$B48</f>
        <v>0</v>
      </c>
      <c r="P48" s="260">
        <f>VLOOKUP($A48,'Energy use Prediction'!$A$178:$AQ$204,MATCH(P$32,'Energy use Prediction'!$A$178:$AQ$178,0),FALSE)*$B48</f>
        <v>0</v>
      </c>
      <c r="Q48" s="260">
        <f>VLOOKUP($A48,'Energy use Prediction'!$A$178:$AQ$204,MATCH(Q$32,'Energy use Prediction'!$A$178:$AQ$178,0),FALSE)*$B48</f>
        <v>0</v>
      </c>
      <c r="R48" s="260">
        <f>VLOOKUP($A48,'Energy use Prediction'!$A$178:$AQ$204,MATCH(R$32,'Energy use Prediction'!$A$178:$AQ$178,0),FALSE)*$B48</f>
        <v>0</v>
      </c>
      <c r="S48" s="260">
        <f>VLOOKUP($A48,'Energy use Prediction'!$A$178:$AQ$204,MATCH(S$32,'Energy use Prediction'!$A$178:$AQ$178,0),FALSE)*$B48</f>
        <v>0</v>
      </c>
      <c r="T48" s="260">
        <f>VLOOKUP($A48,'Energy use Prediction'!$A$178:$AQ$204,MATCH(T$32,'Energy use Prediction'!$A$178:$AQ$178,0),FALSE)*$B48</f>
        <v>0</v>
      </c>
      <c r="U48" s="260">
        <f>VLOOKUP($A48,'Energy use Prediction'!$A$178:$AQ$204,MATCH(U$32,'Energy use Prediction'!$A$178:$AQ$178,0),FALSE)*$B48</f>
        <v>0</v>
      </c>
      <c r="V48" s="260">
        <f>VLOOKUP($A48,'Energy use Prediction'!$A$178:$AQ$204,MATCH(V$32,'Energy use Prediction'!$A$178:$AQ$178,0),FALSE)*$B48</f>
        <v>0</v>
      </c>
      <c r="W48" s="260">
        <f>VLOOKUP($A48,'Energy use Prediction'!$A$178:$AQ$204,MATCH(W$32,'Energy use Prediction'!$A$178:$AQ$178,0),FALSE)*$B48</f>
        <v>0</v>
      </c>
      <c r="X48" s="260">
        <f>VLOOKUP($A48,'Energy use Prediction'!$A$178:$AQ$204,MATCH(X$32,'Energy use Prediction'!$A$178:$AQ$178,0),FALSE)*$B48</f>
        <v>0</v>
      </c>
      <c r="Y48" s="260">
        <f>VLOOKUP($A48,'Energy use Prediction'!$A$178:$AQ$204,MATCH(Y$32,'Energy use Prediction'!$A$178:$AQ$178,0),FALSE)*$B48</f>
        <v>0</v>
      </c>
      <c r="Z48" s="260">
        <f>VLOOKUP($A48,'Energy use Prediction'!$A$178:$AQ$204,MATCH(Z$32,'Energy use Prediction'!$A$178:$AQ$178,0),FALSE)*$B48</f>
        <v>0</v>
      </c>
      <c r="AA48" s="260">
        <f>VLOOKUP($A48,'Energy use Prediction'!$A$178:$AQ$204,MATCH(AA$32,'Energy use Prediction'!$A$178:$AQ$178,0),FALSE)*$B48</f>
        <v>0</v>
      </c>
      <c r="AB48" s="260">
        <f>VLOOKUP($A48,'Energy use Prediction'!$A$178:$AQ$204,MATCH(AB$32,'Energy use Prediction'!$A$178:$AQ$178,0),FALSE)*$B48</f>
        <v>0</v>
      </c>
      <c r="AC48" s="260">
        <f>VLOOKUP($A48,'Energy use Prediction'!$A$178:$AQ$204,MATCH(AC$32,'Energy use Prediction'!$A$178:$AQ$178,0),FALSE)*$B48</f>
        <v>0</v>
      </c>
      <c r="AD48" s="260">
        <f>VLOOKUP($A48,'Energy use Prediction'!$A$178:$AQ$204,MATCH(AD$32,'Energy use Prediction'!$A$178:$AQ$178,0),FALSE)*$B48</f>
        <v>0</v>
      </c>
      <c r="AE48" s="260">
        <f>VLOOKUP($A48,'Energy use Prediction'!$A$178:$AQ$204,MATCH(AE$32,'Energy use Prediction'!$A$178:$AQ$178,0),FALSE)*$B48</f>
        <v>0</v>
      </c>
      <c r="AF48" s="260">
        <f>VLOOKUP($A48,'Energy use Prediction'!$A$178:$AQ$204,MATCH(AF$32,'Energy use Prediction'!$A$178:$AQ$178,0),FALSE)*$B48</f>
        <v>0</v>
      </c>
      <c r="AG48" s="260">
        <f>VLOOKUP($A48,'Energy use Prediction'!$A$178:$AQ$204,MATCH(AG$32,'Energy use Prediction'!$A$178:$AQ$178,0),FALSE)*$B48</f>
        <v>0</v>
      </c>
      <c r="AH48" s="260">
        <f>VLOOKUP($A48,'Energy use Prediction'!$A$178:$AQ$204,MATCH(AH$32,'Energy use Prediction'!$A$178:$AQ$178,0),FALSE)*$B48</f>
        <v>0</v>
      </c>
      <c r="AI48" s="260">
        <f>VLOOKUP($A48,'Energy use Prediction'!$A$178:$AQ$204,MATCH(AI$32,'Energy use Prediction'!$A$178:$AQ$178,0),FALSE)*$B48</f>
        <v>0</v>
      </c>
      <c r="AJ48" s="260">
        <f>VLOOKUP($A48,'Energy use Prediction'!$A$178:$AQ$204,MATCH(AJ$32,'Energy use Prediction'!$A$178:$AQ$178,0),FALSE)*$B48</f>
        <v>0</v>
      </c>
      <c r="AK48" s="260">
        <f>VLOOKUP($A48,'Energy use Prediction'!$A$178:$AQ$204,MATCH(AK$32,'Energy use Prediction'!$A$178:$AQ$178,0),FALSE)*$B48</f>
        <v>0</v>
      </c>
      <c r="AL48" s="260">
        <f>VLOOKUP($A48,'Energy use Prediction'!$A$178:$AQ$204,MATCH(AL$32,'Energy use Prediction'!$A$178:$AQ$178,0),FALSE)*$B48</f>
        <v>0</v>
      </c>
      <c r="AM48" s="260">
        <f>VLOOKUP($A48,'Energy use Prediction'!$A$178:$AQ$204,MATCH(AM$32,'Energy use Prediction'!$A$178:$AQ$178,0),FALSE)*$B48</f>
        <v>0</v>
      </c>
      <c r="AN48" s="260">
        <f>VLOOKUP($A48,'Energy use Prediction'!$A$178:$AQ$204,MATCH(AN$32,'Energy use Prediction'!$A$178:$AQ$178,0),FALSE)*$B48</f>
        <v>0</v>
      </c>
      <c r="AO48" s="260">
        <f>VLOOKUP($A48,'Energy use Prediction'!$A$178:$AQ$204,MATCH(AO$32,'Energy use Prediction'!$A$178:$AQ$178,0),FALSE)*$B48</f>
        <v>0</v>
      </c>
      <c r="AP48" s="260">
        <f>VLOOKUP($A48,'Energy use Prediction'!$A$178:$AQ$204,MATCH(AP$32,'Energy use Prediction'!$A$178:$AQ$178,0),FALSE)*$B48</f>
        <v>0</v>
      </c>
      <c r="AQ48" s="260">
        <f>VLOOKUP($A48,'Energy use Prediction'!$A$178:$AQ$204,MATCH(AQ$32,'Energy use Prediction'!$A$178:$AQ$178,0),FALSE)*$B48</f>
        <v>0</v>
      </c>
    </row>
    <row r="49" spans="1:43">
      <c r="A49" s="272" t="s">
        <v>631</v>
      </c>
      <c r="B49">
        <f>VLOOKUP(A49,'Non Energy use'!A19:J45,COLUMN('Non Energy use'!F19),FALSE)</f>
        <v>0</v>
      </c>
      <c r="C49" s="260">
        <f>VLOOKUP($A49,'Energy use Prediction'!$A$178:$AQ$204,MATCH(C$32,'Energy use Prediction'!$A$178:$AQ$178,0),FALSE)*$B49</f>
        <v>0</v>
      </c>
      <c r="D49" s="260">
        <f>VLOOKUP($A49,'Energy use Prediction'!$A$178:$AQ$204,MATCH(D$32,'Energy use Prediction'!$A$178:$AQ$178,0),FALSE)*$B49</f>
        <v>0</v>
      </c>
      <c r="E49" s="260">
        <f>VLOOKUP($A49,'Energy use Prediction'!$A$178:$AQ$204,MATCH(E$32,'Energy use Prediction'!$A$178:$AQ$178,0),FALSE)*$B49</f>
        <v>0</v>
      </c>
      <c r="F49" s="260">
        <f>VLOOKUP($A49,'Energy use Prediction'!$A$178:$AQ$204,MATCH(F$32,'Energy use Prediction'!$A$178:$AQ$178,0),FALSE)*$B49</f>
        <v>0</v>
      </c>
      <c r="G49" s="260">
        <f>VLOOKUP($A49,'Energy use Prediction'!$A$178:$AQ$204,MATCH(G$32,'Energy use Prediction'!$A$178:$AQ$178,0),FALSE)*$B49</f>
        <v>0</v>
      </c>
      <c r="H49" s="260">
        <f>VLOOKUP($A49,'Energy use Prediction'!$A$178:$AQ$204,MATCH(H$32,'Energy use Prediction'!$A$178:$AQ$178,0),FALSE)*$B49</f>
        <v>0</v>
      </c>
      <c r="I49" s="260">
        <f>VLOOKUP($A49,'Energy use Prediction'!$A$178:$AQ$204,MATCH(I$32,'Energy use Prediction'!$A$178:$AQ$178,0),FALSE)*$B49</f>
        <v>0</v>
      </c>
      <c r="J49" s="260">
        <f>VLOOKUP($A49,'Energy use Prediction'!$A$178:$AQ$204,MATCH(J$32,'Energy use Prediction'!$A$178:$AQ$178,0),FALSE)*$B49</f>
        <v>0</v>
      </c>
      <c r="K49" s="260">
        <f>VLOOKUP($A49,'Energy use Prediction'!$A$178:$AQ$204,MATCH(K$32,'Energy use Prediction'!$A$178:$AQ$178,0),FALSE)*$B49</f>
        <v>0</v>
      </c>
      <c r="L49" s="260">
        <f>VLOOKUP($A49,'Energy use Prediction'!$A$178:$AQ$204,MATCH(L$32,'Energy use Prediction'!$A$178:$AQ$178,0),FALSE)*$B49</f>
        <v>0</v>
      </c>
      <c r="M49" s="260">
        <f>VLOOKUP($A49,'Energy use Prediction'!$A$178:$AQ$204,MATCH(M$32,'Energy use Prediction'!$A$178:$AQ$178,0),FALSE)*$B49</f>
        <v>0</v>
      </c>
      <c r="N49" s="260">
        <f>VLOOKUP($A49,'Energy use Prediction'!$A$178:$AQ$204,MATCH(N$32,'Energy use Prediction'!$A$178:$AQ$178,0),FALSE)*$B49</f>
        <v>0</v>
      </c>
      <c r="O49" s="260">
        <f>VLOOKUP($A49,'Energy use Prediction'!$A$178:$AQ$204,MATCH(O$32,'Energy use Prediction'!$A$178:$AQ$178,0),FALSE)*$B49</f>
        <v>0</v>
      </c>
      <c r="P49" s="260">
        <f>VLOOKUP($A49,'Energy use Prediction'!$A$178:$AQ$204,MATCH(P$32,'Energy use Prediction'!$A$178:$AQ$178,0),FALSE)*$B49</f>
        <v>0</v>
      </c>
      <c r="Q49" s="260">
        <f>VLOOKUP($A49,'Energy use Prediction'!$A$178:$AQ$204,MATCH(Q$32,'Energy use Prediction'!$A$178:$AQ$178,0),FALSE)*$B49</f>
        <v>0</v>
      </c>
      <c r="R49" s="260">
        <f>VLOOKUP($A49,'Energy use Prediction'!$A$178:$AQ$204,MATCH(R$32,'Energy use Prediction'!$A$178:$AQ$178,0),FALSE)*$B49</f>
        <v>0</v>
      </c>
      <c r="S49" s="260">
        <f>VLOOKUP($A49,'Energy use Prediction'!$A$178:$AQ$204,MATCH(S$32,'Energy use Prediction'!$A$178:$AQ$178,0),FALSE)*$B49</f>
        <v>0</v>
      </c>
      <c r="T49" s="260">
        <f>VLOOKUP($A49,'Energy use Prediction'!$A$178:$AQ$204,MATCH(T$32,'Energy use Prediction'!$A$178:$AQ$178,0),FALSE)*$B49</f>
        <v>0</v>
      </c>
      <c r="U49" s="260">
        <f>VLOOKUP($A49,'Energy use Prediction'!$A$178:$AQ$204,MATCH(U$32,'Energy use Prediction'!$A$178:$AQ$178,0),FALSE)*$B49</f>
        <v>0</v>
      </c>
      <c r="V49" s="260">
        <f>VLOOKUP($A49,'Energy use Prediction'!$A$178:$AQ$204,MATCH(V$32,'Energy use Prediction'!$A$178:$AQ$178,0),FALSE)*$B49</f>
        <v>0</v>
      </c>
      <c r="W49" s="260">
        <f>VLOOKUP($A49,'Energy use Prediction'!$A$178:$AQ$204,MATCH(W$32,'Energy use Prediction'!$A$178:$AQ$178,0),FALSE)*$B49</f>
        <v>0</v>
      </c>
      <c r="X49" s="260">
        <f>VLOOKUP($A49,'Energy use Prediction'!$A$178:$AQ$204,MATCH(X$32,'Energy use Prediction'!$A$178:$AQ$178,0),FALSE)*$B49</f>
        <v>0</v>
      </c>
      <c r="Y49" s="260">
        <f>VLOOKUP($A49,'Energy use Prediction'!$A$178:$AQ$204,MATCH(Y$32,'Energy use Prediction'!$A$178:$AQ$178,0),FALSE)*$B49</f>
        <v>0</v>
      </c>
      <c r="Z49" s="260">
        <f>VLOOKUP($A49,'Energy use Prediction'!$A$178:$AQ$204,MATCH(Z$32,'Energy use Prediction'!$A$178:$AQ$178,0),FALSE)*$B49</f>
        <v>0</v>
      </c>
      <c r="AA49" s="260">
        <f>VLOOKUP($A49,'Energy use Prediction'!$A$178:$AQ$204,MATCH(AA$32,'Energy use Prediction'!$A$178:$AQ$178,0),FALSE)*$B49</f>
        <v>0</v>
      </c>
      <c r="AB49" s="260">
        <f>VLOOKUP($A49,'Energy use Prediction'!$A$178:$AQ$204,MATCH(AB$32,'Energy use Prediction'!$A$178:$AQ$178,0),FALSE)*$B49</f>
        <v>0</v>
      </c>
      <c r="AC49" s="260">
        <f>VLOOKUP($A49,'Energy use Prediction'!$A$178:$AQ$204,MATCH(AC$32,'Energy use Prediction'!$A$178:$AQ$178,0),FALSE)*$B49</f>
        <v>0</v>
      </c>
      <c r="AD49" s="260">
        <f>VLOOKUP($A49,'Energy use Prediction'!$A$178:$AQ$204,MATCH(AD$32,'Energy use Prediction'!$A$178:$AQ$178,0),FALSE)*$B49</f>
        <v>0</v>
      </c>
      <c r="AE49" s="260">
        <f>VLOOKUP($A49,'Energy use Prediction'!$A$178:$AQ$204,MATCH(AE$32,'Energy use Prediction'!$A$178:$AQ$178,0),FALSE)*$B49</f>
        <v>0</v>
      </c>
      <c r="AF49" s="260">
        <f>VLOOKUP($A49,'Energy use Prediction'!$A$178:$AQ$204,MATCH(AF$32,'Energy use Prediction'!$A$178:$AQ$178,0),FALSE)*$B49</f>
        <v>0</v>
      </c>
      <c r="AG49" s="260">
        <f>VLOOKUP($A49,'Energy use Prediction'!$A$178:$AQ$204,MATCH(AG$32,'Energy use Prediction'!$A$178:$AQ$178,0),FALSE)*$B49</f>
        <v>0</v>
      </c>
      <c r="AH49" s="260">
        <f>VLOOKUP($A49,'Energy use Prediction'!$A$178:$AQ$204,MATCH(AH$32,'Energy use Prediction'!$A$178:$AQ$178,0),FALSE)*$B49</f>
        <v>0</v>
      </c>
      <c r="AI49" s="260">
        <f>VLOOKUP($A49,'Energy use Prediction'!$A$178:$AQ$204,MATCH(AI$32,'Energy use Prediction'!$A$178:$AQ$178,0),FALSE)*$B49</f>
        <v>0</v>
      </c>
      <c r="AJ49" s="260">
        <f>VLOOKUP($A49,'Energy use Prediction'!$A$178:$AQ$204,MATCH(AJ$32,'Energy use Prediction'!$A$178:$AQ$178,0),FALSE)*$B49</f>
        <v>0</v>
      </c>
      <c r="AK49" s="260">
        <f>VLOOKUP($A49,'Energy use Prediction'!$A$178:$AQ$204,MATCH(AK$32,'Energy use Prediction'!$A$178:$AQ$178,0),FALSE)*$B49</f>
        <v>0</v>
      </c>
      <c r="AL49" s="260">
        <f>VLOOKUP($A49,'Energy use Prediction'!$A$178:$AQ$204,MATCH(AL$32,'Energy use Prediction'!$A$178:$AQ$178,0),FALSE)*$B49</f>
        <v>0</v>
      </c>
      <c r="AM49" s="260">
        <f>VLOOKUP($A49,'Energy use Prediction'!$A$178:$AQ$204,MATCH(AM$32,'Energy use Prediction'!$A$178:$AQ$178,0),FALSE)*$B49</f>
        <v>0</v>
      </c>
      <c r="AN49" s="260">
        <f>VLOOKUP($A49,'Energy use Prediction'!$A$178:$AQ$204,MATCH(AN$32,'Energy use Prediction'!$A$178:$AQ$178,0),FALSE)*$B49</f>
        <v>0</v>
      </c>
      <c r="AO49" s="260">
        <f>VLOOKUP($A49,'Energy use Prediction'!$A$178:$AQ$204,MATCH(AO$32,'Energy use Prediction'!$A$178:$AQ$178,0),FALSE)*$B49</f>
        <v>0</v>
      </c>
      <c r="AP49" s="260">
        <f>VLOOKUP($A49,'Energy use Prediction'!$A$178:$AQ$204,MATCH(AP$32,'Energy use Prediction'!$A$178:$AQ$178,0),FALSE)*$B49</f>
        <v>0</v>
      </c>
      <c r="AQ49" s="260">
        <f>VLOOKUP($A49,'Energy use Prediction'!$A$178:$AQ$204,MATCH(AQ$32,'Energy use Prediction'!$A$178:$AQ$178,0),FALSE)*$B49</f>
        <v>0</v>
      </c>
    </row>
    <row r="50" spans="1:43">
      <c r="A50" s="272" t="s">
        <v>632</v>
      </c>
      <c r="B50">
        <f>VLOOKUP(A50,'Non Energy use'!A20:J46,COLUMN('Non Energy use'!F20),FALSE)</f>
        <v>0</v>
      </c>
      <c r="C50" s="260">
        <f>VLOOKUP($A50,'Energy use Prediction'!$A$178:$AQ$204,MATCH(C$32,'Energy use Prediction'!$A$178:$AQ$178,0),FALSE)*$B50</f>
        <v>0</v>
      </c>
      <c r="D50" s="260">
        <f>VLOOKUP($A50,'Energy use Prediction'!$A$178:$AQ$204,MATCH(D$32,'Energy use Prediction'!$A$178:$AQ$178,0),FALSE)*$B50</f>
        <v>0</v>
      </c>
      <c r="E50" s="260">
        <f>VLOOKUP($A50,'Energy use Prediction'!$A$178:$AQ$204,MATCH(E$32,'Energy use Prediction'!$A$178:$AQ$178,0),FALSE)*$B50</f>
        <v>0</v>
      </c>
      <c r="F50" s="260">
        <f>VLOOKUP($A50,'Energy use Prediction'!$A$178:$AQ$204,MATCH(F$32,'Energy use Prediction'!$A$178:$AQ$178,0),FALSE)*$B50</f>
        <v>0</v>
      </c>
      <c r="G50" s="260">
        <f>VLOOKUP($A50,'Energy use Prediction'!$A$178:$AQ$204,MATCH(G$32,'Energy use Prediction'!$A$178:$AQ$178,0),FALSE)*$B50</f>
        <v>0</v>
      </c>
      <c r="H50" s="260">
        <f>VLOOKUP($A50,'Energy use Prediction'!$A$178:$AQ$204,MATCH(H$32,'Energy use Prediction'!$A$178:$AQ$178,0),FALSE)*$B50</f>
        <v>0</v>
      </c>
      <c r="I50" s="260">
        <f>VLOOKUP($A50,'Energy use Prediction'!$A$178:$AQ$204,MATCH(I$32,'Energy use Prediction'!$A$178:$AQ$178,0),FALSE)*$B50</f>
        <v>0</v>
      </c>
      <c r="J50" s="260">
        <f>VLOOKUP($A50,'Energy use Prediction'!$A$178:$AQ$204,MATCH(J$32,'Energy use Prediction'!$A$178:$AQ$178,0),FALSE)*$B50</f>
        <v>0</v>
      </c>
      <c r="K50" s="260">
        <f>VLOOKUP($A50,'Energy use Prediction'!$A$178:$AQ$204,MATCH(K$32,'Energy use Prediction'!$A$178:$AQ$178,0),FALSE)*$B50</f>
        <v>0</v>
      </c>
      <c r="L50" s="260">
        <f>VLOOKUP($A50,'Energy use Prediction'!$A$178:$AQ$204,MATCH(L$32,'Energy use Prediction'!$A$178:$AQ$178,0),FALSE)*$B50</f>
        <v>0</v>
      </c>
      <c r="M50" s="260">
        <f>VLOOKUP($A50,'Energy use Prediction'!$A$178:$AQ$204,MATCH(M$32,'Energy use Prediction'!$A$178:$AQ$178,0),FALSE)*$B50</f>
        <v>0</v>
      </c>
      <c r="N50" s="260">
        <f>VLOOKUP($A50,'Energy use Prediction'!$A$178:$AQ$204,MATCH(N$32,'Energy use Prediction'!$A$178:$AQ$178,0),FALSE)*$B50</f>
        <v>0</v>
      </c>
      <c r="O50" s="260">
        <f>VLOOKUP($A50,'Energy use Prediction'!$A$178:$AQ$204,MATCH(O$32,'Energy use Prediction'!$A$178:$AQ$178,0),FALSE)*$B50</f>
        <v>0</v>
      </c>
      <c r="P50" s="260">
        <f>VLOOKUP($A50,'Energy use Prediction'!$A$178:$AQ$204,MATCH(P$32,'Energy use Prediction'!$A$178:$AQ$178,0),FALSE)*$B50</f>
        <v>0</v>
      </c>
      <c r="Q50" s="260">
        <f>VLOOKUP($A50,'Energy use Prediction'!$A$178:$AQ$204,MATCH(Q$32,'Energy use Prediction'!$A$178:$AQ$178,0),FALSE)*$B50</f>
        <v>0</v>
      </c>
      <c r="R50" s="260">
        <f>VLOOKUP($A50,'Energy use Prediction'!$A$178:$AQ$204,MATCH(R$32,'Energy use Prediction'!$A$178:$AQ$178,0),FALSE)*$B50</f>
        <v>0</v>
      </c>
      <c r="S50" s="260">
        <f>VLOOKUP($A50,'Energy use Prediction'!$A$178:$AQ$204,MATCH(S$32,'Energy use Prediction'!$A$178:$AQ$178,0),FALSE)*$B50</f>
        <v>0</v>
      </c>
      <c r="T50" s="260">
        <f>VLOOKUP($A50,'Energy use Prediction'!$A$178:$AQ$204,MATCH(T$32,'Energy use Prediction'!$A$178:$AQ$178,0),FALSE)*$B50</f>
        <v>0</v>
      </c>
      <c r="U50" s="260">
        <f>VLOOKUP($A50,'Energy use Prediction'!$A$178:$AQ$204,MATCH(U$32,'Energy use Prediction'!$A$178:$AQ$178,0),FALSE)*$B50</f>
        <v>0</v>
      </c>
      <c r="V50" s="260">
        <f>VLOOKUP($A50,'Energy use Prediction'!$A$178:$AQ$204,MATCH(V$32,'Energy use Prediction'!$A$178:$AQ$178,0),FALSE)*$B50</f>
        <v>0</v>
      </c>
      <c r="W50" s="260">
        <f>VLOOKUP($A50,'Energy use Prediction'!$A$178:$AQ$204,MATCH(W$32,'Energy use Prediction'!$A$178:$AQ$178,0),FALSE)*$B50</f>
        <v>0</v>
      </c>
      <c r="X50" s="260">
        <f>VLOOKUP($A50,'Energy use Prediction'!$A$178:$AQ$204,MATCH(X$32,'Energy use Prediction'!$A$178:$AQ$178,0),FALSE)*$B50</f>
        <v>0</v>
      </c>
      <c r="Y50" s="260">
        <f>VLOOKUP($A50,'Energy use Prediction'!$A$178:$AQ$204,MATCH(Y$32,'Energy use Prediction'!$A$178:$AQ$178,0),FALSE)*$B50</f>
        <v>0</v>
      </c>
      <c r="Z50" s="260">
        <f>VLOOKUP($A50,'Energy use Prediction'!$A$178:$AQ$204,MATCH(Z$32,'Energy use Prediction'!$A$178:$AQ$178,0),FALSE)*$B50</f>
        <v>0</v>
      </c>
      <c r="AA50" s="260">
        <f>VLOOKUP($A50,'Energy use Prediction'!$A$178:$AQ$204,MATCH(AA$32,'Energy use Prediction'!$A$178:$AQ$178,0),FALSE)*$B50</f>
        <v>0</v>
      </c>
      <c r="AB50" s="260">
        <f>VLOOKUP($A50,'Energy use Prediction'!$A$178:$AQ$204,MATCH(AB$32,'Energy use Prediction'!$A$178:$AQ$178,0),FALSE)*$B50</f>
        <v>0</v>
      </c>
      <c r="AC50" s="260">
        <f>VLOOKUP($A50,'Energy use Prediction'!$A$178:$AQ$204,MATCH(AC$32,'Energy use Prediction'!$A$178:$AQ$178,0),FALSE)*$B50</f>
        <v>0</v>
      </c>
      <c r="AD50" s="260">
        <f>VLOOKUP($A50,'Energy use Prediction'!$A$178:$AQ$204,MATCH(AD$32,'Energy use Prediction'!$A$178:$AQ$178,0),FALSE)*$B50</f>
        <v>0</v>
      </c>
      <c r="AE50" s="260">
        <f>VLOOKUP($A50,'Energy use Prediction'!$A$178:$AQ$204,MATCH(AE$32,'Energy use Prediction'!$A$178:$AQ$178,0),FALSE)*$B50</f>
        <v>0</v>
      </c>
      <c r="AF50" s="260">
        <f>VLOOKUP($A50,'Energy use Prediction'!$A$178:$AQ$204,MATCH(AF$32,'Energy use Prediction'!$A$178:$AQ$178,0),FALSE)*$B50</f>
        <v>0</v>
      </c>
      <c r="AG50" s="260">
        <f>VLOOKUP($A50,'Energy use Prediction'!$A$178:$AQ$204,MATCH(AG$32,'Energy use Prediction'!$A$178:$AQ$178,0),FALSE)*$B50</f>
        <v>0</v>
      </c>
      <c r="AH50" s="260">
        <f>VLOOKUP($A50,'Energy use Prediction'!$A$178:$AQ$204,MATCH(AH$32,'Energy use Prediction'!$A$178:$AQ$178,0),FALSE)*$B50</f>
        <v>0</v>
      </c>
      <c r="AI50" s="260">
        <f>VLOOKUP($A50,'Energy use Prediction'!$A$178:$AQ$204,MATCH(AI$32,'Energy use Prediction'!$A$178:$AQ$178,0),FALSE)*$B50</f>
        <v>0</v>
      </c>
      <c r="AJ50" s="260">
        <f>VLOOKUP($A50,'Energy use Prediction'!$A$178:$AQ$204,MATCH(AJ$32,'Energy use Prediction'!$A$178:$AQ$178,0),FALSE)*$B50</f>
        <v>0</v>
      </c>
      <c r="AK50" s="260">
        <f>VLOOKUP($A50,'Energy use Prediction'!$A$178:$AQ$204,MATCH(AK$32,'Energy use Prediction'!$A$178:$AQ$178,0),FALSE)*$B50</f>
        <v>0</v>
      </c>
      <c r="AL50" s="260">
        <f>VLOOKUP($A50,'Energy use Prediction'!$A$178:$AQ$204,MATCH(AL$32,'Energy use Prediction'!$A$178:$AQ$178,0),FALSE)*$B50</f>
        <v>0</v>
      </c>
      <c r="AM50" s="260">
        <f>VLOOKUP($A50,'Energy use Prediction'!$A$178:$AQ$204,MATCH(AM$32,'Energy use Prediction'!$A$178:$AQ$178,0),FALSE)*$B50</f>
        <v>0</v>
      </c>
      <c r="AN50" s="260">
        <f>VLOOKUP($A50,'Energy use Prediction'!$A$178:$AQ$204,MATCH(AN$32,'Energy use Prediction'!$A$178:$AQ$178,0),FALSE)*$B50</f>
        <v>0</v>
      </c>
      <c r="AO50" s="260">
        <f>VLOOKUP($A50,'Energy use Prediction'!$A$178:$AQ$204,MATCH(AO$32,'Energy use Prediction'!$A$178:$AQ$178,0),FALSE)*$B50</f>
        <v>0</v>
      </c>
      <c r="AP50" s="260">
        <f>VLOOKUP($A50,'Energy use Prediction'!$A$178:$AQ$204,MATCH(AP$32,'Energy use Prediction'!$A$178:$AQ$178,0),FALSE)*$B50</f>
        <v>0</v>
      </c>
      <c r="AQ50" s="260">
        <f>VLOOKUP($A50,'Energy use Prediction'!$A$178:$AQ$204,MATCH(AQ$32,'Energy use Prediction'!$A$178:$AQ$178,0),FALSE)*$B50</f>
        <v>0</v>
      </c>
    </row>
    <row r="51" spans="1:43">
      <c r="A51" s="272" t="s">
        <v>633</v>
      </c>
      <c r="B51">
        <f>VLOOKUP(A51,'Non Energy use'!A21:J47,COLUMN('Non Energy use'!F21),FALSE)</f>
        <v>0</v>
      </c>
      <c r="C51" s="260">
        <f>VLOOKUP($A51,'Energy use Prediction'!$A$178:$AQ$204,MATCH(C$32,'Energy use Prediction'!$A$178:$AQ$178,0),FALSE)*$B51</f>
        <v>0</v>
      </c>
      <c r="D51" s="260">
        <f>VLOOKUP($A51,'Energy use Prediction'!$A$178:$AQ$204,MATCH(D$32,'Energy use Prediction'!$A$178:$AQ$178,0),FALSE)*$B51</f>
        <v>0</v>
      </c>
      <c r="E51" s="260">
        <f>VLOOKUP($A51,'Energy use Prediction'!$A$178:$AQ$204,MATCH(E$32,'Energy use Prediction'!$A$178:$AQ$178,0),FALSE)*$B51</f>
        <v>0</v>
      </c>
      <c r="F51" s="260">
        <f>VLOOKUP($A51,'Energy use Prediction'!$A$178:$AQ$204,MATCH(F$32,'Energy use Prediction'!$A$178:$AQ$178,0),FALSE)*$B51</f>
        <v>0</v>
      </c>
      <c r="G51" s="260">
        <f>VLOOKUP($A51,'Energy use Prediction'!$A$178:$AQ$204,MATCH(G$32,'Energy use Prediction'!$A$178:$AQ$178,0),FALSE)*$B51</f>
        <v>0</v>
      </c>
      <c r="H51" s="260">
        <f>VLOOKUP($A51,'Energy use Prediction'!$A$178:$AQ$204,MATCH(H$32,'Energy use Prediction'!$A$178:$AQ$178,0),FALSE)*$B51</f>
        <v>0</v>
      </c>
      <c r="I51" s="260">
        <f>VLOOKUP($A51,'Energy use Prediction'!$A$178:$AQ$204,MATCH(I$32,'Energy use Prediction'!$A$178:$AQ$178,0),FALSE)*$B51</f>
        <v>0</v>
      </c>
      <c r="J51" s="260">
        <f>VLOOKUP($A51,'Energy use Prediction'!$A$178:$AQ$204,MATCH(J$32,'Energy use Prediction'!$A$178:$AQ$178,0),FALSE)*$B51</f>
        <v>0</v>
      </c>
      <c r="K51" s="260">
        <f>VLOOKUP($A51,'Energy use Prediction'!$A$178:$AQ$204,MATCH(K$32,'Energy use Prediction'!$A$178:$AQ$178,0),FALSE)*$B51</f>
        <v>0</v>
      </c>
      <c r="L51" s="260">
        <f>VLOOKUP($A51,'Energy use Prediction'!$A$178:$AQ$204,MATCH(L$32,'Energy use Prediction'!$A$178:$AQ$178,0),FALSE)*$B51</f>
        <v>0</v>
      </c>
      <c r="M51" s="260">
        <f>VLOOKUP($A51,'Energy use Prediction'!$A$178:$AQ$204,MATCH(M$32,'Energy use Prediction'!$A$178:$AQ$178,0),FALSE)*$B51</f>
        <v>0</v>
      </c>
      <c r="N51" s="260">
        <f>VLOOKUP($A51,'Energy use Prediction'!$A$178:$AQ$204,MATCH(N$32,'Energy use Prediction'!$A$178:$AQ$178,0),FALSE)*$B51</f>
        <v>0</v>
      </c>
      <c r="O51" s="260">
        <f>VLOOKUP($A51,'Energy use Prediction'!$A$178:$AQ$204,MATCH(O$32,'Energy use Prediction'!$A$178:$AQ$178,0),FALSE)*$B51</f>
        <v>0</v>
      </c>
      <c r="P51" s="260">
        <f>VLOOKUP($A51,'Energy use Prediction'!$A$178:$AQ$204,MATCH(P$32,'Energy use Prediction'!$A$178:$AQ$178,0),FALSE)*$B51</f>
        <v>0</v>
      </c>
      <c r="Q51" s="260">
        <f>VLOOKUP($A51,'Energy use Prediction'!$A$178:$AQ$204,MATCH(Q$32,'Energy use Prediction'!$A$178:$AQ$178,0),FALSE)*$B51</f>
        <v>0</v>
      </c>
      <c r="R51" s="260">
        <f>VLOOKUP($A51,'Energy use Prediction'!$A$178:$AQ$204,MATCH(R$32,'Energy use Prediction'!$A$178:$AQ$178,0),FALSE)*$B51</f>
        <v>0</v>
      </c>
      <c r="S51" s="260">
        <f>VLOOKUP($A51,'Energy use Prediction'!$A$178:$AQ$204,MATCH(S$32,'Energy use Prediction'!$A$178:$AQ$178,0),FALSE)*$B51</f>
        <v>0</v>
      </c>
      <c r="T51" s="260">
        <f>VLOOKUP($A51,'Energy use Prediction'!$A$178:$AQ$204,MATCH(T$32,'Energy use Prediction'!$A$178:$AQ$178,0),FALSE)*$B51</f>
        <v>0</v>
      </c>
      <c r="U51" s="260">
        <f>VLOOKUP($A51,'Energy use Prediction'!$A$178:$AQ$204,MATCH(U$32,'Energy use Prediction'!$A$178:$AQ$178,0),FALSE)*$B51</f>
        <v>0</v>
      </c>
      <c r="V51" s="260">
        <f>VLOOKUP($A51,'Energy use Prediction'!$A$178:$AQ$204,MATCH(V$32,'Energy use Prediction'!$A$178:$AQ$178,0),FALSE)*$B51</f>
        <v>0</v>
      </c>
      <c r="W51" s="260">
        <f>VLOOKUP($A51,'Energy use Prediction'!$A$178:$AQ$204,MATCH(W$32,'Energy use Prediction'!$A$178:$AQ$178,0),FALSE)*$B51</f>
        <v>0</v>
      </c>
      <c r="X51" s="260">
        <f>VLOOKUP($A51,'Energy use Prediction'!$A$178:$AQ$204,MATCH(X$32,'Energy use Prediction'!$A$178:$AQ$178,0),FALSE)*$B51</f>
        <v>0</v>
      </c>
      <c r="Y51" s="260">
        <f>VLOOKUP($A51,'Energy use Prediction'!$A$178:$AQ$204,MATCH(Y$32,'Energy use Prediction'!$A$178:$AQ$178,0),FALSE)*$B51</f>
        <v>0</v>
      </c>
      <c r="Z51" s="260">
        <f>VLOOKUP($A51,'Energy use Prediction'!$A$178:$AQ$204,MATCH(Z$32,'Energy use Prediction'!$A$178:$AQ$178,0),FALSE)*$B51</f>
        <v>0</v>
      </c>
      <c r="AA51" s="260">
        <f>VLOOKUP($A51,'Energy use Prediction'!$A$178:$AQ$204,MATCH(AA$32,'Energy use Prediction'!$A$178:$AQ$178,0),FALSE)*$B51</f>
        <v>0</v>
      </c>
      <c r="AB51" s="260">
        <f>VLOOKUP($A51,'Energy use Prediction'!$A$178:$AQ$204,MATCH(AB$32,'Energy use Prediction'!$A$178:$AQ$178,0),FALSE)*$B51</f>
        <v>0</v>
      </c>
      <c r="AC51" s="260">
        <f>VLOOKUP($A51,'Energy use Prediction'!$A$178:$AQ$204,MATCH(AC$32,'Energy use Prediction'!$A$178:$AQ$178,0),FALSE)*$B51</f>
        <v>0</v>
      </c>
      <c r="AD51" s="260">
        <f>VLOOKUP($A51,'Energy use Prediction'!$A$178:$AQ$204,MATCH(AD$32,'Energy use Prediction'!$A$178:$AQ$178,0),FALSE)*$B51</f>
        <v>0</v>
      </c>
      <c r="AE51" s="260">
        <f>VLOOKUP($A51,'Energy use Prediction'!$A$178:$AQ$204,MATCH(AE$32,'Energy use Prediction'!$A$178:$AQ$178,0),FALSE)*$B51</f>
        <v>0</v>
      </c>
      <c r="AF51" s="260">
        <f>VLOOKUP($A51,'Energy use Prediction'!$A$178:$AQ$204,MATCH(AF$32,'Energy use Prediction'!$A$178:$AQ$178,0),FALSE)*$B51</f>
        <v>0</v>
      </c>
      <c r="AG51" s="260">
        <f>VLOOKUP($A51,'Energy use Prediction'!$A$178:$AQ$204,MATCH(AG$32,'Energy use Prediction'!$A$178:$AQ$178,0),FALSE)*$B51</f>
        <v>0</v>
      </c>
      <c r="AH51" s="260">
        <f>VLOOKUP($A51,'Energy use Prediction'!$A$178:$AQ$204,MATCH(AH$32,'Energy use Prediction'!$A$178:$AQ$178,0),FALSE)*$B51</f>
        <v>0</v>
      </c>
      <c r="AI51" s="260">
        <f>VLOOKUP($A51,'Energy use Prediction'!$A$178:$AQ$204,MATCH(AI$32,'Energy use Prediction'!$A$178:$AQ$178,0),FALSE)*$B51</f>
        <v>0</v>
      </c>
      <c r="AJ51" s="260">
        <f>VLOOKUP($A51,'Energy use Prediction'!$A$178:$AQ$204,MATCH(AJ$32,'Energy use Prediction'!$A$178:$AQ$178,0),FALSE)*$B51</f>
        <v>0</v>
      </c>
      <c r="AK51" s="260">
        <f>VLOOKUP($A51,'Energy use Prediction'!$A$178:$AQ$204,MATCH(AK$32,'Energy use Prediction'!$A$178:$AQ$178,0),FALSE)*$B51</f>
        <v>0</v>
      </c>
      <c r="AL51" s="260">
        <f>VLOOKUP($A51,'Energy use Prediction'!$A$178:$AQ$204,MATCH(AL$32,'Energy use Prediction'!$A$178:$AQ$178,0),FALSE)*$B51</f>
        <v>0</v>
      </c>
      <c r="AM51" s="260">
        <f>VLOOKUP($A51,'Energy use Prediction'!$A$178:$AQ$204,MATCH(AM$32,'Energy use Prediction'!$A$178:$AQ$178,0),FALSE)*$B51</f>
        <v>0</v>
      </c>
      <c r="AN51" s="260">
        <f>VLOOKUP($A51,'Energy use Prediction'!$A$178:$AQ$204,MATCH(AN$32,'Energy use Prediction'!$A$178:$AQ$178,0),FALSE)*$B51</f>
        <v>0</v>
      </c>
      <c r="AO51" s="260">
        <f>VLOOKUP($A51,'Energy use Prediction'!$A$178:$AQ$204,MATCH(AO$32,'Energy use Prediction'!$A$178:$AQ$178,0),FALSE)*$B51</f>
        <v>0</v>
      </c>
      <c r="AP51" s="260">
        <f>VLOOKUP($A51,'Energy use Prediction'!$A$178:$AQ$204,MATCH(AP$32,'Energy use Prediction'!$A$178:$AQ$178,0),FALSE)*$B51</f>
        <v>0</v>
      </c>
      <c r="AQ51" s="260">
        <f>VLOOKUP($A51,'Energy use Prediction'!$A$178:$AQ$204,MATCH(AQ$32,'Energy use Prediction'!$A$178:$AQ$178,0),FALSE)*$B51</f>
        <v>0</v>
      </c>
    </row>
    <row r="52" spans="1:43">
      <c r="A52" s="272" t="s">
        <v>634</v>
      </c>
      <c r="B52">
        <f>VLOOKUP(A52,'Non Energy use'!A22:J48,COLUMN('Non Energy use'!F22),FALSE)</f>
        <v>0</v>
      </c>
      <c r="C52" s="260">
        <f>VLOOKUP($A52,'Energy use Prediction'!$A$178:$AQ$204,MATCH(C$32,'Energy use Prediction'!$A$178:$AQ$178,0),FALSE)*$B52</f>
        <v>0</v>
      </c>
      <c r="D52" s="260">
        <f>VLOOKUP($A52,'Energy use Prediction'!$A$178:$AQ$204,MATCH(D$32,'Energy use Prediction'!$A$178:$AQ$178,0),FALSE)*$B52</f>
        <v>0</v>
      </c>
      <c r="E52" s="260">
        <f>VLOOKUP($A52,'Energy use Prediction'!$A$178:$AQ$204,MATCH(E$32,'Energy use Prediction'!$A$178:$AQ$178,0),FALSE)*$B52</f>
        <v>0</v>
      </c>
      <c r="F52" s="260">
        <f>VLOOKUP($A52,'Energy use Prediction'!$A$178:$AQ$204,MATCH(F$32,'Energy use Prediction'!$A$178:$AQ$178,0),FALSE)*$B52</f>
        <v>0</v>
      </c>
      <c r="G52" s="260">
        <f>VLOOKUP($A52,'Energy use Prediction'!$A$178:$AQ$204,MATCH(G$32,'Energy use Prediction'!$A$178:$AQ$178,0),FALSE)*$B52</f>
        <v>0</v>
      </c>
      <c r="H52" s="260">
        <f>VLOOKUP($A52,'Energy use Prediction'!$A$178:$AQ$204,MATCH(H$32,'Energy use Prediction'!$A$178:$AQ$178,0),FALSE)*$B52</f>
        <v>0</v>
      </c>
      <c r="I52" s="260">
        <f>VLOOKUP($A52,'Energy use Prediction'!$A$178:$AQ$204,MATCH(I$32,'Energy use Prediction'!$A$178:$AQ$178,0),FALSE)*$B52</f>
        <v>0</v>
      </c>
      <c r="J52" s="260">
        <f>VLOOKUP($A52,'Energy use Prediction'!$A$178:$AQ$204,MATCH(J$32,'Energy use Prediction'!$A$178:$AQ$178,0),FALSE)*$B52</f>
        <v>0</v>
      </c>
      <c r="K52" s="260">
        <f>VLOOKUP($A52,'Energy use Prediction'!$A$178:$AQ$204,MATCH(K$32,'Energy use Prediction'!$A$178:$AQ$178,0),FALSE)*$B52</f>
        <v>0</v>
      </c>
      <c r="L52" s="260">
        <f>VLOOKUP($A52,'Energy use Prediction'!$A$178:$AQ$204,MATCH(L$32,'Energy use Prediction'!$A$178:$AQ$178,0),FALSE)*$B52</f>
        <v>0</v>
      </c>
      <c r="M52" s="260">
        <f>VLOOKUP($A52,'Energy use Prediction'!$A$178:$AQ$204,MATCH(M$32,'Energy use Prediction'!$A$178:$AQ$178,0),FALSE)*$B52</f>
        <v>0</v>
      </c>
      <c r="N52" s="260">
        <f>VLOOKUP($A52,'Energy use Prediction'!$A$178:$AQ$204,MATCH(N$32,'Energy use Prediction'!$A$178:$AQ$178,0),FALSE)*$B52</f>
        <v>0</v>
      </c>
      <c r="O52" s="260">
        <f>VLOOKUP($A52,'Energy use Prediction'!$A$178:$AQ$204,MATCH(O$32,'Energy use Prediction'!$A$178:$AQ$178,0),FALSE)*$B52</f>
        <v>0</v>
      </c>
      <c r="P52" s="260">
        <f>VLOOKUP($A52,'Energy use Prediction'!$A$178:$AQ$204,MATCH(P$32,'Energy use Prediction'!$A$178:$AQ$178,0),FALSE)*$B52</f>
        <v>0</v>
      </c>
      <c r="Q52" s="260">
        <f>VLOOKUP($A52,'Energy use Prediction'!$A$178:$AQ$204,MATCH(Q$32,'Energy use Prediction'!$A$178:$AQ$178,0),FALSE)*$B52</f>
        <v>0</v>
      </c>
      <c r="R52" s="260">
        <f>VLOOKUP($A52,'Energy use Prediction'!$A$178:$AQ$204,MATCH(R$32,'Energy use Prediction'!$A$178:$AQ$178,0),FALSE)*$B52</f>
        <v>0</v>
      </c>
      <c r="S52" s="260">
        <f>VLOOKUP($A52,'Energy use Prediction'!$A$178:$AQ$204,MATCH(S$32,'Energy use Prediction'!$A$178:$AQ$178,0),FALSE)*$B52</f>
        <v>0</v>
      </c>
      <c r="T52" s="260">
        <f>VLOOKUP($A52,'Energy use Prediction'!$A$178:$AQ$204,MATCH(T$32,'Energy use Prediction'!$A$178:$AQ$178,0),FALSE)*$B52</f>
        <v>0</v>
      </c>
      <c r="U52" s="260">
        <f>VLOOKUP($A52,'Energy use Prediction'!$A$178:$AQ$204,MATCH(U$32,'Energy use Prediction'!$A$178:$AQ$178,0),FALSE)*$B52</f>
        <v>0</v>
      </c>
      <c r="V52" s="260">
        <f>VLOOKUP($A52,'Energy use Prediction'!$A$178:$AQ$204,MATCH(V$32,'Energy use Prediction'!$A$178:$AQ$178,0),FALSE)*$B52</f>
        <v>0</v>
      </c>
      <c r="W52" s="260">
        <f>VLOOKUP($A52,'Energy use Prediction'!$A$178:$AQ$204,MATCH(W$32,'Energy use Prediction'!$A$178:$AQ$178,0),FALSE)*$B52</f>
        <v>0</v>
      </c>
      <c r="X52" s="260">
        <f>VLOOKUP($A52,'Energy use Prediction'!$A$178:$AQ$204,MATCH(X$32,'Energy use Prediction'!$A$178:$AQ$178,0),FALSE)*$B52</f>
        <v>0</v>
      </c>
      <c r="Y52" s="260">
        <f>VLOOKUP($A52,'Energy use Prediction'!$A$178:$AQ$204,MATCH(Y$32,'Energy use Prediction'!$A$178:$AQ$178,0),FALSE)*$B52</f>
        <v>0</v>
      </c>
      <c r="Z52" s="260">
        <f>VLOOKUP($A52,'Energy use Prediction'!$A$178:$AQ$204,MATCH(Z$32,'Energy use Prediction'!$A$178:$AQ$178,0),FALSE)*$B52</f>
        <v>0</v>
      </c>
      <c r="AA52" s="260">
        <f>VLOOKUP($A52,'Energy use Prediction'!$A$178:$AQ$204,MATCH(AA$32,'Energy use Prediction'!$A$178:$AQ$178,0),FALSE)*$B52</f>
        <v>0</v>
      </c>
      <c r="AB52" s="260">
        <f>VLOOKUP($A52,'Energy use Prediction'!$A$178:$AQ$204,MATCH(AB$32,'Energy use Prediction'!$A$178:$AQ$178,0),FALSE)*$B52</f>
        <v>0</v>
      </c>
      <c r="AC52" s="260">
        <f>VLOOKUP($A52,'Energy use Prediction'!$A$178:$AQ$204,MATCH(AC$32,'Energy use Prediction'!$A$178:$AQ$178,0),FALSE)*$B52</f>
        <v>0</v>
      </c>
      <c r="AD52" s="260">
        <f>VLOOKUP($A52,'Energy use Prediction'!$A$178:$AQ$204,MATCH(AD$32,'Energy use Prediction'!$A$178:$AQ$178,0),FALSE)*$B52</f>
        <v>0</v>
      </c>
      <c r="AE52" s="260">
        <f>VLOOKUP($A52,'Energy use Prediction'!$A$178:$AQ$204,MATCH(AE$32,'Energy use Prediction'!$A$178:$AQ$178,0),FALSE)*$B52</f>
        <v>0</v>
      </c>
      <c r="AF52" s="260">
        <f>VLOOKUP($A52,'Energy use Prediction'!$A$178:$AQ$204,MATCH(AF$32,'Energy use Prediction'!$A$178:$AQ$178,0),FALSE)*$B52</f>
        <v>0</v>
      </c>
      <c r="AG52" s="260">
        <f>VLOOKUP($A52,'Energy use Prediction'!$A$178:$AQ$204,MATCH(AG$32,'Energy use Prediction'!$A$178:$AQ$178,0),FALSE)*$B52</f>
        <v>0</v>
      </c>
      <c r="AH52" s="260">
        <f>VLOOKUP($A52,'Energy use Prediction'!$A$178:$AQ$204,MATCH(AH$32,'Energy use Prediction'!$A$178:$AQ$178,0),FALSE)*$B52</f>
        <v>0</v>
      </c>
      <c r="AI52" s="260">
        <f>VLOOKUP($A52,'Energy use Prediction'!$A$178:$AQ$204,MATCH(AI$32,'Energy use Prediction'!$A$178:$AQ$178,0),FALSE)*$B52</f>
        <v>0</v>
      </c>
      <c r="AJ52" s="260">
        <f>VLOOKUP($A52,'Energy use Prediction'!$A$178:$AQ$204,MATCH(AJ$32,'Energy use Prediction'!$A$178:$AQ$178,0),FALSE)*$B52</f>
        <v>0</v>
      </c>
      <c r="AK52" s="260">
        <f>VLOOKUP($A52,'Energy use Prediction'!$A$178:$AQ$204,MATCH(AK$32,'Energy use Prediction'!$A$178:$AQ$178,0),FALSE)*$B52</f>
        <v>0</v>
      </c>
      <c r="AL52" s="260">
        <f>VLOOKUP($A52,'Energy use Prediction'!$A$178:$AQ$204,MATCH(AL$32,'Energy use Prediction'!$A$178:$AQ$178,0),FALSE)*$B52</f>
        <v>0</v>
      </c>
      <c r="AM52" s="260">
        <f>VLOOKUP($A52,'Energy use Prediction'!$A$178:$AQ$204,MATCH(AM$32,'Energy use Prediction'!$A$178:$AQ$178,0),FALSE)*$B52</f>
        <v>0</v>
      </c>
      <c r="AN52" s="260">
        <f>VLOOKUP($A52,'Energy use Prediction'!$A$178:$AQ$204,MATCH(AN$32,'Energy use Prediction'!$A$178:$AQ$178,0),FALSE)*$B52</f>
        <v>0</v>
      </c>
      <c r="AO52" s="260">
        <f>VLOOKUP($A52,'Energy use Prediction'!$A$178:$AQ$204,MATCH(AO$32,'Energy use Prediction'!$A$178:$AQ$178,0),FALSE)*$B52</f>
        <v>0</v>
      </c>
      <c r="AP52" s="260">
        <f>VLOOKUP($A52,'Energy use Prediction'!$A$178:$AQ$204,MATCH(AP$32,'Energy use Prediction'!$A$178:$AQ$178,0),FALSE)*$B52</f>
        <v>0</v>
      </c>
      <c r="AQ52" s="260">
        <f>VLOOKUP($A52,'Energy use Prediction'!$A$178:$AQ$204,MATCH(AQ$32,'Energy use Prediction'!$A$178:$AQ$178,0),FALSE)*$B52</f>
        <v>0</v>
      </c>
    </row>
    <row r="53" spans="1:43">
      <c r="A53" s="272" t="s">
        <v>635</v>
      </c>
      <c r="B53">
        <f>VLOOKUP(A53,'Non Energy use'!A23:J49,COLUMN('Non Energy use'!F23),FALSE)</f>
        <v>0</v>
      </c>
      <c r="C53" s="260">
        <f>VLOOKUP($A53,'Energy use Prediction'!$A$178:$AQ$204,MATCH(C$32,'Energy use Prediction'!$A$178:$AQ$178,0),FALSE)*$B53</f>
        <v>0</v>
      </c>
      <c r="D53" s="260">
        <f>VLOOKUP($A53,'Energy use Prediction'!$A$178:$AQ$204,MATCH(D$32,'Energy use Prediction'!$A$178:$AQ$178,0),FALSE)*$B53</f>
        <v>0</v>
      </c>
      <c r="E53" s="260">
        <f>VLOOKUP($A53,'Energy use Prediction'!$A$178:$AQ$204,MATCH(E$32,'Energy use Prediction'!$A$178:$AQ$178,0),FALSE)*$B53</f>
        <v>0</v>
      </c>
      <c r="F53" s="260">
        <f>VLOOKUP($A53,'Energy use Prediction'!$A$178:$AQ$204,MATCH(F$32,'Energy use Prediction'!$A$178:$AQ$178,0),FALSE)*$B53</f>
        <v>0</v>
      </c>
      <c r="G53" s="260">
        <f>VLOOKUP($A53,'Energy use Prediction'!$A$178:$AQ$204,MATCH(G$32,'Energy use Prediction'!$A$178:$AQ$178,0),FALSE)*$B53</f>
        <v>0</v>
      </c>
      <c r="H53" s="260">
        <f>VLOOKUP($A53,'Energy use Prediction'!$A$178:$AQ$204,MATCH(H$32,'Energy use Prediction'!$A$178:$AQ$178,0),FALSE)*$B53</f>
        <v>0</v>
      </c>
      <c r="I53" s="260">
        <f>VLOOKUP($A53,'Energy use Prediction'!$A$178:$AQ$204,MATCH(I$32,'Energy use Prediction'!$A$178:$AQ$178,0),FALSE)*$B53</f>
        <v>0</v>
      </c>
      <c r="J53" s="260">
        <f>VLOOKUP($A53,'Energy use Prediction'!$A$178:$AQ$204,MATCH(J$32,'Energy use Prediction'!$A$178:$AQ$178,0),FALSE)*$B53</f>
        <v>0</v>
      </c>
      <c r="K53" s="260">
        <f>VLOOKUP($A53,'Energy use Prediction'!$A$178:$AQ$204,MATCH(K$32,'Energy use Prediction'!$A$178:$AQ$178,0),FALSE)*$B53</f>
        <v>0</v>
      </c>
      <c r="L53" s="260">
        <f>VLOOKUP($A53,'Energy use Prediction'!$A$178:$AQ$204,MATCH(L$32,'Energy use Prediction'!$A$178:$AQ$178,0),FALSE)*$B53</f>
        <v>0</v>
      </c>
      <c r="M53" s="260">
        <f>VLOOKUP($A53,'Energy use Prediction'!$A$178:$AQ$204,MATCH(M$32,'Energy use Prediction'!$A$178:$AQ$178,0),FALSE)*$B53</f>
        <v>0</v>
      </c>
      <c r="N53" s="260">
        <f>VLOOKUP($A53,'Energy use Prediction'!$A$178:$AQ$204,MATCH(N$32,'Energy use Prediction'!$A$178:$AQ$178,0),FALSE)*$B53</f>
        <v>0</v>
      </c>
      <c r="O53" s="260">
        <f>VLOOKUP($A53,'Energy use Prediction'!$A$178:$AQ$204,MATCH(O$32,'Energy use Prediction'!$A$178:$AQ$178,0),FALSE)*$B53</f>
        <v>0</v>
      </c>
      <c r="P53" s="260">
        <f>VLOOKUP($A53,'Energy use Prediction'!$A$178:$AQ$204,MATCH(P$32,'Energy use Prediction'!$A$178:$AQ$178,0),FALSE)*$B53</f>
        <v>0</v>
      </c>
      <c r="Q53" s="260">
        <f>VLOOKUP($A53,'Energy use Prediction'!$A$178:$AQ$204,MATCH(Q$32,'Energy use Prediction'!$A$178:$AQ$178,0),FALSE)*$B53</f>
        <v>0</v>
      </c>
      <c r="R53" s="260">
        <f>VLOOKUP($A53,'Energy use Prediction'!$A$178:$AQ$204,MATCH(R$32,'Energy use Prediction'!$A$178:$AQ$178,0),FALSE)*$B53</f>
        <v>0</v>
      </c>
      <c r="S53" s="260">
        <f>VLOOKUP($A53,'Energy use Prediction'!$A$178:$AQ$204,MATCH(S$32,'Energy use Prediction'!$A$178:$AQ$178,0),FALSE)*$B53</f>
        <v>0</v>
      </c>
      <c r="T53" s="260">
        <f>VLOOKUP($A53,'Energy use Prediction'!$A$178:$AQ$204,MATCH(T$32,'Energy use Prediction'!$A$178:$AQ$178,0),FALSE)*$B53</f>
        <v>0</v>
      </c>
      <c r="U53" s="260">
        <f>VLOOKUP($A53,'Energy use Prediction'!$A$178:$AQ$204,MATCH(U$32,'Energy use Prediction'!$A$178:$AQ$178,0),FALSE)*$B53</f>
        <v>0</v>
      </c>
      <c r="V53" s="260">
        <f>VLOOKUP($A53,'Energy use Prediction'!$A$178:$AQ$204,MATCH(V$32,'Energy use Prediction'!$A$178:$AQ$178,0),FALSE)*$B53</f>
        <v>0</v>
      </c>
      <c r="W53" s="260">
        <f>VLOOKUP($A53,'Energy use Prediction'!$A$178:$AQ$204,MATCH(W$32,'Energy use Prediction'!$A$178:$AQ$178,0),FALSE)*$B53</f>
        <v>0</v>
      </c>
      <c r="X53" s="260">
        <f>VLOOKUP($A53,'Energy use Prediction'!$A$178:$AQ$204,MATCH(X$32,'Energy use Prediction'!$A$178:$AQ$178,0),FALSE)*$B53</f>
        <v>0</v>
      </c>
      <c r="Y53" s="260">
        <f>VLOOKUP($A53,'Energy use Prediction'!$A$178:$AQ$204,MATCH(Y$32,'Energy use Prediction'!$A$178:$AQ$178,0),FALSE)*$B53</f>
        <v>0</v>
      </c>
      <c r="Z53" s="260">
        <f>VLOOKUP($A53,'Energy use Prediction'!$A$178:$AQ$204,MATCH(Z$32,'Energy use Prediction'!$A$178:$AQ$178,0),FALSE)*$B53</f>
        <v>0</v>
      </c>
      <c r="AA53" s="260">
        <f>VLOOKUP($A53,'Energy use Prediction'!$A$178:$AQ$204,MATCH(AA$32,'Energy use Prediction'!$A$178:$AQ$178,0),FALSE)*$B53</f>
        <v>0</v>
      </c>
      <c r="AB53" s="260">
        <f>VLOOKUP($A53,'Energy use Prediction'!$A$178:$AQ$204,MATCH(AB$32,'Energy use Prediction'!$A$178:$AQ$178,0),FALSE)*$B53</f>
        <v>0</v>
      </c>
      <c r="AC53" s="260">
        <f>VLOOKUP($A53,'Energy use Prediction'!$A$178:$AQ$204,MATCH(AC$32,'Energy use Prediction'!$A$178:$AQ$178,0),FALSE)*$B53</f>
        <v>0</v>
      </c>
      <c r="AD53" s="260">
        <f>VLOOKUP($A53,'Energy use Prediction'!$A$178:$AQ$204,MATCH(AD$32,'Energy use Prediction'!$A$178:$AQ$178,0),FALSE)*$B53</f>
        <v>0</v>
      </c>
      <c r="AE53" s="260">
        <f>VLOOKUP($A53,'Energy use Prediction'!$A$178:$AQ$204,MATCH(AE$32,'Energy use Prediction'!$A$178:$AQ$178,0),FALSE)*$B53</f>
        <v>0</v>
      </c>
      <c r="AF53" s="260">
        <f>VLOOKUP($A53,'Energy use Prediction'!$A$178:$AQ$204,MATCH(AF$32,'Energy use Prediction'!$A$178:$AQ$178,0),FALSE)*$B53</f>
        <v>0</v>
      </c>
      <c r="AG53" s="260">
        <f>VLOOKUP($A53,'Energy use Prediction'!$A$178:$AQ$204,MATCH(AG$32,'Energy use Prediction'!$A$178:$AQ$178,0),FALSE)*$B53</f>
        <v>0</v>
      </c>
      <c r="AH53" s="260">
        <f>VLOOKUP($A53,'Energy use Prediction'!$A$178:$AQ$204,MATCH(AH$32,'Energy use Prediction'!$A$178:$AQ$178,0),FALSE)*$B53</f>
        <v>0</v>
      </c>
      <c r="AI53" s="260">
        <f>VLOOKUP($A53,'Energy use Prediction'!$A$178:$AQ$204,MATCH(AI$32,'Energy use Prediction'!$A$178:$AQ$178,0),FALSE)*$B53</f>
        <v>0</v>
      </c>
      <c r="AJ53" s="260">
        <f>VLOOKUP($A53,'Energy use Prediction'!$A$178:$AQ$204,MATCH(AJ$32,'Energy use Prediction'!$A$178:$AQ$178,0),FALSE)*$B53</f>
        <v>0</v>
      </c>
      <c r="AK53" s="260">
        <f>VLOOKUP($A53,'Energy use Prediction'!$A$178:$AQ$204,MATCH(AK$32,'Energy use Prediction'!$A$178:$AQ$178,0),FALSE)*$B53</f>
        <v>0</v>
      </c>
      <c r="AL53" s="260">
        <f>VLOOKUP($A53,'Energy use Prediction'!$A$178:$AQ$204,MATCH(AL$32,'Energy use Prediction'!$A$178:$AQ$178,0),FALSE)*$B53</f>
        <v>0</v>
      </c>
      <c r="AM53" s="260">
        <f>VLOOKUP($A53,'Energy use Prediction'!$A$178:$AQ$204,MATCH(AM$32,'Energy use Prediction'!$A$178:$AQ$178,0),FALSE)*$B53</f>
        <v>0</v>
      </c>
      <c r="AN53" s="260">
        <f>VLOOKUP($A53,'Energy use Prediction'!$A$178:$AQ$204,MATCH(AN$32,'Energy use Prediction'!$A$178:$AQ$178,0),FALSE)*$B53</f>
        <v>0</v>
      </c>
      <c r="AO53" s="260">
        <f>VLOOKUP($A53,'Energy use Prediction'!$A$178:$AQ$204,MATCH(AO$32,'Energy use Prediction'!$A$178:$AQ$178,0),FALSE)*$B53</f>
        <v>0</v>
      </c>
      <c r="AP53" s="260">
        <f>VLOOKUP($A53,'Energy use Prediction'!$A$178:$AQ$204,MATCH(AP$32,'Energy use Prediction'!$A$178:$AQ$178,0),FALSE)*$B53</f>
        <v>0</v>
      </c>
      <c r="AQ53" s="260">
        <f>VLOOKUP($A53,'Energy use Prediction'!$A$178:$AQ$204,MATCH(AQ$32,'Energy use Prediction'!$A$178:$AQ$178,0),FALSE)*$B53</f>
        <v>0</v>
      </c>
    </row>
    <row r="54" spans="1:43">
      <c r="A54" s="272" t="s">
        <v>636</v>
      </c>
      <c r="B54">
        <f>VLOOKUP(A54,'Non Energy use'!A24:J50,COLUMN('Non Energy use'!F24),FALSE)</f>
        <v>0</v>
      </c>
      <c r="C54" s="260">
        <f>VLOOKUP($A54,'Energy use Prediction'!$A$178:$AQ$204,MATCH(C$32,'Energy use Prediction'!$A$178:$AQ$178,0),FALSE)*$B54</f>
        <v>0</v>
      </c>
      <c r="D54" s="260">
        <f>VLOOKUP($A54,'Energy use Prediction'!$A$178:$AQ$204,MATCH(D$32,'Energy use Prediction'!$A$178:$AQ$178,0),FALSE)*$B54</f>
        <v>0</v>
      </c>
      <c r="E54" s="260">
        <f>VLOOKUP($A54,'Energy use Prediction'!$A$178:$AQ$204,MATCH(E$32,'Energy use Prediction'!$A$178:$AQ$178,0),FALSE)*$B54</f>
        <v>0</v>
      </c>
      <c r="F54" s="260">
        <f>VLOOKUP($A54,'Energy use Prediction'!$A$178:$AQ$204,MATCH(F$32,'Energy use Prediction'!$A$178:$AQ$178,0),FALSE)*$B54</f>
        <v>0</v>
      </c>
      <c r="G54" s="260">
        <f>VLOOKUP($A54,'Energy use Prediction'!$A$178:$AQ$204,MATCH(G$32,'Energy use Prediction'!$A$178:$AQ$178,0),FALSE)*$B54</f>
        <v>0</v>
      </c>
      <c r="H54" s="260">
        <f>VLOOKUP($A54,'Energy use Prediction'!$A$178:$AQ$204,MATCH(H$32,'Energy use Prediction'!$A$178:$AQ$178,0),FALSE)*$B54</f>
        <v>0</v>
      </c>
      <c r="I54" s="260">
        <f>VLOOKUP($A54,'Energy use Prediction'!$A$178:$AQ$204,MATCH(I$32,'Energy use Prediction'!$A$178:$AQ$178,0),FALSE)*$B54</f>
        <v>0</v>
      </c>
      <c r="J54" s="260">
        <f>VLOOKUP($A54,'Energy use Prediction'!$A$178:$AQ$204,MATCH(J$32,'Energy use Prediction'!$A$178:$AQ$178,0),FALSE)*$B54</f>
        <v>0</v>
      </c>
      <c r="K54" s="260">
        <f>VLOOKUP($A54,'Energy use Prediction'!$A$178:$AQ$204,MATCH(K$32,'Energy use Prediction'!$A$178:$AQ$178,0),FALSE)*$B54</f>
        <v>0</v>
      </c>
      <c r="L54" s="260">
        <f>VLOOKUP($A54,'Energy use Prediction'!$A$178:$AQ$204,MATCH(L$32,'Energy use Prediction'!$A$178:$AQ$178,0),FALSE)*$B54</f>
        <v>0</v>
      </c>
      <c r="M54" s="260">
        <f>VLOOKUP($A54,'Energy use Prediction'!$A$178:$AQ$204,MATCH(M$32,'Energy use Prediction'!$A$178:$AQ$178,0),FALSE)*$B54</f>
        <v>0</v>
      </c>
      <c r="N54" s="260">
        <f>VLOOKUP($A54,'Energy use Prediction'!$A$178:$AQ$204,MATCH(N$32,'Energy use Prediction'!$A$178:$AQ$178,0),FALSE)*$B54</f>
        <v>0</v>
      </c>
      <c r="O54" s="260">
        <f>VLOOKUP($A54,'Energy use Prediction'!$A$178:$AQ$204,MATCH(O$32,'Energy use Prediction'!$A$178:$AQ$178,0),FALSE)*$B54</f>
        <v>0</v>
      </c>
      <c r="P54" s="260">
        <f>VLOOKUP($A54,'Energy use Prediction'!$A$178:$AQ$204,MATCH(P$32,'Energy use Prediction'!$A$178:$AQ$178,0),FALSE)*$B54</f>
        <v>0</v>
      </c>
      <c r="Q54" s="260">
        <f>VLOOKUP($A54,'Energy use Prediction'!$A$178:$AQ$204,MATCH(Q$32,'Energy use Prediction'!$A$178:$AQ$178,0),FALSE)*$B54</f>
        <v>0</v>
      </c>
      <c r="R54" s="260">
        <f>VLOOKUP($A54,'Energy use Prediction'!$A$178:$AQ$204,MATCH(R$32,'Energy use Prediction'!$A$178:$AQ$178,0),FALSE)*$B54</f>
        <v>0</v>
      </c>
      <c r="S54" s="260">
        <f>VLOOKUP($A54,'Energy use Prediction'!$A$178:$AQ$204,MATCH(S$32,'Energy use Prediction'!$A$178:$AQ$178,0),FALSE)*$B54</f>
        <v>0</v>
      </c>
      <c r="T54" s="260">
        <f>VLOOKUP($A54,'Energy use Prediction'!$A$178:$AQ$204,MATCH(T$32,'Energy use Prediction'!$A$178:$AQ$178,0),FALSE)*$B54</f>
        <v>0</v>
      </c>
      <c r="U54" s="260">
        <f>VLOOKUP($A54,'Energy use Prediction'!$A$178:$AQ$204,MATCH(U$32,'Energy use Prediction'!$A$178:$AQ$178,0),FALSE)*$B54</f>
        <v>0</v>
      </c>
      <c r="V54" s="260">
        <f>VLOOKUP($A54,'Energy use Prediction'!$A$178:$AQ$204,MATCH(V$32,'Energy use Prediction'!$A$178:$AQ$178,0),FALSE)*$B54</f>
        <v>0</v>
      </c>
      <c r="W54" s="260">
        <f>VLOOKUP($A54,'Energy use Prediction'!$A$178:$AQ$204,MATCH(W$32,'Energy use Prediction'!$A$178:$AQ$178,0),FALSE)*$B54</f>
        <v>0</v>
      </c>
      <c r="X54" s="260">
        <f>VLOOKUP($A54,'Energy use Prediction'!$A$178:$AQ$204,MATCH(X$32,'Energy use Prediction'!$A$178:$AQ$178,0),FALSE)*$B54</f>
        <v>0</v>
      </c>
      <c r="Y54" s="260">
        <f>VLOOKUP($A54,'Energy use Prediction'!$A$178:$AQ$204,MATCH(Y$32,'Energy use Prediction'!$A$178:$AQ$178,0),FALSE)*$B54</f>
        <v>0</v>
      </c>
      <c r="Z54" s="260">
        <f>VLOOKUP($A54,'Energy use Prediction'!$A$178:$AQ$204,MATCH(Z$32,'Energy use Prediction'!$A$178:$AQ$178,0),FALSE)*$B54</f>
        <v>0</v>
      </c>
      <c r="AA54" s="260">
        <f>VLOOKUP($A54,'Energy use Prediction'!$A$178:$AQ$204,MATCH(AA$32,'Energy use Prediction'!$A$178:$AQ$178,0),FALSE)*$B54</f>
        <v>0</v>
      </c>
      <c r="AB54" s="260">
        <f>VLOOKUP($A54,'Energy use Prediction'!$A$178:$AQ$204,MATCH(AB$32,'Energy use Prediction'!$A$178:$AQ$178,0),FALSE)*$B54</f>
        <v>0</v>
      </c>
      <c r="AC54" s="260">
        <f>VLOOKUP($A54,'Energy use Prediction'!$A$178:$AQ$204,MATCH(AC$32,'Energy use Prediction'!$A$178:$AQ$178,0),FALSE)*$B54</f>
        <v>0</v>
      </c>
      <c r="AD54" s="260">
        <f>VLOOKUP($A54,'Energy use Prediction'!$A$178:$AQ$204,MATCH(AD$32,'Energy use Prediction'!$A$178:$AQ$178,0),FALSE)*$B54</f>
        <v>0</v>
      </c>
      <c r="AE54" s="260">
        <f>VLOOKUP($A54,'Energy use Prediction'!$A$178:$AQ$204,MATCH(AE$32,'Energy use Prediction'!$A$178:$AQ$178,0),FALSE)*$B54</f>
        <v>0</v>
      </c>
      <c r="AF54" s="260">
        <f>VLOOKUP($A54,'Energy use Prediction'!$A$178:$AQ$204,MATCH(AF$32,'Energy use Prediction'!$A$178:$AQ$178,0),FALSE)*$B54</f>
        <v>0</v>
      </c>
      <c r="AG54" s="260">
        <f>VLOOKUP($A54,'Energy use Prediction'!$A$178:$AQ$204,MATCH(AG$32,'Energy use Prediction'!$A$178:$AQ$178,0),FALSE)*$B54</f>
        <v>0</v>
      </c>
      <c r="AH54" s="260">
        <f>VLOOKUP($A54,'Energy use Prediction'!$A$178:$AQ$204,MATCH(AH$32,'Energy use Prediction'!$A$178:$AQ$178,0),FALSE)*$B54</f>
        <v>0</v>
      </c>
      <c r="AI54" s="260">
        <f>VLOOKUP($A54,'Energy use Prediction'!$A$178:$AQ$204,MATCH(AI$32,'Energy use Prediction'!$A$178:$AQ$178,0),FALSE)*$B54</f>
        <v>0</v>
      </c>
      <c r="AJ54" s="260">
        <f>VLOOKUP($A54,'Energy use Prediction'!$A$178:$AQ$204,MATCH(AJ$32,'Energy use Prediction'!$A$178:$AQ$178,0),FALSE)*$B54</f>
        <v>0</v>
      </c>
      <c r="AK54" s="260">
        <f>VLOOKUP($A54,'Energy use Prediction'!$A$178:$AQ$204,MATCH(AK$32,'Energy use Prediction'!$A$178:$AQ$178,0),FALSE)*$B54</f>
        <v>0</v>
      </c>
      <c r="AL54" s="260">
        <f>VLOOKUP($A54,'Energy use Prediction'!$A$178:$AQ$204,MATCH(AL$32,'Energy use Prediction'!$A$178:$AQ$178,0),FALSE)*$B54</f>
        <v>0</v>
      </c>
      <c r="AM54" s="260">
        <f>VLOOKUP($A54,'Energy use Prediction'!$A$178:$AQ$204,MATCH(AM$32,'Energy use Prediction'!$A$178:$AQ$178,0),FALSE)*$B54</f>
        <v>0</v>
      </c>
      <c r="AN54" s="260">
        <f>VLOOKUP($A54,'Energy use Prediction'!$A$178:$AQ$204,MATCH(AN$32,'Energy use Prediction'!$A$178:$AQ$178,0),FALSE)*$B54</f>
        <v>0</v>
      </c>
      <c r="AO54" s="260">
        <f>VLOOKUP($A54,'Energy use Prediction'!$A$178:$AQ$204,MATCH(AO$32,'Energy use Prediction'!$A$178:$AQ$178,0),FALSE)*$B54</f>
        <v>0</v>
      </c>
      <c r="AP54" s="260">
        <f>VLOOKUP($A54,'Energy use Prediction'!$A$178:$AQ$204,MATCH(AP$32,'Energy use Prediction'!$A$178:$AQ$178,0),FALSE)*$B54</f>
        <v>0</v>
      </c>
      <c r="AQ54" s="260">
        <f>VLOOKUP($A54,'Energy use Prediction'!$A$178:$AQ$204,MATCH(AQ$32,'Energy use Prediction'!$A$178:$AQ$178,0),FALSE)*$B54</f>
        <v>0</v>
      </c>
    </row>
    <row r="55" spans="1:43">
      <c r="A55" s="272" t="s">
        <v>637</v>
      </c>
      <c r="B55">
        <f>VLOOKUP(A55,'Non Energy use'!A25:J51,COLUMN('Non Energy use'!F25),FALSE)</f>
        <v>0</v>
      </c>
      <c r="C55" s="260">
        <f>VLOOKUP($A55,'Energy use Prediction'!$A$178:$AQ$204,MATCH(C$32,'Energy use Prediction'!$A$178:$AQ$178,0),FALSE)*$B55</f>
        <v>0</v>
      </c>
      <c r="D55" s="260">
        <f>VLOOKUP($A55,'Energy use Prediction'!$A$178:$AQ$204,MATCH(D$32,'Energy use Prediction'!$A$178:$AQ$178,0),FALSE)*$B55</f>
        <v>0</v>
      </c>
      <c r="E55" s="260">
        <f>VLOOKUP($A55,'Energy use Prediction'!$A$178:$AQ$204,MATCH(E$32,'Energy use Prediction'!$A$178:$AQ$178,0),FALSE)*$B55</f>
        <v>0</v>
      </c>
      <c r="F55" s="260">
        <f>VLOOKUP($A55,'Energy use Prediction'!$A$178:$AQ$204,MATCH(F$32,'Energy use Prediction'!$A$178:$AQ$178,0),FALSE)*$B55</f>
        <v>0</v>
      </c>
      <c r="G55" s="260">
        <f>VLOOKUP($A55,'Energy use Prediction'!$A$178:$AQ$204,MATCH(G$32,'Energy use Prediction'!$A$178:$AQ$178,0),FALSE)*$B55</f>
        <v>0</v>
      </c>
      <c r="H55" s="260">
        <f>VLOOKUP($A55,'Energy use Prediction'!$A$178:$AQ$204,MATCH(H$32,'Energy use Prediction'!$A$178:$AQ$178,0),FALSE)*$B55</f>
        <v>0</v>
      </c>
      <c r="I55" s="260">
        <f>VLOOKUP($A55,'Energy use Prediction'!$A$178:$AQ$204,MATCH(I$32,'Energy use Prediction'!$A$178:$AQ$178,0),FALSE)*$B55</f>
        <v>0</v>
      </c>
      <c r="J55" s="260">
        <f>VLOOKUP($A55,'Energy use Prediction'!$A$178:$AQ$204,MATCH(J$32,'Energy use Prediction'!$A$178:$AQ$178,0),FALSE)*$B55</f>
        <v>0</v>
      </c>
      <c r="K55" s="260">
        <f>VLOOKUP($A55,'Energy use Prediction'!$A$178:$AQ$204,MATCH(K$32,'Energy use Prediction'!$A$178:$AQ$178,0),FALSE)*$B55</f>
        <v>0</v>
      </c>
      <c r="L55" s="260">
        <f>VLOOKUP($A55,'Energy use Prediction'!$A$178:$AQ$204,MATCH(L$32,'Energy use Prediction'!$A$178:$AQ$178,0),FALSE)*$B55</f>
        <v>0</v>
      </c>
      <c r="M55" s="260">
        <f>VLOOKUP($A55,'Energy use Prediction'!$A$178:$AQ$204,MATCH(M$32,'Energy use Prediction'!$A$178:$AQ$178,0),FALSE)*$B55</f>
        <v>0</v>
      </c>
      <c r="N55" s="260">
        <f>VLOOKUP($A55,'Energy use Prediction'!$A$178:$AQ$204,MATCH(N$32,'Energy use Prediction'!$A$178:$AQ$178,0),FALSE)*$B55</f>
        <v>0</v>
      </c>
      <c r="O55" s="260">
        <f>VLOOKUP($A55,'Energy use Prediction'!$A$178:$AQ$204,MATCH(O$32,'Energy use Prediction'!$A$178:$AQ$178,0),FALSE)*$B55</f>
        <v>0</v>
      </c>
      <c r="P55" s="260">
        <f>VLOOKUP($A55,'Energy use Prediction'!$A$178:$AQ$204,MATCH(P$32,'Energy use Prediction'!$A$178:$AQ$178,0),FALSE)*$B55</f>
        <v>0</v>
      </c>
      <c r="Q55" s="260">
        <f>VLOOKUP($A55,'Energy use Prediction'!$A$178:$AQ$204,MATCH(Q$32,'Energy use Prediction'!$A$178:$AQ$178,0),FALSE)*$B55</f>
        <v>0</v>
      </c>
      <c r="R55" s="260">
        <f>VLOOKUP($A55,'Energy use Prediction'!$A$178:$AQ$204,MATCH(R$32,'Energy use Prediction'!$A$178:$AQ$178,0),FALSE)*$B55</f>
        <v>0</v>
      </c>
      <c r="S55" s="260">
        <f>VLOOKUP($A55,'Energy use Prediction'!$A$178:$AQ$204,MATCH(S$32,'Energy use Prediction'!$A$178:$AQ$178,0),FALSE)*$B55</f>
        <v>0</v>
      </c>
      <c r="T55" s="260">
        <f>VLOOKUP($A55,'Energy use Prediction'!$A$178:$AQ$204,MATCH(T$32,'Energy use Prediction'!$A$178:$AQ$178,0),FALSE)*$B55</f>
        <v>0</v>
      </c>
      <c r="U55" s="260">
        <f>VLOOKUP($A55,'Energy use Prediction'!$A$178:$AQ$204,MATCH(U$32,'Energy use Prediction'!$A$178:$AQ$178,0),FALSE)*$B55</f>
        <v>0</v>
      </c>
      <c r="V55" s="260">
        <f>VLOOKUP($A55,'Energy use Prediction'!$A$178:$AQ$204,MATCH(V$32,'Energy use Prediction'!$A$178:$AQ$178,0),FALSE)*$B55</f>
        <v>0</v>
      </c>
      <c r="W55" s="260">
        <f>VLOOKUP($A55,'Energy use Prediction'!$A$178:$AQ$204,MATCH(W$32,'Energy use Prediction'!$A$178:$AQ$178,0),FALSE)*$B55</f>
        <v>0</v>
      </c>
      <c r="X55" s="260">
        <f>VLOOKUP($A55,'Energy use Prediction'!$A$178:$AQ$204,MATCH(X$32,'Energy use Prediction'!$A$178:$AQ$178,0),FALSE)*$B55</f>
        <v>0</v>
      </c>
      <c r="Y55" s="260">
        <f>VLOOKUP($A55,'Energy use Prediction'!$A$178:$AQ$204,MATCH(Y$32,'Energy use Prediction'!$A$178:$AQ$178,0),FALSE)*$B55</f>
        <v>0</v>
      </c>
      <c r="Z55" s="260">
        <f>VLOOKUP($A55,'Energy use Prediction'!$A$178:$AQ$204,MATCH(Z$32,'Energy use Prediction'!$A$178:$AQ$178,0),FALSE)*$B55</f>
        <v>0</v>
      </c>
      <c r="AA55" s="260">
        <f>VLOOKUP($A55,'Energy use Prediction'!$A$178:$AQ$204,MATCH(AA$32,'Energy use Prediction'!$A$178:$AQ$178,0),FALSE)*$B55</f>
        <v>0</v>
      </c>
      <c r="AB55" s="260">
        <f>VLOOKUP($A55,'Energy use Prediction'!$A$178:$AQ$204,MATCH(AB$32,'Energy use Prediction'!$A$178:$AQ$178,0),FALSE)*$B55</f>
        <v>0</v>
      </c>
      <c r="AC55" s="260">
        <f>VLOOKUP($A55,'Energy use Prediction'!$A$178:$AQ$204,MATCH(AC$32,'Energy use Prediction'!$A$178:$AQ$178,0),FALSE)*$B55</f>
        <v>0</v>
      </c>
      <c r="AD55" s="260">
        <f>VLOOKUP($A55,'Energy use Prediction'!$A$178:$AQ$204,MATCH(AD$32,'Energy use Prediction'!$A$178:$AQ$178,0),FALSE)*$B55</f>
        <v>0</v>
      </c>
      <c r="AE55" s="260">
        <f>VLOOKUP($A55,'Energy use Prediction'!$A$178:$AQ$204,MATCH(AE$32,'Energy use Prediction'!$A$178:$AQ$178,0),FALSE)*$B55</f>
        <v>0</v>
      </c>
      <c r="AF55" s="260">
        <f>VLOOKUP($A55,'Energy use Prediction'!$A$178:$AQ$204,MATCH(AF$32,'Energy use Prediction'!$A$178:$AQ$178,0),FALSE)*$B55</f>
        <v>0</v>
      </c>
      <c r="AG55" s="260">
        <f>VLOOKUP($A55,'Energy use Prediction'!$A$178:$AQ$204,MATCH(AG$32,'Energy use Prediction'!$A$178:$AQ$178,0),FALSE)*$B55</f>
        <v>0</v>
      </c>
      <c r="AH55" s="260">
        <f>VLOOKUP($A55,'Energy use Prediction'!$A$178:$AQ$204,MATCH(AH$32,'Energy use Prediction'!$A$178:$AQ$178,0),FALSE)*$B55</f>
        <v>0</v>
      </c>
      <c r="AI55" s="260">
        <f>VLOOKUP($A55,'Energy use Prediction'!$A$178:$AQ$204,MATCH(AI$32,'Energy use Prediction'!$A$178:$AQ$178,0),FALSE)*$B55</f>
        <v>0</v>
      </c>
      <c r="AJ55" s="260">
        <f>VLOOKUP($A55,'Energy use Prediction'!$A$178:$AQ$204,MATCH(AJ$32,'Energy use Prediction'!$A$178:$AQ$178,0),FALSE)*$B55</f>
        <v>0</v>
      </c>
      <c r="AK55" s="260">
        <f>VLOOKUP($A55,'Energy use Prediction'!$A$178:$AQ$204,MATCH(AK$32,'Energy use Prediction'!$A$178:$AQ$178,0),FALSE)*$B55</f>
        <v>0</v>
      </c>
      <c r="AL55" s="260">
        <f>VLOOKUP($A55,'Energy use Prediction'!$A$178:$AQ$204,MATCH(AL$32,'Energy use Prediction'!$A$178:$AQ$178,0),FALSE)*$B55</f>
        <v>0</v>
      </c>
      <c r="AM55" s="260">
        <f>VLOOKUP($A55,'Energy use Prediction'!$A$178:$AQ$204,MATCH(AM$32,'Energy use Prediction'!$A$178:$AQ$178,0),FALSE)*$B55</f>
        <v>0</v>
      </c>
      <c r="AN55" s="260">
        <f>VLOOKUP($A55,'Energy use Prediction'!$A$178:$AQ$204,MATCH(AN$32,'Energy use Prediction'!$A$178:$AQ$178,0),FALSE)*$B55</f>
        <v>0</v>
      </c>
      <c r="AO55" s="260">
        <f>VLOOKUP($A55,'Energy use Prediction'!$A$178:$AQ$204,MATCH(AO$32,'Energy use Prediction'!$A$178:$AQ$178,0),FALSE)*$B55</f>
        <v>0</v>
      </c>
      <c r="AP55" s="260">
        <f>VLOOKUP($A55,'Energy use Prediction'!$A$178:$AQ$204,MATCH(AP$32,'Energy use Prediction'!$A$178:$AQ$178,0),FALSE)*$B55</f>
        <v>0</v>
      </c>
      <c r="AQ55" s="260">
        <f>VLOOKUP($A55,'Energy use Prediction'!$A$178:$AQ$204,MATCH(AQ$32,'Energy use Prediction'!$A$178:$AQ$178,0),FALSE)*$B55</f>
        <v>0</v>
      </c>
    </row>
    <row r="56" spans="1:43">
      <c r="A56" s="272" t="s">
        <v>638</v>
      </c>
      <c r="B56">
        <f>VLOOKUP(A56,'Non Energy use'!A26:J52,COLUMN('Non Energy use'!F26),FALSE)</f>
        <v>0</v>
      </c>
      <c r="C56" s="260">
        <f>VLOOKUP($A56,'Energy use Prediction'!$A$178:$AQ$204,MATCH(C$32,'Energy use Prediction'!$A$178:$AQ$178,0),FALSE)*$B56</f>
        <v>0</v>
      </c>
      <c r="D56" s="260">
        <f>VLOOKUP($A56,'Energy use Prediction'!$A$178:$AQ$204,MATCH(D$32,'Energy use Prediction'!$A$178:$AQ$178,0),FALSE)*$B56</f>
        <v>0</v>
      </c>
      <c r="E56" s="260">
        <f>VLOOKUP($A56,'Energy use Prediction'!$A$178:$AQ$204,MATCH(E$32,'Energy use Prediction'!$A$178:$AQ$178,0),FALSE)*$B56</f>
        <v>0</v>
      </c>
      <c r="F56" s="260">
        <f>VLOOKUP($A56,'Energy use Prediction'!$A$178:$AQ$204,MATCH(F$32,'Energy use Prediction'!$A$178:$AQ$178,0),FALSE)*$B56</f>
        <v>0</v>
      </c>
      <c r="G56" s="260">
        <f>VLOOKUP($A56,'Energy use Prediction'!$A$178:$AQ$204,MATCH(G$32,'Energy use Prediction'!$A$178:$AQ$178,0),FALSE)*$B56</f>
        <v>0</v>
      </c>
      <c r="H56" s="260">
        <f>VLOOKUP($A56,'Energy use Prediction'!$A$178:$AQ$204,MATCH(H$32,'Energy use Prediction'!$A$178:$AQ$178,0),FALSE)*$B56</f>
        <v>0</v>
      </c>
      <c r="I56" s="260">
        <f>VLOOKUP($A56,'Energy use Prediction'!$A$178:$AQ$204,MATCH(I$32,'Energy use Prediction'!$A$178:$AQ$178,0),FALSE)*$B56</f>
        <v>0</v>
      </c>
      <c r="J56" s="260">
        <f>VLOOKUP($A56,'Energy use Prediction'!$A$178:$AQ$204,MATCH(J$32,'Energy use Prediction'!$A$178:$AQ$178,0),FALSE)*$B56</f>
        <v>0</v>
      </c>
      <c r="K56" s="260">
        <f>VLOOKUP($A56,'Energy use Prediction'!$A$178:$AQ$204,MATCH(K$32,'Energy use Prediction'!$A$178:$AQ$178,0),FALSE)*$B56</f>
        <v>0</v>
      </c>
      <c r="L56" s="260">
        <f>VLOOKUP($A56,'Energy use Prediction'!$A$178:$AQ$204,MATCH(L$32,'Energy use Prediction'!$A$178:$AQ$178,0),FALSE)*$B56</f>
        <v>0</v>
      </c>
      <c r="M56" s="260">
        <f>VLOOKUP($A56,'Energy use Prediction'!$A$178:$AQ$204,MATCH(M$32,'Energy use Prediction'!$A$178:$AQ$178,0),FALSE)*$B56</f>
        <v>0</v>
      </c>
      <c r="N56" s="260">
        <f>VLOOKUP($A56,'Energy use Prediction'!$A$178:$AQ$204,MATCH(N$32,'Energy use Prediction'!$A$178:$AQ$178,0),FALSE)*$B56</f>
        <v>0</v>
      </c>
      <c r="O56" s="260">
        <f>VLOOKUP($A56,'Energy use Prediction'!$A$178:$AQ$204,MATCH(O$32,'Energy use Prediction'!$A$178:$AQ$178,0),FALSE)*$B56</f>
        <v>0</v>
      </c>
      <c r="P56" s="260">
        <f>VLOOKUP($A56,'Energy use Prediction'!$A$178:$AQ$204,MATCH(P$32,'Energy use Prediction'!$A$178:$AQ$178,0),FALSE)*$B56</f>
        <v>0</v>
      </c>
      <c r="Q56" s="260">
        <f>VLOOKUP($A56,'Energy use Prediction'!$A$178:$AQ$204,MATCH(Q$32,'Energy use Prediction'!$A$178:$AQ$178,0),FALSE)*$B56</f>
        <v>0</v>
      </c>
      <c r="R56" s="260">
        <f>VLOOKUP($A56,'Energy use Prediction'!$A$178:$AQ$204,MATCH(R$32,'Energy use Prediction'!$A$178:$AQ$178,0),FALSE)*$B56</f>
        <v>0</v>
      </c>
      <c r="S56" s="260">
        <f>VLOOKUP($A56,'Energy use Prediction'!$A$178:$AQ$204,MATCH(S$32,'Energy use Prediction'!$A$178:$AQ$178,0),FALSE)*$B56</f>
        <v>0</v>
      </c>
      <c r="T56" s="260">
        <f>VLOOKUP($A56,'Energy use Prediction'!$A$178:$AQ$204,MATCH(T$32,'Energy use Prediction'!$A$178:$AQ$178,0),FALSE)*$B56</f>
        <v>0</v>
      </c>
      <c r="U56" s="260">
        <f>VLOOKUP($A56,'Energy use Prediction'!$A$178:$AQ$204,MATCH(U$32,'Energy use Prediction'!$A$178:$AQ$178,0),FALSE)*$B56</f>
        <v>0</v>
      </c>
      <c r="V56" s="260">
        <f>VLOOKUP($A56,'Energy use Prediction'!$A$178:$AQ$204,MATCH(V$32,'Energy use Prediction'!$A$178:$AQ$178,0),FALSE)*$B56</f>
        <v>0</v>
      </c>
      <c r="W56" s="260">
        <f>VLOOKUP($A56,'Energy use Prediction'!$A$178:$AQ$204,MATCH(W$32,'Energy use Prediction'!$A$178:$AQ$178,0),FALSE)*$B56</f>
        <v>0</v>
      </c>
      <c r="X56" s="260">
        <f>VLOOKUP($A56,'Energy use Prediction'!$A$178:$AQ$204,MATCH(X$32,'Energy use Prediction'!$A$178:$AQ$178,0),FALSE)*$B56</f>
        <v>0</v>
      </c>
      <c r="Y56" s="260">
        <f>VLOOKUP($A56,'Energy use Prediction'!$A$178:$AQ$204,MATCH(Y$32,'Energy use Prediction'!$A$178:$AQ$178,0),FALSE)*$B56</f>
        <v>0</v>
      </c>
      <c r="Z56" s="260">
        <f>VLOOKUP($A56,'Energy use Prediction'!$A$178:$AQ$204,MATCH(Z$32,'Energy use Prediction'!$A$178:$AQ$178,0),FALSE)*$B56</f>
        <v>0</v>
      </c>
      <c r="AA56" s="260">
        <f>VLOOKUP($A56,'Energy use Prediction'!$A$178:$AQ$204,MATCH(AA$32,'Energy use Prediction'!$A$178:$AQ$178,0),FALSE)*$B56</f>
        <v>0</v>
      </c>
      <c r="AB56" s="260">
        <f>VLOOKUP($A56,'Energy use Prediction'!$A$178:$AQ$204,MATCH(AB$32,'Energy use Prediction'!$A$178:$AQ$178,0),FALSE)*$B56</f>
        <v>0</v>
      </c>
      <c r="AC56" s="260">
        <f>VLOOKUP($A56,'Energy use Prediction'!$A$178:$AQ$204,MATCH(AC$32,'Energy use Prediction'!$A$178:$AQ$178,0),FALSE)*$B56</f>
        <v>0</v>
      </c>
      <c r="AD56" s="260">
        <f>VLOOKUP($A56,'Energy use Prediction'!$A$178:$AQ$204,MATCH(AD$32,'Energy use Prediction'!$A$178:$AQ$178,0),FALSE)*$B56</f>
        <v>0</v>
      </c>
      <c r="AE56" s="260">
        <f>VLOOKUP($A56,'Energy use Prediction'!$A$178:$AQ$204,MATCH(AE$32,'Energy use Prediction'!$A$178:$AQ$178,0),FALSE)*$B56</f>
        <v>0</v>
      </c>
      <c r="AF56" s="260">
        <f>VLOOKUP($A56,'Energy use Prediction'!$A$178:$AQ$204,MATCH(AF$32,'Energy use Prediction'!$A$178:$AQ$178,0),FALSE)*$B56</f>
        <v>0</v>
      </c>
      <c r="AG56" s="260">
        <f>VLOOKUP($A56,'Energy use Prediction'!$A$178:$AQ$204,MATCH(AG$32,'Energy use Prediction'!$A$178:$AQ$178,0),FALSE)*$B56</f>
        <v>0</v>
      </c>
      <c r="AH56" s="260">
        <f>VLOOKUP($A56,'Energy use Prediction'!$A$178:$AQ$204,MATCH(AH$32,'Energy use Prediction'!$A$178:$AQ$178,0),FALSE)*$B56</f>
        <v>0</v>
      </c>
      <c r="AI56" s="260">
        <f>VLOOKUP($A56,'Energy use Prediction'!$A$178:$AQ$204,MATCH(AI$32,'Energy use Prediction'!$A$178:$AQ$178,0),FALSE)*$B56</f>
        <v>0</v>
      </c>
      <c r="AJ56" s="260">
        <f>VLOOKUP($A56,'Energy use Prediction'!$A$178:$AQ$204,MATCH(AJ$32,'Energy use Prediction'!$A$178:$AQ$178,0),FALSE)*$B56</f>
        <v>0</v>
      </c>
      <c r="AK56" s="260">
        <f>VLOOKUP($A56,'Energy use Prediction'!$A$178:$AQ$204,MATCH(AK$32,'Energy use Prediction'!$A$178:$AQ$178,0),FALSE)*$B56</f>
        <v>0</v>
      </c>
      <c r="AL56" s="260">
        <f>VLOOKUP($A56,'Energy use Prediction'!$A$178:$AQ$204,MATCH(AL$32,'Energy use Prediction'!$A$178:$AQ$178,0),FALSE)*$B56</f>
        <v>0</v>
      </c>
      <c r="AM56" s="260">
        <f>VLOOKUP($A56,'Energy use Prediction'!$A$178:$AQ$204,MATCH(AM$32,'Energy use Prediction'!$A$178:$AQ$178,0),FALSE)*$B56</f>
        <v>0</v>
      </c>
      <c r="AN56" s="260">
        <f>VLOOKUP($A56,'Energy use Prediction'!$A$178:$AQ$204,MATCH(AN$32,'Energy use Prediction'!$A$178:$AQ$178,0),FALSE)*$B56</f>
        <v>0</v>
      </c>
      <c r="AO56" s="260">
        <f>VLOOKUP($A56,'Energy use Prediction'!$A$178:$AQ$204,MATCH(AO$32,'Energy use Prediction'!$A$178:$AQ$178,0),FALSE)*$B56</f>
        <v>0</v>
      </c>
      <c r="AP56" s="260">
        <f>VLOOKUP($A56,'Energy use Prediction'!$A$178:$AQ$204,MATCH(AP$32,'Energy use Prediction'!$A$178:$AQ$178,0),FALSE)*$B56</f>
        <v>0</v>
      </c>
      <c r="AQ56" s="260">
        <f>VLOOKUP($A56,'Energy use Prediction'!$A$178:$AQ$204,MATCH(AQ$32,'Energy use Prediction'!$A$178:$AQ$178,0),FALSE)*$B56</f>
        <v>0</v>
      </c>
    </row>
    <row r="57" spans="1:43">
      <c r="A57" s="272" t="s">
        <v>613</v>
      </c>
      <c r="B57">
        <f>VLOOKUP(A57,'Non Energy use'!A27:J53,COLUMN('Non Energy use'!F27),FALSE)</f>
        <v>0</v>
      </c>
      <c r="C57" s="260">
        <f>VLOOKUP($A57,'Energy use Prediction'!$A$178:$AQ$204,MATCH(C$32,'Energy use Prediction'!$A$178:$AQ$178,0),FALSE)*$B57</f>
        <v>0</v>
      </c>
      <c r="D57" s="260">
        <f>VLOOKUP($A57,'Energy use Prediction'!$A$178:$AQ$204,MATCH(D$32,'Energy use Prediction'!$A$178:$AQ$178,0),FALSE)*$B57</f>
        <v>0</v>
      </c>
      <c r="E57" s="260">
        <f>VLOOKUP($A57,'Energy use Prediction'!$A$178:$AQ$204,MATCH(E$32,'Energy use Prediction'!$A$178:$AQ$178,0),FALSE)*$B57</f>
        <v>0</v>
      </c>
      <c r="F57" s="260">
        <f>VLOOKUP($A57,'Energy use Prediction'!$A$178:$AQ$204,MATCH(F$32,'Energy use Prediction'!$A$178:$AQ$178,0),FALSE)*$B57</f>
        <v>0</v>
      </c>
      <c r="G57" s="260">
        <f>VLOOKUP($A57,'Energy use Prediction'!$A$178:$AQ$204,MATCH(G$32,'Energy use Prediction'!$A$178:$AQ$178,0),FALSE)*$B57</f>
        <v>0</v>
      </c>
      <c r="H57" s="260">
        <f>VLOOKUP($A57,'Energy use Prediction'!$A$178:$AQ$204,MATCH(H$32,'Energy use Prediction'!$A$178:$AQ$178,0),FALSE)*$B57</f>
        <v>0</v>
      </c>
      <c r="I57" s="260">
        <f>VLOOKUP($A57,'Energy use Prediction'!$A$178:$AQ$204,MATCH(I$32,'Energy use Prediction'!$A$178:$AQ$178,0),FALSE)*$B57</f>
        <v>0</v>
      </c>
      <c r="J57" s="260">
        <f>VLOOKUP($A57,'Energy use Prediction'!$A$178:$AQ$204,MATCH(J$32,'Energy use Prediction'!$A$178:$AQ$178,0),FALSE)*$B57</f>
        <v>0</v>
      </c>
      <c r="K57" s="260">
        <f>VLOOKUP($A57,'Energy use Prediction'!$A$178:$AQ$204,MATCH(K$32,'Energy use Prediction'!$A$178:$AQ$178,0),FALSE)*$B57</f>
        <v>0</v>
      </c>
      <c r="L57" s="260">
        <f>VLOOKUP($A57,'Energy use Prediction'!$A$178:$AQ$204,MATCH(L$32,'Energy use Prediction'!$A$178:$AQ$178,0),FALSE)*$B57</f>
        <v>0</v>
      </c>
      <c r="M57" s="260">
        <f>VLOOKUP($A57,'Energy use Prediction'!$A$178:$AQ$204,MATCH(M$32,'Energy use Prediction'!$A$178:$AQ$178,0),FALSE)*$B57</f>
        <v>0</v>
      </c>
      <c r="N57" s="260">
        <f>VLOOKUP($A57,'Energy use Prediction'!$A$178:$AQ$204,MATCH(N$32,'Energy use Prediction'!$A$178:$AQ$178,0),FALSE)*$B57</f>
        <v>0</v>
      </c>
      <c r="O57" s="260">
        <f>VLOOKUP($A57,'Energy use Prediction'!$A$178:$AQ$204,MATCH(O$32,'Energy use Prediction'!$A$178:$AQ$178,0),FALSE)*$B57</f>
        <v>0</v>
      </c>
      <c r="P57" s="260">
        <f>VLOOKUP($A57,'Energy use Prediction'!$A$178:$AQ$204,MATCH(P$32,'Energy use Prediction'!$A$178:$AQ$178,0),FALSE)*$B57</f>
        <v>0</v>
      </c>
      <c r="Q57" s="260">
        <f>VLOOKUP($A57,'Energy use Prediction'!$A$178:$AQ$204,MATCH(Q$32,'Energy use Prediction'!$A$178:$AQ$178,0),FALSE)*$B57</f>
        <v>0</v>
      </c>
      <c r="R57" s="260">
        <f>VLOOKUP($A57,'Energy use Prediction'!$A$178:$AQ$204,MATCH(R$32,'Energy use Prediction'!$A$178:$AQ$178,0),FALSE)*$B57</f>
        <v>0</v>
      </c>
      <c r="S57" s="260">
        <f>VLOOKUP($A57,'Energy use Prediction'!$A$178:$AQ$204,MATCH(S$32,'Energy use Prediction'!$A$178:$AQ$178,0),FALSE)*$B57</f>
        <v>0</v>
      </c>
      <c r="T57" s="260">
        <f>VLOOKUP($A57,'Energy use Prediction'!$A$178:$AQ$204,MATCH(T$32,'Energy use Prediction'!$A$178:$AQ$178,0),FALSE)*$B57</f>
        <v>0</v>
      </c>
      <c r="U57" s="260">
        <f>VLOOKUP($A57,'Energy use Prediction'!$A$178:$AQ$204,MATCH(U$32,'Energy use Prediction'!$A$178:$AQ$178,0),FALSE)*$B57</f>
        <v>0</v>
      </c>
      <c r="V57" s="260">
        <f>VLOOKUP($A57,'Energy use Prediction'!$A$178:$AQ$204,MATCH(V$32,'Energy use Prediction'!$A$178:$AQ$178,0),FALSE)*$B57</f>
        <v>0</v>
      </c>
      <c r="W57" s="260">
        <f>VLOOKUP($A57,'Energy use Prediction'!$A$178:$AQ$204,MATCH(W$32,'Energy use Prediction'!$A$178:$AQ$178,0),FALSE)*$B57</f>
        <v>0</v>
      </c>
      <c r="X57" s="260">
        <f>VLOOKUP($A57,'Energy use Prediction'!$A$178:$AQ$204,MATCH(X$32,'Energy use Prediction'!$A$178:$AQ$178,0),FALSE)*$B57</f>
        <v>0</v>
      </c>
      <c r="Y57" s="260">
        <f>VLOOKUP($A57,'Energy use Prediction'!$A$178:$AQ$204,MATCH(Y$32,'Energy use Prediction'!$A$178:$AQ$178,0),FALSE)*$B57</f>
        <v>0</v>
      </c>
      <c r="Z57" s="260">
        <f>VLOOKUP($A57,'Energy use Prediction'!$A$178:$AQ$204,MATCH(Z$32,'Energy use Prediction'!$A$178:$AQ$178,0),FALSE)*$B57</f>
        <v>0</v>
      </c>
      <c r="AA57" s="260">
        <f>VLOOKUP($A57,'Energy use Prediction'!$A$178:$AQ$204,MATCH(AA$32,'Energy use Prediction'!$A$178:$AQ$178,0),FALSE)*$B57</f>
        <v>0</v>
      </c>
      <c r="AB57" s="260">
        <f>VLOOKUP($A57,'Energy use Prediction'!$A$178:$AQ$204,MATCH(AB$32,'Energy use Prediction'!$A$178:$AQ$178,0),FALSE)*$B57</f>
        <v>0</v>
      </c>
      <c r="AC57" s="260">
        <f>VLOOKUP($A57,'Energy use Prediction'!$A$178:$AQ$204,MATCH(AC$32,'Energy use Prediction'!$A$178:$AQ$178,0),FALSE)*$B57</f>
        <v>0</v>
      </c>
      <c r="AD57" s="260">
        <f>VLOOKUP($A57,'Energy use Prediction'!$A$178:$AQ$204,MATCH(AD$32,'Energy use Prediction'!$A$178:$AQ$178,0),FALSE)*$B57</f>
        <v>0</v>
      </c>
      <c r="AE57" s="260">
        <f>VLOOKUP($A57,'Energy use Prediction'!$A$178:$AQ$204,MATCH(AE$32,'Energy use Prediction'!$A$178:$AQ$178,0),FALSE)*$B57</f>
        <v>0</v>
      </c>
      <c r="AF57" s="260">
        <f>VLOOKUP($A57,'Energy use Prediction'!$A$178:$AQ$204,MATCH(AF$32,'Energy use Prediction'!$A$178:$AQ$178,0),FALSE)*$B57</f>
        <v>0</v>
      </c>
      <c r="AG57" s="260">
        <f>VLOOKUP($A57,'Energy use Prediction'!$A$178:$AQ$204,MATCH(AG$32,'Energy use Prediction'!$A$178:$AQ$178,0),FALSE)*$B57</f>
        <v>0</v>
      </c>
      <c r="AH57" s="260">
        <f>VLOOKUP($A57,'Energy use Prediction'!$A$178:$AQ$204,MATCH(AH$32,'Energy use Prediction'!$A$178:$AQ$178,0),FALSE)*$B57</f>
        <v>0</v>
      </c>
      <c r="AI57" s="260">
        <f>VLOOKUP($A57,'Energy use Prediction'!$A$178:$AQ$204,MATCH(AI$32,'Energy use Prediction'!$A$178:$AQ$178,0),FALSE)*$B57</f>
        <v>0</v>
      </c>
      <c r="AJ57" s="260">
        <f>VLOOKUP($A57,'Energy use Prediction'!$A$178:$AQ$204,MATCH(AJ$32,'Energy use Prediction'!$A$178:$AQ$178,0),FALSE)*$B57</f>
        <v>0</v>
      </c>
      <c r="AK57" s="260">
        <f>VLOOKUP($A57,'Energy use Prediction'!$A$178:$AQ$204,MATCH(AK$32,'Energy use Prediction'!$A$178:$AQ$178,0),FALSE)*$B57</f>
        <v>0</v>
      </c>
      <c r="AL57" s="260">
        <f>VLOOKUP($A57,'Energy use Prediction'!$A$178:$AQ$204,MATCH(AL$32,'Energy use Prediction'!$A$178:$AQ$178,0),FALSE)*$B57</f>
        <v>0</v>
      </c>
      <c r="AM57" s="260">
        <f>VLOOKUP($A57,'Energy use Prediction'!$A$178:$AQ$204,MATCH(AM$32,'Energy use Prediction'!$A$178:$AQ$178,0),FALSE)*$B57</f>
        <v>0</v>
      </c>
      <c r="AN57" s="260">
        <f>VLOOKUP($A57,'Energy use Prediction'!$A$178:$AQ$204,MATCH(AN$32,'Energy use Prediction'!$A$178:$AQ$178,0),FALSE)*$B57</f>
        <v>0</v>
      </c>
      <c r="AO57" s="260">
        <f>VLOOKUP($A57,'Energy use Prediction'!$A$178:$AQ$204,MATCH(AO$32,'Energy use Prediction'!$A$178:$AQ$178,0),FALSE)*$B57</f>
        <v>0</v>
      </c>
      <c r="AP57" s="260">
        <f>VLOOKUP($A57,'Energy use Prediction'!$A$178:$AQ$204,MATCH(AP$32,'Energy use Prediction'!$A$178:$AQ$178,0),FALSE)*$B57</f>
        <v>0</v>
      </c>
      <c r="AQ57" s="260">
        <f>VLOOKUP($A57,'Energy use Prediction'!$A$178:$AQ$204,MATCH(AQ$32,'Energy use Prediction'!$A$178:$AQ$178,0),FALSE)*$B57</f>
        <v>0</v>
      </c>
    </row>
    <row r="58" spans="1:43">
      <c r="A58" s="271" t="s">
        <v>641</v>
      </c>
      <c r="B58">
        <f>VLOOKUP(A58,'Non Energy use'!A28:J54,COLUMN('Non Energy use'!F28),FALSE)</f>
        <v>3368883268122.7256</v>
      </c>
      <c r="C58" s="260">
        <f>VLOOKUP($A58,'Energy use Prediction'!$A$178:$AQ$204,MATCH(C$32,'Energy use Prediction'!$A$178:$AQ$178,0),FALSE)*$B58</f>
        <v>3622852051784.6738</v>
      </c>
      <c r="D58" s="260">
        <f>VLOOKUP($A58,'Energy use Prediction'!$A$178:$AQ$204,MATCH(D$32,'Energy use Prediction'!$A$178:$AQ$178,0),FALSE)*$B58</f>
        <v>3896662226811.2822</v>
      </c>
      <c r="E58" s="260">
        <f>VLOOKUP($A58,'Energy use Prediction'!$A$178:$AQ$204,MATCH(E$32,'Energy use Prediction'!$A$178:$AQ$178,0),FALSE)*$B58</f>
        <v>3889757398137.4194</v>
      </c>
      <c r="F58" s="260">
        <f>VLOOKUP($A58,'Energy use Prediction'!$A$178:$AQ$204,MATCH(F$32,'Energy use Prediction'!$A$178:$AQ$178,0),FALSE)*$B58</f>
        <v>3880062641372.5044</v>
      </c>
      <c r="G58" s="260">
        <f>VLOOKUP($A58,'Energy use Prediction'!$A$178:$AQ$204,MATCH(G$32,'Energy use Prediction'!$A$178:$AQ$178,0),FALSE)*$B58</f>
        <v>3863754356553.0508</v>
      </c>
      <c r="H58" s="260">
        <f>VLOOKUP($A58,'Energy use Prediction'!$A$178:$AQ$204,MATCH(H$32,'Energy use Prediction'!$A$178:$AQ$178,0),FALSE)*$B58</f>
        <v>3841647984870.4048</v>
      </c>
      <c r="I58" s="260">
        <f>VLOOKUP($A58,'Energy use Prediction'!$A$178:$AQ$204,MATCH(I$32,'Energy use Prediction'!$A$178:$AQ$178,0),FALSE)*$B58</f>
        <v>3817724409442.0928</v>
      </c>
      <c r="J58" s="260">
        <f>VLOOKUP($A58,'Energy use Prediction'!$A$178:$AQ$204,MATCH(J$32,'Energy use Prediction'!$A$178:$AQ$178,0),FALSE)*$B58</f>
        <v>3789015966113.958</v>
      </c>
      <c r="K58" s="260">
        <f>VLOOKUP($A58,'Energy use Prediction'!$A$178:$AQ$204,MATCH(K$32,'Energy use Prediction'!$A$178:$AQ$178,0),FALSE)*$B58</f>
        <v>3759037593337.0791</v>
      </c>
      <c r="L58" s="260">
        <f>VLOOKUP($A58,'Energy use Prediction'!$A$178:$AQ$204,MATCH(L$32,'Energy use Prediction'!$A$178:$AQ$178,0),FALSE)*$B58</f>
        <v>3725156864282.2539</v>
      </c>
      <c r="M58" s="260">
        <f>VLOOKUP($A58,'Energy use Prediction'!$A$178:$AQ$204,MATCH(M$32,'Energy use Prediction'!$A$178:$AQ$178,0),FALSE)*$B58</f>
        <v>3687925600947.2573</v>
      </c>
      <c r="N58" s="260">
        <f>VLOOKUP($A58,'Energy use Prediction'!$A$178:$AQ$204,MATCH(N$32,'Energy use Prediction'!$A$178:$AQ$178,0),FALSE)*$B58</f>
        <v>3650138000252.8569</v>
      </c>
      <c r="O58" s="260">
        <f>VLOOKUP($A58,'Energy use Prediction'!$A$178:$AQ$204,MATCH(O$32,'Energy use Prediction'!$A$178:$AQ$178,0),FALSE)*$B58</f>
        <v>3609689193038.5527</v>
      </c>
      <c r="P58" s="260">
        <f>VLOOKUP($A58,'Energy use Prediction'!$A$178:$AQ$204,MATCH(P$32,'Energy use Prediction'!$A$178:$AQ$178,0),FALSE)*$B58</f>
        <v>3567003928090.6426</v>
      </c>
      <c r="Q58" s="260">
        <f>VLOOKUP($A58,'Energy use Prediction'!$A$178:$AQ$204,MATCH(Q$32,'Energy use Prediction'!$A$178:$AQ$178,0),FALSE)*$B58</f>
        <v>3524320800128.0532</v>
      </c>
      <c r="R58" s="260">
        <f>VLOOKUP($A58,'Energy use Prediction'!$A$178:$AQ$204,MATCH(R$32,'Energy use Prediction'!$A$178:$AQ$178,0),FALSE)*$B58</f>
        <v>3479924229066.5225</v>
      </c>
      <c r="S58" s="260">
        <f>VLOOKUP($A58,'Energy use Prediction'!$A$178:$AQ$204,MATCH(S$32,'Energy use Prediction'!$A$178:$AQ$178,0),FALSE)*$B58</f>
        <v>3435802614860.8345</v>
      </c>
      <c r="T58" s="260">
        <f>VLOOKUP($A58,'Energy use Prediction'!$A$178:$AQ$204,MATCH(T$32,'Energy use Prediction'!$A$178:$AQ$178,0),FALSE)*$B58</f>
        <v>3390399288372.543</v>
      </c>
      <c r="U58" s="260">
        <f>VLOOKUP($A58,'Energy use Prediction'!$A$178:$AQ$204,MATCH(U$32,'Energy use Prediction'!$A$178:$AQ$178,0),FALSE)*$B58</f>
        <v>3343979558703.979</v>
      </c>
      <c r="V58" s="260">
        <f>VLOOKUP($A58,'Energy use Prediction'!$A$178:$AQ$204,MATCH(V$32,'Energy use Prediction'!$A$178:$AQ$178,0),FALSE)*$B58</f>
        <v>3298146064724.1509</v>
      </c>
      <c r="W58" s="260">
        <f>VLOOKUP($A58,'Energy use Prediction'!$A$178:$AQ$204,MATCH(W$32,'Energy use Prediction'!$A$178:$AQ$178,0),FALSE)*$B58</f>
        <v>3251593415808.5767</v>
      </c>
      <c r="X58" s="260">
        <f>VLOOKUP($A58,'Energy use Prediction'!$A$178:$AQ$204,MATCH(X$32,'Energy use Prediction'!$A$178:$AQ$178,0),FALSE)*$B58</f>
        <v>3204506549141.2085</v>
      </c>
      <c r="Y58" s="260">
        <f>VLOOKUP($A58,'Energy use Prediction'!$A$178:$AQ$204,MATCH(Y$32,'Energy use Prediction'!$A$178:$AQ$178,0),FALSE)*$B58</f>
        <v>3158179060232.999</v>
      </c>
      <c r="Z58" s="260">
        <f>VLOOKUP($A58,'Energy use Prediction'!$A$178:$AQ$204,MATCH(Z$32,'Energy use Prediction'!$A$178:$AQ$178,0),FALSE)*$B58</f>
        <v>3111497190754.6357</v>
      </c>
      <c r="AA58" s="260">
        <f>VLOOKUP($A58,'Energy use Prediction'!$A$178:$AQ$204,MATCH(AA$32,'Energy use Prediction'!$A$178:$AQ$178,0),FALSE)*$B58</f>
        <v>3065608632520.0127</v>
      </c>
      <c r="AB58" s="260">
        <f>VLOOKUP($A58,'Energy use Prediction'!$A$178:$AQ$204,MATCH(AB$32,'Energy use Prediction'!$A$178:$AQ$178,0),FALSE)*$B58</f>
        <v>3019480378968.1655</v>
      </c>
      <c r="AC58" s="260">
        <f>VLOOKUP($A58,'Energy use Prediction'!$A$178:$AQ$204,MATCH(AC$32,'Energy use Prediction'!$A$178:$AQ$178,0),FALSE)*$B58</f>
        <v>2973193500862.708</v>
      </c>
      <c r="AD58" s="260">
        <f>VLOOKUP($A58,'Energy use Prediction'!$A$178:$AQ$204,MATCH(AD$32,'Energy use Prediction'!$A$178:$AQ$178,0),FALSE)*$B58</f>
        <v>2927673083666.9419</v>
      </c>
      <c r="AE58" s="260">
        <f>VLOOKUP($A58,'Energy use Prediction'!$A$178:$AQ$204,MATCH(AE$32,'Energy use Prediction'!$A$178:$AQ$178,0),FALSE)*$B58</f>
        <v>2882017392901.7222</v>
      </c>
      <c r="AF58" s="260">
        <f>VLOOKUP($A58,'Energy use Prediction'!$A$178:$AQ$204,MATCH(AF$32,'Energy use Prediction'!$A$178:$AQ$178,0),FALSE)*$B58</f>
        <v>2837044924759.2651</v>
      </c>
      <c r="AG58" s="260">
        <f>VLOOKUP($A58,'Energy use Prediction'!$A$178:$AQ$204,MATCH(AG$32,'Energy use Prediction'!$A$178:$AQ$178,0),FALSE)*$B58</f>
        <v>2791911252775.2319</v>
      </c>
      <c r="AH58" s="260">
        <f>VLOOKUP($A58,'Energy use Prediction'!$A$178:$AQ$204,MATCH(AH$32,'Energy use Prediction'!$A$178:$AQ$178,0),FALSE)*$B58</f>
        <v>2746620638541.5698</v>
      </c>
      <c r="AI58" s="260">
        <f>VLOOKUP($A58,'Energy use Prediction'!$A$178:$AQ$204,MATCH(AI$32,'Energy use Prediction'!$A$178:$AQ$178,0),FALSE)*$B58</f>
        <v>2701829563325.2402</v>
      </c>
      <c r="AJ58" s="260">
        <f>VLOOKUP($A58,'Energy use Prediction'!$A$178:$AQ$204,MATCH(AJ$32,'Energy use Prediction'!$A$178:$AQ$178,0),FALSE)*$B58</f>
        <v>2667916864349.9067</v>
      </c>
      <c r="AK58" s="260">
        <f>VLOOKUP($A58,'Energy use Prediction'!$A$178:$AQ$204,MATCH(AK$32,'Energy use Prediction'!$A$178:$AQ$178,0),FALSE)*$B58</f>
        <v>2623017026427.5703</v>
      </c>
      <c r="AL58" s="260">
        <f>VLOOKUP($A58,'Energy use Prediction'!$A$178:$AQ$204,MATCH(AL$32,'Energy use Prediction'!$A$178:$AQ$178,0),FALSE)*$B58</f>
        <v>2577737872478.5708</v>
      </c>
      <c r="AM58" s="260">
        <f>VLOOKUP($A58,'Energy use Prediction'!$A$178:$AQ$204,MATCH(AM$32,'Energy use Prediction'!$A$178:$AQ$178,0),FALSE)*$B58</f>
        <v>2532028687619.1133</v>
      </c>
      <c r="AN58" s="260">
        <f>VLOOKUP($A58,'Energy use Prediction'!$A$178:$AQ$204,MATCH(AN$32,'Energy use Prediction'!$A$178:$AQ$178,0),FALSE)*$B58</f>
        <v>2486348076190.7217</v>
      </c>
      <c r="AO58" s="260">
        <f>VLOOKUP($A58,'Energy use Prediction'!$A$178:$AQ$204,MATCH(AO$32,'Energy use Prediction'!$A$178:$AQ$178,0),FALSE)*$B58</f>
        <v>2440059300518.291</v>
      </c>
      <c r="AP58" s="260">
        <f>VLOOKUP($A58,'Energy use Prediction'!$A$178:$AQ$204,MATCH(AP$32,'Energy use Prediction'!$A$178:$AQ$178,0),FALSE)*$B58</f>
        <v>2393558980060.3091</v>
      </c>
      <c r="AQ58" s="260">
        <f>VLOOKUP($A58,'Energy use Prediction'!$A$178:$AQ$204,MATCH(AQ$32,'Energy use Prediction'!$A$178:$AQ$178,0),FALSE)*$B58</f>
        <v>2346242504905.8804</v>
      </c>
    </row>
  </sheetData>
  <phoneticPr fontId="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AD71-7653-46FA-A87E-7343B04FAB29}">
  <dimension ref="A1:AQ58"/>
  <sheetViews>
    <sheetView topLeftCell="S22" workbookViewId="0">
      <selection activeCell="AD55" sqref="AD55"/>
    </sheetView>
  </sheetViews>
  <sheetFormatPr defaultRowHeight="14.25"/>
  <cols>
    <col min="1" max="1" width="36.625" customWidth="1"/>
    <col min="2" max="2" width="9.375" bestFit="1" customWidth="1"/>
    <col min="3" max="4" width="13.125" bestFit="1" customWidth="1"/>
  </cols>
  <sheetData>
    <row r="1" spans="1:43">
      <c r="A1" s="261" t="s">
        <v>765</v>
      </c>
    </row>
    <row r="2" spans="1:43">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271" t="s">
        <v>617</v>
      </c>
      <c r="B3">
        <f>VLOOKUP(A3,'Energy use'!$A$132:$K$158,7,FALSE)</f>
        <v>404731180818.53204</v>
      </c>
      <c r="C3">
        <f>VLOOKUP($A3,'Energy Structure(no elec)'!$A$2:$I$28,7,FALSE)*VLOOKUP($A3,'Electrification prediction'!$A$236:$AQ$262,COLUMN('Electrification prediction'!C$236),FALSE)</f>
        <v>406141652703.03607</v>
      </c>
      <c r="D3">
        <f>VLOOKUP($A3,'Energy Structure(no elec)'!$A$2:$I$28,7,FALSE)*VLOOKUP($A3,'Electrification prediction'!$A$236:$AQ$262,COLUMN('Electrification prediction'!D$236),FALSE)</f>
        <v>388840906438.93408</v>
      </c>
      <c r="E3">
        <f>VLOOKUP($A3,'Energy Structure(no elec)'!$A$2:$I$28,7,FALSE)*VLOOKUP($A3,'Electrification prediction'!$A$236:$AQ$262,COLUMN('Electrification prediction'!E$236),FALSE)</f>
        <v>382908612641.51147</v>
      </c>
      <c r="F3">
        <f>VLOOKUP($A3,'Energy Structure(no elec)'!$A$2:$I$28,7,FALSE)*VLOOKUP($A3,'Electrification prediction'!$A$236:$AQ$262,COLUMN('Electrification prediction'!F$236),FALSE)</f>
        <v>376974765897.36566</v>
      </c>
      <c r="G3">
        <f>VLOOKUP($A3,'Energy Structure(no elec)'!$A$2:$I$28,7,FALSE)*VLOOKUP($A3,'Electrification prediction'!$A$236:$AQ$262,COLUMN('Electrification prediction'!G$236),FALSE)</f>
        <v>370917771754.01556</v>
      </c>
      <c r="H3">
        <f>VLOOKUP($A3,'Energy Structure(no elec)'!$A$2:$I$28,7,FALSE)*VLOOKUP($A3,'Electrification prediction'!$A$236:$AQ$262,COLUMN('Electrification prediction'!H$236),FALSE)</f>
        <v>364770237281.02368</v>
      </c>
      <c r="I3">
        <f>VLOOKUP($A3,'Energy Structure(no elec)'!$A$2:$I$28,7,FALSE)*VLOOKUP($A3,'Electrification prediction'!$A$236:$AQ$262,COLUMN('Electrification prediction'!I$236),FALSE)</f>
        <v>358662973814.58844</v>
      </c>
      <c r="J3">
        <f>VLOOKUP($A3,'Energy Structure(no elec)'!$A$2:$I$28,7,FALSE)*VLOOKUP($A3,'Electrification prediction'!$A$236:$AQ$262,COLUMN('Electrification prediction'!J$236),FALSE)</f>
        <v>352503337289.74231</v>
      </c>
      <c r="K3">
        <f>VLOOKUP($A3,'Energy Structure(no elec)'!$A$2:$I$28,7,FALSE)*VLOOKUP($A3,'Electrification prediction'!$A$236:$AQ$262,COLUMN('Electrification prediction'!K$236),FALSE)</f>
        <v>346403316652.01373</v>
      </c>
      <c r="L3">
        <f>VLOOKUP($A3,'Energy Structure(no elec)'!$A$2:$I$28,7,FALSE)*VLOOKUP($A3,'Electrification prediction'!$A$236:$AQ$262,COLUMN('Electrification prediction'!L$236),FALSE)</f>
        <v>340281589997.72803</v>
      </c>
      <c r="M3">
        <f>VLOOKUP($A3,'Energy Structure(no elec)'!$A$2:$I$28,7,FALSE)*VLOOKUP($A3,'Electrification prediction'!$A$236:$AQ$262,COLUMN('Electrification prediction'!M$236),FALSE)</f>
        <v>334156624315.55292</v>
      </c>
      <c r="N3">
        <f>VLOOKUP($A3,'Energy Structure(no elec)'!$A$2:$I$28,7,FALSE)*VLOOKUP($A3,'Electrification prediction'!$A$236:$AQ$262,COLUMN('Electrification prediction'!N$236),FALSE)</f>
        <v>328113779964.9007</v>
      </c>
      <c r="O3">
        <f>VLOOKUP($A3,'Energy Structure(no elec)'!$A$2:$I$28,7,FALSE)*VLOOKUP($A3,'Electrification prediction'!$A$236:$AQ$262,COLUMN('Electrification prediction'!O$236),FALSE)</f>
        <v>322088774960.92224</v>
      </c>
      <c r="P3">
        <f>VLOOKUP($A3,'Energy Structure(no elec)'!$A$2:$I$28,7,FALSE)*VLOOKUP($A3,'Electrification prediction'!$A$236:$AQ$262,COLUMN('Electrification prediction'!P$236),FALSE)</f>
        <v>316094459746.50806</v>
      </c>
      <c r="Q3">
        <f>VLOOKUP($A3,'Energy Structure(no elec)'!$A$2:$I$28,7,FALSE)*VLOOKUP($A3,'Electrification prediction'!$A$236:$AQ$262,COLUMN('Electrification prediction'!Q$236),FALSE)</f>
        <v>310196778674.95844</v>
      </c>
      <c r="R3">
        <f>VLOOKUP($A3,'Energy Structure(no elec)'!$A$2:$I$28,7,FALSE)*VLOOKUP($A3,'Electrification prediction'!$A$236:$AQ$262,COLUMN('Electrification prediction'!R$236),FALSE)</f>
        <v>304343793351.479</v>
      </c>
      <c r="S3">
        <f>VLOOKUP($A3,'Energy Structure(no elec)'!$A$2:$I$28,7,FALSE)*VLOOKUP($A3,'Electrification prediction'!$A$236:$AQ$262,COLUMN('Electrification prediction'!S$236),FALSE)</f>
        <v>298592883610.32935</v>
      </c>
      <c r="T3">
        <f>VLOOKUP($A3,'Energy Structure(no elec)'!$A$2:$I$28,7,FALSE)*VLOOKUP($A3,'Electrification prediction'!$A$236:$AQ$262,COLUMN('Electrification prediction'!T$236),FALSE)</f>
        <v>292897225585.45624</v>
      </c>
      <c r="U3">
        <f>VLOOKUP($A3,'Energy Structure(no elec)'!$A$2:$I$28,7,FALSE)*VLOOKUP($A3,'Electrification prediction'!$A$236:$AQ$262,COLUMN('Electrification prediction'!U$236),FALSE)</f>
        <v>287263585147.16431</v>
      </c>
      <c r="V3">
        <f>VLOOKUP($A3,'Energy Structure(no elec)'!$A$2:$I$28,7,FALSE)*VLOOKUP($A3,'Electrification prediction'!$A$236:$AQ$262,COLUMN('Electrification prediction'!V$236),FALSE)</f>
        <v>281736822380.91827</v>
      </c>
      <c r="W3">
        <f>VLOOKUP($A3,'Energy Structure(no elec)'!$A$2:$I$28,7,FALSE)*VLOOKUP($A3,'Electrification prediction'!$A$236:$AQ$262,COLUMN('Electrification prediction'!W$236),FALSE)</f>
        <v>276277949936.37817</v>
      </c>
      <c r="X3">
        <f>VLOOKUP($A3,'Energy Structure(no elec)'!$A$2:$I$28,7,FALSE)*VLOOKUP($A3,'Electrification prediction'!$A$236:$AQ$262,COLUMN('Electrification prediction'!X$236),FALSE)</f>
        <v>270891033484.16534</v>
      </c>
      <c r="Y3">
        <f>VLOOKUP($A3,'Energy Structure(no elec)'!$A$2:$I$28,7,FALSE)*VLOOKUP($A3,'Electrification prediction'!$A$236:$AQ$262,COLUMN('Electrification prediction'!Y$236),FALSE)</f>
        <v>265611271803.40277</v>
      </c>
      <c r="Z3">
        <f>VLOOKUP($A3,'Energy Structure(no elec)'!$A$2:$I$28,7,FALSE)*VLOOKUP($A3,'Electrification prediction'!$A$236:$AQ$262,COLUMN('Electrification prediction'!Z$236),FALSE)</f>
        <v>260405633497.64026</v>
      </c>
      <c r="AA3">
        <f>VLOOKUP($A3,'Energy Structure(no elec)'!$A$2:$I$28,7,FALSE)*VLOOKUP($A3,'Electrification prediction'!$A$236:$AQ$262,COLUMN('Electrification prediction'!AA$236),FALSE)</f>
        <v>255304838770.31436</v>
      </c>
      <c r="AB3">
        <f>VLOOKUP($A3,'Energy Structure(no elec)'!$A$2:$I$28,7,FALSE)*VLOOKUP($A3,'Electrification prediction'!$A$236:$AQ$262,COLUMN('Electrification prediction'!AB$236),FALSE)</f>
        <v>250278449489.19336</v>
      </c>
      <c r="AC3">
        <f>VLOOKUP($A3,'Energy Structure(no elec)'!$A$2:$I$28,7,FALSE)*VLOOKUP($A3,'Electrification prediction'!$A$236:$AQ$262,COLUMN('Electrification prediction'!AC$236),FALSE)</f>
        <v>245327393047.5744</v>
      </c>
      <c r="AD3">
        <f>VLOOKUP($A3,'Energy Structure(no elec)'!$A$2:$I$28,7,FALSE)*VLOOKUP($A3,'Electrification prediction'!$A$236:$AQ$262,COLUMN('Electrification prediction'!AD$236),FALSE)</f>
        <v>240475785728.10309</v>
      </c>
      <c r="AE3">
        <f>VLOOKUP($A3,'Energy Structure(no elec)'!$A$2:$I$28,7,FALSE)*VLOOKUP($A3,'Electrification prediction'!$A$236:$AQ$262,COLUMN('Electrification prediction'!AE$236),FALSE)</f>
        <v>235697275214.25415</v>
      </c>
      <c r="AF3">
        <f>VLOOKUP($A3,'Energy Structure(no elec)'!$A$2:$I$28,7,FALSE)*VLOOKUP($A3,'Electrification prediction'!$A$236:$AQ$262,COLUMN('Electrification prediction'!AF$236),FALSE)</f>
        <v>231012877522.15656</v>
      </c>
      <c r="AG3">
        <f>VLOOKUP($A3,'Energy Structure(no elec)'!$A$2:$I$28,7,FALSE)*VLOOKUP($A3,'Electrification prediction'!$A$236:$AQ$262,COLUMN('Electrification prediction'!AG$236),FALSE)</f>
        <v>226398095742.72748</v>
      </c>
      <c r="AH3">
        <f>VLOOKUP($A3,'Energy Structure(no elec)'!$A$2:$I$28,7,FALSE)*VLOOKUP($A3,'Electrification prediction'!$A$236:$AQ$262,COLUMN('Electrification prediction'!AH$236),FALSE)</f>
        <v>221851789303.45166</v>
      </c>
      <c r="AI3">
        <f>VLOOKUP($A3,'Energy Structure(no elec)'!$A$2:$I$28,7,FALSE)*VLOOKUP($A3,'Electrification prediction'!$A$236:$AQ$262,COLUMN('Electrification prediction'!AI$236),FALSE)</f>
        <v>217390390019.69604</v>
      </c>
      <c r="AJ3">
        <f>VLOOKUP($A3,'Energy Structure(no elec)'!$A$2:$I$28,7,FALSE)*VLOOKUP($A3,'Electrification prediction'!$A$236:$AQ$262,COLUMN('Electrification prediction'!AJ$236),FALSE)</f>
        <v>212992367805.35944</v>
      </c>
      <c r="AK3">
        <f>VLOOKUP($A3,'Energy Structure(no elec)'!$A$2:$I$28,7,FALSE)*VLOOKUP($A3,'Electrification prediction'!$A$236:$AQ$262,COLUMN('Electrification prediction'!AK$236),FALSE)</f>
        <v>208671967430.14899</v>
      </c>
      <c r="AL3">
        <f>VLOOKUP($A3,'Energy Structure(no elec)'!$A$2:$I$28,7,FALSE)*VLOOKUP($A3,'Electrification prediction'!$A$236:$AQ$262,COLUMN('Electrification prediction'!AL$236),FALSE)</f>
        <v>204409048311.92294</v>
      </c>
      <c r="AM3">
        <f>VLOOKUP($A3,'Energy Structure(no elec)'!$A$2:$I$28,7,FALSE)*VLOOKUP($A3,'Electrification prediction'!$A$236:$AQ$262,COLUMN('Electrification prediction'!AM$236),FALSE)</f>
        <v>200201130875.75195</v>
      </c>
      <c r="AN3">
        <f>VLOOKUP($A3,'Energy Structure(no elec)'!$A$2:$I$28,7,FALSE)*VLOOKUP($A3,'Electrification prediction'!$A$236:$AQ$262,COLUMN('Electrification prediction'!AN$236),FALSE)</f>
        <v>196059173530.93314</v>
      </c>
      <c r="AO3">
        <f>VLOOKUP($A3,'Energy Structure(no elec)'!$A$2:$I$28,7,FALSE)*VLOOKUP($A3,'Electrification prediction'!$A$236:$AQ$262,COLUMN('Electrification prediction'!AO$236),FALSE)</f>
        <v>191965204611.3761</v>
      </c>
      <c r="AP3">
        <f>VLOOKUP($A3,'Energy Structure(no elec)'!$A$2:$I$28,7,FALSE)*VLOOKUP($A3,'Electrification prediction'!$A$236:$AQ$262,COLUMN('Electrification prediction'!AP$236),FALSE)</f>
        <v>187928522513.2619</v>
      </c>
      <c r="AQ3">
        <f>VLOOKUP($A3,'Energy Structure(no elec)'!$A$2:$I$28,7,FALSE)*VLOOKUP($A3,'Electrification prediction'!$A$236:$AQ$262,COLUMN('Electrification prediction'!AQ$236),FALSE)</f>
        <v>183932115916.35956</v>
      </c>
    </row>
    <row r="4" spans="1:43">
      <c r="A4" s="272" t="s">
        <v>611</v>
      </c>
      <c r="B4">
        <f>VLOOKUP(A4,'Energy use'!$A$132:$K$158,7,FALSE)</f>
        <v>0</v>
      </c>
      <c r="C4">
        <f>VLOOKUP($A4,'Energy Structure(no elec)'!$A$2:$I$28,7,FALSE)*VLOOKUP($A4,'Electrification prediction'!$A$236:$AQ$262,COLUMN('Electrification prediction'!C$236),FALSE)</f>
        <v>0</v>
      </c>
      <c r="D4">
        <f>VLOOKUP($A4,'Energy Structure(no elec)'!$A$2:$I$28,7,FALSE)*VLOOKUP($A4,'Electrification prediction'!$A$236:$AQ$262,COLUMN('Electrification prediction'!D$236),FALSE)</f>
        <v>0</v>
      </c>
      <c r="E4">
        <f>VLOOKUP($A4,'Energy Structure(no elec)'!$A$2:$I$28,7,FALSE)*VLOOKUP($A4,'Electrification prediction'!$A$236:$AQ$262,COLUMN('Electrification prediction'!E$236),FALSE)</f>
        <v>0</v>
      </c>
      <c r="F4">
        <f>VLOOKUP($A4,'Energy Structure(no elec)'!$A$2:$I$28,7,FALSE)*VLOOKUP($A4,'Electrification prediction'!$A$236:$AQ$262,COLUMN('Electrification prediction'!F$236),FALSE)</f>
        <v>0</v>
      </c>
      <c r="G4">
        <f>VLOOKUP($A4,'Energy Structure(no elec)'!$A$2:$I$28,7,FALSE)*VLOOKUP($A4,'Electrification prediction'!$A$236:$AQ$262,COLUMN('Electrification prediction'!G$236),FALSE)</f>
        <v>0</v>
      </c>
      <c r="H4">
        <f>VLOOKUP($A4,'Energy Structure(no elec)'!$A$2:$I$28,7,FALSE)*VLOOKUP($A4,'Electrification prediction'!$A$236:$AQ$262,COLUMN('Electrification prediction'!H$236),FALSE)</f>
        <v>0</v>
      </c>
      <c r="I4">
        <f>VLOOKUP($A4,'Energy Structure(no elec)'!$A$2:$I$28,7,FALSE)*VLOOKUP($A4,'Electrification prediction'!$A$236:$AQ$262,COLUMN('Electrification prediction'!I$236),FALSE)</f>
        <v>0</v>
      </c>
      <c r="J4">
        <f>VLOOKUP($A4,'Energy Structure(no elec)'!$A$2:$I$28,7,FALSE)*VLOOKUP($A4,'Electrification prediction'!$A$236:$AQ$262,COLUMN('Electrification prediction'!J$236),FALSE)</f>
        <v>0</v>
      </c>
      <c r="K4">
        <f>VLOOKUP($A4,'Energy Structure(no elec)'!$A$2:$I$28,7,FALSE)*VLOOKUP($A4,'Electrification prediction'!$A$236:$AQ$262,COLUMN('Electrification prediction'!K$236),FALSE)</f>
        <v>0</v>
      </c>
      <c r="L4">
        <f>VLOOKUP($A4,'Energy Structure(no elec)'!$A$2:$I$28,7,FALSE)*VLOOKUP($A4,'Electrification prediction'!$A$236:$AQ$262,COLUMN('Electrification prediction'!L$236),FALSE)</f>
        <v>0</v>
      </c>
      <c r="M4">
        <f>VLOOKUP($A4,'Energy Structure(no elec)'!$A$2:$I$28,7,FALSE)*VLOOKUP($A4,'Electrification prediction'!$A$236:$AQ$262,COLUMN('Electrification prediction'!M$236),FALSE)</f>
        <v>0</v>
      </c>
      <c r="N4">
        <f>VLOOKUP($A4,'Energy Structure(no elec)'!$A$2:$I$28,7,FALSE)*VLOOKUP($A4,'Electrification prediction'!$A$236:$AQ$262,COLUMN('Electrification prediction'!N$236),FALSE)</f>
        <v>0</v>
      </c>
      <c r="O4">
        <f>VLOOKUP($A4,'Energy Structure(no elec)'!$A$2:$I$28,7,FALSE)*VLOOKUP($A4,'Electrification prediction'!$A$236:$AQ$262,COLUMN('Electrification prediction'!O$236),FALSE)</f>
        <v>0</v>
      </c>
      <c r="P4">
        <f>VLOOKUP($A4,'Energy Structure(no elec)'!$A$2:$I$28,7,FALSE)*VLOOKUP($A4,'Electrification prediction'!$A$236:$AQ$262,COLUMN('Electrification prediction'!P$236),FALSE)</f>
        <v>0</v>
      </c>
      <c r="Q4">
        <f>VLOOKUP($A4,'Energy Structure(no elec)'!$A$2:$I$28,7,FALSE)*VLOOKUP($A4,'Electrification prediction'!$A$236:$AQ$262,COLUMN('Electrification prediction'!Q$236),FALSE)</f>
        <v>0</v>
      </c>
      <c r="R4">
        <f>VLOOKUP($A4,'Energy Structure(no elec)'!$A$2:$I$28,7,FALSE)*VLOOKUP($A4,'Electrification prediction'!$A$236:$AQ$262,COLUMN('Electrification prediction'!R$236),FALSE)</f>
        <v>0</v>
      </c>
      <c r="S4">
        <f>VLOOKUP($A4,'Energy Structure(no elec)'!$A$2:$I$28,7,FALSE)*VLOOKUP($A4,'Electrification prediction'!$A$236:$AQ$262,COLUMN('Electrification prediction'!S$236),FALSE)</f>
        <v>0</v>
      </c>
      <c r="T4">
        <f>VLOOKUP($A4,'Energy Structure(no elec)'!$A$2:$I$28,7,FALSE)*VLOOKUP($A4,'Electrification prediction'!$A$236:$AQ$262,COLUMN('Electrification prediction'!T$236),FALSE)</f>
        <v>0</v>
      </c>
      <c r="U4">
        <f>VLOOKUP($A4,'Energy Structure(no elec)'!$A$2:$I$28,7,FALSE)*VLOOKUP($A4,'Electrification prediction'!$A$236:$AQ$262,COLUMN('Electrification prediction'!U$236),FALSE)</f>
        <v>0</v>
      </c>
      <c r="V4">
        <f>VLOOKUP($A4,'Energy Structure(no elec)'!$A$2:$I$28,7,FALSE)*VLOOKUP($A4,'Electrification prediction'!$A$236:$AQ$262,COLUMN('Electrification prediction'!V$236),FALSE)</f>
        <v>0</v>
      </c>
      <c r="W4">
        <f>VLOOKUP($A4,'Energy Structure(no elec)'!$A$2:$I$28,7,FALSE)*VLOOKUP($A4,'Electrification prediction'!$A$236:$AQ$262,COLUMN('Electrification prediction'!W$236),FALSE)</f>
        <v>0</v>
      </c>
      <c r="X4">
        <f>VLOOKUP($A4,'Energy Structure(no elec)'!$A$2:$I$28,7,FALSE)*VLOOKUP($A4,'Electrification prediction'!$A$236:$AQ$262,COLUMN('Electrification prediction'!X$236),FALSE)</f>
        <v>0</v>
      </c>
      <c r="Y4">
        <f>VLOOKUP($A4,'Energy Structure(no elec)'!$A$2:$I$28,7,FALSE)*VLOOKUP($A4,'Electrification prediction'!$A$236:$AQ$262,COLUMN('Electrification prediction'!Y$236),FALSE)</f>
        <v>0</v>
      </c>
      <c r="Z4">
        <f>VLOOKUP($A4,'Energy Structure(no elec)'!$A$2:$I$28,7,FALSE)*VLOOKUP($A4,'Electrification prediction'!$A$236:$AQ$262,COLUMN('Electrification prediction'!Z$236),FALSE)</f>
        <v>0</v>
      </c>
      <c r="AA4">
        <f>VLOOKUP($A4,'Energy Structure(no elec)'!$A$2:$I$28,7,FALSE)*VLOOKUP($A4,'Electrification prediction'!$A$236:$AQ$262,COLUMN('Electrification prediction'!AA$236),FALSE)</f>
        <v>0</v>
      </c>
      <c r="AB4">
        <f>VLOOKUP($A4,'Energy Structure(no elec)'!$A$2:$I$28,7,FALSE)*VLOOKUP($A4,'Electrification prediction'!$A$236:$AQ$262,COLUMN('Electrification prediction'!AB$236),FALSE)</f>
        <v>0</v>
      </c>
      <c r="AC4">
        <f>VLOOKUP($A4,'Energy Structure(no elec)'!$A$2:$I$28,7,FALSE)*VLOOKUP($A4,'Electrification prediction'!$A$236:$AQ$262,COLUMN('Electrification prediction'!AC$236),FALSE)</f>
        <v>0</v>
      </c>
      <c r="AD4">
        <f>VLOOKUP($A4,'Energy Structure(no elec)'!$A$2:$I$28,7,FALSE)*VLOOKUP($A4,'Electrification prediction'!$A$236:$AQ$262,COLUMN('Electrification prediction'!AD$236),FALSE)</f>
        <v>0</v>
      </c>
      <c r="AE4">
        <f>VLOOKUP($A4,'Energy Structure(no elec)'!$A$2:$I$28,7,FALSE)*VLOOKUP($A4,'Electrification prediction'!$A$236:$AQ$262,COLUMN('Electrification prediction'!AE$236),FALSE)</f>
        <v>0</v>
      </c>
      <c r="AF4">
        <f>VLOOKUP($A4,'Energy Structure(no elec)'!$A$2:$I$28,7,FALSE)*VLOOKUP($A4,'Electrification prediction'!$A$236:$AQ$262,COLUMN('Electrification prediction'!AF$236),FALSE)</f>
        <v>0</v>
      </c>
      <c r="AG4">
        <f>VLOOKUP($A4,'Energy Structure(no elec)'!$A$2:$I$28,7,FALSE)*VLOOKUP($A4,'Electrification prediction'!$A$236:$AQ$262,COLUMN('Electrification prediction'!AG$236),FALSE)</f>
        <v>0</v>
      </c>
      <c r="AH4">
        <f>VLOOKUP($A4,'Energy Structure(no elec)'!$A$2:$I$28,7,FALSE)*VLOOKUP($A4,'Electrification prediction'!$A$236:$AQ$262,COLUMN('Electrification prediction'!AH$236),FALSE)</f>
        <v>0</v>
      </c>
      <c r="AI4">
        <f>VLOOKUP($A4,'Energy Structure(no elec)'!$A$2:$I$28,7,FALSE)*VLOOKUP($A4,'Electrification prediction'!$A$236:$AQ$262,COLUMN('Electrification prediction'!AI$236),FALSE)</f>
        <v>0</v>
      </c>
      <c r="AJ4">
        <f>VLOOKUP($A4,'Energy Structure(no elec)'!$A$2:$I$28,7,FALSE)*VLOOKUP($A4,'Electrification prediction'!$A$236:$AQ$262,COLUMN('Electrification prediction'!AJ$236),FALSE)</f>
        <v>0</v>
      </c>
      <c r="AK4">
        <f>VLOOKUP($A4,'Energy Structure(no elec)'!$A$2:$I$28,7,FALSE)*VLOOKUP($A4,'Electrification prediction'!$A$236:$AQ$262,COLUMN('Electrification prediction'!AK$236),FALSE)</f>
        <v>0</v>
      </c>
      <c r="AL4">
        <f>VLOOKUP($A4,'Energy Structure(no elec)'!$A$2:$I$28,7,FALSE)*VLOOKUP($A4,'Electrification prediction'!$A$236:$AQ$262,COLUMN('Electrification prediction'!AL$236),FALSE)</f>
        <v>0</v>
      </c>
      <c r="AM4">
        <f>VLOOKUP($A4,'Energy Structure(no elec)'!$A$2:$I$28,7,FALSE)*VLOOKUP($A4,'Electrification prediction'!$A$236:$AQ$262,COLUMN('Electrification prediction'!AM$236),FALSE)</f>
        <v>0</v>
      </c>
      <c r="AN4">
        <f>VLOOKUP($A4,'Energy Structure(no elec)'!$A$2:$I$28,7,FALSE)*VLOOKUP($A4,'Electrification prediction'!$A$236:$AQ$262,COLUMN('Electrification prediction'!AN$236),FALSE)</f>
        <v>0</v>
      </c>
      <c r="AO4">
        <f>VLOOKUP($A4,'Energy Structure(no elec)'!$A$2:$I$28,7,FALSE)*VLOOKUP($A4,'Electrification prediction'!$A$236:$AQ$262,COLUMN('Electrification prediction'!AO$236),FALSE)</f>
        <v>0</v>
      </c>
      <c r="AP4">
        <f>VLOOKUP($A4,'Energy Structure(no elec)'!$A$2:$I$28,7,FALSE)*VLOOKUP($A4,'Electrification prediction'!$A$236:$AQ$262,COLUMN('Electrification prediction'!AP$236),FALSE)</f>
        <v>0</v>
      </c>
      <c r="AQ4">
        <f>VLOOKUP($A4,'Energy Structure(no elec)'!$A$2:$I$28,7,FALSE)*VLOOKUP($A4,'Electrification prediction'!$A$236:$AQ$262,COLUMN('Electrification prediction'!AQ$236),FALSE)</f>
        <v>0</v>
      </c>
    </row>
    <row r="5" spans="1:43">
      <c r="A5" s="272" t="s">
        <v>618</v>
      </c>
      <c r="B5">
        <f>VLOOKUP(A5,'Energy use'!$A$132:$K$158,7,FALSE)</f>
        <v>0</v>
      </c>
      <c r="C5">
        <f>VLOOKUP($A5,'Energy Structure(no elec)'!$A$2:$I$28,7,FALSE)*VLOOKUP($A5,'Electrification prediction'!$A$236:$AQ$262,COLUMN('Electrification prediction'!C$236),FALSE)</f>
        <v>0</v>
      </c>
      <c r="D5">
        <f>VLOOKUP($A5,'Energy Structure(no elec)'!$A$2:$I$28,7,FALSE)*VLOOKUP($A5,'Electrification prediction'!$A$236:$AQ$262,COLUMN('Electrification prediction'!D$236),FALSE)</f>
        <v>0</v>
      </c>
      <c r="E5">
        <f>VLOOKUP($A5,'Energy Structure(no elec)'!$A$2:$I$28,7,FALSE)*VLOOKUP($A5,'Electrification prediction'!$A$236:$AQ$262,COLUMN('Electrification prediction'!E$236),FALSE)</f>
        <v>0</v>
      </c>
      <c r="F5">
        <f>VLOOKUP($A5,'Energy Structure(no elec)'!$A$2:$I$28,7,FALSE)*VLOOKUP($A5,'Electrification prediction'!$A$236:$AQ$262,COLUMN('Electrification prediction'!F$236),FALSE)</f>
        <v>0</v>
      </c>
      <c r="G5">
        <f>VLOOKUP($A5,'Energy Structure(no elec)'!$A$2:$I$28,7,FALSE)*VLOOKUP($A5,'Electrification prediction'!$A$236:$AQ$262,COLUMN('Electrification prediction'!G$236),FALSE)</f>
        <v>0</v>
      </c>
      <c r="H5">
        <f>VLOOKUP($A5,'Energy Structure(no elec)'!$A$2:$I$28,7,FALSE)*VLOOKUP($A5,'Electrification prediction'!$A$236:$AQ$262,COLUMN('Electrification prediction'!H$236),FALSE)</f>
        <v>0</v>
      </c>
      <c r="I5">
        <f>VLOOKUP($A5,'Energy Structure(no elec)'!$A$2:$I$28,7,FALSE)*VLOOKUP($A5,'Electrification prediction'!$A$236:$AQ$262,COLUMN('Electrification prediction'!I$236),FALSE)</f>
        <v>0</v>
      </c>
      <c r="J5">
        <f>VLOOKUP($A5,'Energy Structure(no elec)'!$A$2:$I$28,7,FALSE)*VLOOKUP($A5,'Electrification prediction'!$A$236:$AQ$262,COLUMN('Electrification prediction'!J$236),FALSE)</f>
        <v>0</v>
      </c>
      <c r="K5">
        <f>VLOOKUP($A5,'Energy Structure(no elec)'!$A$2:$I$28,7,FALSE)*VLOOKUP($A5,'Electrification prediction'!$A$236:$AQ$262,COLUMN('Electrification prediction'!K$236),FALSE)</f>
        <v>0</v>
      </c>
      <c r="L5">
        <f>VLOOKUP($A5,'Energy Structure(no elec)'!$A$2:$I$28,7,FALSE)*VLOOKUP($A5,'Electrification prediction'!$A$236:$AQ$262,COLUMN('Electrification prediction'!L$236),FALSE)</f>
        <v>0</v>
      </c>
      <c r="M5">
        <f>VLOOKUP($A5,'Energy Structure(no elec)'!$A$2:$I$28,7,FALSE)*VLOOKUP($A5,'Electrification prediction'!$A$236:$AQ$262,COLUMN('Electrification prediction'!M$236),FALSE)</f>
        <v>0</v>
      </c>
      <c r="N5">
        <f>VLOOKUP($A5,'Energy Structure(no elec)'!$A$2:$I$28,7,FALSE)*VLOOKUP($A5,'Electrification prediction'!$A$236:$AQ$262,COLUMN('Electrification prediction'!N$236),FALSE)</f>
        <v>0</v>
      </c>
      <c r="O5">
        <f>VLOOKUP($A5,'Energy Structure(no elec)'!$A$2:$I$28,7,FALSE)*VLOOKUP($A5,'Electrification prediction'!$A$236:$AQ$262,COLUMN('Electrification prediction'!O$236),FALSE)</f>
        <v>0</v>
      </c>
      <c r="P5">
        <f>VLOOKUP($A5,'Energy Structure(no elec)'!$A$2:$I$28,7,FALSE)*VLOOKUP($A5,'Electrification prediction'!$A$236:$AQ$262,COLUMN('Electrification prediction'!P$236),FALSE)</f>
        <v>0</v>
      </c>
      <c r="Q5">
        <f>VLOOKUP($A5,'Energy Structure(no elec)'!$A$2:$I$28,7,FALSE)*VLOOKUP($A5,'Electrification prediction'!$A$236:$AQ$262,COLUMN('Electrification prediction'!Q$236),FALSE)</f>
        <v>0</v>
      </c>
      <c r="R5">
        <f>VLOOKUP($A5,'Energy Structure(no elec)'!$A$2:$I$28,7,FALSE)*VLOOKUP($A5,'Electrification prediction'!$A$236:$AQ$262,COLUMN('Electrification prediction'!R$236),FALSE)</f>
        <v>0</v>
      </c>
      <c r="S5">
        <f>VLOOKUP($A5,'Energy Structure(no elec)'!$A$2:$I$28,7,FALSE)*VLOOKUP($A5,'Electrification prediction'!$A$236:$AQ$262,COLUMN('Electrification prediction'!S$236),FALSE)</f>
        <v>0</v>
      </c>
      <c r="T5">
        <f>VLOOKUP($A5,'Energy Structure(no elec)'!$A$2:$I$28,7,FALSE)*VLOOKUP($A5,'Electrification prediction'!$A$236:$AQ$262,COLUMN('Electrification prediction'!T$236),FALSE)</f>
        <v>0</v>
      </c>
      <c r="U5">
        <f>VLOOKUP($A5,'Energy Structure(no elec)'!$A$2:$I$28,7,FALSE)*VLOOKUP($A5,'Electrification prediction'!$A$236:$AQ$262,COLUMN('Electrification prediction'!U$236),FALSE)</f>
        <v>0</v>
      </c>
      <c r="V5">
        <f>VLOOKUP($A5,'Energy Structure(no elec)'!$A$2:$I$28,7,FALSE)*VLOOKUP($A5,'Electrification prediction'!$A$236:$AQ$262,COLUMN('Electrification prediction'!V$236),FALSE)</f>
        <v>0</v>
      </c>
      <c r="W5">
        <f>VLOOKUP($A5,'Energy Structure(no elec)'!$A$2:$I$28,7,FALSE)*VLOOKUP($A5,'Electrification prediction'!$A$236:$AQ$262,COLUMN('Electrification prediction'!W$236),FALSE)</f>
        <v>0</v>
      </c>
      <c r="X5">
        <f>VLOOKUP($A5,'Energy Structure(no elec)'!$A$2:$I$28,7,FALSE)*VLOOKUP($A5,'Electrification prediction'!$A$236:$AQ$262,COLUMN('Electrification prediction'!X$236),FALSE)</f>
        <v>0</v>
      </c>
      <c r="Y5">
        <f>VLOOKUP($A5,'Energy Structure(no elec)'!$A$2:$I$28,7,FALSE)*VLOOKUP($A5,'Electrification prediction'!$A$236:$AQ$262,COLUMN('Electrification prediction'!Y$236),FALSE)</f>
        <v>0</v>
      </c>
      <c r="Z5">
        <f>VLOOKUP($A5,'Energy Structure(no elec)'!$A$2:$I$28,7,FALSE)*VLOOKUP($A5,'Electrification prediction'!$A$236:$AQ$262,COLUMN('Electrification prediction'!Z$236),FALSE)</f>
        <v>0</v>
      </c>
      <c r="AA5">
        <f>VLOOKUP($A5,'Energy Structure(no elec)'!$A$2:$I$28,7,FALSE)*VLOOKUP($A5,'Electrification prediction'!$A$236:$AQ$262,COLUMN('Electrification prediction'!AA$236),FALSE)</f>
        <v>0</v>
      </c>
      <c r="AB5">
        <f>VLOOKUP($A5,'Energy Structure(no elec)'!$A$2:$I$28,7,FALSE)*VLOOKUP($A5,'Electrification prediction'!$A$236:$AQ$262,COLUMN('Electrification prediction'!AB$236),FALSE)</f>
        <v>0</v>
      </c>
      <c r="AC5">
        <f>VLOOKUP($A5,'Energy Structure(no elec)'!$A$2:$I$28,7,FALSE)*VLOOKUP($A5,'Electrification prediction'!$A$236:$AQ$262,COLUMN('Electrification prediction'!AC$236),FALSE)</f>
        <v>0</v>
      </c>
      <c r="AD5">
        <f>VLOOKUP($A5,'Energy Structure(no elec)'!$A$2:$I$28,7,FALSE)*VLOOKUP($A5,'Electrification prediction'!$A$236:$AQ$262,COLUMN('Electrification prediction'!AD$236),FALSE)</f>
        <v>0</v>
      </c>
      <c r="AE5">
        <f>VLOOKUP($A5,'Energy Structure(no elec)'!$A$2:$I$28,7,FALSE)*VLOOKUP($A5,'Electrification prediction'!$A$236:$AQ$262,COLUMN('Electrification prediction'!AE$236),FALSE)</f>
        <v>0</v>
      </c>
      <c r="AF5">
        <f>VLOOKUP($A5,'Energy Structure(no elec)'!$A$2:$I$28,7,FALSE)*VLOOKUP($A5,'Electrification prediction'!$A$236:$AQ$262,COLUMN('Electrification prediction'!AF$236),FALSE)</f>
        <v>0</v>
      </c>
      <c r="AG5">
        <f>VLOOKUP($A5,'Energy Structure(no elec)'!$A$2:$I$28,7,FALSE)*VLOOKUP($A5,'Electrification prediction'!$A$236:$AQ$262,COLUMN('Electrification prediction'!AG$236),FALSE)</f>
        <v>0</v>
      </c>
      <c r="AH5">
        <f>VLOOKUP($A5,'Energy Structure(no elec)'!$A$2:$I$28,7,FALSE)*VLOOKUP($A5,'Electrification prediction'!$A$236:$AQ$262,COLUMN('Electrification prediction'!AH$236),FALSE)</f>
        <v>0</v>
      </c>
      <c r="AI5">
        <f>VLOOKUP($A5,'Energy Structure(no elec)'!$A$2:$I$28,7,FALSE)*VLOOKUP($A5,'Electrification prediction'!$A$236:$AQ$262,COLUMN('Electrification prediction'!AI$236),FALSE)</f>
        <v>0</v>
      </c>
      <c r="AJ5">
        <f>VLOOKUP($A5,'Energy Structure(no elec)'!$A$2:$I$28,7,FALSE)*VLOOKUP($A5,'Electrification prediction'!$A$236:$AQ$262,COLUMN('Electrification prediction'!AJ$236),FALSE)</f>
        <v>0</v>
      </c>
      <c r="AK5">
        <f>VLOOKUP($A5,'Energy Structure(no elec)'!$A$2:$I$28,7,FALSE)*VLOOKUP($A5,'Electrification prediction'!$A$236:$AQ$262,COLUMN('Electrification prediction'!AK$236),FALSE)</f>
        <v>0</v>
      </c>
      <c r="AL5">
        <f>VLOOKUP($A5,'Energy Structure(no elec)'!$A$2:$I$28,7,FALSE)*VLOOKUP($A5,'Electrification prediction'!$A$236:$AQ$262,COLUMN('Electrification prediction'!AL$236),FALSE)</f>
        <v>0</v>
      </c>
      <c r="AM5">
        <f>VLOOKUP($A5,'Energy Structure(no elec)'!$A$2:$I$28,7,FALSE)*VLOOKUP($A5,'Electrification prediction'!$A$236:$AQ$262,COLUMN('Electrification prediction'!AM$236),FALSE)</f>
        <v>0</v>
      </c>
      <c r="AN5">
        <f>VLOOKUP($A5,'Energy Structure(no elec)'!$A$2:$I$28,7,FALSE)*VLOOKUP($A5,'Electrification prediction'!$A$236:$AQ$262,COLUMN('Electrification prediction'!AN$236),FALSE)</f>
        <v>0</v>
      </c>
      <c r="AO5">
        <f>VLOOKUP($A5,'Energy Structure(no elec)'!$A$2:$I$28,7,FALSE)*VLOOKUP($A5,'Electrification prediction'!$A$236:$AQ$262,COLUMN('Electrification prediction'!AO$236),FALSE)</f>
        <v>0</v>
      </c>
      <c r="AP5">
        <f>VLOOKUP($A5,'Energy Structure(no elec)'!$A$2:$I$28,7,FALSE)*VLOOKUP($A5,'Electrification prediction'!$A$236:$AQ$262,COLUMN('Electrification prediction'!AP$236),FALSE)</f>
        <v>0</v>
      </c>
      <c r="AQ5">
        <f>VLOOKUP($A5,'Energy Structure(no elec)'!$A$2:$I$28,7,FALSE)*VLOOKUP($A5,'Electrification prediction'!$A$236:$AQ$262,COLUMN('Electrification prediction'!AQ$236),FALSE)</f>
        <v>0</v>
      </c>
    </row>
    <row r="6" spans="1:43">
      <c r="A6" s="272" t="s">
        <v>619</v>
      </c>
      <c r="B6">
        <f>VLOOKUP(A6,'Energy use'!$A$132:$K$158,7,FALSE)</f>
        <v>0</v>
      </c>
      <c r="C6">
        <f>VLOOKUP($A6,'Energy Structure(no elec)'!$A$2:$I$28,7,FALSE)*VLOOKUP($A6,'Electrification prediction'!$A$236:$AQ$262,COLUMN('Electrification prediction'!C$236),FALSE)</f>
        <v>0</v>
      </c>
      <c r="D6">
        <f>VLOOKUP($A6,'Energy Structure(no elec)'!$A$2:$I$28,7,FALSE)*VLOOKUP($A6,'Electrification prediction'!$A$236:$AQ$262,COLUMN('Electrification prediction'!D$236),FALSE)</f>
        <v>0</v>
      </c>
      <c r="E6">
        <f>VLOOKUP($A6,'Energy Structure(no elec)'!$A$2:$I$28,7,FALSE)*VLOOKUP($A6,'Electrification prediction'!$A$236:$AQ$262,COLUMN('Electrification prediction'!E$236),FALSE)</f>
        <v>0</v>
      </c>
      <c r="F6">
        <f>VLOOKUP($A6,'Energy Structure(no elec)'!$A$2:$I$28,7,FALSE)*VLOOKUP($A6,'Electrification prediction'!$A$236:$AQ$262,COLUMN('Electrification prediction'!F$236),FALSE)</f>
        <v>0</v>
      </c>
      <c r="G6">
        <f>VLOOKUP($A6,'Energy Structure(no elec)'!$A$2:$I$28,7,FALSE)*VLOOKUP($A6,'Electrification prediction'!$A$236:$AQ$262,COLUMN('Electrification prediction'!G$236),FALSE)</f>
        <v>0</v>
      </c>
      <c r="H6">
        <f>VLOOKUP($A6,'Energy Structure(no elec)'!$A$2:$I$28,7,FALSE)*VLOOKUP($A6,'Electrification prediction'!$A$236:$AQ$262,COLUMN('Electrification prediction'!H$236),FALSE)</f>
        <v>0</v>
      </c>
      <c r="I6">
        <f>VLOOKUP($A6,'Energy Structure(no elec)'!$A$2:$I$28,7,FALSE)*VLOOKUP($A6,'Electrification prediction'!$A$236:$AQ$262,COLUMN('Electrification prediction'!I$236),FALSE)</f>
        <v>0</v>
      </c>
      <c r="J6">
        <f>VLOOKUP($A6,'Energy Structure(no elec)'!$A$2:$I$28,7,FALSE)*VLOOKUP($A6,'Electrification prediction'!$A$236:$AQ$262,COLUMN('Electrification prediction'!J$236),FALSE)</f>
        <v>0</v>
      </c>
      <c r="K6">
        <f>VLOOKUP($A6,'Energy Structure(no elec)'!$A$2:$I$28,7,FALSE)*VLOOKUP($A6,'Electrification prediction'!$A$236:$AQ$262,COLUMN('Electrification prediction'!K$236),FALSE)</f>
        <v>0</v>
      </c>
      <c r="L6">
        <f>VLOOKUP($A6,'Energy Structure(no elec)'!$A$2:$I$28,7,FALSE)*VLOOKUP($A6,'Electrification prediction'!$A$236:$AQ$262,COLUMN('Electrification prediction'!L$236),FALSE)</f>
        <v>0</v>
      </c>
      <c r="M6">
        <f>VLOOKUP($A6,'Energy Structure(no elec)'!$A$2:$I$28,7,FALSE)*VLOOKUP($A6,'Electrification prediction'!$A$236:$AQ$262,COLUMN('Electrification prediction'!M$236),FALSE)</f>
        <v>0</v>
      </c>
      <c r="N6">
        <f>VLOOKUP($A6,'Energy Structure(no elec)'!$A$2:$I$28,7,FALSE)*VLOOKUP($A6,'Electrification prediction'!$A$236:$AQ$262,COLUMN('Electrification prediction'!N$236),FALSE)</f>
        <v>0</v>
      </c>
      <c r="O6">
        <f>VLOOKUP($A6,'Energy Structure(no elec)'!$A$2:$I$28,7,FALSE)*VLOOKUP($A6,'Electrification prediction'!$A$236:$AQ$262,COLUMN('Electrification prediction'!O$236),FALSE)</f>
        <v>0</v>
      </c>
      <c r="P6">
        <f>VLOOKUP($A6,'Energy Structure(no elec)'!$A$2:$I$28,7,FALSE)*VLOOKUP($A6,'Electrification prediction'!$A$236:$AQ$262,COLUMN('Electrification prediction'!P$236),FALSE)</f>
        <v>0</v>
      </c>
      <c r="Q6">
        <f>VLOOKUP($A6,'Energy Structure(no elec)'!$A$2:$I$28,7,FALSE)*VLOOKUP($A6,'Electrification prediction'!$A$236:$AQ$262,COLUMN('Electrification prediction'!Q$236),FALSE)</f>
        <v>0</v>
      </c>
      <c r="R6">
        <f>VLOOKUP($A6,'Energy Structure(no elec)'!$A$2:$I$28,7,FALSE)*VLOOKUP($A6,'Electrification prediction'!$A$236:$AQ$262,COLUMN('Electrification prediction'!R$236),FALSE)</f>
        <v>0</v>
      </c>
      <c r="S6">
        <f>VLOOKUP($A6,'Energy Structure(no elec)'!$A$2:$I$28,7,FALSE)*VLOOKUP($A6,'Electrification prediction'!$A$236:$AQ$262,COLUMN('Electrification prediction'!S$236),FALSE)</f>
        <v>0</v>
      </c>
      <c r="T6">
        <f>VLOOKUP($A6,'Energy Structure(no elec)'!$A$2:$I$28,7,FALSE)*VLOOKUP($A6,'Electrification prediction'!$A$236:$AQ$262,COLUMN('Electrification prediction'!T$236),FALSE)</f>
        <v>0</v>
      </c>
      <c r="U6">
        <f>VLOOKUP($A6,'Energy Structure(no elec)'!$A$2:$I$28,7,FALSE)*VLOOKUP($A6,'Electrification prediction'!$A$236:$AQ$262,COLUMN('Electrification prediction'!U$236),FALSE)</f>
        <v>0</v>
      </c>
      <c r="V6">
        <f>VLOOKUP($A6,'Energy Structure(no elec)'!$A$2:$I$28,7,FALSE)*VLOOKUP($A6,'Electrification prediction'!$A$236:$AQ$262,COLUMN('Electrification prediction'!V$236),FALSE)</f>
        <v>0</v>
      </c>
      <c r="W6">
        <f>VLOOKUP($A6,'Energy Structure(no elec)'!$A$2:$I$28,7,FALSE)*VLOOKUP($A6,'Electrification prediction'!$A$236:$AQ$262,COLUMN('Electrification prediction'!W$236),FALSE)</f>
        <v>0</v>
      </c>
      <c r="X6">
        <f>VLOOKUP($A6,'Energy Structure(no elec)'!$A$2:$I$28,7,FALSE)*VLOOKUP($A6,'Electrification prediction'!$A$236:$AQ$262,COLUMN('Electrification prediction'!X$236),FALSE)</f>
        <v>0</v>
      </c>
      <c r="Y6">
        <f>VLOOKUP($A6,'Energy Structure(no elec)'!$A$2:$I$28,7,FALSE)*VLOOKUP($A6,'Electrification prediction'!$A$236:$AQ$262,COLUMN('Electrification prediction'!Y$236),FALSE)</f>
        <v>0</v>
      </c>
      <c r="Z6">
        <f>VLOOKUP($A6,'Energy Structure(no elec)'!$A$2:$I$28,7,FALSE)*VLOOKUP($A6,'Electrification prediction'!$A$236:$AQ$262,COLUMN('Electrification prediction'!Z$236),FALSE)</f>
        <v>0</v>
      </c>
      <c r="AA6">
        <f>VLOOKUP($A6,'Energy Structure(no elec)'!$A$2:$I$28,7,FALSE)*VLOOKUP($A6,'Electrification prediction'!$A$236:$AQ$262,COLUMN('Electrification prediction'!AA$236),FALSE)</f>
        <v>0</v>
      </c>
      <c r="AB6">
        <f>VLOOKUP($A6,'Energy Structure(no elec)'!$A$2:$I$28,7,FALSE)*VLOOKUP($A6,'Electrification prediction'!$A$236:$AQ$262,COLUMN('Electrification prediction'!AB$236),FALSE)</f>
        <v>0</v>
      </c>
      <c r="AC6">
        <f>VLOOKUP($A6,'Energy Structure(no elec)'!$A$2:$I$28,7,FALSE)*VLOOKUP($A6,'Electrification prediction'!$A$236:$AQ$262,COLUMN('Electrification prediction'!AC$236),FALSE)</f>
        <v>0</v>
      </c>
      <c r="AD6">
        <f>VLOOKUP($A6,'Energy Structure(no elec)'!$A$2:$I$28,7,FALSE)*VLOOKUP($A6,'Electrification prediction'!$A$236:$AQ$262,COLUMN('Electrification prediction'!AD$236),FALSE)</f>
        <v>0</v>
      </c>
      <c r="AE6">
        <f>VLOOKUP($A6,'Energy Structure(no elec)'!$A$2:$I$28,7,FALSE)*VLOOKUP($A6,'Electrification prediction'!$A$236:$AQ$262,COLUMN('Electrification prediction'!AE$236),FALSE)</f>
        <v>0</v>
      </c>
      <c r="AF6">
        <f>VLOOKUP($A6,'Energy Structure(no elec)'!$A$2:$I$28,7,FALSE)*VLOOKUP($A6,'Electrification prediction'!$A$236:$AQ$262,COLUMN('Electrification prediction'!AF$236),FALSE)</f>
        <v>0</v>
      </c>
      <c r="AG6">
        <f>VLOOKUP($A6,'Energy Structure(no elec)'!$A$2:$I$28,7,FALSE)*VLOOKUP($A6,'Electrification prediction'!$A$236:$AQ$262,COLUMN('Electrification prediction'!AG$236),FALSE)</f>
        <v>0</v>
      </c>
      <c r="AH6">
        <f>VLOOKUP($A6,'Energy Structure(no elec)'!$A$2:$I$28,7,FALSE)*VLOOKUP($A6,'Electrification prediction'!$A$236:$AQ$262,COLUMN('Electrification prediction'!AH$236),FALSE)</f>
        <v>0</v>
      </c>
      <c r="AI6">
        <f>VLOOKUP($A6,'Energy Structure(no elec)'!$A$2:$I$28,7,FALSE)*VLOOKUP($A6,'Electrification prediction'!$A$236:$AQ$262,COLUMN('Electrification prediction'!AI$236),FALSE)</f>
        <v>0</v>
      </c>
      <c r="AJ6">
        <f>VLOOKUP($A6,'Energy Structure(no elec)'!$A$2:$I$28,7,FALSE)*VLOOKUP($A6,'Electrification prediction'!$A$236:$AQ$262,COLUMN('Electrification prediction'!AJ$236),FALSE)</f>
        <v>0</v>
      </c>
      <c r="AK6">
        <f>VLOOKUP($A6,'Energy Structure(no elec)'!$A$2:$I$28,7,FALSE)*VLOOKUP($A6,'Electrification prediction'!$A$236:$AQ$262,COLUMN('Electrification prediction'!AK$236),FALSE)</f>
        <v>0</v>
      </c>
      <c r="AL6">
        <f>VLOOKUP($A6,'Energy Structure(no elec)'!$A$2:$I$28,7,FALSE)*VLOOKUP($A6,'Electrification prediction'!$A$236:$AQ$262,COLUMN('Electrification prediction'!AL$236),FALSE)</f>
        <v>0</v>
      </c>
      <c r="AM6">
        <f>VLOOKUP($A6,'Energy Structure(no elec)'!$A$2:$I$28,7,FALSE)*VLOOKUP($A6,'Electrification prediction'!$A$236:$AQ$262,COLUMN('Electrification prediction'!AM$236),FALSE)</f>
        <v>0</v>
      </c>
      <c r="AN6">
        <f>VLOOKUP($A6,'Energy Structure(no elec)'!$A$2:$I$28,7,FALSE)*VLOOKUP($A6,'Electrification prediction'!$A$236:$AQ$262,COLUMN('Electrification prediction'!AN$236),FALSE)</f>
        <v>0</v>
      </c>
      <c r="AO6">
        <f>VLOOKUP($A6,'Energy Structure(no elec)'!$A$2:$I$28,7,FALSE)*VLOOKUP($A6,'Electrification prediction'!$A$236:$AQ$262,COLUMN('Electrification prediction'!AO$236),FALSE)</f>
        <v>0</v>
      </c>
      <c r="AP6">
        <f>VLOOKUP($A6,'Energy Structure(no elec)'!$A$2:$I$28,7,FALSE)*VLOOKUP($A6,'Electrification prediction'!$A$236:$AQ$262,COLUMN('Electrification prediction'!AP$236),FALSE)</f>
        <v>0</v>
      </c>
      <c r="AQ6">
        <f>VLOOKUP($A6,'Energy Structure(no elec)'!$A$2:$I$28,7,FALSE)*VLOOKUP($A6,'Electrification prediction'!$A$236:$AQ$262,COLUMN('Electrification prediction'!AQ$236),FALSE)</f>
        <v>0</v>
      </c>
    </row>
    <row r="7" spans="1:43">
      <c r="A7" s="272" t="s">
        <v>620</v>
      </c>
      <c r="B7">
        <f>VLOOKUP(A7,'Energy use'!$A$132:$K$158,7,FALSE)</f>
        <v>0</v>
      </c>
      <c r="C7">
        <f>VLOOKUP($A7,'Energy Structure(no elec)'!$A$2:$I$28,7,FALSE)*VLOOKUP($A7,'Electrification prediction'!$A$236:$AQ$262,COLUMN('Electrification prediction'!C$236),FALSE)</f>
        <v>0</v>
      </c>
      <c r="D7">
        <f>VLOOKUP($A7,'Energy Structure(no elec)'!$A$2:$I$28,7,FALSE)*VLOOKUP($A7,'Electrification prediction'!$A$236:$AQ$262,COLUMN('Electrification prediction'!D$236),FALSE)</f>
        <v>0</v>
      </c>
      <c r="E7">
        <f>VLOOKUP($A7,'Energy Structure(no elec)'!$A$2:$I$28,7,FALSE)*VLOOKUP($A7,'Electrification prediction'!$A$236:$AQ$262,COLUMN('Electrification prediction'!E$236),FALSE)</f>
        <v>0</v>
      </c>
      <c r="F7">
        <f>VLOOKUP($A7,'Energy Structure(no elec)'!$A$2:$I$28,7,FALSE)*VLOOKUP($A7,'Electrification prediction'!$A$236:$AQ$262,COLUMN('Electrification prediction'!F$236),FALSE)</f>
        <v>0</v>
      </c>
      <c r="G7">
        <f>VLOOKUP($A7,'Energy Structure(no elec)'!$A$2:$I$28,7,FALSE)*VLOOKUP($A7,'Electrification prediction'!$A$236:$AQ$262,COLUMN('Electrification prediction'!G$236),FALSE)</f>
        <v>0</v>
      </c>
      <c r="H7">
        <f>VLOOKUP($A7,'Energy Structure(no elec)'!$A$2:$I$28,7,FALSE)*VLOOKUP($A7,'Electrification prediction'!$A$236:$AQ$262,COLUMN('Electrification prediction'!H$236),FALSE)</f>
        <v>0</v>
      </c>
      <c r="I7">
        <f>VLOOKUP($A7,'Energy Structure(no elec)'!$A$2:$I$28,7,FALSE)*VLOOKUP($A7,'Electrification prediction'!$A$236:$AQ$262,COLUMN('Electrification prediction'!I$236),FALSE)</f>
        <v>0</v>
      </c>
      <c r="J7">
        <f>VLOOKUP($A7,'Energy Structure(no elec)'!$A$2:$I$28,7,FALSE)*VLOOKUP($A7,'Electrification prediction'!$A$236:$AQ$262,COLUMN('Electrification prediction'!J$236),FALSE)</f>
        <v>0</v>
      </c>
      <c r="K7">
        <f>VLOOKUP($A7,'Energy Structure(no elec)'!$A$2:$I$28,7,FALSE)*VLOOKUP($A7,'Electrification prediction'!$A$236:$AQ$262,COLUMN('Electrification prediction'!K$236),FALSE)</f>
        <v>0</v>
      </c>
      <c r="L7">
        <f>VLOOKUP($A7,'Energy Structure(no elec)'!$A$2:$I$28,7,FALSE)*VLOOKUP($A7,'Electrification prediction'!$A$236:$AQ$262,COLUMN('Electrification prediction'!L$236),FALSE)</f>
        <v>0</v>
      </c>
      <c r="M7">
        <f>VLOOKUP($A7,'Energy Structure(no elec)'!$A$2:$I$28,7,FALSE)*VLOOKUP($A7,'Electrification prediction'!$A$236:$AQ$262,COLUMN('Electrification prediction'!M$236),FALSE)</f>
        <v>0</v>
      </c>
      <c r="N7">
        <f>VLOOKUP($A7,'Energy Structure(no elec)'!$A$2:$I$28,7,FALSE)*VLOOKUP($A7,'Electrification prediction'!$A$236:$AQ$262,COLUMN('Electrification prediction'!N$236),FALSE)</f>
        <v>0</v>
      </c>
      <c r="O7">
        <f>VLOOKUP($A7,'Energy Structure(no elec)'!$A$2:$I$28,7,FALSE)*VLOOKUP($A7,'Electrification prediction'!$A$236:$AQ$262,COLUMN('Electrification prediction'!O$236),FALSE)</f>
        <v>0</v>
      </c>
      <c r="P7">
        <f>VLOOKUP($A7,'Energy Structure(no elec)'!$A$2:$I$28,7,FALSE)*VLOOKUP($A7,'Electrification prediction'!$A$236:$AQ$262,COLUMN('Electrification prediction'!P$236),FALSE)</f>
        <v>0</v>
      </c>
      <c r="Q7">
        <f>VLOOKUP($A7,'Energy Structure(no elec)'!$A$2:$I$28,7,FALSE)*VLOOKUP($A7,'Electrification prediction'!$A$236:$AQ$262,COLUMN('Electrification prediction'!Q$236),FALSE)</f>
        <v>0</v>
      </c>
      <c r="R7">
        <f>VLOOKUP($A7,'Energy Structure(no elec)'!$A$2:$I$28,7,FALSE)*VLOOKUP($A7,'Electrification prediction'!$A$236:$AQ$262,COLUMN('Electrification prediction'!R$236),FALSE)</f>
        <v>0</v>
      </c>
      <c r="S7">
        <f>VLOOKUP($A7,'Energy Structure(no elec)'!$A$2:$I$28,7,FALSE)*VLOOKUP($A7,'Electrification prediction'!$A$236:$AQ$262,COLUMN('Electrification prediction'!S$236),FALSE)</f>
        <v>0</v>
      </c>
      <c r="T7">
        <f>VLOOKUP($A7,'Energy Structure(no elec)'!$A$2:$I$28,7,FALSE)*VLOOKUP($A7,'Electrification prediction'!$A$236:$AQ$262,COLUMN('Electrification prediction'!T$236),FALSE)</f>
        <v>0</v>
      </c>
      <c r="U7">
        <f>VLOOKUP($A7,'Energy Structure(no elec)'!$A$2:$I$28,7,FALSE)*VLOOKUP($A7,'Electrification prediction'!$A$236:$AQ$262,COLUMN('Electrification prediction'!U$236),FALSE)</f>
        <v>0</v>
      </c>
      <c r="V7">
        <f>VLOOKUP($A7,'Energy Structure(no elec)'!$A$2:$I$28,7,FALSE)*VLOOKUP($A7,'Electrification prediction'!$A$236:$AQ$262,COLUMN('Electrification prediction'!V$236),FALSE)</f>
        <v>0</v>
      </c>
      <c r="W7">
        <f>VLOOKUP($A7,'Energy Structure(no elec)'!$A$2:$I$28,7,FALSE)*VLOOKUP($A7,'Electrification prediction'!$A$236:$AQ$262,COLUMN('Electrification prediction'!W$236),FALSE)</f>
        <v>0</v>
      </c>
      <c r="X7">
        <f>VLOOKUP($A7,'Energy Structure(no elec)'!$A$2:$I$28,7,FALSE)*VLOOKUP($A7,'Electrification prediction'!$A$236:$AQ$262,COLUMN('Electrification prediction'!X$236),FALSE)</f>
        <v>0</v>
      </c>
      <c r="Y7">
        <f>VLOOKUP($A7,'Energy Structure(no elec)'!$A$2:$I$28,7,FALSE)*VLOOKUP($A7,'Electrification prediction'!$A$236:$AQ$262,COLUMN('Electrification prediction'!Y$236),FALSE)</f>
        <v>0</v>
      </c>
      <c r="Z7">
        <f>VLOOKUP($A7,'Energy Structure(no elec)'!$A$2:$I$28,7,FALSE)*VLOOKUP($A7,'Electrification prediction'!$A$236:$AQ$262,COLUMN('Electrification prediction'!Z$236),FALSE)</f>
        <v>0</v>
      </c>
      <c r="AA7">
        <f>VLOOKUP($A7,'Energy Structure(no elec)'!$A$2:$I$28,7,FALSE)*VLOOKUP($A7,'Electrification prediction'!$A$236:$AQ$262,COLUMN('Electrification prediction'!AA$236),FALSE)</f>
        <v>0</v>
      </c>
      <c r="AB7">
        <f>VLOOKUP($A7,'Energy Structure(no elec)'!$A$2:$I$28,7,FALSE)*VLOOKUP($A7,'Electrification prediction'!$A$236:$AQ$262,COLUMN('Electrification prediction'!AB$236),FALSE)</f>
        <v>0</v>
      </c>
      <c r="AC7">
        <f>VLOOKUP($A7,'Energy Structure(no elec)'!$A$2:$I$28,7,FALSE)*VLOOKUP($A7,'Electrification prediction'!$A$236:$AQ$262,COLUMN('Electrification prediction'!AC$236),FALSE)</f>
        <v>0</v>
      </c>
      <c r="AD7">
        <f>VLOOKUP($A7,'Energy Structure(no elec)'!$A$2:$I$28,7,FALSE)*VLOOKUP($A7,'Electrification prediction'!$A$236:$AQ$262,COLUMN('Electrification prediction'!AD$236),FALSE)</f>
        <v>0</v>
      </c>
      <c r="AE7">
        <f>VLOOKUP($A7,'Energy Structure(no elec)'!$A$2:$I$28,7,FALSE)*VLOOKUP($A7,'Electrification prediction'!$A$236:$AQ$262,COLUMN('Electrification prediction'!AE$236),FALSE)</f>
        <v>0</v>
      </c>
      <c r="AF7">
        <f>VLOOKUP($A7,'Energy Structure(no elec)'!$A$2:$I$28,7,FALSE)*VLOOKUP($A7,'Electrification prediction'!$A$236:$AQ$262,COLUMN('Electrification prediction'!AF$236),FALSE)</f>
        <v>0</v>
      </c>
      <c r="AG7">
        <f>VLOOKUP($A7,'Energy Structure(no elec)'!$A$2:$I$28,7,FALSE)*VLOOKUP($A7,'Electrification prediction'!$A$236:$AQ$262,COLUMN('Electrification prediction'!AG$236),FALSE)</f>
        <v>0</v>
      </c>
      <c r="AH7">
        <f>VLOOKUP($A7,'Energy Structure(no elec)'!$A$2:$I$28,7,FALSE)*VLOOKUP($A7,'Electrification prediction'!$A$236:$AQ$262,COLUMN('Electrification prediction'!AH$236),FALSE)</f>
        <v>0</v>
      </c>
      <c r="AI7">
        <f>VLOOKUP($A7,'Energy Structure(no elec)'!$A$2:$I$28,7,FALSE)*VLOOKUP($A7,'Electrification prediction'!$A$236:$AQ$262,COLUMN('Electrification prediction'!AI$236),FALSE)</f>
        <v>0</v>
      </c>
      <c r="AJ7">
        <f>VLOOKUP($A7,'Energy Structure(no elec)'!$A$2:$I$28,7,FALSE)*VLOOKUP($A7,'Electrification prediction'!$A$236:$AQ$262,COLUMN('Electrification prediction'!AJ$236),FALSE)</f>
        <v>0</v>
      </c>
      <c r="AK7">
        <f>VLOOKUP($A7,'Energy Structure(no elec)'!$A$2:$I$28,7,FALSE)*VLOOKUP($A7,'Electrification prediction'!$A$236:$AQ$262,COLUMN('Electrification prediction'!AK$236),FALSE)</f>
        <v>0</v>
      </c>
      <c r="AL7">
        <f>VLOOKUP($A7,'Energy Structure(no elec)'!$A$2:$I$28,7,FALSE)*VLOOKUP($A7,'Electrification prediction'!$A$236:$AQ$262,COLUMN('Electrification prediction'!AL$236),FALSE)</f>
        <v>0</v>
      </c>
      <c r="AM7">
        <f>VLOOKUP($A7,'Energy Structure(no elec)'!$A$2:$I$28,7,FALSE)*VLOOKUP($A7,'Electrification prediction'!$A$236:$AQ$262,COLUMN('Electrification prediction'!AM$236),FALSE)</f>
        <v>0</v>
      </c>
      <c r="AN7">
        <f>VLOOKUP($A7,'Energy Structure(no elec)'!$A$2:$I$28,7,FALSE)*VLOOKUP($A7,'Electrification prediction'!$A$236:$AQ$262,COLUMN('Electrification prediction'!AN$236),FALSE)</f>
        <v>0</v>
      </c>
      <c r="AO7">
        <f>VLOOKUP($A7,'Energy Structure(no elec)'!$A$2:$I$28,7,FALSE)*VLOOKUP($A7,'Electrification prediction'!$A$236:$AQ$262,COLUMN('Electrification prediction'!AO$236),FALSE)</f>
        <v>0</v>
      </c>
      <c r="AP7">
        <f>VLOOKUP($A7,'Energy Structure(no elec)'!$A$2:$I$28,7,FALSE)*VLOOKUP($A7,'Electrification prediction'!$A$236:$AQ$262,COLUMN('Electrification prediction'!AP$236),FALSE)</f>
        <v>0</v>
      </c>
      <c r="AQ7">
        <f>VLOOKUP($A7,'Energy Structure(no elec)'!$A$2:$I$28,7,FALSE)*VLOOKUP($A7,'Electrification prediction'!$A$236:$AQ$262,COLUMN('Electrification prediction'!AQ$236),FALSE)</f>
        <v>0</v>
      </c>
    </row>
    <row r="8" spans="1:43">
      <c r="A8" s="272" t="s">
        <v>621</v>
      </c>
      <c r="B8">
        <f>VLOOKUP(A8,'Energy use'!$A$132:$K$158,7,FALSE)</f>
        <v>3893469271161.2627</v>
      </c>
      <c r="C8">
        <f>VLOOKUP($A8,'Energy Structure(no elec)'!$A$2:$I$28,7,FALSE)*VLOOKUP($A8,'Electrification prediction'!$A$236:$AQ$262,COLUMN('Electrification prediction'!C$236),FALSE)</f>
        <v>4900880964086.5205</v>
      </c>
      <c r="D8">
        <f>VLOOKUP($A8,'Energy Structure(no elec)'!$A$2:$I$28,7,FALSE)*VLOOKUP($A8,'Electrification prediction'!$A$236:$AQ$262,COLUMN('Electrification prediction'!D$236),FALSE)</f>
        <v>4485695774762.2129</v>
      </c>
      <c r="E8">
        <f>VLOOKUP($A8,'Energy Structure(no elec)'!$A$2:$I$28,7,FALSE)*VLOOKUP($A8,'Electrification prediction'!$A$236:$AQ$262,COLUMN('Electrification prediction'!E$236),FALSE)</f>
        <v>4512308327880.1553</v>
      </c>
      <c r="F8">
        <f>VLOOKUP($A8,'Energy Structure(no elec)'!$A$2:$I$28,7,FALSE)*VLOOKUP($A8,'Electrification prediction'!$A$236:$AQ$262,COLUMN('Electrification prediction'!F$236),FALSE)</f>
        <v>4530263177843.8262</v>
      </c>
      <c r="G8">
        <f>VLOOKUP($A8,'Energy Structure(no elec)'!$A$2:$I$28,7,FALSE)*VLOOKUP($A8,'Electrification prediction'!$A$236:$AQ$262,COLUMN('Electrification prediction'!G$236),FALSE)</f>
        <v>4542803045648.2412</v>
      </c>
      <c r="H8">
        <f>VLOOKUP($A8,'Energy Structure(no elec)'!$A$2:$I$28,7,FALSE)*VLOOKUP($A8,'Electrification prediction'!$A$236:$AQ$262,COLUMN('Electrification prediction'!H$236),FALSE)</f>
        <v>4551877285891.4678</v>
      </c>
      <c r="I8">
        <f>VLOOKUP($A8,'Energy Structure(no elec)'!$A$2:$I$28,7,FALSE)*VLOOKUP($A8,'Electrification prediction'!$A$236:$AQ$262,COLUMN('Electrification prediction'!I$236),FALSE)</f>
        <v>4556274124829.2969</v>
      </c>
      <c r="J8">
        <f>VLOOKUP($A8,'Energy Structure(no elec)'!$A$2:$I$28,7,FALSE)*VLOOKUP($A8,'Electrification prediction'!$A$236:$AQ$262,COLUMN('Electrification prediction'!J$236),FALSE)</f>
        <v>4560636067308.8545</v>
      </c>
      <c r="K8">
        <f>VLOOKUP($A8,'Energy Structure(no elec)'!$A$2:$I$28,7,FALSE)*VLOOKUP($A8,'Electrification prediction'!$A$236:$AQ$262,COLUMN('Electrification prediction'!K$236),FALSE)</f>
        <v>4565048404452.5107</v>
      </c>
      <c r="L8">
        <f>VLOOKUP($A8,'Energy Structure(no elec)'!$A$2:$I$28,7,FALSE)*VLOOKUP($A8,'Electrification prediction'!$A$236:$AQ$262,COLUMN('Electrification prediction'!L$236),FALSE)</f>
        <v>4569568352233.8525</v>
      </c>
      <c r="M8">
        <f>VLOOKUP($A8,'Energy Structure(no elec)'!$A$2:$I$28,7,FALSE)*VLOOKUP($A8,'Electrification prediction'!$A$236:$AQ$262,COLUMN('Electrification prediction'!M$236),FALSE)</f>
        <v>4567461670599.1396</v>
      </c>
      <c r="N8">
        <f>VLOOKUP($A8,'Energy Structure(no elec)'!$A$2:$I$28,7,FALSE)*VLOOKUP($A8,'Electrification prediction'!$A$236:$AQ$262,COLUMN('Electrification prediction'!N$236),FALSE)</f>
        <v>4565505342704.3564</v>
      </c>
      <c r="O8">
        <f>VLOOKUP($A8,'Energy Structure(no elec)'!$A$2:$I$28,7,FALSE)*VLOOKUP($A8,'Electrification prediction'!$A$236:$AQ$262,COLUMN('Electrification prediction'!O$236),FALSE)</f>
        <v>4563696336340.1484</v>
      </c>
      <c r="P8">
        <f>VLOOKUP($A8,'Energy Structure(no elec)'!$A$2:$I$28,7,FALSE)*VLOOKUP($A8,'Electrification prediction'!$A$236:$AQ$262,COLUMN('Electrification prediction'!P$236),FALSE)</f>
        <v>4562018102362.0342</v>
      </c>
      <c r="Q8">
        <f>VLOOKUP($A8,'Energy Structure(no elec)'!$A$2:$I$28,7,FALSE)*VLOOKUP($A8,'Electrification prediction'!$A$236:$AQ$262,COLUMN('Electrification prediction'!Q$236),FALSE)</f>
        <v>4560397906264.7773</v>
      </c>
      <c r="R8">
        <f>VLOOKUP($A8,'Energy Structure(no elec)'!$A$2:$I$28,7,FALSE)*VLOOKUP($A8,'Electrification prediction'!$A$236:$AQ$262,COLUMN('Electrification prediction'!R$236),FALSE)</f>
        <v>4554292415960.4131</v>
      </c>
      <c r="S8">
        <f>VLOOKUP($A8,'Energy Structure(no elec)'!$A$2:$I$28,7,FALSE)*VLOOKUP($A8,'Electrification prediction'!$A$236:$AQ$262,COLUMN('Electrification prediction'!S$236),FALSE)</f>
        <v>4552627329496.248</v>
      </c>
      <c r="T8">
        <f>VLOOKUP($A8,'Energy Structure(no elec)'!$A$2:$I$28,7,FALSE)*VLOOKUP($A8,'Electrification prediction'!$A$236:$AQ$262,COLUMN('Electrification prediction'!T$236),FALSE)</f>
        <v>4550799447345.0469</v>
      </c>
      <c r="U8">
        <f>VLOOKUP($A8,'Energy Structure(no elec)'!$A$2:$I$28,7,FALSE)*VLOOKUP($A8,'Electrification prediction'!$A$236:$AQ$262,COLUMN('Electrification prediction'!U$236),FALSE)</f>
        <v>4548709057546.7295</v>
      </c>
      <c r="V8">
        <f>VLOOKUP($A8,'Energy Structure(no elec)'!$A$2:$I$28,7,FALSE)*VLOOKUP($A8,'Electrification prediction'!$A$236:$AQ$262,COLUMN('Electrification prediction'!V$236),FALSE)</f>
        <v>4546252783864.2227</v>
      </c>
      <c r="W8">
        <f>VLOOKUP($A8,'Energy Structure(no elec)'!$A$2:$I$28,7,FALSE)*VLOOKUP($A8,'Electrification prediction'!$A$236:$AQ$262,COLUMN('Electrification prediction'!W$236),FALSE)</f>
        <v>4540581665947.0742</v>
      </c>
      <c r="X8">
        <f>VLOOKUP($A8,'Energy Structure(no elec)'!$A$2:$I$28,7,FALSE)*VLOOKUP($A8,'Electrification prediction'!$A$236:$AQ$262,COLUMN('Electrification prediction'!X$236),FALSE)</f>
        <v>4527104146549.29</v>
      </c>
      <c r="Y8">
        <f>VLOOKUP($A8,'Energy Structure(no elec)'!$A$2:$I$28,7,FALSE)*VLOOKUP($A8,'Electrification prediction'!$A$236:$AQ$262,COLUMN('Electrification prediction'!Y$236),FALSE)</f>
        <v>4510197877216.8525</v>
      </c>
      <c r="Z8">
        <f>VLOOKUP($A8,'Energy Structure(no elec)'!$A$2:$I$28,7,FALSE)*VLOOKUP($A8,'Electrification prediction'!$A$236:$AQ$262,COLUMN('Electrification prediction'!Z$236),FALSE)</f>
        <v>4489786926204.0137</v>
      </c>
      <c r="AA8">
        <f>VLOOKUP($A8,'Energy Structure(no elec)'!$A$2:$I$28,7,FALSE)*VLOOKUP($A8,'Electrification prediction'!$A$236:$AQ$262,COLUMN('Electrification prediction'!AA$236),FALSE)</f>
        <v>4465759876642.4824</v>
      </c>
      <c r="AB8">
        <f>VLOOKUP($A8,'Energy Structure(no elec)'!$A$2:$I$28,7,FALSE)*VLOOKUP($A8,'Electrification prediction'!$A$236:$AQ$262,COLUMN('Electrification prediction'!AB$236),FALSE)</f>
        <v>4438060475576.2539</v>
      </c>
      <c r="AC8">
        <f>VLOOKUP($A8,'Energy Structure(no elec)'!$A$2:$I$28,7,FALSE)*VLOOKUP($A8,'Electrification prediction'!$A$236:$AQ$262,COLUMN('Electrification prediction'!AC$236),FALSE)</f>
        <v>4406643640844.6035</v>
      </c>
      <c r="AD8">
        <f>VLOOKUP($A8,'Energy Structure(no elec)'!$A$2:$I$28,7,FALSE)*VLOOKUP($A8,'Electrification prediction'!$A$236:$AQ$262,COLUMN('Electrification prediction'!AD$236),FALSE)</f>
        <v>4371476334292.248</v>
      </c>
      <c r="AE8">
        <f>VLOOKUP($A8,'Energy Structure(no elec)'!$A$2:$I$28,7,FALSE)*VLOOKUP($A8,'Electrification prediction'!$A$236:$AQ$262,COLUMN('Electrification prediction'!AE$236),FALSE)</f>
        <v>4332495058836.3887</v>
      </c>
      <c r="AF8">
        <f>VLOOKUP($A8,'Energy Structure(no elec)'!$A$2:$I$28,7,FALSE)*VLOOKUP($A8,'Electrification prediction'!$A$236:$AQ$262,COLUMN('Electrification prediction'!AF$236),FALSE)</f>
        <v>4289694304474.7749</v>
      </c>
      <c r="AG8">
        <f>VLOOKUP($A8,'Energy Structure(no elec)'!$A$2:$I$28,7,FALSE)*VLOOKUP($A8,'Electrification prediction'!$A$236:$AQ$262,COLUMN('Electrification prediction'!AG$236),FALSE)</f>
        <v>4243040410270.1934</v>
      </c>
      <c r="AH8">
        <f>VLOOKUP($A8,'Energy Structure(no elec)'!$A$2:$I$28,7,FALSE)*VLOOKUP($A8,'Electrification prediction'!$A$236:$AQ$262,COLUMN('Electrification prediction'!AH$236),FALSE)</f>
        <v>4188355715101.6958</v>
      </c>
      <c r="AI8">
        <f>VLOOKUP($A8,'Energy Structure(no elec)'!$A$2:$I$28,7,FALSE)*VLOOKUP($A8,'Electrification prediction'!$A$236:$AQ$262,COLUMN('Electrification prediction'!AI$236),FALSE)</f>
        <v>4129950100546.209</v>
      </c>
      <c r="AJ8">
        <f>VLOOKUP($A8,'Energy Structure(no elec)'!$A$2:$I$28,7,FALSE)*VLOOKUP($A8,'Electrification prediction'!$A$236:$AQ$262,COLUMN('Electrification prediction'!AJ$236),FALSE)</f>
        <v>4067851805609.6904</v>
      </c>
      <c r="AK8">
        <f>VLOOKUP($A8,'Energy Structure(no elec)'!$A$2:$I$28,7,FALSE)*VLOOKUP($A8,'Electrification prediction'!$A$236:$AQ$262,COLUMN('Electrification prediction'!AK$236),FALSE)</f>
        <v>4002107368500.6309</v>
      </c>
      <c r="AL8">
        <f>VLOOKUP($A8,'Energy Structure(no elec)'!$A$2:$I$28,7,FALSE)*VLOOKUP($A8,'Electrification prediction'!$A$236:$AQ$262,COLUMN('Electrification prediction'!AL$236),FALSE)</f>
        <v>3932781939746.4609</v>
      </c>
      <c r="AM8">
        <f>VLOOKUP($A8,'Energy Structure(no elec)'!$A$2:$I$28,7,FALSE)*VLOOKUP($A8,'Electrification prediction'!$A$236:$AQ$262,COLUMN('Electrification prediction'!AM$236),FALSE)</f>
        <v>3859920483743.9438</v>
      </c>
      <c r="AN8">
        <f>VLOOKUP($A8,'Energy Structure(no elec)'!$A$2:$I$28,7,FALSE)*VLOOKUP($A8,'Electrification prediction'!$A$236:$AQ$262,COLUMN('Electrification prediction'!AN$236),FALSE)</f>
        <v>3783627959610.9619</v>
      </c>
      <c r="AO8">
        <f>VLOOKUP($A8,'Energy Structure(no elec)'!$A$2:$I$28,7,FALSE)*VLOOKUP($A8,'Electrification prediction'!$A$236:$AQ$262,COLUMN('Electrification prediction'!AO$236),FALSE)</f>
        <v>3703990721611.2207</v>
      </c>
      <c r="AP8">
        <f>VLOOKUP($A8,'Energy Structure(no elec)'!$A$2:$I$28,7,FALSE)*VLOOKUP($A8,'Electrification prediction'!$A$236:$AQ$262,COLUMN('Electrification prediction'!AP$236),FALSE)</f>
        <v>3621153638572.6177</v>
      </c>
      <c r="AQ8">
        <f>VLOOKUP($A8,'Energy Structure(no elec)'!$A$2:$I$28,7,FALSE)*VLOOKUP($A8,'Electrification prediction'!$A$236:$AQ$262,COLUMN('Electrification prediction'!AQ$236),FALSE)</f>
        <v>3535244021755.7358</v>
      </c>
    </row>
    <row r="9" spans="1:43">
      <c r="A9" s="272" t="s">
        <v>622</v>
      </c>
      <c r="B9">
        <f>VLOOKUP(A9,'Energy use'!$A$132:$K$158,7,FALSE)</f>
        <v>1262746790646.8962</v>
      </c>
      <c r="C9">
        <f>VLOOKUP($A9,'Energy Structure(no elec)'!$A$2:$I$28,7,FALSE)*VLOOKUP($A9,'Electrification prediction'!$A$236:$AQ$262,COLUMN('Electrification prediction'!C$236),FALSE)</f>
        <v>1353327428304.4392</v>
      </c>
      <c r="D9">
        <f>VLOOKUP($A9,'Energy Structure(no elec)'!$A$2:$I$28,7,FALSE)*VLOOKUP($A9,'Electrification prediction'!$A$236:$AQ$262,COLUMN('Electrification prediction'!D$236),FALSE)</f>
        <v>1464325224017.1873</v>
      </c>
      <c r="E9">
        <f>VLOOKUP($A9,'Energy Structure(no elec)'!$A$2:$I$28,7,FALSE)*VLOOKUP($A9,'Electrification prediction'!$A$236:$AQ$262,COLUMN('Electrification prediction'!E$236),FALSE)</f>
        <v>1351037723325.7227</v>
      </c>
      <c r="F9">
        <f>VLOOKUP($A9,'Energy Structure(no elec)'!$A$2:$I$28,7,FALSE)*VLOOKUP($A9,'Electrification prediction'!$A$236:$AQ$262,COLUMN('Electrification prediction'!F$236),FALSE)</f>
        <v>1340731898713.6758</v>
      </c>
      <c r="G9">
        <f>VLOOKUP($A9,'Energy Structure(no elec)'!$A$2:$I$28,7,FALSE)*VLOOKUP($A9,'Electrification prediction'!$A$236:$AQ$262,COLUMN('Electrification prediction'!G$236),FALSE)</f>
        <v>1329172977982.7104</v>
      </c>
      <c r="H9">
        <f>VLOOKUP($A9,'Energy Structure(no elec)'!$A$2:$I$28,7,FALSE)*VLOOKUP($A9,'Electrification prediction'!$A$236:$AQ$262,COLUMN('Electrification prediction'!H$236),FALSE)</f>
        <v>1316965046571.4988</v>
      </c>
      <c r="I9">
        <f>VLOOKUP($A9,'Energy Structure(no elec)'!$A$2:$I$28,7,FALSE)*VLOOKUP($A9,'Electrification prediction'!$A$236:$AQ$262,COLUMN('Electrification prediction'!I$236),FALSE)</f>
        <v>1303780597859.8584</v>
      </c>
      <c r="J9">
        <f>VLOOKUP($A9,'Energy Structure(no elec)'!$A$2:$I$28,7,FALSE)*VLOOKUP($A9,'Electrification prediction'!$A$236:$AQ$262,COLUMN('Electrification prediction'!J$236),FALSE)</f>
        <v>1290963117632.6958</v>
      </c>
      <c r="K9">
        <f>VLOOKUP($A9,'Energy Structure(no elec)'!$A$2:$I$28,7,FALSE)*VLOOKUP($A9,'Electrification prediction'!$A$236:$AQ$262,COLUMN('Electrification prediction'!K$236),FALSE)</f>
        <v>1278522418602.2893</v>
      </c>
      <c r="L9">
        <f>VLOOKUP($A9,'Energy Structure(no elec)'!$A$2:$I$28,7,FALSE)*VLOOKUP($A9,'Electrification prediction'!$A$236:$AQ$262,COLUMN('Electrification prediction'!L$236),FALSE)</f>
        <v>1266460271158.814</v>
      </c>
      <c r="M9">
        <f>VLOOKUP($A9,'Energy Structure(no elec)'!$A$2:$I$28,7,FALSE)*VLOOKUP($A9,'Electrification prediction'!$A$236:$AQ$262,COLUMN('Electrification prediction'!M$236),FALSE)</f>
        <v>1252915537140.981</v>
      </c>
      <c r="N9">
        <f>VLOOKUP($A9,'Energy Structure(no elec)'!$A$2:$I$28,7,FALSE)*VLOOKUP($A9,'Electrification prediction'!$A$236:$AQ$262,COLUMN('Electrification prediction'!N$236),FALSE)</f>
        <v>1239771170450.9631</v>
      </c>
      <c r="O9">
        <f>VLOOKUP($A9,'Energy Structure(no elec)'!$A$2:$I$28,7,FALSE)*VLOOKUP($A9,'Electrification prediction'!$A$236:$AQ$262,COLUMN('Electrification prediction'!O$236),FALSE)</f>
        <v>1227012055199.7998</v>
      </c>
      <c r="P9">
        <f>VLOOKUP($A9,'Energy Structure(no elec)'!$A$2:$I$28,7,FALSE)*VLOOKUP($A9,'Electrification prediction'!$A$236:$AQ$262,COLUMN('Electrification prediction'!P$236),FALSE)</f>
        <v>1214620221359.5303</v>
      </c>
      <c r="Q9">
        <f>VLOOKUP($A9,'Energy Structure(no elec)'!$A$2:$I$28,7,FALSE)*VLOOKUP($A9,'Electrification prediction'!$A$236:$AQ$262,COLUMN('Electrification prediction'!Q$236),FALSE)</f>
        <v>1202563720498.1873</v>
      </c>
      <c r="R9">
        <f>VLOOKUP($A9,'Energy Structure(no elec)'!$A$2:$I$28,7,FALSE)*VLOOKUP($A9,'Electrification prediction'!$A$236:$AQ$262,COLUMN('Electrification prediction'!R$236),FALSE)</f>
        <v>1189644167199.1069</v>
      </c>
      <c r="S9">
        <f>VLOOKUP($A9,'Energy Structure(no elec)'!$A$2:$I$28,7,FALSE)*VLOOKUP($A9,'Electrification prediction'!$A$236:$AQ$262,COLUMN('Electrification prediction'!S$236),FALSE)</f>
        <v>1178193413933.7031</v>
      </c>
      <c r="T9">
        <f>VLOOKUP($A9,'Energy Structure(no elec)'!$A$2:$I$28,7,FALSE)*VLOOKUP($A9,'Electrification prediction'!$A$236:$AQ$262,COLUMN('Electrification prediction'!T$236),FALSE)</f>
        <v>1166988673183.4358</v>
      </c>
      <c r="U9">
        <f>VLOOKUP($A9,'Energy Structure(no elec)'!$A$2:$I$28,7,FALSE)*VLOOKUP($A9,'Electrification prediction'!$A$236:$AQ$262,COLUMN('Electrification prediction'!U$236),FALSE)</f>
        <v>1155996083172.1204</v>
      </c>
      <c r="V9">
        <f>VLOOKUP($A9,'Energy Structure(no elec)'!$A$2:$I$28,7,FALSE)*VLOOKUP($A9,'Electrification prediction'!$A$236:$AQ$262,COLUMN('Electrification prediction'!V$236),FALSE)</f>
        <v>1145182145225.679</v>
      </c>
      <c r="W9">
        <f>VLOOKUP($A9,'Energy Structure(no elec)'!$A$2:$I$28,7,FALSE)*VLOOKUP($A9,'Electrification prediction'!$A$236:$AQ$262,COLUMN('Electrification prediction'!W$236),FALSE)</f>
        <v>1133829001277.8354</v>
      </c>
      <c r="X9">
        <f>VLOOKUP($A9,'Energy Structure(no elec)'!$A$2:$I$28,7,FALSE)*VLOOKUP($A9,'Electrification prediction'!$A$236:$AQ$262,COLUMN('Electrification prediction'!X$236),FALSE)</f>
        <v>1120811944418.2136</v>
      </c>
      <c r="Y9">
        <f>VLOOKUP($A9,'Energy Structure(no elec)'!$A$2:$I$28,7,FALSE)*VLOOKUP($A9,'Electrification prediction'!$A$236:$AQ$262,COLUMN('Electrification prediction'!Y$236),FALSE)</f>
        <v>1107245770184.5796</v>
      </c>
      <c r="Z9">
        <f>VLOOKUP($A9,'Energy Structure(no elec)'!$A$2:$I$28,7,FALSE)*VLOOKUP($A9,'Electrification prediction'!$A$236:$AQ$262,COLUMN('Electrification prediction'!Z$236),FALSE)</f>
        <v>1093123448535.0079</v>
      </c>
      <c r="AA9">
        <f>VLOOKUP($A9,'Energy Structure(no elec)'!$A$2:$I$28,7,FALSE)*VLOOKUP($A9,'Electrification prediction'!$A$236:$AQ$262,COLUMN('Electrification prediction'!AA$236),FALSE)</f>
        <v>1078429386416.5773</v>
      </c>
      <c r="AB9">
        <f>VLOOKUP($A9,'Energy Structure(no elec)'!$A$2:$I$28,7,FALSE)*VLOOKUP($A9,'Electrification prediction'!$A$236:$AQ$262,COLUMN('Electrification prediction'!AB$236),FALSE)</f>
        <v>1063161479174.5535</v>
      </c>
      <c r="AC9">
        <f>VLOOKUP($A9,'Energy Structure(no elec)'!$A$2:$I$28,7,FALSE)*VLOOKUP($A9,'Electrification prediction'!$A$236:$AQ$262,COLUMN('Electrification prediction'!AC$236),FALSE)</f>
        <v>1047320111171.2109</v>
      </c>
      <c r="AD9">
        <f>VLOOKUP($A9,'Energy Structure(no elec)'!$A$2:$I$28,7,FALSE)*VLOOKUP($A9,'Electrification prediction'!$A$236:$AQ$262,COLUMN('Electrification prediction'!AD$236),FALSE)</f>
        <v>1030908261468.7114</v>
      </c>
      <c r="AE9">
        <f>VLOOKUP($A9,'Energy Structure(no elec)'!$A$2:$I$28,7,FALSE)*VLOOKUP($A9,'Electrification prediction'!$A$236:$AQ$262,COLUMN('Electrification prediction'!AE$236),FALSE)</f>
        <v>1013921455785.705</v>
      </c>
      <c r="AF9">
        <f>VLOOKUP($A9,'Energy Structure(no elec)'!$A$2:$I$28,7,FALSE)*VLOOKUP($A9,'Electrification prediction'!$A$236:$AQ$262,COLUMN('Electrification prediction'!AF$236),FALSE)</f>
        <v>996368589007.92578</v>
      </c>
      <c r="AG9">
        <f>VLOOKUP($A9,'Energy Structure(no elec)'!$A$2:$I$28,7,FALSE)*VLOOKUP($A9,'Electrification prediction'!$A$236:$AQ$262,COLUMN('Electrification prediction'!AG$236),FALSE)</f>
        <v>978251566409.8822</v>
      </c>
      <c r="AH9">
        <f>VLOOKUP($A9,'Energy Structure(no elec)'!$A$2:$I$28,7,FALSE)*VLOOKUP($A9,'Electrification prediction'!$A$236:$AQ$262,COLUMN('Electrification prediction'!AH$236),FALSE)</f>
        <v>958623532362.72791</v>
      </c>
      <c r="AI9">
        <f>VLOOKUP($A9,'Energy Structure(no elec)'!$A$2:$I$28,7,FALSE)*VLOOKUP($A9,'Electrification prediction'!$A$236:$AQ$262,COLUMN('Electrification prediction'!AI$236),FALSE)</f>
        <v>938493209023.22253</v>
      </c>
      <c r="AJ9">
        <f>VLOOKUP($A9,'Energy Structure(no elec)'!$A$2:$I$28,7,FALSE)*VLOOKUP($A9,'Electrification prediction'!$A$236:$AQ$262,COLUMN('Electrification prediction'!AJ$236),FALSE)</f>
        <v>917874200907.73938</v>
      </c>
      <c r="AK9">
        <f>VLOOKUP($A9,'Energy Structure(no elec)'!$A$2:$I$28,7,FALSE)*VLOOKUP($A9,'Electrification prediction'!$A$236:$AQ$262,COLUMN('Electrification prediction'!AK$236),FALSE)</f>
        <v>896783621584.2135</v>
      </c>
      <c r="AL9">
        <f>VLOOKUP($A9,'Energy Structure(no elec)'!$A$2:$I$28,7,FALSE)*VLOOKUP($A9,'Electrification prediction'!$A$236:$AQ$262,COLUMN('Electrification prediction'!AL$236),FALSE)</f>
        <v>875242049736.05676</v>
      </c>
      <c r="AM9">
        <f>VLOOKUP($A9,'Energy Structure(no elec)'!$A$2:$I$28,7,FALSE)*VLOOKUP($A9,'Electrification prediction'!$A$236:$AQ$262,COLUMN('Electrification prediction'!AM$236),FALSE)</f>
        <v>853264844463.14417</v>
      </c>
      <c r="AN9">
        <f>VLOOKUP($A9,'Energy Structure(no elec)'!$A$2:$I$28,7,FALSE)*VLOOKUP($A9,'Electrification prediction'!$A$236:$AQ$262,COLUMN('Electrification prediction'!AN$236),FALSE)</f>
        <v>830879935545.08569</v>
      </c>
      <c r="AO9">
        <f>VLOOKUP($A9,'Energy Structure(no elec)'!$A$2:$I$28,7,FALSE)*VLOOKUP($A9,'Electrification prediction'!$A$236:$AQ$262,COLUMN('Electrification prediction'!AO$236),FALSE)</f>
        <v>808110274152.42419</v>
      </c>
      <c r="AP9">
        <f>VLOOKUP($A9,'Energy Structure(no elec)'!$A$2:$I$28,7,FALSE)*VLOOKUP($A9,'Electrification prediction'!$A$236:$AQ$262,COLUMN('Electrification prediction'!AP$236),FALSE)</f>
        <v>784990724870.62952</v>
      </c>
      <c r="AQ9">
        <f>VLOOKUP($A9,'Energy Structure(no elec)'!$A$2:$I$28,7,FALSE)*VLOOKUP($A9,'Electrification prediction'!$A$236:$AQ$262,COLUMN('Electrification prediction'!AQ$236),FALSE)</f>
        <v>761551316167.37317</v>
      </c>
    </row>
    <row r="10" spans="1:43">
      <c r="A10" s="272" t="s">
        <v>623</v>
      </c>
      <c r="B10">
        <f>VLOOKUP(A10,'Energy use'!$A$132:$K$158,7,FALSE)</f>
        <v>1052288992205.7456</v>
      </c>
      <c r="C10">
        <f>VLOOKUP($A10,'Energy Structure(no elec)'!$A$2:$I$28,7,FALSE)*VLOOKUP($A10,'Electrification prediction'!$A$236:$AQ$262,COLUMN('Electrification prediction'!C$236),FALSE)</f>
        <v>831667593496.67419</v>
      </c>
      <c r="D10">
        <f>VLOOKUP($A10,'Energy Structure(no elec)'!$A$2:$I$28,7,FALSE)*VLOOKUP($A10,'Electrification prediction'!$A$236:$AQ$262,COLUMN('Electrification prediction'!D$236),FALSE)</f>
        <v>1182082124880.1797</v>
      </c>
      <c r="E10">
        <f>VLOOKUP($A10,'Energy Structure(no elec)'!$A$2:$I$28,7,FALSE)*VLOOKUP($A10,'Electrification prediction'!$A$236:$AQ$262,COLUMN('Electrification prediction'!E$236),FALSE)</f>
        <v>1190939382787.4299</v>
      </c>
      <c r="F10">
        <f>VLOOKUP($A10,'Energy Structure(no elec)'!$A$2:$I$28,7,FALSE)*VLOOKUP($A10,'Electrification prediction'!$A$236:$AQ$262,COLUMN('Electrification prediction'!F$236),FALSE)</f>
        <v>1197355600380.0039</v>
      </c>
      <c r="G10">
        <f>VLOOKUP($A10,'Energy Structure(no elec)'!$A$2:$I$28,7,FALSE)*VLOOKUP($A10,'Electrification prediction'!$A$236:$AQ$262,COLUMN('Electrification prediction'!G$236),FALSE)</f>
        <v>1202182491788.092</v>
      </c>
      <c r="H10">
        <f>VLOOKUP($A10,'Energy Structure(no elec)'!$A$2:$I$28,7,FALSE)*VLOOKUP($A10,'Electrification prediction'!$A$236:$AQ$262,COLUMN('Electrification prediction'!H$236),FALSE)</f>
        <v>1205934641819.2271</v>
      </c>
      <c r="I10">
        <f>VLOOKUP($A10,'Energy Structure(no elec)'!$A$2:$I$28,7,FALSE)*VLOOKUP($A10,'Electrification prediction'!$A$236:$AQ$262,COLUMN('Electrification prediction'!I$236),FALSE)</f>
        <v>1208291279645.2419</v>
      </c>
      <c r="J10">
        <f>VLOOKUP($A10,'Energy Structure(no elec)'!$A$2:$I$28,7,FALSE)*VLOOKUP($A10,'Electrification prediction'!$A$236:$AQ$262,COLUMN('Electrification prediction'!J$236),FALSE)</f>
        <v>1210484850812.9136</v>
      </c>
      <c r="K10">
        <f>VLOOKUP($A10,'Energy Structure(no elec)'!$A$2:$I$28,7,FALSE)*VLOOKUP($A10,'Electrification prediction'!$A$236:$AQ$262,COLUMN('Electrification prediction'!K$236),FALSE)</f>
        <v>1212541642741.74</v>
      </c>
      <c r="L10">
        <f>VLOOKUP($A10,'Energy Structure(no elec)'!$A$2:$I$28,7,FALSE)*VLOOKUP($A10,'Electrification prediction'!$A$236:$AQ$262,COLUMN('Electrification prediction'!L$236),FALSE)</f>
        <v>1214480305414.6973</v>
      </c>
      <c r="M10">
        <f>VLOOKUP($A10,'Energy Structure(no elec)'!$A$2:$I$28,7,FALSE)*VLOOKUP($A10,'Electrification prediction'!$A$236:$AQ$262,COLUMN('Electrification prediction'!M$236),FALSE)</f>
        <v>1214513399237.5288</v>
      </c>
      <c r="N10">
        <f>VLOOKUP($A10,'Energy Structure(no elec)'!$A$2:$I$28,7,FALSE)*VLOOKUP($A10,'Electrification prediction'!$A$236:$AQ$262,COLUMN('Electrification prediction'!N$236),FALSE)</f>
        <v>1214444635410.0134</v>
      </c>
      <c r="O10">
        <f>VLOOKUP($A10,'Energy Structure(no elec)'!$A$2:$I$28,7,FALSE)*VLOOKUP($A10,'Electrification prediction'!$A$236:$AQ$262,COLUMN('Electrification prediction'!O$236),FALSE)</f>
        <v>1214276610161.9839</v>
      </c>
      <c r="P10">
        <f>VLOOKUP($A10,'Energy Structure(no elec)'!$A$2:$I$28,7,FALSE)*VLOOKUP($A10,'Electrification prediction'!$A$236:$AQ$262,COLUMN('Electrification prediction'!P$236),FALSE)</f>
        <v>1214008090307.5344</v>
      </c>
      <c r="Q10">
        <f>VLOOKUP($A10,'Energy Structure(no elec)'!$A$2:$I$28,7,FALSE)*VLOOKUP($A10,'Electrification prediction'!$A$236:$AQ$262,COLUMN('Electrification prediction'!Q$236),FALSE)</f>
        <v>1213622670764.3047</v>
      </c>
      <c r="R10">
        <f>VLOOKUP($A10,'Energy Structure(no elec)'!$A$2:$I$28,7,FALSE)*VLOOKUP($A10,'Electrification prediction'!$A$236:$AQ$262,COLUMN('Electrification prediction'!R$236),FALSE)</f>
        <v>1211914104328.4717</v>
      </c>
      <c r="S10">
        <f>VLOOKUP($A10,'Energy Structure(no elec)'!$A$2:$I$28,7,FALSE)*VLOOKUP($A10,'Electrification prediction'!$A$236:$AQ$262,COLUMN('Electrification prediction'!S$236),FALSE)</f>
        <v>1211260338087.9277</v>
      </c>
      <c r="T10">
        <f>VLOOKUP($A10,'Energy Structure(no elec)'!$A$2:$I$28,7,FALSE)*VLOOKUP($A10,'Electrification prediction'!$A$236:$AQ$262,COLUMN('Electrification prediction'!T$236),FALSE)</f>
        <v>1210438795512.9583</v>
      </c>
      <c r="U10">
        <f>VLOOKUP($A10,'Energy Structure(no elec)'!$A$2:$I$28,7,FALSE)*VLOOKUP($A10,'Electrification prediction'!$A$236:$AQ$262,COLUMN('Electrification prediction'!U$236),FALSE)</f>
        <v>1209425272967.7205</v>
      </c>
      <c r="V10">
        <f>VLOOKUP($A10,'Energy Structure(no elec)'!$A$2:$I$28,7,FALSE)*VLOOKUP($A10,'Electrification prediction'!$A$236:$AQ$262,COLUMN('Electrification prediction'!V$236),FALSE)</f>
        <v>1208194522162.3889</v>
      </c>
      <c r="W10">
        <f>VLOOKUP($A10,'Energy Structure(no elec)'!$A$2:$I$28,7,FALSE)*VLOOKUP($A10,'Electrification prediction'!$A$236:$AQ$262,COLUMN('Electrification prediction'!W$236),FALSE)</f>
        <v>1205992023368.5215</v>
      </c>
      <c r="X10">
        <f>VLOOKUP($A10,'Energy Structure(no elec)'!$A$2:$I$28,7,FALSE)*VLOOKUP($A10,'Electrification prediction'!$A$236:$AQ$262,COLUMN('Electrification prediction'!X$236),FALSE)</f>
        <v>1201602689879.7498</v>
      </c>
      <c r="Y10">
        <f>VLOOKUP($A10,'Energy Structure(no elec)'!$A$2:$I$28,7,FALSE)*VLOOKUP($A10,'Electrification prediction'!$A$236:$AQ$262,COLUMN('Electrification prediction'!Y$236),FALSE)</f>
        <v>1196194358876.9634</v>
      </c>
      <c r="Z10">
        <f>VLOOKUP($A10,'Energy Structure(no elec)'!$A$2:$I$28,7,FALSE)*VLOOKUP($A10,'Electrification prediction'!$A$236:$AQ$262,COLUMN('Electrification prediction'!Z$236),FALSE)</f>
        <v>1189751740979.9807</v>
      </c>
      <c r="AA10">
        <f>VLOOKUP($A10,'Energy Structure(no elec)'!$A$2:$I$28,7,FALSE)*VLOOKUP($A10,'Electrification prediction'!$A$236:$AQ$262,COLUMN('Electrification prediction'!AA$236),FALSE)</f>
        <v>1182250608265.3147</v>
      </c>
      <c r="AB10">
        <f>VLOOKUP($A10,'Energy Structure(no elec)'!$A$2:$I$28,7,FALSE)*VLOOKUP($A10,'Electrification prediction'!$A$236:$AQ$262,COLUMN('Electrification prediction'!AB$236),FALSE)</f>
        <v>1173681832116.7588</v>
      </c>
      <c r="AC10">
        <f>VLOOKUP($A10,'Energy Structure(no elec)'!$A$2:$I$28,7,FALSE)*VLOOKUP($A10,'Electrification prediction'!$A$236:$AQ$262,COLUMN('Electrification prediction'!AC$236),FALSE)</f>
        <v>1164039703262.499</v>
      </c>
      <c r="AD10">
        <f>VLOOKUP($A10,'Energy Structure(no elec)'!$A$2:$I$28,7,FALSE)*VLOOKUP($A10,'Electrification prediction'!$A$236:$AQ$262,COLUMN('Electrification prediction'!AD$236),FALSE)</f>
        <v>1153322155475.3748</v>
      </c>
      <c r="AE10">
        <f>VLOOKUP($A10,'Energy Structure(no elec)'!$A$2:$I$28,7,FALSE)*VLOOKUP($A10,'Electrification prediction'!$A$236:$AQ$262,COLUMN('Electrification prediction'!AE$236),FALSE)</f>
        <v>1141519555302.9331</v>
      </c>
      <c r="AF10">
        <f>VLOOKUP($A10,'Energy Structure(no elec)'!$A$2:$I$28,7,FALSE)*VLOOKUP($A10,'Electrification prediction'!$A$236:$AQ$262,COLUMN('Electrification prediction'!AF$236),FALSE)</f>
        <v>1128638036763.8936</v>
      </c>
      <c r="AG10">
        <f>VLOOKUP($A10,'Energy Structure(no elec)'!$A$2:$I$28,7,FALSE)*VLOOKUP($A10,'Electrification prediction'!$A$236:$AQ$262,COLUMN('Electrification prediction'!AG$236),FALSE)</f>
        <v>1114676772003.3284</v>
      </c>
      <c r="AH10">
        <f>VLOOKUP($A10,'Energy Structure(no elec)'!$A$2:$I$28,7,FALSE)*VLOOKUP($A10,'Electrification prediction'!$A$236:$AQ$262,COLUMN('Electrification prediction'!AH$236),FALSE)</f>
        <v>1098548501464.3812</v>
      </c>
      <c r="AI10">
        <f>VLOOKUP($A10,'Energy Structure(no elec)'!$A$2:$I$28,7,FALSE)*VLOOKUP($A10,'Electrification prediction'!$A$236:$AQ$262,COLUMN('Electrification prediction'!AI$236),FALSE)</f>
        <v>1081396214775.2699</v>
      </c>
      <c r="AJ10">
        <f>VLOOKUP($A10,'Energy Structure(no elec)'!$A$2:$I$28,7,FALSE)*VLOOKUP($A10,'Electrification prediction'!$A$236:$AQ$262,COLUMN('Electrification prediction'!AJ$236),FALSE)</f>
        <v>1063236747416.457</v>
      </c>
      <c r="AK10">
        <f>VLOOKUP($A10,'Energy Structure(no elec)'!$A$2:$I$28,7,FALSE)*VLOOKUP($A10,'Electrification prediction'!$A$236:$AQ$262,COLUMN('Electrification prediction'!AK$236),FALSE)</f>
        <v>1044092071096.6831</v>
      </c>
      <c r="AL10">
        <f>VLOOKUP($A10,'Energy Structure(no elec)'!$A$2:$I$28,7,FALSE)*VLOOKUP($A10,'Electrification prediction'!$A$236:$AQ$262,COLUMN('Electrification prediction'!AL$236),FALSE)</f>
        <v>1023989325837.504</v>
      </c>
      <c r="AM10">
        <f>VLOOKUP($A10,'Energy Structure(no elec)'!$A$2:$I$28,7,FALSE)*VLOOKUP($A10,'Electrification prediction'!$A$236:$AQ$262,COLUMN('Electrification prediction'!AM$236),FALSE)</f>
        <v>1002950682809.7388</v>
      </c>
      <c r="AN10">
        <f>VLOOKUP($A10,'Energy Structure(no elec)'!$A$2:$I$28,7,FALSE)*VLOOKUP($A10,'Electrification prediction'!$A$236:$AQ$262,COLUMN('Electrification prediction'!AN$236),FALSE)</f>
        <v>981014180257.80688</v>
      </c>
      <c r="AO10">
        <f>VLOOKUP($A10,'Energy Structure(no elec)'!$A$2:$I$28,7,FALSE)*VLOOKUP($A10,'Electrification prediction'!$A$236:$AQ$262,COLUMN('Electrification prediction'!AO$236),FALSE)</f>
        <v>958213211245.93347</v>
      </c>
      <c r="AP10">
        <f>VLOOKUP($A10,'Energy Structure(no elec)'!$A$2:$I$28,7,FALSE)*VLOOKUP($A10,'Electrification prediction'!$A$236:$AQ$262,COLUMN('Electrification prediction'!AP$236),FALSE)</f>
        <v>934596466408.42371</v>
      </c>
      <c r="AQ10">
        <f>VLOOKUP($A10,'Energy Structure(no elec)'!$A$2:$I$28,7,FALSE)*VLOOKUP($A10,'Electrification prediction'!$A$236:$AQ$262,COLUMN('Electrification prediction'!AQ$236),FALSE)</f>
        <v>910208151875.49292</v>
      </c>
    </row>
    <row r="11" spans="1:43">
      <c r="A11" s="272" t="s">
        <v>624</v>
      </c>
      <c r="B11">
        <f>VLOOKUP(A11,'Energy use'!$A$132:$K$158,7,FALSE)</f>
        <v>2420264682073.2183</v>
      </c>
      <c r="C11">
        <f>VLOOKUP($A11,'Energy Structure(no elec)'!$A$2:$I$28,7,FALSE)*VLOOKUP($A11,'Electrification prediction'!$A$236:$AQ$262,COLUMN('Electrification prediction'!C$236),FALSE)</f>
        <v>2292959822289.3237</v>
      </c>
      <c r="D11">
        <f>VLOOKUP($A11,'Energy Structure(no elec)'!$A$2:$I$28,7,FALSE)*VLOOKUP($A11,'Electrification prediction'!$A$236:$AQ$262,COLUMN('Electrification prediction'!D$236),FALSE)</f>
        <v>2616886388418.4038</v>
      </c>
      <c r="E11">
        <f>VLOOKUP($A11,'Energy Structure(no elec)'!$A$2:$I$28,7,FALSE)*VLOOKUP($A11,'Electrification prediction'!$A$236:$AQ$262,COLUMN('Electrification prediction'!E$236),FALSE)</f>
        <v>2714667225401.9375</v>
      </c>
      <c r="F11">
        <f>VLOOKUP($A11,'Energy Structure(no elec)'!$A$2:$I$28,7,FALSE)*VLOOKUP($A11,'Electrification prediction'!$A$236:$AQ$262,COLUMN('Electrification prediction'!F$236),FALSE)</f>
        <v>2805982224486.7773</v>
      </c>
      <c r="G11">
        <f>VLOOKUP($A11,'Energy Structure(no elec)'!$A$2:$I$28,7,FALSE)*VLOOKUP($A11,'Electrification prediction'!$A$236:$AQ$262,COLUMN('Electrification prediction'!G$236),FALSE)</f>
        <v>2892499642287.4155</v>
      </c>
      <c r="H11">
        <f>VLOOKUP($A11,'Energy Structure(no elec)'!$A$2:$I$28,7,FALSE)*VLOOKUP($A11,'Electrification prediction'!$A$236:$AQ$262,COLUMN('Electrification prediction'!H$236),FALSE)</f>
        <v>2975280741138.335</v>
      </c>
      <c r="I11">
        <f>VLOOKUP($A11,'Energy Structure(no elec)'!$A$2:$I$28,7,FALSE)*VLOOKUP($A11,'Electrification prediction'!$A$236:$AQ$262,COLUMN('Electrification prediction'!I$236),FALSE)</f>
        <v>3053406956048.2891</v>
      </c>
      <c r="J11">
        <f>VLOOKUP($A11,'Energy Structure(no elec)'!$A$2:$I$28,7,FALSE)*VLOOKUP($A11,'Electrification prediction'!$A$236:$AQ$262,COLUMN('Electrification prediction'!J$236),FALSE)</f>
        <v>3129903888693.1338</v>
      </c>
      <c r="K11">
        <f>VLOOKUP($A11,'Energy Structure(no elec)'!$A$2:$I$28,7,FALSE)*VLOOKUP($A11,'Electrification prediction'!$A$236:$AQ$262,COLUMN('Electrification prediction'!K$236),FALSE)</f>
        <v>3204897481271.2241</v>
      </c>
      <c r="L11">
        <f>VLOOKUP($A11,'Energy Structure(no elec)'!$A$2:$I$28,7,FALSE)*VLOOKUP($A11,'Electrification prediction'!$A$236:$AQ$262,COLUMN('Electrification prediction'!L$236),FALSE)</f>
        <v>3278495466390.2271</v>
      </c>
      <c r="M11">
        <f>VLOOKUP($A11,'Energy Structure(no elec)'!$A$2:$I$28,7,FALSE)*VLOOKUP($A11,'Electrification prediction'!$A$236:$AQ$262,COLUMN('Electrification prediction'!M$236),FALSE)</f>
        <v>3345830755609.6504</v>
      </c>
      <c r="N11">
        <f>VLOOKUP($A11,'Energy Structure(no elec)'!$A$2:$I$28,7,FALSE)*VLOOKUP($A11,'Electrification prediction'!$A$236:$AQ$262,COLUMN('Electrification prediction'!N$236),FALSE)</f>
        <v>3411732523239.3369</v>
      </c>
      <c r="O11">
        <f>VLOOKUP($A11,'Energy Structure(no elec)'!$A$2:$I$28,7,FALSE)*VLOOKUP($A11,'Electrification prediction'!$A$236:$AQ$262,COLUMN('Electrification prediction'!O$236),FALSE)</f>
        <v>3476266423643.7905</v>
      </c>
      <c r="P11">
        <f>VLOOKUP($A11,'Energy Structure(no elec)'!$A$2:$I$28,7,FALSE)*VLOOKUP($A11,'Electrification prediction'!$A$236:$AQ$262,COLUMN('Electrification prediction'!P$236),FALSE)</f>
        <v>3539484244411.2407</v>
      </c>
      <c r="Q11">
        <f>VLOOKUP($A11,'Energy Structure(no elec)'!$A$2:$I$28,7,FALSE)*VLOOKUP($A11,'Electrification prediction'!$A$236:$AQ$262,COLUMN('Electrification prediction'!Q$236),FALSE)</f>
        <v>3601389481299.9546</v>
      </c>
      <c r="R11">
        <f>VLOOKUP($A11,'Energy Structure(no elec)'!$A$2:$I$28,7,FALSE)*VLOOKUP($A11,'Electrification prediction'!$A$236:$AQ$262,COLUMN('Electrification prediction'!R$236),FALSE)</f>
        <v>3658387729858.7119</v>
      </c>
      <c r="S11">
        <f>VLOOKUP($A11,'Energy Structure(no elec)'!$A$2:$I$28,7,FALSE)*VLOOKUP($A11,'Electrification prediction'!$A$236:$AQ$262,COLUMN('Electrification prediction'!S$236),FALSE)</f>
        <v>3717638918065.7749</v>
      </c>
      <c r="T11">
        <f>VLOOKUP($A11,'Energy Structure(no elec)'!$A$2:$I$28,7,FALSE)*VLOOKUP($A11,'Electrification prediction'!$A$236:$AQ$262,COLUMN('Electrification prediction'!T$236),FALSE)</f>
        <v>3775549424550.229</v>
      </c>
      <c r="U11">
        <f>VLOOKUP($A11,'Energy Structure(no elec)'!$A$2:$I$28,7,FALSE)*VLOOKUP($A11,'Electrification prediction'!$A$236:$AQ$262,COLUMN('Electrification prediction'!U$236),FALSE)</f>
        <v>3832074924660.2051</v>
      </c>
      <c r="V11">
        <f>VLOOKUP($A11,'Energy Structure(no elec)'!$A$2:$I$28,7,FALSE)*VLOOKUP($A11,'Electrification prediction'!$A$236:$AQ$262,COLUMN('Electrification prediction'!V$236),FALSE)</f>
        <v>3887161164273.8672</v>
      </c>
      <c r="W11">
        <f>VLOOKUP($A11,'Energy Structure(no elec)'!$A$2:$I$28,7,FALSE)*VLOOKUP($A11,'Electrification prediction'!$A$236:$AQ$262,COLUMN('Electrification prediction'!W$236),FALSE)</f>
        <v>3938365801531.4521</v>
      </c>
      <c r="X11">
        <f>VLOOKUP($A11,'Energy Structure(no elec)'!$A$2:$I$28,7,FALSE)*VLOOKUP($A11,'Electrification prediction'!$A$236:$AQ$262,COLUMN('Electrification prediction'!X$236),FALSE)</f>
        <v>3981574369357.8052</v>
      </c>
      <c r="Y11">
        <f>VLOOKUP($A11,'Energy Structure(no elec)'!$A$2:$I$28,7,FALSE)*VLOOKUP($A11,'Electrification prediction'!$A$236:$AQ$262,COLUMN('Electrification prediction'!Y$236),FALSE)</f>
        <v>4020451153615.8813</v>
      </c>
      <c r="Z11">
        <f>VLOOKUP($A11,'Energy Structure(no elec)'!$A$2:$I$28,7,FALSE)*VLOOKUP($A11,'Electrification prediction'!$A$236:$AQ$262,COLUMN('Electrification prediction'!Z$236),FALSE)</f>
        <v>4054851163346.543</v>
      </c>
      <c r="AA11">
        <f>VLOOKUP($A11,'Energy Structure(no elec)'!$A$2:$I$28,7,FALSE)*VLOOKUP($A11,'Electrification prediction'!$A$236:$AQ$262,COLUMN('Electrification prediction'!AA$236),FALSE)</f>
        <v>4084595596423.1343</v>
      </c>
      <c r="AB11">
        <f>VLOOKUP($A11,'Energy Structure(no elec)'!$A$2:$I$28,7,FALSE)*VLOOKUP($A11,'Electrification prediction'!$A$236:$AQ$262,COLUMN('Electrification prediction'!AB$236),FALSE)</f>
        <v>4109553761311.501</v>
      </c>
      <c r="AC11">
        <f>VLOOKUP($A11,'Energy Structure(no elec)'!$A$2:$I$28,7,FALSE)*VLOOKUP($A11,'Electrification prediction'!$A$236:$AQ$262,COLUMN('Electrification prediction'!AC$236),FALSE)</f>
        <v>4129604980564.6387</v>
      </c>
      <c r="AD11">
        <f>VLOOKUP($A11,'Energy Structure(no elec)'!$A$2:$I$28,7,FALSE)*VLOOKUP($A11,'Electrification prediction'!$A$236:$AQ$262,COLUMN('Electrification prediction'!AD$236),FALSE)</f>
        <v>4144639984007.4922</v>
      </c>
      <c r="AE11">
        <f>VLOOKUP($A11,'Energy Structure(no elec)'!$A$2:$I$28,7,FALSE)*VLOOKUP($A11,'Electrification prediction'!$A$236:$AQ$262,COLUMN('Electrification prediction'!AE$236),FALSE)</f>
        <v>4154520736740.2534</v>
      </c>
      <c r="AF11">
        <f>VLOOKUP($A11,'Energy Structure(no elec)'!$A$2:$I$28,7,FALSE)*VLOOKUP($A11,'Electrification prediction'!$A$236:$AQ$262,COLUMN('Electrification prediction'!AF$236),FALSE)</f>
        <v>4159164488145.3237</v>
      </c>
      <c r="AG11">
        <f>VLOOKUP($A11,'Energy Structure(no elec)'!$A$2:$I$28,7,FALSE)*VLOOKUP($A11,'Electrification prediction'!$A$236:$AQ$262,COLUMN('Electrification prediction'!AG$236),FALSE)</f>
        <v>4158462360286.041</v>
      </c>
      <c r="AH11">
        <f>VLOOKUP($A11,'Energy Structure(no elec)'!$A$2:$I$28,7,FALSE)*VLOOKUP($A11,'Electrification prediction'!$A$236:$AQ$262,COLUMN('Electrification prediction'!AH$236),FALSE)</f>
        <v>4148201380686.811</v>
      </c>
      <c r="AI11">
        <f>VLOOKUP($A11,'Energy Structure(no elec)'!$A$2:$I$28,7,FALSE)*VLOOKUP($A11,'Electrification prediction'!$A$236:$AQ$262,COLUMN('Electrification prediction'!AI$236),FALSE)</f>
        <v>4132492325913.8037</v>
      </c>
      <c r="AJ11">
        <f>VLOOKUP($A11,'Energy Structure(no elec)'!$A$2:$I$28,7,FALSE)*VLOOKUP($A11,'Electrification prediction'!$A$236:$AQ$262,COLUMN('Electrification prediction'!AJ$236),FALSE)</f>
        <v>4111296928289.0278</v>
      </c>
      <c r="AK11">
        <f>VLOOKUP($A11,'Energy Structure(no elec)'!$A$2:$I$28,7,FALSE)*VLOOKUP($A11,'Electrification prediction'!$A$236:$AQ$262,COLUMN('Electrification prediction'!AK$236),FALSE)</f>
        <v>4084597767890.6133</v>
      </c>
      <c r="AL11">
        <f>VLOOKUP($A11,'Energy Structure(no elec)'!$A$2:$I$28,7,FALSE)*VLOOKUP($A11,'Electrification prediction'!$A$236:$AQ$262,COLUMN('Electrification prediction'!AL$236),FALSE)</f>
        <v>4052399357297.981</v>
      </c>
      <c r="AM11">
        <f>VLOOKUP($A11,'Energy Structure(no elec)'!$A$2:$I$28,7,FALSE)*VLOOKUP($A11,'Electrification prediction'!$A$236:$AQ$262,COLUMN('Electrification prediction'!AM$236),FALSE)</f>
        <v>4014688537679.957</v>
      </c>
      <c r="AN11">
        <f>VLOOKUP($A11,'Energy Structure(no elec)'!$A$2:$I$28,7,FALSE)*VLOOKUP($A11,'Electrification prediction'!$A$236:$AQ$262,COLUMN('Electrification prediction'!AN$236),FALSE)</f>
        <v>3971517511410.9473</v>
      </c>
      <c r="AO11">
        <f>VLOOKUP($A11,'Energy Structure(no elec)'!$A$2:$I$28,7,FALSE)*VLOOKUP($A11,'Electrification prediction'!$A$236:$AQ$262,COLUMN('Electrification prediction'!AO$236),FALSE)</f>
        <v>3922923298338.4263</v>
      </c>
      <c r="AP11">
        <f>VLOOKUP($A11,'Energy Structure(no elec)'!$A$2:$I$28,7,FALSE)*VLOOKUP($A11,'Electrification prediction'!$A$236:$AQ$262,COLUMN('Electrification prediction'!AP$236),FALSE)</f>
        <v>3869009073403.7148</v>
      </c>
      <c r="AQ11">
        <f>VLOOKUP($A11,'Energy Structure(no elec)'!$A$2:$I$28,7,FALSE)*VLOOKUP($A11,'Electrification prediction'!$A$236:$AQ$262,COLUMN('Electrification prediction'!AQ$236),FALSE)</f>
        <v>3809864726240.502</v>
      </c>
    </row>
    <row r="12" spans="1:43">
      <c r="A12" s="272" t="s">
        <v>612</v>
      </c>
      <c r="B12">
        <f>VLOOKUP(A12,'Energy use'!$A$132:$K$158,7,FALSE)</f>
        <v>526144496102.87451</v>
      </c>
      <c r="C12">
        <f>VLOOKUP($A12,'Energy Structure(no elec)'!$A$2:$I$28,7,FALSE)*VLOOKUP($A12,'Electrification prediction'!$A$236:$AQ$262,COLUMN('Electrification prediction'!C$236),FALSE)</f>
        <v>518343236964.33099</v>
      </c>
      <c r="D12">
        <f>VLOOKUP($A12,'Energy Structure(no elec)'!$A$2:$I$28,7,FALSE)*VLOOKUP($A12,'Electrification prediction'!$A$236:$AQ$262,COLUMN('Electrification prediction'!D$236),FALSE)</f>
        <v>547799052995.00122</v>
      </c>
      <c r="E12">
        <f>VLOOKUP($A12,'Energy Structure(no elec)'!$A$2:$I$28,7,FALSE)*VLOOKUP($A12,'Electrification prediction'!$A$236:$AQ$262,COLUMN('Electrification prediction'!E$236),FALSE)</f>
        <v>560896781606.84998</v>
      </c>
      <c r="F12">
        <f>VLOOKUP($A12,'Energy Structure(no elec)'!$A$2:$I$28,7,FALSE)*VLOOKUP($A12,'Electrification prediction'!$A$236:$AQ$262,COLUMN('Electrification prediction'!F$236),FALSE)</f>
        <v>573358309454.59119</v>
      </c>
      <c r="G12">
        <f>VLOOKUP($A12,'Energy Structure(no elec)'!$A$2:$I$28,7,FALSE)*VLOOKUP($A12,'Electrification prediction'!$A$236:$AQ$262,COLUMN('Electrification prediction'!G$236),FALSE)</f>
        <v>585195985825.6748</v>
      </c>
      <c r="H12">
        <f>VLOOKUP($A12,'Energy Structure(no elec)'!$A$2:$I$28,7,FALSE)*VLOOKUP($A12,'Electrification prediction'!$A$236:$AQ$262,COLUMN('Electrification prediction'!H$236),FALSE)</f>
        <v>596623928619.79297</v>
      </c>
      <c r="I12">
        <f>VLOOKUP($A12,'Energy Structure(no elec)'!$A$2:$I$28,7,FALSE)*VLOOKUP($A12,'Electrification prediction'!$A$236:$AQ$262,COLUMN('Electrification prediction'!I$236),FALSE)</f>
        <v>607426979978.80823</v>
      </c>
      <c r="J12">
        <f>VLOOKUP($A12,'Energy Structure(no elec)'!$A$2:$I$28,7,FALSE)*VLOOKUP($A12,'Electrification prediction'!$A$236:$AQ$262,COLUMN('Electrification prediction'!J$236),FALSE)</f>
        <v>618229111583.9613</v>
      </c>
      <c r="K12">
        <f>VLOOKUP($A12,'Energy Structure(no elec)'!$A$2:$I$28,7,FALSE)*VLOOKUP($A12,'Electrification prediction'!$A$236:$AQ$262,COLUMN('Electrification prediction'!K$236),FALSE)</f>
        <v>629029404750.53918</v>
      </c>
      <c r="L12">
        <f>VLOOKUP($A12,'Energy Structure(no elec)'!$A$2:$I$28,7,FALSE)*VLOOKUP($A12,'Electrification prediction'!$A$236:$AQ$262,COLUMN('Electrification prediction'!L$236),FALSE)</f>
        <v>639825823051.33875</v>
      </c>
      <c r="M12">
        <f>VLOOKUP($A12,'Energy Structure(no elec)'!$A$2:$I$28,7,FALSE)*VLOOKUP($A12,'Electrification prediction'!$A$236:$AQ$262,COLUMN('Electrification prediction'!M$236),FALSE)</f>
        <v>649589780086.62158</v>
      </c>
      <c r="N12">
        <f>VLOOKUP($A12,'Energy Structure(no elec)'!$A$2:$I$28,7,FALSE)*VLOOKUP($A12,'Electrification prediction'!$A$236:$AQ$262,COLUMN('Electrification prediction'!N$236),FALSE)</f>
        <v>659311557065.52698</v>
      </c>
      <c r="O12">
        <f>VLOOKUP($A12,'Energy Structure(no elec)'!$A$2:$I$28,7,FALSE)*VLOOKUP($A12,'Electrification prediction'!$A$236:$AQ$262,COLUMN('Electrification prediction'!O$236),FALSE)</f>
        <v>668986295730.21448</v>
      </c>
      <c r="P12">
        <f>VLOOKUP($A12,'Energy Structure(no elec)'!$A$2:$I$28,7,FALSE)*VLOOKUP($A12,'Electrification prediction'!$A$236:$AQ$262,COLUMN('Electrification prediction'!P$236),FALSE)</f>
        <v>678608301559.42273</v>
      </c>
      <c r="Q12">
        <f>VLOOKUP($A12,'Energy Structure(no elec)'!$A$2:$I$28,7,FALSE)*VLOOKUP($A12,'Electrification prediction'!$A$236:$AQ$262,COLUMN('Electrification prediction'!Q$236),FALSE)</f>
        <v>688163863846.87268</v>
      </c>
      <c r="R12">
        <f>VLOOKUP($A12,'Energy Structure(no elec)'!$A$2:$I$28,7,FALSE)*VLOOKUP($A12,'Electrification prediction'!$A$236:$AQ$262,COLUMN('Electrification prediction'!R$236),FALSE)</f>
        <v>696912641658.07837</v>
      </c>
      <c r="S12">
        <f>VLOOKUP($A12,'Energy Structure(no elec)'!$A$2:$I$28,7,FALSE)*VLOOKUP($A12,'Electrification prediction'!$A$236:$AQ$262,COLUMN('Electrification prediction'!S$236),FALSE)</f>
        <v>706295148593.86365</v>
      </c>
      <c r="T12">
        <f>VLOOKUP($A12,'Energy Structure(no elec)'!$A$2:$I$28,7,FALSE)*VLOOKUP($A12,'Electrification prediction'!$A$236:$AQ$262,COLUMN('Electrification prediction'!T$236),FALSE)</f>
        <v>715571517050.22034</v>
      </c>
      <c r="U12">
        <f>VLOOKUP($A12,'Energy Structure(no elec)'!$A$2:$I$28,7,FALSE)*VLOOKUP($A12,'Electrification prediction'!$A$236:$AQ$262,COLUMN('Electrification prediction'!U$236),FALSE)</f>
        <v>724724115006.62219</v>
      </c>
      <c r="V12">
        <f>VLOOKUP($A12,'Energy Structure(no elec)'!$A$2:$I$28,7,FALSE)*VLOOKUP($A12,'Electrification prediction'!$A$236:$AQ$262,COLUMN('Electrification prediction'!V$236),FALSE)</f>
        <v>733734371853.2666</v>
      </c>
      <c r="W12">
        <f>VLOOKUP($A12,'Energy Structure(no elec)'!$A$2:$I$28,7,FALSE)*VLOOKUP($A12,'Electrification prediction'!$A$236:$AQ$262,COLUMN('Electrification prediction'!W$236),FALSE)</f>
        <v>742107430190.755</v>
      </c>
      <c r="X12">
        <f>VLOOKUP($A12,'Energy Structure(no elec)'!$A$2:$I$28,7,FALSE)*VLOOKUP($A12,'Electrification prediction'!$A$236:$AQ$262,COLUMN('Electrification prediction'!X$236),FALSE)</f>
        <v>749019242884.07507</v>
      </c>
      <c r="Y12">
        <f>VLOOKUP($A12,'Energy Structure(no elec)'!$A$2:$I$28,7,FALSE)*VLOOKUP($A12,'Electrification prediction'!$A$236:$AQ$262,COLUMN('Electrification prediction'!Y$236),FALSE)</f>
        <v>755200163165.53699</v>
      </c>
      <c r="Z12">
        <f>VLOOKUP($A12,'Energy Structure(no elec)'!$A$2:$I$28,7,FALSE)*VLOOKUP($A12,'Electrification prediction'!$A$236:$AQ$262,COLUMN('Electrification prediction'!Z$236),FALSE)</f>
        <v>760617922218.81812</v>
      </c>
      <c r="AA12">
        <f>VLOOKUP($A12,'Energy Structure(no elec)'!$A$2:$I$28,7,FALSE)*VLOOKUP($A12,'Electrification prediction'!$A$236:$AQ$262,COLUMN('Electrification prediction'!AA$236),FALSE)</f>
        <v>765233638167.75244</v>
      </c>
      <c r="AB12">
        <f>VLOOKUP($A12,'Energy Structure(no elec)'!$A$2:$I$28,7,FALSE)*VLOOKUP($A12,'Electrification prediction'!$A$236:$AQ$262,COLUMN('Electrification prediction'!AB$236),FALSE)</f>
        <v>769018052703.50073</v>
      </c>
      <c r="AC12">
        <f>VLOOKUP($A12,'Energy Structure(no elec)'!$A$2:$I$28,7,FALSE)*VLOOKUP($A12,'Electrification prediction'!$A$236:$AQ$262,COLUMN('Electrification prediction'!AC$236),FALSE)</f>
        <v>771943879024.51587</v>
      </c>
      <c r="AD12">
        <f>VLOOKUP($A12,'Energy Structure(no elec)'!$A$2:$I$28,7,FALSE)*VLOOKUP($A12,'Electrification prediction'!$A$236:$AQ$262,COLUMN('Electrification prediction'!AD$236),FALSE)</f>
        <v>773986032552.92554</v>
      </c>
      <c r="AE12">
        <f>VLOOKUP($A12,'Energy Structure(no elec)'!$A$2:$I$28,7,FALSE)*VLOOKUP($A12,'Electrification prediction'!$A$236:$AQ$262,COLUMN('Electrification prediction'!AE$236),FALSE)</f>
        <v>775113643691.56299</v>
      </c>
      <c r="AF12">
        <f>VLOOKUP($A12,'Energy Structure(no elec)'!$A$2:$I$28,7,FALSE)*VLOOKUP($A12,'Electrification prediction'!$A$236:$AQ$262,COLUMN('Electrification prediction'!AF$236),FALSE)</f>
        <v>775306669011.25452</v>
      </c>
      <c r="AG12">
        <f>VLOOKUP($A12,'Energy Structure(no elec)'!$A$2:$I$28,7,FALSE)*VLOOKUP($A12,'Electrification prediction'!$A$236:$AQ$262,COLUMN('Electrification prediction'!AG$236),FALSE)</f>
        <v>774539744721.62537</v>
      </c>
      <c r="AH12">
        <f>VLOOKUP($A12,'Energy Structure(no elec)'!$A$2:$I$28,7,FALSE)*VLOOKUP($A12,'Electrification prediction'!$A$236:$AQ$262,COLUMN('Electrification prediction'!AH$236),FALSE)</f>
        <v>771976403502.00989</v>
      </c>
      <c r="AI12">
        <f>VLOOKUP($A12,'Energy Structure(no elec)'!$A$2:$I$28,7,FALSE)*VLOOKUP($A12,'Electrification prediction'!$A$236:$AQ$262,COLUMN('Electrification prediction'!AI$236),FALSE)</f>
        <v>768425068314.00964</v>
      </c>
      <c r="AJ12">
        <f>VLOOKUP($A12,'Energy Structure(no elec)'!$A$2:$I$28,7,FALSE)*VLOOKUP($A12,'Electrification prediction'!$A$236:$AQ$262,COLUMN('Electrification prediction'!AJ$236),FALSE)</f>
        <v>763873513017.52966</v>
      </c>
      <c r="AK12">
        <f>VLOOKUP($A12,'Energy Structure(no elec)'!$A$2:$I$28,7,FALSE)*VLOOKUP($A12,'Electrification prediction'!$A$236:$AQ$262,COLUMN('Electrification prediction'!AK$236),FALSE)</f>
        <v>758313437438.25818</v>
      </c>
      <c r="AL12">
        <f>VLOOKUP($A12,'Energy Structure(no elec)'!$A$2:$I$28,7,FALSE)*VLOOKUP($A12,'Electrification prediction'!$A$236:$AQ$262,COLUMN('Electrification prediction'!AL$236),FALSE)</f>
        <v>751740677339.55835</v>
      </c>
      <c r="AM12">
        <f>VLOOKUP($A12,'Energy Structure(no elec)'!$A$2:$I$28,7,FALSE)*VLOOKUP($A12,'Electrification prediction'!$A$236:$AQ$262,COLUMN('Electrification prediction'!AM$236),FALSE)</f>
        <v>744147381784.89563</v>
      </c>
      <c r="AN12">
        <f>VLOOKUP($A12,'Energy Structure(no elec)'!$A$2:$I$28,7,FALSE)*VLOOKUP($A12,'Electrification prediction'!$A$236:$AQ$262,COLUMN('Electrification prediction'!AN$236),FALSE)</f>
        <v>735538418815.93286</v>
      </c>
      <c r="AO12">
        <f>VLOOKUP($A12,'Energy Structure(no elec)'!$A$2:$I$28,7,FALSE)*VLOOKUP($A12,'Electrification prediction'!$A$236:$AQ$262,COLUMN('Electrification prediction'!AO$236),FALSE)</f>
        <v>725915473533.03662</v>
      </c>
      <c r="AP12">
        <f>VLOOKUP($A12,'Energy Structure(no elec)'!$A$2:$I$28,7,FALSE)*VLOOKUP($A12,'Electrification prediction'!$A$236:$AQ$262,COLUMN('Electrification prediction'!AP$236),FALSE)</f>
        <v>715293135517.53357</v>
      </c>
      <c r="AQ12">
        <f>VLOOKUP($A12,'Energy Structure(no elec)'!$A$2:$I$28,7,FALSE)*VLOOKUP($A12,'Electrification prediction'!$A$236:$AQ$262,COLUMN('Electrification prediction'!AQ$236),FALSE)</f>
        <v>703683218523.08533</v>
      </c>
    </row>
    <row r="13" spans="1:43">
      <c r="A13" s="272" t="s">
        <v>625</v>
      </c>
      <c r="B13">
        <f>VLOOKUP(A13,'Energy use'!$A$132:$K$158,7,FALSE)</f>
        <v>36830114727201.188</v>
      </c>
      <c r="C13">
        <f>VLOOKUP($A13,'Energy Structure(no elec)'!$A$2:$I$28,7,FALSE)*VLOOKUP($A13,'Electrification prediction'!$A$236:$AQ$262,COLUMN('Electrification prediction'!C$236),FALSE)</f>
        <v>37005719128172.031</v>
      </c>
      <c r="D13">
        <f>VLOOKUP($A13,'Energy Structure(no elec)'!$A$2:$I$28,7,FALSE)*VLOOKUP($A13,'Electrification prediction'!$A$236:$AQ$262,COLUMN('Electrification prediction'!D$236),FALSE)</f>
        <v>43048951374889.609</v>
      </c>
      <c r="E13">
        <f>VLOOKUP($A13,'Energy Structure(no elec)'!$A$2:$I$28,7,FALSE)*VLOOKUP($A13,'Electrification prediction'!$A$236:$AQ$262,COLUMN('Electrification prediction'!E$236),FALSE)</f>
        <v>44451925765228.438</v>
      </c>
      <c r="F13">
        <f>VLOOKUP($A13,'Energy Structure(no elec)'!$A$2:$I$28,7,FALSE)*VLOOKUP($A13,'Electrification prediction'!$A$236:$AQ$262,COLUMN('Electrification prediction'!F$236),FALSE)</f>
        <v>45752419267927.117</v>
      </c>
      <c r="G13">
        <f>VLOOKUP($A13,'Energy Structure(no elec)'!$A$2:$I$28,7,FALSE)*VLOOKUP($A13,'Electrification prediction'!$A$236:$AQ$262,COLUMN('Electrification prediction'!G$236),FALSE)</f>
        <v>46978446219356.461</v>
      </c>
      <c r="H13">
        <f>VLOOKUP($A13,'Energy Structure(no elec)'!$A$2:$I$28,7,FALSE)*VLOOKUP($A13,'Electrification prediction'!$A$236:$AQ$262,COLUMN('Electrification prediction'!H$236),FALSE)</f>
        <v>48149728049292.164</v>
      </c>
      <c r="I13">
        <f>VLOOKUP($A13,'Energy Structure(no elec)'!$A$2:$I$28,7,FALSE)*VLOOKUP($A13,'Electrification prediction'!$A$236:$AQ$262,COLUMN('Electrification prediction'!I$236),FALSE)</f>
        <v>49249300533528.93</v>
      </c>
      <c r="J13">
        <f>VLOOKUP($A13,'Energy Structure(no elec)'!$A$2:$I$28,7,FALSE)*VLOOKUP($A13,'Electrification prediction'!$A$236:$AQ$262,COLUMN('Electrification prediction'!J$236),FALSE)</f>
        <v>50332337311353.867</v>
      </c>
      <c r="K13">
        <f>VLOOKUP($A13,'Energy Structure(no elec)'!$A$2:$I$28,7,FALSE)*VLOOKUP($A13,'Electrification prediction'!$A$236:$AQ$262,COLUMN('Electrification prediction'!K$236),FALSE)</f>
        <v>51400457791151.188</v>
      </c>
      <c r="L13">
        <f>VLOOKUP($A13,'Energy Structure(no elec)'!$A$2:$I$28,7,FALSE)*VLOOKUP($A13,'Electrification prediction'!$A$236:$AQ$262,COLUMN('Electrification prediction'!L$236),FALSE)</f>
        <v>52454997256929.398</v>
      </c>
      <c r="M13">
        <f>VLOOKUP($A13,'Energy Structure(no elec)'!$A$2:$I$28,7,FALSE)*VLOOKUP($A13,'Electrification prediction'!$A$236:$AQ$262,COLUMN('Electrification prediction'!M$236),FALSE)</f>
        <v>53407736854816.734</v>
      </c>
      <c r="N13">
        <f>VLOOKUP($A13,'Energy Structure(no elec)'!$A$2:$I$28,7,FALSE)*VLOOKUP($A13,'Electrification prediction'!$A$236:$AQ$262,COLUMN('Electrification prediction'!N$236),FALSE)</f>
        <v>54345719498906.172</v>
      </c>
      <c r="O13">
        <f>VLOOKUP($A13,'Energy Structure(no elec)'!$A$2:$I$28,7,FALSE)*VLOOKUP($A13,'Electrification prediction'!$A$236:$AQ$262,COLUMN('Electrification prediction'!O$236),FALSE)</f>
        <v>55269618993749.625</v>
      </c>
      <c r="P13">
        <f>VLOOKUP($A13,'Energy Structure(no elec)'!$A$2:$I$28,7,FALSE)*VLOOKUP($A13,'Electrification prediction'!$A$236:$AQ$262,COLUMN('Electrification prediction'!P$236),FALSE)</f>
        <v>56179904394403.047</v>
      </c>
      <c r="Q13">
        <f>VLOOKUP($A13,'Energy Structure(no elec)'!$A$2:$I$28,7,FALSE)*VLOOKUP($A13,'Electrification prediction'!$A$236:$AQ$262,COLUMN('Electrification prediction'!Q$236),FALSE)</f>
        <v>57076224950626.875</v>
      </c>
      <c r="R13">
        <f>VLOOKUP($A13,'Energy Structure(no elec)'!$A$2:$I$28,7,FALSE)*VLOOKUP($A13,'Electrification prediction'!$A$236:$AQ$262,COLUMN('Electrification prediction'!R$236),FALSE)</f>
        <v>57894344886048.375</v>
      </c>
      <c r="S13">
        <f>VLOOKUP($A13,'Energy Structure(no elec)'!$A$2:$I$28,7,FALSE)*VLOOKUP($A13,'Electrification prediction'!$A$236:$AQ$262,COLUMN('Electrification prediction'!S$236),FALSE)</f>
        <v>58761285106873.352</v>
      </c>
      <c r="T13">
        <f>VLOOKUP($A13,'Energy Structure(no elec)'!$A$2:$I$28,7,FALSE)*VLOOKUP($A13,'Electrification prediction'!$A$236:$AQ$262,COLUMN('Electrification prediction'!T$236),FALSE)</f>
        <v>59612753021812.727</v>
      </c>
      <c r="U13">
        <f>VLOOKUP($A13,'Energy Structure(no elec)'!$A$2:$I$28,7,FALSE)*VLOOKUP($A13,'Electrification prediction'!$A$236:$AQ$262,COLUMN('Electrification prediction'!U$236),FALSE)</f>
        <v>60447697985996.359</v>
      </c>
      <c r="V13">
        <f>VLOOKUP($A13,'Energy Structure(no elec)'!$A$2:$I$28,7,FALSE)*VLOOKUP($A13,'Electrification prediction'!$A$236:$AQ$262,COLUMN('Electrification prediction'!V$236),FALSE)</f>
        <v>61264923292222.297</v>
      </c>
      <c r="W13">
        <f>VLOOKUP($A13,'Energy Structure(no elec)'!$A$2:$I$28,7,FALSE)*VLOOKUP($A13,'Electrification prediction'!$A$236:$AQ$262,COLUMN('Electrification prediction'!W$236),FALSE)</f>
        <v>62021196080097.289</v>
      </c>
      <c r="X13">
        <f>VLOOKUP($A13,'Energy Structure(no elec)'!$A$2:$I$28,7,FALSE)*VLOOKUP($A13,'Electrification prediction'!$A$236:$AQ$262,COLUMN('Electrification prediction'!X$236),FALSE)</f>
        <v>62644112600928.281</v>
      </c>
      <c r="Y13">
        <f>VLOOKUP($A13,'Energy Structure(no elec)'!$A$2:$I$28,7,FALSE)*VLOOKUP($A13,'Electrification prediction'!$A$236:$AQ$262,COLUMN('Electrification prediction'!Y$236),FALSE)</f>
        <v>63198260807467.828</v>
      </c>
      <c r="Z13">
        <f>VLOOKUP($A13,'Energy Structure(no elec)'!$A$2:$I$28,7,FALSE)*VLOOKUP($A13,'Electrification prediction'!$A$236:$AQ$262,COLUMN('Electrification prediction'!Z$236),FALSE)</f>
        <v>63681030061728.172</v>
      </c>
      <c r="AA13">
        <f>VLOOKUP($A13,'Energy Structure(no elec)'!$A$2:$I$28,7,FALSE)*VLOOKUP($A13,'Electrification prediction'!$A$236:$AQ$262,COLUMN('Electrification prediction'!AA$236),FALSE)</f>
        <v>64089207404035.047</v>
      </c>
      <c r="AB13">
        <f>VLOOKUP($A13,'Energy Structure(no elec)'!$A$2:$I$28,7,FALSE)*VLOOKUP($A13,'Electrification prediction'!$A$236:$AQ$262,COLUMN('Electrification prediction'!AB$236),FALSE)</f>
        <v>64420413859183.039</v>
      </c>
      <c r="AC13">
        <f>VLOOKUP($A13,'Energy Structure(no elec)'!$A$2:$I$28,7,FALSE)*VLOOKUP($A13,'Electrification prediction'!$A$236:$AQ$262,COLUMN('Electrification prediction'!AC$236),FALSE)</f>
        <v>64672432498131.977</v>
      </c>
      <c r="AD13">
        <f>VLOOKUP($A13,'Energy Structure(no elec)'!$A$2:$I$28,7,FALSE)*VLOOKUP($A13,'Electrification prediction'!$A$236:$AQ$262,COLUMN('Electrification prediction'!AD$236),FALSE)</f>
        <v>64843231338397.594</v>
      </c>
      <c r="AE13">
        <f>VLOOKUP($A13,'Energy Structure(no elec)'!$A$2:$I$28,7,FALSE)*VLOOKUP($A13,'Electrification prediction'!$A$236:$AQ$262,COLUMN('Electrification prediction'!AE$236),FALSE)</f>
        <v>64930259692467.938</v>
      </c>
      <c r="AF13">
        <f>VLOOKUP($A13,'Energy Structure(no elec)'!$A$2:$I$28,7,FALSE)*VLOOKUP($A13,'Electrification prediction'!$A$236:$AQ$262,COLUMN('Electrification prediction'!AF$236),FALSE)</f>
        <v>64931917775771.414</v>
      </c>
      <c r="AG13">
        <f>VLOOKUP($A13,'Energy Structure(no elec)'!$A$2:$I$28,7,FALSE)*VLOOKUP($A13,'Electrification prediction'!$A$236:$AQ$262,COLUMN('Electrification prediction'!AG$236),FALSE)</f>
        <v>64846131680971.141</v>
      </c>
      <c r="AH13">
        <f>VLOOKUP($A13,'Energy Structure(no elec)'!$A$2:$I$28,7,FALSE)*VLOOKUP($A13,'Electrification prediction'!$A$236:$AQ$262,COLUMN('Electrification prediction'!AH$236),FALSE)</f>
        <v>64599134221949.992</v>
      </c>
      <c r="AI13">
        <f>VLOOKUP($A13,'Energy Structure(no elec)'!$A$2:$I$28,7,FALSE)*VLOOKUP($A13,'Electrification prediction'!$A$236:$AQ$262,COLUMN('Electrification prediction'!AI$236),FALSE)</f>
        <v>64262544203405.836</v>
      </c>
      <c r="AJ13">
        <f>VLOOKUP($A13,'Energy Structure(no elec)'!$A$2:$I$28,7,FALSE)*VLOOKUP($A13,'Electrification prediction'!$A$236:$AQ$262,COLUMN('Electrification prediction'!AJ$236),FALSE)</f>
        <v>63835450968328.297</v>
      </c>
      <c r="AK13">
        <f>VLOOKUP($A13,'Energy Structure(no elec)'!$A$2:$I$28,7,FALSE)*VLOOKUP($A13,'Electrification prediction'!$A$236:$AQ$262,COLUMN('Electrification prediction'!AK$236),FALSE)</f>
        <v>63317290439192.477</v>
      </c>
      <c r="AL13">
        <f>VLOOKUP($A13,'Energy Structure(no elec)'!$A$2:$I$28,7,FALSE)*VLOOKUP($A13,'Electrification prediction'!$A$236:$AQ$262,COLUMN('Electrification prediction'!AL$236),FALSE)</f>
        <v>62707864218097.281</v>
      </c>
      <c r="AM13">
        <f>VLOOKUP($A13,'Energy Structure(no elec)'!$A$2:$I$28,7,FALSE)*VLOOKUP($A13,'Electrification prediction'!$A$236:$AQ$262,COLUMN('Electrification prediction'!AM$236),FALSE)</f>
        <v>62006648722214.688</v>
      </c>
      <c r="AN13">
        <f>VLOOKUP($A13,'Energy Structure(no elec)'!$A$2:$I$28,7,FALSE)*VLOOKUP($A13,'Electrification prediction'!$A$236:$AQ$262,COLUMN('Electrification prediction'!AN$236),FALSE)</f>
        <v>61214245160067</v>
      </c>
      <c r="AO13">
        <f>VLOOKUP($A13,'Energy Structure(no elec)'!$A$2:$I$28,7,FALSE)*VLOOKUP($A13,'Electrification prediction'!$A$236:$AQ$262,COLUMN('Electrification prediction'!AO$236),FALSE)</f>
        <v>60330974396766.891</v>
      </c>
      <c r="AP13">
        <f>VLOOKUP($A13,'Energy Structure(no elec)'!$A$2:$I$28,7,FALSE)*VLOOKUP($A13,'Electrification prediction'!$A$236:$AQ$262,COLUMN('Electrification prediction'!AP$236),FALSE)</f>
        <v>59358298068381.117</v>
      </c>
      <c r="AQ13">
        <f>VLOOKUP($A13,'Energy Structure(no elec)'!$A$2:$I$28,7,FALSE)*VLOOKUP($A13,'Electrification prediction'!$A$236:$AQ$262,COLUMN('Electrification prediction'!AQ$236),FALSE)</f>
        <v>58297433059856.156</v>
      </c>
    </row>
    <row r="14" spans="1:43">
      <c r="A14" s="272" t="s">
        <v>626</v>
      </c>
      <c r="B14">
        <f>VLOOKUP(A14,'Energy use'!$A$132:$K$158,7,FALSE)</f>
        <v>1367975689867.4731</v>
      </c>
      <c r="C14">
        <f>VLOOKUP($A14,'Energy Structure(no elec)'!$A$2:$I$28,7,FALSE)*VLOOKUP($A14,'Electrification prediction'!$A$236:$AQ$262,COLUMN('Electrification prediction'!C$236),FALSE)</f>
        <v>1362874652089.9473</v>
      </c>
      <c r="D14">
        <f>VLOOKUP($A14,'Energy Structure(no elec)'!$A$2:$I$28,7,FALSE)*VLOOKUP($A14,'Electrification prediction'!$A$236:$AQ$262,COLUMN('Electrification prediction'!D$236),FALSE)</f>
        <v>1556374915583.1409</v>
      </c>
      <c r="E14">
        <f>VLOOKUP($A14,'Energy Structure(no elec)'!$A$2:$I$28,7,FALSE)*VLOOKUP($A14,'Electrification prediction'!$A$236:$AQ$262,COLUMN('Electrification prediction'!E$236),FALSE)</f>
        <v>1584376822153.3198</v>
      </c>
      <c r="F14">
        <f>VLOOKUP($A14,'Energy Structure(no elec)'!$A$2:$I$28,7,FALSE)*VLOOKUP($A14,'Electrification prediction'!$A$236:$AQ$262,COLUMN('Electrification prediction'!F$236),FALSE)</f>
        <v>1607732128775.9929</v>
      </c>
      <c r="G14">
        <f>VLOOKUP($A14,'Energy Structure(no elec)'!$A$2:$I$28,7,FALSE)*VLOOKUP($A14,'Electrification prediction'!$A$236:$AQ$262,COLUMN('Electrification prediction'!G$236),FALSE)</f>
        <v>1627537438509.7085</v>
      </c>
      <c r="H14">
        <f>VLOOKUP($A14,'Energy Structure(no elec)'!$A$2:$I$28,7,FALSE)*VLOOKUP($A14,'Electrification prediction'!$A$236:$AQ$262,COLUMN('Electrification prediction'!H$236),FALSE)</f>
        <v>1644478339317.6072</v>
      </c>
      <c r="I14">
        <f>VLOOKUP($A14,'Energy Structure(no elec)'!$A$2:$I$28,7,FALSE)*VLOOKUP($A14,'Electrification prediction'!$A$236:$AQ$262,COLUMN('Electrification prediction'!I$236),FALSE)</f>
        <v>1658120053486</v>
      </c>
      <c r="J14">
        <f>VLOOKUP($A14,'Energy Structure(no elec)'!$A$2:$I$28,7,FALSE)*VLOOKUP($A14,'Electrification prediction'!$A$236:$AQ$262,COLUMN('Electrification prediction'!J$236),FALSE)</f>
        <v>1670165494501.5212</v>
      </c>
      <c r="K14">
        <f>VLOOKUP($A14,'Energy Structure(no elec)'!$A$2:$I$28,7,FALSE)*VLOOKUP($A14,'Electrification prediction'!$A$236:$AQ$262,COLUMN('Electrification prediction'!K$236),FALSE)</f>
        <v>1680683198894.4324</v>
      </c>
      <c r="L14">
        <f>VLOOKUP($A14,'Energy Structure(no elec)'!$A$2:$I$28,7,FALSE)*VLOOKUP($A14,'Electrification prediction'!$A$236:$AQ$262,COLUMN('Electrification prediction'!L$236),FALSE)</f>
        <v>1689729503557.562</v>
      </c>
      <c r="M14">
        <f>VLOOKUP($A14,'Energy Structure(no elec)'!$A$2:$I$28,7,FALSE)*VLOOKUP($A14,'Electrification prediction'!$A$236:$AQ$262,COLUMN('Electrification prediction'!M$236),FALSE)</f>
        <v>1694838552217.3643</v>
      </c>
      <c r="N14">
        <f>VLOOKUP($A14,'Energy Structure(no elec)'!$A$2:$I$28,7,FALSE)*VLOOKUP($A14,'Electrification prediction'!$A$236:$AQ$262,COLUMN('Electrification prediction'!N$236),FALSE)</f>
        <v>1698542671878.7305</v>
      </c>
      <c r="O14">
        <f>VLOOKUP($A14,'Energy Structure(no elec)'!$A$2:$I$28,7,FALSE)*VLOOKUP($A14,'Electrification prediction'!$A$236:$AQ$262,COLUMN('Electrification prediction'!O$236),FALSE)</f>
        <v>1700875504810.1765</v>
      </c>
      <c r="P14">
        <f>VLOOKUP($A14,'Energy Structure(no elec)'!$A$2:$I$28,7,FALSE)*VLOOKUP($A14,'Electrification prediction'!$A$236:$AQ$262,COLUMN('Electrification prediction'!P$236),FALSE)</f>
        <v>1701863265038.72</v>
      </c>
      <c r="Q14">
        <f>VLOOKUP($A14,'Energy Structure(no elec)'!$A$2:$I$28,7,FALSE)*VLOOKUP($A14,'Electrification prediction'!$A$236:$AQ$262,COLUMN('Electrification prediction'!Q$236),FALSE)</f>
        <v>1701508950208.2112</v>
      </c>
      <c r="R14">
        <f>VLOOKUP($A14,'Energy Structure(no elec)'!$A$2:$I$28,7,FALSE)*VLOOKUP($A14,'Electrification prediction'!$A$236:$AQ$262,COLUMN('Electrification prediction'!R$236),FALSE)</f>
        <v>1698146583607.5747</v>
      </c>
      <c r="S14">
        <f>VLOOKUP($A14,'Energy Structure(no elec)'!$A$2:$I$28,7,FALSE)*VLOOKUP($A14,'Electrification prediction'!$A$236:$AQ$262,COLUMN('Electrification prediction'!S$236),FALSE)</f>
        <v>1695132949619.0046</v>
      </c>
      <c r="T14">
        <f>VLOOKUP($A14,'Energy Structure(no elec)'!$A$2:$I$28,7,FALSE)*VLOOKUP($A14,'Electrification prediction'!$A$236:$AQ$262,COLUMN('Electrification prediction'!T$236),FALSE)</f>
        <v>1690775465152.8997</v>
      </c>
      <c r="U14">
        <f>VLOOKUP($A14,'Energy Structure(no elec)'!$A$2:$I$28,7,FALSE)*VLOOKUP($A14,'Electrification prediction'!$A$236:$AQ$262,COLUMN('Electrification prediction'!U$236),FALSE)</f>
        <v>1685060769032.8149</v>
      </c>
      <c r="V14">
        <f>VLOOKUP($A14,'Energy Structure(no elec)'!$A$2:$I$28,7,FALSE)*VLOOKUP($A14,'Electrification prediction'!$A$236:$AQ$262,COLUMN('Electrification prediction'!V$236),FALSE)</f>
        <v>1677973442598.4778</v>
      </c>
      <c r="W14">
        <f>VLOOKUP($A14,'Energy Structure(no elec)'!$A$2:$I$28,7,FALSE)*VLOOKUP($A14,'Electrification prediction'!$A$236:$AQ$262,COLUMN('Electrification prediction'!W$236),FALSE)</f>
        <v>1668488824415.3213</v>
      </c>
      <c r="X14">
        <f>VLOOKUP($A14,'Energy Structure(no elec)'!$A$2:$I$28,7,FALSE)*VLOOKUP($A14,'Electrification prediction'!$A$236:$AQ$262,COLUMN('Electrification prediction'!X$236),FALSE)</f>
        <v>1654965991587.563</v>
      </c>
      <c r="Y14">
        <f>VLOOKUP($A14,'Energy Structure(no elec)'!$A$2:$I$28,7,FALSE)*VLOOKUP($A14,'Electrification prediction'!$A$236:$AQ$262,COLUMN('Electrification prediction'!Y$236),FALSE)</f>
        <v>1639066856477.3948</v>
      </c>
      <c r="Z14">
        <f>VLOOKUP($A14,'Energy Structure(no elec)'!$A$2:$I$28,7,FALSE)*VLOOKUP($A14,'Electrification prediction'!$A$236:$AQ$262,COLUMN('Electrification prediction'!Z$236),FALSE)</f>
        <v>1620814130485.3225</v>
      </c>
      <c r="AA14">
        <f>VLOOKUP($A14,'Energy Structure(no elec)'!$A$2:$I$28,7,FALSE)*VLOOKUP($A14,'Electrification prediction'!$A$236:$AQ$262,COLUMN('Electrification prediction'!AA$236),FALSE)</f>
        <v>1600222536889.8457</v>
      </c>
      <c r="AB14">
        <f>VLOOKUP($A14,'Energy Structure(no elec)'!$A$2:$I$28,7,FALSE)*VLOOKUP($A14,'Electrification prediction'!$A$236:$AQ$262,COLUMN('Electrification prediction'!AB$236),FALSE)</f>
        <v>1577331708745.1248</v>
      </c>
      <c r="AC14">
        <f>VLOOKUP($A14,'Energy Structure(no elec)'!$A$2:$I$28,7,FALSE)*VLOOKUP($A14,'Electrification prediction'!$A$236:$AQ$262,COLUMN('Electrification prediction'!AC$236),FALSE)</f>
        <v>1552190072874.6572</v>
      </c>
      <c r="AD14">
        <f>VLOOKUP($A14,'Energy Structure(no elec)'!$A$2:$I$28,7,FALSE)*VLOOKUP($A14,'Electrification prediction'!$A$236:$AQ$262,COLUMN('Electrification prediction'!AD$236),FALSE)</f>
        <v>1524855084317.4629</v>
      </c>
      <c r="AE14">
        <f>VLOOKUP($A14,'Energy Structure(no elec)'!$A$2:$I$28,7,FALSE)*VLOOKUP($A14,'Electrification prediction'!$A$236:$AQ$262,COLUMN('Electrification prediction'!AE$236),FALSE)</f>
        <v>1495378434492.0632</v>
      </c>
      <c r="AF14">
        <f>VLOOKUP($A14,'Energy Structure(no elec)'!$A$2:$I$28,7,FALSE)*VLOOKUP($A14,'Electrification prediction'!$A$236:$AQ$262,COLUMN('Electrification prediction'!AF$236),FALSE)</f>
        <v>1463836903943.4929</v>
      </c>
      <c r="AG14">
        <f>VLOOKUP($A14,'Energy Structure(no elec)'!$A$2:$I$28,7,FALSE)*VLOOKUP($A14,'Electrification prediction'!$A$236:$AQ$262,COLUMN('Electrification prediction'!AG$236),FALSE)</f>
        <v>1430302278135.6819</v>
      </c>
      <c r="AH14">
        <f>VLOOKUP($A14,'Energy Structure(no elec)'!$A$2:$I$28,7,FALSE)*VLOOKUP($A14,'Electrification prediction'!$A$236:$AQ$262,COLUMN('Electrification prediction'!AH$236),FALSE)</f>
        <v>1393472638044.0986</v>
      </c>
      <c r="AI14">
        <f>VLOOKUP($A14,'Energy Structure(no elec)'!$A$2:$I$28,7,FALSE)*VLOOKUP($A14,'Electrification prediction'!$A$236:$AQ$262,COLUMN('Electrification prediction'!AI$236),FALSE)</f>
        <v>1354912454435.2195</v>
      </c>
      <c r="AJ14">
        <f>VLOOKUP($A14,'Energy Structure(no elec)'!$A$2:$I$28,7,FALSE)*VLOOKUP($A14,'Electrification prediction'!$A$236:$AQ$262,COLUMN('Electrification prediction'!AJ$236),FALSE)</f>
        <v>1314728897878.8813</v>
      </c>
      <c r="AK14">
        <f>VLOOKUP($A14,'Energy Structure(no elec)'!$A$2:$I$28,7,FALSE)*VLOOKUP($A14,'Electrification prediction'!$A$236:$AQ$262,COLUMN('Electrification prediction'!AK$236),FALSE)</f>
        <v>1273038716913.6436</v>
      </c>
      <c r="AL14">
        <f>VLOOKUP($A14,'Energy Structure(no elec)'!$A$2:$I$28,7,FALSE)*VLOOKUP($A14,'Electrification prediction'!$A$236:$AQ$262,COLUMN('Electrification prediction'!AL$236),FALSE)</f>
        <v>1229967822096.7173</v>
      </c>
      <c r="AM14">
        <f>VLOOKUP($A14,'Energy Structure(no elec)'!$A$2:$I$28,7,FALSE)*VLOOKUP($A14,'Electrification prediction'!$A$236:$AQ$262,COLUMN('Electrification prediction'!AM$236),FALSE)</f>
        <v>1185638787760.7546</v>
      </c>
      <c r="AN14">
        <f>VLOOKUP($A14,'Energy Structure(no elec)'!$A$2:$I$28,7,FALSE)*VLOOKUP($A14,'Electrification prediction'!$A$236:$AQ$262,COLUMN('Electrification prediction'!AN$236),FALSE)</f>
        <v>1140195503124.9758</v>
      </c>
      <c r="AO14">
        <f>VLOOKUP($A14,'Energy Structure(no elec)'!$A$2:$I$28,7,FALSE)*VLOOKUP($A14,'Electrification prediction'!$A$236:$AQ$262,COLUMN('Electrification prediction'!AO$236),FALSE)</f>
        <v>1093778102064.1843</v>
      </c>
      <c r="AP14">
        <f>VLOOKUP($A14,'Energy Structure(no elec)'!$A$2:$I$28,7,FALSE)*VLOOKUP($A14,'Electrification prediction'!$A$236:$AQ$262,COLUMN('Electrification prediction'!AP$236),FALSE)</f>
        <v>1046545656582.5179</v>
      </c>
      <c r="AQ14">
        <f>VLOOKUP($A14,'Energy Structure(no elec)'!$A$2:$I$28,7,FALSE)*VLOOKUP($A14,'Electrification prediction'!$A$236:$AQ$262,COLUMN('Electrification prediction'!AQ$236),FALSE)</f>
        <v>998652648715.88757</v>
      </c>
    </row>
    <row r="15" spans="1:43">
      <c r="A15" s="272" t="s">
        <v>627</v>
      </c>
      <c r="B15">
        <f>VLOOKUP(A15,'Energy use'!$A$132:$K$158,7,FALSE)</f>
        <v>841831193764.59839</v>
      </c>
      <c r="C15">
        <f>VLOOKUP($A15,'Energy Structure(no elec)'!$A$2:$I$28,7,FALSE)*VLOOKUP($A15,'Electrification prediction'!$A$236:$AQ$262,COLUMN('Electrification prediction'!C$236),FALSE)</f>
        <v>830352033407.45459</v>
      </c>
      <c r="D15">
        <f>VLOOKUP($A15,'Energy Structure(no elec)'!$A$2:$I$28,7,FALSE)*VLOOKUP($A15,'Electrification prediction'!$A$236:$AQ$262,COLUMN('Electrification prediction'!D$236),FALSE)</f>
        <v>891100671081.48645</v>
      </c>
      <c r="E15">
        <f>VLOOKUP($A15,'Energy Structure(no elec)'!$A$2:$I$28,7,FALSE)*VLOOKUP($A15,'Electrification prediction'!$A$236:$AQ$262,COLUMN('Electrification prediction'!E$236),FALSE)</f>
        <v>885768431771.276</v>
      </c>
      <c r="F15">
        <f>VLOOKUP($A15,'Energy Structure(no elec)'!$A$2:$I$28,7,FALSE)*VLOOKUP($A15,'Electrification prediction'!$A$236:$AQ$262,COLUMN('Electrification prediction'!F$236),FALSE)</f>
        <v>878915866786.40771</v>
      </c>
      <c r="G15">
        <f>VLOOKUP($A15,'Energy Structure(no elec)'!$A$2:$I$28,7,FALSE)*VLOOKUP($A15,'Electrification prediction'!$A$236:$AQ$262,COLUMN('Electrification prediction'!G$236),FALSE)</f>
        <v>871215730777.41101</v>
      </c>
      <c r="H15">
        <f>VLOOKUP($A15,'Energy Structure(no elec)'!$A$2:$I$28,7,FALSE)*VLOOKUP($A15,'Electrification prediction'!$A$236:$AQ$262,COLUMN('Electrification prediction'!H$236),FALSE)</f>
        <v>863064747421.42737</v>
      </c>
      <c r="I15">
        <f>VLOOKUP($A15,'Energy Structure(no elec)'!$A$2:$I$28,7,FALSE)*VLOOKUP($A15,'Electrification prediction'!$A$236:$AQ$262,COLUMN('Electrification prediction'!I$236),FALSE)</f>
        <v>854249090289.93982</v>
      </c>
      <c r="J15">
        <f>VLOOKUP($A15,'Energy Structure(no elec)'!$A$2:$I$28,7,FALSE)*VLOOKUP($A15,'Electrification prediction'!$A$236:$AQ$262,COLUMN('Electrification prediction'!J$236),FALSE)</f>
        <v>845649813863.19666</v>
      </c>
      <c r="K15">
        <f>VLOOKUP($A15,'Energy Structure(no elec)'!$A$2:$I$28,7,FALSE)*VLOOKUP($A15,'Electrification prediction'!$A$236:$AQ$262,COLUMN('Electrification prediction'!K$236),FALSE)</f>
        <v>837273760095.37598</v>
      </c>
      <c r="L15">
        <f>VLOOKUP($A15,'Energy Structure(no elec)'!$A$2:$I$28,7,FALSE)*VLOOKUP($A15,'Electrification prediction'!$A$236:$AQ$262,COLUMN('Electrification prediction'!L$236),FALSE)</f>
        <v>829122455982.43213</v>
      </c>
      <c r="M15">
        <f>VLOOKUP($A15,'Energy Structure(no elec)'!$A$2:$I$28,7,FALSE)*VLOOKUP($A15,'Electrification prediction'!$A$236:$AQ$262,COLUMN('Electrification prediction'!M$236),FALSE)</f>
        <v>819978191256.62488</v>
      </c>
      <c r="N15">
        <f>VLOOKUP($A15,'Energy Structure(no elec)'!$A$2:$I$28,7,FALSE)*VLOOKUP($A15,'Electrification prediction'!$A$236:$AQ$262,COLUMN('Electrification prediction'!N$236),FALSE)</f>
        <v>811074454164.79016</v>
      </c>
      <c r="O15">
        <f>VLOOKUP($A15,'Energy Structure(no elec)'!$A$2:$I$28,7,FALSE)*VLOOKUP($A15,'Electrification prediction'!$A$236:$AQ$262,COLUMN('Electrification prediction'!O$236),FALSE)</f>
        <v>802401699703.14819</v>
      </c>
      <c r="P15">
        <f>VLOOKUP($A15,'Energy Structure(no elec)'!$A$2:$I$28,7,FALSE)*VLOOKUP($A15,'Electrification prediction'!$A$236:$AQ$262,COLUMN('Electrification prediction'!P$236),FALSE)</f>
        <v>793948487230.33081</v>
      </c>
      <c r="Q15">
        <f>VLOOKUP($A15,'Energy Structure(no elec)'!$A$2:$I$28,7,FALSE)*VLOOKUP($A15,'Electrification prediction'!$A$236:$AQ$262,COLUMN('Electrification prediction'!Q$236),FALSE)</f>
        <v>785694219640.24475</v>
      </c>
      <c r="R15">
        <f>VLOOKUP($A15,'Energy Structure(no elec)'!$A$2:$I$28,7,FALSE)*VLOOKUP($A15,'Electrification prediction'!$A$236:$AQ$262,COLUMN('Electrification prediction'!R$236),FALSE)</f>
        <v>776856596320.21265</v>
      </c>
      <c r="S15">
        <f>VLOOKUP($A15,'Energy Structure(no elec)'!$A$2:$I$28,7,FALSE)*VLOOKUP($A15,'Electrification prediction'!$A$236:$AQ$262,COLUMN('Electrification prediction'!S$236),FALSE)</f>
        <v>768959028262.34045</v>
      </c>
      <c r="T15">
        <f>VLOOKUP($A15,'Energy Structure(no elec)'!$A$2:$I$28,7,FALSE)*VLOOKUP($A15,'Electrification prediction'!$A$236:$AQ$262,COLUMN('Electrification prediction'!T$236),FALSE)</f>
        <v>761202891218.18018</v>
      </c>
      <c r="U15">
        <f>VLOOKUP($A15,'Energy Structure(no elec)'!$A$2:$I$28,7,FALSE)*VLOOKUP($A15,'Electrification prediction'!$A$236:$AQ$262,COLUMN('Electrification prediction'!U$236),FALSE)</f>
        <v>753566365742.58679</v>
      </c>
      <c r="V15">
        <f>VLOOKUP($A15,'Energy Structure(no elec)'!$A$2:$I$28,7,FALSE)*VLOOKUP($A15,'Electrification prediction'!$A$236:$AQ$262,COLUMN('Electrification prediction'!V$236),FALSE)</f>
        <v>746027897443.44202</v>
      </c>
      <c r="W15">
        <f>VLOOKUP($A15,'Energy Structure(no elec)'!$A$2:$I$28,7,FALSE)*VLOOKUP($A15,'Electrification prediction'!$A$236:$AQ$262,COLUMN('Electrification prediction'!W$236),FALSE)</f>
        <v>738120450866.03467</v>
      </c>
      <c r="X15">
        <f>VLOOKUP($A15,'Energy Structure(no elec)'!$A$2:$I$28,7,FALSE)*VLOOKUP($A15,'Electrification prediction'!$A$236:$AQ$262,COLUMN('Electrification prediction'!X$236),FALSE)</f>
        <v>729113670493.20813</v>
      </c>
      <c r="Y15">
        <f>VLOOKUP($A15,'Energy Structure(no elec)'!$A$2:$I$28,7,FALSE)*VLOOKUP($A15,'Electrification prediction'!$A$236:$AQ$262,COLUMN('Electrification prediction'!Y$236),FALSE)</f>
        <v>719735261680.6897</v>
      </c>
      <c r="Z15">
        <f>VLOOKUP($A15,'Energy Structure(no elec)'!$A$2:$I$28,7,FALSE)*VLOOKUP($A15,'Electrification prediction'!$A$236:$AQ$262,COLUMN('Electrification prediction'!Z$236),FALSE)</f>
        <v>709982219677.61206</v>
      </c>
      <c r="AA15">
        <f>VLOOKUP($A15,'Energy Structure(no elec)'!$A$2:$I$28,7,FALSE)*VLOOKUP($A15,'Electrification prediction'!$A$236:$AQ$262,COLUMN('Electrification prediction'!AA$236),FALSE)</f>
        <v>699846088155.88782</v>
      </c>
      <c r="AB15">
        <f>VLOOKUP($A15,'Energy Structure(no elec)'!$A$2:$I$28,7,FALSE)*VLOOKUP($A15,'Electrification prediction'!$A$236:$AQ$262,COLUMN('Electrification prediction'!AB$236),FALSE)</f>
        <v>689327284663.2063</v>
      </c>
      <c r="AC15">
        <f>VLOOKUP($A15,'Energy Structure(no elec)'!$A$2:$I$28,7,FALSE)*VLOOKUP($A15,'Electrification prediction'!$A$236:$AQ$262,COLUMN('Electrification prediction'!AC$236),FALSE)</f>
        <v>678427940569.03308</v>
      </c>
      <c r="AD15">
        <f>VLOOKUP($A15,'Energy Structure(no elec)'!$A$2:$I$28,7,FALSE)*VLOOKUP($A15,'Electrification prediction'!$A$236:$AQ$262,COLUMN('Electrification prediction'!AD$236),FALSE)</f>
        <v>667151963856.91943</v>
      </c>
      <c r="AE15">
        <f>VLOOKUP($A15,'Energy Structure(no elec)'!$A$2:$I$28,7,FALSE)*VLOOKUP($A15,'Electrification prediction'!$A$236:$AQ$262,COLUMN('Electrification prediction'!AE$236),FALSE)</f>
        <v>655498536222.12854</v>
      </c>
      <c r="AF15">
        <f>VLOOKUP($A15,'Energy Structure(no elec)'!$A$2:$I$28,7,FALSE)*VLOOKUP($A15,'Electrification prediction'!$A$236:$AQ$262,COLUMN('Electrification prediction'!AF$236),FALSE)</f>
        <v>643475586884.81665</v>
      </c>
      <c r="AG15">
        <f>VLOOKUP($A15,'Energy Structure(no elec)'!$A$2:$I$28,7,FALSE)*VLOOKUP($A15,'Electrification prediction'!$A$236:$AQ$262,COLUMN('Electrification prediction'!AG$236),FALSE)</f>
        <v>631086614694.41528</v>
      </c>
      <c r="AH15">
        <f>VLOOKUP($A15,'Energy Structure(no elec)'!$A$2:$I$28,7,FALSE)*VLOOKUP($A15,'Electrification prediction'!$A$236:$AQ$262,COLUMN('Electrification prediction'!AH$236),FALSE)</f>
        <v>617723848619.21655</v>
      </c>
      <c r="AI15">
        <f>VLOOKUP($A15,'Energy Structure(no elec)'!$A$2:$I$28,7,FALSE)*VLOOKUP($A15,'Electrification prediction'!$A$236:$AQ$262,COLUMN('Electrification prediction'!AI$236),FALSE)</f>
        <v>604041158621.51465</v>
      </c>
      <c r="AJ15">
        <f>VLOOKUP($A15,'Energy Structure(no elec)'!$A$2:$I$28,7,FALSE)*VLOOKUP($A15,'Electrification prediction'!$A$236:$AQ$262,COLUMN('Electrification prediction'!AJ$236),FALSE)</f>
        <v>590049805093.64783</v>
      </c>
      <c r="AK15">
        <f>VLOOKUP($A15,'Energy Structure(no elec)'!$A$2:$I$28,7,FALSE)*VLOOKUP($A15,'Electrification prediction'!$A$236:$AQ$262,COLUMN('Electrification prediction'!AK$236),FALSE)</f>
        <v>575763357559.98523</v>
      </c>
      <c r="AL15">
        <f>VLOOKUP($A15,'Energy Structure(no elec)'!$A$2:$I$28,7,FALSE)*VLOOKUP($A15,'Electrification prediction'!$A$236:$AQ$262,COLUMN('Electrification prediction'!AL$236),FALSE)</f>
        <v>561197649815.36279</v>
      </c>
      <c r="AM15">
        <f>VLOOKUP($A15,'Energy Structure(no elec)'!$A$2:$I$28,7,FALSE)*VLOOKUP($A15,'Electrification prediction'!$A$236:$AQ$262,COLUMN('Electrification prediction'!AM$236),FALSE)</f>
        <v>546365200900.47742</v>
      </c>
      <c r="AN15">
        <f>VLOOKUP($A15,'Energy Structure(no elec)'!$A$2:$I$28,7,FALSE)*VLOOKUP($A15,'Electrification prediction'!$A$236:$AQ$262,COLUMN('Electrification prediction'!AN$236),FALSE)</f>
        <v>531286610061.11298</v>
      </c>
      <c r="AO15">
        <f>VLOOKUP($A15,'Energy Structure(no elec)'!$A$2:$I$28,7,FALSE)*VLOOKUP($A15,'Electrification prediction'!$A$236:$AQ$262,COLUMN('Electrification prediction'!AO$236),FALSE)</f>
        <v>515979290760.18195</v>
      </c>
      <c r="AP15">
        <f>VLOOKUP($A15,'Energy Structure(no elec)'!$A$2:$I$28,7,FALSE)*VLOOKUP($A15,'Electrification prediction'!$A$236:$AQ$262,COLUMN('Electrification prediction'!AP$236),FALSE)</f>
        <v>500468257609.10138</v>
      </c>
      <c r="AQ15">
        <f>VLOOKUP($A15,'Energy Structure(no elec)'!$A$2:$I$28,7,FALSE)*VLOOKUP($A15,'Electrification prediction'!$A$236:$AQ$262,COLUMN('Electrification prediction'!AQ$236),FALSE)</f>
        <v>484775400690.21259</v>
      </c>
    </row>
    <row r="16" spans="1:43">
      <c r="A16" s="272" t="s">
        <v>628</v>
      </c>
      <c r="B16">
        <f>VLOOKUP(A16,'Energy use'!$A$132:$K$158,7,FALSE)</f>
        <v>16100021580747.949</v>
      </c>
      <c r="C16">
        <f>VLOOKUP($A16,'Energy Structure(no elec)'!$A$2:$I$28,7,FALSE)*VLOOKUP($A16,'Electrification prediction'!$A$236:$AQ$262,COLUMN('Electrification prediction'!C$236),FALSE)</f>
        <v>16068595541131.215</v>
      </c>
      <c r="D16">
        <f>VLOOKUP($A16,'Energy Structure(no elec)'!$A$2:$I$28,7,FALSE)*VLOOKUP($A16,'Electrification prediction'!$A$236:$AQ$262,COLUMN('Electrification prediction'!D$236),FALSE)</f>
        <v>16882700996417.428</v>
      </c>
      <c r="E16">
        <f>VLOOKUP($A16,'Energy Structure(no elec)'!$A$2:$I$28,7,FALSE)*VLOOKUP($A16,'Electrification prediction'!$A$236:$AQ$262,COLUMN('Electrification prediction'!E$236),FALSE)</f>
        <v>17085620780378.939</v>
      </c>
      <c r="F16">
        <f>VLOOKUP($A16,'Energy Structure(no elec)'!$A$2:$I$28,7,FALSE)*VLOOKUP($A16,'Electrification prediction'!$A$236:$AQ$262,COLUMN('Electrification prediction'!F$236),FALSE)</f>
        <v>17254801925154.02</v>
      </c>
      <c r="G16">
        <f>VLOOKUP($A16,'Energy Structure(no elec)'!$A$2:$I$28,7,FALSE)*VLOOKUP($A16,'Electrification prediction'!$A$236:$AQ$262,COLUMN('Electrification prediction'!G$236),FALSE)</f>
        <v>17402177744589.541</v>
      </c>
      <c r="H16">
        <f>VLOOKUP($A16,'Energy Structure(no elec)'!$A$2:$I$28,7,FALSE)*VLOOKUP($A16,'Electrification prediction'!$A$236:$AQ$262,COLUMN('Electrification prediction'!H$236),FALSE)</f>
        <v>17535056985882.693</v>
      </c>
      <c r="I16">
        <f>VLOOKUP($A16,'Energy Structure(no elec)'!$A$2:$I$28,7,FALSE)*VLOOKUP($A16,'Electrification prediction'!$A$236:$AQ$262,COLUMN('Electrification prediction'!I$236),FALSE)</f>
        <v>17648536553052.113</v>
      </c>
      <c r="J16">
        <f>VLOOKUP($A16,'Energy Structure(no elec)'!$A$2:$I$28,7,FALSE)*VLOOKUP($A16,'Electrification prediction'!$A$236:$AQ$262,COLUMN('Electrification prediction'!J$236),FALSE)</f>
        <v>17760673774382.809</v>
      </c>
      <c r="K16">
        <f>VLOOKUP($A16,'Energy Structure(no elec)'!$A$2:$I$28,7,FALSE)*VLOOKUP($A16,'Electrification prediction'!$A$236:$AQ$262,COLUMN('Electrification prediction'!K$236),FALSE)</f>
        <v>17871869754144</v>
      </c>
      <c r="L16">
        <f>VLOOKUP($A16,'Energy Structure(no elec)'!$A$2:$I$28,7,FALSE)*VLOOKUP($A16,'Electrification prediction'!$A$236:$AQ$262,COLUMN('Electrification prediction'!L$236),FALSE)</f>
        <v>17982418668652.684</v>
      </c>
      <c r="M16">
        <f>VLOOKUP($A16,'Energy Structure(no elec)'!$A$2:$I$28,7,FALSE)*VLOOKUP($A16,'Electrification prediction'!$A$236:$AQ$262,COLUMN('Electrification prediction'!M$236),FALSE)</f>
        <v>18065460380442.906</v>
      </c>
      <c r="N16">
        <f>VLOOKUP($A16,'Energy Structure(no elec)'!$A$2:$I$28,7,FALSE)*VLOOKUP($A16,'Electrification prediction'!$A$236:$AQ$262,COLUMN('Electrification prediction'!N$236),FALSE)</f>
        <v>18147895773790.938</v>
      </c>
      <c r="O16">
        <f>VLOOKUP($A16,'Energy Structure(no elec)'!$A$2:$I$28,7,FALSE)*VLOOKUP($A16,'Electrification prediction'!$A$236:$AQ$262,COLUMN('Electrification prediction'!O$236),FALSE)</f>
        <v>18229782981562.512</v>
      </c>
      <c r="P16">
        <f>VLOOKUP($A16,'Energy Structure(no elec)'!$A$2:$I$28,7,FALSE)*VLOOKUP($A16,'Electrification prediction'!$A$236:$AQ$262,COLUMN('Electrification prediction'!P$236),FALSE)</f>
        <v>18311122598696.668</v>
      </c>
      <c r="Q16">
        <f>VLOOKUP($A16,'Energy Structure(no elec)'!$A$2:$I$28,7,FALSE)*VLOOKUP($A16,'Electrification prediction'!$A$236:$AQ$262,COLUMN('Electrification prediction'!Q$236),FALSE)</f>
        <v>18391682599641.668</v>
      </c>
      <c r="R16">
        <f>VLOOKUP($A16,'Energy Structure(no elec)'!$A$2:$I$28,7,FALSE)*VLOOKUP($A16,'Electrification prediction'!$A$236:$AQ$262,COLUMN('Electrification prediction'!R$236),FALSE)</f>
        <v>18452917714393.797</v>
      </c>
      <c r="S16">
        <f>VLOOKUP($A16,'Energy Structure(no elec)'!$A$2:$I$28,7,FALSE)*VLOOKUP($A16,'Electrification prediction'!$A$236:$AQ$262,COLUMN('Electrification prediction'!S$236),FALSE)</f>
        <v>18531343982022.578</v>
      </c>
      <c r="T16">
        <f>VLOOKUP($A16,'Energy Structure(no elec)'!$A$2:$I$28,7,FALSE)*VLOOKUP($A16,'Electrification prediction'!$A$236:$AQ$262,COLUMN('Electrification prediction'!T$236),FALSE)</f>
        <v>18608241227522.824</v>
      </c>
      <c r="U16">
        <f>VLOOKUP($A16,'Energy Structure(no elec)'!$A$2:$I$28,7,FALSE)*VLOOKUP($A16,'Electrification prediction'!$A$236:$AQ$262,COLUMN('Electrification prediction'!U$236),FALSE)</f>
        <v>18683235766105.953</v>
      </c>
      <c r="V16">
        <f>VLOOKUP($A16,'Energy Structure(no elec)'!$A$2:$I$28,7,FALSE)*VLOOKUP($A16,'Electrification prediction'!$A$236:$AQ$262,COLUMN('Electrification prediction'!V$236),FALSE)</f>
        <v>18755929819538.957</v>
      </c>
      <c r="W16">
        <f>VLOOKUP($A16,'Energy Structure(no elec)'!$A$2:$I$28,7,FALSE)*VLOOKUP($A16,'Electrification prediction'!$A$236:$AQ$262,COLUMN('Electrification prediction'!W$236),FALSE)</f>
        <v>18814423083430.039</v>
      </c>
      <c r="X16">
        <f>VLOOKUP($A16,'Energy Structure(no elec)'!$A$2:$I$28,7,FALSE)*VLOOKUP($A16,'Electrification prediction'!$A$236:$AQ$262,COLUMN('Electrification prediction'!X$236),FALSE)</f>
        <v>18839283883297.516</v>
      </c>
      <c r="Y16">
        <f>VLOOKUP($A16,'Energy Structure(no elec)'!$A$2:$I$28,7,FALSE)*VLOOKUP($A16,'Electrification prediction'!$A$236:$AQ$262,COLUMN('Electrification prediction'!Y$236),FALSE)</f>
        <v>18848621933345.957</v>
      </c>
      <c r="Z16">
        <f>VLOOKUP($A16,'Energy Structure(no elec)'!$A$2:$I$28,7,FALSE)*VLOOKUP($A16,'Electrification prediction'!$A$236:$AQ$262,COLUMN('Electrification prediction'!Z$236),FALSE)</f>
        <v>18841978634290.336</v>
      </c>
      <c r="AA16">
        <f>VLOOKUP($A16,'Energy Structure(no elec)'!$A$2:$I$28,7,FALSE)*VLOOKUP($A16,'Electrification prediction'!$A$236:$AQ$262,COLUMN('Electrification prediction'!AA$236),FALSE)</f>
        <v>18818739338857.715</v>
      </c>
      <c r="AB16">
        <f>VLOOKUP($A16,'Energy Structure(no elec)'!$A$2:$I$28,7,FALSE)*VLOOKUP($A16,'Electrification prediction'!$A$236:$AQ$262,COLUMN('Electrification prediction'!AB$236),FALSE)</f>
        <v>18778517621181.723</v>
      </c>
      <c r="AC16">
        <f>VLOOKUP($A16,'Energy Structure(no elec)'!$A$2:$I$28,7,FALSE)*VLOOKUP($A16,'Electrification prediction'!$A$236:$AQ$262,COLUMN('Electrification prediction'!AC$236),FALSE)</f>
        <v>18720971159928.746</v>
      </c>
      <c r="AD16">
        <f>VLOOKUP($A16,'Energy Structure(no elec)'!$A$2:$I$28,7,FALSE)*VLOOKUP($A16,'Electrification prediction'!$A$236:$AQ$262,COLUMN('Electrification prediction'!AD$236),FALSE)</f>
        <v>18645806321421.129</v>
      </c>
      <c r="AE16">
        <f>VLOOKUP($A16,'Energy Structure(no elec)'!$A$2:$I$28,7,FALSE)*VLOOKUP($A16,'Electrification prediction'!$A$236:$AQ$262,COLUMN('Electrification prediction'!AE$236),FALSE)</f>
        <v>18552595147813.695</v>
      </c>
      <c r="AF16">
        <f>VLOOKUP($A16,'Energy Structure(no elec)'!$A$2:$I$28,7,FALSE)*VLOOKUP($A16,'Electrification prediction'!$A$236:$AQ$262,COLUMN('Electrification prediction'!AF$236),FALSE)</f>
        <v>18441156766617.508</v>
      </c>
      <c r="AG16">
        <f>VLOOKUP($A16,'Energy Structure(no elec)'!$A$2:$I$28,7,FALSE)*VLOOKUP($A16,'Electrification prediction'!$A$236:$AQ$262,COLUMN('Electrification prediction'!AG$236),FALSE)</f>
        <v>18311186568275.914</v>
      </c>
      <c r="AH16">
        <f>VLOOKUP($A16,'Energy Structure(no elec)'!$A$2:$I$28,7,FALSE)*VLOOKUP($A16,'Electrification prediction'!$A$236:$AQ$262,COLUMN('Electrification prediction'!AH$236),FALSE)</f>
        <v>18144234265751.484</v>
      </c>
      <c r="AI16">
        <f>VLOOKUP($A16,'Energy Structure(no elec)'!$A$2:$I$28,7,FALSE)*VLOOKUP($A16,'Electrification prediction'!$A$236:$AQ$262,COLUMN('Electrification prediction'!AI$236),FALSE)</f>
        <v>17958867223785.027</v>
      </c>
      <c r="AJ16">
        <f>VLOOKUP($A16,'Energy Structure(no elec)'!$A$2:$I$28,7,FALSE)*VLOOKUP($A16,'Electrification prediction'!$A$236:$AQ$262,COLUMN('Electrification prediction'!AJ$236),FALSE)</f>
        <v>17755054823447.043</v>
      </c>
      <c r="AK16">
        <f>VLOOKUP($A16,'Energy Structure(no elec)'!$A$2:$I$28,7,FALSE)*VLOOKUP($A16,'Electrification prediction'!$A$236:$AQ$262,COLUMN('Electrification prediction'!AK$236),FALSE)</f>
        <v>17532847985813.887</v>
      </c>
      <c r="AL16">
        <f>VLOOKUP($A16,'Energy Structure(no elec)'!$A$2:$I$28,7,FALSE)*VLOOKUP($A16,'Electrification prediction'!$A$236:$AQ$262,COLUMN('Electrification prediction'!AL$236),FALSE)</f>
        <v>17292381949748.52</v>
      </c>
      <c r="AM16">
        <f>VLOOKUP($A16,'Energy Structure(no elec)'!$A$2:$I$28,7,FALSE)*VLOOKUP($A16,'Electrification prediction'!$A$236:$AQ$262,COLUMN('Electrification prediction'!AM$236),FALSE)</f>
        <v>17033704526668.199</v>
      </c>
      <c r="AN16">
        <f>VLOOKUP($A16,'Energy Structure(no elec)'!$A$2:$I$28,7,FALSE)*VLOOKUP($A16,'Electrification prediction'!$A$236:$AQ$262,COLUMN('Electrification prediction'!AN$236),FALSE)</f>
        <v>16757133438107.463</v>
      </c>
      <c r="AO16">
        <f>VLOOKUP($A16,'Energy Structure(no elec)'!$A$2:$I$28,7,FALSE)*VLOOKUP($A16,'Electrification prediction'!$A$236:$AQ$262,COLUMN('Electrification prediction'!AO$236),FALSE)</f>
        <v>16462907792149.25</v>
      </c>
      <c r="AP16">
        <f>VLOOKUP($A16,'Energy Structure(no elec)'!$A$2:$I$28,7,FALSE)*VLOOKUP($A16,'Electrification prediction'!$A$236:$AQ$262,COLUMN('Electrification prediction'!AP$236),FALSE)</f>
        <v>16151534469708.498</v>
      </c>
      <c r="AQ16">
        <f>VLOOKUP($A16,'Energy Structure(no elec)'!$A$2:$I$28,7,FALSE)*VLOOKUP($A16,'Electrification prediction'!$A$236:$AQ$262,COLUMN('Electrification prediction'!AQ$236),FALSE)</f>
        <v>15823448283580.984</v>
      </c>
    </row>
    <row r="17" spans="1:43">
      <c r="A17" s="272" t="s">
        <v>629</v>
      </c>
      <c r="B17">
        <f>VLOOKUP(A17,'Energy use'!$A$132:$K$158,7,FALSE)</f>
        <v>32515729859157.574</v>
      </c>
      <c r="C17">
        <f>VLOOKUP($A17,'Energy Structure(no elec)'!$A$2:$I$28,7,FALSE)*VLOOKUP($A17,'Electrification prediction'!$A$236:$AQ$262,COLUMN('Electrification prediction'!C$236),FALSE)</f>
        <v>32496725025518.184</v>
      </c>
      <c r="D17">
        <f>VLOOKUP($A17,'Energy Structure(no elec)'!$A$2:$I$28,7,FALSE)*VLOOKUP($A17,'Electrification prediction'!$A$236:$AQ$262,COLUMN('Electrification prediction'!D$236),FALSE)</f>
        <v>34164537509292.875</v>
      </c>
      <c r="E17">
        <f>VLOOKUP($A17,'Energy Structure(no elec)'!$A$2:$I$28,7,FALSE)*VLOOKUP($A17,'Electrification prediction'!$A$236:$AQ$262,COLUMN('Electrification prediction'!E$236),FALSE)</f>
        <v>34608955755709.887</v>
      </c>
      <c r="F17">
        <f>VLOOKUP($A17,'Energy Structure(no elec)'!$A$2:$I$28,7,FALSE)*VLOOKUP($A17,'Electrification prediction'!$A$236:$AQ$262,COLUMN('Electrification prediction'!F$236),FALSE)</f>
        <v>34986762247950.141</v>
      </c>
      <c r="G17">
        <f>VLOOKUP($A17,'Energy Structure(no elec)'!$A$2:$I$28,7,FALSE)*VLOOKUP($A17,'Electrification prediction'!$A$236:$AQ$262,COLUMN('Electrification prediction'!G$236),FALSE)</f>
        <v>35321940913553.5</v>
      </c>
      <c r="H17">
        <f>VLOOKUP($A17,'Energy Structure(no elec)'!$A$2:$I$28,7,FALSE)*VLOOKUP($A17,'Electrification prediction'!$A$236:$AQ$262,COLUMN('Electrification prediction'!H$236),FALSE)</f>
        <v>35629057899896.07</v>
      </c>
      <c r="I17">
        <f>VLOOKUP($A17,'Energy Structure(no elec)'!$A$2:$I$28,7,FALSE)*VLOOKUP($A17,'Electrification prediction'!$A$236:$AQ$262,COLUMN('Electrification prediction'!I$236),FALSE)</f>
        <v>35898161458764.734</v>
      </c>
      <c r="J17">
        <f>VLOOKUP($A17,'Energy Structure(no elec)'!$A$2:$I$28,7,FALSE)*VLOOKUP($A17,'Electrification prediction'!$A$236:$AQ$262,COLUMN('Electrification prediction'!J$236),FALSE)</f>
        <v>36165522804751.266</v>
      </c>
      <c r="K17">
        <f>VLOOKUP($A17,'Energy Structure(no elec)'!$A$2:$I$28,7,FALSE)*VLOOKUP($A17,'Electrification prediction'!$A$236:$AQ$262,COLUMN('Electrification prediction'!K$236),FALSE)</f>
        <v>36431957142440.453</v>
      </c>
      <c r="L17">
        <f>VLOOKUP($A17,'Energy Structure(no elec)'!$A$2:$I$28,7,FALSE)*VLOOKUP($A17,'Electrification prediction'!$A$236:$AQ$262,COLUMN('Electrification prediction'!L$236),FALSE)</f>
        <v>36698065880197.656</v>
      </c>
      <c r="M17">
        <f>VLOOKUP($A17,'Energy Structure(no elec)'!$A$2:$I$28,7,FALSE)*VLOOKUP($A17,'Electrification prediction'!$A$236:$AQ$262,COLUMN('Electrification prediction'!M$236),FALSE)</f>
        <v>36909526262877.156</v>
      </c>
      <c r="N17">
        <f>VLOOKUP($A17,'Energy Structure(no elec)'!$A$2:$I$28,7,FALSE)*VLOOKUP($A17,'Electrification prediction'!$A$236:$AQ$262,COLUMN('Electrification prediction'!N$236),FALSE)</f>
        <v>37120624887590.57</v>
      </c>
      <c r="O17">
        <f>VLOOKUP($A17,'Energy Structure(no elec)'!$A$2:$I$28,7,FALSE)*VLOOKUP($A17,'Electrification prediction'!$A$236:$AQ$262,COLUMN('Electrification prediction'!O$236),FALSE)</f>
        <v>37331484401382.781</v>
      </c>
      <c r="P17">
        <f>VLOOKUP($A17,'Energy Structure(no elec)'!$A$2:$I$28,7,FALSE)*VLOOKUP($A17,'Electrification prediction'!$A$236:$AQ$262,COLUMN('Electrification prediction'!P$236),FALSE)</f>
        <v>37542110590167.625</v>
      </c>
      <c r="Q17">
        <f>VLOOKUP($A17,'Energy Structure(no elec)'!$A$2:$I$28,7,FALSE)*VLOOKUP($A17,'Electrification prediction'!$A$236:$AQ$262,COLUMN('Electrification prediction'!Q$236),FALSE)</f>
        <v>37752035903464.32</v>
      </c>
      <c r="R17">
        <f>VLOOKUP($A17,'Energy Structure(no elec)'!$A$2:$I$28,7,FALSE)*VLOOKUP($A17,'Electrification prediction'!$A$236:$AQ$262,COLUMN('Electrification prediction'!R$236),FALSE)</f>
        <v>37923515947958.461</v>
      </c>
      <c r="S17">
        <f>VLOOKUP($A17,'Energy Structure(no elec)'!$A$2:$I$28,7,FALSE)*VLOOKUP($A17,'Electrification prediction'!$A$236:$AQ$262,COLUMN('Electrification prediction'!S$236),FALSE)</f>
        <v>38130826298947.031</v>
      </c>
      <c r="T17">
        <f>VLOOKUP($A17,'Energy Structure(no elec)'!$A$2:$I$28,7,FALSE)*VLOOKUP($A17,'Electrification prediction'!$A$236:$AQ$262,COLUMN('Electrification prediction'!T$236),FALSE)</f>
        <v>38335908337681.602</v>
      </c>
      <c r="U17">
        <f>VLOOKUP($A17,'Energy Structure(no elec)'!$A$2:$I$28,7,FALSE)*VLOOKUP($A17,'Electrification prediction'!$A$236:$AQ$262,COLUMN('Electrification prediction'!U$236),FALSE)</f>
        <v>38537993969935.836</v>
      </c>
      <c r="V17">
        <f>VLOOKUP($A17,'Energy Structure(no elec)'!$A$2:$I$28,7,FALSE)*VLOOKUP($A17,'Electrification prediction'!$A$236:$AQ$262,COLUMN('Electrification prediction'!V$236),FALSE)</f>
        <v>38736261669457.82</v>
      </c>
      <c r="W17">
        <f>VLOOKUP($A17,'Energy Structure(no elec)'!$A$2:$I$28,7,FALSE)*VLOOKUP($A17,'Electrification prediction'!$A$236:$AQ$262,COLUMN('Electrification prediction'!W$236),FALSE)</f>
        <v>38906322108192.75</v>
      </c>
      <c r="X17">
        <f>VLOOKUP($A17,'Energy Structure(no elec)'!$A$2:$I$28,7,FALSE)*VLOOKUP($A17,'Electrification prediction'!$A$236:$AQ$262,COLUMN('Electrification prediction'!X$236),FALSE)</f>
        <v>39008208499831.625</v>
      </c>
      <c r="Y17">
        <f>VLOOKUP($A17,'Energy Structure(no elec)'!$A$2:$I$28,7,FALSE)*VLOOKUP($A17,'Electrification prediction'!$A$236:$AQ$262,COLUMN('Electrification prediction'!Y$236),FALSE)</f>
        <v>39078849144800.797</v>
      </c>
      <c r="Z17">
        <f>VLOOKUP($A17,'Energy Structure(no elec)'!$A$2:$I$28,7,FALSE)*VLOOKUP($A17,'Electrification prediction'!$A$236:$AQ$262,COLUMN('Electrification prediction'!Z$236),FALSE)</f>
        <v>39117177195422.969</v>
      </c>
      <c r="AA17">
        <f>VLOOKUP($A17,'Energy Structure(no elec)'!$A$2:$I$28,7,FALSE)*VLOOKUP($A17,'Electrification prediction'!$A$236:$AQ$262,COLUMN('Electrification prediction'!AA$236),FALSE)</f>
        <v>39121797296954.367</v>
      </c>
      <c r="AB17">
        <f>VLOOKUP($A17,'Energy Structure(no elec)'!$A$2:$I$28,7,FALSE)*VLOOKUP($A17,'Electrification prediction'!$A$236:$AQ$262,COLUMN('Electrification prediction'!AB$236),FALSE)</f>
        <v>39091775742920.82</v>
      </c>
      <c r="AC17">
        <f>VLOOKUP($A17,'Energy Structure(no elec)'!$A$2:$I$28,7,FALSE)*VLOOKUP($A17,'Electrification prediction'!$A$236:$AQ$262,COLUMN('Electrification prediction'!AC$236),FALSE)</f>
        <v>39026263294075.859</v>
      </c>
      <c r="AD17">
        <f>VLOOKUP($A17,'Energy Structure(no elec)'!$A$2:$I$28,7,FALSE)*VLOOKUP($A17,'Electrification prediction'!$A$236:$AQ$262,COLUMN('Electrification prediction'!AD$236),FALSE)</f>
        <v>38924505153058.148</v>
      </c>
      <c r="AE17">
        <f>VLOOKUP($A17,'Energy Structure(no elec)'!$A$2:$I$28,7,FALSE)*VLOOKUP($A17,'Electrification prediction'!$A$236:$AQ$262,COLUMN('Electrification prediction'!AE$236),FALSE)</f>
        <v>38785462555721.758</v>
      </c>
      <c r="AF17">
        <f>VLOOKUP($A17,'Energy Structure(no elec)'!$A$2:$I$28,7,FALSE)*VLOOKUP($A17,'Electrification prediction'!$A$236:$AQ$262,COLUMN('Electrification prediction'!AF$236),FALSE)</f>
        <v>38608601641073.422</v>
      </c>
      <c r="AG17">
        <f>VLOOKUP($A17,'Energy Structure(no elec)'!$A$2:$I$28,7,FALSE)*VLOOKUP($A17,'Electrification prediction'!$A$236:$AQ$262,COLUMN('Electrification prediction'!AG$236),FALSE)</f>
        <v>38393126844409.055</v>
      </c>
      <c r="AH17">
        <f>VLOOKUP($A17,'Energy Structure(no elec)'!$A$2:$I$28,7,FALSE)*VLOOKUP($A17,'Electrification prediction'!$A$236:$AQ$262,COLUMN('Electrification prediction'!AH$236),FALSE)</f>
        <v>38100501257331.227</v>
      </c>
      <c r="AI17">
        <f>VLOOKUP($A17,'Energy Structure(no elec)'!$A$2:$I$28,7,FALSE)*VLOOKUP($A17,'Electrification prediction'!$A$236:$AQ$262,COLUMN('Electrification prediction'!AI$236),FALSE)</f>
        <v>37769056435449.07</v>
      </c>
      <c r="AJ17">
        <f>VLOOKUP($A17,'Energy Structure(no elec)'!$A$2:$I$28,7,FALSE)*VLOOKUP($A17,'Electrification prediction'!$A$236:$AQ$262,COLUMN('Electrification prediction'!AJ$236),FALSE)</f>
        <v>37398554040662.82</v>
      </c>
      <c r="AK17">
        <f>VLOOKUP($A17,'Energy Structure(no elec)'!$A$2:$I$28,7,FALSE)*VLOOKUP($A17,'Electrification prediction'!$A$236:$AQ$262,COLUMN('Electrification prediction'!AK$236),FALSE)</f>
        <v>36988922731631.914</v>
      </c>
      <c r="AL17">
        <f>VLOOKUP($A17,'Energy Structure(no elec)'!$A$2:$I$28,7,FALSE)*VLOOKUP($A17,'Electrification prediction'!$A$236:$AQ$262,COLUMN('Electrification prediction'!AL$236),FALSE)</f>
        <v>36540265148590.336</v>
      </c>
      <c r="AM17">
        <f>VLOOKUP($A17,'Energy Structure(no elec)'!$A$2:$I$28,7,FALSE)*VLOOKUP($A17,'Electrification prediction'!$A$236:$AQ$262,COLUMN('Electrification prediction'!AM$236),FALSE)</f>
        <v>36052499413387.68</v>
      </c>
      <c r="AN17">
        <f>VLOOKUP($A17,'Energy Structure(no elec)'!$A$2:$I$28,7,FALSE)*VLOOKUP($A17,'Electrification prediction'!$A$236:$AQ$262,COLUMN('Electrification prediction'!AN$236),FALSE)</f>
        <v>35526107358531.063</v>
      </c>
      <c r="AO17">
        <f>VLOOKUP($A17,'Energy Structure(no elec)'!$A$2:$I$28,7,FALSE)*VLOOKUP($A17,'Electrification prediction'!$A$236:$AQ$262,COLUMN('Electrification prediction'!AO$236),FALSE)</f>
        <v>34961406487959.797</v>
      </c>
      <c r="AP17">
        <f>VLOOKUP($A17,'Energy Structure(no elec)'!$A$2:$I$28,7,FALSE)*VLOOKUP($A17,'Electrification prediction'!$A$236:$AQ$262,COLUMN('Electrification prediction'!AP$236),FALSE)</f>
        <v>34359277573520.02</v>
      </c>
      <c r="AQ17">
        <f>VLOOKUP($A17,'Energy Structure(no elec)'!$A$2:$I$28,7,FALSE)*VLOOKUP($A17,'Electrification prediction'!$A$236:$AQ$262,COLUMN('Electrification prediction'!AQ$236),FALSE)</f>
        <v>33720452796053.801</v>
      </c>
    </row>
    <row r="18" spans="1:43">
      <c r="A18" s="272" t="s">
        <v>630</v>
      </c>
      <c r="B18">
        <f>VLOOKUP(A18,'Energy use'!$A$132:$K$158,7,FALSE)</f>
        <v>1262746790646.896</v>
      </c>
      <c r="C18">
        <f>VLOOKUP($A18,'Energy Structure(no elec)'!$A$2:$I$28,7,FALSE)*VLOOKUP($A18,'Electrification prediction'!$A$236:$AQ$262,COLUMN('Electrification prediction'!C$236),FALSE)</f>
        <v>1254384768920.8606</v>
      </c>
      <c r="D18">
        <f>VLOOKUP($A18,'Energy Structure(no elec)'!$A$2:$I$28,7,FALSE)*VLOOKUP($A18,'Electrification prediction'!$A$236:$AQ$262,COLUMN('Electrification prediction'!D$236),FALSE)</f>
        <v>1311835639518.8435</v>
      </c>
      <c r="E18">
        <f>VLOOKUP($A18,'Energy Structure(no elec)'!$A$2:$I$28,7,FALSE)*VLOOKUP($A18,'Electrification prediction'!$A$236:$AQ$262,COLUMN('Electrification prediction'!E$236),FALSE)</f>
        <v>1320877185796.1882</v>
      </c>
      <c r="F18">
        <f>VLOOKUP($A18,'Energy Structure(no elec)'!$A$2:$I$28,7,FALSE)*VLOOKUP($A18,'Electrification prediction'!$A$236:$AQ$262,COLUMN('Electrification prediction'!F$236),FALSE)</f>
        <v>1326096034764.4602</v>
      </c>
      <c r="G18">
        <f>VLOOKUP($A18,'Energy Structure(no elec)'!$A$2:$I$28,7,FALSE)*VLOOKUP($A18,'Electrification prediction'!$A$236:$AQ$262,COLUMN('Electrification prediction'!G$236),FALSE)</f>
        <v>1328458769009.875</v>
      </c>
      <c r="H18">
        <f>VLOOKUP($A18,'Energy Structure(no elec)'!$A$2:$I$28,7,FALSE)*VLOOKUP($A18,'Electrification prediction'!$A$236:$AQ$262,COLUMN('Electrification prediction'!H$236),FALSE)</f>
        <v>1328559901041.488</v>
      </c>
      <c r="I18">
        <f>VLOOKUP($A18,'Energy Structure(no elec)'!$A$2:$I$28,7,FALSE)*VLOOKUP($A18,'Electrification prediction'!$A$236:$AQ$262,COLUMN('Electrification prediction'!I$236),FALSE)</f>
        <v>1326074502889.9443</v>
      </c>
      <c r="J18">
        <f>VLOOKUP($A18,'Energy Structure(no elec)'!$A$2:$I$28,7,FALSE)*VLOOKUP($A18,'Electrification prediction'!$A$236:$AQ$262,COLUMN('Electrification prediction'!J$236),FALSE)</f>
        <v>1322384154997.5408</v>
      </c>
      <c r="K18">
        <f>VLOOKUP($A18,'Energy Structure(no elec)'!$A$2:$I$28,7,FALSE)*VLOOKUP($A18,'Electrification prediction'!$A$236:$AQ$262,COLUMN('Electrification prediction'!K$236),FALSE)</f>
        <v>1317535740268.7583</v>
      </c>
      <c r="L18">
        <f>VLOOKUP($A18,'Energy Structure(no elec)'!$A$2:$I$28,7,FALSE)*VLOOKUP($A18,'Electrification prediction'!$A$236:$AQ$262,COLUMN('Electrification prediction'!L$236),FALSE)</f>
        <v>1311565939793.3713</v>
      </c>
      <c r="M18">
        <f>VLOOKUP($A18,'Energy Structure(no elec)'!$A$2:$I$28,7,FALSE)*VLOOKUP($A18,'Electrification prediction'!$A$236:$AQ$262,COLUMN('Electrification prediction'!M$236),FALSE)</f>
        <v>1302572556289.4829</v>
      </c>
      <c r="N18">
        <f>VLOOKUP($A18,'Energy Structure(no elec)'!$A$2:$I$28,7,FALSE)*VLOOKUP($A18,'Electrification prediction'!$A$236:$AQ$262,COLUMN('Electrification prediction'!N$236),FALSE)</f>
        <v>1292532846287.4666</v>
      </c>
      <c r="O18">
        <f>VLOOKUP($A18,'Energy Structure(no elec)'!$A$2:$I$28,7,FALSE)*VLOOKUP($A18,'Electrification prediction'!$A$236:$AQ$262,COLUMN('Electrification prediction'!O$236),FALSE)</f>
        <v>1281465560345.1526</v>
      </c>
      <c r="P18">
        <f>VLOOKUP($A18,'Energy Structure(no elec)'!$A$2:$I$28,7,FALSE)*VLOOKUP($A18,'Electrification prediction'!$A$236:$AQ$262,COLUMN('Electrification prediction'!P$236),FALSE)</f>
        <v>1269384082895.6003</v>
      </c>
      <c r="Q18">
        <f>VLOOKUP($A18,'Energy Structure(no elec)'!$A$2:$I$28,7,FALSE)*VLOOKUP($A18,'Electrification prediction'!$A$236:$AQ$262,COLUMN('Electrification prediction'!Q$236),FALSE)</f>
        <v>1256284953606.4963</v>
      </c>
      <c r="R18">
        <f>VLOOKUP($A18,'Energy Structure(no elec)'!$A$2:$I$28,7,FALSE)*VLOOKUP($A18,'Electrification prediction'!$A$236:$AQ$262,COLUMN('Electrification prediction'!R$236),FALSE)</f>
        <v>1240945990055.1406</v>
      </c>
      <c r="S18">
        <f>VLOOKUP($A18,'Energy Structure(no elec)'!$A$2:$I$28,7,FALSE)*VLOOKUP($A18,'Electrification prediction'!$A$236:$AQ$262,COLUMN('Electrification prediction'!S$236),FALSE)</f>
        <v>1225828892203.8701</v>
      </c>
      <c r="T18">
        <f>VLOOKUP($A18,'Energy Structure(no elec)'!$A$2:$I$28,7,FALSE)*VLOOKUP($A18,'Electrification prediction'!$A$236:$AQ$262,COLUMN('Electrification prediction'!T$236),FALSE)</f>
        <v>1209681072286.1313</v>
      </c>
      <c r="U18">
        <f>VLOOKUP($A18,'Energy Structure(no elec)'!$A$2:$I$28,7,FALSE)*VLOOKUP($A18,'Electrification prediction'!$A$236:$AQ$262,COLUMN('Electrification prediction'!U$236),FALSE)</f>
        <v>1192490995422.7666</v>
      </c>
      <c r="V18">
        <f>VLOOKUP($A18,'Energy Structure(no elec)'!$A$2:$I$28,7,FALSE)*VLOOKUP($A18,'Electrification prediction'!$A$236:$AQ$262,COLUMN('Electrification prediction'!V$236),FALSE)</f>
        <v>1174246888500.335</v>
      </c>
      <c r="W18">
        <f>VLOOKUP($A18,'Energy Structure(no elec)'!$A$2:$I$28,7,FALSE)*VLOOKUP($A18,'Electrification prediction'!$A$236:$AQ$262,COLUMN('Electrification prediction'!W$236),FALSE)</f>
        <v>1154240059267.1846</v>
      </c>
      <c r="X18">
        <f>VLOOKUP($A18,'Energy Structure(no elec)'!$A$2:$I$28,7,FALSE)*VLOOKUP($A18,'Electrification prediction'!$A$236:$AQ$262,COLUMN('Electrification prediction'!X$236),FALSE)</f>
        <v>1131374757247.0964</v>
      </c>
      <c r="Y18">
        <f>VLOOKUP($A18,'Energy Structure(no elec)'!$A$2:$I$28,7,FALSE)*VLOOKUP($A18,'Electrification prediction'!$A$236:$AQ$262,COLUMN('Electrification prediction'!Y$236),FALSE)</f>
        <v>1106842153132.3811</v>
      </c>
      <c r="Z18">
        <f>VLOOKUP($A18,'Energy Structure(no elec)'!$A$2:$I$28,7,FALSE)*VLOOKUP($A18,'Electrification prediction'!$A$236:$AQ$262,COLUMN('Electrification prediction'!Z$236),FALSE)</f>
        <v>1080687771183.406</v>
      </c>
      <c r="AA18">
        <f>VLOOKUP($A18,'Energy Structure(no elec)'!$A$2:$I$28,7,FALSE)*VLOOKUP($A18,'Electrification prediction'!$A$236:$AQ$262,COLUMN('Electrification prediction'!AA$236),FALSE)</f>
        <v>1052953586442.9445</v>
      </c>
      <c r="AB18">
        <f>VLOOKUP($A18,'Energy Structure(no elec)'!$A$2:$I$28,7,FALSE)*VLOOKUP($A18,'Electrification prediction'!$A$236:$AQ$262,COLUMN('Electrification prediction'!AB$236),FALSE)</f>
        <v>1023699999397.0183</v>
      </c>
      <c r="AC18">
        <f>VLOOKUP($A18,'Energy Structure(no elec)'!$A$2:$I$28,7,FALSE)*VLOOKUP($A18,'Electrification prediction'!$A$236:$AQ$262,COLUMN('Electrification prediction'!AC$236),FALSE)</f>
        <v>992994687656.96252</v>
      </c>
      <c r="AD18">
        <f>VLOOKUP($A18,'Energy Structure(no elec)'!$A$2:$I$28,7,FALSE)*VLOOKUP($A18,'Electrification prediction'!$A$236:$AQ$262,COLUMN('Electrification prediction'!AD$236),FALSE)</f>
        <v>960912614888.78833</v>
      </c>
      <c r="AE18">
        <f>VLOOKUP($A18,'Energy Structure(no elec)'!$A$2:$I$28,7,FALSE)*VLOOKUP($A18,'Electrification prediction'!$A$236:$AQ$262,COLUMN('Electrification prediction'!AE$236),FALSE)</f>
        <v>927526694888.72766</v>
      </c>
      <c r="AF18">
        <f>VLOOKUP($A18,'Energy Structure(no elec)'!$A$2:$I$28,7,FALSE)*VLOOKUP($A18,'Electrification prediction'!$A$236:$AQ$262,COLUMN('Electrification prediction'!AF$236),FALSE)</f>
        <v>892927194776.13184</v>
      </c>
      <c r="AG18">
        <f>VLOOKUP($A18,'Energy Structure(no elec)'!$A$2:$I$28,7,FALSE)*VLOOKUP($A18,'Electrification prediction'!$A$236:$AQ$262,COLUMN('Electrification prediction'!AG$236),FALSE)</f>
        <v>857202711853.22693</v>
      </c>
      <c r="AH18">
        <f>VLOOKUP($A18,'Energy Structure(no elec)'!$A$2:$I$28,7,FALSE)*VLOOKUP($A18,'Electrification prediction'!$A$236:$AQ$262,COLUMN('Electrification prediction'!AH$236),FALSE)</f>
        <v>819635663798.9447</v>
      </c>
      <c r="AI18">
        <f>VLOOKUP($A18,'Energy Structure(no elec)'!$A$2:$I$28,7,FALSE)*VLOOKUP($A18,'Electrification prediction'!$A$236:$AQ$262,COLUMN('Electrification prediction'!AI$236),FALSE)</f>
        <v>781227150395.70154</v>
      </c>
      <c r="AJ18">
        <f>VLOOKUP($A18,'Energy Structure(no elec)'!$A$2:$I$28,7,FALSE)*VLOOKUP($A18,'Electrification prediction'!$A$236:$AQ$262,COLUMN('Electrification prediction'!AJ$236),FALSE)</f>
        <v>742090185420.04395</v>
      </c>
      <c r="AK18">
        <f>VLOOKUP($A18,'Energy Structure(no elec)'!$A$2:$I$28,7,FALSE)*VLOOKUP($A18,'Electrification prediction'!$A$236:$AQ$262,COLUMN('Electrification prediction'!AK$236),FALSE)</f>
        <v>702344157300.83313</v>
      </c>
      <c r="AL18">
        <f>VLOOKUP($A18,'Energy Structure(no elec)'!$A$2:$I$28,7,FALSE)*VLOOKUP($A18,'Electrification prediction'!$A$236:$AQ$262,COLUMN('Electrification prediction'!AL$236),FALSE)</f>
        <v>662114232357.01697</v>
      </c>
      <c r="AM18">
        <f>VLOOKUP($A18,'Energy Structure(no elec)'!$A$2:$I$28,7,FALSE)*VLOOKUP($A18,'Electrification prediction'!$A$236:$AQ$262,COLUMN('Electrification prediction'!AM$236),FALSE)</f>
        <v>655497441633.30786</v>
      </c>
      <c r="AN18">
        <f>VLOOKUP($A18,'Energy Structure(no elec)'!$A$2:$I$28,7,FALSE)*VLOOKUP($A18,'Electrification prediction'!$A$236:$AQ$262,COLUMN('Electrification prediction'!AN$236),FALSE)</f>
        <v>648071549276.90698</v>
      </c>
      <c r="AO18">
        <f>VLOOKUP($A18,'Energy Structure(no elec)'!$A$2:$I$28,7,FALSE)*VLOOKUP($A18,'Electrification prediction'!$A$236:$AQ$262,COLUMN('Electrification prediction'!AO$236),FALSE)</f>
        <v>639838928204.98694</v>
      </c>
      <c r="AP18">
        <f>VLOOKUP($A18,'Energy Structure(no elec)'!$A$2:$I$28,7,FALSE)*VLOOKUP($A18,'Electrification prediction'!$A$236:$AQ$262,COLUMN('Electrification prediction'!AP$236),FALSE)</f>
        <v>630812481235.37195</v>
      </c>
      <c r="AQ18">
        <f>VLOOKUP($A18,'Energy Structure(no elec)'!$A$2:$I$28,7,FALSE)*VLOOKUP($A18,'Electrification prediction'!$A$236:$AQ$262,COLUMN('Electrification prediction'!AQ$236),FALSE)</f>
        <v>621002692169.91345</v>
      </c>
    </row>
    <row r="19" spans="1:43">
      <c r="A19" s="272" t="s">
        <v>631</v>
      </c>
      <c r="B19">
        <f>VLOOKUP(A19,'Energy use'!$A$132:$K$158,7,FALSE)</f>
        <v>2420264682073.2188</v>
      </c>
      <c r="C19">
        <f>VLOOKUP($A19,'Energy Structure(no elec)'!$A$2:$I$28,7,FALSE)*VLOOKUP($A19,'Electrification prediction'!$A$236:$AQ$262,COLUMN('Electrification prediction'!C$236),FALSE)</f>
        <v>2361878507563.4468</v>
      </c>
      <c r="D19">
        <f>VLOOKUP($A19,'Energy Structure(no elec)'!$A$2:$I$28,7,FALSE)*VLOOKUP($A19,'Electrification prediction'!$A$236:$AQ$262,COLUMN('Electrification prediction'!D$236),FALSE)</f>
        <v>2758119842051.146</v>
      </c>
      <c r="E19">
        <f>VLOOKUP($A19,'Energy Structure(no elec)'!$A$2:$I$28,7,FALSE)*VLOOKUP($A19,'Electrification prediction'!$A$236:$AQ$262,COLUMN('Electrification prediction'!E$236),FALSE)</f>
        <v>2916442463807.0991</v>
      </c>
      <c r="F19">
        <f>VLOOKUP($A19,'Energy Structure(no elec)'!$A$2:$I$28,7,FALSE)*VLOOKUP($A19,'Electrification prediction'!$A$236:$AQ$262,COLUMN('Electrification prediction'!F$236),FALSE)</f>
        <v>3067225051874.8467</v>
      </c>
      <c r="G19">
        <f>VLOOKUP($A19,'Energy Structure(no elec)'!$A$2:$I$28,7,FALSE)*VLOOKUP($A19,'Electrification prediction'!$A$236:$AQ$262,COLUMN('Electrification prediction'!G$236),FALSE)</f>
        <v>3212071928632.3066</v>
      </c>
      <c r="H19">
        <f>VLOOKUP($A19,'Energy Structure(no elec)'!$A$2:$I$28,7,FALSE)*VLOOKUP($A19,'Electrification prediction'!$A$236:$AQ$262,COLUMN('Electrification prediction'!H$236),FALSE)</f>
        <v>3352046090125.9648</v>
      </c>
      <c r="I19">
        <f>VLOOKUP($A19,'Energy Structure(no elec)'!$A$2:$I$28,7,FALSE)*VLOOKUP($A19,'Electrification prediction'!$A$236:$AQ$262,COLUMN('Electrification prediction'!I$236),FALSE)</f>
        <v>3486031436128.0586</v>
      </c>
      <c r="J19">
        <f>VLOOKUP($A19,'Energy Structure(no elec)'!$A$2:$I$28,7,FALSE)*VLOOKUP($A19,'Electrification prediction'!$A$236:$AQ$262,COLUMN('Electrification prediction'!J$236),FALSE)</f>
        <v>3617426655379.127</v>
      </c>
      <c r="K19">
        <f>VLOOKUP($A19,'Energy Structure(no elec)'!$A$2:$I$28,7,FALSE)*VLOOKUP($A19,'Electrification prediction'!$A$236:$AQ$262,COLUMN('Electrification prediction'!K$236),FALSE)</f>
        <v>3746412018569.48</v>
      </c>
      <c r="L19">
        <f>VLOOKUP($A19,'Energy Structure(no elec)'!$A$2:$I$28,7,FALSE)*VLOOKUP($A19,'Electrification prediction'!$A$236:$AQ$262,COLUMN('Electrification prediction'!L$236),FALSE)</f>
        <v>3873147721933.7559</v>
      </c>
      <c r="M19">
        <f>VLOOKUP($A19,'Energy Structure(no elec)'!$A$2:$I$28,7,FALSE)*VLOOKUP($A19,'Electrification prediction'!$A$236:$AQ$262,COLUMN('Electrification prediction'!M$236),FALSE)</f>
        <v>3991859032940.7979</v>
      </c>
      <c r="N19">
        <f>VLOOKUP($A19,'Energy Structure(no elec)'!$A$2:$I$28,7,FALSE)*VLOOKUP($A19,'Electrification prediction'!$A$236:$AQ$262,COLUMN('Electrification prediction'!N$236),FALSE)</f>
        <v>4108227276627.457</v>
      </c>
      <c r="O19">
        <f>VLOOKUP($A19,'Energy Structure(no elec)'!$A$2:$I$28,7,FALSE)*VLOOKUP($A19,'Electrification prediction'!$A$236:$AQ$262,COLUMN('Electrification prediction'!O$236),FALSE)</f>
        <v>4222363676939.1265</v>
      </c>
      <c r="P19">
        <f>VLOOKUP($A19,'Energy Structure(no elec)'!$A$2:$I$28,7,FALSE)*VLOOKUP($A19,'Electrification prediction'!$A$236:$AQ$262,COLUMN('Electrification prediction'!P$236),FALSE)</f>
        <v>4334361058264.7988</v>
      </c>
      <c r="Q19">
        <f>VLOOKUP($A19,'Energy Structure(no elec)'!$A$2:$I$28,7,FALSE)*VLOOKUP($A19,'Electrification prediction'!$A$236:$AQ$262,COLUMN('Electrification prediction'!Q$236),FALSE)</f>
        <v>4444250954000.7188</v>
      </c>
      <c r="R19">
        <f>VLOOKUP($A19,'Energy Structure(no elec)'!$A$2:$I$28,7,FALSE)*VLOOKUP($A19,'Electrification prediction'!$A$236:$AQ$262,COLUMN('Electrification prediction'!R$236),FALSE)</f>
        <v>4547589326547.7236</v>
      </c>
      <c r="S19">
        <f>VLOOKUP($A19,'Energy Structure(no elec)'!$A$2:$I$28,7,FALSE)*VLOOKUP($A19,'Electrification prediction'!$A$236:$AQ$262,COLUMN('Electrification prediction'!S$236),FALSE)</f>
        <v>4653266319749.8613</v>
      </c>
      <c r="T19">
        <f>VLOOKUP($A19,'Energy Structure(no elec)'!$A$2:$I$28,7,FALSE)*VLOOKUP($A19,'Electrification prediction'!$A$236:$AQ$262,COLUMN('Electrification prediction'!T$236),FALSE)</f>
        <v>4756865102844.2734</v>
      </c>
      <c r="U19">
        <f>VLOOKUP($A19,'Energy Structure(no elec)'!$A$2:$I$28,7,FALSE)*VLOOKUP($A19,'Electrification prediction'!$A$236:$AQ$262,COLUMN('Electrification prediction'!U$236),FALSE)</f>
        <v>4858345195771.6475</v>
      </c>
      <c r="V19">
        <f>VLOOKUP($A19,'Energy Structure(no elec)'!$A$2:$I$28,7,FALSE)*VLOOKUP($A19,'Electrification prediction'!$A$236:$AQ$262,COLUMN('Electrification prediction'!V$236),FALSE)</f>
        <v>4957650247907.5</v>
      </c>
      <c r="W19">
        <f>VLOOKUP($A19,'Energy Structure(no elec)'!$A$2:$I$28,7,FALSE)*VLOOKUP($A19,'Electrification prediction'!$A$236:$AQ$262,COLUMN('Electrification prediction'!W$236),FALSE)</f>
        <v>5051657611912.9639</v>
      </c>
      <c r="X19">
        <f>VLOOKUP($A19,'Energy Structure(no elec)'!$A$2:$I$28,7,FALSE)*VLOOKUP($A19,'Electrification prediction'!$A$236:$AQ$262,COLUMN('Electrification prediction'!X$236),FALSE)</f>
        <v>5135018258179.6563</v>
      </c>
      <c r="Y19">
        <f>VLOOKUP($A19,'Energy Structure(no elec)'!$A$2:$I$28,7,FALSE)*VLOOKUP($A19,'Electrification prediction'!$A$236:$AQ$262,COLUMN('Electrification prediction'!Y$236),FALSE)</f>
        <v>5212359177222.6826</v>
      </c>
      <c r="Z19">
        <f>VLOOKUP($A19,'Energy Structure(no elec)'!$A$2:$I$28,7,FALSE)*VLOOKUP($A19,'Electrification prediction'!$A$236:$AQ$262,COLUMN('Electrification prediction'!Z$236),FALSE)</f>
        <v>5283447597656.6104</v>
      </c>
      <c r="AA19">
        <f>VLOOKUP($A19,'Energy Structure(no elec)'!$A$2:$I$28,7,FALSE)*VLOOKUP($A19,'Electrification prediction'!$A$236:$AQ$262,COLUMN('Electrification prediction'!AA$236),FALSE)</f>
        <v>5348005050691.2969</v>
      </c>
      <c r="AB19">
        <f>VLOOKUP($A19,'Energy Structure(no elec)'!$A$2:$I$28,7,FALSE)*VLOOKUP($A19,'Electrification prediction'!$A$236:$AQ$262,COLUMN('Electrification prediction'!AB$236),FALSE)</f>
        <v>5405814108795.9717</v>
      </c>
      <c r="AC19">
        <f>VLOOKUP($A19,'Energy Structure(no elec)'!$A$2:$I$28,7,FALSE)*VLOOKUP($A19,'Electrification prediction'!$A$236:$AQ$262,COLUMN('Electrification prediction'!AC$236),FALSE)</f>
        <v>5456669541234.7148</v>
      </c>
      <c r="AD19">
        <f>VLOOKUP($A19,'Energy Structure(no elec)'!$A$2:$I$28,7,FALSE)*VLOOKUP($A19,'Electrification prediction'!$A$236:$AQ$262,COLUMN('Electrification prediction'!AD$236),FALSE)</f>
        <v>5500380422257.7549</v>
      </c>
      <c r="AE19">
        <f>VLOOKUP($A19,'Energy Structure(no elec)'!$A$2:$I$28,7,FALSE)*VLOOKUP($A19,'Electrification prediction'!$A$236:$AQ$262,COLUMN('Electrification prediction'!AE$236),FALSE)</f>
        <v>5536716867479.9355</v>
      </c>
      <c r="AF19">
        <f>VLOOKUP($A19,'Energy Structure(no elec)'!$A$2:$I$28,7,FALSE)*VLOOKUP($A19,'Electrification prediction'!$A$236:$AQ$262,COLUMN('Electrification prediction'!AF$236),FALSE)</f>
        <v>5565521659787.5938</v>
      </c>
      <c r="AG19">
        <f>VLOOKUP($A19,'Energy Structure(no elec)'!$A$2:$I$28,7,FALSE)*VLOOKUP($A19,'Electrification prediction'!$A$236:$AQ$262,COLUMN('Electrification prediction'!AG$236),FALSE)</f>
        <v>5586602326070.8301</v>
      </c>
      <c r="AH19">
        <f>VLOOKUP($A19,'Energy Structure(no elec)'!$A$2:$I$28,7,FALSE)*VLOOKUP($A19,'Electrification prediction'!$A$236:$AQ$262,COLUMN('Electrification prediction'!AH$236),FALSE)</f>
        <v>5594230857217.3164</v>
      </c>
      <c r="AI19">
        <f>VLOOKUP($A19,'Energy Structure(no elec)'!$A$2:$I$28,7,FALSE)*VLOOKUP($A19,'Electrification prediction'!$A$236:$AQ$262,COLUMN('Electrification prediction'!AI$236),FALSE)</f>
        <v>5593862979285.9463</v>
      </c>
      <c r="AJ19">
        <f>VLOOKUP($A19,'Energy Structure(no elec)'!$A$2:$I$28,7,FALSE)*VLOOKUP($A19,'Electrification prediction'!$A$236:$AQ$262,COLUMN('Electrification prediction'!AJ$236),FALSE)</f>
        <v>5585402774323.1445</v>
      </c>
      <c r="AK19">
        <f>VLOOKUP($A19,'Energy Structure(no elec)'!$A$2:$I$28,7,FALSE)*VLOOKUP($A19,'Electrification prediction'!$A$236:$AQ$262,COLUMN('Electrification prediction'!AK$236),FALSE)</f>
        <v>5568782972699.4541</v>
      </c>
      <c r="AL19">
        <f>VLOOKUP($A19,'Energy Structure(no elec)'!$A$2:$I$28,7,FALSE)*VLOOKUP($A19,'Electrification prediction'!$A$236:$AQ$262,COLUMN('Electrification prediction'!AL$236),FALSE)</f>
        <v>5543966827425.4199</v>
      </c>
      <c r="AM19">
        <f>VLOOKUP($A19,'Energy Structure(no elec)'!$A$2:$I$28,7,FALSE)*VLOOKUP($A19,'Electrification prediction'!$A$236:$AQ$262,COLUMN('Electrification prediction'!AM$236),FALSE)</f>
        <v>5510894144131.0449</v>
      </c>
      <c r="AN19">
        <f>VLOOKUP($A19,'Energy Structure(no elec)'!$A$2:$I$28,7,FALSE)*VLOOKUP($A19,'Electrification prediction'!$A$236:$AQ$262,COLUMN('Electrification prediction'!AN$236),FALSE)</f>
        <v>5469595112158.5732</v>
      </c>
      <c r="AO19">
        <f>VLOOKUP($A19,'Energy Structure(no elec)'!$A$2:$I$28,7,FALSE)*VLOOKUP($A19,'Electrification prediction'!$A$236:$AQ$262,COLUMN('Electrification prediction'!AO$236),FALSE)</f>
        <v>5420080375843.6406</v>
      </c>
      <c r="AP19">
        <f>VLOOKUP($A19,'Energy Structure(no elec)'!$A$2:$I$28,7,FALSE)*VLOOKUP($A19,'Electrification prediction'!$A$236:$AQ$262,COLUMN('Electrification prediction'!AP$236),FALSE)</f>
        <v>5362453297328.1553</v>
      </c>
      <c r="AQ19">
        <f>VLOOKUP($A19,'Energy Structure(no elec)'!$A$2:$I$28,7,FALSE)*VLOOKUP($A19,'Electrification prediction'!$A$236:$AQ$262,COLUMN('Electrification prediction'!AQ$236),FALSE)</f>
        <v>5296800812935.5957</v>
      </c>
    </row>
    <row r="20" spans="1:43">
      <c r="A20" s="272" t="s">
        <v>632</v>
      </c>
      <c r="B20">
        <f>VLOOKUP(A20,'Energy use'!$A$132:$K$158,7,FALSE)</f>
        <v>5682360557911.0557</v>
      </c>
      <c r="C20">
        <f>VLOOKUP($A20,'Energy Structure(no elec)'!$A$2:$I$28,7,FALSE)*VLOOKUP($A20,'Electrification prediction'!$A$236:$AQ$262,COLUMN('Electrification prediction'!C$236),FALSE)</f>
        <v>5549503318755.6514</v>
      </c>
      <c r="D20">
        <f>VLOOKUP($A20,'Energy Structure(no elec)'!$A$2:$I$28,7,FALSE)*VLOOKUP($A20,'Electrification prediction'!$A$236:$AQ$262,COLUMN('Electrification prediction'!D$236),FALSE)</f>
        <v>6320179001058.4775</v>
      </c>
      <c r="E20">
        <f>VLOOKUP($A20,'Energy Structure(no elec)'!$A$2:$I$28,7,FALSE)*VLOOKUP($A20,'Electrification prediction'!$A$236:$AQ$262,COLUMN('Electrification prediction'!E$236),FALSE)</f>
        <v>6455295990644.9922</v>
      </c>
      <c r="F20">
        <f>VLOOKUP($A20,'Energy Structure(no elec)'!$A$2:$I$28,7,FALSE)*VLOOKUP($A20,'Electrification prediction'!$A$236:$AQ$262,COLUMN('Electrification prediction'!F$236),FALSE)</f>
        <v>6572477256088.2617</v>
      </c>
      <c r="G20">
        <f>VLOOKUP($A20,'Energy Structure(no elec)'!$A$2:$I$28,7,FALSE)*VLOOKUP($A20,'Electrification prediction'!$A$236:$AQ$262,COLUMN('Electrification prediction'!G$236),FALSE)</f>
        <v>6676095563177.4072</v>
      </c>
      <c r="H20">
        <f>VLOOKUP($A20,'Energy Structure(no elec)'!$A$2:$I$28,7,FALSE)*VLOOKUP($A20,'Electrification prediction'!$A$236:$AQ$262,COLUMN('Electrification prediction'!H$236),FALSE)</f>
        <v>6768888991714.375</v>
      </c>
      <c r="I20">
        <f>VLOOKUP($A20,'Energy Structure(no elec)'!$A$2:$I$28,7,FALSE)*VLOOKUP($A20,'Electrification prediction'!$A$236:$AQ$262,COLUMN('Electrification prediction'!I$236),FALSE)</f>
        <v>6849003409758.1016</v>
      </c>
      <c r="J20">
        <f>VLOOKUP($A20,'Energy Structure(no elec)'!$A$2:$I$28,7,FALSE)*VLOOKUP($A20,'Electrification prediction'!$A$236:$AQ$262,COLUMN('Electrification prediction'!J$236),FALSE)</f>
        <v>6923417134007.3076</v>
      </c>
      <c r="K20">
        <f>VLOOKUP($A20,'Energy Structure(no elec)'!$A$2:$I$28,7,FALSE)*VLOOKUP($A20,'Electrification prediction'!$A$236:$AQ$262,COLUMN('Electrification prediction'!K$236),FALSE)</f>
        <v>6992407031063.6172</v>
      </c>
      <c r="L20">
        <f>VLOOKUP($A20,'Energy Structure(no elec)'!$A$2:$I$28,7,FALSE)*VLOOKUP($A20,'Electrification prediction'!$A$236:$AQ$262,COLUMN('Electrification prediction'!L$236),FALSE)</f>
        <v>7056201963224.4941</v>
      </c>
      <c r="M20">
        <f>VLOOKUP($A20,'Energy Structure(no elec)'!$A$2:$I$28,7,FALSE)*VLOOKUP($A20,'Electrification prediction'!$A$236:$AQ$262,COLUMN('Electrification prediction'!M$236),FALSE)</f>
        <v>7104460637966.3359</v>
      </c>
      <c r="N20">
        <f>VLOOKUP($A20,'Energy Structure(no elec)'!$A$2:$I$28,7,FALSE)*VLOOKUP($A20,'Electrification prediction'!$A$236:$AQ$262,COLUMN('Electrification prediction'!N$236),FALSE)</f>
        <v>7147712826726.9795</v>
      </c>
      <c r="O20">
        <f>VLOOKUP($A20,'Energy Structure(no elec)'!$A$2:$I$28,7,FALSE)*VLOOKUP($A20,'Electrification prediction'!$A$236:$AQ$262,COLUMN('Electrification prediction'!O$236),FALSE)</f>
        <v>7186093636709.2998</v>
      </c>
      <c r="P20">
        <f>VLOOKUP($A20,'Energy Structure(no elec)'!$A$2:$I$28,7,FALSE)*VLOOKUP($A20,'Electrification prediction'!$A$236:$AQ$262,COLUMN('Electrification prediction'!P$236),FALSE)</f>
        <v>7219707808606.0947</v>
      </c>
      <c r="Q20">
        <f>VLOOKUP($A20,'Energy Structure(no elec)'!$A$2:$I$28,7,FALSE)*VLOOKUP($A20,'Electrification prediction'!$A$236:$AQ$262,COLUMN('Electrification prediction'!Q$236),FALSE)</f>
        <v>7248561947822.9023</v>
      </c>
      <c r="R20">
        <f>VLOOKUP($A20,'Energy Structure(no elec)'!$A$2:$I$28,7,FALSE)*VLOOKUP($A20,'Electrification prediction'!$A$236:$AQ$262,COLUMN('Electrification prediction'!R$236),FALSE)</f>
        <v>7265521129745.708</v>
      </c>
      <c r="S20">
        <f>VLOOKUP($A20,'Energy Structure(no elec)'!$A$2:$I$28,7,FALSE)*VLOOKUP($A20,'Electrification prediction'!$A$236:$AQ$262,COLUMN('Electrification prediction'!S$236),FALSE)</f>
        <v>7284907995834.2012</v>
      </c>
      <c r="T20">
        <f>VLOOKUP($A20,'Energy Structure(no elec)'!$A$2:$I$28,7,FALSE)*VLOOKUP($A20,'Electrification prediction'!$A$236:$AQ$262,COLUMN('Electrification prediction'!T$236),FALSE)</f>
        <v>7299502659012.0156</v>
      </c>
      <c r="U20">
        <f>VLOOKUP($A20,'Energy Structure(no elec)'!$A$2:$I$28,7,FALSE)*VLOOKUP($A20,'Electrification prediction'!$A$236:$AQ$262,COLUMN('Electrification prediction'!U$236),FALSE)</f>
        <v>7309236629069.8125</v>
      </c>
      <c r="V20">
        <f>VLOOKUP($A20,'Energy Structure(no elec)'!$A$2:$I$28,7,FALSE)*VLOOKUP($A20,'Electrification prediction'!$A$236:$AQ$262,COLUMN('Electrification prediction'!V$236),FALSE)</f>
        <v>7314030055226.6445</v>
      </c>
      <c r="W20">
        <f>VLOOKUP($A20,'Energy Structure(no elec)'!$A$2:$I$28,7,FALSE)*VLOOKUP($A20,'Electrification prediction'!$A$236:$AQ$262,COLUMN('Electrification prediction'!W$236),FALSE)</f>
        <v>7309378983796.0693</v>
      </c>
      <c r="X20">
        <f>VLOOKUP($A20,'Energy Structure(no elec)'!$A$2:$I$28,7,FALSE)*VLOOKUP($A20,'Electrification prediction'!$A$236:$AQ$262,COLUMN('Electrification prediction'!X$236),FALSE)</f>
        <v>7287970321598.4092</v>
      </c>
      <c r="Y20">
        <f>VLOOKUP($A20,'Energy Structure(no elec)'!$A$2:$I$28,7,FALSE)*VLOOKUP($A20,'Electrification prediction'!$A$236:$AQ$262,COLUMN('Electrification prediction'!Y$236),FALSE)</f>
        <v>7256950600295.9053</v>
      </c>
      <c r="Z20">
        <f>VLOOKUP($A20,'Energy Structure(no elec)'!$A$2:$I$28,7,FALSE)*VLOOKUP($A20,'Electrification prediction'!$A$236:$AQ$262,COLUMN('Electrification prediction'!Z$236),FALSE)</f>
        <v>7216314802988.7402</v>
      </c>
      <c r="AA20">
        <f>VLOOKUP($A20,'Energy Structure(no elec)'!$A$2:$I$28,7,FALSE)*VLOOKUP($A20,'Electrification prediction'!$A$236:$AQ$262,COLUMN('Electrification prediction'!AA$236),FALSE)</f>
        <v>7166014849992.2236</v>
      </c>
      <c r="AB20">
        <f>VLOOKUP($A20,'Energy Structure(no elec)'!$A$2:$I$28,7,FALSE)*VLOOKUP($A20,'Electrification prediction'!$A$236:$AQ$262,COLUMN('Electrification prediction'!AB$236),FALSE)</f>
        <v>7106105856645.7686</v>
      </c>
      <c r="AC20">
        <f>VLOOKUP($A20,'Energy Structure(no elec)'!$A$2:$I$28,7,FALSE)*VLOOKUP($A20,'Electrification prediction'!$A$236:$AQ$262,COLUMN('Electrification prediction'!AC$236),FALSE)</f>
        <v>7036675496770.958</v>
      </c>
      <c r="AD20">
        <f>VLOOKUP($A20,'Energy Structure(no elec)'!$A$2:$I$28,7,FALSE)*VLOOKUP($A20,'Electrification prediction'!$A$236:$AQ$262,COLUMN('Electrification prediction'!AD$236),FALSE)</f>
        <v>6957845451202.4219</v>
      </c>
      <c r="AE20">
        <f>VLOOKUP($A20,'Energy Structure(no elec)'!$A$2:$I$28,7,FALSE)*VLOOKUP($A20,'Electrification prediction'!$A$236:$AQ$262,COLUMN('Electrification prediction'!AE$236),FALSE)</f>
        <v>6869703923647.9482</v>
      </c>
      <c r="AF20">
        <f>VLOOKUP($A20,'Energy Structure(no elec)'!$A$2:$I$28,7,FALSE)*VLOOKUP($A20,'Electrification prediction'!$A$236:$AQ$262,COLUMN('Electrification prediction'!AF$236),FALSE)</f>
        <v>6772446512258.3516</v>
      </c>
      <c r="AG20">
        <f>VLOOKUP($A20,'Energy Structure(no elec)'!$A$2:$I$28,7,FALSE)*VLOOKUP($A20,'Electrification prediction'!$A$236:$AQ$262,COLUMN('Electrification prediction'!AG$236),FALSE)</f>
        <v>6666239117342.3975</v>
      </c>
      <c r="AH20">
        <f>VLOOKUP($A20,'Energy Structure(no elec)'!$A$2:$I$28,7,FALSE)*VLOOKUP($A20,'Electrification prediction'!$A$236:$AQ$262,COLUMN('Electrification prediction'!AH$236),FALSE)</f>
        <v>6544787656703.3057</v>
      </c>
      <c r="AI20">
        <f>VLOOKUP($A20,'Energy Structure(no elec)'!$A$2:$I$28,7,FALSE)*VLOOKUP($A20,'Electrification prediction'!$A$236:$AQ$262,COLUMN('Electrification prediction'!AI$236),FALSE)</f>
        <v>6415151713903.7744</v>
      </c>
      <c r="AJ20">
        <f>VLOOKUP($A20,'Energy Structure(no elec)'!$A$2:$I$28,7,FALSE)*VLOOKUP($A20,'Electrification prediction'!$A$236:$AQ$262,COLUMN('Electrification prediction'!AJ$236),FALSE)</f>
        <v>6277643912350.4346</v>
      </c>
      <c r="AK20">
        <f>VLOOKUP($A20,'Energy Structure(no elec)'!$A$2:$I$28,7,FALSE)*VLOOKUP($A20,'Electrification prediction'!$A$236:$AQ$262,COLUMN('Electrification prediction'!AK$236),FALSE)</f>
        <v>6132617523517.3125</v>
      </c>
      <c r="AL20">
        <f>VLOOKUP($A20,'Energy Structure(no elec)'!$A$2:$I$28,7,FALSE)*VLOOKUP($A20,'Electrification prediction'!$A$236:$AQ$262,COLUMN('Electrification prediction'!AL$236),FALSE)</f>
        <v>5980465732869.1084</v>
      </c>
      <c r="AM20">
        <f>VLOOKUP($A20,'Energy Structure(no elec)'!$A$2:$I$28,7,FALSE)*VLOOKUP($A20,'Electrification prediction'!$A$236:$AQ$262,COLUMN('Electrification prediction'!AM$236),FALSE)</f>
        <v>5821561702406.0967</v>
      </c>
      <c r="AN20">
        <f>VLOOKUP($A20,'Energy Structure(no elec)'!$A$2:$I$28,7,FALSE)*VLOOKUP($A20,'Electrification prediction'!$A$236:$AQ$262,COLUMN('Electrification prediction'!AN$236),FALSE)</f>
        <v>5656379392206.5117</v>
      </c>
      <c r="AO20">
        <f>VLOOKUP($A20,'Energy Structure(no elec)'!$A$2:$I$28,7,FALSE)*VLOOKUP($A20,'Electrification prediction'!$A$236:$AQ$262,COLUMN('Electrification prediction'!AO$236),FALSE)</f>
        <v>5485372751279.8418</v>
      </c>
      <c r="AP20">
        <f>VLOOKUP($A20,'Energy Structure(no elec)'!$A$2:$I$28,7,FALSE)*VLOOKUP($A20,'Electrification prediction'!$A$236:$AQ$262,COLUMN('Electrification prediction'!AP$236),FALSE)</f>
        <v>5309089516487.4746</v>
      </c>
      <c r="AQ20">
        <f>VLOOKUP($A20,'Energy Structure(no elec)'!$A$2:$I$28,7,FALSE)*VLOOKUP($A20,'Electrification prediction'!$A$236:$AQ$262,COLUMN('Electrification prediction'!AQ$236),FALSE)</f>
        <v>5128055829747.6162</v>
      </c>
    </row>
    <row r="21" spans="1:43">
      <c r="A21" s="272" t="s">
        <v>633</v>
      </c>
      <c r="B21">
        <f>VLOOKUP(A21,'Energy use'!$A$132:$K$158,7,FALSE)</f>
        <v>631373395323.448</v>
      </c>
      <c r="C21">
        <f>VLOOKUP($A21,'Energy Structure(no elec)'!$A$2:$I$28,7,FALSE)*VLOOKUP($A21,'Electrification prediction'!$A$236:$AQ$262,COLUMN('Electrification prediction'!C$236),FALSE)</f>
        <v>584680868336.86255</v>
      </c>
      <c r="D21">
        <f>VLOOKUP($A21,'Energy Structure(no elec)'!$A$2:$I$28,7,FALSE)*VLOOKUP($A21,'Electrification prediction'!$A$236:$AQ$262,COLUMN('Electrification prediction'!D$236),FALSE)</f>
        <v>722552464877.46643</v>
      </c>
      <c r="E21">
        <f>VLOOKUP($A21,'Energy Structure(no elec)'!$A$2:$I$28,7,FALSE)*VLOOKUP($A21,'Electrification prediction'!$A$236:$AQ$262,COLUMN('Electrification prediction'!E$236),FALSE)</f>
        <v>736712948785.62695</v>
      </c>
      <c r="F21">
        <f>VLOOKUP($A21,'Energy Structure(no elec)'!$A$2:$I$28,7,FALSE)*VLOOKUP($A21,'Electrification prediction'!$A$236:$AQ$262,COLUMN('Electrification prediction'!F$236),FALSE)</f>
        <v>749062827069.4917</v>
      </c>
      <c r="G21">
        <f>VLOOKUP($A21,'Energy Structure(no elec)'!$A$2:$I$28,7,FALSE)*VLOOKUP($A21,'Electrification prediction'!$A$236:$AQ$262,COLUMN('Electrification prediction'!G$236),FALSE)</f>
        <v>760101805530.59961</v>
      </c>
      <c r="H21">
        <f>VLOOKUP($A21,'Energy Structure(no elec)'!$A$2:$I$28,7,FALSE)*VLOOKUP($A21,'Electrification prediction'!$A$236:$AQ$262,COLUMN('Electrification prediction'!H$236),FALSE)</f>
        <v>770139724962.51001</v>
      </c>
      <c r="I21">
        <f>VLOOKUP($A21,'Energy Structure(no elec)'!$A$2:$I$28,7,FALSE)*VLOOKUP($A21,'Electrification prediction'!$A$236:$AQ$262,COLUMN('Electrification prediction'!I$236),FALSE)</f>
        <v>778962326107.13562</v>
      </c>
      <c r="J21">
        <f>VLOOKUP($A21,'Energy Structure(no elec)'!$A$2:$I$28,7,FALSE)*VLOOKUP($A21,'Electrification prediction'!$A$236:$AQ$262,COLUMN('Electrification prediction'!J$236),FALSE)</f>
        <v>787359187117.88342</v>
      </c>
      <c r="K21">
        <f>VLOOKUP($A21,'Energy Structure(no elec)'!$A$2:$I$28,7,FALSE)*VLOOKUP($A21,'Electrification prediction'!$A$236:$AQ$262,COLUMN('Electrification prediction'!K$236),FALSE)</f>
        <v>795357216522.57458</v>
      </c>
      <c r="L21">
        <f>VLOOKUP($A21,'Energy Structure(no elec)'!$A$2:$I$28,7,FALSE)*VLOOKUP($A21,'Electrification prediction'!$A$236:$AQ$262,COLUMN('Electrification prediction'!L$236),FALSE)</f>
        <v>802978200022.9939</v>
      </c>
      <c r="M21">
        <f>VLOOKUP($A21,'Energy Structure(no elec)'!$A$2:$I$28,7,FALSE)*VLOOKUP($A21,'Electrification prediction'!$A$236:$AQ$262,COLUMN('Electrification prediction'!M$236),FALSE)</f>
        <v>809040564482.26904</v>
      </c>
      <c r="N21">
        <f>VLOOKUP($A21,'Energy Structure(no elec)'!$A$2:$I$28,7,FALSE)*VLOOKUP($A21,'Electrification prediction'!$A$236:$AQ$262,COLUMN('Electrification prediction'!N$236),FALSE)</f>
        <v>814737536547.84338</v>
      </c>
      <c r="O21">
        <f>VLOOKUP($A21,'Energy Structure(no elec)'!$A$2:$I$28,7,FALSE)*VLOOKUP($A21,'Electrification prediction'!$A$236:$AQ$262,COLUMN('Electrification prediction'!O$236),FALSE)</f>
        <v>820080325929.5249</v>
      </c>
      <c r="P21">
        <f>VLOOKUP($A21,'Energy Structure(no elec)'!$A$2:$I$28,7,FALSE)*VLOOKUP($A21,'Electrification prediction'!$A$236:$AQ$262,COLUMN('Electrification prediction'!P$236),FALSE)</f>
        <v>825076990804.86768</v>
      </c>
      <c r="Q21">
        <f>VLOOKUP($A21,'Energy Structure(no elec)'!$A$2:$I$28,7,FALSE)*VLOOKUP($A21,'Electrification prediction'!$A$236:$AQ$262,COLUMN('Electrification prediction'!Q$236),FALSE)</f>
        <v>829724642721.46875</v>
      </c>
      <c r="R21">
        <f>VLOOKUP($A21,'Energy Structure(no elec)'!$A$2:$I$28,7,FALSE)*VLOOKUP($A21,'Electrification prediction'!$A$236:$AQ$262,COLUMN('Electrification prediction'!R$236),FALSE)</f>
        <v>833201601427.5708</v>
      </c>
      <c r="S21">
        <f>VLOOKUP($A21,'Energy Structure(no elec)'!$A$2:$I$28,7,FALSE)*VLOOKUP($A21,'Electrification prediction'!$A$236:$AQ$262,COLUMN('Electrification prediction'!S$236),FALSE)</f>
        <v>837145393845.60583</v>
      </c>
      <c r="T21">
        <f>VLOOKUP($A21,'Energy Structure(no elec)'!$A$2:$I$28,7,FALSE)*VLOOKUP($A21,'Electrification prediction'!$A$236:$AQ$262,COLUMN('Electrification prediction'!T$236),FALSE)</f>
        <v>840726374911.6593</v>
      </c>
      <c r="U21">
        <f>VLOOKUP($A21,'Energy Structure(no elec)'!$A$2:$I$28,7,FALSE)*VLOOKUP($A21,'Electrification prediction'!$A$236:$AQ$262,COLUMN('Electrification prediction'!U$236),FALSE)</f>
        <v>843933519304.375</v>
      </c>
      <c r="V21">
        <f>VLOOKUP($A21,'Energy Structure(no elec)'!$A$2:$I$28,7,FALSE)*VLOOKUP($A21,'Electrification prediction'!$A$236:$AQ$262,COLUMN('Electrification prediction'!V$236),FALSE)</f>
        <v>846754461048.0752</v>
      </c>
      <c r="W21">
        <f>VLOOKUP($A21,'Energy Structure(no elec)'!$A$2:$I$28,7,FALSE)*VLOOKUP($A21,'Electrification prediction'!$A$236:$AQ$262,COLUMN('Electrification prediction'!W$236),FALSE)</f>
        <v>848663087431.37061</v>
      </c>
      <c r="X21">
        <f>VLOOKUP($A21,'Energy Structure(no elec)'!$A$2:$I$28,7,FALSE)*VLOOKUP($A21,'Electrification prediction'!$A$236:$AQ$262,COLUMN('Electrification prediction'!X$236),FALSE)</f>
        <v>848799625352.89978</v>
      </c>
      <c r="Y21">
        <f>VLOOKUP($A21,'Energy Structure(no elec)'!$A$2:$I$28,7,FALSE)*VLOOKUP($A21,'Electrification prediction'!$A$236:$AQ$262,COLUMN('Electrification prediction'!Y$236),FALSE)</f>
        <v>847981939808.79529</v>
      </c>
      <c r="Z21">
        <f>VLOOKUP($A21,'Energy Structure(no elec)'!$A$2:$I$28,7,FALSE)*VLOOKUP($A21,'Electrification prediction'!$A$236:$AQ$262,COLUMN('Electrification prediction'!Z$236),FALSE)</f>
        <v>846199148570.75195</v>
      </c>
      <c r="AA21">
        <f>VLOOKUP($A21,'Energy Structure(no elec)'!$A$2:$I$28,7,FALSE)*VLOOKUP($A21,'Electrification prediction'!$A$236:$AQ$262,COLUMN('Electrification prediction'!AA$236),FALSE)</f>
        <v>843434443816.93335</v>
      </c>
      <c r="AB21">
        <f>VLOOKUP($A21,'Energy Structure(no elec)'!$A$2:$I$28,7,FALSE)*VLOOKUP($A21,'Electrification prediction'!$A$236:$AQ$262,COLUMN('Electrification prediction'!AB$236),FALSE)</f>
        <v>839682213475.06873</v>
      </c>
      <c r="AC21">
        <f>VLOOKUP($A21,'Energy Structure(no elec)'!$A$2:$I$28,7,FALSE)*VLOOKUP($A21,'Electrification prediction'!$A$236:$AQ$262,COLUMN('Electrification prediction'!AC$236),FALSE)</f>
        <v>834939832683.76013</v>
      </c>
      <c r="AD21">
        <f>VLOOKUP($A21,'Energy Structure(no elec)'!$A$2:$I$28,7,FALSE)*VLOOKUP($A21,'Electrification prediction'!$A$236:$AQ$262,COLUMN('Electrification prediction'!AD$236),FALSE)</f>
        <v>829207860127.34119</v>
      </c>
      <c r="AE21">
        <f>VLOOKUP($A21,'Energy Structure(no elec)'!$A$2:$I$28,7,FALSE)*VLOOKUP($A21,'Electrification prediction'!$A$236:$AQ$262,COLUMN('Electrification prediction'!AE$236),FALSE)</f>
        <v>822481991864.83911</v>
      </c>
      <c r="AF21">
        <f>VLOOKUP($A21,'Energy Structure(no elec)'!$A$2:$I$28,7,FALSE)*VLOOKUP($A21,'Electrification prediction'!$A$236:$AQ$262,COLUMN('Electrification prediction'!AF$236),FALSE)</f>
        <v>814769853392.35864</v>
      </c>
      <c r="AG21">
        <f>VLOOKUP($A21,'Energy Structure(no elec)'!$A$2:$I$28,7,FALSE)*VLOOKUP($A21,'Electrification prediction'!$A$236:$AQ$262,COLUMN('Electrification prediction'!AG$236),FALSE)</f>
        <v>806074673323.41492</v>
      </c>
      <c r="AH21">
        <f>VLOOKUP($A21,'Energy Structure(no elec)'!$A$2:$I$28,7,FALSE)*VLOOKUP($A21,'Electrification prediction'!$A$236:$AQ$262,COLUMN('Electrification prediction'!AH$236),FALSE)</f>
        <v>795613440312.79443</v>
      </c>
      <c r="AI21">
        <f>VLOOKUP($A21,'Energy Structure(no elec)'!$A$2:$I$28,7,FALSE)*VLOOKUP($A21,'Electrification prediction'!$A$236:$AQ$262,COLUMN('Electrification prediction'!AI$236),FALSE)</f>
        <v>784216974343.98499</v>
      </c>
      <c r="AJ21">
        <f>VLOOKUP($A21,'Energy Structure(no elec)'!$A$2:$I$28,7,FALSE)*VLOOKUP($A21,'Electrification prediction'!$A$236:$AQ$262,COLUMN('Electrification prediction'!AJ$236),FALSE)</f>
        <v>771903740335.3988</v>
      </c>
      <c r="AK21">
        <f>VLOOKUP($A21,'Energy Structure(no elec)'!$A$2:$I$28,7,FALSE)*VLOOKUP($A21,'Electrification prediction'!$A$236:$AQ$262,COLUMN('Electrification prediction'!AK$236),FALSE)</f>
        <v>758696540743.57739</v>
      </c>
      <c r="AL21">
        <f>VLOOKUP($A21,'Energy Structure(no elec)'!$A$2:$I$28,7,FALSE)*VLOOKUP($A21,'Electrification prediction'!$A$236:$AQ$262,COLUMN('Electrification prediction'!AL$236),FALSE)</f>
        <v>744622538065.57703</v>
      </c>
      <c r="AM21">
        <f>VLOOKUP($A21,'Energy Structure(no elec)'!$A$2:$I$28,7,FALSE)*VLOOKUP($A21,'Electrification prediction'!$A$236:$AQ$262,COLUMN('Electrification prediction'!AM$236),FALSE)</f>
        <v>729705869960.70984</v>
      </c>
      <c r="AN21">
        <f>VLOOKUP($A21,'Energy Structure(no elec)'!$A$2:$I$28,7,FALSE)*VLOOKUP($A21,'Electrification prediction'!$A$236:$AQ$262,COLUMN('Electrification prediction'!AN$236),FALSE)</f>
        <v>713982783179.42102</v>
      </c>
      <c r="AO21">
        <f>VLOOKUP($A21,'Energy Structure(no elec)'!$A$2:$I$28,7,FALSE)*VLOOKUP($A21,'Electrification prediction'!$A$236:$AQ$262,COLUMN('Electrification prediction'!AO$236),FALSE)</f>
        <v>697486695244.50745</v>
      </c>
      <c r="AP21">
        <f>VLOOKUP($A21,'Energy Structure(no elec)'!$A$2:$I$28,7,FALSE)*VLOOKUP($A21,'Electrification prediction'!$A$236:$AQ$262,COLUMN('Electrification prediction'!AP$236),FALSE)</f>
        <v>680262675344.77441</v>
      </c>
      <c r="AQ21">
        <f>VLOOKUP($A21,'Energy Structure(no elec)'!$A$2:$I$28,7,FALSE)*VLOOKUP($A21,'Electrification prediction'!$A$236:$AQ$262,COLUMN('Electrification prediction'!AQ$236),FALSE)</f>
        <v>662353008414.93909</v>
      </c>
    </row>
    <row r="22" spans="1:43">
      <c r="A22" s="272" t="s">
        <v>634</v>
      </c>
      <c r="B22">
        <f>VLOOKUP(A22,'Energy use'!$A$132:$K$158,7,FALSE)</f>
        <v>4840529364146.4375</v>
      </c>
      <c r="C22">
        <f>VLOOKUP($A22,'Energy Structure(no elec)'!$A$2:$I$28,7,FALSE)*VLOOKUP($A22,'Electrification prediction'!$A$236:$AQ$262,COLUMN('Electrification prediction'!C$236),FALSE)</f>
        <v>4487388211564.71</v>
      </c>
      <c r="D22">
        <f>VLOOKUP($A22,'Energy Structure(no elec)'!$A$2:$I$28,7,FALSE)*VLOOKUP($A22,'Electrification prediction'!$A$236:$AQ$262,COLUMN('Electrification prediction'!D$236),FALSE)</f>
        <v>5551631578167.1465</v>
      </c>
      <c r="E22">
        <f>VLOOKUP($A22,'Energy Structure(no elec)'!$A$2:$I$28,7,FALSE)*VLOOKUP($A22,'Electrification prediction'!$A$236:$AQ$262,COLUMN('Electrification prediction'!E$236),FALSE)</f>
        <v>5666756795695.5859</v>
      </c>
      <c r="F22">
        <f>VLOOKUP($A22,'Energy Structure(no elec)'!$A$2:$I$28,7,FALSE)*VLOOKUP($A22,'Electrification prediction'!$A$236:$AQ$262,COLUMN('Electrification prediction'!F$236),FALSE)</f>
        <v>5768305982620.9023</v>
      </c>
      <c r="G22">
        <f>VLOOKUP($A22,'Energy Structure(no elec)'!$A$2:$I$28,7,FALSE)*VLOOKUP($A22,'Electrification prediction'!$A$236:$AQ$262,COLUMN('Electrification prediction'!G$236),FALSE)</f>
        <v>5860093790874.3906</v>
      </c>
      <c r="H22">
        <f>VLOOKUP($A22,'Energy Structure(no elec)'!$A$2:$I$28,7,FALSE)*VLOOKUP($A22,'Electrification prediction'!$A$236:$AQ$262,COLUMN('Electrification prediction'!H$236),FALSE)</f>
        <v>5944486044896.9844</v>
      </c>
      <c r="I22">
        <f>VLOOKUP($A22,'Energy Structure(no elec)'!$A$2:$I$28,7,FALSE)*VLOOKUP($A22,'Electrification prediction'!$A$236:$AQ$262,COLUMN('Electrification prediction'!I$236),FALSE)</f>
        <v>6019808799301.2861</v>
      </c>
      <c r="J22">
        <f>VLOOKUP($A22,'Energy Structure(no elec)'!$A$2:$I$28,7,FALSE)*VLOOKUP($A22,'Electrification prediction'!$A$236:$AQ$262,COLUMN('Electrification prediction'!J$236),FALSE)</f>
        <v>6092146404541.6895</v>
      </c>
      <c r="K22">
        <f>VLOOKUP($A22,'Energy Structure(no elec)'!$A$2:$I$28,7,FALSE)*VLOOKUP($A22,'Electrification prediction'!$A$236:$AQ$262,COLUMN('Electrification prediction'!K$236),FALSE)</f>
        <v>6161704198996.8271</v>
      </c>
      <c r="L22">
        <f>VLOOKUP($A22,'Energy Structure(no elec)'!$A$2:$I$28,7,FALSE)*VLOOKUP($A22,'Electrification prediction'!$A$236:$AQ$262,COLUMN('Electrification prediction'!L$236),FALSE)</f>
        <v>6228648706964.1201</v>
      </c>
      <c r="M22">
        <f>VLOOKUP($A22,'Energy Structure(no elec)'!$A$2:$I$28,7,FALSE)*VLOOKUP($A22,'Electrification prediction'!$A$236:$AQ$262,COLUMN('Electrification prediction'!M$236),FALSE)</f>
        <v>6283800755289.9346</v>
      </c>
      <c r="N22">
        <f>VLOOKUP($A22,'Energy Structure(no elec)'!$A$2:$I$28,7,FALSE)*VLOOKUP($A22,'Electrification prediction'!$A$236:$AQ$262,COLUMN('Electrification prediction'!N$236),FALSE)</f>
        <v>6336401992717.9199</v>
      </c>
      <c r="O22">
        <f>VLOOKUP($A22,'Energy Structure(no elec)'!$A$2:$I$28,7,FALSE)*VLOOKUP($A22,'Electrification prediction'!$A$236:$AQ$262,COLUMN('Electrification prediction'!O$236),FALSE)</f>
        <v>6386537222775.1904</v>
      </c>
      <c r="P22">
        <f>VLOOKUP($A22,'Energy Structure(no elec)'!$A$2:$I$28,7,FALSE)*VLOOKUP($A22,'Electrification prediction'!$A$236:$AQ$262,COLUMN('Electrification prediction'!P$236),FALSE)</f>
        <v>6434267037298.8027</v>
      </c>
      <c r="Q22">
        <f>VLOOKUP($A22,'Energy Structure(no elec)'!$A$2:$I$28,7,FALSE)*VLOOKUP($A22,'Electrification prediction'!$A$236:$AQ$262,COLUMN('Electrification prediction'!Q$236),FALSE)</f>
        <v>6479566789766.0498</v>
      </c>
      <c r="R22">
        <f>VLOOKUP($A22,'Energy Structure(no elec)'!$A$2:$I$28,7,FALSE)*VLOOKUP($A22,'Electrification prediction'!$A$236:$AQ$262,COLUMN('Electrification prediction'!R$236),FALSE)</f>
        <v>6516008288819.0967</v>
      </c>
      <c r="S22">
        <f>VLOOKUP($A22,'Energy Structure(no elec)'!$A$2:$I$28,7,FALSE)*VLOOKUP($A22,'Electrification prediction'!$A$236:$AQ$262,COLUMN('Electrification prediction'!S$236),FALSE)</f>
        <v>6556385906512.7334</v>
      </c>
      <c r="T22">
        <f>VLOOKUP($A22,'Energy Structure(no elec)'!$A$2:$I$28,7,FALSE)*VLOOKUP($A22,'Electrification prediction'!$A$236:$AQ$262,COLUMN('Electrification prediction'!T$236),FALSE)</f>
        <v>6594217707661.1094</v>
      </c>
      <c r="U22">
        <f>VLOOKUP($A22,'Energy Structure(no elec)'!$A$2:$I$28,7,FALSE)*VLOOKUP($A22,'Electrification prediction'!$A$236:$AQ$262,COLUMN('Electrification prediction'!U$236),FALSE)</f>
        <v>6629413952738.2998</v>
      </c>
      <c r="V22">
        <f>VLOOKUP($A22,'Energy Structure(no elec)'!$A$2:$I$28,7,FALSE)*VLOOKUP($A22,'Electrification prediction'!$A$236:$AQ$262,COLUMN('Electrification prediction'!V$236),FALSE)</f>
        <v>6661873668690.2178</v>
      </c>
      <c r="W22">
        <f>VLOOKUP($A22,'Energy Structure(no elec)'!$A$2:$I$28,7,FALSE)*VLOOKUP($A22,'Electrification prediction'!$A$236:$AQ$262,COLUMN('Electrification prediction'!W$236),FALSE)</f>
        <v>6687446778079.8271</v>
      </c>
      <c r="X22">
        <f>VLOOKUP($A22,'Energy Structure(no elec)'!$A$2:$I$28,7,FALSE)*VLOOKUP($A22,'Electrification prediction'!$A$236:$AQ$262,COLUMN('Electrification prediction'!X$236),FALSE)</f>
        <v>6699322737643.2852</v>
      </c>
      <c r="Y22">
        <f>VLOOKUP($A22,'Energy Structure(no elec)'!$A$2:$I$28,7,FALSE)*VLOOKUP($A22,'Electrification prediction'!$A$236:$AQ$262,COLUMN('Electrification prediction'!Y$236),FALSE)</f>
        <v>6703908024521.5127</v>
      </c>
      <c r="Z22">
        <f>VLOOKUP($A22,'Energy Structure(no elec)'!$A$2:$I$28,7,FALSE)*VLOOKUP($A22,'Electrification prediction'!$A$236:$AQ$262,COLUMN('Electrification prediction'!Z$236),FALSE)</f>
        <v>6701087032376.3613</v>
      </c>
      <c r="AA22">
        <f>VLOOKUP($A22,'Energy Structure(no elec)'!$A$2:$I$28,7,FALSE)*VLOOKUP($A22,'Electrification prediction'!$A$236:$AQ$262,COLUMN('Electrification prediction'!AA$236),FALSE)</f>
        <v>6690695156808.6523</v>
      </c>
      <c r="AB22">
        <f>VLOOKUP($A22,'Energy Structure(no elec)'!$A$2:$I$28,7,FALSE)*VLOOKUP($A22,'Electrification prediction'!$A$236:$AQ$262,COLUMN('Electrification prediction'!AB$236),FALSE)</f>
        <v>6672654321350.8242</v>
      </c>
      <c r="AC22">
        <f>VLOOKUP($A22,'Energy Structure(no elec)'!$A$2:$I$28,7,FALSE)*VLOOKUP($A22,'Electrification prediction'!$A$236:$AQ$262,COLUMN('Electrification prediction'!AC$236),FALSE)</f>
        <v>6646908284406.292</v>
      </c>
      <c r="AD22">
        <f>VLOOKUP($A22,'Energy Structure(no elec)'!$A$2:$I$28,7,FALSE)*VLOOKUP($A22,'Electrification prediction'!$A$236:$AQ$262,COLUMN('Electrification prediction'!AD$236),FALSE)</f>
        <v>6613424306712.7344</v>
      </c>
      <c r="AE22">
        <f>VLOOKUP($A22,'Energy Structure(no elec)'!$A$2:$I$28,7,FALSE)*VLOOKUP($A22,'Electrification prediction'!$A$236:$AQ$262,COLUMN('Electrification prediction'!AE$236),FALSE)</f>
        <v>6572128981566.9648</v>
      </c>
      <c r="AF22">
        <f>VLOOKUP($A22,'Energy Structure(no elec)'!$A$2:$I$28,7,FALSE)*VLOOKUP($A22,'Electrification prediction'!$A$236:$AQ$262,COLUMN('Electrification prediction'!AF$236),FALSE)</f>
        <v>6523042186346.0879</v>
      </c>
      <c r="AG22">
        <f>VLOOKUP($A22,'Energy Structure(no elec)'!$A$2:$I$28,7,FALSE)*VLOOKUP($A22,'Electrification prediction'!$A$236:$AQ$262,COLUMN('Electrification prediction'!AG$236),FALSE)</f>
        <v>6466146918841.4814</v>
      </c>
      <c r="AH22">
        <f>VLOOKUP($A22,'Energy Structure(no elec)'!$A$2:$I$28,7,FALSE)*VLOOKUP($A22,'Electrification prediction'!$A$236:$AQ$262,COLUMN('Electrification prediction'!AH$236),FALSE)</f>
        <v>6395104421614.2334</v>
      </c>
      <c r="AI22">
        <f>VLOOKUP($A22,'Energy Structure(no elec)'!$A$2:$I$28,7,FALSE)*VLOOKUP($A22,'Electrification prediction'!$A$236:$AQ$262,COLUMN('Electrification prediction'!AI$236),FALSE)</f>
        <v>6316520297012.9023</v>
      </c>
      <c r="AJ22">
        <f>VLOOKUP($A22,'Energy Structure(no elec)'!$A$2:$I$28,7,FALSE)*VLOOKUP($A22,'Electrification prediction'!$A$236:$AQ$262,COLUMN('Electrification prediction'!AJ$236),FALSE)</f>
        <v>6230495233697.5449</v>
      </c>
      <c r="AK22">
        <f>VLOOKUP($A22,'Energy Structure(no elec)'!$A$2:$I$28,7,FALSE)*VLOOKUP($A22,'Electrification prediction'!$A$236:$AQ$262,COLUMN('Electrification prediction'!AK$236),FALSE)</f>
        <v>6137163725045.8232</v>
      </c>
      <c r="AL22">
        <f>VLOOKUP($A22,'Energy Structure(no elec)'!$A$2:$I$28,7,FALSE)*VLOOKUP($A22,'Electrification prediction'!$A$236:$AQ$262,COLUMN('Electrification prediction'!AL$236),FALSE)</f>
        <v>6036694557260.5693</v>
      </c>
      <c r="AM22">
        <f>VLOOKUP($A22,'Energy Structure(no elec)'!$A$2:$I$28,7,FALSE)*VLOOKUP($A22,'Electrification prediction'!$A$236:$AQ$262,COLUMN('Electrification prediction'!AM$236),FALSE)</f>
        <v>5929231136384.876</v>
      </c>
      <c r="AN22">
        <f>VLOOKUP($A22,'Energy Structure(no elec)'!$A$2:$I$28,7,FALSE)*VLOOKUP($A22,'Electrification prediction'!$A$236:$AQ$262,COLUMN('Electrification prediction'!AN$236),FALSE)</f>
        <v>5815014406520.9297</v>
      </c>
      <c r="AO22">
        <f>VLOOKUP($A22,'Energy Structure(no elec)'!$A$2:$I$28,7,FALSE)*VLOOKUP($A22,'Electrification prediction'!$A$236:$AQ$262,COLUMN('Electrification prediction'!AO$236),FALSE)</f>
        <v>5694262001014.377</v>
      </c>
      <c r="AP22">
        <f>VLOOKUP($A22,'Energy Structure(no elec)'!$A$2:$I$28,7,FALSE)*VLOOKUP($A22,'Electrification prediction'!$A$236:$AQ$262,COLUMN('Electrification prediction'!AP$236),FALSE)</f>
        <v>5567286458437.9551</v>
      </c>
      <c r="AQ22">
        <f>VLOOKUP($A22,'Energy Structure(no elec)'!$A$2:$I$28,7,FALSE)*VLOOKUP($A22,'Electrification prediction'!$A$236:$AQ$262,COLUMN('Electrification prediction'!AQ$236),FALSE)</f>
        <v>5434377952993.9365</v>
      </c>
    </row>
    <row r="23" spans="1:43">
      <c r="A23" s="272" t="s">
        <v>635</v>
      </c>
      <c r="B23">
        <f>VLOOKUP(A23,'Energy use'!$A$132:$K$158,7,FALSE)</f>
        <v>1578433488308.6199</v>
      </c>
      <c r="C23">
        <f>VLOOKUP($A23,'Energy Structure(no elec)'!$A$2:$I$28,7,FALSE)*VLOOKUP($A23,'Electrification prediction'!$A$236:$AQ$262,COLUMN('Electrification prediction'!C$236),FALSE)</f>
        <v>1659644433455.7356</v>
      </c>
      <c r="D23">
        <f>VLOOKUP($A23,'Energy Structure(no elec)'!$A$2:$I$28,7,FALSE)*VLOOKUP($A23,'Electrification prediction'!$A$236:$AQ$262,COLUMN('Electrification prediction'!D$236),FALSE)</f>
        <v>1830651726779.4133</v>
      </c>
      <c r="E23">
        <f>VLOOKUP($A23,'Energy Structure(no elec)'!$A$2:$I$28,7,FALSE)*VLOOKUP($A23,'Electrification prediction'!$A$236:$AQ$262,COLUMN('Electrification prediction'!E$236),FALSE)</f>
        <v>1843489048938.0654</v>
      </c>
      <c r="F23">
        <f>VLOOKUP($A23,'Energy Structure(no elec)'!$A$2:$I$28,7,FALSE)*VLOOKUP($A23,'Electrification prediction'!$A$236:$AQ$262,COLUMN('Electrification prediction'!F$236),FALSE)</f>
        <v>1851939180995.0986</v>
      </c>
      <c r="G23">
        <f>VLOOKUP($A23,'Energy Structure(no elec)'!$A$2:$I$28,7,FALSE)*VLOOKUP($A23,'Electrification prediction'!$A$236:$AQ$262,COLUMN('Electrification prediction'!G$236),FALSE)</f>
        <v>1857334174314.4158</v>
      </c>
      <c r="H23">
        <f>VLOOKUP($A23,'Energy Structure(no elec)'!$A$2:$I$28,7,FALSE)*VLOOKUP($A23,'Electrification prediction'!$A$236:$AQ$262,COLUMN('Electrification prediction'!H$236),FALSE)</f>
        <v>1860484319880.6182</v>
      </c>
      <c r="I23">
        <f>VLOOKUP($A23,'Energy Structure(no elec)'!$A$2:$I$28,7,FALSE)*VLOOKUP($A23,'Electrification prediction'!$A$236:$AQ$262,COLUMN('Electrification prediction'!I$236),FALSE)</f>
        <v>1860911152370.2244</v>
      </c>
      <c r="J23">
        <f>VLOOKUP($A23,'Energy Structure(no elec)'!$A$2:$I$28,7,FALSE)*VLOOKUP($A23,'Electrification prediction'!$A$236:$AQ$262,COLUMN('Electrification prediction'!J$236),FALSE)</f>
        <v>1860529270841.386</v>
      </c>
      <c r="K23">
        <f>VLOOKUP($A23,'Energy Structure(no elec)'!$A$2:$I$28,7,FALSE)*VLOOKUP($A23,'Electrification prediction'!$A$236:$AQ$262,COLUMN('Electrification prediction'!K$236),FALSE)</f>
        <v>1859388768062.665</v>
      </c>
      <c r="L23">
        <f>VLOOKUP($A23,'Energy Structure(no elec)'!$A$2:$I$28,7,FALSE)*VLOOKUP($A23,'Electrification prediction'!$A$236:$AQ$262,COLUMN('Electrification prediction'!L$236),FALSE)</f>
        <v>1857526966049.865</v>
      </c>
      <c r="M23">
        <f>VLOOKUP($A23,'Energy Structure(no elec)'!$A$2:$I$28,7,FALSE)*VLOOKUP($A23,'Electrification prediction'!$A$236:$AQ$262,COLUMN('Electrification prediction'!M$236),FALSE)</f>
        <v>1852225746725.0027</v>
      </c>
      <c r="N23">
        <f>VLOOKUP($A23,'Energy Structure(no elec)'!$A$2:$I$28,7,FALSE)*VLOOKUP($A23,'Electrification prediction'!$A$236:$AQ$262,COLUMN('Electrification prediction'!N$236),FALSE)</f>
        <v>1846260258909.7417</v>
      </c>
      <c r="O23">
        <f>VLOOKUP($A23,'Energy Structure(no elec)'!$A$2:$I$28,7,FALSE)*VLOOKUP($A23,'Electrification prediction'!$A$236:$AQ$262,COLUMN('Electrification prediction'!O$236),FALSE)</f>
        <v>1839642934931.6555</v>
      </c>
      <c r="P23">
        <f>VLOOKUP($A23,'Energy Structure(no elec)'!$A$2:$I$28,7,FALSE)*VLOOKUP($A23,'Electrification prediction'!$A$236:$AQ$262,COLUMN('Electrification prediction'!P$236),FALSE)</f>
        <v>1832379692619.8865</v>
      </c>
      <c r="Q23">
        <f>VLOOKUP($A23,'Energy Structure(no elec)'!$A$2:$I$28,7,FALSE)*VLOOKUP($A23,'Electrification prediction'!$A$236:$AQ$262,COLUMN('Electrification prediction'!Q$236),FALSE)</f>
        <v>1824453032909.0449</v>
      </c>
      <c r="R23">
        <f>VLOOKUP($A23,'Energy Structure(no elec)'!$A$2:$I$28,7,FALSE)*VLOOKUP($A23,'Electrification prediction'!$A$236:$AQ$262,COLUMN('Electrification prediction'!R$236),FALSE)</f>
        <v>1814064258365.4653</v>
      </c>
      <c r="S23">
        <f>VLOOKUP($A23,'Energy Structure(no elec)'!$A$2:$I$28,7,FALSE)*VLOOKUP($A23,'Electrification prediction'!$A$236:$AQ$262,COLUMN('Electrification prediction'!S$236),FALSE)</f>
        <v>1804787683257.7297</v>
      </c>
      <c r="T23">
        <f>VLOOKUP($A23,'Energy Structure(no elec)'!$A$2:$I$28,7,FALSE)*VLOOKUP($A23,'Electrification prediction'!$A$236:$AQ$262,COLUMN('Electrification prediction'!T$236),FALSE)</f>
        <v>1794792351726.502</v>
      </c>
      <c r="U23">
        <f>VLOOKUP($A23,'Energy Structure(no elec)'!$A$2:$I$28,7,FALSE)*VLOOKUP($A23,'Electrification prediction'!$A$236:$AQ$262,COLUMN('Electrification prediction'!U$236),FALSE)</f>
        <v>1784049179051.2354</v>
      </c>
      <c r="V23">
        <f>VLOOKUP($A23,'Energy Structure(no elec)'!$A$2:$I$28,7,FALSE)*VLOOKUP($A23,'Electrification prediction'!$A$236:$AQ$262,COLUMN('Electrification prediction'!V$236),FALSE)</f>
        <v>1772528012467.615</v>
      </c>
      <c r="W23">
        <f>VLOOKUP($A23,'Energy Structure(no elec)'!$A$2:$I$28,7,FALSE)*VLOOKUP($A23,'Electrification prediction'!$A$236:$AQ$262,COLUMN('Electrification prediction'!W$236),FALSE)</f>
        <v>1759135556807.3076</v>
      </c>
      <c r="X23">
        <f>VLOOKUP($A23,'Energy Structure(no elec)'!$A$2:$I$28,7,FALSE)*VLOOKUP($A23,'Electrification prediction'!$A$236:$AQ$262,COLUMN('Electrification prediction'!X$236),FALSE)</f>
        <v>1742137229123.3774</v>
      </c>
      <c r="Y23">
        <f>VLOOKUP($A23,'Energy Structure(no elec)'!$A$2:$I$28,7,FALSE)*VLOOKUP($A23,'Electrification prediction'!$A$236:$AQ$262,COLUMN('Electrification prediction'!Y$236),FALSE)</f>
        <v>1723277784941.7861</v>
      </c>
      <c r="Z23">
        <f>VLOOKUP($A23,'Energy Structure(no elec)'!$A$2:$I$28,7,FALSE)*VLOOKUP($A23,'Electrification prediction'!$A$236:$AQ$262,COLUMN('Electrification prediction'!Z$236),FALSE)</f>
        <v>1702568573707.1865</v>
      </c>
      <c r="AA23">
        <f>VLOOKUP($A23,'Energy Structure(no elec)'!$A$2:$I$28,7,FALSE)*VLOOKUP($A23,'Electrification prediction'!$A$236:$AQ$262,COLUMN('Electrification prediction'!AA$236),FALSE)</f>
        <v>1680010684957.0667</v>
      </c>
      <c r="AB23">
        <f>VLOOKUP($A23,'Energy Structure(no elec)'!$A$2:$I$28,7,FALSE)*VLOOKUP($A23,'Electrification prediction'!$A$236:$AQ$262,COLUMN('Electrification prediction'!AB$236),FALSE)</f>
        <v>1655629424230.8423</v>
      </c>
      <c r="AC23">
        <f>VLOOKUP($A23,'Energy Structure(no elec)'!$A$2:$I$28,7,FALSE)*VLOOKUP($A23,'Electrification prediction'!$A$236:$AQ$262,COLUMN('Electrification prediction'!AC$236),FALSE)</f>
        <v>1629457292275.7554</v>
      </c>
      <c r="AD23">
        <f>VLOOKUP($A23,'Energy Structure(no elec)'!$A$2:$I$28,7,FALSE)*VLOOKUP($A23,'Electrification prediction'!$A$236:$AQ$262,COLUMN('Electrification prediction'!AD$236),FALSE)</f>
        <v>1601534194565.7036</v>
      </c>
      <c r="AE23">
        <f>VLOOKUP($A23,'Energy Structure(no elec)'!$A$2:$I$28,7,FALSE)*VLOOKUP($A23,'Electrification prediction'!$A$236:$AQ$262,COLUMN('Electrification prediction'!AE$236),FALSE)</f>
        <v>1571891875893.3894</v>
      </c>
      <c r="AF23">
        <f>VLOOKUP($A23,'Energy Structure(no elec)'!$A$2:$I$28,7,FALSE)*VLOOKUP($A23,'Electrification prediction'!$A$236:$AQ$262,COLUMN('Electrification prediction'!AF$236),FALSE)</f>
        <v>1540586301105.6631</v>
      </c>
      <c r="AG23">
        <f>VLOOKUP($A23,'Energy Structure(no elec)'!$A$2:$I$28,7,FALSE)*VLOOKUP($A23,'Electrification prediction'!$A$236:$AQ$262,COLUMN('Electrification prediction'!AG$236),FALSE)</f>
        <v>1507666043674.7681</v>
      </c>
      <c r="AH23">
        <f>VLOOKUP($A23,'Energy Structure(no elec)'!$A$2:$I$28,7,FALSE)*VLOOKUP($A23,'Electrification prediction'!$A$236:$AQ$262,COLUMN('Electrification prediction'!AH$236),FALSE)</f>
        <v>1471726619094.8032</v>
      </c>
      <c r="AI23">
        <f>VLOOKUP($A23,'Energy Structure(no elec)'!$A$2:$I$28,7,FALSE)*VLOOKUP($A23,'Electrification prediction'!$A$236:$AQ$262,COLUMN('Electrification prediction'!AI$236),FALSE)</f>
        <v>1434382036900.3855</v>
      </c>
      <c r="AJ23">
        <f>VLOOKUP($A23,'Energy Structure(no elec)'!$A$2:$I$28,7,FALSE)*VLOOKUP($A23,'Electrification prediction'!$A$236:$AQ$262,COLUMN('Electrification prediction'!AJ$236),FALSE)</f>
        <v>1395710684633.8306</v>
      </c>
      <c r="AK23">
        <f>VLOOKUP($A23,'Energy Structure(no elec)'!$A$2:$I$28,7,FALSE)*VLOOKUP($A23,'Electrification prediction'!$A$236:$AQ$262,COLUMN('Electrification prediction'!AK$236),FALSE)</f>
        <v>1355799218321.5562</v>
      </c>
      <c r="AL23">
        <f>VLOOKUP($A23,'Energy Structure(no elec)'!$A$2:$I$28,7,FALSE)*VLOOKUP($A23,'Electrification prediction'!$A$236:$AQ$262,COLUMN('Electrification prediction'!AL$236),FALSE)</f>
        <v>1314742258499.2676</v>
      </c>
      <c r="AM23">
        <f>VLOOKUP($A23,'Energy Structure(no elec)'!$A$2:$I$28,7,FALSE)*VLOOKUP($A23,'Electrification prediction'!$A$236:$AQ$262,COLUMN('Electrification prediction'!AM$236),FALSE)</f>
        <v>1272629149604.3577</v>
      </c>
      <c r="AN23">
        <f>VLOOKUP($A23,'Energy Structure(no elec)'!$A$2:$I$28,7,FALSE)*VLOOKUP($A23,'Electrification prediction'!$A$236:$AQ$262,COLUMN('Electrification prediction'!AN$236),FALSE)</f>
        <v>1229570452151.7192</v>
      </c>
      <c r="AO23">
        <f>VLOOKUP($A23,'Energy Structure(no elec)'!$A$2:$I$28,7,FALSE)*VLOOKUP($A23,'Electrification prediction'!$A$236:$AQ$262,COLUMN('Electrification prediction'!AO$236),FALSE)</f>
        <v>1185671311010.4055</v>
      </c>
      <c r="AP23">
        <f>VLOOKUP($A23,'Energy Structure(no elec)'!$A$2:$I$28,7,FALSE)*VLOOKUP($A23,'Electrification prediction'!$A$236:$AQ$262,COLUMN('Electrification prediction'!AP$236),FALSE)</f>
        <v>1141056132265.5688</v>
      </c>
      <c r="AQ23">
        <f>VLOOKUP($A23,'Energy Structure(no elec)'!$A$2:$I$28,7,FALSE)*VLOOKUP($A23,'Electrification prediction'!$A$236:$AQ$262,COLUMN('Electrification prediction'!AQ$236),FALSE)</f>
        <v>1095843439273.8344</v>
      </c>
    </row>
    <row r="24" spans="1:43">
      <c r="A24" s="272" t="s">
        <v>636</v>
      </c>
      <c r="B24">
        <f>VLOOKUP(A24,'Energy use'!$A$132:$K$158,7,FALSE)</f>
        <v>3051638077396.6665</v>
      </c>
      <c r="C24">
        <f>VLOOKUP($A24,'Energy Structure(no elec)'!$A$2:$I$28,7,FALSE)*VLOOKUP($A24,'Electrification prediction'!$A$236:$AQ$262,COLUMN('Electrification prediction'!C$236),FALSE)</f>
        <v>2863564343107.5166</v>
      </c>
      <c r="D24">
        <f>VLOOKUP($A24,'Energy Structure(no elec)'!$A$2:$I$28,7,FALSE)*VLOOKUP($A24,'Electrification prediction'!$A$236:$AQ$262,COLUMN('Electrification prediction'!D$236),FALSE)</f>
        <v>3292506872794.2256</v>
      </c>
      <c r="E24">
        <f>VLOOKUP($A24,'Energy Structure(no elec)'!$A$2:$I$28,7,FALSE)*VLOOKUP($A24,'Electrification prediction'!$A$236:$AQ$262,COLUMN('Electrification prediction'!E$236),FALSE)</f>
        <v>3300872243871.5093</v>
      </c>
      <c r="F24">
        <f>VLOOKUP($A24,'Energy Structure(no elec)'!$A$2:$I$28,7,FALSE)*VLOOKUP($A24,'Electrification prediction'!$A$236:$AQ$262,COLUMN('Electrification prediction'!F$236),FALSE)</f>
        <v>3296327320756.5742</v>
      </c>
      <c r="G24">
        <f>VLOOKUP($A24,'Energy Structure(no elec)'!$A$2:$I$28,7,FALSE)*VLOOKUP($A24,'Electrification prediction'!$A$236:$AQ$262,COLUMN('Electrification prediction'!G$236),FALSE)</f>
        <v>3281397610667.8833</v>
      </c>
      <c r="H24">
        <f>VLOOKUP($A24,'Energy Structure(no elec)'!$A$2:$I$28,7,FALSE)*VLOOKUP($A24,'Electrification prediction'!$A$236:$AQ$262,COLUMN('Electrification prediction'!H$236),FALSE)</f>
        <v>3257660079986.7886</v>
      </c>
      <c r="I24">
        <f>VLOOKUP($A24,'Energy Structure(no elec)'!$A$2:$I$28,7,FALSE)*VLOOKUP($A24,'Electrification prediction'!$A$236:$AQ$262,COLUMN('Electrification prediction'!I$236),FALSE)</f>
        <v>3224427618924.9097</v>
      </c>
      <c r="J24">
        <f>VLOOKUP($A24,'Energy Structure(no elec)'!$A$2:$I$28,7,FALSE)*VLOOKUP($A24,'Electrification prediction'!$A$236:$AQ$262,COLUMN('Electrification prediction'!J$236),FALSE)</f>
        <v>3185165731877.165</v>
      </c>
      <c r="K24">
        <f>VLOOKUP($A24,'Energy Structure(no elec)'!$A$2:$I$28,7,FALSE)*VLOOKUP($A24,'Electrification prediction'!$A$236:$AQ$262,COLUMN('Electrification prediction'!K$236),FALSE)</f>
        <v>3140036918980.3618</v>
      </c>
      <c r="L24">
        <f>VLOOKUP($A24,'Energy Structure(no elec)'!$A$2:$I$28,7,FALSE)*VLOOKUP($A24,'Electrification prediction'!$A$236:$AQ$262,COLUMN('Electrification prediction'!L$236),FALSE)</f>
        <v>3089172887800.3882</v>
      </c>
      <c r="M24">
        <f>VLOOKUP($A24,'Energy Structure(no elec)'!$A$2:$I$28,7,FALSE)*VLOOKUP($A24,'Electrification prediction'!$A$236:$AQ$262,COLUMN('Electrification prediction'!M$236),FALSE)</f>
        <v>3028191702084.8491</v>
      </c>
      <c r="N24">
        <f>VLOOKUP($A24,'Energy Structure(no elec)'!$A$2:$I$28,7,FALSE)*VLOOKUP($A24,'Electrification prediction'!$A$236:$AQ$262,COLUMN('Electrification prediction'!N$236),FALSE)</f>
        <v>2961852557432.1992</v>
      </c>
      <c r="O24">
        <f>VLOOKUP($A24,'Energy Structure(no elec)'!$A$2:$I$28,7,FALSE)*VLOOKUP($A24,'Electrification prediction'!$A$236:$AQ$262,COLUMN('Electrification prediction'!O$236),FALSE)</f>
        <v>2890242808815.3359</v>
      </c>
      <c r="P24">
        <f>VLOOKUP($A24,'Energy Structure(no elec)'!$A$2:$I$28,7,FALSE)*VLOOKUP($A24,'Electrification prediction'!$A$236:$AQ$262,COLUMN('Electrification prediction'!P$236),FALSE)</f>
        <v>2813433678937.1855</v>
      </c>
      <c r="Q24">
        <f>VLOOKUP($A24,'Energy Structure(no elec)'!$A$2:$I$28,7,FALSE)*VLOOKUP($A24,'Electrification prediction'!$A$236:$AQ$262,COLUMN('Electrification prediction'!Q$236),FALSE)</f>
        <v>2731456325046.7383</v>
      </c>
      <c r="R24">
        <f>VLOOKUP($A24,'Energy Structure(no elec)'!$A$2:$I$28,7,FALSE)*VLOOKUP($A24,'Electrification prediction'!$A$236:$AQ$262,COLUMN('Electrification prediction'!R$236),FALSE)</f>
        <v>2641747083316.9116</v>
      </c>
      <c r="S24">
        <f>VLOOKUP($A24,'Energy Structure(no elec)'!$A$2:$I$28,7,FALSE)*VLOOKUP($A24,'Electrification prediction'!$A$236:$AQ$262,COLUMN('Electrification prediction'!S$236),FALSE)</f>
        <v>2549642960976.709</v>
      </c>
      <c r="T24">
        <f>VLOOKUP($A24,'Energy Structure(no elec)'!$A$2:$I$28,7,FALSE)*VLOOKUP($A24,'Electrification prediction'!$A$236:$AQ$262,COLUMN('Electrification prediction'!T$236),FALSE)</f>
        <v>2586230460065.8535</v>
      </c>
      <c r="U24">
        <f>VLOOKUP($A24,'Energy Structure(no elec)'!$A$2:$I$28,7,FALSE)*VLOOKUP($A24,'Electrification prediction'!$A$236:$AQ$262,COLUMN('Electrification prediction'!U$236),FALSE)</f>
        <v>2622221241241.9277</v>
      </c>
      <c r="V24">
        <f>VLOOKUP($A24,'Energy Structure(no elec)'!$A$2:$I$28,7,FALSE)*VLOOKUP($A24,'Electrification prediction'!$A$236:$AQ$262,COLUMN('Electrification prediction'!V$236),FALSE)</f>
        <v>2657571044991.1504</v>
      </c>
      <c r="W24">
        <f>VLOOKUP($A24,'Energy Structure(no elec)'!$A$2:$I$28,7,FALSE)*VLOOKUP($A24,'Electrification prediction'!$A$236:$AQ$262,COLUMN('Electrification prediction'!W$236),FALSE)</f>
        <v>2690604621584.0166</v>
      </c>
      <c r="X24">
        <f>VLOOKUP($A24,'Energy Structure(no elec)'!$A$2:$I$28,7,FALSE)*VLOOKUP($A24,'Electrification prediction'!$A$236:$AQ$262,COLUMN('Electrification prediction'!X$236),FALSE)</f>
        <v>2718509306287.2061</v>
      </c>
      <c r="Y24">
        <f>VLOOKUP($A24,'Energy Structure(no elec)'!$A$2:$I$28,7,FALSE)*VLOOKUP($A24,'Electrification prediction'!$A$236:$AQ$262,COLUMN('Electrification prediction'!Y$236),FALSE)</f>
        <v>2743785231209.7803</v>
      </c>
      <c r="Z24">
        <f>VLOOKUP($A24,'Energy Structure(no elec)'!$A$2:$I$28,7,FALSE)*VLOOKUP($A24,'Electrification prediction'!$A$236:$AQ$262,COLUMN('Electrification prediction'!Z$236),FALSE)</f>
        <v>2766327292078.2471</v>
      </c>
      <c r="AA24">
        <f>VLOOKUP($A24,'Energy Structure(no elec)'!$A$2:$I$28,7,FALSE)*VLOOKUP($A24,'Electrification prediction'!$A$236:$AQ$262,COLUMN('Electrification prediction'!AA$236),FALSE)</f>
        <v>2786006373100.7632</v>
      </c>
      <c r="AB24">
        <f>VLOOKUP($A24,'Energy Structure(no elec)'!$A$2:$I$28,7,FALSE)*VLOOKUP($A24,'Electrification prediction'!$A$236:$AQ$262,COLUMN('Electrification prediction'!AB$236),FALSE)</f>
        <v>2802725194821.5718</v>
      </c>
      <c r="AC24">
        <f>VLOOKUP($A24,'Energy Structure(no elec)'!$A$2:$I$28,7,FALSE)*VLOOKUP($A24,'Electrification prediction'!$A$236:$AQ$262,COLUMN('Electrification prediction'!AC$236),FALSE)</f>
        <v>2816392272631.3335</v>
      </c>
      <c r="AD24">
        <f>VLOOKUP($A24,'Energy Structure(no elec)'!$A$2:$I$28,7,FALSE)*VLOOKUP($A24,'Electrification prediction'!$A$236:$AQ$262,COLUMN('Electrification prediction'!AD$236),FALSE)</f>
        <v>2826922847079.5269</v>
      </c>
      <c r="AE24">
        <f>VLOOKUP($A24,'Energy Structure(no elec)'!$A$2:$I$28,7,FALSE)*VLOOKUP($A24,'Electrification prediction'!$A$236:$AQ$262,COLUMN('Electrification prediction'!AE$236),FALSE)</f>
        <v>2834211468621.1812</v>
      </c>
      <c r="AF24">
        <f>VLOOKUP($A24,'Energy Structure(no elec)'!$A$2:$I$28,7,FALSE)*VLOOKUP($A24,'Electrification prediction'!$A$236:$AQ$262,COLUMN('Electrification prediction'!AF$236),FALSE)</f>
        <v>2838189312452.3662</v>
      </c>
      <c r="AG24">
        <f>VLOOKUP($A24,'Energy Structure(no elec)'!$A$2:$I$28,7,FALSE)*VLOOKUP($A24,'Electrification prediction'!$A$236:$AQ$262,COLUMN('Electrification prediction'!AG$236),FALSE)</f>
        <v>2838768642550.9575</v>
      </c>
      <c r="AH24">
        <f>VLOOKUP($A24,'Energy Structure(no elec)'!$A$2:$I$28,7,FALSE)*VLOOKUP($A24,'Electrification prediction'!$A$236:$AQ$262,COLUMN('Electrification prediction'!AH$236),FALSE)</f>
        <v>2833057680999.8242</v>
      </c>
      <c r="AI24">
        <f>VLOOKUP($A24,'Energy Structure(no elec)'!$A$2:$I$28,7,FALSE)*VLOOKUP($A24,'Electrification prediction'!$A$236:$AQ$262,COLUMN('Electrification prediction'!AI$236),FALSE)</f>
        <v>2823845348110.8052</v>
      </c>
      <c r="AJ24">
        <f>VLOOKUP($A24,'Energy Structure(no elec)'!$A$2:$I$28,7,FALSE)*VLOOKUP($A24,'Electrification prediction'!$A$236:$AQ$262,COLUMN('Electrification prediction'!AJ$236),FALSE)</f>
        <v>2811088306801.7324</v>
      </c>
      <c r="AK24">
        <f>VLOOKUP($A24,'Energy Structure(no elec)'!$A$2:$I$28,7,FALSE)*VLOOKUP($A24,'Electrification prediction'!$A$236:$AQ$262,COLUMN('Electrification prediction'!AK$236),FALSE)</f>
        <v>2794756522307.3232</v>
      </c>
      <c r="AL24">
        <f>VLOOKUP($A24,'Energy Structure(no elec)'!$A$2:$I$28,7,FALSE)*VLOOKUP($A24,'Electrification prediction'!$A$236:$AQ$262,COLUMN('Electrification prediction'!AL$236),FALSE)</f>
        <v>2774834067776.939</v>
      </c>
      <c r="AM24">
        <f>VLOOKUP($A24,'Energy Structure(no elec)'!$A$2:$I$28,7,FALSE)*VLOOKUP($A24,'Electrification prediction'!$A$236:$AQ$262,COLUMN('Electrification prediction'!AM$236),FALSE)</f>
        <v>2751292061247.5625</v>
      </c>
      <c r="AN24">
        <f>VLOOKUP($A24,'Energy Structure(no elec)'!$A$2:$I$28,7,FALSE)*VLOOKUP($A24,'Electrification prediction'!$A$236:$AQ$262,COLUMN('Electrification prediction'!AN$236),FALSE)</f>
        <v>2724145587447.1538</v>
      </c>
      <c r="AO24">
        <f>VLOOKUP($A24,'Energy Structure(no elec)'!$A$2:$I$28,7,FALSE)*VLOOKUP($A24,'Electrification prediction'!$A$236:$AQ$262,COLUMN('Electrification prediction'!AO$236),FALSE)</f>
        <v>2693398624204.4009</v>
      </c>
      <c r="AP24">
        <f>VLOOKUP($A24,'Energy Structure(no elec)'!$A$2:$I$28,7,FALSE)*VLOOKUP($A24,'Electrification prediction'!$A$236:$AQ$262,COLUMN('Electrification prediction'!AP$236),FALSE)</f>
        <v>2659099927414.6997</v>
      </c>
      <c r="AQ24">
        <f>VLOOKUP($A24,'Energy Structure(no elec)'!$A$2:$I$28,7,FALSE)*VLOOKUP($A24,'Electrification prediction'!$A$236:$AQ$262,COLUMN('Electrification prediction'!AQ$236),FALSE)</f>
        <v>2621288646214.5205</v>
      </c>
    </row>
    <row r="25" spans="1:43">
      <c r="A25" s="272" t="s">
        <v>637</v>
      </c>
      <c r="B25">
        <f>VLOOKUP(A25,'Energy use'!$A$132:$K$158,7,FALSE)</f>
        <v>315686697661.72437</v>
      </c>
      <c r="C25">
        <f>VLOOKUP($A25,'Energy Structure(no elec)'!$A$2:$I$28,7,FALSE)*VLOOKUP($A25,'Electrification prediction'!$A$236:$AQ$262,COLUMN('Electrification prediction'!C$236),FALSE)</f>
        <v>324392953424.69824</v>
      </c>
      <c r="D25">
        <f>VLOOKUP($A25,'Energy Structure(no elec)'!$A$2:$I$28,7,FALSE)*VLOOKUP($A25,'Electrification prediction'!$A$236:$AQ$262,COLUMN('Electrification prediction'!D$236),FALSE)</f>
        <v>353394295779.88904</v>
      </c>
      <c r="E25">
        <f>VLOOKUP($A25,'Energy Structure(no elec)'!$A$2:$I$28,7,FALSE)*VLOOKUP($A25,'Electrification prediction'!$A$236:$AQ$262,COLUMN('Electrification prediction'!E$236),FALSE)</f>
        <v>362267062141.50256</v>
      </c>
      <c r="F25">
        <f>VLOOKUP($A25,'Energy Structure(no elec)'!$A$2:$I$28,7,FALSE)*VLOOKUP($A25,'Electrification prediction'!$A$236:$AQ$262,COLUMN('Electrification prediction'!F$236),FALSE)</f>
        <v>370390320360.1853</v>
      </c>
      <c r="G25">
        <f>VLOOKUP($A25,'Energy Structure(no elec)'!$A$2:$I$28,7,FALSE)*VLOOKUP($A25,'Electrification prediction'!$A$236:$AQ$262,COLUMN('Electrification prediction'!G$236),FALSE)</f>
        <v>378000288526.99176</v>
      </c>
      <c r="H25">
        <f>VLOOKUP($A25,'Energy Structure(no elec)'!$A$2:$I$28,7,FALSE)*VLOOKUP($A25,'Electrification prediction'!$A$236:$AQ$262,COLUMN('Electrification prediction'!H$236),FALSE)</f>
        <v>385243292448.4895</v>
      </c>
      <c r="I25">
        <f>VLOOKUP($A25,'Energy Structure(no elec)'!$A$2:$I$28,7,FALSE)*VLOOKUP($A25,'Electrification prediction'!$A$236:$AQ$262,COLUMN('Electrification prediction'!I$236),FALSE)</f>
        <v>392005164644.17871</v>
      </c>
      <c r="J25">
        <f>VLOOKUP($A25,'Energy Structure(no elec)'!$A$2:$I$28,7,FALSE)*VLOOKUP($A25,'Electrification prediction'!$A$236:$AQ$262,COLUMN('Electrification prediction'!J$236),FALSE)</f>
        <v>398677049277.15656</v>
      </c>
      <c r="K25">
        <f>VLOOKUP($A25,'Energy Structure(no elec)'!$A$2:$I$28,7,FALSE)*VLOOKUP($A25,'Electrification prediction'!$A$236:$AQ$262,COLUMN('Electrification prediction'!K$236),FALSE)</f>
        <v>405271136790.31586</v>
      </c>
      <c r="L25">
        <f>VLOOKUP($A25,'Energy Structure(no elec)'!$A$2:$I$28,7,FALSE)*VLOOKUP($A25,'Electrification prediction'!$A$236:$AQ$262,COLUMN('Electrification prediction'!L$236),FALSE)</f>
        <v>411797330992.78864</v>
      </c>
      <c r="M25">
        <f>VLOOKUP($A25,'Energy Structure(no elec)'!$A$2:$I$28,7,FALSE)*VLOOKUP($A25,'Electrification prediction'!$A$236:$AQ$262,COLUMN('Electrification prediction'!M$236),FALSE)</f>
        <v>417644624378.00134</v>
      </c>
      <c r="N25">
        <f>VLOOKUP($A25,'Energy Structure(no elec)'!$A$2:$I$28,7,FALSE)*VLOOKUP($A25,'Electrification prediction'!$A$236:$AQ$262,COLUMN('Electrification prediction'!N$236),FALSE)</f>
        <v>423419753555.07477</v>
      </c>
      <c r="O25">
        <f>VLOOKUP($A25,'Energy Structure(no elec)'!$A$2:$I$28,7,FALSE)*VLOOKUP($A25,'Electrification prediction'!$A$236:$AQ$262,COLUMN('Electrification prediction'!O$236),FALSE)</f>
        <v>429127312908.68561</v>
      </c>
      <c r="P25">
        <f>VLOOKUP($A25,'Energy Structure(no elec)'!$A$2:$I$28,7,FALSE)*VLOOKUP($A25,'Electrification prediction'!$A$236:$AQ$262,COLUMN('Electrification prediction'!P$236),FALSE)</f>
        <v>434770390381.38806</v>
      </c>
      <c r="Q25">
        <f>VLOOKUP($A25,'Energy Structure(no elec)'!$A$2:$I$28,7,FALSE)*VLOOKUP($A25,'Electrification prediction'!$A$236:$AQ$262,COLUMN('Electrification prediction'!Q$236),FALSE)</f>
        <v>440346376274.75616</v>
      </c>
      <c r="R25">
        <f>VLOOKUP($A25,'Energy Structure(no elec)'!$A$2:$I$28,7,FALSE)*VLOOKUP($A25,'Electrification prediction'!$A$236:$AQ$262,COLUMN('Electrification prediction'!R$236),FALSE)</f>
        <v>445414894465.26648</v>
      </c>
      <c r="S25">
        <f>VLOOKUP($A25,'Energy Structure(no elec)'!$A$2:$I$28,7,FALSE)*VLOOKUP($A25,'Electrification prediction'!$A$236:$AQ$262,COLUMN('Electrification prediction'!S$236),FALSE)</f>
        <v>450846915475.33765</v>
      </c>
      <c r="T25">
        <f>VLOOKUP($A25,'Energy Structure(no elec)'!$A$2:$I$28,7,FALSE)*VLOOKUP($A25,'Electrification prediction'!$A$236:$AQ$262,COLUMN('Electrification prediction'!T$236),FALSE)</f>
        <v>456200808860.76971</v>
      </c>
      <c r="U25">
        <f>VLOOKUP($A25,'Energy Structure(no elec)'!$A$2:$I$28,7,FALSE)*VLOOKUP($A25,'Electrification prediction'!$A$236:$AQ$262,COLUMN('Electrification prediction'!U$236),FALSE)</f>
        <v>461469184870.02295</v>
      </c>
      <c r="V25">
        <f>VLOOKUP($A25,'Energy Structure(no elec)'!$A$2:$I$28,7,FALSE)*VLOOKUP($A25,'Electrification prediction'!$A$236:$AQ$262,COLUMN('Electrification prediction'!V$236),FALSE)</f>
        <v>466643686319.64703</v>
      </c>
      <c r="W25">
        <f>VLOOKUP($A25,'Energy Structure(no elec)'!$A$2:$I$28,7,FALSE)*VLOOKUP($A25,'Electrification prediction'!$A$236:$AQ$262,COLUMN('Electrification prediction'!W$236),FALSE)</f>
        <v>471430301771.88708</v>
      </c>
      <c r="X25">
        <f>VLOOKUP($A25,'Energy Structure(no elec)'!$A$2:$I$28,7,FALSE)*VLOOKUP($A25,'Electrification prediction'!$A$236:$AQ$262,COLUMN('Electrification prediction'!X$236),FALSE)</f>
        <v>475338598818.25116</v>
      </c>
      <c r="Y25">
        <f>VLOOKUP($A25,'Energy Structure(no elec)'!$A$2:$I$28,7,FALSE)*VLOOKUP($A25,'Electrification prediction'!$A$236:$AQ$262,COLUMN('Electrification prediction'!Y$236),FALSE)</f>
        <v>478809042367.12402</v>
      </c>
      <c r="Z25">
        <f>VLOOKUP($A25,'Energy Structure(no elec)'!$A$2:$I$28,7,FALSE)*VLOOKUP($A25,'Electrification prediction'!$A$236:$AQ$262,COLUMN('Electrification prediction'!Z$236),FALSE)</f>
        <v>481824672968.77814</v>
      </c>
      <c r="AA25">
        <f>VLOOKUP($A25,'Energy Structure(no elec)'!$A$2:$I$28,7,FALSE)*VLOOKUP($A25,'Electrification prediction'!$A$236:$AQ$262,COLUMN('Electrification prediction'!AA$236),FALSE)</f>
        <v>484364383524.28473</v>
      </c>
      <c r="AB25">
        <f>VLOOKUP($A25,'Energy Structure(no elec)'!$A$2:$I$28,7,FALSE)*VLOOKUP($A25,'Electrification prediction'!$A$236:$AQ$262,COLUMN('Electrification prediction'!AB$236),FALSE)</f>
        <v>486412645824.15948</v>
      </c>
      <c r="AC25">
        <f>VLOOKUP($A25,'Energy Structure(no elec)'!$A$2:$I$28,7,FALSE)*VLOOKUP($A25,'Electrification prediction'!$A$236:$AQ$262,COLUMN('Electrification prediction'!AC$236),FALSE)</f>
        <v>487954946700.18158</v>
      </c>
      <c r="AD25">
        <f>VLOOKUP($A25,'Energy Structure(no elec)'!$A$2:$I$28,7,FALSE)*VLOOKUP($A25,'Electrification prediction'!$A$236:$AQ$262,COLUMN('Electrification prediction'!AD$236),FALSE)</f>
        <v>488977939691.89557</v>
      </c>
      <c r="AE25">
        <f>VLOOKUP($A25,'Energy Structure(no elec)'!$A$2:$I$28,7,FALSE)*VLOOKUP($A25,'Electrification prediction'!$A$236:$AQ$262,COLUMN('Electrification prediction'!AE$236),FALSE)</f>
        <v>489464700967.81024</v>
      </c>
      <c r="AF25">
        <f>VLOOKUP($A25,'Energy Structure(no elec)'!$A$2:$I$28,7,FALSE)*VLOOKUP($A25,'Electrification prediction'!$A$236:$AQ$262,COLUMN('Electrification prediction'!AF$236),FALSE)</f>
        <v>489404640048.70917</v>
      </c>
      <c r="AG25">
        <f>VLOOKUP($A25,'Energy Structure(no elec)'!$A$2:$I$28,7,FALSE)*VLOOKUP($A25,'Electrification prediction'!$A$236:$AQ$262,COLUMN('Electrification prediction'!AG$236),FALSE)</f>
        <v>488783889453.24158</v>
      </c>
      <c r="AH25">
        <f>VLOOKUP($A25,'Energy Structure(no elec)'!$A$2:$I$28,7,FALSE)*VLOOKUP($A25,'Electrification prediction'!$A$236:$AQ$262,COLUMN('Electrification prediction'!AH$236),FALSE)</f>
        <v>487106463627.17365</v>
      </c>
      <c r="AI25">
        <f>VLOOKUP($A25,'Energy Structure(no elec)'!$A$2:$I$28,7,FALSE)*VLOOKUP($A25,'Electrification prediction'!$A$236:$AQ$262,COLUMN('Electrification prediction'!AI$236),FALSE)</f>
        <v>484854406515.47015</v>
      </c>
      <c r="AJ25">
        <f>VLOOKUP($A25,'Energy Structure(no elec)'!$A$2:$I$28,7,FALSE)*VLOOKUP($A25,'Electrification prediction'!$A$236:$AQ$262,COLUMN('Electrification prediction'!AJ$236),FALSE)</f>
        <v>482021345538.60107</v>
      </c>
      <c r="AK25">
        <f>VLOOKUP($A25,'Energy Structure(no elec)'!$A$2:$I$28,7,FALSE)*VLOOKUP($A25,'Electrification prediction'!$A$236:$AQ$262,COLUMN('Electrification prediction'!AK$236),FALSE)</f>
        <v>478603154267.34869</v>
      </c>
      <c r="AL25">
        <f>VLOOKUP($A25,'Energy Structure(no elec)'!$A$2:$I$28,7,FALSE)*VLOOKUP($A25,'Electrification prediction'!$A$236:$AQ$262,COLUMN('Electrification prediction'!AL$236),FALSE)</f>
        <v>474598078586.5332</v>
      </c>
      <c r="AM25">
        <f>VLOOKUP($A25,'Energy Structure(no elec)'!$A$2:$I$28,7,FALSE)*VLOOKUP($A25,'Electrification prediction'!$A$236:$AQ$262,COLUMN('Electrification prediction'!AM$236),FALSE)</f>
        <v>470002102191.4519</v>
      </c>
      <c r="AN25">
        <f>VLOOKUP($A25,'Energy Structure(no elec)'!$A$2:$I$28,7,FALSE)*VLOOKUP($A25,'Electrification prediction'!$A$236:$AQ$262,COLUMN('Electrification prediction'!AN$236),FALSE)</f>
        <v>464818675965.6358</v>
      </c>
      <c r="AO25">
        <f>VLOOKUP($A25,'Energy Structure(no elec)'!$A$2:$I$28,7,FALSE)*VLOOKUP($A25,'Electrification prediction'!$A$236:$AQ$262,COLUMN('Electrification prediction'!AO$236),FALSE)</f>
        <v>459049291530.30548</v>
      </c>
      <c r="AP25">
        <f>VLOOKUP($A25,'Energy Structure(no elec)'!$A$2:$I$28,7,FALSE)*VLOOKUP($A25,'Electrification prediction'!$A$236:$AQ$262,COLUMN('Electrification prediction'!AP$236),FALSE)</f>
        <v>452703011002.37933</v>
      </c>
      <c r="AQ25">
        <f>VLOOKUP($A25,'Energy Structure(no elec)'!$A$2:$I$28,7,FALSE)*VLOOKUP($A25,'Electrification prediction'!$A$236:$AQ$262,COLUMN('Electrification prediction'!AQ$236),FALSE)</f>
        <v>445787181191.84314</v>
      </c>
    </row>
    <row r="26" spans="1:43">
      <c r="A26" s="272" t="s">
        <v>638</v>
      </c>
      <c r="B26">
        <f>VLOOKUP(A26,'Energy use'!$A$132:$K$158,7,FALSE)</f>
        <v>0</v>
      </c>
      <c r="C26">
        <f>VLOOKUP($A26,'Energy Structure(no elec)'!$A$2:$I$28,7,FALSE)*VLOOKUP($A26,'Electrification prediction'!$A$236:$AQ$262,COLUMN('Electrification prediction'!C$236),FALSE)</f>
        <v>0</v>
      </c>
      <c r="D26">
        <f>VLOOKUP($A26,'Energy Structure(no elec)'!$A$2:$I$28,7,FALSE)*VLOOKUP($A26,'Electrification prediction'!$A$236:$AQ$262,COLUMN('Electrification prediction'!D$236),FALSE)</f>
        <v>0</v>
      </c>
      <c r="E26">
        <f>VLOOKUP($A26,'Energy Structure(no elec)'!$A$2:$I$28,7,FALSE)*VLOOKUP($A26,'Electrification prediction'!$A$236:$AQ$262,COLUMN('Electrification prediction'!E$236),FALSE)</f>
        <v>0</v>
      </c>
      <c r="F26">
        <f>VLOOKUP($A26,'Energy Structure(no elec)'!$A$2:$I$28,7,FALSE)*VLOOKUP($A26,'Electrification prediction'!$A$236:$AQ$262,COLUMN('Electrification prediction'!F$236),FALSE)</f>
        <v>0</v>
      </c>
      <c r="G26">
        <f>VLOOKUP($A26,'Energy Structure(no elec)'!$A$2:$I$28,7,FALSE)*VLOOKUP($A26,'Electrification prediction'!$A$236:$AQ$262,COLUMN('Electrification prediction'!G$236),FALSE)</f>
        <v>0</v>
      </c>
      <c r="H26">
        <f>VLOOKUP($A26,'Energy Structure(no elec)'!$A$2:$I$28,7,FALSE)*VLOOKUP($A26,'Electrification prediction'!$A$236:$AQ$262,COLUMN('Electrification prediction'!H$236),FALSE)</f>
        <v>0</v>
      </c>
      <c r="I26">
        <f>VLOOKUP($A26,'Energy Structure(no elec)'!$A$2:$I$28,7,FALSE)*VLOOKUP($A26,'Electrification prediction'!$A$236:$AQ$262,COLUMN('Electrification prediction'!I$236),FALSE)</f>
        <v>0</v>
      </c>
      <c r="J26">
        <f>VLOOKUP($A26,'Energy Structure(no elec)'!$A$2:$I$28,7,FALSE)*VLOOKUP($A26,'Electrification prediction'!$A$236:$AQ$262,COLUMN('Electrification prediction'!J$236),FALSE)</f>
        <v>0</v>
      </c>
      <c r="K26">
        <f>VLOOKUP($A26,'Energy Structure(no elec)'!$A$2:$I$28,7,FALSE)*VLOOKUP($A26,'Electrification prediction'!$A$236:$AQ$262,COLUMN('Electrification prediction'!K$236),FALSE)</f>
        <v>0</v>
      </c>
      <c r="L26">
        <f>VLOOKUP($A26,'Energy Structure(no elec)'!$A$2:$I$28,7,FALSE)*VLOOKUP($A26,'Electrification prediction'!$A$236:$AQ$262,COLUMN('Electrification prediction'!L$236),FALSE)</f>
        <v>0</v>
      </c>
      <c r="M26">
        <f>VLOOKUP($A26,'Energy Structure(no elec)'!$A$2:$I$28,7,FALSE)*VLOOKUP($A26,'Electrification prediction'!$A$236:$AQ$262,COLUMN('Electrification prediction'!M$236),FALSE)</f>
        <v>0</v>
      </c>
      <c r="N26">
        <f>VLOOKUP($A26,'Energy Structure(no elec)'!$A$2:$I$28,7,FALSE)*VLOOKUP($A26,'Electrification prediction'!$A$236:$AQ$262,COLUMN('Electrification prediction'!N$236),FALSE)</f>
        <v>0</v>
      </c>
      <c r="O26">
        <f>VLOOKUP($A26,'Energy Structure(no elec)'!$A$2:$I$28,7,FALSE)*VLOOKUP($A26,'Electrification prediction'!$A$236:$AQ$262,COLUMN('Electrification prediction'!O$236),FALSE)</f>
        <v>0</v>
      </c>
      <c r="P26">
        <f>VLOOKUP($A26,'Energy Structure(no elec)'!$A$2:$I$28,7,FALSE)*VLOOKUP($A26,'Electrification prediction'!$A$236:$AQ$262,COLUMN('Electrification prediction'!P$236),FALSE)</f>
        <v>0</v>
      </c>
      <c r="Q26">
        <f>VLOOKUP($A26,'Energy Structure(no elec)'!$A$2:$I$28,7,FALSE)*VLOOKUP($A26,'Electrification prediction'!$A$236:$AQ$262,COLUMN('Electrification prediction'!Q$236),FALSE)</f>
        <v>0</v>
      </c>
      <c r="R26">
        <f>VLOOKUP($A26,'Energy Structure(no elec)'!$A$2:$I$28,7,FALSE)*VLOOKUP($A26,'Electrification prediction'!$A$236:$AQ$262,COLUMN('Electrification prediction'!R$236),FALSE)</f>
        <v>0</v>
      </c>
      <c r="S26">
        <f>VLOOKUP($A26,'Energy Structure(no elec)'!$A$2:$I$28,7,FALSE)*VLOOKUP($A26,'Electrification prediction'!$A$236:$AQ$262,COLUMN('Electrification prediction'!S$236),FALSE)</f>
        <v>0</v>
      </c>
      <c r="T26">
        <f>VLOOKUP($A26,'Energy Structure(no elec)'!$A$2:$I$28,7,FALSE)*VLOOKUP($A26,'Electrification prediction'!$A$236:$AQ$262,COLUMN('Electrification prediction'!T$236),FALSE)</f>
        <v>0</v>
      </c>
      <c r="U26">
        <f>VLOOKUP($A26,'Energy Structure(no elec)'!$A$2:$I$28,7,FALSE)*VLOOKUP($A26,'Electrification prediction'!$A$236:$AQ$262,COLUMN('Electrification prediction'!U$236),FALSE)</f>
        <v>0</v>
      </c>
      <c r="V26">
        <f>VLOOKUP($A26,'Energy Structure(no elec)'!$A$2:$I$28,7,FALSE)*VLOOKUP($A26,'Electrification prediction'!$A$236:$AQ$262,COLUMN('Electrification prediction'!V$236),FALSE)</f>
        <v>0</v>
      </c>
      <c r="W26">
        <f>VLOOKUP($A26,'Energy Structure(no elec)'!$A$2:$I$28,7,FALSE)*VLOOKUP($A26,'Electrification prediction'!$A$236:$AQ$262,COLUMN('Electrification prediction'!W$236),FALSE)</f>
        <v>0</v>
      </c>
      <c r="X26">
        <f>VLOOKUP($A26,'Energy Structure(no elec)'!$A$2:$I$28,7,FALSE)*VLOOKUP($A26,'Electrification prediction'!$A$236:$AQ$262,COLUMN('Electrification prediction'!X$236),FALSE)</f>
        <v>0</v>
      </c>
      <c r="Y26">
        <f>VLOOKUP($A26,'Energy Structure(no elec)'!$A$2:$I$28,7,FALSE)*VLOOKUP($A26,'Electrification prediction'!$A$236:$AQ$262,COLUMN('Electrification prediction'!Y$236),FALSE)</f>
        <v>0</v>
      </c>
      <c r="Z26">
        <f>VLOOKUP($A26,'Energy Structure(no elec)'!$A$2:$I$28,7,FALSE)*VLOOKUP($A26,'Electrification prediction'!$A$236:$AQ$262,COLUMN('Electrification prediction'!Z$236),FALSE)</f>
        <v>0</v>
      </c>
      <c r="AA26">
        <f>VLOOKUP($A26,'Energy Structure(no elec)'!$A$2:$I$28,7,FALSE)*VLOOKUP($A26,'Electrification prediction'!$A$236:$AQ$262,COLUMN('Electrification prediction'!AA$236),FALSE)</f>
        <v>0</v>
      </c>
      <c r="AB26">
        <f>VLOOKUP($A26,'Energy Structure(no elec)'!$A$2:$I$28,7,FALSE)*VLOOKUP($A26,'Electrification prediction'!$A$236:$AQ$262,COLUMN('Electrification prediction'!AB$236),FALSE)</f>
        <v>0</v>
      </c>
      <c r="AC26">
        <f>VLOOKUP($A26,'Energy Structure(no elec)'!$A$2:$I$28,7,FALSE)*VLOOKUP($A26,'Electrification prediction'!$A$236:$AQ$262,COLUMN('Electrification prediction'!AC$236),FALSE)</f>
        <v>0</v>
      </c>
      <c r="AD26">
        <f>VLOOKUP($A26,'Energy Structure(no elec)'!$A$2:$I$28,7,FALSE)*VLOOKUP($A26,'Electrification prediction'!$A$236:$AQ$262,COLUMN('Electrification prediction'!AD$236),FALSE)</f>
        <v>0</v>
      </c>
      <c r="AE26">
        <f>VLOOKUP($A26,'Energy Structure(no elec)'!$A$2:$I$28,7,FALSE)*VLOOKUP($A26,'Electrification prediction'!$A$236:$AQ$262,COLUMN('Electrification prediction'!AE$236),FALSE)</f>
        <v>0</v>
      </c>
      <c r="AF26">
        <f>VLOOKUP($A26,'Energy Structure(no elec)'!$A$2:$I$28,7,FALSE)*VLOOKUP($A26,'Electrification prediction'!$A$236:$AQ$262,COLUMN('Electrification prediction'!AF$236),FALSE)</f>
        <v>0</v>
      </c>
      <c r="AG26">
        <f>VLOOKUP($A26,'Energy Structure(no elec)'!$A$2:$I$28,7,FALSE)*VLOOKUP($A26,'Electrification prediction'!$A$236:$AQ$262,COLUMN('Electrification prediction'!AG$236),FALSE)</f>
        <v>0</v>
      </c>
      <c r="AH26">
        <f>VLOOKUP($A26,'Energy Structure(no elec)'!$A$2:$I$28,7,FALSE)*VLOOKUP($A26,'Electrification prediction'!$A$236:$AQ$262,COLUMN('Electrification prediction'!AH$236),FALSE)</f>
        <v>0</v>
      </c>
      <c r="AI26">
        <f>VLOOKUP($A26,'Energy Structure(no elec)'!$A$2:$I$28,7,FALSE)*VLOOKUP($A26,'Electrification prediction'!$A$236:$AQ$262,COLUMN('Electrification prediction'!AI$236),FALSE)</f>
        <v>0</v>
      </c>
      <c r="AJ26">
        <f>VLOOKUP($A26,'Energy Structure(no elec)'!$A$2:$I$28,7,FALSE)*VLOOKUP($A26,'Electrification prediction'!$A$236:$AQ$262,COLUMN('Electrification prediction'!AJ$236),FALSE)</f>
        <v>0</v>
      </c>
      <c r="AK26">
        <f>VLOOKUP($A26,'Energy Structure(no elec)'!$A$2:$I$28,7,FALSE)*VLOOKUP($A26,'Electrification prediction'!$A$236:$AQ$262,COLUMN('Electrification prediction'!AK$236),FALSE)</f>
        <v>0</v>
      </c>
      <c r="AL26">
        <f>VLOOKUP($A26,'Energy Structure(no elec)'!$A$2:$I$28,7,FALSE)*VLOOKUP($A26,'Electrification prediction'!$A$236:$AQ$262,COLUMN('Electrification prediction'!AL$236),FALSE)</f>
        <v>0</v>
      </c>
      <c r="AM26">
        <f>VLOOKUP($A26,'Energy Structure(no elec)'!$A$2:$I$28,7,FALSE)*VLOOKUP($A26,'Electrification prediction'!$A$236:$AQ$262,COLUMN('Electrification prediction'!AM$236),FALSE)</f>
        <v>0</v>
      </c>
      <c r="AN26">
        <f>VLOOKUP($A26,'Energy Structure(no elec)'!$A$2:$I$28,7,FALSE)*VLOOKUP($A26,'Electrification prediction'!$A$236:$AQ$262,COLUMN('Electrification prediction'!AN$236),FALSE)</f>
        <v>0</v>
      </c>
      <c r="AO26">
        <f>VLOOKUP($A26,'Energy Structure(no elec)'!$A$2:$I$28,7,FALSE)*VLOOKUP($A26,'Electrification prediction'!$A$236:$AQ$262,COLUMN('Electrification prediction'!AO$236),FALSE)</f>
        <v>0</v>
      </c>
      <c r="AP26">
        <f>VLOOKUP($A26,'Energy Structure(no elec)'!$A$2:$I$28,7,FALSE)*VLOOKUP($A26,'Electrification prediction'!$A$236:$AQ$262,COLUMN('Electrification prediction'!AP$236),FALSE)</f>
        <v>0</v>
      </c>
      <c r="AQ26">
        <f>VLOOKUP($A26,'Energy Structure(no elec)'!$A$2:$I$28,7,FALSE)*VLOOKUP($A26,'Electrification prediction'!$A$236:$AQ$262,COLUMN('Electrification prediction'!AQ$236),FALSE)</f>
        <v>0</v>
      </c>
    </row>
    <row r="27" spans="1:43">
      <c r="A27" s="272" t="s">
        <v>613</v>
      </c>
      <c r="B27">
        <f>VLOOKUP(A27,'Energy use'!$A$132:$K$158,7,FALSE)</f>
        <v>105228899220.57492</v>
      </c>
      <c r="C27">
        <f>VLOOKUP($A27,'Energy Structure(no elec)'!$A$2:$I$28,7,FALSE)*VLOOKUP($A27,'Electrification prediction'!$A$236:$AQ$262,COLUMN('Electrification prediction'!C$236),FALSE)</f>
        <v>100359735714.76836</v>
      </c>
      <c r="D27">
        <f>VLOOKUP($A27,'Energy Structure(no elec)'!$A$2:$I$28,7,FALSE)*VLOOKUP($A27,'Electrification prediction'!$A$236:$AQ$262,COLUMN('Electrification prediction'!D$236),FALSE)</f>
        <v>121835591964.9944</v>
      </c>
      <c r="E27">
        <f>VLOOKUP($A27,'Energy Structure(no elec)'!$A$2:$I$28,7,FALSE)*VLOOKUP($A27,'Electrification prediction'!$A$236:$AQ$262,COLUMN('Electrification prediction'!E$236),FALSE)</f>
        <v>130397360578.80542</v>
      </c>
      <c r="F27">
        <f>VLOOKUP($A27,'Energy Structure(no elec)'!$A$2:$I$28,7,FALSE)*VLOOKUP($A27,'Electrification prediction'!$A$236:$AQ$262,COLUMN('Electrification prediction'!F$236),FALSE)</f>
        <v>138615836135.24759</v>
      </c>
      <c r="G27">
        <f>VLOOKUP($A27,'Energy Structure(no elec)'!$A$2:$I$28,7,FALSE)*VLOOKUP($A27,'Electrification prediction'!$A$236:$AQ$262,COLUMN('Electrification prediction'!G$236),FALSE)</f>
        <v>146557342933.10657</v>
      </c>
      <c r="H27">
        <f>VLOOKUP($A27,'Energy Structure(no elec)'!$A$2:$I$28,7,FALSE)*VLOOKUP($A27,'Electrification prediction'!$A$236:$AQ$262,COLUMN('Electrification prediction'!H$236),FALSE)</f>
        <v>154267053902.75409</v>
      </c>
      <c r="I27">
        <f>VLOOKUP($A27,'Energy Structure(no elec)'!$A$2:$I$28,7,FALSE)*VLOOKUP($A27,'Electrification prediction'!$A$236:$AQ$262,COLUMN('Electrification prediction'!I$236),FALSE)</f>
        <v>161691203504.7753</v>
      </c>
      <c r="J27">
        <f>VLOOKUP($A27,'Energy Structure(no elec)'!$A$2:$I$28,7,FALSE)*VLOOKUP($A27,'Electrification prediction'!$A$236:$AQ$262,COLUMN('Electrification prediction'!J$236),FALSE)</f>
        <v>168985722515.74646</v>
      </c>
      <c r="K27">
        <f>VLOOKUP($A27,'Energy Structure(no elec)'!$A$2:$I$28,7,FALSE)*VLOOKUP($A27,'Electrification prediction'!$A$236:$AQ$262,COLUMN('Electrification prediction'!K$236),FALSE)</f>
        <v>176159754731.56253</v>
      </c>
      <c r="L27">
        <f>VLOOKUP($A27,'Energy Structure(no elec)'!$A$2:$I$28,7,FALSE)*VLOOKUP($A27,'Electrification prediction'!$A$236:$AQ$262,COLUMN('Electrification prediction'!L$236),FALSE)</f>
        <v>183221548149.90479</v>
      </c>
      <c r="M27">
        <f>VLOOKUP($A27,'Energy Structure(no elec)'!$A$2:$I$28,7,FALSE)*VLOOKUP($A27,'Electrification prediction'!$A$236:$AQ$262,COLUMN('Electrification prediction'!M$236),FALSE)</f>
        <v>189897047867.68692</v>
      </c>
      <c r="N27">
        <f>VLOOKUP($A27,'Energy Structure(no elec)'!$A$2:$I$28,7,FALSE)*VLOOKUP($A27,'Electrification prediction'!$A$236:$AQ$262,COLUMN('Electrification prediction'!N$236),FALSE)</f>
        <v>196454150410.58173</v>
      </c>
      <c r="O27">
        <f>VLOOKUP($A27,'Energy Structure(no elec)'!$A$2:$I$28,7,FALSE)*VLOOKUP($A27,'Electrification prediction'!$A$236:$AQ$262,COLUMN('Electrification prediction'!O$236),FALSE)</f>
        <v>202898810871.46997</v>
      </c>
      <c r="P27">
        <f>VLOOKUP($A27,'Energy Structure(no elec)'!$A$2:$I$28,7,FALSE)*VLOOKUP($A27,'Electrification prediction'!$A$236:$AQ$262,COLUMN('Electrification prediction'!P$236),FALSE)</f>
        <v>209236074948.07571</v>
      </c>
      <c r="Q27">
        <f>VLOOKUP($A27,'Energy Structure(no elec)'!$A$2:$I$28,7,FALSE)*VLOOKUP($A27,'Electrification prediction'!$A$236:$AQ$262,COLUMN('Electrification prediction'!Q$236),FALSE)</f>
        <v>215467987419.22821</v>
      </c>
      <c r="R27">
        <f>VLOOKUP($A27,'Energy Structure(no elec)'!$A$2:$I$28,7,FALSE)*VLOOKUP($A27,'Electrification prediction'!$A$236:$AQ$262,COLUMN('Electrification prediction'!R$236),FALSE)</f>
        <v>221378650081.44522</v>
      </c>
      <c r="S27">
        <f>VLOOKUP($A27,'Energy Structure(no elec)'!$A$2:$I$28,7,FALSE)*VLOOKUP($A27,'Electrification prediction'!$A$236:$AQ$262,COLUMN('Electrification prediction'!S$236),FALSE)</f>
        <v>227400359169.57629</v>
      </c>
      <c r="T27">
        <f>VLOOKUP($A27,'Energy Structure(no elec)'!$A$2:$I$28,7,FALSE)*VLOOKUP($A27,'Electrification prediction'!$A$236:$AQ$262,COLUMN('Electrification prediction'!T$236),FALSE)</f>
        <v>233319276600.29587</v>
      </c>
      <c r="U27">
        <f>VLOOKUP($A27,'Energy Structure(no elec)'!$A$2:$I$28,7,FALSE)*VLOOKUP($A27,'Electrification prediction'!$A$236:$AQ$262,COLUMN('Electrification prediction'!U$236),FALSE)</f>
        <v>239133650222.43253</v>
      </c>
      <c r="V27">
        <f>VLOOKUP($A27,'Energy Structure(no elec)'!$A$2:$I$28,7,FALSE)*VLOOKUP($A27,'Electrification prediction'!$A$236:$AQ$262,COLUMN('Electrification prediction'!V$236),FALSE)</f>
        <v>244840865649.06705</v>
      </c>
      <c r="W27">
        <f>VLOOKUP($A27,'Energy Structure(no elec)'!$A$2:$I$28,7,FALSE)*VLOOKUP($A27,'Electrification prediction'!$A$236:$AQ$262,COLUMN('Electrification prediction'!W$236),FALSE)</f>
        <v>250286308696.71817</v>
      </c>
      <c r="X27">
        <f>VLOOKUP($A27,'Energy Structure(no elec)'!$A$2:$I$28,7,FALSE)*VLOOKUP($A27,'Electrification prediction'!$A$236:$AQ$262,COLUMN('Electrification prediction'!X$236),FALSE)</f>
        <v>255202769012.93256</v>
      </c>
      <c r="Y27">
        <f>VLOOKUP($A27,'Energy Structure(no elec)'!$A$2:$I$28,7,FALSE)*VLOOKUP($A27,'Electrification prediction'!$A$236:$AQ$262,COLUMN('Electrification prediction'!Y$236),FALSE)</f>
        <v>259817208471.0817</v>
      </c>
      <c r="Z27">
        <f>VLOOKUP($A27,'Energy Structure(no elec)'!$A$2:$I$28,7,FALSE)*VLOOKUP($A27,'Electrification prediction'!$A$236:$AQ$262,COLUMN('Electrification prediction'!Z$236),FALSE)</f>
        <v>264116511097.39719</v>
      </c>
      <c r="AA27">
        <f>VLOOKUP($A27,'Energy Structure(no elec)'!$A$2:$I$28,7,FALSE)*VLOOKUP($A27,'Electrification prediction'!$A$236:$AQ$262,COLUMN('Electrification prediction'!AA$236),FALSE)</f>
        <v>268085199291.56833</v>
      </c>
      <c r="AB27">
        <f>VLOOKUP($A27,'Energy Structure(no elec)'!$A$2:$I$28,7,FALSE)*VLOOKUP($A27,'Electrification prediction'!$A$236:$AQ$262,COLUMN('Electrification prediction'!AB$236),FALSE)</f>
        <v>271710768218.74948</v>
      </c>
      <c r="AC27">
        <f>VLOOKUP($A27,'Energy Structure(no elec)'!$A$2:$I$28,7,FALSE)*VLOOKUP($A27,'Electrification prediction'!$A$236:$AQ$262,COLUMN('Electrification prediction'!AC$236),FALSE)</f>
        <v>274981265965.77332</v>
      </c>
      <c r="AD27">
        <f>VLOOKUP($A27,'Energy Structure(no elec)'!$A$2:$I$28,7,FALSE)*VLOOKUP($A27,'Electrification prediction'!$A$236:$AQ$262,COLUMN('Electrification prediction'!AD$236),FALSE)</f>
        <v>277885406937.07477</v>
      </c>
      <c r="AE27">
        <f>VLOOKUP($A27,'Energy Structure(no elec)'!$A$2:$I$28,7,FALSE)*VLOOKUP($A27,'Electrification prediction'!$A$236:$AQ$262,COLUMN('Electrification prediction'!AE$236),FALSE)</f>
        <v>280409881860.24817</v>
      </c>
      <c r="AF27">
        <f>VLOOKUP($A27,'Energy Structure(no elec)'!$A$2:$I$28,7,FALSE)*VLOOKUP($A27,'Electrification prediction'!$A$236:$AQ$262,COLUMN('Electrification prediction'!AF$236),FALSE)</f>
        <v>282544999300.23303</v>
      </c>
      <c r="AG27">
        <f>VLOOKUP($A27,'Energy Structure(no elec)'!$A$2:$I$28,7,FALSE)*VLOOKUP($A27,'Electrification prediction'!$A$236:$AQ$262,COLUMN('Electrification prediction'!AG$236),FALSE)</f>
        <v>284279236443.32379</v>
      </c>
      <c r="AH27">
        <f>VLOOKUP($A27,'Energy Structure(no elec)'!$A$2:$I$28,7,FALSE)*VLOOKUP($A27,'Electrification prediction'!$A$236:$AQ$262,COLUMN('Electrification prediction'!AH$236),FALSE)</f>
        <v>285318689081.02814</v>
      </c>
      <c r="AI27">
        <f>VLOOKUP($A27,'Energy Structure(no elec)'!$A$2:$I$28,7,FALSE)*VLOOKUP($A27,'Electrification prediction'!$A$236:$AQ$262,COLUMN('Electrification prediction'!AI$236),FALSE)</f>
        <v>285938540450.37451</v>
      </c>
      <c r="AJ27">
        <f>VLOOKUP($A27,'Energy Structure(no elec)'!$A$2:$I$28,7,FALSE)*VLOOKUP($A27,'Electrification prediction'!$A$236:$AQ$262,COLUMN('Electrification prediction'!AJ$236),FALSE)</f>
        <v>286132113117.45984</v>
      </c>
      <c r="AK27">
        <f>VLOOKUP($A27,'Energy Structure(no elec)'!$A$2:$I$28,7,FALSE)*VLOOKUP($A27,'Electrification prediction'!$A$236:$AQ$262,COLUMN('Electrification prediction'!AK$236),FALSE)</f>
        <v>285894177291.13379</v>
      </c>
      <c r="AL27">
        <f>VLOOKUP($A27,'Energy Structure(no elec)'!$A$2:$I$28,7,FALSE)*VLOOKUP($A27,'Electrification prediction'!$A$236:$AQ$262,COLUMN('Electrification prediction'!AL$236),FALSE)</f>
        <v>285221060096.73846</v>
      </c>
      <c r="AM27">
        <f>VLOOKUP($A27,'Energy Structure(no elec)'!$A$2:$I$28,7,FALSE)*VLOOKUP($A27,'Electrification prediction'!$A$236:$AQ$262,COLUMN('Electrification prediction'!AM$236),FALSE)</f>
        <v>284107876565.9873</v>
      </c>
      <c r="AN27">
        <f>VLOOKUP($A27,'Energy Structure(no elec)'!$A$2:$I$28,7,FALSE)*VLOOKUP($A27,'Electrification prediction'!$A$236:$AQ$262,COLUMN('Electrification prediction'!AN$236),FALSE)</f>
        <v>282554394562.04041</v>
      </c>
      <c r="AO27">
        <f>VLOOKUP($A27,'Energy Structure(no elec)'!$A$2:$I$28,7,FALSE)*VLOOKUP($A27,'Electrification prediction'!$A$236:$AQ$262,COLUMN('Electrification prediction'!AO$236),FALSE)</f>
        <v>280559388940.83588</v>
      </c>
      <c r="AP27">
        <f>VLOOKUP($A27,'Energy Structure(no elec)'!$A$2:$I$28,7,FALSE)*VLOOKUP($A27,'Electrification prediction'!$A$236:$AQ$262,COLUMN('Electrification prediction'!AP$236),FALSE)</f>
        <v>278126450598.02075</v>
      </c>
      <c r="AQ27">
        <f>VLOOKUP($A27,'Energy Structure(no elec)'!$A$2:$I$28,7,FALSE)*VLOOKUP($A27,'Electrification prediction'!$A$236:$AQ$262,COLUMN('Electrification prediction'!AQ$236),FALSE)</f>
        <v>275258358696.72791</v>
      </c>
    </row>
    <row r="28" spans="1:43">
      <c r="A28" s="271" t="s">
        <v>641</v>
      </c>
      <c r="B28">
        <f>VLOOKUP(A28,'Energy use'!$A$132:$K$158,7,FALSE)</f>
        <v>371003582416.98767</v>
      </c>
      <c r="C28">
        <f>VLOOKUP($A28,'Energy Structure(no elec)'!$A$2:$I$28,7,FALSE)*VLOOKUP($A28,'Electrification prediction'!$A$236:$AQ$262,COLUMN('Electrification prediction'!C$236),FALSE)</f>
        <v>399020855224.86298</v>
      </c>
      <c r="D28">
        <f>VLOOKUP($A28,'Energy Structure(no elec)'!$A$2:$I$28,7,FALSE)*VLOOKUP($A28,'Electrification prediction'!$A$236:$AQ$262,COLUMN('Electrification prediction'!D$236),FALSE)</f>
        <v>427710332525.98505</v>
      </c>
      <c r="E28">
        <f>VLOOKUP($A28,'Energy Structure(no elec)'!$A$2:$I$28,7,FALSE)*VLOOKUP($A28,'Electrification prediction'!$A$236:$AQ$262,COLUMN('Electrification prediction'!E$236),FALSE)</f>
        <v>425477471474.5415</v>
      </c>
      <c r="F28">
        <f>VLOOKUP($A28,'Energy Structure(no elec)'!$A$2:$I$28,7,FALSE)*VLOOKUP($A28,'Electrification prediction'!$A$236:$AQ$262,COLUMN('Electrification prediction'!F$236),FALSE)</f>
        <v>422936079813.19562</v>
      </c>
      <c r="G28">
        <f>VLOOKUP($A28,'Energy Structure(no elec)'!$A$2:$I$28,7,FALSE)*VLOOKUP($A28,'Electrification prediction'!$A$236:$AQ$262,COLUMN('Electrification prediction'!G$236),FALSE)</f>
        <v>419674031753.84137</v>
      </c>
      <c r="H28">
        <f>VLOOKUP($A28,'Energy Structure(no elec)'!$A$2:$I$28,7,FALSE)*VLOOKUP($A28,'Electrification prediction'!$A$236:$AQ$262,COLUMN('Electrification prediction'!H$236),FALSE)</f>
        <v>415787248456.24817</v>
      </c>
      <c r="I28">
        <f>VLOOKUP($A28,'Energy Structure(no elec)'!$A$2:$I$28,7,FALSE)*VLOOKUP($A28,'Electrification prediction'!$A$236:$AQ$262,COLUMN('Electrification prediction'!I$236),FALSE)</f>
        <v>411711850800.14789</v>
      </c>
      <c r="J28">
        <f>VLOOKUP($A28,'Energy Structure(no elec)'!$A$2:$I$28,7,FALSE)*VLOOKUP($A28,'Electrification prediction'!$A$236:$AQ$262,COLUMN('Electrification prediction'!J$236),FALSE)</f>
        <v>407131186187.71826</v>
      </c>
      <c r="K28">
        <f>VLOOKUP($A28,'Energy Structure(no elec)'!$A$2:$I$28,7,FALSE)*VLOOKUP($A28,'Electrification prediction'!$A$236:$AQ$262,COLUMN('Electrification prediction'!K$236),FALSE)</f>
        <v>402427314627.59338</v>
      </c>
      <c r="L28">
        <f>VLOOKUP($A28,'Energy Structure(no elec)'!$A$2:$I$28,7,FALSE)*VLOOKUP($A28,'Electrification prediction'!$A$236:$AQ$262,COLUMN('Electrification prediction'!L$236),FALSE)</f>
        <v>397321118833.68866</v>
      </c>
      <c r="M28">
        <f>VLOOKUP($A28,'Energy Structure(no elec)'!$A$2:$I$28,7,FALSE)*VLOOKUP($A28,'Electrification prediction'!$A$236:$AQ$262,COLUMN('Electrification prediction'!M$236),FALSE)</f>
        <v>391876067587.12207</v>
      </c>
      <c r="N28">
        <f>VLOOKUP($A28,'Energy Structure(no elec)'!$A$2:$I$28,7,FALSE)*VLOOKUP($A28,'Electrification prediction'!$A$236:$AQ$262,COLUMN('Electrification prediction'!N$236),FALSE)</f>
        <v>386392176418.10168</v>
      </c>
      <c r="O28">
        <f>VLOOKUP($A28,'Energy Structure(no elec)'!$A$2:$I$28,7,FALSE)*VLOOKUP($A28,'Electrification prediction'!$A$236:$AQ$262,COLUMN('Electrification prediction'!O$236),FALSE)</f>
        <v>380648374501.74213</v>
      </c>
      <c r="P28">
        <f>VLOOKUP($A28,'Energy Structure(no elec)'!$A$2:$I$28,7,FALSE)*VLOOKUP($A28,'Electrification prediction'!$A$236:$AQ$262,COLUMN('Electrification prediction'!P$236),FALSE)</f>
        <v>374692756884.49255</v>
      </c>
      <c r="Q28">
        <f>VLOOKUP($A28,'Energy Structure(no elec)'!$A$2:$I$28,7,FALSE)*VLOOKUP($A28,'Electrification prediction'!$A$236:$AQ$262,COLUMN('Electrification prediction'!Q$236),FALSE)</f>
        <v>368762556706.50787</v>
      </c>
      <c r="R28">
        <f>VLOOKUP($A28,'Energy Structure(no elec)'!$A$2:$I$28,7,FALSE)*VLOOKUP($A28,'Electrification prediction'!$A$236:$AQ$262,COLUMN('Electrification prediction'!R$236),FALSE)</f>
        <v>362679241002.68469</v>
      </c>
      <c r="S28">
        <f>VLOOKUP($A28,'Energy Structure(no elec)'!$A$2:$I$28,7,FALSE)*VLOOKUP($A28,'Electrification prediction'!$A$236:$AQ$262,COLUMN('Electrification prediction'!S$236),FALSE)</f>
        <v>356651624143.79358</v>
      </c>
      <c r="T28">
        <f>VLOOKUP($A28,'Energy Structure(no elec)'!$A$2:$I$28,7,FALSE)*VLOOKUP($A28,'Electrification prediction'!$A$236:$AQ$262,COLUMN('Electrification prediction'!T$236),FALSE)</f>
        <v>350518712235.33612</v>
      </c>
      <c r="U28">
        <f>VLOOKUP($A28,'Energy Structure(no elec)'!$A$2:$I$28,7,FALSE)*VLOOKUP($A28,'Electrification prediction'!$A$236:$AQ$262,COLUMN('Electrification prediction'!U$236),FALSE)</f>
        <v>344309733586.20856</v>
      </c>
      <c r="V28">
        <f>VLOOKUP($A28,'Energy Structure(no elec)'!$A$2:$I$28,7,FALSE)*VLOOKUP($A28,'Electrification prediction'!$A$236:$AQ$262,COLUMN('Electrification prediction'!V$236),FALSE)</f>
        <v>338190620614.85785</v>
      </c>
      <c r="W28">
        <f>VLOOKUP($A28,'Energy Structure(no elec)'!$A$2:$I$28,7,FALSE)*VLOOKUP($A28,'Electrification prediction'!$A$236:$AQ$262,COLUMN('Electrification prediction'!W$236),FALSE)</f>
        <v>332027641872.93842</v>
      </c>
      <c r="X28">
        <f>VLOOKUP($A28,'Energy Structure(no elec)'!$A$2:$I$28,7,FALSE)*VLOOKUP($A28,'Electrification prediction'!$A$236:$AQ$262,COLUMN('Electrification prediction'!X$236),FALSE)</f>
        <v>325840845471.61383</v>
      </c>
      <c r="Y28">
        <f>VLOOKUP($A28,'Energy Structure(no elec)'!$A$2:$I$28,7,FALSE)*VLOOKUP($A28,'Electrification prediction'!$A$236:$AQ$262,COLUMN('Electrification prediction'!Y$236),FALSE)</f>
        <v>319762225872.28345</v>
      </c>
      <c r="Z28">
        <f>VLOOKUP($A28,'Energy Structure(no elec)'!$A$2:$I$28,7,FALSE)*VLOOKUP($A28,'Electrification prediction'!$A$236:$AQ$262,COLUMN('Electrification prediction'!Z$236),FALSE)</f>
        <v>313678842150.80237</v>
      </c>
      <c r="AA28">
        <f>VLOOKUP($A28,'Energy Structure(no elec)'!$A$2:$I$28,7,FALSE)*VLOOKUP($A28,'Electrification prediction'!$A$236:$AQ$262,COLUMN('Electrification prediction'!AA$236),FALSE)</f>
        <v>307706690085.74255</v>
      </c>
      <c r="AB28">
        <f>VLOOKUP($A28,'Energy Structure(no elec)'!$A$2:$I$28,7,FALSE)*VLOOKUP($A28,'Electrification prediction'!$A$236:$AQ$262,COLUMN('Electrification prediction'!AB$236),FALSE)</f>
        <v>301741825427.70319</v>
      </c>
      <c r="AC28">
        <f>VLOOKUP($A28,'Energy Structure(no elec)'!$A$2:$I$28,7,FALSE)*VLOOKUP($A28,'Electrification prediction'!$A$236:$AQ$262,COLUMN('Electrification prediction'!AC$236),FALSE)</f>
        <v>295792968427.72424</v>
      </c>
      <c r="AD28">
        <f>VLOOKUP($A28,'Energy Structure(no elec)'!$A$2:$I$28,7,FALSE)*VLOOKUP($A28,'Electrification prediction'!$A$236:$AQ$262,COLUMN('Electrification prediction'!AD$236),FALSE)</f>
        <v>289952292307.68182</v>
      </c>
      <c r="AE28">
        <f>VLOOKUP($A28,'Energy Structure(no elec)'!$A$2:$I$28,7,FALSE)*VLOOKUP($A28,'Electrification prediction'!$A$236:$AQ$262,COLUMN('Electrification prediction'!AE$236),FALSE)</f>
        <v>284130206438.18158</v>
      </c>
      <c r="AF28">
        <f>VLOOKUP($A28,'Energy Structure(no elec)'!$A$2:$I$28,7,FALSE)*VLOOKUP($A28,'Electrification prediction'!$A$236:$AQ$262,COLUMN('Electrification prediction'!AF$236),FALSE)</f>
        <v>278407560044.30829</v>
      </c>
      <c r="AG28">
        <f>VLOOKUP($A28,'Energy Structure(no elec)'!$A$2:$I$28,7,FALSE)*VLOOKUP($A28,'Electrification prediction'!$A$236:$AQ$262,COLUMN('Electrification prediction'!AG$236),FALSE)</f>
        <v>272701284517.65167</v>
      </c>
      <c r="AH28">
        <f>VLOOKUP($A28,'Energy Structure(no elec)'!$A$2:$I$28,7,FALSE)*VLOOKUP($A28,'Electrification prediction'!$A$236:$AQ$262,COLUMN('Electrification prediction'!AH$236),FALSE)</f>
        <v>267012363392.82773</v>
      </c>
      <c r="AI28">
        <f>VLOOKUP($A28,'Energy Structure(no elec)'!$A$2:$I$28,7,FALSE)*VLOOKUP($A28,'Electrification prediction'!$A$236:$AQ$262,COLUMN('Electrification prediction'!AI$236),FALSE)</f>
        <v>261404882487.47842</v>
      </c>
      <c r="AJ28">
        <f>VLOOKUP($A28,'Energy Structure(no elec)'!$A$2:$I$28,7,FALSE)*VLOOKUP($A28,'Electrification prediction'!$A$236:$AQ$262,COLUMN('Electrification prediction'!AJ$236),FALSE)</f>
        <v>256959076008.55603</v>
      </c>
      <c r="AK28">
        <f>VLOOKUP($A28,'Energy Structure(no elec)'!$A$2:$I$28,7,FALSE)*VLOOKUP($A28,'Electrification prediction'!$A$236:$AQ$262,COLUMN('Electrification prediction'!AK$236),FALSE)</f>
        <v>251402169556.56454</v>
      </c>
      <c r="AL28">
        <f>VLOOKUP($A28,'Energy Structure(no elec)'!$A$2:$I$28,7,FALSE)*VLOOKUP($A28,'Electrification prediction'!$A$236:$AQ$262,COLUMN('Electrification prediction'!AL$236),FALSE)</f>
        <v>245842851336.39722</v>
      </c>
      <c r="AM28">
        <f>VLOOKUP($A28,'Energy Structure(no elec)'!$A$2:$I$28,7,FALSE)*VLOOKUP($A28,'Electrification prediction'!$A$236:$AQ$262,COLUMN('Electrification prediction'!AM$236),FALSE)</f>
        <v>240277217123.52274</v>
      </c>
      <c r="AN28">
        <f>VLOOKUP($A28,'Energy Structure(no elec)'!$A$2:$I$28,7,FALSE)*VLOOKUP($A28,'Electrification prediction'!$A$236:$AQ$262,COLUMN('Electrification prediction'!AN$236),FALSE)</f>
        <v>234749559603.77588</v>
      </c>
      <c r="AO28">
        <f>VLOOKUP($A28,'Energy Structure(no elec)'!$A$2:$I$28,7,FALSE)*VLOOKUP($A28,'Electrification prediction'!$A$236:$AQ$262,COLUMN('Electrification prediction'!AO$236),FALSE)</f>
        <v>229200410470.12924</v>
      </c>
      <c r="AP28">
        <f>VLOOKUP($A28,'Energy Structure(no elec)'!$A$2:$I$28,7,FALSE)*VLOOKUP($A28,'Electrification prediction'!$A$236:$AQ$262,COLUMN('Electrification prediction'!AP$236),FALSE)</f>
        <v>223668107455.97623</v>
      </c>
      <c r="AQ28">
        <f>VLOOKUP($A28,'Energy Structure(no elec)'!$A$2:$I$28,7,FALSE)*VLOOKUP($A28,'Electrification prediction'!$A$236:$AQ$262,COLUMN('Electrification prediction'!AQ$236),FALSE)</f>
        <v>218097158071.04156</v>
      </c>
    </row>
    <row r="31" spans="1:43">
      <c r="A31" s="140" t="s">
        <v>777</v>
      </c>
    </row>
    <row r="32" spans="1:43">
      <c r="A32" s="394" t="s">
        <v>755</v>
      </c>
      <c r="B32" s="395">
        <v>2019</v>
      </c>
      <c r="C32" s="167">
        <v>2020</v>
      </c>
      <c r="D32" s="167">
        <v>2021</v>
      </c>
      <c r="E32" s="167">
        <v>2022</v>
      </c>
      <c r="F32" s="167">
        <v>2023</v>
      </c>
      <c r="G32" s="167">
        <v>2024</v>
      </c>
      <c r="H32" s="167">
        <v>2025</v>
      </c>
      <c r="I32" s="167">
        <v>2026</v>
      </c>
      <c r="J32" s="167">
        <v>2027</v>
      </c>
      <c r="K32" s="167">
        <v>2028</v>
      </c>
      <c r="L32" s="167">
        <v>2029</v>
      </c>
      <c r="M32" s="167">
        <v>2030</v>
      </c>
      <c r="N32" s="167">
        <v>2031</v>
      </c>
      <c r="O32" s="167">
        <v>2032</v>
      </c>
      <c r="P32" s="167">
        <v>2033</v>
      </c>
      <c r="Q32" s="167">
        <v>2034</v>
      </c>
      <c r="R32" s="167">
        <v>2035</v>
      </c>
      <c r="S32" s="167">
        <v>2036</v>
      </c>
      <c r="T32" s="167">
        <v>2037</v>
      </c>
      <c r="U32" s="167">
        <v>2038</v>
      </c>
      <c r="V32" s="167">
        <v>2039</v>
      </c>
      <c r="W32" s="167">
        <v>2040</v>
      </c>
      <c r="X32" s="167">
        <v>2041</v>
      </c>
      <c r="Y32" s="167">
        <v>2042</v>
      </c>
      <c r="Z32" s="167">
        <v>2043</v>
      </c>
      <c r="AA32" s="167">
        <v>2044</v>
      </c>
      <c r="AB32" s="167">
        <v>2045</v>
      </c>
      <c r="AC32" s="167">
        <v>2046</v>
      </c>
      <c r="AD32" s="167">
        <v>2047</v>
      </c>
      <c r="AE32" s="167">
        <v>2048</v>
      </c>
      <c r="AF32" s="167">
        <v>2049</v>
      </c>
      <c r="AG32" s="167">
        <v>2050</v>
      </c>
      <c r="AH32" s="167">
        <v>2051</v>
      </c>
      <c r="AI32" s="167">
        <v>2052</v>
      </c>
      <c r="AJ32" s="167">
        <v>2053</v>
      </c>
      <c r="AK32" s="167">
        <v>2054</v>
      </c>
      <c r="AL32" s="167">
        <v>2055</v>
      </c>
      <c r="AM32" s="167">
        <v>2056</v>
      </c>
      <c r="AN32" s="167">
        <v>2057</v>
      </c>
      <c r="AO32" s="167">
        <v>2058</v>
      </c>
      <c r="AP32" s="167">
        <v>2059</v>
      </c>
      <c r="AQ32" s="168">
        <v>2060</v>
      </c>
    </row>
    <row r="33" spans="1:43">
      <c r="A33" s="32" t="s">
        <v>617</v>
      </c>
      <c r="B33">
        <f>VLOOKUP(A33,'Non Energy use'!A3:J29,COLUMN('Non Energy use'!G3),FALSE)</f>
        <v>0</v>
      </c>
      <c r="C33">
        <f>VLOOKUP($A33,'Energy use Prediction'!$A$178:$AQ$204,MATCH(C$32,'Energy use Prediction'!$A$178:$AQ$178,0),FALSE)*$B33</f>
        <v>0</v>
      </c>
      <c r="D33">
        <f>VLOOKUP($A33,'Energy use Prediction'!$A$178:$AQ$204,MATCH(D$32,'Energy use Prediction'!$A$178:$AQ$178,0),FALSE)*$B33</f>
        <v>0</v>
      </c>
      <c r="E33">
        <f>VLOOKUP($A33,'Energy use Prediction'!$A$178:$AQ$204,MATCH(E$32,'Energy use Prediction'!$A$178:$AQ$178,0),FALSE)*$B33</f>
        <v>0</v>
      </c>
      <c r="F33">
        <f>VLOOKUP($A33,'Energy use Prediction'!$A$178:$AQ$204,MATCH(F$32,'Energy use Prediction'!$A$178:$AQ$178,0),FALSE)*$B33</f>
        <v>0</v>
      </c>
      <c r="G33">
        <f>VLOOKUP($A33,'Energy use Prediction'!$A$178:$AQ$204,MATCH(G$32,'Energy use Prediction'!$A$178:$AQ$178,0),FALSE)*$B33</f>
        <v>0</v>
      </c>
      <c r="H33">
        <f>VLOOKUP($A33,'Energy use Prediction'!$A$178:$AQ$204,MATCH(H$32,'Energy use Prediction'!$A$178:$AQ$178,0),FALSE)*$B33</f>
        <v>0</v>
      </c>
      <c r="I33">
        <f>VLOOKUP($A33,'Energy use Prediction'!$A$178:$AQ$204,MATCH(I$32,'Energy use Prediction'!$A$178:$AQ$178,0),FALSE)*$B33</f>
        <v>0</v>
      </c>
      <c r="J33">
        <f>VLOOKUP($A33,'Energy use Prediction'!$A$178:$AQ$204,MATCH(J$32,'Energy use Prediction'!$A$178:$AQ$178,0),FALSE)*$B33</f>
        <v>0</v>
      </c>
      <c r="K33">
        <f>VLOOKUP($A33,'Energy use Prediction'!$A$178:$AQ$204,MATCH(K$32,'Energy use Prediction'!$A$178:$AQ$178,0),FALSE)*$B33</f>
        <v>0</v>
      </c>
      <c r="L33">
        <f>VLOOKUP($A33,'Energy use Prediction'!$A$178:$AQ$204,MATCH(L$32,'Energy use Prediction'!$A$178:$AQ$178,0),FALSE)*$B33</f>
        <v>0</v>
      </c>
      <c r="M33">
        <f>VLOOKUP($A33,'Energy use Prediction'!$A$178:$AQ$204,MATCH(M$32,'Energy use Prediction'!$A$178:$AQ$178,0),FALSE)*$B33</f>
        <v>0</v>
      </c>
      <c r="N33">
        <f>VLOOKUP($A33,'Energy use Prediction'!$A$178:$AQ$204,MATCH(N$32,'Energy use Prediction'!$A$178:$AQ$178,0),FALSE)*$B33</f>
        <v>0</v>
      </c>
      <c r="O33">
        <f>VLOOKUP($A33,'Energy use Prediction'!$A$178:$AQ$204,MATCH(O$32,'Energy use Prediction'!$A$178:$AQ$178,0),FALSE)*$B33</f>
        <v>0</v>
      </c>
      <c r="P33">
        <f>VLOOKUP($A33,'Energy use Prediction'!$A$178:$AQ$204,MATCH(P$32,'Energy use Prediction'!$A$178:$AQ$178,0),FALSE)*$B33</f>
        <v>0</v>
      </c>
      <c r="Q33">
        <f>VLOOKUP($A33,'Energy use Prediction'!$A$178:$AQ$204,MATCH(Q$32,'Energy use Prediction'!$A$178:$AQ$178,0),FALSE)*$B33</f>
        <v>0</v>
      </c>
      <c r="R33">
        <f>VLOOKUP($A33,'Energy use Prediction'!$A$178:$AQ$204,MATCH(R$32,'Energy use Prediction'!$A$178:$AQ$178,0),FALSE)*$B33</f>
        <v>0</v>
      </c>
      <c r="S33">
        <f>VLOOKUP($A33,'Energy use Prediction'!$A$178:$AQ$204,MATCH(S$32,'Energy use Prediction'!$A$178:$AQ$178,0),FALSE)*$B33</f>
        <v>0</v>
      </c>
      <c r="T33">
        <f>VLOOKUP($A33,'Energy use Prediction'!$A$178:$AQ$204,MATCH(T$32,'Energy use Prediction'!$A$178:$AQ$178,0),FALSE)*$B33</f>
        <v>0</v>
      </c>
      <c r="U33">
        <f>VLOOKUP($A33,'Energy use Prediction'!$A$178:$AQ$204,MATCH(U$32,'Energy use Prediction'!$A$178:$AQ$178,0),FALSE)*$B33</f>
        <v>0</v>
      </c>
      <c r="V33">
        <f>VLOOKUP($A33,'Energy use Prediction'!$A$178:$AQ$204,MATCH(V$32,'Energy use Prediction'!$A$178:$AQ$178,0),FALSE)*$B33</f>
        <v>0</v>
      </c>
      <c r="W33">
        <f>VLOOKUP($A33,'Energy use Prediction'!$A$178:$AQ$204,MATCH(W$32,'Energy use Prediction'!$A$178:$AQ$178,0),FALSE)*$B33</f>
        <v>0</v>
      </c>
      <c r="X33">
        <f>VLOOKUP($A33,'Energy use Prediction'!$A$178:$AQ$204,MATCH(X$32,'Energy use Prediction'!$A$178:$AQ$178,0),FALSE)*$B33</f>
        <v>0</v>
      </c>
      <c r="Y33">
        <f>VLOOKUP($A33,'Energy use Prediction'!$A$178:$AQ$204,MATCH(Y$32,'Energy use Prediction'!$A$178:$AQ$178,0),FALSE)*$B33</f>
        <v>0</v>
      </c>
      <c r="Z33">
        <f>VLOOKUP($A33,'Energy use Prediction'!$A$178:$AQ$204,MATCH(Z$32,'Energy use Prediction'!$A$178:$AQ$178,0),FALSE)*$B33</f>
        <v>0</v>
      </c>
      <c r="AA33">
        <f>VLOOKUP($A33,'Energy use Prediction'!$A$178:$AQ$204,MATCH(AA$32,'Energy use Prediction'!$A$178:$AQ$178,0),FALSE)*$B33</f>
        <v>0</v>
      </c>
      <c r="AB33">
        <f>VLOOKUP($A33,'Energy use Prediction'!$A$178:$AQ$204,MATCH(AB$32,'Energy use Prediction'!$A$178:$AQ$178,0),FALSE)*$B33</f>
        <v>0</v>
      </c>
      <c r="AC33">
        <f>VLOOKUP($A33,'Energy use Prediction'!$A$178:$AQ$204,MATCH(AC$32,'Energy use Prediction'!$A$178:$AQ$178,0),FALSE)*$B33</f>
        <v>0</v>
      </c>
      <c r="AD33">
        <f>VLOOKUP($A33,'Energy use Prediction'!$A$178:$AQ$204,MATCH(AD$32,'Energy use Prediction'!$A$178:$AQ$178,0),FALSE)*$B33</f>
        <v>0</v>
      </c>
      <c r="AE33">
        <f>VLOOKUP($A33,'Energy use Prediction'!$A$178:$AQ$204,MATCH(AE$32,'Energy use Prediction'!$A$178:$AQ$178,0),FALSE)*$B33</f>
        <v>0</v>
      </c>
      <c r="AF33">
        <f>VLOOKUP($A33,'Energy use Prediction'!$A$178:$AQ$204,MATCH(AF$32,'Energy use Prediction'!$A$178:$AQ$178,0),FALSE)*$B33</f>
        <v>0</v>
      </c>
      <c r="AG33">
        <f>VLOOKUP($A33,'Energy use Prediction'!$A$178:$AQ$204,MATCH(AG$32,'Energy use Prediction'!$A$178:$AQ$178,0),FALSE)*$B33</f>
        <v>0</v>
      </c>
      <c r="AH33">
        <f>VLOOKUP($A33,'Energy use Prediction'!$A$178:$AQ$204,MATCH(AH$32,'Energy use Prediction'!$A$178:$AQ$178,0),FALSE)*$B33</f>
        <v>0</v>
      </c>
      <c r="AI33">
        <f>VLOOKUP($A33,'Energy use Prediction'!$A$178:$AQ$204,MATCH(AI$32,'Energy use Prediction'!$A$178:$AQ$178,0),FALSE)*$B33</f>
        <v>0</v>
      </c>
      <c r="AJ33">
        <f>VLOOKUP($A33,'Energy use Prediction'!$A$178:$AQ$204,MATCH(AJ$32,'Energy use Prediction'!$A$178:$AQ$178,0),FALSE)*$B33</f>
        <v>0</v>
      </c>
      <c r="AK33">
        <f>VLOOKUP($A33,'Energy use Prediction'!$A$178:$AQ$204,MATCH(AK$32,'Energy use Prediction'!$A$178:$AQ$178,0),FALSE)*$B33</f>
        <v>0</v>
      </c>
      <c r="AL33">
        <f>VLOOKUP($A33,'Energy use Prediction'!$A$178:$AQ$204,MATCH(AL$32,'Energy use Prediction'!$A$178:$AQ$178,0),FALSE)*$B33</f>
        <v>0</v>
      </c>
      <c r="AM33">
        <f>VLOOKUP($A33,'Energy use Prediction'!$A$178:$AQ$204,MATCH(AM$32,'Energy use Prediction'!$A$178:$AQ$178,0),FALSE)*$B33</f>
        <v>0</v>
      </c>
      <c r="AN33">
        <f>VLOOKUP($A33,'Energy use Prediction'!$A$178:$AQ$204,MATCH(AN$32,'Energy use Prediction'!$A$178:$AQ$178,0),FALSE)*$B33</f>
        <v>0</v>
      </c>
      <c r="AO33">
        <f>VLOOKUP($A33,'Energy use Prediction'!$A$178:$AQ$204,MATCH(AO$32,'Energy use Prediction'!$A$178:$AQ$178,0),FALSE)*$B33</f>
        <v>0</v>
      </c>
      <c r="AP33">
        <f>VLOOKUP($A33,'Energy use Prediction'!$A$178:$AQ$204,MATCH(AP$32,'Energy use Prediction'!$A$178:$AQ$178,0),FALSE)*$B33</f>
        <v>0</v>
      </c>
      <c r="AQ33">
        <f>VLOOKUP($A33,'Energy use Prediction'!$A$178:$AQ$204,MATCH(AQ$32,'Energy use Prediction'!$A$178:$AQ$178,0),FALSE)*$B33</f>
        <v>0</v>
      </c>
    </row>
    <row r="34" spans="1:43">
      <c r="A34" s="37" t="s">
        <v>611</v>
      </c>
      <c r="B34">
        <f>VLOOKUP(A34,'Non Energy use'!A4:J30,COLUMN('Non Energy use'!G4),FALSE)</f>
        <v>0</v>
      </c>
      <c r="C34">
        <f>VLOOKUP($A34,'Energy use Prediction'!$A$178:$AQ$204,MATCH(C$32,'Energy use Prediction'!$A$178:$AQ$178,0),FALSE)*$B34</f>
        <v>0</v>
      </c>
      <c r="D34">
        <f>VLOOKUP($A34,'Energy use Prediction'!$A$178:$AQ$204,MATCH(D$32,'Energy use Prediction'!$A$178:$AQ$178,0),FALSE)*$B34</f>
        <v>0</v>
      </c>
      <c r="E34">
        <f>VLOOKUP($A34,'Energy use Prediction'!$A$178:$AQ$204,MATCH(E$32,'Energy use Prediction'!$A$178:$AQ$178,0),FALSE)*$B34</f>
        <v>0</v>
      </c>
      <c r="F34">
        <f>VLOOKUP($A34,'Energy use Prediction'!$A$178:$AQ$204,MATCH(F$32,'Energy use Prediction'!$A$178:$AQ$178,0),FALSE)*$B34</f>
        <v>0</v>
      </c>
      <c r="G34">
        <f>VLOOKUP($A34,'Energy use Prediction'!$A$178:$AQ$204,MATCH(G$32,'Energy use Prediction'!$A$178:$AQ$178,0),FALSE)*$B34</f>
        <v>0</v>
      </c>
      <c r="H34">
        <f>VLOOKUP($A34,'Energy use Prediction'!$A$178:$AQ$204,MATCH(H$32,'Energy use Prediction'!$A$178:$AQ$178,0),FALSE)*$B34</f>
        <v>0</v>
      </c>
      <c r="I34">
        <f>VLOOKUP($A34,'Energy use Prediction'!$A$178:$AQ$204,MATCH(I$32,'Energy use Prediction'!$A$178:$AQ$178,0),FALSE)*$B34</f>
        <v>0</v>
      </c>
      <c r="J34">
        <f>VLOOKUP($A34,'Energy use Prediction'!$A$178:$AQ$204,MATCH(J$32,'Energy use Prediction'!$A$178:$AQ$178,0),FALSE)*$B34</f>
        <v>0</v>
      </c>
      <c r="K34">
        <f>VLOOKUP($A34,'Energy use Prediction'!$A$178:$AQ$204,MATCH(K$32,'Energy use Prediction'!$A$178:$AQ$178,0),FALSE)*$B34</f>
        <v>0</v>
      </c>
      <c r="L34">
        <f>VLOOKUP($A34,'Energy use Prediction'!$A$178:$AQ$204,MATCH(L$32,'Energy use Prediction'!$A$178:$AQ$178,0),FALSE)*$B34</f>
        <v>0</v>
      </c>
      <c r="M34">
        <f>VLOOKUP($A34,'Energy use Prediction'!$A$178:$AQ$204,MATCH(M$32,'Energy use Prediction'!$A$178:$AQ$178,0),FALSE)*$B34</f>
        <v>0</v>
      </c>
      <c r="N34">
        <f>VLOOKUP($A34,'Energy use Prediction'!$A$178:$AQ$204,MATCH(N$32,'Energy use Prediction'!$A$178:$AQ$178,0),FALSE)*$B34</f>
        <v>0</v>
      </c>
      <c r="O34">
        <f>VLOOKUP($A34,'Energy use Prediction'!$A$178:$AQ$204,MATCH(O$32,'Energy use Prediction'!$A$178:$AQ$178,0),FALSE)*$B34</f>
        <v>0</v>
      </c>
      <c r="P34">
        <f>VLOOKUP($A34,'Energy use Prediction'!$A$178:$AQ$204,MATCH(P$32,'Energy use Prediction'!$A$178:$AQ$178,0),FALSE)*$B34</f>
        <v>0</v>
      </c>
      <c r="Q34">
        <f>VLOOKUP($A34,'Energy use Prediction'!$A$178:$AQ$204,MATCH(Q$32,'Energy use Prediction'!$A$178:$AQ$178,0),FALSE)*$B34</f>
        <v>0</v>
      </c>
      <c r="R34">
        <f>VLOOKUP($A34,'Energy use Prediction'!$A$178:$AQ$204,MATCH(R$32,'Energy use Prediction'!$A$178:$AQ$178,0),FALSE)*$B34</f>
        <v>0</v>
      </c>
      <c r="S34">
        <f>VLOOKUP($A34,'Energy use Prediction'!$A$178:$AQ$204,MATCH(S$32,'Energy use Prediction'!$A$178:$AQ$178,0),FALSE)*$B34</f>
        <v>0</v>
      </c>
      <c r="T34">
        <f>VLOOKUP($A34,'Energy use Prediction'!$A$178:$AQ$204,MATCH(T$32,'Energy use Prediction'!$A$178:$AQ$178,0),FALSE)*$B34</f>
        <v>0</v>
      </c>
      <c r="U34">
        <f>VLOOKUP($A34,'Energy use Prediction'!$A$178:$AQ$204,MATCH(U$32,'Energy use Prediction'!$A$178:$AQ$178,0),FALSE)*$B34</f>
        <v>0</v>
      </c>
      <c r="V34">
        <f>VLOOKUP($A34,'Energy use Prediction'!$A$178:$AQ$204,MATCH(V$32,'Energy use Prediction'!$A$178:$AQ$178,0),FALSE)*$B34</f>
        <v>0</v>
      </c>
      <c r="W34">
        <f>VLOOKUP($A34,'Energy use Prediction'!$A$178:$AQ$204,MATCH(W$32,'Energy use Prediction'!$A$178:$AQ$178,0),FALSE)*$B34</f>
        <v>0</v>
      </c>
      <c r="X34">
        <f>VLOOKUP($A34,'Energy use Prediction'!$A$178:$AQ$204,MATCH(X$32,'Energy use Prediction'!$A$178:$AQ$178,0),FALSE)*$B34</f>
        <v>0</v>
      </c>
      <c r="Y34">
        <f>VLOOKUP($A34,'Energy use Prediction'!$A$178:$AQ$204,MATCH(Y$32,'Energy use Prediction'!$A$178:$AQ$178,0),FALSE)*$B34</f>
        <v>0</v>
      </c>
      <c r="Z34">
        <f>VLOOKUP($A34,'Energy use Prediction'!$A$178:$AQ$204,MATCH(Z$32,'Energy use Prediction'!$A$178:$AQ$178,0),FALSE)*$B34</f>
        <v>0</v>
      </c>
      <c r="AA34">
        <f>VLOOKUP($A34,'Energy use Prediction'!$A$178:$AQ$204,MATCH(AA$32,'Energy use Prediction'!$A$178:$AQ$178,0),FALSE)*$B34</f>
        <v>0</v>
      </c>
      <c r="AB34">
        <f>VLOOKUP($A34,'Energy use Prediction'!$A$178:$AQ$204,MATCH(AB$32,'Energy use Prediction'!$A$178:$AQ$178,0),FALSE)*$B34</f>
        <v>0</v>
      </c>
      <c r="AC34">
        <f>VLOOKUP($A34,'Energy use Prediction'!$A$178:$AQ$204,MATCH(AC$32,'Energy use Prediction'!$A$178:$AQ$178,0),FALSE)*$B34</f>
        <v>0</v>
      </c>
      <c r="AD34">
        <f>VLOOKUP($A34,'Energy use Prediction'!$A$178:$AQ$204,MATCH(AD$32,'Energy use Prediction'!$A$178:$AQ$178,0),FALSE)*$B34</f>
        <v>0</v>
      </c>
      <c r="AE34">
        <f>VLOOKUP($A34,'Energy use Prediction'!$A$178:$AQ$204,MATCH(AE$32,'Energy use Prediction'!$A$178:$AQ$178,0),FALSE)*$B34</f>
        <v>0</v>
      </c>
      <c r="AF34">
        <f>VLOOKUP($A34,'Energy use Prediction'!$A$178:$AQ$204,MATCH(AF$32,'Energy use Prediction'!$A$178:$AQ$178,0),FALSE)*$B34</f>
        <v>0</v>
      </c>
      <c r="AG34">
        <f>VLOOKUP($A34,'Energy use Prediction'!$A$178:$AQ$204,MATCH(AG$32,'Energy use Prediction'!$A$178:$AQ$178,0),FALSE)*$B34</f>
        <v>0</v>
      </c>
      <c r="AH34">
        <f>VLOOKUP($A34,'Energy use Prediction'!$A$178:$AQ$204,MATCH(AH$32,'Energy use Prediction'!$A$178:$AQ$178,0),FALSE)*$B34</f>
        <v>0</v>
      </c>
      <c r="AI34">
        <f>VLOOKUP($A34,'Energy use Prediction'!$A$178:$AQ$204,MATCH(AI$32,'Energy use Prediction'!$A$178:$AQ$178,0),FALSE)*$B34</f>
        <v>0</v>
      </c>
      <c r="AJ34">
        <f>VLOOKUP($A34,'Energy use Prediction'!$A$178:$AQ$204,MATCH(AJ$32,'Energy use Prediction'!$A$178:$AQ$178,0),FALSE)*$B34</f>
        <v>0</v>
      </c>
      <c r="AK34">
        <f>VLOOKUP($A34,'Energy use Prediction'!$A$178:$AQ$204,MATCH(AK$32,'Energy use Prediction'!$A$178:$AQ$178,0),FALSE)*$B34</f>
        <v>0</v>
      </c>
      <c r="AL34">
        <f>VLOOKUP($A34,'Energy use Prediction'!$A$178:$AQ$204,MATCH(AL$32,'Energy use Prediction'!$A$178:$AQ$178,0),FALSE)*$B34</f>
        <v>0</v>
      </c>
      <c r="AM34">
        <f>VLOOKUP($A34,'Energy use Prediction'!$A$178:$AQ$204,MATCH(AM$32,'Energy use Prediction'!$A$178:$AQ$178,0),FALSE)*$B34</f>
        <v>0</v>
      </c>
      <c r="AN34">
        <f>VLOOKUP($A34,'Energy use Prediction'!$A$178:$AQ$204,MATCH(AN$32,'Energy use Prediction'!$A$178:$AQ$178,0),FALSE)*$B34</f>
        <v>0</v>
      </c>
      <c r="AO34">
        <f>VLOOKUP($A34,'Energy use Prediction'!$A$178:$AQ$204,MATCH(AO$32,'Energy use Prediction'!$A$178:$AQ$178,0),FALSE)*$B34</f>
        <v>0</v>
      </c>
      <c r="AP34">
        <f>VLOOKUP($A34,'Energy use Prediction'!$A$178:$AQ$204,MATCH(AP$32,'Energy use Prediction'!$A$178:$AQ$178,0),FALSE)*$B34</f>
        <v>0</v>
      </c>
      <c r="AQ34">
        <f>VLOOKUP($A34,'Energy use Prediction'!$A$178:$AQ$204,MATCH(AQ$32,'Energy use Prediction'!$A$178:$AQ$178,0),FALSE)*$B34</f>
        <v>0</v>
      </c>
    </row>
    <row r="35" spans="1:43">
      <c r="A35" s="37" t="s">
        <v>618</v>
      </c>
      <c r="B35">
        <f>VLOOKUP(A35,'Non Energy use'!A5:J31,COLUMN('Non Energy use'!G5),FALSE)</f>
        <v>3625260526672.1353</v>
      </c>
      <c r="C35">
        <f>VLOOKUP($A35,'Energy use Prediction'!$A$178:$AQ$204,MATCH(C$32,'Energy use Prediction'!$A$178:$AQ$178,0),FALSE)*$B35</f>
        <v>3509114788817.5576</v>
      </c>
      <c r="D35">
        <f>VLOOKUP($A35,'Energy use Prediction'!$A$178:$AQ$204,MATCH(D$32,'Energy use Prediction'!$A$178:$AQ$178,0),FALSE)*$B35</f>
        <v>3160050707421.1094</v>
      </c>
      <c r="E35">
        <f>VLOOKUP($A35,'Energy use Prediction'!$A$178:$AQ$204,MATCH(E$32,'Energy use Prediction'!$A$178:$AQ$178,0),FALSE)*$B35</f>
        <v>3354803182049.416</v>
      </c>
      <c r="F35">
        <f>VLOOKUP($A35,'Energy use Prediction'!$A$178:$AQ$204,MATCH(F$32,'Energy use Prediction'!$A$178:$AQ$178,0),FALSE)*$B35</f>
        <v>3541152846981.4912</v>
      </c>
      <c r="G35">
        <f>VLOOKUP($A35,'Energy use Prediction'!$A$178:$AQ$204,MATCH(G$32,'Energy use Prediction'!$A$178:$AQ$178,0),FALSE)*$B35</f>
        <v>3720893622944.3706</v>
      </c>
      <c r="H35">
        <f>VLOOKUP($A35,'Energy use Prediction'!$A$178:$AQ$204,MATCH(H$32,'Energy use Prediction'!$A$178:$AQ$178,0),FALSE)*$B35</f>
        <v>3895221739725.8867</v>
      </c>
      <c r="I35">
        <f>VLOOKUP($A35,'Energy use Prediction'!$A$178:$AQ$204,MATCH(I$32,'Energy use Prediction'!$A$178:$AQ$178,0),FALSE)*$B35</f>
        <v>4062812136972.9746</v>
      </c>
      <c r="J35">
        <f>VLOOKUP($A35,'Energy use Prediction'!$A$178:$AQ$204,MATCH(J$32,'Energy use Prediction'!$A$178:$AQ$178,0),FALSE)*$B35</f>
        <v>4227603367098.7432</v>
      </c>
      <c r="K35">
        <f>VLOOKUP($A35,'Energy use Prediction'!$A$178:$AQ$204,MATCH(K$32,'Energy use Prediction'!$A$178:$AQ$178,0),FALSE)*$B35</f>
        <v>4389806769335.873</v>
      </c>
      <c r="L35">
        <f>VLOOKUP($A35,'Energy use Prediction'!$A$178:$AQ$204,MATCH(L$32,'Energy use Prediction'!$A$178:$AQ$178,0),FALSE)*$B35</f>
        <v>4549611105270.4863</v>
      </c>
      <c r="M35">
        <f>VLOOKUP($A35,'Energy use Prediction'!$A$178:$AQ$204,MATCH(M$32,'Energy use Prediction'!$A$178:$AQ$178,0),FALSE)*$B35</f>
        <v>4700217810331.1377</v>
      </c>
      <c r="N35">
        <f>VLOOKUP($A35,'Energy use Prediction'!$A$178:$AQ$204,MATCH(N$32,'Energy use Prediction'!$A$178:$AQ$178,0),FALSE)*$B35</f>
        <v>4848284999942.6309</v>
      </c>
      <c r="O35">
        <f>VLOOKUP($A35,'Energy use Prediction'!$A$178:$AQ$204,MATCH(O$32,'Energy use Prediction'!$A$178:$AQ$178,0),FALSE)*$B35</f>
        <v>4993944272133.8867</v>
      </c>
      <c r="P35">
        <f>VLOOKUP($A35,'Energy use Prediction'!$A$178:$AQ$204,MATCH(P$32,'Energy use Prediction'!$A$178:$AQ$178,0),FALSE)*$B35</f>
        <v>5137305656910.3008</v>
      </c>
      <c r="Q35">
        <f>VLOOKUP($A35,'Energy use Prediction'!$A$178:$AQ$204,MATCH(Q$32,'Energy use Prediction'!$A$178:$AQ$178,0),FALSE)*$B35</f>
        <v>5278406505723.8301</v>
      </c>
      <c r="R35">
        <f>VLOOKUP($A35,'Energy use Prediction'!$A$178:$AQ$204,MATCH(R$32,'Energy use Prediction'!$A$178:$AQ$178,0),FALSE)*$B35</f>
        <v>5411957511252.96</v>
      </c>
      <c r="S35">
        <f>VLOOKUP($A35,'Energy use Prediction'!$A$178:$AQ$204,MATCH(S$32,'Energy use Prediction'!$A$178:$AQ$178,0),FALSE)*$B35</f>
        <v>5548527065075.2813</v>
      </c>
      <c r="T35">
        <f>VLOOKUP($A35,'Energy use Prediction'!$A$178:$AQ$204,MATCH(T$32,'Energy use Prediction'!$A$178:$AQ$178,0),FALSE)*$B35</f>
        <v>5682867766565.9971</v>
      </c>
      <c r="U35">
        <f>VLOOKUP($A35,'Energy use Prediction'!$A$178:$AQ$204,MATCH(U$32,'Energy use Prediction'!$A$178:$AQ$178,0),FALSE)*$B35</f>
        <v>5814929133046.5195</v>
      </c>
      <c r="V35">
        <f>VLOOKUP($A35,'Energy use Prediction'!$A$178:$AQ$204,MATCH(V$32,'Energy use Prediction'!$A$178:$AQ$178,0),FALSE)*$B35</f>
        <v>5944640882239.9346</v>
      </c>
      <c r="W35">
        <f>VLOOKUP($A35,'Energy use Prediction'!$A$178:$AQ$204,MATCH(W$32,'Energy use Prediction'!$A$178:$AQ$178,0),FALSE)*$B35</f>
        <v>6068248530580.4629</v>
      </c>
      <c r="X35">
        <f>VLOOKUP($A35,'Energy use Prediction'!$A$178:$AQ$204,MATCH(X$32,'Energy use Prediction'!$A$178:$AQ$178,0),FALSE)*$B35</f>
        <v>6179291604470.207</v>
      </c>
      <c r="Y35">
        <f>VLOOKUP($A35,'Energy use Prediction'!$A$178:$AQ$204,MATCH(Y$32,'Energy use Prediction'!$A$178:$AQ$178,0),FALSE)*$B35</f>
        <v>6283290681618.4697</v>
      </c>
      <c r="Z35">
        <f>VLOOKUP($A35,'Energy use Prediction'!$A$178:$AQ$204,MATCH(Z$32,'Energy use Prediction'!$A$178:$AQ$178,0),FALSE)*$B35</f>
        <v>6379937299865.4844</v>
      </c>
      <c r="AA35">
        <f>VLOOKUP($A35,'Energy use Prediction'!$A$178:$AQ$204,MATCH(AA$32,'Energy use Prediction'!$A$178:$AQ$178,0),FALSE)*$B35</f>
        <v>6468865925115.46</v>
      </c>
      <c r="AB35">
        <f>VLOOKUP($A35,'Energy use Prediction'!$A$178:$AQ$204,MATCH(AB$32,'Energy use Prediction'!$A$178:$AQ$178,0),FALSE)*$B35</f>
        <v>6549782789326.8594</v>
      </c>
      <c r="AC35">
        <f>VLOOKUP($A35,'Energy use Prediction'!$A$178:$AQ$204,MATCH(AC$32,'Energy use Prediction'!$A$178:$AQ$178,0),FALSE)*$B35</f>
        <v>6622407208278.2559</v>
      </c>
      <c r="AD35">
        <f>VLOOKUP($A35,'Energy use Prediction'!$A$178:$AQ$204,MATCH(AD$32,'Energy use Prediction'!$A$178:$AQ$178,0),FALSE)*$B35</f>
        <v>6686474235712.2217</v>
      </c>
      <c r="AE35">
        <f>VLOOKUP($A35,'Energy use Prediction'!$A$178:$AQ$204,MATCH(AE$32,'Energy use Prediction'!$A$178:$AQ$178,0),FALSE)*$B35</f>
        <v>6741669917210.1221</v>
      </c>
      <c r="AF35">
        <f>VLOOKUP($A35,'Energy use Prediction'!$A$178:$AQ$204,MATCH(AF$32,'Energy use Prediction'!$A$178:$AQ$178,0),FALSE)*$B35</f>
        <v>6787767009385.7803</v>
      </c>
      <c r="AG35">
        <f>VLOOKUP($A35,'Energy use Prediction'!$A$178:$AQ$204,MATCH(AG$32,'Energy use Prediction'!$A$178:$AQ$178,0),FALSE)*$B35</f>
        <v>6824493827538.0771</v>
      </c>
      <c r="AH35">
        <f>VLOOKUP($A35,'Energy use Prediction'!$A$178:$AQ$204,MATCH(AH$32,'Energy use Prediction'!$A$178:$AQ$178,0),FALSE)*$B35</f>
        <v>6844804010351.2803</v>
      </c>
      <c r="AI35">
        <f>VLOOKUP($A35,'Energy use Prediction'!$A$178:$AQ$204,MATCH(AI$32,'Energy use Prediction'!$A$178:$AQ$178,0),FALSE)*$B35</f>
        <v>6855311830841.0439</v>
      </c>
      <c r="AJ35">
        <f>VLOOKUP($A35,'Energy use Prediction'!$A$178:$AQ$204,MATCH(AJ$32,'Energy use Prediction'!$A$178:$AQ$178,0),FALSE)*$B35</f>
        <v>6855859686254.3564</v>
      </c>
      <c r="AK35">
        <f>VLOOKUP($A35,'Energy use Prediction'!$A$178:$AQ$204,MATCH(AK$32,'Energy use Prediction'!$A$178:$AQ$178,0),FALSE)*$B35</f>
        <v>6846324123831.4551</v>
      </c>
      <c r="AL35">
        <f>VLOOKUP($A35,'Energy use Prediction'!$A$178:$AQ$204,MATCH(AL$32,'Energy use Prediction'!$A$178:$AQ$178,0),FALSE)*$B35</f>
        <v>6826618392733.6953</v>
      </c>
      <c r="AM35">
        <f>VLOOKUP($A35,'Energy use Prediction'!$A$178:$AQ$204,MATCH(AM$32,'Energy use Prediction'!$A$178:$AQ$178,0),FALSE)*$B35</f>
        <v>6796626145179.4922</v>
      </c>
      <c r="AN35">
        <f>VLOOKUP($A35,'Energy use Prediction'!$A$178:$AQ$204,MATCH(AN$32,'Energy use Prediction'!$A$178:$AQ$178,0),FALSE)*$B35</f>
        <v>6756341785401.8701</v>
      </c>
      <c r="AO35">
        <f>VLOOKUP($A35,'Energy use Prediction'!$A$178:$AQ$204,MATCH(AO$32,'Energy use Prediction'!$A$178:$AQ$178,0),FALSE)*$B35</f>
        <v>6705735314244.6494</v>
      </c>
      <c r="AP35">
        <f>VLOOKUP($A35,'Energy use Prediction'!$A$178:$AQ$204,MATCH(AP$32,'Energy use Prediction'!$A$178:$AQ$178,0),FALSE)*$B35</f>
        <v>6644891220064.0215</v>
      </c>
      <c r="AQ35">
        <f>VLOOKUP($A35,'Energy use Prediction'!$A$178:$AQ$204,MATCH(AQ$32,'Energy use Prediction'!$A$178:$AQ$178,0),FALSE)*$B35</f>
        <v>6573873897524.0967</v>
      </c>
    </row>
    <row r="36" spans="1:43">
      <c r="A36" s="37" t="s">
        <v>619</v>
      </c>
      <c r="B36">
        <f>VLOOKUP(A36,'Non Energy use'!A6:J32,COLUMN('Non Energy use'!G6),FALSE)</f>
        <v>1012706861129.5934</v>
      </c>
      <c r="C36">
        <f>VLOOKUP($A36,'Energy use Prediction'!$A$178:$AQ$204,MATCH(C$32,'Energy use Prediction'!$A$178:$AQ$178,0),FALSE)*$B36</f>
        <v>999565319558.46301</v>
      </c>
      <c r="D36">
        <f>VLOOKUP($A36,'Energy use Prediction'!$A$178:$AQ$204,MATCH(D$32,'Energy use Prediction'!$A$178:$AQ$178,0),FALSE)*$B36</f>
        <v>1053117634807.0327</v>
      </c>
      <c r="E36">
        <f>VLOOKUP($A36,'Energy use Prediction'!$A$178:$AQ$204,MATCH(E$32,'Energy use Prediction'!$A$178:$AQ$178,0),FALSE)*$B36</f>
        <v>1077422024518.5764</v>
      </c>
      <c r="F36">
        <f>VLOOKUP($A36,'Energy use Prediction'!$A$178:$AQ$204,MATCH(F$32,'Energy use Prediction'!$A$178:$AQ$178,0),FALSE)*$B36</f>
        <v>1100611898993.2112</v>
      </c>
      <c r="G36">
        <f>VLOOKUP($A36,'Energy use Prediction'!$A$178:$AQ$204,MATCH(G$32,'Energy use Prediction'!$A$178:$AQ$178,0),FALSE)*$B36</f>
        <v>1122708154731.7893</v>
      </c>
      <c r="H36">
        <f>VLOOKUP($A36,'Energy use Prediction'!$A$178:$AQ$204,MATCH(H$32,'Energy use Prediction'!$A$178:$AQ$178,0),FALSE)*$B36</f>
        <v>1144093551315.7852</v>
      </c>
      <c r="I36">
        <f>VLOOKUP($A36,'Energy use Prediction'!$A$178:$AQ$204,MATCH(I$32,'Energy use Prediction'!$A$178:$AQ$178,0),FALSE)*$B36</f>
        <v>1164381324392.8359</v>
      </c>
      <c r="J36">
        <f>VLOOKUP($A36,'Energy use Prediction'!$A$178:$AQ$204,MATCH(J$32,'Energy use Prediction'!$A$178:$AQ$178,0),FALSE)*$B36</f>
        <v>1184690188580.3557</v>
      </c>
      <c r="K36">
        <f>VLOOKUP($A36,'Energy use Prediction'!$A$178:$AQ$204,MATCH(K$32,'Energy use Prediction'!$A$178:$AQ$178,0),FALSE)*$B36</f>
        <v>1205018696042.7441</v>
      </c>
      <c r="L36">
        <f>VLOOKUP($A36,'Energy use Prediction'!$A$178:$AQ$204,MATCH(L$32,'Energy use Prediction'!$A$178:$AQ$178,0),FALSE)*$B36</f>
        <v>1225363389888.9856</v>
      </c>
      <c r="M36">
        <f>VLOOKUP($A36,'Energy use Prediction'!$A$178:$AQ$204,MATCH(M$32,'Energy use Prediction'!$A$178:$AQ$178,0),FALSE)*$B36</f>
        <v>1243875790923.9785</v>
      </c>
      <c r="N36">
        <f>VLOOKUP($A36,'Energy use Prediction'!$A$178:$AQ$204,MATCH(N$32,'Energy use Prediction'!$A$178:$AQ$178,0),FALSE)*$B36</f>
        <v>1262334243485.1497</v>
      </c>
      <c r="O36">
        <f>VLOOKUP($A36,'Energy use Prediction'!$A$178:$AQ$204,MATCH(O$32,'Energy use Prediction'!$A$178:$AQ$178,0),FALSE)*$B36</f>
        <v>1280730101144.1074</v>
      </c>
      <c r="P36">
        <f>VLOOKUP($A36,'Energy use Prediction'!$A$178:$AQ$204,MATCH(P$32,'Energy use Prediction'!$A$178:$AQ$178,0),FALSE)*$B36</f>
        <v>1299053197099.9983</v>
      </c>
      <c r="Q36">
        <f>VLOOKUP($A36,'Energy use Prediction'!$A$178:$AQ$204,MATCH(Q$32,'Energy use Prediction'!$A$178:$AQ$178,0),FALSE)*$B36</f>
        <v>1317278912670.4487</v>
      </c>
      <c r="R36">
        <f>VLOOKUP($A36,'Energy use Prediction'!$A$178:$AQ$204,MATCH(R$32,'Energy use Prediction'!$A$178:$AQ$178,0),FALSE)*$B36</f>
        <v>1334073647755.3901</v>
      </c>
      <c r="S36">
        <f>VLOOKUP($A36,'Energy use Prediction'!$A$178:$AQ$204,MATCH(S$32,'Energy use Prediction'!$A$178:$AQ$178,0),FALSE)*$B36</f>
        <v>1352031698075.8608</v>
      </c>
      <c r="T36">
        <f>VLOOKUP($A36,'Energy use Prediction'!$A$178:$AQ$204,MATCH(T$32,'Energy use Prediction'!$A$178:$AQ$178,0),FALSE)*$B36</f>
        <v>1369820827387.1951</v>
      </c>
      <c r="U36">
        <f>VLOOKUP($A36,'Energy use Prediction'!$A$178:$AQ$204,MATCH(U$32,'Energy use Prediction'!$A$178:$AQ$178,0),FALSE)*$B36</f>
        <v>1387409162138.5134</v>
      </c>
      <c r="V36">
        <f>VLOOKUP($A36,'Energy use Prediction'!$A$178:$AQ$204,MATCH(V$32,'Energy use Prediction'!$A$178:$AQ$178,0),FALSE)*$B36</f>
        <v>1404763073528.9011</v>
      </c>
      <c r="W36">
        <f>VLOOKUP($A36,'Energy use Prediction'!$A$178:$AQ$204,MATCH(W$32,'Energy use Prediction'!$A$178:$AQ$178,0),FALSE)*$B36</f>
        <v>1420988888089.5295</v>
      </c>
      <c r="X36">
        <f>VLOOKUP($A36,'Energy use Prediction'!$A$178:$AQ$204,MATCH(X$32,'Energy use Prediction'!$A$178:$AQ$178,0),FALSE)*$B36</f>
        <v>1434596564908.3132</v>
      </c>
      <c r="Y36">
        <f>VLOOKUP($A36,'Energy use Prediction'!$A$178:$AQ$204,MATCH(Y$32,'Energy use Prediction'!$A$178:$AQ$178,0),FALSE)*$B36</f>
        <v>1446902484485.2542</v>
      </c>
      <c r="Z36">
        <f>VLOOKUP($A36,'Energy use Prediction'!$A$178:$AQ$204,MATCH(Z$32,'Energy use Prediction'!$A$178:$AQ$178,0),FALSE)*$B36</f>
        <v>1457846560549.979</v>
      </c>
      <c r="AA36">
        <f>VLOOKUP($A36,'Energy use Prediction'!$A$178:$AQ$204,MATCH(AA$32,'Energy use Prediction'!$A$178:$AQ$178,0),FALSE)*$B36</f>
        <v>1467356607320.4963</v>
      </c>
      <c r="AB36">
        <f>VLOOKUP($A36,'Energy use Prediction'!$A$178:$AQ$204,MATCH(AB$32,'Energy use Prediction'!$A$178:$AQ$178,0),FALSE)*$B36</f>
        <v>1475377695584.1106</v>
      </c>
      <c r="AC36">
        <f>VLOOKUP($A36,'Energy use Prediction'!$A$178:$AQ$204,MATCH(AC$32,'Energy use Prediction'!$A$178:$AQ$178,0),FALSE)*$B36</f>
        <v>1481858336287.8728</v>
      </c>
      <c r="AD36">
        <f>VLOOKUP($A36,'Energy use Prediction'!$A$178:$AQ$204,MATCH(AD$32,'Energy use Prediction'!$A$178:$AQ$178,0),FALSE)*$B36</f>
        <v>1486750905324.5667</v>
      </c>
      <c r="AE36">
        <f>VLOOKUP($A36,'Energy use Prediction'!$A$178:$AQ$204,MATCH(AE$32,'Energy use Prediction'!$A$178:$AQ$178,0),FALSE)*$B36</f>
        <v>1489997173675.4229</v>
      </c>
      <c r="AF36">
        <f>VLOOKUP($A36,'Energy use Prediction'!$A$178:$AQ$204,MATCH(AF$32,'Energy use Prediction'!$A$178:$AQ$178,0),FALSE)*$B36</f>
        <v>1491558404206.0176</v>
      </c>
      <c r="AG36">
        <f>VLOOKUP($A36,'Energy use Prediction'!$A$178:$AQ$204,MATCH(AG$32,'Energy use Prediction'!$A$178:$AQ$178,0),FALSE)*$B36</f>
        <v>1491386101944.1934</v>
      </c>
      <c r="AH36">
        <f>VLOOKUP($A36,'Energy use Prediction'!$A$178:$AQ$204,MATCH(AH$32,'Energy use Prediction'!$A$178:$AQ$178,0),FALSE)*$B36</f>
        <v>1487959209888.3074</v>
      </c>
      <c r="AI36">
        <f>VLOOKUP($A36,'Energy use Prediction'!$A$178:$AQ$204,MATCH(AI$32,'Energy use Prediction'!$A$178:$AQ$178,0),FALSE)*$B36</f>
        <v>1482741119783.1472</v>
      </c>
      <c r="AJ36">
        <f>VLOOKUP($A36,'Energy use Prediction'!$A$178:$AQ$204,MATCH(AJ$32,'Energy use Prediction'!$A$178:$AQ$178,0),FALSE)*$B36</f>
        <v>1475706876710.4326</v>
      </c>
      <c r="AK36">
        <f>VLOOKUP($A36,'Energy use Prediction'!$A$178:$AQ$204,MATCH(AK$32,'Energy use Prediction'!$A$178:$AQ$178,0),FALSE)*$B36</f>
        <v>1466838582140.5471</v>
      </c>
      <c r="AL36">
        <f>VLOOKUP($A36,'Energy use Prediction'!$A$178:$AQ$204,MATCH(AL$32,'Energy use Prediction'!$A$178:$AQ$178,0),FALSE)*$B36</f>
        <v>1456125793150.811</v>
      </c>
      <c r="AM36">
        <f>VLOOKUP($A36,'Energy use Prediction'!$A$178:$AQ$204,MATCH(AM$32,'Energy use Prediction'!$A$178:$AQ$178,0),FALSE)*$B36</f>
        <v>1443551303663.7661</v>
      </c>
      <c r="AN36">
        <f>VLOOKUP($A36,'Energy use Prediction'!$A$178:$AQ$204,MATCH(AN$32,'Energy use Prediction'!$A$178:$AQ$178,0),FALSE)*$B36</f>
        <v>1429121000465.4756</v>
      </c>
      <c r="AO36">
        <f>VLOOKUP($A36,'Energy use Prediction'!$A$178:$AQ$204,MATCH(AO$32,'Energy use Prediction'!$A$178:$AQ$178,0),FALSE)*$B36</f>
        <v>1412834950994.8889</v>
      </c>
      <c r="AP36">
        <f>VLOOKUP($A36,'Energy use Prediction'!$A$178:$AQ$204,MATCH(AP$32,'Energy use Prediction'!$A$178:$AQ$178,0),FALSE)*$B36</f>
        <v>1394716713526.4722</v>
      </c>
      <c r="AQ36">
        <f>VLOOKUP($A36,'Energy use Prediction'!$A$178:$AQ$204,MATCH(AQ$32,'Energy use Prediction'!$A$178:$AQ$178,0),FALSE)*$B36</f>
        <v>1374784800638.1086</v>
      </c>
    </row>
    <row r="37" spans="1:43">
      <c r="A37" s="37" t="s">
        <v>620</v>
      </c>
      <c r="B37">
        <f>VLOOKUP(A37,'Non Energy use'!A7:J33,COLUMN('Non Energy use'!G7),FALSE)</f>
        <v>0</v>
      </c>
      <c r="C37">
        <f>VLOOKUP($A37,'Energy use Prediction'!$A$178:$AQ$204,MATCH(C$32,'Energy use Prediction'!$A$178:$AQ$178,0),FALSE)*$B37</f>
        <v>0</v>
      </c>
      <c r="D37">
        <f>VLOOKUP($A37,'Energy use Prediction'!$A$178:$AQ$204,MATCH(D$32,'Energy use Prediction'!$A$178:$AQ$178,0),FALSE)*$B37</f>
        <v>0</v>
      </c>
      <c r="E37">
        <f>VLOOKUP($A37,'Energy use Prediction'!$A$178:$AQ$204,MATCH(E$32,'Energy use Prediction'!$A$178:$AQ$178,0),FALSE)*$B37</f>
        <v>0</v>
      </c>
      <c r="F37">
        <f>VLOOKUP($A37,'Energy use Prediction'!$A$178:$AQ$204,MATCH(F$32,'Energy use Prediction'!$A$178:$AQ$178,0),FALSE)*$B37</f>
        <v>0</v>
      </c>
      <c r="G37">
        <f>VLOOKUP($A37,'Energy use Prediction'!$A$178:$AQ$204,MATCH(G$32,'Energy use Prediction'!$A$178:$AQ$178,0),FALSE)*$B37</f>
        <v>0</v>
      </c>
      <c r="H37">
        <f>VLOOKUP($A37,'Energy use Prediction'!$A$178:$AQ$204,MATCH(H$32,'Energy use Prediction'!$A$178:$AQ$178,0),FALSE)*$B37</f>
        <v>0</v>
      </c>
      <c r="I37">
        <f>VLOOKUP($A37,'Energy use Prediction'!$A$178:$AQ$204,MATCH(I$32,'Energy use Prediction'!$A$178:$AQ$178,0),FALSE)*$B37</f>
        <v>0</v>
      </c>
      <c r="J37">
        <f>VLOOKUP($A37,'Energy use Prediction'!$A$178:$AQ$204,MATCH(J$32,'Energy use Prediction'!$A$178:$AQ$178,0),FALSE)*$B37</f>
        <v>0</v>
      </c>
      <c r="K37">
        <f>VLOOKUP($A37,'Energy use Prediction'!$A$178:$AQ$204,MATCH(K$32,'Energy use Prediction'!$A$178:$AQ$178,0),FALSE)*$B37</f>
        <v>0</v>
      </c>
      <c r="L37">
        <f>VLOOKUP($A37,'Energy use Prediction'!$A$178:$AQ$204,MATCH(L$32,'Energy use Prediction'!$A$178:$AQ$178,0),FALSE)*$B37</f>
        <v>0</v>
      </c>
      <c r="M37">
        <f>VLOOKUP($A37,'Energy use Prediction'!$A$178:$AQ$204,MATCH(M$32,'Energy use Prediction'!$A$178:$AQ$178,0),FALSE)*$B37</f>
        <v>0</v>
      </c>
      <c r="N37">
        <f>VLOOKUP($A37,'Energy use Prediction'!$A$178:$AQ$204,MATCH(N$32,'Energy use Prediction'!$A$178:$AQ$178,0),FALSE)*$B37</f>
        <v>0</v>
      </c>
      <c r="O37">
        <f>VLOOKUP($A37,'Energy use Prediction'!$A$178:$AQ$204,MATCH(O$32,'Energy use Prediction'!$A$178:$AQ$178,0),FALSE)*$B37</f>
        <v>0</v>
      </c>
      <c r="P37">
        <f>VLOOKUP($A37,'Energy use Prediction'!$A$178:$AQ$204,MATCH(P$32,'Energy use Prediction'!$A$178:$AQ$178,0),FALSE)*$B37</f>
        <v>0</v>
      </c>
      <c r="Q37">
        <f>VLOOKUP($A37,'Energy use Prediction'!$A$178:$AQ$204,MATCH(Q$32,'Energy use Prediction'!$A$178:$AQ$178,0),FALSE)*$B37</f>
        <v>0</v>
      </c>
      <c r="R37">
        <f>VLOOKUP($A37,'Energy use Prediction'!$A$178:$AQ$204,MATCH(R$32,'Energy use Prediction'!$A$178:$AQ$178,0),FALSE)*$B37</f>
        <v>0</v>
      </c>
      <c r="S37">
        <f>VLOOKUP($A37,'Energy use Prediction'!$A$178:$AQ$204,MATCH(S$32,'Energy use Prediction'!$A$178:$AQ$178,0),FALSE)*$B37</f>
        <v>0</v>
      </c>
      <c r="T37">
        <f>VLOOKUP($A37,'Energy use Prediction'!$A$178:$AQ$204,MATCH(T$32,'Energy use Prediction'!$A$178:$AQ$178,0),FALSE)*$B37</f>
        <v>0</v>
      </c>
      <c r="U37">
        <f>VLOOKUP($A37,'Energy use Prediction'!$A$178:$AQ$204,MATCH(U$32,'Energy use Prediction'!$A$178:$AQ$178,0),FALSE)*$B37</f>
        <v>0</v>
      </c>
      <c r="V37">
        <f>VLOOKUP($A37,'Energy use Prediction'!$A$178:$AQ$204,MATCH(V$32,'Energy use Prediction'!$A$178:$AQ$178,0),FALSE)*$B37</f>
        <v>0</v>
      </c>
      <c r="W37">
        <f>VLOOKUP($A37,'Energy use Prediction'!$A$178:$AQ$204,MATCH(W$32,'Energy use Prediction'!$A$178:$AQ$178,0),FALSE)*$B37</f>
        <v>0</v>
      </c>
      <c r="X37">
        <f>VLOOKUP($A37,'Energy use Prediction'!$A$178:$AQ$204,MATCH(X$32,'Energy use Prediction'!$A$178:$AQ$178,0),FALSE)*$B37</f>
        <v>0</v>
      </c>
      <c r="Y37">
        <f>VLOOKUP($A37,'Energy use Prediction'!$A$178:$AQ$204,MATCH(Y$32,'Energy use Prediction'!$A$178:$AQ$178,0),FALSE)*$B37</f>
        <v>0</v>
      </c>
      <c r="Z37">
        <f>VLOOKUP($A37,'Energy use Prediction'!$A$178:$AQ$204,MATCH(Z$32,'Energy use Prediction'!$A$178:$AQ$178,0),FALSE)*$B37</f>
        <v>0</v>
      </c>
      <c r="AA37">
        <f>VLOOKUP($A37,'Energy use Prediction'!$A$178:$AQ$204,MATCH(AA$32,'Energy use Prediction'!$A$178:$AQ$178,0),FALSE)*$B37</f>
        <v>0</v>
      </c>
      <c r="AB37">
        <f>VLOOKUP($A37,'Energy use Prediction'!$A$178:$AQ$204,MATCH(AB$32,'Energy use Prediction'!$A$178:$AQ$178,0),FALSE)*$B37</f>
        <v>0</v>
      </c>
      <c r="AC37">
        <f>VLOOKUP($A37,'Energy use Prediction'!$A$178:$AQ$204,MATCH(AC$32,'Energy use Prediction'!$A$178:$AQ$178,0),FALSE)*$B37</f>
        <v>0</v>
      </c>
      <c r="AD37">
        <f>VLOOKUP($A37,'Energy use Prediction'!$A$178:$AQ$204,MATCH(AD$32,'Energy use Prediction'!$A$178:$AQ$178,0),FALSE)*$B37</f>
        <v>0</v>
      </c>
      <c r="AE37">
        <f>VLOOKUP($A37,'Energy use Prediction'!$A$178:$AQ$204,MATCH(AE$32,'Energy use Prediction'!$A$178:$AQ$178,0),FALSE)*$B37</f>
        <v>0</v>
      </c>
      <c r="AF37">
        <f>VLOOKUP($A37,'Energy use Prediction'!$A$178:$AQ$204,MATCH(AF$32,'Energy use Prediction'!$A$178:$AQ$178,0),FALSE)*$B37</f>
        <v>0</v>
      </c>
      <c r="AG37">
        <f>VLOOKUP($A37,'Energy use Prediction'!$A$178:$AQ$204,MATCH(AG$32,'Energy use Prediction'!$A$178:$AQ$178,0),FALSE)*$B37</f>
        <v>0</v>
      </c>
      <c r="AH37">
        <f>VLOOKUP($A37,'Energy use Prediction'!$A$178:$AQ$204,MATCH(AH$32,'Energy use Prediction'!$A$178:$AQ$178,0),FALSE)*$B37</f>
        <v>0</v>
      </c>
      <c r="AI37">
        <f>VLOOKUP($A37,'Energy use Prediction'!$A$178:$AQ$204,MATCH(AI$32,'Energy use Prediction'!$A$178:$AQ$178,0),FALSE)*$B37</f>
        <v>0</v>
      </c>
      <c r="AJ37">
        <f>VLOOKUP($A37,'Energy use Prediction'!$A$178:$AQ$204,MATCH(AJ$32,'Energy use Prediction'!$A$178:$AQ$178,0),FALSE)*$B37</f>
        <v>0</v>
      </c>
      <c r="AK37">
        <f>VLOOKUP($A37,'Energy use Prediction'!$A$178:$AQ$204,MATCH(AK$32,'Energy use Prediction'!$A$178:$AQ$178,0),FALSE)*$B37</f>
        <v>0</v>
      </c>
      <c r="AL37">
        <f>VLOOKUP($A37,'Energy use Prediction'!$A$178:$AQ$204,MATCH(AL$32,'Energy use Prediction'!$A$178:$AQ$178,0),FALSE)*$B37</f>
        <v>0</v>
      </c>
      <c r="AM37">
        <f>VLOOKUP($A37,'Energy use Prediction'!$A$178:$AQ$204,MATCH(AM$32,'Energy use Prediction'!$A$178:$AQ$178,0),FALSE)*$B37</f>
        <v>0</v>
      </c>
      <c r="AN37">
        <f>VLOOKUP($A37,'Energy use Prediction'!$A$178:$AQ$204,MATCH(AN$32,'Energy use Prediction'!$A$178:$AQ$178,0),FALSE)*$B37</f>
        <v>0</v>
      </c>
      <c r="AO37">
        <f>VLOOKUP($A37,'Energy use Prediction'!$A$178:$AQ$204,MATCH(AO$32,'Energy use Prediction'!$A$178:$AQ$178,0),FALSE)*$B37</f>
        <v>0</v>
      </c>
      <c r="AP37">
        <f>VLOOKUP($A37,'Energy use Prediction'!$A$178:$AQ$204,MATCH(AP$32,'Energy use Prediction'!$A$178:$AQ$178,0),FALSE)*$B37</f>
        <v>0</v>
      </c>
      <c r="AQ37">
        <f>VLOOKUP($A37,'Energy use Prediction'!$A$178:$AQ$204,MATCH(AQ$32,'Energy use Prediction'!$A$178:$AQ$178,0),FALSE)*$B37</f>
        <v>0</v>
      </c>
    </row>
    <row r="38" spans="1:43">
      <c r="A38" s="37" t="s">
        <v>621</v>
      </c>
      <c r="B38">
        <f>VLOOKUP(A38,'Non Energy use'!A8:J34,COLUMN('Non Energy use'!G8),FALSE)</f>
        <v>0</v>
      </c>
      <c r="C38">
        <f>VLOOKUP($A38,'Energy use Prediction'!$A$178:$AQ$204,MATCH(C$32,'Energy use Prediction'!$A$178:$AQ$178,0),FALSE)*$B38</f>
        <v>0</v>
      </c>
      <c r="D38">
        <f>VLOOKUP($A38,'Energy use Prediction'!$A$178:$AQ$204,MATCH(D$32,'Energy use Prediction'!$A$178:$AQ$178,0),FALSE)*$B38</f>
        <v>0</v>
      </c>
      <c r="E38">
        <f>VLOOKUP($A38,'Energy use Prediction'!$A$178:$AQ$204,MATCH(E$32,'Energy use Prediction'!$A$178:$AQ$178,0),FALSE)*$B38</f>
        <v>0</v>
      </c>
      <c r="F38">
        <f>VLOOKUP($A38,'Energy use Prediction'!$A$178:$AQ$204,MATCH(F$32,'Energy use Prediction'!$A$178:$AQ$178,0),FALSE)*$B38</f>
        <v>0</v>
      </c>
      <c r="G38">
        <f>VLOOKUP($A38,'Energy use Prediction'!$A$178:$AQ$204,MATCH(G$32,'Energy use Prediction'!$A$178:$AQ$178,0),FALSE)*$B38</f>
        <v>0</v>
      </c>
      <c r="H38">
        <f>VLOOKUP($A38,'Energy use Prediction'!$A$178:$AQ$204,MATCH(H$32,'Energy use Prediction'!$A$178:$AQ$178,0),FALSE)*$B38</f>
        <v>0</v>
      </c>
      <c r="I38">
        <f>VLOOKUP($A38,'Energy use Prediction'!$A$178:$AQ$204,MATCH(I$32,'Energy use Prediction'!$A$178:$AQ$178,0),FALSE)*$B38</f>
        <v>0</v>
      </c>
      <c r="J38">
        <f>VLOOKUP($A38,'Energy use Prediction'!$A$178:$AQ$204,MATCH(J$32,'Energy use Prediction'!$A$178:$AQ$178,0),FALSE)*$B38</f>
        <v>0</v>
      </c>
      <c r="K38">
        <f>VLOOKUP($A38,'Energy use Prediction'!$A$178:$AQ$204,MATCH(K$32,'Energy use Prediction'!$A$178:$AQ$178,0),FALSE)*$B38</f>
        <v>0</v>
      </c>
      <c r="L38">
        <f>VLOOKUP($A38,'Energy use Prediction'!$A$178:$AQ$204,MATCH(L$32,'Energy use Prediction'!$A$178:$AQ$178,0),FALSE)*$B38</f>
        <v>0</v>
      </c>
      <c r="M38">
        <f>VLOOKUP($A38,'Energy use Prediction'!$A$178:$AQ$204,MATCH(M$32,'Energy use Prediction'!$A$178:$AQ$178,0),FALSE)*$B38</f>
        <v>0</v>
      </c>
      <c r="N38">
        <f>VLOOKUP($A38,'Energy use Prediction'!$A$178:$AQ$204,MATCH(N$32,'Energy use Prediction'!$A$178:$AQ$178,0),FALSE)*$B38</f>
        <v>0</v>
      </c>
      <c r="O38">
        <f>VLOOKUP($A38,'Energy use Prediction'!$A$178:$AQ$204,MATCH(O$32,'Energy use Prediction'!$A$178:$AQ$178,0),FALSE)*$B38</f>
        <v>0</v>
      </c>
      <c r="P38">
        <f>VLOOKUP($A38,'Energy use Prediction'!$A$178:$AQ$204,MATCH(P$32,'Energy use Prediction'!$A$178:$AQ$178,0),FALSE)*$B38</f>
        <v>0</v>
      </c>
      <c r="Q38">
        <f>VLOOKUP($A38,'Energy use Prediction'!$A$178:$AQ$204,MATCH(Q$32,'Energy use Prediction'!$A$178:$AQ$178,0),FALSE)*$B38</f>
        <v>0</v>
      </c>
      <c r="R38">
        <f>VLOOKUP($A38,'Energy use Prediction'!$A$178:$AQ$204,MATCH(R$32,'Energy use Prediction'!$A$178:$AQ$178,0),FALSE)*$B38</f>
        <v>0</v>
      </c>
      <c r="S38">
        <f>VLOOKUP($A38,'Energy use Prediction'!$A$178:$AQ$204,MATCH(S$32,'Energy use Prediction'!$A$178:$AQ$178,0),FALSE)*$B38</f>
        <v>0</v>
      </c>
      <c r="T38">
        <f>VLOOKUP($A38,'Energy use Prediction'!$A$178:$AQ$204,MATCH(T$32,'Energy use Prediction'!$A$178:$AQ$178,0),FALSE)*$B38</f>
        <v>0</v>
      </c>
      <c r="U38">
        <f>VLOOKUP($A38,'Energy use Prediction'!$A$178:$AQ$204,MATCH(U$32,'Energy use Prediction'!$A$178:$AQ$178,0),FALSE)*$B38</f>
        <v>0</v>
      </c>
      <c r="V38">
        <f>VLOOKUP($A38,'Energy use Prediction'!$A$178:$AQ$204,MATCH(V$32,'Energy use Prediction'!$A$178:$AQ$178,0),FALSE)*$B38</f>
        <v>0</v>
      </c>
      <c r="W38">
        <f>VLOOKUP($A38,'Energy use Prediction'!$A$178:$AQ$204,MATCH(W$32,'Energy use Prediction'!$A$178:$AQ$178,0),FALSE)*$B38</f>
        <v>0</v>
      </c>
      <c r="X38">
        <f>VLOOKUP($A38,'Energy use Prediction'!$A$178:$AQ$204,MATCH(X$32,'Energy use Prediction'!$A$178:$AQ$178,0),FALSE)*$B38</f>
        <v>0</v>
      </c>
      <c r="Y38">
        <f>VLOOKUP($A38,'Energy use Prediction'!$A$178:$AQ$204,MATCH(Y$32,'Energy use Prediction'!$A$178:$AQ$178,0),FALSE)*$B38</f>
        <v>0</v>
      </c>
      <c r="Z38">
        <f>VLOOKUP($A38,'Energy use Prediction'!$A$178:$AQ$204,MATCH(Z$32,'Energy use Prediction'!$A$178:$AQ$178,0),FALSE)*$B38</f>
        <v>0</v>
      </c>
      <c r="AA38">
        <f>VLOOKUP($A38,'Energy use Prediction'!$A$178:$AQ$204,MATCH(AA$32,'Energy use Prediction'!$A$178:$AQ$178,0),FALSE)*$B38</f>
        <v>0</v>
      </c>
      <c r="AB38">
        <f>VLOOKUP($A38,'Energy use Prediction'!$A$178:$AQ$204,MATCH(AB$32,'Energy use Prediction'!$A$178:$AQ$178,0),FALSE)*$B38</f>
        <v>0</v>
      </c>
      <c r="AC38">
        <f>VLOOKUP($A38,'Energy use Prediction'!$A$178:$AQ$204,MATCH(AC$32,'Energy use Prediction'!$A$178:$AQ$178,0),FALSE)*$B38</f>
        <v>0</v>
      </c>
      <c r="AD38">
        <f>VLOOKUP($A38,'Energy use Prediction'!$A$178:$AQ$204,MATCH(AD$32,'Energy use Prediction'!$A$178:$AQ$178,0),FALSE)*$B38</f>
        <v>0</v>
      </c>
      <c r="AE38">
        <f>VLOOKUP($A38,'Energy use Prediction'!$A$178:$AQ$204,MATCH(AE$32,'Energy use Prediction'!$A$178:$AQ$178,0),FALSE)*$B38</f>
        <v>0</v>
      </c>
      <c r="AF38">
        <f>VLOOKUP($A38,'Energy use Prediction'!$A$178:$AQ$204,MATCH(AF$32,'Energy use Prediction'!$A$178:$AQ$178,0),FALSE)*$B38</f>
        <v>0</v>
      </c>
      <c r="AG38">
        <f>VLOOKUP($A38,'Energy use Prediction'!$A$178:$AQ$204,MATCH(AG$32,'Energy use Prediction'!$A$178:$AQ$178,0),FALSE)*$B38</f>
        <v>0</v>
      </c>
      <c r="AH38">
        <f>VLOOKUP($A38,'Energy use Prediction'!$A$178:$AQ$204,MATCH(AH$32,'Energy use Prediction'!$A$178:$AQ$178,0),FALSE)*$B38</f>
        <v>0</v>
      </c>
      <c r="AI38">
        <f>VLOOKUP($A38,'Energy use Prediction'!$A$178:$AQ$204,MATCH(AI$32,'Energy use Prediction'!$A$178:$AQ$178,0),FALSE)*$B38</f>
        <v>0</v>
      </c>
      <c r="AJ38">
        <f>VLOOKUP($A38,'Energy use Prediction'!$A$178:$AQ$204,MATCH(AJ$32,'Energy use Prediction'!$A$178:$AQ$178,0),FALSE)*$B38</f>
        <v>0</v>
      </c>
      <c r="AK38">
        <f>VLOOKUP($A38,'Energy use Prediction'!$A$178:$AQ$204,MATCH(AK$32,'Energy use Prediction'!$A$178:$AQ$178,0),FALSE)*$B38</f>
        <v>0</v>
      </c>
      <c r="AL38">
        <f>VLOOKUP($A38,'Energy use Prediction'!$A$178:$AQ$204,MATCH(AL$32,'Energy use Prediction'!$A$178:$AQ$178,0),FALSE)*$B38</f>
        <v>0</v>
      </c>
      <c r="AM38">
        <f>VLOOKUP($A38,'Energy use Prediction'!$A$178:$AQ$204,MATCH(AM$32,'Energy use Prediction'!$A$178:$AQ$178,0),FALSE)*$B38</f>
        <v>0</v>
      </c>
      <c r="AN38">
        <f>VLOOKUP($A38,'Energy use Prediction'!$A$178:$AQ$204,MATCH(AN$32,'Energy use Prediction'!$A$178:$AQ$178,0),FALSE)*$B38</f>
        <v>0</v>
      </c>
      <c r="AO38">
        <f>VLOOKUP($A38,'Energy use Prediction'!$A$178:$AQ$204,MATCH(AO$32,'Energy use Prediction'!$A$178:$AQ$178,0),FALSE)*$B38</f>
        <v>0</v>
      </c>
      <c r="AP38">
        <f>VLOOKUP($A38,'Energy use Prediction'!$A$178:$AQ$204,MATCH(AP$32,'Energy use Prediction'!$A$178:$AQ$178,0),FALSE)*$B38</f>
        <v>0</v>
      </c>
      <c r="AQ38">
        <f>VLOOKUP($A38,'Energy use Prediction'!$A$178:$AQ$204,MATCH(AQ$32,'Energy use Prediction'!$A$178:$AQ$178,0),FALSE)*$B38</f>
        <v>0</v>
      </c>
    </row>
    <row r="39" spans="1:43">
      <c r="A39" s="37" t="s">
        <v>622</v>
      </c>
      <c r="B39">
        <f>VLOOKUP(A39,'Non Energy use'!A9:J35,COLUMN('Non Energy use'!G9),FALSE)</f>
        <v>0</v>
      </c>
      <c r="C39">
        <f>VLOOKUP($A39,'Energy use Prediction'!$A$178:$AQ$204,MATCH(C$32,'Energy use Prediction'!$A$178:$AQ$178,0),FALSE)*$B39</f>
        <v>0</v>
      </c>
      <c r="D39">
        <f>VLOOKUP($A39,'Energy use Prediction'!$A$178:$AQ$204,MATCH(D$32,'Energy use Prediction'!$A$178:$AQ$178,0),FALSE)*$B39</f>
        <v>0</v>
      </c>
      <c r="E39">
        <f>VLOOKUP($A39,'Energy use Prediction'!$A$178:$AQ$204,MATCH(E$32,'Energy use Prediction'!$A$178:$AQ$178,0),FALSE)*$B39</f>
        <v>0</v>
      </c>
      <c r="F39">
        <f>VLOOKUP($A39,'Energy use Prediction'!$A$178:$AQ$204,MATCH(F$32,'Energy use Prediction'!$A$178:$AQ$178,0),FALSE)*$B39</f>
        <v>0</v>
      </c>
      <c r="G39">
        <f>VLOOKUP($A39,'Energy use Prediction'!$A$178:$AQ$204,MATCH(G$32,'Energy use Prediction'!$A$178:$AQ$178,0),FALSE)*$B39</f>
        <v>0</v>
      </c>
      <c r="H39">
        <f>VLOOKUP($A39,'Energy use Prediction'!$A$178:$AQ$204,MATCH(H$32,'Energy use Prediction'!$A$178:$AQ$178,0),FALSE)*$B39</f>
        <v>0</v>
      </c>
      <c r="I39">
        <f>VLOOKUP($A39,'Energy use Prediction'!$A$178:$AQ$204,MATCH(I$32,'Energy use Prediction'!$A$178:$AQ$178,0),FALSE)*$B39</f>
        <v>0</v>
      </c>
      <c r="J39">
        <f>VLOOKUP($A39,'Energy use Prediction'!$A$178:$AQ$204,MATCH(J$32,'Energy use Prediction'!$A$178:$AQ$178,0),FALSE)*$B39</f>
        <v>0</v>
      </c>
      <c r="K39">
        <f>VLOOKUP($A39,'Energy use Prediction'!$A$178:$AQ$204,MATCH(K$32,'Energy use Prediction'!$A$178:$AQ$178,0),FALSE)*$B39</f>
        <v>0</v>
      </c>
      <c r="L39">
        <f>VLOOKUP($A39,'Energy use Prediction'!$A$178:$AQ$204,MATCH(L$32,'Energy use Prediction'!$A$178:$AQ$178,0),FALSE)*$B39</f>
        <v>0</v>
      </c>
      <c r="M39">
        <f>VLOOKUP($A39,'Energy use Prediction'!$A$178:$AQ$204,MATCH(M$32,'Energy use Prediction'!$A$178:$AQ$178,0),FALSE)*$B39</f>
        <v>0</v>
      </c>
      <c r="N39">
        <f>VLOOKUP($A39,'Energy use Prediction'!$A$178:$AQ$204,MATCH(N$32,'Energy use Prediction'!$A$178:$AQ$178,0),FALSE)*$B39</f>
        <v>0</v>
      </c>
      <c r="O39">
        <f>VLOOKUP($A39,'Energy use Prediction'!$A$178:$AQ$204,MATCH(O$32,'Energy use Prediction'!$A$178:$AQ$178,0),FALSE)*$B39</f>
        <v>0</v>
      </c>
      <c r="P39">
        <f>VLOOKUP($A39,'Energy use Prediction'!$A$178:$AQ$204,MATCH(P$32,'Energy use Prediction'!$A$178:$AQ$178,0),FALSE)*$B39</f>
        <v>0</v>
      </c>
      <c r="Q39">
        <f>VLOOKUP($A39,'Energy use Prediction'!$A$178:$AQ$204,MATCH(Q$32,'Energy use Prediction'!$A$178:$AQ$178,0),FALSE)*$B39</f>
        <v>0</v>
      </c>
      <c r="R39">
        <f>VLOOKUP($A39,'Energy use Prediction'!$A$178:$AQ$204,MATCH(R$32,'Energy use Prediction'!$A$178:$AQ$178,0),FALSE)*$B39</f>
        <v>0</v>
      </c>
      <c r="S39">
        <f>VLOOKUP($A39,'Energy use Prediction'!$A$178:$AQ$204,MATCH(S$32,'Energy use Prediction'!$A$178:$AQ$178,0),FALSE)*$B39</f>
        <v>0</v>
      </c>
      <c r="T39">
        <f>VLOOKUP($A39,'Energy use Prediction'!$A$178:$AQ$204,MATCH(T$32,'Energy use Prediction'!$A$178:$AQ$178,0),FALSE)*$B39</f>
        <v>0</v>
      </c>
      <c r="U39">
        <f>VLOOKUP($A39,'Energy use Prediction'!$A$178:$AQ$204,MATCH(U$32,'Energy use Prediction'!$A$178:$AQ$178,0),FALSE)*$B39</f>
        <v>0</v>
      </c>
      <c r="V39">
        <f>VLOOKUP($A39,'Energy use Prediction'!$A$178:$AQ$204,MATCH(V$32,'Energy use Prediction'!$A$178:$AQ$178,0),FALSE)*$B39</f>
        <v>0</v>
      </c>
      <c r="W39">
        <f>VLOOKUP($A39,'Energy use Prediction'!$A$178:$AQ$204,MATCH(W$32,'Energy use Prediction'!$A$178:$AQ$178,0),FALSE)*$B39</f>
        <v>0</v>
      </c>
      <c r="X39">
        <f>VLOOKUP($A39,'Energy use Prediction'!$A$178:$AQ$204,MATCH(X$32,'Energy use Prediction'!$A$178:$AQ$178,0),FALSE)*$B39</f>
        <v>0</v>
      </c>
      <c r="Y39">
        <f>VLOOKUP($A39,'Energy use Prediction'!$A$178:$AQ$204,MATCH(Y$32,'Energy use Prediction'!$A$178:$AQ$178,0),FALSE)*$B39</f>
        <v>0</v>
      </c>
      <c r="Z39">
        <f>VLOOKUP($A39,'Energy use Prediction'!$A$178:$AQ$204,MATCH(Z$32,'Energy use Prediction'!$A$178:$AQ$178,0),FALSE)*$B39</f>
        <v>0</v>
      </c>
      <c r="AA39">
        <f>VLOOKUP($A39,'Energy use Prediction'!$A$178:$AQ$204,MATCH(AA$32,'Energy use Prediction'!$A$178:$AQ$178,0),FALSE)*$B39</f>
        <v>0</v>
      </c>
      <c r="AB39">
        <f>VLOOKUP($A39,'Energy use Prediction'!$A$178:$AQ$204,MATCH(AB$32,'Energy use Prediction'!$A$178:$AQ$178,0),FALSE)*$B39</f>
        <v>0</v>
      </c>
      <c r="AC39">
        <f>VLOOKUP($A39,'Energy use Prediction'!$A$178:$AQ$204,MATCH(AC$32,'Energy use Prediction'!$A$178:$AQ$178,0),FALSE)*$B39</f>
        <v>0</v>
      </c>
      <c r="AD39">
        <f>VLOOKUP($A39,'Energy use Prediction'!$A$178:$AQ$204,MATCH(AD$32,'Energy use Prediction'!$A$178:$AQ$178,0),FALSE)*$B39</f>
        <v>0</v>
      </c>
      <c r="AE39">
        <f>VLOOKUP($A39,'Energy use Prediction'!$A$178:$AQ$204,MATCH(AE$32,'Energy use Prediction'!$A$178:$AQ$178,0),FALSE)*$B39</f>
        <v>0</v>
      </c>
      <c r="AF39">
        <f>VLOOKUP($A39,'Energy use Prediction'!$A$178:$AQ$204,MATCH(AF$32,'Energy use Prediction'!$A$178:$AQ$178,0),FALSE)*$B39</f>
        <v>0</v>
      </c>
      <c r="AG39">
        <f>VLOOKUP($A39,'Energy use Prediction'!$A$178:$AQ$204,MATCH(AG$32,'Energy use Prediction'!$A$178:$AQ$178,0),FALSE)*$B39</f>
        <v>0</v>
      </c>
      <c r="AH39">
        <f>VLOOKUP($A39,'Energy use Prediction'!$A$178:$AQ$204,MATCH(AH$32,'Energy use Prediction'!$A$178:$AQ$178,0),FALSE)*$B39</f>
        <v>0</v>
      </c>
      <c r="AI39">
        <f>VLOOKUP($A39,'Energy use Prediction'!$A$178:$AQ$204,MATCH(AI$32,'Energy use Prediction'!$A$178:$AQ$178,0),FALSE)*$B39</f>
        <v>0</v>
      </c>
      <c r="AJ39">
        <f>VLOOKUP($A39,'Energy use Prediction'!$A$178:$AQ$204,MATCH(AJ$32,'Energy use Prediction'!$A$178:$AQ$178,0),FALSE)*$B39</f>
        <v>0</v>
      </c>
      <c r="AK39">
        <f>VLOOKUP($A39,'Energy use Prediction'!$A$178:$AQ$204,MATCH(AK$32,'Energy use Prediction'!$A$178:$AQ$178,0),FALSE)*$B39</f>
        <v>0</v>
      </c>
      <c r="AL39">
        <f>VLOOKUP($A39,'Energy use Prediction'!$A$178:$AQ$204,MATCH(AL$32,'Energy use Prediction'!$A$178:$AQ$178,0),FALSE)*$B39</f>
        <v>0</v>
      </c>
      <c r="AM39">
        <f>VLOOKUP($A39,'Energy use Prediction'!$A$178:$AQ$204,MATCH(AM$32,'Energy use Prediction'!$A$178:$AQ$178,0),FALSE)*$B39</f>
        <v>0</v>
      </c>
      <c r="AN39">
        <f>VLOOKUP($A39,'Energy use Prediction'!$A$178:$AQ$204,MATCH(AN$32,'Energy use Prediction'!$A$178:$AQ$178,0),FALSE)*$B39</f>
        <v>0</v>
      </c>
      <c r="AO39">
        <f>VLOOKUP($A39,'Energy use Prediction'!$A$178:$AQ$204,MATCH(AO$32,'Energy use Prediction'!$A$178:$AQ$178,0),FALSE)*$B39</f>
        <v>0</v>
      </c>
      <c r="AP39">
        <f>VLOOKUP($A39,'Energy use Prediction'!$A$178:$AQ$204,MATCH(AP$32,'Energy use Prediction'!$A$178:$AQ$178,0),FALSE)*$B39</f>
        <v>0</v>
      </c>
      <c r="AQ39">
        <f>VLOOKUP($A39,'Energy use Prediction'!$A$178:$AQ$204,MATCH(AQ$32,'Energy use Prediction'!$A$178:$AQ$178,0),FALSE)*$B39</f>
        <v>0</v>
      </c>
    </row>
    <row r="40" spans="1:43">
      <c r="A40" s="37" t="s">
        <v>623</v>
      </c>
      <c r="B40">
        <f>VLOOKUP(A40,'Non Energy use'!A10:J36,COLUMN('Non Energy use'!G10),FALSE)</f>
        <v>0</v>
      </c>
      <c r="C40">
        <f>VLOOKUP($A40,'Energy use Prediction'!$A$178:$AQ$204,MATCH(C$32,'Energy use Prediction'!$A$178:$AQ$178,0),FALSE)*$B40</f>
        <v>0</v>
      </c>
      <c r="D40">
        <f>VLOOKUP($A40,'Energy use Prediction'!$A$178:$AQ$204,MATCH(D$32,'Energy use Prediction'!$A$178:$AQ$178,0),FALSE)*$B40</f>
        <v>0</v>
      </c>
      <c r="E40">
        <f>VLOOKUP($A40,'Energy use Prediction'!$A$178:$AQ$204,MATCH(E$32,'Energy use Prediction'!$A$178:$AQ$178,0),FALSE)*$B40</f>
        <v>0</v>
      </c>
      <c r="F40">
        <f>VLOOKUP($A40,'Energy use Prediction'!$A$178:$AQ$204,MATCH(F$32,'Energy use Prediction'!$A$178:$AQ$178,0),FALSE)*$B40</f>
        <v>0</v>
      </c>
      <c r="G40">
        <f>VLOOKUP($A40,'Energy use Prediction'!$A$178:$AQ$204,MATCH(G$32,'Energy use Prediction'!$A$178:$AQ$178,0),FALSE)*$B40</f>
        <v>0</v>
      </c>
      <c r="H40">
        <f>VLOOKUP($A40,'Energy use Prediction'!$A$178:$AQ$204,MATCH(H$32,'Energy use Prediction'!$A$178:$AQ$178,0),FALSE)*$B40</f>
        <v>0</v>
      </c>
      <c r="I40">
        <f>VLOOKUP($A40,'Energy use Prediction'!$A$178:$AQ$204,MATCH(I$32,'Energy use Prediction'!$A$178:$AQ$178,0),FALSE)*$B40</f>
        <v>0</v>
      </c>
      <c r="J40">
        <f>VLOOKUP($A40,'Energy use Prediction'!$A$178:$AQ$204,MATCH(J$32,'Energy use Prediction'!$A$178:$AQ$178,0),FALSE)*$B40</f>
        <v>0</v>
      </c>
      <c r="K40">
        <f>VLOOKUP($A40,'Energy use Prediction'!$A$178:$AQ$204,MATCH(K$32,'Energy use Prediction'!$A$178:$AQ$178,0),FALSE)*$B40</f>
        <v>0</v>
      </c>
      <c r="L40">
        <f>VLOOKUP($A40,'Energy use Prediction'!$A$178:$AQ$204,MATCH(L$32,'Energy use Prediction'!$A$178:$AQ$178,0),FALSE)*$B40</f>
        <v>0</v>
      </c>
      <c r="M40">
        <f>VLOOKUP($A40,'Energy use Prediction'!$A$178:$AQ$204,MATCH(M$32,'Energy use Prediction'!$A$178:$AQ$178,0),FALSE)*$B40</f>
        <v>0</v>
      </c>
      <c r="N40">
        <f>VLOOKUP($A40,'Energy use Prediction'!$A$178:$AQ$204,MATCH(N$32,'Energy use Prediction'!$A$178:$AQ$178,0),FALSE)*$B40</f>
        <v>0</v>
      </c>
      <c r="O40">
        <f>VLOOKUP($A40,'Energy use Prediction'!$A$178:$AQ$204,MATCH(O$32,'Energy use Prediction'!$A$178:$AQ$178,0),FALSE)*$B40</f>
        <v>0</v>
      </c>
      <c r="P40">
        <f>VLOOKUP($A40,'Energy use Prediction'!$A$178:$AQ$204,MATCH(P$32,'Energy use Prediction'!$A$178:$AQ$178,0),FALSE)*$B40</f>
        <v>0</v>
      </c>
      <c r="Q40">
        <f>VLOOKUP($A40,'Energy use Prediction'!$A$178:$AQ$204,MATCH(Q$32,'Energy use Prediction'!$A$178:$AQ$178,0),FALSE)*$B40</f>
        <v>0</v>
      </c>
      <c r="R40">
        <f>VLOOKUP($A40,'Energy use Prediction'!$A$178:$AQ$204,MATCH(R$32,'Energy use Prediction'!$A$178:$AQ$178,0),FALSE)*$B40</f>
        <v>0</v>
      </c>
      <c r="S40">
        <f>VLOOKUP($A40,'Energy use Prediction'!$A$178:$AQ$204,MATCH(S$32,'Energy use Prediction'!$A$178:$AQ$178,0),FALSE)*$B40</f>
        <v>0</v>
      </c>
      <c r="T40">
        <f>VLOOKUP($A40,'Energy use Prediction'!$A$178:$AQ$204,MATCH(T$32,'Energy use Prediction'!$A$178:$AQ$178,0),FALSE)*$B40</f>
        <v>0</v>
      </c>
      <c r="U40">
        <f>VLOOKUP($A40,'Energy use Prediction'!$A$178:$AQ$204,MATCH(U$32,'Energy use Prediction'!$A$178:$AQ$178,0),FALSE)*$B40</f>
        <v>0</v>
      </c>
      <c r="V40">
        <f>VLOOKUP($A40,'Energy use Prediction'!$A$178:$AQ$204,MATCH(V$32,'Energy use Prediction'!$A$178:$AQ$178,0),FALSE)*$B40</f>
        <v>0</v>
      </c>
      <c r="W40">
        <f>VLOOKUP($A40,'Energy use Prediction'!$A$178:$AQ$204,MATCH(W$32,'Energy use Prediction'!$A$178:$AQ$178,0),FALSE)*$B40</f>
        <v>0</v>
      </c>
      <c r="X40">
        <f>VLOOKUP($A40,'Energy use Prediction'!$A$178:$AQ$204,MATCH(X$32,'Energy use Prediction'!$A$178:$AQ$178,0),FALSE)*$B40</f>
        <v>0</v>
      </c>
      <c r="Y40">
        <f>VLOOKUP($A40,'Energy use Prediction'!$A$178:$AQ$204,MATCH(Y$32,'Energy use Prediction'!$A$178:$AQ$178,0),FALSE)*$B40</f>
        <v>0</v>
      </c>
      <c r="Z40">
        <f>VLOOKUP($A40,'Energy use Prediction'!$A$178:$AQ$204,MATCH(Z$32,'Energy use Prediction'!$A$178:$AQ$178,0),FALSE)*$B40</f>
        <v>0</v>
      </c>
      <c r="AA40">
        <f>VLOOKUP($A40,'Energy use Prediction'!$A$178:$AQ$204,MATCH(AA$32,'Energy use Prediction'!$A$178:$AQ$178,0),FALSE)*$B40</f>
        <v>0</v>
      </c>
      <c r="AB40">
        <f>VLOOKUP($A40,'Energy use Prediction'!$A$178:$AQ$204,MATCH(AB$32,'Energy use Prediction'!$A$178:$AQ$178,0),FALSE)*$B40</f>
        <v>0</v>
      </c>
      <c r="AC40">
        <f>VLOOKUP($A40,'Energy use Prediction'!$A$178:$AQ$204,MATCH(AC$32,'Energy use Prediction'!$A$178:$AQ$178,0),FALSE)*$B40</f>
        <v>0</v>
      </c>
      <c r="AD40">
        <f>VLOOKUP($A40,'Energy use Prediction'!$A$178:$AQ$204,MATCH(AD$32,'Energy use Prediction'!$A$178:$AQ$178,0),FALSE)*$B40</f>
        <v>0</v>
      </c>
      <c r="AE40">
        <f>VLOOKUP($A40,'Energy use Prediction'!$A$178:$AQ$204,MATCH(AE$32,'Energy use Prediction'!$A$178:$AQ$178,0),FALSE)*$B40</f>
        <v>0</v>
      </c>
      <c r="AF40">
        <f>VLOOKUP($A40,'Energy use Prediction'!$A$178:$AQ$204,MATCH(AF$32,'Energy use Prediction'!$A$178:$AQ$178,0),FALSE)*$B40</f>
        <v>0</v>
      </c>
      <c r="AG40">
        <f>VLOOKUP($A40,'Energy use Prediction'!$A$178:$AQ$204,MATCH(AG$32,'Energy use Prediction'!$A$178:$AQ$178,0),FALSE)*$B40</f>
        <v>0</v>
      </c>
      <c r="AH40">
        <f>VLOOKUP($A40,'Energy use Prediction'!$A$178:$AQ$204,MATCH(AH$32,'Energy use Prediction'!$A$178:$AQ$178,0),FALSE)*$B40</f>
        <v>0</v>
      </c>
      <c r="AI40">
        <f>VLOOKUP($A40,'Energy use Prediction'!$A$178:$AQ$204,MATCH(AI$32,'Energy use Prediction'!$A$178:$AQ$178,0),FALSE)*$B40</f>
        <v>0</v>
      </c>
      <c r="AJ40">
        <f>VLOOKUP($A40,'Energy use Prediction'!$A$178:$AQ$204,MATCH(AJ$32,'Energy use Prediction'!$A$178:$AQ$178,0),FALSE)*$B40</f>
        <v>0</v>
      </c>
      <c r="AK40">
        <f>VLOOKUP($A40,'Energy use Prediction'!$A$178:$AQ$204,MATCH(AK$32,'Energy use Prediction'!$A$178:$AQ$178,0),FALSE)*$B40</f>
        <v>0</v>
      </c>
      <c r="AL40">
        <f>VLOOKUP($A40,'Energy use Prediction'!$A$178:$AQ$204,MATCH(AL$32,'Energy use Prediction'!$A$178:$AQ$178,0),FALSE)*$B40</f>
        <v>0</v>
      </c>
      <c r="AM40">
        <f>VLOOKUP($A40,'Energy use Prediction'!$A$178:$AQ$204,MATCH(AM$32,'Energy use Prediction'!$A$178:$AQ$178,0),FALSE)*$B40</f>
        <v>0</v>
      </c>
      <c r="AN40">
        <f>VLOOKUP($A40,'Energy use Prediction'!$A$178:$AQ$204,MATCH(AN$32,'Energy use Prediction'!$A$178:$AQ$178,0),FALSE)*$B40</f>
        <v>0</v>
      </c>
      <c r="AO40">
        <f>VLOOKUP($A40,'Energy use Prediction'!$A$178:$AQ$204,MATCH(AO$32,'Energy use Prediction'!$A$178:$AQ$178,0),FALSE)*$B40</f>
        <v>0</v>
      </c>
      <c r="AP40">
        <f>VLOOKUP($A40,'Energy use Prediction'!$A$178:$AQ$204,MATCH(AP$32,'Energy use Prediction'!$A$178:$AQ$178,0),FALSE)*$B40</f>
        <v>0</v>
      </c>
      <c r="AQ40">
        <f>VLOOKUP($A40,'Energy use Prediction'!$A$178:$AQ$204,MATCH(AQ$32,'Energy use Prediction'!$A$178:$AQ$178,0),FALSE)*$B40</f>
        <v>0</v>
      </c>
    </row>
    <row r="41" spans="1:43">
      <c r="A41" s="37" t="s">
        <v>624</v>
      </c>
      <c r="B41">
        <f>VLOOKUP(A41,'Non Energy use'!A11:J37,COLUMN('Non Energy use'!G11),FALSE)</f>
        <v>0</v>
      </c>
      <c r="C41">
        <f>VLOOKUP($A41,'Energy use Prediction'!$A$178:$AQ$204,MATCH(C$32,'Energy use Prediction'!$A$178:$AQ$178,0),FALSE)*$B41</f>
        <v>0</v>
      </c>
      <c r="D41">
        <f>VLOOKUP($A41,'Energy use Prediction'!$A$178:$AQ$204,MATCH(D$32,'Energy use Prediction'!$A$178:$AQ$178,0),FALSE)*$B41</f>
        <v>0</v>
      </c>
      <c r="E41">
        <f>VLOOKUP($A41,'Energy use Prediction'!$A$178:$AQ$204,MATCH(E$32,'Energy use Prediction'!$A$178:$AQ$178,0),FALSE)*$B41</f>
        <v>0</v>
      </c>
      <c r="F41">
        <f>VLOOKUP($A41,'Energy use Prediction'!$A$178:$AQ$204,MATCH(F$32,'Energy use Prediction'!$A$178:$AQ$178,0),FALSE)*$B41</f>
        <v>0</v>
      </c>
      <c r="G41">
        <f>VLOOKUP($A41,'Energy use Prediction'!$A$178:$AQ$204,MATCH(G$32,'Energy use Prediction'!$A$178:$AQ$178,0),FALSE)*$B41</f>
        <v>0</v>
      </c>
      <c r="H41">
        <f>VLOOKUP($A41,'Energy use Prediction'!$A$178:$AQ$204,MATCH(H$32,'Energy use Prediction'!$A$178:$AQ$178,0),FALSE)*$B41</f>
        <v>0</v>
      </c>
      <c r="I41">
        <f>VLOOKUP($A41,'Energy use Prediction'!$A$178:$AQ$204,MATCH(I$32,'Energy use Prediction'!$A$178:$AQ$178,0),FALSE)*$B41</f>
        <v>0</v>
      </c>
      <c r="J41">
        <f>VLOOKUP($A41,'Energy use Prediction'!$A$178:$AQ$204,MATCH(J$32,'Energy use Prediction'!$A$178:$AQ$178,0),FALSE)*$B41</f>
        <v>0</v>
      </c>
      <c r="K41">
        <f>VLOOKUP($A41,'Energy use Prediction'!$A$178:$AQ$204,MATCH(K$32,'Energy use Prediction'!$A$178:$AQ$178,0),FALSE)*$B41</f>
        <v>0</v>
      </c>
      <c r="L41">
        <f>VLOOKUP($A41,'Energy use Prediction'!$A$178:$AQ$204,MATCH(L$32,'Energy use Prediction'!$A$178:$AQ$178,0),FALSE)*$B41</f>
        <v>0</v>
      </c>
      <c r="M41">
        <f>VLOOKUP($A41,'Energy use Prediction'!$A$178:$AQ$204,MATCH(M$32,'Energy use Prediction'!$A$178:$AQ$178,0),FALSE)*$B41</f>
        <v>0</v>
      </c>
      <c r="N41">
        <f>VLOOKUP($A41,'Energy use Prediction'!$A$178:$AQ$204,MATCH(N$32,'Energy use Prediction'!$A$178:$AQ$178,0),FALSE)*$B41</f>
        <v>0</v>
      </c>
      <c r="O41">
        <f>VLOOKUP($A41,'Energy use Prediction'!$A$178:$AQ$204,MATCH(O$32,'Energy use Prediction'!$A$178:$AQ$178,0),FALSE)*$B41</f>
        <v>0</v>
      </c>
      <c r="P41">
        <f>VLOOKUP($A41,'Energy use Prediction'!$A$178:$AQ$204,MATCH(P$32,'Energy use Prediction'!$A$178:$AQ$178,0),FALSE)*$B41</f>
        <v>0</v>
      </c>
      <c r="Q41">
        <f>VLOOKUP($A41,'Energy use Prediction'!$A$178:$AQ$204,MATCH(Q$32,'Energy use Prediction'!$A$178:$AQ$178,0),FALSE)*$B41</f>
        <v>0</v>
      </c>
      <c r="R41">
        <f>VLOOKUP($A41,'Energy use Prediction'!$A$178:$AQ$204,MATCH(R$32,'Energy use Prediction'!$A$178:$AQ$178,0),FALSE)*$B41</f>
        <v>0</v>
      </c>
      <c r="S41">
        <f>VLOOKUP($A41,'Energy use Prediction'!$A$178:$AQ$204,MATCH(S$32,'Energy use Prediction'!$A$178:$AQ$178,0),FALSE)*$B41</f>
        <v>0</v>
      </c>
      <c r="T41">
        <f>VLOOKUP($A41,'Energy use Prediction'!$A$178:$AQ$204,MATCH(T$32,'Energy use Prediction'!$A$178:$AQ$178,0),FALSE)*$B41</f>
        <v>0</v>
      </c>
      <c r="U41">
        <f>VLOOKUP($A41,'Energy use Prediction'!$A$178:$AQ$204,MATCH(U$32,'Energy use Prediction'!$A$178:$AQ$178,0),FALSE)*$B41</f>
        <v>0</v>
      </c>
      <c r="V41">
        <f>VLOOKUP($A41,'Energy use Prediction'!$A$178:$AQ$204,MATCH(V$32,'Energy use Prediction'!$A$178:$AQ$178,0),FALSE)*$B41</f>
        <v>0</v>
      </c>
      <c r="W41">
        <f>VLOOKUP($A41,'Energy use Prediction'!$A$178:$AQ$204,MATCH(W$32,'Energy use Prediction'!$A$178:$AQ$178,0),FALSE)*$B41</f>
        <v>0</v>
      </c>
      <c r="X41">
        <f>VLOOKUP($A41,'Energy use Prediction'!$A$178:$AQ$204,MATCH(X$32,'Energy use Prediction'!$A$178:$AQ$178,0),FALSE)*$B41</f>
        <v>0</v>
      </c>
      <c r="Y41">
        <f>VLOOKUP($A41,'Energy use Prediction'!$A$178:$AQ$204,MATCH(Y$32,'Energy use Prediction'!$A$178:$AQ$178,0),FALSE)*$B41</f>
        <v>0</v>
      </c>
      <c r="Z41">
        <f>VLOOKUP($A41,'Energy use Prediction'!$A$178:$AQ$204,MATCH(Z$32,'Energy use Prediction'!$A$178:$AQ$178,0),FALSE)*$B41</f>
        <v>0</v>
      </c>
      <c r="AA41">
        <f>VLOOKUP($A41,'Energy use Prediction'!$A$178:$AQ$204,MATCH(AA$32,'Energy use Prediction'!$A$178:$AQ$178,0),FALSE)*$B41</f>
        <v>0</v>
      </c>
      <c r="AB41">
        <f>VLOOKUP($A41,'Energy use Prediction'!$A$178:$AQ$204,MATCH(AB$32,'Energy use Prediction'!$A$178:$AQ$178,0),FALSE)*$B41</f>
        <v>0</v>
      </c>
      <c r="AC41">
        <f>VLOOKUP($A41,'Energy use Prediction'!$A$178:$AQ$204,MATCH(AC$32,'Energy use Prediction'!$A$178:$AQ$178,0),FALSE)*$B41</f>
        <v>0</v>
      </c>
      <c r="AD41">
        <f>VLOOKUP($A41,'Energy use Prediction'!$A$178:$AQ$204,MATCH(AD$32,'Energy use Prediction'!$A$178:$AQ$178,0),FALSE)*$B41</f>
        <v>0</v>
      </c>
      <c r="AE41">
        <f>VLOOKUP($A41,'Energy use Prediction'!$A$178:$AQ$204,MATCH(AE$32,'Energy use Prediction'!$A$178:$AQ$178,0),FALSE)*$B41</f>
        <v>0</v>
      </c>
      <c r="AF41">
        <f>VLOOKUP($A41,'Energy use Prediction'!$A$178:$AQ$204,MATCH(AF$32,'Energy use Prediction'!$A$178:$AQ$178,0),FALSE)*$B41</f>
        <v>0</v>
      </c>
      <c r="AG41">
        <f>VLOOKUP($A41,'Energy use Prediction'!$A$178:$AQ$204,MATCH(AG$32,'Energy use Prediction'!$A$178:$AQ$178,0),FALSE)*$B41</f>
        <v>0</v>
      </c>
      <c r="AH41">
        <f>VLOOKUP($A41,'Energy use Prediction'!$A$178:$AQ$204,MATCH(AH$32,'Energy use Prediction'!$A$178:$AQ$178,0),FALSE)*$B41</f>
        <v>0</v>
      </c>
      <c r="AI41">
        <f>VLOOKUP($A41,'Energy use Prediction'!$A$178:$AQ$204,MATCH(AI$32,'Energy use Prediction'!$A$178:$AQ$178,0),FALSE)*$B41</f>
        <v>0</v>
      </c>
      <c r="AJ41">
        <f>VLOOKUP($A41,'Energy use Prediction'!$A$178:$AQ$204,MATCH(AJ$32,'Energy use Prediction'!$A$178:$AQ$178,0),FALSE)*$B41</f>
        <v>0</v>
      </c>
      <c r="AK41">
        <f>VLOOKUP($A41,'Energy use Prediction'!$A$178:$AQ$204,MATCH(AK$32,'Energy use Prediction'!$A$178:$AQ$178,0),FALSE)*$B41</f>
        <v>0</v>
      </c>
      <c r="AL41">
        <f>VLOOKUP($A41,'Energy use Prediction'!$A$178:$AQ$204,MATCH(AL$32,'Energy use Prediction'!$A$178:$AQ$178,0),FALSE)*$B41</f>
        <v>0</v>
      </c>
      <c r="AM41">
        <f>VLOOKUP($A41,'Energy use Prediction'!$A$178:$AQ$204,MATCH(AM$32,'Energy use Prediction'!$A$178:$AQ$178,0),FALSE)*$B41</f>
        <v>0</v>
      </c>
      <c r="AN41">
        <f>VLOOKUP($A41,'Energy use Prediction'!$A$178:$AQ$204,MATCH(AN$32,'Energy use Prediction'!$A$178:$AQ$178,0),FALSE)*$B41</f>
        <v>0</v>
      </c>
      <c r="AO41">
        <f>VLOOKUP($A41,'Energy use Prediction'!$A$178:$AQ$204,MATCH(AO$32,'Energy use Prediction'!$A$178:$AQ$178,0),FALSE)*$B41</f>
        <v>0</v>
      </c>
      <c r="AP41">
        <f>VLOOKUP($A41,'Energy use Prediction'!$A$178:$AQ$204,MATCH(AP$32,'Energy use Prediction'!$A$178:$AQ$178,0),FALSE)*$B41</f>
        <v>0</v>
      </c>
      <c r="AQ41">
        <f>VLOOKUP($A41,'Energy use Prediction'!$A$178:$AQ$204,MATCH(AQ$32,'Energy use Prediction'!$A$178:$AQ$178,0),FALSE)*$B41</f>
        <v>0</v>
      </c>
    </row>
    <row r="42" spans="1:43">
      <c r="A42" s="37" t="s">
        <v>612</v>
      </c>
      <c r="B42">
        <f>VLOOKUP(A42,'Non Energy use'!A12:J38,COLUMN('Non Energy use'!G12),FALSE)</f>
        <v>733103371347.73438</v>
      </c>
      <c r="C42">
        <f>VLOOKUP($A42,'Energy use Prediction'!$A$178:$AQ$204,MATCH(C$32,'Energy use Prediction'!$A$178:$AQ$178,0),FALSE)*$B42</f>
        <v>723590146148.73047</v>
      </c>
      <c r="D42">
        <f>VLOOKUP($A42,'Energy use Prediction'!$A$178:$AQ$204,MATCH(D$32,'Energy use Prediction'!$A$178:$AQ$178,0),FALSE)*$B42</f>
        <v>762356924926.56226</v>
      </c>
      <c r="E42">
        <f>VLOOKUP($A42,'Energy use Prediction'!$A$178:$AQ$204,MATCH(E$32,'Energy use Prediction'!$A$178:$AQ$178,0),FALSE)*$B42</f>
        <v>779950989625.80566</v>
      </c>
      <c r="F42">
        <f>VLOOKUP($A42,'Energy use Prediction'!$A$178:$AQ$204,MATCH(F$32,'Energy use Prediction'!$A$178:$AQ$178,0),FALSE)*$B42</f>
        <v>796738251380.4292</v>
      </c>
      <c r="G42">
        <f>VLOOKUP($A42,'Energy use Prediction'!$A$178:$AQ$204,MATCH(G$32,'Energy use Prediction'!$A$178:$AQ$178,0),FALSE)*$B42</f>
        <v>812733837267.98279</v>
      </c>
      <c r="H42">
        <f>VLOOKUP($A42,'Energy use Prediction'!$A$178:$AQ$204,MATCH(H$32,'Energy use Prediction'!$A$178:$AQ$178,0),FALSE)*$B42</f>
        <v>828214828791.87598</v>
      </c>
      <c r="I42">
        <f>VLOOKUP($A42,'Energy use Prediction'!$A$178:$AQ$204,MATCH(I$32,'Energy use Prediction'!$A$178:$AQ$178,0),FALSE)*$B42</f>
        <v>842901245375.77686</v>
      </c>
      <c r="J42">
        <f>VLOOKUP($A42,'Energy use Prediction'!$A$178:$AQ$204,MATCH(J$32,'Energy use Prediction'!$A$178:$AQ$178,0),FALSE)*$B42</f>
        <v>857602929916.06641</v>
      </c>
      <c r="K42">
        <f>VLOOKUP($A42,'Energy use Prediction'!$A$178:$AQ$204,MATCH(K$32,'Energy use Prediction'!$A$178:$AQ$178,0),FALSE)*$B42</f>
        <v>872318834317.58435</v>
      </c>
      <c r="L42">
        <f>VLOOKUP($A42,'Energy use Prediction'!$A$178:$AQ$204,MATCH(L$32,'Energy use Prediction'!$A$178:$AQ$178,0),FALSE)*$B42</f>
        <v>887046456120.28528</v>
      </c>
      <c r="M42">
        <f>VLOOKUP($A42,'Energy use Prediction'!$A$178:$AQ$204,MATCH(M$32,'Energy use Prediction'!$A$178:$AQ$178,0),FALSE)*$B42</f>
        <v>900447672337.34192</v>
      </c>
      <c r="N42">
        <f>VLOOKUP($A42,'Energy use Prediction'!$A$178:$AQ$204,MATCH(N$32,'Energy use Prediction'!$A$178:$AQ$178,0),FALSE)*$B42</f>
        <v>913809834994.52283</v>
      </c>
      <c r="O42">
        <f>VLOOKUP($A42,'Energy use Prediction'!$A$178:$AQ$204,MATCH(O$32,'Energy use Prediction'!$A$178:$AQ$178,0),FALSE)*$B42</f>
        <v>927126684900.69641</v>
      </c>
      <c r="P42">
        <f>VLOOKUP($A42,'Energy use Prediction'!$A$178:$AQ$204,MATCH(P$32,'Energy use Prediction'!$A$178:$AQ$178,0),FALSE)*$B42</f>
        <v>940390862259.7876</v>
      </c>
      <c r="Q42">
        <f>VLOOKUP($A42,'Energy use Prediction'!$A$178:$AQ$204,MATCH(Q$32,'Energy use Prediction'!$A$178:$AQ$178,0),FALSE)*$B42</f>
        <v>953584545489.12708</v>
      </c>
      <c r="R42">
        <f>VLOOKUP($A42,'Energy use Prediction'!$A$178:$AQ$204,MATCH(R$32,'Energy use Prediction'!$A$178:$AQ$178,0),FALSE)*$B42</f>
        <v>965742335057.1062</v>
      </c>
      <c r="S42">
        <f>VLOOKUP($A42,'Energy use Prediction'!$A$178:$AQ$204,MATCH(S$32,'Energy use Prediction'!$A$178:$AQ$178,0),FALSE)*$B42</f>
        <v>978742254123.60181</v>
      </c>
      <c r="T42">
        <f>VLOOKUP($A42,'Energy use Prediction'!$A$178:$AQ$204,MATCH(T$32,'Energy use Prediction'!$A$178:$AQ$178,0),FALSE)*$B42</f>
        <v>991619890458.49695</v>
      </c>
      <c r="U42">
        <f>VLOOKUP($A42,'Energy use Prediction'!$A$178:$AQ$204,MATCH(U$32,'Energy use Prediction'!$A$178:$AQ$178,0),FALSE)*$B42</f>
        <v>1004352170644.8894</v>
      </c>
      <c r="V42">
        <f>VLOOKUP($A42,'Energy use Prediction'!$A$178:$AQ$204,MATCH(V$32,'Energy use Prediction'!$A$178:$AQ$178,0),FALSE)*$B42</f>
        <v>1016914750631.9276</v>
      </c>
      <c r="W42">
        <f>VLOOKUP($A42,'Energy use Prediction'!$A$178:$AQ$204,MATCH(W$32,'Energy use Prediction'!$A$178:$AQ$178,0),FALSE)*$B42</f>
        <v>1028660695893.9076</v>
      </c>
      <c r="X42">
        <f>VLOOKUP($A42,'Energy use Prediction'!$A$178:$AQ$204,MATCH(X$32,'Energy use Prediction'!$A$178:$AQ$178,0),FALSE)*$B42</f>
        <v>1038511358642.389</v>
      </c>
      <c r="Y42">
        <f>VLOOKUP($A42,'Energy use Prediction'!$A$178:$AQ$204,MATCH(Y$32,'Energy use Prediction'!$A$178:$AQ$178,0),FALSE)*$B42</f>
        <v>1047419673057.6053</v>
      </c>
      <c r="Z42">
        <f>VLOOKUP($A42,'Energy use Prediction'!$A$178:$AQ$204,MATCH(Z$32,'Energy use Prediction'!$A$178:$AQ$178,0),FALSE)*$B42</f>
        <v>1055342142399.2141</v>
      </c>
      <c r="AA42">
        <f>VLOOKUP($A42,'Energy use Prediction'!$A$178:$AQ$204,MATCH(AA$32,'Energy use Prediction'!$A$178:$AQ$178,0),FALSE)*$B42</f>
        <v>1062226511032.1714</v>
      </c>
      <c r="AB42">
        <f>VLOOKUP($A42,'Energy use Prediction'!$A$178:$AQ$204,MATCH(AB$32,'Energy use Prediction'!$A$178:$AQ$178,0),FALSE)*$B42</f>
        <v>1068033015435.0093</v>
      </c>
      <c r="AC42">
        <f>VLOOKUP($A42,'Energy use Prediction'!$A$178:$AQ$204,MATCH(AC$32,'Energy use Prediction'!$A$178:$AQ$178,0),FALSE)*$B42</f>
        <v>1072724382434.4606</v>
      </c>
      <c r="AD42">
        <f>VLOOKUP($A42,'Energy use Prediction'!$A$178:$AQ$204,MATCH(AD$32,'Energy use Prediction'!$A$178:$AQ$178,0),FALSE)*$B42</f>
        <v>1076266136710.077</v>
      </c>
      <c r="AE42">
        <f>VLOOKUP($A42,'Energy use Prediction'!$A$178:$AQ$204,MATCH(AE$32,'Energy use Prediction'!$A$178:$AQ$178,0),FALSE)*$B42</f>
        <v>1078616125994.8911</v>
      </c>
      <c r="AF42">
        <f>VLOOKUP($A42,'Energy use Prediction'!$A$178:$AQ$204,MATCH(AF$32,'Energy use Prediction'!$A$178:$AQ$178,0),FALSE)*$B42</f>
        <v>1079746308290.8352</v>
      </c>
      <c r="AG42">
        <f>VLOOKUP($A42,'Energy use Prediction'!$A$178:$AQ$204,MATCH(AG$32,'Energy use Prediction'!$A$178:$AQ$178,0),FALSE)*$B42</f>
        <v>1079621577854.1389</v>
      </c>
      <c r="AH42">
        <f>VLOOKUP($A42,'Energy use Prediction'!$A$178:$AQ$204,MATCH(AH$32,'Energy use Prediction'!$A$178:$AQ$178,0),FALSE)*$B42</f>
        <v>1077140834199.8375</v>
      </c>
      <c r="AI42">
        <f>VLOOKUP($A42,'Energy use Prediction'!$A$178:$AQ$204,MATCH(AI$32,'Energy use Prediction'!$A$178:$AQ$178,0),FALSE)*$B42</f>
        <v>1073363433655.8912</v>
      </c>
      <c r="AJ42">
        <f>VLOOKUP($A42,'Energy use Prediction'!$A$178:$AQ$204,MATCH(AJ$32,'Energy use Prediction'!$A$178:$AQ$178,0),FALSE)*$B42</f>
        <v>1068271311236.8385</v>
      </c>
      <c r="AK42">
        <f>VLOOKUP($A42,'Energy use Prediction'!$A$178:$AQ$204,MATCH(AK$32,'Energy use Prediction'!$A$178:$AQ$178,0),FALSE)*$B42</f>
        <v>1061851510110.937</v>
      </c>
      <c r="AL42">
        <f>VLOOKUP($A42,'Energy use Prediction'!$A$178:$AQ$204,MATCH(AL$32,'Energy use Prediction'!$A$178:$AQ$178,0),FALSE)*$B42</f>
        <v>1054096470596.1929</v>
      </c>
      <c r="AM42">
        <f>VLOOKUP($A42,'Energy use Prediction'!$A$178:$AQ$204,MATCH(AM$32,'Energy use Prediction'!$A$178:$AQ$178,0),FALSE)*$B42</f>
        <v>1044993737130.3142</v>
      </c>
      <c r="AN42">
        <f>VLOOKUP($A42,'Energy use Prediction'!$A$178:$AQ$204,MATCH(AN$32,'Energy use Prediction'!$A$178:$AQ$178,0),FALSE)*$B42</f>
        <v>1034547571186.0677</v>
      </c>
      <c r="AO42">
        <f>VLOOKUP($A42,'Energy use Prediction'!$A$178:$AQ$204,MATCH(AO$32,'Energy use Prediction'!$A$178:$AQ$178,0),FALSE)*$B42</f>
        <v>1022758021582.8334</v>
      </c>
      <c r="AP42">
        <f>VLOOKUP($A42,'Energy use Prediction'!$A$178:$AQ$204,MATCH(AP$32,'Energy use Prediction'!$A$178:$AQ$178,0),FALSE)*$B42</f>
        <v>1009642142268.8929</v>
      </c>
      <c r="AQ42">
        <f>VLOOKUP($A42,'Energy use Prediction'!$A$178:$AQ$204,MATCH(AQ$32,'Energy use Prediction'!$A$178:$AQ$178,0),FALSE)*$B42</f>
        <v>995213334588.48499</v>
      </c>
    </row>
    <row r="43" spans="1:43">
      <c r="A43" s="37" t="s">
        <v>625</v>
      </c>
      <c r="B43">
        <f>VLOOKUP(A43,'Non Energy use'!A13:J39,COLUMN('Non Energy use'!G13),FALSE)</f>
        <v>5668474666987.9541</v>
      </c>
      <c r="C43">
        <f>VLOOKUP($A43,'Energy use Prediction'!$A$178:$AQ$204,MATCH(C$32,'Energy use Prediction'!$A$178:$AQ$178,0),FALSE)*$B43</f>
        <v>5715777280813.2471</v>
      </c>
      <c r="D43">
        <f>VLOOKUP($A43,'Energy use Prediction'!$A$178:$AQ$204,MATCH(D$32,'Energy use Prediction'!$A$178:$AQ$178,0),FALSE)*$B43</f>
        <v>6607820729956.5938</v>
      </c>
      <c r="E43">
        <f>VLOOKUP($A43,'Energy use Prediction'!$A$178:$AQ$204,MATCH(E$32,'Energy use Prediction'!$A$178:$AQ$178,0),FALSE)*$B43</f>
        <v>6811191399409.4395</v>
      </c>
      <c r="F43">
        <f>VLOOKUP($A43,'Energy use Prediction'!$A$178:$AQ$204,MATCH(F$32,'Energy use Prediction'!$A$178:$AQ$178,0),FALSE)*$B43</f>
        <v>6999995548353.8799</v>
      </c>
      <c r="G43">
        <f>VLOOKUP($A43,'Energy use Prediction'!$A$178:$AQ$204,MATCH(G$32,'Energy use Prediction'!$A$178:$AQ$178,0),FALSE)*$B43</f>
        <v>7178546675783.6514</v>
      </c>
      <c r="H43">
        <f>VLOOKUP($A43,'Energy use Prediction'!$A$178:$AQ$204,MATCH(H$32,'Energy use Prediction'!$A$178:$AQ$178,0),FALSE)*$B43</f>
        <v>7349544375619.3604</v>
      </c>
      <c r="I43">
        <f>VLOOKUP($A43,'Energy use Prediction'!$A$178:$AQ$204,MATCH(I$32,'Energy use Prediction'!$A$178:$AQ$178,0),FALSE)*$B43</f>
        <v>7510755182304.8252</v>
      </c>
      <c r="J43">
        <f>VLOOKUP($A43,'Energy use Prediction'!$A$178:$AQ$204,MATCH(J$32,'Energy use Prediction'!$A$178:$AQ$178,0),FALSE)*$B43</f>
        <v>7669635912745.9082</v>
      </c>
      <c r="K43">
        <f>VLOOKUP($A43,'Energy use Prediction'!$A$178:$AQ$204,MATCH(K$32,'Energy use Prediction'!$A$178:$AQ$178,0),FALSE)*$B43</f>
        <v>7826447725904.2402</v>
      </c>
      <c r="L43">
        <f>VLOOKUP($A43,'Energy use Prediction'!$A$178:$AQ$204,MATCH(L$32,'Energy use Prediction'!$A$178:$AQ$178,0),FALSE)*$B43</f>
        <v>7981408333263.3066</v>
      </c>
      <c r="M43">
        <f>VLOOKUP($A43,'Energy use Prediction'!$A$178:$AQ$204,MATCH(M$32,'Energy use Prediction'!$A$178:$AQ$178,0),FALSE)*$B43</f>
        <v>8122659661461.3027</v>
      </c>
      <c r="N43">
        <f>VLOOKUP($A43,'Energy use Prediction'!$A$178:$AQ$204,MATCH(N$32,'Energy use Prediction'!$A$178:$AQ$178,0),FALSE)*$B43</f>
        <v>8261946729645.1943</v>
      </c>
      <c r="O43">
        <f>VLOOKUP($A43,'Energy use Prediction'!$A$178:$AQ$204,MATCH(O$32,'Energy use Prediction'!$A$178:$AQ$178,0),FALSE)*$B43</f>
        <v>8399384828268.0391</v>
      </c>
      <c r="P43">
        <f>VLOOKUP($A43,'Energy use Prediction'!$A$178:$AQ$204,MATCH(P$32,'Energy use Prediction'!$A$178:$AQ$178,0),FALSE)*$B43</f>
        <v>8535058451426.8232</v>
      </c>
      <c r="Q43">
        <f>VLOOKUP($A43,'Energy use Prediction'!$A$178:$AQ$204,MATCH(Q$32,'Energy use Prediction'!$A$178:$AQ$178,0),FALSE)*$B43</f>
        <v>8668938503548.4551</v>
      </c>
      <c r="R43">
        <f>VLOOKUP($A43,'Energy use Prediction'!$A$178:$AQ$204,MATCH(R$32,'Energy use Prediction'!$A$178:$AQ$178,0),FALSE)*$B43</f>
        <v>8792352037525.2451</v>
      </c>
      <c r="S43">
        <f>VLOOKUP($A43,'Energy use Prediction'!$A$178:$AQ$204,MATCH(S$32,'Energy use Prediction'!$A$178:$AQ$178,0),FALSE)*$B43</f>
        <v>8922487123492.666</v>
      </c>
      <c r="T43">
        <f>VLOOKUP($A43,'Energy use Prediction'!$A$178:$AQ$204,MATCH(T$32,'Energy use Prediction'!$A$178:$AQ$178,0),FALSE)*$B43</f>
        <v>9050664606151.459</v>
      </c>
      <c r="U43">
        <f>VLOOKUP($A43,'Energy use Prediction'!$A$178:$AQ$204,MATCH(U$32,'Energy use Prediction'!$A$178:$AQ$178,0),FALSE)*$B43</f>
        <v>9176751373878.8008</v>
      </c>
      <c r="V43">
        <f>VLOOKUP($A43,'Energy use Prediction'!$A$178:$AQ$204,MATCH(V$32,'Energy use Prediction'!$A$178:$AQ$178,0),FALSE)*$B43</f>
        <v>9300592606614.1074</v>
      </c>
      <c r="W43">
        <f>VLOOKUP($A43,'Energy use Prediction'!$A$178:$AQ$204,MATCH(W$32,'Energy use Prediction'!$A$178:$AQ$178,0),FALSE)*$B43</f>
        <v>9416325483194.4961</v>
      </c>
      <c r="X43">
        <f>VLOOKUP($A43,'Energy use Prediction'!$A$178:$AQ$204,MATCH(X$32,'Energy use Prediction'!$A$178:$AQ$178,0),FALSE)*$B43</f>
        <v>9514106205790.1777</v>
      </c>
      <c r="Y43">
        <f>VLOOKUP($A43,'Energy use Prediction'!$A$178:$AQ$204,MATCH(Y$32,'Energy use Prediction'!$A$178:$AQ$178,0),FALSE)*$B43</f>
        <v>9602684201305.1035</v>
      </c>
      <c r="Z43">
        <f>VLOOKUP($A43,'Energy use Prediction'!$A$178:$AQ$204,MATCH(Z$32,'Energy use Prediction'!$A$178:$AQ$178,0),FALSE)*$B43</f>
        <v>9681691453781.7715</v>
      </c>
      <c r="AA43">
        <f>VLOOKUP($A43,'Energy use Prediction'!$A$178:$AQ$204,MATCH(AA$32,'Energy use Prediction'!$A$178:$AQ$178,0),FALSE)*$B43</f>
        <v>9750675906574.084</v>
      </c>
      <c r="AB43">
        <f>VLOOKUP($A43,'Energy use Prediction'!$A$178:$AQ$204,MATCH(AB$32,'Energy use Prediction'!$A$178:$AQ$178,0),FALSE)*$B43</f>
        <v>9809296920764.9121</v>
      </c>
      <c r="AC43">
        <f>VLOOKUP($A43,'Energy use Prediction'!$A$178:$AQ$204,MATCH(AC$32,'Energy use Prediction'!$A$178:$AQ$178,0),FALSE)*$B43</f>
        <v>9857234137733.168</v>
      </c>
      <c r="AD43">
        <f>VLOOKUP($A43,'Energy use Prediction'!$A$178:$AQ$204,MATCH(AD$32,'Energy use Prediction'!$A$178:$AQ$178,0),FALSE)*$B43</f>
        <v>9894190736390.0176</v>
      </c>
      <c r="AE43">
        <f>VLOOKUP($A43,'Energy use Prediction'!$A$178:$AQ$204,MATCH(AE$32,'Energy use Prediction'!$A$178:$AQ$178,0),FALSE)*$B43</f>
        <v>9919797480424.8594</v>
      </c>
      <c r="AF43">
        <f>VLOOKUP($A43,'Energy use Prediction'!$A$178:$AQ$204,MATCH(AF$32,'Energy use Prediction'!$A$178:$AQ$178,0),FALSE)*$B43</f>
        <v>9933813319823.5273</v>
      </c>
      <c r="AG43">
        <f>VLOOKUP($A43,'Energy use Prediction'!$A$178:$AQ$204,MATCH(AG$32,'Energy use Prediction'!$A$178:$AQ$178,0),FALSE)*$B43</f>
        <v>9935931016307.1875</v>
      </c>
      <c r="AH43">
        <f>VLOOKUP($A43,'Energy use Prediction'!$A$178:$AQ$204,MATCH(AH$32,'Energy use Prediction'!$A$178:$AQ$178,0),FALSE)*$B43</f>
        <v>9916028861396.4219</v>
      </c>
      <c r="AI43">
        <f>VLOOKUP($A43,'Energy use Prediction'!$A$178:$AQ$204,MATCH(AI$32,'Energy use Prediction'!$A$178:$AQ$178,0),FALSE)*$B43</f>
        <v>9883868082524.5078</v>
      </c>
      <c r="AJ43">
        <f>VLOOKUP($A43,'Energy use Prediction'!$A$178:$AQ$204,MATCH(AJ$32,'Energy use Prediction'!$A$178:$AQ$178,0),FALSE)*$B43</f>
        <v>9839296860176.2578</v>
      </c>
      <c r="AK43">
        <f>VLOOKUP($A43,'Energy use Prediction'!$A$178:$AQ$204,MATCH(AK$32,'Energy use Prediction'!$A$178:$AQ$178,0),FALSE)*$B43</f>
        <v>9782209939602.1055</v>
      </c>
      <c r="AL43">
        <f>VLOOKUP($A43,'Energy use Prediction'!$A$178:$AQ$204,MATCH(AL$32,'Energy use Prediction'!$A$178:$AQ$178,0),FALSE)*$B43</f>
        <v>9712551452046.4883</v>
      </c>
      <c r="AM43">
        <f>VLOOKUP($A43,'Energy use Prediction'!$A$178:$AQ$204,MATCH(AM$32,'Energy use Prediction'!$A$178:$AQ$178,0),FALSE)*$B43</f>
        <v>9630220188702.9727</v>
      </c>
      <c r="AN43">
        <f>VLOOKUP($A43,'Energy use Prediction'!$A$178:$AQ$204,MATCH(AN$32,'Energy use Prediction'!$A$178:$AQ$178,0),FALSE)*$B43</f>
        <v>9535268840786.0879</v>
      </c>
      <c r="AO43">
        <f>VLOOKUP($A43,'Energy use Prediction'!$A$178:$AQ$204,MATCH(AO$32,'Energy use Prediction'!$A$178:$AQ$178,0),FALSE)*$B43</f>
        <v>9427711230273.6621</v>
      </c>
      <c r="AP43">
        <f>VLOOKUP($A43,'Energy use Prediction'!$A$178:$AQ$204,MATCH(AP$32,'Energy use Prediction'!$A$178:$AQ$178,0),FALSE)*$B43</f>
        <v>9307717923594.4023</v>
      </c>
      <c r="AQ43">
        <f>VLOOKUP($A43,'Energy use Prediction'!$A$178:$AQ$204,MATCH(AQ$32,'Energy use Prediction'!$A$178:$AQ$178,0),FALSE)*$B43</f>
        <v>9175425870349.8496</v>
      </c>
    </row>
    <row r="44" spans="1:43">
      <c r="A44" s="37" t="s">
        <v>626</v>
      </c>
      <c r="B44">
        <f>VLOOKUP(A44,'Non Energy use'!A14:J40,COLUMN('Non Energy use'!G14),FALSE)</f>
        <v>0</v>
      </c>
      <c r="C44">
        <f>VLOOKUP($A44,'Energy use Prediction'!$A$178:$AQ$204,MATCH(C$32,'Energy use Prediction'!$A$178:$AQ$178,0),FALSE)*$B44</f>
        <v>0</v>
      </c>
      <c r="D44">
        <f>VLOOKUP($A44,'Energy use Prediction'!$A$178:$AQ$204,MATCH(D$32,'Energy use Prediction'!$A$178:$AQ$178,0),FALSE)*$B44</f>
        <v>0</v>
      </c>
      <c r="E44">
        <f>VLOOKUP($A44,'Energy use Prediction'!$A$178:$AQ$204,MATCH(E$32,'Energy use Prediction'!$A$178:$AQ$178,0),FALSE)*$B44</f>
        <v>0</v>
      </c>
      <c r="F44">
        <f>VLOOKUP($A44,'Energy use Prediction'!$A$178:$AQ$204,MATCH(F$32,'Energy use Prediction'!$A$178:$AQ$178,0),FALSE)*$B44</f>
        <v>0</v>
      </c>
      <c r="G44">
        <f>VLOOKUP($A44,'Energy use Prediction'!$A$178:$AQ$204,MATCH(G$32,'Energy use Prediction'!$A$178:$AQ$178,0),FALSE)*$B44</f>
        <v>0</v>
      </c>
      <c r="H44">
        <f>VLOOKUP($A44,'Energy use Prediction'!$A$178:$AQ$204,MATCH(H$32,'Energy use Prediction'!$A$178:$AQ$178,0),FALSE)*$B44</f>
        <v>0</v>
      </c>
      <c r="I44">
        <f>VLOOKUP($A44,'Energy use Prediction'!$A$178:$AQ$204,MATCH(I$32,'Energy use Prediction'!$A$178:$AQ$178,0),FALSE)*$B44</f>
        <v>0</v>
      </c>
      <c r="J44">
        <f>VLOOKUP($A44,'Energy use Prediction'!$A$178:$AQ$204,MATCH(J$32,'Energy use Prediction'!$A$178:$AQ$178,0),FALSE)*$B44</f>
        <v>0</v>
      </c>
      <c r="K44">
        <f>VLOOKUP($A44,'Energy use Prediction'!$A$178:$AQ$204,MATCH(K$32,'Energy use Prediction'!$A$178:$AQ$178,0),FALSE)*$B44</f>
        <v>0</v>
      </c>
      <c r="L44">
        <f>VLOOKUP($A44,'Energy use Prediction'!$A$178:$AQ$204,MATCH(L$32,'Energy use Prediction'!$A$178:$AQ$178,0),FALSE)*$B44</f>
        <v>0</v>
      </c>
      <c r="M44">
        <f>VLOOKUP($A44,'Energy use Prediction'!$A$178:$AQ$204,MATCH(M$32,'Energy use Prediction'!$A$178:$AQ$178,0),FALSE)*$B44</f>
        <v>0</v>
      </c>
      <c r="N44">
        <f>VLOOKUP($A44,'Energy use Prediction'!$A$178:$AQ$204,MATCH(N$32,'Energy use Prediction'!$A$178:$AQ$178,0),FALSE)*$B44</f>
        <v>0</v>
      </c>
      <c r="O44">
        <f>VLOOKUP($A44,'Energy use Prediction'!$A$178:$AQ$204,MATCH(O$32,'Energy use Prediction'!$A$178:$AQ$178,0),FALSE)*$B44</f>
        <v>0</v>
      </c>
      <c r="P44">
        <f>VLOOKUP($A44,'Energy use Prediction'!$A$178:$AQ$204,MATCH(P$32,'Energy use Prediction'!$A$178:$AQ$178,0),FALSE)*$B44</f>
        <v>0</v>
      </c>
      <c r="Q44">
        <f>VLOOKUP($A44,'Energy use Prediction'!$A$178:$AQ$204,MATCH(Q$32,'Energy use Prediction'!$A$178:$AQ$178,0),FALSE)*$B44</f>
        <v>0</v>
      </c>
      <c r="R44">
        <f>VLOOKUP($A44,'Energy use Prediction'!$A$178:$AQ$204,MATCH(R$32,'Energy use Prediction'!$A$178:$AQ$178,0),FALSE)*$B44</f>
        <v>0</v>
      </c>
      <c r="S44">
        <f>VLOOKUP($A44,'Energy use Prediction'!$A$178:$AQ$204,MATCH(S$32,'Energy use Prediction'!$A$178:$AQ$178,0),FALSE)*$B44</f>
        <v>0</v>
      </c>
      <c r="T44">
        <f>VLOOKUP($A44,'Energy use Prediction'!$A$178:$AQ$204,MATCH(T$32,'Energy use Prediction'!$A$178:$AQ$178,0),FALSE)*$B44</f>
        <v>0</v>
      </c>
      <c r="U44">
        <f>VLOOKUP($A44,'Energy use Prediction'!$A$178:$AQ$204,MATCH(U$32,'Energy use Prediction'!$A$178:$AQ$178,0),FALSE)*$B44</f>
        <v>0</v>
      </c>
      <c r="V44">
        <f>VLOOKUP($A44,'Energy use Prediction'!$A$178:$AQ$204,MATCH(V$32,'Energy use Prediction'!$A$178:$AQ$178,0),FALSE)*$B44</f>
        <v>0</v>
      </c>
      <c r="W44">
        <f>VLOOKUP($A44,'Energy use Prediction'!$A$178:$AQ$204,MATCH(W$32,'Energy use Prediction'!$A$178:$AQ$178,0),FALSE)*$B44</f>
        <v>0</v>
      </c>
      <c r="X44">
        <f>VLOOKUP($A44,'Energy use Prediction'!$A$178:$AQ$204,MATCH(X$32,'Energy use Prediction'!$A$178:$AQ$178,0),FALSE)*$B44</f>
        <v>0</v>
      </c>
      <c r="Y44">
        <f>VLOOKUP($A44,'Energy use Prediction'!$A$178:$AQ$204,MATCH(Y$32,'Energy use Prediction'!$A$178:$AQ$178,0),FALSE)*$B44</f>
        <v>0</v>
      </c>
      <c r="Z44">
        <f>VLOOKUP($A44,'Energy use Prediction'!$A$178:$AQ$204,MATCH(Z$32,'Energy use Prediction'!$A$178:$AQ$178,0),FALSE)*$B44</f>
        <v>0</v>
      </c>
      <c r="AA44">
        <f>VLOOKUP($A44,'Energy use Prediction'!$A$178:$AQ$204,MATCH(AA$32,'Energy use Prediction'!$A$178:$AQ$178,0),FALSE)*$B44</f>
        <v>0</v>
      </c>
      <c r="AB44">
        <f>VLOOKUP($A44,'Energy use Prediction'!$A$178:$AQ$204,MATCH(AB$32,'Energy use Prediction'!$A$178:$AQ$178,0),FALSE)*$B44</f>
        <v>0</v>
      </c>
      <c r="AC44">
        <f>VLOOKUP($A44,'Energy use Prediction'!$A$178:$AQ$204,MATCH(AC$32,'Energy use Prediction'!$A$178:$AQ$178,0),FALSE)*$B44</f>
        <v>0</v>
      </c>
      <c r="AD44">
        <f>VLOOKUP($A44,'Energy use Prediction'!$A$178:$AQ$204,MATCH(AD$32,'Energy use Prediction'!$A$178:$AQ$178,0),FALSE)*$B44</f>
        <v>0</v>
      </c>
      <c r="AE44">
        <f>VLOOKUP($A44,'Energy use Prediction'!$A$178:$AQ$204,MATCH(AE$32,'Energy use Prediction'!$A$178:$AQ$178,0),FALSE)*$B44</f>
        <v>0</v>
      </c>
      <c r="AF44">
        <f>VLOOKUP($A44,'Energy use Prediction'!$A$178:$AQ$204,MATCH(AF$32,'Energy use Prediction'!$A$178:$AQ$178,0),FALSE)*$B44</f>
        <v>0</v>
      </c>
      <c r="AG44">
        <f>VLOOKUP($A44,'Energy use Prediction'!$A$178:$AQ$204,MATCH(AG$32,'Energy use Prediction'!$A$178:$AQ$178,0),FALSE)*$B44</f>
        <v>0</v>
      </c>
      <c r="AH44">
        <f>VLOOKUP($A44,'Energy use Prediction'!$A$178:$AQ$204,MATCH(AH$32,'Energy use Prediction'!$A$178:$AQ$178,0),FALSE)*$B44</f>
        <v>0</v>
      </c>
      <c r="AI44">
        <f>VLOOKUP($A44,'Energy use Prediction'!$A$178:$AQ$204,MATCH(AI$32,'Energy use Prediction'!$A$178:$AQ$178,0),FALSE)*$B44</f>
        <v>0</v>
      </c>
      <c r="AJ44">
        <f>VLOOKUP($A44,'Energy use Prediction'!$A$178:$AQ$204,MATCH(AJ$32,'Energy use Prediction'!$A$178:$AQ$178,0),FALSE)*$B44</f>
        <v>0</v>
      </c>
      <c r="AK44">
        <f>VLOOKUP($A44,'Energy use Prediction'!$A$178:$AQ$204,MATCH(AK$32,'Energy use Prediction'!$A$178:$AQ$178,0),FALSE)*$B44</f>
        <v>0</v>
      </c>
      <c r="AL44">
        <f>VLOOKUP($A44,'Energy use Prediction'!$A$178:$AQ$204,MATCH(AL$32,'Energy use Prediction'!$A$178:$AQ$178,0),FALSE)*$B44</f>
        <v>0</v>
      </c>
      <c r="AM44">
        <f>VLOOKUP($A44,'Energy use Prediction'!$A$178:$AQ$204,MATCH(AM$32,'Energy use Prediction'!$A$178:$AQ$178,0),FALSE)*$B44</f>
        <v>0</v>
      </c>
      <c r="AN44">
        <f>VLOOKUP($A44,'Energy use Prediction'!$A$178:$AQ$204,MATCH(AN$32,'Energy use Prediction'!$A$178:$AQ$178,0),FALSE)*$B44</f>
        <v>0</v>
      </c>
      <c r="AO44">
        <f>VLOOKUP($A44,'Energy use Prediction'!$A$178:$AQ$204,MATCH(AO$32,'Energy use Prediction'!$A$178:$AQ$178,0),FALSE)*$B44</f>
        <v>0</v>
      </c>
      <c r="AP44">
        <f>VLOOKUP($A44,'Energy use Prediction'!$A$178:$AQ$204,MATCH(AP$32,'Energy use Prediction'!$A$178:$AQ$178,0),FALSE)*$B44</f>
        <v>0</v>
      </c>
      <c r="AQ44">
        <f>VLOOKUP($A44,'Energy use Prediction'!$A$178:$AQ$204,MATCH(AQ$32,'Energy use Prediction'!$A$178:$AQ$178,0),FALSE)*$B44</f>
        <v>0</v>
      </c>
    </row>
    <row r="45" spans="1:43">
      <c r="A45" s="37" t="s">
        <v>627</v>
      </c>
      <c r="B45">
        <f>VLOOKUP(A45,'Non Energy use'!A15:J41,COLUMN('Non Energy use'!G15),FALSE)</f>
        <v>0</v>
      </c>
      <c r="C45">
        <f>VLOOKUP($A45,'Energy use Prediction'!$A$178:$AQ$204,MATCH(C$32,'Energy use Prediction'!$A$178:$AQ$178,0),FALSE)*$B45</f>
        <v>0</v>
      </c>
      <c r="D45">
        <f>VLOOKUP($A45,'Energy use Prediction'!$A$178:$AQ$204,MATCH(D$32,'Energy use Prediction'!$A$178:$AQ$178,0),FALSE)*$B45</f>
        <v>0</v>
      </c>
      <c r="E45">
        <f>VLOOKUP($A45,'Energy use Prediction'!$A$178:$AQ$204,MATCH(E$32,'Energy use Prediction'!$A$178:$AQ$178,0),FALSE)*$B45</f>
        <v>0</v>
      </c>
      <c r="F45">
        <f>VLOOKUP($A45,'Energy use Prediction'!$A$178:$AQ$204,MATCH(F$32,'Energy use Prediction'!$A$178:$AQ$178,0),FALSE)*$B45</f>
        <v>0</v>
      </c>
      <c r="G45">
        <f>VLOOKUP($A45,'Energy use Prediction'!$A$178:$AQ$204,MATCH(G$32,'Energy use Prediction'!$A$178:$AQ$178,0),FALSE)*$B45</f>
        <v>0</v>
      </c>
      <c r="H45">
        <f>VLOOKUP($A45,'Energy use Prediction'!$A$178:$AQ$204,MATCH(H$32,'Energy use Prediction'!$A$178:$AQ$178,0),FALSE)*$B45</f>
        <v>0</v>
      </c>
      <c r="I45">
        <f>VLOOKUP($A45,'Energy use Prediction'!$A$178:$AQ$204,MATCH(I$32,'Energy use Prediction'!$A$178:$AQ$178,0),FALSE)*$B45</f>
        <v>0</v>
      </c>
      <c r="J45">
        <f>VLOOKUP($A45,'Energy use Prediction'!$A$178:$AQ$204,MATCH(J$32,'Energy use Prediction'!$A$178:$AQ$178,0),FALSE)*$B45</f>
        <v>0</v>
      </c>
      <c r="K45">
        <f>VLOOKUP($A45,'Energy use Prediction'!$A$178:$AQ$204,MATCH(K$32,'Energy use Prediction'!$A$178:$AQ$178,0),FALSE)*$B45</f>
        <v>0</v>
      </c>
      <c r="L45">
        <f>VLOOKUP($A45,'Energy use Prediction'!$A$178:$AQ$204,MATCH(L$32,'Energy use Prediction'!$A$178:$AQ$178,0),FALSE)*$B45</f>
        <v>0</v>
      </c>
      <c r="M45">
        <f>VLOOKUP($A45,'Energy use Prediction'!$A$178:$AQ$204,MATCH(M$32,'Energy use Prediction'!$A$178:$AQ$178,0),FALSE)*$B45</f>
        <v>0</v>
      </c>
      <c r="N45">
        <f>VLOOKUP($A45,'Energy use Prediction'!$A$178:$AQ$204,MATCH(N$32,'Energy use Prediction'!$A$178:$AQ$178,0),FALSE)*$B45</f>
        <v>0</v>
      </c>
      <c r="O45">
        <f>VLOOKUP($A45,'Energy use Prediction'!$A$178:$AQ$204,MATCH(O$32,'Energy use Prediction'!$A$178:$AQ$178,0),FALSE)*$B45</f>
        <v>0</v>
      </c>
      <c r="P45">
        <f>VLOOKUP($A45,'Energy use Prediction'!$A$178:$AQ$204,MATCH(P$32,'Energy use Prediction'!$A$178:$AQ$178,0),FALSE)*$B45</f>
        <v>0</v>
      </c>
      <c r="Q45">
        <f>VLOOKUP($A45,'Energy use Prediction'!$A$178:$AQ$204,MATCH(Q$32,'Energy use Prediction'!$A$178:$AQ$178,0),FALSE)*$B45</f>
        <v>0</v>
      </c>
      <c r="R45">
        <f>VLOOKUP($A45,'Energy use Prediction'!$A$178:$AQ$204,MATCH(R$32,'Energy use Prediction'!$A$178:$AQ$178,0),FALSE)*$B45</f>
        <v>0</v>
      </c>
      <c r="S45">
        <f>VLOOKUP($A45,'Energy use Prediction'!$A$178:$AQ$204,MATCH(S$32,'Energy use Prediction'!$A$178:$AQ$178,0),FALSE)*$B45</f>
        <v>0</v>
      </c>
      <c r="T45">
        <f>VLOOKUP($A45,'Energy use Prediction'!$A$178:$AQ$204,MATCH(T$32,'Energy use Prediction'!$A$178:$AQ$178,0),FALSE)*$B45</f>
        <v>0</v>
      </c>
      <c r="U45">
        <f>VLOOKUP($A45,'Energy use Prediction'!$A$178:$AQ$204,MATCH(U$32,'Energy use Prediction'!$A$178:$AQ$178,0),FALSE)*$B45</f>
        <v>0</v>
      </c>
      <c r="V45">
        <f>VLOOKUP($A45,'Energy use Prediction'!$A$178:$AQ$204,MATCH(V$32,'Energy use Prediction'!$A$178:$AQ$178,0),FALSE)*$B45</f>
        <v>0</v>
      </c>
      <c r="W45">
        <f>VLOOKUP($A45,'Energy use Prediction'!$A$178:$AQ$204,MATCH(W$32,'Energy use Prediction'!$A$178:$AQ$178,0),FALSE)*$B45</f>
        <v>0</v>
      </c>
      <c r="X45">
        <f>VLOOKUP($A45,'Energy use Prediction'!$A$178:$AQ$204,MATCH(X$32,'Energy use Prediction'!$A$178:$AQ$178,0),FALSE)*$B45</f>
        <v>0</v>
      </c>
      <c r="Y45">
        <f>VLOOKUP($A45,'Energy use Prediction'!$A$178:$AQ$204,MATCH(Y$32,'Energy use Prediction'!$A$178:$AQ$178,0),FALSE)*$B45</f>
        <v>0</v>
      </c>
      <c r="Z45">
        <f>VLOOKUP($A45,'Energy use Prediction'!$A$178:$AQ$204,MATCH(Z$32,'Energy use Prediction'!$A$178:$AQ$178,0),FALSE)*$B45</f>
        <v>0</v>
      </c>
      <c r="AA45">
        <f>VLOOKUP($A45,'Energy use Prediction'!$A$178:$AQ$204,MATCH(AA$32,'Energy use Prediction'!$A$178:$AQ$178,0),FALSE)*$B45</f>
        <v>0</v>
      </c>
      <c r="AB45">
        <f>VLOOKUP($A45,'Energy use Prediction'!$A$178:$AQ$204,MATCH(AB$32,'Energy use Prediction'!$A$178:$AQ$178,0),FALSE)*$B45</f>
        <v>0</v>
      </c>
      <c r="AC45">
        <f>VLOOKUP($A45,'Energy use Prediction'!$A$178:$AQ$204,MATCH(AC$32,'Energy use Prediction'!$A$178:$AQ$178,0),FALSE)*$B45</f>
        <v>0</v>
      </c>
      <c r="AD45">
        <f>VLOOKUP($A45,'Energy use Prediction'!$A$178:$AQ$204,MATCH(AD$32,'Energy use Prediction'!$A$178:$AQ$178,0),FALSE)*$B45</f>
        <v>0</v>
      </c>
      <c r="AE45">
        <f>VLOOKUP($A45,'Energy use Prediction'!$A$178:$AQ$204,MATCH(AE$32,'Energy use Prediction'!$A$178:$AQ$178,0),FALSE)*$B45</f>
        <v>0</v>
      </c>
      <c r="AF45">
        <f>VLOOKUP($A45,'Energy use Prediction'!$A$178:$AQ$204,MATCH(AF$32,'Energy use Prediction'!$A$178:$AQ$178,0),FALSE)*$B45</f>
        <v>0</v>
      </c>
      <c r="AG45">
        <f>VLOOKUP($A45,'Energy use Prediction'!$A$178:$AQ$204,MATCH(AG$32,'Energy use Prediction'!$A$178:$AQ$178,0),FALSE)*$B45</f>
        <v>0</v>
      </c>
      <c r="AH45">
        <f>VLOOKUP($A45,'Energy use Prediction'!$A$178:$AQ$204,MATCH(AH$32,'Energy use Prediction'!$A$178:$AQ$178,0),FALSE)*$B45</f>
        <v>0</v>
      </c>
      <c r="AI45">
        <f>VLOOKUP($A45,'Energy use Prediction'!$A$178:$AQ$204,MATCH(AI$32,'Energy use Prediction'!$A$178:$AQ$178,0),FALSE)*$B45</f>
        <v>0</v>
      </c>
      <c r="AJ45">
        <f>VLOOKUP($A45,'Energy use Prediction'!$A$178:$AQ$204,MATCH(AJ$32,'Energy use Prediction'!$A$178:$AQ$178,0),FALSE)*$B45</f>
        <v>0</v>
      </c>
      <c r="AK45">
        <f>VLOOKUP($A45,'Energy use Prediction'!$A$178:$AQ$204,MATCH(AK$32,'Energy use Prediction'!$A$178:$AQ$178,0),FALSE)*$B45</f>
        <v>0</v>
      </c>
      <c r="AL45">
        <f>VLOOKUP($A45,'Energy use Prediction'!$A$178:$AQ$204,MATCH(AL$32,'Energy use Prediction'!$A$178:$AQ$178,0),FALSE)*$B45</f>
        <v>0</v>
      </c>
      <c r="AM45">
        <f>VLOOKUP($A45,'Energy use Prediction'!$A$178:$AQ$204,MATCH(AM$32,'Energy use Prediction'!$A$178:$AQ$178,0),FALSE)*$B45</f>
        <v>0</v>
      </c>
      <c r="AN45">
        <f>VLOOKUP($A45,'Energy use Prediction'!$A$178:$AQ$204,MATCH(AN$32,'Energy use Prediction'!$A$178:$AQ$178,0),FALSE)*$B45</f>
        <v>0</v>
      </c>
      <c r="AO45">
        <f>VLOOKUP($A45,'Energy use Prediction'!$A$178:$AQ$204,MATCH(AO$32,'Energy use Prediction'!$A$178:$AQ$178,0),FALSE)*$B45</f>
        <v>0</v>
      </c>
      <c r="AP45">
        <f>VLOOKUP($A45,'Energy use Prediction'!$A$178:$AQ$204,MATCH(AP$32,'Energy use Prediction'!$A$178:$AQ$178,0),FALSE)*$B45</f>
        <v>0</v>
      </c>
      <c r="AQ45">
        <f>VLOOKUP($A45,'Energy use Prediction'!$A$178:$AQ$204,MATCH(AQ$32,'Energy use Prediction'!$A$178:$AQ$178,0),FALSE)*$B45</f>
        <v>0</v>
      </c>
    </row>
    <row r="46" spans="1:43">
      <c r="A46" s="37" t="s">
        <v>628</v>
      </c>
      <c r="B46">
        <f>VLOOKUP(A46,'Non Energy use'!A16:J42,COLUMN('Non Energy use'!G16),FALSE)</f>
        <v>1276153048367.741</v>
      </c>
      <c r="C46">
        <f>VLOOKUP($A46,'Energy use Prediction'!$A$178:$AQ$204,MATCH(C$32,'Energy use Prediction'!$A$178:$AQ$178,0),FALSE)*$B46</f>
        <v>1275607214495.2524</v>
      </c>
      <c r="D46">
        <f>VLOOKUP($A46,'Energy use Prediction'!$A$178:$AQ$204,MATCH(D$32,'Energy use Prediction'!$A$178:$AQ$178,0),FALSE)*$B46</f>
        <v>1341195857022.7671</v>
      </c>
      <c r="E46">
        <f>VLOOKUP($A46,'Energy use Prediction'!$A$178:$AQ$204,MATCH(E$32,'Energy use Prediction'!$A$178:$AQ$178,0),FALSE)*$B46</f>
        <v>1358808002739.2898</v>
      </c>
      <c r="F46">
        <f>VLOOKUP($A46,'Energy use Prediction'!$A$178:$AQ$204,MATCH(F$32,'Energy use Prediction'!$A$178:$AQ$178,0),FALSE)*$B46</f>
        <v>1373812311703.5566</v>
      </c>
      <c r="G46">
        <f>VLOOKUP($A46,'Energy use Prediction'!$A$178:$AQ$204,MATCH(G$32,'Energy use Prediction'!$A$178:$AQ$178,0),FALSE)*$B46</f>
        <v>1387149577345.4932</v>
      </c>
      <c r="H46">
        <f>VLOOKUP($A46,'Energy use Prediction'!$A$178:$AQ$204,MATCH(H$32,'Energy use Prediction'!$A$178:$AQ$178,0),FALSE)*$B46</f>
        <v>1399390749499.6577</v>
      </c>
      <c r="I46">
        <f>VLOOKUP($A46,'Energy use Prediction'!$A$178:$AQ$204,MATCH(I$32,'Energy use Prediction'!$A$178:$AQ$178,0),FALSE)*$B46</f>
        <v>1410144873003.1487</v>
      </c>
      <c r="J46">
        <f>VLOOKUP($A46,'Energy use Prediction'!$A$178:$AQ$204,MATCH(J$32,'Energy use Prediction'!$A$178:$AQ$178,0),FALSE)*$B46</f>
        <v>1420835046516.5066</v>
      </c>
      <c r="K46">
        <f>VLOOKUP($A46,'Energy use Prediction'!$A$178:$AQ$204,MATCH(K$32,'Energy use Prediction'!$A$178:$AQ$178,0),FALSE)*$B46</f>
        <v>1431493293668.8269</v>
      </c>
      <c r="L46">
        <f>VLOOKUP($A46,'Energy use Prediction'!$A$178:$AQ$204,MATCH(L$32,'Energy use Prediction'!$A$178:$AQ$178,0),FALSE)*$B46</f>
        <v>1442143256403.2148</v>
      </c>
      <c r="M46">
        <f>VLOOKUP($A46,'Energy use Prediction'!$A$178:$AQ$204,MATCH(M$32,'Energy use Prediction'!$A$178:$AQ$178,0),FALSE)*$B46</f>
        <v>1450651829495.7244</v>
      </c>
      <c r="N46">
        <f>VLOOKUP($A46,'Energy use Prediction'!$A$178:$AQ$204,MATCH(N$32,'Energy use Prediction'!$A$178:$AQ$178,0),FALSE)*$B46</f>
        <v>1459150140428.0574</v>
      </c>
      <c r="O46">
        <f>VLOOKUP($A46,'Energy use Prediction'!$A$178:$AQ$204,MATCH(O$32,'Energy use Prediction'!$A$178:$AQ$178,0),FALSE)*$B46</f>
        <v>1467643028981.5515</v>
      </c>
      <c r="P46">
        <f>VLOOKUP($A46,'Energy use Prediction'!$A$178:$AQ$204,MATCH(P$32,'Energy use Prediction'!$A$178:$AQ$178,0),FALSE)*$B46</f>
        <v>1476130744612.083</v>
      </c>
      <c r="Q46">
        <f>VLOOKUP($A46,'Energy use Prediction'!$A$178:$AQ$204,MATCH(Q$32,'Energy use Prediction'!$A$178:$AQ$178,0),FALSE)*$B46</f>
        <v>1484594937333.2151</v>
      </c>
      <c r="R46">
        <f>VLOOKUP($A46,'Energy use Prediction'!$A$178:$AQ$204,MATCH(R$32,'Energy use Prediction'!$A$178:$AQ$178,0),FALSE)*$B46</f>
        <v>1491552379331.2937</v>
      </c>
      <c r="S46">
        <f>VLOOKUP($A46,'Energy use Prediction'!$A$178:$AQ$204,MATCH(S$32,'Energy use Prediction'!$A$178:$AQ$178,0),FALSE)*$B46</f>
        <v>1499921652803.4775</v>
      </c>
      <c r="T46">
        <f>VLOOKUP($A46,'Energy use Prediction'!$A$178:$AQ$204,MATCH(T$32,'Energy use Prediction'!$A$178:$AQ$178,0),FALSE)*$B46</f>
        <v>1508207376592.967</v>
      </c>
      <c r="U46">
        <f>VLOOKUP($A46,'Energy use Prediction'!$A$178:$AQ$204,MATCH(U$32,'Energy use Prediction'!$A$178:$AQ$178,0),FALSE)*$B46</f>
        <v>1516379334725.0706</v>
      </c>
      <c r="V46">
        <f>VLOOKUP($A46,'Energy use Prediction'!$A$178:$AQ$204,MATCH(V$32,'Energy use Prediction'!$A$178:$AQ$178,0),FALSE)*$B46</f>
        <v>1524405191197.7449</v>
      </c>
      <c r="W46">
        <f>VLOOKUP($A46,'Energy use Prediction'!$A$178:$AQ$204,MATCH(W$32,'Energy use Prediction'!$A$178:$AQ$178,0),FALSE)*$B46</f>
        <v>1531325742717.5903</v>
      </c>
      <c r="X46">
        <f>VLOOKUP($A46,'Energy use Prediction'!$A$178:$AQ$204,MATCH(X$32,'Energy use Prediction'!$A$178:$AQ$178,0),FALSE)*$B46</f>
        <v>1535568485150.3181</v>
      </c>
      <c r="Y46">
        <f>VLOOKUP($A46,'Energy use Prediction'!$A$178:$AQ$204,MATCH(Y$32,'Energy use Prediction'!$A$178:$AQ$178,0),FALSE)*$B46</f>
        <v>1538584908446.991</v>
      </c>
      <c r="Z46">
        <f>VLOOKUP($A46,'Energy use Prediction'!$A$178:$AQ$204,MATCH(Z$32,'Energy use Prediction'!$A$178:$AQ$178,0),FALSE)*$B46</f>
        <v>1540332471357.2363</v>
      </c>
      <c r="AA46">
        <f>VLOOKUP($A46,'Energy use Prediction'!$A$178:$AQ$204,MATCH(AA$32,'Energy use Prediction'!$A$178:$AQ$178,0),FALSE)*$B46</f>
        <v>1540755672620.7634</v>
      </c>
      <c r="AB46">
        <f>VLOOKUP($A46,'Energy use Prediction'!$A$178:$AQ$204,MATCH(AB$32,'Energy use Prediction'!$A$178:$AQ$178,0),FALSE)*$B46</f>
        <v>1539817138947.5908</v>
      </c>
      <c r="AC46">
        <f>VLOOKUP($A46,'Energy use Prediction'!$A$178:$AQ$204,MATCH(AC$32,'Energy use Prediction'!$A$178:$AQ$178,0),FALSE)*$B46</f>
        <v>1537482791625.614</v>
      </c>
      <c r="AD46">
        <f>VLOOKUP($A46,'Energy use Prediction'!$A$178:$AQ$204,MATCH(AD$32,'Energy use Prediction'!$A$178:$AQ$178,0),FALSE)*$B46</f>
        <v>1533722241491.344</v>
      </c>
      <c r="AE46">
        <f>VLOOKUP($A46,'Energy use Prediction'!$A$178:$AQ$204,MATCH(AE$32,'Energy use Prediction'!$A$178:$AQ$178,0),FALSE)*$B46</f>
        <v>1528493891140.2363</v>
      </c>
      <c r="AF46">
        <f>VLOOKUP($A46,'Energy use Prediction'!$A$178:$AQ$204,MATCH(AF$32,'Energy use Prediction'!$A$178:$AQ$178,0),FALSE)*$B46</f>
        <v>1521775993487.7832</v>
      </c>
      <c r="AG46">
        <f>VLOOKUP($A46,'Energy use Prediction'!$A$178:$AQ$204,MATCH(AG$32,'Energy use Prediction'!$A$178:$AQ$178,0),FALSE)*$B46</f>
        <v>1513536471396.4604</v>
      </c>
      <c r="AH46">
        <f>VLOOKUP($A46,'Energy use Prediction'!$A$178:$AQ$204,MATCH(AH$32,'Energy use Prediction'!$A$178:$AQ$178,0),FALSE)*$B46</f>
        <v>1502256371488.1011</v>
      </c>
      <c r="AI46">
        <f>VLOOKUP($A46,'Energy use Prediction'!$A$178:$AQ$204,MATCH(AI$32,'Energy use Prediction'!$A$178:$AQ$178,0),FALSE)*$B46</f>
        <v>1489444519382.8604</v>
      </c>
      <c r="AJ46">
        <f>VLOOKUP($A46,'Energy use Prediction'!$A$178:$AQ$204,MATCH(AJ$32,'Energy use Prediction'!$A$178:$AQ$178,0),FALSE)*$B46</f>
        <v>1475090732888.4954</v>
      </c>
      <c r="AK46">
        <f>VLOOKUP($A46,'Energy use Prediction'!$A$178:$AQ$204,MATCH(AK$32,'Energy use Prediction'!$A$178:$AQ$178,0),FALSE)*$B46</f>
        <v>1459191396983.9937</v>
      </c>
      <c r="AL46">
        <f>VLOOKUP($A46,'Energy use Prediction'!$A$178:$AQ$204,MATCH(AL$32,'Energy use Prediction'!$A$178:$AQ$178,0),FALSE)*$B46</f>
        <v>1441749744491.1013</v>
      </c>
      <c r="AM46">
        <f>VLOOKUP($A46,'Energy use Prediction'!$A$178:$AQ$204,MATCH(AM$32,'Energy use Prediction'!$A$178:$AQ$178,0),FALSE)*$B46</f>
        <v>1422761726592.6414</v>
      </c>
      <c r="AN46">
        <f>VLOOKUP($A46,'Energy use Prediction'!$A$178:$AQ$204,MATCH(AN$32,'Energy use Prediction'!$A$178:$AQ$178,0),FALSE)*$B46</f>
        <v>1402245513169.1553</v>
      </c>
      <c r="AO46">
        <f>VLOOKUP($A46,'Energy use Prediction'!$A$178:$AQ$204,MATCH(AO$32,'Energy use Prediction'!$A$178:$AQ$178,0),FALSE)*$B46</f>
        <v>1380212796325.9236</v>
      </c>
      <c r="AP46">
        <f>VLOOKUP($A46,'Energy use Prediction'!$A$178:$AQ$204,MATCH(AP$32,'Energy use Prediction'!$A$178:$AQ$178,0),FALSE)*$B46</f>
        <v>1356697487636.4104</v>
      </c>
      <c r="AQ46">
        <f>VLOOKUP($A46,'Energy use Prediction'!$A$178:$AQ$204,MATCH(AQ$32,'Energy use Prediction'!$A$178:$AQ$178,0),FALSE)*$B46</f>
        <v>1331727650571.1138</v>
      </c>
    </row>
    <row r="47" spans="1:43">
      <c r="A47" s="37" t="s">
        <v>629</v>
      </c>
      <c r="B47">
        <f>VLOOKUP(A47,'Non Energy use'!A17:J43,COLUMN('Non Energy use'!G17),FALSE)</f>
        <v>568244114884.77734</v>
      </c>
      <c r="C47">
        <f>VLOOKUP($A47,'Energy use Prediction'!$A$178:$AQ$204,MATCH(C$32,'Energy use Prediction'!$A$178:$AQ$178,0),FALSE)*$B47</f>
        <v>568001066540.26807</v>
      </c>
      <c r="D47">
        <f>VLOOKUP($A47,'Energy use Prediction'!$A$178:$AQ$204,MATCH(D$32,'Energy use Prediction'!$A$178:$AQ$178,0),FALSE)*$B47</f>
        <v>597206309725.8031</v>
      </c>
      <c r="E47">
        <f>VLOOKUP($A47,'Energy use Prediction'!$A$178:$AQ$204,MATCH(E$32,'Energy use Prediction'!$A$178:$AQ$178,0),FALSE)*$B47</f>
        <v>605048627829.19019</v>
      </c>
      <c r="F47">
        <f>VLOOKUP($A47,'Energy use Prediction'!$A$178:$AQ$204,MATCH(F$32,'Energy use Prediction'!$A$178:$AQ$178,0),FALSE)*$B47</f>
        <v>611729731069.71692</v>
      </c>
      <c r="G47">
        <f>VLOOKUP($A47,'Energy use Prediction'!$A$178:$AQ$204,MATCH(G$32,'Energy use Prediction'!$A$178:$AQ$178,0),FALSE)*$B47</f>
        <v>617668534976.80225</v>
      </c>
      <c r="H47">
        <f>VLOOKUP($A47,'Energy use Prediction'!$A$178:$AQ$204,MATCH(H$32,'Energy use Prediction'!$A$178:$AQ$178,0),FALSE)*$B47</f>
        <v>623119271504.67578</v>
      </c>
      <c r="I47">
        <f>VLOOKUP($A47,'Energy use Prediction'!$A$178:$AQ$204,MATCH(I$32,'Energy use Prediction'!$A$178:$AQ$178,0),FALSE)*$B47</f>
        <v>627907856541.10144</v>
      </c>
      <c r="J47">
        <f>VLOOKUP($A47,'Energy use Prediction'!$A$178:$AQ$204,MATCH(J$32,'Energy use Prediction'!$A$178:$AQ$178,0),FALSE)*$B47</f>
        <v>632667965991.79211</v>
      </c>
      <c r="K47">
        <f>VLOOKUP($A47,'Energy use Prediction'!$A$178:$AQ$204,MATCH(K$32,'Energy use Prediction'!$A$178:$AQ$178,0),FALSE)*$B47</f>
        <v>637413859305.32532</v>
      </c>
      <c r="L47">
        <f>VLOOKUP($A47,'Energy use Prediction'!$A$178:$AQ$204,MATCH(L$32,'Energy use Prediction'!$A$178:$AQ$178,0),FALSE)*$B47</f>
        <v>642156063741.77478</v>
      </c>
      <c r="M47">
        <f>VLOOKUP($A47,'Energy use Prediction'!$A$178:$AQ$204,MATCH(M$32,'Energy use Prediction'!$A$178:$AQ$178,0),FALSE)*$B47</f>
        <v>645944752404.21216</v>
      </c>
      <c r="N47">
        <f>VLOOKUP($A47,'Energy use Prediction'!$A$178:$AQ$204,MATCH(N$32,'Energy use Prediction'!$A$178:$AQ$178,0),FALSE)*$B47</f>
        <v>649728871542.5365</v>
      </c>
      <c r="O47">
        <f>VLOOKUP($A47,'Energy use Prediction'!$A$178:$AQ$204,MATCH(O$32,'Energy use Prediction'!$A$178:$AQ$178,0),FALSE)*$B47</f>
        <v>653510576209.59631</v>
      </c>
      <c r="P47">
        <f>VLOOKUP($A47,'Energy use Prediction'!$A$178:$AQ$204,MATCH(P$32,'Energy use Prediction'!$A$178:$AQ$178,0),FALSE)*$B47</f>
        <v>657289977482.84827</v>
      </c>
      <c r="Q47">
        <f>VLOOKUP($A47,'Energy use Prediction'!$A$178:$AQ$204,MATCH(Q$32,'Energy use Prediction'!$A$178:$AQ$178,0),FALSE)*$B47</f>
        <v>661058904499.23218</v>
      </c>
      <c r="R47">
        <f>VLOOKUP($A47,'Energy use Prediction'!$A$178:$AQ$204,MATCH(R$32,'Energy use Prediction'!$A$178:$AQ$178,0),FALSE)*$B47</f>
        <v>664156907105.67261</v>
      </c>
      <c r="S47">
        <f>VLOOKUP($A47,'Energy use Prediction'!$A$178:$AQ$204,MATCH(S$32,'Energy use Prediction'!$A$178:$AQ$178,0),FALSE)*$B47</f>
        <v>667883568576.65601</v>
      </c>
      <c r="T47">
        <f>VLOOKUP($A47,'Energy use Prediction'!$A$178:$AQ$204,MATCH(T$32,'Energy use Prediction'!$A$178:$AQ$178,0),FALSE)*$B47</f>
        <v>671573027130.9884</v>
      </c>
      <c r="U47">
        <f>VLOOKUP($A47,'Energy use Prediction'!$A$178:$AQ$204,MATCH(U$32,'Energy use Prediction'!$A$178:$AQ$178,0),FALSE)*$B47</f>
        <v>675211828230.58386</v>
      </c>
      <c r="V47">
        <f>VLOOKUP($A47,'Energy use Prediction'!$A$178:$AQ$204,MATCH(V$32,'Energy use Prediction'!$A$178:$AQ$178,0),FALSE)*$B47</f>
        <v>678785573333.75964</v>
      </c>
      <c r="W47">
        <f>VLOOKUP($A47,'Energy use Prediction'!$A$178:$AQ$204,MATCH(W$32,'Energy use Prediction'!$A$178:$AQ$178,0),FALSE)*$B47</f>
        <v>681867149386.05151</v>
      </c>
      <c r="X47">
        <f>VLOOKUP($A47,'Energy use Prediction'!$A$178:$AQ$204,MATCH(X$32,'Energy use Prediction'!$A$178:$AQ$178,0),FALSE)*$B47</f>
        <v>683756353366.28967</v>
      </c>
      <c r="Y47">
        <f>VLOOKUP($A47,'Energy use Prediction'!$A$178:$AQ$204,MATCH(Y$32,'Energy use Prediction'!$A$178:$AQ$178,0),FALSE)*$B47</f>
        <v>685099503224.78662</v>
      </c>
      <c r="Z47">
        <f>VLOOKUP($A47,'Energy use Prediction'!$A$178:$AQ$204,MATCH(Z$32,'Energy use Prediction'!$A$178:$AQ$178,0),FALSE)*$B47</f>
        <v>685877656237.39587</v>
      </c>
      <c r="AA47">
        <f>VLOOKUP($A47,'Energy use Prediction'!$A$178:$AQ$204,MATCH(AA$32,'Energy use Prediction'!$A$178:$AQ$178,0),FALSE)*$B47</f>
        <v>686066098860.10388</v>
      </c>
      <c r="AB47">
        <f>VLOOKUP($A47,'Energy use Prediction'!$A$178:$AQ$204,MATCH(AB$32,'Energy use Prediction'!$A$178:$AQ$178,0),FALSE)*$B47</f>
        <v>685648189552.84338</v>
      </c>
      <c r="AC47">
        <f>VLOOKUP($A47,'Energy use Prediction'!$A$178:$AQ$204,MATCH(AC$32,'Energy use Prediction'!$A$178:$AQ$178,0),FALSE)*$B47</f>
        <v>684608753781.79175</v>
      </c>
      <c r="AD47">
        <f>VLOOKUP($A47,'Energy use Prediction'!$A$178:$AQ$204,MATCH(AD$32,'Energy use Prediction'!$A$178:$AQ$178,0),FALSE)*$B47</f>
        <v>682934259891.53198</v>
      </c>
      <c r="AE47">
        <f>VLOOKUP($A47,'Energy use Prediction'!$A$178:$AQ$204,MATCH(AE$32,'Energy use Prediction'!$A$178:$AQ$178,0),FALSE)*$B47</f>
        <v>680606185432.61597</v>
      </c>
      <c r="AF47">
        <f>VLOOKUP($A47,'Energy use Prediction'!$A$178:$AQ$204,MATCH(AF$32,'Energy use Prediction'!$A$178:$AQ$178,0),FALSE)*$B47</f>
        <v>677614846885.65454</v>
      </c>
      <c r="AG47">
        <f>VLOOKUP($A47,'Energy use Prediction'!$A$178:$AQ$204,MATCH(AG$32,'Energy use Prediction'!$A$178:$AQ$178,0),FALSE)*$B47</f>
        <v>673945960975.89185</v>
      </c>
      <c r="AH47">
        <f>VLOOKUP($A47,'Energy use Prediction'!$A$178:$AQ$204,MATCH(AH$32,'Energy use Prediction'!$A$178:$AQ$178,0),FALSE)*$B47</f>
        <v>668923169707.68457</v>
      </c>
      <c r="AI47">
        <f>VLOOKUP($A47,'Energy use Prediction'!$A$178:$AQ$204,MATCH(AI$32,'Energy use Prediction'!$A$178:$AQ$178,0),FALSE)*$B47</f>
        <v>663218321399.02051</v>
      </c>
      <c r="AJ47">
        <f>VLOOKUP($A47,'Energy use Prediction'!$A$178:$AQ$204,MATCH(AJ$32,'Energy use Prediction'!$A$178:$AQ$178,0),FALSE)*$B47</f>
        <v>656826882133.82568</v>
      </c>
      <c r="AK47">
        <f>VLOOKUP($A47,'Energy use Prediction'!$A$178:$AQ$204,MATCH(AK$32,'Energy use Prediction'!$A$178:$AQ$178,0),FALSE)*$B47</f>
        <v>649747242219.26746</v>
      </c>
      <c r="AL47">
        <f>VLOOKUP($A47,'Energy use Prediction'!$A$178:$AQ$204,MATCH(AL$32,'Energy use Prediction'!$A$178:$AQ$178,0),FALSE)*$B47</f>
        <v>641980841162.8833</v>
      </c>
      <c r="AM47">
        <f>VLOOKUP($A47,'Energy use Prediction'!$A$178:$AQ$204,MATCH(AM$32,'Energy use Prediction'!$A$178:$AQ$178,0),FALSE)*$B47</f>
        <v>633525876111.53015</v>
      </c>
      <c r="AN47">
        <f>VLOOKUP($A47,'Energy use Prediction'!$A$178:$AQ$204,MATCH(AN$32,'Energy use Prediction'!$A$178:$AQ$178,0),FALSE)*$B47</f>
        <v>624390437730.90076</v>
      </c>
      <c r="AO47">
        <f>VLOOKUP($A47,'Energy use Prediction'!$A$178:$AQ$204,MATCH(AO$32,'Energy use Prediction'!$A$178:$AQ$178,0),FALSE)*$B47</f>
        <v>614579732269.59033</v>
      </c>
      <c r="AP47">
        <f>VLOOKUP($A47,'Energy use Prediction'!$A$178:$AQ$204,MATCH(AP$32,'Energy use Prediction'!$A$178:$AQ$178,0),FALSE)*$B47</f>
        <v>604108859838.1012</v>
      </c>
      <c r="AQ47">
        <f>VLOOKUP($A47,'Energy use Prediction'!$A$178:$AQ$204,MATCH(AQ$32,'Energy use Prediction'!$A$178:$AQ$178,0),FALSE)*$B47</f>
        <v>592990316509.6698</v>
      </c>
    </row>
    <row r="48" spans="1:43">
      <c r="A48" s="37" t="s">
        <v>630</v>
      </c>
      <c r="B48">
        <f>VLOOKUP(A48,'Non Energy use'!A18:J44,COLUMN('Non Energy use'!G18),FALSE)</f>
        <v>0</v>
      </c>
      <c r="C48">
        <f>VLOOKUP($A48,'Energy use Prediction'!$A$178:$AQ$204,MATCH(C$32,'Energy use Prediction'!$A$178:$AQ$178,0),FALSE)*$B48</f>
        <v>0</v>
      </c>
      <c r="D48">
        <f>VLOOKUP($A48,'Energy use Prediction'!$A$178:$AQ$204,MATCH(D$32,'Energy use Prediction'!$A$178:$AQ$178,0),FALSE)*$B48</f>
        <v>0</v>
      </c>
      <c r="E48">
        <f>VLOOKUP($A48,'Energy use Prediction'!$A$178:$AQ$204,MATCH(E$32,'Energy use Prediction'!$A$178:$AQ$178,0),FALSE)*$B48</f>
        <v>0</v>
      </c>
      <c r="F48">
        <f>VLOOKUP($A48,'Energy use Prediction'!$A$178:$AQ$204,MATCH(F$32,'Energy use Prediction'!$A$178:$AQ$178,0),FALSE)*$B48</f>
        <v>0</v>
      </c>
      <c r="G48">
        <f>VLOOKUP($A48,'Energy use Prediction'!$A$178:$AQ$204,MATCH(G$32,'Energy use Prediction'!$A$178:$AQ$178,0),FALSE)*$B48</f>
        <v>0</v>
      </c>
      <c r="H48">
        <f>VLOOKUP($A48,'Energy use Prediction'!$A$178:$AQ$204,MATCH(H$32,'Energy use Prediction'!$A$178:$AQ$178,0),FALSE)*$B48</f>
        <v>0</v>
      </c>
      <c r="I48">
        <f>VLOOKUP($A48,'Energy use Prediction'!$A$178:$AQ$204,MATCH(I$32,'Energy use Prediction'!$A$178:$AQ$178,0),FALSE)*$B48</f>
        <v>0</v>
      </c>
      <c r="J48">
        <f>VLOOKUP($A48,'Energy use Prediction'!$A$178:$AQ$204,MATCH(J$32,'Energy use Prediction'!$A$178:$AQ$178,0),FALSE)*$B48</f>
        <v>0</v>
      </c>
      <c r="K48">
        <f>VLOOKUP($A48,'Energy use Prediction'!$A$178:$AQ$204,MATCH(K$32,'Energy use Prediction'!$A$178:$AQ$178,0),FALSE)*$B48</f>
        <v>0</v>
      </c>
      <c r="L48">
        <f>VLOOKUP($A48,'Energy use Prediction'!$A$178:$AQ$204,MATCH(L$32,'Energy use Prediction'!$A$178:$AQ$178,0),FALSE)*$B48</f>
        <v>0</v>
      </c>
      <c r="M48">
        <f>VLOOKUP($A48,'Energy use Prediction'!$A$178:$AQ$204,MATCH(M$32,'Energy use Prediction'!$A$178:$AQ$178,0),FALSE)*$B48</f>
        <v>0</v>
      </c>
      <c r="N48">
        <f>VLOOKUP($A48,'Energy use Prediction'!$A$178:$AQ$204,MATCH(N$32,'Energy use Prediction'!$A$178:$AQ$178,0),FALSE)*$B48</f>
        <v>0</v>
      </c>
      <c r="O48">
        <f>VLOOKUP($A48,'Energy use Prediction'!$A$178:$AQ$204,MATCH(O$32,'Energy use Prediction'!$A$178:$AQ$178,0),FALSE)*$B48</f>
        <v>0</v>
      </c>
      <c r="P48">
        <f>VLOOKUP($A48,'Energy use Prediction'!$A$178:$AQ$204,MATCH(P$32,'Energy use Prediction'!$A$178:$AQ$178,0),FALSE)*$B48</f>
        <v>0</v>
      </c>
      <c r="Q48">
        <f>VLOOKUP($A48,'Energy use Prediction'!$A$178:$AQ$204,MATCH(Q$32,'Energy use Prediction'!$A$178:$AQ$178,0),FALSE)*$B48</f>
        <v>0</v>
      </c>
      <c r="R48">
        <f>VLOOKUP($A48,'Energy use Prediction'!$A$178:$AQ$204,MATCH(R$32,'Energy use Prediction'!$A$178:$AQ$178,0),FALSE)*$B48</f>
        <v>0</v>
      </c>
      <c r="S48">
        <f>VLOOKUP($A48,'Energy use Prediction'!$A$178:$AQ$204,MATCH(S$32,'Energy use Prediction'!$A$178:$AQ$178,0),FALSE)*$B48</f>
        <v>0</v>
      </c>
      <c r="T48">
        <f>VLOOKUP($A48,'Energy use Prediction'!$A$178:$AQ$204,MATCH(T$32,'Energy use Prediction'!$A$178:$AQ$178,0),FALSE)*$B48</f>
        <v>0</v>
      </c>
      <c r="U48">
        <f>VLOOKUP($A48,'Energy use Prediction'!$A$178:$AQ$204,MATCH(U$32,'Energy use Prediction'!$A$178:$AQ$178,0),FALSE)*$B48</f>
        <v>0</v>
      </c>
      <c r="V48">
        <f>VLOOKUP($A48,'Energy use Prediction'!$A$178:$AQ$204,MATCH(V$32,'Energy use Prediction'!$A$178:$AQ$178,0),FALSE)*$B48</f>
        <v>0</v>
      </c>
      <c r="W48">
        <f>VLOOKUP($A48,'Energy use Prediction'!$A$178:$AQ$204,MATCH(W$32,'Energy use Prediction'!$A$178:$AQ$178,0),FALSE)*$B48</f>
        <v>0</v>
      </c>
      <c r="X48">
        <f>VLOOKUP($A48,'Energy use Prediction'!$A$178:$AQ$204,MATCH(X$32,'Energy use Prediction'!$A$178:$AQ$178,0),FALSE)*$B48</f>
        <v>0</v>
      </c>
      <c r="Y48">
        <f>VLOOKUP($A48,'Energy use Prediction'!$A$178:$AQ$204,MATCH(Y$32,'Energy use Prediction'!$A$178:$AQ$178,0),FALSE)*$B48</f>
        <v>0</v>
      </c>
      <c r="Z48">
        <f>VLOOKUP($A48,'Energy use Prediction'!$A$178:$AQ$204,MATCH(Z$32,'Energy use Prediction'!$A$178:$AQ$178,0),FALSE)*$B48</f>
        <v>0</v>
      </c>
      <c r="AA48">
        <f>VLOOKUP($A48,'Energy use Prediction'!$A$178:$AQ$204,MATCH(AA$32,'Energy use Prediction'!$A$178:$AQ$178,0),FALSE)*$B48</f>
        <v>0</v>
      </c>
      <c r="AB48">
        <f>VLOOKUP($A48,'Energy use Prediction'!$A$178:$AQ$204,MATCH(AB$32,'Energy use Prediction'!$A$178:$AQ$178,0),FALSE)*$B48</f>
        <v>0</v>
      </c>
      <c r="AC48">
        <f>VLOOKUP($A48,'Energy use Prediction'!$A$178:$AQ$204,MATCH(AC$32,'Energy use Prediction'!$A$178:$AQ$178,0),FALSE)*$B48</f>
        <v>0</v>
      </c>
      <c r="AD48">
        <f>VLOOKUP($A48,'Energy use Prediction'!$A$178:$AQ$204,MATCH(AD$32,'Energy use Prediction'!$A$178:$AQ$178,0),FALSE)*$B48</f>
        <v>0</v>
      </c>
      <c r="AE48">
        <f>VLOOKUP($A48,'Energy use Prediction'!$A$178:$AQ$204,MATCH(AE$32,'Energy use Prediction'!$A$178:$AQ$178,0),FALSE)*$B48</f>
        <v>0</v>
      </c>
      <c r="AF48">
        <f>VLOOKUP($A48,'Energy use Prediction'!$A$178:$AQ$204,MATCH(AF$32,'Energy use Prediction'!$A$178:$AQ$178,0),FALSE)*$B48</f>
        <v>0</v>
      </c>
      <c r="AG48">
        <f>VLOOKUP($A48,'Energy use Prediction'!$A$178:$AQ$204,MATCH(AG$32,'Energy use Prediction'!$A$178:$AQ$178,0),FALSE)*$B48</f>
        <v>0</v>
      </c>
      <c r="AH48">
        <f>VLOOKUP($A48,'Energy use Prediction'!$A$178:$AQ$204,MATCH(AH$32,'Energy use Prediction'!$A$178:$AQ$178,0),FALSE)*$B48</f>
        <v>0</v>
      </c>
      <c r="AI48">
        <f>VLOOKUP($A48,'Energy use Prediction'!$A$178:$AQ$204,MATCH(AI$32,'Energy use Prediction'!$A$178:$AQ$178,0),FALSE)*$B48</f>
        <v>0</v>
      </c>
      <c r="AJ48">
        <f>VLOOKUP($A48,'Energy use Prediction'!$A$178:$AQ$204,MATCH(AJ$32,'Energy use Prediction'!$A$178:$AQ$178,0),FALSE)*$B48</f>
        <v>0</v>
      </c>
      <c r="AK48">
        <f>VLOOKUP($A48,'Energy use Prediction'!$A$178:$AQ$204,MATCH(AK$32,'Energy use Prediction'!$A$178:$AQ$178,0),FALSE)*$B48</f>
        <v>0</v>
      </c>
      <c r="AL48">
        <f>VLOOKUP($A48,'Energy use Prediction'!$A$178:$AQ$204,MATCH(AL$32,'Energy use Prediction'!$A$178:$AQ$178,0),FALSE)*$B48</f>
        <v>0</v>
      </c>
      <c r="AM48">
        <f>VLOOKUP($A48,'Energy use Prediction'!$A$178:$AQ$204,MATCH(AM$32,'Energy use Prediction'!$A$178:$AQ$178,0),FALSE)*$B48</f>
        <v>0</v>
      </c>
      <c r="AN48">
        <f>VLOOKUP($A48,'Energy use Prediction'!$A$178:$AQ$204,MATCH(AN$32,'Energy use Prediction'!$A$178:$AQ$178,0),FALSE)*$B48</f>
        <v>0</v>
      </c>
      <c r="AO48">
        <f>VLOOKUP($A48,'Energy use Prediction'!$A$178:$AQ$204,MATCH(AO$32,'Energy use Prediction'!$A$178:$AQ$178,0),FALSE)*$B48</f>
        <v>0</v>
      </c>
      <c r="AP48">
        <f>VLOOKUP($A48,'Energy use Prediction'!$A$178:$AQ$204,MATCH(AP$32,'Energy use Prediction'!$A$178:$AQ$178,0),FALSE)*$B48</f>
        <v>0</v>
      </c>
      <c r="AQ48">
        <f>VLOOKUP($A48,'Energy use Prediction'!$A$178:$AQ$204,MATCH(AQ$32,'Energy use Prediction'!$A$178:$AQ$178,0),FALSE)*$B48</f>
        <v>0</v>
      </c>
    </row>
    <row r="49" spans="1:43">
      <c r="A49" s="37" t="s">
        <v>631</v>
      </c>
      <c r="B49">
        <f>VLOOKUP(A49,'Non Energy use'!A19:J45,COLUMN('Non Energy use'!G19),FALSE)</f>
        <v>0</v>
      </c>
      <c r="C49">
        <f>VLOOKUP($A49,'Energy use Prediction'!$A$178:$AQ$204,MATCH(C$32,'Energy use Prediction'!$A$178:$AQ$178,0),FALSE)*$B49</f>
        <v>0</v>
      </c>
      <c r="D49">
        <f>VLOOKUP($A49,'Energy use Prediction'!$A$178:$AQ$204,MATCH(D$32,'Energy use Prediction'!$A$178:$AQ$178,0),FALSE)*$B49</f>
        <v>0</v>
      </c>
      <c r="E49">
        <f>VLOOKUP($A49,'Energy use Prediction'!$A$178:$AQ$204,MATCH(E$32,'Energy use Prediction'!$A$178:$AQ$178,0),FALSE)*$B49</f>
        <v>0</v>
      </c>
      <c r="F49">
        <f>VLOOKUP($A49,'Energy use Prediction'!$A$178:$AQ$204,MATCH(F$32,'Energy use Prediction'!$A$178:$AQ$178,0),FALSE)*$B49</f>
        <v>0</v>
      </c>
      <c r="G49">
        <f>VLOOKUP($A49,'Energy use Prediction'!$A$178:$AQ$204,MATCH(G$32,'Energy use Prediction'!$A$178:$AQ$178,0),FALSE)*$B49</f>
        <v>0</v>
      </c>
      <c r="H49">
        <f>VLOOKUP($A49,'Energy use Prediction'!$A$178:$AQ$204,MATCH(H$32,'Energy use Prediction'!$A$178:$AQ$178,0),FALSE)*$B49</f>
        <v>0</v>
      </c>
      <c r="I49">
        <f>VLOOKUP($A49,'Energy use Prediction'!$A$178:$AQ$204,MATCH(I$32,'Energy use Prediction'!$A$178:$AQ$178,0),FALSE)*$B49</f>
        <v>0</v>
      </c>
      <c r="J49">
        <f>VLOOKUP($A49,'Energy use Prediction'!$A$178:$AQ$204,MATCH(J$32,'Energy use Prediction'!$A$178:$AQ$178,0),FALSE)*$B49</f>
        <v>0</v>
      </c>
      <c r="K49">
        <f>VLOOKUP($A49,'Energy use Prediction'!$A$178:$AQ$204,MATCH(K$32,'Energy use Prediction'!$A$178:$AQ$178,0),FALSE)*$B49</f>
        <v>0</v>
      </c>
      <c r="L49">
        <f>VLOOKUP($A49,'Energy use Prediction'!$A$178:$AQ$204,MATCH(L$32,'Energy use Prediction'!$A$178:$AQ$178,0),FALSE)*$B49</f>
        <v>0</v>
      </c>
      <c r="M49">
        <f>VLOOKUP($A49,'Energy use Prediction'!$A$178:$AQ$204,MATCH(M$32,'Energy use Prediction'!$A$178:$AQ$178,0),FALSE)*$B49</f>
        <v>0</v>
      </c>
      <c r="N49">
        <f>VLOOKUP($A49,'Energy use Prediction'!$A$178:$AQ$204,MATCH(N$32,'Energy use Prediction'!$A$178:$AQ$178,0),FALSE)*$B49</f>
        <v>0</v>
      </c>
      <c r="O49">
        <f>VLOOKUP($A49,'Energy use Prediction'!$A$178:$AQ$204,MATCH(O$32,'Energy use Prediction'!$A$178:$AQ$178,0),FALSE)*$B49</f>
        <v>0</v>
      </c>
      <c r="P49">
        <f>VLOOKUP($A49,'Energy use Prediction'!$A$178:$AQ$204,MATCH(P$32,'Energy use Prediction'!$A$178:$AQ$178,0),FALSE)*$B49</f>
        <v>0</v>
      </c>
      <c r="Q49">
        <f>VLOOKUP($A49,'Energy use Prediction'!$A$178:$AQ$204,MATCH(Q$32,'Energy use Prediction'!$A$178:$AQ$178,0),FALSE)*$B49</f>
        <v>0</v>
      </c>
      <c r="R49">
        <f>VLOOKUP($A49,'Energy use Prediction'!$A$178:$AQ$204,MATCH(R$32,'Energy use Prediction'!$A$178:$AQ$178,0),FALSE)*$B49</f>
        <v>0</v>
      </c>
      <c r="S49">
        <f>VLOOKUP($A49,'Energy use Prediction'!$A$178:$AQ$204,MATCH(S$32,'Energy use Prediction'!$A$178:$AQ$178,0),FALSE)*$B49</f>
        <v>0</v>
      </c>
      <c r="T49">
        <f>VLOOKUP($A49,'Energy use Prediction'!$A$178:$AQ$204,MATCH(T$32,'Energy use Prediction'!$A$178:$AQ$178,0),FALSE)*$B49</f>
        <v>0</v>
      </c>
      <c r="U49">
        <f>VLOOKUP($A49,'Energy use Prediction'!$A$178:$AQ$204,MATCH(U$32,'Energy use Prediction'!$A$178:$AQ$178,0),FALSE)*$B49</f>
        <v>0</v>
      </c>
      <c r="V49">
        <f>VLOOKUP($A49,'Energy use Prediction'!$A$178:$AQ$204,MATCH(V$32,'Energy use Prediction'!$A$178:$AQ$178,0),FALSE)*$B49</f>
        <v>0</v>
      </c>
      <c r="W49">
        <f>VLOOKUP($A49,'Energy use Prediction'!$A$178:$AQ$204,MATCH(W$32,'Energy use Prediction'!$A$178:$AQ$178,0),FALSE)*$B49</f>
        <v>0</v>
      </c>
      <c r="X49">
        <f>VLOOKUP($A49,'Energy use Prediction'!$A$178:$AQ$204,MATCH(X$32,'Energy use Prediction'!$A$178:$AQ$178,0),FALSE)*$B49</f>
        <v>0</v>
      </c>
      <c r="Y49">
        <f>VLOOKUP($A49,'Energy use Prediction'!$A$178:$AQ$204,MATCH(Y$32,'Energy use Prediction'!$A$178:$AQ$178,0),FALSE)*$B49</f>
        <v>0</v>
      </c>
      <c r="Z49">
        <f>VLOOKUP($A49,'Energy use Prediction'!$A$178:$AQ$204,MATCH(Z$32,'Energy use Prediction'!$A$178:$AQ$178,0),FALSE)*$B49</f>
        <v>0</v>
      </c>
      <c r="AA49">
        <f>VLOOKUP($A49,'Energy use Prediction'!$A$178:$AQ$204,MATCH(AA$32,'Energy use Prediction'!$A$178:$AQ$178,0),FALSE)*$B49</f>
        <v>0</v>
      </c>
      <c r="AB49">
        <f>VLOOKUP($A49,'Energy use Prediction'!$A$178:$AQ$204,MATCH(AB$32,'Energy use Prediction'!$A$178:$AQ$178,0),FALSE)*$B49</f>
        <v>0</v>
      </c>
      <c r="AC49">
        <f>VLOOKUP($A49,'Energy use Prediction'!$A$178:$AQ$204,MATCH(AC$32,'Energy use Prediction'!$A$178:$AQ$178,0),FALSE)*$B49</f>
        <v>0</v>
      </c>
      <c r="AD49">
        <f>VLOOKUP($A49,'Energy use Prediction'!$A$178:$AQ$204,MATCH(AD$32,'Energy use Prediction'!$A$178:$AQ$178,0),FALSE)*$B49</f>
        <v>0</v>
      </c>
      <c r="AE49">
        <f>VLOOKUP($A49,'Energy use Prediction'!$A$178:$AQ$204,MATCH(AE$32,'Energy use Prediction'!$A$178:$AQ$178,0),FALSE)*$B49</f>
        <v>0</v>
      </c>
      <c r="AF49">
        <f>VLOOKUP($A49,'Energy use Prediction'!$A$178:$AQ$204,MATCH(AF$32,'Energy use Prediction'!$A$178:$AQ$178,0),FALSE)*$B49</f>
        <v>0</v>
      </c>
      <c r="AG49">
        <f>VLOOKUP($A49,'Energy use Prediction'!$A$178:$AQ$204,MATCH(AG$32,'Energy use Prediction'!$A$178:$AQ$178,0),FALSE)*$B49</f>
        <v>0</v>
      </c>
      <c r="AH49">
        <f>VLOOKUP($A49,'Energy use Prediction'!$A$178:$AQ$204,MATCH(AH$32,'Energy use Prediction'!$A$178:$AQ$178,0),FALSE)*$B49</f>
        <v>0</v>
      </c>
      <c r="AI49">
        <f>VLOOKUP($A49,'Energy use Prediction'!$A$178:$AQ$204,MATCH(AI$32,'Energy use Prediction'!$A$178:$AQ$178,0),FALSE)*$B49</f>
        <v>0</v>
      </c>
      <c r="AJ49">
        <f>VLOOKUP($A49,'Energy use Prediction'!$A$178:$AQ$204,MATCH(AJ$32,'Energy use Prediction'!$A$178:$AQ$178,0),FALSE)*$B49</f>
        <v>0</v>
      </c>
      <c r="AK49">
        <f>VLOOKUP($A49,'Energy use Prediction'!$A$178:$AQ$204,MATCH(AK$32,'Energy use Prediction'!$A$178:$AQ$178,0),FALSE)*$B49</f>
        <v>0</v>
      </c>
      <c r="AL49">
        <f>VLOOKUP($A49,'Energy use Prediction'!$A$178:$AQ$204,MATCH(AL$32,'Energy use Prediction'!$A$178:$AQ$178,0),FALSE)*$B49</f>
        <v>0</v>
      </c>
      <c r="AM49">
        <f>VLOOKUP($A49,'Energy use Prediction'!$A$178:$AQ$204,MATCH(AM$32,'Energy use Prediction'!$A$178:$AQ$178,0),FALSE)*$B49</f>
        <v>0</v>
      </c>
      <c r="AN49">
        <f>VLOOKUP($A49,'Energy use Prediction'!$A$178:$AQ$204,MATCH(AN$32,'Energy use Prediction'!$A$178:$AQ$178,0),FALSE)*$B49</f>
        <v>0</v>
      </c>
      <c r="AO49">
        <f>VLOOKUP($A49,'Energy use Prediction'!$A$178:$AQ$204,MATCH(AO$32,'Energy use Prediction'!$A$178:$AQ$178,0),FALSE)*$B49</f>
        <v>0</v>
      </c>
      <c r="AP49">
        <f>VLOOKUP($A49,'Energy use Prediction'!$A$178:$AQ$204,MATCH(AP$32,'Energy use Prediction'!$A$178:$AQ$178,0),FALSE)*$B49</f>
        <v>0</v>
      </c>
      <c r="AQ49">
        <f>VLOOKUP($A49,'Energy use Prediction'!$A$178:$AQ$204,MATCH(AQ$32,'Energy use Prediction'!$A$178:$AQ$178,0),FALSE)*$B49</f>
        <v>0</v>
      </c>
    </row>
    <row r="50" spans="1:43">
      <c r="A50" s="37" t="s">
        <v>632</v>
      </c>
      <c r="B50">
        <f>VLOOKUP(A50,'Non Energy use'!A20:J46,COLUMN('Non Energy use'!G20),FALSE)</f>
        <v>0</v>
      </c>
      <c r="C50">
        <f>VLOOKUP($A50,'Energy use Prediction'!$A$178:$AQ$204,MATCH(C$32,'Energy use Prediction'!$A$178:$AQ$178,0),FALSE)*$B50</f>
        <v>0</v>
      </c>
      <c r="D50">
        <f>VLOOKUP($A50,'Energy use Prediction'!$A$178:$AQ$204,MATCH(D$32,'Energy use Prediction'!$A$178:$AQ$178,0),FALSE)*$B50</f>
        <v>0</v>
      </c>
      <c r="E50">
        <f>VLOOKUP($A50,'Energy use Prediction'!$A$178:$AQ$204,MATCH(E$32,'Energy use Prediction'!$A$178:$AQ$178,0),FALSE)*$B50</f>
        <v>0</v>
      </c>
      <c r="F50">
        <f>VLOOKUP($A50,'Energy use Prediction'!$A$178:$AQ$204,MATCH(F$32,'Energy use Prediction'!$A$178:$AQ$178,0),FALSE)*$B50</f>
        <v>0</v>
      </c>
      <c r="G50">
        <f>VLOOKUP($A50,'Energy use Prediction'!$A$178:$AQ$204,MATCH(G$32,'Energy use Prediction'!$A$178:$AQ$178,0),FALSE)*$B50</f>
        <v>0</v>
      </c>
      <c r="H50">
        <f>VLOOKUP($A50,'Energy use Prediction'!$A$178:$AQ$204,MATCH(H$32,'Energy use Prediction'!$A$178:$AQ$178,0),FALSE)*$B50</f>
        <v>0</v>
      </c>
      <c r="I50">
        <f>VLOOKUP($A50,'Energy use Prediction'!$A$178:$AQ$204,MATCH(I$32,'Energy use Prediction'!$A$178:$AQ$178,0),FALSE)*$B50</f>
        <v>0</v>
      </c>
      <c r="J50">
        <f>VLOOKUP($A50,'Energy use Prediction'!$A$178:$AQ$204,MATCH(J$32,'Energy use Prediction'!$A$178:$AQ$178,0),FALSE)*$B50</f>
        <v>0</v>
      </c>
      <c r="K50">
        <f>VLOOKUP($A50,'Energy use Prediction'!$A$178:$AQ$204,MATCH(K$32,'Energy use Prediction'!$A$178:$AQ$178,0),FALSE)*$B50</f>
        <v>0</v>
      </c>
      <c r="L50">
        <f>VLOOKUP($A50,'Energy use Prediction'!$A$178:$AQ$204,MATCH(L$32,'Energy use Prediction'!$A$178:$AQ$178,0),FALSE)*$B50</f>
        <v>0</v>
      </c>
      <c r="M50">
        <f>VLOOKUP($A50,'Energy use Prediction'!$A$178:$AQ$204,MATCH(M$32,'Energy use Prediction'!$A$178:$AQ$178,0),FALSE)*$B50</f>
        <v>0</v>
      </c>
      <c r="N50">
        <f>VLOOKUP($A50,'Energy use Prediction'!$A$178:$AQ$204,MATCH(N$32,'Energy use Prediction'!$A$178:$AQ$178,0),FALSE)*$B50</f>
        <v>0</v>
      </c>
      <c r="O50">
        <f>VLOOKUP($A50,'Energy use Prediction'!$A$178:$AQ$204,MATCH(O$32,'Energy use Prediction'!$A$178:$AQ$178,0),FALSE)*$B50</f>
        <v>0</v>
      </c>
      <c r="P50">
        <f>VLOOKUP($A50,'Energy use Prediction'!$A$178:$AQ$204,MATCH(P$32,'Energy use Prediction'!$A$178:$AQ$178,0),FALSE)*$B50</f>
        <v>0</v>
      </c>
      <c r="Q50">
        <f>VLOOKUP($A50,'Energy use Prediction'!$A$178:$AQ$204,MATCH(Q$32,'Energy use Prediction'!$A$178:$AQ$178,0),FALSE)*$B50</f>
        <v>0</v>
      </c>
      <c r="R50">
        <f>VLOOKUP($A50,'Energy use Prediction'!$A$178:$AQ$204,MATCH(R$32,'Energy use Prediction'!$A$178:$AQ$178,0),FALSE)*$B50</f>
        <v>0</v>
      </c>
      <c r="S50">
        <f>VLOOKUP($A50,'Energy use Prediction'!$A$178:$AQ$204,MATCH(S$32,'Energy use Prediction'!$A$178:$AQ$178,0),FALSE)*$B50</f>
        <v>0</v>
      </c>
      <c r="T50">
        <f>VLOOKUP($A50,'Energy use Prediction'!$A$178:$AQ$204,MATCH(T$32,'Energy use Prediction'!$A$178:$AQ$178,0),FALSE)*$B50</f>
        <v>0</v>
      </c>
      <c r="U50">
        <f>VLOOKUP($A50,'Energy use Prediction'!$A$178:$AQ$204,MATCH(U$32,'Energy use Prediction'!$A$178:$AQ$178,0),FALSE)*$B50</f>
        <v>0</v>
      </c>
      <c r="V50">
        <f>VLOOKUP($A50,'Energy use Prediction'!$A$178:$AQ$204,MATCH(V$32,'Energy use Prediction'!$A$178:$AQ$178,0),FALSE)*$B50</f>
        <v>0</v>
      </c>
      <c r="W50">
        <f>VLOOKUP($A50,'Energy use Prediction'!$A$178:$AQ$204,MATCH(W$32,'Energy use Prediction'!$A$178:$AQ$178,0),FALSE)*$B50</f>
        <v>0</v>
      </c>
      <c r="X50">
        <f>VLOOKUP($A50,'Energy use Prediction'!$A$178:$AQ$204,MATCH(X$32,'Energy use Prediction'!$A$178:$AQ$178,0),FALSE)*$B50</f>
        <v>0</v>
      </c>
      <c r="Y50">
        <f>VLOOKUP($A50,'Energy use Prediction'!$A$178:$AQ$204,MATCH(Y$32,'Energy use Prediction'!$A$178:$AQ$178,0),FALSE)*$B50</f>
        <v>0</v>
      </c>
      <c r="Z50">
        <f>VLOOKUP($A50,'Energy use Prediction'!$A$178:$AQ$204,MATCH(Z$32,'Energy use Prediction'!$A$178:$AQ$178,0),FALSE)*$B50</f>
        <v>0</v>
      </c>
      <c r="AA50">
        <f>VLOOKUP($A50,'Energy use Prediction'!$A$178:$AQ$204,MATCH(AA$32,'Energy use Prediction'!$A$178:$AQ$178,0),FALSE)*$B50</f>
        <v>0</v>
      </c>
      <c r="AB50">
        <f>VLOOKUP($A50,'Energy use Prediction'!$A$178:$AQ$204,MATCH(AB$32,'Energy use Prediction'!$A$178:$AQ$178,0),FALSE)*$B50</f>
        <v>0</v>
      </c>
      <c r="AC50">
        <f>VLOOKUP($A50,'Energy use Prediction'!$A$178:$AQ$204,MATCH(AC$32,'Energy use Prediction'!$A$178:$AQ$178,0),FALSE)*$B50</f>
        <v>0</v>
      </c>
      <c r="AD50">
        <f>VLOOKUP($A50,'Energy use Prediction'!$A$178:$AQ$204,MATCH(AD$32,'Energy use Prediction'!$A$178:$AQ$178,0),FALSE)*$B50</f>
        <v>0</v>
      </c>
      <c r="AE50">
        <f>VLOOKUP($A50,'Energy use Prediction'!$A$178:$AQ$204,MATCH(AE$32,'Energy use Prediction'!$A$178:$AQ$178,0),FALSE)*$B50</f>
        <v>0</v>
      </c>
      <c r="AF50">
        <f>VLOOKUP($A50,'Energy use Prediction'!$A$178:$AQ$204,MATCH(AF$32,'Energy use Prediction'!$A$178:$AQ$178,0),FALSE)*$B50</f>
        <v>0</v>
      </c>
      <c r="AG50">
        <f>VLOOKUP($A50,'Energy use Prediction'!$A$178:$AQ$204,MATCH(AG$32,'Energy use Prediction'!$A$178:$AQ$178,0),FALSE)*$B50</f>
        <v>0</v>
      </c>
      <c r="AH50">
        <f>VLOOKUP($A50,'Energy use Prediction'!$A$178:$AQ$204,MATCH(AH$32,'Energy use Prediction'!$A$178:$AQ$178,0),FALSE)*$B50</f>
        <v>0</v>
      </c>
      <c r="AI50">
        <f>VLOOKUP($A50,'Energy use Prediction'!$A$178:$AQ$204,MATCH(AI$32,'Energy use Prediction'!$A$178:$AQ$178,0),FALSE)*$B50</f>
        <v>0</v>
      </c>
      <c r="AJ50">
        <f>VLOOKUP($A50,'Energy use Prediction'!$A$178:$AQ$204,MATCH(AJ$32,'Energy use Prediction'!$A$178:$AQ$178,0),FALSE)*$B50</f>
        <v>0</v>
      </c>
      <c r="AK50">
        <f>VLOOKUP($A50,'Energy use Prediction'!$A$178:$AQ$204,MATCH(AK$32,'Energy use Prediction'!$A$178:$AQ$178,0),FALSE)*$B50</f>
        <v>0</v>
      </c>
      <c r="AL50">
        <f>VLOOKUP($A50,'Energy use Prediction'!$A$178:$AQ$204,MATCH(AL$32,'Energy use Prediction'!$A$178:$AQ$178,0),FALSE)*$B50</f>
        <v>0</v>
      </c>
      <c r="AM50">
        <f>VLOOKUP($A50,'Energy use Prediction'!$A$178:$AQ$204,MATCH(AM$32,'Energy use Prediction'!$A$178:$AQ$178,0),FALSE)*$B50</f>
        <v>0</v>
      </c>
      <c r="AN50">
        <f>VLOOKUP($A50,'Energy use Prediction'!$A$178:$AQ$204,MATCH(AN$32,'Energy use Prediction'!$A$178:$AQ$178,0),FALSE)*$B50</f>
        <v>0</v>
      </c>
      <c r="AO50">
        <f>VLOOKUP($A50,'Energy use Prediction'!$A$178:$AQ$204,MATCH(AO$32,'Energy use Prediction'!$A$178:$AQ$178,0),FALSE)*$B50</f>
        <v>0</v>
      </c>
      <c r="AP50">
        <f>VLOOKUP($A50,'Energy use Prediction'!$A$178:$AQ$204,MATCH(AP$32,'Energy use Prediction'!$A$178:$AQ$178,0),FALSE)*$B50</f>
        <v>0</v>
      </c>
      <c r="AQ50">
        <f>VLOOKUP($A50,'Energy use Prediction'!$A$178:$AQ$204,MATCH(AQ$32,'Energy use Prediction'!$A$178:$AQ$178,0),FALSE)*$B50</f>
        <v>0</v>
      </c>
    </row>
    <row r="51" spans="1:43">
      <c r="A51" s="37" t="s">
        <v>633</v>
      </c>
      <c r="B51">
        <f>VLOOKUP(A51,'Non Energy use'!A21:J47,COLUMN('Non Energy use'!G21),FALSE)</f>
        <v>0</v>
      </c>
      <c r="C51">
        <f>VLOOKUP($A51,'Energy use Prediction'!$A$178:$AQ$204,MATCH(C$32,'Energy use Prediction'!$A$178:$AQ$178,0),FALSE)*$B51</f>
        <v>0</v>
      </c>
      <c r="D51">
        <f>VLOOKUP($A51,'Energy use Prediction'!$A$178:$AQ$204,MATCH(D$32,'Energy use Prediction'!$A$178:$AQ$178,0),FALSE)*$B51</f>
        <v>0</v>
      </c>
      <c r="E51">
        <f>VLOOKUP($A51,'Energy use Prediction'!$A$178:$AQ$204,MATCH(E$32,'Energy use Prediction'!$A$178:$AQ$178,0),FALSE)*$B51</f>
        <v>0</v>
      </c>
      <c r="F51">
        <f>VLOOKUP($A51,'Energy use Prediction'!$A$178:$AQ$204,MATCH(F$32,'Energy use Prediction'!$A$178:$AQ$178,0),FALSE)*$B51</f>
        <v>0</v>
      </c>
      <c r="G51">
        <f>VLOOKUP($A51,'Energy use Prediction'!$A$178:$AQ$204,MATCH(G$32,'Energy use Prediction'!$A$178:$AQ$178,0),FALSE)*$B51</f>
        <v>0</v>
      </c>
      <c r="H51">
        <f>VLOOKUP($A51,'Energy use Prediction'!$A$178:$AQ$204,MATCH(H$32,'Energy use Prediction'!$A$178:$AQ$178,0),FALSE)*$B51</f>
        <v>0</v>
      </c>
      <c r="I51">
        <f>VLOOKUP($A51,'Energy use Prediction'!$A$178:$AQ$204,MATCH(I$32,'Energy use Prediction'!$A$178:$AQ$178,0),FALSE)*$B51</f>
        <v>0</v>
      </c>
      <c r="J51">
        <f>VLOOKUP($A51,'Energy use Prediction'!$A$178:$AQ$204,MATCH(J$32,'Energy use Prediction'!$A$178:$AQ$178,0),FALSE)*$B51</f>
        <v>0</v>
      </c>
      <c r="K51">
        <f>VLOOKUP($A51,'Energy use Prediction'!$A$178:$AQ$204,MATCH(K$32,'Energy use Prediction'!$A$178:$AQ$178,0),FALSE)*$B51</f>
        <v>0</v>
      </c>
      <c r="L51">
        <f>VLOOKUP($A51,'Energy use Prediction'!$A$178:$AQ$204,MATCH(L$32,'Energy use Prediction'!$A$178:$AQ$178,0),FALSE)*$B51</f>
        <v>0</v>
      </c>
      <c r="M51">
        <f>VLOOKUP($A51,'Energy use Prediction'!$A$178:$AQ$204,MATCH(M$32,'Energy use Prediction'!$A$178:$AQ$178,0),FALSE)*$B51</f>
        <v>0</v>
      </c>
      <c r="N51">
        <f>VLOOKUP($A51,'Energy use Prediction'!$A$178:$AQ$204,MATCH(N$32,'Energy use Prediction'!$A$178:$AQ$178,0),FALSE)*$B51</f>
        <v>0</v>
      </c>
      <c r="O51">
        <f>VLOOKUP($A51,'Energy use Prediction'!$A$178:$AQ$204,MATCH(O$32,'Energy use Prediction'!$A$178:$AQ$178,0),FALSE)*$B51</f>
        <v>0</v>
      </c>
      <c r="P51">
        <f>VLOOKUP($A51,'Energy use Prediction'!$A$178:$AQ$204,MATCH(P$32,'Energy use Prediction'!$A$178:$AQ$178,0),FALSE)*$B51</f>
        <v>0</v>
      </c>
      <c r="Q51">
        <f>VLOOKUP($A51,'Energy use Prediction'!$A$178:$AQ$204,MATCH(Q$32,'Energy use Prediction'!$A$178:$AQ$178,0),FALSE)*$B51</f>
        <v>0</v>
      </c>
      <c r="R51">
        <f>VLOOKUP($A51,'Energy use Prediction'!$A$178:$AQ$204,MATCH(R$32,'Energy use Prediction'!$A$178:$AQ$178,0),FALSE)*$B51</f>
        <v>0</v>
      </c>
      <c r="S51">
        <f>VLOOKUP($A51,'Energy use Prediction'!$A$178:$AQ$204,MATCH(S$32,'Energy use Prediction'!$A$178:$AQ$178,0),FALSE)*$B51</f>
        <v>0</v>
      </c>
      <c r="T51">
        <f>VLOOKUP($A51,'Energy use Prediction'!$A$178:$AQ$204,MATCH(T$32,'Energy use Prediction'!$A$178:$AQ$178,0),FALSE)*$B51</f>
        <v>0</v>
      </c>
      <c r="U51">
        <f>VLOOKUP($A51,'Energy use Prediction'!$A$178:$AQ$204,MATCH(U$32,'Energy use Prediction'!$A$178:$AQ$178,0),FALSE)*$B51</f>
        <v>0</v>
      </c>
      <c r="V51">
        <f>VLOOKUP($A51,'Energy use Prediction'!$A$178:$AQ$204,MATCH(V$32,'Energy use Prediction'!$A$178:$AQ$178,0),FALSE)*$B51</f>
        <v>0</v>
      </c>
      <c r="W51">
        <f>VLOOKUP($A51,'Energy use Prediction'!$A$178:$AQ$204,MATCH(W$32,'Energy use Prediction'!$A$178:$AQ$178,0),FALSE)*$B51</f>
        <v>0</v>
      </c>
      <c r="X51">
        <f>VLOOKUP($A51,'Energy use Prediction'!$A$178:$AQ$204,MATCH(X$32,'Energy use Prediction'!$A$178:$AQ$178,0),FALSE)*$B51</f>
        <v>0</v>
      </c>
      <c r="Y51">
        <f>VLOOKUP($A51,'Energy use Prediction'!$A$178:$AQ$204,MATCH(Y$32,'Energy use Prediction'!$A$178:$AQ$178,0),FALSE)*$B51</f>
        <v>0</v>
      </c>
      <c r="Z51">
        <f>VLOOKUP($A51,'Energy use Prediction'!$A$178:$AQ$204,MATCH(Z$32,'Energy use Prediction'!$A$178:$AQ$178,0),FALSE)*$B51</f>
        <v>0</v>
      </c>
      <c r="AA51">
        <f>VLOOKUP($A51,'Energy use Prediction'!$A$178:$AQ$204,MATCH(AA$32,'Energy use Prediction'!$A$178:$AQ$178,0),FALSE)*$B51</f>
        <v>0</v>
      </c>
      <c r="AB51">
        <f>VLOOKUP($A51,'Energy use Prediction'!$A$178:$AQ$204,MATCH(AB$32,'Energy use Prediction'!$A$178:$AQ$178,0),FALSE)*$B51</f>
        <v>0</v>
      </c>
      <c r="AC51">
        <f>VLOOKUP($A51,'Energy use Prediction'!$A$178:$AQ$204,MATCH(AC$32,'Energy use Prediction'!$A$178:$AQ$178,0),FALSE)*$B51</f>
        <v>0</v>
      </c>
      <c r="AD51">
        <f>VLOOKUP($A51,'Energy use Prediction'!$A$178:$AQ$204,MATCH(AD$32,'Energy use Prediction'!$A$178:$AQ$178,0),FALSE)*$B51</f>
        <v>0</v>
      </c>
      <c r="AE51">
        <f>VLOOKUP($A51,'Energy use Prediction'!$A$178:$AQ$204,MATCH(AE$32,'Energy use Prediction'!$A$178:$AQ$178,0),FALSE)*$B51</f>
        <v>0</v>
      </c>
      <c r="AF51">
        <f>VLOOKUP($A51,'Energy use Prediction'!$A$178:$AQ$204,MATCH(AF$32,'Energy use Prediction'!$A$178:$AQ$178,0),FALSE)*$B51</f>
        <v>0</v>
      </c>
      <c r="AG51">
        <f>VLOOKUP($A51,'Energy use Prediction'!$A$178:$AQ$204,MATCH(AG$32,'Energy use Prediction'!$A$178:$AQ$178,0),FALSE)*$B51</f>
        <v>0</v>
      </c>
      <c r="AH51">
        <f>VLOOKUP($A51,'Energy use Prediction'!$A$178:$AQ$204,MATCH(AH$32,'Energy use Prediction'!$A$178:$AQ$178,0),FALSE)*$B51</f>
        <v>0</v>
      </c>
      <c r="AI51">
        <f>VLOOKUP($A51,'Energy use Prediction'!$A$178:$AQ$204,MATCH(AI$32,'Energy use Prediction'!$A$178:$AQ$178,0),FALSE)*$B51</f>
        <v>0</v>
      </c>
      <c r="AJ51">
        <f>VLOOKUP($A51,'Energy use Prediction'!$A$178:$AQ$204,MATCH(AJ$32,'Energy use Prediction'!$A$178:$AQ$178,0),FALSE)*$B51</f>
        <v>0</v>
      </c>
      <c r="AK51">
        <f>VLOOKUP($A51,'Energy use Prediction'!$A$178:$AQ$204,MATCH(AK$32,'Energy use Prediction'!$A$178:$AQ$178,0),FALSE)*$B51</f>
        <v>0</v>
      </c>
      <c r="AL51">
        <f>VLOOKUP($A51,'Energy use Prediction'!$A$178:$AQ$204,MATCH(AL$32,'Energy use Prediction'!$A$178:$AQ$178,0),FALSE)*$B51</f>
        <v>0</v>
      </c>
      <c r="AM51">
        <f>VLOOKUP($A51,'Energy use Prediction'!$A$178:$AQ$204,MATCH(AM$32,'Energy use Prediction'!$A$178:$AQ$178,0),FALSE)*$B51</f>
        <v>0</v>
      </c>
      <c r="AN51">
        <f>VLOOKUP($A51,'Energy use Prediction'!$A$178:$AQ$204,MATCH(AN$32,'Energy use Prediction'!$A$178:$AQ$178,0),FALSE)*$B51</f>
        <v>0</v>
      </c>
      <c r="AO51">
        <f>VLOOKUP($A51,'Energy use Prediction'!$A$178:$AQ$204,MATCH(AO$32,'Energy use Prediction'!$A$178:$AQ$178,0),FALSE)*$B51</f>
        <v>0</v>
      </c>
      <c r="AP51">
        <f>VLOOKUP($A51,'Energy use Prediction'!$A$178:$AQ$204,MATCH(AP$32,'Energy use Prediction'!$A$178:$AQ$178,0),FALSE)*$B51</f>
        <v>0</v>
      </c>
      <c r="AQ51">
        <f>VLOOKUP($A51,'Energy use Prediction'!$A$178:$AQ$204,MATCH(AQ$32,'Energy use Prediction'!$A$178:$AQ$178,0),FALSE)*$B51</f>
        <v>0</v>
      </c>
    </row>
    <row r="52" spans="1:43">
      <c r="A52" s="37" t="s">
        <v>634</v>
      </c>
      <c r="B52">
        <f>VLOOKUP(A52,'Non Energy use'!A22:J48,COLUMN('Non Energy use'!G22),FALSE)</f>
        <v>0</v>
      </c>
      <c r="C52">
        <f>VLOOKUP($A52,'Energy use Prediction'!$A$178:$AQ$204,MATCH(C$32,'Energy use Prediction'!$A$178:$AQ$178,0),FALSE)*$B52</f>
        <v>0</v>
      </c>
      <c r="D52">
        <f>VLOOKUP($A52,'Energy use Prediction'!$A$178:$AQ$204,MATCH(D$32,'Energy use Prediction'!$A$178:$AQ$178,0),FALSE)*$B52</f>
        <v>0</v>
      </c>
      <c r="E52">
        <f>VLOOKUP($A52,'Energy use Prediction'!$A$178:$AQ$204,MATCH(E$32,'Energy use Prediction'!$A$178:$AQ$178,0),FALSE)*$B52</f>
        <v>0</v>
      </c>
      <c r="F52">
        <f>VLOOKUP($A52,'Energy use Prediction'!$A$178:$AQ$204,MATCH(F$32,'Energy use Prediction'!$A$178:$AQ$178,0),FALSE)*$B52</f>
        <v>0</v>
      </c>
      <c r="G52">
        <f>VLOOKUP($A52,'Energy use Prediction'!$A$178:$AQ$204,MATCH(G$32,'Energy use Prediction'!$A$178:$AQ$178,0),FALSE)*$B52</f>
        <v>0</v>
      </c>
      <c r="H52">
        <f>VLOOKUP($A52,'Energy use Prediction'!$A$178:$AQ$204,MATCH(H$32,'Energy use Prediction'!$A$178:$AQ$178,0),FALSE)*$B52</f>
        <v>0</v>
      </c>
      <c r="I52">
        <f>VLOOKUP($A52,'Energy use Prediction'!$A$178:$AQ$204,MATCH(I$32,'Energy use Prediction'!$A$178:$AQ$178,0),FALSE)*$B52</f>
        <v>0</v>
      </c>
      <c r="J52">
        <f>VLOOKUP($A52,'Energy use Prediction'!$A$178:$AQ$204,MATCH(J$32,'Energy use Prediction'!$A$178:$AQ$178,0),FALSE)*$B52</f>
        <v>0</v>
      </c>
      <c r="K52">
        <f>VLOOKUP($A52,'Energy use Prediction'!$A$178:$AQ$204,MATCH(K$32,'Energy use Prediction'!$A$178:$AQ$178,0),FALSE)*$B52</f>
        <v>0</v>
      </c>
      <c r="L52">
        <f>VLOOKUP($A52,'Energy use Prediction'!$A$178:$AQ$204,MATCH(L$32,'Energy use Prediction'!$A$178:$AQ$178,0),FALSE)*$B52</f>
        <v>0</v>
      </c>
      <c r="M52">
        <f>VLOOKUP($A52,'Energy use Prediction'!$A$178:$AQ$204,MATCH(M$32,'Energy use Prediction'!$A$178:$AQ$178,0),FALSE)*$B52</f>
        <v>0</v>
      </c>
      <c r="N52">
        <f>VLOOKUP($A52,'Energy use Prediction'!$A$178:$AQ$204,MATCH(N$32,'Energy use Prediction'!$A$178:$AQ$178,0),FALSE)*$B52</f>
        <v>0</v>
      </c>
      <c r="O52">
        <f>VLOOKUP($A52,'Energy use Prediction'!$A$178:$AQ$204,MATCH(O$32,'Energy use Prediction'!$A$178:$AQ$178,0),FALSE)*$B52</f>
        <v>0</v>
      </c>
      <c r="P52">
        <f>VLOOKUP($A52,'Energy use Prediction'!$A$178:$AQ$204,MATCH(P$32,'Energy use Prediction'!$A$178:$AQ$178,0),FALSE)*$B52</f>
        <v>0</v>
      </c>
      <c r="Q52">
        <f>VLOOKUP($A52,'Energy use Prediction'!$A$178:$AQ$204,MATCH(Q$32,'Energy use Prediction'!$A$178:$AQ$178,0),FALSE)*$B52</f>
        <v>0</v>
      </c>
      <c r="R52">
        <f>VLOOKUP($A52,'Energy use Prediction'!$A$178:$AQ$204,MATCH(R$32,'Energy use Prediction'!$A$178:$AQ$178,0),FALSE)*$B52</f>
        <v>0</v>
      </c>
      <c r="S52">
        <f>VLOOKUP($A52,'Energy use Prediction'!$A$178:$AQ$204,MATCH(S$32,'Energy use Prediction'!$A$178:$AQ$178,0),FALSE)*$B52</f>
        <v>0</v>
      </c>
      <c r="T52">
        <f>VLOOKUP($A52,'Energy use Prediction'!$A$178:$AQ$204,MATCH(T$32,'Energy use Prediction'!$A$178:$AQ$178,0),FALSE)*$B52</f>
        <v>0</v>
      </c>
      <c r="U52">
        <f>VLOOKUP($A52,'Energy use Prediction'!$A$178:$AQ$204,MATCH(U$32,'Energy use Prediction'!$A$178:$AQ$178,0),FALSE)*$B52</f>
        <v>0</v>
      </c>
      <c r="V52">
        <f>VLOOKUP($A52,'Energy use Prediction'!$A$178:$AQ$204,MATCH(V$32,'Energy use Prediction'!$A$178:$AQ$178,0),FALSE)*$B52</f>
        <v>0</v>
      </c>
      <c r="W52">
        <f>VLOOKUP($A52,'Energy use Prediction'!$A$178:$AQ$204,MATCH(W$32,'Energy use Prediction'!$A$178:$AQ$178,0),FALSE)*$B52</f>
        <v>0</v>
      </c>
      <c r="X52">
        <f>VLOOKUP($A52,'Energy use Prediction'!$A$178:$AQ$204,MATCH(X$32,'Energy use Prediction'!$A$178:$AQ$178,0),FALSE)*$B52</f>
        <v>0</v>
      </c>
      <c r="Y52">
        <f>VLOOKUP($A52,'Energy use Prediction'!$A$178:$AQ$204,MATCH(Y$32,'Energy use Prediction'!$A$178:$AQ$178,0),FALSE)*$B52</f>
        <v>0</v>
      </c>
      <c r="Z52">
        <f>VLOOKUP($A52,'Energy use Prediction'!$A$178:$AQ$204,MATCH(Z$32,'Energy use Prediction'!$A$178:$AQ$178,0),FALSE)*$B52</f>
        <v>0</v>
      </c>
      <c r="AA52">
        <f>VLOOKUP($A52,'Energy use Prediction'!$A$178:$AQ$204,MATCH(AA$32,'Energy use Prediction'!$A$178:$AQ$178,0),FALSE)*$B52</f>
        <v>0</v>
      </c>
      <c r="AB52">
        <f>VLOOKUP($A52,'Energy use Prediction'!$A$178:$AQ$204,MATCH(AB$32,'Energy use Prediction'!$A$178:$AQ$178,0),FALSE)*$B52</f>
        <v>0</v>
      </c>
      <c r="AC52">
        <f>VLOOKUP($A52,'Energy use Prediction'!$A$178:$AQ$204,MATCH(AC$32,'Energy use Prediction'!$A$178:$AQ$178,0),FALSE)*$B52</f>
        <v>0</v>
      </c>
      <c r="AD52">
        <f>VLOOKUP($A52,'Energy use Prediction'!$A$178:$AQ$204,MATCH(AD$32,'Energy use Prediction'!$A$178:$AQ$178,0),FALSE)*$B52</f>
        <v>0</v>
      </c>
      <c r="AE52">
        <f>VLOOKUP($A52,'Energy use Prediction'!$A$178:$AQ$204,MATCH(AE$32,'Energy use Prediction'!$A$178:$AQ$178,0),FALSE)*$B52</f>
        <v>0</v>
      </c>
      <c r="AF52">
        <f>VLOOKUP($A52,'Energy use Prediction'!$A$178:$AQ$204,MATCH(AF$32,'Energy use Prediction'!$A$178:$AQ$178,0),FALSE)*$B52</f>
        <v>0</v>
      </c>
      <c r="AG52">
        <f>VLOOKUP($A52,'Energy use Prediction'!$A$178:$AQ$204,MATCH(AG$32,'Energy use Prediction'!$A$178:$AQ$178,0),FALSE)*$B52</f>
        <v>0</v>
      </c>
      <c r="AH52">
        <f>VLOOKUP($A52,'Energy use Prediction'!$A$178:$AQ$204,MATCH(AH$32,'Energy use Prediction'!$A$178:$AQ$178,0),FALSE)*$B52</f>
        <v>0</v>
      </c>
      <c r="AI52">
        <f>VLOOKUP($A52,'Energy use Prediction'!$A$178:$AQ$204,MATCH(AI$32,'Energy use Prediction'!$A$178:$AQ$178,0),FALSE)*$B52</f>
        <v>0</v>
      </c>
      <c r="AJ52">
        <f>VLOOKUP($A52,'Energy use Prediction'!$A$178:$AQ$204,MATCH(AJ$32,'Energy use Prediction'!$A$178:$AQ$178,0),FALSE)*$B52</f>
        <v>0</v>
      </c>
      <c r="AK52">
        <f>VLOOKUP($A52,'Energy use Prediction'!$A$178:$AQ$204,MATCH(AK$32,'Energy use Prediction'!$A$178:$AQ$178,0),FALSE)*$B52</f>
        <v>0</v>
      </c>
      <c r="AL52">
        <f>VLOOKUP($A52,'Energy use Prediction'!$A$178:$AQ$204,MATCH(AL$32,'Energy use Prediction'!$A$178:$AQ$178,0),FALSE)*$B52</f>
        <v>0</v>
      </c>
      <c r="AM52">
        <f>VLOOKUP($A52,'Energy use Prediction'!$A$178:$AQ$204,MATCH(AM$32,'Energy use Prediction'!$A$178:$AQ$178,0),FALSE)*$B52</f>
        <v>0</v>
      </c>
      <c r="AN52">
        <f>VLOOKUP($A52,'Energy use Prediction'!$A$178:$AQ$204,MATCH(AN$32,'Energy use Prediction'!$A$178:$AQ$178,0),FALSE)*$B52</f>
        <v>0</v>
      </c>
      <c r="AO52">
        <f>VLOOKUP($A52,'Energy use Prediction'!$A$178:$AQ$204,MATCH(AO$32,'Energy use Prediction'!$A$178:$AQ$178,0),FALSE)*$B52</f>
        <v>0</v>
      </c>
      <c r="AP52">
        <f>VLOOKUP($A52,'Energy use Prediction'!$A$178:$AQ$204,MATCH(AP$32,'Energy use Prediction'!$A$178:$AQ$178,0),FALSE)*$B52</f>
        <v>0</v>
      </c>
      <c r="AQ52">
        <f>VLOOKUP($A52,'Energy use Prediction'!$A$178:$AQ$204,MATCH(AQ$32,'Energy use Prediction'!$A$178:$AQ$178,0),FALSE)*$B52</f>
        <v>0</v>
      </c>
    </row>
    <row r="53" spans="1:43">
      <c r="A53" s="37" t="s">
        <v>635</v>
      </c>
      <c r="B53">
        <f>VLOOKUP(A53,'Non Energy use'!A23:J49,COLUMN('Non Energy use'!G23),FALSE)</f>
        <v>0</v>
      </c>
      <c r="C53">
        <f>VLOOKUP($A53,'Energy use Prediction'!$A$178:$AQ$204,MATCH(C$32,'Energy use Prediction'!$A$178:$AQ$178,0),FALSE)*$B53</f>
        <v>0</v>
      </c>
      <c r="D53">
        <f>VLOOKUP($A53,'Energy use Prediction'!$A$178:$AQ$204,MATCH(D$32,'Energy use Prediction'!$A$178:$AQ$178,0),FALSE)*$B53</f>
        <v>0</v>
      </c>
      <c r="E53">
        <f>VLOOKUP($A53,'Energy use Prediction'!$A$178:$AQ$204,MATCH(E$32,'Energy use Prediction'!$A$178:$AQ$178,0),FALSE)*$B53</f>
        <v>0</v>
      </c>
      <c r="F53">
        <f>VLOOKUP($A53,'Energy use Prediction'!$A$178:$AQ$204,MATCH(F$32,'Energy use Prediction'!$A$178:$AQ$178,0),FALSE)*$B53</f>
        <v>0</v>
      </c>
      <c r="G53">
        <f>VLOOKUP($A53,'Energy use Prediction'!$A$178:$AQ$204,MATCH(G$32,'Energy use Prediction'!$A$178:$AQ$178,0),FALSE)*$B53</f>
        <v>0</v>
      </c>
      <c r="H53">
        <f>VLOOKUP($A53,'Energy use Prediction'!$A$178:$AQ$204,MATCH(H$32,'Energy use Prediction'!$A$178:$AQ$178,0),FALSE)*$B53</f>
        <v>0</v>
      </c>
      <c r="I53">
        <f>VLOOKUP($A53,'Energy use Prediction'!$A$178:$AQ$204,MATCH(I$32,'Energy use Prediction'!$A$178:$AQ$178,0),FALSE)*$B53</f>
        <v>0</v>
      </c>
      <c r="J53">
        <f>VLOOKUP($A53,'Energy use Prediction'!$A$178:$AQ$204,MATCH(J$32,'Energy use Prediction'!$A$178:$AQ$178,0),FALSE)*$B53</f>
        <v>0</v>
      </c>
      <c r="K53">
        <f>VLOOKUP($A53,'Energy use Prediction'!$A$178:$AQ$204,MATCH(K$32,'Energy use Prediction'!$A$178:$AQ$178,0),FALSE)*$B53</f>
        <v>0</v>
      </c>
      <c r="L53">
        <f>VLOOKUP($A53,'Energy use Prediction'!$A$178:$AQ$204,MATCH(L$32,'Energy use Prediction'!$A$178:$AQ$178,0),FALSE)*$B53</f>
        <v>0</v>
      </c>
      <c r="M53">
        <f>VLOOKUP($A53,'Energy use Prediction'!$A$178:$AQ$204,MATCH(M$32,'Energy use Prediction'!$A$178:$AQ$178,0),FALSE)*$B53</f>
        <v>0</v>
      </c>
      <c r="N53">
        <f>VLOOKUP($A53,'Energy use Prediction'!$A$178:$AQ$204,MATCH(N$32,'Energy use Prediction'!$A$178:$AQ$178,0),FALSE)*$B53</f>
        <v>0</v>
      </c>
      <c r="O53">
        <f>VLOOKUP($A53,'Energy use Prediction'!$A$178:$AQ$204,MATCH(O$32,'Energy use Prediction'!$A$178:$AQ$178,0),FALSE)*$B53</f>
        <v>0</v>
      </c>
      <c r="P53">
        <f>VLOOKUP($A53,'Energy use Prediction'!$A$178:$AQ$204,MATCH(P$32,'Energy use Prediction'!$A$178:$AQ$178,0),FALSE)*$B53</f>
        <v>0</v>
      </c>
      <c r="Q53">
        <f>VLOOKUP($A53,'Energy use Prediction'!$A$178:$AQ$204,MATCH(Q$32,'Energy use Prediction'!$A$178:$AQ$178,0),FALSE)*$B53</f>
        <v>0</v>
      </c>
      <c r="R53">
        <f>VLOOKUP($A53,'Energy use Prediction'!$A$178:$AQ$204,MATCH(R$32,'Energy use Prediction'!$A$178:$AQ$178,0),FALSE)*$B53</f>
        <v>0</v>
      </c>
      <c r="S53">
        <f>VLOOKUP($A53,'Energy use Prediction'!$A$178:$AQ$204,MATCH(S$32,'Energy use Prediction'!$A$178:$AQ$178,0),FALSE)*$B53</f>
        <v>0</v>
      </c>
      <c r="T53">
        <f>VLOOKUP($A53,'Energy use Prediction'!$A$178:$AQ$204,MATCH(T$32,'Energy use Prediction'!$A$178:$AQ$178,0),FALSE)*$B53</f>
        <v>0</v>
      </c>
      <c r="U53">
        <f>VLOOKUP($A53,'Energy use Prediction'!$A$178:$AQ$204,MATCH(U$32,'Energy use Prediction'!$A$178:$AQ$178,0),FALSE)*$B53</f>
        <v>0</v>
      </c>
      <c r="V53">
        <f>VLOOKUP($A53,'Energy use Prediction'!$A$178:$AQ$204,MATCH(V$32,'Energy use Prediction'!$A$178:$AQ$178,0),FALSE)*$B53</f>
        <v>0</v>
      </c>
      <c r="W53">
        <f>VLOOKUP($A53,'Energy use Prediction'!$A$178:$AQ$204,MATCH(W$32,'Energy use Prediction'!$A$178:$AQ$178,0),FALSE)*$B53</f>
        <v>0</v>
      </c>
      <c r="X53">
        <f>VLOOKUP($A53,'Energy use Prediction'!$A$178:$AQ$204,MATCH(X$32,'Energy use Prediction'!$A$178:$AQ$178,0),FALSE)*$B53</f>
        <v>0</v>
      </c>
      <c r="Y53">
        <f>VLOOKUP($A53,'Energy use Prediction'!$A$178:$AQ$204,MATCH(Y$32,'Energy use Prediction'!$A$178:$AQ$178,0),FALSE)*$B53</f>
        <v>0</v>
      </c>
      <c r="Z53">
        <f>VLOOKUP($A53,'Energy use Prediction'!$A$178:$AQ$204,MATCH(Z$32,'Energy use Prediction'!$A$178:$AQ$178,0),FALSE)*$B53</f>
        <v>0</v>
      </c>
      <c r="AA53">
        <f>VLOOKUP($A53,'Energy use Prediction'!$A$178:$AQ$204,MATCH(AA$32,'Energy use Prediction'!$A$178:$AQ$178,0),FALSE)*$B53</f>
        <v>0</v>
      </c>
      <c r="AB53">
        <f>VLOOKUP($A53,'Energy use Prediction'!$A$178:$AQ$204,MATCH(AB$32,'Energy use Prediction'!$A$178:$AQ$178,0),FALSE)*$B53</f>
        <v>0</v>
      </c>
      <c r="AC53">
        <f>VLOOKUP($A53,'Energy use Prediction'!$A$178:$AQ$204,MATCH(AC$32,'Energy use Prediction'!$A$178:$AQ$178,0),FALSE)*$B53</f>
        <v>0</v>
      </c>
      <c r="AD53">
        <f>VLOOKUP($A53,'Energy use Prediction'!$A$178:$AQ$204,MATCH(AD$32,'Energy use Prediction'!$A$178:$AQ$178,0),FALSE)*$B53</f>
        <v>0</v>
      </c>
      <c r="AE53">
        <f>VLOOKUP($A53,'Energy use Prediction'!$A$178:$AQ$204,MATCH(AE$32,'Energy use Prediction'!$A$178:$AQ$178,0),FALSE)*$B53</f>
        <v>0</v>
      </c>
      <c r="AF53">
        <f>VLOOKUP($A53,'Energy use Prediction'!$A$178:$AQ$204,MATCH(AF$32,'Energy use Prediction'!$A$178:$AQ$178,0),FALSE)*$B53</f>
        <v>0</v>
      </c>
      <c r="AG53">
        <f>VLOOKUP($A53,'Energy use Prediction'!$A$178:$AQ$204,MATCH(AG$32,'Energy use Prediction'!$A$178:$AQ$178,0),FALSE)*$B53</f>
        <v>0</v>
      </c>
      <c r="AH53">
        <f>VLOOKUP($A53,'Energy use Prediction'!$A$178:$AQ$204,MATCH(AH$32,'Energy use Prediction'!$A$178:$AQ$178,0),FALSE)*$B53</f>
        <v>0</v>
      </c>
      <c r="AI53">
        <f>VLOOKUP($A53,'Energy use Prediction'!$A$178:$AQ$204,MATCH(AI$32,'Energy use Prediction'!$A$178:$AQ$178,0),FALSE)*$B53</f>
        <v>0</v>
      </c>
      <c r="AJ53">
        <f>VLOOKUP($A53,'Energy use Prediction'!$A$178:$AQ$204,MATCH(AJ$32,'Energy use Prediction'!$A$178:$AQ$178,0),FALSE)*$B53</f>
        <v>0</v>
      </c>
      <c r="AK53">
        <f>VLOOKUP($A53,'Energy use Prediction'!$A$178:$AQ$204,MATCH(AK$32,'Energy use Prediction'!$A$178:$AQ$178,0),FALSE)*$B53</f>
        <v>0</v>
      </c>
      <c r="AL53">
        <f>VLOOKUP($A53,'Energy use Prediction'!$A$178:$AQ$204,MATCH(AL$32,'Energy use Prediction'!$A$178:$AQ$178,0),FALSE)*$B53</f>
        <v>0</v>
      </c>
      <c r="AM53">
        <f>VLOOKUP($A53,'Energy use Prediction'!$A$178:$AQ$204,MATCH(AM$32,'Energy use Prediction'!$A$178:$AQ$178,0),FALSE)*$B53</f>
        <v>0</v>
      </c>
      <c r="AN53">
        <f>VLOOKUP($A53,'Energy use Prediction'!$A$178:$AQ$204,MATCH(AN$32,'Energy use Prediction'!$A$178:$AQ$178,0),FALSE)*$B53</f>
        <v>0</v>
      </c>
      <c r="AO53">
        <f>VLOOKUP($A53,'Energy use Prediction'!$A$178:$AQ$204,MATCH(AO$32,'Energy use Prediction'!$A$178:$AQ$178,0),FALSE)*$B53</f>
        <v>0</v>
      </c>
      <c r="AP53">
        <f>VLOOKUP($A53,'Energy use Prediction'!$A$178:$AQ$204,MATCH(AP$32,'Energy use Prediction'!$A$178:$AQ$178,0),FALSE)*$B53</f>
        <v>0</v>
      </c>
      <c r="AQ53">
        <f>VLOOKUP($A53,'Energy use Prediction'!$A$178:$AQ$204,MATCH(AQ$32,'Energy use Prediction'!$A$178:$AQ$178,0),FALSE)*$B53</f>
        <v>0</v>
      </c>
    </row>
    <row r="54" spans="1:43">
      <c r="A54" s="37" t="s">
        <v>636</v>
      </c>
      <c r="B54">
        <f>VLOOKUP(A54,'Non Energy use'!A24:J50,COLUMN('Non Energy use'!G24),FALSE)</f>
        <v>0</v>
      </c>
      <c r="C54">
        <f>VLOOKUP($A54,'Energy use Prediction'!$A$178:$AQ$204,MATCH(C$32,'Energy use Prediction'!$A$178:$AQ$178,0),FALSE)*$B54</f>
        <v>0</v>
      </c>
      <c r="D54">
        <f>VLOOKUP($A54,'Energy use Prediction'!$A$178:$AQ$204,MATCH(D$32,'Energy use Prediction'!$A$178:$AQ$178,0),FALSE)*$B54</f>
        <v>0</v>
      </c>
      <c r="E54">
        <f>VLOOKUP($A54,'Energy use Prediction'!$A$178:$AQ$204,MATCH(E$32,'Energy use Prediction'!$A$178:$AQ$178,0),FALSE)*$B54</f>
        <v>0</v>
      </c>
      <c r="F54">
        <f>VLOOKUP($A54,'Energy use Prediction'!$A$178:$AQ$204,MATCH(F$32,'Energy use Prediction'!$A$178:$AQ$178,0),FALSE)*$B54</f>
        <v>0</v>
      </c>
      <c r="G54">
        <f>VLOOKUP($A54,'Energy use Prediction'!$A$178:$AQ$204,MATCH(G$32,'Energy use Prediction'!$A$178:$AQ$178,0),FALSE)*$B54</f>
        <v>0</v>
      </c>
      <c r="H54">
        <f>VLOOKUP($A54,'Energy use Prediction'!$A$178:$AQ$204,MATCH(H$32,'Energy use Prediction'!$A$178:$AQ$178,0),FALSE)*$B54</f>
        <v>0</v>
      </c>
      <c r="I54">
        <f>VLOOKUP($A54,'Energy use Prediction'!$A$178:$AQ$204,MATCH(I$32,'Energy use Prediction'!$A$178:$AQ$178,0),FALSE)*$B54</f>
        <v>0</v>
      </c>
      <c r="J54">
        <f>VLOOKUP($A54,'Energy use Prediction'!$A$178:$AQ$204,MATCH(J$32,'Energy use Prediction'!$A$178:$AQ$178,0),FALSE)*$B54</f>
        <v>0</v>
      </c>
      <c r="K54">
        <f>VLOOKUP($A54,'Energy use Prediction'!$A$178:$AQ$204,MATCH(K$32,'Energy use Prediction'!$A$178:$AQ$178,0),FALSE)*$B54</f>
        <v>0</v>
      </c>
      <c r="L54">
        <f>VLOOKUP($A54,'Energy use Prediction'!$A$178:$AQ$204,MATCH(L$32,'Energy use Prediction'!$A$178:$AQ$178,0),FALSE)*$B54</f>
        <v>0</v>
      </c>
      <c r="M54">
        <f>VLOOKUP($A54,'Energy use Prediction'!$A$178:$AQ$204,MATCH(M$32,'Energy use Prediction'!$A$178:$AQ$178,0),FALSE)*$B54</f>
        <v>0</v>
      </c>
      <c r="N54">
        <f>VLOOKUP($A54,'Energy use Prediction'!$A$178:$AQ$204,MATCH(N$32,'Energy use Prediction'!$A$178:$AQ$178,0),FALSE)*$B54</f>
        <v>0</v>
      </c>
      <c r="O54">
        <f>VLOOKUP($A54,'Energy use Prediction'!$A$178:$AQ$204,MATCH(O$32,'Energy use Prediction'!$A$178:$AQ$178,0),FALSE)*$B54</f>
        <v>0</v>
      </c>
      <c r="P54">
        <f>VLOOKUP($A54,'Energy use Prediction'!$A$178:$AQ$204,MATCH(P$32,'Energy use Prediction'!$A$178:$AQ$178,0),FALSE)*$B54</f>
        <v>0</v>
      </c>
      <c r="Q54">
        <f>VLOOKUP($A54,'Energy use Prediction'!$A$178:$AQ$204,MATCH(Q$32,'Energy use Prediction'!$A$178:$AQ$178,0),FALSE)*$B54</f>
        <v>0</v>
      </c>
      <c r="R54">
        <f>VLOOKUP($A54,'Energy use Prediction'!$A$178:$AQ$204,MATCH(R$32,'Energy use Prediction'!$A$178:$AQ$178,0),FALSE)*$B54</f>
        <v>0</v>
      </c>
      <c r="S54">
        <f>VLOOKUP($A54,'Energy use Prediction'!$A$178:$AQ$204,MATCH(S$32,'Energy use Prediction'!$A$178:$AQ$178,0),FALSE)*$B54</f>
        <v>0</v>
      </c>
      <c r="T54">
        <f>VLOOKUP($A54,'Energy use Prediction'!$A$178:$AQ$204,MATCH(T$32,'Energy use Prediction'!$A$178:$AQ$178,0),FALSE)*$B54</f>
        <v>0</v>
      </c>
      <c r="U54">
        <f>VLOOKUP($A54,'Energy use Prediction'!$A$178:$AQ$204,MATCH(U$32,'Energy use Prediction'!$A$178:$AQ$178,0),FALSE)*$B54</f>
        <v>0</v>
      </c>
      <c r="V54">
        <f>VLOOKUP($A54,'Energy use Prediction'!$A$178:$AQ$204,MATCH(V$32,'Energy use Prediction'!$A$178:$AQ$178,0),FALSE)*$B54</f>
        <v>0</v>
      </c>
      <c r="W54">
        <f>VLOOKUP($A54,'Energy use Prediction'!$A$178:$AQ$204,MATCH(W$32,'Energy use Prediction'!$A$178:$AQ$178,0),FALSE)*$B54</f>
        <v>0</v>
      </c>
      <c r="X54">
        <f>VLOOKUP($A54,'Energy use Prediction'!$A$178:$AQ$204,MATCH(X$32,'Energy use Prediction'!$A$178:$AQ$178,0),FALSE)*$B54</f>
        <v>0</v>
      </c>
      <c r="Y54">
        <f>VLOOKUP($A54,'Energy use Prediction'!$A$178:$AQ$204,MATCH(Y$32,'Energy use Prediction'!$A$178:$AQ$178,0),FALSE)*$B54</f>
        <v>0</v>
      </c>
      <c r="Z54">
        <f>VLOOKUP($A54,'Energy use Prediction'!$A$178:$AQ$204,MATCH(Z$32,'Energy use Prediction'!$A$178:$AQ$178,0),FALSE)*$B54</f>
        <v>0</v>
      </c>
      <c r="AA54">
        <f>VLOOKUP($A54,'Energy use Prediction'!$A$178:$AQ$204,MATCH(AA$32,'Energy use Prediction'!$A$178:$AQ$178,0),FALSE)*$B54</f>
        <v>0</v>
      </c>
      <c r="AB54">
        <f>VLOOKUP($A54,'Energy use Prediction'!$A$178:$AQ$204,MATCH(AB$32,'Energy use Prediction'!$A$178:$AQ$178,0),FALSE)*$B54</f>
        <v>0</v>
      </c>
      <c r="AC54">
        <f>VLOOKUP($A54,'Energy use Prediction'!$A$178:$AQ$204,MATCH(AC$32,'Energy use Prediction'!$A$178:$AQ$178,0),FALSE)*$B54</f>
        <v>0</v>
      </c>
      <c r="AD54">
        <f>VLOOKUP($A54,'Energy use Prediction'!$A$178:$AQ$204,MATCH(AD$32,'Energy use Prediction'!$A$178:$AQ$178,0),FALSE)*$B54</f>
        <v>0</v>
      </c>
      <c r="AE54">
        <f>VLOOKUP($A54,'Energy use Prediction'!$A$178:$AQ$204,MATCH(AE$32,'Energy use Prediction'!$A$178:$AQ$178,0),FALSE)*$B54</f>
        <v>0</v>
      </c>
      <c r="AF54">
        <f>VLOOKUP($A54,'Energy use Prediction'!$A$178:$AQ$204,MATCH(AF$32,'Energy use Prediction'!$A$178:$AQ$178,0),FALSE)*$B54</f>
        <v>0</v>
      </c>
      <c r="AG54">
        <f>VLOOKUP($A54,'Energy use Prediction'!$A$178:$AQ$204,MATCH(AG$32,'Energy use Prediction'!$A$178:$AQ$178,0),FALSE)*$B54</f>
        <v>0</v>
      </c>
      <c r="AH54">
        <f>VLOOKUP($A54,'Energy use Prediction'!$A$178:$AQ$204,MATCH(AH$32,'Energy use Prediction'!$A$178:$AQ$178,0),FALSE)*$B54</f>
        <v>0</v>
      </c>
      <c r="AI54">
        <f>VLOOKUP($A54,'Energy use Prediction'!$A$178:$AQ$204,MATCH(AI$32,'Energy use Prediction'!$A$178:$AQ$178,0),FALSE)*$B54</f>
        <v>0</v>
      </c>
      <c r="AJ54">
        <f>VLOOKUP($A54,'Energy use Prediction'!$A$178:$AQ$204,MATCH(AJ$32,'Energy use Prediction'!$A$178:$AQ$178,0),FALSE)*$B54</f>
        <v>0</v>
      </c>
      <c r="AK54">
        <f>VLOOKUP($A54,'Energy use Prediction'!$A$178:$AQ$204,MATCH(AK$32,'Energy use Prediction'!$A$178:$AQ$178,0),FALSE)*$B54</f>
        <v>0</v>
      </c>
      <c r="AL54">
        <f>VLOOKUP($A54,'Energy use Prediction'!$A$178:$AQ$204,MATCH(AL$32,'Energy use Prediction'!$A$178:$AQ$178,0),FALSE)*$B54</f>
        <v>0</v>
      </c>
      <c r="AM54">
        <f>VLOOKUP($A54,'Energy use Prediction'!$A$178:$AQ$204,MATCH(AM$32,'Energy use Prediction'!$A$178:$AQ$178,0),FALSE)*$B54</f>
        <v>0</v>
      </c>
      <c r="AN54">
        <f>VLOOKUP($A54,'Energy use Prediction'!$A$178:$AQ$204,MATCH(AN$32,'Energy use Prediction'!$A$178:$AQ$178,0),FALSE)*$B54</f>
        <v>0</v>
      </c>
      <c r="AO54">
        <f>VLOOKUP($A54,'Energy use Prediction'!$A$178:$AQ$204,MATCH(AO$32,'Energy use Prediction'!$A$178:$AQ$178,0),FALSE)*$B54</f>
        <v>0</v>
      </c>
      <c r="AP54">
        <f>VLOOKUP($A54,'Energy use Prediction'!$A$178:$AQ$204,MATCH(AP$32,'Energy use Prediction'!$A$178:$AQ$178,0),FALSE)*$B54</f>
        <v>0</v>
      </c>
      <c r="AQ54">
        <f>VLOOKUP($A54,'Energy use Prediction'!$A$178:$AQ$204,MATCH(AQ$32,'Energy use Prediction'!$A$178:$AQ$178,0),FALSE)*$B54</f>
        <v>0</v>
      </c>
    </row>
    <row r="55" spans="1:43">
      <c r="A55" s="37" t="s">
        <v>637</v>
      </c>
      <c r="B55">
        <f>VLOOKUP(A55,'Non Energy use'!A25:J51,COLUMN('Non Energy use'!G25),FALSE)</f>
        <v>0</v>
      </c>
      <c r="C55">
        <f>VLOOKUP($A55,'Energy use Prediction'!$A$178:$AQ$204,MATCH(C$32,'Energy use Prediction'!$A$178:$AQ$178,0),FALSE)*$B55</f>
        <v>0</v>
      </c>
      <c r="D55">
        <f>VLOOKUP($A55,'Energy use Prediction'!$A$178:$AQ$204,MATCH(D$32,'Energy use Prediction'!$A$178:$AQ$178,0),FALSE)*$B55</f>
        <v>0</v>
      </c>
      <c r="E55">
        <f>VLOOKUP($A55,'Energy use Prediction'!$A$178:$AQ$204,MATCH(E$32,'Energy use Prediction'!$A$178:$AQ$178,0),FALSE)*$B55</f>
        <v>0</v>
      </c>
      <c r="F55">
        <f>VLOOKUP($A55,'Energy use Prediction'!$A$178:$AQ$204,MATCH(F$32,'Energy use Prediction'!$A$178:$AQ$178,0),FALSE)*$B55</f>
        <v>0</v>
      </c>
      <c r="G55">
        <f>VLOOKUP($A55,'Energy use Prediction'!$A$178:$AQ$204,MATCH(G$32,'Energy use Prediction'!$A$178:$AQ$178,0),FALSE)*$B55</f>
        <v>0</v>
      </c>
      <c r="H55">
        <f>VLOOKUP($A55,'Energy use Prediction'!$A$178:$AQ$204,MATCH(H$32,'Energy use Prediction'!$A$178:$AQ$178,0),FALSE)*$B55</f>
        <v>0</v>
      </c>
      <c r="I55">
        <f>VLOOKUP($A55,'Energy use Prediction'!$A$178:$AQ$204,MATCH(I$32,'Energy use Prediction'!$A$178:$AQ$178,0),FALSE)*$B55</f>
        <v>0</v>
      </c>
      <c r="J55">
        <f>VLOOKUP($A55,'Energy use Prediction'!$A$178:$AQ$204,MATCH(J$32,'Energy use Prediction'!$A$178:$AQ$178,0),FALSE)*$B55</f>
        <v>0</v>
      </c>
      <c r="K55">
        <f>VLOOKUP($A55,'Energy use Prediction'!$A$178:$AQ$204,MATCH(K$32,'Energy use Prediction'!$A$178:$AQ$178,0),FALSE)*$B55</f>
        <v>0</v>
      </c>
      <c r="L55">
        <f>VLOOKUP($A55,'Energy use Prediction'!$A$178:$AQ$204,MATCH(L$32,'Energy use Prediction'!$A$178:$AQ$178,0),FALSE)*$B55</f>
        <v>0</v>
      </c>
      <c r="M55">
        <f>VLOOKUP($A55,'Energy use Prediction'!$A$178:$AQ$204,MATCH(M$32,'Energy use Prediction'!$A$178:$AQ$178,0),FALSE)*$B55</f>
        <v>0</v>
      </c>
      <c r="N55">
        <f>VLOOKUP($A55,'Energy use Prediction'!$A$178:$AQ$204,MATCH(N$32,'Energy use Prediction'!$A$178:$AQ$178,0),FALSE)*$B55</f>
        <v>0</v>
      </c>
      <c r="O55">
        <f>VLOOKUP($A55,'Energy use Prediction'!$A$178:$AQ$204,MATCH(O$32,'Energy use Prediction'!$A$178:$AQ$178,0),FALSE)*$B55</f>
        <v>0</v>
      </c>
      <c r="P55">
        <f>VLOOKUP($A55,'Energy use Prediction'!$A$178:$AQ$204,MATCH(P$32,'Energy use Prediction'!$A$178:$AQ$178,0),FALSE)*$B55</f>
        <v>0</v>
      </c>
      <c r="Q55">
        <f>VLOOKUP($A55,'Energy use Prediction'!$A$178:$AQ$204,MATCH(Q$32,'Energy use Prediction'!$A$178:$AQ$178,0),FALSE)*$B55</f>
        <v>0</v>
      </c>
      <c r="R55">
        <f>VLOOKUP($A55,'Energy use Prediction'!$A$178:$AQ$204,MATCH(R$32,'Energy use Prediction'!$A$178:$AQ$178,0),FALSE)*$B55</f>
        <v>0</v>
      </c>
      <c r="S55">
        <f>VLOOKUP($A55,'Energy use Prediction'!$A$178:$AQ$204,MATCH(S$32,'Energy use Prediction'!$A$178:$AQ$178,0),FALSE)*$B55</f>
        <v>0</v>
      </c>
      <c r="T55">
        <f>VLOOKUP($A55,'Energy use Prediction'!$A$178:$AQ$204,MATCH(T$32,'Energy use Prediction'!$A$178:$AQ$178,0),FALSE)*$B55</f>
        <v>0</v>
      </c>
      <c r="U55">
        <f>VLOOKUP($A55,'Energy use Prediction'!$A$178:$AQ$204,MATCH(U$32,'Energy use Prediction'!$A$178:$AQ$178,0),FALSE)*$B55</f>
        <v>0</v>
      </c>
      <c r="V55">
        <f>VLOOKUP($A55,'Energy use Prediction'!$A$178:$AQ$204,MATCH(V$32,'Energy use Prediction'!$A$178:$AQ$178,0),FALSE)*$B55</f>
        <v>0</v>
      </c>
      <c r="W55">
        <f>VLOOKUP($A55,'Energy use Prediction'!$A$178:$AQ$204,MATCH(W$32,'Energy use Prediction'!$A$178:$AQ$178,0),FALSE)*$B55</f>
        <v>0</v>
      </c>
      <c r="X55">
        <f>VLOOKUP($A55,'Energy use Prediction'!$A$178:$AQ$204,MATCH(X$32,'Energy use Prediction'!$A$178:$AQ$178,0),FALSE)*$B55</f>
        <v>0</v>
      </c>
      <c r="Y55">
        <f>VLOOKUP($A55,'Energy use Prediction'!$A$178:$AQ$204,MATCH(Y$32,'Energy use Prediction'!$A$178:$AQ$178,0),FALSE)*$B55</f>
        <v>0</v>
      </c>
      <c r="Z55">
        <f>VLOOKUP($A55,'Energy use Prediction'!$A$178:$AQ$204,MATCH(Z$32,'Energy use Prediction'!$A$178:$AQ$178,0),FALSE)*$B55</f>
        <v>0</v>
      </c>
      <c r="AA55">
        <f>VLOOKUP($A55,'Energy use Prediction'!$A$178:$AQ$204,MATCH(AA$32,'Energy use Prediction'!$A$178:$AQ$178,0),FALSE)*$B55</f>
        <v>0</v>
      </c>
      <c r="AB55">
        <f>VLOOKUP($A55,'Energy use Prediction'!$A$178:$AQ$204,MATCH(AB$32,'Energy use Prediction'!$A$178:$AQ$178,0),FALSE)*$B55</f>
        <v>0</v>
      </c>
      <c r="AC55">
        <f>VLOOKUP($A55,'Energy use Prediction'!$A$178:$AQ$204,MATCH(AC$32,'Energy use Prediction'!$A$178:$AQ$178,0),FALSE)*$B55</f>
        <v>0</v>
      </c>
      <c r="AD55">
        <f>VLOOKUP($A55,'Energy use Prediction'!$A$178:$AQ$204,MATCH(AD$32,'Energy use Prediction'!$A$178:$AQ$178,0),FALSE)*$B55</f>
        <v>0</v>
      </c>
      <c r="AE55">
        <f>VLOOKUP($A55,'Energy use Prediction'!$A$178:$AQ$204,MATCH(AE$32,'Energy use Prediction'!$A$178:$AQ$178,0),FALSE)*$B55</f>
        <v>0</v>
      </c>
      <c r="AF55">
        <f>VLOOKUP($A55,'Energy use Prediction'!$A$178:$AQ$204,MATCH(AF$32,'Energy use Prediction'!$A$178:$AQ$178,0),FALSE)*$B55</f>
        <v>0</v>
      </c>
      <c r="AG55">
        <f>VLOOKUP($A55,'Energy use Prediction'!$A$178:$AQ$204,MATCH(AG$32,'Energy use Prediction'!$A$178:$AQ$178,0),FALSE)*$B55</f>
        <v>0</v>
      </c>
      <c r="AH55">
        <f>VLOOKUP($A55,'Energy use Prediction'!$A$178:$AQ$204,MATCH(AH$32,'Energy use Prediction'!$A$178:$AQ$178,0),FALSE)*$B55</f>
        <v>0</v>
      </c>
      <c r="AI55">
        <f>VLOOKUP($A55,'Energy use Prediction'!$A$178:$AQ$204,MATCH(AI$32,'Energy use Prediction'!$A$178:$AQ$178,0),FALSE)*$B55</f>
        <v>0</v>
      </c>
      <c r="AJ55">
        <f>VLOOKUP($A55,'Energy use Prediction'!$A$178:$AQ$204,MATCH(AJ$32,'Energy use Prediction'!$A$178:$AQ$178,0),FALSE)*$B55</f>
        <v>0</v>
      </c>
      <c r="AK55">
        <f>VLOOKUP($A55,'Energy use Prediction'!$A$178:$AQ$204,MATCH(AK$32,'Energy use Prediction'!$A$178:$AQ$178,0),FALSE)*$B55</f>
        <v>0</v>
      </c>
      <c r="AL55">
        <f>VLOOKUP($A55,'Energy use Prediction'!$A$178:$AQ$204,MATCH(AL$32,'Energy use Prediction'!$A$178:$AQ$178,0),FALSE)*$B55</f>
        <v>0</v>
      </c>
      <c r="AM55">
        <f>VLOOKUP($A55,'Energy use Prediction'!$A$178:$AQ$204,MATCH(AM$32,'Energy use Prediction'!$A$178:$AQ$178,0),FALSE)*$B55</f>
        <v>0</v>
      </c>
      <c r="AN55">
        <f>VLOOKUP($A55,'Energy use Prediction'!$A$178:$AQ$204,MATCH(AN$32,'Energy use Prediction'!$A$178:$AQ$178,0),FALSE)*$B55</f>
        <v>0</v>
      </c>
      <c r="AO55">
        <f>VLOOKUP($A55,'Energy use Prediction'!$A$178:$AQ$204,MATCH(AO$32,'Energy use Prediction'!$A$178:$AQ$178,0),FALSE)*$B55</f>
        <v>0</v>
      </c>
      <c r="AP55">
        <f>VLOOKUP($A55,'Energy use Prediction'!$A$178:$AQ$204,MATCH(AP$32,'Energy use Prediction'!$A$178:$AQ$178,0),FALSE)*$B55</f>
        <v>0</v>
      </c>
      <c r="AQ55">
        <f>VLOOKUP($A55,'Energy use Prediction'!$A$178:$AQ$204,MATCH(AQ$32,'Energy use Prediction'!$A$178:$AQ$178,0),FALSE)*$B55</f>
        <v>0</v>
      </c>
    </row>
    <row r="56" spans="1:43">
      <c r="A56" s="37" t="s">
        <v>638</v>
      </c>
      <c r="B56">
        <f>VLOOKUP(A56,'Non Energy use'!A26:J52,COLUMN('Non Energy use'!G26),FALSE)</f>
        <v>0</v>
      </c>
      <c r="C56">
        <f>VLOOKUP($A56,'Energy use Prediction'!$A$178:$AQ$204,MATCH(C$32,'Energy use Prediction'!$A$178:$AQ$178,0),FALSE)*$B56</f>
        <v>0</v>
      </c>
      <c r="D56">
        <f>VLOOKUP($A56,'Energy use Prediction'!$A$178:$AQ$204,MATCH(D$32,'Energy use Prediction'!$A$178:$AQ$178,0),FALSE)*$B56</f>
        <v>0</v>
      </c>
      <c r="E56">
        <f>VLOOKUP($A56,'Energy use Prediction'!$A$178:$AQ$204,MATCH(E$32,'Energy use Prediction'!$A$178:$AQ$178,0),FALSE)*$B56</f>
        <v>0</v>
      </c>
      <c r="F56">
        <f>VLOOKUP($A56,'Energy use Prediction'!$A$178:$AQ$204,MATCH(F$32,'Energy use Prediction'!$A$178:$AQ$178,0),FALSE)*$B56</f>
        <v>0</v>
      </c>
      <c r="G56">
        <f>VLOOKUP($A56,'Energy use Prediction'!$A$178:$AQ$204,MATCH(G$32,'Energy use Prediction'!$A$178:$AQ$178,0),FALSE)*$B56</f>
        <v>0</v>
      </c>
      <c r="H56">
        <f>VLOOKUP($A56,'Energy use Prediction'!$A$178:$AQ$204,MATCH(H$32,'Energy use Prediction'!$A$178:$AQ$178,0),FALSE)*$B56</f>
        <v>0</v>
      </c>
      <c r="I56">
        <f>VLOOKUP($A56,'Energy use Prediction'!$A$178:$AQ$204,MATCH(I$32,'Energy use Prediction'!$A$178:$AQ$178,0),FALSE)*$B56</f>
        <v>0</v>
      </c>
      <c r="J56">
        <f>VLOOKUP($A56,'Energy use Prediction'!$A$178:$AQ$204,MATCH(J$32,'Energy use Prediction'!$A$178:$AQ$178,0),FALSE)*$B56</f>
        <v>0</v>
      </c>
      <c r="K56">
        <f>VLOOKUP($A56,'Energy use Prediction'!$A$178:$AQ$204,MATCH(K$32,'Energy use Prediction'!$A$178:$AQ$178,0),FALSE)*$B56</f>
        <v>0</v>
      </c>
      <c r="L56">
        <f>VLOOKUP($A56,'Energy use Prediction'!$A$178:$AQ$204,MATCH(L$32,'Energy use Prediction'!$A$178:$AQ$178,0),FALSE)*$B56</f>
        <v>0</v>
      </c>
      <c r="M56">
        <f>VLOOKUP($A56,'Energy use Prediction'!$A$178:$AQ$204,MATCH(M$32,'Energy use Prediction'!$A$178:$AQ$178,0),FALSE)*$B56</f>
        <v>0</v>
      </c>
      <c r="N56">
        <f>VLOOKUP($A56,'Energy use Prediction'!$A$178:$AQ$204,MATCH(N$32,'Energy use Prediction'!$A$178:$AQ$178,0),FALSE)*$B56</f>
        <v>0</v>
      </c>
      <c r="O56">
        <f>VLOOKUP($A56,'Energy use Prediction'!$A$178:$AQ$204,MATCH(O$32,'Energy use Prediction'!$A$178:$AQ$178,0),FALSE)*$B56</f>
        <v>0</v>
      </c>
      <c r="P56">
        <f>VLOOKUP($A56,'Energy use Prediction'!$A$178:$AQ$204,MATCH(P$32,'Energy use Prediction'!$A$178:$AQ$178,0),FALSE)*$B56</f>
        <v>0</v>
      </c>
      <c r="Q56">
        <f>VLOOKUP($A56,'Energy use Prediction'!$A$178:$AQ$204,MATCH(Q$32,'Energy use Prediction'!$A$178:$AQ$178,0),FALSE)*$B56</f>
        <v>0</v>
      </c>
      <c r="R56">
        <f>VLOOKUP($A56,'Energy use Prediction'!$A$178:$AQ$204,MATCH(R$32,'Energy use Prediction'!$A$178:$AQ$178,0),FALSE)*$B56</f>
        <v>0</v>
      </c>
      <c r="S56">
        <f>VLOOKUP($A56,'Energy use Prediction'!$A$178:$AQ$204,MATCH(S$32,'Energy use Prediction'!$A$178:$AQ$178,0),FALSE)*$B56</f>
        <v>0</v>
      </c>
      <c r="T56">
        <f>VLOOKUP($A56,'Energy use Prediction'!$A$178:$AQ$204,MATCH(T$32,'Energy use Prediction'!$A$178:$AQ$178,0),FALSE)*$B56</f>
        <v>0</v>
      </c>
      <c r="U56">
        <f>VLOOKUP($A56,'Energy use Prediction'!$A$178:$AQ$204,MATCH(U$32,'Energy use Prediction'!$A$178:$AQ$178,0),FALSE)*$B56</f>
        <v>0</v>
      </c>
      <c r="V56">
        <f>VLOOKUP($A56,'Energy use Prediction'!$A$178:$AQ$204,MATCH(V$32,'Energy use Prediction'!$A$178:$AQ$178,0),FALSE)*$B56</f>
        <v>0</v>
      </c>
      <c r="W56">
        <f>VLOOKUP($A56,'Energy use Prediction'!$A$178:$AQ$204,MATCH(W$32,'Energy use Prediction'!$A$178:$AQ$178,0),FALSE)*$B56</f>
        <v>0</v>
      </c>
      <c r="X56">
        <f>VLOOKUP($A56,'Energy use Prediction'!$A$178:$AQ$204,MATCH(X$32,'Energy use Prediction'!$A$178:$AQ$178,0),FALSE)*$B56</f>
        <v>0</v>
      </c>
      <c r="Y56">
        <f>VLOOKUP($A56,'Energy use Prediction'!$A$178:$AQ$204,MATCH(Y$32,'Energy use Prediction'!$A$178:$AQ$178,0),FALSE)*$B56</f>
        <v>0</v>
      </c>
      <c r="Z56">
        <f>VLOOKUP($A56,'Energy use Prediction'!$A$178:$AQ$204,MATCH(Z$32,'Energy use Prediction'!$A$178:$AQ$178,0),FALSE)*$B56</f>
        <v>0</v>
      </c>
      <c r="AA56">
        <f>VLOOKUP($A56,'Energy use Prediction'!$A$178:$AQ$204,MATCH(AA$32,'Energy use Prediction'!$A$178:$AQ$178,0),FALSE)*$B56</f>
        <v>0</v>
      </c>
      <c r="AB56">
        <f>VLOOKUP($A56,'Energy use Prediction'!$A$178:$AQ$204,MATCH(AB$32,'Energy use Prediction'!$A$178:$AQ$178,0),FALSE)*$B56</f>
        <v>0</v>
      </c>
      <c r="AC56">
        <f>VLOOKUP($A56,'Energy use Prediction'!$A$178:$AQ$204,MATCH(AC$32,'Energy use Prediction'!$A$178:$AQ$178,0),FALSE)*$B56</f>
        <v>0</v>
      </c>
      <c r="AD56">
        <f>VLOOKUP($A56,'Energy use Prediction'!$A$178:$AQ$204,MATCH(AD$32,'Energy use Prediction'!$A$178:$AQ$178,0),FALSE)*$B56</f>
        <v>0</v>
      </c>
      <c r="AE56">
        <f>VLOOKUP($A56,'Energy use Prediction'!$A$178:$AQ$204,MATCH(AE$32,'Energy use Prediction'!$A$178:$AQ$178,0),FALSE)*$B56</f>
        <v>0</v>
      </c>
      <c r="AF56">
        <f>VLOOKUP($A56,'Energy use Prediction'!$A$178:$AQ$204,MATCH(AF$32,'Energy use Prediction'!$A$178:$AQ$178,0),FALSE)*$B56</f>
        <v>0</v>
      </c>
      <c r="AG56">
        <f>VLOOKUP($A56,'Energy use Prediction'!$A$178:$AQ$204,MATCH(AG$32,'Energy use Prediction'!$A$178:$AQ$178,0),FALSE)*$B56</f>
        <v>0</v>
      </c>
      <c r="AH56">
        <f>VLOOKUP($A56,'Energy use Prediction'!$A$178:$AQ$204,MATCH(AH$32,'Energy use Prediction'!$A$178:$AQ$178,0),FALSE)*$B56</f>
        <v>0</v>
      </c>
      <c r="AI56">
        <f>VLOOKUP($A56,'Energy use Prediction'!$A$178:$AQ$204,MATCH(AI$32,'Energy use Prediction'!$A$178:$AQ$178,0),FALSE)*$B56</f>
        <v>0</v>
      </c>
      <c r="AJ56">
        <f>VLOOKUP($A56,'Energy use Prediction'!$A$178:$AQ$204,MATCH(AJ$32,'Energy use Prediction'!$A$178:$AQ$178,0),FALSE)*$B56</f>
        <v>0</v>
      </c>
      <c r="AK56">
        <f>VLOOKUP($A56,'Energy use Prediction'!$A$178:$AQ$204,MATCH(AK$32,'Energy use Prediction'!$A$178:$AQ$178,0),FALSE)*$B56</f>
        <v>0</v>
      </c>
      <c r="AL56">
        <f>VLOOKUP($A56,'Energy use Prediction'!$A$178:$AQ$204,MATCH(AL$32,'Energy use Prediction'!$A$178:$AQ$178,0),FALSE)*$B56</f>
        <v>0</v>
      </c>
      <c r="AM56">
        <f>VLOOKUP($A56,'Energy use Prediction'!$A$178:$AQ$204,MATCH(AM$32,'Energy use Prediction'!$A$178:$AQ$178,0),FALSE)*$B56</f>
        <v>0</v>
      </c>
      <c r="AN56">
        <f>VLOOKUP($A56,'Energy use Prediction'!$A$178:$AQ$204,MATCH(AN$32,'Energy use Prediction'!$A$178:$AQ$178,0),FALSE)*$B56</f>
        <v>0</v>
      </c>
      <c r="AO56">
        <f>VLOOKUP($A56,'Energy use Prediction'!$A$178:$AQ$204,MATCH(AO$32,'Energy use Prediction'!$A$178:$AQ$178,0),FALSE)*$B56</f>
        <v>0</v>
      </c>
      <c r="AP56">
        <f>VLOOKUP($A56,'Energy use Prediction'!$A$178:$AQ$204,MATCH(AP$32,'Energy use Prediction'!$A$178:$AQ$178,0),FALSE)*$B56</f>
        <v>0</v>
      </c>
      <c r="AQ56">
        <f>VLOOKUP($A56,'Energy use Prediction'!$A$178:$AQ$204,MATCH(AQ$32,'Energy use Prediction'!$A$178:$AQ$178,0),FALSE)*$B56</f>
        <v>0</v>
      </c>
    </row>
    <row r="57" spans="1:43">
      <c r="A57" s="37" t="s">
        <v>613</v>
      </c>
      <c r="B57">
        <f>VLOOKUP(A57,'Non Energy use'!A27:J53,COLUMN('Non Energy use'!G27),FALSE)</f>
        <v>0</v>
      </c>
      <c r="C57">
        <f>VLOOKUP($A57,'Energy use Prediction'!$A$178:$AQ$204,MATCH(C$32,'Energy use Prediction'!$A$178:$AQ$178,0),FALSE)*$B57</f>
        <v>0</v>
      </c>
      <c r="D57">
        <f>VLOOKUP($A57,'Energy use Prediction'!$A$178:$AQ$204,MATCH(D$32,'Energy use Prediction'!$A$178:$AQ$178,0),FALSE)*$B57</f>
        <v>0</v>
      </c>
      <c r="E57">
        <f>VLOOKUP($A57,'Energy use Prediction'!$A$178:$AQ$204,MATCH(E$32,'Energy use Prediction'!$A$178:$AQ$178,0),FALSE)*$B57</f>
        <v>0</v>
      </c>
      <c r="F57">
        <f>VLOOKUP($A57,'Energy use Prediction'!$A$178:$AQ$204,MATCH(F$32,'Energy use Prediction'!$A$178:$AQ$178,0),FALSE)*$B57</f>
        <v>0</v>
      </c>
      <c r="G57">
        <f>VLOOKUP($A57,'Energy use Prediction'!$A$178:$AQ$204,MATCH(G$32,'Energy use Prediction'!$A$178:$AQ$178,0),FALSE)*$B57</f>
        <v>0</v>
      </c>
      <c r="H57">
        <f>VLOOKUP($A57,'Energy use Prediction'!$A$178:$AQ$204,MATCH(H$32,'Energy use Prediction'!$A$178:$AQ$178,0),FALSE)*$B57</f>
        <v>0</v>
      </c>
      <c r="I57">
        <f>VLOOKUP($A57,'Energy use Prediction'!$A$178:$AQ$204,MATCH(I$32,'Energy use Prediction'!$A$178:$AQ$178,0),FALSE)*$B57</f>
        <v>0</v>
      </c>
      <c r="J57">
        <f>VLOOKUP($A57,'Energy use Prediction'!$A$178:$AQ$204,MATCH(J$32,'Energy use Prediction'!$A$178:$AQ$178,0),FALSE)*$B57</f>
        <v>0</v>
      </c>
      <c r="K57">
        <f>VLOOKUP($A57,'Energy use Prediction'!$A$178:$AQ$204,MATCH(K$32,'Energy use Prediction'!$A$178:$AQ$178,0),FALSE)*$B57</f>
        <v>0</v>
      </c>
      <c r="L57">
        <f>VLOOKUP($A57,'Energy use Prediction'!$A$178:$AQ$204,MATCH(L$32,'Energy use Prediction'!$A$178:$AQ$178,0),FALSE)*$B57</f>
        <v>0</v>
      </c>
      <c r="M57">
        <f>VLOOKUP($A57,'Energy use Prediction'!$A$178:$AQ$204,MATCH(M$32,'Energy use Prediction'!$A$178:$AQ$178,0),FALSE)*$B57</f>
        <v>0</v>
      </c>
      <c r="N57">
        <f>VLOOKUP($A57,'Energy use Prediction'!$A$178:$AQ$204,MATCH(N$32,'Energy use Prediction'!$A$178:$AQ$178,0),FALSE)*$B57</f>
        <v>0</v>
      </c>
      <c r="O57">
        <f>VLOOKUP($A57,'Energy use Prediction'!$A$178:$AQ$204,MATCH(O$32,'Energy use Prediction'!$A$178:$AQ$178,0),FALSE)*$B57</f>
        <v>0</v>
      </c>
      <c r="P57">
        <f>VLOOKUP($A57,'Energy use Prediction'!$A$178:$AQ$204,MATCH(P$32,'Energy use Prediction'!$A$178:$AQ$178,0),FALSE)*$B57</f>
        <v>0</v>
      </c>
      <c r="Q57">
        <f>VLOOKUP($A57,'Energy use Prediction'!$A$178:$AQ$204,MATCH(Q$32,'Energy use Prediction'!$A$178:$AQ$178,0),FALSE)*$B57</f>
        <v>0</v>
      </c>
      <c r="R57">
        <f>VLOOKUP($A57,'Energy use Prediction'!$A$178:$AQ$204,MATCH(R$32,'Energy use Prediction'!$A$178:$AQ$178,0),FALSE)*$B57</f>
        <v>0</v>
      </c>
      <c r="S57">
        <f>VLOOKUP($A57,'Energy use Prediction'!$A$178:$AQ$204,MATCH(S$32,'Energy use Prediction'!$A$178:$AQ$178,0),FALSE)*$B57</f>
        <v>0</v>
      </c>
      <c r="T57">
        <f>VLOOKUP($A57,'Energy use Prediction'!$A$178:$AQ$204,MATCH(T$32,'Energy use Prediction'!$A$178:$AQ$178,0),FALSE)*$B57</f>
        <v>0</v>
      </c>
      <c r="U57">
        <f>VLOOKUP($A57,'Energy use Prediction'!$A$178:$AQ$204,MATCH(U$32,'Energy use Prediction'!$A$178:$AQ$178,0),FALSE)*$B57</f>
        <v>0</v>
      </c>
      <c r="V57">
        <f>VLOOKUP($A57,'Energy use Prediction'!$A$178:$AQ$204,MATCH(V$32,'Energy use Prediction'!$A$178:$AQ$178,0),FALSE)*$B57</f>
        <v>0</v>
      </c>
      <c r="W57">
        <f>VLOOKUP($A57,'Energy use Prediction'!$A$178:$AQ$204,MATCH(W$32,'Energy use Prediction'!$A$178:$AQ$178,0),FALSE)*$B57</f>
        <v>0</v>
      </c>
      <c r="X57">
        <f>VLOOKUP($A57,'Energy use Prediction'!$A$178:$AQ$204,MATCH(X$32,'Energy use Prediction'!$A$178:$AQ$178,0),FALSE)*$B57</f>
        <v>0</v>
      </c>
      <c r="Y57">
        <f>VLOOKUP($A57,'Energy use Prediction'!$A$178:$AQ$204,MATCH(Y$32,'Energy use Prediction'!$A$178:$AQ$178,0),FALSE)*$B57</f>
        <v>0</v>
      </c>
      <c r="Z57">
        <f>VLOOKUP($A57,'Energy use Prediction'!$A$178:$AQ$204,MATCH(Z$32,'Energy use Prediction'!$A$178:$AQ$178,0),FALSE)*$B57</f>
        <v>0</v>
      </c>
      <c r="AA57">
        <f>VLOOKUP($A57,'Energy use Prediction'!$A$178:$AQ$204,MATCH(AA$32,'Energy use Prediction'!$A$178:$AQ$178,0),FALSE)*$B57</f>
        <v>0</v>
      </c>
      <c r="AB57">
        <f>VLOOKUP($A57,'Energy use Prediction'!$A$178:$AQ$204,MATCH(AB$32,'Energy use Prediction'!$A$178:$AQ$178,0),FALSE)*$B57</f>
        <v>0</v>
      </c>
      <c r="AC57">
        <f>VLOOKUP($A57,'Energy use Prediction'!$A$178:$AQ$204,MATCH(AC$32,'Energy use Prediction'!$A$178:$AQ$178,0),FALSE)*$B57</f>
        <v>0</v>
      </c>
      <c r="AD57">
        <f>VLOOKUP($A57,'Energy use Prediction'!$A$178:$AQ$204,MATCH(AD$32,'Energy use Prediction'!$A$178:$AQ$178,0),FALSE)*$B57</f>
        <v>0</v>
      </c>
      <c r="AE57">
        <f>VLOOKUP($A57,'Energy use Prediction'!$A$178:$AQ$204,MATCH(AE$32,'Energy use Prediction'!$A$178:$AQ$178,0),FALSE)*$B57</f>
        <v>0</v>
      </c>
      <c r="AF57">
        <f>VLOOKUP($A57,'Energy use Prediction'!$A$178:$AQ$204,MATCH(AF$32,'Energy use Prediction'!$A$178:$AQ$178,0),FALSE)*$B57</f>
        <v>0</v>
      </c>
      <c r="AG57">
        <f>VLOOKUP($A57,'Energy use Prediction'!$A$178:$AQ$204,MATCH(AG$32,'Energy use Prediction'!$A$178:$AQ$178,0),FALSE)*$B57</f>
        <v>0</v>
      </c>
      <c r="AH57">
        <f>VLOOKUP($A57,'Energy use Prediction'!$A$178:$AQ$204,MATCH(AH$32,'Energy use Prediction'!$A$178:$AQ$178,0),FALSE)*$B57</f>
        <v>0</v>
      </c>
      <c r="AI57">
        <f>VLOOKUP($A57,'Energy use Prediction'!$A$178:$AQ$204,MATCH(AI$32,'Energy use Prediction'!$A$178:$AQ$178,0),FALSE)*$B57</f>
        <v>0</v>
      </c>
      <c r="AJ57">
        <f>VLOOKUP($A57,'Energy use Prediction'!$A$178:$AQ$204,MATCH(AJ$32,'Energy use Prediction'!$A$178:$AQ$178,0),FALSE)*$B57</f>
        <v>0</v>
      </c>
      <c r="AK57">
        <f>VLOOKUP($A57,'Energy use Prediction'!$A$178:$AQ$204,MATCH(AK$32,'Energy use Prediction'!$A$178:$AQ$178,0),FALSE)*$B57</f>
        <v>0</v>
      </c>
      <c r="AL57">
        <f>VLOOKUP($A57,'Energy use Prediction'!$A$178:$AQ$204,MATCH(AL$32,'Energy use Prediction'!$A$178:$AQ$178,0),FALSE)*$B57</f>
        <v>0</v>
      </c>
      <c r="AM57">
        <f>VLOOKUP($A57,'Energy use Prediction'!$A$178:$AQ$204,MATCH(AM$32,'Energy use Prediction'!$A$178:$AQ$178,0),FALSE)*$B57</f>
        <v>0</v>
      </c>
      <c r="AN57">
        <f>VLOOKUP($A57,'Energy use Prediction'!$A$178:$AQ$204,MATCH(AN$32,'Energy use Prediction'!$A$178:$AQ$178,0),FALSE)*$B57</f>
        <v>0</v>
      </c>
      <c r="AO57">
        <f>VLOOKUP($A57,'Energy use Prediction'!$A$178:$AQ$204,MATCH(AO$32,'Energy use Prediction'!$A$178:$AQ$178,0),FALSE)*$B57</f>
        <v>0</v>
      </c>
      <c r="AP57">
        <f>VLOOKUP($A57,'Energy use Prediction'!$A$178:$AQ$204,MATCH(AP$32,'Energy use Prediction'!$A$178:$AQ$178,0),FALSE)*$B57</f>
        <v>0</v>
      </c>
      <c r="AQ57">
        <f>VLOOKUP($A57,'Energy use Prediction'!$A$178:$AQ$204,MATCH(AQ$32,'Energy use Prediction'!$A$178:$AQ$178,0),FALSE)*$B57</f>
        <v>0</v>
      </c>
    </row>
    <row r="58" spans="1:43">
      <c r="A58" s="32" t="s">
        <v>641</v>
      </c>
      <c r="B58">
        <f>VLOOKUP(A58,'Non Energy use'!A28:J54,COLUMN('Non Energy use'!G28),FALSE)</f>
        <v>0</v>
      </c>
      <c r="C58">
        <f>VLOOKUP($A58,'Energy use Prediction'!$A$178:$AQ$204,MATCH(C$32,'Energy use Prediction'!$A$178:$AQ$178,0),FALSE)*$B58</f>
        <v>0</v>
      </c>
      <c r="D58">
        <f>VLOOKUP($A58,'Energy use Prediction'!$A$178:$AQ$204,MATCH(D$32,'Energy use Prediction'!$A$178:$AQ$178,0),FALSE)*$B58</f>
        <v>0</v>
      </c>
      <c r="E58">
        <f>VLOOKUP($A58,'Energy use Prediction'!$A$178:$AQ$204,MATCH(E$32,'Energy use Prediction'!$A$178:$AQ$178,0),FALSE)*$B58</f>
        <v>0</v>
      </c>
      <c r="F58">
        <f>VLOOKUP($A58,'Energy use Prediction'!$A$178:$AQ$204,MATCH(F$32,'Energy use Prediction'!$A$178:$AQ$178,0),FALSE)*$B58</f>
        <v>0</v>
      </c>
      <c r="G58">
        <f>VLOOKUP($A58,'Energy use Prediction'!$A$178:$AQ$204,MATCH(G$32,'Energy use Prediction'!$A$178:$AQ$178,0),FALSE)*$B58</f>
        <v>0</v>
      </c>
      <c r="H58">
        <f>VLOOKUP($A58,'Energy use Prediction'!$A$178:$AQ$204,MATCH(H$32,'Energy use Prediction'!$A$178:$AQ$178,0),FALSE)*$B58</f>
        <v>0</v>
      </c>
      <c r="I58">
        <f>VLOOKUP($A58,'Energy use Prediction'!$A$178:$AQ$204,MATCH(I$32,'Energy use Prediction'!$A$178:$AQ$178,0),FALSE)*$B58</f>
        <v>0</v>
      </c>
      <c r="J58">
        <f>VLOOKUP($A58,'Energy use Prediction'!$A$178:$AQ$204,MATCH(J$32,'Energy use Prediction'!$A$178:$AQ$178,0),FALSE)*$B58</f>
        <v>0</v>
      </c>
      <c r="K58">
        <f>VLOOKUP($A58,'Energy use Prediction'!$A$178:$AQ$204,MATCH(K$32,'Energy use Prediction'!$A$178:$AQ$178,0),FALSE)*$B58</f>
        <v>0</v>
      </c>
      <c r="L58">
        <f>VLOOKUP($A58,'Energy use Prediction'!$A$178:$AQ$204,MATCH(L$32,'Energy use Prediction'!$A$178:$AQ$178,0),FALSE)*$B58</f>
        <v>0</v>
      </c>
      <c r="M58">
        <f>VLOOKUP($A58,'Energy use Prediction'!$A$178:$AQ$204,MATCH(M$32,'Energy use Prediction'!$A$178:$AQ$178,0),FALSE)*$B58</f>
        <v>0</v>
      </c>
      <c r="N58">
        <f>VLOOKUP($A58,'Energy use Prediction'!$A$178:$AQ$204,MATCH(N$32,'Energy use Prediction'!$A$178:$AQ$178,0),FALSE)*$B58</f>
        <v>0</v>
      </c>
      <c r="O58">
        <f>VLOOKUP($A58,'Energy use Prediction'!$A$178:$AQ$204,MATCH(O$32,'Energy use Prediction'!$A$178:$AQ$178,0),FALSE)*$B58</f>
        <v>0</v>
      </c>
      <c r="P58">
        <f>VLOOKUP($A58,'Energy use Prediction'!$A$178:$AQ$204,MATCH(P$32,'Energy use Prediction'!$A$178:$AQ$178,0),FALSE)*$B58</f>
        <v>0</v>
      </c>
      <c r="Q58">
        <f>VLOOKUP($A58,'Energy use Prediction'!$A$178:$AQ$204,MATCH(Q$32,'Energy use Prediction'!$A$178:$AQ$178,0),FALSE)*$B58</f>
        <v>0</v>
      </c>
      <c r="R58">
        <f>VLOOKUP($A58,'Energy use Prediction'!$A$178:$AQ$204,MATCH(R$32,'Energy use Prediction'!$A$178:$AQ$178,0),FALSE)*$B58</f>
        <v>0</v>
      </c>
      <c r="S58">
        <f>VLOOKUP($A58,'Energy use Prediction'!$A$178:$AQ$204,MATCH(S$32,'Energy use Prediction'!$A$178:$AQ$178,0),FALSE)*$B58</f>
        <v>0</v>
      </c>
      <c r="T58">
        <f>VLOOKUP($A58,'Energy use Prediction'!$A$178:$AQ$204,MATCH(T$32,'Energy use Prediction'!$A$178:$AQ$178,0),FALSE)*$B58</f>
        <v>0</v>
      </c>
      <c r="U58">
        <f>VLOOKUP($A58,'Energy use Prediction'!$A$178:$AQ$204,MATCH(U$32,'Energy use Prediction'!$A$178:$AQ$178,0),FALSE)*$B58</f>
        <v>0</v>
      </c>
      <c r="V58">
        <f>VLOOKUP($A58,'Energy use Prediction'!$A$178:$AQ$204,MATCH(V$32,'Energy use Prediction'!$A$178:$AQ$178,0),FALSE)*$B58</f>
        <v>0</v>
      </c>
      <c r="W58">
        <f>VLOOKUP($A58,'Energy use Prediction'!$A$178:$AQ$204,MATCH(W$32,'Energy use Prediction'!$A$178:$AQ$178,0),FALSE)*$B58</f>
        <v>0</v>
      </c>
      <c r="X58">
        <f>VLOOKUP($A58,'Energy use Prediction'!$A$178:$AQ$204,MATCH(X$32,'Energy use Prediction'!$A$178:$AQ$178,0),FALSE)*$B58</f>
        <v>0</v>
      </c>
      <c r="Y58">
        <f>VLOOKUP($A58,'Energy use Prediction'!$A$178:$AQ$204,MATCH(Y$32,'Energy use Prediction'!$A$178:$AQ$178,0),FALSE)*$B58</f>
        <v>0</v>
      </c>
      <c r="Z58">
        <f>VLOOKUP($A58,'Energy use Prediction'!$A$178:$AQ$204,MATCH(Z$32,'Energy use Prediction'!$A$178:$AQ$178,0),FALSE)*$B58</f>
        <v>0</v>
      </c>
      <c r="AA58">
        <f>VLOOKUP($A58,'Energy use Prediction'!$A$178:$AQ$204,MATCH(AA$32,'Energy use Prediction'!$A$178:$AQ$178,0),FALSE)*$B58</f>
        <v>0</v>
      </c>
      <c r="AB58">
        <f>VLOOKUP($A58,'Energy use Prediction'!$A$178:$AQ$204,MATCH(AB$32,'Energy use Prediction'!$A$178:$AQ$178,0),FALSE)*$B58</f>
        <v>0</v>
      </c>
      <c r="AC58">
        <f>VLOOKUP($A58,'Energy use Prediction'!$A$178:$AQ$204,MATCH(AC$32,'Energy use Prediction'!$A$178:$AQ$178,0),FALSE)*$B58</f>
        <v>0</v>
      </c>
      <c r="AD58">
        <f>VLOOKUP($A58,'Energy use Prediction'!$A$178:$AQ$204,MATCH(AD$32,'Energy use Prediction'!$A$178:$AQ$178,0),FALSE)*$B58</f>
        <v>0</v>
      </c>
      <c r="AE58">
        <f>VLOOKUP($A58,'Energy use Prediction'!$A$178:$AQ$204,MATCH(AE$32,'Energy use Prediction'!$A$178:$AQ$178,0),FALSE)*$B58</f>
        <v>0</v>
      </c>
      <c r="AF58">
        <f>VLOOKUP($A58,'Energy use Prediction'!$A$178:$AQ$204,MATCH(AF$32,'Energy use Prediction'!$A$178:$AQ$178,0),FALSE)*$B58</f>
        <v>0</v>
      </c>
      <c r="AG58">
        <f>VLOOKUP($A58,'Energy use Prediction'!$A$178:$AQ$204,MATCH(AG$32,'Energy use Prediction'!$A$178:$AQ$178,0),FALSE)*$B58</f>
        <v>0</v>
      </c>
      <c r="AH58">
        <f>VLOOKUP($A58,'Energy use Prediction'!$A$178:$AQ$204,MATCH(AH$32,'Energy use Prediction'!$A$178:$AQ$178,0),FALSE)*$B58</f>
        <v>0</v>
      </c>
      <c r="AI58">
        <f>VLOOKUP($A58,'Energy use Prediction'!$A$178:$AQ$204,MATCH(AI$32,'Energy use Prediction'!$A$178:$AQ$178,0),FALSE)*$B58</f>
        <v>0</v>
      </c>
      <c r="AJ58">
        <f>VLOOKUP($A58,'Energy use Prediction'!$A$178:$AQ$204,MATCH(AJ$32,'Energy use Prediction'!$A$178:$AQ$178,0),FALSE)*$B58</f>
        <v>0</v>
      </c>
      <c r="AK58">
        <f>VLOOKUP($A58,'Energy use Prediction'!$A$178:$AQ$204,MATCH(AK$32,'Energy use Prediction'!$A$178:$AQ$178,0),FALSE)*$B58</f>
        <v>0</v>
      </c>
      <c r="AL58">
        <f>VLOOKUP($A58,'Energy use Prediction'!$A$178:$AQ$204,MATCH(AL$32,'Energy use Prediction'!$A$178:$AQ$178,0),FALSE)*$B58</f>
        <v>0</v>
      </c>
      <c r="AM58">
        <f>VLOOKUP($A58,'Energy use Prediction'!$A$178:$AQ$204,MATCH(AM$32,'Energy use Prediction'!$A$178:$AQ$178,0),FALSE)*$B58</f>
        <v>0</v>
      </c>
      <c r="AN58">
        <f>VLOOKUP($A58,'Energy use Prediction'!$A$178:$AQ$204,MATCH(AN$32,'Energy use Prediction'!$A$178:$AQ$178,0),FALSE)*$B58</f>
        <v>0</v>
      </c>
      <c r="AO58">
        <f>VLOOKUP($A58,'Energy use Prediction'!$A$178:$AQ$204,MATCH(AO$32,'Energy use Prediction'!$A$178:$AQ$178,0),FALSE)*$B58</f>
        <v>0</v>
      </c>
      <c r="AP58">
        <f>VLOOKUP($A58,'Energy use Prediction'!$A$178:$AQ$204,MATCH(AP$32,'Energy use Prediction'!$A$178:$AQ$178,0),FALSE)*$B58</f>
        <v>0</v>
      </c>
      <c r="AQ58">
        <f>VLOOKUP($A58,'Energy use Prediction'!$A$178:$AQ$204,MATCH(AQ$32,'Energy use Prediction'!$A$178:$AQ$178,0),FALSE)*$B58</f>
        <v>0</v>
      </c>
    </row>
  </sheetData>
  <phoneticPr fontId="2"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68F0-5CB9-4555-B727-4117C05D7320}">
  <dimension ref="A1:AQ58"/>
  <sheetViews>
    <sheetView topLeftCell="W19" zoomScale="85" zoomScaleNormal="85" workbookViewId="0">
      <selection activeCell="C33" sqref="C33:AQ58"/>
    </sheetView>
  </sheetViews>
  <sheetFormatPr defaultRowHeight="14.25"/>
  <cols>
    <col min="1" max="1" width="37.625" customWidth="1"/>
    <col min="2" max="2" width="13.125" bestFit="1" customWidth="1"/>
    <col min="3" max="3" width="16.25" customWidth="1"/>
    <col min="4" max="7" width="13.125" bestFit="1" customWidth="1"/>
    <col min="8" max="8" width="12.125" bestFit="1" customWidth="1"/>
    <col min="9" max="37" width="13.125" bestFit="1" customWidth="1"/>
    <col min="38" max="38" width="9.875" bestFit="1" customWidth="1"/>
    <col min="39" max="43" width="13.125" bestFit="1" customWidth="1"/>
  </cols>
  <sheetData>
    <row r="1" spans="1:43">
      <c r="A1" s="261" t="s">
        <v>764</v>
      </c>
    </row>
    <row r="2" spans="1:43">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271" t="s">
        <v>617</v>
      </c>
      <c r="B3">
        <f>VLOOKUP(A3,'Energy use'!$A$132:$K$158,9,FALSE)</f>
        <v>0</v>
      </c>
      <c r="C3">
        <f>VLOOKUP($A3,'Energy Structure(no elec)'!$A$2:$I$28,8,FALSE)*VLOOKUP($A3,'Electrification prediction'!$A$236:$AQ$262,COLUMN('Electrification prediction'!C$236),FALSE)</f>
        <v>0</v>
      </c>
      <c r="D3">
        <f>VLOOKUP($A3,'Energy Structure(no elec)'!$A$2:$I$28,8,FALSE)*VLOOKUP($A3,'Electrification prediction'!$A$236:$AQ$262,COLUMN('Electrification prediction'!D$236),FALSE)</f>
        <v>0</v>
      </c>
      <c r="E3">
        <f>VLOOKUP($A3,'Energy Structure(no elec)'!$A$2:$I$28,8,FALSE)*VLOOKUP($A3,'Electrification prediction'!$A$236:$AQ$262,COLUMN('Electrification prediction'!E$236),FALSE)</f>
        <v>0</v>
      </c>
      <c r="F3">
        <f>VLOOKUP($A3,'Energy Structure(no elec)'!$A$2:$I$28,8,FALSE)*VLOOKUP($A3,'Electrification prediction'!$A$236:$AQ$262,COLUMN('Electrification prediction'!F$236),FALSE)</f>
        <v>0</v>
      </c>
      <c r="G3">
        <f>VLOOKUP($A3,'Energy Structure(no elec)'!$A$2:$I$28,8,FALSE)*VLOOKUP($A3,'Electrification prediction'!$A$236:$AQ$262,COLUMN('Electrification prediction'!G$236),FALSE)</f>
        <v>0</v>
      </c>
      <c r="H3">
        <f>VLOOKUP($A3,'Energy Structure(no elec)'!$A$2:$I$28,8,FALSE)*VLOOKUP($A3,'Electrification prediction'!$A$236:$AQ$262,COLUMN('Electrification prediction'!H$236),FALSE)</f>
        <v>0</v>
      </c>
      <c r="I3">
        <f>VLOOKUP($A3,'Energy Structure(no elec)'!$A$2:$I$28,8,FALSE)*VLOOKUP($A3,'Electrification prediction'!$A$236:$AQ$262,COLUMN('Electrification prediction'!I$236),FALSE)</f>
        <v>0</v>
      </c>
      <c r="J3">
        <f>VLOOKUP($A3,'Energy Structure(no elec)'!$A$2:$I$28,8,FALSE)*VLOOKUP($A3,'Electrification prediction'!$A$236:$AQ$262,COLUMN('Electrification prediction'!J$236),FALSE)</f>
        <v>0</v>
      </c>
      <c r="K3">
        <f>VLOOKUP($A3,'Energy Structure(no elec)'!$A$2:$I$28,8,FALSE)*VLOOKUP($A3,'Electrification prediction'!$A$236:$AQ$262,COLUMN('Electrification prediction'!K$236),FALSE)</f>
        <v>0</v>
      </c>
      <c r="L3">
        <f>VLOOKUP($A3,'Energy Structure(no elec)'!$A$2:$I$28,8,FALSE)*VLOOKUP($A3,'Electrification prediction'!$A$236:$AQ$262,COLUMN('Electrification prediction'!L$236),FALSE)</f>
        <v>0</v>
      </c>
      <c r="M3">
        <f>VLOOKUP($A3,'Energy Structure(no elec)'!$A$2:$I$28,8,FALSE)*VLOOKUP($A3,'Electrification prediction'!$A$236:$AQ$262,COLUMN('Electrification prediction'!M$236),FALSE)</f>
        <v>0</v>
      </c>
      <c r="N3">
        <f>VLOOKUP($A3,'Energy Structure(no elec)'!$A$2:$I$28,8,FALSE)*VLOOKUP($A3,'Electrification prediction'!$A$236:$AQ$262,COLUMN('Electrification prediction'!N$236),FALSE)</f>
        <v>0</v>
      </c>
      <c r="O3">
        <f>VLOOKUP($A3,'Energy Structure(no elec)'!$A$2:$I$28,8,FALSE)*VLOOKUP($A3,'Electrification prediction'!$A$236:$AQ$262,COLUMN('Electrification prediction'!O$236),FALSE)</f>
        <v>0</v>
      </c>
      <c r="P3">
        <f>VLOOKUP($A3,'Energy Structure(no elec)'!$A$2:$I$28,8,FALSE)*VLOOKUP($A3,'Electrification prediction'!$A$236:$AQ$262,COLUMN('Electrification prediction'!P$236),FALSE)</f>
        <v>0</v>
      </c>
      <c r="Q3">
        <f>VLOOKUP($A3,'Energy Structure(no elec)'!$A$2:$I$28,8,FALSE)*VLOOKUP($A3,'Electrification prediction'!$A$236:$AQ$262,COLUMN('Electrification prediction'!Q$236),FALSE)</f>
        <v>0</v>
      </c>
      <c r="R3">
        <f>VLOOKUP($A3,'Energy Structure(no elec)'!$A$2:$I$28,8,FALSE)*VLOOKUP($A3,'Electrification prediction'!$A$236:$AQ$262,COLUMN('Electrification prediction'!R$236),FALSE)</f>
        <v>0</v>
      </c>
      <c r="S3">
        <f>VLOOKUP($A3,'Energy Structure(no elec)'!$A$2:$I$28,8,FALSE)*VLOOKUP($A3,'Electrification prediction'!$A$236:$AQ$262,COLUMN('Electrification prediction'!S$236),FALSE)</f>
        <v>0</v>
      </c>
      <c r="T3">
        <f>VLOOKUP($A3,'Energy Structure(no elec)'!$A$2:$I$28,8,FALSE)*VLOOKUP($A3,'Electrification prediction'!$A$236:$AQ$262,COLUMN('Electrification prediction'!T$236),FALSE)</f>
        <v>0</v>
      </c>
      <c r="U3">
        <f>VLOOKUP($A3,'Energy Structure(no elec)'!$A$2:$I$28,8,FALSE)*VLOOKUP($A3,'Electrification prediction'!$A$236:$AQ$262,COLUMN('Electrification prediction'!U$236),FALSE)</f>
        <v>0</v>
      </c>
      <c r="V3">
        <f>VLOOKUP($A3,'Energy Structure(no elec)'!$A$2:$I$28,8,FALSE)*VLOOKUP($A3,'Electrification prediction'!$A$236:$AQ$262,COLUMN('Electrification prediction'!V$236),FALSE)</f>
        <v>0</v>
      </c>
      <c r="W3">
        <f>VLOOKUP($A3,'Energy Structure(no elec)'!$A$2:$I$28,8,FALSE)*VLOOKUP($A3,'Electrification prediction'!$A$236:$AQ$262,COLUMN('Electrification prediction'!W$236),FALSE)</f>
        <v>0</v>
      </c>
      <c r="X3">
        <f>VLOOKUP($A3,'Energy Structure(no elec)'!$A$2:$I$28,8,FALSE)*VLOOKUP($A3,'Electrification prediction'!$A$236:$AQ$262,COLUMN('Electrification prediction'!X$236),FALSE)</f>
        <v>0</v>
      </c>
      <c r="Y3">
        <f>VLOOKUP($A3,'Energy Structure(no elec)'!$A$2:$I$28,8,FALSE)*VLOOKUP($A3,'Electrification prediction'!$A$236:$AQ$262,COLUMN('Electrification prediction'!Y$236),FALSE)</f>
        <v>0</v>
      </c>
      <c r="Z3">
        <f>VLOOKUP($A3,'Energy Structure(no elec)'!$A$2:$I$28,8,FALSE)*VLOOKUP($A3,'Electrification prediction'!$A$236:$AQ$262,COLUMN('Electrification prediction'!Z$236),FALSE)</f>
        <v>0</v>
      </c>
      <c r="AA3">
        <f>VLOOKUP($A3,'Energy Structure(no elec)'!$A$2:$I$28,8,FALSE)*VLOOKUP($A3,'Electrification prediction'!$A$236:$AQ$262,COLUMN('Electrification prediction'!AA$236),FALSE)</f>
        <v>0</v>
      </c>
      <c r="AB3">
        <f>VLOOKUP($A3,'Energy Structure(no elec)'!$A$2:$I$28,8,FALSE)*VLOOKUP($A3,'Electrification prediction'!$A$236:$AQ$262,COLUMN('Electrification prediction'!AB$236),FALSE)</f>
        <v>0</v>
      </c>
      <c r="AC3">
        <f>VLOOKUP($A3,'Energy Structure(no elec)'!$A$2:$I$28,8,FALSE)*VLOOKUP($A3,'Electrification prediction'!$A$236:$AQ$262,COLUMN('Electrification prediction'!AC$236),FALSE)</f>
        <v>0</v>
      </c>
      <c r="AD3">
        <f>VLOOKUP($A3,'Energy Structure(no elec)'!$A$2:$I$28,8,FALSE)*VLOOKUP($A3,'Electrification prediction'!$A$236:$AQ$262,COLUMN('Electrification prediction'!AD$236),FALSE)</f>
        <v>0</v>
      </c>
      <c r="AE3">
        <f>VLOOKUP($A3,'Energy Structure(no elec)'!$A$2:$I$28,8,FALSE)*VLOOKUP($A3,'Electrification prediction'!$A$236:$AQ$262,COLUMN('Electrification prediction'!AE$236),FALSE)</f>
        <v>0</v>
      </c>
      <c r="AF3">
        <f>VLOOKUP($A3,'Energy Structure(no elec)'!$A$2:$I$28,8,FALSE)*VLOOKUP($A3,'Electrification prediction'!$A$236:$AQ$262,COLUMN('Electrification prediction'!AF$236),FALSE)</f>
        <v>0</v>
      </c>
      <c r="AG3">
        <f>VLOOKUP($A3,'Energy Structure(no elec)'!$A$2:$I$28,8,FALSE)*VLOOKUP($A3,'Electrification prediction'!$A$236:$AQ$262,COLUMN('Electrification prediction'!AG$236),FALSE)</f>
        <v>0</v>
      </c>
      <c r="AH3">
        <f>VLOOKUP($A3,'Energy Structure(no elec)'!$A$2:$I$28,8,FALSE)*VLOOKUP($A3,'Electrification prediction'!$A$236:$AQ$262,COLUMN('Electrification prediction'!AH$236),FALSE)</f>
        <v>0</v>
      </c>
      <c r="AI3">
        <f>VLOOKUP($A3,'Energy Structure(no elec)'!$A$2:$I$28,8,FALSE)*VLOOKUP($A3,'Electrification prediction'!$A$236:$AQ$262,COLUMN('Electrification prediction'!AI$236),FALSE)</f>
        <v>0</v>
      </c>
      <c r="AJ3">
        <f>VLOOKUP($A3,'Energy Structure(no elec)'!$A$2:$I$28,8,FALSE)*VLOOKUP($A3,'Electrification prediction'!$A$236:$AQ$262,COLUMN('Electrification prediction'!AJ$236),FALSE)</f>
        <v>0</v>
      </c>
      <c r="AK3">
        <f>VLOOKUP($A3,'Energy Structure(no elec)'!$A$2:$I$28,8,FALSE)*VLOOKUP($A3,'Electrification prediction'!$A$236:$AQ$262,COLUMN('Electrification prediction'!AK$236),FALSE)</f>
        <v>0</v>
      </c>
      <c r="AL3">
        <f>VLOOKUP($A3,'Energy Structure(no elec)'!$A$2:$I$28,8,FALSE)*VLOOKUP($A3,'Electrification prediction'!$A$236:$AQ$262,COLUMN('Electrification prediction'!AL$236),FALSE)</f>
        <v>0</v>
      </c>
      <c r="AM3">
        <f>VLOOKUP($A3,'Energy Structure(no elec)'!$A$2:$I$28,8,FALSE)*VLOOKUP($A3,'Electrification prediction'!$A$236:$AQ$262,COLUMN('Electrification prediction'!AM$236),FALSE)</f>
        <v>0</v>
      </c>
      <c r="AN3">
        <f>VLOOKUP($A3,'Energy Structure(no elec)'!$A$2:$I$28,8,FALSE)*VLOOKUP($A3,'Electrification prediction'!$A$236:$AQ$262,COLUMN('Electrification prediction'!AN$236),FALSE)</f>
        <v>0</v>
      </c>
      <c r="AO3">
        <f>VLOOKUP($A3,'Energy Structure(no elec)'!$A$2:$I$28,8,FALSE)*VLOOKUP($A3,'Electrification prediction'!$A$236:$AQ$262,COLUMN('Electrification prediction'!AO$236),FALSE)</f>
        <v>0</v>
      </c>
      <c r="AP3">
        <f>VLOOKUP($A3,'Energy Structure(no elec)'!$A$2:$I$28,8,FALSE)*VLOOKUP($A3,'Electrification prediction'!$A$236:$AQ$262,COLUMN('Electrification prediction'!AP$236),FALSE)</f>
        <v>0</v>
      </c>
      <c r="AQ3">
        <f>VLOOKUP($A3,'Energy Structure(no elec)'!$A$2:$I$28,8,FALSE)*VLOOKUP($A3,'Electrification prediction'!$A$236:$AQ$262,COLUMN('Electrification prediction'!AQ$236),FALSE)</f>
        <v>0</v>
      </c>
    </row>
    <row r="4" spans="1:43">
      <c r="A4" s="272" t="s">
        <v>611</v>
      </c>
      <c r="B4">
        <f>VLOOKUP(A4,'Energy use'!$A$132:$K$158,9,FALSE)</f>
        <v>167768344686.24545</v>
      </c>
      <c r="C4">
        <f>VLOOKUP($A4,'Energy Structure(no elec)'!$A$2:$I$28,8,FALSE)*VLOOKUP($A4,'Electrification prediction'!$A$236:$AQ$262,COLUMN('Electrification prediction'!C$236),FALSE)</f>
        <v>165583679216.16867</v>
      </c>
      <c r="D4">
        <f>VLOOKUP($A4,'Energy Structure(no elec)'!$A$2:$I$28,8,FALSE)*VLOOKUP($A4,'Electrification prediction'!$A$236:$AQ$262,COLUMN('Electrification prediction'!D$236),FALSE)</f>
        <v>174446879340.94312</v>
      </c>
      <c r="E4">
        <f>VLOOKUP($A4,'Energy Structure(no elec)'!$A$2:$I$28,8,FALSE)*VLOOKUP($A4,'Electrification prediction'!$A$236:$AQ$262,COLUMN('Electrification prediction'!E$236),FALSE)</f>
        <v>178464577658.3082</v>
      </c>
      <c r="F4">
        <f>VLOOKUP($A4,'Energy Structure(no elec)'!$A$2:$I$28,8,FALSE)*VLOOKUP($A4,'Electrification prediction'!$A$236:$AQ$262,COLUMN('Electrification prediction'!F$236),FALSE)</f>
        <v>182297255931.11081</v>
      </c>
      <c r="G4">
        <f>VLOOKUP($A4,'Energy Structure(no elec)'!$A$2:$I$28,8,FALSE)*VLOOKUP($A4,'Electrification prediction'!$A$236:$AQ$262,COLUMN('Electrification prediction'!G$236),FALSE)</f>
        <v>185948397764.74362</v>
      </c>
      <c r="H4">
        <f>VLOOKUP($A4,'Energy Structure(no elec)'!$A$2:$I$28,8,FALSE)*VLOOKUP($A4,'Electrification prediction'!$A$236:$AQ$262,COLUMN('Electrification prediction'!H$236),FALSE)</f>
        <v>189481417075.11533</v>
      </c>
      <c r="I4">
        <f>VLOOKUP($A4,'Energy Structure(no elec)'!$A$2:$I$28,8,FALSE)*VLOOKUP($A4,'Electrification prediction'!$A$236:$AQ$262,COLUMN('Electrification prediction'!I$236),FALSE)</f>
        <v>192832275761.28833</v>
      </c>
      <c r="J4">
        <f>VLOOKUP($A4,'Energy Structure(no elec)'!$A$2:$I$28,8,FALSE)*VLOOKUP($A4,'Electrification prediction'!$A$236:$AQ$262,COLUMN('Electrification prediction'!J$236),FALSE)</f>
        <v>196186257401.15265</v>
      </c>
      <c r="K4">
        <f>VLOOKUP($A4,'Energy Structure(no elec)'!$A$2:$I$28,8,FALSE)*VLOOKUP($A4,'Electrification prediction'!$A$236:$AQ$262,COLUMN('Electrification prediction'!K$236),FALSE)</f>
        <v>199543118825.75131</v>
      </c>
      <c r="L4">
        <f>VLOOKUP($A4,'Energy Structure(no elec)'!$A$2:$I$28,8,FALSE)*VLOOKUP($A4,'Electrification prediction'!$A$236:$AQ$262,COLUMN('Electrification prediction'!L$236),FALSE)</f>
        <v>202902284215.71423</v>
      </c>
      <c r="M4">
        <f>VLOOKUP($A4,'Energy Structure(no elec)'!$A$2:$I$28,8,FALSE)*VLOOKUP($A4,'Electrification prediction'!$A$236:$AQ$262,COLUMN('Electrification prediction'!M$236),FALSE)</f>
        <v>205957683893.03323</v>
      </c>
      <c r="N4">
        <f>VLOOKUP($A4,'Energy Structure(no elec)'!$A$2:$I$28,8,FALSE)*VLOOKUP($A4,'Electrification prediction'!$A$236:$AQ$262,COLUMN('Electrification prediction'!N$236),FALSE)</f>
        <v>209003798463.28754</v>
      </c>
      <c r="O4">
        <f>VLOOKUP($A4,'Energy Structure(no elec)'!$A$2:$I$28,8,FALSE)*VLOOKUP($A4,'Electrification prediction'!$A$236:$AQ$262,COLUMN('Electrification prediction'!O$236),FALSE)</f>
        <v>212039194964.23178</v>
      </c>
      <c r="P4">
        <f>VLOOKUP($A4,'Energy Structure(no elec)'!$A$2:$I$28,8,FALSE)*VLOOKUP($A4,'Electrification prediction'!$A$236:$AQ$262,COLUMN('Electrification prediction'!P$236),FALSE)</f>
        <v>215062189008.2879</v>
      </c>
      <c r="Q4">
        <f>VLOOKUP($A4,'Energy Structure(no elec)'!$A$2:$I$28,8,FALSE)*VLOOKUP($A4,'Electrification prediction'!$A$236:$AQ$262,COLUMN('Electrification prediction'!Q$236),FALSE)</f>
        <v>218068704104.41727</v>
      </c>
      <c r="R4">
        <f>VLOOKUP($A4,'Energy Structure(no elec)'!$A$2:$I$28,8,FALSE)*VLOOKUP($A4,'Electrification prediction'!$A$236:$AQ$262,COLUMN('Electrification prediction'!R$236),FALSE)</f>
        <v>220837980275.27649</v>
      </c>
      <c r="S4">
        <f>VLOOKUP($A4,'Energy Structure(no elec)'!$A$2:$I$28,8,FALSE)*VLOOKUP($A4,'Electrification prediction'!$A$236:$AQ$262,COLUMN('Electrification prediction'!S$236),FALSE)</f>
        <v>223799479631.48898</v>
      </c>
      <c r="T4">
        <f>VLOOKUP($A4,'Energy Structure(no elec)'!$A$2:$I$28,8,FALSE)*VLOOKUP($A4,'Electrification prediction'!$A$236:$AQ$262,COLUMN('Electrification prediction'!T$236),FALSE)</f>
        <v>226732658777.36252</v>
      </c>
      <c r="U4">
        <f>VLOOKUP($A4,'Energy Structure(no elec)'!$A$2:$I$28,8,FALSE)*VLOOKUP($A4,'Electrification prediction'!$A$236:$AQ$262,COLUMN('Electrification prediction'!U$236),FALSE)</f>
        <v>229632243715.80188</v>
      </c>
      <c r="V4">
        <f>VLOOKUP($A4,'Energy Structure(no elec)'!$A$2:$I$28,8,FALSE)*VLOOKUP($A4,'Electrification prediction'!$A$236:$AQ$262,COLUMN('Electrification prediction'!V$236),FALSE)</f>
        <v>232492671052.21637</v>
      </c>
      <c r="W4">
        <f>VLOOKUP($A4,'Energy Structure(no elec)'!$A$2:$I$28,8,FALSE)*VLOOKUP($A4,'Electrification prediction'!$A$236:$AQ$262,COLUMN('Electrification prediction'!W$236),FALSE)</f>
        <v>235166045784.99127</v>
      </c>
      <c r="X4">
        <f>VLOOKUP($A4,'Energy Structure(no elec)'!$A$2:$I$28,8,FALSE)*VLOOKUP($A4,'Electrification prediction'!$A$236:$AQ$262,COLUMN('Electrification prediction'!X$236),FALSE)</f>
        <v>237405812902.2243</v>
      </c>
      <c r="Y4">
        <f>VLOOKUP($A4,'Energy Structure(no elec)'!$A$2:$I$28,8,FALSE)*VLOOKUP($A4,'Electrification prediction'!$A$236:$AQ$262,COLUMN('Electrification prediction'!Y$236),FALSE)</f>
        <v>239429868502.41797</v>
      </c>
      <c r="Z4">
        <f>VLOOKUP($A4,'Energy Structure(no elec)'!$A$2:$I$28,8,FALSE)*VLOOKUP($A4,'Electrification prediction'!$A$236:$AQ$262,COLUMN('Electrification prediction'!Z$236),FALSE)</f>
        <v>241228301545.05045</v>
      </c>
      <c r="AA4">
        <f>VLOOKUP($A4,'Energy Structure(no elec)'!$A$2:$I$28,8,FALSE)*VLOOKUP($A4,'Electrification prediction'!$A$236:$AQ$262,COLUMN('Electrification prediction'!AA$236),FALSE)</f>
        <v>242789201438.46671</v>
      </c>
      <c r="AB4">
        <f>VLOOKUP($A4,'Energy Structure(no elec)'!$A$2:$I$28,8,FALSE)*VLOOKUP($A4,'Electrification prediction'!$A$236:$AQ$262,COLUMN('Electrification prediction'!AB$236),FALSE)</f>
        <v>244103515607.88226</v>
      </c>
      <c r="AC4">
        <f>VLOOKUP($A4,'Energy Structure(no elec)'!$A$2:$I$28,8,FALSE)*VLOOKUP($A4,'Electrification prediction'!$A$236:$AQ$262,COLUMN('Electrification prediction'!AC$236),FALSE)</f>
        <v>245162762952.19907</v>
      </c>
      <c r="AD4">
        <f>VLOOKUP($A4,'Energy Structure(no elec)'!$A$2:$I$28,8,FALSE)*VLOOKUP($A4,'Electrification prediction'!$A$236:$AQ$262,COLUMN('Electrification prediction'!AD$236),FALSE)</f>
        <v>245959103996.64963</v>
      </c>
      <c r="AE4">
        <f>VLOOKUP($A4,'Energy Structure(no elec)'!$A$2:$I$28,8,FALSE)*VLOOKUP($A4,'Electrification prediction'!$A$236:$AQ$262,COLUMN('Electrification prediction'!AE$236),FALSE)</f>
        <v>246482947072.67508</v>
      </c>
      <c r="AF4">
        <f>VLOOKUP($A4,'Energy Structure(no elec)'!$A$2:$I$28,8,FALSE)*VLOOKUP($A4,'Electrification prediction'!$A$236:$AQ$262,COLUMN('Electrification prediction'!AF$236),FALSE)</f>
        <v>246727927315.18759</v>
      </c>
      <c r="AG4">
        <f>VLOOKUP($A4,'Energy Structure(no elec)'!$A$2:$I$28,8,FALSE)*VLOOKUP($A4,'Electrification prediction'!$A$236:$AQ$262,COLUMN('Electrification prediction'!AG$236),FALSE)</f>
        <v>246686067706.39951</v>
      </c>
      <c r="AH4">
        <f>VLOOKUP($A4,'Energy Structure(no elec)'!$A$2:$I$28,8,FALSE)*VLOOKUP($A4,'Electrification prediction'!$A$236:$AQ$262,COLUMN('Electrification prediction'!AH$236),FALSE)</f>
        <v>246105834300.11508</v>
      </c>
      <c r="AI4">
        <f>VLOOKUP($A4,'Energy Structure(no elec)'!$A$2:$I$28,8,FALSE)*VLOOKUP($A4,'Electrification prediction'!$A$236:$AQ$262,COLUMN('Electrification prediction'!AI$236),FALSE)</f>
        <v>245229344301.35464</v>
      </c>
      <c r="AJ4">
        <f>VLOOKUP($A4,'Energy Structure(no elec)'!$A$2:$I$28,8,FALSE)*VLOOKUP($A4,'Electrification prediction'!$A$236:$AQ$262,COLUMN('Electrification prediction'!AJ$236),FALSE)</f>
        <v>244052519698.14188</v>
      </c>
      <c r="AK4">
        <f>VLOOKUP($A4,'Energy Structure(no elec)'!$A$2:$I$28,8,FALSE)*VLOOKUP($A4,'Electrification prediction'!$A$236:$AQ$262,COLUMN('Electrification prediction'!AK$236),FALSE)</f>
        <v>242572450853.64032</v>
      </c>
      <c r="AL4">
        <f>VLOOKUP($A4,'Energy Structure(no elec)'!$A$2:$I$28,8,FALSE)*VLOOKUP($A4,'Electrification prediction'!$A$236:$AQ$262,COLUMN('Electrification prediction'!AL$236),FALSE)</f>
        <v>240787462214.28735</v>
      </c>
      <c r="AM4">
        <f>VLOOKUP($A4,'Energy Structure(no elec)'!$A$2:$I$28,8,FALSE)*VLOOKUP($A4,'Electrification prediction'!$A$236:$AQ$262,COLUMN('Electrification prediction'!AM$236),FALSE)</f>
        <v>238694760871.60678</v>
      </c>
      <c r="AN4">
        <f>VLOOKUP($A4,'Energy Structure(no elec)'!$A$2:$I$28,8,FALSE)*VLOOKUP($A4,'Electrification prediction'!$A$236:$AQ$262,COLUMN('Electrification prediction'!AN$236),FALSE)</f>
        <v>236295373375.63525</v>
      </c>
      <c r="AO4">
        <f>VLOOKUP($A4,'Energy Structure(no elec)'!$A$2:$I$28,8,FALSE)*VLOOKUP($A4,'Electrification prediction'!$A$236:$AQ$262,COLUMN('Electrification prediction'!AO$236),FALSE)</f>
        <v>233589364502.85822</v>
      </c>
      <c r="AP4">
        <f>VLOOKUP($A4,'Energy Structure(no elec)'!$A$2:$I$28,8,FALSE)*VLOOKUP($A4,'Electrification prediction'!$A$236:$AQ$262,COLUMN('Electrification prediction'!AP$236),FALSE)</f>
        <v>230580683220.21671</v>
      </c>
      <c r="AQ4">
        <f>VLOOKUP($A4,'Energy Structure(no elec)'!$A$2:$I$28,8,FALSE)*VLOOKUP($A4,'Electrification prediction'!$A$236:$AQ$262,COLUMN('Electrification prediction'!AQ$236),FALSE)</f>
        <v>227272444064.46646</v>
      </c>
    </row>
    <row r="5" spans="1:43">
      <c r="A5" s="272" t="s">
        <v>618</v>
      </c>
      <c r="B5">
        <f>VLOOKUP(A5,'Energy use'!$A$132:$K$158,9,FALSE)</f>
        <v>660671979175.06506</v>
      </c>
      <c r="C5">
        <f>VLOOKUP($A5,'Energy Structure(no elec)'!$A$2:$I$28,8,FALSE)*VLOOKUP($A5,'Electrification prediction'!$A$236:$AQ$262,COLUMN('Electrification prediction'!C$236),FALSE)</f>
        <v>639488909259.99011</v>
      </c>
      <c r="D5">
        <f>VLOOKUP($A5,'Energy Structure(no elec)'!$A$2:$I$28,8,FALSE)*VLOOKUP($A5,'Electrification prediction'!$A$236:$AQ$262,COLUMN('Electrification prediction'!D$236),FALSE)</f>
        <v>575910995744.85999</v>
      </c>
      <c r="E5">
        <f>VLOOKUP($A5,'Energy Structure(no elec)'!$A$2:$I$28,8,FALSE)*VLOOKUP($A5,'Electrification prediction'!$A$236:$AQ$262,COLUMN('Electrification prediction'!E$236),FALSE)</f>
        <v>611416694703.84058</v>
      </c>
      <c r="F5">
        <f>VLOOKUP($A5,'Energy Structure(no elec)'!$A$2:$I$28,8,FALSE)*VLOOKUP($A5,'Electrification prediction'!$A$236:$AQ$262,COLUMN('Electrification prediction'!F$236),FALSE)</f>
        <v>645390943616.60583</v>
      </c>
      <c r="G5">
        <f>VLOOKUP($A5,'Energy Structure(no elec)'!$A$2:$I$28,8,FALSE)*VLOOKUP($A5,'Electrification prediction'!$A$236:$AQ$262,COLUMN('Electrification prediction'!G$236),FALSE)</f>
        <v>678160533172.4541</v>
      </c>
      <c r="H5">
        <f>VLOOKUP($A5,'Energy Structure(no elec)'!$A$2:$I$28,8,FALSE)*VLOOKUP($A5,'Electrification prediction'!$A$236:$AQ$262,COLUMN('Electrification prediction'!H$236),FALSE)</f>
        <v>709943633291.13062</v>
      </c>
      <c r="I5">
        <f>VLOOKUP($A5,'Energy Structure(no elec)'!$A$2:$I$28,8,FALSE)*VLOOKUP($A5,'Electrification prediction'!$A$236:$AQ$262,COLUMN('Electrification prediction'!I$236),FALSE)</f>
        <v>740498341563.7699</v>
      </c>
      <c r="J5">
        <f>VLOOKUP($A5,'Energy Structure(no elec)'!$A$2:$I$28,8,FALSE)*VLOOKUP($A5,'Electrification prediction'!$A$236:$AQ$262,COLUMN('Electrification prediction'!J$236),FALSE)</f>
        <v>770543260070.76282</v>
      </c>
      <c r="K5">
        <f>VLOOKUP($A5,'Energy Structure(no elec)'!$A$2:$I$28,8,FALSE)*VLOOKUP($A5,'Electrification prediction'!$A$236:$AQ$262,COLUMN('Electrification prediction'!K$236),FALSE)</f>
        <v>800116862043.76514</v>
      </c>
      <c r="L5">
        <f>VLOOKUP($A5,'Energy Structure(no elec)'!$A$2:$I$28,8,FALSE)*VLOOKUP($A5,'Electrification prediction'!$A$236:$AQ$262,COLUMN('Electrification prediction'!L$236),FALSE)</f>
        <v>829253508823.677</v>
      </c>
      <c r="M5">
        <f>VLOOKUP($A5,'Energy Structure(no elec)'!$A$2:$I$28,8,FALSE)*VLOOKUP($A5,'Electrification prediction'!$A$236:$AQ$262,COLUMN('Electrification prediction'!M$236),FALSE)</f>
        <v>856712540710.45093</v>
      </c>
      <c r="N5">
        <f>VLOOKUP($A5,'Energy Structure(no elec)'!$A$2:$I$28,8,FALSE)*VLOOKUP($A5,'Electrification prediction'!$A$236:$AQ$262,COLUMN('Electrification prediction'!N$236),FALSE)</f>
        <v>883708847333.95508</v>
      </c>
      <c r="O5">
        <f>VLOOKUP($A5,'Energy Structure(no elec)'!$A$2:$I$28,8,FALSE)*VLOOKUP($A5,'Electrification prediction'!$A$236:$AQ$262,COLUMN('Electrification prediction'!O$236),FALSE)</f>
        <v>910266379996.75488</v>
      </c>
      <c r="P5">
        <f>VLOOKUP($A5,'Energy Structure(no elec)'!$A$2:$I$28,8,FALSE)*VLOOKUP($A5,'Electrification prediction'!$A$236:$AQ$262,COLUMN('Electrification prediction'!P$236),FALSE)</f>
        <v>936405160091.31348</v>
      </c>
      <c r="Q5">
        <f>VLOOKUP($A5,'Energy Structure(no elec)'!$A$2:$I$28,8,FALSE)*VLOOKUP($A5,'Electrification prediction'!$A$236:$AQ$262,COLUMN('Electrification prediction'!Q$236),FALSE)</f>
        <v>962131952129.08191</v>
      </c>
      <c r="R5">
        <f>VLOOKUP($A5,'Energy Structure(no elec)'!$A$2:$I$28,8,FALSE)*VLOOKUP($A5,'Electrification prediction'!$A$236:$AQ$262,COLUMN('Electrification prediction'!R$236),FALSE)</f>
        <v>986481537907.96667</v>
      </c>
      <c r="S5">
        <f>VLOOKUP($A5,'Energy Structure(no elec)'!$A$2:$I$28,8,FALSE)*VLOOKUP($A5,'Electrification prediction'!$A$236:$AQ$262,COLUMN('Electrification prediction'!S$236),FALSE)</f>
        <v>1011382354845.0525</v>
      </c>
      <c r="T5">
        <f>VLOOKUP($A5,'Energy Structure(no elec)'!$A$2:$I$28,8,FALSE)*VLOOKUP($A5,'Electrification prediction'!$A$236:$AQ$262,COLUMN('Electrification prediction'!T$236),FALSE)</f>
        <v>1035876838645.8422</v>
      </c>
      <c r="U5">
        <f>VLOOKUP($A5,'Energy Structure(no elec)'!$A$2:$I$28,8,FALSE)*VLOOKUP($A5,'Electrification prediction'!$A$236:$AQ$262,COLUMN('Electrification prediction'!U$236),FALSE)</f>
        <v>1059955742911.926</v>
      </c>
      <c r="V5">
        <f>VLOOKUP($A5,'Energy Structure(no elec)'!$A$2:$I$28,8,FALSE)*VLOOKUP($A5,'Electrification prediction'!$A$236:$AQ$262,COLUMN('Electrification prediction'!V$236),FALSE)</f>
        <v>1083606211578.4865</v>
      </c>
      <c r="W5">
        <f>VLOOKUP($A5,'Energy Structure(no elec)'!$A$2:$I$28,8,FALSE)*VLOOKUP($A5,'Electrification prediction'!$A$236:$AQ$262,COLUMN('Electrification prediction'!W$236),FALSE)</f>
        <v>1106143118017.3943</v>
      </c>
      <c r="X5">
        <f>VLOOKUP($A5,'Energy Structure(no elec)'!$A$2:$I$28,8,FALSE)*VLOOKUP($A5,'Electrification prediction'!$A$236:$AQ$262,COLUMN('Electrification prediction'!X$236),FALSE)</f>
        <v>1126387568249.4353</v>
      </c>
      <c r="Y5">
        <f>VLOOKUP($A5,'Energy Structure(no elec)'!$A$2:$I$28,8,FALSE)*VLOOKUP($A5,'Electrification prediction'!$A$236:$AQ$262,COLUMN('Electrification prediction'!Y$236),FALSE)</f>
        <v>1145346909964.114</v>
      </c>
      <c r="Z5">
        <f>VLOOKUP($A5,'Energy Structure(no elec)'!$A$2:$I$28,8,FALSE)*VLOOKUP($A5,'Electrification prediction'!$A$236:$AQ$262,COLUMN('Electrification prediction'!Z$236),FALSE)</f>
        <v>1162964839470.2031</v>
      </c>
      <c r="AA5">
        <f>VLOOKUP($A5,'Energy Structure(no elec)'!$A$2:$I$28,8,FALSE)*VLOOKUP($A5,'Electrification prediction'!$A$236:$AQ$262,COLUMN('Electrification prediction'!AA$236),FALSE)</f>
        <v>1179174641240.0801</v>
      </c>
      <c r="AB5">
        <f>VLOOKUP($A5,'Energy Structure(no elec)'!$A$2:$I$28,8,FALSE)*VLOOKUP($A5,'Electrification prediction'!$A$236:$AQ$262,COLUMN('Electrification prediction'!AB$236),FALSE)</f>
        <v>1193922697305.3618</v>
      </c>
      <c r="AC5">
        <f>VLOOKUP($A5,'Energy Structure(no elec)'!$A$2:$I$28,8,FALSE)*VLOOKUP($A5,'Electrification prediction'!$A$236:$AQ$262,COLUMN('Electrification prediction'!AC$236),FALSE)</f>
        <v>1207157779069.6008</v>
      </c>
      <c r="AD5">
        <f>VLOOKUP($A5,'Energy Structure(no elec)'!$A$2:$I$28,8,FALSE)*VLOOKUP($A5,'Electrification prediction'!$A$236:$AQ$262,COLUMN('Electrification prediction'!AD$236),FALSE)</f>
        <v>1218831531454.7595</v>
      </c>
      <c r="AE5">
        <f>VLOOKUP($A5,'Energy Structure(no elec)'!$A$2:$I$28,8,FALSE)*VLOOKUP($A5,'Electrification prediction'!$A$236:$AQ$262,COLUMN('Electrification prediction'!AE$236),FALSE)</f>
        <v>1228886658362.6245</v>
      </c>
      <c r="AF5">
        <f>VLOOKUP($A5,'Energy Structure(no elec)'!$A$2:$I$28,8,FALSE)*VLOOKUP($A5,'Electrification prediction'!$A$236:$AQ$262,COLUMN('Electrification prediction'!AF$236),FALSE)</f>
        <v>1237281687612.3564</v>
      </c>
      <c r="AG5">
        <f>VLOOKUP($A5,'Energy Structure(no elec)'!$A$2:$I$28,8,FALSE)*VLOOKUP($A5,'Electrification prediction'!$A$236:$AQ$262,COLUMN('Electrification prediction'!AG$236),FALSE)</f>
        <v>1243967039092.7344</v>
      </c>
      <c r="AH5">
        <f>VLOOKUP($A5,'Energy Structure(no elec)'!$A$2:$I$28,8,FALSE)*VLOOKUP($A5,'Electrification prediction'!$A$236:$AQ$262,COLUMN('Electrification prediction'!AH$236),FALSE)</f>
        <v>1247656947524.9063</v>
      </c>
      <c r="AI5">
        <f>VLOOKUP($A5,'Energy Structure(no elec)'!$A$2:$I$28,8,FALSE)*VLOOKUP($A5,'Electrification prediction'!$A$236:$AQ$262,COLUMN('Electrification prediction'!AI$236),FALSE)</f>
        <v>1249558331336.7224</v>
      </c>
      <c r="AJ5">
        <f>VLOOKUP($A5,'Energy Structure(no elec)'!$A$2:$I$28,8,FALSE)*VLOOKUP($A5,'Electrification prediction'!$A$236:$AQ$262,COLUMN('Electrification prediction'!AJ$236),FALSE)</f>
        <v>1249642430742.428</v>
      </c>
      <c r="AK5">
        <f>VLOOKUP($A5,'Energy Structure(no elec)'!$A$2:$I$28,8,FALSE)*VLOOKUP($A5,'Electrification prediction'!$A$236:$AQ$262,COLUMN('Electrification prediction'!AK$236),FALSE)</f>
        <v>1247886718305.8359</v>
      </c>
      <c r="AL5">
        <f>VLOOKUP($A5,'Energy Structure(no elec)'!$A$2:$I$28,8,FALSE)*VLOOKUP($A5,'Electrification prediction'!$A$236:$AQ$262,COLUMN('Electrification prediction'!AL$236),FALSE)</f>
        <v>1244275364483.8823</v>
      </c>
      <c r="AM5">
        <f>VLOOKUP($A5,'Energy Structure(no elec)'!$A$2:$I$28,8,FALSE)*VLOOKUP($A5,'Electrification prediction'!$A$236:$AQ$262,COLUMN('Electrification prediction'!AM$236),FALSE)</f>
        <v>1238787139952.3457</v>
      </c>
      <c r="AN5">
        <f>VLOOKUP($A5,'Energy Structure(no elec)'!$A$2:$I$28,8,FALSE)*VLOOKUP($A5,'Electrification prediction'!$A$236:$AQ$262,COLUMN('Electrification prediction'!AN$236),FALSE)</f>
        <v>1231421025065.0767</v>
      </c>
      <c r="AO5">
        <f>VLOOKUP($A5,'Energy Structure(no elec)'!$A$2:$I$28,8,FALSE)*VLOOKUP($A5,'Electrification prediction'!$A$236:$AQ$262,COLUMN('Electrification prediction'!AO$236),FALSE)</f>
        <v>1222171547892.2458</v>
      </c>
      <c r="AP5">
        <f>VLOOKUP($A5,'Energy Structure(no elec)'!$A$2:$I$28,8,FALSE)*VLOOKUP($A5,'Electrification prediction'!$A$236:$AQ$262,COLUMN('Electrification prediction'!AP$236),FALSE)</f>
        <v>1211054127546.8926</v>
      </c>
      <c r="AQ5">
        <f>VLOOKUP($A5,'Energy Structure(no elec)'!$A$2:$I$28,8,FALSE)*VLOOKUP($A5,'Electrification prediction'!$A$236:$AQ$262,COLUMN('Electrification prediction'!AQ$236),FALSE)</f>
        <v>1198080517076.9048</v>
      </c>
    </row>
    <row r="6" spans="1:43">
      <c r="A6" s="272" t="s">
        <v>619</v>
      </c>
      <c r="B6">
        <f>VLOOKUP(A6,'Energy use'!$A$132:$K$158,9,FALSE)</f>
        <v>573087629024.2627</v>
      </c>
      <c r="C6">
        <f>VLOOKUP($A6,'Energy Structure(no elec)'!$A$2:$I$28,8,FALSE)*VLOOKUP($A6,'Electrification prediction'!$A$236:$AQ$262,COLUMN('Electrification prediction'!C$236),FALSE)</f>
        <v>565120342377.49426</v>
      </c>
      <c r="D6">
        <f>VLOOKUP($A6,'Energy Structure(no elec)'!$A$2:$I$28,8,FALSE)*VLOOKUP($A6,'Electrification prediction'!$A$236:$AQ$262,COLUMN('Electrification prediction'!D$236),FALSE)</f>
        <v>596772011955.68298</v>
      </c>
      <c r="E6">
        <f>VLOOKUP($A6,'Energy Structure(no elec)'!$A$2:$I$28,8,FALSE)*VLOOKUP($A6,'Electrification prediction'!$A$236:$AQ$262,COLUMN('Electrification prediction'!E$236),FALSE)</f>
        <v>611047671800.82227</v>
      </c>
      <c r="F6">
        <f>VLOOKUP($A6,'Energy Structure(no elec)'!$A$2:$I$28,8,FALSE)*VLOOKUP($A6,'Electrification prediction'!$A$236:$AQ$262,COLUMN('Electrification prediction'!F$236),FALSE)</f>
        <v>624660189568.77625</v>
      </c>
      <c r="G6">
        <f>VLOOKUP($A6,'Energy Structure(no elec)'!$A$2:$I$28,8,FALSE)*VLOOKUP($A6,'Electrification prediction'!$A$236:$AQ$262,COLUMN('Electrification prediction'!G$236),FALSE)</f>
        <v>637621984425.14783</v>
      </c>
      <c r="H6">
        <f>VLOOKUP($A6,'Energy Structure(no elec)'!$A$2:$I$28,8,FALSE)*VLOOKUP($A6,'Electrification prediction'!$A$236:$AQ$262,COLUMN('Electrification prediction'!H$236),FALSE)</f>
        <v>650160436274.88306</v>
      </c>
      <c r="I6">
        <f>VLOOKUP($A6,'Energy Structure(no elec)'!$A$2:$I$28,8,FALSE)*VLOOKUP($A6,'Electrification prediction'!$A$236:$AQ$262,COLUMN('Electrification prediction'!I$236),FALSE)</f>
        <v>662045794751.12183</v>
      </c>
      <c r="J6">
        <f>VLOOKUP($A6,'Energy Structure(no elec)'!$A$2:$I$28,8,FALSE)*VLOOKUP($A6,'Electrification prediction'!$A$236:$AQ$262,COLUMN('Electrification prediction'!J$236),FALSE)</f>
        <v>673942618091.03174</v>
      </c>
      <c r="K6">
        <f>VLOOKUP($A6,'Energy Structure(no elec)'!$A$2:$I$28,8,FALSE)*VLOOKUP($A6,'Electrification prediction'!$A$236:$AQ$262,COLUMN('Electrification prediction'!K$236),FALSE)</f>
        <v>685850039742.99365</v>
      </c>
      <c r="L6">
        <f>VLOOKUP($A6,'Energy Structure(no elec)'!$A$2:$I$28,8,FALSE)*VLOOKUP($A6,'Electrification prediction'!$A$236:$AQ$262,COLUMN('Electrification prediction'!L$236),FALSE)</f>
        <v>697765999709.12012</v>
      </c>
      <c r="M6">
        <f>VLOOKUP($A6,'Energy Structure(no elec)'!$A$2:$I$28,8,FALSE)*VLOOKUP($A6,'Electrification prediction'!$A$236:$AQ$262,COLUMN('Electrification prediction'!M$236),FALSE)</f>
        <v>708592456077.97339</v>
      </c>
      <c r="N6">
        <f>VLOOKUP($A6,'Energy Structure(no elec)'!$A$2:$I$28,8,FALSE)*VLOOKUP($A6,'Electrification prediction'!$A$236:$AQ$262,COLUMN('Electrification prediction'!N$236),FALSE)</f>
        <v>719385790271.08008</v>
      </c>
      <c r="O6">
        <f>VLOOKUP($A6,'Energy Structure(no elec)'!$A$2:$I$28,8,FALSE)*VLOOKUP($A6,'Electrification prediction'!$A$236:$AQ$262,COLUMN('Electrification prediction'!O$236),FALSE)</f>
        <v>730140860505.77783</v>
      </c>
      <c r="P6">
        <f>VLOOKUP($A6,'Energy Structure(no elec)'!$A$2:$I$28,8,FALSE)*VLOOKUP($A6,'Electrification prediction'!$A$236:$AQ$262,COLUMN('Electrification prediction'!P$236),FALSE)</f>
        <v>740851621984.99243</v>
      </c>
      <c r="Q6">
        <f>VLOOKUP($A6,'Energy Structure(no elec)'!$A$2:$I$28,8,FALSE)*VLOOKUP($A6,'Electrification prediction'!$A$236:$AQ$262,COLUMN('Electrification prediction'!Q$236),FALSE)</f>
        <v>751503445536.57312</v>
      </c>
      <c r="R6">
        <f>VLOOKUP($A6,'Energy Structure(no elec)'!$A$2:$I$28,8,FALSE)*VLOOKUP($A6,'Electrification prediction'!$A$236:$AQ$262,COLUMN('Electrification prediction'!R$236),FALSE)</f>
        <v>761304164818.03589</v>
      </c>
      <c r="S6">
        <f>VLOOKUP($A6,'Energy Structure(no elec)'!$A$2:$I$28,8,FALSE)*VLOOKUP($A6,'Electrification prediction'!$A$236:$AQ$262,COLUMN('Electrification prediction'!S$236),FALSE)</f>
        <v>771794796693.4231</v>
      </c>
      <c r="T6">
        <f>VLOOKUP($A6,'Energy Structure(no elec)'!$A$2:$I$28,8,FALSE)*VLOOKUP($A6,'Electrification prediction'!$A$236:$AQ$262,COLUMN('Electrification prediction'!T$236),FALSE)</f>
        <v>782183980616.81592</v>
      </c>
      <c r="U6">
        <f>VLOOKUP($A6,'Energy Structure(no elec)'!$A$2:$I$28,8,FALSE)*VLOOKUP($A6,'Electrification prediction'!$A$236:$AQ$262,COLUMN('Electrification prediction'!U$236),FALSE)</f>
        <v>792452779500.31128</v>
      </c>
      <c r="V6">
        <f>VLOOKUP($A6,'Energy Structure(no elec)'!$A$2:$I$28,8,FALSE)*VLOOKUP($A6,'Electrification prediction'!$A$236:$AQ$262,COLUMN('Electrification prediction'!V$236),FALSE)</f>
        <v>802581214146.29504</v>
      </c>
      <c r="W6">
        <f>VLOOKUP($A6,'Energy Structure(no elec)'!$A$2:$I$28,8,FALSE)*VLOOKUP($A6,'Electrification prediction'!$A$236:$AQ$262,COLUMN('Electrification prediction'!W$236),FALSE)</f>
        <v>812038454465.18762</v>
      </c>
      <c r="X6">
        <f>VLOOKUP($A6,'Energy Structure(no elec)'!$A$2:$I$28,8,FALSE)*VLOOKUP($A6,'Electrification prediction'!$A$236:$AQ$262,COLUMN('Electrification prediction'!X$236),FALSE)</f>
        <v>819939455151.65845</v>
      </c>
      <c r="Y6">
        <f>VLOOKUP($A6,'Energy Structure(no elec)'!$A$2:$I$28,8,FALSE)*VLOOKUP($A6,'Electrification prediction'!$A$236:$AQ$262,COLUMN('Electrification prediction'!Y$236),FALSE)</f>
        <v>827066137434.85205</v>
      </c>
      <c r="Z6">
        <f>VLOOKUP($A6,'Energy Structure(no elec)'!$A$2:$I$28,8,FALSE)*VLOOKUP($A6,'Electrification prediction'!$A$236:$AQ$262,COLUMN('Electrification prediction'!Z$236),FALSE)</f>
        <v>833382821137.49536</v>
      </c>
      <c r="AA6">
        <f>VLOOKUP($A6,'Energy Structure(no elec)'!$A$2:$I$28,8,FALSE)*VLOOKUP($A6,'Electrification prediction'!$A$236:$AQ$262,COLUMN('Electrification prediction'!AA$236),FALSE)</f>
        <v>838846640485.19153</v>
      </c>
      <c r="AB6">
        <f>VLOOKUP($A6,'Energy Structure(no elec)'!$A$2:$I$28,8,FALSE)*VLOOKUP($A6,'Electrification prediction'!$A$236:$AQ$262,COLUMN('Electrification prediction'!AB$236),FALSE)</f>
        <v>843424980773.23132</v>
      </c>
      <c r="AC6">
        <f>VLOOKUP($A6,'Energy Structure(no elec)'!$A$2:$I$28,8,FALSE)*VLOOKUP($A6,'Electrification prediction'!$A$236:$AQ$262,COLUMN('Electrification prediction'!AC$236),FALSE)</f>
        <v>847087271661.39954</v>
      </c>
      <c r="AD6">
        <f>VLOOKUP($A6,'Energy Structure(no elec)'!$A$2:$I$28,8,FALSE)*VLOOKUP($A6,'Electrification prediction'!$A$236:$AQ$262,COLUMN('Electrification prediction'!AD$236),FALSE)</f>
        <v>849805239420.65552</v>
      </c>
      <c r="AE6">
        <f>VLOOKUP($A6,'Energy Structure(no elec)'!$A$2:$I$28,8,FALSE)*VLOOKUP($A6,'Electrification prediction'!$A$236:$AQ$262,COLUMN('Electrification prediction'!AE$236),FALSE)</f>
        <v>851544312494.55493</v>
      </c>
      <c r="AF6">
        <f>VLOOKUP($A6,'Energy Structure(no elec)'!$A$2:$I$28,8,FALSE)*VLOOKUP($A6,'Electrification prediction'!$A$236:$AQ$262,COLUMN('Electrification prediction'!AF$236),FALSE)</f>
        <v>852281497599.56274</v>
      </c>
      <c r="AG6">
        <f>VLOOKUP($A6,'Energy Structure(no elec)'!$A$2:$I$28,8,FALSE)*VLOOKUP($A6,'Electrification prediction'!$A$236:$AQ$262,COLUMN('Electrification prediction'!AG$236),FALSE)</f>
        <v>851988006703.78577</v>
      </c>
      <c r="AH6">
        <f>VLOOKUP($A6,'Energy Structure(no elec)'!$A$2:$I$28,8,FALSE)*VLOOKUP($A6,'Electrification prediction'!$A$236:$AQ$262,COLUMN('Electrification prediction'!AH$236),FALSE)</f>
        <v>849760442972.35339</v>
      </c>
      <c r="AI6">
        <f>VLOOKUP($A6,'Energy Structure(no elec)'!$A$2:$I$28,8,FALSE)*VLOOKUP($A6,'Electrification prediction'!$A$236:$AQ$262,COLUMN('Electrification prediction'!AI$236),FALSE)</f>
        <v>846467998894.72656</v>
      </c>
      <c r="AJ6">
        <f>VLOOKUP($A6,'Energy Structure(no elec)'!$A$2:$I$28,8,FALSE)*VLOOKUP($A6,'Electrification prediction'!$A$236:$AQ$262,COLUMN('Electrification prediction'!AJ$236),FALSE)</f>
        <v>842095870240.94849</v>
      </c>
      <c r="AK6">
        <f>VLOOKUP($A6,'Energy Structure(no elec)'!$A$2:$I$28,8,FALSE)*VLOOKUP($A6,'Electrification prediction'!$A$236:$AQ$262,COLUMN('Electrification prediction'!AK$236),FALSE)</f>
        <v>836633444391.46448</v>
      </c>
      <c r="AL6">
        <f>VLOOKUP($A6,'Energy Structure(no elec)'!$A$2:$I$28,8,FALSE)*VLOOKUP($A6,'Electrification prediction'!$A$236:$AQ$262,COLUMN('Electrification prediction'!AL$236),FALSE)</f>
        <v>830074537297.67395</v>
      </c>
      <c r="AM6">
        <f>VLOOKUP($A6,'Energy Structure(no elec)'!$A$2:$I$28,8,FALSE)*VLOOKUP($A6,'Electrification prediction'!$A$236:$AQ$262,COLUMN('Electrification prediction'!AM$236),FALSE)</f>
        <v>822408948575.00269</v>
      </c>
      <c r="AN6">
        <f>VLOOKUP($A6,'Energy Structure(no elec)'!$A$2:$I$28,8,FALSE)*VLOOKUP($A6,'Electrification prediction'!$A$236:$AQ$262,COLUMN('Electrification prediction'!AN$236),FALSE)</f>
        <v>813640193496.96899</v>
      </c>
      <c r="AO6">
        <f>VLOOKUP($A6,'Energy Structure(no elec)'!$A$2:$I$28,8,FALSE)*VLOOKUP($A6,'Electrification prediction'!$A$236:$AQ$262,COLUMN('Electrification prediction'!AO$236),FALSE)</f>
        <v>803768331319.98804</v>
      </c>
      <c r="AP6">
        <f>VLOOKUP($A6,'Energy Structure(no elec)'!$A$2:$I$28,8,FALSE)*VLOOKUP($A6,'Electrification prediction'!$A$236:$AQ$262,COLUMN('Electrification prediction'!AP$236),FALSE)</f>
        <v>792807372819.96301</v>
      </c>
      <c r="AQ6">
        <f>VLOOKUP($A6,'Energy Structure(no elec)'!$A$2:$I$28,8,FALSE)*VLOOKUP($A6,'Electrification prediction'!$A$236:$AQ$262,COLUMN('Electrification prediction'!AQ$236),FALSE)</f>
        <v>780768331967.9126</v>
      </c>
    </row>
    <row r="7" spans="1:43">
      <c r="A7" s="272" t="s">
        <v>620</v>
      </c>
      <c r="B7">
        <f>VLOOKUP(A7,'Energy use'!$A$132:$K$158,9,FALSE)</f>
        <v>0</v>
      </c>
      <c r="C7">
        <f>VLOOKUP($A7,'Energy Structure(no elec)'!$A$2:$I$28,8,FALSE)*VLOOKUP($A7,'Electrification prediction'!$A$236:$AQ$262,COLUMN('Electrification prediction'!C$236),FALSE)</f>
        <v>0</v>
      </c>
      <c r="D7">
        <f>VLOOKUP($A7,'Energy Structure(no elec)'!$A$2:$I$28,8,FALSE)*VLOOKUP($A7,'Electrification prediction'!$A$236:$AQ$262,COLUMN('Electrification prediction'!D$236),FALSE)</f>
        <v>0</v>
      </c>
      <c r="E7">
        <f>VLOOKUP($A7,'Energy Structure(no elec)'!$A$2:$I$28,8,FALSE)*VLOOKUP($A7,'Electrification prediction'!$A$236:$AQ$262,COLUMN('Electrification prediction'!E$236),FALSE)</f>
        <v>0</v>
      </c>
      <c r="F7">
        <f>VLOOKUP($A7,'Energy Structure(no elec)'!$A$2:$I$28,8,FALSE)*VLOOKUP($A7,'Electrification prediction'!$A$236:$AQ$262,COLUMN('Electrification prediction'!F$236),FALSE)</f>
        <v>0</v>
      </c>
      <c r="G7">
        <f>VLOOKUP($A7,'Energy Structure(no elec)'!$A$2:$I$28,8,FALSE)*VLOOKUP($A7,'Electrification prediction'!$A$236:$AQ$262,COLUMN('Electrification prediction'!G$236),FALSE)</f>
        <v>0</v>
      </c>
      <c r="H7">
        <f>VLOOKUP($A7,'Energy Structure(no elec)'!$A$2:$I$28,8,FALSE)*VLOOKUP($A7,'Electrification prediction'!$A$236:$AQ$262,COLUMN('Electrification prediction'!H$236),FALSE)</f>
        <v>0</v>
      </c>
      <c r="I7">
        <f>VLOOKUP($A7,'Energy Structure(no elec)'!$A$2:$I$28,8,FALSE)*VLOOKUP($A7,'Electrification prediction'!$A$236:$AQ$262,COLUMN('Electrification prediction'!I$236),FALSE)</f>
        <v>0</v>
      </c>
      <c r="J7">
        <f>VLOOKUP($A7,'Energy Structure(no elec)'!$A$2:$I$28,8,FALSE)*VLOOKUP($A7,'Electrification prediction'!$A$236:$AQ$262,COLUMN('Electrification prediction'!J$236),FALSE)</f>
        <v>0</v>
      </c>
      <c r="K7">
        <f>VLOOKUP($A7,'Energy Structure(no elec)'!$A$2:$I$28,8,FALSE)*VLOOKUP($A7,'Electrification prediction'!$A$236:$AQ$262,COLUMN('Electrification prediction'!K$236),FALSE)</f>
        <v>0</v>
      </c>
      <c r="L7">
        <f>VLOOKUP($A7,'Energy Structure(no elec)'!$A$2:$I$28,8,FALSE)*VLOOKUP($A7,'Electrification prediction'!$A$236:$AQ$262,COLUMN('Electrification prediction'!L$236),FALSE)</f>
        <v>0</v>
      </c>
      <c r="M7">
        <f>VLOOKUP($A7,'Energy Structure(no elec)'!$A$2:$I$28,8,FALSE)*VLOOKUP($A7,'Electrification prediction'!$A$236:$AQ$262,COLUMN('Electrification prediction'!M$236),FALSE)</f>
        <v>0</v>
      </c>
      <c r="N7">
        <f>VLOOKUP($A7,'Energy Structure(no elec)'!$A$2:$I$28,8,FALSE)*VLOOKUP($A7,'Electrification prediction'!$A$236:$AQ$262,COLUMN('Electrification prediction'!N$236),FALSE)</f>
        <v>0</v>
      </c>
      <c r="O7">
        <f>VLOOKUP($A7,'Energy Structure(no elec)'!$A$2:$I$28,8,FALSE)*VLOOKUP($A7,'Electrification prediction'!$A$236:$AQ$262,COLUMN('Electrification prediction'!O$236),FALSE)</f>
        <v>0</v>
      </c>
      <c r="P7">
        <f>VLOOKUP($A7,'Energy Structure(no elec)'!$A$2:$I$28,8,FALSE)*VLOOKUP($A7,'Electrification prediction'!$A$236:$AQ$262,COLUMN('Electrification prediction'!P$236),FALSE)</f>
        <v>0</v>
      </c>
      <c r="Q7">
        <f>VLOOKUP($A7,'Energy Structure(no elec)'!$A$2:$I$28,8,FALSE)*VLOOKUP($A7,'Electrification prediction'!$A$236:$AQ$262,COLUMN('Electrification prediction'!Q$236),FALSE)</f>
        <v>0</v>
      </c>
      <c r="R7">
        <f>VLOOKUP($A7,'Energy Structure(no elec)'!$A$2:$I$28,8,FALSE)*VLOOKUP($A7,'Electrification prediction'!$A$236:$AQ$262,COLUMN('Electrification prediction'!R$236),FALSE)</f>
        <v>0</v>
      </c>
      <c r="S7">
        <f>VLOOKUP($A7,'Energy Structure(no elec)'!$A$2:$I$28,8,FALSE)*VLOOKUP($A7,'Electrification prediction'!$A$236:$AQ$262,COLUMN('Electrification prediction'!S$236),FALSE)</f>
        <v>0</v>
      </c>
      <c r="T7">
        <f>VLOOKUP($A7,'Energy Structure(no elec)'!$A$2:$I$28,8,FALSE)*VLOOKUP($A7,'Electrification prediction'!$A$236:$AQ$262,COLUMN('Electrification prediction'!T$236),FALSE)</f>
        <v>0</v>
      </c>
      <c r="U7">
        <f>VLOOKUP($A7,'Energy Structure(no elec)'!$A$2:$I$28,8,FALSE)*VLOOKUP($A7,'Electrification prediction'!$A$236:$AQ$262,COLUMN('Electrification prediction'!U$236),FALSE)</f>
        <v>0</v>
      </c>
      <c r="V7">
        <f>VLOOKUP($A7,'Energy Structure(no elec)'!$A$2:$I$28,8,FALSE)*VLOOKUP($A7,'Electrification prediction'!$A$236:$AQ$262,COLUMN('Electrification prediction'!V$236),FALSE)</f>
        <v>0</v>
      </c>
      <c r="W7">
        <f>VLOOKUP($A7,'Energy Structure(no elec)'!$A$2:$I$28,8,FALSE)*VLOOKUP($A7,'Electrification prediction'!$A$236:$AQ$262,COLUMN('Electrification prediction'!W$236),FALSE)</f>
        <v>0</v>
      </c>
      <c r="X7">
        <f>VLOOKUP($A7,'Energy Structure(no elec)'!$A$2:$I$28,8,FALSE)*VLOOKUP($A7,'Electrification prediction'!$A$236:$AQ$262,COLUMN('Electrification prediction'!X$236),FALSE)</f>
        <v>0</v>
      </c>
      <c r="Y7">
        <f>VLOOKUP($A7,'Energy Structure(no elec)'!$A$2:$I$28,8,FALSE)*VLOOKUP($A7,'Electrification prediction'!$A$236:$AQ$262,COLUMN('Electrification prediction'!Y$236),FALSE)</f>
        <v>0</v>
      </c>
      <c r="Z7">
        <f>VLOOKUP($A7,'Energy Structure(no elec)'!$A$2:$I$28,8,FALSE)*VLOOKUP($A7,'Electrification prediction'!$A$236:$AQ$262,COLUMN('Electrification prediction'!Z$236),FALSE)</f>
        <v>0</v>
      </c>
      <c r="AA7">
        <f>VLOOKUP($A7,'Energy Structure(no elec)'!$A$2:$I$28,8,FALSE)*VLOOKUP($A7,'Electrification prediction'!$A$236:$AQ$262,COLUMN('Electrification prediction'!AA$236),FALSE)</f>
        <v>0</v>
      </c>
      <c r="AB7">
        <f>VLOOKUP($A7,'Energy Structure(no elec)'!$A$2:$I$28,8,FALSE)*VLOOKUP($A7,'Electrification prediction'!$A$236:$AQ$262,COLUMN('Electrification prediction'!AB$236),FALSE)</f>
        <v>0</v>
      </c>
      <c r="AC7">
        <f>VLOOKUP($A7,'Energy Structure(no elec)'!$A$2:$I$28,8,FALSE)*VLOOKUP($A7,'Electrification prediction'!$A$236:$AQ$262,COLUMN('Electrification prediction'!AC$236),FALSE)</f>
        <v>0</v>
      </c>
      <c r="AD7">
        <f>VLOOKUP($A7,'Energy Structure(no elec)'!$A$2:$I$28,8,FALSE)*VLOOKUP($A7,'Electrification prediction'!$A$236:$AQ$262,COLUMN('Electrification prediction'!AD$236),FALSE)</f>
        <v>0</v>
      </c>
      <c r="AE7">
        <f>VLOOKUP($A7,'Energy Structure(no elec)'!$A$2:$I$28,8,FALSE)*VLOOKUP($A7,'Electrification prediction'!$A$236:$AQ$262,COLUMN('Electrification prediction'!AE$236),FALSE)</f>
        <v>0</v>
      </c>
      <c r="AF7">
        <f>VLOOKUP($A7,'Energy Structure(no elec)'!$A$2:$I$28,8,FALSE)*VLOOKUP($A7,'Electrification prediction'!$A$236:$AQ$262,COLUMN('Electrification prediction'!AF$236),FALSE)</f>
        <v>0</v>
      </c>
      <c r="AG7">
        <f>VLOOKUP($A7,'Energy Structure(no elec)'!$A$2:$I$28,8,FALSE)*VLOOKUP($A7,'Electrification prediction'!$A$236:$AQ$262,COLUMN('Electrification prediction'!AG$236),FALSE)</f>
        <v>0</v>
      </c>
      <c r="AH7">
        <f>VLOOKUP($A7,'Energy Structure(no elec)'!$A$2:$I$28,8,FALSE)*VLOOKUP($A7,'Electrification prediction'!$A$236:$AQ$262,COLUMN('Electrification prediction'!AH$236),FALSE)</f>
        <v>0</v>
      </c>
      <c r="AI7">
        <f>VLOOKUP($A7,'Energy Structure(no elec)'!$A$2:$I$28,8,FALSE)*VLOOKUP($A7,'Electrification prediction'!$A$236:$AQ$262,COLUMN('Electrification prediction'!AI$236),FALSE)</f>
        <v>0</v>
      </c>
      <c r="AJ7">
        <f>VLOOKUP($A7,'Energy Structure(no elec)'!$A$2:$I$28,8,FALSE)*VLOOKUP($A7,'Electrification prediction'!$A$236:$AQ$262,COLUMN('Electrification prediction'!AJ$236),FALSE)</f>
        <v>0</v>
      </c>
      <c r="AK7">
        <f>VLOOKUP($A7,'Energy Structure(no elec)'!$A$2:$I$28,8,FALSE)*VLOOKUP($A7,'Electrification prediction'!$A$236:$AQ$262,COLUMN('Electrification prediction'!AK$236),FALSE)</f>
        <v>0</v>
      </c>
      <c r="AL7">
        <f>VLOOKUP($A7,'Energy Structure(no elec)'!$A$2:$I$28,8,FALSE)*VLOOKUP($A7,'Electrification prediction'!$A$236:$AQ$262,COLUMN('Electrification prediction'!AL$236),FALSE)</f>
        <v>0</v>
      </c>
      <c r="AM7">
        <f>VLOOKUP($A7,'Energy Structure(no elec)'!$A$2:$I$28,8,FALSE)*VLOOKUP($A7,'Electrification prediction'!$A$236:$AQ$262,COLUMN('Electrification prediction'!AM$236),FALSE)</f>
        <v>0</v>
      </c>
      <c r="AN7">
        <f>VLOOKUP($A7,'Energy Structure(no elec)'!$A$2:$I$28,8,FALSE)*VLOOKUP($A7,'Electrification prediction'!$A$236:$AQ$262,COLUMN('Electrification prediction'!AN$236),FALSE)</f>
        <v>0</v>
      </c>
      <c r="AO7">
        <f>VLOOKUP($A7,'Energy Structure(no elec)'!$A$2:$I$28,8,FALSE)*VLOOKUP($A7,'Electrification prediction'!$A$236:$AQ$262,COLUMN('Electrification prediction'!AO$236),FALSE)</f>
        <v>0</v>
      </c>
      <c r="AP7">
        <f>VLOOKUP($A7,'Energy Structure(no elec)'!$A$2:$I$28,8,FALSE)*VLOOKUP($A7,'Electrification prediction'!$A$236:$AQ$262,COLUMN('Electrification prediction'!AP$236),FALSE)</f>
        <v>0</v>
      </c>
      <c r="AQ7">
        <f>VLOOKUP($A7,'Energy Structure(no elec)'!$A$2:$I$28,8,FALSE)*VLOOKUP($A7,'Electrification prediction'!$A$236:$AQ$262,COLUMN('Electrification prediction'!AQ$236),FALSE)</f>
        <v>0</v>
      </c>
    </row>
    <row r="8" spans="1:43">
      <c r="A8" s="272" t="s">
        <v>621</v>
      </c>
      <c r="B8">
        <f>VLOOKUP(A8,'Energy use'!$A$132:$K$158,9,FALSE)</f>
        <v>4906350164756.2783</v>
      </c>
      <c r="C8">
        <f>VLOOKUP($A8,'Energy Structure(no elec)'!$A$2:$I$28,8,FALSE)*VLOOKUP($A8,'Electrification prediction'!$A$236:$AQ$262,COLUMN('Electrification prediction'!C$236),FALSE)</f>
        <v>6175838680351.2725</v>
      </c>
      <c r="D8">
        <f>VLOOKUP($A8,'Energy Structure(no elec)'!$A$2:$I$28,8,FALSE)*VLOOKUP($A8,'Electrification prediction'!$A$236:$AQ$262,COLUMN('Electrification prediction'!D$236),FALSE)</f>
        <v>5652643611846.6963</v>
      </c>
      <c r="E8">
        <f>VLOOKUP($A8,'Energy Structure(no elec)'!$A$2:$I$28,8,FALSE)*VLOOKUP($A8,'Electrification prediction'!$A$236:$AQ$262,COLUMN('Electrification prediction'!E$236),FALSE)</f>
        <v>5686179385543.9307</v>
      </c>
      <c r="F8">
        <f>VLOOKUP($A8,'Energy Structure(no elec)'!$A$2:$I$28,8,FALSE)*VLOOKUP($A8,'Electrification prediction'!$A$236:$AQ$262,COLUMN('Electrification prediction'!F$236),FALSE)</f>
        <v>5708805166034.8486</v>
      </c>
      <c r="G8">
        <f>VLOOKUP($A8,'Energy Structure(no elec)'!$A$2:$I$28,8,FALSE)*VLOOKUP($A8,'Electrification prediction'!$A$236:$AQ$262,COLUMN('Electrification prediction'!G$236),FALSE)</f>
        <v>5724607263902.6631</v>
      </c>
      <c r="H8">
        <f>VLOOKUP($A8,'Energy Structure(no elec)'!$A$2:$I$28,8,FALSE)*VLOOKUP($A8,'Electrification prediction'!$A$236:$AQ$262,COLUMN('Electrification prediction'!H$236),FALSE)</f>
        <v>5736042155772.0195</v>
      </c>
      <c r="I8">
        <f>VLOOKUP($A8,'Energy Structure(no elec)'!$A$2:$I$28,8,FALSE)*VLOOKUP($A8,'Electrification prediction'!$A$236:$AQ$262,COLUMN('Electrification prediction'!I$236),FALSE)</f>
        <v>5741582826558.0488</v>
      </c>
      <c r="J8">
        <f>VLOOKUP($A8,'Energy Structure(no elec)'!$A$2:$I$28,8,FALSE)*VLOOKUP($A8,'Electrification prediction'!$A$236:$AQ$262,COLUMN('Electrification prediction'!J$236),FALSE)</f>
        <v>5747079522618.2305</v>
      </c>
      <c r="K8">
        <f>VLOOKUP($A8,'Energy Structure(no elec)'!$A$2:$I$28,8,FALSE)*VLOOKUP($A8,'Electrification prediction'!$A$236:$AQ$262,COLUMN('Electrification prediction'!K$236),FALSE)</f>
        <v>5752639723447.8838</v>
      </c>
      <c r="L8">
        <f>VLOOKUP($A8,'Energy Structure(no elec)'!$A$2:$I$28,8,FALSE)*VLOOKUP($A8,'Electrification prediction'!$A$236:$AQ$262,COLUMN('Electrification prediction'!L$236),FALSE)</f>
        <v>5758335529680.627</v>
      </c>
      <c r="M8">
        <f>VLOOKUP($A8,'Energy Structure(no elec)'!$A$2:$I$28,8,FALSE)*VLOOKUP($A8,'Electrification prediction'!$A$236:$AQ$262,COLUMN('Electrification prediction'!M$236),FALSE)</f>
        <v>5755680797598.3369</v>
      </c>
      <c r="N8">
        <f>VLOOKUP($A8,'Energy Structure(no elec)'!$A$2:$I$28,8,FALSE)*VLOOKUP($A8,'Electrification prediction'!$A$236:$AQ$262,COLUMN('Electrification prediction'!N$236),FALSE)</f>
        <v>5753215533583.0322</v>
      </c>
      <c r="O8">
        <f>VLOOKUP($A8,'Energy Structure(no elec)'!$A$2:$I$28,8,FALSE)*VLOOKUP($A8,'Electrification prediction'!$A$236:$AQ$262,COLUMN('Electrification prediction'!O$236),FALSE)</f>
        <v>5750935916600.0977</v>
      </c>
      <c r="P8">
        <f>VLOOKUP($A8,'Energy Structure(no elec)'!$A$2:$I$28,8,FALSE)*VLOOKUP($A8,'Electrification prediction'!$A$236:$AQ$262,COLUMN('Electrification prediction'!P$236),FALSE)</f>
        <v>5748821092266.9473</v>
      </c>
      <c r="Q8">
        <f>VLOOKUP($A8,'Energy Structure(no elec)'!$A$2:$I$28,8,FALSE)*VLOOKUP($A8,'Electrification prediction'!$A$236:$AQ$262,COLUMN('Electrification prediction'!Q$236),FALSE)</f>
        <v>5746779404292.7832</v>
      </c>
      <c r="R8">
        <f>VLOOKUP($A8,'Energy Structure(no elec)'!$A$2:$I$28,8,FALSE)*VLOOKUP($A8,'Electrification prediction'!$A$236:$AQ$262,COLUMN('Electrification prediction'!R$236),FALSE)</f>
        <v>5739085578741.7207</v>
      </c>
      <c r="S8">
        <f>VLOOKUP($A8,'Energy Structure(no elec)'!$A$2:$I$28,8,FALSE)*VLOOKUP($A8,'Electrification prediction'!$A$236:$AQ$262,COLUMN('Electrification prediction'!S$236),FALSE)</f>
        <v>5736987322230.9268</v>
      </c>
      <c r="T8">
        <f>VLOOKUP($A8,'Energy Structure(no elec)'!$A$2:$I$28,8,FALSE)*VLOOKUP($A8,'Electrification prediction'!$A$236:$AQ$262,COLUMN('Electrification prediction'!T$236),FALSE)</f>
        <v>5734683918949.918</v>
      </c>
      <c r="U8">
        <f>VLOOKUP($A8,'Energy Structure(no elec)'!$A$2:$I$28,8,FALSE)*VLOOKUP($A8,'Electrification prediction'!$A$236:$AQ$262,COLUMN('Electrification prediction'!U$236),FALSE)</f>
        <v>5732049717003.7646</v>
      </c>
      <c r="V8">
        <f>VLOOKUP($A8,'Energy Structure(no elec)'!$A$2:$I$28,8,FALSE)*VLOOKUP($A8,'Electrification prediction'!$A$236:$AQ$262,COLUMN('Electrification prediction'!V$236),FALSE)</f>
        <v>5728954446963.7217</v>
      </c>
      <c r="W8">
        <f>VLOOKUP($A8,'Energy Structure(no elec)'!$A$2:$I$28,8,FALSE)*VLOOKUP($A8,'Electrification prediction'!$A$236:$AQ$262,COLUMN('Electrification prediction'!W$236),FALSE)</f>
        <v>5721807995203.2695</v>
      </c>
      <c r="X8">
        <f>VLOOKUP($A8,'Energy Structure(no elec)'!$A$2:$I$28,8,FALSE)*VLOOKUP($A8,'Electrification prediction'!$A$236:$AQ$262,COLUMN('Electrification prediction'!X$236),FALSE)</f>
        <v>5704824316917.2715</v>
      </c>
      <c r="Y8">
        <f>VLOOKUP($A8,'Energy Structure(no elec)'!$A$2:$I$28,8,FALSE)*VLOOKUP($A8,'Electrification prediction'!$A$236:$AQ$262,COLUMN('Electrification prediction'!Y$236),FALSE)</f>
        <v>5683519903925.2363</v>
      </c>
      <c r="Z8">
        <f>VLOOKUP($A8,'Energy Structure(no elec)'!$A$2:$I$28,8,FALSE)*VLOOKUP($A8,'Electrification prediction'!$A$236:$AQ$262,COLUMN('Electrification prediction'!Z$236),FALSE)</f>
        <v>5657799070937.9492</v>
      </c>
      <c r="AA8">
        <f>VLOOKUP($A8,'Energy Structure(no elec)'!$A$2:$I$28,8,FALSE)*VLOOKUP($A8,'Electrification prediction'!$A$236:$AQ$262,COLUMN('Electrification prediction'!AA$236),FALSE)</f>
        <v>5627521416135.8438</v>
      </c>
      <c r="AB8">
        <f>VLOOKUP($A8,'Energy Structure(no elec)'!$A$2:$I$28,8,FALSE)*VLOOKUP($A8,'Electrification prediction'!$A$236:$AQ$262,COLUMN('Electrification prediction'!AB$236),FALSE)</f>
        <v>5592616052430.6338</v>
      </c>
      <c r="AC8">
        <f>VLOOKUP($A8,'Energy Structure(no elec)'!$A$2:$I$28,8,FALSE)*VLOOKUP($A8,'Electrification prediction'!$A$236:$AQ$262,COLUMN('Electrification prediction'!AC$236),FALSE)</f>
        <v>5553026169596.9678</v>
      </c>
      <c r="AD8">
        <f>VLOOKUP($A8,'Energy Structure(no elec)'!$A$2:$I$28,8,FALSE)*VLOOKUP($A8,'Electrification prediction'!$A$236:$AQ$262,COLUMN('Electrification prediction'!AD$236),FALSE)</f>
        <v>5508710134647.0576</v>
      </c>
      <c r="AE8">
        <f>VLOOKUP($A8,'Energy Structure(no elec)'!$A$2:$I$28,8,FALSE)*VLOOKUP($A8,'Electrification prediction'!$A$236:$AQ$262,COLUMN('Electrification prediction'!AE$236),FALSE)</f>
        <v>5459587931815.7969</v>
      </c>
      <c r="AF8">
        <f>VLOOKUP($A8,'Energy Structure(no elec)'!$A$2:$I$28,8,FALSE)*VLOOKUP($A8,'Electrification prediction'!$A$236:$AQ$262,COLUMN('Electrification prediction'!AF$236),FALSE)</f>
        <v>5405652617681.1191</v>
      </c>
      <c r="AG8">
        <f>VLOOKUP($A8,'Energy Structure(no elec)'!$A$2:$I$28,8,FALSE)*VLOOKUP($A8,'Electrification prediction'!$A$236:$AQ$262,COLUMN('Electrification prediction'!AG$236),FALSE)</f>
        <v>5346861774457.4102</v>
      </c>
      <c r="AH8">
        <f>VLOOKUP($A8,'Energy Structure(no elec)'!$A$2:$I$28,8,FALSE)*VLOOKUP($A8,'Electrification prediction'!$A$236:$AQ$262,COLUMN('Electrification prediction'!AH$236),FALSE)</f>
        <v>5277950927995.3848</v>
      </c>
      <c r="AI8">
        <f>VLOOKUP($A8,'Energy Structure(no elec)'!$A$2:$I$28,8,FALSE)*VLOOKUP($A8,'Electrification prediction'!$A$236:$AQ$262,COLUMN('Electrification prediction'!AI$236),FALSE)</f>
        <v>5204351169877.4697</v>
      </c>
      <c r="AJ8">
        <f>VLOOKUP($A8,'Energy Structure(no elec)'!$A$2:$I$28,8,FALSE)*VLOOKUP($A8,'Electrification prediction'!$A$236:$AQ$262,COLUMN('Electrification prediction'!AJ$236),FALSE)</f>
        <v>5126098085449.7617</v>
      </c>
      <c r="AK8">
        <f>VLOOKUP($A8,'Energy Structure(no elec)'!$A$2:$I$28,8,FALSE)*VLOOKUP($A8,'Electrification prediction'!$A$236:$AQ$262,COLUMN('Electrification prediction'!AK$236),FALSE)</f>
        <v>5043250319774.2832</v>
      </c>
      <c r="AL8">
        <f>VLOOKUP($A8,'Energy Structure(no elec)'!$A$2:$I$28,8,FALSE)*VLOOKUP($A8,'Electrification prediction'!$A$236:$AQ$262,COLUMN('Electrification prediction'!AL$236),FALSE)</f>
        <v>4955889972202.2139</v>
      </c>
      <c r="AM8">
        <f>VLOOKUP($A8,'Energy Structure(no elec)'!$A$2:$I$28,8,FALSE)*VLOOKUP($A8,'Electrification prediction'!$A$236:$AQ$262,COLUMN('Electrification prediction'!AM$236),FALSE)</f>
        <v>4864073704558.8047</v>
      </c>
      <c r="AN8">
        <f>VLOOKUP($A8,'Energy Structure(no elec)'!$A$2:$I$28,8,FALSE)*VLOOKUP($A8,'Electrification prediction'!$A$236:$AQ$262,COLUMN('Electrification prediction'!AN$236),FALSE)</f>
        <v>4767933780937.9648</v>
      </c>
      <c r="AO8">
        <f>VLOOKUP($A8,'Energy Structure(no elec)'!$A$2:$I$28,8,FALSE)*VLOOKUP($A8,'Electrification prediction'!$A$236:$AQ$262,COLUMN('Electrification prediction'!AO$236),FALSE)</f>
        <v>4667579020551.1631</v>
      </c>
      <c r="AP8">
        <f>VLOOKUP($A8,'Energy Structure(no elec)'!$A$2:$I$28,8,FALSE)*VLOOKUP($A8,'Electrification prediction'!$A$236:$AQ$262,COLUMN('Electrification prediction'!AP$236),FALSE)</f>
        <v>4563191979660.7236</v>
      </c>
      <c r="AQ8">
        <f>VLOOKUP($A8,'Energy Structure(no elec)'!$A$2:$I$28,8,FALSE)*VLOOKUP($A8,'Electrification prediction'!$A$236:$AQ$262,COLUMN('Electrification prediction'!AQ$236),FALSE)</f>
        <v>4454933089383.6885</v>
      </c>
    </row>
    <row r="9" spans="1:43">
      <c r="A9" s="272" t="s">
        <v>622</v>
      </c>
      <c r="B9">
        <f>VLOOKUP(A9,'Energy use'!$A$132:$K$158,9,FALSE)</f>
        <v>7894676541604.751</v>
      </c>
      <c r="C9">
        <f>VLOOKUP($A9,'Energy Structure(no elec)'!$A$2:$I$28,8,FALSE)*VLOOKUP($A9,'Electrification prediction'!$A$236:$AQ$262,COLUMN('Electrification prediction'!C$236),FALSE)</f>
        <v>8460985512283.0771</v>
      </c>
      <c r="D9">
        <f>VLOOKUP($A9,'Energy Structure(no elec)'!$A$2:$I$28,8,FALSE)*VLOOKUP($A9,'Electrification prediction'!$A$236:$AQ$262,COLUMN('Electrification prediction'!D$236),FALSE)</f>
        <v>9154942290058.2559</v>
      </c>
      <c r="E9">
        <f>VLOOKUP($A9,'Energy Structure(no elec)'!$A$2:$I$28,8,FALSE)*VLOOKUP($A9,'Electrification prediction'!$A$236:$AQ$262,COLUMN('Electrification prediction'!E$236),FALSE)</f>
        <v>8446670306482.0723</v>
      </c>
      <c r="F9">
        <f>VLOOKUP($A9,'Energy Structure(no elec)'!$A$2:$I$28,8,FALSE)*VLOOKUP($A9,'Electrification prediction'!$A$236:$AQ$262,COLUMN('Electrification prediction'!F$236),FALSE)</f>
        <v>8382238424802.1855</v>
      </c>
      <c r="G9">
        <f>VLOOKUP($A9,'Energy Structure(no elec)'!$A$2:$I$28,8,FALSE)*VLOOKUP($A9,'Electrification prediction'!$A$236:$AQ$262,COLUMN('Electrification prediction'!G$236),FALSE)</f>
        <v>8309972202455.0488</v>
      </c>
      <c r="H9">
        <f>VLOOKUP($A9,'Energy Structure(no elec)'!$A$2:$I$28,8,FALSE)*VLOOKUP($A9,'Electrification prediction'!$A$236:$AQ$262,COLUMN('Electrification prediction'!H$236),FALSE)</f>
        <v>8233648373760.7471</v>
      </c>
      <c r="I9">
        <f>VLOOKUP($A9,'Energy Structure(no elec)'!$A$2:$I$28,8,FALSE)*VLOOKUP($A9,'Electrification prediction'!$A$236:$AQ$262,COLUMN('Electrification prediction'!I$236),FALSE)</f>
        <v>8151219371581.7305</v>
      </c>
      <c r="J9">
        <f>VLOOKUP($A9,'Energy Structure(no elec)'!$A$2:$I$28,8,FALSE)*VLOOKUP($A9,'Electrification prediction'!$A$236:$AQ$262,COLUMN('Electrification prediction'!J$236),FALSE)</f>
        <v>8071084651603.5293</v>
      </c>
      <c r="K9">
        <f>VLOOKUP($A9,'Energy Structure(no elec)'!$A$2:$I$28,8,FALSE)*VLOOKUP($A9,'Electrification prediction'!$A$236:$AQ$262,COLUMN('Electrification prediction'!K$236),FALSE)</f>
        <v>7993305562775.9102</v>
      </c>
      <c r="L9">
        <f>VLOOKUP($A9,'Energy Structure(no elec)'!$A$2:$I$28,8,FALSE)*VLOOKUP($A9,'Electrification prediction'!$A$236:$AQ$262,COLUMN('Electrification prediction'!L$236),FALSE)</f>
        <v>7917893173555.2666</v>
      </c>
      <c r="M9">
        <f>VLOOKUP($A9,'Energy Structure(no elec)'!$A$2:$I$28,8,FALSE)*VLOOKUP($A9,'Electrification prediction'!$A$236:$AQ$262,COLUMN('Electrification prediction'!M$236),FALSE)</f>
        <v>7833211672319.3125</v>
      </c>
      <c r="N9">
        <f>VLOOKUP($A9,'Energy Structure(no elec)'!$A$2:$I$28,8,FALSE)*VLOOKUP($A9,'Electrification prediction'!$A$236:$AQ$262,COLUMN('Electrification prediction'!N$236),FALSE)</f>
        <v>7751033262419.1182</v>
      </c>
      <c r="O9">
        <f>VLOOKUP($A9,'Energy Structure(no elec)'!$A$2:$I$28,8,FALSE)*VLOOKUP($A9,'Electrification prediction'!$A$236:$AQ$262,COLUMN('Electrification prediction'!O$236),FALSE)</f>
        <v>7671263439513.1436</v>
      </c>
      <c r="P9">
        <f>VLOOKUP($A9,'Energy Structure(no elec)'!$A$2:$I$28,8,FALSE)*VLOOKUP($A9,'Electrification prediction'!$A$236:$AQ$262,COLUMN('Electrification prediction'!P$236),FALSE)</f>
        <v>7593789855219.873</v>
      </c>
      <c r="Q9">
        <f>VLOOKUP($A9,'Energy Structure(no elec)'!$A$2:$I$28,8,FALSE)*VLOOKUP($A9,'Electrification prediction'!$A$236:$AQ$262,COLUMN('Electrification prediction'!Q$236),FALSE)</f>
        <v>7518412768357.4141</v>
      </c>
      <c r="R9">
        <f>VLOOKUP($A9,'Energy Structure(no elec)'!$A$2:$I$28,8,FALSE)*VLOOKUP($A9,'Electrification prediction'!$A$236:$AQ$262,COLUMN('Electrification prediction'!R$236),FALSE)</f>
        <v>7437639888858.7383</v>
      </c>
      <c r="S9">
        <f>VLOOKUP($A9,'Energy Structure(no elec)'!$A$2:$I$28,8,FALSE)*VLOOKUP($A9,'Electrification prediction'!$A$236:$AQ$262,COLUMN('Electrification prediction'!S$236),FALSE)</f>
        <v>7366049928102.0166</v>
      </c>
      <c r="T9">
        <f>VLOOKUP($A9,'Energy Structure(no elec)'!$A$2:$I$28,8,FALSE)*VLOOKUP($A9,'Electrification prediction'!$A$236:$AQ$262,COLUMN('Electrification prediction'!T$236),FALSE)</f>
        <v>7295998034396.0879</v>
      </c>
      <c r="U9">
        <f>VLOOKUP($A9,'Energy Structure(no elec)'!$A$2:$I$28,8,FALSE)*VLOOKUP($A9,'Electrification prediction'!$A$236:$AQ$262,COLUMN('Electrification prediction'!U$236),FALSE)</f>
        <v>7227272504355.8555</v>
      </c>
      <c r="V9">
        <f>VLOOKUP($A9,'Energy Structure(no elec)'!$A$2:$I$28,8,FALSE)*VLOOKUP($A9,'Electrification prediction'!$A$236:$AQ$262,COLUMN('Electrification prediction'!V$236),FALSE)</f>
        <v>7159663904705.877</v>
      </c>
      <c r="W9">
        <f>VLOOKUP($A9,'Energy Structure(no elec)'!$A$2:$I$28,8,FALSE)*VLOOKUP($A9,'Electrification prediction'!$A$236:$AQ$262,COLUMN('Electrification prediction'!W$236),FALSE)</f>
        <v>7088684196135.3369</v>
      </c>
      <c r="X9">
        <f>VLOOKUP($A9,'Energy Structure(no elec)'!$A$2:$I$28,8,FALSE)*VLOOKUP($A9,'Electrification prediction'!$A$236:$AQ$262,COLUMN('Electrification prediction'!X$236),FALSE)</f>
        <v>7007301725641.9893</v>
      </c>
      <c r="Y9">
        <f>VLOOKUP($A9,'Energy Structure(no elec)'!$A$2:$I$28,8,FALSE)*VLOOKUP($A9,'Electrification prediction'!$A$236:$AQ$262,COLUMN('Electrification prediction'!Y$236),FALSE)</f>
        <v>6922486180455.1934</v>
      </c>
      <c r="Z9">
        <f>VLOOKUP($A9,'Energy Structure(no elec)'!$A$2:$I$28,8,FALSE)*VLOOKUP($A9,'Electrification prediction'!$A$236:$AQ$262,COLUMN('Electrification prediction'!Z$236),FALSE)</f>
        <v>6834193608844.0986</v>
      </c>
      <c r="AA9">
        <f>VLOOKUP($A9,'Energy Structure(no elec)'!$A$2:$I$28,8,FALSE)*VLOOKUP($A9,'Electrification prediction'!$A$236:$AQ$262,COLUMN('Electrification prediction'!AA$236),FALSE)</f>
        <v>6742326523244.2783</v>
      </c>
      <c r="AB9">
        <f>VLOOKUP($A9,'Energy Structure(no elec)'!$A$2:$I$28,8,FALSE)*VLOOKUP($A9,'Electrification prediction'!$A$236:$AQ$262,COLUMN('Electrification prediction'!AB$236),FALSE)</f>
        <v>6646871765381.6563</v>
      </c>
      <c r="AC9">
        <f>VLOOKUP($A9,'Energy Structure(no elec)'!$A$2:$I$28,8,FALSE)*VLOOKUP($A9,'Electrification prediction'!$A$236:$AQ$262,COLUMN('Electrification prediction'!AC$236),FALSE)</f>
        <v>6547831738284.1816</v>
      </c>
      <c r="AD9">
        <f>VLOOKUP($A9,'Energy Structure(no elec)'!$A$2:$I$28,8,FALSE)*VLOOKUP($A9,'Electrification prediction'!$A$236:$AQ$262,COLUMN('Electrification prediction'!AD$236),FALSE)</f>
        <v>6445225067009.8164</v>
      </c>
      <c r="AE9">
        <f>VLOOKUP($A9,'Energy Structure(no elec)'!$A$2:$I$28,8,FALSE)*VLOOKUP($A9,'Electrification prediction'!$A$236:$AQ$262,COLUMN('Electrification prediction'!AE$236),FALSE)</f>
        <v>6339023778409.6475</v>
      </c>
      <c r="AF9">
        <f>VLOOKUP($A9,'Energy Structure(no elec)'!$A$2:$I$28,8,FALSE)*VLOOKUP($A9,'Electrification prediction'!$A$236:$AQ$262,COLUMN('Electrification prediction'!AF$236),FALSE)</f>
        <v>6229283483193.8057</v>
      </c>
      <c r="AG9">
        <f>VLOOKUP($A9,'Energy Structure(no elec)'!$A$2:$I$28,8,FALSE)*VLOOKUP($A9,'Electrification prediction'!$A$236:$AQ$262,COLUMN('Electrification prediction'!AG$236),FALSE)</f>
        <v>6116016093113.7842</v>
      </c>
      <c r="AH9">
        <f>VLOOKUP($A9,'Energy Structure(no elec)'!$A$2:$I$28,8,FALSE)*VLOOKUP($A9,'Electrification prediction'!$A$236:$AQ$262,COLUMN('Electrification prediction'!AH$236),FALSE)</f>
        <v>5993301879070.5195</v>
      </c>
      <c r="AI9">
        <f>VLOOKUP($A9,'Energy Structure(no elec)'!$A$2:$I$28,8,FALSE)*VLOOKUP($A9,'Electrification prediction'!$A$236:$AQ$262,COLUMN('Electrification prediction'!AI$236),FALSE)</f>
        <v>5867447358892.4102</v>
      </c>
      <c r="AJ9">
        <f>VLOOKUP($A9,'Energy Structure(no elec)'!$A$2:$I$28,8,FALSE)*VLOOKUP($A9,'Electrification prediction'!$A$236:$AQ$262,COLUMN('Electrification prediction'!AJ$236),FALSE)</f>
        <v>5738537587839.2041</v>
      </c>
      <c r="AK9">
        <f>VLOOKUP($A9,'Energy Structure(no elec)'!$A$2:$I$28,8,FALSE)*VLOOKUP($A9,'Electrification prediction'!$A$236:$AQ$262,COLUMN('Electrification prediction'!AK$236),FALSE)</f>
        <v>5606679559715.4541</v>
      </c>
      <c r="AL9">
        <f>VLOOKUP($A9,'Energy Structure(no elec)'!$A$2:$I$28,8,FALSE)*VLOOKUP($A9,'Electrification prediction'!$A$236:$AQ$262,COLUMN('Electrification prediction'!AL$236),FALSE)</f>
        <v>5472001932182.6895</v>
      </c>
      <c r="AM9">
        <f>VLOOKUP($A9,'Energy Structure(no elec)'!$A$2:$I$28,8,FALSE)*VLOOKUP($A9,'Electrification prediction'!$A$236:$AQ$262,COLUMN('Electrification prediction'!AM$236),FALSE)</f>
        <v>5334600730133.9307</v>
      </c>
      <c r="AN9">
        <f>VLOOKUP($A9,'Energy Structure(no elec)'!$A$2:$I$28,8,FALSE)*VLOOKUP($A9,'Electrification prediction'!$A$236:$AQ$262,COLUMN('Electrification prediction'!AN$236),FALSE)</f>
        <v>5194650570188.7041</v>
      </c>
      <c r="AO9">
        <f>VLOOKUP($A9,'Energy Structure(no elec)'!$A$2:$I$28,8,FALSE)*VLOOKUP($A9,'Electrification prediction'!$A$236:$AQ$262,COLUMN('Electrification prediction'!AO$236),FALSE)</f>
        <v>5052294942767.2803</v>
      </c>
      <c r="AP9">
        <f>VLOOKUP($A9,'Energy Structure(no elec)'!$A$2:$I$28,8,FALSE)*VLOOKUP($A9,'Electrification prediction'!$A$236:$AQ$262,COLUMN('Electrification prediction'!AP$236),FALSE)</f>
        <v>4907751820805.3906</v>
      </c>
      <c r="AQ9">
        <f>VLOOKUP($A9,'Energy Structure(no elec)'!$A$2:$I$28,8,FALSE)*VLOOKUP($A9,'Electrification prediction'!$A$236:$AQ$262,COLUMN('Electrification prediction'!AQ$236),FALSE)</f>
        <v>4761208941893.0742</v>
      </c>
    </row>
    <row r="10" spans="1:43">
      <c r="A10" s="272" t="s">
        <v>623</v>
      </c>
      <c r="B10">
        <f>VLOOKUP(A10,'Energy use'!$A$132:$K$158,9,FALSE)</f>
        <v>174215119774.04718</v>
      </c>
      <c r="C10">
        <f>VLOOKUP($A10,'Energy Structure(no elec)'!$A$2:$I$28,8,FALSE)*VLOOKUP($A10,'Electrification prediction'!$A$236:$AQ$262,COLUMN('Electrification prediction'!C$236),FALSE)</f>
        <v>137689427986.42111</v>
      </c>
      <c r="D10">
        <f>VLOOKUP($A10,'Energy Structure(no elec)'!$A$2:$I$28,8,FALSE)*VLOOKUP($A10,'Electrification prediction'!$A$236:$AQ$262,COLUMN('Electrification prediction'!D$236),FALSE)</f>
        <v>195703443154.99176</v>
      </c>
      <c r="E10">
        <f>VLOOKUP($A10,'Energy Structure(no elec)'!$A$2:$I$28,8,FALSE)*VLOOKUP($A10,'Electrification prediction'!$A$236:$AQ$262,COLUMN('Electrification prediction'!E$236),FALSE)</f>
        <v>197169835237.97531</v>
      </c>
      <c r="F10">
        <f>VLOOKUP($A10,'Energy Structure(no elec)'!$A$2:$I$28,8,FALSE)*VLOOKUP($A10,'Electrification prediction'!$A$236:$AQ$262,COLUMN('Electrification prediction'!F$236),FALSE)</f>
        <v>198232092968.18643</v>
      </c>
      <c r="G10">
        <f>VLOOKUP($A10,'Energy Structure(no elec)'!$A$2:$I$28,8,FALSE)*VLOOKUP($A10,'Electrification prediction'!$A$236:$AQ$262,COLUMN('Electrification prediction'!G$236),FALSE)</f>
        <v>199031224643.06378</v>
      </c>
      <c r="H10">
        <f>VLOOKUP($A10,'Energy Structure(no elec)'!$A$2:$I$28,8,FALSE)*VLOOKUP($A10,'Electrification prediction'!$A$236:$AQ$262,COLUMN('Electrification prediction'!H$236),FALSE)</f>
        <v>199652424020.73111</v>
      </c>
      <c r="I10">
        <f>VLOOKUP($A10,'Energy Structure(no elec)'!$A$2:$I$28,8,FALSE)*VLOOKUP($A10,'Electrification prediction'!$A$236:$AQ$262,COLUMN('Electrification prediction'!I$236),FALSE)</f>
        <v>200042584845.52756</v>
      </c>
      <c r="J10">
        <f>VLOOKUP($A10,'Energy Structure(no elec)'!$A$2:$I$28,8,FALSE)*VLOOKUP($A10,'Electrification prediction'!$A$236:$AQ$262,COLUMN('Electrification prediction'!J$236),FALSE)</f>
        <v>200405748640.39703</v>
      </c>
      <c r="K10">
        <f>VLOOKUP($A10,'Energy Structure(no elec)'!$A$2:$I$28,8,FALSE)*VLOOKUP($A10,'Electrification prediction'!$A$236:$AQ$262,COLUMN('Electrification prediction'!K$236),FALSE)</f>
        <v>200746267504.40195</v>
      </c>
      <c r="L10">
        <f>VLOOKUP($A10,'Energy Structure(no elec)'!$A$2:$I$28,8,FALSE)*VLOOKUP($A10,'Electrification prediction'!$A$236:$AQ$262,COLUMN('Electrification prediction'!L$236),FALSE)</f>
        <v>201067229096.01068</v>
      </c>
      <c r="M10">
        <f>VLOOKUP($A10,'Energy Structure(no elec)'!$A$2:$I$28,8,FALSE)*VLOOKUP($A10,'Electrification prediction'!$A$236:$AQ$262,COLUMN('Electrification prediction'!M$236),FALSE)</f>
        <v>201072708051.27023</v>
      </c>
      <c r="N10">
        <f>VLOOKUP($A10,'Energy Structure(no elec)'!$A$2:$I$28,8,FALSE)*VLOOKUP($A10,'Electrification prediction'!$A$236:$AQ$262,COLUMN('Electrification prediction'!N$236),FALSE)</f>
        <v>201061323632.60251</v>
      </c>
      <c r="O10">
        <f>VLOOKUP($A10,'Energy Structure(no elec)'!$A$2:$I$28,8,FALSE)*VLOOKUP($A10,'Electrification prediction'!$A$236:$AQ$262,COLUMN('Electrification prediction'!O$236),FALSE)</f>
        <v>201033505667.26471</v>
      </c>
      <c r="P10">
        <f>VLOOKUP($A10,'Energy Structure(no elec)'!$A$2:$I$28,8,FALSE)*VLOOKUP($A10,'Electrification prediction'!$A$236:$AQ$262,COLUMN('Electrification prediction'!P$236),FALSE)</f>
        <v>200989049991.16135</v>
      </c>
      <c r="Q10">
        <f>VLOOKUP($A10,'Energy Structure(no elec)'!$A$2:$I$28,8,FALSE)*VLOOKUP($A10,'Electrification prediction'!$A$236:$AQ$262,COLUMN('Electrification prediction'!Q$236),FALSE)</f>
        <v>200925240607.63229</v>
      </c>
      <c r="R10">
        <f>VLOOKUP($A10,'Energy Structure(no elec)'!$A$2:$I$28,8,FALSE)*VLOOKUP($A10,'Electrification prediction'!$A$236:$AQ$262,COLUMN('Electrification prediction'!R$236),FALSE)</f>
        <v>200642373345.43979</v>
      </c>
      <c r="S10">
        <f>VLOOKUP($A10,'Energy Structure(no elec)'!$A$2:$I$28,8,FALSE)*VLOOKUP($A10,'Electrification prediction'!$A$236:$AQ$262,COLUMN('Electrification prediction'!S$236),FALSE)</f>
        <v>200534136953.39902</v>
      </c>
      <c r="T10">
        <f>VLOOKUP($A10,'Energy Structure(no elec)'!$A$2:$I$28,8,FALSE)*VLOOKUP($A10,'Electrification prediction'!$A$236:$AQ$262,COLUMN('Electrification prediction'!T$236),FALSE)</f>
        <v>200398123805.72006</v>
      </c>
      <c r="U10">
        <f>VLOOKUP($A10,'Energy Structure(no elec)'!$A$2:$I$28,8,FALSE)*VLOOKUP($A10,'Electrification prediction'!$A$236:$AQ$262,COLUMN('Electrification prediction'!U$236),FALSE)</f>
        <v>200230326790.90747</v>
      </c>
      <c r="V10">
        <f>VLOOKUP($A10,'Energy Structure(no elec)'!$A$2:$I$28,8,FALSE)*VLOOKUP($A10,'Electrification prediction'!$A$236:$AQ$262,COLUMN('Electrification prediction'!V$236),FALSE)</f>
        <v>200026565846.38458</v>
      </c>
      <c r="W10">
        <f>VLOOKUP($A10,'Energy Structure(no elec)'!$A$2:$I$28,8,FALSE)*VLOOKUP($A10,'Electrification prediction'!$A$236:$AQ$262,COLUMN('Electrification prediction'!W$236),FALSE)</f>
        <v>199661924009.38174</v>
      </c>
      <c r="X10">
        <f>VLOOKUP($A10,'Energy Structure(no elec)'!$A$2:$I$28,8,FALSE)*VLOOKUP($A10,'Electrification prediction'!$A$236:$AQ$262,COLUMN('Electrification prediction'!X$236),FALSE)</f>
        <v>198935233656.1246</v>
      </c>
      <c r="Y10">
        <f>VLOOKUP($A10,'Energy Structure(no elec)'!$A$2:$I$28,8,FALSE)*VLOOKUP($A10,'Electrification prediction'!$A$236:$AQ$262,COLUMN('Electrification prediction'!Y$236),FALSE)</f>
        <v>198039839861.82755</v>
      </c>
      <c r="Z10">
        <f>VLOOKUP($A10,'Energy Structure(no elec)'!$A$2:$I$28,8,FALSE)*VLOOKUP($A10,'Electrification prediction'!$A$236:$AQ$262,COLUMN('Electrification prediction'!Z$236),FALSE)</f>
        <v>196973211343.52618</v>
      </c>
      <c r="AA10">
        <f>VLOOKUP($A10,'Energy Structure(no elec)'!$A$2:$I$28,8,FALSE)*VLOOKUP($A10,'Electrification prediction'!$A$236:$AQ$262,COLUMN('Electrification prediction'!AA$236),FALSE)</f>
        <v>195731336968.70514</v>
      </c>
      <c r="AB10">
        <f>VLOOKUP($A10,'Energy Structure(no elec)'!$A$2:$I$28,8,FALSE)*VLOOKUP($A10,'Electrification prediction'!$A$236:$AQ$262,COLUMN('Electrification prediction'!AB$236),FALSE)</f>
        <v>194312705419.67743</v>
      </c>
      <c r="AC10">
        <f>VLOOKUP($A10,'Energy Structure(no elec)'!$A$2:$I$28,8,FALSE)*VLOOKUP($A10,'Electrification prediction'!$A$236:$AQ$262,COLUMN('Electrification prediction'!AC$236),FALSE)</f>
        <v>192716371479.41586</v>
      </c>
      <c r="AD10">
        <f>VLOOKUP($A10,'Energy Structure(no elec)'!$A$2:$I$28,8,FALSE)*VLOOKUP($A10,'Electrification prediction'!$A$236:$AQ$262,COLUMN('Electrification prediction'!AD$236),FALSE)</f>
        <v>190941993066.97601</v>
      </c>
      <c r="AE10">
        <f>VLOOKUP($A10,'Energy Structure(no elec)'!$A$2:$I$28,8,FALSE)*VLOOKUP($A10,'Electrification prediction'!$A$236:$AQ$262,COLUMN('Electrification prediction'!AE$236),FALSE)</f>
        <v>188987975284.86749</v>
      </c>
      <c r="AF10">
        <f>VLOOKUP($A10,'Energy Structure(no elec)'!$A$2:$I$28,8,FALSE)*VLOOKUP($A10,'Electrification prediction'!$A$236:$AQ$262,COLUMN('Electrification prediction'!AF$236),FALSE)</f>
        <v>186855333670.47</v>
      </c>
      <c r="AG10">
        <f>VLOOKUP($A10,'Energy Structure(no elec)'!$A$2:$I$28,8,FALSE)*VLOOKUP($A10,'Electrification prediction'!$A$236:$AQ$262,COLUMN('Electrification prediction'!AG$236),FALSE)</f>
        <v>184543931165.57376</v>
      </c>
      <c r="AH10">
        <f>VLOOKUP($A10,'Energy Structure(no elec)'!$A$2:$I$28,8,FALSE)*VLOOKUP($A10,'Electrification prediction'!$A$236:$AQ$262,COLUMN('Electrification prediction'!AH$236),FALSE)</f>
        <v>181873762985.06171</v>
      </c>
      <c r="AI10">
        <f>VLOOKUP($A10,'Energy Structure(no elec)'!$A$2:$I$28,8,FALSE)*VLOOKUP($A10,'Electrification prediction'!$A$236:$AQ$262,COLUMN('Electrification prediction'!AI$236),FALSE)</f>
        <v>179034060486.91177</v>
      </c>
      <c r="AJ10">
        <f>VLOOKUP($A10,'Energy Structure(no elec)'!$A$2:$I$28,8,FALSE)*VLOOKUP($A10,'Electrification prediction'!$A$236:$AQ$262,COLUMN('Electrification prediction'!AJ$236),FALSE)</f>
        <v>176027610923.73898</v>
      </c>
      <c r="AK10">
        <f>VLOOKUP($A10,'Energy Structure(no elec)'!$A$2:$I$28,8,FALSE)*VLOOKUP($A10,'Electrification prediction'!$A$236:$AQ$262,COLUMN('Electrification prediction'!AK$236),FALSE)</f>
        <v>172858051893.10278</v>
      </c>
      <c r="AL10">
        <f>VLOOKUP($A10,'Energy Structure(no elec)'!$A$2:$I$28,8,FALSE)*VLOOKUP($A10,'Electrification prediction'!$A$236:$AQ$262,COLUMN('Electrification prediction'!AL$236),FALSE)</f>
        <v>169529876649.36682</v>
      </c>
      <c r="AM10">
        <f>VLOOKUP($A10,'Energy Structure(no elec)'!$A$2:$I$28,8,FALSE)*VLOOKUP($A10,'Electrification prediction'!$A$236:$AQ$262,COLUMN('Electrification prediction'!AM$236),FALSE)</f>
        <v>166046755812.68234</v>
      </c>
      <c r="AN10">
        <f>VLOOKUP($A10,'Energy Structure(no elec)'!$A$2:$I$28,8,FALSE)*VLOOKUP($A10,'Electrification prediction'!$A$236:$AQ$262,COLUMN('Electrification prediction'!AN$236),FALSE)</f>
        <v>162414986928.07419</v>
      </c>
      <c r="AO10">
        <f>VLOOKUP($A10,'Energy Structure(no elec)'!$A$2:$I$28,8,FALSE)*VLOOKUP($A10,'Electrification prediction'!$A$236:$AQ$262,COLUMN('Electrification prediction'!AO$236),FALSE)</f>
        <v>158640098492.6821</v>
      </c>
      <c r="AP10">
        <f>VLOOKUP($A10,'Energy Structure(no elec)'!$A$2:$I$28,8,FALSE)*VLOOKUP($A10,'Electrification prediction'!$A$236:$AQ$262,COLUMN('Electrification prediction'!AP$236),FALSE)</f>
        <v>154730151642.51547</v>
      </c>
      <c r="AQ10">
        <f>VLOOKUP($A10,'Energy Structure(no elec)'!$A$2:$I$28,8,FALSE)*VLOOKUP($A10,'Electrification prediction'!$A$236:$AQ$262,COLUMN('Electrification prediction'!AQ$236),FALSE)</f>
        <v>150692465066.95264</v>
      </c>
    </row>
    <row r="11" spans="1:43">
      <c r="A11" s="272" t="s">
        <v>624</v>
      </c>
      <c r="B11">
        <f>VLOOKUP(A11,'Energy use'!$A$132:$K$158,9,FALSE)</f>
        <v>5229640121667.6182</v>
      </c>
      <c r="C11">
        <f>VLOOKUP($A11,'Energy Structure(no elec)'!$A$2:$I$28,8,FALSE)*VLOOKUP($A11,'Electrification prediction'!$A$236:$AQ$262,COLUMN('Electrification prediction'!C$236),FALSE)</f>
        <v>4954563347073.3496</v>
      </c>
      <c r="D11">
        <f>VLOOKUP($A11,'Energy Structure(no elec)'!$A$2:$I$28,8,FALSE)*VLOOKUP($A11,'Electrification prediction'!$A$236:$AQ$262,COLUMN('Electrification prediction'!D$236),FALSE)</f>
        <v>5654494796410.3477</v>
      </c>
      <c r="E11">
        <f>VLOOKUP($A11,'Energy Structure(no elec)'!$A$2:$I$28,8,FALSE)*VLOOKUP($A11,'Electrification prediction'!$A$236:$AQ$262,COLUMN('Electrification prediction'!E$236),FALSE)</f>
        <v>5865776889648.7178</v>
      </c>
      <c r="F11">
        <f>VLOOKUP($A11,'Energy Structure(no elec)'!$A$2:$I$28,8,FALSE)*VLOOKUP($A11,'Electrification prediction'!$A$236:$AQ$262,COLUMN('Electrification prediction'!F$236),FALSE)</f>
        <v>6063087781495.0811</v>
      </c>
      <c r="G11">
        <f>VLOOKUP($A11,'Energy Structure(no elec)'!$A$2:$I$28,8,FALSE)*VLOOKUP($A11,'Electrification prediction'!$A$236:$AQ$262,COLUMN('Electrification prediction'!G$236),FALSE)</f>
        <v>6250032194106.0684</v>
      </c>
      <c r="H11">
        <f>VLOOKUP($A11,'Energy Structure(no elec)'!$A$2:$I$28,8,FALSE)*VLOOKUP($A11,'Electrification prediction'!$A$236:$AQ$262,COLUMN('Electrification prediction'!H$236),FALSE)</f>
        <v>6428903273402.9258</v>
      </c>
      <c r="I11">
        <f>VLOOKUP($A11,'Energy Structure(no elec)'!$A$2:$I$28,8,FALSE)*VLOOKUP($A11,'Electrification prediction'!$A$236:$AQ$262,COLUMN('Electrification prediction'!I$236),FALSE)</f>
        <v>6597716209886.0283</v>
      </c>
      <c r="J11">
        <f>VLOOKUP($A11,'Energy Structure(no elec)'!$A$2:$I$28,8,FALSE)*VLOOKUP($A11,'Electrification prediction'!$A$236:$AQ$262,COLUMN('Electrification prediction'!J$236),FALSE)</f>
        <v>6763008638894.7832</v>
      </c>
      <c r="K11">
        <f>VLOOKUP($A11,'Energy Structure(no elec)'!$A$2:$I$28,8,FALSE)*VLOOKUP($A11,'Electrification prediction'!$A$236:$AQ$262,COLUMN('Electrification prediction'!K$236),FALSE)</f>
        <v>6925052692803.1455</v>
      </c>
      <c r="L11">
        <f>VLOOKUP($A11,'Energy Structure(no elec)'!$A$2:$I$28,8,FALSE)*VLOOKUP($A11,'Electrification prediction'!$A$236:$AQ$262,COLUMN('Electrification prediction'!L$236),FALSE)</f>
        <v>7084081157211.6465</v>
      </c>
      <c r="M11">
        <f>VLOOKUP($A11,'Energy Structure(no elec)'!$A$2:$I$28,8,FALSE)*VLOOKUP($A11,'Electrification prediction'!$A$236:$AQ$262,COLUMN('Electrification prediction'!M$236),FALSE)</f>
        <v>7229577363768.834</v>
      </c>
      <c r="N11">
        <f>VLOOKUP($A11,'Energy Structure(no elec)'!$A$2:$I$28,8,FALSE)*VLOOKUP($A11,'Electrification prediction'!$A$236:$AQ$262,COLUMN('Electrification prediction'!N$236),FALSE)</f>
        <v>7371976057034.8115</v>
      </c>
      <c r="O11">
        <f>VLOOKUP($A11,'Energy Structure(no elec)'!$A$2:$I$28,8,FALSE)*VLOOKUP($A11,'Electrification prediction'!$A$236:$AQ$262,COLUMN('Electrification prediction'!O$236),FALSE)</f>
        <v>7511419101121.1045</v>
      </c>
      <c r="P11">
        <f>VLOOKUP($A11,'Energy Structure(no elec)'!$A$2:$I$28,8,FALSE)*VLOOKUP($A11,'Electrification prediction'!$A$236:$AQ$262,COLUMN('Electrification prediction'!P$236),FALSE)</f>
        <v>7648018397197.5352</v>
      </c>
      <c r="Q11">
        <f>VLOOKUP($A11,'Energy Structure(no elec)'!$A$2:$I$28,8,FALSE)*VLOOKUP($A11,'Electrification prediction'!$A$236:$AQ$262,COLUMN('Electrification prediction'!Q$236),FALSE)</f>
        <v>7781781498800.6367</v>
      </c>
      <c r="R11">
        <f>VLOOKUP($A11,'Energy Structure(no elec)'!$A$2:$I$28,8,FALSE)*VLOOKUP($A11,'Electrification prediction'!$A$236:$AQ$262,COLUMN('Electrification prediction'!R$236),FALSE)</f>
        <v>7904941717488.918</v>
      </c>
      <c r="S11">
        <f>VLOOKUP($A11,'Energy Structure(no elec)'!$A$2:$I$28,8,FALSE)*VLOOKUP($A11,'Electrification prediction'!$A$236:$AQ$262,COLUMN('Electrification prediction'!S$236),FALSE)</f>
        <v>8032970025053.4883</v>
      </c>
      <c r="T11">
        <f>VLOOKUP($A11,'Energy Structure(no elec)'!$A$2:$I$28,8,FALSE)*VLOOKUP($A11,'Electrification prediction'!$A$236:$AQ$262,COLUMN('Electrification prediction'!T$236),FALSE)</f>
        <v>8158101425110.8438</v>
      </c>
      <c r="U11">
        <f>VLOOKUP($A11,'Energy Structure(no elec)'!$A$2:$I$28,8,FALSE)*VLOOKUP($A11,'Electrification prediction'!$A$236:$AQ$262,COLUMN('Electrification prediction'!U$236),FALSE)</f>
        <v>8280240142194.9756</v>
      </c>
      <c r="V11">
        <f>VLOOKUP($A11,'Energy Structure(no elec)'!$A$2:$I$28,8,FALSE)*VLOOKUP($A11,'Electrification prediction'!$A$236:$AQ$262,COLUMN('Electrification prediction'!V$236),FALSE)</f>
        <v>8399268945519.3428</v>
      </c>
      <c r="W11">
        <f>VLOOKUP($A11,'Energy Structure(no elec)'!$A$2:$I$28,8,FALSE)*VLOOKUP($A11,'Electrification prediction'!$A$236:$AQ$262,COLUMN('Electrification prediction'!W$236),FALSE)</f>
        <v>8509910491215.2129</v>
      </c>
      <c r="X11">
        <f>VLOOKUP($A11,'Energy Structure(no elec)'!$A$2:$I$28,8,FALSE)*VLOOKUP($A11,'Electrification prediction'!$A$236:$AQ$262,COLUMN('Electrification prediction'!X$236),FALSE)</f>
        <v>8603274354092.7754</v>
      </c>
      <c r="Y11">
        <f>VLOOKUP($A11,'Energy Structure(no elec)'!$A$2:$I$28,8,FALSE)*VLOOKUP($A11,'Electrification prediction'!$A$236:$AQ$262,COLUMN('Electrification prediction'!Y$236),FALSE)</f>
        <v>8687278220390.2803</v>
      </c>
      <c r="Z11">
        <f>VLOOKUP($A11,'Energy Structure(no elec)'!$A$2:$I$28,8,FALSE)*VLOOKUP($A11,'Electrification prediction'!$A$236:$AQ$262,COLUMN('Electrification prediction'!Z$236),FALSE)</f>
        <v>8761608797705.1211</v>
      </c>
      <c r="AA11">
        <f>VLOOKUP($A11,'Energy Structure(no elec)'!$A$2:$I$28,8,FALSE)*VLOOKUP($A11,'Electrification prediction'!$A$236:$AQ$262,COLUMN('Electrification prediction'!AA$236),FALSE)</f>
        <v>8825879735411.1387</v>
      </c>
      <c r="AB11">
        <f>VLOOKUP($A11,'Energy Structure(no elec)'!$A$2:$I$28,8,FALSE)*VLOOKUP($A11,'Electrification prediction'!$A$236:$AQ$262,COLUMN('Electrification prediction'!AB$236),FALSE)</f>
        <v>8879808638902.6328</v>
      </c>
      <c r="AC11">
        <f>VLOOKUP($A11,'Energy Structure(no elec)'!$A$2:$I$28,8,FALSE)*VLOOKUP($A11,'Electrification prediction'!$A$236:$AQ$262,COLUMN('Electrification prediction'!AC$236),FALSE)</f>
        <v>8923134751732.877</v>
      </c>
      <c r="AD11">
        <f>VLOOKUP($A11,'Energy Structure(no elec)'!$A$2:$I$28,8,FALSE)*VLOOKUP($A11,'Electrification prediction'!$A$236:$AQ$262,COLUMN('Electrification prediction'!AD$236),FALSE)</f>
        <v>8955621965968.8047</v>
      </c>
      <c r="AE11">
        <f>VLOOKUP($A11,'Energy Structure(no elec)'!$A$2:$I$28,8,FALSE)*VLOOKUP($A11,'Electrification prediction'!$A$236:$AQ$262,COLUMN('Electrification prediction'!AE$236),FALSE)</f>
        <v>8976972019665.9316</v>
      </c>
      <c r="AF11">
        <f>VLOOKUP($A11,'Energy Structure(no elec)'!$A$2:$I$28,8,FALSE)*VLOOKUP($A11,'Electrification prediction'!$A$236:$AQ$262,COLUMN('Electrification prediction'!AF$236),FALSE)</f>
        <v>8987006107608</v>
      </c>
      <c r="AG11">
        <f>VLOOKUP($A11,'Energy Structure(no elec)'!$A$2:$I$28,8,FALSE)*VLOOKUP($A11,'Electrification prediction'!$A$236:$AQ$262,COLUMN('Electrification prediction'!AG$236),FALSE)</f>
        <v>8985488969399.6699</v>
      </c>
      <c r="AH11">
        <f>VLOOKUP($A11,'Energy Structure(no elec)'!$A$2:$I$28,8,FALSE)*VLOOKUP($A11,'Electrification prediction'!$A$236:$AQ$262,COLUMN('Electrification prediction'!AH$236),FALSE)</f>
        <v>8963317332141.4766</v>
      </c>
      <c r="AI11">
        <f>VLOOKUP($A11,'Energy Structure(no elec)'!$A$2:$I$28,8,FALSE)*VLOOKUP($A11,'Electrification prediction'!$A$236:$AQ$262,COLUMN('Electrification prediction'!AI$236),FALSE)</f>
        <v>8929373646674.8027</v>
      </c>
      <c r="AJ11">
        <f>VLOOKUP($A11,'Energy Structure(no elec)'!$A$2:$I$28,8,FALSE)*VLOOKUP($A11,'Electrification prediction'!$A$236:$AQ$262,COLUMN('Electrification prediction'!AJ$236),FALSE)</f>
        <v>8883575225273.1074</v>
      </c>
      <c r="AK11">
        <f>VLOOKUP($A11,'Energy Structure(no elec)'!$A$2:$I$28,8,FALSE)*VLOOKUP($A11,'Electrification prediction'!$A$236:$AQ$262,COLUMN('Electrification prediction'!AK$236),FALSE)</f>
        <v>8825884427457.2324</v>
      </c>
      <c r="AL11">
        <f>VLOOKUP($A11,'Energy Structure(no elec)'!$A$2:$I$28,8,FALSE)*VLOOKUP($A11,'Electrification prediction'!$A$236:$AQ$262,COLUMN('Electrification prediction'!AL$236),FALSE)</f>
        <v>8756311003882.3711</v>
      </c>
      <c r="AM11">
        <f>VLOOKUP($A11,'Energy Structure(no elec)'!$A$2:$I$28,8,FALSE)*VLOOKUP($A11,'Electrification prediction'!$A$236:$AQ$262,COLUMN('Electrification prediction'!AM$236),FALSE)</f>
        <v>8674826521314.7656</v>
      </c>
      <c r="AN11">
        <f>VLOOKUP($A11,'Energy Structure(no elec)'!$A$2:$I$28,8,FALSE)*VLOOKUP($A11,'Electrification prediction'!$A$236:$AQ$262,COLUMN('Electrification prediction'!AN$236),FALSE)</f>
        <v>8581543777182.5889</v>
      </c>
      <c r="AO11">
        <f>VLOOKUP($A11,'Energy Structure(no elec)'!$A$2:$I$28,8,FALSE)*VLOOKUP($A11,'Electrification prediction'!$A$236:$AQ$262,COLUMN('Electrification prediction'!AO$236),FALSE)</f>
        <v>8476542762935.1592</v>
      </c>
      <c r="AP11">
        <f>VLOOKUP($A11,'Energy Structure(no elec)'!$A$2:$I$28,8,FALSE)*VLOOKUP($A11,'Electrification prediction'!$A$236:$AQ$262,COLUMN('Electrification prediction'!AP$236),FALSE)</f>
        <v>8360046416095.251</v>
      </c>
      <c r="AQ11">
        <f>VLOOKUP($A11,'Energy Structure(no elec)'!$A$2:$I$28,8,FALSE)*VLOOKUP($A11,'Electrification prediction'!$A$236:$AQ$262,COLUMN('Electrification prediction'!AQ$236),FALSE)</f>
        <v>8232248967665.0977</v>
      </c>
    </row>
    <row r="12" spans="1:43">
      <c r="A12" s="272" t="s">
        <v>612</v>
      </c>
      <c r="B12">
        <f>VLOOKUP(A12,'Energy use'!$A$132:$K$158,9,FALSE)</f>
        <v>15086274117630.609</v>
      </c>
      <c r="C12">
        <f>VLOOKUP($A12,'Energy Structure(no elec)'!$A$2:$I$28,8,FALSE)*VLOOKUP($A12,'Electrification prediction'!$A$236:$AQ$262,COLUMN('Electrification prediction'!C$236),FALSE)</f>
        <v>14862586642614.762</v>
      </c>
      <c r="D12">
        <f>VLOOKUP($A12,'Energy Structure(no elec)'!$A$2:$I$28,8,FALSE)*VLOOKUP($A12,'Electrification prediction'!$A$236:$AQ$262,COLUMN('Electrification prediction'!D$236),FALSE)</f>
        <v>15707180700499.389</v>
      </c>
      <c r="E12">
        <f>VLOOKUP($A12,'Energy Structure(no elec)'!$A$2:$I$28,8,FALSE)*VLOOKUP($A12,'Electrification prediction'!$A$236:$AQ$262,COLUMN('Electrification prediction'!E$236),FALSE)</f>
        <v>16082735183384.35</v>
      </c>
      <c r="F12">
        <f>VLOOKUP($A12,'Energy Structure(no elec)'!$A$2:$I$28,8,FALSE)*VLOOKUP($A12,'Electrification prediction'!$A$236:$AQ$262,COLUMN('Electrification prediction'!F$236),FALSE)</f>
        <v>16440047720962.908</v>
      </c>
      <c r="G12">
        <f>VLOOKUP($A12,'Energy Structure(no elec)'!$A$2:$I$28,8,FALSE)*VLOOKUP($A12,'Electrification prediction'!$A$236:$AQ$262,COLUMN('Electrification prediction'!G$236),FALSE)</f>
        <v>16779472407475.355</v>
      </c>
      <c r="H12">
        <f>VLOOKUP($A12,'Energy Structure(no elec)'!$A$2:$I$28,8,FALSE)*VLOOKUP($A12,'Electrification prediction'!$A$236:$AQ$262,COLUMN('Electrification prediction'!H$236),FALSE)</f>
        <v>17107148699576.98</v>
      </c>
      <c r="I12">
        <f>VLOOKUP($A12,'Energy Structure(no elec)'!$A$2:$I$28,8,FALSE)*VLOOKUP($A12,'Electrification prediction'!$A$236:$AQ$262,COLUMN('Electrification prediction'!I$236),FALSE)</f>
        <v>17416907321621.141</v>
      </c>
      <c r="J12">
        <f>VLOOKUP($A12,'Energy Structure(no elec)'!$A$2:$I$28,8,FALSE)*VLOOKUP($A12,'Electrification prediction'!$A$236:$AQ$262,COLUMN('Electrification prediction'!J$236),FALSE)</f>
        <v>17726639571330.348</v>
      </c>
      <c r="K12">
        <f>VLOOKUP($A12,'Energy Structure(no elec)'!$A$2:$I$28,8,FALSE)*VLOOKUP($A12,'Electrification prediction'!$A$236:$AQ$262,COLUMN('Electrification prediction'!K$236),FALSE)</f>
        <v>18036319107025.629</v>
      </c>
      <c r="L12">
        <f>VLOOKUP($A12,'Energy Structure(no elec)'!$A$2:$I$28,8,FALSE)*VLOOKUP($A12,'Electrification prediction'!$A$236:$AQ$262,COLUMN('Electrification prediction'!L$236),FALSE)</f>
        <v>18345887537715.098</v>
      </c>
      <c r="M12">
        <f>VLOOKUP($A12,'Energy Structure(no elec)'!$A$2:$I$28,8,FALSE)*VLOOKUP($A12,'Electrification prediction'!$A$236:$AQ$262,COLUMN('Electrification prediction'!M$236),FALSE)</f>
        <v>18625851945588.031</v>
      </c>
      <c r="N12">
        <f>VLOOKUP($A12,'Energy Structure(no elec)'!$A$2:$I$28,8,FALSE)*VLOOKUP($A12,'Electrification prediction'!$A$236:$AQ$262,COLUMN('Electrification prediction'!N$236),FALSE)</f>
        <v>18904606914043.617</v>
      </c>
      <c r="O12">
        <f>VLOOKUP($A12,'Energy Structure(no elec)'!$A$2:$I$28,8,FALSE)*VLOOKUP($A12,'Electrification prediction'!$A$236:$AQ$262,COLUMN('Electrification prediction'!O$236),FALSE)</f>
        <v>19182013141026.895</v>
      </c>
      <c r="P12">
        <f>VLOOKUP($A12,'Energy Structure(no elec)'!$A$2:$I$28,8,FALSE)*VLOOKUP($A12,'Electrification prediction'!$A$236:$AQ$262,COLUMN('Electrification prediction'!P$236),FALSE)</f>
        <v>19457907346090.465</v>
      </c>
      <c r="Q12">
        <f>VLOOKUP($A12,'Energy Structure(no elec)'!$A$2:$I$28,8,FALSE)*VLOOKUP($A12,'Electrification prediction'!$A$236:$AQ$262,COLUMN('Electrification prediction'!Q$236),FALSE)</f>
        <v>19731896398687.863</v>
      </c>
      <c r="R12">
        <f>VLOOKUP($A12,'Energy Structure(no elec)'!$A$2:$I$28,8,FALSE)*VLOOKUP($A12,'Electrification prediction'!$A$236:$AQ$262,COLUMN('Electrification prediction'!R$236),FALSE)</f>
        <v>19982752316086.434</v>
      </c>
      <c r="S12">
        <f>VLOOKUP($A12,'Energy Structure(no elec)'!$A$2:$I$28,8,FALSE)*VLOOKUP($A12,'Electrification prediction'!$A$236:$AQ$262,COLUMN('Electrification prediction'!S$236),FALSE)</f>
        <v>20251779308846.516</v>
      </c>
      <c r="T12">
        <f>VLOOKUP($A12,'Energy Structure(no elec)'!$A$2:$I$28,8,FALSE)*VLOOKUP($A12,'Electrification prediction'!$A$236:$AQ$262,COLUMN('Electrification prediction'!T$236),FALSE)</f>
        <v>20517762966159.879</v>
      </c>
      <c r="U12">
        <f>VLOOKUP($A12,'Energy Structure(no elec)'!$A$2:$I$28,8,FALSE)*VLOOKUP($A12,'Electrification prediction'!$A$236:$AQ$262,COLUMN('Electrification prediction'!U$236),FALSE)</f>
        <v>20780197720645.551</v>
      </c>
      <c r="V12">
        <f>VLOOKUP($A12,'Energy Structure(no elec)'!$A$2:$I$28,8,FALSE)*VLOOKUP($A12,'Electrification prediction'!$A$236:$AQ$262,COLUMN('Electrification prediction'!V$236),FALSE)</f>
        <v>21038551092515.012</v>
      </c>
      <c r="W12">
        <f>VLOOKUP($A12,'Energy Structure(no elec)'!$A$2:$I$28,8,FALSE)*VLOOKUP($A12,'Electrification prediction'!$A$236:$AQ$262,COLUMN('Electrification prediction'!W$236),FALSE)</f>
        <v>21278633910482.117</v>
      </c>
      <c r="X12">
        <f>VLOOKUP($A12,'Energy Structure(no elec)'!$A$2:$I$28,8,FALSE)*VLOOKUP($A12,'Electrification prediction'!$A$236:$AQ$262,COLUMN('Electrification prediction'!X$236),FALSE)</f>
        <v>21476818062770.121</v>
      </c>
      <c r="Y12">
        <f>VLOOKUP($A12,'Energy Structure(no elec)'!$A$2:$I$28,8,FALSE)*VLOOKUP($A12,'Electrification prediction'!$A$236:$AQ$262,COLUMN('Electrification prediction'!Y$236),FALSE)</f>
        <v>21654045152202.84</v>
      </c>
      <c r="Z12">
        <f>VLOOKUP($A12,'Energy Structure(no elec)'!$A$2:$I$28,8,FALSE)*VLOOKUP($A12,'Electrification prediction'!$A$236:$AQ$262,COLUMN('Electrification prediction'!Z$236),FALSE)</f>
        <v>21809389926854.043</v>
      </c>
      <c r="AA12">
        <f>VLOOKUP($A12,'Energy Structure(no elec)'!$A$2:$I$28,8,FALSE)*VLOOKUP($A12,'Electrification prediction'!$A$236:$AQ$262,COLUMN('Electrification prediction'!AA$236),FALSE)</f>
        <v>21941737516861.199</v>
      </c>
      <c r="AB12">
        <f>VLOOKUP($A12,'Energy Structure(no elec)'!$A$2:$I$28,8,FALSE)*VLOOKUP($A12,'Electrification prediction'!$A$236:$AQ$262,COLUMN('Electrification prediction'!AB$236),FALSE)</f>
        <v>22050248991340.027</v>
      </c>
      <c r="AC12">
        <f>VLOOKUP($A12,'Energy Structure(no elec)'!$A$2:$I$28,8,FALSE)*VLOOKUP($A12,'Electrification prediction'!$A$236:$AQ$262,COLUMN('Electrification prediction'!AC$236),FALSE)</f>
        <v>22134141948933.148</v>
      </c>
      <c r="AD12">
        <f>VLOOKUP($A12,'Energy Structure(no elec)'!$A$2:$I$28,8,FALSE)*VLOOKUP($A12,'Electrification prediction'!$A$236:$AQ$262,COLUMN('Electrification prediction'!AD$236),FALSE)</f>
        <v>22192697133199.207</v>
      </c>
      <c r="AE12">
        <f>VLOOKUP($A12,'Energy Structure(no elec)'!$A$2:$I$28,8,FALSE)*VLOOKUP($A12,'Electrification prediction'!$A$236:$AQ$262,COLUMN('Electrification prediction'!AE$236),FALSE)</f>
        <v>22225029412376.469</v>
      </c>
      <c r="AF12">
        <f>VLOOKUP($A12,'Energy Structure(no elec)'!$A$2:$I$28,8,FALSE)*VLOOKUP($A12,'Electrification prediction'!$A$236:$AQ$262,COLUMN('Electrification prediction'!AF$236),FALSE)</f>
        <v>22230564076154.344</v>
      </c>
      <c r="AG12">
        <f>VLOOKUP($A12,'Energy Structure(no elec)'!$A$2:$I$28,8,FALSE)*VLOOKUP($A12,'Electrification prediction'!$A$236:$AQ$262,COLUMN('Electrification prediction'!AG$236),FALSE)</f>
        <v>22208573862160.824</v>
      </c>
      <c r="AH12">
        <f>VLOOKUP($A12,'Energy Structure(no elec)'!$A$2:$I$28,8,FALSE)*VLOOKUP($A12,'Electrification prediction'!$A$236:$AQ$262,COLUMN('Electrification prediction'!AH$236),FALSE)</f>
        <v>22135074531496.762</v>
      </c>
      <c r="AI12">
        <f>VLOOKUP($A12,'Energy Structure(no elec)'!$A$2:$I$28,8,FALSE)*VLOOKUP($A12,'Electrification prediction'!$A$236:$AQ$262,COLUMN('Electrification prediction'!AI$236),FALSE)</f>
        <v>22033246200065.766</v>
      </c>
      <c r="AJ12">
        <f>VLOOKUP($A12,'Energy Structure(no elec)'!$A$2:$I$28,8,FALSE)*VLOOKUP($A12,'Electrification prediction'!$A$236:$AQ$262,COLUMN('Electrification prediction'!AJ$236),FALSE)</f>
        <v>21902738304662.781</v>
      </c>
      <c r="AK12">
        <f>VLOOKUP($A12,'Energy Structure(no elec)'!$A$2:$I$28,8,FALSE)*VLOOKUP($A12,'Electrification prediction'!$A$236:$AQ$262,COLUMN('Electrification prediction'!AK$236),FALSE)</f>
        <v>21743312852291.93</v>
      </c>
      <c r="AL12">
        <f>VLOOKUP($A12,'Energy Structure(no elec)'!$A$2:$I$28,8,FALSE)*VLOOKUP($A12,'Electrification prediction'!$A$236:$AQ$262,COLUMN('Electrification prediction'!AL$236),FALSE)</f>
        <v>21554850440743.637</v>
      </c>
      <c r="AM12">
        <f>VLOOKUP($A12,'Energy Structure(no elec)'!$A$2:$I$28,8,FALSE)*VLOOKUP($A12,'Electrification prediction'!$A$236:$AQ$262,COLUMN('Electrification prediction'!AM$236),FALSE)</f>
        <v>21337125958130.348</v>
      </c>
      <c r="AN12">
        <f>VLOOKUP($A12,'Energy Structure(no elec)'!$A$2:$I$28,8,FALSE)*VLOOKUP($A12,'Electrification prediction'!$A$236:$AQ$262,COLUMN('Electrification prediction'!AN$236),FALSE)</f>
        <v>21090278987041.043</v>
      </c>
      <c r="AO12">
        <f>VLOOKUP($A12,'Energy Structure(no elec)'!$A$2:$I$28,8,FALSE)*VLOOKUP($A12,'Electrification prediction'!$A$236:$AQ$262,COLUMN('Electrification prediction'!AO$236),FALSE)</f>
        <v>20814357844784.434</v>
      </c>
      <c r="AP12">
        <f>VLOOKUP($A12,'Energy Structure(no elec)'!$A$2:$I$28,8,FALSE)*VLOOKUP($A12,'Electrification prediction'!$A$236:$AQ$262,COLUMN('Electrification prediction'!AP$236),FALSE)</f>
        <v>20509780862113.355</v>
      </c>
      <c r="AQ12">
        <f>VLOOKUP($A12,'Energy Structure(no elec)'!$A$2:$I$28,8,FALSE)*VLOOKUP($A12,'Electrification prediction'!$A$236:$AQ$262,COLUMN('Electrification prediction'!AQ$236),FALSE)</f>
        <v>20176886777772.43</v>
      </c>
    </row>
    <row r="13" spans="1:43">
      <c r="A13" s="272" t="s">
        <v>625</v>
      </c>
      <c r="B13">
        <f>VLOOKUP(A13,'Energy use'!$A$132:$K$158,9,FALSE)</f>
        <v>37251868243684.523</v>
      </c>
      <c r="C13">
        <f>VLOOKUP($A13,'Energy Structure(no elec)'!$A$2:$I$28,8,FALSE)*VLOOKUP($A13,'Electrification prediction'!$A$236:$AQ$262,COLUMN('Electrification prediction'!C$236),FALSE)</f>
        <v>37429483547259.609</v>
      </c>
      <c r="D13">
        <f>VLOOKUP($A13,'Energy Structure(no elec)'!$A$2:$I$28,8,FALSE)*VLOOKUP($A13,'Electrification prediction'!$A$236:$AQ$262,COLUMN('Electrification prediction'!D$236),FALSE)</f>
        <v>43541918794561.281</v>
      </c>
      <c r="E13">
        <f>VLOOKUP($A13,'Energy Structure(no elec)'!$A$2:$I$28,8,FALSE)*VLOOKUP($A13,'Electrification prediction'!$A$236:$AQ$262,COLUMN('Electrification prediction'!E$236),FALSE)</f>
        <v>44960959096913.797</v>
      </c>
      <c r="F13">
        <f>VLOOKUP($A13,'Energy Structure(no elec)'!$A$2:$I$28,8,FALSE)*VLOOKUP($A13,'Electrification prediction'!$A$236:$AQ$262,COLUMN('Electrification prediction'!F$236),FALSE)</f>
        <v>46276344969945.555</v>
      </c>
      <c r="G13">
        <f>VLOOKUP($A13,'Energy Structure(no elec)'!$A$2:$I$28,8,FALSE)*VLOOKUP($A13,'Electrification prediction'!$A$236:$AQ$262,COLUMN('Electrification prediction'!G$236),FALSE)</f>
        <v>47516411551223.961</v>
      </c>
      <c r="H13">
        <f>VLOOKUP($A13,'Energy Structure(no elec)'!$A$2:$I$28,8,FALSE)*VLOOKUP($A13,'Electrification prediction'!$A$236:$AQ$262,COLUMN('Electrification prediction'!H$236),FALSE)</f>
        <v>48701106106974.602</v>
      </c>
      <c r="I13">
        <f>VLOOKUP($A13,'Energy Structure(no elec)'!$A$2:$I$28,8,FALSE)*VLOOKUP($A13,'Electrification prediction'!$A$236:$AQ$262,COLUMN('Electrification prediction'!I$236),FALSE)</f>
        <v>49813270150192.109</v>
      </c>
      <c r="J13">
        <f>VLOOKUP($A13,'Energy Structure(no elec)'!$A$2:$I$28,8,FALSE)*VLOOKUP($A13,'Electrification prediction'!$A$236:$AQ$262,COLUMN('Electrification prediction'!J$236),FALSE)</f>
        <v>50908709131293.141</v>
      </c>
      <c r="K13">
        <f>VLOOKUP($A13,'Energy Structure(no elec)'!$A$2:$I$28,8,FALSE)*VLOOKUP($A13,'Electrification prediction'!$A$236:$AQ$262,COLUMN('Electrification prediction'!K$236),FALSE)</f>
        <v>51989061003029.336</v>
      </c>
      <c r="L13">
        <f>VLOOKUP($A13,'Energy Structure(no elec)'!$A$2:$I$28,8,FALSE)*VLOOKUP($A13,'Electrification prediction'!$A$236:$AQ$262,COLUMN('Electrification prediction'!L$236),FALSE)</f>
        <v>53055676340176.859</v>
      </c>
      <c r="M13">
        <f>VLOOKUP($A13,'Energy Structure(no elec)'!$A$2:$I$28,8,FALSE)*VLOOKUP($A13,'Electrification prediction'!$A$236:$AQ$262,COLUMN('Electrification prediction'!M$236),FALSE)</f>
        <v>54019326066329.555</v>
      </c>
      <c r="N13">
        <f>VLOOKUP($A13,'Energy Structure(no elec)'!$A$2:$I$28,8,FALSE)*VLOOKUP($A13,'Electrification prediction'!$A$236:$AQ$262,COLUMN('Electrification prediction'!N$236),FALSE)</f>
        <v>54968049852049.297</v>
      </c>
      <c r="O13">
        <f>VLOOKUP($A13,'Energy Structure(no elec)'!$A$2:$I$28,8,FALSE)*VLOOKUP($A13,'Electrification prediction'!$A$236:$AQ$262,COLUMN('Electrification prediction'!O$236),FALSE)</f>
        <v>55902529217841.117</v>
      </c>
      <c r="P13">
        <f>VLOOKUP($A13,'Energy Structure(no elec)'!$A$2:$I$28,8,FALSE)*VLOOKUP($A13,'Electrification prediction'!$A$236:$AQ$262,COLUMN('Electrification prediction'!P$236),FALSE)</f>
        <v>56823238590061.633</v>
      </c>
      <c r="Q13">
        <f>VLOOKUP($A13,'Energy Structure(no elec)'!$A$2:$I$28,8,FALSE)*VLOOKUP($A13,'Electrification prediction'!$A$236:$AQ$262,COLUMN('Electrification prediction'!Q$236),FALSE)</f>
        <v>57729823201917.203</v>
      </c>
      <c r="R13">
        <f>VLOOKUP($A13,'Energy Structure(no elec)'!$A$2:$I$28,8,FALSE)*VLOOKUP($A13,'Electrification prediction'!$A$236:$AQ$262,COLUMN('Electrification prediction'!R$236),FALSE)</f>
        <v>58557311692452.5</v>
      </c>
      <c r="S13">
        <f>VLOOKUP($A13,'Energy Structure(no elec)'!$A$2:$I$28,8,FALSE)*VLOOKUP($A13,'Electrification prediction'!$A$236:$AQ$262,COLUMN('Electrification prediction'!S$236),FALSE)</f>
        <v>59434179525217.383</v>
      </c>
      <c r="T13">
        <f>VLOOKUP($A13,'Energy Structure(no elec)'!$A$2:$I$28,8,FALSE)*VLOOKUP($A13,'Electrification prediction'!$A$236:$AQ$262,COLUMN('Electrification prediction'!T$236),FALSE)</f>
        <v>60295397873734.227</v>
      </c>
      <c r="U13">
        <f>VLOOKUP($A13,'Energy Structure(no elec)'!$A$2:$I$28,8,FALSE)*VLOOKUP($A13,'Electrification prediction'!$A$236:$AQ$262,COLUMN('Electrification prediction'!U$236),FALSE)</f>
        <v>61139904061859.813</v>
      </c>
      <c r="V13">
        <f>VLOOKUP($A13,'Energy Structure(no elec)'!$A$2:$I$28,8,FALSE)*VLOOKUP($A13,'Electrification prediction'!$A$236:$AQ$262,COLUMN('Electrification prediction'!V$236),FALSE)</f>
        <v>61966487678512.227</v>
      </c>
      <c r="W13">
        <f>VLOOKUP($A13,'Energy Structure(no elec)'!$A$2:$I$28,8,FALSE)*VLOOKUP($A13,'Electrification prediction'!$A$236:$AQ$262,COLUMN('Electrification prediction'!W$236),FALSE)</f>
        <v>62731420789877.102</v>
      </c>
      <c r="X13">
        <f>VLOOKUP($A13,'Energy Structure(no elec)'!$A$2:$I$28,8,FALSE)*VLOOKUP($A13,'Electrification prediction'!$A$236:$AQ$262,COLUMN('Electrification prediction'!X$236),FALSE)</f>
        <v>63361470528594.648</v>
      </c>
      <c r="Y13">
        <f>VLOOKUP($A13,'Energy Structure(no elec)'!$A$2:$I$28,8,FALSE)*VLOOKUP($A13,'Electrification prediction'!$A$236:$AQ$262,COLUMN('Electrification prediction'!Y$236),FALSE)</f>
        <v>63921964464885.305</v>
      </c>
      <c r="Z13">
        <f>VLOOKUP($A13,'Energy Structure(no elec)'!$A$2:$I$28,8,FALSE)*VLOOKUP($A13,'Electrification prediction'!$A$236:$AQ$262,COLUMN('Electrification prediction'!Z$236),FALSE)</f>
        <v>64410262065504.117</v>
      </c>
      <c r="AA13">
        <f>VLOOKUP($A13,'Energy Structure(no elec)'!$A$2:$I$28,8,FALSE)*VLOOKUP($A13,'Electrification prediction'!$A$236:$AQ$262,COLUMN('Electrification prediction'!AA$236),FALSE)</f>
        <v>64823113578139.867</v>
      </c>
      <c r="AB13">
        <f>VLOOKUP($A13,'Energy Structure(no elec)'!$A$2:$I$28,8,FALSE)*VLOOKUP($A13,'Electrification prediction'!$A$236:$AQ$262,COLUMN('Electrification prediction'!AB$236),FALSE)</f>
        <v>65158112785175.148</v>
      </c>
      <c r="AC13">
        <f>VLOOKUP($A13,'Energy Structure(no elec)'!$A$2:$I$28,8,FALSE)*VLOOKUP($A13,'Electrification prediction'!$A$236:$AQ$262,COLUMN('Electrification prediction'!AC$236),FALSE)</f>
        <v>65413017370800.695</v>
      </c>
      <c r="AD13">
        <f>VLOOKUP($A13,'Energy Structure(no elec)'!$A$2:$I$28,8,FALSE)*VLOOKUP($A13,'Electrification prediction'!$A$236:$AQ$262,COLUMN('Electrification prediction'!AD$236),FALSE)</f>
        <v>65585772083645.773</v>
      </c>
      <c r="AE13">
        <f>VLOOKUP($A13,'Energy Structure(no elec)'!$A$2:$I$28,8,FALSE)*VLOOKUP($A13,'Electrification prediction'!$A$236:$AQ$262,COLUMN('Electrification prediction'!AE$236),FALSE)</f>
        <v>65673797027453.477</v>
      </c>
      <c r="AF13">
        <f>VLOOKUP($A13,'Energy Structure(no elec)'!$A$2:$I$28,8,FALSE)*VLOOKUP($A13,'Electrification prediction'!$A$236:$AQ$262,COLUMN('Electrification prediction'!AF$236),FALSE)</f>
        <v>65675474098003.375</v>
      </c>
      <c r="AG13">
        <f>VLOOKUP($A13,'Energy Structure(no elec)'!$A$2:$I$28,8,FALSE)*VLOOKUP($A13,'Electrification prediction'!$A$236:$AQ$262,COLUMN('Electrification prediction'!AG$236),FALSE)</f>
        <v>65588705638977.094</v>
      </c>
      <c r="AH13">
        <f>VLOOKUP($A13,'Energy Structure(no elec)'!$A$2:$I$28,8,FALSE)*VLOOKUP($A13,'Electrification prediction'!$A$236:$AQ$262,COLUMN('Electrification prediction'!AH$236),FALSE)</f>
        <v>65338879732429.344</v>
      </c>
      <c r="AI13">
        <f>VLOOKUP($A13,'Energy Structure(no elec)'!$A$2:$I$28,8,FALSE)*VLOOKUP($A13,'Electrification prediction'!$A$236:$AQ$262,COLUMN('Electrification prediction'!AI$236),FALSE)</f>
        <v>64998435313077.984</v>
      </c>
      <c r="AJ13">
        <f>VLOOKUP($A13,'Energy Structure(no elec)'!$A$2:$I$28,8,FALSE)*VLOOKUP($A13,'Electrification prediction'!$A$236:$AQ$262,COLUMN('Electrification prediction'!AJ$236),FALSE)</f>
        <v>64566451295685.633</v>
      </c>
      <c r="AK13">
        <f>VLOOKUP($A13,'Energy Structure(no elec)'!$A$2:$I$28,8,FALSE)*VLOOKUP($A13,'Electrification prediction'!$A$236:$AQ$262,COLUMN('Electrification prediction'!AK$236),FALSE)</f>
        <v>64042357143293.82</v>
      </c>
      <c r="AL13">
        <f>VLOOKUP($A13,'Energy Structure(no elec)'!$A$2:$I$28,8,FALSE)*VLOOKUP($A13,'Electrification prediction'!$A$236:$AQ$262,COLUMN('Electrification prediction'!AL$236),FALSE)</f>
        <v>63425952186083.156</v>
      </c>
      <c r="AM13">
        <f>VLOOKUP($A13,'Energy Structure(no elec)'!$A$2:$I$28,8,FALSE)*VLOOKUP($A13,'Electrification prediction'!$A$236:$AQ$262,COLUMN('Electrification prediction'!AM$236),FALSE)</f>
        <v>62716706845509.828</v>
      </c>
      <c r="AN13">
        <f>VLOOKUP($A13,'Energy Structure(no elec)'!$A$2:$I$28,8,FALSE)*VLOOKUP($A13,'Electrification prediction'!$A$236:$AQ$262,COLUMN('Electrification prediction'!AN$236),FALSE)</f>
        <v>61915229214728.766</v>
      </c>
      <c r="AO13">
        <f>VLOOKUP($A13,'Energy Structure(no elec)'!$A$2:$I$28,8,FALSE)*VLOOKUP($A13,'Electrification prediction'!$A$236:$AQ$262,COLUMN('Electrification prediction'!AO$236),FALSE)</f>
        <v>61021843833182.477</v>
      </c>
      <c r="AP13">
        <f>VLOOKUP($A13,'Energy Structure(no elec)'!$A$2:$I$28,8,FALSE)*VLOOKUP($A13,'Electrification prediction'!$A$236:$AQ$262,COLUMN('Electrification prediction'!AP$236),FALSE)</f>
        <v>60038029074603.484</v>
      </c>
      <c r="AQ13">
        <f>VLOOKUP($A13,'Energy Structure(no elec)'!$A$2:$I$28,8,FALSE)*VLOOKUP($A13,'Electrification prediction'!$A$236:$AQ$262,COLUMN('Electrification prediction'!AQ$236),FALSE)</f>
        <v>58965015758880.102</v>
      </c>
    </row>
    <row r="14" spans="1:43">
      <c r="A14" s="272" t="s">
        <v>626</v>
      </c>
      <c r="B14">
        <f>VLOOKUP(A14,'Energy use'!$A$132:$K$158,9,FALSE)</f>
        <v>746484714630.03101</v>
      </c>
      <c r="C14">
        <f>VLOOKUP($A14,'Energy Structure(no elec)'!$A$2:$I$28,8,FALSE)*VLOOKUP($A14,'Electrification prediction'!$A$236:$AQ$262,COLUMN('Electrification prediction'!C$236),FALSE)</f>
        <v>743701151473.26025</v>
      </c>
      <c r="D14">
        <f>VLOOKUP($A14,'Energy Structure(no elec)'!$A$2:$I$28,8,FALSE)*VLOOKUP($A14,'Electrification prediction'!$A$236:$AQ$262,COLUMN('Electrification prediction'!D$236),FALSE)</f>
        <v>849291470105.71045</v>
      </c>
      <c r="E14">
        <f>VLOOKUP($A14,'Energy Structure(no elec)'!$A$2:$I$28,8,FALSE)*VLOOKUP($A14,'Electrification prediction'!$A$236:$AQ$262,COLUMN('Electrification prediction'!E$236),FALSE)</f>
        <v>864571708921.32996</v>
      </c>
      <c r="F14">
        <f>VLOOKUP($A14,'Energy Structure(no elec)'!$A$2:$I$28,8,FALSE)*VLOOKUP($A14,'Electrification prediction'!$A$236:$AQ$262,COLUMN('Electrification prediction'!F$236),FALSE)</f>
        <v>877316364786.53174</v>
      </c>
      <c r="G14">
        <f>VLOOKUP($A14,'Energy Structure(no elec)'!$A$2:$I$28,8,FALSE)*VLOOKUP($A14,'Electrification prediction'!$A$236:$AQ$262,COLUMN('Electrification prediction'!G$236),FALSE)</f>
        <v>888123838263.02637</v>
      </c>
      <c r="H14">
        <f>VLOOKUP($A14,'Energy Structure(no elec)'!$A$2:$I$28,8,FALSE)*VLOOKUP($A14,'Electrification prediction'!$A$236:$AQ$262,COLUMN('Electrification prediction'!H$236),FALSE)</f>
        <v>897368244869.68542</v>
      </c>
      <c r="I14">
        <f>VLOOKUP($A14,'Energy Structure(no elec)'!$A$2:$I$28,8,FALSE)*VLOOKUP($A14,'Electrification prediction'!$A$236:$AQ$262,COLUMN('Electrification prediction'!I$236),FALSE)</f>
        <v>904812332643.6748</v>
      </c>
      <c r="J14">
        <f>VLOOKUP($A14,'Energy Structure(no elec)'!$A$2:$I$28,8,FALSE)*VLOOKUP($A14,'Electrification prediction'!$A$236:$AQ$262,COLUMN('Electrification prediction'!J$236),FALSE)</f>
        <v>911385357051.68555</v>
      </c>
      <c r="K14">
        <f>VLOOKUP($A14,'Energy Structure(no elec)'!$A$2:$I$28,8,FALSE)*VLOOKUP($A14,'Electrification prediction'!$A$236:$AQ$262,COLUMN('Electrification prediction'!K$236),FALSE)</f>
        <v>917124717495.33923</v>
      </c>
      <c r="L14">
        <f>VLOOKUP($A14,'Energy Structure(no elec)'!$A$2:$I$28,8,FALSE)*VLOOKUP($A14,'Electrification prediction'!$A$236:$AQ$262,COLUMN('Electrification prediction'!L$236),FALSE)</f>
        <v>922061156209.07617</v>
      </c>
      <c r="M14">
        <f>VLOOKUP($A14,'Energy Structure(no elec)'!$A$2:$I$28,8,FALSE)*VLOOKUP($A14,'Electrification prediction'!$A$236:$AQ$262,COLUMN('Electrification prediction'!M$236),FALSE)</f>
        <v>924849090789.41418</v>
      </c>
      <c r="N14">
        <f>VLOOKUP($A14,'Energy Structure(no elec)'!$A$2:$I$28,8,FALSE)*VLOOKUP($A14,'Electrification prediction'!$A$236:$AQ$262,COLUMN('Electrification prediction'!N$236),FALSE)</f>
        <v>926870375764.61609</v>
      </c>
      <c r="O14">
        <f>VLOOKUP($A14,'Energy Structure(no elec)'!$A$2:$I$28,8,FALSE)*VLOOKUP($A14,'Electrification prediction'!$A$236:$AQ$262,COLUMN('Electrification prediction'!O$236),FALSE)</f>
        <v>928143369238.11755</v>
      </c>
      <c r="P14">
        <f>VLOOKUP($A14,'Energy Structure(no elec)'!$A$2:$I$28,8,FALSE)*VLOOKUP($A14,'Electrification prediction'!$A$236:$AQ$262,COLUMN('Electrification prediction'!P$236),FALSE)</f>
        <v>928682375828.50403</v>
      </c>
      <c r="Q14">
        <f>VLOOKUP($A14,'Energy Structure(no elec)'!$A$2:$I$28,8,FALSE)*VLOOKUP($A14,'Electrification prediction'!$A$236:$AQ$262,COLUMN('Electrification prediction'!Q$236),FALSE)</f>
        <v>928489031307.03296</v>
      </c>
      <c r="R14">
        <f>VLOOKUP($A14,'Energy Structure(no elec)'!$A$2:$I$28,8,FALSE)*VLOOKUP($A14,'Electrification prediction'!$A$236:$AQ$262,COLUMN('Electrification prediction'!R$236),FALSE)</f>
        <v>926654236075.69312</v>
      </c>
      <c r="S14">
        <f>VLOOKUP($A14,'Energy Structure(no elec)'!$A$2:$I$28,8,FALSE)*VLOOKUP($A14,'Electrification prediction'!$A$236:$AQ$262,COLUMN('Electrification prediction'!S$236),FALSE)</f>
        <v>925009739229.27991</v>
      </c>
      <c r="T14">
        <f>VLOOKUP($A14,'Energy Structure(no elec)'!$A$2:$I$28,8,FALSE)*VLOOKUP($A14,'Electrification prediction'!$A$236:$AQ$262,COLUMN('Electrification prediction'!T$236),FALSE)</f>
        <v>922631922450.60583</v>
      </c>
      <c r="U14">
        <f>VLOOKUP($A14,'Energy Structure(no elec)'!$A$2:$I$28,8,FALSE)*VLOOKUP($A14,'Electrification prediction'!$A$236:$AQ$262,COLUMN('Electrification prediction'!U$236),FALSE)</f>
        <v>919513494737.3092</v>
      </c>
      <c r="V14">
        <f>VLOOKUP($A14,'Energy Structure(no elec)'!$A$2:$I$28,8,FALSE)*VLOOKUP($A14,'Electrification prediction'!$A$236:$AQ$262,COLUMN('Electrification prediction'!V$236),FALSE)</f>
        <v>915646042347.61169</v>
      </c>
      <c r="W14">
        <f>VLOOKUP($A14,'Energy Structure(no elec)'!$A$2:$I$28,8,FALSE)*VLOOKUP($A14,'Electrification prediction'!$A$236:$AQ$262,COLUMN('Electrification prediction'!W$236),FALSE)</f>
        <v>910470422232.23206</v>
      </c>
      <c r="X14">
        <f>VLOOKUP($A14,'Energy Structure(no elec)'!$A$2:$I$28,8,FALSE)*VLOOKUP($A14,'Electrification prediction'!$A$236:$AQ$262,COLUMN('Electrification prediction'!X$236),FALSE)</f>
        <v>903091206300.84607</v>
      </c>
      <c r="Y14">
        <f>VLOOKUP($A14,'Energy Structure(no elec)'!$A$2:$I$28,8,FALSE)*VLOOKUP($A14,'Electrification prediction'!$A$236:$AQ$262,COLUMN('Electrification prediction'!Y$236),FALSE)</f>
        <v>894415276294.56946</v>
      </c>
      <c r="Z14">
        <f>VLOOKUP($A14,'Energy Structure(no elec)'!$A$2:$I$28,8,FALSE)*VLOOKUP($A14,'Electrification prediction'!$A$236:$AQ$262,COLUMN('Electrification prediction'!Z$236),FALSE)</f>
        <v>884455025498.93408</v>
      </c>
      <c r="AA14">
        <f>VLOOKUP($A14,'Energy Structure(no elec)'!$A$2:$I$28,8,FALSE)*VLOOKUP($A14,'Electrification prediction'!$A$236:$AQ$262,COLUMN('Electrification prediction'!AA$236),FALSE)</f>
        <v>873218488195.85803</v>
      </c>
      <c r="AB14">
        <f>VLOOKUP($A14,'Energy Structure(no elec)'!$A$2:$I$28,8,FALSE)*VLOOKUP($A14,'Electrification prediction'!$A$236:$AQ$262,COLUMN('Electrification prediction'!AB$236),FALSE)</f>
        <v>860727291574.58435</v>
      </c>
      <c r="AC14">
        <f>VLOOKUP($A14,'Energy Structure(no elec)'!$A$2:$I$28,8,FALSE)*VLOOKUP($A14,'Electrification prediction'!$A$236:$AQ$262,COLUMN('Electrification prediction'!AC$236),FALSE)</f>
        <v>847007861458.16455</v>
      </c>
      <c r="AD14">
        <f>VLOOKUP($A14,'Energy Structure(no elec)'!$A$2:$I$28,8,FALSE)*VLOOKUP($A14,'Electrification prediction'!$A$236:$AQ$262,COLUMN('Electrification prediction'!AD$236),FALSE)</f>
        <v>832091550237.37866</v>
      </c>
      <c r="AE14">
        <f>VLOOKUP($A14,'Energy Structure(no elec)'!$A$2:$I$28,8,FALSE)*VLOOKUP($A14,'Electrification prediction'!$A$236:$AQ$262,COLUMN('Electrification prediction'!AE$236),FALSE)</f>
        <v>816006565177.96252</v>
      </c>
      <c r="AF14">
        <f>VLOOKUP($A14,'Energy Structure(no elec)'!$A$2:$I$28,8,FALSE)*VLOOKUP($A14,'Electrification prediction'!$A$236:$AQ$262,COLUMN('Electrification prediction'!AF$236),FALSE)</f>
        <v>798794804322.16479</v>
      </c>
      <c r="AG14">
        <f>VLOOKUP($A14,'Energy Structure(no elec)'!$A$2:$I$28,8,FALSE)*VLOOKUP($A14,'Electrification prediction'!$A$236:$AQ$262,COLUMN('Electrification prediction'!AG$236),FALSE)</f>
        <v>780495439968.11401</v>
      </c>
      <c r="AH14">
        <f>VLOOKUP($A14,'Energy Structure(no elec)'!$A$2:$I$28,8,FALSE)*VLOOKUP($A14,'Electrification prediction'!$A$236:$AQ$262,COLUMN('Electrification prediction'!AH$236),FALSE)</f>
        <v>760398033576.07813</v>
      </c>
      <c r="AI14">
        <f>VLOOKUP($A14,'Energy Structure(no elec)'!$A$2:$I$28,8,FALSE)*VLOOKUP($A14,'Electrification prediction'!$A$236:$AQ$262,COLUMN('Electrification prediction'!AI$236),FALSE)</f>
        <v>739356294405.8855</v>
      </c>
      <c r="AJ14">
        <f>VLOOKUP($A14,'Energy Structure(no elec)'!$A$2:$I$28,8,FALSE)*VLOOKUP($A14,'Electrification prediction'!$A$236:$AQ$262,COLUMN('Electrification prediction'!AJ$236),FALSE)</f>
        <v>717428703900.46973</v>
      </c>
      <c r="AK14">
        <f>VLOOKUP($A14,'Energy Structure(no elec)'!$A$2:$I$28,8,FALSE)*VLOOKUP($A14,'Electrification prediction'!$A$236:$AQ$262,COLUMN('Electrification prediction'!AK$236),FALSE)</f>
        <v>694678970062.92993</v>
      </c>
      <c r="AL14">
        <f>VLOOKUP($A14,'Energy Structure(no elec)'!$A$2:$I$28,8,FALSE)*VLOOKUP($A14,'Electrification prediction'!$A$236:$AQ$262,COLUMN('Electrification prediction'!AL$236),FALSE)</f>
        <v>671175800478.54346</v>
      </c>
      <c r="AM14">
        <f>VLOOKUP($A14,'Energy Structure(no elec)'!$A$2:$I$28,8,FALSE)*VLOOKUP($A14,'Electrification prediction'!$A$236:$AQ$262,COLUMN('Electrification prediction'!AM$236),FALSE)</f>
        <v>646986082202.69324</v>
      </c>
      <c r="AN14">
        <f>VLOOKUP($A14,'Energy Structure(no elec)'!$A$2:$I$28,8,FALSE)*VLOOKUP($A14,'Electrification prediction'!$A$236:$AQ$262,COLUMN('Electrification prediction'!AN$236),FALSE)</f>
        <v>622188333518.66724</v>
      </c>
      <c r="AO14">
        <f>VLOOKUP($A14,'Energy Structure(no elec)'!$A$2:$I$28,8,FALSE)*VLOOKUP($A14,'Electrification prediction'!$A$236:$AQ$262,COLUMN('Electrification prediction'!AO$236),FALSE)</f>
        <v>596859023472.16382</v>
      </c>
      <c r="AP14">
        <f>VLOOKUP($A14,'Energy Structure(no elec)'!$A$2:$I$28,8,FALSE)*VLOOKUP($A14,'Electrification prediction'!$A$236:$AQ$262,COLUMN('Electrification prediction'!AP$236),FALSE)</f>
        <v>571084955374.45081</v>
      </c>
      <c r="AQ14">
        <f>VLOOKUP($A14,'Energy Structure(no elec)'!$A$2:$I$28,8,FALSE)*VLOOKUP($A14,'Electrification prediction'!$A$236:$AQ$262,COLUMN('Electrification prediction'!AQ$236),FALSE)</f>
        <v>544950427856.96332</v>
      </c>
    </row>
    <row r="15" spans="1:43">
      <c r="A15" s="272" t="s">
        <v>627</v>
      </c>
      <c r="B15">
        <f>VLOOKUP(A15,'Energy use'!$A$132:$K$158,9,FALSE)</f>
        <v>598929423520.44153</v>
      </c>
      <c r="C15">
        <f>VLOOKUP($A15,'Energy Structure(no elec)'!$A$2:$I$28,8,FALSE)*VLOOKUP($A15,'Electrification prediction'!$A$236:$AQ$262,COLUMN('Electrification prediction'!C$236),FALSE)</f>
        <v>590762457332.76978</v>
      </c>
      <c r="D15">
        <f>VLOOKUP($A15,'Energy Structure(no elec)'!$A$2:$I$28,8,FALSE)*VLOOKUP($A15,'Electrification prediction'!$A$236:$AQ$262,COLUMN('Electrification prediction'!D$236),FALSE)</f>
        <v>633982697698.36279</v>
      </c>
      <c r="E15">
        <f>VLOOKUP($A15,'Energy Structure(no elec)'!$A$2:$I$28,8,FALSE)*VLOOKUP($A15,'Electrification prediction'!$A$236:$AQ$262,COLUMN('Electrification prediction'!E$236),FALSE)</f>
        <v>630189021436.66992</v>
      </c>
      <c r="F15">
        <f>VLOOKUP($A15,'Energy Structure(no elec)'!$A$2:$I$28,8,FALSE)*VLOOKUP($A15,'Electrification prediction'!$A$236:$AQ$262,COLUMN('Electrification prediction'!F$236),FALSE)</f>
        <v>625313693904.94727</v>
      </c>
      <c r="G15">
        <f>VLOOKUP($A15,'Energy Structure(no elec)'!$A$2:$I$28,8,FALSE)*VLOOKUP($A15,'Electrification prediction'!$A$236:$AQ$262,COLUMN('Electrification prediction'!G$236),FALSE)</f>
        <v>619835353288.6134</v>
      </c>
      <c r="H15">
        <f>VLOOKUP($A15,'Energy Structure(no elec)'!$A$2:$I$28,8,FALSE)*VLOOKUP($A15,'Electrification prediction'!$A$236:$AQ$262,COLUMN('Electrification prediction'!H$236),FALSE)</f>
        <v>614036252710.39331</v>
      </c>
      <c r="I15">
        <f>VLOOKUP($A15,'Energy Structure(no elec)'!$A$2:$I$28,8,FALSE)*VLOOKUP($A15,'Electrification prediction'!$A$236:$AQ$262,COLUMN('Electrification prediction'!I$236),FALSE)</f>
        <v>607764263168.04309</v>
      </c>
      <c r="J15">
        <f>VLOOKUP($A15,'Energy Structure(no elec)'!$A$2:$I$28,8,FALSE)*VLOOKUP($A15,'Electrification prediction'!$A$236:$AQ$262,COLUMN('Electrification prediction'!J$236),FALSE)</f>
        <v>601646219893.91565</v>
      </c>
      <c r="K15">
        <f>VLOOKUP($A15,'Energy Structure(no elec)'!$A$2:$I$28,8,FALSE)*VLOOKUP($A15,'Electrification prediction'!$A$236:$AQ$262,COLUMN('Electrification prediction'!K$236),FALSE)</f>
        <v>595686990666.37549</v>
      </c>
      <c r="L15">
        <f>VLOOKUP($A15,'Energy Structure(no elec)'!$A$2:$I$28,8,FALSE)*VLOOKUP($A15,'Electrification prediction'!$A$236:$AQ$262,COLUMN('Electrification prediction'!L$236),FALSE)</f>
        <v>589887661882.3313</v>
      </c>
      <c r="M15">
        <f>VLOOKUP($A15,'Energy Structure(no elec)'!$A$2:$I$28,8,FALSE)*VLOOKUP($A15,'Electrification prediction'!$A$236:$AQ$262,COLUMN('Electrification prediction'!M$236),FALSE)</f>
        <v>583381881101.91809</v>
      </c>
      <c r="N15">
        <f>VLOOKUP($A15,'Energy Structure(no elec)'!$A$2:$I$28,8,FALSE)*VLOOKUP($A15,'Electrification prediction'!$A$236:$AQ$262,COLUMN('Electrification prediction'!N$236),FALSE)</f>
        <v>577047226169.80188</v>
      </c>
      <c r="O15">
        <f>VLOOKUP($A15,'Energy Structure(no elec)'!$A$2:$I$28,8,FALSE)*VLOOKUP($A15,'Electrification prediction'!$A$236:$AQ$262,COLUMN('Electrification prediction'!O$236),FALSE)</f>
        <v>570876906195.29883</v>
      </c>
      <c r="P15">
        <f>VLOOKUP($A15,'Energy Structure(no elec)'!$A$2:$I$28,8,FALSE)*VLOOKUP($A15,'Electrification prediction'!$A$236:$AQ$262,COLUMN('Electrification prediction'!P$236),FALSE)</f>
        <v>564862781616.95007</v>
      </c>
      <c r="Q15">
        <f>VLOOKUP($A15,'Energy Structure(no elec)'!$A$2:$I$28,8,FALSE)*VLOOKUP($A15,'Electrification prediction'!$A$236:$AQ$262,COLUMN('Electrification prediction'!Q$236),FALSE)</f>
        <v>558990198412.70239</v>
      </c>
      <c r="R15">
        <f>VLOOKUP($A15,'Energy Structure(no elec)'!$A$2:$I$28,8,FALSE)*VLOOKUP($A15,'Electrification prediction'!$A$236:$AQ$262,COLUMN('Electrification prediction'!R$236),FALSE)</f>
        <v>552702580800.56897</v>
      </c>
      <c r="S15">
        <f>VLOOKUP($A15,'Energy Structure(no elec)'!$A$2:$I$28,8,FALSE)*VLOOKUP($A15,'Electrification prediction'!$A$236:$AQ$262,COLUMN('Electrification prediction'!S$236),FALSE)</f>
        <v>547083775131.27289</v>
      </c>
      <c r="T15">
        <f>VLOOKUP($A15,'Energy Structure(no elec)'!$A$2:$I$28,8,FALSE)*VLOOKUP($A15,'Electrification prediction'!$A$236:$AQ$262,COLUMN('Electrification prediction'!T$236),FALSE)</f>
        <v>541565592004.99701</v>
      </c>
      <c r="U15">
        <f>VLOOKUP($A15,'Energy Structure(no elec)'!$A$2:$I$28,8,FALSE)*VLOOKUP($A15,'Electrification prediction'!$A$236:$AQ$262,COLUMN('Electrification prediction'!U$236),FALSE)</f>
        <v>536132507754.05237</v>
      </c>
      <c r="V15">
        <f>VLOOKUP($A15,'Energy Structure(no elec)'!$A$2:$I$28,8,FALSE)*VLOOKUP($A15,'Electrification prediction'!$A$236:$AQ$262,COLUMN('Electrification prediction'!V$236),FALSE)</f>
        <v>530769187285.44025</v>
      </c>
      <c r="W15">
        <f>VLOOKUP($A15,'Energy Structure(no elec)'!$A$2:$I$28,8,FALSE)*VLOOKUP($A15,'Electrification prediction'!$A$236:$AQ$262,COLUMN('Electrification prediction'!W$236),FALSE)</f>
        <v>525143353442.26044</v>
      </c>
      <c r="X15">
        <f>VLOOKUP($A15,'Energy Structure(no elec)'!$A$2:$I$28,8,FALSE)*VLOOKUP($A15,'Electrification prediction'!$A$236:$AQ$262,COLUMN('Electrification prediction'!X$236),FALSE)</f>
        <v>518735387312.6748</v>
      </c>
      <c r="Y15">
        <f>VLOOKUP($A15,'Energy Structure(no elec)'!$A$2:$I$28,8,FALSE)*VLOOKUP($A15,'Electrification prediction'!$A$236:$AQ$262,COLUMN('Electrification prediction'!Y$236),FALSE)</f>
        <v>512063022324.03394</v>
      </c>
      <c r="Z15">
        <f>VLOOKUP($A15,'Energy Structure(no elec)'!$A$2:$I$28,8,FALSE)*VLOOKUP($A15,'Electrification prediction'!$A$236:$AQ$262,COLUMN('Electrification prediction'!Z$236),FALSE)</f>
        <v>505124120715.56323</v>
      </c>
      <c r="AA15">
        <f>VLOOKUP($A15,'Energy Structure(no elec)'!$A$2:$I$28,8,FALSE)*VLOOKUP($A15,'Electrification prediction'!$A$236:$AQ$262,COLUMN('Electrification prediction'!AA$236),FALSE)</f>
        <v>497912666146.04865</v>
      </c>
      <c r="AB15">
        <f>VLOOKUP($A15,'Energy Structure(no elec)'!$A$2:$I$28,8,FALSE)*VLOOKUP($A15,'Electrification prediction'!$A$236:$AQ$262,COLUMN('Electrification prediction'!AB$236),FALSE)</f>
        <v>490428955684.06946</v>
      </c>
      <c r="AC15">
        <f>VLOOKUP($A15,'Energy Structure(no elec)'!$A$2:$I$28,8,FALSE)*VLOOKUP($A15,'Electrification prediction'!$A$236:$AQ$262,COLUMN('Electrification prediction'!AC$236),FALSE)</f>
        <v>482674505714.25812</v>
      </c>
      <c r="AD15">
        <f>VLOOKUP($A15,'Energy Structure(no elec)'!$A$2:$I$28,8,FALSE)*VLOOKUP($A15,'Electrification prediction'!$A$236:$AQ$262,COLUMN('Electrification prediction'!AD$236),FALSE)</f>
        <v>474652096611.53168</v>
      </c>
      <c r="AE15">
        <f>VLOOKUP($A15,'Energy Structure(no elec)'!$A$2:$I$28,8,FALSE)*VLOOKUP($A15,'Electrification prediction'!$A$236:$AQ$262,COLUMN('Electrification prediction'!AE$236),FALSE)</f>
        <v>466361146184.60535</v>
      </c>
      <c r="AF15">
        <f>VLOOKUP($A15,'Energy Structure(no elec)'!$A$2:$I$28,8,FALSE)*VLOOKUP($A15,'Electrification prediction'!$A$236:$AQ$262,COLUMN('Electrification prediction'!AF$236),FALSE)</f>
        <v>457807295758.35797</v>
      </c>
      <c r="AG15">
        <f>VLOOKUP($A15,'Energy Structure(no elec)'!$A$2:$I$28,8,FALSE)*VLOOKUP($A15,'Electrification prediction'!$A$236:$AQ$262,COLUMN('Electrification prediction'!AG$236),FALSE)</f>
        <v>448993034625.04724</v>
      </c>
      <c r="AH15">
        <f>VLOOKUP($A15,'Energy Structure(no elec)'!$A$2:$I$28,8,FALSE)*VLOOKUP($A15,'Electrification prediction'!$A$236:$AQ$262,COLUMN('Electrification prediction'!AH$236),FALSE)</f>
        <v>439485957860.32562</v>
      </c>
      <c r="AI15">
        <f>VLOOKUP($A15,'Energy Structure(no elec)'!$A$2:$I$28,8,FALSE)*VLOOKUP($A15,'Electrification prediction'!$A$236:$AQ$262,COLUMN('Electrification prediction'!AI$236),FALSE)</f>
        <v>429751267944.77936</v>
      </c>
      <c r="AJ15">
        <f>VLOOKUP($A15,'Energy Structure(no elec)'!$A$2:$I$28,8,FALSE)*VLOOKUP($A15,'Electrification prediction'!$A$236:$AQ$262,COLUMN('Electrification prediction'!AJ$236),FALSE)</f>
        <v>419796976199.84875</v>
      </c>
      <c r="AK15">
        <f>VLOOKUP($A15,'Energy Structure(no elec)'!$A$2:$I$28,8,FALSE)*VLOOKUP($A15,'Electrification prediction'!$A$236:$AQ$262,COLUMN('Electrification prediction'!AK$236),FALSE)</f>
        <v>409632736802.60419</v>
      </c>
      <c r="AL15">
        <f>VLOOKUP($A15,'Energy Structure(no elec)'!$A$2:$I$28,8,FALSE)*VLOOKUP($A15,'Electrification prediction'!$A$236:$AQ$262,COLUMN('Electrification prediction'!AL$236),FALSE)</f>
        <v>399269814868.52655</v>
      </c>
      <c r="AM15">
        <f>VLOOKUP($A15,'Energy Structure(no elec)'!$A$2:$I$28,8,FALSE)*VLOOKUP($A15,'Electrification prediction'!$A$236:$AQ$262,COLUMN('Electrification prediction'!AM$236),FALSE)</f>
        <v>388717117197.32001</v>
      </c>
      <c r="AN15">
        <f>VLOOKUP($A15,'Energy Structure(no elec)'!$A$2:$I$28,8,FALSE)*VLOOKUP($A15,'Electrification prediction'!$A$236:$AQ$262,COLUMN('Electrification prediction'!AN$236),FALSE)</f>
        <v>377989299333.34271</v>
      </c>
      <c r="AO15">
        <f>VLOOKUP($A15,'Energy Structure(no elec)'!$A$2:$I$28,8,FALSE)*VLOOKUP($A15,'Electrification prediction'!$A$236:$AQ$262,COLUMN('Electrification prediction'!AO$236),FALSE)</f>
        <v>367098750263.10529</v>
      </c>
      <c r="AP15">
        <f>VLOOKUP($A15,'Energy Structure(no elec)'!$A$2:$I$28,8,FALSE)*VLOOKUP($A15,'Electrification prediction'!$A$236:$AQ$262,COLUMN('Electrification prediction'!AP$236),FALSE)</f>
        <v>356063266888.06067</v>
      </c>
      <c r="AQ15">
        <f>VLOOKUP($A15,'Energy Structure(no elec)'!$A$2:$I$28,8,FALSE)*VLOOKUP($A15,'Electrification prediction'!$A$236:$AQ$262,COLUMN('Electrification prediction'!AQ$236),FALSE)</f>
        <v>344898423131.45471</v>
      </c>
    </row>
    <row r="16" spans="1:43">
      <c r="A16" s="272" t="s">
        <v>628</v>
      </c>
      <c r="B16">
        <f>VLOOKUP(A16,'Energy use'!$A$132:$K$158,9,FALSE)</f>
        <v>4630629845932.8701</v>
      </c>
      <c r="C16">
        <f>VLOOKUP($A16,'Energy Structure(no elec)'!$A$2:$I$28,8,FALSE)*VLOOKUP($A16,'Electrification prediction'!$A$236:$AQ$262,COLUMN('Electrification prediction'!C$236),FALSE)</f>
        <v>4621591202334.8564</v>
      </c>
      <c r="D16">
        <f>VLOOKUP($A16,'Energy Structure(no elec)'!$A$2:$I$28,8,FALSE)*VLOOKUP($A16,'Electrification prediction'!$A$236:$AQ$262,COLUMN('Electrification prediction'!D$236),FALSE)</f>
        <v>4855741262325.6436</v>
      </c>
      <c r="E16">
        <f>VLOOKUP($A16,'Energy Structure(no elec)'!$A$2:$I$28,8,FALSE)*VLOOKUP($A16,'Electrification prediction'!$A$236:$AQ$262,COLUMN('Electrification prediction'!E$236),FALSE)</f>
        <v>4914104315022.793</v>
      </c>
      <c r="F16">
        <f>VLOOKUP($A16,'Energy Structure(no elec)'!$A$2:$I$28,8,FALSE)*VLOOKUP($A16,'Electrification prediction'!$A$236:$AQ$262,COLUMN('Electrification prediction'!F$236),FALSE)</f>
        <v>4962763582616.6553</v>
      </c>
      <c r="G16">
        <f>VLOOKUP($A16,'Energy Structure(no elec)'!$A$2:$I$28,8,FALSE)*VLOOKUP($A16,'Electrification prediction'!$A$236:$AQ$262,COLUMN('Electrification prediction'!G$236),FALSE)</f>
        <v>5005151281578.6855</v>
      </c>
      <c r="H16">
        <f>VLOOKUP($A16,'Energy Structure(no elec)'!$A$2:$I$28,8,FALSE)*VLOOKUP($A16,'Electrification prediction'!$A$236:$AQ$262,COLUMN('Electrification prediction'!H$236),FALSE)</f>
        <v>5043369527284.1924</v>
      </c>
      <c r="I16">
        <f>VLOOKUP($A16,'Energy Structure(no elec)'!$A$2:$I$28,8,FALSE)*VLOOKUP($A16,'Electrification prediction'!$A$236:$AQ$262,COLUMN('Electrification prediction'!I$236),FALSE)</f>
        <v>5076008109040.2949</v>
      </c>
      <c r="J16">
        <f>VLOOKUP($A16,'Energy Structure(no elec)'!$A$2:$I$28,8,FALSE)*VLOOKUP($A16,'Electrification prediction'!$A$236:$AQ$262,COLUMN('Electrification prediction'!J$236),FALSE)</f>
        <v>5108260610152.1465</v>
      </c>
      <c r="K16">
        <f>VLOOKUP($A16,'Energy Structure(no elec)'!$A$2:$I$28,8,FALSE)*VLOOKUP($A16,'Electrification prediction'!$A$236:$AQ$262,COLUMN('Electrification prediction'!K$236),FALSE)</f>
        <v>5140242394775.6914</v>
      </c>
      <c r="L16">
        <f>VLOOKUP($A16,'Energy Structure(no elec)'!$A$2:$I$28,8,FALSE)*VLOOKUP($A16,'Electrification prediction'!$A$236:$AQ$262,COLUMN('Electrification prediction'!L$236),FALSE)</f>
        <v>5172038072836.8643</v>
      </c>
      <c r="M16">
        <f>VLOOKUP($A16,'Energy Structure(no elec)'!$A$2:$I$28,8,FALSE)*VLOOKUP($A16,'Electrification prediction'!$A$236:$AQ$262,COLUMN('Electrification prediction'!M$236),FALSE)</f>
        <v>5195922228963.2744</v>
      </c>
      <c r="N16">
        <f>VLOOKUP($A16,'Energy Structure(no elec)'!$A$2:$I$28,8,FALSE)*VLOOKUP($A16,'Electrification prediction'!$A$236:$AQ$262,COLUMN('Electrification prediction'!N$236),FALSE)</f>
        <v>5219631997977.1924</v>
      </c>
      <c r="O16">
        <f>VLOOKUP($A16,'Energy Structure(no elec)'!$A$2:$I$28,8,FALSE)*VLOOKUP($A16,'Electrification prediction'!$A$236:$AQ$262,COLUMN('Electrification prediction'!O$236),FALSE)</f>
        <v>5243184099842.7314</v>
      </c>
      <c r="P16">
        <f>VLOOKUP($A16,'Energy Structure(no elec)'!$A$2:$I$28,8,FALSE)*VLOOKUP($A16,'Electrification prediction'!$A$236:$AQ$262,COLUMN('Electrification prediction'!P$236),FALSE)</f>
        <v>5266578705674.1025</v>
      </c>
      <c r="Q16">
        <f>VLOOKUP($A16,'Energy Structure(no elec)'!$A$2:$I$28,8,FALSE)*VLOOKUP($A16,'Electrification prediction'!$A$236:$AQ$262,COLUMN('Electrification prediction'!Q$236),FALSE)</f>
        <v>5289749081123.1875</v>
      </c>
      <c r="R16">
        <f>VLOOKUP($A16,'Energy Structure(no elec)'!$A$2:$I$28,8,FALSE)*VLOOKUP($A16,'Electrification prediction'!$A$236:$AQ$262,COLUMN('Electrification prediction'!R$236),FALSE)</f>
        <v>5307361302856.4424</v>
      </c>
      <c r="S16">
        <f>VLOOKUP($A16,'Energy Structure(no elec)'!$A$2:$I$28,8,FALSE)*VLOOKUP($A16,'Electrification prediction'!$A$236:$AQ$262,COLUMN('Electrification prediction'!S$236),FALSE)</f>
        <v>5329917981663.707</v>
      </c>
      <c r="T16">
        <f>VLOOKUP($A16,'Energy Structure(no elec)'!$A$2:$I$28,8,FALSE)*VLOOKUP($A16,'Electrification prediction'!$A$236:$AQ$262,COLUMN('Electrification prediction'!T$236),FALSE)</f>
        <v>5352034888668.9287</v>
      </c>
      <c r="U16">
        <f>VLOOKUP($A16,'Energy Structure(no elec)'!$A$2:$I$28,8,FALSE)*VLOOKUP($A16,'Electrification prediction'!$A$236:$AQ$262,COLUMN('Electrification prediction'!U$236),FALSE)</f>
        <v>5373604546007.79</v>
      </c>
      <c r="V16">
        <f>VLOOKUP($A16,'Energy Structure(no elec)'!$A$2:$I$28,8,FALSE)*VLOOKUP($A16,'Electrification prediction'!$A$236:$AQ$262,COLUMN('Electrification prediction'!V$236),FALSE)</f>
        <v>5394512546146.8223</v>
      </c>
      <c r="W16">
        <f>VLOOKUP($A16,'Energy Structure(no elec)'!$A$2:$I$28,8,FALSE)*VLOOKUP($A16,'Electrification prediction'!$A$236:$AQ$262,COLUMN('Electrification prediction'!W$236),FALSE)</f>
        <v>5411336166674.3857</v>
      </c>
      <c r="X16">
        <f>VLOOKUP($A16,'Energy Structure(no elec)'!$A$2:$I$28,8,FALSE)*VLOOKUP($A16,'Electrification prediction'!$A$236:$AQ$262,COLUMN('Electrification prediction'!X$236),FALSE)</f>
        <v>5418486539814.1182</v>
      </c>
      <c r="Y16">
        <f>VLOOKUP($A16,'Energy Structure(no elec)'!$A$2:$I$28,8,FALSE)*VLOOKUP($A16,'Electrification prediction'!$A$236:$AQ$262,COLUMN('Electrification prediction'!Y$236),FALSE)</f>
        <v>5421172315919.4639</v>
      </c>
      <c r="Z16">
        <f>VLOOKUP($A16,'Energy Structure(no elec)'!$A$2:$I$28,8,FALSE)*VLOOKUP($A16,'Electrification prediction'!$A$236:$AQ$262,COLUMN('Electrification prediction'!Z$236),FALSE)</f>
        <v>5419261594326.4453</v>
      </c>
      <c r="AA16">
        <f>VLOOKUP($A16,'Energy Structure(no elec)'!$A$2:$I$28,8,FALSE)*VLOOKUP($A16,'Electrification prediction'!$A$236:$AQ$262,COLUMN('Electrification prediction'!AA$236),FALSE)</f>
        <v>5412577592414.457</v>
      </c>
      <c r="AB16">
        <f>VLOOKUP($A16,'Energy Structure(no elec)'!$A$2:$I$28,8,FALSE)*VLOOKUP($A16,'Electrification prediction'!$A$236:$AQ$262,COLUMN('Electrification prediction'!AB$236),FALSE)</f>
        <v>5401009167776.5771</v>
      </c>
      <c r="AC16">
        <f>VLOOKUP($A16,'Energy Structure(no elec)'!$A$2:$I$28,8,FALSE)*VLOOKUP($A16,'Electrification prediction'!$A$236:$AQ$262,COLUMN('Electrification prediction'!AC$236),FALSE)</f>
        <v>5384457863191.7119</v>
      </c>
      <c r="AD16">
        <f>VLOOKUP($A16,'Energy Structure(no elec)'!$A$2:$I$28,8,FALSE)*VLOOKUP($A16,'Electrification prediction'!$A$236:$AQ$262,COLUMN('Electrification prediction'!AD$236),FALSE)</f>
        <v>5362839224805.8916</v>
      </c>
      <c r="AE16">
        <f>VLOOKUP($A16,'Energy Structure(no elec)'!$A$2:$I$28,8,FALSE)*VLOOKUP($A16,'Electrification prediction'!$A$236:$AQ$262,COLUMN('Electrification prediction'!AE$236),FALSE)</f>
        <v>5336030164934.9941</v>
      </c>
      <c r="AF16">
        <f>VLOOKUP($A16,'Energy Structure(no elec)'!$A$2:$I$28,8,FALSE)*VLOOKUP($A16,'Electrification prediction'!$A$236:$AQ$262,COLUMN('Electrification prediction'!AF$236),FALSE)</f>
        <v>5303978661689.3994</v>
      </c>
      <c r="AG16">
        <f>VLOOKUP($A16,'Energy Structure(no elec)'!$A$2:$I$28,8,FALSE)*VLOOKUP($A16,'Electrification prediction'!$A$236:$AQ$262,COLUMN('Electrification prediction'!AG$236),FALSE)</f>
        <v>5266597104372.6016</v>
      </c>
      <c r="AH16">
        <f>VLOOKUP($A16,'Energy Structure(no elec)'!$A$2:$I$28,8,FALSE)*VLOOKUP($A16,'Electrification prediction'!$A$236:$AQ$262,COLUMN('Electrification prediction'!AH$236),FALSE)</f>
        <v>5218578888307.5195</v>
      </c>
      <c r="AI16">
        <f>VLOOKUP($A16,'Energy Structure(no elec)'!$A$2:$I$28,8,FALSE)*VLOOKUP($A16,'Electrification prediction'!$A$236:$AQ$262,COLUMN('Electrification prediction'!AI$236),FALSE)</f>
        <v>5165264291635.8867</v>
      </c>
      <c r="AJ16">
        <f>VLOOKUP($A16,'Energy Structure(no elec)'!$A$2:$I$28,8,FALSE)*VLOOKUP($A16,'Electrification prediction'!$A$236:$AQ$262,COLUMN('Electrification prediction'!AJ$236),FALSE)</f>
        <v>5106644507852.1895</v>
      </c>
      <c r="AK16">
        <f>VLOOKUP($A16,'Energy Structure(no elec)'!$A$2:$I$28,8,FALSE)*VLOOKUP($A16,'Electrification prediction'!$A$236:$AQ$262,COLUMN('Electrification prediction'!AK$236),FALSE)</f>
        <v>5042734182691.8281</v>
      </c>
      <c r="AL16">
        <f>VLOOKUP($A16,'Energy Structure(no elec)'!$A$2:$I$28,8,FALSE)*VLOOKUP($A16,'Electrification prediction'!$A$236:$AQ$262,COLUMN('Electrification prediction'!AL$236),FALSE)</f>
        <v>4973572213066.3359</v>
      </c>
      <c r="AM16">
        <f>VLOOKUP($A16,'Energy Structure(no elec)'!$A$2:$I$28,8,FALSE)*VLOOKUP($A16,'Electrification prediction'!$A$236:$AQ$262,COLUMN('Electrification prediction'!AM$236),FALSE)</f>
        <v>4899172350322.2324</v>
      </c>
      <c r="AN16">
        <f>VLOOKUP($A16,'Energy Structure(no elec)'!$A$2:$I$28,8,FALSE)*VLOOKUP($A16,'Electrification prediction'!$A$236:$AQ$262,COLUMN('Electrification prediction'!AN$236),FALSE)</f>
        <v>4819625976375.5713</v>
      </c>
      <c r="AO16">
        <f>VLOOKUP($A16,'Energy Structure(no elec)'!$A$2:$I$28,8,FALSE)*VLOOKUP($A16,'Electrification prediction'!$A$236:$AQ$262,COLUMN('Electrification prediction'!AO$236),FALSE)</f>
        <v>4735001862626.4229</v>
      </c>
      <c r="AP16">
        <f>VLOOKUP($A16,'Energy Structure(no elec)'!$A$2:$I$28,8,FALSE)*VLOOKUP($A16,'Electrification prediction'!$A$236:$AQ$262,COLUMN('Electrification prediction'!AP$236),FALSE)</f>
        <v>4645445796326.1406</v>
      </c>
      <c r="AQ16">
        <f>VLOOKUP($A16,'Energy Structure(no elec)'!$A$2:$I$28,8,FALSE)*VLOOKUP($A16,'Electrification prediction'!$A$236:$AQ$262,COLUMN('Electrification prediction'!AQ$236),FALSE)</f>
        <v>4551082836754.8926</v>
      </c>
    </row>
    <row r="17" spans="1:43">
      <c r="A17" s="272" t="s">
        <v>629</v>
      </c>
      <c r="B17">
        <f>VLOOKUP(A17,'Energy use'!$A$132:$K$158,9,FALSE)</f>
        <v>5197850933407.2959</v>
      </c>
      <c r="C17">
        <f>VLOOKUP($A17,'Energy Structure(no elec)'!$A$2:$I$28,8,FALSE)*VLOOKUP($A17,'Electrification prediction'!$A$236:$AQ$262,COLUMN('Electrification prediction'!C$236),FALSE)</f>
        <v>5194812887123.2461</v>
      </c>
      <c r="D17">
        <f>VLOOKUP($A17,'Energy Structure(no elec)'!$A$2:$I$28,8,FALSE)*VLOOKUP($A17,'Electrification prediction'!$A$236:$AQ$262,COLUMN('Electrification prediction'!D$236),FALSE)</f>
        <v>5461423561805.5225</v>
      </c>
      <c r="E17">
        <f>VLOOKUP($A17,'Energy Structure(no elec)'!$A$2:$I$28,8,FALSE)*VLOOKUP($A17,'Electrification prediction'!$A$236:$AQ$262,COLUMN('Electrification prediction'!E$236),FALSE)</f>
        <v>5532466709444.1514</v>
      </c>
      <c r="F17">
        <f>VLOOKUP($A17,'Energy Structure(no elec)'!$A$2:$I$28,8,FALSE)*VLOOKUP($A17,'Electrification prediction'!$A$236:$AQ$262,COLUMN('Electrification prediction'!F$236),FALSE)</f>
        <v>5592861534866.9385</v>
      </c>
      <c r="G17">
        <f>VLOOKUP($A17,'Energy Structure(no elec)'!$A$2:$I$28,8,FALSE)*VLOOKUP($A17,'Electrification prediction'!$A$236:$AQ$262,COLUMN('Electrification prediction'!G$236),FALSE)</f>
        <v>5646442024907.0225</v>
      </c>
      <c r="H17">
        <f>VLOOKUP($A17,'Energy Structure(no elec)'!$A$2:$I$28,8,FALSE)*VLOOKUP($A17,'Electrification prediction'!$A$236:$AQ$262,COLUMN('Electrification prediction'!H$236),FALSE)</f>
        <v>5695536672975.5293</v>
      </c>
      <c r="I17">
        <f>VLOOKUP($A17,'Energy Structure(no elec)'!$A$2:$I$28,8,FALSE)*VLOOKUP($A17,'Electrification prediction'!$A$236:$AQ$262,COLUMN('Electrification prediction'!I$236),FALSE)</f>
        <v>5738554627384.2852</v>
      </c>
      <c r="J17">
        <f>VLOOKUP($A17,'Energy Structure(no elec)'!$A$2:$I$28,8,FALSE)*VLOOKUP($A17,'Electrification prediction'!$A$236:$AQ$262,COLUMN('Electrification prediction'!J$236),FALSE)</f>
        <v>5781294077730.707</v>
      </c>
      <c r="K17">
        <f>VLOOKUP($A17,'Energy Structure(no elec)'!$A$2:$I$28,8,FALSE)*VLOOKUP($A17,'Electrification prediction'!$A$236:$AQ$262,COLUMN('Electrification prediction'!K$236),FALSE)</f>
        <v>5823885339770.5928</v>
      </c>
      <c r="L17">
        <f>VLOOKUP($A17,'Energy Structure(no elec)'!$A$2:$I$28,8,FALSE)*VLOOKUP($A17,'Electrification prediction'!$A$236:$AQ$262,COLUMN('Electrification prediction'!L$236),FALSE)</f>
        <v>5866424552543.3164</v>
      </c>
      <c r="M17">
        <f>VLOOKUP($A17,'Energy Structure(no elec)'!$A$2:$I$28,8,FALSE)*VLOOKUP($A17,'Electrification prediction'!$A$236:$AQ$262,COLUMN('Electrification prediction'!M$236),FALSE)</f>
        <v>5900227870268.3145</v>
      </c>
      <c r="N17">
        <f>VLOOKUP($A17,'Energy Structure(no elec)'!$A$2:$I$28,8,FALSE)*VLOOKUP($A17,'Electrification prediction'!$A$236:$AQ$262,COLUMN('Electrification prediction'!N$236),FALSE)</f>
        <v>5933973358629.1904</v>
      </c>
      <c r="O17">
        <f>VLOOKUP($A17,'Energy Structure(no elec)'!$A$2:$I$28,8,FALSE)*VLOOKUP($A17,'Electrification prediction'!$A$236:$AQ$262,COLUMN('Electrification prediction'!O$236),FALSE)</f>
        <v>5967680623553.8926</v>
      </c>
      <c r="P17">
        <f>VLOOKUP($A17,'Energy Structure(no elec)'!$A$2:$I$28,8,FALSE)*VLOOKUP($A17,'Electrification prediction'!$A$236:$AQ$262,COLUMN('Electrification prediction'!P$236),FALSE)</f>
        <v>6001350589958.3828</v>
      </c>
      <c r="Q17">
        <f>VLOOKUP($A17,'Energy Structure(no elec)'!$A$2:$I$28,8,FALSE)*VLOOKUP($A17,'Electrification prediction'!$A$236:$AQ$262,COLUMN('Electrification prediction'!Q$236),FALSE)</f>
        <v>6034908516856.8857</v>
      </c>
      <c r="R17">
        <f>VLOOKUP($A17,'Energy Structure(no elec)'!$A$2:$I$28,8,FALSE)*VLOOKUP($A17,'Electrification prediction'!$A$236:$AQ$262,COLUMN('Electrification prediction'!R$236),FALSE)</f>
        <v>6062320717450.1172</v>
      </c>
      <c r="S17">
        <f>VLOOKUP($A17,'Energy Structure(no elec)'!$A$2:$I$28,8,FALSE)*VLOOKUP($A17,'Electrification prediction'!$A$236:$AQ$262,COLUMN('Electrification prediction'!S$236),FALSE)</f>
        <v>6095460625613.2871</v>
      </c>
      <c r="T17">
        <f>VLOOKUP($A17,'Energy Structure(no elec)'!$A$2:$I$28,8,FALSE)*VLOOKUP($A17,'Electrification prediction'!$A$236:$AQ$262,COLUMN('Electrification prediction'!T$236),FALSE)</f>
        <v>6128244323567.4434</v>
      </c>
      <c r="U17">
        <f>VLOOKUP($A17,'Energy Structure(no elec)'!$A$2:$I$28,8,FALSE)*VLOOKUP($A17,'Electrification prediction'!$A$236:$AQ$262,COLUMN('Electrification prediction'!U$236),FALSE)</f>
        <v>6160549026454.0391</v>
      </c>
      <c r="V17">
        <f>VLOOKUP($A17,'Energy Structure(no elec)'!$A$2:$I$28,8,FALSE)*VLOOKUP($A17,'Electrification prediction'!$A$236:$AQ$262,COLUMN('Electrification prediction'!V$236),FALSE)</f>
        <v>6192243407957.6621</v>
      </c>
      <c r="W17">
        <f>VLOOKUP($A17,'Energy Structure(no elec)'!$A$2:$I$28,8,FALSE)*VLOOKUP($A17,'Electrification prediction'!$A$236:$AQ$262,COLUMN('Electrification prediction'!W$236),FALSE)</f>
        <v>6219428675335.7227</v>
      </c>
      <c r="X17">
        <f>VLOOKUP($A17,'Energy Structure(no elec)'!$A$2:$I$28,8,FALSE)*VLOOKUP($A17,'Electrification prediction'!$A$236:$AQ$262,COLUMN('Electrification prediction'!X$236),FALSE)</f>
        <v>6235715877812.0488</v>
      </c>
      <c r="Y17">
        <f>VLOOKUP($A17,'Energy Structure(no elec)'!$A$2:$I$28,8,FALSE)*VLOOKUP($A17,'Electrification prediction'!$A$236:$AQ$262,COLUMN('Electrification prediction'!Y$236),FALSE)</f>
        <v>6247008244429.0664</v>
      </c>
      <c r="Z17">
        <f>VLOOKUP($A17,'Energy Structure(no elec)'!$A$2:$I$28,8,FALSE)*VLOOKUP($A17,'Electrification prediction'!$A$236:$AQ$262,COLUMN('Electrification prediction'!Z$236),FALSE)</f>
        <v>6253135232645.6953</v>
      </c>
      <c r="AA17">
        <f>VLOOKUP($A17,'Energy Structure(no elec)'!$A$2:$I$28,8,FALSE)*VLOOKUP($A17,'Electrification prediction'!$A$236:$AQ$262,COLUMN('Electrification prediction'!AA$236),FALSE)</f>
        <v>6253873785929.334</v>
      </c>
      <c r="AB17">
        <f>VLOOKUP($A17,'Energy Structure(no elec)'!$A$2:$I$28,8,FALSE)*VLOOKUP($A17,'Electrification prediction'!$A$236:$AQ$262,COLUMN('Electrification prediction'!AB$236),FALSE)</f>
        <v>6249074645226.3105</v>
      </c>
      <c r="AC17">
        <f>VLOOKUP($A17,'Energy Structure(no elec)'!$A$2:$I$28,8,FALSE)*VLOOKUP($A17,'Electrification prediction'!$A$236:$AQ$262,COLUMN('Electrification prediction'!AC$236),FALSE)</f>
        <v>6238602054118.7588</v>
      </c>
      <c r="AD17">
        <f>VLOOKUP($A17,'Energy Structure(no elec)'!$A$2:$I$28,8,FALSE)*VLOOKUP($A17,'Electrification prediction'!$A$236:$AQ$262,COLUMN('Electrification prediction'!AD$236),FALSE)</f>
        <v>6222335353338.499</v>
      </c>
      <c r="AE17">
        <f>VLOOKUP($A17,'Energy Structure(no elec)'!$A$2:$I$28,8,FALSE)*VLOOKUP($A17,'Electrification prediction'!$A$236:$AQ$262,COLUMN('Electrification prediction'!AE$236),FALSE)</f>
        <v>6200108489679.6221</v>
      </c>
      <c r="AF17">
        <f>VLOOKUP($A17,'Energy Structure(no elec)'!$A$2:$I$28,8,FALSE)*VLOOKUP($A17,'Electrification prediction'!$A$236:$AQ$262,COLUMN('Electrification prediction'!AF$236),FALSE)</f>
        <v>6171836121989.582</v>
      </c>
      <c r="AG17">
        <f>VLOOKUP($A17,'Energy Structure(no elec)'!$A$2:$I$28,8,FALSE)*VLOOKUP($A17,'Electrification prediction'!$A$236:$AQ$262,COLUMN('Electrification prediction'!AG$236),FALSE)</f>
        <v>6137391074075.2656</v>
      </c>
      <c r="AH17">
        <f>VLOOKUP($A17,'Energy Structure(no elec)'!$A$2:$I$28,8,FALSE)*VLOOKUP($A17,'Electrification prediction'!$A$236:$AQ$262,COLUMN('Electrification prediction'!AH$236),FALSE)</f>
        <v>6090612970446.0479</v>
      </c>
      <c r="AI17">
        <f>VLOOKUP($A17,'Energy Structure(no elec)'!$A$2:$I$28,8,FALSE)*VLOOKUP($A17,'Electrification prediction'!$A$236:$AQ$262,COLUMN('Electrification prediction'!AI$236),FALSE)</f>
        <v>6037629359613.5205</v>
      </c>
      <c r="AJ17">
        <f>VLOOKUP($A17,'Energy Structure(no elec)'!$A$2:$I$28,8,FALSE)*VLOOKUP($A17,'Electrification prediction'!$A$236:$AQ$262,COLUMN('Electrification prediction'!AJ$236),FALSE)</f>
        <v>5978402141682.0449</v>
      </c>
      <c r="AK17">
        <f>VLOOKUP($A17,'Energy Structure(no elec)'!$A$2:$I$28,8,FALSE)*VLOOKUP($A17,'Electrification prediction'!$A$236:$AQ$262,COLUMN('Electrification prediction'!AK$236),FALSE)</f>
        <v>5912919912274.2529</v>
      </c>
      <c r="AL17">
        <f>VLOOKUP($A17,'Energy Structure(no elec)'!$A$2:$I$28,8,FALSE)*VLOOKUP($A17,'Electrification prediction'!$A$236:$AQ$262,COLUMN('Electrification prediction'!AL$236),FALSE)</f>
        <v>5841199079099.2246</v>
      </c>
      <c r="AM17">
        <f>VLOOKUP($A17,'Energy Structure(no elec)'!$A$2:$I$28,8,FALSE)*VLOOKUP($A17,'Electrification prediction'!$A$236:$AQ$262,COLUMN('Electrification prediction'!AM$236),FALSE)</f>
        <v>5763226553401.998</v>
      </c>
      <c r="AN17">
        <f>VLOOKUP($A17,'Energy Structure(no elec)'!$A$2:$I$28,8,FALSE)*VLOOKUP($A17,'Electrification prediction'!$A$236:$AQ$262,COLUMN('Electrification prediction'!AN$236),FALSE)</f>
        <v>5679079359243.166</v>
      </c>
      <c r="AO17">
        <f>VLOOKUP($A17,'Energy Structure(no elec)'!$A$2:$I$28,8,FALSE)*VLOOKUP($A17,'Electrification prediction'!$A$236:$AQ$262,COLUMN('Electrification prediction'!AO$236),FALSE)</f>
        <v>5588808251692.7969</v>
      </c>
      <c r="AP17">
        <f>VLOOKUP($A17,'Energy Structure(no elec)'!$A$2:$I$28,8,FALSE)*VLOOKUP($A17,'Electrification prediction'!$A$236:$AQ$262,COLUMN('Electrification prediction'!AP$236),FALSE)</f>
        <v>5492554027859.9326</v>
      </c>
      <c r="AQ17">
        <f>VLOOKUP($A17,'Energy Structure(no elec)'!$A$2:$I$28,8,FALSE)*VLOOKUP($A17,'Electrification prediction'!$A$236:$AQ$262,COLUMN('Electrification prediction'!AQ$236),FALSE)</f>
        <v>5390433731615.0264</v>
      </c>
    </row>
    <row r="18" spans="1:43">
      <c r="A18" s="272" t="s">
        <v>630</v>
      </c>
      <c r="B18">
        <f>VLOOKUP(A18,'Energy use'!$A$132:$K$158,9,FALSE)</f>
        <v>151562231730.37357</v>
      </c>
      <c r="C18">
        <f>VLOOKUP($A18,'Energy Structure(no elec)'!$A$2:$I$28,8,FALSE)*VLOOKUP($A18,'Electrification prediction'!$A$236:$AQ$262,COLUMN('Electrification prediction'!C$236),FALSE)</f>
        <v>150558573131.54514</v>
      </c>
      <c r="D18">
        <f>VLOOKUP($A18,'Energy Structure(no elec)'!$A$2:$I$28,8,FALSE)*VLOOKUP($A18,'Electrification prediction'!$A$236:$AQ$262,COLUMN('Electrification prediction'!D$236),FALSE)</f>
        <v>157454161563.98331</v>
      </c>
      <c r="E18">
        <f>VLOOKUP($A18,'Energy Structure(no elec)'!$A$2:$I$28,8,FALSE)*VLOOKUP($A18,'Electrification prediction'!$A$236:$AQ$262,COLUMN('Electrification prediction'!E$236),FALSE)</f>
        <v>158539380661.14355</v>
      </c>
      <c r="F18">
        <f>VLOOKUP($A18,'Energy Structure(no elec)'!$A$2:$I$28,8,FALSE)*VLOOKUP($A18,'Electrification prediction'!$A$236:$AQ$262,COLUMN('Electrification prediction'!F$236),FALSE)</f>
        <v>159165777340.63132</v>
      </c>
      <c r="G18">
        <f>VLOOKUP($A18,'Energy Structure(no elec)'!$A$2:$I$28,8,FALSE)*VLOOKUP($A18,'Electrification prediction'!$A$236:$AQ$262,COLUMN('Electrification prediction'!G$236),FALSE)</f>
        <v>159449366479.69965</v>
      </c>
      <c r="H18">
        <f>VLOOKUP($A18,'Energy Structure(no elec)'!$A$2:$I$28,8,FALSE)*VLOOKUP($A18,'Electrification prediction'!$A$236:$AQ$262,COLUMN('Electrification prediction'!H$236),FALSE)</f>
        <v>159461504935.74185</v>
      </c>
      <c r="I18">
        <f>VLOOKUP($A18,'Energy Structure(no elec)'!$A$2:$I$28,8,FALSE)*VLOOKUP($A18,'Electrification prediction'!$A$236:$AQ$262,COLUMN('Electrification prediction'!I$236),FALSE)</f>
        <v>159163192959.51935</v>
      </c>
      <c r="J18">
        <f>VLOOKUP($A18,'Energy Structure(no elec)'!$A$2:$I$28,8,FALSE)*VLOOKUP($A18,'Electrification prediction'!$A$236:$AQ$262,COLUMN('Electrification prediction'!J$236),FALSE)</f>
        <v>158720255890.44342</v>
      </c>
      <c r="K18">
        <f>VLOOKUP($A18,'Energy Structure(no elec)'!$A$2:$I$28,8,FALSE)*VLOOKUP($A18,'Electrification prediction'!$A$236:$AQ$262,COLUMN('Electrification prediction'!K$236),FALSE)</f>
        <v>158138320888.04105</v>
      </c>
      <c r="L18">
        <f>VLOOKUP($A18,'Energy Structure(no elec)'!$A$2:$I$28,8,FALSE)*VLOOKUP($A18,'Electrification prediction'!$A$236:$AQ$262,COLUMN('Electrification prediction'!L$236),FALSE)</f>
        <v>157421790630.56073</v>
      </c>
      <c r="M18">
        <f>VLOOKUP($A18,'Energy Structure(no elec)'!$A$2:$I$28,8,FALSE)*VLOOKUP($A18,'Electrification prediction'!$A$236:$AQ$262,COLUMN('Electrification prediction'!M$236),FALSE)</f>
        <v>156342352310.26361</v>
      </c>
      <c r="N18">
        <f>VLOOKUP($A18,'Energy Structure(no elec)'!$A$2:$I$28,8,FALSE)*VLOOKUP($A18,'Electrification prediction'!$A$236:$AQ$262,COLUMN('Electrification prediction'!N$236),FALSE)</f>
        <v>155137327783.49222</v>
      </c>
      <c r="O18">
        <f>VLOOKUP($A18,'Energy Structure(no elec)'!$A$2:$I$28,8,FALSE)*VLOOKUP($A18,'Electrification prediction'!$A$236:$AQ$262,COLUMN('Electrification prediction'!O$236),FALSE)</f>
        <v>153808967601.51465</v>
      </c>
      <c r="P18">
        <f>VLOOKUP($A18,'Energy Structure(no elec)'!$A$2:$I$28,8,FALSE)*VLOOKUP($A18,'Electrification prediction'!$A$236:$AQ$262,COLUMN('Electrification prediction'!P$236),FALSE)</f>
        <v>152358878242.01904</v>
      </c>
      <c r="Q18">
        <f>VLOOKUP($A18,'Energy Structure(no elec)'!$A$2:$I$28,8,FALSE)*VLOOKUP($A18,'Electrification prediction'!$A$236:$AQ$262,COLUMN('Electrification prediction'!Q$236),FALSE)</f>
        <v>150786644375.74704</v>
      </c>
      <c r="R18">
        <f>VLOOKUP($A18,'Energy Structure(no elec)'!$A$2:$I$28,8,FALSE)*VLOOKUP($A18,'Electrification prediction'!$A$236:$AQ$262,COLUMN('Electrification prediction'!R$236),FALSE)</f>
        <v>148945572542.90292</v>
      </c>
      <c r="S18">
        <f>VLOOKUP($A18,'Energy Structure(no elec)'!$A$2:$I$28,8,FALSE)*VLOOKUP($A18,'Electrification prediction'!$A$236:$AQ$262,COLUMN('Electrification prediction'!S$236),FALSE)</f>
        <v>147131130324.87817</v>
      </c>
      <c r="T18">
        <f>VLOOKUP($A18,'Energy Structure(no elec)'!$A$2:$I$28,8,FALSE)*VLOOKUP($A18,'Electrification prediction'!$A$236:$AQ$262,COLUMN('Electrification prediction'!T$236),FALSE)</f>
        <v>145192974835.24207</v>
      </c>
      <c r="U18">
        <f>VLOOKUP($A18,'Energy Structure(no elec)'!$A$2:$I$28,8,FALSE)*VLOOKUP($A18,'Electrification prediction'!$A$236:$AQ$262,COLUMN('Electrification prediction'!U$236),FALSE)</f>
        <v>143129721590.54877</v>
      </c>
      <c r="V18">
        <f>VLOOKUP($A18,'Energy Structure(no elec)'!$A$2:$I$28,8,FALSE)*VLOOKUP($A18,'Electrification prediction'!$A$236:$AQ$262,COLUMN('Electrification prediction'!V$236),FALSE)</f>
        <v>140939957513.08496</v>
      </c>
      <c r="W18">
        <f>VLOOKUP($A18,'Energy Structure(no elec)'!$A$2:$I$28,8,FALSE)*VLOOKUP($A18,'Electrification prediction'!$A$236:$AQ$262,COLUMN('Electrification prediction'!W$236),FALSE)</f>
        <v>138538621227.07364</v>
      </c>
      <c r="X18">
        <f>VLOOKUP($A18,'Energy Structure(no elec)'!$A$2:$I$28,8,FALSE)*VLOOKUP($A18,'Electrification prediction'!$A$236:$AQ$262,COLUMN('Electrification prediction'!X$236),FALSE)</f>
        <v>135794194372.04419</v>
      </c>
      <c r="Y18">
        <f>VLOOKUP($A18,'Energy Structure(no elec)'!$A$2:$I$28,8,FALSE)*VLOOKUP($A18,'Electrification prediction'!$A$236:$AQ$262,COLUMN('Electrification prediction'!Y$236),FALSE)</f>
        <v>132849648199.11018</v>
      </c>
      <c r="Z18">
        <f>VLOOKUP($A18,'Energy Structure(no elec)'!$A$2:$I$28,8,FALSE)*VLOOKUP($A18,'Electrification prediction'!$A$236:$AQ$262,COLUMN('Electrification prediction'!Z$236),FALSE)</f>
        <v>129710446795.4111</v>
      </c>
      <c r="AA18">
        <f>VLOOKUP($A18,'Energy Structure(no elec)'!$A$2:$I$28,8,FALSE)*VLOOKUP($A18,'Electrification prediction'!$A$236:$AQ$262,COLUMN('Electrification prediction'!AA$236),FALSE)</f>
        <v>126381628250.29849</v>
      </c>
      <c r="AB18">
        <f>VLOOKUP($A18,'Energy Structure(no elec)'!$A$2:$I$28,8,FALSE)*VLOOKUP($A18,'Electrification prediction'!$A$236:$AQ$262,COLUMN('Electrification prediction'!AB$236),FALSE)</f>
        <v>122870442182.24446</v>
      </c>
      <c r="AC18">
        <f>VLOOKUP($A18,'Energy Structure(no elec)'!$A$2:$I$28,8,FALSE)*VLOOKUP($A18,'Electrification prediction'!$A$236:$AQ$262,COLUMN('Electrification prediction'!AC$236),FALSE)</f>
        <v>119185011652.72745</v>
      </c>
      <c r="AD18">
        <f>VLOOKUP($A18,'Energy Structure(no elec)'!$A$2:$I$28,8,FALSE)*VLOOKUP($A18,'Electrification prediction'!$A$236:$AQ$262,COLUMN('Electrification prediction'!AD$236),FALSE)</f>
        <v>115334334237.98642</v>
      </c>
      <c r="AE18">
        <f>VLOOKUP($A18,'Energy Structure(no elec)'!$A$2:$I$28,8,FALSE)*VLOOKUP($A18,'Electrification prediction'!$A$236:$AQ$262,COLUMN('Electrification prediction'!AE$236),FALSE)</f>
        <v>111327161476.93851</v>
      </c>
      <c r="AF18">
        <f>VLOOKUP($A18,'Energy Structure(no elec)'!$A$2:$I$28,8,FALSE)*VLOOKUP($A18,'Electrification prediction'!$A$236:$AQ$262,COLUMN('Electrification prediction'!AF$236),FALSE)</f>
        <v>107174327755.51295</v>
      </c>
      <c r="AG18">
        <f>VLOOKUP($A18,'Energy Structure(no elec)'!$A$2:$I$28,8,FALSE)*VLOOKUP($A18,'Electrification prediction'!$A$236:$AQ$262,COLUMN('Electrification prediction'!AG$236),FALSE)</f>
        <v>102886467038.45241</v>
      </c>
      <c r="AH18">
        <f>VLOOKUP($A18,'Energy Structure(no elec)'!$A$2:$I$28,8,FALSE)*VLOOKUP($A18,'Electrification prediction'!$A$236:$AQ$262,COLUMN('Electrification prediction'!AH$236),FALSE)</f>
        <v>98377450912.018753</v>
      </c>
      <c r="AI18">
        <f>VLOOKUP($A18,'Energy Structure(no elec)'!$A$2:$I$28,8,FALSE)*VLOOKUP($A18,'Electrification prediction'!$A$236:$AQ$262,COLUMN('Electrification prediction'!AI$236),FALSE)</f>
        <v>93767437208.59108</v>
      </c>
      <c r="AJ18">
        <f>VLOOKUP($A18,'Energy Structure(no elec)'!$A$2:$I$28,8,FALSE)*VLOOKUP($A18,'Electrification prediction'!$A$236:$AQ$262,COLUMN('Electrification prediction'!AJ$236),FALSE)</f>
        <v>89069990500.510071</v>
      </c>
      <c r="AK18">
        <f>VLOOKUP($A18,'Energy Structure(no elec)'!$A$2:$I$28,8,FALSE)*VLOOKUP($A18,'Electrification prediction'!$A$236:$AQ$262,COLUMN('Electrification prediction'!AK$236),FALSE)</f>
        <v>84299440483.05191</v>
      </c>
      <c r="AL18">
        <f>VLOOKUP($A18,'Energy Structure(no elec)'!$A$2:$I$28,8,FALSE)*VLOOKUP($A18,'Electrification prediction'!$A$236:$AQ$262,COLUMN('Electrification prediction'!AL$236),FALSE)</f>
        <v>79470810347.546616</v>
      </c>
      <c r="AM18">
        <f>VLOOKUP($A18,'Energy Structure(no elec)'!$A$2:$I$28,8,FALSE)*VLOOKUP($A18,'Electrification prediction'!$A$236:$AQ$262,COLUMN('Electrification prediction'!AM$236),FALSE)</f>
        <v>78676624548.45665</v>
      </c>
      <c r="AN18">
        <f>VLOOKUP($A18,'Energy Structure(no elec)'!$A$2:$I$28,8,FALSE)*VLOOKUP($A18,'Electrification prediction'!$A$236:$AQ$262,COLUMN('Electrification prediction'!AN$236),FALSE)</f>
        <v>77785325654.28241</v>
      </c>
      <c r="AO18">
        <f>VLOOKUP($A18,'Energy Structure(no elec)'!$A$2:$I$28,8,FALSE)*VLOOKUP($A18,'Electrification prediction'!$A$236:$AQ$262,COLUMN('Electrification prediction'!AO$236),FALSE)</f>
        <v>76797198476.377274</v>
      </c>
      <c r="AP18">
        <f>VLOOKUP($A18,'Energy Structure(no elec)'!$A$2:$I$28,8,FALSE)*VLOOKUP($A18,'Electrification prediction'!$A$236:$AQ$262,COLUMN('Electrification prediction'!AP$236),FALSE)</f>
        <v>75713791686.16095</v>
      </c>
      <c r="AQ18">
        <f>VLOOKUP($A18,'Energy Structure(no elec)'!$A$2:$I$28,8,FALSE)*VLOOKUP($A18,'Electrification prediction'!$A$236:$AQ$262,COLUMN('Electrification prediction'!AQ$236),FALSE)</f>
        <v>74536363610.653091</v>
      </c>
    </row>
    <row r="19" spans="1:43">
      <c r="A19" s="272" t="s">
        <v>631</v>
      </c>
      <c r="B19">
        <f>VLOOKUP(A19,'Energy use'!$A$132:$K$158,9,FALSE)</f>
        <v>81732076638.784653</v>
      </c>
      <c r="C19">
        <f>VLOOKUP($A19,'Energy Structure(no elec)'!$A$2:$I$28,8,FALSE)*VLOOKUP($A19,'Electrification prediction'!$A$236:$AQ$262,COLUMN('Electrification prediction'!C$236),FALSE)</f>
        <v>79760381838.201767</v>
      </c>
      <c r="D19">
        <f>VLOOKUP($A19,'Energy Structure(no elec)'!$A$2:$I$28,8,FALSE)*VLOOKUP($A19,'Electrification prediction'!$A$236:$AQ$262,COLUMN('Electrification prediction'!D$236),FALSE)</f>
        <v>93141408862.924179</v>
      </c>
      <c r="E19">
        <f>VLOOKUP($A19,'Energy Structure(no elec)'!$A$2:$I$28,8,FALSE)*VLOOKUP($A19,'Electrification prediction'!$A$236:$AQ$262,COLUMN('Electrification prediction'!E$236),FALSE)</f>
        <v>98487946682.054916</v>
      </c>
      <c r="F19">
        <f>VLOOKUP($A19,'Energy Structure(no elec)'!$A$2:$I$28,8,FALSE)*VLOOKUP($A19,'Electrification prediction'!$A$236:$AQ$262,COLUMN('Electrification prediction'!F$236),FALSE)</f>
        <v>103579858378.75032</v>
      </c>
      <c r="G19">
        <f>VLOOKUP($A19,'Energy Structure(no elec)'!$A$2:$I$28,8,FALSE)*VLOOKUP($A19,'Electrification prediction'!$A$236:$AQ$262,COLUMN('Electrification prediction'!G$236),FALSE)</f>
        <v>108471321746.25616</v>
      </c>
      <c r="H19">
        <f>VLOOKUP($A19,'Energy Structure(no elec)'!$A$2:$I$28,8,FALSE)*VLOOKUP($A19,'Electrification prediction'!$A$236:$AQ$262,COLUMN('Electrification prediction'!H$236),FALSE)</f>
        <v>113198234046.13295</v>
      </c>
      <c r="I19">
        <f>VLOOKUP($A19,'Energy Structure(no elec)'!$A$2:$I$28,8,FALSE)*VLOOKUP($A19,'Electrification prediction'!$A$236:$AQ$262,COLUMN('Electrification prediction'!I$236),FALSE)</f>
        <v>117722904694.35999</v>
      </c>
      <c r="J19">
        <f>VLOOKUP($A19,'Energy Structure(no elec)'!$A$2:$I$28,8,FALSE)*VLOOKUP($A19,'Electrification prediction'!$A$236:$AQ$262,COLUMN('Electrification prediction'!J$236),FALSE)</f>
        <v>122160107042.24489</v>
      </c>
      <c r="K19">
        <f>VLOOKUP($A19,'Energy Structure(no elec)'!$A$2:$I$28,8,FALSE)*VLOOKUP($A19,'Electrification prediction'!$A$236:$AQ$262,COLUMN('Electrification prediction'!K$236),FALSE)</f>
        <v>126515928811.50891</v>
      </c>
      <c r="L19">
        <f>VLOOKUP($A19,'Energy Structure(no elec)'!$A$2:$I$28,8,FALSE)*VLOOKUP($A19,'Electrification prediction'!$A$236:$AQ$262,COLUMN('Electrification prediction'!L$236),FALSE)</f>
        <v>130795779811.67564</v>
      </c>
      <c r="M19">
        <f>VLOOKUP($A19,'Energy Structure(no elec)'!$A$2:$I$28,8,FALSE)*VLOOKUP($A19,'Electrification prediction'!$A$236:$AQ$262,COLUMN('Electrification prediction'!M$236),FALSE)</f>
        <v>134804647949.522</v>
      </c>
      <c r="N19">
        <f>VLOOKUP($A19,'Energy Structure(no elec)'!$A$2:$I$28,8,FALSE)*VLOOKUP($A19,'Electrification prediction'!$A$236:$AQ$262,COLUMN('Electrification prediction'!N$236),FALSE)</f>
        <v>138734390957.28741</v>
      </c>
      <c r="O19">
        <f>VLOOKUP($A19,'Energy Structure(no elec)'!$A$2:$I$28,8,FALSE)*VLOOKUP($A19,'Electrification prediction'!$A$236:$AQ$262,COLUMN('Electrification prediction'!O$236),FALSE)</f>
        <v>142588764855.58246</v>
      </c>
      <c r="P19">
        <f>VLOOKUP($A19,'Energy Structure(no elec)'!$A$2:$I$28,8,FALSE)*VLOOKUP($A19,'Electrification prediction'!$A$236:$AQ$262,COLUMN('Electrification prediction'!P$236),FALSE)</f>
        <v>146370904313.9874</v>
      </c>
      <c r="Q19">
        <f>VLOOKUP($A19,'Energy Structure(no elec)'!$A$2:$I$28,8,FALSE)*VLOOKUP($A19,'Electrification prediction'!$A$236:$AQ$262,COLUMN('Electrification prediction'!Q$236),FALSE)</f>
        <v>150081874211.88409</v>
      </c>
      <c r="R19">
        <f>VLOOKUP($A19,'Energy Structure(no elec)'!$A$2:$I$28,8,FALSE)*VLOOKUP($A19,'Electrification prediction'!$A$236:$AQ$262,COLUMN('Electrification prediction'!R$236),FALSE)</f>
        <v>153571599880.03052</v>
      </c>
      <c r="S19">
        <f>VLOOKUP($A19,'Energy Structure(no elec)'!$A$2:$I$28,8,FALSE)*VLOOKUP($A19,'Electrification prediction'!$A$236:$AQ$262,COLUMN('Electrification prediction'!S$236),FALSE)</f>
        <v>157140300514.85312</v>
      </c>
      <c r="T19">
        <f>VLOOKUP($A19,'Energy Structure(no elec)'!$A$2:$I$28,8,FALSE)*VLOOKUP($A19,'Electrification prediction'!$A$236:$AQ$262,COLUMN('Electrification prediction'!T$236),FALSE)</f>
        <v>160638820219.03033</v>
      </c>
      <c r="U19">
        <f>VLOOKUP($A19,'Energy Structure(no elec)'!$A$2:$I$28,8,FALSE)*VLOOKUP($A19,'Electrification prediction'!$A$236:$AQ$262,COLUMN('Electrification prediction'!U$236),FALSE)</f>
        <v>164065791985.33575</v>
      </c>
      <c r="V19">
        <f>VLOOKUP($A19,'Energy Structure(no elec)'!$A$2:$I$28,8,FALSE)*VLOOKUP($A19,'Electrification prediction'!$A$236:$AQ$262,COLUMN('Electrification prediction'!V$236),FALSE)</f>
        <v>167419312859.27316</v>
      </c>
      <c r="W19">
        <f>VLOOKUP($A19,'Energy Structure(no elec)'!$A$2:$I$28,8,FALSE)*VLOOKUP($A19,'Electrification prediction'!$A$236:$AQ$262,COLUMN('Electrification prediction'!W$236),FALSE)</f>
        <v>170593931377.82419</v>
      </c>
      <c r="X19">
        <f>VLOOKUP($A19,'Energy Structure(no elec)'!$A$2:$I$28,8,FALSE)*VLOOKUP($A19,'Electrification prediction'!$A$236:$AQ$262,COLUMN('Electrification prediction'!X$236),FALSE)</f>
        <v>173409011389.44165</v>
      </c>
      <c r="Y19">
        <f>VLOOKUP($A19,'Energy Structure(no elec)'!$A$2:$I$28,8,FALSE)*VLOOKUP($A19,'Electrification prediction'!$A$236:$AQ$262,COLUMN('Electrification prediction'!Y$236),FALSE)</f>
        <v>176020805863.55832</v>
      </c>
      <c r="Z19">
        <f>VLOOKUP($A19,'Energy Structure(no elec)'!$A$2:$I$28,8,FALSE)*VLOOKUP($A19,'Electrification prediction'!$A$236:$AQ$262,COLUMN('Electrification prediction'!Z$236),FALSE)</f>
        <v>178421454135.65509</v>
      </c>
      <c r="AA19">
        <f>VLOOKUP($A19,'Energy Structure(no elec)'!$A$2:$I$28,8,FALSE)*VLOOKUP($A19,'Electrification prediction'!$A$236:$AQ$262,COLUMN('Electrification prediction'!AA$236),FALSE)</f>
        <v>180601552344.79642</v>
      </c>
      <c r="AB19">
        <f>VLOOKUP($A19,'Energy Structure(no elec)'!$A$2:$I$28,8,FALSE)*VLOOKUP($A19,'Electrification prediction'!$A$236:$AQ$262,COLUMN('Electrification prediction'!AB$236),FALSE)</f>
        <v>182553757986.77597</v>
      </c>
      <c r="AC19">
        <f>VLOOKUP($A19,'Energy Structure(no elec)'!$A$2:$I$28,8,FALSE)*VLOOKUP($A19,'Electrification prediction'!$A$236:$AQ$262,COLUMN('Electrification prediction'!AC$236),FALSE)</f>
        <v>184271140441.83102</v>
      </c>
      <c r="AD19">
        <f>VLOOKUP($A19,'Energy Structure(no elec)'!$A$2:$I$28,8,FALSE)*VLOOKUP($A19,'Electrification prediction'!$A$236:$AQ$262,COLUMN('Electrification prediction'!AD$236),FALSE)</f>
        <v>185747252168.03427</v>
      </c>
      <c r="AE19">
        <f>VLOOKUP($A19,'Energy Structure(no elec)'!$A$2:$I$28,8,FALSE)*VLOOKUP($A19,'Electrification prediction'!$A$236:$AQ$262,COLUMN('Electrification prediction'!AE$236),FALSE)</f>
        <v>186974329994.55377</v>
      </c>
      <c r="AF19">
        <f>VLOOKUP($A19,'Energy Structure(no elec)'!$A$2:$I$28,8,FALSE)*VLOOKUP($A19,'Electrification prediction'!$A$236:$AQ$262,COLUMN('Electrification prediction'!AF$236),FALSE)</f>
        <v>187947064716.45908</v>
      </c>
      <c r="AG19">
        <f>VLOOKUP($A19,'Energy Structure(no elec)'!$A$2:$I$28,8,FALSE)*VLOOKUP($A19,'Electrification prediction'!$A$236:$AQ$262,COLUMN('Electrification prediction'!AG$236),FALSE)</f>
        <v>188658956537.63882</v>
      </c>
      <c r="AH19">
        <f>VLOOKUP($A19,'Energy Structure(no elec)'!$A$2:$I$28,8,FALSE)*VLOOKUP($A19,'Electrification prediction'!$A$236:$AQ$262,COLUMN('Electrification prediction'!AH$236),FALSE)</f>
        <v>188916571209.67209</v>
      </c>
      <c r="AI19">
        <f>VLOOKUP($A19,'Energy Structure(no elec)'!$A$2:$I$28,8,FALSE)*VLOOKUP($A19,'Electrification prediction'!$A$236:$AQ$262,COLUMN('Electrification prediction'!AI$236),FALSE)</f>
        <v>188904148011.70407</v>
      </c>
      <c r="AJ19">
        <f>VLOOKUP($A19,'Energy Structure(no elec)'!$A$2:$I$28,8,FALSE)*VLOOKUP($A19,'Electrification prediction'!$A$236:$AQ$262,COLUMN('Electrification prediction'!AJ$236),FALSE)</f>
        <v>188618447804.81296</v>
      </c>
      <c r="AK19">
        <f>VLOOKUP($A19,'Energy Structure(no elec)'!$A$2:$I$28,8,FALSE)*VLOOKUP($A19,'Electrification prediction'!$A$236:$AQ$262,COLUMN('Electrification prediction'!AK$236),FALSE)</f>
        <v>188057198900.8851</v>
      </c>
      <c r="AL19">
        <f>VLOOKUP($A19,'Energy Structure(no elec)'!$A$2:$I$28,8,FALSE)*VLOOKUP($A19,'Electrification prediction'!$A$236:$AQ$262,COLUMN('Electrification prediction'!AL$236),FALSE)</f>
        <v>187219160358.05963</v>
      </c>
      <c r="AM19">
        <f>VLOOKUP($A19,'Energy Structure(no elec)'!$A$2:$I$28,8,FALSE)*VLOOKUP($A19,'Electrification prediction'!$A$236:$AQ$262,COLUMN('Electrification prediction'!AM$236),FALSE)</f>
        <v>186102299418.96985</v>
      </c>
      <c r="AN19">
        <f>VLOOKUP($A19,'Energy Structure(no elec)'!$A$2:$I$28,8,FALSE)*VLOOKUP($A19,'Electrification prediction'!$A$236:$AQ$262,COLUMN('Electrification prediction'!AN$236),FALSE)</f>
        <v>184707635574.43936</v>
      </c>
      <c r="AO19">
        <f>VLOOKUP($A19,'Energy Structure(no elec)'!$A$2:$I$28,8,FALSE)*VLOOKUP($A19,'Electrification prediction'!$A$236:$AQ$262,COLUMN('Electrification prediction'!AO$236),FALSE)</f>
        <v>183035528282.53168</v>
      </c>
      <c r="AP19">
        <f>VLOOKUP($A19,'Energy Structure(no elec)'!$A$2:$I$28,8,FALSE)*VLOOKUP($A19,'Electrification prediction'!$A$236:$AQ$262,COLUMN('Electrification prediction'!AP$236),FALSE)</f>
        <v>181089468071.60367</v>
      </c>
      <c r="AQ19">
        <f>VLOOKUP($A19,'Energy Structure(no elec)'!$A$2:$I$28,8,FALSE)*VLOOKUP($A19,'Electrification prediction'!$A$236:$AQ$262,COLUMN('Electrification prediction'!AQ$236),FALSE)</f>
        <v>178872390771.89993</v>
      </c>
    </row>
    <row r="20" spans="1:43">
      <c r="A20" s="272" t="s">
        <v>632</v>
      </c>
      <c r="B20">
        <f>VLOOKUP(A20,'Energy use'!$A$132:$K$158,9,FALSE)</f>
        <v>227170942138.58298</v>
      </c>
      <c r="C20">
        <f>VLOOKUP($A20,'Energy Structure(no elec)'!$A$2:$I$28,8,FALSE)*VLOOKUP($A20,'Electrification prediction'!$A$236:$AQ$262,COLUMN('Electrification prediction'!C$236),FALSE)</f>
        <v>221859539618.22632</v>
      </c>
      <c r="D20">
        <f>VLOOKUP($A20,'Energy Structure(no elec)'!$A$2:$I$28,8,FALSE)*VLOOKUP($A20,'Electrification prediction'!$A$236:$AQ$262,COLUMN('Electrification prediction'!D$236),FALSE)</f>
        <v>252669819791.0123</v>
      </c>
      <c r="E20">
        <f>VLOOKUP($A20,'Energy Structure(no elec)'!$A$2:$I$28,8,FALSE)*VLOOKUP($A20,'Electrification prediction'!$A$236:$AQ$262,COLUMN('Electrification prediction'!E$236),FALSE)</f>
        <v>258071563223.24915</v>
      </c>
      <c r="F20">
        <f>VLOOKUP($A20,'Energy Structure(no elec)'!$A$2:$I$28,8,FALSE)*VLOOKUP($A20,'Electrification prediction'!$A$236:$AQ$262,COLUMN('Electrification prediction'!F$236),FALSE)</f>
        <v>262756267440.87891</v>
      </c>
      <c r="G20">
        <f>VLOOKUP($A20,'Energy Structure(no elec)'!$A$2:$I$28,8,FALSE)*VLOOKUP($A20,'Electrification prediction'!$A$236:$AQ$262,COLUMN('Electrification prediction'!G$236),FALSE)</f>
        <v>266898748053.3551</v>
      </c>
      <c r="H20">
        <f>VLOOKUP($A20,'Energy Structure(no elec)'!$A$2:$I$28,8,FALSE)*VLOOKUP($A20,'Electrification prediction'!$A$236:$AQ$262,COLUMN('Electrification prediction'!H$236),FALSE)</f>
        <v>270608468753.08521</v>
      </c>
      <c r="I20">
        <f>VLOOKUP($A20,'Energy Structure(no elec)'!$A$2:$I$28,8,FALSE)*VLOOKUP($A20,'Electrification prediction'!$A$236:$AQ$262,COLUMN('Electrification prediction'!I$236),FALSE)</f>
        <v>273811304553.52377</v>
      </c>
      <c r="J20">
        <f>VLOOKUP($A20,'Energy Structure(no elec)'!$A$2:$I$28,8,FALSE)*VLOOKUP($A20,'Electrification prediction'!$A$236:$AQ$262,COLUMN('Electrification prediction'!J$236),FALSE)</f>
        <v>276786236480.7486</v>
      </c>
      <c r="K20">
        <f>VLOOKUP($A20,'Energy Structure(no elec)'!$A$2:$I$28,8,FALSE)*VLOOKUP($A20,'Electrification prediction'!$A$236:$AQ$262,COLUMN('Electrification prediction'!K$236),FALSE)</f>
        <v>279544333182.39252</v>
      </c>
      <c r="L20">
        <f>VLOOKUP($A20,'Energy Structure(no elec)'!$A$2:$I$28,8,FALSE)*VLOOKUP($A20,'Electrification prediction'!$A$236:$AQ$262,COLUMN('Electrification prediction'!L$236),FALSE)</f>
        <v>282094744177.07617</v>
      </c>
      <c r="M20">
        <f>VLOOKUP($A20,'Energy Structure(no elec)'!$A$2:$I$28,8,FALSE)*VLOOKUP($A20,'Electrification prediction'!$A$236:$AQ$262,COLUMN('Electrification prediction'!M$236),FALSE)</f>
        <v>284024042484.66083</v>
      </c>
      <c r="N20">
        <f>VLOOKUP($A20,'Energy Structure(no elec)'!$A$2:$I$28,8,FALSE)*VLOOKUP($A20,'Electrification prediction'!$A$236:$AQ$262,COLUMN('Electrification prediction'!N$236),FALSE)</f>
        <v>285753190146.12555</v>
      </c>
      <c r="O20">
        <f>VLOOKUP($A20,'Energy Structure(no elec)'!$A$2:$I$28,8,FALSE)*VLOOKUP($A20,'Electrification prediction'!$A$236:$AQ$262,COLUMN('Electrification prediction'!O$236),FALSE)</f>
        <v>287287588513.64679</v>
      </c>
      <c r="P20">
        <f>VLOOKUP($A20,'Energy Structure(no elec)'!$A$2:$I$28,8,FALSE)*VLOOKUP($A20,'Electrification prediction'!$A$236:$AQ$262,COLUMN('Electrification prediction'!P$236),FALSE)</f>
        <v>288631424938.87537</v>
      </c>
      <c r="Q20">
        <f>VLOOKUP($A20,'Energy Structure(no elec)'!$A$2:$I$28,8,FALSE)*VLOOKUP($A20,'Electrification prediction'!$A$236:$AQ$262,COLUMN('Electrification prediction'!Q$236),FALSE)</f>
        <v>289784963494.49457</v>
      </c>
      <c r="R20">
        <f>VLOOKUP($A20,'Energy Structure(no elec)'!$A$2:$I$28,8,FALSE)*VLOOKUP($A20,'Electrification prediction'!$A$236:$AQ$262,COLUMN('Electrification prediction'!R$236),FALSE)</f>
        <v>290462962240.97314</v>
      </c>
      <c r="S20">
        <f>VLOOKUP($A20,'Energy Structure(no elec)'!$A$2:$I$28,8,FALSE)*VLOOKUP($A20,'Electrification prediction'!$A$236:$AQ$262,COLUMN('Electrification prediction'!S$236),FALSE)</f>
        <v>291238015599.44165</v>
      </c>
      <c r="T20">
        <f>VLOOKUP($A20,'Energy Structure(no elec)'!$A$2:$I$28,8,FALSE)*VLOOKUP($A20,'Electrification prediction'!$A$236:$AQ$262,COLUMN('Electrification prediction'!T$236),FALSE)</f>
        <v>291821484978.14612</v>
      </c>
      <c r="U20">
        <f>VLOOKUP($A20,'Energy Structure(no elec)'!$A$2:$I$28,8,FALSE)*VLOOKUP($A20,'Electrification prediction'!$A$236:$AQ$262,COLUMN('Electrification prediction'!U$236),FALSE)</f>
        <v>292210632257.03534</v>
      </c>
      <c r="V20">
        <f>VLOOKUP($A20,'Energy Structure(no elec)'!$A$2:$I$28,8,FALSE)*VLOOKUP($A20,'Electrification prediction'!$A$236:$AQ$262,COLUMN('Electrification prediction'!V$236),FALSE)</f>
        <v>292402265140.06372</v>
      </c>
      <c r="W20">
        <f>VLOOKUP($A20,'Energy Structure(no elec)'!$A$2:$I$28,8,FALSE)*VLOOKUP($A20,'Electrification prediction'!$A$236:$AQ$262,COLUMN('Electrification prediction'!W$236),FALSE)</f>
        <v>292216323352.65521</v>
      </c>
      <c r="X20">
        <f>VLOOKUP($A20,'Energy Structure(no elec)'!$A$2:$I$28,8,FALSE)*VLOOKUP($A20,'Electrification prediction'!$A$236:$AQ$262,COLUMN('Electrification prediction'!X$236),FALSE)</f>
        <v>291360442084.33301</v>
      </c>
      <c r="Y20">
        <f>VLOOKUP($A20,'Energy Structure(no elec)'!$A$2:$I$28,8,FALSE)*VLOOKUP($A20,'Electrification prediction'!$A$236:$AQ$262,COLUMN('Electrification prediction'!Y$236),FALSE)</f>
        <v>290120327304.33099</v>
      </c>
      <c r="Z20">
        <f>VLOOKUP($A20,'Energy Structure(no elec)'!$A$2:$I$28,8,FALSE)*VLOOKUP($A20,'Electrification prediction'!$A$236:$AQ$262,COLUMN('Electrification prediction'!Z$236),FALSE)</f>
        <v>288495778445.67584</v>
      </c>
      <c r="AA20">
        <f>VLOOKUP($A20,'Energy Structure(no elec)'!$A$2:$I$28,8,FALSE)*VLOOKUP($A20,'Electrification prediction'!$A$236:$AQ$262,COLUMN('Electrification prediction'!AA$236),FALSE)</f>
        <v>286484873365.77264</v>
      </c>
      <c r="AB20">
        <f>VLOOKUP($A20,'Energy Structure(no elec)'!$A$2:$I$28,8,FALSE)*VLOOKUP($A20,'Electrification prediction'!$A$236:$AQ$262,COLUMN('Electrification prediction'!AB$236),FALSE)</f>
        <v>284089815480.5174</v>
      </c>
      <c r="AC20">
        <f>VLOOKUP($A20,'Energy Structure(no elec)'!$A$2:$I$28,8,FALSE)*VLOOKUP($A20,'Electrification prediction'!$A$236:$AQ$262,COLUMN('Electrification prediction'!AC$236),FALSE)</f>
        <v>281314109837.58301</v>
      </c>
      <c r="AD20">
        <f>VLOOKUP($A20,'Energy Structure(no elec)'!$A$2:$I$28,8,FALSE)*VLOOKUP($A20,'Electrification prediction'!$A$236:$AQ$262,COLUMN('Electrification prediction'!AD$236),FALSE)</f>
        <v>278162621026.17694</v>
      </c>
      <c r="AE20">
        <f>VLOOKUP($A20,'Energy Structure(no elec)'!$A$2:$I$28,8,FALSE)*VLOOKUP($A20,'Electrification prediction'!$A$236:$AQ$262,COLUMN('Electrification prediction'!AE$236),FALSE)</f>
        <v>274638875277.90561</v>
      </c>
      <c r="AF20">
        <f>VLOOKUP($A20,'Energy Structure(no elec)'!$A$2:$I$28,8,FALSE)*VLOOKUP($A20,'Electrification prediction'!$A$236:$AQ$262,COLUMN('Electrification prediction'!AF$236),FALSE)</f>
        <v>270750692268.36835</v>
      </c>
      <c r="AG20">
        <f>VLOOKUP($A20,'Energy Structure(no elec)'!$A$2:$I$28,8,FALSE)*VLOOKUP($A20,'Electrification prediction'!$A$236:$AQ$262,COLUMN('Electrification prediction'!AG$236),FALSE)</f>
        <v>266504704404.82956</v>
      </c>
      <c r="AH20">
        <f>VLOOKUP($A20,'Energy Structure(no elec)'!$A$2:$I$28,8,FALSE)*VLOOKUP($A20,'Electrification prediction'!$A$236:$AQ$262,COLUMN('Electrification prediction'!AH$236),FALSE)</f>
        <v>261649285172.57437</v>
      </c>
      <c r="AI20">
        <f>VLOOKUP($A20,'Energy Structure(no elec)'!$A$2:$I$28,8,FALSE)*VLOOKUP($A20,'Electrification prediction'!$A$236:$AQ$262,COLUMN('Electrification prediction'!AI$236),FALSE)</f>
        <v>256466664506.27524</v>
      </c>
      <c r="AJ20">
        <f>VLOOKUP($A20,'Energy Structure(no elec)'!$A$2:$I$28,8,FALSE)*VLOOKUP($A20,'Electrification prediction'!$A$236:$AQ$262,COLUMN('Electrification prediction'!AJ$236),FALSE)</f>
        <v>250969340548.75412</v>
      </c>
      <c r="AK20">
        <f>VLOOKUP($A20,'Energy Structure(no elec)'!$A$2:$I$28,8,FALSE)*VLOOKUP($A20,'Electrification prediction'!$A$236:$AQ$262,COLUMN('Electrification prediction'!AK$236),FALSE)</f>
        <v>245171436482.22861</v>
      </c>
      <c r="AL20">
        <f>VLOOKUP($A20,'Energy Structure(no elec)'!$A$2:$I$28,8,FALSE)*VLOOKUP($A20,'Electrification prediction'!$A$236:$AQ$262,COLUMN('Electrification prediction'!AL$236),FALSE)</f>
        <v>239088671181.1947</v>
      </c>
      <c r="AM20">
        <f>VLOOKUP($A20,'Energy Structure(no elec)'!$A$2:$I$28,8,FALSE)*VLOOKUP($A20,'Electrification prediction'!$A$236:$AQ$262,COLUMN('Electrification prediction'!AM$236),FALSE)</f>
        <v>232735963016.69012</v>
      </c>
      <c r="AN20">
        <f>VLOOKUP($A20,'Energy Structure(no elec)'!$A$2:$I$28,8,FALSE)*VLOOKUP($A20,'Electrification prediction'!$A$236:$AQ$262,COLUMN('Electrification prediction'!AN$236),FALSE)</f>
        <v>226132260092.48456</v>
      </c>
      <c r="AO20">
        <f>VLOOKUP($A20,'Energy Structure(no elec)'!$A$2:$I$28,8,FALSE)*VLOOKUP($A20,'Electrification prediction'!$A$236:$AQ$262,COLUMN('Electrification prediction'!AO$236),FALSE)</f>
        <v>219295710504.44733</v>
      </c>
      <c r="AP20">
        <f>VLOOKUP($A20,'Energy Structure(no elec)'!$A$2:$I$28,8,FALSE)*VLOOKUP($A20,'Electrification prediction'!$A$236:$AQ$262,COLUMN('Electrification prediction'!AP$236),FALSE)</f>
        <v>212248211824.4725</v>
      </c>
      <c r="AQ20">
        <f>VLOOKUP($A20,'Energy Structure(no elec)'!$A$2:$I$28,8,FALSE)*VLOOKUP($A20,'Electrification prediction'!$A$236:$AQ$262,COLUMN('Electrification prediction'!AQ$236),FALSE)</f>
        <v>205010798295.9946</v>
      </c>
    </row>
    <row r="21" spans="1:43">
      <c r="A21" s="272" t="s">
        <v>633</v>
      </c>
      <c r="B21">
        <f>VLOOKUP(A21,'Energy use'!$A$132:$K$158,9,FALSE)</f>
        <v>709268915985.95251</v>
      </c>
      <c r="C21">
        <f>VLOOKUP($A21,'Energy Structure(no elec)'!$A$2:$I$28,8,FALSE)*VLOOKUP($A21,'Electrification prediction'!$A$236:$AQ$262,COLUMN('Electrification prediction'!C$236),FALSE)</f>
        <v>656815711201.39807</v>
      </c>
      <c r="D21">
        <f>VLOOKUP($A21,'Energy Structure(no elec)'!$A$2:$I$28,8,FALSE)*VLOOKUP($A21,'Electrification prediction'!$A$236:$AQ$262,COLUMN('Electrification prediction'!D$236),FALSE)</f>
        <v>811697178409.10425</v>
      </c>
      <c r="E21">
        <f>VLOOKUP($A21,'Energy Structure(no elec)'!$A$2:$I$28,8,FALSE)*VLOOKUP($A21,'Electrification prediction'!$A$236:$AQ$262,COLUMN('Electrification prediction'!E$236),FALSE)</f>
        <v>827604708162.13135</v>
      </c>
      <c r="F21">
        <f>VLOOKUP($A21,'Energy Structure(no elec)'!$A$2:$I$28,8,FALSE)*VLOOKUP($A21,'Electrification prediction'!$A$236:$AQ$262,COLUMN('Electrification prediction'!F$236),FALSE)</f>
        <v>841478249315.17249</v>
      </c>
      <c r="G21">
        <f>VLOOKUP($A21,'Energy Structure(no elec)'!$A$2:$I$28,8,FALSE)*VLOOKUP($A21,'Electrification prediction'!$A$236:$AQ$262,COLUMN('Electrification prediction'!G$236),FALSE)</f>
        <v>853879158736.91223</v>
      </c>
      <c r="H21">
        <f>VLOOKUP($A21,'Energy Structure(no elec)'!$A$2:$I$28,8,FALSE)*VLOOKUP($A21,'Electrification prediction'!$A$236:$AQ$262,COLUMN('Electrification prediction'!H$236),FALSE)</f>
        <v>865155503744.41467</v>
      </c>
      <c r="I21">
        <f>VLOOKUP($A21,'Energy Structure(no elec)'!$A$2:$I$28,8,FALSE)*VLOOKUP($A21,'Electrification prediction'!$A$236:$AQ$262,COLUMN('Electrification prediction'!I$236),FALSE)</f>
        <v>875066590901.98999</v>
      </c>
      <c r="J21">
        <f>VLOOKUP($A21,'Energy Structure(no elec)'!$A$2:$I$28,8,FALSE)*VLOOKUP($A21,'Electrification prediction'!$A$236:$AQ$262,COLUMN('Electrification prediction'!J$236),FALSE)</f>
        <v>884499412352.64185</v>
      </c>
      <c r="K21">
        <f>VLOOKUP($A21,'Energy Structure(no elec)'!$A$2:$I$28,8,FALSE)*VLOOKUP($A21,'Electrification prediction'!$A$236:$AQ$262,COLUMN('Electrification prediction'!K$236),FALSE)</f>
        <v>893484196456.48083</v>
      </c>
      <c r="L21">
        <f>VLOOKUP($A21,'Energy Structure(no elec)'!$A$2:$I$28,8,FALSE)*VLOOKUP($A21,'Electrification prediction'!$A$236:$AQ$262,COLUMN('Electrification prediction'!L$236),FALSE)</f>
        <v>902045416720.31567</v>
      </c>
      <c r="M21">
        <f>VLOOKUP($A21,'Energy Structure(no elec)'!$A$2:$I$28,8,FALSE)*VLOOKUP($A21,'Electrification prediction'!$A$236:$AQ$262,COLUMN('Electrification prediction'!M$236),FALSE)</f>
        <v>908855723743.37134</v>
      </c>
      <c r="N21">
        <f>VLOOKUP($A21,'Energy Structure(no elec)'!$A$2:$I$28,8,FALSE)*VLOOKUP($A21,'Electrification prediction'!$A$236:$AQ$262,COLUMN('Electrification prediction'!N$236),FALSE)</f>
        <v>915255558185.68616</v>
      </c>
      <c r="O21">
        <f>VLOOKUP($A21,'Energy Structure(no elec)'!$A$2:$I$28,8,FALSE)*VLOOKUP($A21,'Electrification prediction'!$A$236:$AQ$262,COLUMN('Electrification prediction'!O$236),FALSE)</f>
        <v>921257512751.96167</v>
      </c>
      <c r="P21">
        <f>VLOOKUP($A21,'Energy Structure(no elec)'!$A$2:$I$28,8,FALSE)*VLOOKUP($A21,'Electrification prediction'!$A$236:$AQ$262,COLUMN('Electrification prediction'!P$236),FALSE)</f>
        <v>926870639795.21301</v>
      </c>
      <c r="Q21">
        <f>VLOOKUP($A21,'Energy Structure(no elec)'!$A$2:$I$28,8,FALSE)*VLOOKUP($A21,'Electrification prediction'!$A$236:$AQ$262,COLUMN('Electrification prediction'!Q$236),FALSE)</f>
        <v>932091694501.00867</v>
      </c>
      <c r="R21">
        <f>VLOOKUP($A21,'Energy Structure(no elec)'!$A$2:$I$28,8,FALSE)*VLOOKUP($A21,'Electrification prediction'!$A$236:$AQ$262,COLUMN('Electrification prediction'!R$236),FALSE)</f>
        <v>935997622040.35571</v>
      </c>
      <c r="S21">
        <f>VLOOKUP($A21,'Energy Structure(no elec)'!$A$2:$I$28,8,FALSE)*VLOOKUP($A21,'Electrification prediction'!$A$236:$AQ$262,COLUMN('Electrification prediction'!S$236),FALSE)</f>
        <v>940427978773.68054</v>
      </c>
      <c r="T21">
        <f>VLOOKUP($A21,'Energy Structure(no elec)'!$A$2:$I$28,8,FALSE)*VLOOKUP($A21,'Electrification prediction'!$A$236:$AQ$262,COLUMN('Electrification prediction'!T$236),FALSE)</f>
        <v>944450762403.30237</v>
      </c>
      <c r="U21">
        <f>VLOOKUP($A21,'Energy Structure(no elec)'!$A$2:$I$28,8,FALSE)*VLOOKUP($A21,'Electrification prediction'!$A$236:$AQ$262,COLUMN('Electrification prediction'!U$236),FALSE)</f>
        <v>948053587361.84631</v>
      </c>
      <c r="V21">
        <f>VLOOKUP($A21,'Energy Structure(no elec)'!$A$2:$I$28,8,FALSE)*VLOOKUP($A21,'Electrification prediction'!$A$236:$AQ$262,COLUMN('Electrification prediction'!V$236),FALSE)</f>
        <v>951222562024.75354</v>
      </c>
      <c r="W21">
        <f>VLOOKUP($A21,'Energy Structure(no elec)'!$A$2:$I$28,8,FALSE)*VLOOKUP($A21,'Electrification prediction'!$A$236:$AQ$262,COLUMN('Electrification prediction'!W$236),FALSE)</f>
        <v>953366664668.18005</v>
      </c>
      <c r="X21">
        <f>VLOOKUP($A21,'Energy Structure(no elec)'!$A$2:$I$28,8,FALSE)*VLOOKUP($A21,'Electrification prediction'!$A$236:$AQ$262,COLUMN('Electrification prediction'!X$236),FALSE)</f>
        <v>953520047918.58508</v>
      </c>
      <c r="Y21">
        <f>VLOOKUP($A21,'Energy Structure(no elec)'!$A$2:$I$28,8,FALSE)*VLOOKUP($A21,'Electrification prediction'!$A$236:$AQ$262,COLUMN('Electrification prediction'!Y$236),FALSE)</f>
        <v>952601480643.21338</v>
      </c>
      <c r="Z21">
        <f>VLOOKUP($A21,'Energy Structure(no elec)'!$A$2:$I$28,8,FALSE)*VLOOKUP($A21,'Electrification prediction'!$A$236:$AQ$262,COLUMN('Electrification prediction'!Z$236),FALSE)</f>
        <v>950598738021.80701</v>
      </c>
      <c r="AA21">
        <f>VLOOKUP($A21,'Energy Structure(no elec)'!$A$2:$I$28,8,FALSE)*VLOOKUP($A21,'Electrification prediction'!$A$236:$AQ$262,COLUMN('Electrification prediction'!AA$236),FALSE)</f>
        <v>947492938572.08911</v>
      </c>
      <c r="AB21">
        <f>VLOOKUP($A21,'Energy Structure(no elec)'!$A$2:$I$28,8,FALSE)*VLOOKUP($A21,'Electrification prediction'!$A$236:$AQ$262,COLUMN('Electrification prediction'!AB$236),FALSE)</f>
        <v>943277777833.90112</v>
      </c>
      <c r="AC21">
        <f>VLOOKUP($A21,'Energy Structure(no elec)'!$A$2:$I$28,8,FALSE)*VLOOKUP($A21,'Electrification prediction'!$A$236:$AQ$262,COLUMN('Electrification prediction'!AC$236),FALSE)</f>
        <v>937950307104.28479</v>
      </c>
      <c r="AD21">
        <f>VLOOKUP($A21,'Energy Structure(no elec)'!$A$2:$I$28,8,FALSE)*VLOOKUP($A21,'Electrification prediction'!$A$236:$AQ$262,COLUMN('Electrification prediction'!AD$236),FALSE)</f>
        <v>931511153995.10181</v>
      </c>
      <c r="AE21">
        <f>VLOOKUP($A21,'Energy Structure(no elec)'!$A$2:$I$28,8,FALSE)*VLOOKUP($A21,'Electrification prediction'!$A$236:$AQ$262,COLUMN('Electrification prediction'!AE$236),FALSE)</f>
        <v>923955483567.83374</v>
      </c>
      <c r="AF21">
        <f>VLOOKUP($A21,'Energy Structure(no elec)'!$A$2:$I$28,8,FALSE)*VLOOKUP($A21,'Electrification prediction'!$A$236:$AQ$262,COLUMN('Electrification prediction'!AF$236),FALSE)</f>
        <v>915291862112.09033</v>
      </c>
      <c r="AG21">
        <f>VLOOKUP($A21,'Energy Structure(no elec)'!$A$2:$I$28,8,FALSE)*VLOOKUP($A21,'Electrification prediction'!$A$236:$AQ$262,COLUMN('Electrification prediction'!AG$236),FALSE)</f>
        <v>905523916570.69958</v>
      </c>
      <c r="AH21">
        <f>VLOOKUP($A21,'Energy Structure(no elec)'!$A$2:$I$28,8,FALSE)*VLOOKUP($A21,'Electrification prediction'!$A$236:$AQ$262,COLUMN('Electrification prediction'!AH$236),FALSE)</f>
        <v>893772031787.02393</v>
      </c>
      <c r="AI21">
        <f>VLOOKUP($A21,'Energy Structure(no elec)'!$A$2:$I$28,8,FALSE)*VLOOKUP($A21,'Electrification prediction'!$A$236:$AQ$262,COLUMN('Electrification prediction'!AI$236),FALSE)</f>
        <v>880969529933.69934</v>
      </c>
      <c r="AJ21">
        <f>VLOOKUP($A21,'Energy Structure(no elec)'!$A$2:$I$28,8,FALSE)*VLOOKUP($A21,'Electrification prediction'!$A$236:$AQ$262,COLUMN('Electrification prediction'!AJ$236),FALSE)</f>
        <v>867137154033.41736</v>
      </c>
      <c r="AK21">
        <f>VLOOKUP($A21,'Energy Structure(no elec)'!$A$2:$I$28,8,FALSE)*VLOOKUP($A21,'Electrification prediction'!$A$236:$AQ$262,COLUMN('Electrification prediction'!AK$236),FALSE)</f>
        <v>852300519789.58386</v>
      </c>
      <c r="AL21">
        <f>VLOOKUP($A21,'Energy Structure(no elec)'!$A$2:$I$28,8,FALSE)*VLOOKUP($A21,'Electrification prediction'!$A$236:$AQ$262,COLUMN('Electrification prediction'!AL$236),FALSE)</f>
        <v>836490140864.93054</v>
      </c>
      <c r="AM21">
        <f>VLOOKUP($A21,'Energy Structure(no elec)'!$A$2:$I$28,8,FALSE)*VLOOKUP($A21,'Electrification prediction'!$A$236:$AQ$262,COLUMN('Electrification prediction'!AM$236),FALSE)</f>
        <v>819733132895.91187</v>
      </c>
      <c r="AN21">
        <f>VLOOKUP($A21,'Energy Structure(no elec)'!$A$2:$I$28,8,FALSE)*VLOOKUP($A21,'Electrification prediction'!$A$236:$AQ$262,COLUMN('Electrification prediction'!AN$236),FALSE)</f>
        <v>802070214565.93567</v>
      </c>
      <c r="AO21">
        <f>VLOOKUP($A21,'Energy Structure(no elec)'!$A$2:$I$28,8,FALSE)*VLOOKUP($A21,'Electrification prediction'!$A$236:$AQ$262,COLUMN('Electrification prediction'!AO$236),FALSE)</f>
        <v>783538926275.57129</v>
      </c>
      <c r="AP21">
        <f>VLOOKUP($A21,'Energy Structure(no elec)'!$A$2:$I$28,8,FALSE)*VLOOKUP($A21,'Electrification prediction'!$A$236:$AQ$262,COLUMN('Electrification prediction'!AP$236),FALSE)</f>
        <v>764189897612.51575</v>
      </c>
      <c r="AQ21">
        <f>VLOOKUP($A21,'Energy Structure(no elec)'!$A$2:$I$28,8,FALSE)*VLOOKUP($A21,'Electrification prediction'!$A$236:$AQ$262,COLUMN('Electrification prediction'!AQ$236),FALSE)</f>
        <v>744070630403.78845</v>
      </c>
    </row>
    <row r="22" spans="1:43">
      <c r="A22" s="272" t="s">
        <v>634</v>
      </c>
      <c r="B22">
        <f>VLOOKUP(A22,'Energy use'!$A$132:$K$158,9,FALSE)</f>
        <v>158517900167.04639</v>
      </c>
      <c r="C22">
        <f>VLOOKUP($A22,'Energy Structure(no elec)'!$A$2:$I$28,8,FALSE)*VLOOKUP($A22,'Electrification prediction'!$A$236:$AQ$262,COLUMN('Electrification prediction'!C$236),FALSE)</f>
        <v>146953215861.13947</v>
      </c>
      <c r="D22">
        <f>VLOOKUP($A22,'Energy Structure(no elec)'!$A$2:$I$28,8,FALSE)*VLOOKUP($A22,'Electrification prediction'!$A$236:$AQ$262,COLUMN('Electrification prediction'!D$236),FALSE)</f>
        <v>181805111397.62582</v>
      </c>
      <c r="E22">
        <f>VLOOKUP($A22,'Energy Structure(no elec)'!$A$2:$I$28,8,FALSE)*VLOOKUP($A22,'Electrification prediction'!$A$236:$AQ$262,COLUMN('Electrification prediction'!E$236),FALSE)</f>
        <v>185575237837.52621</v>
      </c>
      <c r="F22">
        <f>VLOOKUP($A22,'Energy Structure(no elec)'!$A$2:$I$28,8,FALSE)*VLOOKUP($A22,'Electrification prediction'!$A$236:$AQ$262,COLUMN('Electrification prediction'!F$236),FALSE)</f>
        <v>188900775741.35641</v>
      </c>
      <c r="G22">
        <f>VLOOKUP($A22,'Energy Structure(no elec)'!$A$2:$I$28,8,FALSE)*VLOOKUP($A22,'Electrification prediction'!$A$236:$AQ$262,COLUMN('Electrification prediction'!G$236),FALSE)</f>
        <v>191906647523.28375</v>
      </c>
      <c r="H22">
        <f>VLOOKUP($A22,'Energy Structure(no elec)'!$A$2:$I$28,8,FALSE)*VLOOKUP($A22,'Electrification prediction'!$A$236:$AQ$262,COLUMN('Electrification prediction'!H$236),FALSE)</f>
        <v>194670329321.62451</v>
      </c>
      <c r="I22">
        <f>VLOOKUP($A22,'Energy Structure(no elec)'!$A$2:$I$28,8,FALSE)*VLOOKUP($A22,'Electrification prediction'!$A$236:$AQ$262,COLUMN('Electrification prediction'!I$236),FALSE)</f>
        <v>197137002688.26227</v>
      </c>
      <c r="J22">
        <f>VLOOKUP($A22,'Energy Structure(no elec)'!$A$2:$I$28,8,FALSE)*VLOOKUP($A22,'Electrification prediction'!$A$236:$AQ$262,COLUMN('Electrification prediction'!J$236),FALSE)</f>
        <v>199505918239.267</v>
      </c>
      <c r="K22">
        <f>VLOOKUP($A22,'Energy Structure(no elec)'!$A$2:$I$28,8,FALSE)*VLOOKUP($A22,'Electrification prediction'!$A$236:$AQ$262,COLUMN('Electrification prediction'!K$236),FALSE)</f>
        <v>201783800406.23608</v>
      </c>
      <c r="L22">
        <f>VLOOKUP($A22,'Energy Structure(no elec)'!$A$2:$I$28,8,FALSE)*VLOOKUP($A22,'Electrification prediction'!$A$236:$AQ$262,COLUMN('Electrification prediction'!L$236),FALSE)</f>
        <v>203976102535.27457</v>
      </c>
      <c r="M22">
        <f>VLOOKUP($A22,'Energy Structure(no elec)'!$A$2:$I$28,8,FALSE)*VLOOKUP($A22,'Electrification prediction'!$A$236:$AQ$262,COLUMN('Electrification prediction'!M$236),FALSE)</f>
        <v>205782224600.20313</v>
      </c>
      <c r="N22">
        <f>VLOOKUP($A22,'Energy Structure(no elec)'!$A$2:$I$28,8,FALSE)*VLOOKUP($A22,'Electrification prediction'!$A$236:$AQ$262,COLUMN('Electrification prediction'!N$236),FALSE)</f>
        <v>207504812580.97925</v>
      </c>
      <c r="O22">
        <f>VLOOKUP($A22,'Energy Structure(no elec)'!$A$2:$I$28,8,FALSE)*VLOOKUP($A22,'Electrification prediction'!$A$236:$AQ$262,COLUMN('Electrification prediction'!O$236),FALSE)</f>
        <v>209146643627.79321</v>
      </c>
      <c r="P22">
        <f>VLOOKUP($A22,'Energy Structure(no elec)'!$A$2:$I$28,8,FALSE)*VLOOKUP($A22,'Electrification prediction'!$A$236:$AQ$262,COLUMN('Electrification prediction'!P$236),FALSE)</f>
        <v>210709702005.18616</v>
      </c>
      <c r="Q22">
        <f>VLOOKUP($A22,'Energy Structure(no elec)'!$A$2:$I$28,8,FALSE)*VLOOKUP($A22,'Electrification prediction'!$A$236:$AQ$262,COLUMN('Electrification prediction'!Q$236),FALSE)</f>
        <v>212193180587.58728</v>
      </c>
      <c r="R22">
        <f>VLOOKUP($A22,'Energy Structure(no elec)'!$A$2:$I$28,8,FALSE)*VLOOKUP($A22,'Electrification prediction'!$A$236:$AQ$262,COLUMN('Electrification prediction'!R$236),FALSE)</f>
        <v>213386568639.64941</v>
      </c>
      <c r="S22">
        <f>VLOOKUP($A22,'Energy Structure(no elec)'!$A$2:$I$28,8,FALSE)*VLOOKUP($A22,'Electrification prediction'!$A$236:$AQ$262,COLUMN('Electrification prediction'!S$236),FALSE)</f>
        <v>214708856903.81158</v>
      </c>
      <c r="T22">
        <f>VLOOKUP($A22,'Energy Structure(no elec)'!$A$2:$I$28,8,FALSE)*VLOOKUP($A22,'Electrification prediction'!$A$236:$AQ$262,COLUMN('Electrification prediction'!T$236),FALSE)</f>
        <v>215947774639.13147</v>
      </c>
      <c r="U22">
        <f>VLOOKUP($A22,'Energy Structure(no elec)'!$A$2:$I$28,8,FALSE)*VLOOKUP($A22,'Electrification prediction'!$A$236:$AQ$262,COLUMN('Electrification prediction'!U$236),FALSE)</f>
        <v>217100383051.08041</v>
      </c>
      <c r="V22">
        <f>VLOOKUP($A22,'Energy Structure(no elec)'!$A$2:$I$28,8,FALSE)*VLOOKUP($A22,'Electrification prediction'!$A$236:$AQ$262,COLUMN('Electrification prediction'!V$236),FALSE)</f>
        <v>218163375468.98184</v>
      </c>
      <c r="W22">
        <f>VLOOKUP($A22,'Energy Structure(no elec)'!$A$2:$I$28,8,FALSE)*VLOOKUP($A22,'Electrification prediction'!$A$236:$AQ$262,COLUMN('Electrification prediction'!W$236),FALSE)</f>
        <v>219000844947.26022</v>
      </c>
      <c r="X22">
        <f>VLOOKUP($A22,'Energy Structure(no elec)'!$A$2:$I$28,8,FALSE)*VLOOKUP($A22,'Electrification prediction'!$A$236:$AQ$262,COLUMN('Electrification prediction'!X$236),FALSE)</f>
        <v>219389759471.03363</v>
      </c>
      <c r="Y22">
        <f>VLOOKUP($A22,'Energy Structure(no elec)'!$A$2:$I$28,8,FALSE)*VLOOKUP($A22,'Electrification prediction'!$A$236:$AQ$262,COLUMN('Electrification prediction'!Y$236),FALSE)</f>
        <v>219539918677.37662</v>
      </c>
      <c r="Z22">
        <f>VLOOKUP($A22,'Energy Structure(no elec)'!$A$2:$I$28,8,FALSE)*VLOOKUP($A22,'Electrification prediction'!$A$236:$AQ$262,COLUMN('Electrification prediction'!Z$236),FALSE)</f>
        <v>219447536684.08694</v>
      </c>
      <c r="AA22">
        <f>VLOOKUP($A22,'Energy Structure(no elec)'!$A$2:$I$28,8,FALSE)*VLOOKUP($A22,'Electrification prediction'!$A$236:$AQ$262,COLUMN('Electrification prediction'!AA$236),FALSE)</f>
        <v>219107223017.98422</v>
      </c>
      <c r="AB22">
        <f>VLOOKUP($A22,'Energy Structure(no elec)'!$A$2:$I$28,8,FALSE)*VLOOKUP($A22,'Electrification prediction'!$A$236:$AQ$262,COLUMN('Electrification prediction'!AB$236),FALSE)</f>
        <v>218516420826.96429</v>
      </c>
      <c r="AC22">
        <f>VLOOKUP($A22,'Energy Structure(no elec)'!$A$2:$I$28,8,FALSE)*VLOOKUP($A22,'Electrification prediction'!$A$236:$AQ$262,COLUMN('Electrification prediction'!AC$236),FALSE)</f>
        <v>217673288308.38071</v>
      </c>
      <c r="AD22">
        <f>VLOOKUP($A22,'Energy Structure(no elec)'!$A$2:$I$28,8,FALSE)*VLOOKUP($A22,'Electrification prediction'!$A$236:$AQ$262,COLUMN('Electrification prediction'!AD$236),FALSE)</f>
        <v>216576753315.21701</v>
      </c>
      <c r="AE22">
        <f>VLOOKUP($A22,'Energy Structure(no elec)'!$A$2:$I$28,8,FALSE)*VLOOKUP($A22,'Electrification prediction'!$A$236:$AQ$262,COLUMN('Electrification prediction'!AE$236),FALSE)</f>
        <v>215224411921.04861</v>
      </c>
      <c r="AF22">
        <f>VLOOKUP($A22,'Energy Structure(no elec)'!$A$2:$I$28,8,FALSE)*VLOOKUP($A22,'Electrification prediction'!$A$236:$AQ$262,COLUMN('Electrification prediction'!AF$236),FALSE)</f>
        <v>213616915071.22519</v>
      </c>
      <c r="AG22">
        <f>VLOOKUP($A22,'Energy Structure(no elec)'!$A$2:$I$28,8,FALSE)*VLOOKUP($A22,'Electrification prediction'!$A$236:$AQ$262,COLUMN('Electrification prediction'!AG$236),FALSE)</f>
        <v>211753705976.55981</v>
      </c>
      <c r="AH22">
        <f>VLOOKUP($A22,'Energy Structure(no elec)'!$A$2:$I$28,8,FALSE)*VLOOKUP($A22,'Electrification prediction'!$A$236:$AQ$262,COLUMN('Electrification prediction'!AH$236),FALSE)</f>
        <v>209427202688.20047</v>
      </c>
      <c r="AI22">
        <f>VLOOKUP($A22,'Energy Structure(no elec)'!$A$2:$I$28,8,FALSE)*VLOOKUP($A22,'Electrification prediction'!$A$236:$AQ$262,COLUMN('Electrification prediction'!AI$236),FALSE)</f>
        <v>206853725805.58163</v>
      </c>
      <c r="AJ22">
        <f>VLOOKUP($A22,'Energy Structure(no elec)'!$A$2:$I$28,8,FALSE)*VLOOKUP($A22,'Electrification prediction'!$A$236:$AQ$262,COLUMN('Electrification prediction'!AJ$236),FALSE)</f>
        <v>204036572686.02972</v>
      </c>
      <c r="AK22">
        <f>VLOOKUP($A22,'Energy Structure(no elec)'!$A$2:$I$28,8,FALSE)*VLOOKUP($A22,'Electrification prediction'!$A$236:$AQ$262,COLUMN('Electrification prediction'!AK$236),FALSE)</f>
        <v>200980147725.47125</v>
      </c>
      <c r="AL22">
        <f>VLOOKUP($A22,'Energy Structure(no elec)'!$A$2:$I$28,8,FALSE)*VLOOKUP($A22,'Electrification prediction'!$A$236:$AQ$262,COLUMN('Electrification prediction'!AL$236),FALSE)</f>
        <v>197689978343.00385</v>
      </c>
      <c r="AM22">
        <f>VLOOKUP($A22,'Energy Structure(no elec)'!$A$2:$I$28,8,FALSE)*VLOOKUP($A22,'Electrification prediction'!$A$236:$AQ$262,COLUMN('Electrification prediction'!AM$236),FALSE)</f>
        <v>194170760806.97174</v>
      </c>
      <c r="AN22">
        <f>VLOOKUP($A22,'Energy Structure(no elec)'!$A$2:$I$28,8,FALSE)*VLOOKUP($A22,'Electrification prediction'!$A$236:$AQ$262,COLUMN('Electrification prediction'!AN$236),FALSE)</f>
        <v>190430385567.00616</v>
      </c>
      <c r="AO22">
        <f>VLOOKUP($A22,'Energy Structure(no elec)'!$A$2:$I$28,8,FALSE)*VLOOKUP($A22,'Electrification prediction'!$A$236:$AQ$262,COLUMN('Electrification prediction'!AO$236),FALSE)</f>
        <v>186475979690.90552</v>
      </c>
      <c r="AP22">
        <f>VLOOKUP($A22,'Energy Structure(no elec)'!$A$2:$I$28,8,FALSE)*VLOOKUP($A22,'Electrification prediction'!$A$236:$AQ$262,COLUMN('Electrification prediction'!AP$236),FALSE)</f>
        <v>182317778207.63965</v>
      </c>
      <c r="AQ22">
        <f>VLOOKUP($A22,'Energy Structure(no elec)'!$A$2:$I$28,8,FALSE)*VLOOKUP($A22,'Electrification prediction'!$A$236:$AQ$262,COLUMN('Electrification prediction'!AQ$236),FALSE)</f>
        <v>177965283756.6445</v>
      </c>
    </row>
    <row r="23" spans="1:43">
      <c r="A23" s="272" t="s">
        <v>635</v>
      </c>
      <c r="B23">
        <f>VLOOKUP(A23,'Energy use'!$A$132:$K$158,9,FALSE)</f>
        <v>336345211515.55719</v>
      </c>
      <c r="C23">
        <f>VLOOKUP($A23,'Energy Structure(no elec)'!$A$2:$I$28,8,FALSE)*VLOOKUP($A23,'Electrification prediction'!$A$236:$AQ$262,COLUMN('Electrification prediction'!C$236),FALSE)</f>
        <v>353650288178.72046</v>
      </c>
      <c r="D23">
        <f>VLOOKUP($A23,'Energy Structure(no elec)'!$A$2:$I$28,8,FALSE)*VLOOKUP($A23,'Electrification prediction'!$A$236:$AQ$262,COLUMN('Electrification prediction'!D$236),FALSE)</f>
        <v>390089887737.19696</v>
      </c>
      <c r="E23">
        <f>VLOOKUP($A23,'Energy Structure(no elec)'!$A$2:$I$28,8,FALSE)*VLOOKUP($A23,'Electrification prediction'!$A$236:$AQ$262,COLUMN('Electrification prediction'!E$236),FALSE)</f>
        <v>392825366849.0675</v>
      </c>
      <c r="F23">
        <f>VLOOKUP($A23,'Energy Structure(no elec)'!$A$2:$I$28,8,FALSE)*VLOOKUP($A23,'Electrification prediction'!$A$236:$AQ$262,COLUMN('Electrification prediction'!F$236),FALSE)</f>
        <v>394625988462.27386</v>
      </c>
      <c r="G23">
        <f>VLOOKUP($A23,'Energy Structure(no elec)'!$A$2:$I$28,8,FALSE)*VLOOKUP($A23,'Electrification prediction'!$A$236:$AQ$262,COLUMN('Electrification prediction'!G$236),FALSE)</f>
        <v>395775596717.89648</v>
      </c>
      <c r="H23">
        <f>VLOOKUP($A23,'Energy Structure(no elec)'!$A$2:$I$28,8,FALSE)*VLOOKUP($A23,'Electrification prediction'!$A$236:$AQ$262,COLUMN('Electrification prediction'!H$236),FALSE)</f>
        <v>396446854889.12579</v>
      </c>
      <c r="I23">
        <f>VLOOKUP($A23,'Energy Structure(no elec)'!$A$2:$I$28,8,FALSE)*VLOOKUP($A23,'Electrification prediction'!$A$236:$AQ$262,COLUMN('Electrification prediction'!I$236),FALSE)</f>
        <v>396537807764.27808</v>
      </c>
      <c r="J23">
        <f>VLOOKUP($A23,'Energy Structure(no elec)'!$A$2:$I$28,8,FALSE)*VLOOKUP($A23,'Electrification prediction'!$A$236:$AQ$262,COLUMN('Electrification prediction'!J$236),FALSE)</f>
        <v>396456433398.78058</v>
      </c>
      <c r="K23">
        <f>VLOOKUP($A23,'Energy Structure(no elec)'!$A$2:$I$28,8,FALSE)*VLOOKUP($A23,'Electrification prediction'!$A$236:$AQ$262,COLUMN('Electrification prediction'!K$236),FALSE)</f>
        <v>396213405959.75055</v>
      </c>
      <c r="L23">
        <f>VLOOKUP($A23,'Energy Structure(no elec)'!$A$2:$I$28,8,FALSE)*VLOOKUP($A23,'Electrification prediction'!$A$236:$AQ$262,COLUMN('Electrification prediction'!L$236),FALSE)</f>
        <v>395816678320.33228</v>
      </c>
      <c r="M23">
        <f>VLOOKUP($A23,'Energy Structure(no elec)'!$A$2:$I$28,8,FALSE)*VLOOKUP($A23,'Electrification prediction'!$A$236:$AQ$262,COLUMN('Electrification prediction'!M$236),FALSE)</f>
        <v>394687052176.2356</v>
      </c>
      <c r="N23">
        <f>VLOOKUP($A23,'Energy Structure(no elec)'!$A$2:$I$28,8,FALSE)*VLOOKUP($A23,'Electrification prediction'!$A$236:$AQ$262,COLUMN('Electrification prediction'!N$236),FALSE)</f>
        <v>393415878398.00598</v>
      </c>
      <c r="O23">
        <f>VLOOKUP($A23,'Energy Structure(no elec)'!$A$2:$I$28,8,FALSE)*VLOOKUP($A23,'Electrification prediction'!$A$236:$AQ$262,COLUMN('Electrification prediction'!O$236),FALSE)</f>
        <v>392005806165.27521</v>
      </c>
      <c r="P23">
        <f>VLOOKUP($A23,'Energy Structure(no elec)'!$A$2:$I$28,8,FALSE)*VLOOKUP($A23,'Electrification prediction'!$A$236:$AQ$262,COLUMN('Electrification prediction'!P$236),FALSE)</f>
        <v>390458096496.33087</v>
      </c>
      <c r="Q23">
        <f>VLOOKUP($A23,'Energy Structure(no elec)'!$A$2:$I$28,8,FALSE)*VLOOKUP($A23,'Electrification prediction'!$A$236:$AQ$262,COLUMN('Electrification prediction'!Q$236),FALSE)</f>
        <v>388769020550.58948</v>
      </c>
      <c r="R23">
        <f>VLOOKUP($A23,'Energy Structure(no elec)'!$A$2:$I$28,8,FALSE)*VLOOKUP($A23,'Electrification prediction'!$A$236:$AQ$262,COLUMN('Electrification prediction'!R$236),FALSE)</f>
        <v>386555297516.24615</v>
      </c>
      <c r="S23">
        <f>VLOOKUP($A23,'Energy Structure(no elec)'!$A$2:$I$28,8,FALSE)*VLOOKUP($A23,'Electrification prediction'!$A$236:$AQ$262,COLUMN('Electrification prediction'!S$236),FALSE)</f>
        <v>384578570818.62982</v>
      </c>
      <c r="T23">
        <f>VLOOKUP($A23,'Energy Structure(no elec)'!$A$2:$I$28,8,FALSE)*VLOOKUP($A23,'Electrification prediction'!$A$236:$AQ$262,COLUMN('Electrification prediction'!T$236),FALSE)</f>
        <v>382448685763.00964</v>
      </c>
      <c r="U23">
        <f>VLOOKUP($A23,'Energy Structure(no elec)'!$A$2:$I$28,8,FALSE)*VLOOKUP($A23,'Electrification prediction'!$A$236:$AQ$262,COLUMN('Electrification prediction'!U$236),FALSE)</f>
        <v>380159444744.88947</v>
      </c>
      <c r="V23">
        <f>VLOOKUP($A23,'Energy Structure(no elec)'!$A$2:$I$28,8,FALSE)*VLOOKUP($A23,'Electrification prediction'!$A$236:$AQ$262,COLUMN('Electrification prediction'!V$236),FALSE)</f>
        <v>377704422572.47839</v>
      </c>
      <c r="W23">
        <f>VLOOKUP($A23,'Energy Structure(no elec)'!$A$2:$I$28,8,FALSE)*VLOOKUP($A23,'Electrification prediction'!$A$236:$AQ$262,COLUMN('Electrification prediction'!W$236),FALSE)</f>
        <v>374850651181.32172</v>
      </c>
      <c r="X23">
        <f>VLOOKUP($A23,'Energy Structure(no elec)'!$A$2:$I$28,8,FALSE)*VLOOKUP($A23,'Electrification prediction'!$A$236:$AQ$262,COLUMN('Electrification prediction'!X$236),FALSE)</f>
        <v>371228511786.40259</v>
      </c>
      <c r="Y23">
        <f>VLOOKUP($A23,'Energy Structure(no elec)'!$A$2:$I$28,8,FALSE)*VLOOKUP($A23,'Electrification prediction'!$A$236:$AQ$262,COLUMN('Electrification prediction'!Y$236),FALSE)</f>
        <v>367209790827.10492</v>
      </c>
      <c r="Z23">
        <f>VLOOKUP($A23,'Energy Structure(no elec)'!$A$2:$I$28,8,FALSE)*VLOOKUP($A23,'Electrification prediction'!$A$236:$AQ$262,COLUMN('Electrification prediction'!Z$236),FALSE)</f>
        <v>362796906733.72089</v>
      </c>
      <c r="AA23">
        <f>VLOOKUP($A23,'Energy Structure(no elec)'!$A$2:$I$28,8,FALSE)*VLOOKUP($A23,'Electrification prediction'!$A$236:$AQ$262,COLUMN('Electrification prediction'!AA$236),FALSE)</f>
        <v>357990091673.59845</v>
      </c>
      <c r="AB23">
        <f>VLOOKUP($A23,'Energy Structure(no elec)'!$A$2:$I$28,8,FALSE)*VLOOKUP($A23,'Electrification prediction'!$A$236:$AQ$262,COLUMN('Electrification prediction'!AB$236),FALSE)</f>
        <v>352794737953.1416</v>
      </c>
      <c r="AC23">
        <f>VLOOKUP($A23,'Energy Structure(no elec)'!$A$2:$I$28,8,FALSE)*VLOOKUP($A23,'Electrification prediction'!$A$236:$AQ$262,COLUMN('Electrification prediction'!AC$236),FALSE)</f>
        <v>347217771091.09186</v>
      </c>
      <c r="AD23">
        <f>VLOOKUP($A23,'Energy Structure(no elec)'!$A$2:$I$28,8,FALSE)*VLOOKUP($A23,'Electrification prediction'!$A$236:$AQ$262,COLUMN('Electrification prediction'!AD$236),FALSE)</f>
        <v>341267694464.47339</v>
      </c>
      <c r="AE23">
        <f>VLOOKUP($A23,'Energy Structure(no elec)'!$A$2:$I$28,8,FALSE)*VLOOKUP($A23,'Electrification prediction'!$A$236:$AQ$262,COLUMN('Electrification prediction'!AE$236),FALSE)</f>
        <v>334951272507.19818</v>
      </c>
      <c r="AF23">
        <f>VLOOKUP($A23,'Energy Structure(no elec)'!$A$2:$I$28,8,FALSE)*VLOOKUP($A23,'Electrification prediction'!$A$236:$AQ$262,COLUMN('Electrification prediction'!AF$236),FALSE)</f>
        <v>328280430655.71362</v>
      </c>
      <c r="AG23">
        <f>VLOOKUP($A23,'Energy Structure(no elec)'!$A$2:$I$28,8,FALSE)*VLOOKUP($A23,'Electrification prediction'!$A$236:$AQ$262,COLUMN('Electrification prediction'!AG$236),FALSE)</f>
        <v>321265519333.34564</v>
      </c>
      <c r="AH23">
        <f>VLOOKUP($A23,'Energy Structure(no elec)'!$A$2:$I$28,8,FALSE)*VLOOKUP($A23,'Electrification prediction'!$A$236:$AQ$262,COLUMN('Electrification prediction'!AH$236),FALSE)</f>
        <v>313607259766.73651</v>
      </c>
      <c r="AI23">
        <f>VLOOKUP($A23,'Energy Structure(no elec)'!$A$2:$I$28,8,FALSE)*VLOOKUP($A23,'Electrification prediction'!$A$236:$AQ$262,COLUMN('Electrification prediction'!AI$236),FALSE)</f>
        <v>305649577995.42474</v>
      </c>
      <c r="AJ23">
        <f>VLOOKUP($A23,'Energy Structure(no elec)'!$A$2:$I$28,8,FALSE)*VLOOKUP($A23,'Electrification prediction'!$A$236:$AQ$262,COLUMN('Electrification prediction'!AJ$236),FALSE)</f>
        <v>297409177462.85327</v>
      </c>
      <c r="AK23">
        <f>VLOOKUP($A23,'Energy Structure(no elec)'!$A$2:$I$28,8,FALSE)*VLOOKUP($A23,'Electrification prediction'!$A$236:$AQ$262,COLUMN('Electrification prediction'!AK$236),FALSE)</f>
        <v>288904523527.08142</v>
      </c>
      <c r="AL23">
        <f>VLOOKUP($A23,'Energy Structure(no elec)'!$A$2:$I$28,8,FALSE)*VLOOKUP($A23,'Electrification prediction'!$A$236:$AQ$262,COLUMN('Electrification prediction'!AL$236),FALSE)</f>
        <v>280155778687.40442</v>
      </c>
      <c r="AM23">
        <f>VLOOKUP($A23,'Energy Structure(no elec)'!$A$2:$I$28,8,FALSE)*VLOOKUP($A23,'Electrification prediction'!$A$236:$AQ$262,COLUMN('Electrification prediction'!AM$236),FALSE)</f>
        <v>271181981169.95929</v>
      </c>
      <c r="AN23">
        <f>VLOOKUP($A23,'Energy Structure(no elec)'!$A$2:$I$28,8,FALSE)*VLOOKUP($A23,'Electrification prediction'!$A$236:$AQ$262,COLUMN('Electrification prediction'!AN$236),FALSE)</f>
        <v>262006690092.08755</v>
      </c>
      <c r="AO23">
        <f>VLOOKUP($A23,'Energy Structure(no elec)'!$A$2:$I$28,8,FALSE)*VLOOKUP($A23,'Electrification prediction'!$A$236:$AQ$262,COLUMN('Electrification prediction'!AO$236),FALSE)</f>
        <v>252652310562.0712</v>
      </c>
      <c r="AP23">
        <f>VLOOKUP($A23,'Energy Structure(no elec)'!$A$2:$I$28,8,FALSE)*VLOOKUP($A23,'Electrification prediction'!$A$236:$AQ$262,COLUMN('Electrification prediction'!AP$236),FALSE)</f>
        <v>243145352021.91989</v>
      </c>
      <c r="AQ23">
        <f>VLOOKUP($A23,'Energy Structure(no elec)'!$A$2:$I$28,8,FALSE)*VLOOKUP($A23,'Electrification prediction'!$A$236:$AQ$262,COLUMN('Electrification prediction'!AQ$236),FALSE)</f>
        <v>233511070374.87491</v>
      </c>
    </row>
    <row r="24" spans="1:43">
      <c r="A24" s="272" t="s">
        <v>636</v>
      </c>
      <c r="B24">
        <f>VLOOKUP(A24,'Energy use'!$A$132:$K$158,9,FALSE)</f>
        <v>384357158775.87317</v>
      </c>
      <c r="C24">
        <f>VLOOKUP($A24,'Energy Structure(no elec)'!$A$2:$I$28,8,FALSE)*VLOOKUP($A24,'Electrification prediction'!$A$236:$AQ$262,COLUMN('Electrification prediction'!C$236),FALSE)</f>
        <v>360669065916.11493</v>
      </c>
      <c r="D24">
        <f>VLOOKUP($A24,'Energy Structure(no elec)'!$A$2:$I$28,8,FALSE)*VLOOKUP($A24,'Electrification prediction'!$A$236:$AQ$262,COLUMN('Electrification prediction'!D$236),FALSE)</f>
        <v>414694847416.77252</v>
      </c>
      <c r="E24">
        <f>VLOOKUP($A24,'Energy Structure(no elec)'!$A$2:$I$28,8,FALSE)*VLOOKUP($A24,'Electrification prediction'!$A$236:$AQ$262,COLUMN('Electrification prediction'!E$236),FALSE)</f>
        <v>415748475067.83185</v>
      </c>
      <c r="F24">
        <f>VLOOKUP($A24,'Energy Structure(no elec)'!$A$2:$I$28,8,FALSE)*VLOOKUP($A24,'Electrification prediction'!$A$236:$AQ$262,COLUMN('Electrification prediction'!F$236),FALSE)</f>
        <v>415176037022.75366</v>
      </c>
      <c r="G24">
        <f>VLOOKUP($A24,'Energy Structure(no elec)'!$A$2:$I$28,8,FALSE)*VLOOKUP($A24,'Electrification prediction'!$A$236:$AQ$262,COLUMN('Electrification prediction'!G$236),FALSE)</f>
        <v>413295623682.27905</v>
      </c>
      <c r="H24">
        <f>VLOOKUP($A24,'Energy Structure(no elec)'!$A$2:$I$28,8,FALSE)*VLOOKUP($A24,'Electrification prediction'!$A$236:$AQ$262,COLUMN('Electrification prediction'!H$236),FALSE)</f>
        <v>410305855689.633</v>
      </c>
      <c r="I24">
        <f>VLOOKUP($A24,'Energy Structure(no elec)'!$A$2:$I$28,8,FALSE)*VLOOKUP($A24,'Electrification prediction'!$A$236:$AQ$262,COLUMN('Electrification prediction'!I$236),FALSE)</f>
        <v>406120190814.27191</v>
      </c>
      <c r="J24">
        <f>VLOOKUP($A24,'Energy Structure(no elec)'!$A$2:$I$28,8,FALSE)*VLOOKUP($A24,'Electrification prediction'!$A$236:$AQ$262,COLUMN('Electrification prediction'!J$236),FALSE)</f>
        <v>401175113131.03497</v>
      </c>
      <c r="K24">
        <f>VLOOKUP($A24,'Energy Structure(no elec)'!$A$2:$I$28,8,FALSE)*VLOOKUP($A24,'Electrification prediction'!$A$236:$AQ$262,COLUMN('Electrification prediction'!K$236),FALSE)</f>
        <v>395491089710.16431</v>
      </c>
      <c r="L24">
        <f>VLOOKUP($A24,'Energy Structure(no elec)'!$A$2:$I$28,8,FALSE)*VLOOKUP($A24,'Electrification prediction'!$A$236:$AQ$262,COLUMN('Electrification prediction'!L$236),FALSE)</f>
        <v>389084709263.86316</v>
      </c>
      <c r="M24">
        <f>VLOOKUP($A24,'Energy Structure(no elec)'!$A$2:$I$28,8,FALSE)*VLOOKUP($A24,'Electrification prediction'!$A$236:$AQ$262,COLUMN('Electrification prediction'!M$236),FALSE)</f>
        <v>381404062120.93469</v>
      </c>
      <c r="N24">
        <f>VLOOKUP($A24,'Energy Structure(no elec)'!$A$2:$I$28,8,FALSE)*VLOOKUP($A24,'Electrification prediction'!$A$236:$AQ$262,COLUMN('Electrification prediction'!N$236),FALSE)</f>
        <v>373048574180.48193</v>
      </c>
      <c r="O24">
        <f>VLOOKUP($A24,'Energy Structure(no elec)'!$A$2:$I$28,8,FALSE)*VLOOKUP($A24,'Electrification prediction'!$A$236:$AQ$262,COLUMN('Electrification prediction'!O$236),FALSE)</f>
        <v>364029247897.03473</v>
      </c>
      <c r="P24">
        <f>VLOOKUP($A24,'Energy Structure(no elec)'!$A$2:$I$28,8,FALSE)*VLOOKUP($A24,'Electrification prediction'!$A$236:$AQ$262,COLUMN('Electrification prediction'!P$236),FALSE)</f>
        <v>354355053848.04779</v>
      </c>
      <c r="Q24">
        <f>VLOOKUP($A24,'Energy Structure(no elec)'!$A$2:$I$28,8,FALSE)*VLOOKUP($A24,'Electrification prediction'!$A$236:$AQ$262,COLUMN('Electrification prediction'!Q$236),FALSE)</f>
        <v>344029916323.16266</v>
      </c>
      <c r="R24">
        <f>VLOOKUP($A24,'Energy Structure(no elec)'!$A$2:$I$28,8,FALSE)*VLOOKUP($A24,'Electrification prediction'!$A$236:$AQ$262,COLUMN('Electrification prediction'!R$236),FALSE)</f>
        <v>332730939054.9837</v>
      </c>
      <c r="S24">
        <f>VLOOKUP($A24,'Energy Structure(no elec)'!$A$2:$I$28,8,FALSE)*VLOOKUP($A24,'Electrification prediction'!$A$236:$AQ$262,COLUMN('Electrification prediction'!S$236),FALSE)</f>
        <v>321130323950.44745</v>
      </c>
      <c r="T24">
        <f>VLOOKUP($A24,'Energy Structure(no elec)'!$A$2:$I$28,8,FALSE)*VLOOKUP($A24,'Electrification prediction'!$A$236:$AQ$262,COLUMN('Electrification prediction'!T$236),FALSE)</f>
        <v>325738559540.63098</v>
      </c>
      <c r="U24">
        <f>VLOOKUP($A24,'Energy Structure(no elec)'!$A$2:$I$28,8,FALSE)*VLOOKUP($A24,'Electrification prediction'!$A$236:$AQ$262,COLUMN('Electrification prediction'!U$236),FALSE)</f>
        <v>330271637855.98651</v>
      </c>
      <c r="V24">
        <f>VLOOKUP($A24,'Energy Structure(no elec)'!$A$2:$I$28,8,FALSE)*VLOOKUP($A24,'Electrification prediction'!$A$236:$AQ$262,COLUMN('Electrification prediction'!V$236),FALSE)</f>
        <v>334723984362.26904</v>
      </c>
      <c r="W24">
        <f>VLOOKUP($A24,'Energy Structure(no elec)'!$A$2:$I$28,8,FALSE)*VLOOKUP($A24,'Electrification prediction'!$A$236:$AQ$262,COLUMN('Electrification prediction'!W$236),FALSE)</f>
        <v>338884599520.88928</v>
      </c>
      <c r="X24">
        <f>VLOOKUP($A24,'Energy Structure(no elec)'!$A$2:$I$28,8,FALSE)*VLOOKUP($A24,'Electrification prediction'!$A$236:$AQ$262,COLUMN('Electrification prediction'!X$236),FALSE)</f>
        <v>342399225127.54187</v>
      </c>
      <c r="Y24">
        <f>VLOOKUP($A24,'Energy Structure(no elec)'!$A$2:$I$28,8,FALSE)*VLOOKUP($A24,'Electrification prediction'!$A$236:$AQ$262,COLUMN('Electrification prediction'!Y$236),FALSE)</f>
        <v>345582755560.14185</v>
      </c>
      <c r="Z24">
        <f>VLOOKUP($A24,'Energy Structure(no elec)'!$A$2:$I$28,8,FALSE)*VLOOKUP($A24,'Electrification prediction'!$A$236:$AQ$262,COLUMN('Electrification prediction'!Z$236),FALSE)</f>
        <v>348421952820.30579</v>
      </c>
      <c r="AA24">
        <f>VLOOKUP($A24,'Energy Structure(no elec)'!$A$2:$I$28,8,FALSE)*VLOOKUP($A24,'Electrification prediction'!$A$236:$AQ$262,COLUMN('Electrification prediction'!AA$236),FALSE)</f>
        <v>350900554632.61084</v>
      </c>
      <c r="AB24">
        <f>VLOOKUP($A24,'Energy Structure(no elec)'!$A$2:$I$28,8,FALSE)*VLOOKUP($A24,'Electrification prediction'!$A$236:$AQ$262,COLUMN('Electrification prediction'!AB$236),FALSE)</f>
        <v>353006308543.03925</v>
      </c>
      <c r="AC24">
        <f>VLOOKUP($A24,'Energy Structure(no elec)'!$A$2:$I$28,8,FALSE)*VLOOKUP($A24,'Electrification prediction'!$A$236:$AQ$262,COLUMN('Electrification prediction'!AC$236),FALSE)</f>
        <v>354727691964.8277</v>
      </c>
      <c r="AD24">
        <f>VLOOKUP($A24,'Energy Structure(no elec)'!$A$2:$I$28,8,FALSE)*VLOOKUP($A24,'Electrification prediction'!$A$236:$AQ$262,COLUMN('Electrification prediction'!AD$236),FALSE)</f>
        <v>356054029352.33282</v>
      </c>
      <c r="AE24">
        <f>VLOOKUP($A24,'Energy Structure(no elec)'!$A$2:$I$28,8,FALSE)*VLOOKUP($A24,'Electrification prediction'!$A$236:$AQ$262,COLUMN('Electrification prediction'!AE$236),FALSE)</f>
        <v>356972039219.85046</v>
      </c>
      <c r="AF24">
        <f>VLOOKUP($A24,'Energy Structure(no elec)'!$A$2:$I$28,8,FALSE)*VLOOKUP($A24,'Electrification prediction'!$A$236:$AQ$262,COLUMN('Electrification prediction'!AF$236),FALSE)</f>
        <v>357473053007.93134</v>
      </c>
      <c r="AG24">
        <f>VLOOKUP($A24,'Energy Structure(no elec)'!$A$2:$I$28,8,FALSE)*VLOOKUP($A24,'Electrification prediction'!$A$236:$AQ$262,COLUMN('Electrification prediction'!AG$236),FALSE)</f>
        <v>357546020268.47815</v>
      </c>
      <c r="AH24">
        <f>VLOOKUP($A24,'Energy Structure(no elec)'!$A$2:$I$28,8,FALSE)*VLOOKUP($A24,'Electrification prediction'!$A$236:$AQ$262,COLUMN('Electrification prediction'!AH$236),FALSE)</f>
        <v>356826718405.01984</v>
      </c>
      <c r="AI24">
        <f>VLOOKUP($A24,'Energy Structure(no elec)'!$A$2:$I$28,8,FALSE)*VLOOKUP($A24,'Electrification prediction'!$A$236:$AQ$262,COLUMN('Electrification prediction'!AI$236),FALSE)</f>
        <v>355666414985.96515</v>
      </c>
      <c r="AJ24">
        <f>VLOOKUP($A24,'Energy Structure(no elec)'!$A$2:$I$28,8,FALSE)*VLOOKUP($A24,'Electrification prediction'!$A$236:$AQ$262,COLUMN('Electrification prediction'!AJ$236),FALSE)</f>
        <v>354059651658.34119</v>
      </c>
      <c r="AK24">
        <f>VLOOKUP($A24,'Energy Structure(no elec)'!$A$2:$I$28,8,FALSE)*VLOOKUP($A24,'Electrification prediction'!$A$236:$AQ$262,COLUMN('Electrification prediction'!AK$236),FALSE)</f>
        <v>352002645510.55908</v>
      </c>
      <c r="AL24">
        <f>VLOOKUP($A24,'Energy Structure(no elec)'!$A$2:$I$28,8,FALSE)*VLOOKUP($A24,'Electrification prediction'!$A$236:$AQ$262,COLUMN('Electrification prediction'!AL$236),FALSE)</f>
        <v>349493390538.33368</v>
      </c>
      <c r="AM24">
        <f>VLOOKUP($A24,'Energy Structure(no elec)'!$A$2:$I$28,8,FALSE)*VLOOKUP($A24,'Electrification prediction'!$A$236:$AQ$262,COLUMN('Electrification prediction'!AM$236),FALSE)</f>
        <v>346528249026.78412</v>
      </c>
      <c r="AN24">
        <f>VLOOKUP($A24,'Energy Structure(no elec)'!$A$2:$I$28,8,FALSE)*VLOOKUP($A24,'Electrification prediction'!$A$236:$AQ$262,COLUMN('Electrification prediction'!AN$236),FALSE)</f>
        <v>343109120913.92151</v>
      </c>
      <c r="AO24">
        <f>VLOOKUP($A24,'Energy Structure(no elec)'!$A$2:$I$28,8,FALSE)*VLOOKUP($A24,'Electrification prediction'!$A$236:$AQ$262,COLUMN('Electrification prediction'!AO$236),FALSE)</f>
        <v>339236507211.62677</v>
      </c>
      <c r="AP24">
        <f>VLOOKUP($A24,'Energy Structure(no elec)'!$A$2:$I$28,8,FALSE)*VLOOKUP($A24,'Electrification prediction'!$A$236:$AQ$262,COLUMN('Electrification prediction'!AP$236),FALSE)</f>
        <v>334916548778.33478</v>
      </c>
      <c r="AQ24">
        <f>VLOOKUP($A24,'Energy Structure(no elec)'!$A$2:$I$28,8,FALSE)*VLOOKUP($A24,'Electrification prediction'!$A$236:$AQ$262,COLUMN('Electrification prediction'!AQ$236),FALSE)</f>
        <v>330154176490.67004</v>
      </c>
    </row>
    <row r="25" spans="1:43">
      <c r="A25" s="272" t="s">
        <v>637</v>
      </c>
      <c r="B25">
        <f>VLOOKUP(A25,'Energy use'!$A$132:$K$158,9,FALSE)</f>
        <v>16370195390.78829</v>
      </c>
      <c r="C25">
        <f>VLOOKUP($A25,'Energy Structure(no elec)'!$A$2:$I$28,8,FALSE)*VLOOKUP($A25,'Electrification prediction'!$A$236:$AQ$262,COLUMN('Electrification prediction'!C$236),FALSE)</f>
        <v>16821665500.291544</v>
      </c>
      <c r="D25">
        <f>VLOOKUP($A25,'Energy Structure(no elec)'!$A$2:$I$28,8,FALSE)*VLOOKUP($A25,'Electrification prediction'!$A$236:$AQ$262,COLUMN('Electrification prediction'!D$236),FALSE)</f>
        <v>18325554148.328106</v>
      </c>
      <c r="E25">
        <f>VLOOKUP($A25,'Energy Structure(no elec)'!$A$2:$I$28,8,FALSE)*VLOOKUP($A25,'Electrification prediction'!$A$236:$AQ$262,COLUMN('Electrification prediction'!E$236),FALSE)</f>
        <v>18785658802.950165</v>
      </c>
      <c r="F25">
        <f>VLOOKUP($A25,'Energy Structure(no elec)'!$A$2:$I$28,8,FALSE)*VLOOKUP($A25,'Electrification prediction'!$A$236:$AQ$262,COLUMN('Electrification prediction'!F$236),FALSE)</f>
        <v>19206897091.527527</v>
      </c>
      <c r="G25">
        <f>VLOOKUP($A25,'Energy Structure(no elec)'!$A$2:$I$28,8,FALSE)*VLOOKUP($A25,'Electrification prediction'!$A$236:$AQ$262,COLUMN('Electrification prediction'!G$236),FALSE)</f>
        <v>19601518298.981102</v>
      </c>
      <c r="H25">
        <f>VLOOKUP($A25,'Energy Structure(no elec)'!$A$2:$I$28,8,FALSE)*VLOOKUP($A25,'Electrification prediction'!$A$236:$AQ$262,COLUMN('Electrification prediction'!H$236),FALSE)</f>
        <v>19977110271.304932</v>
      </c>
      <c r="I25">
        <f>VLOOKUP($A25,'Energy Structure(no elec)'!$A$2:$I$28,8,FALSE)*VLOOKUP($A25,'Electrification prediction'!$A$236:$AQ$262,COLUMN('Electrification prediction'!I$236),FALSE)</f>
        <v>20327752759.160358</v>
      </c>
      <c r="J25">
        <f>VLOOKUP($A25,'Energy Structure(no elec)'!$A$2:$I$28,8,FALSE)*VLOOKUP($A25,'Electrification prediction'!$A$236:$AQ$262,COLUMN('Electrification prediction'!J$236),FALSE)</f>
        <v>20673728867.357609</v>
      </c>
      <c r="K25">
        <f>VLOOKUP($A25,'Energy Structure(no elec)'!$A$2:$I$28,8,FALSE)*VLOOKUP($A25,'Electrification prediction'!$A$236:$AQ$262,COLUMN('Electrification prediction'!K$236),FALSE)</f>
        <v>21015670741.417961</v>
      </c>
      <c r="L25">
        <f>VLOOKUP($A25,'Energy Structure(no elec)'!$A$2:$I$28,8,FALSE)*VLOOKUP($A25,'Electrification prediction'!$A$236:$AQ$262,COLUMN('Electrification prediction'!L$236),FALSE)</f>
        <v>21354091951.573574</v>
      </c>
      <c r="M25">
        <f>VLOOKUP($A25,'Energy Structure(no elec)'!$A$2:$I$28,8,FALSE)*VLOOKUP($A25,'Electrification prediction'!$A$236:$AQ$262,COLUMN('Electrification prediction'!M$236),FALSE)</f>
        <v>21657308197.085972</v>
      </c>
      <c r="N25">
        <f>VLOOKUP($A25,'Energy Structure(no elec)'!$A$2:$I$28,8,FALSE)*VLOOKUP($A25,'Electrification prediction'!$A$236:$AQ$262,COLUMN('Electrification prediction'!N$236),FALSE)</f>
        <v>21956782307.765923</v>
      </c>
      <c r="O25">
        <f>VLOOKUP($A25,'Energy Structure(no elec)'!$A$2:$I$28,8,FALSE)*VLOOKUP($A25,'Electrification prediction'!$A$236:$AQ$262,COLUMN('Electrification prediction'!O$236),FALSE)</f>
        <v>22252752529.239269</v>
      </c>
      <c r="P25">
        <f>VLOOKUP($A25,'Energy Structure(no elec)'!$A$2:$I$28,8,FALSE)*VLOOKUP($A25,'Electrification prediction'!$A$236:$AQ$262,COLUMN('Electrification prediction'!P$236),FALSE)</f>
        <v>22545378989.32687</v>
      </c>
      <c r="Q25">
        <f>VLOOKUP($A25,'Energy Structure(no elec)'!$A$2:$I$28,8,FALSE)*VLOOKUP($A25,'Electrification prediction'!$A$236:$AQ$262,COLUMN('Electrification prediction'!Q$236),FALSE)</f>
        <v>22834526359.953575</v>
      </c>
      <c r="R25">
        <f>VLOOKUP($A25,'Energy Structure(no elec)'!$A$2:$I$28,8,FALSE)*VLOOKUP($A25,'Electrification prediction'!$A$236:$AQ$262,COLUMN('Electrification prediction'!R$236),FALSE)</f>
        <v>23097358572.191193</v>
      </c>
      <c r="S25">
        <f>VLOOKUP($A25,'Energy Structure(no elec)'!$A$2:$I$28,8,FALSE)*VLOOKUP($A25,'Electrification prediction'!$A$236:$AQ$262,COLUMN('Electrification prediction'!S$236),FALSE)</f>
        <v>23379040524.4571</v>
      </c>
      <c r="T25">
        <f>VLOOKUP($A25,'Energy Structure(no elec)'!$A$2:$I$28,8,FALSE)*VLOOKUP($A25,'Electrification prediction'!$A$236:$AQ$262,COLUMN('Electrification prediction'!T$236),FALSE)</f>
        <v>23656671103.984676</v>
      </c>
      <c r="U25">
        <f>VLOOKUP($A25,'Energy Structure(no elec)'!$A$2:$I$28,8,FALSE)*VLOOKUP($A25,'Electrification prediction'!$A$236:$AQ$262,COLUMN('Electrification prediction'!U$236),FALSE)</f>
        <v>23929867109.082214</v>
      </c>
      <c r="V25">
        <f>VLOOKUP($A25,'Energy Structure(no elec)'!$A$2:$I$28,8,FALSE)*VLOOKUP($A25,'Electrification prediction'!$A$236:$AQ$262,COLUMN('Electrification prediction'!V$236),FALSE)</f>
        <v>24198195171.074337</v>
      </c>
      <c r="W25">
        <f>VLOOKUP($A25,'Energy Structure(no elec)'!$A$2:$I$28,8,FALSE)*VLOOKUP($A25,'Electrification prediction'!$A$236:$AQ$262,COLUMN('Electrification prediction'!W$236),FALSE)</f>
        <v>24446409083.140095</v>
      </c>
      <c r="X25">
        <f>VLOOKUP($A25,'Energy Structure(no elec)'!$A$2:$I$28,8,FALSE)*VLOOKUP($A25,'Electrification prediction'!$A$236:$AQ$262,COLUMN('Electrification prediction'!X$236),FALSE)</f>
        <v>24649077066.200874</v>
      </c>
      <c r="Y25">
        <f>VLOOKUP($A25,'Energy Structure(no elec)'!$A$2:$I$28,8,FALSE)*VLOOKUP($A25,'Electrification prediction'!$A$236:$AQ$262,COLUMN('Electrification prediction'!Y$236),FALSE)</f>
        <v>24829039793.197456</v>
      </c>
      <c r="Z25">
        <f>VLOOKUP($A25,'Energy Structure(no elec)'!$A$2:$I$28,8,FALSE)*VLOOKUP($A25,'Electrification prediction'!$A$236:$AQ$262,COLUMN('Electrification prediction'!Z$236),FALSE)</f>
        <v>24985417817.805946</v>
      </c>
      <c r="AA25">
        <f>VLOOKUP($A25,'Energy Structure(no elec)'!$A$2:$I$28,8,FALSE)*VLOOKUP($A25,'Electrification prediction'!$A$236:$AQ$262,COLUMN('Electrification prediction'!AA$236),FALSE)</f>
        <v>25117116613.914997</v>
      </c>
      <c r="AB25">
        <f>VLOOKUP($A25,'Energy Structure(no elec)'!$A$2:$I$28,8,FALSE)*VLOOKUP($A25,'Electrification prediction'!$A$236:$AQ$262,COLUMN('Electrification prediction'!AB$236),FALSE)</f>
        <v>25223330953.34993</v>
      </c>
      <c r="AC25">
        <f>VLOOKUP($A25,'Energy Structure(no elec)'!$A$2:$I$28,8,FALSE)*VLOOKUP($A25,'Electrification prediction'!$A$236:$AQ$262,COLUMN('Electrification prediction'!AC$236),FALSE)</f>
        <v>25303308243.742188</v>
      </c>
      <c r="AD25">
        <f>VLOOKUP($A25,'Energy Structure(no elec)'!$A$2:$I$28,8,FALSE)*VLOOKUP($A25,'Electrification prediction'!$A$236:$AQ$262,COLUMN('Electrification prediction'!AD$236),FALSE)</f>
        <v>25356356393.321522</v>
      </c>
      <c r="AE25">
        <f>VLOOKUP($A25,'Energy Structure(no elec)'!$A$2:$I$28,8,FALSE)*VLOOKUP($A25,'Electrification prediction'!$A$236:$AQ$262,COLUMN('Electrification prediction'!AE$236),FALSE)</f>
        <v>25381597802.77721</v>
      </c>
      <c r="AF25">
        <f>VLOOKUP($A25,'Energy Structure(no elec)'!$A$2:$I$28,8,FALSE)*VLOOKUP($A25,'Electrification prediction'!$A$236:$AQ$262,COLUMN('Electrification prediction'!AF$236),FALSE)</f>
        <v>25378483294.030663</v>
      </c>
      <c r="AG25">
        <f>VLOOKUP($A25,'Energy Structure(no elec)'!$A$2:$I$28,8,FALSE)*VLOOKUP($A25,'Electrification prediction'!$A$236:$AQ$262,COLUMN('Electrification prediction'!AG$236),FALSE)</f>
        <v>25346293757.341217</v>
      </c>
      <c r="AH25">
        <f>VLOOKUP($A25,'Energy Structure(no elec)'!$A$2:$I$28,8,FALSE)*VLOOKUP($A25,'Electrification prediction'!$A$236:$AQ$262,COLUMN('Electrification prediction'!AH$236),FALSE)</f>
        <v>25259309450.654617</v>
      </c>
      <c r="AI25">
        <f>VLOOKUP($A25,'Energy Structure(no elec)'!$A$2:$I$28,8,FALSE)*VLOOKUP($A25,'Electrification prediction'!$A$236:$AQ$262,COLUMN('Electrification prediction'!AI$236),FALSE)</f>
        <v>25142527162.319794</v>
      </c>
      <c r="AJ25">
        <f>VLOOKUP($A25,'Energy Structure(no elec)'!$A$2:$I$28,8,FALSE)*VLOOKUP($A25,'Electrification prediction'!$A$236:$AQ$262,COLUMN('Electrification prediction'!AJ$236),FALSE)</f>
        <v>24995616436.94276</v>
      </c>
      <c r="AK25">
        <f>VLOOKUP($A25,'Energy Structure(no elec)'!$A$2:$I$28,8,FALSE)*VLOOKUP($A25,'Electrification prediction'!$A$236:$AQ$262,COLUMN('Electrification prediction'!AK$236),FALSE)</f>
        <v>24818363295.115894</v>
      </c>
      <c r="AL25">
        <f>VLOOKUP($A25,'Energy Structure(no elec)'!$A$2:$I$28,8,FALSE)*VLOOKUP($A25,'Electrification prediction'!$A$236:$AQ$262,COLUMN('Electrification prediction'!AL$236),FALSE)</f>
        <v>24610676775.742504</v>
      </c>
      <c r="AM25">
        <f>VLOOKUP($A25,'Energy Structure(no elec)'!$A$2:$I$28,8,FALSE)*VLOOKUP($A25,'Electrification prediction'!$A$236:$AQ$262,COLUMN('Electrification prediction'!AM$236),FALSE)</f>
        <v>24372348610.012974</v>
      </c>
      <c r="AN25">
        <f>VLOOKUP($A25,'Energy Structure(no elec)'!$A$2:$I$28,8,FALSE)*VLOOKUP($A25,'Electrification prediction'!$A$236:$AQ$262,COLUMN('Electrification prediction'!AN$236),FALSE)</f>
        <v>24103557746.353359</v>
      </c>
      <c r="AO25">
        <f>VLOOKUP($A25,'Energy Structure(no elec)'!$A$2:$I$28,8,FALSE)*VLOOKUP($A25,'Electrification prediction'!$A$236:$AQ$262,COLUMN('Electrification prediction'!AO$236),FALSE)</f>
        <v>23804381534.018513</v>
      </c>
      <c r="AP25">
        <f>VLOOKUP($A25,'Energy Structure(no elec)'!$A$2:$I$28,8,FALSE)*VLOOKUP($A25,'Electrification prediction'!$A$236:$AQ$262,COLUMN('Electrification prediction'!AP$236),FALSE)</f>
        <v>23475289896.59314</v>
      </c>
      <c r="AQ25">
        <f>VLOOKUP($A25,'Energy Structure(no elec)'!$A$2:$I$28,8,FALSE)*VLOOKUP($A25,'Electrification prediction'!$A$236:$AQ$262,COLUMN('Electrification prediction'!AQ$236),FALSE)</f>
        <v>23116663808.999069</v>
      </c>
    </row>
    <row r="26" spans="1:43">
      <c r="A26" s="272" t="s">
        <v>638</v>
      </c>
      <c r="B26">
        <f>VLOOKUP(A26,'Energy use'!$A$132:$K$158,9,FALSE)</f>
        <v>39729351306.493309</v>
      </c>
      <c r="C26">
        <f>VLOOKUP($A26,'Energy Structure(no elec)'!$A$2:$I$28,8,FALSE)*VLOOKUP($A26,'Electrification prediction'!$A$236:$AQ$262,COLUMN('Electrification prediction'!C$236),FALSE)</f>
        <v>40337823363.620758</v>
      </c>
      <c r="D26">
        <f>VLOOKUP($A26,'Energy Structure(no elec)'!$A$2:$I$28,8,FALSE)*VLOOKUP($A26,'Electrification prediction'!$A$236:$AQ$262,COLUMN('Electrification prediction'!D$236),FALSE)</f>
        <v>44067592964.349632</v>
      </c>
      <c r="E26">
        <f>VLOOKUP($A26,'Energy Structure(no elec)'!$A$2:$I$28,8,FALSE)*VLOOKUP($A26,'Electrification prediction'!$A$236:$AQ$262,COLUMN('Electrification prediction'!E$236),FALSE)</f>
        <v>44918649562.96302</v>
      </c>
      <c r="F26">
        <f>VLOOKUP($A26,'Energy Structure(no elec)'!$A$2:$I$28,8,FALSE)*VLOOKUP($A26,'Electrification prediction'!$A$236:$AQ$262,COLUMN('Electrification prediction'!F$236),FALSE)</f>
        <v>45673320117.171906</v>
      </c>
      <c r="G26">
        <f>VLOOKUP($A26,'Energy Structure(no elec)'!$A$2:$I$28,8,FALSE)*VLOOKUP($A26,'Electrification prediction'!$A$236:$AQ$262,COLUMN('Electrification prediction'!G$236),FALSE)</f>
        <v>46361879188.154549</v>
      </c>
      <c r="H26">
        <f>VLOOKUP($A26,'Energy Structure(no elec)'!$A$2:$I$28,8,FALSE)*VLOOKUP($A26,'Electrification prediction'!$A$236:$AQ$262,COLUMN('Electrification prediction'!H$236),FALSE)</f>
        <v>47002956497.350685</v>
      </c>
      <c r="I26">
        <f>VLOOKUP($A26,'Energy Structure(no elec)'!$A$2:$I$28,8,FALSE)*VLOOKUP($A26,'Electrification prediction'!$A$236:$AQ$262,COLUMN('Electrification prediction'!I$236),FALSE)</f>
        <v>47583160905.816193</v>
      </c>
      <c r="J26">
        <f>VLOOKUP($A26,'Energy Structure(no elec)'!$A$2:$I$28,8,FALSE)*VLOOKUP($A26,'Electrification prediction'!$A$236:$AQ$262,COLUMN('Electrification prediction'!J$236),FALSE)</f>
        <v>48150392050.0783</v>
      </c>
      <c r="K26">
        <f>VLOOKUP($A26,'Energy Structure(no elec)'!$A$2:$I$28,8,FALSE)*VLOOKUP($A26,'Electrification prediction'!$A$236:$AQ$262,COLUMN('Electrification prediction'!K$236),FALSE)</f>
        <v>48706053147.171753</v>
      </c>
      <c r="L26">
        <f>VLOOKUP($A26,'Energy Structure(no elec)'!$A$2:$I$28,8,FALSE)*VLOOKUP($A26,'Electrification prediction'!$A$236:$AQ$262,COLUMN('Electrification prediction'!L$236),FALSE)</f>
        <v>49251256644.008003</v>
      </c>
      <c r="M26">
        <f>VLOOKUP($A26,'Energy Structure(no elec)'!$A$2:$I$28,8,FALSE)*VLOOKUP($A26,'Electrification prediction'!$A$236:$AQ$262,COLUMN('Electrification prediction'!M$236),FALSE)</f>
        <v>49713194645.161705</v>
      </c>
      <c r="N26">
        <f>VLOOKUP($A26,'Energy Structure(no elec)'!$A$2:$I$28,8,FALSE)*VLOOKUP($A26,'Electrification prediction'!$A$236:$AQ$262,COLUMN('Electrification prediction'!N$236),FALSE)</f>
        <v>50164703517.582436</v>
      </c>
      <c r="O26">
        <f>VLOOKUP($A26,'Energy Structure(no elec)'!$A$2:$I$28,8,FALSE)*VLOOKUP($A26,'Electrification prediction'!$A$236:$AQ$262,COLUMN('Electrification prediction'!O$236),FALSE)</f>
        <v>50606253980.799286</v>
      </c>
      <c r="P26">
        <f>VLOOKUP($A26,'Energy Structure(no elec)'!$A$2:$I$28,8,FALSE)*VLOOKUP($A26,'Electrification prediction'!$A$236:$AQ$262,COLUMN('Electrification prediction'!P$236),FALSE)</f>
        <v>51038139855.891182</v>
      </c>
      <c r="Q26">
        <f>VLOOKUP($A26,'Energy Structure(no elec)'!$A$2:$I$28,8,FALSE)*VLOOKUP($A26,'Electrification prediction'!$A$236:$AQ$262,COLUMN('Electrification prediction'!Q$236),FALSE)</f>
        <v>51459991630.693993</v>
      </c>
      <c r="R26">
        <f>VLOOKUP($A26,'Energy Structure(no elec)'!$A$2:$I$28,8,FALSE)*VLOOKUP($A26,'Electrification prediction'!$A$236:$AQ$262,COLUMN('Electrification prediction'!R$236),FALSE)</f>
        <v>51820522804.03627</v>
      </c>
      <c r="S26">
        <f>VLOOKUP($A26,'Energy Structure(no elec)'!$A$2:$I$28,8,FALSE)*VLOOKUP($A26,'Electrification prediction'!$A$236:$AQ$262,COLUMN('Electrification prediction'!S$236),FALSE)</f>
        <v>52221249964.888031</v>
      </c>
      <c r="T26">
        <f>VLOOKUP($A26,'Energy Structure(no elec)'!$A$2:$I$28,8,FALSE)*VLOOKUP($A26,'Electrification prediction'!$A$236:$AQ$262,COLUMN('Electrification prediction'!T$236),FALSE)</f>
        <v>52610541830.434891</v>
      </c>
      <c r="U26">
        <f>VLOOKUP($A26,'Energy Structure(no elec)'!$A$2:$I$28,8,FALSE)*VLOOKUP($A26,'Electrification prediction'!$A$236:$AQ$262,COLUMN('Electrification prediction'!U$236),FALSE)</f>
        <v>52987534200.191254</v>
      </c>
      <c r="V26">
        <f>VLOOKUP($A26,'Energy Structure(no elec)'!$A$2:$I$28,8,FALSE)*VLOOKUP($A26,'Electrification prediction'!$A$236:$AQ$262,COLUMN('Electrification prediction'!V$236),FALSE)</f>
        <v>53351271922.385681</v>
      </c>
      <c r="W26">
        <f>VLOOKUP($A26,'Energy Structure(no elec)'!$A$2:$I$28,8,FALSE)*VLOOKUP($A26,'Electrification prediction'!$A$236:$AQ$262,COLUMN('Electrification prediction'!W$236),FALSE)</f>
        <v>53668301268.038956</v>
      </c>
      <c r="X26">
        <f>VLOOKUP($A26,'Energy Structure(no elec)'!$A$2:$I$28,8,FALSE)*VLOOKUP($A26,'Electrification prediction'!$A$236:$AQ$262,COLUMN('Electrification prediction'!X$236),FALSE)</f>
        <v>53883474824.672737</v>
      </c>
      <c r="Y26">
        <f>VLOOKUP($A26,'Energy Structure(no elec)'!$A$2:$I$28,8,FALSE)*VLOOKUP($A26,'Electrification prediction'!$A$236:$AQ$262,COLUMN('Electrification prediction'!Y$236),FALSE)</f>
        <v>54047658769.708847</v>
      </c>
      <c r="Z26">
        <f>VLOOKUP($A26,'Energy Structure(no elec)'!$A$2:$I$28,8,FALSE)*VLOOKUP($A26,'Electrification prediction'!$A$236:$AQ$262,COLUMN('Electrification prediction'!Z$236),FALSE)</f>
        <v>54159450242.002205</v>
      </c>
      <c r="AA26">
        <f>VLOOKUP($A26,'Energy Structure(no elec)'!$A$2:$I$28,8,FALSE)*VLOOKUP($A26,'Electrification prediction'!$A$236:$AQ$262,COLUMN('Electrification prediction'!AA$236),FALSE)</f>
        <v>54217010419.955742</v>
      </c>
      <c r="AB26">
        <f>VLOOKUP($A26,'Energy Structure(no elec)'!$A$2:$I$28,8,FALSE)*VLOOKUP($A26,'Electrification prediction'!$A$236:$AQ$262,COLUMN('Electrification prediction'!AB$236),FALSE)</f>
        <v>54219158538.511284</v>
      </c>
      <c r="AC26">
        <f>VLOOKUP($A26,'Energy Structure(no elec)'!$A$2:$I$28,8,FALSE)*VLOOKUP($A26,'Electrification prediction'!$A$236:$AQ$262,COLUMN('Electrification prediction'!AC$236),FALSE)</f>
        <v>54164852380.460762</v>
      </c>
      <c r="AD26">
        <f>VLOOKUP($A26,'Energy Structure(no elec)'!$A$2:$I$28,8,FALSE)*VLOOKUP($A26,'Electrification prediction'!$A$236:$AQ$262,COLUMN('Electrification prediction'!AD$236),FALSE)</f>
        <v>54053202947.199928</v>
      </c>
      <c r="AE26">
        <f>VLOOKUP($A26,'Energy Structure(no elec)'!$A$2:$I$28,8,FALSE)*VLOOKUP($A26,'Electrification prediction'!$A$236:$AQ$262,COLUMN('Electrification prediction'!AE$236),FALSE)</f>
        <v>53882949816.431854</v>
      </c>
      <c r="AF26">
        <f>VLOOKUP($A26,'Energy Structure(no elec)'!$A$2:$I$28,8,FALSE)*VLOOKUP($A26,'Electrification prediction'!$A$236:$AQ$262,COLUMN('Electrification prediction'!AF$236),FALSE)</f>
        <v>53653556117.302505</v>
      </c>
      <c r="AG26">
        <f>VLOOKUP($A26,'Energy Structure(no elec)'!$A$2:$I$28,8,FALSE)*VLOOKUP($A26,'Electrification prediction'!$A$236:$AQ$262,COLUMN('Electrification prediction'!AG$236),FALSE)</f>
        <v>53364145190.373718</v>
      </c>
      <c r="AH26">
        <f>VLOOKUP($A26,'Energy Structure(no elec)'!$A$2:$I$28,8,FALSE)*VLOOKUP($A26,'Electrification prediction'!$A$236:$AQ$262,COLUMN('Electrification prediction'!AH$236),FALSE)</f>
        <v>52961445580.443314</v>
      </c>
      <c r="AI26">
        <f>VLOOKUP($A26,'Energy Structure(no elec)'!$A$2:$I$28,8,FALSE)*VLOOKUP($A26,'Electrification prediction'!$A$236:$AQ$262,COLUMN('Electrification prediction'!AI$236),FALSE)</f>
        <v>52498974853.344635</v>
      </c>
      <c r="AJ26">
        <f>VLOOKUP($A26,'Energy Structure(no elec)'!$A$2:$I$28,8,FALSE)*VLOOKUP($A26,'Electrification prediction'!$A$236:$AQ$262,COLUMN('Electrification prediction'!AJ$236),FALSE)</f>
        <v>51976717279.438805</v>
      </c>
      <c r="AK26">
        <f>VLOOKUP($A26,'Energy Structure(no elec)'!$A$2:$I$28,8,FALSE)*VLOOKUP($A26,'Electrification prediction'!$A$236:$AQ$262,COLUMN('Electrification prediction'!AK$236),FALSE)</f>
        <v>51394910662.48941</v>
      </c>
      <c r="AL26">
        <f>VLOOKUP($A26,'Energy Structure(no elec)'!$A$2:$I$28,8,FALSE)*VLOOKUP($A26,'Electrification prediction'!$A$236:$AQ$262,COLUMN('Electrification prediction'!AL$236),FALSE)</f>
        <v>50754055222.628571</v>
      </c>
      <c r="AM26">
        <f>VLOOKUP($A26,'Energy Structure(no elec)'!$A$2:$I$28,8,FALSE)*VLOOKUP($A26,'Electrification prediction'!$A$236:$AQ$262,COLUMN('Electrification prediction'!AM$236),FALSE)</f>
        <v>50054415167.136276</v>
      </c>
      <c r="AN26">
        <f>VLOOKUP($A26,'Energy Structure(no elec)'!$A$2:$I$28,8,FALSE)*VLOOKUP($A26,'Electrification prediction'!$A$236:$AQ$262,COLUMN('Electrification prediction'!AN$236),FALSE)</f>
        <v>49297055946.655067</v>
      </c>
      <c r="AO26">
        <f>VLOOKUP($A26,'Energy Structure(no elec)'!$A$2:$I$28,8,FALSE)*VLOOKUP($A26,'Electrification prediction'!$A$236:$AQ$262,COLUMN('Electrification prediction'!AO$236),FALSE)</f>
        <v>48482832564.945992</v>
      </c>
      <c r="AP26">
        <f>VLOOKUP($A26,'Energy Structure(no elec)'!$A$2:$I$28,8,FALSE)*VLOOKUP($A26,'Electrification prediction'!$A$236:$AQ$262,COLUMN('Electrification prediction'!AP$236),FALSE)</f>
        <v>47613396582.52153</v>
      </c>
      <c r="AQ26">
        <f>VLOOKUP($A26,'Energy Structure(no elec)'!$A$2:$I$28,8,FALSE)*VLOOKUP($A26,'Electrification prediction'!$A$236:$AQ$262,COLUMN('Electrification prediction'!AQ$236),FALSE)</f>
        <v>46690207273.580788</v>
      </c>
    </row>
    <row r="27" spans="1:43">
      <c r="A27" s="272" t="s">
        <v>613</v>
      </c>
      <c r="B27">
        <f>VLOOKUP(A27,'Energy use'!$A$132:$K$158,9,FALSE)</f>
        <v>523463393490.42041</v>
      </c>
      <c r="C27">
        <f>VLOOKUP($A27,'Energy Structure(no elec)'!$A$2:$I$28,8,FALSE)*VLOOKUP($A27,'Electrification prediction'!$A$236:$AQ$262,COLUMN('Electrification prediction'!C$236),FALSE)</f>
        <v>499241636244.1861</v>
      </c>
      <c r="D27">
        <f>VLOOKUP($A27,'Energy Structure(no elec)'!$A$2:$I$28,8,FALSE)*VLOOKUP($A27,'Electrification prediction'!$A$236:$AQ$262,COLUMN('Electrification prediction'!D$236),FALSE)</f>
        <v>606073739156.25122</v>
      </c>
      <c r="E27">
        <f>VLOOKUP($A27,'Energy Structure(no elec)'!$A$2:$I$28,8,FALSE)*VLOOKUP($A27,'Electrification prediction'!$A$236:$AQ$262,COLUMN('Electrification prediction'!E$236),FALSE)</f>
        <v>648664438917.073</v>
      </c>
      <c r="F27">
        <f>VLOOKUP($A27,'Energy Structure(no elec)'!$A$2:$I$28,8,FALSE)*VLOOKUP($A27,'Electrification prediction'!$A$236:$AQ$262,COLUMN('Electrification prediction'!F$236),FALSE)</f>
        <v>689547420074.89673</v>
      </c>
      <c r="G27">
        <f>VLOOKUP($A27,'Energy Structure(no elec)'!$A$2:$I$28,8,FALSE)*VLOOKUP($A27,'Electrification prediction'!$A$236:$AQ$262,COLUMN('Electrification prediction'!G$236),FALSE)</f>
        <v>729052614262.29053</v>
      </c>
      <c r="H27">
        <f>VLOOKUP($A27,'Energy Structure(no elec)'!$A$2:$I$28,8,FALSE)*VLOOKUP($A27,'Electrification prediction'!$A$236:$AQ$262,COLUMN('Electrification prediction'!H$236),FALSE)</f>
        <v>767404735180.54211</v>
      </c>
      <c r="I27">
        <f>VLOOKUP($A27,'Energy Structure(no elec)'!$A$2:$I$28,8,FALSE)*VLOOKUP($A27,'Electrification prediction'!$A$236:$AQ$262,COLUMN('Electrification prediction'!I$236),FALSE)</f>
        <v>804336325012.23267</v>
      </c>
      <c r="J27">
        <f>VLOOKUP($A27,'Energy Structure(no elec)'!$A$2:$I$28,8,FALSE)*VLOOKUP($A27,'Electrification prediction'!$A$236:$AQ$262,COLUMN('Electrification prediction'!J$236),FALSE)</f>
        <v>840623064716.30786</v>
      </c>
      <c r="K27">
        <f>VLOOKUP($A27,'Energy Structure(no elec)'!$A$2:$I$28,8,FALSE)*VLOOKUP($A27,'Electrification prediction'!$A$236:$AQ$262,COLUMN('Electrification prediction'!K$236),FALSE)</f>
        <v>876310440299.59644</v>
      </c>
      <c r="L27">
        <f>VLOOKUP($A27,'Energy Structure(no elec)'!$A$2:$I$28,8,FALSE)*VLOOKUP($A27,'Electrification prediction'!$A$236:$AQ$262,COLUMN('Electrification prediction'!L$236),FALSE)</f>
        <v>911439481601.69312</v>
      </c>
      <c r="M27">
        <f>VLOOKUP($A27,'Energy Structure(no elec)'!$A$2:$I$28,8,FALSE)*VLOOKUP($A27,'Electrification prediction'!$A$236:$AQ$262,COLUMN('Electrification prediction'!M$236),FALSE)</f>
        <v>944646896688.20715</v>
      </c>
      <c r="N27">
        <f>VLOOKUP($A27,'Energy Structure(no elec)'!$A$2:$I$28,8,FALSE)*VLOOKUP($A27,'Electrification prediction'!$A$236:$AQ$262,COLUMN('Electrification prediction'!N$236),FALSE)</f>
        <v>977265342514.32532</v>
      </c>
      <c r="O27">
        <f>VLOOKUP($A27,'Energy Structure(no elec)'!$A$2:$I$28,8,FALSE)*VLOOKUP($A27,'Electrification prediction'!$A$236:$AQ$262,COLUMN('Electrification prediction'!O$236),FALSE)</f>
        <v>1009324442816.0273</v>
      </c>
      <c r="P27">
        <f>VLOOKUP($A27,'Energy Structure(no elec)'!$A$2:$I$28,8,FALSE)*VLOOKUP($A27,'Electrification prediction'!$A$236:$AQ$262,COLUMN('Electrification prediction'!P$236),FALSE)</f>
        <v>1040849297523.7762</v>
      </c>
      <c r="Q27">
        <f>VLOOKUP($A27,'Energy Structure(no elec)'!$A$2:$I$28,8,FALSE)*VLOOKUP($A27,'Electrification prediction'!$A$236:$AQ$262,COLUMN('Electrification prediction'!Q$236),FALSE)</f>
        <v>1071850078433.2749</v>
      </c>
      <c r="R27">
        <f>VLOOKUP($A27,'Energy Structure(no elec)'!$A$2:$I$28,8,FALSE)*VLOOKUP($A27,'Electrification prediction'!$A$236:$AQ$262,COLUMN('Electrification prediction'!R$236),FALSE)</f>
        <v>1101252795347.1499</v>
      </c>
      <c r="S27">
        <f>VLOOKUP($A27,'Energy Structure(no elec)'!$A$2:$I$28,8,FALSE)*VLOOKUP($A27,'Electrification prediction'!$A$236:$AQ$262,COLUMN('Electrification prediction'!S$236),FALSE)</f>
        <v>1131207915064.5752</v>
      </c>
      <c r="T27">
        <f>VLOOKUP($A27,'Energy Structure(no elec)'!$A$2:$I$28,8,FALSE)*VLOOKUP($A27,'Electrification prediction'!$A$236:$AQ$262,COLUMN('Electrification prediction'!T$236),FALSE)</f>
        <v>1160651695499.6389</v>
      </c>
      <c r="U27">
        <f>VLOOKUP($A27,'Energy Structure(no elec)'!$A$2:$I$28,8,FALSE)*VLOOKUP($A27,'Electrification prediction'!$A$236:$AQ$262,COLUMN('Electrification prediction'!U$236),FALSE)</f>
        <v>1189575420539.1357</v>
      </c>
      <c r="V27">
        <f>VLOOKUP($A27,'Energy Structure(no elec)'!$A$2:$I$28,8,FALSE)*VLOOKUP($A27,'Electrification prediction'!$A$236:$AQ$262,COLUMN('Electrification prediction'!V$236),FALSE)</f>
        <v>1217966084859.8252</v>
      </c>
      <c r="W27">
        <f>VLOOKUP($A27,'Energy Structure(no elec)'!$A$2:$I$28,8,FALSE)*VLOOKUP($A27,'Electrification prediction'!$A$236:$AQ$262,COLUMN('Electrification prediction'!W$236),FALSE)</f>
        <v>1245054556923.0674</v>
      </c>
      <c r="X27">
        <f>VLOOKUP($A27,'Energy Structure(no elec)'!$A$2:$I$28,8,FALSE)*VLOOKUP($A27,'Electrification prediction'!$A$236:$AQ$262,COLUMN('Electrification prediction'!X$236),FALSE)</f>
        <v>1269511593156.925</v>
      </c>
      <c r="Y27">
        <f>VLOOKUP($A27,'Energy Structure(no elec)'!$A$2:$I$28,8,FALSE)*VLOOKUP($A27,'Electrification prediction'!$A$236:$AQ$262,COLUMN('Electrification prediction'!Y$236),FALSE)</f>
        <v>1292466220219.55</v>
      </c>
      <c r="Z27">
        <f>VLOOKUP($A27,'Energy Structure(no elec)'!$A$2:$I$28,8,FALSE)*VLOOKUP($A27,'Electrification prediction'!$A$236:$AQ$262,COLUMN('Electrification prediction'!Z$236),FALSE)</f>
        <v>1313853192420.9407</v>
      </c>
      <c r="AA27">
        <f>VLOOKUP($A27,'Energy Structure(no elec)'!$A$2:$I$28,8,FALSE)*VLOOKUP($A27,'Electrification prediction'!$A$236:$AQ$262,COLUMN('Electrification prediction'!AA$236),FALSE)</f>
        <v>1333595516109.717</v>
      </c>
      <c r="AB27">
        <f>VLOOKUP($A27,'Energy Structure(no elec)'!$A$2:$I$28,8,FALSE)*VLOOKUP($A27,'Electrification prediction'!$A$236:$AQ$262,COLUMN('Electrification prediction'!AB$236),FALSE)</f>
        <v>1351630985719.4246</v>
      </c>
      <c r="AC27">
        <f>VLOOKUP($A27,'Energy Structure(no elec)'!$A$2:$I$28,8,FALSE)*VLOOKUP($A27,'Electrification prediction'!$A$236:$AQ$262,COLUMN('Electrification prediction'!AC$236),FALSE)</f>
        <v>1367900146204.2388</v>
      </c>
      <c r="AD27">
        <f>VLOOKUP($A27,'Energy Structure(no elec)'!$A$2:$I$28,8,FALSE)*VLOOKUP($A27,'Electrification prediction'!$A$236:$AQ$262,COLUMN('Electrification prediction'!AD$236),FALSE)</f>
        <v>1382346857129.3948</v>
      </c>
      <c r="AE27">
        <f>VLOOKUP($A27,'Energy Structure(no elec)'!$A$2:$I$28,8,FALSE)*VLOOKUP($A27,'Electrification prediction'!$A$236:$AQ$262,COLUMN('Electrification prediction'!AE$236),FALSE)</f>
        <v>1394904911236.7161</v>
      </c>
      <c r="AF27">
        <f>VLOOKUP($A27,'Energy Structure(no elec)'!$A$2:$I$28,8,FALSE)*VLOOKUP($A27,'Electrification prediction'!$A$236:$AQ$262,COLUMN('Electrification prediction'!AF$236),FALSE)</f>
        <v>1405526098276.7163</v>
      </c>
      <c r="AG27">
        <f>VLOOKUP($A27,'Energy Structure(no elec)'!$A$2:$I$28,8,FALSE)*VLOOKUP($A27,'Electrification prediction'!$A$236:$AQ$262,COLUMN('Electrification prediction'!AG$236),FALSE)</f>
        <v>1414153097767.9541</v>
      </c>
      <c r="AH27">
        <f>VLOOKUP($A27,'Energy Structure(no elec)'!$A$2:$I$28,8,FALSE)*VLOOKUP($A27,'Electrification prediction'!$A$236:$AQ$262,COLUMN('Electrification prediction'!AH$236),FALSE)</f>
        <v>1419323876984.8376</v>
      </c>
      <c r="AI27">
        <f>VLOOKUP($A27,'Energy Structure(no elec)'!$A$2:$I$28,8,FALSE)*VLOOKUP($A27,'Electrification prediction'!$A$236:$AQ$262,COLUMN('Electrification prediction'!AI$236),FALSE)</f>
        <v>1422407340782.9106</v>
      </c>
      <c r="AJ27">
        <f>VLOOKUP($A27,'Energy Structure(no elec)'!$A$2:$I$28,8,FALSE)*VLOOKUP($A27,'Electrification prediction'!$A$236:$AQ$262,COLUMN('Electrification prediction'!AJ$236),FALSE)</f>
        <v>1423370272125.4414</v>
      </c>
      <c r="AK27">
        <f>VLOOKUP($A27,'Energy Structure(no elec)'!$A$2:$I$28,8,FALSE)*VLOOKUP($A27,'Electrification prediction'!$A$236:$AQ$262,COLUMN('Electrification prediction'!AK$236),FALSE)</f>
        <v>1422186655305.3079</v>
      </c>
      <c r="AL27">
        <f>VLOOKUP($A27,'Energy Structure(no elec)'!$A$2:$I$28,8,FALSE)*VLOOKUP($A27,'Electrification prediction'!$A$236:$AQ$262,COLUMN('Electrification prediction'!AL$236),FALSE)</f>
        <v>1418838219529.5396</v>
      </c>
      <c r="AM27">
        <f>VLOOKUP($A27,'Energy Structure(no elec)'!$A$2:$I$28,8,FALSE)*VLOOKUP($A27,'Electrification prediction'!$A$236:$AQ$262,COLUMN('Electrification prediction'!AM$236),FALSE)</f>
        <v>1413300664419.6716</v>
      </c>
      <c r="AN27">
        <f>VLOOKUP($A27,'Energy Structure(no elec)'!$A$2:$I$28,8,FALSE)*VLOOKUP($A27,'Electrification prediction'!$A$236:$AQ$262,COLUMN('Electrification prediction'!AN$236),FALSE)</f>
        <v>1405572835206.0657</v>
      </c>
      <c r="AO27">
        <f>VLOOKUP($A27,'Energy Structure(no elec)'!$A$2:$I$28,8,FALSE)*VLOOKUP($A27,'Electrification prediction'!$A$236:$AQ$262,COLUMN('Electrification prediction'!AO$236),FALSE)</f>
        <v>1395648637383.5725</v>
      </c>
      <c r="AP27">
        <f>VLOOKUP($A27,'Energy Structure(no elec)'!$A$2:$I$28,8,FALSE)*VLOOKUP($A27,'Electrification prediction'!$A$236:$AQ$262,COLUMN('Electrification prediction'!AP$236),FALSE)</f>
        <v>1383545933938.8335</v>
      </c>
      <c r="AQ27">
        <f>VLOOKUP($A27,'Energy Structure(no elec)'!$A$2:$I$28,8,FALSE)*VLOOKUP($A27,'Electrification prediction'!$A$236:$AQ$262,COLUMN('Electrification prediction'!AQ$236),FALSE)</f>
        <v>1369278549877.8625</v>
      </c>
    </row>
    <row r="28" spans="1:43">
      <c r="A28" s="271" t="s">
        <v>641</v>
      </c>
      <c r="B28">
        <f>VLOOKUP(A28,'Energy use'!$A$132:$K$158,9,FALSE)</f>
        <v>51182124624.018723</v>
      </c>
      <c r="C28">
        <f>VLOOKUP($A28,'Energy Structure(no elec)'!$A$2:$I$28,8,FALSE)*VLOOKUP($A28,'Electrification prediction'!$A$236:$AQ$262,COLUMN('Electrification prediction'!C$236),FALSE)</f>
        <v>55047272068.514519</v>
      </c>
      <c r="D28">
        <f>VLOOKUP($A28,'Energy Structure(no elec)'!$A$2:$I$28,8,FALSE)*VLOOKUP($A28,'Electrification prediction'!$A$236:$AQ$262,COLUMN('Electrification prediction'!D$236),FALSE)</f>
        <v>59005154073.47477</v>
      </c>
      <c r="E28">
        <f>VLOOKUP($A28,'Energy Structure(no elec)'!$A$2:$I$28,8,FALSE)*VLOOKUP($A28,'Electrification prediction'!$A$236:$AQ$262,COLUMN('Electrification prediction'!E$236),FALSE)</f>
        <v>58697117768.653725</v>
      </c>
      <c r="F28">
        <f>VLOOKUP($A28,'Energy Structure(no elec)'!$A$2:$I$28,8,FALSE)*VLOOKUP($A28,'Electrification prediction'!$A$236:$AQ$262,COLUMN('Electrification prediction'!F$236),FALSE)</f>
        <v>58346517852.927704</v>
      </c>
      <c r="G28">
        <f>VLOOKUP($A28,'Energy Structure(no elec)'!$A$2:$I$28,8,FALSE)*VLOOKUP($A28,'Electrification prediction'!$A$236:$AQ$262,COLUMN('Electrification prediction'!G$236),FALSE)</f>
        <v>57896499151.718094</v>
      </c>
      <c r="H28">
        <f>VLOOKUP($A28,'Energy Structure(no elec)'!$A$2:$I$28,8,FALSE)*VLOOKUP($A28,'Electrification prediction'!$A$236:$AQ$262,COLUMN('Electrification prediction'!H$236),FALSE)</f>
        <v>57360294552.754463</v>
      </c>
      <c r="I28">
        <f>VLOOKUP($A28,'Energy Structure(no elec)'!$A$2:$I$28,8,FALSE)*VLOOKUP($A28,'Electrification prediction'!$A$236:$AQ$262,COLUMN('Electrification prediction'!I$236),FALSE)</f>
        <v>56798069494.527084</v>
      </c>
      <c r="J28">
        <f>VLOOKUP($A28,'Energy Structure(no elec)'!$A$2:$I$28,8,FALSE)*VLOOKUP($A28,'Electrification prediction'!$A$236:$AQ$262,COLUMN('Electrification prediction'!J$236),FALSE)</f>
        <v>56166139890.163589</v>
      </c>
      <c r="K28">
        <f>VLOOKUP($A28,'Energy Structure(no elec)'!$A$2:$I$28,8,FALSE)*VLOOKUP($A28,'Electrification prediction'!$A$236:$AQ$262,COLUMN('Electrification prediction'!K$236),FALSE)</f>
        <v>55517213163.264511</v>
      </c>
      <c r="L28">
        <f>VLOOKUP($A28,'Energy Structure(no elec)'!$A$2:$I$28,8,FALSE)*VLOOKUP($A28,'Electrification prediction'!$A$236:$AQ$262,COLUMN('Electrification prediction'!L$236),FALSE)</f>
        <v>54812783443.810928</v>
      </c>
      <c r="M28">
        <f>VLOOKUP($A28,'Energy Structure(no elec)'!$A$2:$I$28,8,FALSE)*VLOOKUP($A28,'Electrification prediction'!$A$236:$AQ$262,COLUMN('Electrification prediction'!M$236),FALSE)</f>
        <v>54061606623.171204</v>
      </c>
      <c r="N28">
        <f>VLOOKUP($A28,'Energy Structure(no elec)'!$A$2:$I$28,8,FALSE)*VLOOKUP($A28,'Electrification prediction'!$A$236:$AQ$262,COLUMN('Electrification prediction'!N$236),FALSE)</f>
        <v>53305071606.96241</v>
      </c>
      <c r="O28">
        <f>VLOOKUP($A28,'Energy Structure(no elec)'!$A$2:$I$28,8,FALSE)*VLOOKUP($A28,'Electrification prediction'!$A$236:$AQ$262,COLUMN('Electrification prediction'!O$236),FALSE)</f>
        <v>52512680375.633606</v>
      </c>
      <c r="P28">
        <f>VLOOKUP($A28,'Energy Structure(no elec)'!$A$2:$I$28,8,FALSE)*VLOOKUP($A28,'Electrification prediction'!$A$236:$AQ$262,COLUMN('Electrification prediction'!P$236),FALSE)</f>
        <v>51691067923.502449</v>
      </c>
      <c r="Q28">
        <f>VLOOKUP($A28,'Energy Structure(no elec)'!$A$2:$I$28,8,FALSE)*VLOOKUP($A28,'Electrification prediction'!$A$236:$AQ$262,COLUMN('Electrification prediction'!Q$236),FALSE)</f>
        <v>50872961956.499008</v>
      </c>
      <c r="R28">
        <f>VLOOKUP($A28,'Energy Structure(no elec)'!$A$2:$I$28,8,FALSE)*VLOOKUP($A28,'Electrification prediction'!$A$236:$AQ$262,COLUMN('Electrification prediction'!R$236),FALSE)</f>
        <v>50033732802.829048</v>
      </c>
      <c r="S28">
        <f>VLOOKUP($A28,'Energy Structure(no elec)'!$A$2:$I$28,8,FALSE)*VLOOKUP($A28,'Electrification prediction'!$A$236:$AQ$262,COLUMN('Electrification prediction'!S$236),FALSE)</f>
        <v>49202187632.165833</v>
      </c>
      <c r="T28">
        <f>VLOOKUP($A28,'Energy Structure(no elec)'!$A$2:$I$28,8,FALSE)*VLOOKUP($A28,'Electrification prediction'!$A$236:$AQ$262,COLUMN('Electrification prediction'!T$236),FALSE)</f>
        <v>48356116390.584129</v>
      </c>
      <c r="U28">
        <f>VLOOKUP($A28,'Energy Structure(no elec)'!$A$2:$I$28,8,FALSE)*VLOOKUP($A28,'Electrification prediction'!$A$236:$AQ$262,COLUMN('Electrification prediction'!U$236),FALSE)</f>
        <v>47499551295.074249</v>
      </c>
      <c r="V28">
        <f>VLOOKUP($A28,'Energy Structure(no elec)'!$A$2:$I$28,8,FALSE)*VLOOKUP($A28,'Electrification prediction'!$A$236:$AQ$262,COLUMN('Electrification prediction'!V$236),FALSE)</f>
        <v>46655383697.964325</v>
      </c>
      <c r="W28">
        <f>VLOOKUP($A28,'Energy Structure(no elec)'!$A$2:$I$28,8,FALSE)*VLOOKUP($A28,'Electrification prediction'!$A$236:$AQ$262,COLUMN('Electrification prediction'!W$236),FALSE)</f>
        <v>45805164560.000404</v>
      </c>
      <c r="X28">
        <f>VLOOKUP($A28,'Energy Structure(no elec)'!$A$2:$I$28,8,FALSE)*VLOOKUP($A28,'Electrification prediction'!$A$236:$AQ$262,COLUMN('Electrification prediction'!X$236),FALSE)</f>
        <v>44951659635.942482</v>
      </c>
      <c r="Y28">
        <f>VLOOKUP($A28,'Energy Structure(no elec)'!$A$2:$I$28,8,FALSE)*VLOOKUP($A28,'Electrification prediction'!$A$236:$AQ$262,COLUMN('Electrification prediction'!Y$236),FALSE)</f>
        <v>44113078337.486847</v>
      </c>
      <c r="Z28">
        <f>VLOOKUP($A28,'Energy Structure(no elec)'!$A$2:$I$28,8,FALSE)*VLOOKUP($A28,'Electrification prediction'!$A$236:$AQ$262,COLUMN('Electrification prediction'!Z$236),FALSE)</f>
        <v>43273839800.381241</v>
      </c>
      <c r="AA28">
        <f>VLOOKUP($A28,'Energy Structure(no elec)'!$A$2:$I$28,8,FALSE)*VLOOKUP($A28,'Electrification prediction'!$A$236:$AQ$262,COLUMN('Electrification prediction'!AA$236),FALSE)</f>
        <v>42449946323.999847</v>
      </c>
      <c r="AB28">
        <f>VLOOKUP($A28,'Energy Structure(no elec)'!$A$2:$I$28,8,FALSE)*VLOOKUP($A28,'Electrification prediction'!$A$236:$AQ$262,COLUMN('Electrification prediction'!AB$236),FALSE)</f>
        <v>41627058188.245842</v>
      </c>
      <c r="AC28">
        <f>VLOOKUP($A28,'Energy Structure(no elec)'!$A$2:$I$28,8,FALSE)*VLOOKUP($A28,'Electrification prediction'!$A$236:$AQ$262,COLUMN('Electrification prediction'!AC$236),FALSE)</f>
        <v>40806378403.000061</v>
      </c>
      <c r="AD28">
        <f>VLOOKUP($A28,'Energy Structure(no elec)'!$A$2:$I$28,8,FALSE)*VLOOKUP($A28,'Electrification prediction'!$A$236:$AQ$262,COLUMN('Electrification prediction'!AD$236),FALSE)</f>
        <v>40000622805.932663</v>
      </c>
      <c r="AE28">
        <f>VLOOKUP($A28,'Energy Structure(no elec)'!$A$2:$I$28,8,FALSE)*VLOOKUP($A28,'Electrification prediction'!$A$236:$AQ$262,COLUMN('Electrification prediction'!AE$236),FALSE)</f>
        <v>39197431843.184547</v>
      </c>
      <c r="AF28">
        <f>VLOOKUP($A28,'Energy Structure(no elec)'!$A$2:$I$28,8,FALSE)*VLOOKUP($A28,'Electrification prediction'!$A$236:$AQ$262,COLUMN('Electrification prediction'!AF$236),FALSE)</f>
        <v>38407959140.516106</v>
      </c>
      <c r="AG28">
        <f>VLOOKUP($A28,'Energy Structure(no elec)'!$A$2:$I$28,8,FALSE)*VLOOKUP($A28,'Electrification prediction'!$A$236:$AQ$262,COLUMN('Electrification prediction'!AG$236),FALSE)</f>
        <v>37620744895.193619</v>
      </c>
      <c r="AH28">
        <f>VLOOKUP($A28,'Energy Structure(no elec)'!$A$2:$I$28,8,FALSE)*VLOOKUP($A28,'Electrification prediction'!$A$236:$AQ$262,COLUMN('Electrification prediction'!AH$236),FALSE)</f>
        <v>36835924791.597717</v>
      </c>
      <c r="AI28">
        <f>VLOOKUP($A28,'Energy Structure(no elec)'!$A$2:$I$28,8,FALSE)*VLOOKUP($A28,'Electrification prediction'!$A$236:$AQ$262,COLUMN('Electrification prediction'!AI$236),FALSE)</f>
        <v>36062339844.911629</v>
      </c>
      <c r="AJ28">
        <f>VLOOKUP($A28,'Energy Structure(no elec)'!$A$2:$I$28,8,FALSE)*VLOOKUP($A28,'Electrification prediction'!$A$236:$AQ$262,COLUMN('Electrification prediction'!AJ$236),FALSE)</f>
        <v>35449014712.641808</v>
      </c>
      <c r="AK28">
        <f>VLOOKUP($A28,'Energy Structure(no elec)'!$A$2:$I$28,8,FALSE)*VLOOKUP($A28,'Electrification prediction'!$A$236:$AQ$262,COLUMN('Electrification prediction'!AK$236),FALSE)</f>
        <v>34682406809.02816</v>
      </c>
      <c r="AL28">
        <f>VLOOKUP($A28,'Energy Structure(no elec)'!$A$2:$I$28,8,FALSE)*VLOOKUP($A28,'Electrification prediction'!$A$236:$AQ$262,COLUMN('Electrification prediction'!AL$236),FALSE)</f>
        <v>33915466187.820415</v>
      </c>
      <c r="AM28">
        <f>VLOOKUP($A28,'Energy Structure(no elec)'!$A$2:$I$28,8,FALSE)*VLOOKUP($A28,'Electrification prediction'!$A$236:$AQ$262,COLUMN('Electrification prediction'!AM$236),FALSE)</f>
        <v>33147654238.298923</v>
      </c>
      <c r="AN28">
        <f>VLOOKUP($A28,'Energy Structure(no elec)'!$A$2:$I$28,8,FALSE)*VLOOKUP($A28,'Electrification prediction'!$A$236:$AQ$262,COLUMN('Electrification prediction'!AN$236),FALSE)</f>
        <v>32385081396.78767</v>
      </c>
      <c r="AO28">
        <f>VLOOKUP($A28,'Energy Structure(no elec)'!$A$2:$I$28,8,FALSE)*VLOOKUP($A28,'Electrification prediction'!$A$236:$AQ$262,COLUMN('Electrification prediction'!AO$236),FALSE)</f>
        <v>31619543660.830315</v>
      </c>
      <c r="AP28">
        <f>VLOOKUP($A28,'Energy Structure(no elec)'!$A$2:$I$28,8,FALSE)*VLOOKUP($A28,'Electrification prediction'!$A$236:$AQ$262,COLUMN('Electrification prediction'!AP$236),FALSE)</f>
        <v>30856329946.063637</v>
      </c>
      <c r="AQ28">
        <f>VLOOKUP($A28,'Energy Structure(no elec)'!$A$2:$I$28,8,FALSE)*VLOOKUP($A28,'Electrification prediction'!$A$236:$AQ$262,COLUMN('Electrification prediction'!AQ$236),FALSE)</f>
        <v>30087784737.318588</v>
      </c>
    </row>
    <row r="31" spans="1:43">
      <c r="A31" s="140" t="s">
        <v>778</v>
      </c>
    </row>
    <row r="32" spans="1:43">
      <c r="A32" s="394" t="s">
        <v>755</v>
      </c>
      <c r="B32" s="395">
        <v>2019</v>
      </c>
      <c r="C32" s="167">
        <v>2020</v>
      </c>
      <c r="D32" s="167">
        <v>2021</v>
      </c>
      <c r="E32" s="167">
        <v>2022</v>
      </c>
      <c r="F32" s="167">
        <v>2023</v>
      </c>
      <c r="G32" s="167">
        <v>2024</v>
      </c>
      <c r="H32" s="167">
        <v>2025</v>
      </c>
      <c r="I32" s="167">
        <v>2026</v>
      </c>
      <c r="J32" s="167">
        <v>2027</v>
      </c>
      <c r="K32" s="167">
        <v>2028</v>
      </c>
      <c r="L32" s="167">
        <v>2029</v>
      </c>
      <c r="M32" s="167">
        <v>2030</v>
      </c>
      <c r="N32" s="167">
        <v>2031</v>
      </c>
      <c r="O32" s="167">
        <v>2032</v>
      </c>
      <c r="P32" s="167">
        <v>2033</v>
      </c>
      <c r="Q32" s="167">
        <v>2034</v>
      </c>
      <c r="R32" s="167">
        <v>2035</v>
      </c>
      <c r="S32" s="167">
        <v>2036</v>
      </c>
      <c r="T32" s="167">
        <v>2037</v>
      </c>
      <c r="U32" s="167">
        <v>2038</v>
      </c>
      <c r="V32" s="167">
        <v>2039</v>
      </c>
      <c r="W32" s="167">
        <v>2040</v>
      </c>
      <c r="X32" s="167">
        <v>2041</v>
      </c>
      <c r="Y32" s="167">
        <v>2042</v>
      </c>
      <c r="Z32" s="167">
        <v>2043</v>
      </c>
      <c r="AA32" s="167">
        <v>2044</v>
      </c>
      <c r="AB32" s="167">
        <v>2045</v>
      </c>
      <c r="AC32" s="167">
        <v>2046</v>
      </c>
      <c r="AD32" s="167">
        <v>2047</v>
      </c>
      <c r="AE32" s="167">
        <v>2048</v>
      </c>
      <c r="AF32" s="167">
        <v>2049</v>
      </c>
      <c r="AG32" s="167">
        <v>2050</v>
      </c>
      <c r="AH32" s="167">
        <v>2051</v>
      </c>
      <c r="AI32" s="167">
        <v>2052</v>
      </c>
      <c r="AJ32" s="167">
        <v>2053</v>
      </c>
      <c r="AK32" s="167">
        <v>2054</v>
      </c>
      <c r="AL32" s="167">
        <v>2055</v>
      </c>
      <c r="AM32" s="167">
        <v>2056</v>
      </c>
      <c r="AN32" s="167">
        <v>2057</v>
      </c>
      <c r="AO32" s="167">
        <v>2058</v>
      </c>
      <c r="AP32" s="167">
        <v>2059</v>
      </c>
      <c r="AQ32" s="168">
        <v>2060</v>
      </c>
    </row>
    <row r="33" spans="1:43">
      <c r="A33" s="32" t="s">
        <v>617</v>
      </c>
      <c r="B33">
        <f>VLOOKUP(A33,'Non Energy use'!A2:J28,COLUMN('Non Energy use'!I2),FALSE)</f>
        <v>0</v>
      </c>
      <c r="C33">
        <f>VLOOKUP($A33,'Energy use Prediction'!$A$178:$AQ$204,MATCH(C$32,'Energy use Prediction'!$A$178:$AQ$178,0),FALSE)*$B33</f>
        <v>0</v>
      </c>
      <c r="D33">
        <f>VLOOKUP($A33,'Energy use Prediction'!$A$178:$AQ$204,MATCH(D$32,'Energy use Prediction'!$A$178:$AQ$178,0),FALSE)*$B33</f>
        <v>0</v>
      </c>
      <c r="E33">
        <f>VLOOKUP($A33,'Energy use Prediction'!$A$178:$AQ$204,MATCH(E$32,'Energy use Prediction'!$A$178:$AQ$178,0),FALSE)*$B33</f>
        <v>0</v>
      </c>
      <c r="F33">
        <f>VLOOKUP($A33,'Energy use Prediction'!$A$178:$AQ$204,MATCH(F$32,'Energy use Prediction'!$A$178:$AQ$178,0),FALSE)*$B33</f>
        <v>0</v>
      </c>
      <c r="G33">
        <f>VLOOKUP($A33,'Energy use Prediction'!$A$178:$AQ$204,MATCH(G$32,'Energy use Prediction'!$A$178:$AQ$178,0),FALSE)*$B33</f>
        <v>0</v>
      </c>
      <c r="H33">
        <f>VLOOKUP($A33,'Energy use Prediction'!$A$178:$AQ$204,MATCH(H$32,'Energy use Prediction'!$A$178:$AQ$178,0),FALSE)*$B33</f>
        <v>0</v>
      </c>
      <c r="I33">
        <f>VLOOKUP($A33,'Energy use Prediction'!$A$178:$AQ$204,MATCH(I$32,'Energy use Prediction'!$A$178:$AQ$178,0),FALSE)*$B33</f>
        <v>0</v>
      </c>
      <c r="J33">
        <f>VLOOKUP($A33,'Energy use Prediction'!$A$178:$AQ$204,MATCH(J$32,'Energy use Prediction'!$A$178:$AQ$178,0),FALSE)*$B33</f>
        <v>0</v>
      </c>
      <c r="K33">
        <f>VLOOKUP($A33,'Energy use Prediction'!$A$178:$AQ$204,MATCH(K$32,'Energy use Prediction'!$A$178:$AQ$178,0),FALSE)*$B33</f>
        <v>0</v>
      </c>
      <c r="L33">
        <f>VLOOKUP($A33,'Energy use Prediction'!$A$178:$AQ$204,MATCH(L$32,'Energy use Prediction'!$A$178:$AQ$178,0),FALSE)*$B33</f>
        <v>0</v>
      </c>
      <c r="M33">
        <f>VLOOKUP($A33,'Energy use Prediction'!$A$178:$AQ$204,MATCH(M$32,'Energy use Prediction'!$A$178:$AQ$178,0),FALSE)*$B33</f>
        <v>0</v>
      </c>
      <c r="N33">
        <f>VLOOKUP($A33,'Energy use Prediction'!$A$178:$AQ$204,MATCH(N$32,'Energy use Prediction'!$A$178:$AQ$178,0),FALSE)*$B33</f>
        <v>0</v>
      </c>
      <c r="O33">
        <f>VLOOKUP($A33,'Energy use Prediction'!$A$178:$AQ$204,MATCH(O$32,'Energy use Prediction'!$A$178:$AQ$178,0),FALSE)*$B33</f>
        <v>0</v>
      </c>
      <c r="P33">
        <f>VLOOKUP($A33,'Energy use Prediction'!$A$178:$AQ$204,MATCH(P$32,'Energy use Prediction'!$A$178:$AQ$178,0),FALSE)*$B33</f>
        <v>0</v>
      </c>
      <c r="Q33">
        <f>VLOOKUP($A33,'Energy use Prediction'!$A$178:$AQ$204,MATCH(Q$32,'Energy use Prediction'!$A$178:$AQ$178,0),FALSE)*$B33</f>
        <v>0</v>
      </c>
      <c r="R33">
        <f>VLOOKUP($A33,'Energy use Prediction'!$A$178:$AQ$204,MATCH(R$32,'Energy use Prediction'!$A$178:$AQ$178,0),FALSE)*$B33</f>
        <v>0</v>
      </c>
      <c r="S33">
        <f>VLOOKUP($A33,'Energy use Prediction'!$A$178:$AQ$204,MATCH(S$32,'Energy use Prediction'!$A$178:$AQ$178,0),FALSE)*$B33</f>
        <v>0</v>
      </c>
      <c r="T33">
        <f>VLOOKUP($A33,'Energy use Prediction'!$A$178:$AQ$204,MATCH(T$32,'Energy use Prediction'!$A$178:$AQ$178,0),FALSE)*$B33</f>
        <v>0</v>
      </c>
      <c r="U33">
        <f>VLOOKUP($A33,'Energy use Prediction'!$A$178:$AQ$204,MATCH(U$32,'Energy use Prediction'!$A$178:$AQ$178,0),FALSE)*$B33</f>
        <v>0</v>
      </c>
      <c r="V33">
        <f>VLOOKUP($A33,'Energy use Prediction'!$A$178:$AQ$204,MATCH(V$32,'Energy use Prediction'!$A$178:$AQ$178,0),FALSE)*$B33</f>
        <v>0</v>
      </c>
      <c r="W33">
        <f>VLOOKUP($A33,'Energy use Prediction'!$A$178:$AQ$204,MATCH(W$32,'Energy use Prediction'!$A$178:$AQ$178,0),FALSE)*$B33</f>
        <v>0</v>
      </c>
      <c r="X33">
        <f>VLOOKUP($A33,'Energy use Prediction'!$A$178:$AQ$204,MATCH(X$32,'Energy use Prediction'!$A$178:$AQ$178,0),FALSE)*$B33</f>
        <v>0</v>
      </c>
      <c r="Y33">
        <f>VLOOKUP($A33,'Energy use Prediction'!$A$178:$AQ$204,MATCH(Y$32,'Energy use Prediction'!$A$178:$AQ$178,0),FALSE)*$B33</f>
        <v>0</v>
      </c>
      <c r="Z33">
        <f>VLOOKUP($A33,'Energy use Prediction'!$A$178:$AQ$204,MATCH(Z$32,'Energy use Prediction'!$A$178:$AQ$178,0),FALSE)*$B33</f>
        <v>0</v>
      </c>
      <c r="AA33">
        <f>VLOOKUP($A33,'Energy use Prediction'!$A$178:$AQ$204,MATCH(AA$32,'Energy use Prediction'!$A$178:$AQ$178,0),FALSE)*$B33</f>
        <v>0</v>
      </c>
      <c r="AB33">
        <f>VLOOKUP($A33,'Energy use Prediction'!$A$178:$AQ$204,MATCH(AB$32,'Energy use Prediction'!$A$178:$AQ$178,0),FALSE)*$B33</f>
        <v>0</v>
      </c>
      <c r="AC33">
        <f>VLOOKUP($A33,'Energy use Prediction'!$A$178:$AQ$204,MATCH(AC$32,'Energy use Prediction'!$A$178:$AQ$178,0),FALSE)*$B33</f>
        <v>0</v>
      </c>
      <c r="AD33">
        <f>VLOOKUP($A33,'Energy use Prediction'!$A$178:$AQ$204,MATCH(AD$32,'Energy use Prediction'!$A$178:$AQ$178,0),FALSE)*$B33</f>
        <v>0</v>
      </c>
      <c r="AE33">
        <f>VLOOKUP($A33,'Energy use Prediction'!$A$178:$AQ$204,MATCH(AE$32,'Energy use Prediction'!$A$178:$AQ$178,0),FALSE)*$B33</f>
        <v>0</v>
      </c>
      <c r="AF33">
        <f>VLOOKUP($A33,'Energy use Prediction'!$A$178:$AQ$204,MATCH(AF$32,'Energy use Prediction'!$A$178:$AQ$178,0),FALSE)*$B33</f>
        <v>0</v>
      </c>
      <c r="AG33">
        <f>VLOOKUP($A33,'Energy use Prediction'!$A$178:$AQ$204,MATCH(AG$32,'Energy use Prediction'!$A$178:$AQ$178,0),FALSE)*$B33</f>
        <v>0</v>
      </c>
      <c r="AH33">
        <f>VLOOKUP($A33,'Energy use Prediction'!$A$178:$AQ$204,MATCH(AH$32,'Energy use Prediction'!$A$178:$AQ$178,0),FALSE)*$B33</f>
        <v>0</v>
      </c>
      <c r="AI33">
        <f>VLOOKUP($A33,'Energy use Prediction'!$A$178:$AQ$204,MATCH(AI$32,'Energy use Prediction'!$A$178:$AQ$178,0),FALSE)*$B33</f>
        <v>0</v>
      </c>
      <c r="AJ33">
        <f>VLOOKUP($A33,'Energy use Prediction'!$A$178:$AQ$204,MATCH(AJ$32,'Energy use Prediction'!$A$178:$AQ$178,0),FALSE)*$B33</f>
        <v>0</v>
      </c>
      <c r="AK33">
        <f>VLOOKUP($A33,'Energy use Prediction'!$A$178:$AQ$204,MATCH(AK$32,'Energy use Prediction'!$A$178:$AQ$178,0),FALSE)*$B33</f>
        <v>0</v>
      </c>
      <c r="AL33">
        <f>VLOOKUP($A33,'Energy use Prediction'!$A$178:$AQ$204,MATCH(AL$32,'Energy use Prediction'!$A$178:$AQ$178,0),FALSE)*$B33</f>
        <v>0</v>
      </c>
      <c r="AM33">
        <f>VLOOKUP($A33,'Energy use Prediction'!$A$178:$AQ$204,MATCH(AM$32,'Energy use Prediction'!$A$178:$AQ$178,0),FALSE)*$B33</f>
        <v>0</v>
      </c>
      <c r="AN33">
        <f>VLOOKUP($A33,'Energy use Prediction'!$A$178:$AQ$204,MATCH(AN$32,'Energy use Prediction'!$A$178:$AQ$178,0),FALSE)*$B33</f>
        <v>0</v>
      </c>
      <c r="AO33">
        <f>VLOOKUP($A33,'Energy use Prediction'!$A$178:$AQ$204,MATCH(AO$32,'Energy use Prediction'!$A$178:$AQ$178,0),FALSE)*$B33</f>
        <v>0</v>
      </c>
      <c r="AP33">
        <f>VLOOKUP($A33,'Energy use Prediction'!$A$178:$AQ$204,MATCH(AP$32,'Energy use Prediction'!$A$178:$AQ$178,0),FALSE)*$B33</f>
        <v>0</v>
      </c>
      <c r="AQ33">
        <f>VLOOKUP($A33,'Energy use Prediction'!$A$178:$AQ$204,MATCH(AQ$32,'Energy use Prediction'!$A$178:$AQ$178,0),FALSE)*$B33</f>
        <v>0</v>
      </c>
    </row>
    <row r="34" spans="1:43">
      <c r="A34" s="37" t="s">
        <v>611</v>
      </c>
      <c r="B34">
        <f>VLOOKUP(A34,'Non Energy use'!A3:J29,COLUMN('Non Energy use'!I3),FALSE)</f>
        <v>0</v>
      </c>
      <c r="C34">
        <f>VLOOKUP($A34,'Energy use Prediction'!$A$178:$AQ$204,MATCH(C$32,'Energy use Prediction'!$A$178:$AQ$178,0),FALSE)*$B34</f>
        <v>0</v>
      </c>
      <c r="D34">
        <f>VLOOKUP($A34,'Energy use Prediction'!$A$178:$AQ$204,MATCH(D$32,'Energy use Prediction'!$A$178:$AQ$178,0),FALSE)*$B34</f>
        <v>0</v>
      </c>
      <c r="E34">
        <f>VLOOKUP($A34,'Energy use Prediction'!$A$178:$AQ$204,MATCH(E$32,'Energy use Prediction'!$A$178:$AQ$178,0),FALSE)*$B34</f>
        <v>0</v>
      </c>
      <c r="F34">
        <f>VLOOKUP($A34,'Energy use Prediction'!$A$178:$AQ$204,MATCH(F$32,'Energy use Prediction'!$A$178:$AQ$178,0),FALSE)*$B34</f>
        <v>0</v>
      </c>
      <c r="G34">
        <f>VLOOKUP($A34,'Energy use Prediction'!$A$178:$AQ$204,MATCH(G$32,'Energy use Prediction'!$A$178:$AQ$178,0),FALSE)*$B34</f>
        <v>0</v>
      </c>
      <c r="H34">
        <f>VLOOKUP($A34,'Energy use Prediction'!$A$178:$AQ$204,MATCH(H$32,'Energy use Prediction'!$A$178:$AQ$178,0),FALSE)*$B34</f>
        <v>0</v>
      </c>
      <c r="I34">
        <f>VLOOKUP($A34,'Energy use Prediction'!$A$178:$AQ$204,MATCH(I$32,'Energy use Prediction'!$A$178:$AQ$178,0),FALSE)*$B34</f>
        <v>0</v>
      </c>
      <c r="J34">
        <f>VLOOKUP($A34,'Energy use Prediction'!$A$178:$AQ$204,MATCH(J$32,'Energy use Prediction'!$A$178:$AQ$178,0),FALSE)*$B34</f>
        <v>0</v>
      </c>
      <c r="K34">
        <f>VLOOKUP($A34,'Energy use Prediction'!$A$178:$AQ$204,MATCH(K$32,'Energy use Prediction'!$A$178:$AQ$178,0),FALSE)*$B34</f>
        <v>0</v>
      </c>
      <c r="L34">
        <f>VLOOKUP($A34,'Energy use Prediction'!$A$178:$AQ$204,MATCH(L$32,'Energy use Prediction'!$A$178:$AQ$178,0),FALSE)*$B34</f>
        <v>0</v>
      </c>
      <c r="M34">
        <f>VLOOKUP($A34,'Energy use Prediction'!$A$178:$AQ$204,MATCH(M$32,'Energy use Prediction'!$A$178:$AQ$178,0),FALSE)*$B34</f>
        <v>0</v>
      </c>
      <c r="N34">
        <f>VLOOKUP($A34,'Energy use Prediction'!$A$178:$AQ$204,MATCH(N$32,'Energy use Prediction'!$A$178:$AQ$178,0),FALSE)*$B34</f>
        <v>0</v>
      </c>
      <c r="O34">
        <f>VLOOKUP($A34,'Energy use Prediction'!$A$178:$AQ$204,MATCH(O$32,'Energy use Prediction'!$A$178:$AQ$178,0),FALSE)*$B34</f>
        <v>0</v>
      </c>
      <c r="P34">
        <f>VLOOKUP($A34,'Energy use Prediction'!$A$178:$AQ$204,MATCH(P$32,'Energy use Prediction'!$A$178:$AQ$178,0),FALSE)*$B34</f>
        <v>0</v>
      </c>
      <c r="Q34">
        <f>VLOOKUP($A34,'Energy use Prediction'!$A$178:$AQ$204,MATCH(Q$32,'Energy use Prediction'!$A$178:$AQ$178,0),FALSE)*$B34</f>
        <v>0</v>
      </c>
      <c r="R34">
        <f>VLOOKUP($A34,'Energy use Prediction'!$A$178:$AQ$204,MATCH(R$32,'Energy use Prediction'!$A$178:$AQ$178,0),FALSE)*$B34</f>
        <v>0</v>
      </c>
      <c r="S34">
        <f>VLOOKUP($A34,'Energy use Prediction'!$A$178:$AQ$204,MATCH(S$32,'Energy use Prediction'!$A$178:$AQ$178,0),FALSE)*$B34</f>
        <v>0</v>
      </c>
      <c r="T34">
        <f>VLOOKUP($A34,'Energy use Prediction'!$A$178:$AQ$204,MATCH(T$32,'Energy use Prediction'!$A$178:$AQ$178,0),FALSE)*$B34</f>
        <v>0</v>
      </c>
      <c r="U34">
        <f>VLOOKUP($A34,'Energy use Prediction'!$A$178:$AQ$204,MATCH(U$32,'Energy use Prediction'!$A$178:$AQ$178,0),FALSE)*$B34</f>
        <v>0</v>
      </c>
      <c r="V34">
        <f>VLOOKUP($A34,'Energy use Prediction'!$A$178:$AQ$204,MATCH(V$32,'Energy use Prediction'!$A$178:$AQ$178,0),FALSE)*$B34</f>
        <v>0</v>
      </c>
      <c r="W34">
        <f>VLOOKUP($A34,'Energy use Prediction'!$A$178:$AQ$204,MATCH(W$32,'Energy use Prediction'!$A$178:$AQ$178,0),FALSE)*$B34</f>
        <v>0</v>
      </c>
      <c r="X34">
        <f>VLOOKUP($A34,'Energy use Prediction'!$A$178:$AQ$204,MATCH(X$32,'Energy use Prediction'!$A$178:$AQ$178,0),FALSE)*$B34</f>
        <v>0</v>
      </c>
      <c r="Y34">
        <f>VLOOKUP($A34,'Energy use Prediction'!$A$178:$AQ$204,MATCH(Y$32,'Energy use Prediction'!$A$178:$AQ$178,0),FALSE)*$B34</f>
        <v>0</v>
      </c>
      <c r="Z34">
        <f>VLOOKUP($A34,'Energy use Prediction'!$A$178:$AQ$204,MATCH(Z$32,'Energy use Prediction'!$A$178:$AQ$178,0),FALSE)*$B34</f>
        <v>0</v>
      </c>
      <c r="AA34">
        <f>VLOOKUP($A34,'Energy use Prediction'!$A$178:$AQ$204,MATCH(AA$32,'Energy use Prediction'!$A$178:$AQ$178,0),FALSE)*$B34</f>
        <v>0</v>
      </c>
      <c r="AB34">
        <f>VLOOKUP($A34,'Energy use Prediction'!$A$178:$AQ$204,MATCH(AB$32,'Energy use Prediction'!$A$178:$AQ$178,0),FALSE)*$B34</f>
        <v>0</v>
      </c>
      <c r="AC34">
        <f>VLOOKUP($A34,'Energy use Prediction'!$A$178:$AQ$204,MATCH(AC$32,'Energy use Prediction'!$A$178:$AQ$178,0),FALSE)*$B34</f>
        <v>0</v>
      </c>
      <c r="AD34">
        <f>VLOOKUP($A34,'Energy use Prediction'!$A$178:$AQ$204,MATCH(AD$32,'Energy use Prediction'!$A$178:$AQ$178,0),FALSE)*$B34</f>
        <v>0</v>
      </c>
      <c r="AE34">
        <f>VLOOKUP($A34,'Energy use Prediction'!$A$178:$AQ$204,MATCH(AE$32,'Energy use Prediction'!$A$178:$AQ$178,0),FALSE)*$B34</f>
        <v>0</v>
      </c>
      <c r="AF34">
        <f>VLOOKUP($A34,'Energy use Prediction'!$A$178:$AQ$204,MATCH(AF$32,'Energy use Prediction'!$A$178:$AQ$178,0),FALSE)*$B34</f>
        <v>0</v>
      </c>
      <c r="AG34">
        <f>VLOOKUP($A34,'Energy use Prediction'!$A$178:$AQ$204,MATCH(AG$32,'Energy use Prediction'!$A$178:$AQ$178,0),FALSE)*$B34</f>
        <v>0</v>
      </c>
      <c r="AH34">
        <f>VLOOKUP($A34,'Energy use Prediction'!$A$178:$AQ$204,MATCH(AH$32,'Energy use Prediction'!$A$178:$AQ$178,0),FALSE)*$B34</f>
        <v>0</v>
      </c>
      <c r="AI34">
        <f>VLOOKUP($A34,'Energy use Prediction'!$A$178:$AQ$204,MATCH(AI$32,'Energy use Prediction'!$A$178:$AQ$178,0),FALSE)*$B34</f>
        <v>0</v>
      </c>
      <c r="AJ34">
        <f>VLOOKUP($A34,'Energy use Prediction'!$A$178:$AQ$204,MATCH(AJ$32,'Energy use Prediction'!$A$178:$AQ$178,0),FALSE)*$B34</f>
        <v>0</v>
      </c>
      <c r="AK34">
        <f>VLOOKUP($A34,'Energy use Prediction'!$A$178:$AQ$204,MATCH(AK$32,'Energy use Prediction'!$A$178:$AQ$178,0),FALSE)*$B34</f>
        <v>0</v>
      </c>
      <c r="AL34">
        <f>VLOOKUP($A34,'Energy use Prediction'!$A$178:$AQ$204,MATCH(AL$32,'Energy use Prediction'!$A$178:$AQ$178,0),FALSE)*$B34</f>
        <v>0</v>
      </c>
      <c r="AM34">
        <f>VLOOKUP($A34,'Energy use Prediction'!$A$178:$AQ$204,MATCH(AM$32,'Energy use Prediction'!$A$178:$AQ$178,0),FALSE)*$B34</f>
        <v>0</v>
      </c>
      <c r="AN34">
        <f>VLOOKUP($A34,'Energy use Prediction'!$A$178:$AQ$204,MATCH(AN$32,'Energy use Prediction'!$A$178:$AQ$178,0),FALSE)*$B34</f>
        <v>0</v>
      </c>
      <c r="AO34">
        <f>VLOOKUP($A34,'Energy use Prediction'!$A$178:$AQ$204,MATCH(AO$32,'Energy use Prediction'!$A$178:$AQ$178,0),FALSE)*$B34</f>
        <v>0</v>
      </c>
      <c r="AP34">
        <f>VLOOKUP($A34,'Energy use Prediction'!$A$178:$AQ$204,MATCH(AP$32,'Energy use Prediction'!$A$178:$AQ$178,0),FALSE)*$B34</f>
        <v>0</v>
      </c>
      <c r="AQ34">
        <f>VLOOKUP($A34,'Energy use Prediction'!$A$178:$AQ$204,MATCH(AQ$32,'Energy use Prediction'!$A$178:$AQ$178,0),FALSE)*$B34</f>
        <v>0</v>
      </c>
    </row>
    <row r="35" spans="1:43">
      <c r="A35" s="37" t="s">
        <v>618</v>
      </c>
      <c r="B35">
        <f>VLOOKUP(A35,'Non Energy use'!A4:J30,COLUMN('Non Energy use'!I4),FALSE)</f>
        <v>0</v>
      </c>
      <c r="C35">
        <f>VLOOKUP($A35,'Energy use Prediction'!$A$178:$AQ$204,MATCH(C$32,'Energy use Prediction'!$A$178:$AQ$178,0),FALSE)*$B35</f>
        <v>0</v>
      </c>
      <c r="D35">
        <f>VLOOKUP($A35,'Energy use Prediction'!$A$178:$AQ$204,MATCH(D$32,'Energy use Prediction'!$A$178:$AQ$178,0),FALSE)*$B35</f>
        <v>0</v>
      </c>
      <c r="E35">
        <f>VLOOKUP($A35,'Energy use Prediction'!$A$178:$AQ$204,MATCH(E$32,'Energy use Prediction'!$A$178:$AQ$178,0),FALSE)*$B35</f>
        <v>0</v>
      </c>
      <c r="F35">
        <f>VLOOKUP($A35,'Energy use Prediction'!$A$178:$AQ$204,MATCH(F$32,'Energy use Prediction'!$A$178:$AQ$178,0),FALSE)*$B35</f>
        <v>0</v>
      </c>
      <c r="G35">
        <f>VLOOKUP($A35,'Energy use Prediction'!$A$178:$AQ$204,MATCH(G$32,'Energy use Prediction'!$A$178:$AQ$178,0),FALSE)*$B35</f>
        <v>0</v>
      </c>
      <c r="H35">
        <f>VLOOKUP($A35,'Energy use Prediction'!$A$178:$AQ$204,MATCH(H$32,'Energy use Prediction'!$A$178:$AQ$178,0),FALSE)*$B35</f>
        <v>0</v>
      </c>
      <c r="I35">
        <f>VLOOKUP($A35,'Energy use Prediction'!$A$178:$AQ$204,MATCH(I$32,'Energy use Prediction'!$A$178:$AQ$178,0),FALSE)*$B35</f>
        <v>0</v>
      </c>
      <c r="J35">
        <f>VLOOKUP($A35,'Energy use Prediction'!$A$178:$AQ$204,MATCH(J$32,'Energy use Prediction'!$A$178:$AQ$178,0),FALSE)*$B35</f>
        <v>0</v>
      </c>
      <c r="K35">
        <f>VLOOKUP($A35,'Energy use Prediction'!$A$178:$AQ$204,MATCH(K$32,'Energy use Prediction'!$A$178:$AQ$178,0),FALSE)*$B35</f>
        <v>0</v>
      </c>
      <c r="L35">
        <f>VLOOKUP($A35,'Energy use Prediction'!$A$178:$AQ$204,MATCH(L$32,'Energy use Prediction'!$A$178:$AQ$178,0),FALSE)*$B35</f>
        <v>0</v>
      </c>
      <c r="M35">
        <f>VLOOKUP($A35,'Energy use Prediction'!$A$178:$AQ$204,MATCH(M$32,'Energy use Prediction'!$A$178:$AQ$178,0),FALSE)*$B35</f>
        <v>0</v>
      </c>
      <c r="N35">
        <f>VLOOKUP($A35,'Energy use Prediction'!$A$178:$AQ$204,MATCH(N$32,'Energy use Prediction'!$A$178:$AQ$178,0),FALSE)*$B35</f>
        <v>0</v>
      </c>
      <c r="O35">
        <f>VLOOKUP($A35,'Energy use Prediction'!$A$178:$AQ$204,MATCH(O$32,'Energy use Prediction'!$A$178:$AQ$178,0),FALSE)*$B35</f>
        <v>0</v>
      </c>
      <c r="P35">
        <f>VLOOKUP($A35,'Energy use Prediction'!$A$178:$AQ$204,MATCH(P$32,'Energy use Prediction'!$A$178:$AQ$178,0),FALSE)*$B35</f>
        <v>0</v>
      </c>
      <c r="Q35">
        <f>VLOOKUP($A35,'Energy use Prediction'!$A$178:$AQ$204,MATCH(Q$32,'Energy use Prediction'!$A$178:$AQ$178,0),FALSE)*$B35</f>
        <v>0</v>
      </c>
      <c r="R35">
        <f>VLOOKUP($A35,'Energy use Prediction'!$A$178:$AQ$204,MATCH(R$32,'Energy use Prediction'!$A$178:$AQ$178,0),FALSE)*$B35</f>
        <v>0</v>
      </c>
      <c r="S35">
        <f>VLOOKUP($A35,'Energy use Prediction'!$A$178:$AQ$204,MATCH(S$32,'Energy use Prediction'!$A$178:$AQ$178,0),FALSE)*$B35</f>
        <v>0</v>
      </c>
      <c r="T35">
        <f>VLOOKUP($A35,'Energy use Prediction'!$A$178:$AQ$204,MATCH(T$32,'Energy use Prediction'!$A$178:$AQ$178,0),FALSE)*$B35</f>
        <v>0</v>
      </c>
      <c r="U35">
        <f>VLOOKUP($A35,'Energy use Prediction'!$A$178:$AQ$204,MATCH(U$32,'Energy use Prediction'!$A$178:$AQ$178,0),FALSE)*$B35</f>
        <v>0</v>
      </c>
      <c r="V35">
        <f>VLOOKUP($A35,'Energy use Prediction'!$A$178:$AQ$204,MATCH(V$32,'Energy use Prediction'!$A$178:$AQ$178,0),FALSE)*$B35</f>
        <v>0</v>
      </c>
      <c r="W35">
        <f>VLOOKUP($A35,'Energy use Prediction'!$A$178:$AQ$204,MATCH(W$32,'Energy use Prediction'!$A$178:$AQ$178,0),FALSE)*$B35</f>
        <v>0</v>
      </c>
      <c r="X35">
        <f>VLOOKUP($A35,'Energy use Prediction'!$A$178:$AQ$204,MATCH(X$32,'Energy use Prediction'!$A$178:$AQ$178,0),FALSE)*$B35</f>
        <v>0</v>
      </c>
      <c r="Y35">
        <f>VLOOKUP($A35,'Energy use Prediction'!$A$178:$AQ$204,MATCH(Y$32,'Energy use Prediction'!$A$178:$AQ$178,0),FALSE)*$B35</f>
        <v>0</v>
      </c>
      <c r="Z35">
        <f>VLOOKUP($A35,'Energy use Prediction'!$A$178:$AQ$204,MATCH(Z$32,'Energy use Prediction'!$A$178:$AQ$178,0),FALSE)*$B35</f>
        <v>0</v>
      </c>
      <c r="AA35">
        <f>VLOOKUP($A35,'Energy use Prediction'!$A$178:$AQ$204,MATCH(AA$32,'Energy use Prediction'!$A$178:$AQ$178,0),FALSE)*$B35</f>
        <v>0</v>
      </c>
      <c r="AB35">
        <f>VLOOKUP($A35,'Energy use Prediction'!$A$178:$AQ$204,MATCH(AB$32,'Energy use Prediction'!$A$178:$AQ$178,0),FALSE)*$B35</f>
        <v>0</v>
      </c>
      <c r="AC35">
        <f>VLOOKUP($A35,'Energy use Prediction'!$A$178:$AQ$204,MATCH(AC$32,'Energy use Prediction'!$A$178:$AQ$178,0),FALSE)*$B35</f>
        <v>0</v>
      </c>
      <c r="AD35">
        <f>VLOOKUP($A35,'Energy use Prediction'!$A$178:$AQ$204,MATCH(AD$32,'Energy use Prediction'!$A$178:$AQ$178,0),FALSE)*$B35</f>
        <v>0</v>
      </c>
      <c r="AE35">
        <f>VLOOKUP($A35,'Energy use Prediction'!$A$178:$AQ$204,MATCH(AE$32,'Energy use Prediction'!$A$178:$AQ$178,0),FALSE)*$B35</f>
        <v>0</v>
      </c>
      <c r="AF35">
        <f>VLOOKUP($A35,'Energy use Prediction'!$A$178:$AQ$204,MATCH(AF$32,'Energy use Prediction'!$A$178:$AQ$178,0),FALSE)*$B35</f>
        <v>0</v>
      </c>
      <c r="AG35">
        <f>VLOOKUP($A35,'Energy use Prediction'!$A$178:$AQ$204,MATCH(AG$32,'Energy use Prediction'!$A$178:$AQ$178,0),FALSE)*$B35</f>
        <v>0</v>
      </c>
      <c r="AH35">
        <f>VLOOKUP($A35,'Energy use Prediction'!$A$178:$AQ$204,MATCH(AH$32,'Energy use Prediction'!$A$178:$AQ$178,0),FALSE)*$B35</f>
        <v>0</v>
      </c>
      <c r="AI35">
        <f>VLOOKUP($A35,'Energy use Prediction'!$A$178:$AQ$204,MATCH(AI$32,'Energy use Prediction'!$A$178:$AQ$178,0),FALSE)*$B35</f>
        <v>0</v>
      </c>
      <c r="AJ35">
        <f>VLOOKUP($A35,'Energy use Prediction'!$A$178:$AQ$204,MATCH(AJ$32,'Energy use Prediction'!$A$178:$AQ$178,0),FALSE)*$B35</f>
        <v>0</v>
      </c>
      <c r="AK35">
        <f>VLOOKUP($A35,'Energy use Prediction'!$A$178:$AQ$204,MATCH(AK$32,'Energy use Prediction'!$A$178:$AQ$178,0),FALSE)*$B35</f>
        <v>0</v>
      </c>
      <c r="AL35">
        <f>VLOOKUP($A35,'Energy use Prediction'!$A$178:$AQ$204,MATCH(AL$32,'Energy use Prediction'!$A$178:$AQ$178,0),FALSE)*$B35</f>
        <v>0</v>
      </c>
      <c r="AM35">
        <f>VLOOKUP($A35,'Energy use Prediction'!$A$178:$AQ$204,MATCH(AM$32,'Energy use Prediction'!$A$178:$AQ$178,0),FALSE)*$B35</f>
        <v>0</v>
      </c>
      <c r="AN35">
        <f>VLOOKUP($A35,'Energy use Prediction'!$A$178:$AQ$204,MATCH(AN$32,'Energy use Prediction'!$A$178:$AQ$178,0),FALSE)*$B35</f>
        <v>0</v>
      </c>
      <c r="AO35">
        <f>VLOOKUP($A35,'Energy use Prediction'!$A$178:$AQ$204,MATCH(AO$32,'Energy use Prediction'!$A$178:$AQ$178,0),FALSE)*$B35</f>
        <v>0</v>
      </c>
      <c r="AP35">
        <f>VLOOKUP($A35,'Energy use Prediction'!$A$178:$AQ$204,MATCH(AP$32,'Energy use Prediction'!$A$178:$AQ$178,0),FALSE)*$B35</f>
        <v>0</v>
      </c>
      <c r="AQ35">
        <f>VLOOKUP($A35,'Energy use Prediction'!$A$178:$AQ$204,MATCH(AQ$32,'Energy use Prediction'!$A$178:$AQ$178,0),FALSE)*$B35</f>
        <v>0</v>
      </c>
    </row>
    <row r="36" spans="1:43">
      <c r="A36" s="37" t="s">
        <v>619</v>
      </c>
      <c r="B36">
        <f>VLOOKUP(A36,'Non Energy use'!A5:J31,COLUMN('Non Energy use'!I5),FALSE)</f>
        <v>0</v>
      </c>
      <c r="C36">
        <f>VLOOKUP($A36,'Energy use Prediction'!$A$178:$AQ$204,MATCH(C$32,'Energy use Prediction'!$A$178:$AQ$178,0),FALSE)*$B36</f>
        <v>0</v>
      </c>
      <c r="D36">
        <f>VLOOKUP($A36,'Energy use Prediction'!$A$178:$AQ$204,MATCH(D$32,'Energy use Prediction'!$A$178:$AQ$178,0),FALSE)*$B36</f>
        <v>0</v>
      </c>
      <c r="E36">
        <f>VLOOKUP($A36,'Energy use Prediction'!$A$178:$AQ$204,MATCH(E$32,'Energy use Prediction'!$A$178:$AQ$178,0),FALSE)*$B36</f>
        <v>0</v>
      </c>
      <c r="F36">
        <f>VLOOKUP($A36,'Energy use Prediction'!$A$178:$AQ$204,MATCH(F$32,'Energy use Prediction'!$A$178:$AQ$178,0),FALSE)*$B36</f>
        <v>0</v>
      </c>
      <c r="G36">
        <f>VLOOKUP($A36,'Energy use Prediction'!$A$178:$AQ$204,MATCH(G$32,'Energy use Prediction'!$A$178:$AQ$178,0),FALSE)*$B36</f>
        <v>0</v>
      </c>
      <c r="H36">
        <f>VLOOKUP($A36,'Energy use Prediction'!$A$178:$AQ$204,MATCH(H$32,'Energy use Prediction'!$A$178:$AQ$178,0),FALSE)*$B36</f>
        <v>0</v>
      </c>
      <c r="I36">
        <f>VLOOKUP($A36,'Energy use Prediction'!$A$178:$AQ$204,MATCH(I$32,'Energy use Prediction'!$A$178:$AQ$178,0),FALSE)*$B36</f>
        <v>0</v>
      </c>
      <c r="J36">
        <f>VLOOKUP($A36,'Energy use Prediction'!$A$178:$AQ$204,MATCH(J$32,'Energy use Prediction'!$A$178:$AQ$178,0),FALSE)*$B36</f>
        <v>0</v>
      </c>
      <c r="K36">
        <f>VLOOKUP($A36,'Energy use Prediction'!$A$178:$AQ$204,MATCH(K$32,'Energy use Prediction'!$A$178:$AQ$178,0),FALSE)*$B36</f>
        <v>0</v>
      </c>
      <c r="L36">
        <f>VLOOKUP($A36,'Energy use Prediction'!$A$178:$AQ$204,MATCH(L$32,'Energy use Prediction'!$A$178:$AQ$178,0),FALSE)*$B36</f>
        <v>0</v>
      </c>
      <c r="M36">
        <f>VLOOKUP($A36,'Energy use Prediction'!$A$178:$AQ$204,MATCH(M$32,'Energy use Prediction'!$A$178:$AQ$178,0),FALSE)*$B36</f>
        <v>0</v>
      </c>
      <c r="N36">
        <f>VLOOKUP($A36,'Energy use Prediction'!$A$178:$AQ$204,MATCH(N$32,'Energy use Prediction'!$A$178:$AQ$178,0),FALSE)*$B36</f>
        <v>0</v>
      </c>
      <c r="O36">
        <f>VLOOKUP($A36,'Energy use Prediction'!$A$178:$AQ$204,MATCH(O$32,'Energy use Prediction'!$A$178:$AQ$178,0),FALSE)*$B36</f>
        <v>0</v>
      </c>
      <c r="P36">
        <f>VLOOKUP($A36,'Energy use Prediction'!$A$178:$AQ$204,MATCH(P$32,'Energy use Prediction'!$A$178:$AQ$178,0),FALSE)*$B36</f>
        <v>0</v>
      </c>
      <c r="Q36">
        <f>VLOOKUP($A36,'Energy use Prediction'!$A$178:$AQ$204,MATCH(Q$32,'Energy use Prediction'!$A$178:$AQ$178,0),FALSE)*$B36</f>
        <v>0</v>
      </c>
      <c r="R36">
        <f>VLOOKUP($A36,'Energy use Prediction'!$A$178:$AQ$204,MATCH(R$32,'Energy use Prediction'!$A$178:$AQ$178,0),FALSE)*$B36</f>
        <v>0</v>
      </c>
      <c r="S36">
        <f>VLOOKUP($A36,'Energy use Prediction'!$A$178:$AQ$204,MATCH(S$32,'Energy use Prediction'!$A$178:$AQ$178,0),FALSE)*$B36</f>
        <v>0</v>
      </c>
      <c r="T36">
        <f>VLOOKUP($A36,'Energy use Prediction'!$A$178:$AQ$204,MATCH(T$32,'Energy use Prediction'!$A$178:$AQ$178,0),FALSE)*$B36</f>
        <v>0</v>
      </c>
      <c r="U36">
        <f>VLOOKUP($A36,'Energy use Prediction'!$A$178:$AQ$204,MATCH(U$32,'Energy use Prediction'!$A$178:$AQ$178,0),FALSE)*$B36</f>
        <v>0</v>
      </c>
      <c r="V36">
        <f>VLOOKUP($A36,'Energy use Prediction'!$A$178:$AQ$204,MATCH(V$32,'Energy use Prediction'!$A$178:$AQ$178,0),FALSE)*$B36</f>
        <v>0</v>
      </c>
      <c r="W36">
        <f>VLOOKUP($A36,'Energy use Prediction'!$A$178:$AQ$204,MATCH(W$32,'Energy use Prediction'!$A$178:$AQ$178,0),FALSE)*$B36</f>
        <v>0</v>
      </c>
      <c r="X36">
        <f>VLOOKUP($A36,'Energy use Prediction'!$A$178:$AQ$204,MATCH(X$32,'Energy use Prediction'!$A$178:$AQ$178,0),FALSE)*$B36</f>
        <v>0</v>
      </c>
      <c r="Y36">
        <f>VLOOKUP($A36,'Energy use Prediction'!$A$178:$AQ$204,MATCH(Y$32,'Energy use Prediction'!$A$178:$AQ$178,0),FALSE)*$B36</f>
        <v>0</v>
      </c>
      <c r="Z36">
        <f>VLOOKUP($A36,'Energy use Prediction'!$A$178:$AQ$204,MATCH(Z$32,'Energy use Prediction'!$A$178:$AQ$178,0),FALSE)*$B36</f>
        <v>0</v>
      </c>
      <c r="AA36">
        <f>VLOOKUP($A36,'Energy use Prediction'!$A$178:$AQ$204,MATCH(AA$32,'Energy use Prediction'!$A$178:$AQ$178,0),FALSE)*$B36</f>
        <v>0</v>
      </c>
      <c r="AB36">
        <f>VLOOKUP($A36,'Energy use Prediction'!$A$178:$AQ$204,MATCH(AB$32,'Energy use Prediction'!$A$178:$AQ$178,0),FALSE)*$B36</f>
        <v>0</v>
      </c>
      <c r="AC36">
        <f>VLOOKUP($A36,'Energy use Prediction'!$A$178:$AQ$204,MATCH(AC$32,'Energy use Prediction'!$A$178:$AQ$178,0),FALSE)*$B36</f>
        <v>0</v>
      </c>
      <c r="AD36">
        <f>VLOOKUP($A36,'Energy use Prediction'!$A$178:$AQ$204,MATCH(AD$32,'Energy use Prediction'!$A$178:$AQ$178,0),FALSE)*$B36</f>
        <v>0</v>
      </c>
      <c r="AE36">
        <f>VLOOKUP($A36,'Energy use Prediction'!$A$178:$AQ$204,MATCH(AE$32,'Energy use Prediction'!$A$178:$AQ$178,0),FALSE)*$B36</f>
        <v>0</v>
      </c>
      <c r="AF36">
        <f>VLOOKUP($A36,'Energy use Prediction'!$A$178:$AQ$204,MATCH(AF$32,'Energy use Prediction'!$A$178:$AQ$178,0),FALSE)*$B36</f>
        <v>0</v>
      </c>
      <c r="AG36">
        <f>VLOOKUP($A36,'Energy use Prediction'!$A$178:$AQ$204,MATCH(AG$32,'Energy use Prediction'!$A$178:$AQ$178,0),FALSE)*$B36</f>
        <v>0</v>
      </c>
      <c r="AH36">
        <f>VLOOKUP($A36,'Energy use Prediction'!$A$178:$AQ$204,MATCH(AH$32,'Energy use Prediction'!$A$178:$AQ$178,0),FALSE)*$B36</f>
        <v>0</v>
      </c>
      <c r="AI36">
        <f>VLOOKUP($A36,'Energy use Prediction'!$A$178:$AQ$204,MATCH(AI$32,'Energy use Prediction'!$A$178:$AQ$178,0),FALSE)*$B36</f>
        <v>0</v>
      </c>
      <c r="AJ36">
        <f>VLOOKUP($A36,'Energy use Prediction'!$A$178:$AQ$204,MATCH(AJ$32,'Energy use Prediction'!$A$178:$AQ$178,0),FALSE)*$B36</f>
        <v>0</v>
      </c>
      <c r="AK36">
        <f>VLOOKUP($A36,'Energy use Prediction'!$A$178:$AQ$204,MATCH(AK$32,'Energy use Prediction'!$A$178:$AQ$178,0),FALSE)*$B36</f>
        <v>0</v>
      </c>
      <c r="AL36">
        <f>VLOOKUP($A36,'Energy use Prediction'!$A$178:$AQ$204,MATCH(AL$32,'Energy use Prediction'!$A$178:$AQ$178,0),FALSE)*$B36</f>
        <v>0</v>
      </c>
      <c r="AM36">
        <f>VLOOKUP($A36,'Energy use Prediction'!$A$178:$AQ$204,MATCH(AM$32,'Energy use Prediction'!$A$178:$AQ$178,0),FALSE)*$B36</f>
        <v>0</v>
      </c>
      <c r="AN36">
        <f>VLOOKUP($A36,'Energy use Prediction'!$A$178:$AQ$204,MATCH(AN$32,'Energy use Prediction'!$A$178:$AQ$178,0),FALSE)*$B36</f>
        <v>0</v>
      </c>
      <c r="AO36">
        <f>VLOOKUP($A36,'Energy use Prediction'!$A$178:$AQ$204,MATCH(AO$32,'Energy use Prediction'!$A$178:$AQ$178,0),FALSE)*$B36</f>
        <v>0</v>
      </c>
      <c r="AP36">
        <f>VLOOKUP($A36,'Energy use Prediction'!$A$178:$AQ$204,MATCH(AP$32,'Energy use Prediction'!$A$178:$AQ$178,0),FALSE)*$B36</f>
        <v>0</v>
      </c>
      <c r="AQ36">
        <f>VLOOKUP($A36,'Energy use Prediction'!$A$178:$AQ$204,MATCH(AQ$32,'Energy use Prediction'!$A$178:$AQ$178,0),FALSE)*$B36</f>
        <v>0</v>
      </c>
    </row>
    <row r="37" spans="1:43">
      <c r="A37" s="37" t="s">
        <v>620</v>
      </c>
      <c r="B37">
        <f>VLOOKUP(A37,'Non Energy use'!A6:J32,COLUMN('Non Energy use'!I6),FALSE)</f>
        <v>0</v>
      </c>
      <c r="C37">
        <f>VLOOKUP($A37,'Energy use Prediction'!$A$178:$AQ$204,MATCH(C$32,'Energy use Prediction'!$A$178:$AQ$178,0),FALSE)*$B37</f>
        <v>0</v>
      </c>
      <c r="D37">
        <f>VLOOKUP($A37,'Energy use Prediction'!$A$178:$AQ$204,MATCH(D$32,'Energy use Prediction'!$A$178:$AQ$178,0),FALSE)*$B37</f>
        <v>0</v>
      </c>
      <c r="E37">
        <f>VLOOKUP($A37,'Energy use Prediction'!$A$178:$AQ$204,MATCH(E$32,'Energy use Prediction'!$A$178:$AQ$178,0),FALSE)*$B37</f>
        <v>0</v>
      </c>
      <c r="F37">
        <f>VLOOKUP($A37,'Energy use Prediction'!$A$178:$AQ$204,MATCH(F$32,'Energy use Prediction'!$A$178:$AQ$178,0),FALSE)*$B37</f>
        <v>0</v>
      </c>
      <c r="G37">
        <f>VLOOKUP($A37,'Energy use Prediction'!$A$178:$AQ$204,MATCH(G$32,'Energy use Prediction'!$A$178:$AQ$178,0),FALSE)*$B37</f>
        <v>0</v>
      </c>
      <c r="H37">
        <f>VLOOKUP($A37,'Energy use Prediction'!$A$178:$AQ$204,MATCH(H$32,'Energy use Prediction'!$A$178:$AQ$178,0),FALSE)*$B37</f>
        <v>0</v>
      </c>
      <c r="I37">
        <f>VLOOKUP($A37,'Energy use Prediction'!$A$178:$AQ$204,MATCH(I$32,'Energy use Prediction'!$A$178:$AQ$178,0),FALSE)*$B37</f>
        <v>0</v>
      </c>
      <c r="J37">
        <f>VLOOKUP($A37,'Energy use Prediction'!$A$178:$AQ$204,MATCH(J$32,'Energy use Prediction'!$A$178:$AQ$178,0),FALSE)*$B37</f>
        <v>0</v>
      </c>
      <c r="K37">
        <f>VLOOKUP($A37,'Energy use Prediction'!$A$178:$AQ$204,MATCH(K$32,'Energy use Prediction'!$A$178:$AQ$178,0),FALSE)*$B37</f>
        <v>0</v>
      </c>
      <c r="L37">
        <f>VLOOKUP($A37,'Energy use Prediction'!$A$178:$AQ$204,MATCH(L$32,'Energy use Prediction'!$A$178:$AQ$178,0),FALSE)*$B37</f>
        <v>0</v>
      </c>
      <c r="M37">
        <f>VLOOKUP($A37,'Energy use Prediction'!$A$178:$AQ$204,MATCH(M$32,'Energy use Prediction'!$A$178:$AQ$178,0),FALSE)*$B37</f>
        <v>0</v>
      </c>
      <c r="N37">
        <f>VLOOKUP($A37,'Energy use Prediction'!$A$178:$AQ$204,MATCH(N$32,'Energy use Prediction'!$A$178:$AQ$178,0),FALSE)*$B37</f>
        <v>0</v>
      </c>
      <c r="O37">
        <f>VLOOKUP($A37,'Energy use Prediction'!$A$178:$AQ$204,MATCH(O$32,'Energy use Prediction'!$A$178:$AQ$178,0),FALSE)*$B37</f>
        <v>0</v>
      </c>
      <c r="P37">
        <f>VLOOKUP($A37,'Energy use Prediction'!$A$178:$AQ$204,MATCH(P$32,'Energy use Prediction'!$A$178:$AQ$178,0),FALSE)*$B37</f>
        <v>0</v>
      </c>
      <c r="Q37">
        <f>VLOOKUP($A37,'Energy use Prediction'!$A$178:$AQ$204,MATCH(Q$32,'Energy use Prediction'!$A$178:$AQ$178,0),FALSE)*$B37</f>
        <v>0</v>
      </c>
      <c r="R37">
        <f>VLOOKUP($A37,'Energy use Prediction'!$A$178:$AQ$204,MATCH(R$32,'Energy use Prediction'!$A$178:$AQ$178,0),FALSE)*$B37</f>
        <v>0</v>
      </c>
      <c r="S37">
        <f>VLOOKUP($A37,'Energy use Prediction'!$A$178:$AQ$204,MATCH(S$32,'Energy use Prediction'!$A$178:$AQ$178,0),FALSE)*$B37</f>
        <v>0</v>
      </c>
      <c r="T37">
        <f>VLOOKUP($A37,'Energy use Prediction'!$A$178:$AQ$204,MATCH(T$32,'Energy use Prediction'!$A$178:$AQ$178,0),FALSE)*$B37</f>
        <v>0</v>
      </c>
      <c r="U37">
        <f>VLOOKUP($A37,'Energy use Prediction'!$A$178:$AQ$204,MATCH(U$32,'Energy use Prediction'!$A$178:$AQ$178,0),FALSE)*$B37</f>
        <v>0</v>
      </c>
      <c r="V37">
        <f>VLOOKUP($A37,'Energy use Prediction'!$A$178:$AQ$204,MATCH(V$32,'Energy use Prediction'!$A$178:$AQ$178,0),FALSE)*$B37</f>
        <v>0</v>
      </c>
      <c r="W37">
        <f>VLOOKUP($A37,'Energy use Prediction'!$A$178:$AQ$204,MATCH(W$32,'Energy use Prediction'!$A$178:$AQ$178,0),FALSE)*$B37</f>
        <v>0</v>
      </c>
      <c r="X37">
        <f>VLOOKUP($A37,'Energy use Prediction'!$A$178:$AQ$204,MATCH(X$32,'Energy use Prediction'!$A$178:$AQ$178,0),FALSE)*$B37</f>
        <v>0</v>
      </c>
      <c r="Y37">
        <f>VLOOKUP($A37,'Energy use Prediction'!$A$178:$AQ$204,MATCH(Y$32,'Energy use Prediction'!$A$178:$AQ$178,0),FALSE)*$B37</f>
        <v>0</v>
      </c>
      <c r="Z37">
        <f>VLOOKUP($A37,'Energy use Prediction'!$A$178:$AQ$204,MATCH(Z$32,'Energy use Prediction'!$A$178:$AQ$178,0),FALSE)*$B37</f>
        <v>0</v>
      </c>
      <c r="AA37">
        <f>VLOOKUP($A37,'Energy use Prediction'!$A$178:$AQ$204,MATCH(AA$32,'Energy use Prediction'!$A$178:$AQ$178,0),FALSE)*$B37</f>
        <v>0</v>
      </c>
      <c r="AB37">
        <f>VLOOKUP($A37,'Energy use Prediction'!$A$178:$AQ$204,MATCH(AB$32,'Energy use Prediction'!$A$178:$AQ$178,0),FALSE)*$B37</f>
        <v>0</v>
      </c>
      <c r="AC37">
        <f>VLOOKUP($A37,'Energy use Prediction'!$A$178:$AQ$204,MATCH(AC$32,'Energy use Prediction'!$A$178:$AQ$178,0),FALSE)*$B37</f>
        <v>0</v>
      </c>
      <c r="AD37">
        <f>VLOOKUP($A37,'Energy use Prediction'!$A$178:$AQ$204,MATCH(AD$32,'Energy use Prediction'!$A$178:$AQ$178,0),FALSE)*$B37</f>
        <v>0</v>
      </c>
      <c r="AE37">
        <f>VLOOKUP($A37,'Energy use Prediction'!$A$178:$AQ$204,MATCH(AE$32,'Energy use Prediction'!$A$178:$AQ$178,0),FALSE)*$B37</f>
        <v>0</v>
      </c>
      <c r="AF37">
        <f>VLOOKUP($A37,'Energy use Prediction'!$A$178:$AQ$204,MATCH(AF$32,'Energy use Prediction'!$A$178:$AQ$178,0),FALSE)*$B37</f>
        <v>0</v>
      </c>
      <c r="AG37">
        <f>VLOOKUP($A37,'Energy use Prediction'!$A$178:$AQ$204,MATCH(AG$32,'Energy use Prediction'!$A$178:$AQ$178,0),FALSE)*$B37</f>
        <v>0</v>
      </c>
      <c r="AH37">
        <f>VLOOKUP($A37,'Energy use Prediction'!$A$178:$AQ$204,MATCH(AH$32,'Energy use Prediction'!$A$178:$AQ$178,0),FALSE)*$B37</f>
        <v>0</v>
      </c>
      <c r="AI37">
        <f>VLOOKUP($A37,'Energy use Prediction'!$A$178:$AQ$204,MATCH(AI$32,'Energy use Prediction'!$A$178:$AQ$178,0),FALSE)*$B37</f>
        <v>0</v>
      </c>
      <c r="AJ37">
        <f>VLOOKUP($A37,'Energy use Prediction'!$A$178:$AQ$204,MATCH(AJ$32,'Energy use Prediction'!$A$178:$AQ$178,0),FALSE)*$B37</f>
        <v>0</v>
      </c>
      <c r="AK37">
        <f>VLOOKUP($A37,'Energy use Prediction'!$A$178:$AQ$204,MATCH(AK$32,'Energy use Prediction'!$A$178:$AQ$178,0),FALSE)*$B37</f>
        <v>0</v>
      </c>
      <c r="AL37">
        <f>VLOOKUP($A37,'Energy use Prediction'!$A$178:$AQ$204,MATCH(AL$32,'Energy use Prediction'!$A$178:$AQ$178,0),FALSE)*$B37</f>
        <v>0</v>
      </c>
      <c r="AM37">
        <f>VLOOKUP($A37,'Energy use Prediction'!$A$178:$AQ$204,MATCH(AM$32,'Energy use Prediction'!$A$178:$AQ$178,0),FALSE)*$B37</f>
        <v>0</v>
      </c>
      <c r="AN37">
        <f>VLOOKUP($A37,'Energy use Prediction'!$A$178:$AQ$204,MATCH(AN$32,'Energy use Prediction'!$A$178:$AQ$178,0),FALSE)*$B37</f>
        <v>0</v>
      </c>
      <c r="AO37">
        <f>VLOOKUP($A37,'Energy use Prediction'!$A$178:$AQ$204,MATCH(AO$32,'Energy use Prediction'!$A$178:$AQ$178,0),FALSE)*$B37</f>
        <v>0</v>
      </c>
      <c r="AP37">
        <f>VLOOKUP($A37,'Energy use Prediction'!$A$178:$AQ$204,MATCH(AP$32,'Energy use Prediction'!$A$178:$AQ$178,0),FALSE)*$B37</f>
        <v>0</v>
      </c>
      <c r="AQ37">
        <f>VLOOKUP($A37,'Energy use Prediction'!$A$178:$AQ$204,MATCH(AQ$32,'Energy use Prediction'!$A$178:$AQ$178,0),FALSE)*$B37</f>
        <v>0</v>
      </c>
    </row>
    <row r="38" spans="1:43">
      <c r="A38" s="37" t="s">
        <v>621</v>
      </c>
      <c r="B38">
        <f>VLOOKUP(A38,'Non Energy use'!A7:J33,COLUMN('Non Energy use'!I7),FALSE)</f>
        <v>0</v>
      </c>
      <c r="C38">
        <f>VLOOKUP($A38,'Energy use Prediction'!$A$178:$AQ$204,MATCH(C$32,'Energy use Prediction'!$A$178:$AQ$178,0),FALSE)*$B38</f>
        <v>0</v>
      </c>
      <c r="D38">
        <f>VLOOKUP($A38,'Energy use Prediction'!$A$178:$AQ$204,MATCH(D$32,'Energy use Prediction'!$A$178:$AQ$178,0),FALSE)*$B38</f>
        <v>0</v>
      </c>
      <c r="E38">
        <f>VLOOKUP($A38,'Energy use Prediction'!$A$178:$AQ$204,MATCH(E$32,'Energy use Prediction'!$A$178:$AQ$178,0),FALSE)*$B38</f>
        <v>0</v>
      </c>
      <c r="F38">
        <f>VLOOKUP($A38,'Energy use Prediction'!$A$178:$AQ$204,MATCH(F$32,'Energy use Prediction'!$A$178:$AQ$178,0),FALSE)*$B38</f>
        <v>0</v>
      </c>
      <c r="G38">
        <f>VLOOKUP($A38,'Energy use Prediction'!$A$178:$AQ$204,MATCH(G$32,'Energy use Prediction'!$A$178:$AQ$178,0),FALSE)*$B38</f>
        <v>0</v>
      </c>
      <c r="H38">
        <f>VLOOKUP($A38,'Energy use Prediction'!$A$178:$AQ$204,MATCH(H$32,'Energy use Prediction'!$A$178:$AQ$178,0),FALSE)*$B38</f>
        <v>0</v>
      </c>
      <c r="I38">
        <f>VLOOKUP($A38,'Energy use Prediction'!$A$178:$AQ$204,MATCH(I$32,'Energy use Prediction'!$A$178:$AQ$178,0),FALSE)*$B38</f>
        <v>0</v>
      </c>
      <c r="J38">
        <f>VLOOKUP($A38,'Energy use Prediction'!$A$178:$AQ$204,MATCH(J$32,'Energy use Prediction'!$A$178:$AQ$178,0),FALSE)*$B38</f>
        <v>0</v>
      </c>
      <c r="K38">
        <f>VLOOKUP($A38,'Energy use Prediction'!$A$178:$AQ$204,MATCH(K$32,'Energy use Prediction'!$A$178:$AQ$178,0),FALSE)*$B38</f>
        <v>0</v>
      </c>
      <c r="L38">
        <f>VLOOKUP($A38,'Energy use Prediction'!$A$178:$AQ$204,MATCH(L$32,'Energy use Prediction'!$A$178:$AQ$178,0),FALSE)*$B38</f>
        <v>0</v>
      </c>
      <c r="M38">
        <f>VLOOKUP($A38,'Energy use Prediction'!$A$178:$AQ$204,MATCH(M$32,'Energy use Prediction'!$A$178:$AQ$178,0),FALSE)*$B38</f>
        <v>0</v>
      </c>
      <c r="N38">
        <f>VLOOKUP($A38,'Energy use Prediction'!$A$178:$AQ$204,MATCH(N$32,'Energy use Prediction'!$A$178:$AQ$178,0),FALSE)*$B38</f>
        <v>0</v>
      </c>
      <c r="O38">
        <f>VLOOKUP($A38,'Energy use Prediction'!$A$178:$AQ$204,MATCH(O$32,'Energy use Prediction'!$A$178:$AQ$178,0),FALSE)*$B38</f>
        <v>0</v>
      </c>
      <c r="P38">
        <f>VLOOKUP($A38,'Energy use Prediction'!$A$178:$AQ$204,MATCH(P$32,'Energy use Prediction'!$A$178:$AQ$178,0),FALSE)*$B38</f>
        <v>0</v>
      </c>
      <c r="Q38">
        <f>VLOOKUP($A38,'Energy use Prediction'!$A$178:$AQ$204,MATCH(Q$32,'Energy use Prediction'!$A$178:$AQ$178,0),FALSE)*$B38</f>
        <v>0</v>
      </c>
      <c r="R38">
        <f>VLOOKUP($A38,'Energy use Prediction'!$A$178:$AQ$204,MATCH(R$32,'Energy use Prediction'!$A$178:$AQ$178,0),FALSE)*$B38</f>
        <v>0</v>
      </c>
      <c r="S38">
        <f>VLOOKUP($A38,'Energy use Prediction'!$A$178:$AQ$204,MATCH(S$32,'Energy use Prediction'!$A$178:$AQ$178,0),FALSE)*$B38</f>
        <v>0</v>
      </c>
      <c r="T38">
        <f>VLOOKUP($A38,'Energy use Prediction'!$A$178:$AQ$204,MATCH(T$32,'Energy use Prediction'!$A$178:$AQ$178,0),FALSE)*$B38</f>
        <v>0</v>
      </c>
      <c r="U38">
        <f>VLOOKUP($A38,'Energy use Prediction'!$A$178:$AQ$204,MATCH(U$32,'Energy use Prediction'!$A$178:$AQ$178,0),FALSE)*$B38</f>
        <v>0</v>
      </c>
      <c r="V38">
        <f>VLOOKUP($A38,'Energy use Prediction'!$A$178:$AQ$204,MATCH(V$32,'Energy use Prediction'!$A$178:$AQ$178,0),FALSE)*$B38</f>
        <v>0</v>
      </c>
      <c r="W38">
        <f>VLOOKUP($A38,'Energy use Prediction'!$A$178:$AQ$204,MATCH(W$32,'Energy use Prediction'!$A$178:$AQ$178,0),FALSE)*$B38</f>
        <v>0</v>
      </c>
      <c r="X38">
        <f>VLOOKUP($A38,'Energy use Prediction'!$A$178:$AQ$204,MATCH(X$32,'Energy use Prediction'!$A$178:$AQ$178,0),FALSE)*$B38</f>
        <v>0</v>
      </c>
      <c r="Y38">
        <f>VLOOKUP($A38,'Energy use Prediction'!$A$178:$AQ$204,MATCH(Y$32,'Energy use Prediction'!$A$178:$AQ$178,0),FALSE)*$B38</f>
        <v>0</v>
      </c>
      <c r="Z38">
        <f>VLOOKUP($A38,'Energy use Prediction'!$A$178:$AQ$204,MATCH(Z$32,'Energy use Prediction'!$A$178:$AQ$178,0),FALSE)*$B38</f>
        <v>0</v>
      </c>
      <c r="AA38">
        <f>VLOOKUP($A38,'Energy use Prediction'!$A$178:$AQ$204,MATCH(AA$32,'Energy use Prediction'!$A$178:$AQ$178,0),FALSE)*$B38</f>
        <v>0</v>
      </c>
      <c r="AB38">
        <f>VLOOKUP($A38,'Energy use Prediction'!$A$178:$AQ$204,MATCH(AB$32,'Energy use Prediction'!$A$178:$AQ$178,0),FALSE)*$B38</f>
        <v>0</v>
      </c>
      <c r="AC38">
        <f>VLOOKUP($A38,'Energy use Prediction'!$A$178:$AQ$204,MATCH(AC$32,'Energy use Prediction'!$A$178:$AQ$178,0),FALSE)*$B38</f>
        <v>0</v>
      </c>
      <c r="AD38">
        <f>VLOOKUP($A38,'Energy use Prediction'!$A$178:$AQ$204,MATCH(AD$32,'Energy use Prediction'!$A$178:$AQ$178,0),FALSE)*$B38</f>
        <v>0</v>
      </c>
      <c r="AE38">
        <f>VLOOKUP($A38,'Energy use Prediction'!$A$178:$AQ$204,MATCH(AE$32,'Energy use Prediction'!$A$178:$AQ$178,0),FALSE)*$B38</f>
        <v>0</v>
      </c>
      <c r="AF38">
        <f>VLOOKUP($A38,'Energy use Prediction'!$A$178:$AQ$204,MATCH(AF$32,'Energy use Prediction'!$A$178:$AQ$178,0),FALSE)*$B38</f>
        <v>0</v>
      </c>
      <c r="AG38">
        <f>VLOOKUP($A38,'Energy use Prediction'!$A$178:$AQ$204,MATCH(AG$32,'Energy use Prediction'!$A$178:$AQ$178,0),FALSE)*$B38</f>
        <v>0</v>
      </c>
      <c r="AH38">
        <f>VLOOKUP($A38,'Energy use Prediction'!$A$178:$AQ$204,MATCH(AH$32,'Energy use Prediction'!$A$178:$AQ$178,0),FALSE)*$B38</f>
        <v>0</v>
      </c>
      <c r="AI38">
        <f>VLOOKUP($A38,'Energy use Prediction'!$A$178:$AQ$204,MATCH(AI$32,'Energy use Prediction'!$A$178:$AQ$178,0),FALSE)*$B38</f>
        <v>0</v>
      </c>
      <c r="AJ38">
        <f>VLOOKUP($A38,'Energy use Prediction'!$A$178:$AQ$204,MATCH(AJ$32,'Energy use Prediction'!$A$178:$AQ$178,0),FALSE)*$B38</f>
        <v>0</v>
      </c>
      <c r="AK38">
        <f>VLOOKUP($A38,'Energy use Prediction'!$A$178:$AQ$204,MATCH(AK$32,'Energy use Prediction'!$A$178:$AQ$178,0),FALSE)*$B38</f>
        <v>0</v>
      </c>
      <c r="AL38">
        <f>VLOOKUP($A38,'Energy use Prediction'!$A$178:$AQ$204,MATCH(AL$32,'Energy use Prediction'!$A$178:$AQ$178,0),FALSE)*$B38</f>
        <v>0</v>
      </c>
      <c r="AM38">
        <f>VLOOKUP($A38,'Energy use Prediction'!$A$178:$AQ$204,MATCH(AM$32,'Energy use Prediction'!$A$178:$AQ$178,0),FALSE)*$B38</f>
        <v>0</v>
      </c>
      <c r="AN38">
        <f>VLOOKUP($A38,'Energy use Prediction'!$A$178:$AQ$204,MATCH(AN$32,'Energy use Prediction'!$A$178:$AQ$178,0),FALSE)*$B38</f>
        <v>0</v>
      </c>
      <c r="AO38">
        <f>VLOOKUP($A38,'Energy use Prediction'!$A$178:$AQ$204,MATCH(AO$32,'Energy use Prediction'!$A$178:$AQ$178,0),FALSE)*$B38</f>
        <v>0</v>
      </c>
      <c r="AP38">
        <f>VLOOKUP($A38,'Energy use Prediction'!$A$178:$AQ$204,MATCH(AP$32,'Energy use Prediction'!$A$178:$AQ$178,0),FALSE)*$B38</f>
        <v>0</v>
      </c>
      <c r="AQ38">
        <f>VLOOKUP($A38,'Energy use Prediction'!$A$178:$AQ$204,MATCH(AQ$32,'Energy use Prediction'!$A$178:$AQ$178,0),FALSE)*$B38</f>
        <v>0</v>
      </c>
    </row>
    <row r="39" spans="1:43">
      <c r="A39" s="37" t="s">
        <v>622</v>
      </c>
      <c r="B39">
        <f>VLOOKUP(A39,'Non Energy use'!A8:J34,COLUMN('Non Energy use'!I8),FALSE)</f>
        <v>0</v>
      </c>
      <c r="C39">
        <f>VLOOKUP($A39,'Energy use Prediction'!$A$178:$AQ$204,MATCH(C$32,'Energy use Prediction'!$A$178:$AQ$178,0),FALSE)*$B39</f>
        <v>0</v>
      </c>
      <c r="D39">
        <f>VLOOKUP($A39,'Energy use Prediction'!$A$178:$AQ$204,MATCH(D$32,'Energy use Prediction'!$A$178:$AQ$178,0),FALSE)*$B39</f>
        <v>0</v>
      </c>
      <c r="E39">
        <f>VLOOKUP($A39,'Energy use Prediction'!$A$178:$AQ$204,MATCH(E$32,'Energy use Prediction'!$A$178:$AQ$178,0),FALSE)*$B39</f>
        <v>0</v>
      </c>
      <c r="F39">
        <f>VLOOKUP($A39,'Energy use Prediction'!$A$178:$AQ$204,MATCH(F$32,'Energy use Prediction'!$A$178:$AQ$178,0),FALSE)*$B39</f>
        <v>0</v>
      </c>
      <c r="G39">
        <f>VLOOKUP($A39,'Energy use Prediction'!$A$178:$AQ$204,MATCH(G$32,'Energy use Prediction'!$A$178:$AQ$178,0),FALSE)*$B39</f>
        <v>0</v>
      </c>
      <c r="H39">
        <f>VLOOKUP($A39,'Energy use Prediction'!$A$178:$AQ$204,MATCH(H$32,'Energy use Prediction'!$A$178:$AQ$178,0),FALSE)*$B39</f>
        <v>0</v>
      </c>
      <c r="I39">
        <f>VLOOKUP($A39,'Energy use Prediction'!$A$178:$AQ$204,MATCH(I$32,'Energy use Prediction'!$A$178:$AQ$178,0),FALSE)*$B39</f>
        <v>0</v>
      </c>
      <c r="J39">
        <f>VLOOKUP($A39,'Energy use Prediction'!$A$178:$AQ$204,MATCH(J$32,'Energy use Prediction'!$A$178:$AQ$178,0),FALSE)*$B39</f>
        <v>0</v>
      </c>
      <c r="K39">
        <f>VLOOKUP($A39,'Energy use Prediction'!$A$178:$AQ$204,MATCH(K$32,'Energy use Prediction'!$A$178:$AQ$178,0),FALSE)*$B39</f>
        <v>0</v>
      </c>
      <c r="L39">
        <f>VLOOKUP($A39,'Energy use Prediction'!$A$178:$AQ$204,MATCH(L$32,'Energy use Prediction'!$A$178:$AQ$178,0),FALSE)*$B39</f>
        <v>0</v>
      </c>
      <c r="M39">
        <f>VLOOKUP($A39,'Energy use Prediction'!$A$178:$AQ$204,MATCH(M$32,'Energy use Prediction'!$A$178:$AQ$178,0),FALSE)*$B39</f>
        <v>0</v>
      </c>
      <c r="N39">
        <f>VLOOKUP($A39,'Energy use Prediction'!$A$178:$AQ$204,MATCH(N$32,'Energy use Prediction'!$A$178:$AQ$178,0),FALSE)*$B39</f>
        <v>0</v>
      </c>
      <c r="O39">
        <f>VLOOKUP($A39,'Energy use Prediction'!$A$178:$AQ$204,MATCH(O$32,'Energy use Prediction'!$A$178:$AQ$178,0),FALSE)*$B39</f>
        <v>0</v>
      </c>
      <c r="P39">
        <f>VLOOKUP($A39,'Energy use Prediction'!$A$178:$AQ$204,MATCH(P$32,'Energy use Prediction'!$A$178:$AQ$178,0),FALSE)*$B39</f>
        <v>0</v>
      </c>
      <c r="Q39">
        <f>VLOOKUP($A39,'Energy use Prediction'!$A$178:$AQ$204,MATCH(Q$32,'Energy use Prediction'!$A$178:$AQ$178,0),FALSE)*$B39</f>
        <v>0</v>
      </c>
      <c r="R39">
        <f>VLOOKUP($A39,'Energy use Prediction'!$A$178:$AQ$204,MATCH(R$32,'Energy use Prediction'!$A$178:$AQ$178,0),FALSE)*$B39</f>
        <v>0</v>
      </c>
      <c r="S39">
        <f>VLOOKUP($A39,'Energy use Prediction'!$A$178:$AQ$204,MATCH(S$32,'Energy use Prediction'!$A$178:$AQ$178,0),FALSE)*$B39</f>
        <v>0</v>
      </c>
      <c r="T39">
        <f>VLOOKUP($A39,'Energy use Prediction'!$A$178:$AQ$204,MATCH(T$32,'Energy use Prediction'!$A$178:$AQ$178,0),FALSE)*$B39</f>
        <v>0</v>
      </c>
      <c r="U39">
        <f>VLOOKUP($A39,'Energy use Prediction'!$A$178:$AQ$204,MATCH(U$32,'Energy use Prediction'!$A$178:$AQ$178,0),FALSE)*$B39</f>
        <v>0</v>
      </c>
      <c r="V39">
        <f>VLOOKUP($A39,'Energy use Prediction'!$A$178:$AQ$204,MATCH(V$32,'Energy use Prediction'!$A$178:$AQ$178,0),FALSE)*$B39</f>
        <v>0</v>
      </c>
      <c r="W39">
        <f>VLOOKUP($A39,'Energy use Prediction'!$A$178:$AQ$204,MATCH(W$32,'Energy use Prediction'!$A$178:$AQ$178,0),FALSE)*$B39</f>
        <v>0</v>
      </c>
      <c r="X39">
        <f>VLOOKUP($A39,'Energy use Prediction'!$A$178:$AQ$204,MATCH(X$32,'Energy use Prediction'!$A$178:$AQ$178,0),FALSE)*$B39</f>
        <v>0</v>
      </c>
      <c r="Y39">
        <f>VLOOKUP($A39,'Energy use Prediction'!$A$178:$AQ$204,MATCH(Y$32,'Energy use Prediction'!$A$178:$AQ$178,0),FALSE)*$B39</f>
        <v>0</v>
      </c>
      <c r="Z39">
        <f>VLOOKUP($A39,'Energy use Prediction'!$A$178:$AQ$204,MATCH(Z$32,'Energy use Prediction'!$A$178:$AQ$178,0),FALSE)*$B39</f>
        <v>0</v>
      </c>
      <c r="AA39">
        <f>VLOOKUP($A39,'Energy use Prediction'!$A$178:$AQ$204,MATCH(AA$32,'Energy use Prediction'!$A$178:$AQ$178,0),FALSE)*$B39</f>
        <v>0</v>
      </c>
      <c r="AB39">
        <f>VLOOKUP($A39,'Energy use Prediction'!$A$178:$AQ$204,MATCH(AB$32,'Energy use Prediction'!$A$178:$AQ$178,0),FALSE)*$B39</f>
        <v>0</v>
      </c>
      <c r="AC39">
        <f>VLOOKUP($A39,'Energy use Prediction'!$A$178:$AQ$204,MATCH(AC$32,'Energy use Prediction'!$A$178:$AQ$178,0),FALSE)*$B39</f>
        <v>0</v>
      </c>
      <c r="AD39">
        <f>VLOOKUP($A39,'Energy use Prediction'!$A$178:$AQ$204,MATCH(AD$32,'Energy use Prediction'!$A$178:$AQ$178,0),FALSE)*$B39</f>
        <v>0</v>
      </c>
      <c r="AE39">
        <f>VLOOKUP($A39,'Energy use Prediction'!$A$178:$AQ$204,MATCH(AE$32,'Energy use Prediction'!$A$178:$AQ$178,0),FALSE)*$B39</f>
        <v>0</v>
      </c>
      <c r="AF39">
        <f>VLOOKUP($A39,'Energy use Prediction'!$A$178:$AQ$204,MATCH(AF$32,'Energy use Prediction'!$A$178:$AQ$178,0),FALSE)*$B39</f>
        <v>0</v>
      </c>
      <c r="AG39">
        <f>VLOOKUP($A39,'Energy use Prediction'!$A$178:$AQ$204,MATCH(AG$32,'Energy use Prediction'!$A$178:$AQ$178,0),FALSE)*$B39</f>
        <v>0</v>
      </c>
      <c r="AH39">
        <f>VLOOKUP($A39,'Energy use Prediction'!$A$178:$AQ$204,MATCH(AH$32,'Energy use Prediction'!$A$178:$AQ$178,0),FALSE)*$B39</f>
        <v>0</v>
      </c>
      <c r="AI39">
        <f>VLOOKUP($A39,'Energy use Prediction'!$A$178:$AQ$204,MATCH(AI$32,'Energy use Prediction'!$A$178:$AQ$178,0),FALSE)*$B39</f>
        <v>0</v>
      </c>
      <c r="AJ39">
        <f>VLOOKUP($A39,'Energy use Prediction'!$A$178:$AQ$204,MATCH(AJ$32,'Energy use Prediction'!$A$178:$AQ$178,0),FALSE)*$B39</f>
        <v>0</v>
      </c>
      <c r="AK39">
        <f>VLOOKUP($A39,'Energy use Prediction'!$A$178:$AQ$204,MATCH(AK$32,'Energy use Prediction'!$A$178:$AQ$178,0),FALSE)*$B39</f>
        <v>0</v>
      </c>
      <c r="AL39">
        <f>VLOOKUP($A39,'Energy use Prediction'!$A$178:$AQ$204,MATCH(AL$32,'Energy use Prediction'!$A$178:$AQ$178,0),FALSE)*$B39</f>
        <v>0</v>
      </c>
      <c r="AM39">
        <f>VLOOKUP($A39,'Energy use Prediction'!$A$178:$AQ$204,MATCH(AM$32,'Energy use Prediction'!$A$178:$AQ$178,0),FALSE)*$B39</f>
        <v>0</v>
      </c>
      <c r="AN39">
        <f>VLOOKUP($A39,'Energy use Prediction'!$A$178:$AQ$204,MATCH(AN$32,'Energy use Prediction'!$A$178:$AQ$178,0),FALSE)*$B39</f>
        <v>0</v>
      </c>
      <c r="AO39">
        <f>VLOOKUP($A39,'Energy use Prediction'!$A$178:$AQ$204,MATCH(AO$32,'Energy use Prediction'!$A$178:$AQ$178,0),FALSE)*$B39</f>
        <v>0</v>
      </c>
      <c r="AP39">
        <f>VLOOKUP($A39,'Energy use Prediction'!$A$178:$AQ$204,MATCH(AP$32,'Energy use Prediction'!$A$178:$AQ$178,0),FALSE)*$B39</f>
        <v>0</v>
      </c>
      <c r="AQ39">
        <f>VLOOKUP($A39,'Energy use Prediction'!$A$178:$AQ$204,MATCH(AQ$32,'Energy use Prediction'!$A$178:$AQ$178,0),FALSE)*$B39</f>
        <v>0</v>
      </c>
    </row>
    <row r="40" spans="1:43">
      <c r="A40" s="37" t="s">
        <v>623</v>
      </c>
      <c r="B40">
        <f>VLOOKUP(A40,'Non Energy use'!A9:J35,COLUMN('Non Energy use'!I9),FALSE)</f>
        <v>0</v>
      </c>
      <c r="C40">
        <f>VLOOKUP($A40,'Energy use Prediction'!$A$178:$AQ$204,MATCH(C$32,'Energy use Prediction'!$A$178:$AQ$178,0),FALSE)*$B40</f>
        <v>0</v>
      </c>
      <c r="D40">
        <f>VLOOKUP($A40,'Energy use Prediction'!$A$178:$AQ$204,MATCH(D$32,'Energy use Prediction'!$A$178:$AQ$178,0),FALSE)*$B40</f>
        <v>0</v>
      </c>
      <c r="E40">
        <f>VLOOKUP($A40,'Energy use Prediction'!$A$178:$AQ$204,MATCH(E$32,'Energy use Prediction'!$A$178:$AQ$178,0),FALSE)*$B40</f>
        <v>0</v>
      </c>
      <c r="F40">
        <f>VLOOKUP($A40,'Energy use Prediction'!$A$178:$AQ$204,MATCH(F$32,'Energy use Prediction'!$A$178:$AQ$178,0),FALSE)*$B40</f>
        <v>0</v>
      </c>
      <c r="G40">
        <f>VLOOKUP($A40,'Energy use Prediction'!$A$178:$AQ$204,MATCH(G$32,'Energy use Prediction'!$A$178:$AQ$178,0),FALSE)*$B40</f>
        <v>0</v>
      </c>
      <c r="H40">
        <f>VLOOKUP($A40,'Energy use Prediction'!$A$178:$AQ$204,MATCH(H$32,'Energy use Prediction'!$A$178:$AQ$178,0),FALSE)*$B40</f>
        <v>0</v>
      </c>
      <c r="I40">
        <f>VLOOKUP($A40,'Energy use Prediction'!$A$178:$AQ$204,MATCH(I$32,'Energy use Prediction'!$A$178:$AQ$178,0),FALSE)*$B40</f>
        <v>0</v>
      </c>
      <c r="J40">
        <f>VLOOKUP($A40,'Energy use Prediction'!$A$178:$AQ$204,MATCH(J$32,'Energy use Prediction'!$A$178:$AQ$178,0),FALSE)*$B40</f>
        <v>0</v>
      </c>
      <c r="K40">
        <f>VLOOKUP($A40,'Energy use Prediction'!$A$178:$AQ$204,MATCH(K$32,'Energy use Prediction'!$A$178:$AQ$178,0),FALSE)*$B40</f>
        <v>0</v>
      </c>
      <c r="L40">
        <f>VLOOKUP($A40,'Energy use Prediction'!$A$178:$AQ$204,MATCH(L$32,'Energy use Prediction'!$A$178:$AQ$178,0),FALSE)*$B40</f>
        <v>0</v>
      </c>
      <c r="M40">
        <f>VLOOKUP($A40,'Energy use Prediction'!$A$178:$AQ$204,MATCH(M$32,'Energy use Prediction'!$A$178:$AQ$178,0),FALSE)*$B40</f>
        <v>0</v>
      </c>
      <c r="N40">
        <f>VLOOKUP($A40,'Energy use Prediction'!$A$178:$AQ$204,MATCH(N$32,'Energy use Prediction'!$A$178:$AQ$178,0),FALSE)*$B40</f>
        <v>0</v>
      </c>
      <c r="O40">
        <f>VLOOKUP($A40,'Energy use Prediction'!$A$178:$AQ$204,MATCH(O$32,'Energy use Prediction'!$A$178:$AQ$178,0),FALSE)*$B40</f>
        <v>0</v>
      </c>
      <c r="P40">
        <f>VLOOKUP($A40,'Energy use Prediction'!$A$178:$AQ$204,MATCH(P$32,'Energy use Prediction'!$A$178:$AQ$178,0),FALSE)*$B40</f>
        <v>0</v>
      </c>
      <c r="Q40">
        <f>VLOOKUP($A40,'Energy use Prediction'!$A$178:$AQ$204,MATCH(Q$32,'Energy use Prediction'!$A$178:$AQ$178,0),FALSE)*$B40</f>
        <v>0</v>
      </c>
      <c r="R40">
        <f>VLOOKUP($A40,'Energy use Prediction'!$A$178:$AQ$204,MATCH(R$32,'Energy use Prediction'!$A$178:$AQ$178,0),FALSE)*$B40</f>
        <v>0</v>
      </c>
      <c r="S40">
        <f>VLOOKUP($A40,'Energy use Prediction'!$A$178:$AQ$204,MATCH(S$32,'Energy use Prediction'!$A$178:$AQ$178,0),FALSE)*$B40</f>
        <v>0</v>
      </c>
      <c r="T40">
        <f>VLOOKUP($A40,'Energy use Prediction'!$A$178:$AQ$204,MATCH(T$32,'Energy use Prediction'!$A$178:$AQ$178,0),FALSE)*$B40</f>
        <v>0</v>
      </c>
      <c r="U40">
        <f>VLOOKUP($A40,'Energy use Prediction'!$A$178:$AQ$204,MATCH(U$32,'Energy use Prediction'!$A$178:$AQ$178,0),FALSE)*$B40</f>
        <v>0</v>
      </c>
      <c r="V40">
        <f>VLOOKUP($A40,'Energy use Prediction'!$A$178:$AQ$204,MATCH(V$32,'Energy use Prediction'!$A$178:$AQ$178,0),FALSE)*$B40</f>
        <v>0</v>
      </c>
      <c r="W40">
        <f>VLOOKUP($A40,'Energy use Prediction'!$A$178:$AQ$204,MATCH(W$32,'Energy use Prediction'!$A$178:$AQ$178,0),FALSE)*$B40</f>
        <v>0</v>
      </c>
      <c r="X40">
        <f>VLOOKUP($A40,'Energy use Prediction'!$A$178:$AQ$204,MATCH(X$32,'Energy use Prediction'!$A$178:$AQ$178,0),FALSE)*$B40</f>
        <v>0</v>
      </c>
      <c r="Y40">
        <f>VLOOKUP($A40,'Energy use Prediction'!$A$178:$AQ$204,MATCH(Y$32,'Energy use Prediction'!$A$178:$AQ$178,0),FALSE)*$B40</f>
        <v>0</v>
      </c>
      <c r="Z40">
        <f>VLOOKUP($A40,'Energy use Prediction'!$A$178:$AQ$204,MATCH(Z$32,'Energy use Prediction'!$A$178:$AQ$178,0),FALSE)*$B40</f>
        <v>0</v>
      </c>
      <c r="AA40">
        <f>VLOOKUP($A40,'Energy use Prediction'!$A$178:$AQ$204,MATCH(AA$32,'Energy use Prediction'!$A$178:$AQ$178,0),FALSE)*$B40</f>
        <v>0</v>
      </c>
      <c r="AB40">
        <f>VLOOKUP($A40,'Energy use Prediction'!$A$178:$AQ$204,MATCH(AB$32,'Energy use Prediction'!$A$178:$AQ$178,0),FALSE)*$B40</f>
        <v>0</v>
      </c>
      <c r="AC40">
        <f>VLOOKUP($A40,'Energy use Prediction'!$A$178:$AQ$204,MATCH(AC$32,'Energy use Prediction'!$A$178:$AQ$178,0),FALSE)*$B40</f>
        <v>0</v>
      </c>
      <c r="AD40">
        <f>VLOOKUP($A40,'Energy use Prediction'!$A$178:$AQ$204,MATCH(AD$32,'Energy use Prediction'!$A$178:$AQ$178,0),FALSE)*$B40</f>
        <v>0</v>
      </c>
      <c r="AE40">
        <f>VLOOKUP($A40,'Energy use Prediction'!$A$178:$AQ$204,MATCH(AE$32,'Energy use Prediction'!$A$178:$AQ$178,0),FALSE)*$B40</f>
        <v>0</v>
      </c>
      <c r="AF40">
        <f>VLOOKUP($A40,'Energy use Prediction'!$A$178:$AQ$204,MATCH(AF$32,'Energy use Prediction'!$A$178:$AQ$178,0),FALSE)*$B40</f>
        <v>0</v>
      </c>
      <c r="AG40">
        <f>VLOOKUP($A40,'Energy use Prediction'!$A$178:$AQ$204,MATCH(AG$32,'Energy use Prediction'!$A$178:$AQ$178,0),FALSE)*$B40</f>
        <v>0</v>
      </c>
      <c r="AH40">
        <f>VLOOKUP($A40,'Energy use Prediction'!$A$178:$AQ$204,MATCH(AH$32,'Energy use Prediction'!$A$178:$AQ$178,0),FALSE)*$B40</f>
        <v>0</v>
      </c>
      <c r="AI40">
        <f>VLOOKUP($A40,'Energy use Prediction'!$A$178:$AQ$204,MATCH(AI$32,'Energy use Prediction'!$A$178:$AQ$178,0),FALSE)*$B40</f>
        <v>0</v>
      </c>
      <c r="AJ40">
        <f>VLOOKUP($A40,'Energy use Prediction'!$A$178:$AQ$204,MATCH(AJ$32,'Energy use Prediction'!$A$178:$AQ$178,0),FALSE)*$B40</f>
        <v>0</v>
      </c>
      <c r="AK40">
        <f>VLOOKUP($A40,'Energy use Prediction'!$A$178:$AQ$204,MATCH(AK$32,'Energy use Prediction'!$A$178:$AQ$178,0),FALSE)*$B40</f>
        <v>0</v>
      </c>
      <c r="AL40">
        <f>VLOOKUP($A40,'Energy use Prediction'!$A$178:$AQ$204,MATCH(AL$32,'Energy use Prediction'!$A$178:$AQ$178,0),FALSE)*$B40</f>
        <v>0</v>
      </c>
      <c r="AM40">
        <f>VLOOKUP($A40,'Energy use Prediction'!$A$178:$AQ$204,MATCH(AM$32,'Energy use Prediction'!$A$178:$AQ$178,0),FALSE)*$B40</f>
        <v>0</v>
      </c>
      <c r="AN40">
        <f>VLOOKUP($A40,'Energy use Prediction'!$A$178:$AQ$204,MATCH(AN$32,'Energy use Prediction'!$A$178:$AQ$178,0),FALSE)*$B40</f>
        <v>0</v>
      </c>
      <c r="AO40">
        <f>VLOOKUP($A40,'Energy use Prediction'!$A$178:$AQ$204,MATCH(AO$32,'Energy use Prediction'!$A$178:$AQ$178,0),FALSE)*$B40</f>
        <v>0</v>
      </c>
      <c r="AP40">
        <f>VLOOKUP($A40,'Energy use Prediction'!$A$178:$AQ$204,MATCH(AP$32,'Energy use Prediction'!$A$178:$AQ$178,0),FALSE)*$B40</f>
        <v>0</v>
      </c>
      <c r="AQ40">
        <f>VLOOKUP($A40,'Energy use Prediction'!$A$178:$AQ$204,MATCH(AQ$32,'Energy use Prediction'!$A$178:$AQ$178,0),FALSE)*$B40</f>
        <v>0</v>
      </c>
    </row>
    <row r="41" spans="1:43">
      <c r="A41" s="37" t="s">
        <v>624</v>
      </c>
      <c r="B41">
        <f>VLOOKUP(A41,'Non Energy use'!A10:J36,COLUMN('Non Energy use'!I10),FALSE)</f>
        <v>0</v>
      </c>
      <c r="C41">
        <f>VLOOKUP($A41,'Energy use Prediction'!$A$178:$AQ$204,MATCH(C$32,'Energy use Prediction'!$A$178:$AQ$178,0),FALSE)*$B41</f>
        <v>0</v>
      </c>
      <c r="D41">
        <f>VLOOKUP($A41,'Energy use Prediction'!$A$178:$AQ$204,MATCH(D$32,'Energy use Prediction'!$A$178:$AQ$178,0),FALSE)*$B41</f>
        <v>0</v>
      </c>
      <c r="E41">
        <f>VLOOKUP($A41,'Energy use Prediction'!$A$178:$AQ$204,MATCH(E$32,'Energy use Prediction'!$A$178:$AQ$178,0),FALSE)*$B41</f>
        <v>0</v>
      </c>
      <c r="F41">
        <f>VLOOKUP($A41,'Energy use Prediction'!$A$178:$AQ$204,MATCH(F$32,'Energy use Prediction'!$A$178:$AQ$178,0),FALSE)*$B41</f>
        <v>0</v>
      </c>
      <c r="G41">
        <f>VLOOKUP($A41,'Energy use Prediction'!$A$178:$AQ$204,MATCH(G$32,'Energy use Prediction'!$A$178:$AQ$178,0),FALSE)*$B41</f>
        <v>0</v>
      </c>
      <c r="H41">
        <f>VLOOKUP($A41,'Energy use Prediction'!$A$178:$AQ$204,MATCH(H$32,'Energy use Prediction'!$A$178:$AQ$178,0),FALSE)*$B41</f>
        <v>0</v>
      </c>
      <c r="I41">
        <f>VLOOKUP($A41,'Energy use Prediction'!$A$178:$AQ$204,MATCH(I$32,'Energy use Prediction'!$A$178:$AQ$178,0),FALSE)*$B41</f>
        <v>0</v>
      </c>
      <c r="J41">
        <f>VLOOKUP($A41,'Energy use Prediction'!$A$178:$AQ$204,MATCH(J$32,'Energy use Prediction'!$A$178:$AQ$178,0),FALSE)*$B41</f>
        <v>0</v>
      </c>
      <c r="K41">
        <f>VLOOKUP($A41,'Energy use Prediction'!$A$178:$AQ$204,MATCH(K$32,'Energy use Prediction'!$A$178:$AQ$178,0),FALSE)*$B41</f>
        <v>0</v>
      </c>
      <c r="L41">
        <f>VLOOKUP($A41,'Energy use Prediction'!$A$178:$AQ$204,MATCH(L$32,'Energy use Prediction'!$A$178:$AQ$178,0),FALSE)*$B41</f>
        <v>0</v>
      </c>
      <c r="M41">
        <f>VLOOKUP($A41,'Energy use Prediction'!$A$178:$AQ$204,MATCH(M$32,'Energy use Prediction'!$A$178:$AQ$178,0),FALSE)*$B41</f>
        <v>0</v>
      </c>
      <c r="N41">
        <f>VLOOKUP($A41,'Energy use Prediction'!$A$178:$AQ$204,MATCH(N$32,'Energy use Prediction'!$A$178:$AQ$178,0),FALSE)*$B41</f>
        <v>0</v>
      </c>
      <c r="O41">
        <f>VLOOKUP($A41,'Energy use Prediction'!$A$178:$AQ$204,MATCH(O$32,'Energy use Prediction'!$A$178:$AQ$178,0),FALSE)*$B41</f>
        <v>0</v>
      </c>
      <c r="P41">
        <f>VLOOKUP($A41,'Energy use Prediction'!$A$178:$AQ$204,MATCH(P$32,'Energy use Prediction'!$A$178:$AQ$178,0),FALSE)*$B41</f>
        <v>0</v>
      </c>
      <c r="Q41">
        <f>VLOOKUP($A41,'Energy use Prediction'!$A$178:$AQ$204,MATCH(Q$32,'Energy use Prediction'!$A$178:$AQ$178,0),FALSE)*$B41</f>
        <v>0</v>
      </c>
      <c r="R41">
        <f>VLOOKUP($A41,'Energy use Prediction'!$A$178:$AQ$204,MATCH(R$32,'Energy use Prediction'!$A$178:$AQ$178,0),FALSE)*$B41</f>
        <v>0</v>
      </c>
      <c r="S41">
        <f>VLOOKUP($A41,'Energy use Prediction'!$A$178:$AQ$204,MATCH(S$32,'Energy use Prediction'!$A$178:$AQ$178,0),FALSE)*$B41</f>
        <v>0</v>
      </c>
      <c r="T41">
        <f>VLOOKUP($A41,'Energy use Prediction'!$A$178:$AQ$204,MATCH(T$32,'Energy use Prediction'!$A$178:$AQ$178,0),FALSE)*$B41</f>
        <v>0</v>
      </c>
      <c r="U41">
        <f>VLOOKUP($A41,'Energy use Prediction'!$A$178:$AQ$204,MATCH(U$32,'Energy use Prediction'!$A$178:$AQ$178,0),FALSE)*$B41</f>
        <v>0</v>
      </c>
      <c r="V41">
        <f>VLOOKUP($A41,'Energy use Prediction'!$A$178:$AQ$204,MATCH(V$32,'Energy use Prediction'!$A$178:$AQ$178,0),FALSE)*$B41</f>
        <v>0</v>
      </c>
      <c r="W41">
        <f>VLOOKUP($A41,'Energy use Prediction'!$A$178:$AQ$204,MATCH(W$32,'Energy use Prediction'!$A$178:$AQ$178,0),FALSE)*$B41</f>
        <v>0</v>
      </c>
      <c r="X41">
        <f>VLOOKUP($A41,'Energy use Prediction'!$A$178:$AQ$204,MATCH(X$32,'Energy use Prediction'!$A$178:$AQ$178,0),FALSE)*$B41</f>
        <v>0</v>
      </c>
      <c r="Y41">
        <f>VLOOKUP($A41,'Energy use Prediction'!$A$178:$AQ$204,MATCH(Y$32,'Energy use Prediction'!$A$178:$AQ$178,0),FALSE)*$B41</f>
        <v>0</v>
      </c>
      <c r="Z41">
        <f>VLOOKUP($A41,'Energy use Prediction'!$A$178:$AQ$204,MATCH(Z$32,'Energy use Prediction'!$A$178:$AQ$178,0),FALSE)*$B41</f>
        <v>0</v>
      </c>
      <c r="AA41">
        <f>VLOOKUP($A41,'Energy use Prediction'!$A$178:$AQ$204,MATCH(AA$32,'Energy use Prediction'!$A$178:$AQ$178,0),FALSE)*$B41</f>
        <v>0</v>
      </c>
      <c r="AB41">
        <f>VLOOKUP($A41,'Energy use Prediction'!$A$178:$AQ$204,MATCH(AB$32,'Energy use Prediction'!$A$178:$AQ$178,0),FALSE)*$B41</f>
        <v>0</v>
      </c>
      <c r="AC41">
        <f>VLOOKUP($A41,'Energy use Prediction'!$A$178:$AQ$204,MATCH(AC$32,'Energy use Prediction'!$A$178:$AQ$178,0),FALSE)*$B41</f>
        <v>0</v>
      </c>
      <c r="AD41">
        <f>VLOOKUP($A41,'Energy use Prediction'!$A$178:$AQ$204,MATCH(AD$32,'Energy use Prediction'!$A$178:$AQ$178,0),FALSE)*$B41</f>
        <v>0</v>
      </c>
      <c r="AE41">
        <f>VLOOKUP($A41,'Energy use Prediction'!$A$178:$AQ$204,MATCH(AE$32,'Energy use Prediction'!$A$178:$AQ$178,0),FALSE)*$B41</f>
        <v>0</v>
      </c>
      <c r="AF41">
        <f>VLOOKUP($A41,'Energy use Prediction'!$A$178:$AQ$204,MATCH(AF$32,'Energy use Prediction'!$A$178:$AQ$178,0),FALSE)*$B41</f>
        <v>0</v>
      </c>
      <c r="AG41">
        <f>VLOOKUP($A41,'Energy use Prediction'!$A$178:$AQ$204,MATCH(AG$32,'Energy use Prediction'!$A$178:$AQ$178,0),FALSE)*$B41</f>
        <v>0</v>
      </c>
      <c r="AH41">
        <f>VLOOKUP($A41,'Energy use Prediction'!$A$178:$AQ$204,MATCH(AH$32,'Energy use Prediction'!$A$178:$AQ$178,0),FALSE)*$B41</f>
        <v>0</v>
      </c>
      <c r="AI41">
        <f>VLOOKUP($A41,'Energy use Prediction'!$A$178:$AQ$204,MATCH(AI$32,'Energy use Prediction'!$A$178:$AQ$178,0),FALSE)*$B41</f>
        <v>0</v>
      </c>
      <c r="AJ41">
        <f>VLOOKUP($A41,'Energy use Prediction'!$A$178:$AQ$204,MATCH(AJ$32,'Energy use Prediction'!$A$178:$AQ$178,0),FALSE)*$B41</f>
        <v>0</v>
      </c>
      <c r="AK41">
        <f>VLOOKUP($A41,'Energy use Prediction'!$A$178:$AQ$204,MATCH(AK$32,'Energy use Prediction'!$A$178:$AQ$178,0),FALSE)*$B41</f>
        <v>0</v>
      </c>
      <c r="AL41">
        <f>VLOOKUP($A41,'Energy use Prediction'!$A$178:$AQ$204,MATCH(AL$32,'Energy use Prediction'!$A$178:$AQ$178,0),FALSE)*$B41</f>
        <v>0</v>
      </c>
      <c r="AM41">
        <f>VLOOKUP($A41,'Energy use Prediction'!$A$178:$AQ$204,MATCH(AM$32,'Energy use Prediction'!$A$178:$AQ$178,0),FALSE)*$B41</f>
        <v>0</v>
      </c>
      <c r="AN41">
        <f>VLOOKUP($A41,'Energy use Prediction'!$A$178:$AQ$204,MATCH(AN$32,'Energy use Prediction'!$A$178:$AQ$178,0),FALSE)*$B41</f>
        <v>0</v>
      </c>
      <c r="AO41">
        <f>VLOOKUP($A41,'Energy use Prediction'!$A$178:$AQ$204,MATCH(AO$32,'Energy use Prediction'!$A$178:$AQ$178,0),FALSE)*$B41</f>
        <v>0</v>
      </c>
      <c r="AP41">
        <f>VLOOKUP($A41,'Energy use Prediction'!$A$178:$AQ$204,MATCH(AP$32,'Energy use Prediction'!$A$178:$AQ$178,0),FALSE)*$B41</f>
        <v>0</v>
      </c>
      <c r="AQ41">
        <f>VLOOKUP($A41,'Energy use Prediction'!$A$178:$AQ$204,MATCH(AQ$32,'Energy use Prediction'!$A$178:$AQ$178,0),FALSE)*$B41</f>
        <v>0</v>
      </c>
    </row>
    <row r="42" spans="1:43">
      <c r="A42" s="37" t="s">
        <v>612</v>
      </c>
      <c r="B42">
        <f>VLOOKUP(A42,'Non Energy use'!A11:J37,COLUMN('Non Energy use'!I11),FALSE)</f>
        <v>0</v>
      </c>
      <c r="C42">
        <f>VLOOKUP($A42,'Energy use Prediction'!$A$178:$AQ$204,MATCH(C$32,'Energy use Prediction'!$A$178:$AQ$178,0),FALSE)*$B42</f>
        <v>0</v>
      </c>
      <c r="D42">
        <f>VLOOKUP($A42,'Energy use Prediction'!$A$178:$AQ$204,MATCH(D$32,'Energy use Prediction'!$A$178:$AQ$178,0),FALSE)*$B42</f>
        <v>0</v>
      </c>
      <c r="E42">
        <f>VLOOKUP($A42,'Energy use Prediction'!$A$178:$AQ$204,MATCH(E$32,'Energy use Prediction'!$A$178:$AQ$178,0),FALSE)*$B42</f>
        <v>0</v>
      </c>
      <c r="F42">
        <f>VLOOKUP($A42,'Energy use Prediction'!$A$178:$AQ$204,MATCH(F$32,'Energy use Prediction'!$A$178:$AQ$178,0),FALSE)*$B42</f>
        <v>0</v>
      </c>
      <c r="G42">
        <f>VLOOKUP($A42,'Energy use Prediction'!$A$178:$AQ$204,MATCH(G$32,'Energy use Prediction'!$A$178:$AQ$178,0),FALSE)*$B42</f>
        <v>0</v>
      </c>
      <c r="H42">
        <f>VLOOKUP($A42,'Energy use Prediction'!$A$178:$AQ$204,MATCH(H$32,'Energy use Prediction'!$A$178:$AQ$178,0),FALSE)*$B42</f>
        <v>0</v>
      </c>
      <c r="I42">
        <f>VLOOKUP($A42,'Energy use Prediction'!$A$178:$AQ$204,MATCH(I$32,'Energy use Prediction'!$A$178:$AQ$178,0),FALSE)*$B42</f>
        <v>0</v>
      </c>
      <c r="J42">
        <f>VLOOKUP($A42,'Energy use Prediction'!$A$178:$AQ$204,MATCH(J$32,'Energy use Prediction'!$A$178:$AQ$178,0),FALSE)*$B42</f>
        <v>0</v>
      </c>
      <c r="K42">
        <f>VLOOKUP($A42,'Energy use Prediction'!$A$178:$AQ$204,MATCH(K$32,'Energy use Prediction'!$A$178:$AQ$178,0),FALSE)*$B42</f>
        <v>0</v>
      </c>
      <c r="L42">
        <f>VLOOKUP($A42,'Energy use Prediction'!$A$178:$AQ$204,MATCH(L$32,'Energy use Prediction'!$A$178:$AQ$178,0),FALSE)*$B42</f>
        <v>0</v>
      </c>
      <c r="M42">
        <f>VLOOKUP($A42,'Energy use Prediction'!$A$178:$AQ$204,MATCH(M$32,'Energy use Prediction'!$A$178:$AQ$178,0),FALSE)*$B42</f>
        <v>0</v>
      </c>
      <c r="N42">
        <f>VLOOKUP($A42,'Energy use Prediction'!$A$178:$AQ$204,MATCH(N$32,'Energy use Prediction'!$A$178:$AQ$178,0),FALSE)*$B42</f>
        <v>0</v>
      </c>
      <c r="O42">
        <f>VLOOKUP($A42,'Energy use Prediction'!$A$178:$AQ$204,MATCH(O$32,'Energy use Prediction'!$A$178:$AQ$178,0),FALSE)*$B42</f>
        <v>0</v>
      </c>
      <c r="P42">
        <f>VLOOKUP($A42,'Energy use Prediction'!$A$178:$AQ$204,MATCH(P$32,'Energy use Prediction'!$A$178:$AQ$178,0),FALSE)*$B42</f>
        <v>0</v>
      </c>
      <c r="Q42">
        <f>VLOOKUP($A42,'Energy use Prediction'!$A$178:$AQ$204,MATCH(Q$32,'Energy use Prediction'!$A$178:$AQ$178,0),FALSE)*$B42</f>
        <v>0</v>
      </c>
      <c r="R42">
        <f>VLOOKUP($A42,'Energy use Prediction'!$A$178:$AQ$204,MATCH(R$32,'Energy use Prediction'!$A$178:$AQ$178,0),FALSE)*$B42</f>
        <v>0</v>
      </c>
      <c r="S42">
        <f>VLOOKUP($A42,'Energy use Prediction'!$A$178:$AQ$204,MATCH(S$32,'Energy use Prediction'!$A$178:$AQ$178,0),FALSE)*$B42</f>
        <v>0</v>
      </c>
      <c r="T42">
        <f>VLOOKUP($A42,'Energy use Prediction'!$A$178:$AQ$204,MATCH(T$32,'Energy use Prediction'!$A$178:$AQ$178,0),FALSE)*$B42</f>
        <v>0</v>
      </c>
      <c r="U42">
        <f>VLOOKUP($A42,'Energy use Prediction'!$A$178:$AQ$204,MATCH(U$32,'Energy use Prediction'!$A$178:$AQ$178,0),FALSE)*$B42</f>
        <v>0</v>
      </c>
      <c r="V42">
        <f>VLOOKUP($A42,'Energy use Prediction'!$A$178:$AQ$204,MATCH(V$32,'Energy use Prediction'!$A$178:$AQ$178,0),FALSE)*$B42</f>
        <v>0</v>
      </c>
      <c r="W42">
        <f>VLOOKUP($A42,'Energy use Prediction'!$A$178:$AQ$204,MATCH(W$32,'Energy use Prediction'!$A$178:$AQ$178,0),FALSE)*$B42</f>
        <v>0</v>
      </c>
      <c r="X42">
        <f>VLOOKUP($A42,'Energy use Prediction'!$A$178:$AQ$204,MATCH(X$32,'Energy use Prediction'!$A$178:$AQ$178,0),FALSE)*$B42</f>
        <v>0</v>
      </c>
      <c r="Y42">
        <f>VLOOKUP($A42,'Energy use Prediction'!$A$178:$AQ$204,MATCH(Y$32,'Energy use Prediction'!$A$178:$AQ$178,0),FALSE)*$B42</f>
        <v>0</v>
      </c>
      <c r="Z42">
        <f>VLOOKUP($A42,'Energy use Prediction'!$A$178:$AQ$204,MATCH(Z$32,'Energy use Prediction'!$A$178:$AQ$178,0),FALSE)*$B42</f>
        <v>0</v>
      </c>
      <c r="AA42">
        <f>VLOOKUP($A42,'Energy use Prediction'!$A$178:$AQ$204,MATCH(AA$32,'Energy use Prediction'!$A$178:$AQ$178,0),FALSE)*$B42</f>
        <v>0</v>
      </c>
      <c r="AB42">
        <f>VLOOKUP($A42,'Energy use Prediction'!$A$178:$AQ$204,MATCH(AB$32,'Energy use Prediction'!$A$178:$AQ$178,0),FALSE)*$B42</f>
        <v>0</v>
      </c>
      <c r="AC42">
        <f>VLOOKUP($A42,'Energy use Prediction'!$A$178:$AQ$204,MATCH(AC$32,'Energy use Prediction'!$A$178:$AQ$178,0),FALSE)*$B42</f>
        <v>0</v>
      </c>
      <c r="AD42">
        <f>VLOOKUP($A42,'Energy use Prediction'!$A$178:$AQ$204,MATCH(AD$32,'Energy use Prediction'!$A$178:$AQ$178,0),FALSE)*$B42</f>
        <v>0</v>
      </c>
      <c r="AE42">
        <f>VLOOKUP($A42,'Energy use Prediction'!$A$178:$AQ$204,MATCH(AE$32,'Energy use Prediction'!$A$178:$AQ$178,0),FALSE)*$B42</f>
        <v>0</v>
      </c>
      <c r="AF42">
        <f>VLOOKUP($A42,'Energy use Prediction'!$A$178:$AQ$204,MATCH(AF$32,'Energy use Prediction'!$A$178:$AQ$178,0),FALSE)*$B42</f>
        <v>0</v>
      </c>
      <c r="AG42">
        <f>VLOOKUP($A42,'Energy use Prediction'!$A$178:$AQ$204,MATCH(AG$32,'Energy use Prediction'!$A$178:$AQ$178,0),FALSE)*$B42</f>
        <v>0</v>
      </c>
      <c r="AH42">
        <f>VLOOKUP($A42,'Energy use Prediction'!$A$178:$AQ$204,MATCH(AH$32,'Energy use Prediction'!$A$178:$AQ$178,0),FALSE)*$B42</f>
        <v>0</v>
      </c>
      <c r="AI42">
        <f>VLOOKUP($A42,'Energy use Prediction'!$A$178:$AQ$204,MATCH(AI$32,'Energy use Prediction'!$A$178:$AQ$178,0),FALSE)*$B42</f>
        <v>0</v>
      </c>
      <c r="AJ42">
        <f>VLOOKUP($A42,'Energy use Prediction'!$A$178:$AQ$204,MATCH(AJ$32,'Energy use Prediction'!$A$178:$AQ$178,0),FALSE)*$B42</f>
        <v>0</v>
      </c>
      <c r="AK42">
        <f>VLOOKUP($A42,'Energy use Prediction'!$A$178:$AQ$204,MATCH(AK$32,'Energy use Prediction'!$A$178:$AQ$178,0),FALSE)*$B42</f>
        <v>0</v>
      </c>
      <c r="AL42">
        <f>VLOOKUP($A42,'Energy use Prediction'!$A$178:$AQ$204,MATCH(AL$32,'Energy use Prediction'!$A$178:$AQ$178,0),FALSE)*$B42</f>
        <v>0</v>
      </c>
      <c r="AM42">
        <f>VLOOKUP($A42,'Energy use Prediction'!$A$178:$AQ$204,MATCH(AM$32,'Energy use Prediction'!$A$178:$AQ$178,0),FALSE)*$B42</f>
        <v>0</v>
      </c>
      <c r="AN42">
        <f>VLOOKUP($A42,'Energy use Prediction'!$A$178:$AQ$204,MATCH(AN$32,'Energy use Prediction'!$A$178:$AQ$178,0),FALSE)*$B42</f>
        <v>0</v>
      </c>
      <c r="AO42">
        <f>VLOOKUP($A42,'Energy use Prediction'!$A$178:$AQ$204,MATCH(AO$32,'Energy use Prediction'!$A$178:$AQ$178,0),FALSE)*$B42</f>
        <v>0</v>
      </c>
      <c r="AP42">
        <f>VLOOKUP($A42,'Energy use Prediction'!$A$178:$AQ$204,MATCH(AP$32,'Energy use Prediction'!$A$178:$AQ$178,0),FALSE)*$B42</f>
        <v>0</v>
      </c>
      <c r="AQ42">
        <f>VLOOKUP($A42,'Energy use Prediction'!$A$178:$AQ$204,MATCH(AQ$32,'Energy use Prediction'!$A$178:$AQ$178,0),FALSE)*$B42</f>
        <v>0</v>
      </c>
    </row>
    <row r="43" spans="1:43">
      <c r="A43" s="37" t="s">
        <v>625</v>
      </c>
      <c r="B43">
        <f>VLOOKUP(A43,'Non Energy use'!A12:J38,COLUMN('Non Energy use'!I12),FALSE)</f>
        <v>0</v>
      </c>
      <c r="C43">
        <f>VLOOKUP($A43,'Energy use Prediction'!$A$178:$AQ$204,MATCH(C$32,'Energy use Prediction'!$A$178:$AQ$178,0),FALSE)*$B43</f>
        <v>0</v>
      </c>
      <c r="D43">
        <f>VLOOKUP($A43,'Energy use Prediction'!$A$178:$AQ$204,MATCH(D$32,'Energy use Prediction'!$A$178:$AQ$178,0),FALSE)*$B43</f>
        <v>0</v>
      </c>
      <c r="E43">
        <f>VLOOKUP($A43,'Energy use Prediction'!$A$178:$AQ$204,MATCH(E$32,'Energy use Prediction'!$A$178:$AQ$178,0),FALSE)*$B43</f>
        <v>0</v>
      </c>
      <c r="F43">
        <f>VLOOKUP($A43,'Energy use Prediction'!$A$178:$AQ$204,MATCH(F$32,'Energy use Prediction'!$A$178:$AQ$178,0),FALSE)*$B43</f>
        <v>0</v>
      </c>
      <c r="G43">
        <f>VLOOKUP($A43,'Energy use Prediction'!$A$178:$AQ$204,MATCH(G$32,'Energy use Prediction'!$A$178:$AQ$178,0),FALSE)*$B43</f>
        <v>0</v>
      </c>
      <c r="H43">
        <f>VLOOKUP($A43,'Energy use Prediction'!$A$178:$AQ$204,MATCH(H$32,'Energy use Prediction'!$A$178:$AQ$178,0),FALSE)*$B43</f>
        <v>0</v>
      </c>
      <c r="I43">
        <f>VLOOKUP($A43,'Energy use Prediction'!$A$178:$AQ$204,MATCH(I$32,'Energy use Prediction'!$A$178:$AQ$178,0),FALSE)*$B43</f>
        <v>0</v>
      </c>
      <c r="J43">
        <f>VLOOKUP($A43,'Energy use Prediction'!$A$178:$AQ$204,MATCH(J$32,'Energy use Prediction'!$A$178:$AQ$178,0),FALSE)*$B43</f>
        <v>0</v>
      </c>
      <c r="K43">
        <f>VLOOKUP($A43,'Energy use Prediction'!$A$178:$AQ$204,MATCH(K$32,'Energy use Prediction'!$A$178:$AQ$178,0),FALSE)*$B43</f>
        <v>0</v>
      </c>
      <c r="L43">
        <f>VLOOKUP($A43,'Energy use Prediction'!$A$178:$AQ$204,MATCH(L$32,'Energy use Prediction'!$A$178:$AQ$178,0),FALSE)*$B43</f>
        <v>0</v>
      </c>
      <c r="M43">
        <f>VLOOKUP($A43,'Energy use Prediction'!$A$178:$AQ$204,MATCH(M$32,'Energy use Prediction'!$A$178:$AQ$178,0),FALSE)*$B43</f>
        <v>0</v>
      </c>
      <c r="N43">
        <f>VLOOKUP($A43,'Energy use Prediction'!$A$178:$AQ$204,MATCH(N$32,'Energy use Prediction'!$A$178:$AQ$178,0),FALSE)*$B43</f>
        <v>0</v>
      </c>
      <c r="O43">
        <f>VLOOKUP($A43,'Energy use Prediction'!$A$178:$AQ$204,MATCH(O$32,'Energy use Prediction'!$A$178:$AQ$178,0),FALSE)*$B43</f>
        <v>0</v>
      </c>
      <c r="P43">
        <f>VLOOKUP($A43,'Energy use Prediction'!$A$178:$AQ$204,MATCH(P$32,'Energy use Prediction'!$A$178:$AQ$178,0),FALSE)*$B43</f>
        <v>0</v>
      </c>
      <c r="Q43">
        <f>VLOOKUP($A43,'Energy use Prediction'!$A$178:$AQ$204,MATCH(Q$32,'Energy use Prediction'!$A$178:$AQ$178,0),FALSE)*$B43</f>
        <v>0</v>
      </c>
      <c r="R43">
        <f>VLOOKUP($A43,'Energy use Prediction'!$A$178:$AQ$204,MATCH(R$32,'Energy use Prediction'!$A$178:$AQ$178,0),FALSE)*$B43</f>
        <v>0</v>
      </c>
      <c r="S43">
        <f>VLOOKUP($A43,'Energy use Prediction'!$A$178:$AQ$204,MATCH(S$32,'Energy use Prediction'!$A$178:$AQ$178,0),FALSE)*$B43</f>
        <v>0</v>
      </c>
      <c r="T43">
        <f>VLOOKUP($A43,'Energy use Prediction'!$A$178:$AQ$204,MATCH(T$32,'Energy use Prediction'!$A$178:$AQ$178,0),FALSE)*$B43</f>
        <v>0</v>
      </c>
      <c r="U43">
        <f>VLOOKUP($A43,'Energy use Prediction'!$A$178:$AQ$204,MATCH(U$32,'Energy use Prediction'!$A$178:$AQ$178,0),FALSE)*$B43</f>
        <v>0</v>
      </c>
      <c r="V43">
        <f>VLOOKUP($A43,'Energy use Prediction'!$A$178:$AQ$204,MATCH(V$32,'Energy use Prediction'!$A$178:$AQ$178,0),FALSE)*$B43</f>
        <v>0</v>
      </c>
      <c r="W43">
        <f>VLOOKUP($A43,'Energy use Prediction'!$A$178:$AQ$204,MATCH(W$32,'Energy use Prediction'!$A$178:$AQ$178,0),FALSE)*$B43</f>
        <v>0</v>
      </c>
      <c r="X43">
        <f>VLOOKUP($A43,'Energy use Prediction'!$A$178:$AQ$204,MATCH(X$32,'Energy use Prediction'!$A$178:$AQ$178,0),FALSE)*$B43</f>
        <v>0</v>
      </c>
      <c r="Y43">
        <f>VLOOKUP($A43,'Energy use Prediction'!$A$178:$AQ$204,MATCH(Y$32,'Energy use Prediction'!$A$178:$AQ$178,0),FALSE)*$B43</f>
        <v>0</v>
      </c>
      <c r="Z43">
        <f>VLOOKUP($A43,'Energy use Prediction'!$A$178:$AQ$204,MATCH(Z$32,'Energy use Prediction'!$A$178:$AQ$178,0),FALSE)*$B43</f>
        <v>0</v>
      </c>
      <c r="AA43">
        <f>VLOOKUP($A43,'Energy use Prediction'!$A$178:$AQ$204,MATCH(AA$32,'Energy use Prediction'!$A$178:$AQ$178,0),FALSE)*$B43</f>
        <v>0</v>
      </c>
      <c r="AB43">
        <f>VLOOKUP($A43,'Energy use Prediction'!$A$178:$AQ$204,MATCH(AB$32,'Energy use Prediction'!$A$178:$AQ$178,0),FALSE)*$B43</f>
        <v>0</v>
      </c>
      <c r="AC43">
        <f>VLOOKUP($A43,'Energy use Prediction'!$A$178:$AQ$204,MATCH(AC$32,'Energy use Prediction'!$A$178:$AQ$178,0),FALSE)*$B43</f>
        <v>0</v>
      </c>
      <c r="AD43">
        <f>VLOOKUP($A43,'Energy use Prediction'!$A$178:$AQ$204,MATCH(AD$32,'Energy use Prediction'!$A$178:$AQ$178,0),FALSE)*$B43</f>
        <v>0</v>
      </c>
      <c r="AE43">
        <f>VLOOKUP($A43,'Energy use Prediction'!$A$178:$AQ$204,MATCH(AE$32,'Energy use Prediction'!$A$178:$AQ$178,0),FALSE)*$B43</f>
        <v>0</v>
      </c>
      <c r="AF43">
        <f>VLOOKUP($A43,'Energy use Prediction'!$A$178:$AQ$204,MATCH(AF$32,'Energy use Prediction'!$A$178:$AQ$178,0),FALSE)*$B43</f>
        <v>0</v>
      </c>
      <c r="AG43">
        <f>VLOOKUP($A43,'Energy use Prediction'!$A$178:$AQ$204,MATCH(AG$32,'Energy use Prediction'!$A$178:$AQ$178,0),FALSE)*$B43</f>
        <v>0</v>
      </c>
      <c r="AH43">
        <f>VLOOKUP($A43,'Energy use Prediction'!$A$178:$AQ$204,MATCH(AH$32,'Energy use Prediction'!$A$178:$AQ$178,0),FALSE)*$B43</f>
        <v>0</v>
      </c>
      <c r="AI43">
        <f>VLOOKUP($A43,'Energy use Prediction'!$A$178:$AQ$204,MATCH(AI$32,'Energy use Prediction'!$A$178:$AQ$178,0),FALSE)*$B43</f>
        <v>0</v>
      </c>
      <c r="AJ43">
        <f>VLOOKUP($A43,'Energy use Prediction'!$A$178:$AQ$204,MATCH(AJ$32,'Energy use Prediction'!$A$178:$AQ$178,0),FALSE)*$B43</f>
        <v>0</v>
      </c>
      <c r="AK43">
        <f>VLOOKUP($A43,'Energy use Prediction'!$A$178:$AQ$204,MATCH(AK$32,'Energy use Prediction'!$A$178:$AQ$178,0),FALSE)*$B43</f>
        <v>0</v>
      </c>
      <c r="AL43">
        <f>VLOOKUP($A43,'Energy use Prediction'!$A$178:$AQ$204,MATCH(AL$32,'Energy use Prediction'!$A$178:$AQ$178,0),FALSE)*$B43</f>
        <v>0</v>
      </c>
      <c r="AM43">
        <f>VLOOKUP($A43,'Energy use Prediction'!$A$178:$AQ$204,MATCH(AM$32,'Energy use Prediction'!$A$178:$AQ$178,0),FALSE)*$B43</f>
        <v>0</v>
      </c>
      <c r="AN43">
        <f>VLOOKUP($A43,'Energy use Prediction'!$A$178:$AQ$204,MATCH(AN$32,'Energy use Prediction'!$A$178:$AQ$178,0),FALSE)*$B43</f>
        <v>0</v>
      </c>
      <c r="AO43">
        <f>VLOOKUP($A43,'Energy use Prediction'!$A$178:$AQ$204,MATCH(AO$32,'Energy use Prediction'!$A$178:$AQ$178,0),FALSE)*$B43</f>
        <v>0</v>
      </c>
      <c r="AP43">
        <f>VLOOKUP($A43,'Energy use Prediction'!$A$178:$AQ$204,MATCH(AP$32,'Energy use Prediction'!$A$178:$AQ$178,0),FALSE)*$B43</f>
        <v>0</v>
      </c>
      <c r="AQ43">
        <f>VLOOKUP($A43,'Energy use Prediction'!$A$178:$AQ$204,MATCH(AQ$32,'Energy use Prediction'!$A$178:$AQ$178,0),FALSE)*$B43</f>
        <v>0</v>
      </c>
    </row>
    <row r="44" spans="1:43">
      <c r="A44" s="37" t="s">
        <v>626</v>
      </c>
      <c r="B44">
        <f>VLOOKUP(A44,'Non Energy use'!A13:J39,COLUMN('Non Energy use'!I13),FALSE)</f>
        <v>0</v>
      </c>
      <c r="C44">
        <f>VLOOKUP($A44,'Energy use Prediction'!$A$178:$AQ$204,MATCH(C$32,'Energy use Prediction'!$A$178:$AQ$178,0),FALSE)*$B44</f>
        <v>0</v>
      </c>
      <c r="D44">
        <f>VLOOKUP($A44,'Energy use Prediction'!$A$178:$AQ$204,MATCH(D$32,'Energy use Prediction'!$A$178:$AQ$178,0),FALSE)*$B44</f>
        <v>0</v>
      </c>
      <c r="E44">
        <f>VLOOKUP($A44,'Energy use Prediction'!$A$178:$AQ$204,MATCH(E$32,'Energy use Prediction'!$A$178:$AQ$178,0),FALSE)*$B44</f>
        <v>0</v>
      </c>
      <c r="F44">
        <f>VLOOKUP($A44,'Energy use Prediction'!$A$178:$AQ$204,MATCH(F$32,'Energy use Prediction'!$A$178:$AQ$178,0),FALSE)*$B44</f>
        <v>0</v>
      </c>
      <c r="G44">
        <f>VLOOKUP($A44,'Energy use Prediction'!$A$178:$AQ$204,MATCH(G$32,'Energy use Prediction'!$A$178:$AQ$178,0),FALSE)*$B44</f>
        <v>0</v>
      </c>
      <c r="H44">
        <f>VLOOKUP($A44,'Energy use Prediction'!$A$178:$AQ$204,MATCH(H$32,'Energy use Prediction'!$A$178:$AQ$178,0),FALSE)*$B44</f>
        <v>0</v>
      </c>
      <c r="I44">
        <f>VLOOKUP($A44,'Energy use Prediction'!$A$178:$AQ$204,MATCH(I$32,'Energy use Prediction'!$A$178:$AQ$178,0),FALSE)*$B44</f>
        <v>0</v>
      </c>
      <c r="J44">
        <f>VLOOKUP($A44,'Energy use Prediction'!$A$178:$AQ$204,MATCH(J$32,'Energy use Prediction'!$A$178:$AQ$178,0),FALSE)*$B44</f>
        <v>0</v>
      </c>
      <c r="K44">
        <f>VLOOKUP($A44,'Energy use Prediction'!$A$178:$AQ$204,MATCH(K$32,'Energy use Prediction'!$A$178:$AQ$178,0),FALSE)*$B44</f>
        <v>0</v>
      </c>
      <c r="L44">
        <f>VLOOKUP($A44,'Energy use Prediction'!$A$178:$AQ$204,MATCH(L$32,'Energy use Prediction'!$A$178:$AQ$178,0),FALSE)*$B44</f>
        <v>0</v>
      </c>
      <c r="M44">
        <f>VLOOKUP($A44,'Energy use Prediction'!$A$178:$AQ$204,MATCH(M$32,'Energy use Prediction'!$A$178:$AQ$178,0),FALSE)*$B44</f>
        <v>0</v>
      </c>
      <c r="N44">
        <f>VLOOKUP($A44,'Energy use Prediction'!$A$178:$AQ$204,MATCH(N$32,'Energy use Prediction'!$A$178:$AQ$178,0),FALSE)*$B44</f>
        <v>0</v>
      </c>
      <c r="O44">
        <f>VLOOKUP($A44,'Energy use Prediction'!$A$178:$AQ$204,MATCH(O$32,'Energy use Prediction'!$A$178:$AQ$178,0),FALSE)*$B44</f>
        <v>0</v>
      </c>
      <c r="P44">
        <f>VLOOKUP($A44,'Energy use Prediction'!$A$178:$AQ$204,MATCH(P$32,'Energy use Prediction'!$A$178:$AQ$178,0),FALSE)*$B44</f>
        <v>0</v>
      </c>
      <c r="Q44">
        <f>VLOOKUP($A44,'Energy use Prediction'!$A$178:$AQ$204,MATCH(Q$32,'Energy use Prediction'!$A$178:$AQ$178,0),FALSE)*$B44</f>
        <v>0</v>
      </c>
      <c r="R44">
        <f>VLOOKUP($A44,'Energy use Prediction'!$A$178:$AQ$204,MATCH(R$32,'Energy use Prediction'!$A$178:$AQ$178,0),FALSE)*$B44</f>
        <v>0</v>
      </c>
      <c r="S44">
        <f>VLOOKUP($A44,'Energy use Prediction'!$A$178:$AQ$204,MATCH(S$32,'Energy use Prediction'!$A$178:$AQ$178,0),FALSE)*$B44</f>
        <v>0</v>
      </c>
      <c r="T44">
        <f>VLOOKUP($A44,'Energy use Prediction'!$A$178:$AQ$204,MATCH(T$32,'Energy use Prediction'!$A$178:$AQ$178,0),FALSE)*$B44</f>
        <v>0</v>
      </c>
      <c r="U44">
        <f>VLOOKUP($A44,'Energy use Prediction'!$A$178:$AQ$204,MATCH(U$32,'Energy use Prediction'!$A$178:$AQ$178,0),FALSE)*$B44</f>
        <v>0</v>
      </c>
      <c r="V44">
        <f>VLOOKUP($A44,'Energy use Prediction'!$A$178:$AQ$204,MATCH(V$32,'Energy use Prediction'!$A$178:$AQ$178,0),FALSE)*$B44</f>
        <v>0</v>
      </c>
      <c r="W44">
        <f>VLOOKUP($A44,'Energy use Prediction'!$A$178:$AQ$204,MATCH(W$32,'Energy use Prediction'!$A$178:$AQ$178,0),FALSE)*$B44</f>
        <v>0</v>
      </c>
      <c r="X44">
        <f>VLOOKUP($A44,'Energy use Prediction'!$A$178:$AQ$204,MATCH(X$32,'Energy use Prediction'!$A$178:$AQ$178,0),FALSE)*$B44</f>
        <v>0</v>
      </c>
      <c r="Y44">
        <f>VLOOKUP($A44,'Energy use Prediction'!$A$178:$AQ$204,MATCH(Y$32,'Energy use Prediction'!$A$178:$AQ$178,0),FALSE)*$B44</f>
        <v>0</v>
      </c>
      <c r="Z44">
        <f>VLOOKUP($A44,'Energy use Prediction'!$A$178:$AQ$204,MATCH(Z$32,'Energy use Prediction'!$A$178:$AQ$178,0),FALSE)*$B44</f>
        <v>0</v>
      </c>
      <c r="AA44">
        <f>VLOOKUP($A44,'Energy use Prediction'!$A$178:$AQ$204,MATCH(AA$32,'Energy use Prediction'!$A$178:$AQ$178,0),FALSE)*$B44</f>
        <v>0</v>
      </c>
      <c r="AB44">
        <f>VLOOKUP($A44,'Energy use Prediction'!$A$178:$AQ$204,MATCH(AB$32,'Energy use Prediction'!$A$178:$AQ$178,0),FALSE)*$B44</f>
        <v>0</v>
      </c>
      <c r="AC44">
        <f>VLOOKUP($A44,'Energy use Prediction'!$A$178:$AQ$204,MATCH(AC$32,'Energy use Prediction'!$A$178:$AQ$178,0),FALSE)*$B44</f>
        <v>0</v>
      </c>
      <c r="AD44">
        <f>VLOOKUP($A44,'Energy use Prediction'!$A$178:$AQ$204,MATCH(AD$32,'Energy use Prediction'!$A$178:$AQ$178,0),FALSE)*$B44</f>
        <v>0</v>
      </c>
      <c r="AE44">
        <f>VLOOKUP($A44,'Energy use Prediction'!$A$178:$AQ$204,MATCH(AE$32,'Energy use Prediction'!$A$178:$AQ$178,0),FALSE)*$B44</f>
        <v>0</v>
      </c>
      <c r="AF44">
        <f>VLOOKUP($A44,'Energy use Prediction'!$A$178:$AQ$204,MATCH(AF$32,'Energy use Prediction'!$A$178:$AQ$178,0),FALSE)*$B44</f>
        <v>0</v>
      </c>
      <c r="AG44">
        <f>VLOOKUP($A44,'Energy use Prediction'!$A$178:$AQ$204,MATCH(AG$32,'Energy use Prediction'!$A$178:$AQ$178,0),FALSE)*$B44</f>
        <v>0</v>
      </c>
      <c r="AH44">
        <f>VLOOKUP($A44,'Energy use Prediction'!$A$178:$AQ$204,MATCH(AH$32,'Energy use Prediction'!$A$178:$AQ$178,0),FALSE)*$B44</f>
        <v>0</v>
      </c>
      <c r="AI44">
        <f>VLOOKUP($A44,'Energy use Prediction'!$A$178:$AQ$204,MATCH(AI$32,'Energy use Prediction'!$A$178:$AQ$178,0),FALSE)*$B44</f>
        <v>0</v>
      </c>
      <c r="AJ44">
        <f>VLOOKUP($A44,'Energy use Prediction'!$A$178:$AQ$204,MATCH(AJ$32,'Energy use Prediction'!$A$178:$AQ$178,0),FALSE)*$B44</f>
        <v>0</v>
      </c>
      <c r="AK44">
        <f>VLOOKUP($A44,'Energy use Prediction'!$A$178:$AQ$204,MATCH(AK$32,'Energy use Prediction'!$A$178:$AQ$178,0),FALSE)*$B44</f>
        <v>0</v>
      </c>
      <c r="AL44">
        <f>VLOOKUP($A44,'Energy use Prediction'!$A$178:$AQ$204,MATCH(AL$32,'Energy use Prediction'!$A$178:$AQ$178,0),FALSE)*$B44</f>
        <v>0</v>
      </c>
      <c r="AM44">
        <f>VLOOKUP($A44,'Energy use Prediction'!$A$178:$AQ$204,MATCH(AM$32,'Energy use Prediction'!$A$178:$AQ$178,0),FALSE)*$B44</f>
        <v>0</v>
      </c>
      <c r="AN44">
        <f>VLOOKUP($A44,'Energy use Prediction'!$A$178:$AQ$204,MATCH(AN$32,'Energy use Prediction'!$A$178:$AQ$178,0),FALSE)*$B44</f>
        <v>0</v>
      </c>
      <c r="AO44">
        <f>VLOOKUP($A44,'Energy use Prediction'!$A$178:$AQ$204,MATCH(AO$32,'Energy use Prediction'!$A$178:$AQ$178,0),FALSE)*$B44</f>
        <v>0</v>
      </c>
      <c r="AP44">
        <f>VLOOKUP($A44,'Energy use Prediction'!$A$178:$AQ$204,MATCH(AP$32,'Energy use Prediction'!$A$178:$AQ$178,0),FALSE)*$B44</f>
        <v>0</v>
      </c>
      <c r="AQ44">
        <f>VLOOKUP($A44,'Energy use Prediction'!$A$178:$AQ$204,MATCH(AQ$32,'Energy use Prediction'!$A$178:$AQ$178,0),FALSE)*$B44</f>
        <v>0</v>
      </c>
    </row>
    <row r="45" spans="1:43">
      <c r="A45" s="37" t="s">
        <v>627</v>
      </c>
      <c r="B45">
        <f>VLOOKUP(A45,'Non Energy use'!A14:J40,COLUMN('Non Energy use'!I14),FALSE)</f>
        <v>0</v>
      </c>
      <c r="C45">
        <f>VLOOKUP($A45,'Energy use Prediction'!$A$178:$AQ$204,MATCH(C$32,'Energy use Prediction'!$A$178:$AQ$178,0),FALSE)*$B45</f>
        <v>0</v>
      </c>
      <c r="D45">
        <f>VLOOKUP($A45,'Energy use Prediction'!$A$178:$AQ$204,MATCH(D$32,'Energy use Prediction'!$A$178:$AQ$178,0),FALSE)*$B45</f>
        <v>0</v>
      </c>
      <c r="E45">
        <f>VLOOKUP($A45,'Energy use Prediction'!$A$178:$AQ$204,MATCH(E$32,'Energy use Prediction'!$A$178:$AQ$178,0),FALSE)*$B45</f>
        <v>0</v>
      </c>
      <c r="F45">
        <f>VLOOKUP($A45,'Energy use Prediction'!$A$178:$AQ$204,MATCH(F$32,'Energy use Prediction'!$A$178:$AQ$178,0),FALSE)*$B45</f>
        <v>0</v>
      </c>
      <c r="G45">
        <f>VLOOKUP($A45,'Energy use Prediction'!$A$178:$AQ$204,MATCH(G$32,'Energy use Prediction'!$A$178:$AQ$178,0),FALSE)*$B45</f>
        <v>0</v>
      </c>
      <c r="H45">
        <f>VLOOKUP($A45,'Energy use Prediction'!$A$178:$AQ$204,MATCH(H$32,'Energy use Prediction'!$A$178:$AQ$178,0),FALSE)*$B45</f>
        <v>0</v>
      </c>
      <c r="I45">
        <f>VLOOKUP($A45,'Energy use Prediction'!$A$178:$AQ$204,MATCH(I$32,'Energy use Prediction'!$A$178:$AQ$178,0),FALSE)*$B45</f>
        <v>0</v>
      </c>
      <c r="J45">
        <f>VLOOKUP($A45,'Energy use Prediction'!$A$178:$AQ$204,MATCH(J$32,'Energy use Prediction'!$A$178:$AQ$178,0),FALSE)*$B45</f>
        <v>0</v>
      </c>
      <c r="K45">
        <f>VLOOKUP($A45,'Energy use Prediction'!$A$178:$AQ$204,MATCH(K$32,'Energy use Prediction'!$A$178:$AQ$178,0),FALSE)*$B45</f>
        <v>0</v>
      </c>
      <c r="L45">
        <f>VLOOKUP($A45,'Energy use Prediction'!$A$178:$AQ$204,MATCH(L$32,'Energy use Prediction'!$A$178:$AQ$178,0),FALSE)*$B45</f>
        <v>0</v>
      </c>
      <c r="M45">
        <f>VLOOKUP($A45,'Energy use Prediction'!$A$178:$AQ$204,MATCH(M$32,'Energy use Prediction'!$A$178:$AQ$178,0),FALSE)*$B45</f>
        <v>0</v>
      </c>
      <c r="N45">
        <f>VLOOKUP($A45,'Energy use Prediction'!$A$178:$AQ$204,MATCH(N$32,'Energy use Prediction'!$A$178:$AQ$178,0),FALSE)*$B45</f>
        <v>0</v>
      </c>
      <c r="O45">
        <f>VLOOKUP($A45,'Energy use Prediction'!$A$178:$AQ$204,MATCH(O$32,'Energy use Prediction'!$A$178:$AQ$178,0),FALSE)*$B45</f>
        <v>0</v>
      </c>
      <c r="P45">
        <f>VLOOKUP($A45,'Energy use Prediction'!$A$178:$AQ$204,MATCH(P$32,'Energy use Prediction'!$A$178:$AQ$178,0),FALSE)*$B45</f>
        <v>0</v>
      </c>
      <c r="Q45">
        <f>VLOOKUP($A45,'Energy use Prediction'!$A$178:$AQ$204,MATCH(Q$32,'Energy use Prediction'!$A$178:$AQ$178,0),FALSE)*$B45</f>
        <v>0</v>
      </c>
      <c r="R45">
        <f>VLOOKUP($A45,'Energy use Prediction'!$A$178:$AQ$204,MATCH(R$32,'Energy use Prediction'!$A$178:$AQ$178,0),FALSE)*$B45</f>
        <v>0</v>
      </c>
      <c r="S45">
        <f>VLOOKUP($A45,'Energy use Prediction'!$A$178:$AQ$204,MATCH(S$32,'Energy use Prediction'!$A$178:$AQ$178,0),FALSE)*$B45</f>
        <v>0</v>
      </c>
      <c r="T45">
        <f>VLOOKUP($A45,'Energy use Prediction'!$A$178:$AQ$204,MATCH(T$32,'Energy use Prediction'!$A$178:$AQ$178,0),FALSE)*$B45</f>
        <v>0</v>
      </c>
      <c r="U45">
        <f>VLOOKUP($A45,'Energy use Prediction'!$A$178:$AQ$204,MATCH(U$32,'Energy use Prediction'!$A$178:$AQ$178,0),FALSE)*$B45</f>
        <v>0</v>
      </c>
      <c r="V45">
        <f>VLOOKUP($A45,'Energy use Prediction'!$A$178:$AQ$204,MATCH(V$32,'Energy use Prediction'!$A$178:$AQ$178,0),FALSE)*$B45</f>
        <v>0</v>
      </c>
      <c r="W45">
        <f>VLOOKUP($A45,'Energy use Prediction'!$A$178:$AQ$204,MATCH(W$32,'Energy use Prediction'!$A$178:$AQ$178,0),FALSE)*$B45</f>
        <v>0</v>
      </c>
      <c r="X45">
        <f>VLOOKUP($A45,'Energy use Prediction'!$A$178:$AQ$204,MATCH(X$32,'Energy use Prediction'!$A$178:$AQ$178,0),FALSE)*$B45</f>
        <v>0</v>
      </c>
      <c r="Y45">
        <f>VLOOKUP($A45,'Energy use Prediction'!$A$178:$AQ$204,MATCH(Y$32,'Energy use Prediction'!$A$178:$AQ$178,0),FALSE)*$B45</f>
        <v>0</v>
      </c>
      <c r="Z45">
        <f>VLOOKUP($A45,'Energy use Prediction'!$A$178:$AQ$204,MATCH(Z$32,'Energy use Prediction'!$A$178:$AQ$178,0),FALSE)*$B45</f>
        <v>0</v>
      </c>
      <c r="AA45">
        <f>VLOOKUP($A45,'Energy use Prediction'!$A$178:$AQ$204,MATCH(AA$32,'Energy use Prediction'!$A$178:$AQ$178,0),FALSE)*$B45</f>
        <v>0</v>
      </c>
      <c r="AB45">
        <f>VLOOKUP($A45,'Energy use Prediction'!$A$178:$AQ$204,MATCH(AB$32,'Energy use Prediction'!$A$178:$AQ$178,0),FALSE)*$B45</f>
        <v>0</v>
      </c>
      <c r="AC45">
        <f>VLOOKUP($A45,'Energy use Prediction'!$A$178:$AQ$204,MATCH(AC$32,'Energy use Prediction'!$A$178:$AQ$178,0),FALSE)*$B45</f>
        <v>0</v>
      </c>
      <c r="AD45">
        <f>VLOOKUP($A45,'Energy use Prediction'!$A$178:$AQ$204,MATCH(AD$32,'Energy use Prediction'!$A$178:$AQ$178,0),FALSE)*$B45</f>
        <v>0</v>
      </c>
      <c r="AE45">
        <f>VLOOKUP($A45,'Energy use Prediction'!$A$178:$AQ$204,MATCH(AE$32,'Energy use Prediction'!$A$178:$AQ$178,0),FALSE)*$B45</f>
        <v>0</v>
      </c>
      <c r="AF45">
        <f>VLOOKUP($A45,'Energy use Prediction'!$A$178:$AQ$204,MATCH(AF$32,'Energy use Prediction'!$A$178:$AQ$178,0),FALSE)*$B45</f>
        <v>0</v>
      </c>
      <c r="AG45">
        <f>VLOOKUP($A45,'Energy use Prediction'!$A$178:$AQ$204,MATCH(AG$32,'Energy use Prediction'!$A$178:$AQ$178,0),FALSE)*$B45</f>
        <v>0</v>
      </c>
      <c r="AH45">
        <f>VLOOKUP($A45,'Energy use Prediction'!$A$178:$AQ$204,MATCH(AH$32,'Energy use Prediction'!$A$178:$AQ$178,0),FALSE)*$B45</f>
        <v>0</v>
      </c>
      <c r="AI45">
        <f>VLOOKUP($A45,'Energy use Prediction'!$A$178:$AQ$204,MATCH(AI$32,'Energy use Prediction'!$A$178:$AQ$178,0),FALSE)*$B45</f>
        <v>0</v>
      </c>
      <c r="AJ45">
        <f>VLOOKUP($A45,'Energy use Prediction'!$A$178:$AQ$204,MATCH(AJ$32,'Energy use Prediction'!$A$178:$AQ$178,0),FALSE)*$B45</f>
        <v>0</v>
      </c>
      <c r="AK45">
        <f>VLOOKUP($A45,'Energy use Prediction'!$A$178:$AQ$204,MATCH(AK$32,'Energy use Prediction'!$A$178:$AQ$178,0),FALSE)*$B45</f>
        <v>0</v>
      </c>
      <c r="AL45">
        <f>VLOOKUP($A45,'Energy use Prediction'!$A$178:$AQ$204,MATCH(AL$32,'Energy use Prediction'!$A$178:$AQ$178,0),FALSE)*$B45</f>
        <v>0</v>
      </c>
      <c r="AM45">
        <f>VLOOKUP($A45,'Energy use Prediction'!$A$178:$AQ$204,MATCH(AM$32,'Energy use Prediction'!$A$178:$AQ$178,0),FALSE)*$B45</f>
        <v>0</v>
      </c>
      <c r="AN45">
        <f>VLOOKUP($A45,'Energy use Prediction'!$A$178:$AQ$204,MATCH(AN$32,'Energy use Prediction'!$A$178:$AQ$178,0),FALSE)*$B45</f>
        <v>0</v>
      </c>
      <c r="AO45">
        <f>VLOOKUP($A45,'Energy use Prediction'!$A$178:$AQ$204,MATCH(AO$32,'Energy use Prediction'!$A$178:$AQ$178,0),FALSE)*$B45</f>
        <v>0</v>
      </c>
      <c r="AP45">
        <f>VLOOKUP($A45,'Energy use Prediction'!$A$178:$AQ$204,MATCH(AP$32,'Energy use Prediction'!$A$178:$AQ$178,0),FALSE)*$B45</f>
        <v>0</v>
      </c>
      <c r="AQ45">
        <f>VLOOKUP($A45,'Energy use Prediction'!$A$178:$AQ$204,MATCH(AQ$32,'Energy use Prediction'!$A$178:$AQ$178,0),FALSE)*$B45</f>
        <v>0</v>
      </c>
    </row>
    <row r="46" spans="1:43">
      <c r="A46" s="37" t="s">
        <v>628</v>
      </c>
      <c r="B46">
        <f>VLOOKUP(A46,'Non Energy use'!A15:J41,COLUMN('Non Energy use'!I15),FALSE)</f>
        <v>0</v>
      </c>
      <c r="C46">
        <f>VLOOKUP($A46,'Energy use Prediction'!$A$178:$AQ$204,MATCH(C$32,'Energy use Prediction'!$A$178:$AQ$178,0),FALSE)*$B46</f>
        <v>0</v>
      </c>
      <c r="D46">
        <f>VLOOKUP($A46,'Energy use Prediction'!$A$178:$AQ$204,MATCH(D$32,'Energy use Prediction'!$A$178:$AQ$178,0),FALSE)*$B46</f>
        <v>0</v>
      </c>
      <c r="E46">
        <f>VLOOKUP($A46,'Energy use Prediction'!$A$178:$AQ$204,MATCH(E$32,'Energy use Prediction'!$A$178:$AQ$178,0),FALSE)*$B46</f>
        <v>0</v>
      </c>
      <c r="F46">
        <f>VLOOKUP($A46,'Energy use Prediction'!$A$178:$AQ$204,MATCH(F$32,'Energy use Prediction'!$A$178:$AQ$178,0),FALSE)*$B46</f>
        <v>0</v>
      </c>
      <c r="G46">
        <f>VLOOKUP($A46,'Energy use Prediction'!$A$178:$AQ$204,MATCH(G$32,'Energy use Prediction'!$A$178:$AQ$178,0),FALSE)*$B46</f>
        <v>0</v>
      </c>
      <c r="H46">
        <f>VLOOKUP($A46,'Energy use Prediction'!$A$178:$AQ$204,MATCH(H$32,'Energy use Prediction'!$A$178:$AQ$178,0),FALSE)*$B46</f>
        <v>0</v>
      </c>
      <c r="I46">
        <f>VLOOKUP($A46,'Energy use Prediction'!$A$178:$AQ$204,MATCH(I$32,'Energy use Prediction'!$A$178:$AQ$178,0),FALSE)*$B46</f>
        <v>0</v>
      </c>
      <c r="J46">
        <f>VLOOKUP($A46,'Energy use Prediction'!$A$178:$AQ$204,MATCH(J$32,'Energy use Prediction'!$A$178:$AQ$178,0),FALSE)*$B46</f>
        <v>0</v>
      </c>
      <c r="K46">
        <f>VLOOKUP($A46,'Energy use Prediction'!$A$178:$AQ$204,MATCH(K$32,'Energy use Prediction'!$A$178:$AQ$178,0),FALSE)*$B46</f>
        <v>0</v>
      </c>
      <c r="L46">
        <f>VLOOKUP($A46,'Energy use Prediction'!$A$178:$AQ$204,MATCH(L$32,'Energy use Prediction'!$A$178:$AQ$178,0),FALSE)*$B46</f>
        <v>0</v>
      </c>
      <c r="M46">
        <f>VLOOKUP($A46,'Energy use Prediction'!$A$178:$AQ$204,MATCH(M$32,'Energy use Prediction'!$A$178:$AQ$178,0),FALSE)*$B46</f>
        <v>0</v>
      </c>
      <c r="N46">
        <f>VLOOKUP($A46,'Energy use Prediction'!$A$178:$AQ$204,MATCH(N$32,'Energy use Prediction'!$A$178:$AQ$178,0),FALSE)*$B46</f>
        <v>0</v>
      </c>
      <c r="O46">
        <f>VLOOKUP($A46,'Energy use Prediction'!$A$178:$AQ$204,MATCH(O$32,'Energy use Prediction'!$A$178:$AQ$178,0),FALSE)*$B46</f>
        <v>0</v>
      </c>
      <c r="P46">
        <f>VLOOKUP($A46,'Energy use Prediction'!$A$178:$AQ$204,MATCH(P$32,'Energy use Prediction'!$A$178:$AQ$178,0),FALSE)*$B46</f>
        <v>0</v>
      </c>
      <c r="Q46">
        <f>VLOOKUP($A46,'Energy use Prediction'!$A$178:$AQ$204,MATCH(Q$32,'Energy use Prediction'!$A$178:$AQ$178,0),FALSE)*$B46</f>
        <v>0</v>
      </c>
      <c r="R46">
        <f>VLOOKUP($A46,'Energy use Prediction'!$A$178:$AQ$204,MATCH(R$32,'Energy use Prediction'!$A$178:$AQ$178,0),FALSE)*$B46</f>
        <v>0</v>
      </c>
      <c r="S46">
        <f>VLOOKUP($A46,'Energy use Prediction'!$A$178:$AQ$204,MATCH(S$32,'Energy use Prediction'!$A$178:$AQ$178,0),FALSE)*$B46</f>
        <v>0</v>
      </c>
      <c r="T46">
        <f>VLOOKUP($A46,'Energy use Prediction'!$A$178:$AQ$204,MATCH(T$32,'Energy use Prediction'!$A$178:$AQ$178,0),FALSE)*$B46</f>
        <v>0</v>
      </c>
      <c r="U46">
        <f>VLOOKUP($A46,'Energy use Prediction'!$A$178:$AQ$204,MATCH(U$32,'Energy use Prediction'!$A$178:$AQ$178,0),FALSE)*$B46</f>
        <v>0</v>
      </c>
      <c r="V46">
        <f>VLOOKUP($A46,'Energy use Prediction'!$A$178:$AQ$204,MATCH(V$32,'Energy use Prediction'!$A$178:$AQ$178,0),FALSE)*$B46</f>
        <v>0</v>
      </c>
      <c r="W46">
        <f>VLOOKUP($A46,'Energy use Prediction'!$A$178:$AQ$204,MATCH(W$32,'Energy use Prediction'!$A$178:$AQ$178,0),FALSE)*$B46</f>
        <v>0</v>
      </c>
      <c r="X46">
        <f>VLOOKUP($A46,'Energy use Prediction'!$A$178:$AQ$204,MATCH(X$32,'Energy use Prediction'!$A$178:$AQ$178,0),FALSE)*$B46</f>
        <v>0</v>
      </c>
      <c r="Y46">
        <f>VLOOKUP($A46,'Energy use Prediction'!$A$178:$AQ$204,MATCH(Y$32,'Energy use Prediction'!$A$178:$AQ$178,0),FALSE)*$B46</f>
        <v>0</v>
      </c>
      <c r="Z46">
        <f>VLOOKUP($A46,'Energy use Prediction'!$A$178:$AQ$204,MATCH(Z$32,'Energy use Prediction'!$A$178:$AQ$178,0),FALSE)*$B46</f>
        <v>0</v>
      </c>
      <c r="AA46">
        <f>VLOOKUP($A46,'Energy use Prediction'!$A$178:$AQ$204,MATCH(AA$32,'Energy use Prediction'!$A$178:$AQ$178,0),FALSE)*$B46</f>
        <v>0</v>
      </c>
      <c r="AB46">
        <f>VLOOKUP($A46,'Energy use Prediction'!$A$178:$AQ$204,MATCH(AB$32,'Energy use Prediction'!$A$178:$AQ$178,0),FALSE)*$B46</f>
        <v>0</v>
      </c>
      <c r="AC46">
        <f>VLOOKUP($A46,'Energy use Prediction'!$A$178:$AQ$204,MATCH(AC$32,'Energy use Prediction'!$A$178:$AQ$178,0),FALSE)*$B46</f>
        <v>0</v>
      </c>
      <c r="AD46">
        <f>VLOOKUP($A46,'Energy use Prediction'!$A$178:$AQ$204,MATCH(AD$32,'Energy use Prediction'!$A$178:$AQ$178,0),FALSE)*$B46</f>
        <v>0</v>
      </c>
      <c r="AE46">
        <f>VLOOKUP($A46,'Energy use Prediction'!$A$178:$AQ$204,MATCH(AE$32,'Energy use Prediction'!$A$178:$AQ$178,0),FALSE)*$B46</f>
        <v>0</v>
      </c>
      <c r="AF46">
        <f>VLOOKUP($A46,'Energy use Prediction'!$A$178:$AQ$204,MATCH(AF$32,'Energy use Prediction'!$A$178:$AQ$178,0),FALSE)*$B46</f>
        <v>0</v>
      </c>
      <c r="AG46">
        <f>VLOOKUP($A46,'Energy use Prediction'!$A$178:$AQ$204,MATCH(AG$32,'Energy use Prediction'!$A$178:$AQ$178,0),FALSE)*$B46</f>
        <v>0</v>
      </c>
      <c r="AH46">
        <f>VLOOKUP($A46,'Energy use Prediction'!$A$178:$AQ$204,MATCH(AH$32,'Energy use Prediction'!$A$178:$AQ$178,0),FALSE)*$B46</f>
        <v>0</v>
      </c>
      <c r="AI46">
        <f>VLOOKUP($A46,'Energy use Prediction'!$A$178:$AQ$204,MATCH(AI$32,'Energy use Prediction'!$A$178:$AQ$178,0),FALSE)*$B46</f>
        <v>0</v>
      </c>
      <c r="AJ46">
        <f>VLOOKUP($A46,'Energy use Prediction'!$A$178:$AQ$204,MATCH(AJ$32,'Energy use Prediction'!$A$178:$AQ$178,0),FALSE)*$B46</f>
        <v>0</v>
      </c>
      <c r="AK46">
        <f>VLOOKUP($A46,'Energy use Prediction'!$A$178:$AQ$204,MATCH(AK$32,'Energy use Prediction'!$A$178:$AQ$178,0),FALSE)*$B46</f>
        <v>0</v>
      </c>
      <c r="AL46">
        <f>VLOOKUP($A46,'Energy use Prediction'!$A$178:$AQ$204,MATCH(AL$32,'Energy use Prediction'!$A$178:$AQ$178,0),FALSE)*$B46</f>
        <v>0</v>
      </c>
      <c r="AM46">
        <f>VLOOKUP($A46,'Energy use Prediction'!$A$178:$AQ$204,MATCH(AM$32,'Energy use Prediction'!$A$178:$AQ$178,0),FALSE)*$B46</f>
        <v>0</v>
      </c>
      <c r="AN46">
        <f>VLOOKUP($A46,'Energy use Prediction'!$A$178:$AQ$204,MATCH(AN$32,'Energy use Prediction'!$A$178:$AQ$178,0),FALSE)*$B46</f>
        <v>0</v>
      </c>
      <c r="AO46">
        <f>VLOOKUP($A46,'Energy use Prediction'!$A$178:$AQ$204,MATCH(AO$32,'Energy use Prediction'!$A$178:$AQ$178,0),FALSE)*$B46</f>
        <v>0</v>
      </c>
      <c r="AP46">
        <f>VLOOKUP($A46,'Energy use Prediction'!$A$178:$AQ$204,MATCH(AP$32,'Energy use Prediction'!$A$178:$AQ$178,0),FALSE)*$B46</f>
        <v>0</v>
      </c>
      <c r="AQ46">
        <f>VLOOKUP($A46,'Energy use Prediction'!$A$178:$AQ$204,MATCH(AQ$32,'Energy use Prediction'!$A$178:$AQ$178,0),FALSE)*$B46</f>
        <v>0</v>
      </c>
    </row>
    <row r="47" spans="1:43">
      <c r="A47" s="37" t="s">
        <v>629</v>
      </c>
      <c r="B47">
        <f>VLOOKUP(A47,'Non Energy use'!A16:J42,COLUMN('Non Energy use'!I16),FALSE)</f>
        <v>0</v>
      </c>
      <c r="C47">
        <f>VLOOKUP($A47,'Energy use Prediction'!$A$178:$AQ$204,MATCH(C$32,'Energy use Prediction'!$A$178:$AQ$178,0),FALSE)*$B47</f>
        <v>0</v>
      </c>
      <c r="D47">
        <f>VLOOKUP($A47,'Energy use Prediction'!$A$178:$AQ$204,MATCH(D$32,'Energy use Prediction'!$A$178:$AQ$178,0),FALSE)*$B47</f>
        <v>0</v>
      </c>
      <c r="E47">
        <f>VLOOKUP($A47,'Energy use Prediction'!$A$178:$AQ$204,MATCH(E$32,'Energy use Prediction'!$A$178:$AQ$178,0),FALSE)*$B47</f>
        <v>0</v>
      </c>
      <c r="F47">
        <f>VLOOKUP($A47,'Energy use Prediction'!$A$178:$AQ$204,MATCH(F$32,'Energy use Prediction'!$A$178:$AQ$178,0),FALSE)*$B47</f>
        <v>0</v>
      </c>
      <c r="G47">
        <f>VLOOKUP($A47,'Energy use Prediction'!$A$178:$AQ$204,MATCH(G$32,'Energy use Prediction'!$A$178:$AQ$178,0),FALSE)*$B47</f>
        <v>0</v>
      </c>
      <c r="H47">
        <f>VLOOKUP($A47,'Energy use Prediction'!$A$178:$AQ$204,MATCH(H$32,'Energy use Prediction'!$A$178:$AQ$178,0),FALSE)*$B47</f>
        <v>0</v>
      </c>
      <c r="I47">
        <f>VLOOKUP($A47,'Energy use Prediction'!$A$178:$AQ$204,MATCH(I$32,'Energy use Prediction'!$A$178:$AQ$178,0),FALSE)*$B47</f>
        <v>0</v>
      </c>
      <c r="J47">
        <f>VLOOKUP($A47,'Energy use Prediction'!$A$178:$AQ$204,MATCH(J$32,'Energy use Prediction'!$A$178:$AQ$178,0),FALSE)*$B47</f>
        <v>0</v>
      </c>
      <c r="K47">
        <f>VLOOKUP($A47,'Energy use Prediction'!$A$178:$AQ$204,MATCH(K$32,'Energy use Prediction'!$A$178:$AQ$178,0),FALSE)*$B47</f>
        <v>0</v>
      </c>
      <c r="L47">
        <f>VLOOKUP($A47,'Energy use Prediction'!$A$178:$AQ$204,MATCH(L$32,'Energy use Prediction'!$A$178:$AQ$178,0),FALSE)*$B47</f>
        <v>0</v>
      </c>
      <c r="M47">
        <f>VLOOKUP($A47,'Energy use Prediction'!$A$178:$AQ$204,MATCH(M$32,'Energy use Prediction'!$A$178:$AQ$178,0),FALSE)*$B47</f>
        <v>0</v>
      </c>
      <c r="N47">
        <f>VLOOKUP($A47,'Energy use Prediction'!$A$178:$AQ$204,MATCH(N$32,'Energy use Prediction'!$A$178:$AQ$178,0),FALSE)*$B47</f>
        <v>0</v>
      </c>
      <c r="O47">
        <f>VLOOKUP($A47,'Energy use Prediction'!$A$178:$AQ$204,MATCH(O$32,'Energy use Prediction'!$A$178:$AQ$178,0),FALSE)*$B47</f>
        <v>0</v>
      </c>
      <c r="P47">
        <f>VLOOKUP($A47,'Energy use Prediction'!$A$178:$AQ$204,MATCH(P$32,'Energy use Prediction'!$A$178:$AQ$178,0),FALSE)*$B47</f>
        <v>0</v>
      </c>
      <c r="Q47">
        <f>VLOOKUP($A47,'Energy use Prediction'!$A$178:$AQ$204,MATCH(Q$32,'Energy use Prediction'!$A$178:$AQ$178,0),FALSE)*$B47</f>
        <v>0</v>
      </c>
      <c r="R47">
        <f>VLOOKUP($A47,'Energy use Prediction'!$A$178:$AQ$204,MATCH(R$32,'Energy use Prediction'!$A$178:$AQ$178,0),FALSE)*$B47</f>
        <v>0</v>
      </c>
      <c r="S47">
        <f>VLOOKUP($A47,'Energy use Prediction'!$A$178:$AQ$204,MATCH(S$32,'Energy use Prediction'!$A$178:$AQ$178,0),FALSE)*$B47</f>
        <v>0</v>
      </c>
      <c r="T47">
        <f>VLOOKUP($A47,'Energy use Prediction'!$A$178:$AQ$204,MATCH(T$32,'Energy use Prediction'!$A$178:$AQ$178,0),FALSE)*$B47</f>
        <v>0</v>
      </c>
      <c r="U47">
        <f>VLOOKUP($A47,'Energy use Prediction'!$A$178:$AQ$204,MATCH(U$32,'Energy use Prediction'!$A$178:$AQ$178,0),FALSE)*$B47</f>
        <v>0</v>
      </c>
      <c r="V47">
        <f>VLOOKUP($A47,'Energy use Prediction'!$A$178:$AQ$204,MATCH(V$32,'Energy use Prediction'!$A$178:$AQ$178,0),FALSE)*$B47</f>
        <v>0</v>
      </c>
      <c r="W47">
        <f>VLOOKUP($A47,'Energy use Prediction'!$A$178:$AQ$204,MATCH(W$32,'Energy use Prediction'!$A$178:$AQ$178,0),FALSE)*$B47</f>
        <v>0</v>
      </c>
      <c r="X47">
        <f>VLOOKUP($A47,'Energy use Prediction'!$A$178:$AQ$204,MATCH(X$32,'Energy use Prediction'!$A$178:$AQ$178,0),FALSE)*$B47</f>
        <v>0</v>
      </c>
      <c r="Y47">
        <f>VLOOKUP($A47,'Energy use Prediction'!$A$178:$AQ$204,MATCH(Y$32,'Energy use Prediction'!$A$178:$AQ$178,0),FALSE)*$B47</f>
        <v>0</v>
      </c>
      <c r="Z47">
        <f>VLOOKUP($A47,'Energy use Prediction'!$A$178:$AQ$204,MATCH(Z$32,'Energy use Prediction'!$A$178:$AQ$178,0),FALSE)*$B47</f>
        <v>0</v>
      </c>
      <c r="AA47">
        <f>VLOOKUP($A47,'Energy use Prediction'!$A$178:$AQ$204,MATCH(AA$32,'Energy use Prediction'!$A$178:$AQ$178,0),FALSE)*$B47</f>
        <v>0</v>
      </c>
      <c r="AB47">
        <f>VLOOKUP($A47,'Energy use Prediction'!$A$178:$AQ$204,MATCH(AB$32,'Energy use Prediction'!$A$178:$AQ$178,0),FALSE)*$B47</f>
        <v>0</v>
      </c>
      <c r="AC47">
        <f>VLOOKUP($A47,'Energy use Prediction'!$A$178:$AQ$204,MATCH(AC$32,'Energy use Prediction'!$A$178:$AQ$178,0),FALSE)*$B47</f>
        <v>0</v>
      </c>
      <c r="AD47">
        <f>VLOOKUP($A47,'Energy use Prediction'!$A$178:$AQ$204,MATCH(AD$32,'Energy use Prediction'!$A$178:$AQ$178,0),FALSE)*$B47</f>
        <v>0</v>
      </c>
      <c r="AE47">
        <f>VLOOKUP($A47,'Energy use Prediction'!$A$178:$AQ$204,MATCH(AE$32,'Energy use Prediction'!$A$178:$AQ$178,0),FALSE)*$B47</f>
        <v>0</v>
      </c>
      <c r="AF47">
        <f>VLOOKUP($A47,'Energy use Prediction'!$A$178:$AQ$204,MATCH(AF$32,'Energy use Prediction'!$A$178:$AQ$178,0),FALSE)*$B47</f>
        <v>0</v>
      </c>
      <c r="AG47">
        <f>VLOOKUP($A47,'Energy use Prediction'!$A$178:$AQ$204,MATCH(AG$32,'Energy use Prediction'!$A$178:$AQ$178,0),FALSE)*$B47</f>
        <v>0</v>
      </c>
      <c r="AH47">
        <f>VLOOKUP($A47,'Energy use Prediction'!$A$178:$AQ$204,MATCH(AH$32,'Energy use Prediction'!$A$178:$AQ$178,0),FALSE)*$B47</f>
        <v>0</v>
      </c>
      <c r="AI47">
        <f>VLOOKUP($A47,'Energy use Prediction'!$A$178:$AQ$204,MATCH(AI$32,'Energy use Prediction'!$A$178:$AQ$178,0),FALSE)*$B47</f>
        <v>0</v>
      </c>
      <c r="AJ47">
        <f>VLOOKUP($A47,'Energy use Prediction'!$A$178:$AQ$204,MATCH(AJ$32,'Energy use Prediction'!$A$178:$AQ$178,0),FALSE)*$B47</f>
        <v>0</v>
      </c>
      <c r="AK47">
        <f>VLOOKUP($A47,'Energy use Prediction'!$A$178:$AQ$204,MATCH(AK$32,'Energy use Prediction'!$A$178:$AQ$178,0),FALSE)*$B47</f>
        <v>0</v>
      </c>
      <c r="AL47">
        <f>VLOOKUP($A47,'Energy use Prediction'!$A$178:$AQ$204,MATCH(AL$32,'Energy use Prediction'!$A$178:$AQ$178,0),FALSE)*$B47</f>
        <v>0</v>
      </c>
      <c r="AM47">
        <f>VLOOKUP($A47,'Energy use Prediction'!$A$178:$AQ$204,MATCH(AM$32,'Energy use Prediction'!$A$178:$AQ$178,0),FALSE)*$B47</f>
        <v>0</v>
      </c>
      <c r="AN47">
        <f>VLOOKUP($A47,'Energy use Prediction'!$A$178:$AQ$204,MATCH(AN$32,'Energy use Prediction'!$A$178:$AQ$178,0),FALSE)*$B47</f>
        <v>0</v>
      </c>
      <c r="AO47">
        <f>VLOOKUP($A47,'Energy use Prediction'!$A$178:$AQ$204,MATCH(AO$32,'Energy use Prediction'!$A$178:$AQ$178,0),FALSE)*$B47</f>
        <v>0</v>
      </c>
      <c r="AP47">
        <f>VLOOKUP($A47,'Energy use Prediction'!$A$178:$AQ$204,MATCH(AP$32,'Energy use Prediction'!$A$178:$AQ$178,0),FALSE)*$B47</f>
        <v>0</v>
      </c>
      <c r="AQ47">
        <f>VLOOKUP($A47,'Energy use Prediction'!$A$178:$AQ$204,MATCH(AQ$32,'Energy use Prediction'!$A$178:$AQ$178,0),FALSE)*$B47</f>
        <v>0</v>
      </c>
    </row>
    <row r="48" spans="1:43">
      <c r="A48" s="37" t="s">
        <v>630</v>
      </c>
      <c r="B48">
        <f>VLOOKUP(A48,'Non Energy use'!A17:J43,COLUMN('Non Energy use'!I17),FALSE)</f>
        <v>0</v>
      </c>
      <c r="C48">
        <f>VLOOKUP($A48,'Energy use Prediction'!$A$178:$AQ$204,MATCH(C$32,'Energy use Prediction'!$A$178:$AQ$178,0),FALSE)*$B48</f>
        <v>0</v>
      </c>
      <c r="D48">
        <f>VLOOKUP($A48,'Energy use Prediction'!$A$178:$AQ$204,MATCH(D$32,'Energy use Prediction'!$A$178:$AQ$178,0),FALSE)*$B48</f>
        <v>0</v>
      </c>
      <c r="E48">
        <f>VLOOKUP($A48,'Energy use Prediction'!$A$178:$AQ$204,MATCH(E$32,'Energy use Prediction'!$A$178:$AQ$178,0),FALSE)*$B48</f>
        <v>0</v>
      </c>
      <c r="F48">
        <f>VLOOKUP($A48,'Energy use Prediction'!$A$178:$AQ$204,MATCH(F$32,'Energy use Prediction'!$A$178:$AQ$178,0),FALSE)*$B48</f>
        <v>0</v>
      </c>
      <c r="G48">
        <f>VLOOKUP($A48,'Energy use Prediction'!$A$178:$AQ$204,MATCH(G$32,'Energy use Prediction'!$A$178:$AQ$178,0),FALSE)*$B48</f>
        <v>0</v>
      </c>
      <c r="H48">
        <f>VLOOKUP($A48,'Energy use Prediction'!$A$178:$AQ$204,MATCH(H$32,'Energy use Prediction'!$A$178:$AQ$178,0),FALSE)*$B48</f>
        <v>0</v>
      </c>
      <c r="I48">
        <f>VLOOKUP($A48,'Energy use Prediction'!$A$178:$AQ$204,MATCH(I$32,'Energy use Prediction'!$A$178:$AQ$178,0),FALSE)*$B48</f>
        <v>0</v>
      </c>
      <c r="J48">
        <f>VLOOKUP($A48,'Energy use Prediction'!$A$178:$AQ$204,MATCH(J$32,'Energy use Prediction'!$A$178:$AQ$178,0),FALSE)*$B48</f>
        <v>0</v>
      </c>
      <c r="K48">
        <f>VLOOKUP($A48,'Energy use Prediction'!$A$178:$AQ$204,MATCH(K$32,'Energy use Prediction'!$A$178:$AQ$178,0),FALSE)*$B48</f>
        <v>0</v>
      </c>
      <c r="L48">
        <f>VLOOKUP($A48,'Energy use Prediction'!$A$178:$AQ$204,MATCH(L$32,'Energy use Prediction'!$A$178:$AQ$178,0),FALSE)*$B48</f>
        <v>0</v>
      </c>
      <c r="M48">
        <f>VLOOKUP($A48,'Energy use Prediction'!$A$178:$AQ$204,MATCH(M$32,'Energy use Prediction'!$A$178:$AQ$178,0),FALSE)*$B48</f>
        <v>0</v>
      </c>
      <c r="N48">
        <f>VLOOKUP($A48,'Energy use Prediction'!$A$178:$AQ$204,MATCH(N$32,'Energy use Prediction'!$A$178:$AQ$178,0),FALSE)*$B48</f>
        <v>0</v>
      </c>
      <c r="O48">
        <f>VLOOKUP($A48,'Energy use Prediction'!$A$178:$AQ$204,MATCH(O$32,'Energy use Prediction'!$A$178:$AQ$178,0),FALSE)*$B48</f>
        <v>0</v>
      </c>
      <c r="P48">
        <f>VLOOKUP($A48,'Energy use Prediction'!$A$178:$AQ$204,MATCH(P$32,'Energy use Prediction'!$A$178:$AQ$178,0),FALSE)*$B48</f>
        <v>0</v>
      </c>
      <c r="Q48">
        <f>VLOOKUP($A48,'Energy use Prediction'!$A$178:$AQ$204,MATCH(Q$32,'Energy use Prediction'!$A$178:$AQ$178,0),FALSE)*$B48</f>
        <v>0</v>
      </c>
      <c r="R48">
        <f>VLOOKUP($A48,'Energy use Prediction'!$A$178:$AQ$204,MATCH(R$32,'Energy use Prediction'!$A$178:$AQ$178,0),FALSE)*$B48</f>
        <v>0</v>
      </c>
      <c r="S48">
        <f>VLOOKUP($A48,'Energy use Prediction'!$A$178:$AQ$204,MATCH(S$32,'Energy use Prediction'!$A$178:$AQ$178,0),FALSE)*$B48</f>
        <v>0</v>
      </c>
      <c r="T48">
        <f>VLOOKUP($A48,'Energy use Prediction'!$A$178:$AQ$204,MATCH(T$32,'Energy use Prediction'!$A$178:$AQ$178,0),FALSE)*$B48</f>
        <v>0</v>
      </c>
      <c r="U48">
        <f>VLOOKUP($A48,'Energy use Prediction'!$A$178:$AQ$204,MATCH(U$32,'Energy use Prediction'!$A$178:$AQ$178,0),FALSE)*$B48</f>
        <v>0</v>
      </c>
      <c r="V48">
        <f>VLOOKUP($A48,'Energy use Prediction'!$A$178:$AQ$204,MATCH(V$32,'Energy use Prediction'!$A$178:$AQ$178,0),FALSE)*$B48</f>
        <v>0</v>
      </c>
      <c r="W48">
        <f>VLOOKUP($A48,'Energy use Prediction'!$A$178:$AQ$204,MATCH(W$32,'Energy use Prediction'!$A$178:$AQ$178,0),FALSE)*$B48</f>
        <v>0</v>
      </c>
      <c r="X48">
        <f>VLOOKUP($A48,'Energy use Prediction'!$A$178:$AQ$204,MATCH(X$32,'Energy use Prediction'!$A$178:$AQ$178,0),FALSE)*$B48</f>
        <v>0</v>
      </c>
      <c r="Y48">
        <f>VLOOKUP($A48,'Energy use Prediction'!$A$178:$AQ$204,MATCH(Y$32,'Energy use Prediction'!$A$178:$AQ$178,0),FALSE)*$B48</f>
        <v>0</v>
      </c>
      <c r="Z48">
        <f>VLOOKUP($A48,'Energy use Prediction'!$A$178:$AQ$204,MATCH(Z$32,'Energy use Prediction'!$A$178:$AQ$178,0),FALSE)*$B48</f>
        <v>0</v>
      </c>
      <c r="AA48">
        <f>VLOOKUP($A48,'Energy use Prediction'!$A$178:$AQ$204,MATCH(AA$32,'Energy use Prediction'!$A$178:$AQ$178,0),FALSE)*$B48</f>
        <v>0</v>
      </c>
      <c r="AB48">
        <f>VLOOKUP($A48,'Energy use Prediction'!$A$178:$AQ$204,MATCH(AB$32,'Energy use Prediction'!$A$178:$AQ$178,0),FALSE)*$B48</f>
        <v>0</v>
      </c>
      <c r="AC48">
        <f>VLOOKUP($A48,'Energy use Prediction'!$A$178:$AQ$204,MATCH(AC$32,'Energy use Prediction'!$A$178:$AQ$178,0),FALSE)*$B48</f>
        <v>0</v>
      </c>
      <c r="AD48">
        <f>VLOOKUP($A48,'Energy use Prediction'!$A$178:$AQ$204,MATCH(AD$32,'Energy use Prediction'!$A$178:$AQ$178,0),FALSE)*$B48</f>
        <v>0</v>
      </c>
      <c r="AE48">
        <f>VLOOKUP($A48,'Energy use Prediction'!$A$178:$AQ$204,MATCH(AE$32,'Energy use Prediction'!$A$178:$AQ$178,0),FALSE)*$B48</f>
        <v>0</v>
      </c>
      <c r="AF48">
        <f>VLOOKUP($A48,'Energy use Prediction'!$A$178:$AQ$204,MATCH(AF$32,'Energy use Prediction'!$A$178:$AQ$178,0),FALSE)*$B48</f>
        <v>0</v>
      </c>
      <c r="AG48">
        <f>VLOOKUP($A48,'Energy use Prediction'!$A$178:$AQ$204,MATCH(AG$32,'Energy use Prediction'!$A$178:$AQ$178,0),FALSE)*$B48</f>
        <v>0</v>
      </c>
      <c r="AH48">
        <f>VLOOKUP($A48,'Energy use Prediction'!$A$178:$AQ$204,MATCH(AH$32,'Energy use Prediction'!$A$178:$AQ$178,0),FALSE)*$B48</f>
        <v>0</v>
      </c>
      <c r="AI48">
        <f>VLOOKUP($A48,'Energy use Prediction'!$A$178:$AQ$204,MATCH(AI$32,'Energy use Prediction'!$A$178:$AQ$178,0),FALSE)*$B48</f>
        <v>0</v>
      </c>
      <c r="AJ48">
        <f>VLOOKUP($A48,'Energy use Prediction'!$A$178:$AQ$204,MATCH(AJ$32,'Energy use Prediction'!$A$178:$AQ$178,0),FALSE)*$B48</f>
        <v>0</v>
      </c>
      <c r="AK48">
        <f>VLOOKUP($A48,'Energy use Prediction'!$A$178:$AQ$204,MATCH(AK$32,'Energy use Prediction'!$A$178:$AQ$178,0),FALSE)*$B48</f>
        <v>0</v>
      </c>
      <c r="AL48">
        <f>VLOOKUP($A48,'Energy use Prediction'!$A$178:$AQ$204,MATCH(AL$32,'Energy use Prediction'!$A$178:$AQ$178,0),FALSE)*$B48</f>
        <v>0</v>
      </c>
      <c r="AM48">
        <f>VLOOKUP($A48,'Energy use Prediction'!$A$178:$AQ$204,MATCH(AM$32,'Energy use Prediction'!$A$178:$AQ$178,0),FALSE)*$B48</f>
        <v>0</v>
      </c>
      <c r="AN48">
        <f>VLOOKUP($A48,'Energy use Prediction'!$A$178:$AQ$204,MATCH(AN$32,'Energy use Prediction'!$A$178:$AQ$178,0),FALSE)*$B48</f>
        <v>0</v>
      </c>
      <c r="AO48">
        <f>VLOOKUP($A48,'Energy use Prediction'!$A$178:$AQ$204,MATCH(AO$32,'Energy use Prediction'!$A$178:$AQ$178,0),FALSE)*$B48</f>
        <v>0</v>
      </c>
      <c r="AP48">
        <f>VLOOKUP($A48,'Energy use Prediction'!$A$178:$AQ$204,MATCH(AP$32,'Energy use Prediction'!$A$178:$AQ$178,0),FALSE)*$B48</f>
        <v>0</v>
      </c>
      <c r="AQ48">
        <f>VLOOKUP($A48,'Energy use Prediction'!$A$178:$AQ$204,MATCH(AQ$32,'Energy use Prediction'!$A$178:$AQ$178,0),FALSE)*$B48</f>
        <v>0</v>
      </c>
    </row>
    <row r="49" spans="1:43">
      <c r="A49" s="37" t="s">
        <v>631</v>
      </c>
      <c r="B49">
        <f>VLOOKUP(A49,'Non Energy use'!A18:J44,COLUMN('Non Energy use'!I18),FALSE)</f>
        <v>0</v>
      </c>
      <c r="C49">
        <f>VLOOKUP($A49,'Energy use Prediction'!$A$178:$AQ$204,MATCH(C$32,'Energy use Prediction'!$A$178:$AQ$178,0),FALSE)*$B49</f>
        <v>0</v>
      </c>
      <c r="D49">
        <f>VLOOKUP($A49,'Energy use Prediction'!$A$178:$AQ$204,MATCH(D$32,'Energy use Prediction'!$A$178:$AQ$178,0),FALSE)*$B49</f>
        <v>0</v>
      </c>
      <c r="E49">
        <f>VLOOKUP($A49,'Energy use Prediction'!$A$178:$AQ$204,MATCH(E$32,'Energy use Prediction'!$A$178:$AQ$178,0),FALSE)*$B49</f>
        <v>0</v>
      </c>
      <c r="F49">
        <f>VLOOKUP($A49,'Energy use Prediction'!$A$178:$AQ$204,MATCH(F$32,'Energy use Prediction'!$A$178:$AQ$178,0),FALSE)*$B49</f>
        <v>0</v>
      </c>
      <c r="G49">
        <f>VLOOKUP($A49,'Energy use Prediction'!$A$178:$AQ$204,MATCH(G$32,'Energy use Prediction'!$A$178:$AQ$178,0),FALSE)*$B49</f>
        <v>0</v>
      </c>
      <c r="H49">
        <f>VLOOKUP($A49,'Energy use Prediction'!$A$178:$AQ$204,MATCH(H$32,'Energy use Prediction'!$A$178:$AQ$178,0),FALSE)*$B49</f>
        <v>0</v>
      </c>
      <c r="I49">
        <f>VLOOKUP($A49,'Energy use Prediction'!$A$178:$AQ$204,MATCH(I$32,'Energy use Prediction'!$A$178:$AQ$178,0),FALSE)*$B49</f>
        <v>0</v>
      </c>
      <c r="J49">
        <f>VLOOKUP($A49,'Energy use Prediction'!$A$178:$AQ$204,MATCH(J$32,'Energy use Prediction'!$A$178:$AQ$178,0),FALSE)*$B49</f>
        <v>0</v>
      </c>
      <c r="K49">
        <f>VLOOKUP($A49,'Energy use Prediction'!$A$178:$AQ$204,MATCH(K$32,'Energy use Prediction'!$A$178:$AQ$178,0),FALSE)*$B49</f>
        <v>0</v>
      </c>
      <c r="L49">
        <f>VLOOKUP($A49,'Energy use Prediction'!$A$178:$AQ$204,MATCH(L$32,'Energy use Prediction'!$A$178:$AQ$178,0),FALSE)*$B49</f>
        <v>0</v>
      </c>
      <c r="M49">
        <f>VLOOKUP($A49,'Energy use Prediction'!$A$178:$AQ$204,MATCH(M$32,'Energy use Prediction'!$A$178:$AQ$178,0),FALSE)*$B49</f>
        <v>0</v>
      </c>
      <c r="N49">
        <f>VLOOKUP($A49,'Energy use Prediction'!$A$178:$AQ$204,MATCH(N$32,'Energy use Prediction'!$A$178:$AQ$178,0),FALSE)*$B49</f>
        <v>0</v>
      </c>
      <c r="O49">
        <f>VLOOKUP($A49,'Energy use Prediction'!$A$178:$AQ$204,MATCH(O$32,'Energy use Prediction'!$A$178:$AQ$178,0),FALSE)*$B49</f>
        <v>0</v>
      </c>
      <c r="P49">
        <f>VLOOKUP($A49,'Energy use Prediction'!$A$178:$AQ$204,MATCH(P$32,'Energy use Prediction'!$A$178:$AQ$178,0),FALSE)*$B49</f>
        <v>0</v>
      </c>
      <c r="Q49">
        <f>VLOOKUP($A49,'Energy use Prediction'!$A$178:$AQ$204,MATCH(Q$32,'Energy use Prediction'!$A$178:$AQ$178,0),FALSE)*$B49</f>
        <v>0</v>
      </c>
      <c r="R49">
        <f>VLOOKUP($A49,'Energy use Prediction'!$A$178:$AQ$204,MATCH(R$32,'Energy use Prediction'!$A$178:$AQ$178,0),FALSE)*$B49</f>
        <v>0</v>
      </c>
      <c r="S49">
        <f>VLOOKUP($A49,'Energy use Prediction'!$A$178:$AQ$204,MATCH(S$32,'Energy use Prediction'!$A$178:$AQ$178,0),FALSE)*$B49</f>
        <v>0</v>
      </c>
      <c r="T49">
        <f>VLOOKUP($A49,'Energy use Prediction'!$A$178:$AQ$204,MATCH(T$32,'Energy use Prediction'!$A$178:$AQ$178,0),FALSE)*$B49</f>
        <v>0</v>
      </c>
      <c r="U49">
        <f>VLOOKUP($A49,'Energy use Prediction'!$A$178:$AQ$204,MATCH(U$32,'Energy use Prediction'!$A$178:$AQ$178,0),FALSE)*$B49</f>
        <v>0</v>
      </c>
      <c r="V49">
        <f>VLOOKUP($A49,'Energy use Prediction'!$A$178:$AQ$204,MATCH(V$32,'Energy use Prediction'!$A$178:$AQ$178,0),FALSE)*$B49</f>
        <v>0</v>
      </c>
      <c r="W49">
        <f>VLOOKUP($A49,'Energy use Prediction'!$A$178:$AQ$204,MATCH(W$32,'Energy use Prediction'!$A$178:$AQ$178,0),FALSE)*$B49</f>
        <v>0</v>
      </c>
      <c r="X49">
        <f>VLOOKUP($A49,'Energy use Prediction'!$A$178:$AQ$204,MATCH(X$32,'Energy use Prediction'!$A$178:$AQ$178,0),FALSE)*$B49</f>
        <v>0</v>
      </c>
      <c r="Y49">
        <f>VLOOKUP($A49,'Energy use Prediction'!$A$178:$AQ$204,MATCH(Y$32,'Energy use Prediction'!$A$178:$AQ$178,0),FALSE)*$B49</f>
        <v>0</v>
      </c>
      <c r="Z49">
        <f>VLOOKUP($A49,'Energy use Prediction'!$A$178:$AQ$204,MATCH(Z$32,'Energy use Prediction'!$A$178:$AQ$178,0),FALSE)*$B49</f>
        <v>0</v>
      </c>
      <c r="AA49">
        <f>VLOOKUP($A49,'Energy use Prediction'!$A$178:$AQ$204,MATCH(AA$32,'Energy use Prediction'!$A$178:$AQ$178,0),FALSE)*$B49</f>
        <v>0</v>
      </c>
      <c r="AB49">
        <f>VLOOKUP($A49,'Energy use Prediction'!$A$178:$AQ$204,MATCH(AB$32,'Energy use Prediction'!$A$178:$AQ$178,0),FALSE)*$B49</f>
        <v>0</v>
      </c>
      <c r="AC49">
        <f>VLOOKUP($A49,'Energy use Prediction'!$A$178:$AQ$204,MATCH(AC$32,'Energy use Prediction'!$A$178:$AQ$178,0),FALSE)*$B49</f>
        <v>0</v>
      </c>
      <c r="AD49">
        <f>VLOOKUP($A49,'Energy use Prediction'!$A$178:$AQ$204,MATCH(AD$32,'Energy use Prediction'!$A$178:$AQ$178,0),FALSE)*$B49</f>
        <v>0</v>
      </c>
      <c r="AE49">
        <f>VLOOKUP($A49,'Energy use Prediction'!$A$178:$AQ$204,MATCH(AE$32,'Energy use Prediction'!$A$178:$AQ$178,0),FALSE)*$B49</f>
        <v>0</v>
      </c>
      <c r="AF49">
        <f>VLOOKUP($A49,'Energy use Prediction'!$A$178:$AQ$204,MATCH(AF$32,'Energy use Prediction'!$A$178:$AQ$178,0),FALSE)*$B49</f>
        <v>0</v>
      </c>
      <c r="AG49">
        <f>VLOOKUP($A49,'Energy use Prediction'!$A$178:$AQ$204,MATCH(AG$32,'Energy use Prediction'!$A$178:$AQ$178,0),FALSE)*$B49</f>
        <v>0</v>
      </c>
      <c r="AH49">
        <f>VLOOKUP($A49,'Energy use Prediction'!$A$178:$AQ$204,MATCH(AH$32,'Energy use Prediction'!$A$178:$AQ$178,0),FALSE)*$B49</f>
        <v>0</v>
      </c>
      <c r="AI49">
        <f>VLOOKUP($A49,'Energy use Prediction'!$A$178:$AQ$204,MATCH(AI$32,'Energy use Prediction'!$A$178:$AQ$178,0),FALSE)*$B49</f>
        <v>0</v>
      </c>
      <c r="AJ49">
        <f>VLOOKUP($A49,'Energy use Prediction'!$A$178:$AQ$204,MATCH(AJ$32,'Energy use Prediction'!$A$178:$AQ$178,0),FALSE)*$B49</f>
        <v>0</v>
      </c>
      <c r="AK49">
        <f>VLOOKUP($A49,'Energy use Prediction'!$A$178:$AQ$204,MATCH(AK$32,'Energy use Prediction'!$A$178:$AQ$178,0),FALSE)*$B49</f>
        <v>0</v>
      </c>
      <c r="AL49">
        <f>VLOOKUP($A49,'Energy use Prediction'!$A$178:$AQ$204,MATCH(AL$32,'Energy use Prediction'!$A$178:$AQ$178,0),FALSE)*$B49</f>
        <v>0</v>
      </c>
      <c r="AM49">
        <f>VLOOKUP($A49,'Energy use Prediction'!$A$178:$AQ$204,MATCH(AM$32,'Energy use Prediction'!$A$178:$AQ$178,0),FALSE)*$B49</f>
        <v>0</v>
      </c>
      <c r="AN49">
        <f>VLOOKUP($A49,'Energy use Prediction'!$A$178:$AQ$204,MATCH(AN$32,'Energy use Prediction'!$A$178:$AQ$178,0),FALSE)*$B49</f>
        <v>0</v>
      </c>
      <c r="AO49">
        <f>VLOOKUP($A49,'Energy use Prediction'!$A$178:$AQ$204,MATCH(AO$32,'Energy use Prediction'!$A$178:$AQ$178,0),FALSE)*$B49</f>
        <v>0</v>
      </c>
      <c r="AP49">
        <f>VLOOKUP($A49,'Energy use Prediction'!$A$178:$AQ$204,MATCH(AP$32,'Energy use Prediction'!$A$178:$AQ$178,0),FALSE)*$B49</f>
        <v>0</v>
      </c>
      <c r="AQ49">
        <f>VLOOKUP($A49,'Energy use Prediction'!$A$178:$AQ$204,MATCH(AQ$32,'Energy use Prediction'!$A$178:$AQ$178,0),FALSE)*$B49</f>
        <v>0</v>
      </c>
    </row>
    <row r="50" spans="1:43">
      <c r="A50" s="37" t="s">
        <v>632</v>
      </c>
      <c r="B50">
        <f>VLOOKUP(A50,'Non Energy use'!A19:J45,COLUMN('Non Energy use'!I19),FALSE)</f>
        <v>0</v>
      </c>
      <c r="C50">
        <f>VLOOKUP($A50,'Energy use Prediction'!$A$178:$AQ$204,MATCH(C$32,'Energy use Prediction'!$A$178:$AQ$178,0),FALSE)*$B50</f>
        <v>0</v>
      </c>
      <c r="D50">
        <f>VLOOKUP($A50,'Energy use Prediction'!$A$178:$AQ$204,MATCH(D$32,'Energy use Prediction'!$A$178:$AQ$178,0),FALSE)*$B50</f>
        <v>0</v>
      </c>
      <c r="E50">
        <f>VLOOKUP($A50,'Energy use Prediction'!$A$178:$AQ$204,MATCH(E$32,'Energy use Prediction'!$A$178:$AQ$178,0),FALSE)*$B50</f>
        <v>0</v>
      </c>
      <c r="F50">
        <f>VLOOKUP($A50,'Energy use Prediction'!$A$178:$AQ$204,MATCH(F$32,'Energy use Prediction'!$A$178:$AQ$178,0),FALSE)*$B50</f>
        <v>0</v>
      </c>
      <c r="G50">
        <f>VLOOKUP($A50,'Energy use Prediction'!$A$178:$AQ$204,MATCH(G$32,'Energy use Prediction'!$A$178:$AQ$178,0),FALSE)*$B50</f>
        <v>0</v>
      </c>
      <c r="H50">
        <f>VLOOKUP($A50,'Energy use Prediction'!$A$178:$AQ$204,MATCH(H$32,'Energy use Prediction'!$A$178:$AQ$178,0),FALSE)*$B50</f>
        <v>0</v>
      </c>
      <c r="I50">
        <f>VLOOKUP($A50,'Energy use Prediction'!$A$178:$AQ$204,MATCH(I$32,'Energy use Prediction'!$A$178:$AQ$178,0),FALSE)*$B50</f>
        <v>0</v>
      </c>
      <c r="J50">
        <f>VLOOKUP($A50,'Energy use Prediction'!$A$178:$AQ$204,MATCH(J$32,'Energy use Prediction'!$A$178:$AQ$178,0),FALSE)*$B50</f>
        <v>0</v>
      </c>
      <c r="K50">
        <f>VLOOKUP($A50,'Energy use Prediction'!$A$178:$AQ$204,MATCH(K$32,'Energy use Prediction'!$A$178:$AQ$178,0),FALSE)*$B50</f>
        <v>0</v>
      </c>
      <c r="L50">
        <f>VLOOKUP($A50,'Energy use Prediction'!$A$178:$AQ$204,MATCH(L$32,'Energy use Prediction'!$A$178:$AQ$178,0),FALSE)*$B50</f>
        <v>0</v>
      </c>
      <c r="M50">
        <f>VLOOKUP($A50,'Energy use Prediction'!$A$178:$AQ$204,MATCH(M$32,'Energy use Prediction'!$A$178:$AQ$178,0),FALSE)*$B50</f>
        <v>0</v>
      </c>
      <c r="N50">
        <f>VLOOKUP($A50,'Energy use Prediction'!$A$178:$AQ$204,MATCH(N$32,'Energy use Prediction'!$A$178:$AQ$178,0),FALSE)*$B50</f>
        <v>0</v>
      </c>
      <c r="O50">
        <f>VLOOKUP($A50,'Energy use Prediction'!$A$178:$AQ$204,MATCH(O$32,'Energy use Prediction'!$A$178:$AQ$178,0),FALSE)*$B50</f>
        <v>0</v>
      </c>
      <c r="P50">
        <f>VLOOKUP($A50,'Energy use Prediction'!$A$178:$AQ$204,MATCH(P$32,'Energy use Prediction'!$A$178:$AQ$178,0),FALSE)*$B50</f>
        <v>0</v>
      </c>
      <c r="Q50">
        <f>VLOOKUP($A50,'Energy use Prediction'!$A$178:$AQ$204,MATCH(Q$32,'Energy use Prediction'!$A$178:$AQ$178,0),FALSE)*$B50</f>
        <v>0</v>
      </c>
      <c r="R50">
        <f>VLOOKUP($A50,'Energy use Prediction'!$A$178:$AQ$204,MATCH(R$32,'Energy use Prediction'!$A$178:$AQ$178,0),FALSE)*$B50</f>
        <v>0</v>
      </c>
      <c r="S50">
        <f>VLOOKUP($A50,'Energy use Prediction'!$A$178:$AQ$204,MATCH(S$32,'Energy use Prediction'!$A$178:$AQ$178,0),FALSE)*$B50</f>
        <v>0</v>
      </c>
      <c r="T50">
        <f>VLOOKUP($A50,'Energy use Prediction'!$A$178:$AQ$204,MATCH(T$32,'Energy use Prediction'!$A$178:$AQ$178,0),FALSE)*$B50</f>
        <v>0</v>
      </c>
      <c r="U50">
        <f>VLOOKUP($A50,'Energy use Prediction'!$A$178:$AQ$204,MATCH(U$32,'Energy use Prediction'!$A$178:$AQ$178,0),FALSE)*$B50</f>
        <v>0</v>
      </c>
      <c r="V50">
        <f>VLOOKUP($A50,'Energy use Prediction'!$A$178:$AQ$204,MATCH(V$32,'Energy use Prediction'!$A$178:$AQ$178,0),FALSE)*$B50</f>
        <v>0</v>
      </c>
      <c r="W50">
        <f>VLOOKUP($A50,'Energy use Prediction'!$A$178:$AQ$204,MATCH(W$32,'Energy use Prediction'!$A$178:$AQ$178,0),FALSE)*$B50</f>
        <v>0</v>
      </c>
      <c r="X50">
        <f>VLOOKUP($A50,'Energy use Prediction'!$A$178:$AQ$204,MATCH(X$32,'Energy use Prediction'!$A$178:$AQ$178,0),FALSE)*$B50</f>
        <v>0</v>
      </c>
      <c r="Y50">
        <f>VLOOKUP($A50,'Energy use Prediction'!$A$178:$AQ$204,MATCH(Y$32,'Energy use Prediction'!$A$178:$AQ$178,0),FALSE)*$B50</f>
        <v>0</v>
      </c>
      <c r="Z50">
        <f>VLOOKUP($A50,'Energy use Prediction'!$A$178:$AQ$204,MATCH(Z$32,'Energy use Prediction'!$A$178:$AQ$178,0),FALSE)*$B50</f>
        <v>0</v>
      </c>
      <c r="AA50">
        <f>VLOOKUP($A50,'Energy use Prediction'!$A$178:$AQ$204,MATCH(AA$32,'Energy use Prediction'!$A$178:$AQ$178,0),FALSE)*$B50</f>
        <v>0</v>
      </c>
      <c r="AB50">
        <f>VLOOKUP($A50,'Energy use Prediction'!$A$178:$AQ$204,MATCH(AB$32,'Energy use Prediction'!$A$178:$AQ$178,0),FALSE)*$B50</f>
        <v>0</v>
      </c>
      <c r="AC50">
        <f>VLOOKUP($A50,'Energy use Prediction'!$A$178:$AQ$204,MATCH(AC$32,'Energy use Prediction'!$A$178:$AQ$178,0),FALSE)*$B50</f>
        <v>0</v>
      </c>
      <c r="AD50">
        <f>VLOOKUP($A50,'Energy use Prediction'!$A$178:$AQ$204,MATCH(AD$32,'Energy use Prediction'!$A$178:$AQ$178,0),FALSE)*$B50</f>
        <v>0</v>
      </c>
      <c r="AE50">
        <f>VLOOKUP($A50,'Energy use Prediction'!$A$178:$AQ$204,MATCH(AE$32,'Energy use Prediction'!$A$178:$AQ$178,0),FALSE)*$B50</f>
        <v>0</v>
      </c>
      <c r="AF50">
        <f>VLOOKUP($A50,'Energy use Prediction'!$A$178:$AQ$204,MATCH(AF$32,'Energy use Prediction'!$A$178:$AQ$178,0),FALSE)*$B50</f>
        <v>0</v>
      </c>
      <c r="AG50">
        <f>VLOOKUP($A50,'Energy use Prediction'!$A$178:$AQ$204,MATCH(AG$32,'Energy use Prediction'!$A$178:$AQ$178,0),FALSE)*$B50</f>
        <v>0</v>
      </c>
      <c r="AH50">
        <f>VLOOKUP($A50,'Energy use Prediction'!$A$178:$AQ$204,MATCH(AH$32,'Energy use Prediction'!$A$178:$AQ$178,0),FALSE)*$B50</f>
        <v>0</v>
      </c>
      <c r="AI50">
        <f>VLOOKUP($A50,'Energy use Prediction'!$A$178:$AQ$204,MATCH(AI$32,'Energy use Prediction'!$A$178:$AQ$178,0),FALSE)*$B50</f>
        <v>0</v>
      </c>
      <c r="AJ50">
        <f>VLOOKUP($A50,'Energy use Prediction'!$A$178:$AQ$204,MATCH(AJ$32,'Energy use Prediction'!$A$178:$AQ$178,0),FALSE)*$B50</f>
        <v>0</v>
      </c>
      <c r="AK50">
        <f>VLOOKUP($A50,'Energy use Prediction'!$A$178:$AQ$204,MATCH(AK$32,'Energy use Prediction'!$A$178:$AQ$178,0),FALSE)*$B50</f>
        <v>0</v>
      </c>
      <c r="AL50">
        <f>VLOOKUP($A50,'Energy use Prediction'!$A$178:$AQ$204,MATCH(AL$32,'Energy use Prediction'!$A$178:$AQ$178,0),FALSE)*$B50</f>
        <v>0</v>
      </c>
      <c r="AM50">
        <f>VLOOKUP($A50,'Energy use Prediction'!$A$178:$AQ$204,MATCH(AM$32,'Energy use Prediction'!$A$178:$AQ$178,0),FALSE)*$B50</f>
        <v>0</v>
      </c>
      <c r="AN50">
        <f>VLOOKUP($A50,'Energy use Prediction'!$A$178:$AQ$204,MATCH(AN$32,'Energy use Prediction'!$A$178:$AQ$178,0),FALSE)*$B50</f>
        <v>0</v>
      </c>
      <c r="AO50">
        <f>VLOOKUP($A50,'Energy use Prediction'!$A$178:$AQ$204,MATCH(AO$32,'Energy use Prediction'!$A$178:$AQ$178,0),FALSE)*$B50</f>
        <v>0</v>
      </c>
      <c r="AP50">
        <f>VLOOKUP($A50,'Energy use Prediction'!$A$178:$AQ$204,MATCH(AP$32,'Energy use Prediction'!$A$178:$AQ$178,0),FALSE)*$B50</f>
        <v>0</v>
      </c>
      <c r="AQ50">
        <f>VLOOKUP($A50,'Energy use Prediction'!$A$178:$AQ$204,MATCH(AQ$32,'Energy use Prediction'!$A$178:$AQ$178,0),FALSE)*$B50</f>
        <v>0</v>
      </c>
    </row>
    <row r="51" spans="1:43">
      <c r="A51" s="37" t="s">
        <v>633</v>
      </c>
      <c r="B51">
        <f>VLOOKUP(A51,'Non Energy use'!A20:J46,COLUMN('Non Energy use'!I20),FALSE)</f>
        <v>0</v>
      </c>
      <c r="C51">
        <f>VLOOKUP($A51,'Energy use Prediction'!$A$178:$AQ$204,MATCH(C$32,'Energy use Prediction'!$A$178:$AQ$178,0),FALSE)*$B51</f>
        <v>0</v>
      </c>
      <c r="D51">
        <f>VLOOKUP($A51,'Energy use Prediction'!$A$178:$AQ$204,MATCH(D$32,'Energy use Prediction'!$A$178:$AQ$178,0),FALSE)*$B51</f>
        <v>0</v>
      </c>
      <c r="E51">
        <f>VLOOKUP($A51,'Energy use Prediction'!$A$178:$AQ$204,MATCH(E$32,'Energy use Prediction'!$A$178:$AQ$178,0),FALSE)*$B51</f>
        <v>0</v>
      </c>
      <c r="F51">
        <f>VLOOKUP($A51,'Energy use Prediction'!$A$178:$AQ$204,MATCH(F$32,'Energy use Prediction'!$A$178:$AQ$178,0),FALSE)*$B51</f>
        <v>0</v>
      </c>
      <c r="G51">
        <f>VLOOKUP($A51,'Energy use Prediction'!$A$178:$AQ$204,MATCH(G$32,'Energy use Prediction'!$A$178:$AQ$178,0),FALSE)*$B51</f>
        <v>0</v>
      </c>
      <c r="H51">
        <f>VLOOKUP($A51,'Energy use Prediction'!$A$178:$AQ$204,MATCH(H$32,'Energy use Prediction'!$A$178:$AQ$178,0),FALSE)*$B51</f>
        <v>0</v>
      </c>
      <c r="I51">
        <f>VLOOKUP($A51,'Energy use Prediction'!$A$178:$AQ$204,MATCH(I$32,'Energy use Prediction'!$A$178:$AQ$178,0),FALSE)*$B51</f>
        <v>0</v>
      </c>
      <c r="J51">
        <f>VLOOKUP($A51,'Energy use Prediction'!$A$178:$AQ$204,MATCH(J$32,'Energy use Prediction'!$A$178:$AQ$178,0),FALSE)*$B51</f>
        <v>0</v>
      </c>
      <c r="K51">
        <f>VLOOKUP($A51,'Energy use Prediction'!$A$178:$AQ$204,MATCH(K$32,'Energy use Prediction'!$A$178:$AQ$178,0),FALSE)*$B51</f>
        <v>0</v>
      </c>
      <c r="L51">
        <f>VLOOKUP($A51,'Energy use Prediction'!$A$178:$AQ$204,MATCH(L$32,'Energy use Prediction'!$A$178:$AQ$178,0),FALSE)*$B51</f>
        <v>0</v>
      </c>
      <c r="M51">
        <f>VLOOKUP($A51,'Energy use Prediction'!$A$178:$AQ$204,MATCH(M$32,'Energy use Prediction'!$A$178:$AQ$178,0),FALSE)*$B51</f>
        <v>0</v>
      </c>
      <c r="N51">
        <f>VLOOKUP($A51,'Energy use Prediction'!$A$178:$AQ$204,MATCH(N$32,'Energy use Prediction'!$A$178:$AQ$178,0),FALSE)*$B51</f>
        <v>0</v>
      </c>
      <c r="O51">
        <f>VLOOKUP($A51,'Energy use Prediction'!$A$178:$AQ$204,MATCH(O$32,'Energy use Prediction'!$A$178:$AQ$178,0),FALSE)*$B51</f>
        <v>0</v>
      </c>
      <c r="P51">
        <f>VLOOKUP($A51,'Energy use Prediction'!$A$178:$AQ$204,MATCH(P$32,'Energy use Prediction'!$A$178:$AQ$178,0),FALSE)*$B51</f>
        <v>0</v>
      </c>
      <c r="Q51">
        <f>VLOOKUP($A51,'Energy use Prediction'!$A$178:$AQ$204,MATCH(Q$32,'Energy use Prediction'!$A$178:$AQ$178,0),FALSE)*$B51</f>
        <v>0</v>
      </c>
      <c r="R51">
        <f>VLOOKUP($A51,'Energy use Prediction'!$A$178:$AQ$204,MATCH(R$32,'Energy use Prediction'!$A$178:$AQ$178,0),FALSE)*$B51</f>
        <v>0</v>
      </c>
      <c r="S51">
        <f>VLOOKUP($A51,'Energy use Prediction'!$A$178:$AQ$204,MATCH(S$32,'Energy use Prediction'!$A$178:$AQ$178,0),FALSE)*$B51</f>
        <v>0</v>
      </c>
      <c r="T51">
        <f>VLOOKUP($A51,'Energy use Prediction'!$A$178:$AQ$204,MATCH(T$32,'Energy use Prediction'!$A$178:$AQ$178,0),FALSE)*$B51</f>
        <v>0</v>
      </c>
      <c r="U51">
        <f>VLOOKUP($A51,'Energy use Prediction'!$A$178:$AQ$204,MATCH(U$32,'Energy use Prediction'!$A$178:$AQ$178,0),FALSE)*$B51</f>
        <v>0</v>
      </c>
      <c r="V51">
        <f>VLOOKUP($A51,'Energy use Prediction'!$A$178:$AQ$204,MATCH(V$32,'Energy use Prediction'!$A$178:$AQ$178,0),FALSE)*$B51</f>
        <v>0</v>
      </c>
      <c r="W51">
        <f>VLOOKUP($A51,'Energy use Prediction'!$A$178:$AQ$204,MATCH(W$32,'Energy use Prediction'!$A$178:$AQ$178,0),FALSE)*$B51</f>
        <v>0</v>
      </c>
      <c r="X51">
        <f>VLOOKUP($A51,'Energy use Prediction'!$A$178:$AQ$204,MATCH(X$32,'Energy use Prediction'!$A$178:$AQ$178,0),FALSE)*$B51</f>
        <v>0</v>
      </c>
      <c r="Y51">
        <f>VLOOKUP($A51,'Energy use Prediction'!$A$178:$AQ$204,MATCH(Y$32,'Energy use Prediction'!$A$178:$AQ$178,0),FALSE)*$B51</f>
        <v>0</v>
      </c>
      <c r="Z51">
        <f>VLOOKUP($A51,'Energy use Prediction'!$A$178:$AQ$204,MATCH(Z$32,'Energy use Prediction'!$A$178:$AQ$178,0),FALSE)*$B51</f>
        <v>0</v>
      </c>
      <c r="AA51">
        <f>VLOOKUP($A51,'Energy use Prediction'!$A$178:$AQ$204,MATCH(AA$32,'Energy use Prediction'!$A$178:$AQ$178,0),FALSE)*$B51</f>
        <v>0</v>
      </c>
      <c r="AB51">
        <f>VLOOKUP($A51,'Energy use Prediction'!$A$178:$AQ$204,MATCH(AB$32,'Energy use Prediction'!$A$178:$AQ$178,0),FALSE)*$B51</f>
        <v>0</v>
      </c>
      <c r="AC51">
        <f>VLOOKUP($A51,'Energy use Prediction'!$A$178:$AQ$204,MATCH(AC$32,'Energy use Prediction'!$A$178:$AQ$178,0),FALSE)*$B51</f>
        <v>0</v>
      </c>
      <c r="AD51">
        <f>VLOOKUP($A51,'Energy use Prediction'!$A$178:$AQ$204,MATCH(AD$32,'Energy use Prediction'!$A$178:$AQ$178,0),FALSE)*$B51</f>
        <v>0</v>
      </c>
      <c r="AE51">
        <f>VLOOKUP($A51,'Energy use Prediction'!$A$178:$AQ$204,MATCH(AE$32,'Energy use Prediction'!$A$178:$AQ$178,0),FALSE)*$B51</f>
        <v>0</v>
      </c>
      <c r="AF51">
        <f>VLOOKUP($A51,'Energy use Prediction'!$A$178:$AQ$204,MATCH(AF$32,'Energy use Prediction'!$A$178:$AQ$178,0),FALSE)*$B51</f>
        <v>0</v>
      </c>
      <c r="AG51">
        <f>VLOOKUP($A51,'Energy use Prediction'!$A$178:$AQ$204,MATCH(AG$32,'Energy use Prediction'!$A$178:$AQ$178,0),FALSE)*$B51</f>
        <v>0</v>
      </c>
      <c r="AH51">
        <f>VLOOKUP($A51,'Energy use Prediction'!$A$178:$AQ$204,MATCH(AH$32,'Energy use Prediction'!$A$178:$AQ$178,0),FALSE)*$B51</f>
        <v>0</v>
      </c>
      <c r="AI51">
        <f>VLOOKUP($A51,'Energy use Prediction'!$A$178:$AQ$204,MATCH(AI$32,'Energy use Prediction'!$A$178:$AQ$178,0),FALSE)*$B51</f>
        <v>0</v>
      </c>
      <c r="AJ51">
        <f>VLOOKUP($A51,'Energy use Prediction'!$A$178:$AQ$204,MATCH(AJ$32,'Energy use Prediction'!$A$178:$AQ$178,0),FALSE)*$B51</f>
        <v>0</v>
      </c>
      <c r="AK51">
        <f>VLOOKUP($A51,'Energy use Prediction'!$A$178:$AQ$204,MATCH(AK$32,'Energy use Prediction'!$A$178:$AQ$178,0),FALSE)*$B51</f>
        <v>0</v>
      </c>
      <c r="AL51">
        <f>VLOOKUP($A51,'Energy use Prediction'!$A$178:$AQ$204,MATCH(AL$32,'Energy use Prediction'!$A$178:$AQ$178,0),FALSE)*$B51</f>
        <v>0</v>
      </c>
      <c r="AM51">
        <f>VLOOKUP($A51,'Energy use Prediction'!$A$178:$AQ$204,MATCH(AM$32,'Energy use Prediction'!$A$178:$AQ$178,0),FALSE)*$B51</f>
        <v>0</v>
      </c>
      <c r="AN51">
        <f>VLOOKUP($A51,'Energy use Prediction'!$A$178:$AQ$204,MATCH(AN$32,'Energy use Prediction'!$A$178:$AQ$178,0),FALSE)*$B51</f>
        <v>0</v>
      </c>
      <c r="AO51">
        <f>VLOOKUP($A51,'Energy use Prediction'!$A$178:$AQ$204,MATCH(AO$32,'Energy use Prediction'!$A$178:$AQ$178,0),FALSE)*$B51</f>
        <v>0</v>
      </c>
      <c r="AP51">
        <f>VLOOKUP($A51,'Energy use Prediction'!$A$178:$AQ$204,MATCH(AP$32,'Energy use Prediction'!$A$178:$AQ$178,0),FALSE)*$B51</f>
        <v>0</v>
      </c>
      <c r="AQ51">
        <f>VLOOKUP($A51,'Energy use Prediction'!$A$178:$AQ$204,MATCH(AQ$32,'Energy use Prediction'!$A$178:$AQ$178,0),FALSE)*$B51</f>
        <v>0</v>
      </c>
    </row>
    <row r="52" spans="1:43">
      <c r="A52" s="37" t="s">
        <v>634</v>
      </c>
      <c r="B52">
        <f>VLOOKUP(A52,'Non Energy use'!A21:J47,COLUMN('Non Energy use'!I21),FALSE)</f>
        <v>0</v>
      </c>
      <c r="C52">
        <f>VLOOKUP($A52,'Energy use Prediction'!$A$178:$AQ$204,MATCH(C$32,'Energy use Prediction'!$A$178:$AQ$178,0),FALSE)*$B52</f>
        <v>0</v>
      </c>
      <c r="D52">
        <f>VLOOKUP($A52,'Energy use Prediction'!$A$178:$AQ$204,MATCH(D$32,'Energy use Prediction'!$A$178:$AQ$178,0),FALSE)*$B52</f>
        <v>0</v>
      </c>
      <c r="E52">
        <f>VLOOKUP($A52,'Energy use Prediction'!$A$178:$AQ$204,MATCH(E$32,'Energy use Prediction'!$A$178:$AQ$178,0),FALSE)*$B52</f>
        <v>0</v>
      </c>
      <c r="F52">
        <f>VLOOKUP($A52,'Energy use Prediction'!$A$178:$AQ$204,MATCH(F$32,'Energy use Prediction'!$A$178:$AQ$178,0),FALSE)*$B52</f>
        <v>0</v>
      </c>
      <c r="G52">
        <f>VLOOKUP($A52,'Energy use Prediction'!$A$178:$AQ$204,MATCH(G$32,'Energy use Prediction'!$A$178:$AQ$178,0),FALSE)*$B52</f>
        <v>0</v>
      </c>
      <c r="H52">
        <f>VLOOKUP($A52,'Energy use Prediction'!$A$178:$AQ$204,MATCH(H$32,'Energy use Prediction'!$A$178:$AQ$178,0),FALSE)*$B52</f>
        <v>0</v>
      </c>
      <c r="I52">
        <f>VLOOKUP($A52,'Energy use Prediction'!$A$178:$AQ$204,MATCH(I$32,'Energy use Prediction'!$A$178:$AQ$178,0),FALSE)*$B52</f>
        <v>0</v>
      </c>
      <c r="J52">
        <f>VLOOKUP($A52,'Energy use Prediction'!$A$178:$AQ$204,MATCH(J$32,'Energy use Prediction'!$A$178:$AQ$178,0),FALSE)*$B52</f>
        <v>0</v>
      </c>
      <c r="K52">
        <f>VLOOKUP($A52,'Energy use Prediction'!$A$178:$AQ$204,MATCH(K$32,'Energy use Prediction'!$A$178:$AQ$178,0),FALSE)*$B52</f>
        <v>0</v>
      </c>
      <c r="L52">
        <f>VLOOKUP($A52,'Energy use Prediction'!$A$178:$AQ$204,MATCH(L$32,'Energy use Prediction'!$A$178:$AQ$178,0),FALSE)*$B52</f>
        <v>0</v>
      </c>
      <c r="M52">
        <f>VLOOKUP($A52,'Energy use Prediction'!$A$178:$AQ$204,MATCH(M$32,'Energy use Prediction'!$A$178:$AQ$178,0),FALSE)*$B52</f>
        <v>0</v>
      </c>
      <c r="N52">
        <f>VLOOKUP($A52,'Energy use Prediction'!$A$178:$AQ$204,MATCH(N$32,'Energy use Prediction'!$A$178:$AQ$178,0),FALSE)*$B52</f>
        <v>0</v>
      </c>
      <c r="O52">
        <f>VLOOKUP($A52,'Energy use Prediction'!$A$178:$AQ$204,MATCH(O$32,'Energy use Prediction'!$A$178:$AQ$178,0),FALSE)*$B52</f>
        <v>0</v>
      </c>
      <c r="P52">
        <f>VLOOKUP($A52,'Energy use Prediction'!$A$178:$AQ$204,MATCH(P$32,'Energy use Prediction'!$A$178:$AQ$178,0),FALSE)*$B52</f>
        <v>0</v>
      </c>
      <c r="Q52">
        <f>VLOOKUP($A52,'Energy use Prediction'!$A$178:$AQ$204,MATCH(Q$32,'Energy use Prediction'!$A$178:$AQ$178,0),FALSE)*$B52</f>
        <v>0</v>
      </c>
      <c r="R52">
        <f>VLOOKUP($A52,'Energy use Prediction'!$A$178:$AQ$204,MATCH(R$32,'Energy use Prediction'!$A$178:$AQ$178,0),FALSE)*$B52</f>
        <v>0</v>
      </c>
      <c r="S52">
        <f>VLOOKUP($A52,'Energy use Prediction'!$A$178:$AQ$204,MATCH(S$32,'Energy use Prediction'!$A$178:$AQ$178,0),FALSE)*$B52</f>
        <v>0</v>
      </c>
      <c r="T52">
        <f>VLOOKUP($A52,'Energy use Prediction'!$A$178:$AQ$204,MATCH(T$32,'Energy use Prediction'!$A$178:$AQ$178,0),FALSE)*$B52</f>
        <v>0</v>
      </c>
      <c r="U52">
        <f>VLOOKUP($A52,'Energy use Prediction'!$A$178:$AQ$204,MATCH(U$32,'Energy use Prediction'!$A$178:$AQ$178,0),FALSE)*$B52</f>
        <v>0</v>
      </c>
      <c r="V52">
        <f>VLOOKUP($A52,'Energy use Prediction'!$A$178:$AQ$204,MATCH(V$32,'Energy use Prediction'!$A$178:$AQ$178,0),FALSE)*$B52</f>
        <v>0</v>
      </c>
      <c r="W52">
        <f>VLOOKUP($A52,'Energy use Prediction'!$A$178:$AQ$204,MATCH(W$32,'Energy use Prediction'!$A$178:$AQ$178,0),FALSE)*$B52</f>
        <v>0</v>
      </c>
      <c r="X52">
        <f>VLOOKUP($A52,'Energy use Prediction'!$A$178:$AQ$204,MATCH(X$32,'Energy use Prediction'!$A$178:$AQ$178,0),FALSE)*$B52</f>
        <v>0</v>
      </c>
      <c r="Y52">
        <f>VLOOKUP($A52,'Energy use Prediction'!$A$178:$AQ$204,MATCH(Y$32,'Energy use Prediction'!$A$178:$AQ$178,0),FALSE)*$B52</f>
        <v>0</v>
      </c>
      <c r="Z52">
        <f>VLOOKUP($A52,'Energy use Prediction'!$A$178:$AQ$204,MATCH(Z$32,'Energy use Prediction'!$A$178:$AQ$178,0),FALSE)*$B52</f>
        <v>0</v>
      </c>
      <c r="AA52">
        <f>VLOOKUP($A52,'Energy use Prediction'!$A$178:$AQ$204,MATCH(AA$32,'Energy use Prediction'!$A$178:$AQ$178,0),FALSE)*$B52</f>
        <v>0</v>
      </c>
      <c r="AB52">
        <f>VLOOKUP($A52,'Energy use Prediction'!$A$178:$AQ$204,MATCH(AB$32,'Energy use Prediction'!$A$178:$AQ$178,0),FALSE)*$B52</f>
        <v>0</v>
      </c>
      <c r="AC52">
        <f>VLOOKUP($A52,'Energy use Prediction'!$A$178:$AQ$204,MATCH(AC$32,'Energy use Prediction'!$A$178:$AQ$178,0),FALSE)*$B52</f>
        <v>0</v>
      </c>
      <c r="AD52">
        <f>VLOOKUP($A52,'Energy use Prediction'!$A$178:$AQ$204,MATCH(AD$32,'Energy use Prediction'!$A$178:$AQ$178,0),FALSE)*$B52</f>
        <v>0</v>
      </c>
      <c r="AE52">
        <f>VLOOKUP($A52,'Energy use Prediction'!$A$178:$AQ$204,MATCH(AE$32,'Energy use Prediction'!$A$178:$AQ$178,0),FALSE)*$B52</f>
        <v>0</v>
      </c>
      <c r="AF52">
        <f>VLOOKUP($A52,'Energy use Prediction'!$A$178:$AQ$204,MATCH(AF$32,'Energy use Prediction'!$A$178:$AQ$178,0),FALSE)*$B52</f>
        <v>0</v>
      </c>
      <c r="AG52">
        <f>VLOOKUP($A52,'Energy use Prediction'!$A$178:$AQ$204,MATCH(AG$32,'Energy use Prediction'!$A$178:$AQ$178,0),FALSE)*$B52</f>
        <v>0</v>
      </c>
      <c r="AH52">
        <f>VLOOKUP($A52,'Energy use Prediction'!$A$178:$AQ$204,MATCH(AH$32,'Energy use Prediction'!$A$178:$AQ$178,0),FALSE)*$B52</f>
        <v>0</v>
      </c>
      <c r="AI52">
        <f>VLOOKUP($A52,'Energy use Prediction'!$A$178:$AQ$204,MATCH(AI$32,'Energy use Prediction'!$A$178:$AQ$178,0),FALSE)*$B52</f>
        <v>0</v>
      </c>
      <c r="AJ52">
        <f>VLOOKUP($A52,'Energy use Prediction'!$A$178:$AQ$204,MATCH(AJ$32,'Energy use Prediction'!$A$178:$AQ$178,0),FALSE)*$B52</f>
        <v>0</v>
      </c>
      <c r="AK52">
        <f>VLOOKUP($A52,'Energy use Prediction'!$A$178:$AQ$204,MATCH(AK$32,'Energy use Prediction'!$A$178:$AQ$178,0),FALSE)*$B52</f>
        <v>0</v>
      </c>
      <c r="AL52">
        <f>VLOOKUP($A52,'Energy use Prediction'!$A$178:$AQ$204,MATCH(AL$32,'Energy use Prediction'!$A$178:$AQ$178,0),FALSE)*$B52</f>
        <v>0</v>
      </c>
      <c r="AM52">
        <f>VLOOKUP($A52,'Energy use Prediction'!$A$178:$AQ$204,MATCH(AM$32,'Energy use Prediction'!$A$178:$AQ$178,0),FALSE)*$B52</f>
        <v>0</v>
      </c>
      <c r="AN52">
        <f>VLOOKUP($A52,'Energy use Prediction'!$A$178:$AQ$204,MATCH(AN$32,'Energy use Prediction'!$A$178:$AQ$178,0),FALSE)*$B52</f>
        <v>0</v>
      </c>
      <c r="AO52">
        <f>VLOOKUP($A52,'Energy use Prediction'!$A$178:$AQ$204,MATCH(AO$32,'Energy use Prediction'!$A$178:$AQ$178,0),FALSE)*$B52</f>
        <v>0</v>
      </c>
      <c r="AP52">
        <f>VLOOKUP($A52,'Energy use Prediction'!$A$178:$AQ$204,MATCH(AP$32,'Energy use Prediction'!$A$178:$AQ$178,0),FALSE)*$B52</f>
        <v>0</v>
      </c>
      <c r="AQ52">
        <f>VLOOKUP($A52,'Energy use Prediction'!$A$178:$AQ$204,MATCH(AQ$32,'Energy use Prediction'!$A$178:$AQ$178,0),FALSE)*$B52</f>
        <v>0</v>
      </c>
    </row>
    <row r="53" spans="1:43">
      <c r="A53" s="37" t="s">
        <v>635</v>
      </c>
      <c r="B53">
        <f>VLOOKUP(A53,'Non Energy use'!A22:J48,COLUMN('Non Energy use'!I22),FALSE)</f>
        <v>0</v>
      </c>
      <c r="C53">
        <f>VLOOKUP($A53,'Energy use Prediction'!$A$178:$AQ$204,MATCH(C$32,'Energy use Prediction'!$A$178:$AQ$178,0),FALSE)*$B53</f>
        <v>0</v>
      </c>
      <c r="D53">
        <f>VLOOKUP($A53,'Energy use Prediction'!$A$178:$AQ$204,MATCH(D$32,'Energy use Prediction'!$A$178:$AQ$178,0),FALSE)*$B53</f>
        <v>0</v>
      </c>
      <c r="E53">
        <f>VLOOKUP($A53,'Energy use Prediction'!$A$178:$AQ$204,MATCH(E$32,'Energy use Prediction'!$A$178:$AQ$178,0),FALSE)*$B53</f>
        <v>0</v>
      </c>
      <c r="F53">
        <f>VLOOKUP($A53,'Energy use Prediction'!$A$178:$AQ$204,MATCH(F$32,'Energy use Prediction'!$A$178:$AQ$178,0),FALSE)*$B53</f>
        <v>0</v>
      </c>
      <c r="G53">
        <f>VLOOKUP($A53,'Energy use Prediction'!$A$178:$AQ$204,MATCH(G$32,'Energy use Prediction'!$A$178:$AQ$178,0),FALSE)*$B53</f>
        <v>0</v>
      </c>
      <c r="H53">
        <f>VLOOKUP($A53,'Energy use Prediction'!$A$178:$AQ$204,MATCH(H$32,'Energy use Prediction'!$A$178:$AQ$178,0),FALSE)*$B53</f>
        <v>0</v>
      </c>
      <c r="I53">
        <f>VLOOKUP($A53,'Energy use Prediction'!$A$178:$AQ$204,MATCH(I$32,'Energy use Prediction'!$A$178:$AQ$178,0),FALSE)*$B53</f>
        <v>0</v>
      </c>
      <c r="J53">
        <f>VLOOKUP($A53,'Energy use Prediction'!$A$178:$AQ$204,MATCH(J$32,'Energy use Prediction'!$A$178:$AQ$178,0),FALSE)*$B53</f>
        <v>0</v>
      </c>
      <c r="K53">
        <f>VLOOKUP($A53,'Energy use Prediction'!$A$178:$AQ$204,MATCH(K$32,'Energy use Prediction'!$A$178:$AQ$178,0),FALSE)*$B53</f>
        <v>0</v>
      </c>
      <c r="L53">
        <f>VLOOKUP($A53,'Energy use Prediction'!$A$178:$AQ$204,MATCH(L$32,'Energy use Prediction'!$A$178:$AQ$178,0),FALSE)*$B53</f>
        <v>0</v>
      </c>
      <c r="M53">
        <f>VLOOKUP($A53,'Energy use Prediction'!$A$178:$AQ$204,MATCH(M$32,'Energy use Prediction'!$A$178:$AQ$178,0),FALSE)*$B53</f>
        <v>0</v>
      </c>
      <c r="N53">
        <f>VLOOKUP($A53,'Energy use Prediction'!$A$178:$AQ$204,MATCH(N$32,'Energy use Prediction'!$A$178:$AQ$178,0),FALSE)*$B53</f>
        <v>0</v>
      </c>
      <c r="O53">
        <f>VLOOKUP($A53,'Energy use Prediction'!$A$178:$AQ$204,MATCH(O$32,'Energy use Prediction'!$A$178:$AQ$178,0),FALSE)*$B53</f>
        <v>0</v>
      </c>
      <c r="P53">
        <f>VLOOKUP($A53,'Energy use Prediction'!$A$178:$AQ$204,MATCH(P$32,'Energy use Prediction'!$A$178:$AQ$178,0),FALSE)*$B53</f>
        <v>0</v>
      </c>
      <c r="Q53">
        <f>VLOOKUP($A53,'Energy use Prediction'!$A$178:$AQ$204,MATCH(Q$32,'Energy use Prediction'!$A$178:$AQ$178,0),FALSE)*$B53</f>
        <v>0</v>
      </c>
      <c r="R53">
        <f>VLOOKUP($A53,'Energy use Prediction'!$A$178:$AQ$204,MATCH(R$32,'Energy use Prediction'!$A$178:$AQ$178,0),FALSE)*$B53</f>
        <v>0</v>
      </c>
      <c r="S53">
        <f>VLOOKUP($A53,'Energy use Prediction'!$A$178:$AQ$204,MATCH(S$32,'Energy use Prediction'!$A$178:$AQ$178,0),FALSE)*$B53</f>
        <v>0</v>
      </c>
      <c r="T53">
        <f>VLOOKUP($A53,'Energy use Prediction'!$A$178:$AQ$204,MATCH(T$32,'Energy use Prediction'!$A$178:$AQ$178,0),FALSE)*$B53</f>
        <v>0</v>
      </c>
      <c r="U53">
        <f>VLOOKUP($A53,'Energy use Prediction'!$A$178:$AQ$204,MATCH(U$32,'Energy use Prediction'!$A$178:$AQ$178,0),FALSE)*$B53</f>
        <v>0</v>
      </c>
      <c r="V53">
        <f>VLOOKUP($A53,'Energy use Prediction'!$A$178:$AQ$204,MATCH(V$32,'Energy use Prediction'!$A$178:$AQ$178,0),FALSE)*$B53</f>
        <v>0</v>
      </c>
      <c r="W53">
        <f>VLOOKUP($A53,'Energy use Prediction'!$A$178:$AQ$204,MATCH(W$32,'Energy use Prediction'!$A$178:$AQ$178,0),FALSE)*$B53</f>
        <v>0</v>
      </c>
      <c r="X53">
        <f>VLOOKUP($A53,'Energy use Prediction'!$A$178:$AQ$204,MATCH(X$32,'Energy use Prediction'!$A$178:$AQ$178,0),FALSE)*$B53</f>
        <v>0</v>
      </c>
      <c r="Y53">
        <f>VLOOKUP($A53,'Energy use Prediction'!$A$178:$AQ$204,MATCH(Y$32,'Energy use Prediction'!$A$178:$AQ$178,0),FALSE)*$B53</f>
        <v>0</v>
      </c>
      <c r="Z53">
        <f>VLOOKUP($A53,'Energy use Prediction'!$A$178:$AQ$204,MATCH(Z$32,'Energy use Prediction'!$A$178:$AQ$178,0),FALSE)*$B53</f>
        <v>0</v>
      </c>
      <c r="AA53">
        <f>VLOOKUP($A53,'Energy use Prediction'!$A$178:$AQ$204,MATCH(AA$32,'Energy use Prediction'!$A$178:$AQ$178,0),FALSE)*$B53</f>
        <v>0</v>
      </c>
      <c r="AB53">
        <f>VLOOKUP($A53,'Energy use Prediction'!$A$178:$AQ$204,MATCH(AB$32,'Energy use Prediction'!$A$178:$AQ$178,0),FALSE)*$B53</f>
        <v>0</v>
      </c>
      <c r="AC53">
        <f>VLOOKUP($A53,'Energy use Prediction'!$A$178:$AQ$204,MATCH(AC$32,'Energy use Prediction'!$A$178:$AQ$178,0),FALSE)*$B53</f>
        <v>0</v>
      </c>
      <c r="AD53">
        <f>VLOOKUP($A53,'Energy use Prediction'!$A$178:$AQ$204,MATCH(AD$32,'Energy use Prediction'!$A$178:$AQ$178,0),FALSE)*$B53</f>
        <v>0</v>
      </c>
      <c r="AE53">
        <f>VLOOKUP($A53,'Energy use Prediction'!$A$178:$AQ$204,MATCH(AE$32,'Energy use Prediction'!$A$178:$AQ$178,0),FALSE)*$B53</f>
        <v>0</v>
      </c>
      <c r="AF53">
        <f>VLOOKUP($A53,'Energy use Prediction'!$A$178:$AQ$204,MATCH(AF$32,'Energy use Prediction'!$A$178:$AQ$178,0),FALSE)*$B53</f>
        <v>0</v>
      </c>
      <c r="AG53">
        <f>VLOOKUP($A53,'Energy use Prediction'!$A$178:$AQ$204,MATCH(AG$32,'Energy use Prediction'!$A$178:$AQ$178,0),FALSE)*$B53</f>
        <v>0</v>
      </c>
      <c r="AH53">
        <f>VLOOKUP($A53,'Energy use Prediction'!$A$178:$AQ$204,MATCH(AH$32,'Energy use Prediction'!$A$178:$AQ$178,0),FALSE)*$B53</f>
        <v>0</v>
      </c>
      <c r="AI53">
        <f>VLOOKUP($A53,'Energy use Prediction'!$A$178:$AQ$204,MATCH(AI$32,'Energy use Prediction'!$A$178:$AQ$178,0),FALSE)*$B53</f>
        <v>0</v>
      </c>
      <c r="AJ53">
        <f>VLOOKUP($A53,'Energy use Prediction'!$A$178:$AQ$204,MATCH(AJ$32,'Energy use Prediction'!$A$178:$AQ$178,0),FALSE)*$B53</f>
        <v>0</v>
      </c>
      <c r="AK53">
        <f>VLOOKUP($A53,'Energy use Prediction'!$A$178:$AQ$204,MATCH(AK$32,'Energy use Prediction'!$A$178:$AQ$178,0),FALSE)*$B53</f>
        <v>0</v>
      </c>
      <c r="AL53">
        <f>VLOOKUP($A53,'Energy use Prediction'!$A$178:$AQ$204,MATCH(AL$32,'Energy use Prediction'!$A$178:$AQ$178,0),FALSE)*$B53</f>
        <v>0</v>
      </c>
      <c r="AM53">
        <f>VLOOKUP($A53,'Energy use Prediction'!$A$178:$AQ$204,MATCH(AM$32,'Energy use Prediction'!$A$178:$AQ$178,0),FALSE)*$B53</f>
        <v>0</v>
      </c>
      <c r="AN53">
        <f>VLOOKUP($A53,'Energy use Prediction'!$A$178:$AQ$204,MATCH(AN$32,'Energy use Prediction'!$A$178:$AQ$178,0),FALSE)*$B53</f>
        <v>0</v>
      </c>
      <c r="AO53">
        <f>VLOOKUP($A53,'Energy use Prediction'!$A$178:$AQ$204,MATCH(AO$32,'Energy use Prediction'!$A$178:$AQ$178,0),FALSE)*$B53</f>
        <v>0</v>
      </c>
      <c r="AP53">
        <f>VLOOKUP($A53,'Energy use Prediction'!$A$178:$AQ$204,MATCH(AP$32,'Energy use Prediction'!$A$178:$AQ$178,0),FALSE)*$B53</f>
        <v>0</v>
      </c>
      <c r="AQ53">
        <f>VLOOKUP($A53,'Energy use Prediction'!$A$178:$AQ$204,MATCH(AQ$32,'Energy use Prediction'!$A$178:$AQ$178,0),FALSE)*$B53</f>
        <v>0</v>
      </c>
    </row>
    <row r="54" spans="1:43">
      <c r="A54" s="37" t="s">
        <v>636</v>
      </c>
      <c r="B54">
        <f>VLOOKUP(A54,'Non Energy use'!A23:J49,COLUMN('Non Energy use'!I23),FALSE)</f>
        <v>0</v>
      </c>
      <c r="C54">
        <f>VLOOKUP($A54,'Energy use Prediction'!$A$178:$AQ$204,MATCH(C$32,'Energy use Prediction'!$A$178:$AQ$178,0),FALSE)*$B54</f>
        <v>0</v>
      </c>
      <c r="D54">
        <f>VLOOKUP($A54,'Energy use Prediction'!$A$178:$AQ$204,MATCH(D$32,'Energy use Prediction'!$A$178:$AQ$178,0),FALSE)*$B54</f>
        <v>0</v>
      </c>
      <c r="E54">
        <f>VLOOKUP($A54,'Energy use Prediction'!$A$178:$AQ$204,MATCH(E$32,'Energy use Prediction'!$A$178:$AQ$178,0),FALSE)*$B54</f>
        <v>0</v>
      </c>
      <c r="F54">
        <f>VLOOKUP($A54,'Energy use Prediction'!$A$178:$AQ$204,MATCH(F$32,'Energy use Prediction'!$A$178:$AQ$178,0),FALSE)*$B54</f>
        <v>0</v>
      </c>
      <c r="G54">
        <f>VLOOKUP($A54,'Energy use Prediction'!$A$178:$AQ$204,MATCH(G$32,'Energy use Prediction'!$A$178:$AQ$178,0),FALSE)*$B54</f>
        <v>0</v>
      </c>
      <c r="H54">
        <f>VLOOKUP($A54,'Energy use Prediction'!$A$178:$AQ$204,MATCH(H$32,'Energy use Prediction'!$A$178:$AQ$178,0),FALSE)*$B54</f>
        <v>0</v>
      </c>
      <c r="I54">
        <f>VLOOKUP($A54,'Energy use Prediction'!$A$178:$AQ$204,MATCH(I$32,'Energy use Prediction'!$A$178:$AQ$178,0),FALSE)*$B54</f>
        <v>0</v>
      </c>
      <c r="J54">
        <f>VLOOKUP($A54,'Energy use Prediction'!$A$178:$AQ$204,MATCH(J$32,'Energy use Prediction'!$A$178:$AQ$178,0),FALSE)*$B54</f>
        <v>0</v>
      </c>
      <c r="K54">
        <f>VLOOKUP($A54,'Energy use Prediction'!$A$178:$AQ$204,MATCH(K$32,'Energy use Prediction'!$A$178:$AQ$178,0),FALSE)*$B54</f>
        <v>0</v>
      </c>
      <c r="L54">
        <f>VLOOKUP($A54,'Energy use Prediction'!$A$178:$AQ$204,MATCH(L$32,'Energy use Prediction'!$A$178:$AQ$178,0),FALSE)*$B54</f>
        <v>0</v>
      </c>
      <c r="M54">
        <f>VLOOKUP($A54,'Energy use Prediction'!$A$178:$AQ$204,MATCH(M$32,'Energy use Prediction'!$A$178:$AQ$178,0),FALSE)*$B54</f>
        <v>0</v>
      </c>
      <c r="N54">
        <f>VLOOKUP($A54,'Energy use Prediction'!$A$178:$AQ$204,MATCH(N$32,'Energy use Prediction'!$A$178:$AQ$178,0),FALSE)*$B54</f>
        <v>0</v>
      </c>
      <c r="O54">
        <f>VLOOKUP($A54,'Energy use Prediction'!$A$178:$AQ$204,MATCH(O$32,'Energy use Prediction'!$A$178:$AQ$178,0),FALSE)*$B54</f>
        <v>0</v>
      </c>
      <c r="P54">
        <f>VLOOKUP($A54,'Energy use Prediction'!$A$178:$AQ$204,MATCH(P$32,'Energy use Prediction'!$A$178:$AQ$178,0),FALSE)*$B54</f>
        <v>0</v>
      </c>
      <c r="Q54">
        <f>VLOOKUP($A54,'Energy use Prediction'!$A$178:$AQ$204,MATCH(Q$32,'Energy use Prediction'!$A$178:$AQ$178,0),FALSE)*$B54</f>
        <v>0</v>
      </c>
      <c r="R54">
        <f>VLOOKUP($A54,'Energy use Prediction'!$A$178:$AQ$204,MATCH(R$32,'Energy use Prediction'!$A$178:$AQ$178,0),FALSE)*$B54</f>
        <v>0</v>
      </c>
      <c r="S54">
        <f>VLOOKUP($A54,'Energy use Prediction'!$A$178:$AQ$204,MATCH(S$32,'Energy use Prediction'!$A$178:$AQ$178,0),FALSE)*$B54</f>
        <v>0</v>
      </c>
      <c r="T54">
        <f>VLOOKUP($A54,'Energy use Prediction'!$A$178:$AQ$204,MATCH(T$32,'Energy use Prediction'!$A$178:$AQ$178,0),FALSE)*$B54</f>
        <v>0</v>
      </c>
      <c r="U54">
        <f>VLOOKUP($A54,'Energy use Prediction'!$A$178:$AQ$204,MATCH(U$32,'Energy use Prediction'!$A$178:$AQ$178,0),FALSE)*$B54</f>
        <v>0</v>
      </c>
      <c r="V54">
        <f>VLOOKUP($A54,'Energy use Prediction'!$A$178:$AQ$204,MATCH(V$32,'Energy use Prediction'!$A$178:$AQ$178,0),FALSE)*$B54</f>
        <v>0</v>
      </c>
      <c r="W54">
        <f>VLOOKUP($A54,'Energy use Prediction'!$A$178:$AQ$204,MATCH(W$32,'Energy use Prediction'!$A$178:$AQ$178,0),FALSE)*$B54</f>
        <v>0</v>
      </c>
      <c r="X54">
        <f>VLOOKUP($A54,'Energy use Prediction'!$A$178:$AQ$204,MATCH(X$32,'Energy use Prediction'!$A$178:$AQ$178,0),FALSE)*$B54</f>
        <v>0</v>
      </c>
      <c r="Y54">
        <f>VLOOKUP($A54,'Energy use Prediction'!$A$178:$AQ$204,MATCH(Y$32,'Energy use Prediction'!$A$178:$AQ$178,0),FALSE)*$B54</f>
        <v>0</v>
      </c>
      <c r="Z54">
        <f>VLOOKUP($A54,'Energy use Prediction'!$A$178:$AQ$204,MATCH(Z$32,'Energy use Prediction'!$A$178:$AQ$178,0),FALSE)*$B54</f>
        <v>0</v>
      </c>
      <c r="AA54">
        <f>VLOOKUP($A54,'Energy use Prediction'!$A$178:$AQ$204,MATCH(AA$32,'Energy use Prediction'!$A$178:$AQ$178,0),FALSE)*$B54</f>
        <v>0</v>
      </c>
      <c r="AB54">
        <f>VLOOKUP($A54,'Energy use Prediction'!$A$178:$AQ$204,MATCH(AB$32,'Energy use Prediction'!$A$178:$AQ$178,0),FALSE)*$B54</f>
        <v>0</v>
      </c>
      <c r="AC54">
        <f>VLOOKUP($A54,'Energy use Prediction'!$A$178:$AQ$204,MATCH(AC$32,'Energy use Prediction'!$A$178:$AQ$178,0),FALSE)*$B54</f>
        <v>0</v>
      </c>
      <c r="AD54">
        <f>VLOOKUP($A54,'Energy use Prediction'!$A$178:$AQ$204,MATCH(AD$32,'Energy use Prediction'!$A$178:$AQ$178,0),FALSE)*$B54</f>
        <v>0</v>
      </c>
      <c r="AE54">
        <f>VLOOKUP($A54,'Energy use Prediction'!$A$178:$AQ$204,MATCH(AE$32,'Energy use Prediction'!$A$178:$AQ$178,0),FALSE)*$B54</f>
        <v>0</v>
      </c>
      <c r="AF54">
        <f>VLOOKUP($A54,'Energy use Prediction'!$A$178:$AQ$204,MATCH(AF$32,'Energy use Prediction'!$A$178:$AQ$178,0),FALSE)*$B54</f>
        <v>0</v>
      </c>
      <c r="AG54">
        <f>VLOOKUP($A54,'Energy use Prediction'!$A$178:$AQ$204,MATCH(AG$32,'Energy use Prediction'!$A$178:$AQ$178,0),FALSE)*$B54</f>
        <v>0</v>
      </c>
      <c r="AH54">
        <f>VLOOKUP($A54,'Energy use Prediction'!$A$178:$AQ$204,MATCH(AH$32,'Energy use Prediction'!$A$178:$AQ$178,0),FALSE)*$B54</f>
        <v>0</v>
      </c>
      <c r="AI54">
        <f>VLOOKUP($A54,'Energy use Prediction'!$A$178:$AQ$204,MATCH(AI$32,'Energy use Prediction'!$A$178:$AQ$178,0),FALSE)*$B54</f>
        <v>0</v>
      </c>
      <c r="AJ54">
        <f>VLOOKUP($A54,'Energy use Prediction'!$A$178:$AQ$204,MATCH(AJ$32,'Energy use Prediction'!$A$178:$AQ$178,0),FALSE)*$B54</f>
        <v>0</v>
      </c>
      <c r="AK54">
        <f>VLOOKUP($A54,'Energy use Prediction'!$A$178:$AQ$204,MATCH(AK$32,'Energy use Prediction'!$A$178:$AQ$178,0),FALSE)*$B54</f>
        <v>0</v>
      </c>
      <c r="AL54">
        <f>VLOOKUP($A54,'Energy use Prediction'!$A$178:$AQ$204,MATCH(AL$32,'Energy use Prediction'!$A$178:$AQ$178,0),FALSE)*$B54</f>
        <v>0</v>
      </c>
      <c r="AM54">
        <f>VLOOKUP($A54,'Energy use Prediction'!$A$178:$AQ$204,MATCH(AM$32,'Energy use Prediction'!$A$178:$AQ$178,0),FALSE)*$B54</f>
        <v>0</v>
      </c>
      <c r="AN54">
        <f>VLOOKUP($A54,'Energy use Prediction'!$A$178:$AQ$204,MATCH(AN$32,'Energy use Prediction'!$A$178:$AQ$178,0),FALSE)*$B54</f>
        <v>0</v>
      </c>
      <c r="AO54">
        <f>VLOOKUP($A54,'Energy use Prediction'!$A$178:$AQ$204,MATCH(AO$32,'Energy use Prediction'!$A$178:$AQ$178,0),FALSE)*$B54</f>
        <v>0</v>
      </c>
      <c r="AP54">
        <f>VLOOKUP($A54,'Energy use Prediction'!$A$178:$AQ$204,MATCH(AP$32,'Energy use Prediction'!$A$178:$AQ$178,0),FALSE)*$B54</f>
        <v>0</v>
      </c>
      <c r="AQ54">
        <f>VLOOKUP($A54,'Energy use Prediction'!$A$178:$AQ$204,MATCH(AQ$32,'Energy use Prediction'!$A$178:$AQ$178,0),FALSE)*$B54</f>
        <v>0</v>
      </c>
    </row>
    <row r="55" spans="1:43">
      <c r="A55" s="37" t="s">
        <v>637</v>
      </c>
      <c r="B55">
        <f>VLOOKUP(A55,'Non Energy use'!A24:J50,COLUMN('Non Energy use'!I24),FALSE)</f>
        <v>0</v>
      </c>
      <c r="C55">
        <f>VLOOKUP($A55,'Energy use Prediction'!$A$178:$AQ$204,MATCH(C$32,'Energy use Prediction'!$A$178:$AQ$178,0),FALSE)*$B55</f>
        <v>0</v>
      </c>
      <c r="D55">
        <f>VLOOKUP($A55,'Energy use Prediction'!$A$178:$AQ$204,MATCH(D$32,'Energy use Prediction'!$A$178:$AQ$178,0),FALSE)*$B55</f>
        <v>0</v>
      </c>
      <c r="E55">
        <f>VLOOKUP($A55,'Energy use Prediction'!$A$178:$AQ$204,MATCH(E$32,'Energy use Prediction'!$A$178:$AQ$178,0),FALSE)*$B55</f>
        <v>0</v>
      </c>
      <c r="F55">
        <f>VLOOKUP($A55,'Energy use Prediction'!$A$178:$AQ$204,MATCH(F$32,'Energy use Prediction'!$A$178:$AQ$178,0),FALSE)*$B55</f>
        <v>0</v>
      </c>
      <c r="G55">
        <f>VLOOKUP($A55,'Energy use Prediction'!$A$178:$AQ$204,MATCH(G$32,'Energy use Prediction'!$A$178:$AQ$178,0),FALSE)*$B55</f>
        <v>0</v>
      </c>
      <c r="H55">
        <f>VLOOKUP($A55,'Energy use Prediction'!$A$178:$AQ$204,MATCH(H$32,'Energy use Prediction'!$A$178:$AQ$178,0),FALSE)*$B55</f>
        <v>0</v>
      </c>
      <c r="I55">
        <f>VLOOKUP($A55,'Energy use Prediction'!$A$178:$AQ$204,MATCH(I$32,'Energy use Prediction'!$A$178:$AQ$178,0),FALSE)*$B55</f>
        <v>0</v>
      </c>
      <c r="J55">
        <f>VLOOKUP($A55,'Energy use Prediction'!$A$178:$AQ$204,MATCH(J$32,'Energy use Prediction'!$A$178:$AQ$178,0),FALSE)*$B55</f>
        <v>0</v>
      </c>
      <c r="K55">
        <f>VLOOKUP($A55,'Energy use Prediction'!$A$178:$AQ$204,MATCH(K$32,'Energy use Prediction'!$A$178:$AQ$178,0),FALSE)*$B55</f>
        <v>0</v>
      </c>
      <c r="L55">
        <f>VLOOKUP($A55,'Energy use Prediction'!$A$178:$AQ$204,MATCH(L$32,'Energy use Prediction'!$A$178:$AQ$178,0),FALSE)*$B55</f>
        <v>0</v>
      </c>
      <c r="M55">
        <f>VLOOKUP($A55,'Energy use Prediction'!$A$178:$AQ$204,MATCH(M$32,'Energy use Prediction'!$A$178:$AQ$178,0),FALSE)*$B55</f>
        <v>0</v>
      </c>
      <c r="N55">
        <f>VLOOKUP($A55,'Energy use Prediction'!$A$178:$AQ$204,MATCH(N$32,'Energy use Prediction'!$A$178:$AQ$178,0),FALSE)*$B55</f>
        <v>0</v>
      </c>
      <c r="O55">
        <f>VLOOKUP($A55,'Energy use Prediction'!$A$178:$AQ$204,MATCH(O$32,'Energy use Prediction'!$A$178:$AQ$178,0),FALSE)*$B55</f>
        <v>0</v>
      </c>
      <c r="P55">
        <f>VLOOKUP($A55,'Energy use Prediction'!$A$178:$AQ$204,MATCH(P$32,'Energy use Prediction'!$A$178:$AQ$178,0),FALSE)*$B55</f>
        <v>0</v>
      </c>
      <c r="Q55">
        <f>VLOOKUP($A55,'Energy use Prediction'!$A$178:$AQ$204,MATCH(Q$32,'Energy use Prediction'!$A$178:$AQ$178,0),FALSE)*$B55</f>
        <v>0</v>
      </c>
      <c r="R55">
        <f>VLOOKUP($A55,'Energy use Prediction'!$A$178:$AQ$204,MATCH(R$32,'Energy use Prediction'!$A$178:$AQ$178,0),FALSE)*$B55</f>
        <v>0</v>
      </c>
      <c r="S55">
        <f>VLOOKUP($A55,'Energy use Prediction'!$A$178:$AQ$204,MATCH(S$32,'Energy use Prediction'!$A$178:$AQ$178,0),FALSE)*$B55</f>
        <v>0</v>
      </c>
      <c r="T55">
        <f>VLOOKUP($A55,'Energy use Prediction'!$A$178:$AQ$204,MATCH(T$32,'Energy use Prediction'!$A$178:$AQ$178,0),FALSE)*$B55</f>
        <v>0</v>
      </c>
      <c r="U55">
        <f>VLOOKUP($A55,'Energy use Prediction'!$A$178:$AQ$204,MATCH(U$32,'Energy use Prediction'!$A$178:$AQ$178,0),FALSE)*$B55</f>
        <v>0</v>
      </c>
      <c r="V55">
        <f>VLOOKUP($A55,'Energy use Prediction'!$A$178:$AQ$204,MATCH(V$32,'Energy use Prediction'!$A$178:$AQ$178,0),FALSE)*$B55</f>
        <v>0</v>
      </c>
      <c r="W55">
        <f>VLOOKUP($A55,'Energy use Prediction'!$A$178:$AQ$204,MATCH(W$32,'Energy use Prediction'!$A$178:$AQ$178,0),FALSE)*$B55</f>
        <v>0</v>
      </c>
      <c r="X55">
        <f>VLOOKUP($A55,'Energy use Prediction'!$A$178:$AQ$204,MATCH(X$32,'Energy use Prediction'!$A$178:$AQ$178,0),FALSE)*$B55</f>
        <v>0</v>
      </c>
      <c r="Y55">
        <f>VLOOKUP($A55,'Energy use Prediction'!$A$178:$AQ$204,MATCH(Y$32,'Energy use Prediction'!$A$178:$AQ$178,0),FALSE)*$B55</f>
        <v>0</v>
      </c>
      <c r="Z55">
        <f>VLOOKUP($A55,'Energy use Prediction'!$A$178:$AQ$204,MATCH(Z$32,'Energy use Prediction'!$A$178:$AQ$178,0),FALSE)*$B55</f>
        <v>0</v>
      </c>
      <c r="AA55">
        <f>VLOOKUP($A55,'Energy use Prediction'!$A$178:$AQ$204,MATCH(AA$32,'Energy use Prediction'!$A$178:$AQ$178,0),FALSE)*$B55</f>
        <v>0</v>
      </c>
      <c r="AB55">
        <f>VLOOKUP($A55,'Energy use Prediction'!$A$178:$AQ$204,MATCH(AB$32,'Energy use Prediction'!$A$178:$AQ$178,0),FALSE)*$B55</f>
        <v>0</v>
      </c>
      <c r="AC55">
        <f>VLOOKUP($A55,'Energy use Prediction'!$A$178:$AQ$204,MATCH(AC$32,'Energy use Prediction'!$A$178:$AQ$178,0),FALSE)*$B55</f>
        <v>0</v>
      </c>
      <c r="AD55">
        <f>VLOOKUP($A55,'Energy use Prediction'!$A$178:$AQ$204,MATCH(AD$32,'Energy use Prediction'!$A$178:$AQ$178,0),FALSE)*$B55</f>
        <v>0</v>
      </c>
      <c r="AE55">
        <f>VLOOKUP($A55,'Energy use Prediction'!$A$178:$AQ$204,MATCH(AE$32,'Energy use Prediction'!$A$178:$AQ$178,0),FALSE)*$B55</f>
        <v>0</v>
      </c>
      <c r="AF55">
        <f>VLOOKUP($A55,'Energy use Prediction'!$A$178:$AQ$204,MATCH(AF$32,'Energy use Prediction'!$A$178:$AQ$178,0),FALSE)*$B55</f>
        <v>0</v>
      </c>
      <c r="AG55">
        <f>VLOOKUP($A55,'Energy use Prediction'!$A$178:$AQ$204,MATCH(AG$32,'Energy use Prediction'!$A$178:$AQ$178,0),FALSE)*$B55</f>
        <v>0</v>
      </c>
      <c r="AH55">
        <f>VLOOKUP($A55,'Energy use Prediction'!$A$178:$AQ$204,MATCH(AH$32,'Energy use Prediction'!$A$178:$AQ$178,0),FALSE)*$B55</f>
        <v>0</v>
      </c>
      <c r="AI55">
        <f>VLOOKUP($A55,'Energy use Prediction'!$A$178:$AQ$204,MATCH(AI$32,'Energy use Prediction'!$A$178:$AQ$178,0),FALSE)*$B55</f>
        <v>0</v>
      </c>
      <c r="AJ55">
        <f>VLOOKUP($A55,'Energy use Prediction'!$A$178:$AQ$204,MATCH(AJ$32,'Energy use Prediction'!$A$178:$AQ$178,0),FALSE)*$B55</f>
        <v>0</v>
      </c>
      <c r="AK55">
        <f>VLOOKUP($A55,'Energy use Prediction'!$A$178:$AQ$204,MATCH(AK$32,'Energy use Prediction'!$A$178:$AQ$178,0),FALSE)*$B55</f>
        <v>0</v>
      </c>
      <c r="AL55">
        <f>VLOOKUP($A55,'Energy use Prediction'!$A$178:$AQ$204,MATCH(AL$32,'Energy use Prediction'!$A$178:$AQ$178,0),FALSE)*$B55</f>
        <v>0</v>
      </c>
      <c r="AM55">
        <f>VLOOKUP($A55,'Energy use Prediction'!$A$178:$AQ$204,MATCH(AM$32,'Energy use Prediction'!$A$178:$AQ$178,0),FALSE)*$B55</f>
        <v>0</v>
      </c>
      <c r="AN55">
        <f>VLOOKUP($A55,'Energy use Prediction'!$A$178:$AQ$204,MATCH(AN$32,'Energy use Prediction'!$A$178:$AQ$178,0),FALSE)*$B55</f>
        <v>0</v>
      </c>
      <c r="AO55">
        <f>VLOOKUP($A55,'Energy use Prediction'!$A$178:$AQ$204,MATCH(AO$32,'Energy use Prediction'!$A$178:$AQ$178,0),FALSE)*$B55</f>
        <v>0</v>
      </c>
      <c r="AP55">
        <f>VLOOKUP($A55,'Energy use Prediction'!$A$178:$AQ$204,MATCH(AP$32,'Energy use Prediction'!$A$178:$AQ$178,0),FALSE)*$B55</f>
        <v>0</v>
      </c>
      <c r="AQ55">
        <f>VLOOKUP($A55,'Energy use Prediction'!$A$178:$AQ$204,MATCH(AQ$32,'Energy use Prediction'!$A$178:$AQ$178,0),FALSE)*$B55</f>
        <v>0</v>
      </c>
    </row>
    <row r="56" spans="1:43">
      <c r="A56" s="37" t="s">
        <v>638</v>
      </c>
      <c r="B56">
        <f>VLOOKUP(A56,'Non Energy use'!A25:J51,COLUMN('Non Energy use'!I25),FALSE)</f>
        <v>0</v>
      </c>
      <c r="C56">
        <f>VLOOKUP($A56,'Energy use Prediction'!$A$178:$AQ$204,MATCH(C$32,'Energy use Prediction'!$A$178:$AQ$178,0),FALSE)*$B56</f>
        <v>0</v>
      </c>
      <c r="D56">
        <f>VLOOKUP($A56,'Energy use Prediction'!$A$178:$AQ$204,MATCH(D$32,'Energy use Prediction'!$A$178:$AQ$178,0),FALSE)*$B56</f>
        <v>0</v>
      </c>
      <c r="E56">
        <f>VLOOKUP($A56,'Energy use Prediction'!$A$178:$AQ$204,MATCH(E$32,'Energy use Prediction'!$A$178:$AQ$178,0),FALSE)*$B56</f>
        <v>0</v>
      </c>
      <c r="F56">
        <f>VLOOKUP($A56,'Energy use Prediction'!$A$178:$AQ$204,MATCH(F$32,'Energy use Prediction'!$A$178:$AQ$178,0),FALSE)*$B56</f>
        <v>0</v>
      </c>
      <c r="G56">
        <f>VLOOKUP($A56,'Energy use Prediction'!$A$178:$AQ$204,MATCH(G$32,'Energy use Prediction'!$A$178:$AQ$178,0),FALSE)*$B56</f>
        <v>0</v>
      </c>
      <c r="H56">
        <f>VLOOKUP($A56,'Energy use Prediction'!$A$178:$AQ$204,MATCH(H$32,'Energy use Prediction'!$A$178:$AQ$178,0),FALSE)*$B56</f>
        <v>0</v>
      </c>
      <c r="I56">
        <f>VLOOKUP($A56,'Energy use Prediction'!$A$178:$AQ$204,MATCH(I$32,'Energy use Prediction'!$A$178:$AQ$178,0),FALSE)*$B56</f>
        <v>0</v>
      </c>
      <c r="J56">
        <f>VLOOKUP($A56,'Energy use Prediction'!$A$178:$AQ$204,MATCH(J$32,'Energy use Prediction'!$A$178:$AQ$178,0),FALSE)*$B56</f>
        <v>0</v>
      </c>
      <c r="K56">
        <f>VLOOKUP($A56,'Energy use Prediction'!$A$178:$AQ$204,MATCH(K$32,'Energy use Prediction'!$A$178:$AQ$178,0),FALSE)*$B56</f>
        <v>0</v>
      </c>
      <c r="L56">
        <f>VLOOKUP($A56,'Energy use Prediction'!$A$178:$AQ$204,MATCH(L$32,'Energy use Prediction'!$A$178:$AQ$178,0),FALSE)*$B56</f>
        <v>0</v>
      </c>
      <c r="M56">
        <f>VLOOKUP($A56,'Energy use Prediction'!$A$178:$AQ$204,MATCH(M$32,'Energy use Prediction'!$A$178:$AQ$178,0),FALSE)*$B56</f>
        <v>0</v>
      </c>
      <c r="N56">
        <f>VLOOKUP($A56,'Energy use Prediction'!$A$178:$AQ$204,MATCH(N$32,'Energy use Prediction'!$A$178:$AQ$178,0),FALSE)*$B56</f>
        <v>0</v>
      </c>
      <c r="O56">
        <f>VLOOKUP($A56,'Energy use Prediction'!$A$178:$AQ$204,MATCH(O$32,'Energy use Prediction'!$A$178:$AQ$178,0),FALSE)*$B56</f>
        <v>0</v>
      </c>
      <c r="P56">
        <f>VLOOKUP($A56,'Energy use Prediction'!$A$178:$AQ$204,MATCH(P$32,'Energy use Prediction'!$A$178:$AQ$178,0),FALSE)*$B56</f>
        <v>0</v>
      </c>
      <c r="Q56">
        <f>VLOOKUP($A56,'Energy use Prediction'!$A$178:$AQ$204,MATCH(Q$32,'Energy use Prediction'!$A$178:$AQ$178,0),FALSE)*$B56</f>
        <v>0</v>
      </c>
      <c r="R56">
        <f>VLOOKUP($A56,'Energy use Prediction'!$A$178:$AQ$204,MATCH(R$32,'Energy use Prediction'!$A$178:$AQ$178,0),FALSE)*$B56</f>
        <v>0</v>
      </c>
      <c r="S56">
        <f>VLOOKUP($A56,'Energy use Prediction'!$A$178:$AQ$204,MATCH(S$32,'Energy use Prediction'!$A$178:$AQ$178,0),FALSE)*$B56</f>
        <v>0</v>
      </c>
      <c r="T56">
        <f>VLOOKUP($A56,'Energy use Prediction'!$A$178:$AQ$204,MATCH(T$32,'Energy use Prediction'!$A$178:$AQ$178,0),FALSE)*$B56</f>
        <v>0</v>
      </c>
      <c r="U56">
        <f>VLOOKUP($A56,'Energy use Prediction'!$A$178:$AQ$204,MATCH(U$32,'Energy use Prediction'!$A$178:$AQ$178,0),FALSE)*$B56</f>
        <v>0</v>
      </c>
      <c r="V56">
        <f>VLOOKUP($A56,'Energy use Prediction'!$A$178:$AQ$204,MATCH(V$32,'Energy use Prediction'!$A$178:$AQ$178,0),FALSE)*$B56</f>
        <v>0</v>
      </c>
      <c r="W56">
        <f>VLOOKUP($A56,'Energy use Prediction'!$A$178:$AQ$204,MATCH(W$32,'Energy use Prediction'!$A$178:$AQ$178,0),FALSE)*$B56</f>
        <v>0</v>
      </c>
      <c r="X56">
        <f>VLOOKUP($A56,'Energy use Prediction'!$A$178:$AQ$204,MATCH(X$32,'Energy use Prediction'!$A$178:$AQ$178,0),FALSE)*$B56</f>
        <v>0</v>
      </c>
      <c r="Y56">
        <f>VLOOKUP($A56,'Energy use Prediction'!$A$178:$AQ$204,MATCH(Y$32,'Energy use Prediction'!$A$178:$AQ$178,0),FALSE)*$B56</f>
        <v>0</v>
      </c>
      <c r="Z56">
        <f>VLOOKUP($A56,'Energy use Prediction'!$A$178:$AQ$204,MATCH(Z$32,'Energy use Prediction'!$A$178:$AQ$178,0),FALSE)*$B56</f>
        <v>0</v>
      </c>
      <c r="AA56">
        <f>VLOOKUP($A56,'Energy use Prediction'!$A$178:$AQ$204,MATCH(AA$32,'Energy use Prediction'!$A$178:$AQ$178,0),FALSE)*$B56</f>
        <v>0</v>
      </c>
      <c r="AB56">
        <f>VLOOKUP($A56,'Energy use Prediction'!$A$178:$AQ$204,MATCH(AB$32,'Energy use Prediction'!$A$178:$AQ$178,0),FALSE)*$B56</f>
        <v>0</v>
      </c>
      <c r="AC56">
        <f>VLOOKUP($A56,'Energy use Prediction'!$A$178:$AQ$204,MATCH(AC$32,'Energy use Prediction'!$A$178:$AQ$178,0),FALSE)*$B56</f>
        <v>0</v>
      </c>
      <c r="AD56">
        <f>VLOOKUP($A56,'Energy use Prediction'!$A$178:$AQ$204,MATCH(AD$32,'Energy use Prediction'!$A$178:$AQ$178,0),FALSE)*$B56</f>
        <v>0</v>
      </c>
      <c r="AE56">
        <f>VLOOKUP($A56,'Energy use Prediction'!$A$178:$AQ$204,MATCH(AE$32,'Energy use Prediction'!$A$178:$AQ$178,0),FALSE)*$B56</f>
        <v>0</v>
      </c>
      <c r="AF56">
        <f>VLOOKUP($A56,'Energy use Prediction'!$A$178:$AQ$204,MATCH(AF$32,'Energy use Prediction'!$A$178:$AQ$178,0),FALSE)*$B56</f>
        <v>0</v>
      </c>
      <c r="AG56">
        <f>VLOOKUP($A56,'Energy use Prediction'!$A$178:$AQ$204,MATCH(AG$32,'Energy use Prediction'!$A$178:$AQ$178,0),FALSE)*$B56</f>
        <v>0</v>
      </c>
      <c r="AH56">
        <f>VLOOKUP($A56,'Energy use Prediction'!$A$178:$AQ$204,MATCH(AH$32,'Energy use Prediction'!$A$178:$AQ$178,0),FALSE)*$B56</f>
        <v>0</v>
      </c>
      <c r="AI56">
        <f>VLOOKUP($A56,'Energy use Prediction'!$A$178:$AQ$204,MATCH(AI$32,'Energy use Prediction'!$A$178:$AQ$178,0),FALSE)*$B56</f>
        <v>0</v>
      </c>
      <c r="AJ56">
        <f>VLOOKUP($A56,'Energy use Prediction'!$A$178:$AQ$204,MATCH(AJ$32,'Energy use Prediction'!$A$178:$AQ$178,0),FALSE)*$B56</f>
        <v>0</v>
      </c>
      <c r="AK56">
        <f>VLOOKUP($A56,'Energy use Prediction'!$A$178:$AQ$204,MATCH(AK$32,'Energy use Prediction'!$A$178:$AQ$178,0),FALSE)*$B56</f>
        <v>0</v>
      </c>
      <c r="AL56">
        <f>VLOOKUP($A56,'Energy use Prediction'!$A$178:$AQ$204,MATCH(AL$32,'Energy use Prediction'!$A$178:$AQ$178,0),FALSE)*$B56</f>
        <v>0</v>
      </c>
      <c r="AM56">
        <f>VLOOKUP($A56,'Energy use Prediction'!$A$178:$AQ$204,MATCH(AM$32,'Energy use Prediction'!$A$178:$AQ$178,0),FALSE)*$B56</f>
        <v>0</v>
      </c>
      <c r="AN56">
        <f>VLOOKUP($A56,'Energy use Prediction'!$A$178:$AQ$204,MATCH(AN$32,'Energy use Prediction'!$A$178:$AQ$178,0),FALSE)*$B56</f>
        <v>0</v>
      </c>
      <c r="AO56">
        <f>VLOOKUP($A56,'Energy use Prediction'!$A$178:$AQ$204,MATCH(AO$32,'Energy use Prediction'!$A$178:$AQ$178,0),FALSE)*$B56</f>
        <v>0</v>
      </c>
      <c r="AP56">
        <f>VLOOKUP($A56,'Energy use Prediction'!$A$178:$AQ$204,MATCH(AP$32,'Energy use Prediction'!$A$178:$AQ$178,0),FALSE)*$B56</f>
        <v>0</v>
      </c>
      <c r="AQ56">
        <f>VLOOKUP($A56,'Energy use Prediction'!$A$178:$AQ$204,MATCH(AQ$32,'Energy use Prediction'!$A$178:$AQ$178,0),FALSE)*$B56</f>
        <v>0</v>
      </c>
    </row>
    <row r="57" spans="1:43">
      <c r="A57" s="37" t="s">
        <v>613</v>
      </c>
      <c r="B57">
        <f>VLOOKUP(A57,'Non Energy use'!A26:J52,COLUMN('Non Energy use'!I26),FALSE)</f>
        <v>0</v>
      </c>
      <c r="C57">
        <f>VLOOKUP($A57,'Energy use Prediction'!$A$178:$AQ$204,MATCH(C$32,'Energy use Prediction'!$A$178:$AQ$178,0),FALSE)*$B57</f>
        <v>0</v>
      </c>
      <c r="D57">
        <f>VLOOKUP($A57,'Energy use Prediction'!$A$178:$AQ$204,MATCH(D$32,'Energy use Prediction'!$A$178:$AQ$178,0),FALSE)*$B57</f>
        <v>0</v>
      </c>
      <c r="E57">
        <f>VLOOKUP($A57,'Energy use Prediction'!$A$178:$AQ$204,MATCH(E$32,'Energy use Prediction'!$A$178:$AQ$178,0),FALSE)*$B57</f>
        <v>0</v>
      </c>
      <c r="F57">
        <f>VLOOKUP($A57,'Energy use Prediction'!$A$178:$AQ$204,MATCH(F$32,'Energy use Prediction'!$A$178:$AQ$178,0),FALSE)*$B57</f>
        <v>0</v>
      </c>
      <c r="G57">
        <f>VLOOKUP($A57,'Energy use Prediction'!$A$178:$AQ$204,MATCH(G$32,'Energy use Prediction'!$A$178:$AQ$178,0),FALSE)*$B57</f>
        <v>0</v>
      </c>
      <c r="H57">
        <f>VLOOKUP($A57,'Energy use Prediction'!$A$178:$AQ$204,MATCH(H$32,'Energy use Prediction'!$A$178:$AQ$178,0),FALSE)*$B57</f>
        <v>0</v>
      </c>
      <c r="I57">
        <f>VLOOKUP($A57,'Energy use Prediction'!$A$178:$AQ$204,MATCH(I$32,'Energy use Prediction'!$A$178:$AQ$178,0),FALSE)*$B57</f>
        <v>0</v>
      </c>
      <c r="J57">
        <f>VLOOKUP($A57,'Energy use Prediction'!$A$178:$AQ$204,MATCH(J$32,'Energy use Prediction'!$A$178:$AQ$178,0),FALSE)*$B57</f>
        <v>0</v>
      </c>
      <c r="K57">
        <f>VLOOKUP($A57,'Energy use Prediction'!$A$178:$AQ$204,MATCH(K$32,'Energy use Prediction'!$A$178:$AQ$178,0),FALSE)*$B57</f>
        <v>0</v>
      </c>
      <c r="L57">
        <f>VLOOKUP($A57,'Energy use Prediction'!$A$178:$AQ$204,MATCH(L$32,'Energy use Prediction'!$A$178:$AQ$178,0),FALSE)*$B57</f>
        <v>0</v>
      </c>
      <c r="M57">
        <f>VLOOKUP($A57,'Energy use Prediction'!$A$178:$AQ$204,MATCH(M$32,'Energy use Prediction'!$A$178:$AQ$178,0),FALSE)*$B57</f>
        <v>0</v>
      </c>
      <c r="N57">
        <f>VLOOKUP($A57,'Energy use Prediction'!$A$178:$AQ$204,MATCH(N$32,'Energy use Prediction'!$A$178:$AQ$178,0),FALSE)*$B57</f>
        <v>0</v>
      </c>
      <c r="O57">
        <f>VLOOKUP($A57,'Energy use Prediction'!$A$178:$AQ$204,MATCH(O$32,'Energy use Prediction'!$A$178:$AQ$178,0),FALSE)*$B57</f>
        <v>0</v>
      </c>
      <c r="P57">
        <f>VLOOKUP($A57,'Energy use Prediction'!$A$178:$AQ$204,MATCH(P$32,'Energy use Prediction'!$A$178:$AQ$178,0),FALSE)*$B57</f>
        <v>0</v>
      </c>
      <c r="Q57">
        <f>VLOOKUP($A57,'Energy use Prediction'!$A$178:$AQ$204,MATCH(Q$32,'Energy use Prediction'!$A$178:$AQ$178,0),FALSE)*$B57</f>
        <v>0</v>
      </c>
      <c r="R57">
        <f>VLOOKUP($A57,'Energy use Prediction'!$A$178:$AQ$204,MATCH(R$32,'Energy use Prediction'!$A$178:$AQ$178,0),FALSE)*$B57</f>
        <v>0</v>
      </c>
      <c r="S57">
        <f>VLOOKUP($A57,'Energy use Prediction'!$A$178:$AQ$204,MATCH(S$32,'Energy use Prediction'!$A$178:$AQ$178,0),FALSE)*$B57</f>
        <v>0</v>
      </c>
      <c r="T57">
        <f>VLOOKUP($A57,'Energy use Prediction'!$A$178:$AQ$204,MATCH(T$32,'Energy use Prediction'!$A$178:$AQ$178,0),FALSE)*$B57</f>
        <v>0</v>
      </c>
      <c r="U57">
        <f>VLOOKUP($A57,'Energy use Prediction'!$A$178:$AQ$204,MATCH(U$32,'Energy use Prediction'!$A$178:$AQ$178,0),FALSE)*$B57</f>
        <v>0</v>
      </c>
      <c r="V57">
        <f>VLOOKUP($A57,'Energy use Prediction'!$A$178:$AQ$204,MATCH(V$32,'Energy use Prediction'!$A$178:$AQ$178,0),FALSE)*$B57</f>
        <v>0</v>
      </c>
      <c r="W57">
        <f>VLOOKUP($A57,'Energy use Prediction'!$A$178:$AQ$204,MATCH(W$32,'Energy use Prediction'!$A$178:$AQ$178,0),FALSE)*$B57</f>
        <v>0</v>
      </c>
      <c r="X57">
        <f>VLOOKUP($A57,'Energy use Prediction'!$A$178:$AQ$204,MATCH(X$32,'Energy use Prediction'!$A$178:$AQ$178,0),FALSE)*$B57</f>
        <v>0</v>
      </c>
      <c r="Y57">
        <f>VLOOKUP($A57,'Energy use Prediction'!$A$178:$AQ$204,MATCH(Y$32,'Energy use Prediction'!$A$178:$AQ$178,0),FALSE)*$B57</f>
        <v>0</v>
      </c>
      <c r="Z57">
        <f>VLOOKUP($A57,'Energy use Prediction'!$A$178:$AQ$204,MATCH(Z$32,'Energy use Prediction'!$A$178:$AQ$178,0),FALSE)*$B57</f>
        <v>0</v>
      </c>
      <c r="AA57">
        <f>VLOOKUP($A57,'Energy use Prediction'!$A$178:$AQ$204,MATCH(AA$32,'Energy use Prediction'!$A$178:$AQ$178,0),FALSE)*$B57</f>
        <v>0</v>
      </c>
      <c r="AB57">
        <f>VLOOKUP($A57,'Energy use Prediction'!$A$178:$AQ$204,MATCH(AB$32,'Energy use Prediction'!$A$178:$AQ$178,0),FALSE)*$B57</f>
        <v>0</v>
      </c>
      <c r="AC57">
        <f>VLOOKUP($A57,'Energy use Prediction'!$A$178:$AQ$204,MATCH(AC$32,'Energy use Prediction'!$A$178:$AQ$178,0),FALSE)*$B57</f>
        <v>0</v>
      </c>
      <c r="AD57">
        <f>VLOOKUP($A57,'Energy use Prediction'!$A$178:$AQ$204,MATCH(AD$32,'Energy use Prediction'!$A$178:$AQ$178,0),FALSE)*$B57</f>
        <v>0</v>
      </c>
      <c r="AE57">
        <f>VLOOKUP($A57,'Energy use Prediction'!$A$178:$AQ$204,MATCH(AE$32,'Energy use Prediction'!$A$178:$AQ$178,0),FALSE)*$B57</f>
        <v>0</v>
      </c>
      <c r="AF57">
        <f>VLOOKUP($A57,'Energy use Prediction'!$A$178:$AQ$204,MATCH(AF$32,'Energy use Prediction'!$A$178:$AQ$178,0),FALSE)*$B57</f>
        <v>0</v>
      </c>
      <c r="AG57">
        <f>VLOOKUP($A57,'Energy use Prediction'!$A$178:$AQ$204,MATCH(AG$32,'Energy use Prediction'!$A$178:$AQ$178,0),FALSE)*$B57</f>
        <v>0</v>
      </c>
      <c r="AH57">
        <f>VLOOKUP($A57,'Energy use Prediction'!$A$178:$AQ$204,MATCH(AH$32,'Energy use Prediction'!$A$178:$AQ$178,0),FALSE)*$B57</f>
        <v>0</v>
      </c>
      <c r="AI57">
        <f>VLOOKUP($A57,'Energy use Prediction'!$A$178:$AQ$204,MATCH(AI$32,'Energy use Prediction'!$A$178:$AQ$178,0),FALSE)*$B57</f>
        <v>0</v>
      </c>
      <c r="AJ57">
        <f>VLOOKUP($A57,'Energy use Prediction'!$A$178:$AQ$204,MATCH(AJ$32,'Energy use Prediction'!$A$178:$AQ$178,0),FALSE)*$B57</f>
        <v>0</v>
      </c>
      <c r="AK57">
        <f>VLOOKUP($A57,'Energy use Prediction'!$A$178:$AQ$204,MATCH(AK$32,'Energy use Prediction'!$A$178:$AQ$178,0),FALSE)*$B57</f>
        <v>0</v>
      </c>
      <c r="AL57">
        <f>VLOOKUP($A57,'Energy use Prediction'!$A$178:$AQ$204,MATCH(AL$32,'Energy use Prediction'!$A$178:$AQ$178,0),FALSE)*$B57</f>
        <v>0</v>
      </c>
      <c r="AM57">
        <f>VLOOKUP($A57,'Energy use Prediction'!$A$178:$AQ$204,MATCH(AM$32,'Energy use Prediction'!$A$178:$AQ$178,0),FALSE)*$B57</f>
        <v>0</v>
      </c>
      <c r="AN57">
        <f>VLOOKUP($A57,'Energy use Prediction'!$A$178:$AQ$204,MATCH(AN$32,'Energy use Prediction'!$A$178:$AQ$178,0),FALSE)*$B57</f>
        <v>0</v>
      </c>
      <c r="AO57">
        <f>VLOOKUP($A57,'Energy use Prediction'!$A$178:$AQ$204,MATCH(AO$32,'Energy use Prediction'!$A$178:$AQ$178,0),FALSE)*$B57</f>
        <v>0</v>
      </c>
      <c r="AP57">
        <f>VLOOKUP($A57,'Energy use Prediction'!$A$178:$AQ$204,MATCH(AP$32,'Energy use Prediction'!$A$178:$AQ$178,0),FALSE)*$B57</f>
        <v>0</v>
      </c>
      <c r="AQ57">
        <f>VLOOKUP($A57,'Energy use Prediction'!$A$178:$AQ$204,MATCH(AQ$32,'Energy use Prediction'!$A$178:$AQ$178,0),FALSE)*$B57</f>
        <v>0</v>
      </c>
    </row>
    <row r="58" spans="1:43">
      <c r="A58" s="32" t="s">
        <v>641</v>
      </c>
      <c r="B58">
        <f>VLOOKUP(A58,'Non Energy use'!A27:J53,COLUMN('Non Energy use'!I27),FALSE)</f>
        <v>0</v>
      </c>
      <c r="C58">
        <f>VLOOKUP($A58,'Energy use Prediction'!$A$178:$AQ$204,MATCH(C$32,'Energy use Prediction'!$A$178:$AQ$178,0),FALSE)*$B58</f>
        <v>0</v>
      </c>
      <c r="D58">
        <f>VLOOKUP($A58,'Energy use Prediction'!$A$178:$AQ$204,MATCH(D$32,'Energy use Prediction'!$A$178:$AQ$178,0),FALSE)*$B58</f>
        <v>0</v>
      </c>
      <c r="E58">
        <f>VLOOKUP($A58,'Energy use Prediction'!$A$178:$AQ$204,MATCH(E$32,'Energy use Prediction'!$A$178:$AQ$178,0),FALSE)*$B58</f>
        <v>0</v>
      </c>
      <c r="F58">
        <f>VLOOKUP($A58,'Energy use Prediction'!$A$178:$AQ$204,MATCH(F$32,'Energy use Prediction'!$A$178:$AQ$178,0),FALSE)*$B58</f>
        <v>0</v>
      </c>
      <c r="G58">
        <f>VLOOKUP($A58,'Energy use Prediction'!$A$178:$AQ$204,MATCH(G$32,'Energy use Prediction'!$A$178:$AQ$178,0),FALSE)*$B58</f>
        <v>0</v>
      </c>
      <c r="H58">
        <f>VLOOKUP($A58,'Energy use Prediction'!$A$178:$AQ$204,MATCH(H$32,'Energy use Prediction'!$A$178:$AQ$178,0),FALSE)*$B58</f>
        <v>0</v>
      </c>
      <c r="I58">
        <f>VLOOKUP($A58,'Energy use Prediction'!$A$178:$AQ$204,MATCH(I$32,'Energy use Prediction'!$A$178:$AQ$178,0),FALSE)*$B58</f>
        <v>0</v>
      </c>
      <c r="J58">
        <f>VLOOKUP($A58,'Energy use Prediction'!$A$178:$AQ$204,MATCH(J$32,'Energy use Prediction'!$A$178:$AQ$178,0),FALSE)*$B58</f>
        <v>0</v>
      </c>
      <c r="K58">
        <f>VLOOKUP($A58,'Energy use Prediction'!$A$178:$AQ$204,MATCH(K$32,'Energy use Prediction'!$A$178:$AQ$178,0),FALSE)*$B58</f>
        <v>0</v>
      </c>
      <c r="L58">
        <f>VLOOKUP($A58,'Energy use Prediction'!$A$178:$AQ$204,MATCH(L$32,'Energy use Prediction'!$A$178:$AQ$178,0),FALSE)*$B58</f>
        <v>0</v>
      </c>
      <c r="M58">
        <f>VLOOKUP($A58,'Energy use Prediction'!$A$178:$AQ$204,MATCH(M$32,'Energy use Prediction'!$A$178:$AQ$178,0),FALSE)*$B58</f>
        <v>0</v>
      </c>
      <c r="N58">
        <f>VLOOKUP($A58,'Energy use Prediction'!$A$178:$AQ$204,MATCH(N$32,'Energy use Prediction'!$A$178:$AQ$178,0),FALSE)*$B58</f>
        <v>0</v>
      </c>
      <c r="O58">
        <f>VLOOKUP($A58,'Energy use Prediction'!$A$178:$AQ$204,MATCH(O$32,'Energy use Prediction'!$A$178:$AQ$178,0),FALSE)*$B58</f>
        <v>0</v>
      </c>
      <c r="P58">
        <f>VLOOKUP($A58,'Energy use Prediction'!$A$178:$AQ$204,MATCH(P$32,'Energy use Prediction'!$A$178:$AQ$178,0),FALSE)*$B58</f>
        <v>0</v>
      </c>
      <c r="Q58">
        <f>VLOOKUP($A58,'Energy use Prediction'!$A$178:$AQ$204,MATCH(Q$32,'Energy use Prediction'!$A$178:$AQ$178,0),FALSE)*$B58</f>
        <v>0</v>
      </c>
      <c r="R58">
        <f>VLOOKUP($A58,'Energy use Prediction'!$A$178:$AQ$204,MATCH(R$32,'Energy use Prediction'!$A$178:$AQ$178,0),FALSE)*$B58</f>
        <v>0</v>
      </c>
      <c r="S58">
        <f>VLOOKUP($A58,'Energy use Prediction'!$A$178:$AQ$204,MATCH(S$32,'Energy use Prediction'!$A$178:$AQ$178,0),FALSE)*$B58</f>
        <v>0</v>
      </c>
      <c r="T58">
        <f>VLOOKUP($A58,'Energy use Prediction'!$A$178:$AQ$204,MATCH(T$32,'Energy use Prediction'!$A$178:$AQ$178,0),FALSE)*$B58</f>
        <v>0</v>
      </c>
      <c r="U58">
        <f>VLOOKUP($A58,'Energy use Prediction'!$A$178:$AQ$204,MATCH(U$32,'Energy use Prediction'!$A$178:$AQ$178,0),FALSE)*$B58</f>
        <v>0</v>
      </c>
      <c r="V58">
        <f>VLOOKUP($A58,'Energy use Prediction'!$A$178:$AQ$204,MATCH(V$32,'Energy use Prediction'!$A$178:$AQ$178,0),FALSE)*$B58</f>
        <v>0</v>
      </c>
      <c r="W58">
        <f>VLOOKUP($A58,'Energy use Prediction'!$A$178:$AQ$204,MATCH(W$32,'Energy use Prediction'!$A$178:$AQ$178,0),FALSE)*$B58</f>
        <v>0</v>
      </c>
      <c r="X58">
        <f>VLOOKUP($A58,'Energy use Prediction'!$A$178:$AQ$204,MATCH(X$32,'Energy use Prediction'!$A$178:$AQ$178,0),FALSE)*$B58</f>
        <v>0</v>
      </c>
      <c r="Y58">
        <f>VLOOKUP($A58,'Energy use Prediction'!$A$178:$AQ$204,MATCH(Y$32,'Energy use Prediction'!$A$178:$AQ$178,0),FALSE)*$B58</f>
        <v>0</v>
      </c>
      <c r="Z58">
        <f>VLOOKUP($A58,'Energy use Prediction'!$A$178:$AQ$204,MATCH(Z$32,'Energy use Prediction'!$A$178:$AQ$178,0),FALSE)*$B58</f>
        <v>0</v>
      </c>
      <c r="AA58">
        <f>VLOOKUP($A58,'Energy use Prediction'!$A$178:$AQ$204,MATCH(AA$32,'Energy use Prediction'!$A$178:$AQ$178,0),FALSE)*$B58</f>
        <v>0</v>
      </c>
      <c r="AB58">
        <f>VLOOKUP($A58,'Energy use Prediction'!$A$178:$AQ$204,MATCH(AB$32,'Energy use Prediction'!$A$178:$AQ$178,0),FALSE)*$B58</f>
        <v>0</v>
      </c>
      <c r="AC58">
        <f>VLOOKUP($A58,'Energy use Prediction'!$A$178:$AQ$204,MATCH(AC$32,'Energy use Prediction'!$A$178:$AQ$178,0),FALSE)*$B58</f>
        <v>0</v>
      </c>
      <c r="AD58">
        <f>VLOOKUP($A58,'Energy use Prediction'!$A$178:$AQ$204,MATCH(AD$32,'Energy use Prediction'!$A$178:$AQ$178,0),FALSE)*$B58</f>
        <v>0</v>
      </c>
      <c r="AE58">
        <f>VLOOKUP($A58,'Energy use Prediction'!$A$178:$AQ$204,MATCH(AE$32,'Energy use Prediction'!$A$178:$AQ$178,0),FALSE)*$B58</f>
        <v>0</v>
      </c>
      <c r="AF58">
        <f>VLOOKUP($A58,'Energy use Prediction'!$A$178:$AQ$204,MATCH(AF$32,'Energy use Prediction'!$A$178:$AQ$178,0),FALSE)*$B58</f>
        <v>0</v>
      </c>
      <c r="AG58">
        <f>VLOOKUP($A58,'Energy use Prediction'!$A$178:$AQ$204,MATCH(AG$32,'Energy use Prediction'!$A$178:$AQ$178,0),FALSE)*$B58</f>
        <v>0</v>
      </c>
      <c r="AH58">
        <f>VLOOKUP($A58,'Energy use Prediction'!$A$178:$AQ$204,MATCH(AH$32,'Energy use Prediction'!$A$178:$AQ$178,0),FALSE)*$B58</f>
        <v>0</v>
      </c>
      <c r="AI58">
        <f>VLOOKUP($A58,'Energy use Prediction'!$A$178:$AQ$204,MATCH(AI$32,'Energy use Prediction'!$A$178:$AQ$178,0),FALSE)*$B58</f>
        <v>0</v>
      </c>
      <c r="AJ58">
        <f>VLOOKUP($A58,'Energy use Prediction'!$A$178:$AQ$204,MATCH(AJ$32,'Energy use Prediction'!$A$178:$AQ$178,0),FALSE)*$B58</f>
        <v>0</v>
      </c>
      <c r="AK58">
        <f>VLOOKUP($A58,'Energy use Prediction'!$A$178:$AQ$204,MATCH(AK$32,'Energy use Prediction'!$A$178:$AQ$178,0),FALSE)*$B58</f>
        <v>0</v>
      </c>
      <c r="AL58">
        <f>VLOOKUP($A58,'Energy use Prediction'!$A$178:$AQ$204,MATCH(AL$32,'Energy use Prediction'!$A$178:$AQ$178,0),FALSE)*$B58</f>
        <v>0</v>
      </c>
      <c r="AM58">
        <f>VLOOKUP($A58,'Energy use Prediction'!$A$178:$AQ$204,MATCH(AM$32,'Energy use Prediction'!$A$178:$AQ$178,0),FALSE)*$B58</f>
        <v>0</v>
      </c>
      <c r="AN58">
        <f>VLOOKUP($A58,'Energy use Prediction'!$A$178:$AQ$204,MATCH(AN$32,'Energy use Prediction'!$A$178:$AQ$178,0),FALSE)*$B58</f>
        <v>0</v>
      </c>
      <c r="AO58">
        <f>VLOOKUP($A58,'Energy use Prediction'!$A$178:$AQ$204,MATCH(AO$32,'Energy use Prediction'!$A$178:$AQ$178,0),FALSE)*$B58</f>
        <v>0</v>
      </c>
      <c r="AP58">
        <f>VLOOKUP($A58,'Energy use Prediction'!$A$178:$AQ$204,MATCH(AP$32,'Energy use Prediction'!$A$178:$AQ$178,0),FALSE)*$B58</f>
        <v>0</v>
      </c>
      <c r="AQ58">
        <f>VLOOKUP($A58,'Energy use Prediction'!$A$178:$AQ$204,MATCH(AQ$32,'Energy use Prediction'!$A$178:$AQ$178,0),FALSE)*$B58</f>
        <v>0</v>
      </c>
    </row>
  </sheetData>
  <phoneticPr fontId="2"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28625-430A-4F45-84FB-D128C65C9373}">
  <dimension ref="A1:AQ58"/>
  <sheetViews>
    <sheetView topLeftCell="S22" workbookViewId="0">
      <selection activeCell="C33" sqref="C33:AQ58"/>
    </sheetView>
  </sheetViews>
  <sheetFormatPr defaultRowHeight="14.25"/>
  <cols>
    <col min="1" max="1" width="34" customWidth="1"/>
  </cols>
  <sheetData>
    <row r="1" spans="1:43">
      <c r="A1" s="261" t="s">
        <v>763</v>
      </c>
    </row>
    <row r="2" spans="1:43">
      <c r="A2" s="394" t="s">
        <v>755</v>
      </c>
      <c r="B2" s="395">
        <v>2019</v>
      </c>
      <c r="C2" s="167">
        <v>2020</v>
      </c>
      <c r="D2" s="167">
        <v>2021</v>
      </c>
      <c r="E2" s="167">
        <v>2022</v>
      </c>
      <c r="F2" s="167">
        <v>2023</v>
      </c>
      <c r="G2" s="167">
        <v>2024</v>
      </c>
      <c r="H2" s="167">
        <v>2025</v>
      </c>
      <c r="I2" s="167">
        <v>2026</v>
      </c>
      <c r="J2" s="167">
        <v>2027</v>
      </c>
      <c r="K2" s="167">
        <v>2028</v>
      </c>
      <c r="L2" s="167">
        <v>2029</v>
      </c>
      <c r="M2" s="167">
        <v>2030</v>
      </c>
      <c r="N2" s="167">
        <v>2031</v>
      </c>
      <c r="O2" s="167">
        <v>2032</v>
      </c>
      <c r="P2" s="167">
        <v>2033</v>
      </c>
      <c r="Q2" s="167">
        <v>2034</v>
      </c>
      <c r="R2" s="167">
        <v>2035</v>
      </c>
      <c r="S2" s="167">
        <v>2036</v>
      </c>
      <c r="T2" s="167">
        <v>2037</v>
      </c>
      <c r="U2" s="167">
        <v>2038</v>
      </c>
      <c r="V2" s="167">
        <v>2039</v>
      </c>
      <c r="W2" s="167">
        <v>2040</v>
      </c>
      <c r="X2" s="167">
        <v>2041</v>
      </c>
      <c r="Y2" s="167">
        <v>2042</v>
      </c>
      <c r="Z2" s="167">
        <v>2043</v>
      </c>
      <c r="AA2" s="167">
        <v>2044</v>
      </c>
      <c r="AB2" s="167">
        <v>2045</v>
      </c>
      <c r="AC2" s="167">
        <v>2046</v>
      </c>
      <c r="AD2" s="167">
        <v>2047</v>
      </c>
      <c r="AE2" s="167">
        <v>2048</v>
      </c>
      <c r="AF2" s="167">
        <v>2049</v>
      </c>
      <c r="AG2" s="167">
        <v>2050</v>
      </c>
      <c r="AH2" s="167">
        <v>2051</v>
      </c>
      <c r="AI2" s="167">
        <v>2052</v>
      </c>
      <c r="AJ2" s="167">
        <v>2053</v>
      </c>
      <c r="AK2" s="167">
        <v>2054</v>
      </c>
      <c r="AL2" s="167">
        <v>2055</v>
      </c>
      <c r="AM2" s="167">
        <v>2056</v>
      </c>
      <c r="AN2" s="167">
        <v>2057</v>
      </c>
      <c r="AO2" s="167">
        <v>2058</v>
      </c>
      <c r="AP2" s="167">
        <v>2059</v>
      </c>
      <c r="AQ2" s="168">
        <v>2060</v>
      </c>
    </row>
    <row r="3" spans="1:43">
      <c r="A3" s="271" t="s">
        <v>617</v>
      </c>
      <c r="B3">
        <f>VLOOKUP(A3,'Energy use'!$A$132:$K$158,10,FALSE)</f>
        <v>0</v>
      </c>
      <c r="C3" s="260">
        <f>VLOOKUP($A3,'Energy Structure(no elec)'!$A$2:$I$28,9,FALSE)*VLOOKUP($A3,'Electrification prediction'!$A$236:$AQ$262,COLUMN('Electrification prediction'!C$236),FALSE)</f>
        <v>0</v>
      </c>
      <c r="D3" s="260">
        <f>VLOOKUP($A3,'Energy Structure(no elec)'!$A$2:$I$28,9,FALSE)*VLOOKUP($A3,'Electrification prediction'!$A$236:$AQ$262,COLUMN('Electrification prediction'!D$236),FALSE)</f>
        <v>0</v>
      </c>
      <c r="E3" s="260">
        <f>VLOOKUP($A3,'Energy Structure(no elec)'!$A$2:$I$28,9,FALSE)*VLOOKUP($A3,'Electrification prediction'!$A$236:$AQ$262,COLUMN('Electrification prediction'!E$236),FALSE)</f>
        <v>0</v>
      </c>
      <c r="F3" s="260">
        <f>VLOOKUP($A3,'Energy Structure(no elec)'!$A$2:$I$28,9,FALSE)*VLOOKUP($A3,'Electrification prediction'!$A$236:$AQ$262,COLUMN('Electrification prediction'!F$236),FALSE)</f>
        <v>0</v>
      </c>
      <c r="G3" s="260">
        <f>VLOOKUP($A3,'Energy Structure(no elec)'!$A$2:$I$28,9,FALSE)*VLOOKUP($A3,'Electrification prediction'!$A$236:$AQ$262,COLUMN('Electrification prediction'!G$236),FALSE)</f>
        <v>0</v>
      </c>
      <c r="H3" s="260">
        <f>VLOOKUP($A3,'Energy Structure(no elec)'!$A$2:$I$28,9,FALSE)*VLOOKUP($A3,'Electrification prediction'!$A$236:$AQ$262,COLUMN('Electrification prediction'!H$236),FALSE)</f>
        <v>0</v>
      </c>
      <c r="I3" s="260">
        <f>VLOOKUP($A3,'Energy Structure(no elec)'!$A$2:$I$28,9,FALSE)*VLOOKUP($A3,'Electrification prediction'!$A$236:$AQ$262,COLUMN('Electrification prediction'!I$236),FALSE)</f>
        <v>0</v>
      </c>
      <c r="J3" s="260">
        <f>VLOOKUP($A3,'Energy Structure(no elec)'!$A$2:$I$28,9,FALSE)*VLOOKUP($A3,'Electrification prediction'!$A$236:$AQ$262,COLUMN('Electrification prediction'!J$236),FALSE)</f>
        <v>0</v>
      </c>
      <c r="K3" s="260">
        <f>VLOOKUP($A3,'Energy Structure(no elec)'!$A$2:$I$28,9,FALSE)*VLOOKUP($A3,'Electrification prediction'!$A$236:$AQ$262,COLUMN('Electrification prediction'!K$236),FALSE)</f>
        <v>0</v>
      </c>
      <c r="L3" s="260">
        <f>VLOOKUP($A3,'Energy Structure(no elec)'!$A$2:$I$28,9,FALSE)*VLOOKUP($A3,'Electrification prediction'!$A$236:$AQ$262,COLUMN('Electrification prediction'!L$236),FALSE)</f>
        <v>0</v>
      </c>
      <c r="M3" s="260">
        <f>VLOOKUP($A3,'Energy Structure(no elec)'!$A$2:$I$28,9,FALSE)*VLOOKUP($A3,'Electrification prediction'!$A$236:$AQ$262,COLUMN('Electrification prediction'!M$236),FALSE)</f>
        <v>0</v>
      </c>
      <c r="N3" s="260">
        <f>VLOOKUP($A3,'Energy Structure(no elec)'!$A$2:$I$28,9,FALSE)*VLOOKUP($A3,'Electrification prediction'!$A$236:$AQ$262,COLUMN('Electrification prediction'!N$236),FALSE)</f>
        <v>0</v>
      </c>
      <c r="O3" s="260">
        <f>VLOOKUP($A3,'Energy Structure(no elec)'!$A$2:$I$28,9,FALSE)*VLOOKUP($A3,'Electrification prediction'!$A$236:$AQ$262,COLUMN('Electrification prediction'!O$236),FALSE)</f>
        <v>0</v>
      </c>
      <c r="P3" s="260">
        <f>VLOOKUP($A3,'Energy Structure(no elec)'!$A$2:$I$28,9,FALSE)*VLOOKUP($A3,'Electrification prediction'!$A$236:$AQ$262,COLUMN('Electrification prediction'!P$236),FALSE)</f>
        <v>0</v>
      </c>
      <c r="Q3" s="260">
        <f>VLOOKUP($A3,'Energy Structure(no elec)'!$A$2:$I$28,9,FALSE)*VLOOKUP($A3,'Electrification prediction'!$A$236:$AQ$262,COLUMN('Electrification prediction'!Q$236),FALSE)</f>
        <v>0</v>
      </c>
      <c r="R3" s="260">
        <f>VLOOKUP($A3,'Energy Structure(no elec)'!$A$2:$I$28,9,FALSE)*VLOOKUP($A3,'Electrification prediction'!$A$236:$AQ$262,COLUMN('Electrification prediction'!R$236),FALSE)</f>
        <v>0</v>
      </c>
      <c r="S3" s="260">
        <f>VLOOKUP($A3,'Energy Structure(no elec)'!$A$2:$I$28,9,FALSE)*VLOOKUP($A3,'Electrification prediction'!$A$236:$AQ$262,COLUMN('Electrification prediction'!S$236),FALSE)</f>
        <v>0</v>
      </c>
      <c r="T3" s="260">
        <f>VLOOKUP($A3,'Energy Structure(no elec)'!$A$2:$I$28,9,FALSE)*VLOOKUP($A3,'Electrification prediction'!$A$236:$AQ$262,COLUMN('Electrification prediction'!T$236),FALSE)</f>
        <v>0</v>
      </c>
      <c r="U3" s="260">
        <f>VLOOKUP($A3,'Energy Structure(no elec)'!$A$2:$I$28,9,FALSE)*VLOOKUP($A3,'Electrification prediction'!$A$236:$AQ$262,COLUMN('Electrification prediction'!U$236),FALSE)</f>
        <v>0</v>
      </c>
      <c r="V3" s="260">
        <f>VLOOKUP($A3,'Energy Structure(no elec)'!$A$2:$I$28,9,FALSE)*VLOOKUP($A3,'Electrification prediction'!$A$236:$AQ$262,COLUMN('Electrification prediction'!V$236),FALSE)</f>
        <v>0</v>
      </c>
      <c r="W3" s="260">
        <f>VLOOKUP($A3,'Energy Structure(no elec)'!$A$2:$I$28,9,FALSE)*VLOOKUP($A3,'Electrification prediction'!$A$236:$AQ$262,COLUMN('Electrification prediction'!W$236),FALSE)</f>
        <v>0</v>
      </c>
      <c r="X3" s="260">
        <f>VLOOKUP($A3,'Energy Structure(no elec)'!$A$2:$I$28,9,FALSE)*VLOOKUP($A3,'Electrification prediction'!$A$236:$AQ$262,COLUMN('Electrification prediction'!X$236),FALSE)</f>
        <v>0</v>
      </c>
      <c r="Y3" s="260">
        <f>VLOOKUP($A3,'Energy Structure(no elec)'!$A$2:$I$28,9,FALSE)*VLOOKUP($A3,'Electrification prediction'!$A$236:$AQ$262,COLUMN('Electrification prediction'!Y$236),FALSE)</f>
        <v>0</v>
      </c>
      <c r="Z3" s="260">
        <f>VLOOKUP($A3,'Energy Structure(no elec)'!$A$2:$I$28,9,FALSE)*VLOOKUP($A3,'Electrification prediction'!$A$236:$AQ$262,COLUMN('Electrification prediction'!Z$236),FALSE)</f>
        <v>0</v>
      </c>
      <c r="AA3" s="260">
        <f>VLOOKUP($A3,'Energy Structure(no elec)'!$A$2:$I$28,9,FALSE)*VLOOKUP($A3,'Electrification prediction'!$A$236:$AQ$262,COLUMN('Electrification prediction'!AA$236),FALSE)</f>
        <v>0</v>
      </c>
      <c r="AB3" s="260">
        <f>VLOOKUP($A3,'Energy Structure(no elec)'!$A$2:$I$28,9,FALSE)*VLOOKUP($A3,'Electrification prediction'!$A$236:$AQ$262,COLUMN('Electrification prediction'!AB$236),FALSE)</f>
        <v>0</v>
      </c>
      <c r="AC3" s="260">
        <f>VLOOKUP($A3,'Energy Structure(no elec)'!$A$2:$I$28,9,FALSE)*VLOOKUP($A3,'Electrification prediction'!$A$236:$AQ$262,COLUMN('Electrification prediction'!AC$236),FALSE)</f>
        <v>0</v>
      </c>
      <c r="AD3" s="260">
        <f>VLOOKUP($A3,'Energy Structure(no elec)'!$A$2:$I$28,9,FALSE)*VLOOKUP($A3,'Electrification prediction'!$A$236:$AQ$262,COLUMN('Electrification prediction'!AD$236),FALSE)</f>
        <v>0</v>
      </c>
      <c r="AE3" s="260">
        <f>VLOOKUP($A3,'Energy Structure(no elec)'!$A$2:$I$28,9,FALSE)*VLOOKUP($A3,'Electrification prediction'!$A$236:$AQ$262,COLUMN('Electrification prediction'!AE$236),FALSE)</f>
        <v>0</v>
      </c>
      <c r="AF3" s="260">
        <f>VLOOKUP($A3,'Energy Structure(no elec)'!$A$2:$I$28,9,FALSE)*VLOOKUP($A3,'Electrification prediction'!$A$236:$AQ$262,COLUMN('Electrification prediction'!AF$236),FALSE)</f>
        <v>0</v>
      </c>
      <c r="AG3" s="260">
        <f>VLOOKUP($A3,'Energy Structure(no elec)'!$A$2:$I$28,9,FALSE)*VLOOKUP($A3,'Electrification prediction'!$A$236:$AQ$262,COLUMN('Electrification prediction'!AG$236),FALSE)</f>
        <v>0</v>
      </c>
      <c r="AH3" s="260">
        <f>VLOOKUP($A3,'Energy Structure(no elec)'!$A$2:$I$28,9,FALSE)*VLOOKUP($A3,'Electrification prediction'!$A$236:$AQ$262,COLUMN('Electrification prediction'!AH$236),FALSE)</f>
        <v>0</v>
      </c>
      <c r="AI3" s="260">
        <f>VLOOKUP($A3,'Energy Structure(no elec)'!$A$2:$I$28,9,FALSE)*VLOOKUP($A3,'Electrification prediction'!$A$236:$AQ$262,COLUMN('Electrification prediction'!AI$236),FALSE)</f>
        <v>0</v>
      </c>
      <c r="AJ3" s="260">
        <f>VLOOKUP($A3,'Energy Structure(no elec)'!$A$2:$I$28,9,FALSE)*VLOOKUP($A3,'Electrification prediction'!$A$236:$AQ$262,COLUMN('Electrification prediction'!AJ$236),FALSE)</f>
        <v>0</v>
      </c>
      <c r="AK3" s="260">
        <f>VLOOKUP($A3,'Energy Structure(no elec)'!$A$2:$I$28,9,FALSE)*VLOOKUP($A3,'Electrification prediction'!$A$236:$AQ$262,COLUMN('Electrification prediction'!AK$236),FALSE)</f>
        <v>0</v>
      </c>
      <c r="AL3" s="260">
        <f>VLOOKUP($A3,'Energy Structure(no elec)'!$A$2:$I$28,9,FALSE)*VLOOKUP($A3,'Electrification prediction'!$A$236:$AQ$262,COLUMN('Electrification prediction'!AL$236),FALSE)</f>
        <v>0</v>
      </c>
      <c r="AM3" s="260">
        <f>VLOOKUP($A3,'Energy Structure(no elec)'!$A$2:$I$28,9,FALSE)*VLOOKUP($A3,'Electrification prediction'!$A$236:$AQ$262,COLUMN('Electrification prediction'!AM$236),FALSE)</f>
        <v>0</v>
      </c>
      <c r="AN3" s="260">
        <f>VLOOKUP($A3,'Energy Structure(no elec)'!$A$2:$I$28,9,FALSE)*VLOOKUP($A3,'Electrification prediction'!$A$236:$AQ$262,COLUMN('Electrification prediction'!AN$236),FALSE)</f>
        <v>0</v>
      </c>
      <c r="AO3" s="260">
        <f>VLOOKUP($A3,'Energy Structure(no elec)'!$A$2:$I$28,9,FALSE)*VLOOKUP($A3,'Electrification prediction'!$A$236:$AQ$262,COLUMN('Electrification prediction'!AO$236),FALSE)</f>
        <v>0</v>
      </c>
      <c r="AP3" s="260">
        <f>VLOOKUP($A3,'Energy Structure(no elec)'!$A$2:$I$28,9,FALSE)*VLOOKUP($A3,'Electrification prediction'!$A$236:$AQ$262,COLUMN('Electrification prediction'!AP$236),FALSE)</f>
        <v>0</v>
      </c>
      <c r="AQ3" s="260">
        <f>VLOOKUP($A3,'Energy Structure(no elec)'!$A$2:$I$28,9,FALSE)*VLOOKUP($A3,'Electrification prediction'!$A$236:$AQ$262,COLUMN('Electrification prediction'!AQ$236),FALSE)</f>
        <v>0</v>
      </c>
    </row>
    <row r="4" spans="1:43">
      <c r="A4" s="272" t="s">
        <v>611</v>
      </c>
      <c r="B4">
        <f>VLOOKUP(A4,'Energy use'!$A$132:$K$158,10,FALSE)</f>
        <v>0</v>
      </c>
      <c r="C4" s="260">
        <f>VLOOKUP($A4,'Energy Structure(no elec)'!$A$2:$I$28,9,FALSE)*VLOOKUP($A4,'Electrification prediction'!$A$236:$AQ$262,COLUMN('Electrification prediction'!C$236),FALSE)</f>
        <v>0</v>
      </c>
      <c r="D4" s="260">
        <f>VLOOKUP($A4,'Energy Structure(no elec)'!$A$2:$I$28,9,FALSE)*VLOOKUP($A4,'Electrification prediction'!$A$236:$AQ$262,COLUMN('Electrification prediction'!D$236),FALSE)</f>
        <v>0</v>
      </c>
      <c r="E4" s="260">
        <f>VLOOKUP($A4,'Energy Structure(no elec)'!$A$2:$I$28,9,FALSE)*VLOOKUP($A4,'Electrification prediction'!$A$236:$AQ$262,COLUMN('Electrification prediction'!E$236),FALSE)</f>
        <v>0</v>
      </c>
      <c r="F4" s="260">
        <f>VLOOKUP($A4,'Energy Structure(no elec)'!$A$2:$I$28,9,FALSE)*VLOOKUP($A4,'Electrification prediction'!$A$236:$AQ$262,COLUMN('Electrification prediction'!F$236),FALSE)</f>
        <v>0</v>
      </c>
      <c r="G4" s="260">
        <f>VLOOKUP($A4,'Energy Structure(no elec)'!$A$2:$I$28,9,FALSE)*VLOOKUP($A4,'Electrification prediction'!$A$236:$AQ$262,COLUMN('Electrification prediction'!G$236),FALSE)</f>
        <v>0</v>
      </c>
      <c r="H4" s="260">
        <f>VLOOKUP($A4,'Energy Structure(no elec)'!$A$2:$I$28,9,FALSE)*VLOOKUP($A4,'Electrification prediction'!$A$236:$AQ$262,COLUMN('Electrification prediction'!H$236),FALSE)</f>
        <v>0</v>
      </c>
      <c r="I4" s="260">
        <f>VLOOKUP($A4,'Energy Structure(no elec)'!$A$2:$I$28,9,FALSE)*VLOOKUP($A4,'Electrification prediction'!$A$236:$AQ$262,COLUMN('Electrification prediction'!I$236),FALSE)</f>
        <v>0</v>
      </c>
      <c r="J4" s="260">
        <f>VLOOKUP($A4,'Energy Structure(no elec)'!$A$2:$I$28,9,FALSE)*VLOOKUP($A4,'Electrification prediction'!$A$236:$AQ$262,COLUMN('Electrification prediction'!J$236),FALSE)</f>
        <v>0</v>
      </c>
      <c r="K4" s="260">
        <f>VLOOKUP($A4,'Energy Structure(no elec)'!$A$2:$I$28,9,FALSE)*VLOOKUP($A4,'Electrification prediction'!$A$236:$AQ$262,COLUMN('Electrification prediction'!K$236),FALSE)</f>
        <v>0</v>
      </c>
      <c r="L4" s="260">
        <f>VLOOKUP($A4,'Energy Structure(no elec)'!$A$2:$I$28,9,FALSE)*VLOOKUP($A4,'Electrification prediction'!$A$236:$AQ$262,COLUMN('Electrification prediction'!L$236),FALSE)</f>
        <v>0</v>
      </c>
      <c r="M4" s="260">
        <f>VLOOKUP($A4,'Energy Structure(no elec)'!$A$2:$I$28,9,FALSE)*VLOOKUP($A4,'Electrification prediction'!$A$236:$AQ$262,COLUMN('Electrification prediction'!M$236),FALSE)</f>
        <v>0</v>
      </c>
      <c r="N4" s="260">
        <f>VLOOKUP($A4,'Energy Structure(no elec)'!$A$2:$I$28,9,FALSE)*VLOOKUP($A4,'Electrification prediction'!$A$236:$AQ$262,COLUMN('Electrification prediction'!N$236),FALSE)</f>
        <v>0</v>
      </c>
      <c r="O4" s="260">
        <f>VLOOKUP($A4,'Energy Structure(no elec)'!$A$2:$I$28,9,FALSE)*VLOOKUP($A4,'Electrification prediction'!$A$236:$AQ$262,COLUMN('Electrification prediction'!O$236),FALSE)</f>
        <v>0</v>
      </c>
      <c r="P4" s="260">
        <f>VLOOKUP($A4,'Energy Structure(no elec)'!$A$2:$I$28,9,FALSE)*VLOOKUP($A4,'Electrification prediction'!$A$236:$AQ$262,COLUMN('Electrification prediction'!P$236),FALSE)</f>
        <v>0</v>
      </c>
      <c r="Q4" s="260">
        <f>VLOOKUP($A4,'Energy Structure(no elec)'!$A$2:$I$28,9,FALSE)*VLOOKUP($A4,'Electrification prediction'!$A$236:$AQ$262,COLUMN('Electrification prediction'!Q$236),FALSE)</f>
        <v>0</v>
      </c>
      <c r="R4" s="260">
        <f>VLOOKUP($A4,'Energy Structure(no elec)'!$A$2:$I$28,9,FALSE)*VLOOKUP($A4,'Electrification prediction'!$A$236:$AQ$262,COLUMN('Electrification prediction'!R$236),FALSE)</f>
        <v>0</v>
      </c>
      <c r="S4" s="260">
        <f>VLOOKUP($A4,'Energy Structure(no elec)'!$A$2:$I$28,9,FALSE)*VLOOKUP($A4,'Electrification prediction'!$A$236:$AQ$262,COLUMN('Electrification prediction'!S$236),FALSE)</f>
        <v>0</v>
      </c>
      <c r="T4" s="260">
        <f>VLOOKUP($A4,'Energy Structure(no elec)'!$A$2:$I$28,9,FALSE)*VLOOKUP($A4,'Electrification prediction'!$A$236:$AQ$262,COLUMN('Electrification prediction'!T$236),FALSE)</f>
        <v>0</v>
      </c>
      <c r="U4" s="260">
        <f>VLOOKUP($A4,'Energy Structure(no elec)'!$A$2:$I$28,9,FALSE)*VLOOKUP($A4,'Electrification prediction'!$A$236:$AQ$262,COLUMN('Electrification prediction'!U$236),FALSE)</f>
        <v>0</v>
      </c>
      <c r="V4" s="260">
        <f>VLOOKUP($A4,'Energy Structure(no elec)'!$A$2:$I$28,9,FALSE)*VLOOKUP($A4,'Electrification prediction'!$A$236:$AQ$262,COLUMN('Electrification prediction'!V$236),FALSE)</f>
        <v>0</v>
      </c>
      <c r="W4" s="260">
        <f>VLOOKUP($A4,'Energy Structure(no elec)'!$A$2:$I$28,9,FALSE)*VLOOKUP($A4,'Electrification prediction'!$A$236:$AQ$262,COLUMN('Electrification prediction'!W$236),FALSE)</f>
        <v>0</v>
      </c>
      <c r="X4" s="260">
        <f>VLOOKUP($A4,'Energy Structure(no elec)'!$A$2:$I$28,9,FALSE)*VLOOKUP($A4,'Electrification prediction'!$A$236:$AQ$262,COLUMN('Electrification prediction'!X$236),FALSE)</f>
        <v>0</v>
      </c>
      <c r="Y4" s="260">
        <f>VLOOKUP($A4,'Energy Structure(no elec)'!$A$2:$I$28,9,FALSE)*VLOOKUP($A4,'Electrification prediction'!$A$236:$AQ$262,COLUMN('Electrification prediction'!Y$236),FALSE)</f>
        <v>0</v>
      </c>
      <c r="Z4" s="260">
        <f>VLOOKUP($A4,'Energy Structure(no elec)'!$A$2:$I$28,9,FALSE)*VLOOKUP($A4,'Electrification prediction'!$A$236:$AQ$262,COLUMN('Electrification prediction'!Z$236),FALSE)</f>
        <v>0</v>
      </c>
      <c r="AA4" s="260">
        <f>VLOOKUP($A4,'Energy Structure(no elec)'!$A$2:$I$28,9,FALSE)*VLOOKUP($A4,'Electrification prediction'!$A$236:$AQ$262,COLUMN('Electrification prediction'!AA$236),FALSE)</f>
        <v>0</v>
      </c>
      <c r="AB4" s="260">
        <f>VLOOKUP($A4,'Energy Structure(no elec)'!$A$2:$I$28,9,FALSE)*VLOOKUP($A4,'Electrification prediction'!$A$236:$AQ$262,COLUMN('Electrification prediction'!AB$236),FALSE)</f>
        <v>0</v>
      </c>
      <c r="AC4" s="260">
        <f>VLOOKUP($A4,'Energy Structure(no elec)'!$A$2:$I$28,9,FALSE)*VLOOKUP($A4,'Electrification prediction'!$A$236:$AQ$262,COLUMN('Electrification prediction'!AC$236),FALSE)</f>
        <v>0</v>
      </c>
      <c r="AD4" s="260">
        <f>VLOOKUP($A4,'Energy Structure(no elec)'!$A$2:$I$28,9,FALSE)*VLOOKUP($A4,'Electrification prediction'!$A$236:$AQ$262,COLUMN('Electrification prediction'!AD$236),FALSE)</f>
        <v>0</v>
      </c>
      <c r="AE4" s="260">
        <f>VLOOKUP($A4,'Energy Structure(no elec)'!$A$2:$I$28,9,FALSE)*VLOOKUP($A4,'Electrification prediction'!$A$236:$AQ$262,COLUMN('Electrification prediction'!AE$236),FALSE)</f>
        <v>0</v>
      </c>
      <c r="AF4" s="260">
        <f>VLOOKUP($A4,'Energy Structure(no elec)'!$A$2:$I$28,9,FALSE)*VLOOKUP($A4,'Electrification prediction'!$A$236:$AQ$262,COLUMN('Electrification prediction'!AF$236),FALSE)</f>
        <v>0</v>
      </c>
      <c r="AG4" s="260">
        <f>VLOOKUP($A4,'Energy Structure(no elec)'!$A$2:$I$28,9,FALSE)*VLOOKUP($A4,'Electrification prediction'!$A$236:$AQ$262,COLUMN('Electrification prediction'!AG$236),FALSE)</f>
        <v>0</v>
      </c>
      <c r="AH4" s="260">
        <f>VLOOKUP($A4,'Energy Structure(no elec)'!$A$2:$I$28,9,FALSE)*VLOOKUP($A4,'Electrification prediction'!$A$236:$AQ$262,COLUMN('Electrification prediction'!AH$236),FALSE)</f>
        <v>0</v>
      </c>
      <c r="AI4" s="260">
        <f>VLOOKUP($A4,'Energy Structure(no elec)'!$A$2:$I$28,9,FALSE)*VLOOKUP($A4,'Electrification prediction'!$A$236:$AQ$262,COLUMN('Electrification prediction'!AI$236),FALSE)</f>
        <v>0</v>
      </c>
      <c r="AJ4" s="260">
        <f>VLOOKUP($A4,'Energy Structure(no elec)'!$A$2:$I$28,9,FALSE)*VLOOKUP($A4,'Electrification prediction'!$A$236:$AQ$262,COLUMN('Electrification prediction'!AJ$236),FALSE)</f>
        <v>0</v>
      </c>
      <c r="AK4" s="260">
        <f>VLOOKUP($A4,'Energy Structure(no elec)'!$A$2:$I$28,9,FALSE)*VLOOKUP($A4,'Electrification prediction'!$A$236:$AQ$262,COLUMN('Electrification prediction'!AK$236),FALSE)</f>
        <v>0</v>
      </c>
      <c r="AL4" s="260">
        <f>VLOOKUP($A4,'Energy Structure(no elec)'!$A$2:$I$28,9,FALSE)*VLOOKUP($A4,'Electrification prediction'!$A$236:$AQ$262,COLUMN('Electrification prediction'!AL$236),FALSE)</f>
        <v>0</v>
      </c>
      <c r="AM4" s="260">
        <f>VLOOKUP($A4,'Energy Structure(no elec)'!$A$2:$I$28,9,FALSE)*VLOOKUP($A4,'Electrification prediction'!$A$236:$AQ$262,COLUMN('Electrification prediction'!AM$236),FALSE)</f>
        <v>0</v>
      </c>
      <c r="AN4" s="260">
        <f>VLOOKUP($A4,'Energy Structure(no elec)'!$A$2:$I$28,9,FALSE)*VLOOKUP($A4,'Electrification prediction'!$A$236:$AQ$262,COLUMN('Electrification prediction'!AN$236),FALSE)</f>
        <v>0</v>
      </c>
      <c r="AO4" s="260">
        <f>VLOOKUP($A4,'Energy Structure(no elec)'!$A$2:$I$28,9,FALSE)*VLOOKUP($A4,'Electrification prediction'!$A$236:$AQ$262,COLUMN('Electrification prediction'!AO$236),FALSE)</f>
        <v>0</v>
      </c>
      <c r="AP4" s="260">
        <f>VLOOKUP($A4,'Energy Structure(no elec)'!$A$2:$I$28,9,FALSE)*VLOOKUP($A4,'Electrification prediction'!$A$236:$AQ$262,COLUMN('Electrification prediction'!AP$236),FALSE)</f>
        <v>0</v>
      </c>
      <c r="AQ4" s="260">
        <f>VLOOKUP($A4,'Energy Structure(no elec)'!$A$2:$I$28,9,FALSE)*VLOOKUP($A4,'Electrification prediction'!$A$236:$AQ$262,COLUMN('Electrification prediction'!AQ$236),FALSE)</f>
        <v>0</v>
      </c>
    </row>
    <row r="5" spans="1:43">
      <c r="A5" s="272" t="s">
        <v>618</v>
      </c>
      <c r="B5">
        <f>VLOOKUP(A5,'Energy use'!$A$132:$K$158,10,FALSE)</f>
        <v>0</v>
      </c>
      <c r="C5" s="260">
        <f>VLOOKUP($A5,'Energy Structure(no elec)'!$A$2:$I$28,9,FALSE)*VLOOKUP($A5,'Electrification prediction'!$A$236:$AQ$262,COLUMN('Electrification prediction'!C$236),FALSE)</f>
        <v>0</v>
      </c>
      <c r="D5" s="260">
        <f>VLOOKUP($A5,'Energy Structure(no elec)'!$A$2:$I$28,9,FALSE)*VLOOKUP($A5,'Electrification prediction'!$A$236:$AQ$262,COLUMN('Electrification prediction'!D$236),FALSE)</f>
        <v>0</v>
      </c>
      <c r="E5" s="260">
        <f>VLOOKUP($A5,'Energy Structure(no elec)'!$A$2:$I$28,9,FALSE)*VLOOKUP($A5,'Electrification prediction'!$A$236:$AQ$262,COLUMN('Electrification prediction'!E$236),FALSE)</f>
        <v>0</v>
      </c>
      <c r="F5" s="260">
        <f>VLOOKUP($A5,'Energy Structure(no elec)'!$A$2:$I$28,9,FALSE)*VLOOKUP($A5,'Electrification prediction'!$A$236:$AQ$262,COLUMN('Electrification prediction'!F$236),FALSE)</f>
        <v>0</v>
      </c>
      <c r="G5" s="260">
        <f>VLOOKUP($A5,'Energy Structure(no elec)'!$A$2:$I$28,9,FALSE)*VLOOKUP($A5,'Electrification prediction'!$A$236:$AQ$262,COLUMN('Electrification prediction'!G$236),FALSE)</f>
        <v>0</v>
      </c>
      <c r="H5" s="260">
        <f>VLOOKUP($A5,'Energy Structure(no elec)'!$A$2:$I$28,9,FALSE)*VLOOKUP($A5,'Electrification prediction'!$A$236:$AQ$262,COLUMN('Electrification prediction'!H$236),FALSE)</f>
        <v>0</v>
      </c>
      <c r="I5" s="260">
        <f>VLOOKUP($A5,'Energy Structure(no elec)'!$A$2:$I$28,9,FALSE)*VLOOKUP($A5,'Electrification prediction'!$A$236:$AQ$262,COLUMN('Electrification prediction'!I$236),FALSE)</f>
        <v>0</v>
      </c>
      <c r="J5" s="260">
        <f>VLOOKUP($A5,'Energy Structure(no elec)'!$A$2:$I$28,9,FALSE)*VLOOKUP($A5,'Electrification prediction'!$A$236:$AQ$262,COLUMN('Electrification prediction'!J$236),FALSE)</f>
        <v>0</v>
      </c>
      <c r="K5" s="260">
        <f>VLOOKUP($A5,'Energy Structure(no elec)'!$A$2:$I$28,9,FALSE)*VLOOKUP($A5,'Electrification prediction'!$A$236:$AQ$262,COLUMN('Electrification prediction'!K$236),FALSE)</f>
        <v>0</v>
      </c>
      <c r="L5" s="260">
        <f>VLOOKUP($A5,'Energy Structure(no elec)'!$A$2:$I$28,9,FALSE)*VLOOKUP($A5,'Electrification prediction'!$A$236:$AQ$262,COLUMN('Electrification prediction'!L$236),FALSE)</f>
        <v>0</v>
      </c>
      <c r="M5" s="260">
        <f>VLOOKUP($A5,'Energy Structure(no elec)'!$A$2:$I$28,9,FALSE)*VLOOKUP($A5,'Electrification prediction'!$A$236:$AQ$262,COLUMN('Electrification prediction'!M$236),FALSE)</f>
        <v>0</v>
      </c>
      <c r="N5" s="260">
        <f>VLOOKUP($A5,'Energy Structure(no elec)'!$A$2:$I$28,9,FALSE)*VLOOKUP($A5,'Electrification prediction'!$A$236:$AQ$262,COLUMN('Electrification prediction'!N$236),FALSE)</f>
        <v>0</v>
      </c>
      <c r="O5" s="260">
        <f>VLOOKUP($A5,'Energy Structure(no elec)'!$A$2:$I$28,9,FALSE)*VLOOKUP($A5,'Electrification prediction'!$A$236:$AQ$262,COLUMN('Electrification prediction'!O$236),FALSE)</f>
        <v>0</v>
      </c>
      <c r="P5" s="260">
        <f>VLOOKUP($A5,'Energy Structure(no elec)'!$A$2:$I$28,9,FALSE)*VLOOKUP($A5,'Electrification prediction'!$A$236:$AQ$262,COLUMN('Electrification prediction'!P$236),FALSE)</f>
        <v>0</v>
      </c>
      <c r="Q5" s="260">
        <f>VLOOKUP($A5,'Energy Structure(no elec)'!$A$2:$I$28,9,FALSE)*VLOOKUP($A5,'Electrification prediction'!$A$236:$AQ$262,COLUMN('Electrification prediction'!Q$236),FALSE)</f>
        <v>0</v>
      </c>
      <c r="R5" s="260">
        <f>VLOOKUP($A5,'Energy Structure(no elec)'!$A$2:$I$28,9,FALSE)*VLOOKUP($A5,'Electrification prediction'!$A$236:$AQ$262,COLUMN('Electrification prediction'!R$236),FALSE)</f>
        <v>0</v>
      </c>
      <c r="S5" s="260">
        <f>VLOOKUP($A5,'Energy Structure(no elec)'!$A$2:$I$28,9,FALSE)*VLOOKUP($A5,'Electrification prediction'!$A$236:$AQ$262,COLUMN('Electrification prediction'!S$236),FALSE)</f>
        <v>0</v>
      </c>
      <c r="T5" s="260">
        <f>VLOOKUP($A5,'Energy Structure(no elec)'!$A$2:$I$28,9,FALSE)*VLOOKUP($A5,'Electrification prediction'!$A$236:$AQ$262,COLUMN('Electrification prediction'!T$236),FALSE)</f>
        <v>0</v>
      </c>
      <c r="U5" s="260">
        <f>VLOOKUP($A5,'Energy Structure(no elec)'!$A$2:$I$28,9,FALSE)*VLOOKUP($A5,'Electrification prediction'!$A$236:$AQ$262,COLUMN('Electrification prediction'!U$236),FALSE)</f>
        <v>0</v>
      </c>
      <c r="V5" s="260">
        <f>VLOOKUP($A5,'Energy Structure(no elec)'!$A$2:$I$28,9,FALSE)*VLOOKUP($A5,'Electrification prediction'!$A$236:$AQ$262,COLUMN('Electrification prediction'!V$236),FALSE)</f>
        <v>0</v>
      </c>
      <c r="W5" s="260">
        <f>VLOOKUP($A5,'Energy Structure(no elec)'!$A$2:$I$28,9,FALSE)*VLOOKUP($A5,'Electrification prediction'!$A$236:$AQ$262,COLUMN('Electrification prediction'!W$236),FALSE)</f>
        <v>0</v>
      </c>
      <c r="X5" s="260">
        <f>VLOOKUP($A5,'Energy Structure(no elec)'!$A$2:$I$28,9,FALSE)*VLOOKUP($A5,'Electrification prediction'!$A$236:$AQ$262,COLUMN('Electrification prediction'!X$236),FALSE)</f>
        <v>0</v>
      </c>
      <c r="Y5" s="260">
        <f>VLOOKUP($A5,'Energy Structure(no elec)'!$A$2:$I$28,9,FALSE)*VLOOKUP($A5,'Electrification prediction'!$A$236:$AQ$262,COLUMN('Electrification prediction'!Y$236),FALSE)</f>
        <v>0</v>
      </c>
      <c r="Z5" s="260">
        <f>VLOOKUP($A5,'Energy Structure(no elec)'!$A$2:$I$28,9,FALSE)*VLOOKUP($A5,'Electrification prediction'!$A$236:$AQ$262,COLUMN('Electrification prediction'!Z$236),FALSE)</f>
        <v>0</v>
      </c>
      <c r="AA5" s="260">
        <f>VLOOKUP($A5,'Energy Structure(no elec)'!$A$2:$I$28,9,FALSE)*VLOOKUP($A5,'Electrification prediction'!$A$236:$AQ$262,COLUMN('Electrification prediction'!AA$236),FALSE)</f>
        <v>0</v>
      </c>
      <c r="AB5" s="260">
        <f>VLOOKUP($A5,'Energy Structure(no elec)'!$A$2:$I$28,9,FALSE)*VLOOKUP($A5,'Electrification prediction'!$A$236:$AQ$262,COLUMN('Electrification prediction'!AB$236),FALSE)</f>
        <v>0</v>
      </c>
      <c r="AC5" s="260">
        <f>VLOOKUP($A5,'Energy Structure(no elec)'!$A$2:$I$28,9,FALSE)*VLOOKUP($A5,'Electrification prediction'!$A$236:$AQ$262,COLUMN('Electrification prediction'!AC$236),FALSE)</f>
        <v>0</v>
      </c>
      <c r="AD5" s="260">
        <f>VLOOKUP($A5,'Energy Structure(no elec)'!$A$2:$I$28,9,FALSE)*VLOOKUP($A5,'Electrification prediction'!$A$236:$AQ$262,COLUMN('Electrification prediction'!AD$236),FALSE)</f>
        <v>0</v>
      </c>
      <c r="AE5" s="260">
        <f>VLOOKUP($A5,'Energy Structure(no elec)'!$A$2:$I$28,9,FALSE)*VLOOKUP($A5,'Electrification prediction'!$A$236:$AQ$262,COLUMN('Electrification prediction'!AE$236),FALSE)</f>
        <v>0</v>
      </c>
      <c r="AF5" s="260">
        <f>VLOOKUP($A5,'Energy Structure(no elec)'!$A$2:$I$28,9,FALSE)*VLOOKUP($A5,'Electrification prediction'!$A$236:$AQ$262,COLUMN('Electrification prediction'!AF$236),FALSE)</f>
        <v>0</v>
      </c>
      <c r="AG5" s="260">
        <f>VLOOKUP($A5,'Energy Structure(no elec)'!$A$2:$I$28,9,FALSE)*VLOOKUP($A5,'Electrification prediction'!$A$236:$AQ$262,COLUMN('Electrification prediction'!AG$236),FALSE)</f>
        <v>0</v>
      </c>
      <c r="AH5" s="260">
        <f>VLOOKUP($A5,'Energy Structure(no elec)'!$A$2:$I$28,9,FALSE)*VLOOKUP($A5,'Electrification prediction'!$A$236:$AQ$262,COLUMN('Electrification prediction'!AH$236),FALSE)</f>
        <v>0</v>
      </c>
      <c r="AI5" s="260">
        <f>VLOOKUP($A5,'Energy Structure(no elec)'!$A$2:$I$28,9,FALSE)*VLOOKUP($A5,'Electrification prediction'!$A$236:$AQ$262,COLUMN('Electrification prediction'!AI$236),FALSE)</f>
        <v>0</v>
      </c>
      <c r="AJ5" s="260">
        <f>VLOOKUP($A5,'Energy Structure(no elec)'!$A$2:$I$28,9,FALSE)*VLOOKUP($A5,'Electrification prediction'!$A$236:$AQ$262,COLUMN('Electrification prediction'!AJ$236),FALSE)</f>
        <v>0</v>
      </c>
      <c r="AK5" s="260">
        <f>VLOOKUP($A5,'Energy Structure(no elec)'!$A$2:$I$28,9,FALSE)*VLOOKUP($A5,'Electrification prediction'!$A$236:$AQ$262,COLUMN('Electrification prediction'!AK$236),FALSE)</f>
        <v>0</v>
      </c>
      <c r="AL5" s="260">
        <f>VLOOKUP($A5,'Energy Structure(no elec)'!$A$2:$I$28,9,FALSE)*VLOOKUP($A5,'Electrification prediction'!$A$236:$AQ$262,COLUMN('Electrification prediction'!AL$236),FALSE)</f>
        <v>0</v>
      </c>
      <c r="AM5" s="260">
        <f>VLOOKUP($A5,'Energy Structure(no elec)'!$A$2:$I$28,9,FALSE)*VLOOKUP($A5,'Electrification prediction'!$A$236:$AQ$262,COLUMN('Electrification prediction'!AM$236),FALSE)</f>
        <v>0</v>
      </c>
      <c r="AN5" s="260">
        <f>VLOOKUP($A5,'Energy Structure(no elec)'!$A$2:$I$28,9,FALSE)*VLOOKUP($A5,'Electrification prediction'!$A$236:$AQ$262,COLUMN('Electrification prediction'!AN$236),FALSE)</f>
        <v>0</v>
      </c>
      <c r="AO5" s="260">
        <f>VLOOKUP($A5,'Energy Structure(no elec)'!$A$2:$I$28,9,FALSE)*VLOOKUP($A5,'Electrification prediction'!$A$236:$AQ$262,COLUMN('Electrification prediction'!AO$236),FALSE)</f>
        <v>0</v>
      </c>
      <c r="AP5" s="260">
        <f>VLOOKUP($A5,'Energy Structure(no elec)'!$A$2:$I$28,9,FALSE)*VLOOKUP($A5,'Electrification prediction'!$A$236:$AQ$262,COLUMN('Electrification prediction'!AP$236),FALSE)</f>
        <v>0</v>
      </c>
      <c r="AQ5" s="260">
        <f>VLOOKUP($A5,'Energy Structure(no elec)'!$A$2:$I$28,9,FALSE)*VLOOKUP($A5,'Electrification prediction'!$A$236:$AQ$262,COLUMN('Electrification prediction'!AQ$236),FALSE)</f>
        <v>0</v>
      </c>
    </row>
    <row r="6" spans="1:43">
      <c r="A6" s="272" t="s">
        <v>619</v>
      </c>
      <c r="B6">
        <f>VLOOKUP(A6,'Energy use'!$A$132:$K$158,10,FALSE)</f>
        <v>0</v>
      </c>
      <c r="C6" s="260">
        <f>VLOOKUP($A6,'Energy Structure(no elec)'!$A$2:$I$28,9,FALSE)*VLOOKUP($A6,'Electrification prediction'!$A$236:$AQ$262,COLUMN('Electrification prediction'!C$236),FALSE)</f>
        <v>0</v>
      </c>
      <c r="D6" s="260">
        <f>VLOOKUP($A6,'Energy Structure(no elec)'!$A$2:$I$28,9,FALSE)*VLOOKUP($A6,'Electrification prediction'!$A$236:$AQ$262,COLUMN('Electrification prediction'!D$236),FALSE)</f>
        <v>0</v>
      </c>
      <c r="E6" s="260">
        <f>VLOOKUP($A6,'Energy Structure(no elec)'!$A$2:$I$28,9,FALSE)*VLOOKUP($A6,'Electrification prediction'!$A$236:$AQ$262,COLUMN('Electrification prediction'!E$236),FALSE)</f>
        <v>0</v>
      </c>
      <c r="F6" s="260">
        <f>VLOOKUP($A6,'Energy Structure(no elec)'!$A$2:$I$28,9,FALSE)*VLOOKUP($A6,'Electrification prediction'!$A$236:$AQ$262,COLUMN('Electrification prediction'!F$236),FALSE)</f>
        <v>0</v>
      </c>
      <c r="G6" s="260">
        <f>VLOOKUP($A6,'Energy Structure(no elec)'!$A$2:$I$28,9,FALSE)*VLOOKUP($A6,'Electrification prediction'!$A$236:$AQ$262,COLUMN('Electrification prediction'!G$236),FALSE)</f>
        <v>0</v>
      </c>
      <c r="H6" s="260">
        <f>VLOOKUP($A6,'Energy Structure(no elec)'!$A$2:$I$28,9,FALSE)*VLOOKUP($A6,'Electrification prediction'!$A$236:$AQ$262,COLUMN('Electrification prediction'!H$236),FALSE)</f>
        <v>0</v>
      </c>
      <c r="I6" s="260">
        <f>VLOOKUP($A6,'Energy Structure(no elec)'!$A$2:$I$28,9,FALSE)*VLOOKUP($A6,'Electrification prediction'!$A$236:$AQ$262,COLUMN('Electrification prediction'!I$236),FALSE)</f>
        <v>0</v>
      </c>
      <c r="J6" s="260">
        <f>VLOOKUP($A6,'Energy Structure(no elec)'!$A$2:$I$28,9,FALSE)*VLOOKUP($A6,'Electrification prediction'!$A$236:$AQ$262,COLUMN('Electrification prediction'!J$236),FALSE)</f>
        <v>0</v>
      </c>
      <c r="K6" s="260">
        <f>VLOOKUP($A6,'Energy Structure(no elec)'!$A$2:$I$28,9,FALSE)*VLOOKUP($A6,'Electrification prediction'!$A$236:$AQ$262,COLUMN('Electrification prediction'!K$236),FALSE)</f>
        <v>0</v>
      </c>
      <c r="L6" s="260">
        <f>VLOOKUP($A6,'Energy Structure(no elec)'!$A$2:$I$28,9,FALSE)*VLOOKUP($A6,'Electrification prediction'!$A$236:$AQ$262,COLUMN('Electrification prediction'!L$236),FALSE)</f>
        <v>0</v>
      </c>
      <c r="M6" s="260">
        <f>VLOOKUP($A6,'Energy Structure(no elec)'!$A$2:$I$28,9,FALSE)*VLOOKUP($A6,'Electrification prediction'!$A$236:$AQ$262,COLUMN('Electrification prediction'!M$236),FALSE)</f>
        <v>0</v>
      </c>
      <c r="N6" s="260">
        <f>VLOOKUP($A6,'Energy Structure(no elec)'!$A$2:$I$28,9,FALSE)*VLOOKUP($A6,'Electrification prediction'!$A$236:$AQ$262,COLUMN('Electrification prediction'!N$236),FALSE)</f>
        <v>0</v>
      </c>
      <c r="O6" s="260">
        <f>VLOOKUP($A6,'Energy Structure(no elec)'!$A$2:$I$28,9,FALSE)*VLOOKUP($A6,'Electrification prediction'!$A$236:$AQ$262,COLUMN('Electrification prediction'!O$236),FALSE)</f>
        <v>0</v>
      </c>
      <c r="P6" s="260">
        <f>VLOOKUP($A6,'Energy Structure(no elec)'!$A$2:$I$28,9,FALSE)*VLOOKUP($A6,'Electrification prediction'!$A$236:$AQ$262,COLUMN('Electrification prediction'!P$236),FALSE)</f>
        <v>0</v>
      </c>
      <c r="Q6" s="260">
        <f>VLOOKUP($A6,'Energy Structure(no elec)'!$A$2:$I$28,9,FALSE)*VLOOKUP($A6,'Electrification prediction'!$A$236:$AQ$262,COLUMN('Electrification prediction'!Q$236),FALSE)</f>
        <v>0</v>
      </c>
      <c r="R6" s="260">
        <f>VLOOKUP($A6,'Energy Structure(no elec)'!$A$2:$I$28,9,FALSE)*VLOOKUP($A6,'Electrification prediction'!$A$236:$AQ$262,COLUMN('Electrification prediction'!R$236),FALSE)</f>
        <v>0</v>
      </c>
      <c r="S6" s="260">
        <f>VLOOKUP($A6,'Energy Structure(no elec)'!$A$2:$I$28,9,FALSE)*VLOOKUP($A6,'Electrification prediction'!$A$236:$AQ$262,COLUMN('Electrification prediction'!S$236),FALSE)</f>
        <v>0</v>
      </c>
      <c r="T6" s="260">
        <f>VLOOKUP($A6,'Energy Structure(no elec)'!$A$2:$I$28,9,FALSE)*VLOOKUP($A6,'Electrification prediction'!$A$236:$AQ$262,COLUMN('Electrification prediction'!T$236),FALSE)</f>
        <v>0</v>
      </c>
      <c r="U6" s="260">
        <f>VLOOKUP($A6,'Energy Structure(no elec)'!$A$2:$I$28,9,FALSE)*VLOOKUP($A6,'Electrification prediction'!$A$236:$AQ$262,COLUMN('Electrification prediction'!U$236),FALSE)</f>
        <v>0</v>
      </c>
      <c r="V6" s="260">
        <f>VLOOKUP($A6,'Energy Structure(no elec)'!$A$2:$I$28,9,FALSE)*VLOOKUP($A6,'Electrification prediction'!$A$236:$AQ$262,COLUMN('Electrification prediction'!V$236),FALSE)</f>
        <v>0</v>
      </c>
      <c r="W6" s="260">
        <f>VLOOKUP($A6,'Energy Structure(no elec)'!$A$2:$I$28,9,FALSE)*VLOOKUP($A6,'Electrification prediction'!$A$236:$AQ$262,COLUMN('Electrification prediction'!W$236),FALSE)</f>
        <v>0</v>
      </c>
      <c r="X6" s="260">
        <f>VLOOKUP($A6,'Energy Structure(no elec)'!$A$2:$I$28,9,FALSE)*VLOOKUP($A6,'Electrification prediction'!$A$236:$AQ$262,COLUMN('Electrification prediction'!X$236),FALSE)</f>
        <v>0</v>
      </c>
      <c r="Y6" s="260">
        <f>VLOOKUP($A6,'Energy Structure(no elec)'!$A$2:$I$28,9,FALSE)*VLOOKUP($A6,'Electrification prediction'!$A$236:$AQ$262,COLUMN('Electrification prediction'!Y$236),FALSE)</f>
        <v>0</v>
      </c>
      <c r="Z6" s="260">
        <f>VLOOKUP($A6,'Energy Structure(no elec)'!$A$2:$I$28,9,FALSE)*VLOOKUP($A6,'Electrification prediction'!$A$236:$AQ$262,COLUMN('Electrification prediction'!Z$236),FALSE)</f>
        <v>0</v>
      </c>
      <c r="AA6" s="260">
        <f>VLOOKUP($A6,'Energy Structure(no elec)'!$A$2:$I$28,9,FALSE)*VLOOKUP($A6,'Electrification prediction'!$A$236:$AQ$262,COLUMN('Electrification prediction'!AA$236),FALSE)</f>
        <v>0</v>
      </c>
      <c r="AB6" s="260">
        <f>VLOOKUP($A6,'Energy Structure(no elec)'!$A$2:$I$28,9,FALSE)*VLOOKUP($A6,'Electrification prediction'!$A$236:$AQ$262,COLUMN('Electrification prediction'!AB$236),FALSE)</f>
        <v>0</v>
      </c>
      <c r="AC6" s="260">
        <f>VLOOKUP($A6,'Energy Structure(no elec)'!$A$2:$I$28,9,FALSE)*VLOOKUP($A6,'Electrification prediction'!$A$236:$AQ$262,COLUMN('Electrification prediction'!AC$236),FALSE)</f>
        <v>0</v>
      </c>
      <c r="AD6" s="260">
        <f>VLOOKUP($A6,'Energy Structure(no elec)'!$A$2:$I$28,9,FALSE)*VLOOKUP($A6,'Electrification prediction'!$A$236:$AQ$262,COLUMN('Electrification prediction'!AD$236),FALSE)</f>
        <v>0</v>
      </c>
      <c r="AE6" s="260">
        <f>VLOOKUP($A6,'Energy Structure(no elec)'!$A$2:$I$28,9,FALSE)*VLOOKUP($A6,'Electrification prediction'!$A$236:$AQ$262,COLUMN('Electrification prediction'!AE$236),FALSE)</f>
        <v>0</v>
      </c>
      <c r="AF6" s="260">
        <f>VLOOKUP($A6,'Energy Structure(no elec)'!$A$2:$I$28,9,FALSE)*VLOOKUP($A6,'Electrification prediction'!$A$236:$AQ$262,COLUMN('Electrification prediction'!AF$236),FALSE)</f>
        <v>0</v>
      </c>
      <c r="AG6" s="260">
        <f>VLOOKUP($A6,'Energy Structure(no elec)'!$A$2:$I$28,9,FALSE)*VLOOKUP($A6,'Electrification prediction'!$A$236:$AQ$262,COLUMN('Electrification prediction'!AG$236),FALSE)</f>
        <v>0</v>
      </c>
      <c r="AH6" s="260">
        <f>VLOOKUP($A6,'Energy Structure(no elec)'!$A$2:$I$28,9,FALSE)*VLOOKUP($A6,'Electrification prediction'!$A$236:$AQ$262,COLUMN('Electrification prediction'!AH$236),FALSE)</f>
        <v>0</v>
      </c>
      <c r="AI6" s="260">
        <f>VLOOKUP($A6,'Energy Structure(no elec)'!$A$2:$I$28,9,FALSE)*VLOOKUP($A6,'Electrification prediction'!$A$236:$AQ$262,COLUMN('Electrification prediction'!AI$236),FALSE)</f>
        <v>0</v>
      </c>
      <c r="AJ6" s="260">
        <f>VLOOKUP($A6,'Energy Structure(no elec)'!$A$2:$I$28,9,FALSE)*VLOOKUP($A6,'Electrification prediction'!$A$236:$AQ$262,COLUMN('Electrification prediction'!AJ$236),FALSE)</f>
        <v>0</v>
      </c>
      <c r="AK6" s="260">
        <f>VLOOKUP($A6,'Energy Structure(no elec)'!$A$2:$I$28,9,FALSE)*VLOOKUP($A6,'Electrification prediction'!$A$236:$AQ$262,COLUMN('Electrification prediction'!AK$236),FALSE)</f>
        <v>0</v>
      </c>
      <c r="AL6" s="260">
        <f>VLOOKUP($A6,'Energy Structure(no elec)'!$A$2:$I$28,9,FALSE)*VLOOKUP($A6,'Electrification prediction'!$A$236:$AQ$262,COLUMN('Electrification prediction'!AL$236),FALSE)</f>
        <v>0</v>
      </c>
      <c r="AM6" s="260">
        <f>VLOOKUP($A6,'Energy Structure(no elec)'!$A$2:$I$28,9,FALSE)*VLOOKUP($A6,'Electrification prediction'!$A$236:$AQ$262,COLUMN('Electrification prediction'!AM$236),FALSE)</f>
        <v>0</v>
      </c>
      <c r="AN6" s="260">
        <f>VLOOKUP($A6,'Energy Structure(no elec)'!$A$2:$I$28,9,FALSE)*VLOOKUP($A6,'Electrification prediction'!$A$236:$AQ$262,COLUMN('Electrification prediction'!AN$236),FALSE)</f>
        <v>0</v>
      </c>
      <c r="AO6" s="260">
        <f>VLOOKUP($A6,'Energy Structure(no elec)'!$A$2:$I$28,9,FALSE)*VLOOKUP($A6,'Electrification prediction'!$A$236:$AQ$262,COLUMN('Electrification prediction'!AO$236),FALSE)</f>
        <v>0</v>
      </c>
      <c r="AP6" s="260">
        <f>VLOOKUP($A6,'Energy Structure(no elec)'!$A$2:$I$28,9,FALSE)*VLOOKUP($A6,'Electrification prediction'!$A$236:$AQ$262,COLUMN('Electrification prediction'!AP$236),FALSE)</f>
        <v>0</v>
      </c>
      <c r="AQ6" s="260">
        <f>VLOOKUP($A6,'Energy Structure(no elec)'!$A$2:$I$28,9,FALSE)*VLOOKUP($A6,'Electrification prediction'!$A$236:$AQ$262,COLUMN('Electrification prediction'!AQ$236),FALSE)</f>
        <v>0</v>
      </c>
    </row>
    <row r="7" spans="1:43">
      <c r="A7" s="272" t="s">
        <v>620</v>
      </c>
      <c r="B7">
        <f>VLOOKUP(A7,'Energy use'!$A$132:$K$158,10,FALSE)</f>
        <v>0</v>
      </c>
      <c r="C7" s="260">
        <f>VLOOKUP($A7,'Energy Structure(no elec)'!$A$2:$I$28,9,FALSE)*VLOOKUP($A7,'Electrification prediction'!$A$236:$AQ$262,COLUMN('Electrification prediction'!C$236),FALSE)</f>
        <v>0</v>
      </c>
      <c r="D7" s="260">
        <f>VLOOKUP($A7,'Energy Structure(no elec)'!$A$2:$I$28,9,FALSE)*VLOOKUP($A7,'Electrification prediction'!$A$236:$AQ$262,COLUMN('Electrification prediction'!D$236),FALSE)</f>
        <v>0</v>
      </c>
      <c r="E7" s="260">
        <f>VLOOKUP($A7,'Energy Structure(no elec)'!$A$2:$I$28,9,FALSE)*VLOOKUP($A7,'Electrification prediction'!$A$236:$AQ$262,COLUMN('Electrification prediction'!E$236),FALSE)</f>
        <v>0</v>
      </c>
      <c r="F7" s="260">
        <f>VLOOKUP($A7,'Energy Structure(no elec)'!$A$2:$I$28,9,FALSE)*VLOOKUP($A7,'Electrification prediction'!$A$236:$AQ$262,COLUMN('Electrification prediction'!F$236),FALSE)</f>
        <v>0</v>
      </c>
      <c r="G7" s="260">
        <f>VLOOKUP($A7,'Energy Structure(no elec)'!$A$2:$I$28,9,FALSE)*VLOOKUP($A7,'Electrification prediction'!$A$236:$AQ$262,COLUMN('Electrification prediction'!G$236),FALSE)</f>
        <v>0</v>
      </c>
      <c r="H7" s="260">
        <f>VLOOKUP($A7,'Energy Structure(no elec)'!$A$2:$I$28,9,FALSE)*VLOOKUP($A7,'Electrification prediction'!$A$236:$AQ$262,COLUMN('Electrification prediction'!H$236),FALSE)</f>
        <v>0</v>
      </c>
      <c r="I7" s="260">
        <f>VLOOKUP($A7,'Energy Structure(no elec)'!$A$2:$I$28,9,FALSE)*VLOOKUP($A7,'Electrification prediction'!$A$236:$AQ$262,COLUMN('Electrification prediction'!I$236),FALSE)</f>
        <v>0</v>
      </c>
      <c r="J7" s="260">
        <f>VLOOKUP($A7,'Energy Structure(no elec)'!$A$2:$I$28,9,FALSE)*VLOOKUP($A7,'Electrification prediction'!$A$236:$AQ$262,COLUMN('Electrification prediction'!J$236),FALSE)</f>
        <v>0</v>
      </c>
      <c r="K7" s="260">
        <f>VLOOKUP($A7,'Energy Structure(no elec)'!$A$2:$I$28,9,FALSE)*VLOOKUP($A7,'Electrification prediction'!$A$236:$AQ$262,COLUMN('Electrification prediction'!K$236),FALSE)</f>
        <v>0</v>
      </c>
      <c r="L7" s="260">
        <f>VLOOKUP($A7,'Energy Structure(no elec)'!$A$2:$I$28,9,FALSE)*VLOOKUP($A7,'Electrification prediction'!$A$236:$AQ$262,COLUMN('Electrification prediction'!L$236),FALSE)</f>
        <v>0</v>
      </c>
      <c r="M7" s="260">
        <f>VLOOKUP($A7,'Energy Structure(no elec)'!$A$2:$I$28,9,FALSE)*VLOOKUP($A7,'Electrification prediction'!$A$236:$AQ$262,COLUMN('Electrification prediction'!M$236),FALSE)</f>
        <v>0</v>
      </c>
      <c r="N7" s="260">
        <f>VLOOKUP($A7,'Energy Structure(no elec)'!$A$2:$I$28,9,FALSE)*VLOOKUP($A7,'Electrification prediction'!$A$236:$AQ$262,COLUMN('Electrification prediction'!N$236),FALSE)</f>
        <v>0</v>
      </c>
      <c r="O7" s="260">
        <f>VLOOKUP($A7,'Energy Structure(no elec)'!$A$2:$I$28,9,FALSE)*VLOOKUP($A7,'Electrification prediction'!$A$236:$AQ$262,COLUMN('Electrification prediction'!O$236),FALSE)</f>
        <v>0</v>
      </c>
      <c r="P7" s="260">
        <f>VLOOKUP($A7,'Energy Structure(no elec)'!$A$2:$I$28,9,FALSE)*VLOOKUP($A7,'Electrification prediction'!$A$236:$AQ$262,COLUMN('Electrification prediction'!P$236),FALSE)</f>
        <v>0</v>
      </c>
      <c r="Q7" s="260">
        <f>VLOOKUP($A7,'Energy Structure(no elec)'!$A$2:$I$28,9,FALSE)*VLOOKUP($A7,'Electrification prediction'!$A$236:$AQ$262,COLUMN('Electrification prediction'!Q$236),FALSE)</f>
        <v>0</v>
      </c>
      <c r="R7" s="260">
        <f>VLOOKUP($A7,'Energy Structure(no elec)'!$A$2:$I$28,9,FALSE)*VLOOKUP($A7,'Electrification prediction'!$A$236:$AQ$262,COLUMN('Electrification prediction'!R$236),FALSE)</f>
        <v>0</v>
      </c>
      <c r="S7" s="260">
        <f>VLOOKUP($A7,'Energy Structure(no elec)'!$A$2:$I$28,9,FALSE)*VLOOKUP($A7,'Electrification prediction'!$A$236:$AQ$262,COLUMN('Electrification prediction'!S$236),FALSE)</f>
        <v>0</v>
      </c>
      <c r="T7" s="260">
        <f>VLOOKUP($A7,'Energy Structure(no elec)'!$A$2:$I$28,9,FALSE)*VLOOKUP($A7,'Electrification prediction'!$A$236:$AQ$262,COLUMN('Electrification prediction'!T$236),FALSE)</f>
        <v>0</v>
      </c>
      <c r="U7" s="260">
        <f>VLOOKUP($A7,'Energy Structure(no elec)'!$A$2:$I$28,9,FALSE)*VLOOKUP($A7,'Electrification prediction'!$A$236:$AQ$262,COLUMN('Electrification prediction'!U$236),FALSE)</f>
        <v>0</v>
      </c>
      <c r="V7" s="260">
        <f>VLOOKUP($A7,'Energy Structure(no elec)'!$A$2:$I$28,9,FALSE)*VLOOKUP($A7,'Electrification prediction'!$A$236:$AQ$262,COLUMN('Electrification prediction'!V$236),FALSE)</f>
        <v>0</v>
      </c>
      <c r="W7" s="260">
        <f>VLOOKUP($A7,'Energy Structure(no elec)'!$A$2:$I$28,9,FALSE)*VLOOKUP($A7,'Electrification prediction'!$A$236:$AQ$262,COLUMN('Electrification prediction'!W$236),FALSE)</f>
        <v>0</v>
      </c>
      <c r="X7" s="260">
        <f>VLOOKUP($A7,'Energy Structure(no elec)'!$A$2:$I$28,9,FALSE)*VLOOKUP($A7,'Electrification prediction'!$A$236:$AQ$262,COLUMN('Electrification prediction'!X$236),FALSE)</f>
        <v>0</v>
      </c>
      <c r="Y7" s="260">
        <f>VLOOKUP($A7,'Energy Structure(no elec)'!$A$2:$I$28,9,FALSE)*VLOOKUP($A7,'Electrification prediction'!$A$236:$AQ$262,COLUMN('Electrification prediction'!Y$236),FALSE)</f>
        <v>0</v>
      </c>
      <c r="Z7" s="260">
        <f>VLOOKUP($A7,'Energy Structure(no elec)'!$A$2:$I$28,9,FALSE)*VLOOKUP($A7,'Electrification prediction'!$A$236:$AQ$262,COLUMN('Electrification prediction'!Z$236),FALSE)</f>
        <v>0</v>
      </c>
      <c r="AA7" s="260">
        <f>VLOOKUP($A7,'Energy Structure(no elec)'!$A$2:$I$28,9,FALSE)*VLOOKUP($A7,'Electrification prediction'!$A$236:$AQ$262,COLUMN('Electrification prediction'!AA$236),FALSE)</f>
        <v>0</v>
      </c>
      <c r="AB7" s="260">
        <f>VLOOKUP($A7,'Energy Structure(no elec)'!$A$2:$I$28,9,FALSE)*VLOOKUP($A7,'Electrification prediction'!$A$236:$AQ$262,COLUMN('Electrification prediction'!AB$236),FALSE)</f>
        <v>0</v>
      </c>
      <c r="AC7" s="260">
        <f>VLOOKUP($A7,'Energy Structure(no elec)'!$A$2:$I$28,9,FALSE)*VLOOKUP($A7,'Electrification prediction'!$A$236:$AQ$262,COLUMN('Electrification prediction'!AC$236),FALSE)</f>
        <v>0</v>
      </c>
      <c r="AD7" s="260">
        <f>VLOOKUP($A7,'Energy Structure(no elec)'!$A$2:$I$28,9,FALSE)*VLOOKUP($A7,'Electrification prediction'!$A$236:$AQ$262,COLUMN('Electrification prediction'!AD$236),FALSE)</f>
        <v>0</v>
      </c>
      <c r="AE7" s="260">
        <f>VLOOKUP($A7,'Energy Structure(no elec)'!$A$2:$I$28,9,FALSE)*VLOOKUP($A7,'Electrification prediction'!$A$236:$AQ$262,COLUMN('Electrification prediction'!AE$236),FALSE)</f>
        <v>0</v>
      </c>
      <c r="AF7" s="260">
        <f>VLOOKUP($A7,'Energy Structure(no elec)'!$A$2:$I$28,9,FALSE)*VLOOKUP($A7,'Electrification prediction'!$A$236:$AQ$262,COLUMN('Electrification prediction'!AF$236),FALSE)</f>
        <v>0</v>
      </c>
      <c r="AG7" s="260">
        <f>VLOOKUP($A7,'Energy Structure(no elec)'!$A$2:$I$28,9,FALSE)*VLOOKUP($A7,'Electrification prediction'!$A$236:$AQ$262,COLUMN('Electrification prediction'!AG$236),FALSE)</f>
        <v>0</v>
      </c>
      <c r="AH7" s="260">
        <f>VLOOKUP($A7,'Energy Structure(no elec)'!$A$2:$I$28,9,FALSE)*VLOOKUP($A7,'Electrification prediction'!$A$236:$AQ$262,COLUMN('Electrification prediction'!AH$236),FALSE)</f>
        <v>0</v>
      </c>
      <c r="AI7" s="260">
        <f>VLOOKUP($A7,'Energy Structure(no elec)'!$A$2:$I$28,9,FALSE)*VLOOKUP($A7,'Electrification prediction'!$A$236:$AQ$262,COLUMN('Electrification prediction'!AI$236),FALSE)</f>
        <v>0</v>
      </c>
      <c r="AJ7" s="260">
        <f>VLOOKUP($A7,'Energy Structure(no elec)'!$A$2:$I$28,9,FALSE)*VLOOKUP($A7,'Electrification prediction'!$A$236:$AQ$262,COLUMN('Electrification prediction'!AJ$236),FALSE)</f>
        <v>0</v>
      </c>
      <c r="AK7" s="260">
        <f>VLOOKUP($A7,'Energy Structure(no elec)'!$A$2:$I$28,9,FALSE)*VLOOKUP($A7,'Electrification prediction'!$A$236:$AQ$262,COLUMN('Electrification prediction'!AK$236),FALSE)</f>
        <v>0</v>
      </c>
      <c r="AL7" s="260">
        <f>VLOOKUP($A7,'Energy Structure(no elec)'!$A$2:$I$28,9,FALSE)*VLOOKUP($A7,'Electrification prediction'!$A$236:$AQ$262,COLUMN('Electrification prediction'!AL$236),FALSE)</f>
        <v>0</v>
      </c>
      <c r="AM7" s="260">
        <f>VLOOKUP($A7,'Energy Structure(no elec)'!$A$2:$I$28,9,FALSE)*VLOOKUP($A7,'Electrification prediction'!$A$236:$AQ$262,COLUMN('Electrification prediction'!AM$236),FALSE)</f>
        <v>0</v>
      </c>
      <c r="AN7" s="260">
        <f>VLOOKUP($A7,'Energy Structure(no elec)'!$A$2:$I$28,9,FALSE)*VLOOKUP($A7,'Electrification prediction'!$A$236:$AQ$262,COLUMN('Electrification prediction'!AN$236),FALSE)</f>
        <v>0</v>
      </c>
      <c r="AO7" s="260">
        <f>VLOOKUP($A7,'Energy Structure(no elec)'!$A$2:$I$28,9,FALSE)*VLOOKUP($A7,'Electrification prediction'!$A$236:$AQ$262,COLUMN('Electrification prediction'!AO$236),FALSE)</f>
        <v>0</v>
      </c>
      <c r="AP7" s="260">
        <f>VLOOKUP($A7,'Energy Structure(no elec)'!$A$2:$I$28,9,FALSE)*VLOOKUP($A7,'Electrification prediction'!$A$236:$AQ$262,COLUMN('Electrification prediction'!AP$236),FALSE)</f>
        <v>0</v>
      </c>
      <c r="AQ7" s="260">
        <f>VLOOKUP($A7,'Energy Structure(no elec)'!$A$2:$I$28,9,FALSE)*VLOOKUP($A7,'Electrification prediction'!$A$236:$AQ$262,COLUMN('Electrification prediction'!AQ$236),FALSE)</f>
        <v>0</v>
      </c>
    </row>
    <row r="8" spans="1:43">
      <c r="A8" s="272" t="s">
        <v>621</v>
      </c>
      <c r="B8">
        <f>VLOOKUP(A8,'Energy use'!$A$132:$K$158,10,FALSE)</f>
        <v>0</v>
      </c>
      <c r="C8" s="260">
        <f>VLOOKUP($A8,'Energy Structure(no elec)'!$A$2:$I$28,9,FALSE)*VLOOKUP($A8,'Electrification prediction'!$A$236:$AQ$262,COLUMN('Electrification prediction'!C$236),FALSE)</f>
        <v>0</v>
      </c>
      <c r="D8" s="260">
        <f>VLOOKUP($A8,'Energy Structure(no elec)'!$A$2:$I$28,9,FALSE)*VLOOKUP($A8,'Electrification prediction'!$A$236:$AQ$262,COLUMN('Electrification prediction'!D$236),FALSE)</f>
        <v>0</v>
      </c>
      <c r="E8" s="260">
        <f>VLOOKUP($A8,'Energy Structure(no elec)'!$A$2:$I$28,9,FALSE)*VLOOKUP($A8,'Electrification prediction'!$A$236:$AQ$262,COLUMN('Electrification prediction'!E$236),FALSE)</f>
        <v>0</v>
      </c>
      <c r="F8" s="260">
        <f>VLOOKUP($A8,'Energy Structure(no elec)'!$A$2:$I$28,9,FALSE)*VLOOKUP($A8,'Electrification prediction'!$A$236:$AQ$262,COLUMN('Electrification prediction'!F$236),FALSE)</f>
        <v>0</v>
      </c>
      <c r="G8" s="260">
        <f>VLOOKUP($A8,'Energy Structure(no elec)'!$A$2:$I$28,9,FALSE)*VLOOKUP($A8,'Electrification prediction'!$A$236:$AQ$262,COLUMN('Electrification prediction'!G$236),FALSE)</f>
        <v>0</v>
      </c>
      <c r="H8" s="260">
        <f>VLOOKUP($A8,'Energy Structure(no elec)'!$A$2:$I$28,9,FALSE)*VLOOKUP($A8,'Electrification prediction'!$A$236:$AQ$262,COLUMN('Electrification prediction'!H$236),FALSE)</f>
        <v>0</v>
      </c>
      <c r="I8" s="260">
        <f>VLOOKUP($A8,'Energy Structure(no elec)'!$A$2:$I$28,9,FALSE)*VLOOKUP($A8,'Electrification prediction'!$A$236:$AQ$262,COLUMN('Electrification prediction'!I$236),FALSE)</f>
        <v>0</v>
      </c>
      <c r="J8" s="260">
        <f>VLOOKUP($A8,'Energy Structure(no elec)'!$A$2:$I$28,9,FALSE)*VLOOKUP($A8,'Electrification prediction'!$A$236:$AQ$262,COLUMN('Electrification prediction'!J$236),FALSE)</f>
        <v>0</v>
      </c>
      <c r="K8" s="260">
        <f>VLOOKUP($A8,'Energy Structure(no elec)'!$A$2:$I$28,9,FALSE)*VLOOKUP($A8,'Electrification prediction'!$A$236:$AQ$262,COLUMN('Electrification prediction'!K$236),FALSE)</f>
        <v>0</v>
      </c>
      <c r="L8" s="260">
        <f>VLOOKUP($A8,'Energy Structure(no elec)'!$A$2:$I$28,9,FALSE)*VLOOKUP($A8,'Electrification prediction'!$A$236:$AQ$262,COLUMN('Electrification prediction'!L$236),FALSE)</f>
        <v>0</v>
      </c>
      <c r="M8" s="260">
        <f>VLOOKUP($A8,'Energy Structure(no elec)'!$A$2:$I$28,9,FALSE)*VLOOKUP($A8,'Electrification prediction'!$A$236:$AQ$262,COLUMN('Electrification prediction'!M$236),FALSE)</f>
        <v>0</v>
      </c>
      <c r="N8" s="260">
        <f>VLOOKUP($A8,'Energy Structure(no elec)'!$A$2:$I$28,9,FALSE)*VLOOKUP($A8,'Electrification prediction'!$A$236:$AQ$262,COLUMN('Electrification prediction'!N$236),FALSE)</f>
        <v>0</v>
      </c>
      <c r="O8" s="260">
        <f>VLOOKUP($A8,'Energy Structure(no elec)'!$A$2:$I$28,9,FALSE)*VLOOKUP($A8,'Electrification prediction'!$A$236:$AQ$262,COLUMN('Electrification prediction'!O$236),FALSE)</f>
        <v>0</v>
      </c>
      <c r="P8" s="260">
        <f>VLOOKUP($A8,'Energy Structure(no elec)'!$A$2:$I$28,9,FALSE)*VLOOKUP($A8,'Electrification prediction'!$A$236:$AQ$262,COLUMN('Electrification prediction'!P$236),FALSE)</f>
        <v>0</v>
      </c>
      <c r="Q8" s="260">
        <f>VLOOKUP($A8,'Energy Structure(no elec)'!$A$2:$I$28,9,FALSE)*VLOOKUP($A8,'Electrification prediction'!$A$236:$AQ$262,COLUMN('Electrification prediction'!Q$236),FALSE)</f>
        <v>0</v>
      </c>
      <c r="R8" s="260">
        <f>VLOOKUP($A8,'Energy Structure(no elec)'!$A$2:$I$28,9,FALSE)*VLOOKUP($A8,'Electrification prediction'!$A$236:$AQ$262,COLUMN('Electrification prediction'!R$236),FALSE)</f>
        <v>0</v>
      </c>
      <c r="S8" s="260">
        <f>VLOOKUP($A8,'Energy Structure(no elec)'!$A$2:$I$28,9,FALSE)*VLOOKUP($A8,'Electrification prediction'!$A$236:$AQ$262,COLUMN('Electrification prediction'!S$236),FALSE)</f>
        <v>0</v>
      </c>
      <c r="T8" s="260">
        <f>VLOOKUP($A8,'Energy Structure(no elec)'!$A$2:$I$28,9,FALSE)*VLOOKUP($A8,'Electrification prediction'!$A$236:$AQ$262,COLUMN('Electrification prediction'!T$236),FALSE)</f>
        <v>0</v>
      </c>
      <c r="U8" s="260">
        <f>VLOOKUP($A8,'Energy Structure(no elec)'!$A$2:$I$28,9,FALSE)*VLOOKUP($A8,'Electrification prediction'!$A$236:$AQ$262,COLUMN('Electrification prediction'!U$236),FALSE)</f>
        <v>0</v>
      </c>
      <c r="V8" s="260">
        <f>VLOOKUP($A8,'Energy Structure(no elec)'!$A$2:$I$28,9,FALSE)*VLOOKUP($A8,'Electrification prediction'!$A$236:$AQ$262,COLUMN('Electrification prediction'!V$236),FALSE)</f>
        <v>0</v>
      </c>
      <c r="W8" s="260">
        <f>VLOOKUP($A8,'Energy Structure(no elec)'!$A$2:$I$28,9,FALSE)*VLOOKUP($A8,'Electrification prediction'!$A$236:$AQ$262,COLUMN('Electrification prediction'!W$236),FALSE)</f>
        <v>0</v>
      </c>
      <c r="X8" s="260">
        <f>VLOOKUP($A8,'Energy Structure(no elec)'!$A$2:$I$28,9,FALSE)*VLOOKUP($A8,'Electrification prediction'!$A$236:$AQ$262,COLUMN('Electrification prediction'!X$236),FALSE)</f>
        <v>0</v>
      </c>
      <c r="Y8" s="260">
        <f>VLOOKUP($A8,'Energy Structure(no elec)'!$A$2:$I$28,9,FALSE)*VLOOKUP($A8,'Electrification prediction'!$A$236:$AQ$262,COLUMN('Electrification prediction'!Y$236),FALSE)</f>
        <v>0</v>
      </c>
      <c r="Z8" s="260">
        <f>VLOOKUP($A8,'Energy Structure(no elec)'!$A$2:$I$28,9,FALSE)*VLOOKUP($A8,'Electrification prediction'!$A$236:$AQ$262,COLUMN('Electrification prediction'!Z$236),FALSE)</f>
        <v>0</v>
      </c>
      <c r="AA8" s="260">
        <f>VLOOKUP($A8,'Energy Structure(no elec)'!$A$2:$I$28,9,FALSE)*VLOOKUP($A8,'Electrification prediction'!$A$236:$AQ$262,COLUMN('Electrification prediction'!AA$236),FALSE)</f>
        <v>0</v>
      </c>
      <c r="AB8" s="260">
        <f>VLOOKUP($A8,'Energy Structure(no elec)'!$A$2:$I$28,9,FALSE)*VLOOKUP($A8,'Electrification prediction'!$A$236:$AQ$262,COLUMN('Electrification prediction'!AB$236),FALSE)</f>
        <v>0</v>
      </c>
      <c r="AC8" s="260">
        <f>VLOOKUP($A8,'Energy Structure(no elec)'!$A$2:$I$28,9,FALSE)*VLOOKUP($A8,'Electrification prediction'!$A$236:$AQ$262,COLUMN('Electrification prediction'!AC$236),FALSE)</f>
        <v>0</v>
      </c>
      <c r="AD8" s="260">
        <f>VLOOKUP($A8,'Energy Structure(no elec)'!$A$2:$I$28,9,FALSE)*VLOOKUP($A8,'Electrification prediction'!$A$236:$AQ$262,COLUMN('Electrification prediction'!AD$236),FALSE)</f>
        <v>0</v>
      </c>
      <c r="AE8" s="260">
        <f>VLOOKUP($A8,'Energy Structure(no elec)'!$A$2:$I$28,9,FALSE)*VLOOKUP($A8,'Electrification prediction'!$A$236:$AQ$262,COLUMN('Electrification prediction'!AE$236),FALSE)</f>
        <v>0</v>
      </c>
      <c r="AF8" s="260">
        <f>VLOOKUP($A8,'Energy Structure(no elec)'!$A$2:$I$28,9,FALSE)*VLOOKUP($A8,'Electrification prediction'!$A$236:$AQ$262,COLUMN('Electrification prediction'!AF$236),FALSE)</f>
        <v>0</v>
      </c>
      <c r="AG8" s="260">
        <f>VLOOKUP($A8,'Energy Structure(no elec)'!$A$2:$I$28,9,FALSE)*VLOOKUP($A8,'Electrification prediction'!$A$236:$AQ$262,COLUMN('Electrification prediction'!AG$236),FALSE)</f>
        <v>0</v>
      </c>
      <c r="AH8" s="260">
        <f>VLOOKUP($A8,'Energy Structure(no elec)'!$A$2:$I$28,9,FALSE)*VLOOKUP($A8,'Electrification prediction'!$A$236:$AQ$262,COLUMN('Electrification prediction'!AH$236),FALSE)</f>
        <v>0</v>
      </c>
      <c r="AI8" s="260">
        <f>VLOOKUP($A8,'Energy Structure(no elec)'!$A$2:$I$28,9,FALSE)*VLOOKUP($A8,'Electrification prediction'!$A$236:$AQ$262,COLUMN('Electrification prediction'!AI$236),FALSE)</f>
        <v>0</v>
      </c>
      <c r="AJ8" s="260">
        <f>VLOOKUP($A8,'Energy Structure(no elec)'!$A$2:$I$28,9,FALSE)*VLOOKUP($A8,'Electrification prediction'!$A$236:$AQ$262,COLUMN('Electrification prediction'!AJ$236),FALSE)</f>
        <v>0</v>
      </c>
      <c r="AK8" s="260">
        <f>VLOOKUP($A8,'Energy Structure(no elec)'!$A$2:$I$28,9,FALSE)*VLOOKUP($A8,'Electrification prediction'!$A$236:$AQ$262,COLUMN('Electrification prediction'!AK$236),FALSE)</f>
        <v>0</v>
      </c>
      <c r="AL8" s="260">
        <f>VLOOKUP($A8,'Energy Structure(no elec)'!$A$2:$I$28,9,FALSE)*VLOOKUP($A8,'Electrification prediction'!$A$236:$AQ$262,COLUMN('Electrification prediction'!AL$236),FALSE)</f>
        <v>0</v>
      </c>
      <c r="AM8" s="260">
        <f>VLOOKUP($A8,'Energy Structure(no elec)'!$A$2:$I$28,9,FALSE)*VLOOKUP($A8,'Electrification prediction'!$A$236:$AQ$262,COLUMN('Electrification prediction'!AM$236),FALSE)</f>
        <v>0</v>
      </c>
      <c r="AN8" s="260">
        <f>VLOOKUP($A8,'Energy Structure(no elec)'!$A$2:$I$28,9,FALSE)*VLOOKUP($A8,'Electrification prediction'!$A$236:$AQ$262,COLUMN('Electrification prediction'!AN$236),FALSE)</f>
        <v>0</v>
      </c>
      <c r="AO8" s="260">
        <f>VLOOKUP($A8,'Energy Structure(no elec)'!$A$2:$I$28,9,FALSE)*VLOOKUP($A8,'Electrification prediction'!$A$236:$AQ$262,COLUMN('Electrification prediction'!AO$236),FALSE)</f>
        <v>0</v>
      </c>
      <c r="AP8" s="260">
        <f>VLOOKUP($A8,'Energy Structure(no elec)'!$A$2:$I$28,9,FALSE)*VLOOKUP($A8,'Electrification prediction'!$A$236:$AQ$262,COLUMN('Electrification prediction'!AP$236),FALSE)</f>
        <v>0</v>
      </c>
      <c r="AQ8" s="260">
        <f>VLOOKUP($A8,'Energy Structure(no elec)'!$A$2:$I$28,9,FALSE)*VLOOKUP($A8,'Electrification prediction'!$A$236:$AQ$262,COLUMN('Electrification prediction'!AQ$236),FALSE)</f>
        <v>0</v>
      </c>
    </row>
    <row r="9" spans="1:43">
      <c r="A9" s="272" t="s">
        <v>622</v>
      </c>
      <c r="B9">
        <f>VLOOKUP(A9,'Energy use'!$A$132:$K$158,10,FALSE)</f>
        <v>0</v>
      </c>
      <c r="C9" s="260">
        <f>VLOOKUP($A9,'Energy Structure(no elec)'!$A$2:$I$28,9,FALSE)*VLOOKUP($A9,'Electrification prediction'!$A$236:$AQ$262,COLUMN('Electrification prediction'!C$236),FALSE)</f>
        <v>0</v>
      </c>
      <c r="D9" s="260">
        <f>VLOOKUP($A9,'Energy Structure(no elec)'!$A$2:$I$28,9,FALSE)*VLOOKUP($A9,'Electrification prediction'!$A$236:$AQ$262,COLUMN('Electrification prediction'!D$236),FALSE)</f>
        <v>0</v>
      </c>
      <c r="E9" s="260">
        <f>VLOOKUP($A9,'Energy Structure(no elec)'!$A$2:$I$28,9,FALSE)*VLOOKUP($A9,'Electrification prediction'!$A$236:$AQ$262,COLUMN('Electrification prediction'!E$236),FALSE)</f>
        <v>0</v>
      </c>
      <c r="F9" s="260">
        <f>VLOOKUP($A9,'Energy Structure(no elec)'!$A$2:$I$28,9,FALSE)*VLOOKUP($A9,'Electrification prediction'!$A$236:$AQ$262,COLUMN('Electrification prediction'!F$236),FALSE)</f>
        <v>0</v>
      </c>
      <c r="G9" s="260">
        <f>VLOOKUP($A9,'Energy Structure(no elec)'!$A$2:$I$28,9,FALSE)*VLOOKUP($A9,'Electrification prediction'!$A$236:$AQ$262,COLUMN('Electrification prediction'!G$236),FALSE)</f>
        <v>0</v>
      </c>
      <c r="H9" s="260">
        <f>VLOOKUP($A9,'Energy Structure(no elec)'!$A$2:$I$28,9,FALSE)*VLOOKUP($A9,'Electrification prediction'!$A$236:$AQ$262,COLUMN('Electrification prediction'!H$236),FALSE)</f>
        <v>0</v>
      </c>
      <c r="I9" s="260">
        <f>VLOOKUP($A9,'Energy Structure(no elec)'!$A$2:$I$28,9,FALSE)*VLOOKUP($A9,'Electrification prediction'!$A$236:$AQ$262,COLUMN('Electrification prediction'!I$236),FALSE)</f>
        <v>0</v>
      </c>
      <c r="J9" s="260">
        <f>VLOOKUP($A9,'Energy Structure(no elec)'!$A$2:$I$28,9,FALSE)*VLOOKUP($A9,'Electrification prediction'!$A$236:$AQ$262,COLUMN('Electrification prediction'!J$236),FALSE)</f>
        <v>0</v>
      </c>
      <c r="K9" s="260">
        <f>VLOOKUP($A9,'Energy Structure(no elec)'!$A$2:$I$28,9,FALSE)*VLOOKUP($A9,'Electrification prediction'!$A$236:$AQ$262,COLUMN('Electrification prediction'!K$236),FALSE)</f>
        <v>0</v>
      </c>
      <c r="L9" s="260">
        <f>VLOOKUP($A9,'Energy Structure(no elec)'!$A$2:$I$28,9,FALSE)*VLOOKUP($A9,'Electrification prediction'!$A$236:$AQ$262,COLUMN('Electrification prediction'!L$236),FALSE)</f>
        <v>0</v>
      </c>
      <c r="M9" s="260">
        <f>VLOOKUP($A9,'Energy Structure(no elec)'!$A$2:$I$28,9,FALSE)*VLOOKUP($A9,'Electrification prediction'!$A$236:$AQ$262,COLUMN('Electrification prediction'!M$236),FALSE)</f>
        <v>0</v>
      </c>
      <c r="N9" s="260">
        <f>VLOOKUP($A9,'Energy Structure(no elec)'!$A$2:$I$28,9,FALSE)*VLOOKUP($A9,'Electrification prediction'!$A$236:$AQ$262,COLUMN('Electrification prediction'!N$236),FALSE)</f>
        <v>0</v>
      </c>
      <c r="O9" s="260">
        <f>VLOOKUP($A9,'Energy Structure(no elec)'!$A$2:$I$28,9,FALSE)*VLOOKUP($A9,'Electrification prediction'!$A$236:$AQ$262,COLUMN('Electrification prediction'!O$236),FALSE)</f>
        <v>0</v>
      </c>
      <c r="P9" s="260">
        <f>VLOOKUP($A9,'Energy Structure(no elec)'!$A$2:$I$28,9,FALSE)*VLOOKUP($A9,'Electrification prediction'!$A$236:$AQ$262,COLUMN('Electrification prediction'!P$236),FALSE)</f>
        <v>0</v>
      </c>
      <c r="Q9" s="260">
        <f>VLOOKUP($A9,'Energy Structure(no elec)'!$A$2:$I$28,9,FALSE)*VLOOKUP($A9,'Electrification prediction'!$A$236:$AQ$262,COLUMN('Electrification prediction'!Q$236),FALSE)</f>
        <v>0</v>
      </c>
      <c r="R9" s="260">
        <f>VLOOKUP($A9,'Energy Structure(no elec)'!$A$2:$I$28,9,FALSE)*VLOOKUP($A9,'Electrification prediction'!$A$236:$AQ$262,COLUMN('Electrification prediction'!R$236),FALSE)</f>
        <v>0</v>
      </c>
      <c r="S9" s="260">
        <f>VLOOKUP($A9,'Energy Structure(no elec)'!$A$2:$I$28,9,FALSE)*VLOOKUP($A9,'Electrification prediction'!$A$236:$AQ$262,COLUMN('Electrification prediction'!S$236),FALSE)</f>
        <v>0</v>
      </c>
      <c r="T9" s="260">
        <f>VLOOKUP($A9,'Energy Structure(no elec)'!$A$2:$I$28,9,FALSE)*VLOOKUP($A9,'Electrification prediction'!$A$236:$AQ$262,COLUMN('Electrification prediction'!T$236),FALSE)</f>
        <v>0</v>
      </c>
      <c r="U9" s="260">
        <f>VLOOKUP($A9,'Energy Structure(no elec)'!$A$2:$I$28,9,FALSE)*VLOOKUP($A9,'Electrification prediction'!$A$236:$AQ$262,COLUMN('Electrification prediction'!U$236),FALSE)</f>
        <v>0</v>
      </c>
      <c r="V9" s="260">
        <f>VLOOKUP($A9,'Energy Structure(no elec)'!$A$2:$I$28,9,FALSE)*VLOOKUP($A9,'Electrification prediction'!$A$236:$AQ$262,COLUMN('Electrification prediction'!V$236),FALSE)</f>
        <v>0</v>
      </c>
      <c r="W9" s="260">
        <f>VLOOKUP($A9,'Energy Structure(no elec)'!$A$2:$I$28,9,FALSE)*VLOOKUP($A9,'Electrification prediction'!$A$236:$AQ$262,COLUMN('Electrification prediction'!W$236),FALSE)</f>
        <v>0</v>
      </c>
      <c r="X9" s="260">
        <f>VLOOKUP($A9,'Energy Structure(no elec)'!$A$2:$I$28,9,FALSE)*VLOOKUP($A9,'Electrification prediction'!$A$236:$AQ$262,COLUMN('Electrification prediction'!X$236),FALSE)</f>
        <v>0</v>
      </c>
      <c r="Y9" s="260">
        <f>VLOOKUP($A9,'Energy Structure(no elec)'!$A$2:$I$28,9,FALSE)*VLOOKUP($A9,'Electrification prediction'!$A$236:$AQ$262,COLUMN('Electrification prediction'!Y$236),FALSE)</f>
        <v>0</v>
      </c>
      <c r="Z9" s="260">
        <f>VLOOKUP($A9,'Energy Structure(no elec)'!$A$2:$I$28,9,FALSE)*VLOOKUP($A9,'Electrification prediction'!$A$236:$AQ$262,COLUMN('Electrification prediction'!Z$236),FALSE)</f>
        <v>0</v>
      </c>
      <c r="AA9" s="260">
        <f>VLOOKUP($A9,'Energy Structure(no elec)'!$A$2:$I$28,9,FALSE)*VLOOKUP($A9,'Electrification prediction'!$A$236:$AQ$262,COLUMN('Electrification prediction'!AA$236),FALSE)</f>
        <v>0</v>
      </c>
      <c r="AB9" s="260">
        <f>VLOOKUP($A9,'Energy Structure(no elec)'!$A$2:$I$28,9,FALSE)*VLOOKUP($A9,'Electrification prediction'!$A$236:$AQ$262,COLUMN('Electrification prediction'!AB$236),FALSE)</f>
        <v>0</v>
      </c>
      <c r="AC9" s="260">
        <f>VLOOKUP($A9,'Energy Structure(no elec)'!$A$2:$I$28,9,FALSE)*VLOOKUP($A9,'Electrification prediction'!$A$236:$AQ$262,COLUMN('Electrification prediction'!AC$236),FALSE)</f>
        <v>0</v>
      </c>
      <c r="AD9" s="260">
        <f>VLOOKUP($A9,'Energy Structure(no elec)'!$A$2:$I$28,9,FALSE)*VLOOKUP($A9,'Electrification prediction'!$A$236:$AQ$262,COLUMN('Electrification prediction'!AD$236),FALSE)</f>
        <v>0</v>
      </c>
      <c r="AE9" s="260">
        <f>VLOOKUP($A9,'Energy Structure(no elec)'!$A$2:$I$28,9,FALSE)*VLOOKUP($A9,'Electrification prediction'!$A$236:$AQ$262,COLUMN('Electrification prediction'!AE$236),FALSE)</f>
        <v>0</v>
      </c>
      <c r="AF9" s="260">
        <f>VLOOKUP($A9,'Energy Structure(no elec)'!$A$2:$I$28,9,FALSE)*VLOOKUP($A9,'Electrification prediction'!$A$236:$AQ$262,COLUMN('Electrification prediction'!AF$236),FALSE)</f>
        <v>0</v>
      </c>
      <c r="AG9" s="260">
        <f>VLOOKUP($A9,'Energy Structure(no elec)'!$A$2:$I$28,9,FALSE)*VLOOKUP($A9,'Electrification prediction'!$A$236:$AQ$262,COLUMN('Electrification prediction'!AG$236),FALSE)</f>
        <v>0</v>
      </c>
      <c r="AH9" s="260">
        <f>VLOOKUP($A9,'Energy Structure(no elec)'!$A$2:$I$28,9,FALSE)*VLOOKUP($A9,'Electrification prediction'!$A$236:$AQ$262,COLUMN('Electrification prediction'!AH$236),FALSE)</f>
        <v>0</v>
      </c>
      <c r="AI9" s="260">
        <f>VLOOKUP($A9,'Energy Structure(no elec)'!$A$2:$I$28,9,FALSE)*VLOOKUP($A9,'Electrification prediction'!$A$236:$AQ$262,COLUMN('Electrification prediction'!AI$236),FALSE)</f>
        <v>0</v>
      </c>
      <c r="AJ9" s="260">
        <f>VLOOKUP($A9,'Energy Structure(no elec)'!$A$2:$I$28,9,FALSE)*VLOOKUP($A9,'Electrification prediction'!$A$236:$AQ$262,COLUMN('Electrification prediction'!AJ$236),FALSE)</f>
        <v>0</v>
      </c>
      <c r="AK9" s="260">
        <f>VLOOKUP($A9,'Energy Structure(no elec)'!$A$2:$I$28,9,FALSE)*VLOOKUP($A9,'Electrification prediction'!$A$236:$AQ$262,COLUMN('Electrification prediction'!AK$236),FALSE)</f>
        <v>0</v>
      </c>
      <c r="AL9" s="260">
        <f>VLOOKUP($A9,'Energy Structure(no elec)'!$A$2:$I$28,9,FALSE)*VLOOKUP($A9,'Electrification prediction'!$A$236:$AQ$262,COLUMN('Electrification prediction'!AL$236),FALSE)</f>
        <v>0</v>
      </c>
      <c r="AM9" s="260">
        <f>VLOOKUP($A9,'Energy Structure(no elec)'!$A$2:$I$28,9,FALSE)*VLOOKUP($A9,'Electrification prediction'!$A$236:$AQ$262,COLUMN('Electrification prediction'!AM$236),FALSE)</f>
        <v>0</v>
      </c>
      <c r="AN9" s="260">
        <f>VLOOKUP($A9,'Energy Structure(no elec)'!$A$2:$I$28,9,FALSE)*VLOOKUP($A9,'Electrification prediction'!$A$236:$AQ$262,COLUMN('Electrification prediction'!AN$236),FALSE)</f>
        <v>0</v>
      </c>
      <c r="AO9" s="260">
        <f>VLOOKUP($A9,'Energy Structure(no elec)'!$A$2:$I$28,9,FALSE)*VLOOKUP($A9,'Electrification prediction'!$A$236:$AQ$262,COLUMN('Electrification prediction'!AO$236),FALSE)</f>
        <v>0</v>
      </c>
      <c r="AP9" s="260">
        <f>VLOOKUP($A9,'Energy Structure(no elec)'!$A$2:$I$28,9,FALSE)*VLOOKUP($A9,'Electrification prediction'!$A$236:$AQ$262,COLUMN('Electrification prediction'!AP$236),FALSE)</f>
        <v>0</v>
      </c>
      <c r="AQ9" s="260">
        <f>VLOOKUP($A9,'Energy Structure(no elec)'!$A$2:$I$28,9,FALSE)*VLOOKUP($A9,'Electrification prediction'!$A$236:$AQ$262,COLUMN('Electrification prediction'!AQ$236),FALSE)</f>
        <v>0</v>
      </c>
    </row>
    <row r="10" spans="1:43">
      <c r="A10" s="272" t="s">
        <v>623</v>
      </c>
      <c r="B10">
        <f>VLOOKUP(A10,'Energy use'!$A$132:$K$158,10,FALSE)</f>
        <v>0</v>
      </c>
      <c r="C10" s="260">
        <f>VLOOKUP($A10,'Energy Structure(no elec)'!$A$2:$I$28,9,FALSE)*VLOOKUP($A10,'Electrification prediction'!$A$236:$AQ$262,COLUMN('Electrification prediction'!C$236),FALSE)</f>
        <v>0</v>
      </c>
      <c r="D10" s="260">
        <f>VLOOKUP($A10,'Energy Structure(no elec)'!$A$2:$I$28,9,FALSE)*VLOOKUP($A10,'Electrification prediction'!$A$236:$AQ$262,COLUMN('Electrification prediction'!D$236),FALSE)</f>
        <v>0</v>
      </c>
      <c r="E10" s="260">
        <f>VLOOKUP($A10,'Energy Structure(no elec)'!$A$2:$I$28,9,FALSE)*VLOOKUP($A10,'Electrification prediction'!$A$236:$AQ$262,COLUMN('Electrification prediction'!E$236),FALSE)</f>
        <v>0</v>
      </c>
      <c r="F10" s="260">
        <f>VLOOKUP($A10,'Energy Structure(no elec)'!$A$2:$I$28,9,FALSE)*VLOOKUP($A10,'Electrification prediction'!$A$236:$AQ$262,COLUMN('Electrification prediction'!F$236),FALSE)</f>
        <v>0</v>
      </c>
      <c r="G10" s="260">
        <f>VLOOKUP($A10,'Energy Structure(no elec)'!$A$2:$I$28,9,FALSE)*VLOOKUP($A10,'Electrification prediction'!$A$236:$AQ$262,COLUMN('Electrification prediction'!G$236),FALSE)</f>
        <v>0</v>
      </c>
      <c r="H10" s="260">
        <f>VLOOKUP($A10,'Energy Structure(no elec)'!$A$2:$I$28,9,FALSE)*VLOOKUP($A10,'Electrification prediction'!$A$236:$AQ$262,COLUMN('Electrification prediction'!H$236),FALSE)</f>
        <v>0</v>
      </c>
      <c r="I10" s="260">
        <f>VLOOKUP($A10,'Energy Structure(no elec)'!$A$2:$I$28,9,FALSE)*VLOOKUP($A10,'Electrification prediction'!$A$236:$AQ$262,COLUMN('Electrification prediction'!I$236),FALSE)</f>
        <v>0</v>
      </c>
      <c r="J10" s="260">
        <f>VLOOKUP($A10,'Energy Structure(no elec)'!$A$2:$I$28,9,FALSE)*VLOOKUP($A10,'Electrification prediction'!$A$236:$AQ$262,COLUMN('Electrification prediction'!J$236),FALSE)</f>
        <v>0</v>
      </c>
      <c r="K10" s="260">
        <f>VLOOKUP($A10,'Energy Structure(no elec)'!$A$2:$I$28,9,FALSE)*VLOOKUP($A10,'Electrification prediction'!$A$236:$AQ$262,COLUMN('Electrification prediction'!K$236),FALSE)</f>
        <v>0</v>
      </c>
      <c r="L10" s="260">
        <f>VLOOKUP($A10,'Energy Structure(no elec)'!$A$2:$I$28,9,FALSE)*VLOOKUP($A10,'Electrification prediction'!$A$236:$AQ$262,COLUMN('Electrification prediction'!L$236),FALSE)</f>
        <v>0</v>
      </c>
      <c r="M10" s="260">
        <f>VLOOKUP($A10,'Energy Structure(no elec)'!$A$2:$I$28,9,FALSE)*VLOOKUP($A10,'Electrification prediction'!$A$236:$AQ$262,COLUMN('Electrification prediction'!M$236),FALSE)</f>
        <v>0</v>
      </c>
      <c r="N10" s="260">
        <f>VLOOKUP($A10,'Energy Structure(no elec)'!$A$2:$I$28,9,FALSE)*VLOOKUP($A10,'Electrification prediction'!$A$236:$AQ$262,COLUMN('Electrification prediction'!N$236),FALSE)</f>
        <v>0</v>
      </c>
      <c r="O10" s="260">
        <f>VLOOKUP($A10,'Energy Structure(no elec)'!$A$2:$I$28,9,FALSE)*VLOOKUP($A10,'Electrification prediction'!$A$236:$AQ$262,COLUMN('Electrification prediction'!O$236),FALSE)</f>
        <v>0</v>
      </c>
      <c r="P10" s="260">
        <f>VLOOKUP($A10,'Energy Structure(no elec)'!$A$2:$I$28,9,FALSE)*VLOOKUP($A10,'Electrification prediction'!$A$236:$AQ$262,COLUMN('Electrification prediction'!P$236),FALSE)</f>
        <v>0</v>
      </c>
      <c r="Q10" s="260">
        <f>VLOOKUP($A10,'Energy Structure(no elec)'!$A$2:$I$28,9,FALSE)*VLOOKUP($A10,'Electrification prediction'!$A$236:$AQ$262,COLUMN('Electrification prediction'!Q$236),FALSE)</f>
        <v>0</v>
      </c>
      <c r="R10" s="260">
        <f>VLOOKUP($A10,'Energy Structure(no elec)'!$A$2:$I$28,9,FALSE)*VLOOKUP($A10,'Electrification prediction'!$A$236:$AQ$262,COLUMN('Electrification prediction'!R$236),FALSE)</f>
        <v>0</v>
      </c>
      <c r="S10" s="260">
        <f>VLOOKUP($A10,'Energy Structure(no elec)'!$A$2:$I$28,9,FALSE)*VLOOKUP($A10,'Electrification prediction'!$A$236:$AQ$262,COLUMN('Electrification prediction'!S$236),FALSE)</f>
        <v>0</v>
      </c>
      <c r="T10" s="260">
        <f>VLOOKUP($A10,'Energy Structure(no elec)'!$A$2:$I$28,9,FALSE)*VLOOKUP($A10,'Electrification prediction'!$A$236:$AQ$262,COLUMN('Electrification prediction'!T$236),FALSE)</f>
        <v>0</v>
      </c>
      <c r="U10" s="260">
        <f>VLOOKUP($A10,'Energy Structure(no elec)'!$A$2:$I$28,9,FALSE)*VLOOKUP($A10,'Electrification prediction'!$A$236:$AQ$262,COLUMN('Electrification prediction'!U$236),FALSE)</f>
        <v>0</v>
      </c>
      <c r="V10" s="260">
        <f>VLOOKUP($A10,'Energy Structure(no elec)'!$A$2:$I$28,9,FALSE)*VLOOKUP($A10,'Electrification prediction'!$A$236:$AQ$262,COLUMN('Electrification prediction'!V$236),FALSE)</f>
        <v>0</v>
      </c>
      <c r="W10" s="260">
        <f>VLOOKUP($A10,'Energy Structure(no elec)'!$A$2:$I$28,9,FALSE)*VLOOKUP($A10,'Electrification prediction'!$A$236:$AQ$262,COLUMN('Electrification prediction'!W$236),FALSE)</f>
        <v>0</v>
      </c>
      <c r="X10" s="260">
        <f>VLOOKUP($A10,'Energy Structure(no elec)'!$A$2:$I$28,9,FALSE)*VLOOKUP($A10,'Electrification prediction'!$A$236:$AQ$262,COLUMN('Electrification prediction'!X$236),FALSE)</f>
        <v>0</v>
      </c>
      <c r="Y10" s="260">
        <f>VLOOKUP($A10,'Energy Structure(no elec)'!$A$2:$I$28,9,FALSE)*VLOOKUP($A10,'Electrification prediction'!$A$236:$AQ$262,COLUMN('Electrification prediction'!Y$236),FALSE)</f>
        <v>0</v>
      </c>
      <c r="Z10" s="260">
        <f>VLOOKUP($A10,'Energy Structure(no elec)'!$A$2:$I$28,9,FALSE)*VLOOKUP($A10,'Electrification prediction'!$A$236:$AQ$262,COLUMN('Electrification prediction'!Z$236),FALSE)</f>
        <v>0</v>
      </c>
      <c r="AA10" s="260">
        <f>VLOOKUP($A10,'Energy Structure(no elec)'!$A$2:$I$28,9,FALSE)*VLOOKUP($A10,'Electrification prediction'!$A$236:$AQ$262,COLUMN('Electrification prediction'!AA$236),FALSE)</f>
        <v>0</v>
      </c>
      <c r="AB10" s="260">
        <f>VLOOKUP($A10,'Energy Structure(no elec)'!$A$2:$I$28,9,FALSE)*VLOOKUP($A10,'Electrification prediction'!$A$236:$AQ$262,COLUMN('Electrification prediction'!AB$236),FALSE)</f>
        <v>0</v>
      </c>
      <c r="AC10" s="260">
        <f>VLOOKUP($A10,'Energy Structure(no elec)'!$A$2:$I$28,9,FALSE)*VLOOKUP($A10,'Electrification prediction'!$A$236:$AQ$262,COLUMN('Electrification prediction'!AC$236),FALSE)</f>
        <v>0</v>
      </c>
      <c r="AD10" s="260">
        <f>VLOOKUP($A10,'Energy Structure(no elec)'!$A$2:$I$28,9,FALSE)*VLOOKUP($A10,'Electrification prediction'!$A$236:$AQ$262,COLUMN('Electrification prediction'!AD$236),FALSE)</f>
        <v>0</v>
      </c>
      <c r="AE10" s="260">
        <f>VLOOKUP($A10,'Energy Structure(no elec)'!$A$2:$I$28,9,FALSE)*VLOOKUP($A10,'Electrification prediction'!$A$236:$AQ$262,COLUMN('Electrification prediction'!AE$236),FALSE)</f>
        <v>0</v>
      </c>
      <c r="AF10" s="260">
        <f>VLOOKUP($A10,'Energy Structure(no elec)'!$A$2:$I$28,9,FALSE)*VLOOKUP($A10,'Electrification prediction'!$A$236:$AQ$262,COLUMN('Electrification prediction'!AF$236),FALSE)</f>
        <v>0</v>
      </c>
      <c r="AG10" s="260">
        <f>VLOOKUP($A10,'Energy Structure(no elec)'!$A$2:$I$28,9,FALSE)*VLOOKUP($A10,'Electrification prediction'!$A$236:$AQ$262,COLUMN('Electrification prediction'!AG$236),FALSE)</f>
        <v>0</v>
      </c>
      <c r="AH10" s="260">
        <f>VLOOKUP($A10,'Energy Structure(no elec)'!$A$2:$I$28,9,FALSE)*VLOOKUP($A10,'Electrification prediction'!$A$236:$AQ$262,COLUMN('Electrification prediction'!AH$236),FALSE)</f>
        <v>0</v>
      </c>
      <c r="AI10" s="260">
        <f>VLOOKUP($A10,'Energy Structure(no elec)'!$A$2:$I$28,9,FALSE)*VLOOKUP($A10,'Electrification prediction'!$A$236:$AQ$262,COLUMN('Electrification prediction'!AI$236),FALSE)</f>
        <v>0</v>
      </c>
      <c r="AJ10" s="260">
        <f>VLOOKUP($A10,'Energy Structure(no elec)'!$A$2:$I$28,9,FALSE)*VLOOKUP($A10,'Electrification prediction'!$A$236:$AQ$262,COLUMN('Electrification prediction'!AJ$236),FALSE)</f>
        <v>0</v>
      </c>
      <c r="AK10" s="260">
        <f>VLOOKUP($A10,'Energy Structure(no elec)'!$A$2:$I$28,9,FALSE)*VLOOKUP($A10,'Electrification prediction'!$A$236:$AQ$262,COLUMN('Electrification prediction'!AK$236),FALSE)</f>
        <v>0</v>
      </c>
      <c r="AL10" s="260">
        <f>VLOOKUP($A10,'Energy Structure(no elec)'!$A$2:$I$28,9,FALSE)*VLOOKUP($A10,'Electrification prediction'!$A$236:$AQ$262,COLUMN('Electrification prediction'!AL$236),FALSE)</f>
        <v>0</v>
      </c>
      <c r="AM10" s="260">
        <f>VLOOKUP($A10,'Energy Structure(no elec)'!$A$2:$I$28,9,FALSE)*VLOOKUP($A10,'Electrification prediction'!$A$236:$AQ$262,COLUMN('Electrification prediction'!AM$236),FALSE)</f>
        <v>0</v>
      </c>
      <c r="AN10" s="260">
        <f>VLOOKUP($A10,'Energy Structure(no elec)'!$A$2:$I$28,9,FALSE)*VLOOKUP($A10,'Electrification prediction'!$A$236:$AQ$262,COLUMN('Electrification prediction'!AN$236),FALSE)</f>
        <v>0</v>
      </c>
      <c r="AO10" s="260">
        <f>VLOOKUP($A10,'Energy Structure(no elec)'!$A$2:$I$28,9,FALSE)*VLOOKUP($A10,'Electrification prediction'!$A$236:$AQ$262,COLUMN('Electrification prediction'!AO$236),FALSE)</f>
        <v>0</v>
      </c>
      <c r="AP10" s="260">
        <f>VLOOKUP($A10,'Energy Structure(no elec)'!$A$2:$I$28,9,FALSE)*VLOOKUP($A10,'Electrification prediction'!$A$236:$AQ$262,COLUMN('Electrification prediction'!AP$236),FALSE)</f>
        <v>0</v>
      </c>
      <c r="AQ10" s="260">
        <f>VLOOKUP($A10,'Energy Structure(no elec)'!$A$2:$I$28,9,FALSE)*VLOOKUP($A10,'Electrification prediction'!$A$236:$AQ$262,COLUMN('Electrification prediction'!AQ$236),FALSE)</f>
        <v>0</v>
      </c>
    </row>
    <row r="11" spans="1:43">
      <c r="A11" s="272" t="s">
        <v>624</v>
      </c>
      <c r="B11">
        <f>VLOOKUP(A11,'Energy use'!$A$132:$K$158,10,FALSE)</f>
        <v>4706781579.8643227</v>
      </c>
      <c r="C11" s="260">
        <f>VLOOKUP($A11,'Energy Structure(no elec)'!$A$2:$I$28,9,FALSE)*VLOOKUP($A11,'Electrification prediction'!$A$236:$AQ$262,COLUMN('Electrification prediction'!C$236),FALSE)</f>
        <v>4459206935.0346632</v>
      </c>
      <c r="D11" s="260">
        <f>VLOOKUP($A11,'Energy Structure(no elec)'!$A$2:$I$28,9,FALSE)*VLOOKUP($A11,'Electrification prediction'!$A$236:$AQ$262,COLUMN('Electrification prediction'!D$236),FALSE)</f>
        <v>5089159355.5191154</v>
      </c>
      <c r="E11" s="260">
        <f>VLOOKUP($A11,'Energy Structure(no elec)'!$A$2:$I$28,9,FALSE)*VLOOKUP($A11,'Electrification prediction'!$A$236:$AQ$262,COLUMN('Electrification prediction'!E$236),FALSE)</f>
        <v>5279317500.5297565</v>
      </c>
      <c r="F11" s="260">
        <f>VLOOKUP($A11,'Energy Structure(no elec)'!$A$2:$I$28,9,FALSE)*VLOOKUP($A11,'Electrification prediction'!$A$236:$AQ$262,COLUMN('Electrification prediction'!F$236),FALSE)</f>
        <v>5456901282.5191221</v>
      </c>
      <c r="G11" s="260">
        <f>VLOOKUP($A11,'Energy Structure(no elec)'!$A$2:$I$28,9,FALSE)*VLOOKUP($A11,'Electrification prediction'!$A$236:$AQ$262,COLUMN('Electrification prediction'!G$236),FALSE)</f>
        <v>5625155024.1275158</v>
      </c>
      <c r="H11" s="260">
        <f>VLOOKUP($A11,'Energy Structure(no elec)'!$A$2:$I$28,9,FALSE)*VLOOKUP($A11,'Electrification prediction'!$A$236:$AQ$262,COLUMN('Electrification prediction'!H$236),FALSE)</f>
        <v>5786142602.9317789</v>
      </c>
      <c r="I11" s="260">
        <f>VLOOKUP($A11,'Energy Structure(no elec)'!$A$2:$I$28,9,FALSE)*VLOOKUP($A11,'Electrification prediction'!$A$236:$AQ$262,COLUMN('Electrification prediction'!I$236),FALSE)</f>
        <v>5938077650.3529968</v>
      </c>
      <c r="J11" s="260">
        <f>VLOOKUP($A11,'Energy Structure(no elec)'!$A$2:$I$28,9,FALSE)*VLOOKUP($A11,'Electrification prediction'!$A$236:$AQ$262,COLUMN('Electrification prediction'!J$236),FALSE)</f>
        <v>6086844170.0463915</v>
      </c>
      <c r="K11" s="260">
        <f>VLOOKUP($A11,'Energy Structure(no elec)'!$A$2:$I$28,9,FALSE)*VLOOKUP($A11,'Electrification prediction'!$A$236:$AQ$262,COLUMN('Electrification prediction'!K$236),FALSE)</f>
        <v>6232687086.636838</v>
      </c>
      <c r="L11" s="260">
        <f>VLOOKUP($A11,'Energy Structure(no elec)'!$A$2:$I$28,9,FALSE)*VLOOKUP($A11,'Electrification prediction'!$A$236:$AQ$262,COLUMN('Electrification prediction'!L$236),FALSE)</f>
        <v>6375815911.8595877</v>
      </c>
      <c r="M11" s="260">
        <f>VLOOKUP($A11,'Energy Structure(no elec)'!$A$2:$I$28,9,FALSE)*VLOOKUP($A11,'Electrification prediction'!$A$236:$AQ$262,COLUMN('Electrification prediction'!M$236),FALSE)</f>
        <v>6506765432.1002131</v>
      </c>
      <c r="N11" s="260">
        <f>VLOOKUP($A11,'Energy Structure(no elec)'!$A$2:$I$28,9,FALSE)*VLOOKUP($A11,'Electrification prediction'!$A$236:$AQ$262,COLUMN('Electrification prediction'!N$236),FALSE)</f>
        <v>6634927127.9087067</v>
      </c>
      <c r="O11" s="260">
        <f>VLOOKUP($A11,'Energy Structure(no elec)'!$A$2:$I$28,9,FALSE)*VLOOKUP($A11,'Electrification prediction'!$A$236:$AQ$262,COLUMN('Electrification prediction'!O$236),FALSE)</f>
        <v>6760428679.8465252</v>
      </c>
      <c r="P11" s="260">
        <f>VLOOKUP($A11,'Energy Structure(no elec)'!$A$2:$I$28,9,FALSE)*VLOOKUP($A11,'Electrification prediction'!$A$236:$AQ$262,COLUMN('Electrification prediction'!P$236),FALSE)</f>
        <v>6883370801.2233133</v>
      </c>
      <c r="Q11" s="260">
        <f>VLOOKUP($A11,'Energy Structure(no elec)'!$A$2:$I$28,9,FALSE)*VLOOKUP($A11,'Electrification prediction'!$A$236:$AQ$262,COLUMN('Electrification prediction'!Q$236),FALSE)</f>
        <v>7003760290.3742857</v>
      </c>
      <c r="R11" s="260">
        <f>VLOOKUP($A11,'Energy Structure(no elec)'!$A$2:$I$28,9,FALSE)*VLOOKUP($A11,'Electrification prediction'!$A$236:$AQ$262,COLUMN('Electrification prediction'!R$236),FALSE)</f>
        <v>7114606971.0650434</v>
      </c>
      <c r="S11" s="260">
        <f>VLOOKUP($A11,'Energy Structure(no elec)'!$A$2:$I$28,9,FALSE)*VLOOKUP($A11,'Electrification prediction'!$A$236:$AQ$262,COLUMN('Electrification prediction'!S$236),FALSE)</f>
        <v>7229835029.9231291</v>
      </c>
      <c r="T11" s="260">
        <f>VLOOKUP($A11,'Energy Structure(no elec)'!$A$2:$I$28,9,FALSE)*VLOOKUP($A11,'Electrification prediction'!$A$236:$AQ$262,COLUMN('Electrification prediction'!T$236),FALSE)</f>
        <v>7342455813.6004553</v>
      </c>
      <c r="U11" s="260">
        <f>VLOOKUP($A11,'Energy Structure(no elec)'!$A$2:$I$28,9,FALSE)*VLOOKUP($A11,'Electrification prediction'!$A$236:$AQ$262,COLUMN('Electrification prediction'!U$236),FALSE)</f>
        <v>7452383122.2460327</v>
      </c>
      <c r="V11" s="260">
        <f>VLOOKUP($A11,'Energy Structure(no elec)'!$A$2:$I$28,9,FALSE)*VLOOKUP($A11,'Electrification prediction'!$A$236:$AQ$262,COLUMN('Electrification prediction'!V$236),FALSE)</f>
        <v>7559511445.7876863</v>
      </c>
      <c r="W11" s="260">
        <f>VLOOKUP($A11,'Energy Structure(no elec)'!$A$2:$I$28,9,FALSE)*VLOOKUP($A11,'Electrification prediction'!$A$236:$AQ$262,COLUMN('Electrification prediction'!W$236),FALSE)</f>
        <v>7659091068.3111153</v>
      </c>
      <c r="X11" s="260">
        <f>VLOOKUP($A11,'Energy Structure(no elec)'!$A$2:$I$28,9,FALSE)*VLOOKUP($A11,'Electrification prediction'!$A$236:$AQ$262,COLUMN('Electrification prediction'!X$236),FALSE)</f>
        <v>7743120427.8451242</v>
      </c>
      <c r="Y11" s="260">
        <f>VLOOKUP($A11,'Energy Structure(no elec)'!$A$2:$I$28,9,FALSE)*VLOOKUP($A11,'Electrification prediction'!$A$236:$AQ$262,COLUMN('Electrification prediction'!Y$236),FALSE)</f>
        <v>7818725601.6864948</v>
      </c>
      <c r="Z11" s="260">
        <f>VLOOKUP($A11,'Energy Structure(no elec)'!$A$2:$I$28,9,FALSE)*VLOOKUP($A11,'Electrification prediction'!$A$236:$AQ$262,COLUMN('Electrification prediction'!Z$236),FALSE)</f>
        <v>7885624620.3544588</v>
      </c>
      <c r="AA11" s="260">
        <f>VLOOKUP($A11,'Energy Structure(no elec)'!$A$2:$I$28,9,FALSE)*VLOOKUP($A11,'Electrification prediction'!$A$236:$AQ$262,COLUMN('Electrification prediction'!AA$236),FALSE)</f>
        <v>7943469760.4936275</v>
      </c>
      <c r="AB11" s="260">
        <f>VLOOKUP($A11,'Energy Structure(no elec)'!$A$2:$I$28,9,FALSE)*VLOOKUP($A11,'Electrification prediction'!$A$236:$AQ$262,COLUMN('Electrification prediction'!AB$236),FALSE)</f>
        <v>7992006861.2635956</v>
      </c>
      <c r="AC11" s="260">
        <f>VLOOKUP($A11,'Energy Structure(no elec)'!$A$2:$I$28,9,FALSE)*VLOOKUP($A11,'Electrification prediction'!$A$236:$AQ$262,COLUMN('Electrification prediction'!AC$236),FALSE)</f>
        <v>8031001236.6034212</v>
      </c>
      <c r="AD11" s="260">
        <f>VLOOKUP($A11,'Energy Structure(no elec)'!$A$2:$I$28,9,FALSE)*VLOOKUP($A11,'Electrification prediction'!$A$236:$AQ$262,COLUMN('Electrification prediction'!AD$236),FALSE)</f>
        <v>8060240384.6115646</v>
      </c>
      <c r="AE11" s="260">
        <f>VLOOKUP($A11,'Energy Structure(no elec)'!$A$2:$I$28,9,FALSE)*VLOOKUP($A11,'Electrification prediction'!$A$236:$AQ$262,COLUMN('Electrification prediction'!AE$236),FALSE)</f>
        <v>8079455863.5227041</v>
      </c>
      <c r="AF11" s="260">
        <f>VLOOKUP($A11,'Energy Structure(no elec)'!$A$2:$I$28,9,FALSE)*VLOOKUP($A11,'Electrification prediction'!$A$236:$AQ$262,COLUMN('Electrification prediction'!AF$236),FALSE)</f>
        <v>8088486745.0360985</v>
      </c>
      <c r="AG11" s="260">
        <f>VLOOKUP($A11,'Energy Structure(no elec)'!$A$2:$I$28,9,FALSE)*VLOOKUP($A11,'Electrification prediction'!$A$236:$AQ$262,COLUMN('Electrification prediction'!AG$236),FALSE)</f>
        <v>8087121290.0512524</v>
      </c>
      <c r="AH11" s="260">
        <f>VLOOKUP($A11,'Energy Structure(no elec)'!$A$2:$I$28,9,FALSE)*VLOOKUP($A11,'Electrification prediction'!$A$236:$AQ$262,COLUMN('Electrification prediction'!AH$236),FALSE)</f>
        <v>8067166369.3656158</v>
      </c>
      <c r="AI11" s="260">
        <f>VLOOKUP($A11,'Energy Structure(no elec)'!$A$2:$I$28,9,FALSE)*VLOOKUP($A11,'Electrification prediction'!$A$236:$AQ$262,COLUMN('Electrification prediction'!AI$236),FALSE)</f>
        <v>8036616367.8759718</v>
      </c>
      <c r="AJ11" s="260">
        <f>VLOOKUP($A11,'Energy Structure(no elec)'!$A$2:$I$28,9,FALSE)*VLOOKUP($A11,'Electrification prediction'!$A$236:$AQ$262,COLUMN('Electrification prediction'!AJ$236),FALSE)</f>
        <v>7995396864.960803</v>
      </c>
      <c r="AK11" s="260">
        <f>VLOOKUP($A11,'Energy Structure(no elec)'!$A$2:$I$28,9,FALSE)*VLOOKUP($A11,'Electrification prediction'!$A$236:$AQ$262,COLUMN('Electrification prediction'!AK$236),FALSE)</f>
        <v>7943473983.4297419</v>
      </c>
      <c r="AL11" s="260">
        <f>VLOOKUP($A11,'Energy Structure(no elec)'!$A$2:$I$28,9,FALSE)*VLOOKUP($A11,'Electrification prediction'!$A$236:$AQ$262,COLUMN('Electrification prediction'!AL$236),FALSE)</f>
        <v>7880856499.0691099</v>
      </c>
      <c r="AM11" s="260">
        <f>VLOOKUP($A11,'Energy Structure(no elec)'!$A$2:$I$28,9,FALSE)*VLOOKUP($A11,'Electrification prediction'!$A$236:$AQ$262,COLUMN('Electrification prediction'!AM$236),FALSE)</f>
        <v>7807518821.3950901</v>
      </c>
      <c r="AN11" s="260">
        <f>VLOOKUP($A11,'Energy Structure(no elec)'!$A$2:$I$28,9,FALSE)*VLOOKUP($A11,'Electrification prediction'!$A$236:$AQ$262,COLUMN('Electrification prediction'!AN$236),FALSE)</f>
        <v>7723562470.3679142</v>
      </c>
      <c r="AO11" s="260">
        <f>VLOOKUP($A11,'Energy Structure(no elec)'!$A$2:$I$28,9,FALSE)*VLOOKUP($A11,'Electrification prediction'!$A$236:$AQ$262,COLUMN('Electrification prediction'!AO$236),FALSE)</f>
        <v>7629059439.9052219</v>
      </c>
      <c r="AP11" s="260">
        <f>VLOOKUP($A11,'Energy Structure(no elec)'!$A$2:$I$28,9,FALSE)*VLOOKUP($A11,'Electrification prediction'!$A$236:$AQ$262,COLUMN('Electrification prediction'!AP$236),FALSE)</f>
        <v>7524210378.2736702</v>
      </c>
      <c r="AQ11" s="260">
        <f>VLOOKUP($A11,'Energy Structure(no elec)'!$A$2:$I$28,9,FALSE)*VLOOKUP($A11,'Electrification prediction'!$A$236:$AQ$262,COLUMN('Electrification prediction'!AQ$236),FALSE)</f>
        <v>7409190097.2924814</v>
      </c>
    </row>
    <row r="12" spans="1:43">
      <c r="A12" s="272" t="s">
        <v>612</v>
      </c>
      <c r="B12">
        <f>VLOOKUP(A12,'Energy use'!$A$132:$K$158,10,FALSE)</f>
        <v>0</v>
      </c>
      <c r="C12" s="260">
        <f>VLOOKUP($A12,'Energy Structure(no elec)'!$A$2:$I$28,9,FALSE)*VLOOKUP($A12,'Electrification prediction'!$A$236:$AQ$262,COLUMN('Electrification prediction'!C$236),FALSE)</f>
        <v>0</v>
      </c>
      <c r="D12" s="260">
        <f>VLOOKUP($A12,'Energy Structure(no elec)'!$A$2:$I$28,9,FALSE)*VLOOKUP($A12,'Electrification prediction'!$A$236:$AQ$262,COLUMN('Electrification prediction'!D$236),FALSE)</f>
        <v>0</v>
      </c>
      <c r="E12" s="260">
        <f>VLOOKUP($A12,'Energy Structure(no elec)'!$A$2:$I$28,9,FALSE)*VLOOKUP($A12,'Electrification prediction'!$A$236:$AQ$262,COLUMN('Electrification prediction'!E$236),FALSE)</f>
        <v>0</v>
      </c>
      <c r="F12" s="260">
        <f>VLOOKUP($A12,'Energy Structure(no elec)'!$A$2:$I$28,9,FALSE)*VLOOKUP($A12,'Electrification prediction'!$A$236:$AQ$262,COLUMN('Electrification prediction'!F$236),FALSE)</f>
        <v>0</v>
      </c>
      <c r="G12" s="260">
        <f>VLOOKUP($A12,'Energy Structure(no elec)'!$A$2:$I$28,9,FALSE)*VLOOKUP($A12,'Electrification prediction'!$A$236:$AQ$262,COLUMN('Electrification prediction'!G$236),FALSE)</f>
        <v>0</v>
      </c>
      <c r="H12" s="260">
        <f>VLOOKUP($A12,'Energy Structure(no elec)'!$A$2:$I$28,9,FALSE)*VLOOKUP($A12,'Electrification prediction'!$A$236:$AQ$262,COLUMN('Electrification prediction'!H$236),FALSE)</f>
        <v>0</v>
      </c>
      <c r="I12" s="260">
        <f>VLOOKUP($A12,'Energy Structure(no elec)'!$A$2:$I$28,9,FALSE)*VLOOKUP($A12,'Electrification prediction'!$A$236:$AQ$262,COLUMN('Electrification prediction'!I$236),FALSE)</f>
        <v>0</v>
      </c>
      <c r="J12" s="260">
        <f>VLOOKUP($A12,'Energy Structure(no elec)'!$A$2:$I$28,9,FALSE)*VLOOKUP($A12,'Electrification prediction'!$A$236:$AQ$262,COLUMN('Electrification prediction'!J$236),FALSE)</f>
        <v>0</v>
      </c>
      <c r="K12" s="260">
        <f>VLOOKUP($A12,'Energy Structure(no elec)'!$A$2:$I$28,9,FALSE)*VLOOKUP($A12,'Electrification prediction'!$A$236:$AQ$262,COLUMN('Electrification prediction'!K$236),FALSE)</f>
        <v>0</v>
      </c>
      <c r="L12" s="260">
        <f>VLOOKUP($A12,'Energy Structure(no elec)'!$A$2:$I$28,9,FALSE)*VLOOKUP($A12,'Electrification prediction'!$A$236:$AQ$262,COLUMN('Electrification prediction'!L$236),FALSE)</f>
        <v>0</v>
      </c>
      <c r="M12" s="260">
        <f>VLOOKUP($A12,'Energy Structure(no elec)'!$A$2:$I$28,9,FALSE)*VLOOKUP($A12,'Electrification prediction'!$A$236:$AQ$262,COLUMN('Electrification prediction'!M$236),FALSE)</f>
        <v>0</v>
      </c>
      <c r="N12" s="260">
        <f>VLOOKUP($A12,'Energy Structure(no elec)'!$A$2:$I$28,9,FALSE)*VLOOKUP($A12,'Electrification prediction'!$A$236:$AQ$262,COLUMN('Electrification prediction'!N$236),FALSE)</f>
        <v>0</v>
      </c>
      <c r="O12" s="260">
        <f>VLOOKUP($A12,'Energy Structure(no elec)'!$A$2:$I$28,9,FALSE)*VLOOKUP($A12,'Electrification prediction'!$A$236:$AQ$262,COLUMN('Electrification prediction'!O$236),FALSE)</f>
        <v>0</v>
      </c>
      <c r="P12" s="260">
        <f>VLOOKUP($A12,'Energy Structure(no elec)'!$A$2:$I$28,9,FALSE)*VLOOKUP($A12,'Electrification prediction'!$A$236:$AQ$262,COLUMN('Electrification prediction'!P$236),FALSE)</f>
        <v>0</v>
      </c>
      <c r="Q12" s="260">
        <f>VLOOKUP($A12,'Energy Structure(no elec)'!$A$2:$I$28,9,FALSE)*VLOOKUP($A12,'Electrification prediction'!$A$236:$AQ$262,COLUMN('Electrification prediction'!Q$236),FALSE)</f>
        <v>0</v>
      </c>
      <c r="R12" s="260">
        <f>VLOOKUP($A12,'Energy Structure(no elec)'!$A$2:$I$28,9,FALSE)*VLOOKUP($A12,'Electrification prediction'!$A$236:$AQ$262,COLUMN('Electrification prediction'!R$236),FALSE)</f>
        <v>0</v>
      </c>
      <c r="S12" s="260">
        <f>VLOOKUP($A12,'Energy Structure(no elec)'!$A$2:$I$28,9,FALSE)*VLOOKUP($A12,'Electrification prediction'!$A$236:$AQ$262,COLUMN('Electrification prediction'!S$236),FALSE)</f>
        <v>0</v>
      </c>
      <c r="T12" s="260">
        <f>VLOOKUP($A12,'Energy Structure(no elec)'!$A$2:$I$28,9,FALSE)*VLOOKUP($A12,'Electrification prediction'!$A$236:$AQ$262,COLUMN('Electrification prediction'!T$236),FALSE)</f>
        <v>0</v>
      </c>
      <c r="U12" s="260">
        <f>VLOOKUP($A12,'Energy Structure(no elec)'!$A$2:$I$28,9,FALSE)*VLOOKUP($A12,'Electrification prediction'!$A$236:$AQ$262,COLUMN('Electrification prediction'!U$236),FALSE)</f>
        <v>0</v>
      </c>
      <c r="V12" s="260">
        <f>VLOOKUP($A12,'Energy Structure(no elec)'!$A$2:$I$28,9,FALSE)*VLOOKUP($A12,'Electrification prediction'!$A$236:$AQ$262,COLUMN('Electrification prediction'!V$236),FALSE)</f>
        <v>0</v>
      </c>
      <c r="W12" s="260">
        <f>VLOOKUP($A12,'Energy Structure(no elec)'!$A$2:$I$28,9,FALSE)*VLOOKUP($A12,'Electrification prediction'!$A$236:$AQ$262,COLUMN('Electrification prediction'!W$236),FALSE)</f>
        <v>0</v>
      </c>
      <c r="X12" s="260">
        <f>VLOOKUP($A12,'Energy Structure(no elec)'!$A$2:$I$28,9,FALSE)*VLOOKUP($A12,'Electrification prediction'!$A$236:$AQ$262,COLUMN('Electrification prediction'!X$236),FALSE)</f>
        <v>0</v>
      </c>
      <c r="Y12" s="260">
        <f>VLOOKUP($A12,'Energy Structure(no elec)'!$A$2:$I$28,9,FALSE)*VLOOKUP($A12,'Electrification prediction'!$A$236:$AQ$262,COLUMN('Electrification prediction'!Y$236),FALSE)</f>
        <v>0</v>
      </c>
      <c r="Z12" s="260">
        <f>VLOOKUP($A12,'Energy Structure(no elec)'!$A$2:$I$28,9,FALSE)*VLOOKUP($A12,'Electrification prediction'!$A$236:$AQ$262,COLUMN('Electrification prediction'!Z$236),FALSE)</f>
        <v>0</v>
      </c>
      <c r="AA12" s="260">
        <f>VLOOKUP($A12,'Energy Structure(no elec)'!$A$2:$I$28,9,FALSE)*VLOOKUP($A12,'Electrification prediction'!$A$236:$AQ$262,COLUMN('Electrification prediction'!AA$236),FALSE)</f>
        <v>0</v>
      </c>
      <c r="AB12" s="260">
        <f>VLOOKUP($A12,'Energy Structure(no elec)'!$A$2:$I$28,9,FALSE)*VLOOKUP($A12,'Electrification prediction'!$A$236:$AQ$262,COLUMN('Electrification prediction'!AB$236),FALSE)</f>
        <v>0</v>
      </c>
      <c r="AC12" s="260">
        <f>VLOOKUP($A12,'Energy Structure(no elec)'!$A$2:$I$28,9,FALSE)*VLOOKUP($A12,'Electrification prediction'!$A$236:$AQ$262,COLUMN('Electrification prediction'!AC$236),FALSE)</f>
        <v>0</v>
      </c>
      <c r="AD12" s="260">
        <f>VLOOKUP($A12,'Energy Structure(no elec)'!$A$2:$I$28,9,FALSE)*VLOOKUP($A12,'Electrification prediction'!$A$236:$AQ$262,COLUMN('Electrification prediction'!AD$236),FALSE)</f>
        <v>0</v>
      </c>
      <c r="AE12" s="260">
        <f>VLOOKUP($A12,'Energy Structure(no elec)'!$A$2:$I$28,9,FALSE)*VLOOKUP($A12,'Electrification prediction'!$A$236:$AQ$262,COLUMN('Electrification prediction'!AE$236),FALSE)</f>
        <v>0</v>
      </c>
      <c r="AF12" s="260">
        <f>VLOOKUP($A12,'Energy Structure(no elec)'!$A$2:$I$28,9,FALSE)*VLOOKUP($A12,'Electrification prediction'!$A$236:$AQ$262,COLUMN('Electrification prediction'!AF$236),FALSE)</f>
        <v>0</v>
      </c>
      <c r="AG12" s="260">
        <f>VLOOKUP($A12,'Energy Structure(no elec)'!$A$2:$I$28,9,FALSE)*VLOOKUP($A12,'Electrification prediction'!$A$236:$AQ$262,COLUMN('Electrification prediction'!AG$236),FALSE)</f>
        <v>0</v>
      </c>
      <c r="AH12" s="260">
        <f>VLOOKUP($A12,'Energy Structure(no elec)'!$A$2:$I$28,9,FALSE)*VLOOKUP($A12,'Electrification prediction'!$A$236:$AQ$262,COLUMN('Electrification prediction'!AH$236),FALSE)</f>
        <v>0</v>
      </c>
      <c r="AI12" s="260">
        <f>VLOOKUP($A12,'Energy Structure(no elec)'!$A$2:$I$28,9,FALSE)*VLOOKUP($A12,'Electrification prediction'!$A$236:$AQ$262,COLUMN('Electrification prediction'!AI$236),FALSE)</f>
        <v>0</v>
      </c>
      <c r="AJ12" s="260">
        <f>VLOOKUP($A12,'Energy Structure(no elec)'!$A$2:$I$28,9,FALSE)*VLOOKUP($A12,'Electrification prediction'!$A$236:$AQ$262,COLUMN('Electrification prediction'!AJ$236),FALSE)</f>
        <v>0</v>
      </c>
      <c r="AK12" s="260">
        <f>VLOOKUP($A12,'Energy Structure(no elec)'!$A$2:$I$28,9,FALSE)*VLOOKUP($A12,'Electrification prediction'!$A$236:$AQ$262,COLUMN('Electrification prediction'!AK$236),FALSE)</f>
        <v>0</v>
      </c>
      <c r="AL12" s="260">
        <f>VLOOKUP($A12,'Energy Structure(no elec)'!$A$2:$I$28,9,FALSE)*VLOOKUP($A12,'Electrification prediction'!$A$236:$AQ$262,COLUMN('Electrification prediction'!AL$236),FALSE)</f>
        <v>0</v>
      </c>
      <c r="AM12" s="260">
        <f>VLOOKUP($A12,'Energy Structure(no elec)'!$A$2:$I$28,9,FALSE)*VLOOKUP($A12,'Electrification prediction'!$A$236:$AQ$262,COLUMN('Electrification prediction'!AM$236),FALSE)</f>
        <v>0</v>
      </c>
      <c r="AN12" s="260">
        <f>VLOOKUP($A12,'Energy Structure(no elec)'!$A$2:$I$28,9,FALSE)*VLOOKUP($A12,'Electrification prediction'!$A$236:$AQ$262,COLUMN('Electrification prediction'!AN$236),FALSE)</f>
        <v>0</v>
      </c>
      <c r="AO12" s="260">
        <f>VLOOKUP($A12,'Energy Structure(no elec)'!$A$2:$I$28,9,FALSE)*VLOOKUP($A12,'Electrification prediction'!$A$236:$AQ$262,COLUMN('Electrification prediction'!AO$236),FALSE)</f>
        <v>0</v>
      </c>
      <c r="AP12" s="260">
        <f>VLOOKUP($A12,'Energy Structure(no elec)'!$A$2:$I$28,9,FALSE)*VLOOKUP($A12,'Electrification prediction'!$A$236:$AQ$262,COLUMN('Electrification prediction'!AP$236),FALSE)</f>
        <v>0</v>
      </c>
      <c r="AQ12" s="260">
        <f>VLOOKUP($A12,'Energy Structure(no elec)'!$A$2:$I$28,9,FALSE)*VLOOKUP($A12,'Electrification prediction'!$A$236:$AQ$262,COLUMN('Electrification prediction'!AQ$236),FALSE)</f>
        <v>0</v>
      </c>
    </row>
    <row r="13" spans="1:43">
      <c r="A13" s="272" t="s">
        <v>625</v>
      </c>
      <c r="B13">
        <f>VLOOKUP(A13,'Energy use'!$A$132:$K$158,10,FALSE)</f>
        <v>3012258743.6691179</v>
      </c>
      <c r="C13" s="260">
        <f>VLOOKUP($A13,'Energy Structure(no elec)'!$A$2:$I$28,9,FALSE)*VLOOKUP($A13,'Electrification prediction'!$A$236:$AQ$262,COLUMN('Electrification prediction'!C$236),FALSE)</f>
        <v>3026621063.639317</v>
      </c>
      <c r="D13" s="260">
        <f>VLOOKUP($A13,'Energy Structure(no elec)'!$A$2:$I$28,9,FALSE)*VLOOKUP($A13,'Electrification prediction'!$A$236:$AQ$262,COLUMN('Electrification prediction'!D$236),FALSE)</f>
        <v>3520884502.9479556</v>
      </c>
      <c r="E13" s="260">
        <f>VLOOKUP($A13,'Energy Structure(no elec)'!$A$2:$I$28,9,FALSE)*VLOOKUP($A13,'Electrification prediction'!$A$236:$AQ$262,COLUMN('Electrification prediction'!E$236),FALSE)</f>
        <v>3635630870.3091397</v>
      </c>
      <c r="F13" s="260">
        <f>VLOOKUP($A13,'Energy Structure(no elec)'!$A$2:$I$28,9,FALSE)*VLOOKUP($A13,'Electrification prediction'!$A$236:$AQ$262,COLUMN('Electrification prediction'!F$236),FALSE)</f>
        <v>3741995538.288187</v>
      </c>
      <c r="G13" s="260">
        <f>VLOOKUP($A13,'Energy Structure(no elec)'!$A$2:$I$28,9,FALSE)*VLOOKUP($A13,'Electrification prediction'!$A$236:$AQ$262,COLUMN('Electrification prediction'!G$236),FALSE)</f>
        <v>3842269741.3899612</v>
      </c>
      <c r="H13" s="260">
        <f>VLOOKUP($A13,'Energy Structure(no elec)'!$A$2:$I$28,9,FALSE)*VLOOKUP($A13,'Electrification prediction'!$A$236:$AQ$262,COLUMN('Electrification prediction'!H$236),FALSE)</f>
        <v>3938066454.4780912</v>
      </c>
      <c r="I13" s="260">
        <f>VLOOKUP($A13,'Energy Structure(no elec)'!$A$2:$I$28,9,FALSE)*VLOOKUP($A13,'Electrification prediction'!$A$236:$AQ$262,COLUMN('Electrification prediction'!I$236),FALSE)</f>
        <v>4027998208.8175344</v>
      </c>
      <c r="J13" s="260">
        <f>VLOOKUP($A13,'Energy Structure(no elec)'!$A$2:$I$28,9,FALSE)*VLOOKUP($A13,'Electrification prediction'!$A$236:$AQ$262,COLUMN('Electrification prediction'!J$236),FALSE)</f>
        <v>4116577542.0040512</v>
      </c>
      <c r="K13" s="260">
        <f>VLOOKUP($A13,'Energy Structure(no elec)'!$A$2:$I$28,9,FALSE)*VLOOKUP($A13,'Electrification prediction'!$A$236:$AQ$262,COLUMN('Electrification prediction'!K$236),FALSE)</f>
        <v>4203936902.0927467</v>
      </c>
      <c r="L13" s="260">
        <f>VLOOKUP($A13,'Energy Structure(no elec)'!$A$2:$I$28,9,FALSE)*VLOOKUP($A13,'Electrification prediction'!$A$236:$AQ$262,COLUMN('Electrification prediction'!L$236),FALSE)</f>
        <v>4290185499.1949577</v>
      </c>
      <c r="M13" s="260">
        <f>VLOOKUP($A13,'Energy Structure(no elec)'!$A$2:$I$28,9,FALSE)*VLOOKUP($A13,'Electrification prediction'!$A$236:$AQ$262,COLUMN('Electrification prediction'!M$236),FALSE)</f>
        <v>4368108096.108736</v>
      </c>
      <c r="N13" s="260">
        <f>VLOOKUP($A13,'Energy Structure(no elec)'!$A$2:$I$28,9,FALSE)*VLOOKUP($A13,'Electrification prediction'!$A$236:$AQ$262,COLUMN('Electrification prediction'!N$236),FALSE)</f>
        <v>4444823752.3589611</v>
      </c>
      <c r="O13" s="260">
        <f>VLOOKUP($A13,'Energy Structure(no elec)'!$A$2:$I$28,9,FALSE)*VLOOKUP($A13,'Electrification prediction'!$A$236:$AQ$262,COLUMN('Electrification prediction'!O$236),FALSE)</f>
        <v>4520387577.0232983</v>
      </c>
      <c r="P13" s="260">
        <f>VLOOKUP($A13,'Energy Structure(no elec)'!$A$2:$I$28,9,FALSE)*VLOOKUP($A13,'Electrification prediction'!$A$236:$AQ$262,COLUMN('Electrification prediction'!P$236),FALSE)</f>
        <v>4594837933.142539</v>
      </c>
      <c r="Q13" s="260">
        <f>VLOOKUP($A13,'Energy Structure(no elec)'!$A$2:$I$28,9,FALSE)*VLOOKUP($A13,'Electrification prediction'!$A$236:$AQ$262,COLUMN('Electrification prediction'!Q$236),FALSE)</f>
        <v>4668146133.5816088</v>
      </c>
      <c r="R13" s="260">
        <f>VLOOKUP($A13,'Energy Structure(no elec)'!$A$2:$I$28,9,FALSE)*VLOOKUP($A13,'Electrification prediction'!$A$236:$AQ$262,COLUMN('Electrification prediction'!R$236),FALSE)</f>
        <v>4735058467.3361197</v>
      </c>
      <c r="S13" s="260">
        <f>VLOOKUP($A13,'Energy Structure(no elec)'!$A$2:$I$28,9,FALSE)*VLOOKUP($A13,'Electrification prediction'!$A$236:$AQ$262,COLUMN('Electrification prediction'!S$236),FALSE)</f>
        <v>4805963711.0412054</v>
      </c>
      <c r="T13" s="260">
        <f>VLOOKUP($A13,'Energy Structure(no elec)'!$A$2:$I$28,9,FALSE)*VLOOKUP($A13,'Electrification prediction'!$A$236:$AQ$262,COLUMN('Electrification prediction'!T$236),FALSE)</f>
        <v>4875603506.9182339</v>
      </c>
      <c r="U13" s="260">
        <f>VLOOKUP($A13,'Energy Structure(no elec)'!$A$2:$I$28,9,FALSE)*VLOOKUP($A13,'Electrification prediction'!$A$236:$AQ$262,COLUMN('Electrification prediction'!U$236),FALSE)</f>
        <v>4943891924.9010086</v>
      </c>
      <c r="V13" s="260">
        <f>VLOOKUP($A13,'Energy Structure(no elec)'!$A$2:$I$28,9,FALSE)*VLOOKUP($A13,'Electrification prediction'!$A$236:$AQ$262,COLUMN('Electrification prediction'!V$236),FALSE)</f>
        <v>5010731088.7879639</v>
      </c>
      <c r="W13" s="260">
        <f>VLOOKUP($A13,'Energy Structure(no elec)'!$A$2:$I$28,9,FALSE)*VLOOKUP($A13,'Electrification prediction'!$A$236:$AQ$262,COLUMN('Electrification prediction'!W$236),FALSE)</f>
        <v>5072585072.5387383</v>
      </c>
      <c r="X13" s="260">
        <f>VLOOKUP($A13,'Energy Structure(no elec)'!$A$2:$I$28,9,FALSE)*VLOOKUP($A13,'Electrification prediction'!$A$236:$AQ$262,COLUMN('Electrification prediction'!X$236),FALSE)</f>
        <v>5123532123.623086</v>
      </c>
      <c r="Y13" s="260">
        <f>VLOOKUP($A13,'Energy Structure(no elec)'!$A$2:$I$28,9,FALSE)*VLOOKUP($A13,'Electrification prediction'!$A$236:$AQ$262,COLUMN('Electrification prediction'!Y$236),FALSE)</f>
        <v>5168854756.8215237</v>
      </c>
      <c r="Z13" s="260">
        <f>VLOOKUP($A13,'Energy Structure(no elec)'!$A$2:$I$28,9,FALSE)*VLOOKUP($A13,'Electrification prediction'!$A$236:$AQ$262,COLUMN('Electrification prediction'!Z$236),FALSE)</f>
        <v>5208339453.4642496</v>
      </c>
      <c r="AA13" s="260">
        <f>VLOOKUP($A13,'Energy Structure(no elec)'!$A$2:$I$28,9,FALSE)*VLOOKUP($A13,'Electrification prediction'!$A$236:$AQ$262,COLUMN('Electrification prediction'!AA$236),FALSE)</f>
        <v>5241723432.2391901</v>
      </c>
      <c r="AB13" s="260">
        <f>VLOOKUP($A13,'Energy Structure(no elec)'!$A$2:$I$28,9,FALSE)*VLOOKUP($A13,'Electrification prediction'!$A$236:$AQ$262,COLUMN('Electrification prediction'!AB$236),FALSE)</f>
        <v>5268812121.6953306</v>
      </c>
      <c r="AC13" s="260">
        <f>VLOOKUP($A13,'Energy Structure(no elec)'!$A$2:$I$28,9,FALSE)*VLOOKUP($A13,'Electrification prediction'!$A$236:$AQ$262,COLUMN('Electrification prediction'!AC$236),FALSE)</f>
        <v>5289424203.801631</v>
      </c>
      <c r="AD13" s="260">
        <f>VLOOKUP($A13,'Energy Structure(no elec)'!$A$2:$I$28,9,FALSE)*VLOOKUP($A13,'Electrification prediction'!$A$236:$AQ$262,COLUMN('Electrification prediction'!AD$236),FALSE)</f>
        <v>5303393486.9225082</v>
      </c>
      <c r="AE13" s="260">
        <f>VLOOKUP($A13,'Energy Structure(no elec)'!$A$2:$I$28,9,FALSE)*VLOOKUP($A13,'Electrification prediction'!$A$236:$AQ$262,COLUMN('Electrification prediction'!AE$236),FALSE)</f>
        <v>5310511355.6133137</v>
      </c>
      <c r="AF13" s="260">
        <f>VLOOKUP($A13,'Energy Structure(no elec)'!$A$2:$I$28,9,FALSE)*VLOOKUP($A13,'Electrification prediction'!$A$236:$AQ$262,COLUMN('Electrification prediction'!AF$236),FALSE)</f>
        <v>5310646966.8099022</v>
      </c>
      <c r="AG13" s="260">
        <f>VLOOKUP($A13,'Energy Structure(no elec)'!$A$2:$I$28,9,FALSE)*VLOOKUP($A13,'Electrification prediction'!$A$236:$AQ$262,COLUMN('Electrification prediction'!AG$236),FALSE)</f>
        <v>5303630699.9298935</v>
      </c>
      <c r="AH13" s="260">
        <f>VLOOKUP($A13,'Energy Structure(no elec)'!$A$2:$I$28,9,FALSE)*VLOOKUP($A13,'Electrification prediction'!$A$236:$AQ$262,COLUMN('Electrification prediction'!AH$236),FALSE)</f>
        <v>5283429289.7222033</v>
      </c>
      <c r="AI13" s="260">
        <f>VLOOKUP($A13,'Energy Structure(no elec)'!$A$2:$I$28,9,FALSE)*VLOOKUP($A13,'Electrification prediction'!$A$236:$AQ$262,COLUMN('Electrification prediction'!AI$236),FALSE)</f>
        <v>5255900289.7747078</v>
      </c>
      <c r="AJ13" s="260">
        <f>VLOOKUP($A13,'Energy Structure(no elec)'!$A$2:$I$28,9,FALSE)*VLOOKUP($A13,'Electrification prediction'!$A$236:$AQ$262,COLUMN('Electrification prediction'!AJ$236),FALSE)</f>
        <v>5220969219.3380985</v>
      </c>
      <c r="AK13" s="260">
        <f>VLOOKUP($A13,'Energy Structure(no elec)'!$A$2:$I$28,9,FALSE)*VLOOKUP($A13,'Electrification prediction'!$A$236:$AQ$262,COLUMN('Electrification prediction'!AK$236),FALSE)</f>
        <v>5178589943.68081</v>
      </c>
      <c r="AL13" s="260">
        <f>VLOOKUP($A13,'Energy Structure(no elec)'!$A$2:$I$28,9,FALSE)*VLOOKUP($A13,'Electrification prediction'!$A$236:$AQ$262,COLUMN('Electrification prediction'!AL$236),FALSE)</f>
        <v>5128746236.2497444</v>
      </c>
      <c r="AM13" s="260">
        <f>VLOOKUP($A13,'Energy Structure(no elec)'!$A$2:$I$28,9,FALSE)*VLOOKUP($A13,'Electrification prediction'!$A$236:$AQ$262,COLUMN('Electrification prediction'!AM$236),FALSE)</f>
        <v>5071395274.2906542</v>
      </c>
      <c r="AN13" s="260">
        <f>VLOOKUP($A13,'Energy Structure(no elec)'!$A$2:$I$28,9,FALSE)*VLOOKUP($A13,'Electrification prediction'!$A$236:$AQ$262,COLUMN('Electrification prediction'!AN$236),FALSE)</f>
        <v>5006586229.4024229</v>
      </c>
      <c r="AO13" s="260">
        <f>VLOOKUP($A13,'Energy Structure(no elec)'!$A$2:$I$28,9,FALSE)*VLOOKUP($A13,'Electrification prediction'!$A$236:$AQ$262,COLUMN('Electrification prediction'!AO$236),FALSE)</f>
        <v>4934345344.4775372</v>
      </c>
      <c r="AP13" s="260">
        <f>VLOOKUP($A13,'Energy Structure(no elec)'!$A$2:$I$28,9,FALSE)*VLOOKUP($A13,'Electrification prediction'!$A$236:$AQ$262,COLUMN('Electrification prediction'!AP$236),FALSE)</f>
        <v>4854792163.700284</v>
      </c>
      <c r="AQ13" s="260">
        <f>VLOOKUP($A13,'Energy Structure(no elec)'!$A$2:$I$28,9,FALSE)*VLOOKUP($A13,'Electrification prediction'!$A$236:$AQ$262,COLUMN('Electrification prediction'!AQ$236),FALSE)</f>
        <v>4768026213.5681276</v>
      </c>
    </row>
    <row r="14" spans="1:43">
      <c r="A14" s="272" t="s">
        <v>626</v>
      </c>
      <c r="B14">
        <f>VLOOKUP(A14,'Energy use'!$A$132:$K$158,10,FALSE)</f>
        <v>818747812.6808573</v>
      </c>
      <c r="C14" s="260">
        <f>VLOOKUP($A14,'Energy Structure(no elec)'!$A$2:$I$28,9,FALSE)*VLOOKUP($A14,'Electrification prediction'!$A$236:$AQ$262,COLUMN('Electrification prediction'!C$236),FALSE)</f>
        <v>815694788.01551676</v>
      </c>
      <c r="D14" s="260">
        <f>VLOOKUP($A14,'Energy Structure(no elec)'!$A$2:$I$28,9,FALSE)*VLOOKUP($A14,'Electrification prediction'!$A$236:$AQ$262,COLUMN('Electrification prediction'!D$236),FALSE)</f>
        <v>931506727.26391816</v>
      </c>
      <c r="E14" s="260">
        <f>VLOOKUP($A14,'Energy Structure(no elec)'!$A$2:$I$28,9,FALSE)*VLOOKUP($A14,'Electrification prediction'!$A$236:$AQ$262,COLUMN('Electrification prediction'!E$236),FALSE)</f>
        <v>948266162.33651721</v>
      </c>
      <c r="F14" s="260">
        <f>VLOOKUP($A14,'Energy Structure(no elec)'!$A$2:$I$28,9,FALSE)*VLOOKUP($A14,'Electrification prediction'!$A$236:$AQ$262,COLUMN('Electrification prediction'!F$236),FALSE)</f>
        <v>962244558.55615807</v>
      </c>
      <c r="G14" s="260">
        <f>VLOOKUP($A14,'Energy Structure(no elec)'!$A$2:$I$28,9,FALSE)*VLOOKUP($A14,'Electrification prediction'!$A$236:$AQ$262,COLUMN('Electrification prediction'!G$236),FALSE)</f>
        <v>974098244.36655259</v>
      </c>
      <c r="H14" s="260">
        <f>VLOOKUP($A14,'Energy Structure(no elec)'!$A$2:$I$28,9,FALSE)*VLOOKUP($A14,'Electrification prediction'!$A$236:$AQ$262,COLUMN('Electrification prediction'!H$236),FALSE)</f>
        <v>984237551.36158705</v>
      </c>
      <c r="I14" s="260">
        <f>VLOOKUP($A14,'Energy Structure(no elec)'!$A$2:$I$28,9,FALSE)*VLOOKUP($A14,'Electrification prediction'!$A$236:$AQ$262,COLUMN('Electrification prediction'!I$236),FALSE)</f>
        <v>992402260.51491356</v>
      </c>
      <c r="J14" s="260">
        <f>VLOOKUP($A14,'Energy Structure(no elec)'!$A$2:$I$28,9,FALSE)*VLOOKUP($A14,'Electrification prediction'!$A$236:$AQ$262,COLUMN('Electrification prediction'!J$236),FALSE)</f>
        <v>999611583.42706978</v>
      </c>
      <c r="K14" s="260">
        <f>VLOOKUP($A14,'Energy Structure(no elec)'!$A$2:$I$28,9,FALSE)*VLOOKUP($A14,'Electrification prediction'!$A$236:$AQ$262,COLUMN('Electrification prediction'!K$236),FALSE)</f>
        <v>1005906539.9309781</v>
      </c>
      <c r="L14" s="260">
        <f>VLOOKUP($A14,'Energy Structure(no elec)'!$A$2:$I$28,9,FALSE)*VLOOKUP($A14,'Electrification prediction'!$A$236:$AQ$262,COLUMN('Electrification prediction'!L$236),FALSE)</f>
        <v>1011320848.2484744</v>
      </c>
      <c r="M14" s="260">
        <f>VLOOKUP($A14,'Energy Structure(no elec)'!$A$2:$I$28,9,FALSE)*VLOOKUP($A14,'Electrification prediction'!$A$236:$AQ$262,COLUMN('Electrification prediction'!M$236),FALSE)</f>
        <v>1014378667.5109631</v>
      </c>
      <c r="N14" s="260">
        <f>VLOOKUP($A14,'Energy Structure(no elec)'!$A$2:$I$28,9,FALSE)*VLOOKUP($A14,'Electrification prediction'!$A$236:$AQ$262,COLUMN('Electrification prediction'!N$236),FALSE)</f>
        <v>1016595622.0176222</v>
      </c>
      <c r="O14" s="260">
        <f>VLOOKUP($A14,'Energy Structure(no elec)'!$A$2:$I$28,9,FALSE)*VLOOKUP($A14,'Electrification prediction'!$A$236:$AQ$262,COLUMN('Electrification prediction'!O$236),FALSE)</f>
        <v>1017991847.0193665</v>
      </c>
      <c r="P14" s="260">
        <f>VLOOKUP($A14,'Energy Structure(no elec)'!$A$2:$I$28,9,FALSE)*VLOOKUP($A14,'Electrification prediction'!$A$236:$AQ$262,COLUMN('Electrification prediction'!P$236),FALSE)</f>
        <v>1018583031.8865854</v>
      </c>
      <c r="Q14" s="260">
        <f>VLOOKUP($A14,'Energy Structure(no elec)'!$A$2:$I$28,9,FALSE)*VLOOKUP($A14,'Electrification prediction'!$A$236:$AQ$262,COLUMN('Electrification prediction'!Q$236),FALSE)</f>
        <v>1018370970.7405957</v>
      </c>
      <c r="R14" s="260">
        <f>VLOOKUP($A14,'Energy Structure(no elec)'!$A$2:$I$28,9,FALSE)*VLOOKUP($A14,'Electrification prediction'!$A$236:$AQ$262,COLUMN('Electrification prediction'!R$236),FALSE)</f>
        <v>1016358559.0288284</v>
      </c>
      <c r="S14" s="260">
        <f>VLOOKUP($A14,'Energy Structure(no elec)'!$A$2:$I$28,9,FALSE)*VLOOKUP($A14,'Electrification prediction'!$A$236:$AQ$262,COLUMN('Electrification prediction'!S$236),FALSE)</f>
        <v>1014554867.4467057</v>
      </c>
      <c r="T14" s="260">
        <f>VLOOKUP($A14,'Energy Structure(no elec)'!$A$2:$I$28,9,FALSE)*VLOOKUP($A14,'Electrification prediction'!$A$236:$AQ$262,COLUMN('Electrification prediction'!T$236),FALSE)</f>
        <v>1011946867.2447724</v>
      </c>
      <c r="U14" s="260">
        <f>VLOOKUP($A14,'Energy Structure(no elec)'!$A$2:$I$28,9,FALSE)*VLOOKUP($A14,'Electrification prediction'!$A$236:$AQ$262,COLUMN('Electrification prediction'!U$236),FALSE)</f>
        <v>1008526561.6186479</v>
      </c>
      <c r="V14" s="260">
        <f>VLOOKUP($A14,'Energy Structure(no elec)'!$A$2:$I$28,9,FALSE)*VLOOKUP($A14,'Electrification prediction'!$A$236:$AQ$262,COLUMN('Electrification prediction'!V$236),FALSE)</f>
        <v>1004284722.3382796</v>
      </c>
      <c r="W14" s="260">
        <f>VLOOKUP($A14,'Energy Structure(no elec)'!$A$2:$I$28,9,FALSE)*VLOOKUP($A14,'Electrification prediction'!$A$236:$AQ$262,COLUMN('Electrification prediction'!W$236),FALSE)</f>
        <v>998608078.77721989</v>
      </c>
      <c r="X14" s="260">
        <f>VLOOKUP($A14,'Energy Structure(no elec)'!$A$2:$I$28,9,FALSE)*VLOOKUP($A14,'Electrification prediction'!$A$236:$AQ$262,COLUMN('Electrification prediction'!X$236),FALSE)</f>
        <v>990514521.35439134</v>
      </c>
      <c r="Y14" s="260">
        <f>VLOOKUP($A14,'Energy Structure(no elec)'!$A$2:$I$28,9,FALSE)*VLOOKUP($A14,'Electrification prediction'!$A$236:$AQ$262,COLUMN('Electrification prediction'!Y$236),FALSE)</f>
        <v>980998722.0668844</v>
      </c>
      <c r="Z14" s="260">
        <f>VLOOKUP($A14,'Energy Structure(no elec)'!$A$2:$I$28,9,FALSE)*VLOOKUP($A14,'Electrification prediction'!$A$236:$AQ$262,COLUMN('Electrification prediction'!Z$236),FALSE)</f>
        <v>970074273.92634749</v>
      </c>
      <c r="AA14" s="260">
        <f>VLOOKUP($A14,'Energy Structure(no elec)'!$A$2:$I$28,9,FALSE)*VLOOKUP($A14,'Electrification prediction'!$A$236:$AQ$262,COLUMN('Electrification prediction'!AA$236),FALSE)</f>
        <v>957749988.96954179</v>
      </c>
      <c r="AB14" s="260">
        <f>VLOOKUP($A14,'Energy Structure(no elec)'!$A$2:$I$28,9,FALSE)*VLOOKUP($A14,'Electrification prediction'!$A$236:$AQ$262,COLUMN('Electrification prediction'!AB$236),FALSE)</f>
        <v>944049587.99548697</v>
      </c>
      <c r="AC14" s="260">
        <f>VLOOKUP($A14,'Energy Structure(no elec)'!$A$2:$I$28,9,FALSE)*VLOOKUP($A14,'Electrification prediction'!$A$236:$AQ$262,COLUMN('Electrification prediction'!AC$236),FALSE)</f>
        <v>929002054.96647668</v>
      </c>
      <c r="AD14" s="260">
        <f>VLOOKUP($A14,'Energy Structure(no elec)'!$A$2:$I$28,9,FALSE)*VLOOKUP($A14,'Electrification prediction'!$A$236:$AQ$262,COLUMN('Electrification prediction'!AD$236),FALSE)</f>
        <v>912641777.32658136</v>
      </c>
      <c r="AE14" s="260">
        <f>VLOOKUP($A14,'Energy Structure(no elec)'!$A$2:$I$28,9,FALSE)*VLOOKUP($A14,'Electrification prediction'!$A$236:$AQ$262,COLUMN('Electrification prediction'!AE$236),FALSE)</f>
        <v>894999692.9324913</v>
      </c>
      <c r="AF14" s="260">
        <f>VLOOKUP($A14,'Energy Structure(no elec)'!$A$2:$I$28,9,FALSE)*VLOOKUP($A14,'Electrification prediction'!$A$236:$AQ$262,COLUMN('Electrification prediction'!AF$236),FALSE)</f>
        <v>876121755.7465241</v>
      </c>
      <c r="AG14" s="260">
        <f>VLOOKUP($A14,'Energy Structure(no elec)'!$A$2:$I$28,9,FALSE)*VLOOKUP($A14,'Electrification prediction'!$A$236:$AQ$262,COLUMN('Electrification prediction'!AG$236),FALSE)</f>
        <v>856050930.12251294</v>
      </c>
      <c r="AH14" s="260">
        <f>VLOOKUP($A14,'Energy Structure(no elec)'!$A$2:$I$28,9,FALSE)*VLOOKUP($A14,'Electrification prediction'!$A$236:$AQ$262,COLUMN('Electrification prediction'!AH$236),FALSE)</f>
        <v>834008003.8555057</v>
      </c>
      <c r="AI14" s="260">
        <f>VLOOKUP($A14,'Energy Structure(no elec)'!$A$2:$I$28,9,FALSE)*VLOOKUP($A14,'Electrification prediction'!$A$236:$AQ$262,COLUMN('Electrification prediction'!AI$236),FALSE)</f>
        <v>810929329.12452388</v>
      </c>
      <c r="AJ14" s="260">
        <f>VLOOKUP($A14,'Energy Structure(no elec)'!$A$2:$I$28,9,FALSE)*VLOOKUP($A14,'Electrification prediction'!$A$236:$AQ$262,COLUMN('Electrification prediction'!AJ$236),FALSE)</f>
        <v>786879048.64079201</v>
      </c>
      <c r="AK14" s="260">
        <f>VLOOKUP($A14,'Energy Structure(no elec)'!$A$2:$I$28,9,FALSE)*VLOOKUP($A14,'Electrification prediction'!$A$236:$AQ$262,COLUMN('Electrification prediction'!AK$236),FALSE)</f>
        <v>761927037.63037384</v>
      </c>
      <c r="AL14" s="260">
        <f>VLOOKUP($A14,'Energy Structure(no elec)'!$A$2:$I$28,9,FALSE)*VLOOKUP($A14,'Electrification prediction'!$A$236:$AQ$262,COLUMN('Electrification prediction'!AL$236),FALSE)</f>
        <v>736148654.88368785</v>
      </c>
      <c r="AM14" s="260">
        <f>VLOOKUP($A14,'Energy Structure(no elec)'!$A$2:$I$28,9,FALSE)*VLOOKUP($A14,'Electrification prediction'!$A$236:$AQ$262,COLUMN('Electrification prediction'!AM$236),FALSE)</f>
        <v>709617262.42572665</v>
      </c>
      <c r="AN14" s="260">
        <f>VLOOKUP($A14,'Energy Structure(no elec)'!$A$2:$I$28,9,FALSE)*VLOOKUP($A14,'Electrification prediction'!$A$236:$AQ$262,COLUMN('Electrification prediction'!AN$236),FALSE)</f>
        <v>682418979.46487808</v>
      </c>
      <c r="AO14" s="260">
        <f>VLOOKUP($A14,'Energy Structure(no elec)'!$A$2:$I$28,9,FALSE)*VLOOKUP($A14,'Electrification prediction'!$A$236:$AQ$262,COLUMN('Electrification prediction'!AO$236),FALSE)</f>
        <v>654637677.59646916</v>
      </c>
      <c r="AP14" s="260">
        <f>VLOOKUP($A14,'Energy Structure(no elec)'!$A$2:$I$28,9,FALSE)*VLOOKUP($A14,'Electrification prediction'!$A$236:$AQ$262,COLUMN('Electrification prediction'!AP$236),FALSE)</f>
        <v>626368563.08506393</v>
      </c>
      <c r="AQ14" s="260">
        <f>VLOOKUP($A14,'Energy Structure(no elec)'!$A$2:$I$28,9,FALSE)*VLOOKUP($A14,'Electrification prediction'!$A$236:$AQ$262,COLUMN('Electrification prediction'!AQ$236),FALSE)</f>
        <v>597704095.05105269</v>
      </c>
    </row>
    <row r="15" spans="1:43">
      <c r="A15" s="272" t="s">
        <v>627</v>
      </c>
      <c r="B15">
        <f>VLOOKUP(A15,'Energy use'!$A$132:$K$158,10,FALSE)</f>
        <v>5464428809.5092936</v>
      </c>
      <c r="C15" s="260">
        <f>VLOOKUP($A15,'Energy Structure(no elec)'!$A$2:$I$28,9,FALSE)*VLOOKUP($A15,'Electrification prediction'!$A$236:$AQ$262,COLUMN('Electrification prediction'!C$236),FALSE)</f>
        <v>5389916181.5273781</v>
      </c>
      <c r="D15" s="260">
        <f>VLOOKUP($A15,'Energy Structure(no elec)'!$A$2:$I$28,9,FALSE)*VLOOKUP($A15,'Electrification prediction'!$A$236:$AQ$262,COLUMN('Electrification prediction'!D$236),FALSE)</f>
        <v>5784242987.5464554</v>
      </c>
      <c r="E15" s="260">
        <f>VLOOKUP($A15,'Energy Structure(no elec)'!$A$2:$I$28,9,FALSE)*VLOOKUP($A15,'Electrification prediction'!$A$236:$AQ$262,COLUMN('Electrification prediction'!E$236),FALSE)</f>
        <v>5749630772.7440901</v>
      </c>
      <c r="F15" s="260">
        <f>VLOOKUP($A15,'Energy Structure(no elec)'!$A$2:$I$28,9,FALSE)*VLOOKUP($A15,'Electrification prediction'!$A$236:$AQ$262,COLUMN('Electrification prediction'!F$236),FALSE)</f>
        <v>5705149938.81954</v>
      </c>
      <c r="G15" s="260">
        <f>VLOOKUP($A15,'Energy Structure(no elec)'!$A$2:$I$28,9,FALSE)*VLOOKUP($A15,'Electrification prediction'!$A$236:$AQ$262,COLUMN('Electrification prediction'!G$236),FALSE)</f>
        <v>5655167418.1475058</v>
      </c>
      <c r="H15" s="260">
        <f>VLOOKUP($A15,'Energy Structure(no elec)'!$A$2:$I$28,9,FALSE)*VLOOKUP($A15,'Electrification prediction'!$A$236:$AQ$262,COLUMN('Electrification prediction'!H$236),FALSE)</f>
        <v>5602258392.4352541</v>
      </c>
      <c r="I15" s="260">
        <f>VLOOKUP($A15,'Energy Structure(no elec)'!$A$2:$I$28,9,FALSE)*VLOOKUP($A15,'Electrification prediction'!$A$236:$AQ$262,COLUMN('Electrification prediction'!I$236),FALSE)</f>
        <v>5545034888.2922993</v>
      </c>
      <c r="J15" s="260">
        <f>VLOOKUP($A15,'Energy Structure(no elec)'!$A$2:$I$28,9,FALSE)*VLOOKUP($A15,'Electrification prediction'!$A$236:$AQ$262,COLUMN('Electrification prediction'!J$236),FALSE)</f>
        <v>5489215937.657917</v>
      </c>
      <c r="K15" s="260">
        <f>VLOOKUP($A15,'Energy Structure(no elec)'!$A$2:$I$28,9,FALSE)*VLOOKUP($A15,'Electrification prediction'!$A$236:$AQ$262,COLUMN('Electrification prediction'!K$236),FALSE)</f>
        <v>5434845952.4899912</v>
      </c>
      <c r="L15" s="260">
        <f>VLOOKUP($A15,'Energy Structure(no elec)'!$A$2:$I$28,9,FALSE)*VLOOKUP($A15,'Electrification prediction'!$A$236:$AQ$262,COLUMN('Electrification prediction'!L$236),FALSE)</f>
        <v>5381934844.7052422</v>
      </c>
      <c r="M15" s="260">
        <f>VLOOKUP($A15,'Energy Structure(no elec)'!$A$2:$I$28,9,FALSE)*VLOOKUP($A15,'Electrification prediction'!$A$236:$AQ$262,COLUMN('Electrification prediction'!M$236),FALSE)</f>
        <v>5322578308.6448164</v>
      </c>
      <c r="N15" s="260">
        <f>VLOOKUP($A15,'Energy Structure(no elec)'!$A$2:$I$28,9,FALSE)*VLOOKUP($A15,'Electrification prediction'!$A$236:$AQ$262,COLUMN('Electrification prediction'!N$236),FALSE)</f>
        <v>5264783066.7515535</v>
      </c>
      <c r="O15" s="260">
        <f>VLOOKUP($A15,'Energy Structure(no elec)'!$A$2:$I$28,9,FALSE)*VLOOKUP($A15,'Electrification prediction'!$A$236:$AQ$262,COLUMN('Electrification prediction'!O$236),FALSE)</f>
        <v>5208487161.243391</v>
      </c>
      <c r="P15" s="260">
        <f>VLOOKUP($A15,'Energy Structure(no elec)'!$A$2:$I$28,9,FALSE)*VLOOKUP($A15,'Electrification prediction'!$A$236:$AQ$262,COLUMN('Electrification prediction'!P$236),FALSE)</f>
        <v>5153616329.5237913</v>
      </c>
      <c r="Q15" s="260">
        <f>VLOOKUP($A15,'Energy Structure(no elec)'!$A$2:$I$28,9,FALSE)*VLOOKUP($A15,'Electrification prediction'!$A$236:$AQ$262,COLUMN('Electrification prediction'!Q$236),FALSE)</f>
        <v>5100036873.2684822</v>
      </c>
      <c r="R15" s="260">
        <f>VLOOKUP($A15,'Energy Structure(no elec)'!$A$2:$I$28,9,FALSE)*VLOOKUP($A15,'Electrification prediction'!$A$236:$AQ$262,COLUMN('Electrification prediction'!R$236),FALSE)</f>
        <v>5042670783.9203138</v>
      </c>
      <c r="S15" s="260">
        <f>VLOOKUP($A15,'Energy Structure(no elec)'!$A$2:$I$28,9,FALSE)*VLOOKUP($A15,'Electrification prediction'!$A$236:$AQ$262,COLUMN('Electrification prediction'!S$236),FALSE)</f>
        <v>4991406707.7728052</v>
      </c>
      <c r="T15" s="260">
        <f>VLOOKUP($A15,'Energy Structure(no elec)'!$A$2:$I$28,9,FALSE)*VLOOKUP($A15,'Electrification prediction'!$A$236:$AQ$262,COLUMN('Electrification prediction'!T$236),FALSE)</f>
        <v>4941060677.5608816</v>
      </c>
      <c r="U15" s="260">
        <f>VLOOKUP($A15,'Energy Structure(no elec)'!$A$2:$I$28,9,FALSE)*VLOOKUP($A15,'Electrification prediction'!$A$236:$AQ$262,COLUMN('Electrification prediction'!U$236),FALSE)</f>
        <v>4891491060.6086102</v>
      </c>
      <c r="V15" s="260">
        <f>VLOOKUP($A15,'Energy Structure(no elec)'!$A$2:$I$28,9,FALSE)*VLOOKUP($A15,'Electrification prediction'!$A$236:$AQ$262,COLUMN('Electrification prediction'!V$236),FALSE)</f>
        <v>4842557944.7315359</v>
      </c>
      <c r="W15" s="260">
        <f>VLOOKUP($A15,'Energy Structure(no elec)'!$A$2:$I$28,9,FALSE)*VLOOKUP($A15,'Electrification prediction'!$A$236:$AQ$262,COLUMN('Electrification prediction'!W$236),FALSE)</f>
        <v>4791229745.9105701</v>
      </c>
      <c r="X15" s="260">
        <f>VLOOKUP($A15,'Energy Structure(no elec)'!$A$2:$I$28,9,FALSE)*VLOOKUP($A15,'Electrification prediction'!$A$236:$AQ$262,COLUMN('Electrification prediction'!X$236),FALSE)</f>
        <v>4732765637.5302401</v>
      </c>
      <c r="Y15" s="260">
        <f>VLOOKUP($A15,'Energy Structure(no elec)'!$A$2:$I$28,9,FALSE)*VLOOKUP($A15,'Electrification prediction'!$A$236:$AQ$262,COLUMN('Electrification prediction'!Y$236),FALSE)</f>
        <v>4671889243.6854048</v>
      </c>
      <c r="Z15" s="260">
        <f>VLOOKUP($A15,'Energy Structure(no elec)'!$A$2:$I$28,9,FALSE)*VLOOKUP($A15,'Electrification prediction'!$A$236:$AQ$262,COLUMN('Electrification prediction'!Z$236),FALSE)</f>
        <v>4608581060.1722212</v>
      </c>
      <c r="AA15" s="260">
        <f>VLOOKUP($A15,'Energy Structure(no elec)'!$A$2:$I$28,9,FALSE)*VLOOKUP($A15,'Electrification prediction'!$A$236:$AQ$262,COLUMN('Electrification prediction'!AA$236),FALSE)</f>
        <v>4542786195.9351358</v>
      </c>
      <c r="AB15" s="260">
        <f>VLOOKUP($A15,'Energy Structure(no elec)'!$A$2:$I$28,9,FALSE)*VLOOKUP($A15,'Electrification prediction'!$A$236:$AQ$262,COLUMN('Electrification prediction'!AB$236),FALSE)</f>
        <v>4474507361.3270559</v>
      </c>
      <c r="AC15" s="260">
        <f>VLOOKUP($A15,'Energy Structure(no elec)'!$A$2:$I$28,9,FALSE)*VLOOKUP($A15,'Electrification prediction'!$A$236:$AQ$262,COLUMN('Electrification prediction'!AC$236),FALSE)</f>
        <v>4403758391.3267708</v>
      </c>
      <c r="AD15" s="260">
        <f>VLOOKUP($A15,'Energy Structure(no elec)'!$A$2:$I$28,9,FALSE)*VLOOKUP($A15,'Electrification prediction'!$A$236:$AQ$262,COLUMN('Electrification prediction'!AD$236),FALSE)</f>
        <v>4330564653.1314869</v>
      </c>
      <c r="AE15" s="260">
        <f>VLOOKUP($A15,'Energy Structure(no elec)'!$A$2:$I$28,9,FALSE)*VLOOKUP($A15,'Electrification prediction'!$A$236:$AQ$262,COLUMN('Electrification prediction'!AE$236),FALSE)</f>
        <v>4254920835.0254903</v>
      </c>
      <c r="AF15" s="260">
        <f>VLOOKUP($A15,'Energy Structure(no elec)'!$A$2:$I$28,9,FALSE)*VLOOKUP($A15,'Electrification prediction'!$A$236:$AQ$262,COLUMN('Electrification prediction'!AF$236),FALSE)</f>
        <v>4176878406.5425553</v>
      </c>
      <c r="AG15" s="260">
        <f>VLOOKUP($A15,'Energy Structure(no elec)'!$A$2:$I$28,9,FALSE)*VLOOKUP($A15,'Electrification prediction'!$A$236:$AQ$262,COLUMN('Electrification prediction'!AG$236),FALSE)</f>
        <v>4096460079.1404829</v>
      </c>
      <c r="AH15" s="260">
        <f>VLOOKUP($A15,'Energy Structure(no elec)'!$A$2:$I$28,9,FALSE)*VLOOKUP($A15,'Electrification prediction'!$A$236:$AQ$262,COLUMN('Electrification prediction'!AH$236),FALSE)</f>
        <v>4009720737.0290189</v>
      </c>
      <c r="AI15" s="260">
        <f>VLOOKUP($A15,'Energy Structure(no elec)'!$A$2:$I$28,9,FALSE)*VLOOKUP($A15,'Electrification prediction'!$A$236:$AQ$262,COLUMN('Electrification prediction'!AI$236),FALSE)</f>
        <v>3920904729.771471</v>
      </c>
      <c r="AJ15" s="260">
        <f>VLOOKUP($A15,'Energy Structure(no elec)'!$A$2:$I$28,9,FALSE)*VLOOKUP($A15,'Electrification prediction'!$A$236:$AQ$262,COLUMN('Electrification prediction'!AJ$236),FALSE)</f>
        <v>3830085149.9459648</v>
      </c>
      <c r="AK15" s="260">
        <f>VLOOKUP($A15,'Energy Structure(no elec)'!$A$2:$I$28,9,FALSE)*VLOOKUP($A15,'Electrification prediction'!$A$236:$AQ$262,COLUMN('Electrification prediction'!AK$236),FALSE)</f>
        <v>3737350078.9878802</v>
      </c>
      <c r="AL15" s="260">
        <f>VLOOKUP($A15,'Energy Structure(no elec)'!$A$2:$I$28,9,FALSE)*VLOOKUP($A15,'Electrification prediction'!$A$236:$AQ$262,COLUMN('Electrification prediction'!AL$236),FALSE)</f>
        <v>3642802295.9879742</v>
      </c>
      <c r="AM15" s="260">
        <f>VLOOKUP($A15,'Energy Structure(no elec)'!$A$2:$I$28,9,FALSE)*VLOOKUP($A15,'Electrification prediction'!$A$236:$AQ$262,COLUMN('Electrification prediction'!AM$236),FALSE)</f>
        <v>3546523063.5641651</v>
      </c>
      <c r="AN15" s="260">
        <f>VLOOKUP($A15,'Energy Structure(no elec)'!$A$2:$I$28,9,FALSE)*VLOOKUP($A15,'Electrification prediction'!$A$236:$AQ$262,COLUMN('Electrification prediction'!AN$236),FALSE)</f>
        <v>3448646093.9297204</v>
      </c>
      <c r="AO15" s="260">
        <f>VLOOKUP($A15,'Energy Structure(no elec)'!$A$2:$I$28,9,FALSE)*VLOOKUP($A15,'Electrification prediction'!$A$236:$AQ$262,COLUMN('Electrification prediction'!AO$236),FALSE)</f>
        <v>3349284419.9932766</v>
      </c>
      <c r="AP15" s="260">
        <f>VLOOKUP($A15,'Energy Structure(no elec)'!$A$2:$I$28,9,FALSE)*VLOOKUP($A15,'Electrification prediction'!$A$236:$AQ$262,COLUMN('Electrification prediction'!AP$236),FALSE)</f>
        <v>3248600414.6441951</v>
      </c>
      <c r="AQ15" s="260">
        <f>VLOOKUP($A15,'Energy Structure(no elec)'!$A$2:$I$28,9,FALSE)*VLOOKUP($A15,'Electrification prediction'!$A$236:$AQ$262,COLUMN('Electrification prediction'!AQ$236),FALSE)</f>
        <v>3146736169.0730553</v>
      </c>
    </row>
    <row r="16" spans="1:43">
      <c r="A16" s="272" t="s">
        <v>628</v>
      </c>
      <c r="B16">
        <f>VLOOKUP(A16,'Energy use'!$A$132:$K$158,10,FALSE)</f>
        <v>0</v>
      </c>
      <c r="C16" s="260">
        <f>VLOOKUP($A16,'Energy Structure(no elec)'!$A$2:$I$28,9,FALSE)*VLOOKUP($A16,'Electrification prediction'!$A$236:$AQ$262,COLUMN('Electrification prediction'!C$236),FALSE)</f>
        <v>0</v>
      </c>
      <c r="D16" s="260">
        <f>VLOOKUP($A16,'Energy Structure(no elec)'!$A$2:$I$28,9,FALSE)*VLOOKUP($A16,'Electrification prediction'!$A$236:$AQ$262,COLUMN('Electrification prediction'!D$236),FALSE)</f>
        <v>0</v>
      </c>
      <c r="E16" s="260">
        <f>VLOOKUP($A16,'Energy Structure(no elec)'!$A$2:$I$28,9,FALSE)*VLOOKUP($A16,'Electrification prediction'!$A$236:$AQ$262,COLUMN('Electrification prediction'!E$236),FALSE)</f>
        <v>0</v>
      </c>
      <c r="F16" s="260">
        <f>VLOOKUP($A16,'Energy Structure(no elec)'!$A$2:$I$28,9,FALSE)*VLOOKUP($A16,'Electrification prediction'!$A$236:$AQ$262,COLUMN('Electrification prediction'!F$236),FALSE)</f>
        <v>0</v>
      </c>
      <c r="G16" s="260">
        <f>VLOOKUP($A16,'Energy Structure(no elec)'!$A$2:$I$28,9,FALSE)*VLOOKUP($A16,'Electrification prediction'!$A$236:$AQ$262,COLUMN('Electrification prediction'!G$236),FALSE)</f>
        <v>0</v>
      </c>
      <c r="H16" s="260">
        <f>VLOOKUP($A16,'Energy Structure(no elec)'!$A$2:$I$28,9,FALSE)*VLOOKUP($A16,'Electrification prediction'!$A$236:$AQ$262,COLUMN('Electrification prediction'!H$236),FALSE)</f>
        <v>0</v>
      </c>
      <c r="I16" s="260">
        <f>VLOOKUP($A16,'Energy Structure(no elec)'!$A$2:$I$28,9,FALSE)*VLOOKUP($A16,'Electrification prediction'!$A$236:$AQ$262,COLUMN('Electrification prediction'!I$236),FALSE)</f>
        <v>0</v>
      </c>
      <c r="J16" s="260">
        <f>VLOOKUP($A16,'Energy Structure(no elec)'!$A$2:$I$28,9,FALSE)*VLOOKUP($A16,'Electrification prediction'!$A$236:$AQ$262,COLUMN('Electrification prediction'!J$236),FALSE)</f>
        <v>0</v>
      </c>
      <c r="K16" s="260">
        <f>VLOOKUP($A16,'Energy Structure(no elec)'!$A$2:$I$28,9,FALSE)*VLOOKUP($A16,'Electrification prediction'!$A$236:$AQ$262,COLUMN('Electrification prediction'!K$236),FALSE)</f>
        <v>0</v>
      </c>
      <c r="L16" s="260">
        <f>VLOOKUP($A16,'Energy Structure(no elec)'!$A$2:$I$28,9,FALSE)*VLOOKUP($A16,'Electrification prediction'!$A$236:$AQ$262,COLUMN('Electrification prediction'!L$236),FALSE)</f>
        <v>0</v>
      </c>
      <c r="M16" s="260">
        <f>VLOOKUP($A16,'Energy Structure(no elec)'!$A$2:$I$28,9,FALSE)*VLOOKUP($A16,'Electrification prediction'!$A$236:$AQ$262,COLUMN('Electrification prediction'!M$236),FALSE)</f>
        <v>0</v>
      </c>
      <c r="N16" s="260">
        <f>VLOOKUP($A16,'Energy Structure(no elec)'!$A$2:$I$28,9,FALSE)*VLOOKUP($A16,'Electrification prediction'!$A$236:$AQ$262,COLUMN('Electrification prediction'!N$236),FALSE)</f>
        <v>0</v>
      </c>
      <c r="O16" s="260">
        <f>VLOOKUP($A16,'Energy Structure(no elec)'!$A$2:$I$28,9,FALSE)*VLOOKUP($A16,'Electrification prediction'!$A$236:$AQ$262,COLUMN('Electrification prediction'!O$236),FALSE)</f>
        <v>0</v>
      </c>
      <c r="P16" s="260">
        <f>VLOOKUP($A16,'Energy Structure(no elec)'!$A$2:$I$28,9,FALSE)*VLOOKUP($A16,'Electrification prediction'!$A$236:$AQ$262,COLUMN('Electrification prediction'!P$236),FALSE)</f>
        <v>0</v>
      </c>
      <c r="Q16" s="260">
        <f>VLOOKUP($A16,'Energy Structure(no elec)'!$A$2:$I$28,9,FALSE)*VLOOKUP($A16,'Electrification prediction'!$A$236:$AQ$262,COLUMN('Electrification prediction'!Q$236),FALSE)</f>
        <v>0</v>
      </c>
      <c r="R16" s="260">
        <f>VLOOKUP($A16,'Energy Structure(no elec)'!$A$2:$I$28,9,FALSE)*VLOOKUP($A16,'Electrification prediction'!$A$236:$AQ$262,COLUMN('Electrification prediction'!R$236),FALSE)</f>
        <v>0</v>
      </c>
      <c r="S16" s="260">
        <f>VLOOKUP($A16,'Energy Structure(no elec)'!$A$2:$I$28,9,FALSE)*VLOOKUP($A16,'Electrification prediction'!$A$236:$AQ$262,COLUMN('Electrification prediction'!S$236),FALSE)</f>
        <v>0</v>
      </c>
      <c r="T16" s="260">
        <f>VLOOKUP($A16,'Energy Structure(no elec)'!$A$2:$I$28,9,FALSE)*VLOOKUP($A16,'Electrification prediction'!$A$236:$AQ$262,COLUMN('Electrification prediction'!T$236),FALSE)</f>
        <v>0</v>
      </c>
      <c r="U16" s="260">
        <f>VLOOKUP($A16,'Energy Structure(no elec)'!$A$2:$I$28,9,FALSE)*VLOOKUP($A16,'Electrification prediction'!$A$236:$AQ$262,COLUMN('Electrification prediction'!U$236),FALSE)</f>
        <v>0</v>
      </c>
      <c r="V16" s="260">
        <f>VLOOKUP($A16,'Energy Structure(no elec)'!$A$2:$I$28,9,FALSE)*VLOOKUP($A16,'Electrification prediction'!$A$236:$AQ$262,COLUMN('Electrification prediction'!V$236),FALSE)</f>
        <v>0</v>
      </c>
      <c r="W16" s="260">
        <f>VLOOKUP($A16,'Energy Structure(no elec)'!$A$2:$I$28,9,FALSE)*VLOOKUP($A16,'Electrification prediction'!$A$236:$AQ$262,COLUMN('Electrification prediction'!W$236),FALSE)</f>
        <v>0</v>
      </c>
      <c r="X16" s="260">
        <f>VLOOKUP($A16,'Energy Structure(no elec)'!$A$2:$I$28,9,FALSE)*VLOOKUP($A16,'Electrification prediction'!$A$236:$AQ$262,COLUMN('Electrification prediction'!X$236),FALSE)</f>
        <v>0</v>
      </c>
      <c r="Y16" s="260">
        <f>VLOOKUP($A16,'Energy Structure(no elec)'!$A$2:$I$28,9,FALSE)*VLOOKUP($A16,'Electrification prediction'!$A$236:$AQ$262,COLUMN('Electrification prediction'!Y$236),FALSE)</f>
        <v>0</v>
      </c>
      <c r="Z16" s="260">
        <f>VLOOKUP($A16,'Energy Structure(no elec)'!$A$2:$I$28,9,FALSE)*VLOOKUP($A16,'Electrification prediction'!$A$236:$AQ$262,COLUMN('Electrification prediction'!Z$236),FALSE)</f>
        <v>0</v>
      </c>
      <c r="AA16" s="260">
        <f>VLOOKUP($A16,'Energy Structure(no elec)'!$A$2:$I$28,9,FALSE)*VLOOKUP($A16,'Electrification prediction'!$A$236:$AQ$262,COLUMN('Electrification prediction'!AA$236),FALSE)</f>
        <v>0</v>
      </c>
      <c r="AB16" s="260">
        <f>VLOOKUP($A16,'Energy Structure(no elec)'!$A$2:$I$28,9,FALSE)*VLOOKUP($A16,'Electrification prediction'!$A$236:$AQ$262,COLUMN('Electrification prediction'!AB$236),FALSE)</f>
        <v>0</v>
      </c>
      <c r="AC16" s="260">
        <f>VLOOKUP($A16,'Energy Structure(no elec)'!$A$2:$I$28,9,FALSE)*VLOOKUP($A16,'Electrification prediction'!$A$236:$AQ$262,COLUMN('Electrification prediction'!AC$236),FALSE)</f>
        <v>0</v>
      </c>
      <c r="AD16" s="260">
        <f>VLOOKUP($A16,'Energy Structure(no elec)'!$A$2:$I$28,9,FALSE)*VLOOKUP($A16,'Electrification prediction'!$A$236:$AQ$262,COLUMN('Electrification prediction'!AD$236),FALSE)</f>
        <v>0</v>
      </c>
      <c r="AE16" s="260">
        <f>VLOOKUP($A16,'Energy Structure(no elec)'!$A$2:$I$28,9,FALSE)*VLOOKUP($A16,'Electrification prediction'!$A$236:$AQ$262,COLUMN('Electrification prediction'!AE$236),FALSE)</f>
        <v>0</v>
      </c>
      <c r="AF16" s="260">
        <f>VLOOKUP($A16,'Energy Structure(no elec)'!$A$2:$I$28,9,FALSE)*VLOOKUP($A16,'Electrification prediction'!$A$236:$AQ$262,COLUMN('Electrification prediction'!AF$236),FALSE)</f>
        <v>0</v>
      </c>
      <c r="AG16" s="260">
        <f>VLOOKUP($A16,'Energy Structure(no elec)'!$A$2:$I$28,9,FALSE)*VLOOKUP($A16,'Electrification prediction'!$A$236:$AQ$262,COLUMN('Electrification prediction'!AG$236),FALSE)</f>
        <v>0</v>
      </c>
      <c r="AH16" s="260">
        <f>VLOOKUP($A16,'Energy Structure(no elec)'!$A$2:$I$28,9,FALSE)*VLOOKUP($A16,'Electrification prediction'!$A$236:$AQ$262,COLUMN('Electrification prediction'!AH$236),FALSE)</f>
        <v>0</v>
      </c>
      <c r="AI16" s="260">
        <f>VLOOKUP($A16,'Energy Structure(no elec)'!$A$2:$I$28,9,FALSE)*VLOOKUP($A16,'Electrification prediction'!$A$236:$AQ$262,COLUMN('Electrification prediction'!AI$236),FALSE)</f>
        <v>0</v>
      </c>
      <c r="AJ16" s="260">
        <f>VLOOKUP($A16,'Energy Structure(no elec)'!$A$2:$I$28,9,FALSE)*VLOOKUP($A16,'Electrification prediction'!$A$236:$AQ$262,COLUMN('Electrification prediction'!AJ$236),FALSE)</f>
        <v>0</v>
      </c>
      <c r="AK16" s="260">
        <f>VLOOKUP($A16,'Energy Structure(no elec)'!$A$2:$I$28,9,FALSE)*VLOOKUP($A16,'Electrification prediction'!$A$236:$AQ$262,COLUMN('Electrification prediction'!AK$236),FALSE)</f>
        <v>0</v>
      </c>
      <c r="AL16" s="260">
        <f>VLOOKUP($A16,'Energy Structure(no elec)'!$A$2:$I$28,9,FALSE)*VLOOKUP($A16,'Electrification prediction'!$A$236:$AQ$262,COLUMN('Electrification prediction'!AL$236),FALSE)</f>
        <v>0</v>
      </c>
      <c r="AM16" s="260">
        <f>VLOOKUP($A16,'Energy Structure(no elec)'!$A$2:$I$28,9,FALSE)*VLOOKUP($A16,'Electrification prediction'!$A$236:$AQ$262,COLUMN('Electrification prediction'!AM$236),FALSE)</f>
        <v>0</v>
      </c>
      <c r="AN16" s="260">
        <f>VLOOKUP($A16,'Energy Structure(no elec)'!$A$2:$I$28,9,FALSE)*VLOOKUP($A16,'Electrification prediction'!$A$236:$AQ$262,COLUMN('Electrification prediction'!AN$236),FALSE)</f>
        <v>0</v>
      </c>
      <c r="AO16" s="260">
        <f>VLOOKUP($A16,'Energy Structure(no elec)'!$A$2:$I$28,9,FALSE)*VLOOKUP($A16,'Electrification prediction'!$A$236:$AQ$262,COLUMN('Electrification prediction'!AO$236),FALSE)</f>
        <v>0</v>
      </c>
      <c r="AP16" s="260">
        <f>VLOOKUP($A16,'Energy Structure(no elec)'!$A$2:$I$28,9,FALSE)*VLOOKUP($A16,'Electrification prediction'!$A$236:$AQ$262,COLUMN('Electrification prediction'!AP$236),FALSE)</f>
        <v>0</v>
      </c>
      <c r="AQ16" s="260">
        <f>VLOOKUP($A16,'Energy Structure(no elec)'!$A$2:$I$28,9,FALSE)*VLOOKUP($A16,'Electrification prediction'!$A$236:$AQ$262,COLUMN('Electrification prediction'!AQ$236),FALSE)</f>
        <v>0</v>
      </c>
    </row>
    <row r="17" spans="1:43">
      <c r="A17" s="272" t="s">
        <v>629</v>
      </c>
      <c r="B17">
        <f>VLOOKUP(A17,'Energy use'!$A$132:$K$158,10,FALSE)</f>
        <v>3596787654.7124286</v>
      </c>
      <c r="C17" s="260">
        <f>VLOOKUP($A17,'Energy Structure(no elec)'!$A$2:$I$28,9,FALSE)*VLOOKUP($A17,'Electrification prediction'!$A$236:$AQ$262,COLUMN('Electrification prediction'!C$236),FALSE)</f>
        <v>3594685399.8557758</v>
      </c>
      <c r="D17" s="260">
        <f>VLOOKUP($A17,'Energy Structure(no elec)'!$A$2:$I$28,9,FALSE)*VLOOKUP($A17,'Electrification prediction'!$A$236:$AQ$262,COLUMN('Electrification prediction'!D$236),FALSE)</f>
        <v>3779173565.368279</v>
      </c>
      <c r="E17" s="260">
        <f>VLOOKUP($A17,'Energy Structure(no elec)'!$A$2:$I$28,9,FALSE)*VLOOKUP($A17,'Electrification prediction'!$A$236:$AQ$262,COLUMN('Electrification prediction'!E$236),FALSE)</f>
        <v>3828333712.4468002</v>
      </c>
      <c r="F17" s="260">
        <f>VLOOKUP($A17,'Energy Structure(no elec)'!$A$2:$I$28,9,FALSE)*VLOOKUP($A17,'Electrification prediction'!$A$236:$AQ$262,COLUMN('Electrification prediction'!F$236),FALSE)</f>
        <v>3870125477.0187783</v>
      </c>
      <c r="G17" s="260">
        <f>VLOOKUP($A17,'Energy Structure(no elec)'!$A$2:$I$28,9,FALSE)*VLOOKUP($A17,'Electrification prediction'!$A$236:$AQ$262,COLUMN('Electrification prediction'!G$236),FALSE)</f>
        <v>3907201885.6304588</v>
      </c>
      <c r="H17" s="260">
        <f>VLOOKUP($A17,'Energy Structure(no elec)'!$A$2:$I$28,9,FALSE)*VLOOKUP($A17,'Electrification prediction'!$A$236:$AQ$262,COLUMN('Electrification prediction'!H$236),FALSE)</f>
        <v>3941174199.6401458</v>
      </c>
      <c r="I17" s="260">
        <f>VLOOKUP($A17,'Energy Structure(no elec)'!$A$2:$I$28,9,FALSE)*VLOOKUP($A17,'Electrification prediction'!$A$236:$AQ$262,COLUMN('Electrification prediction'!I$236),FALSE)</f>
        <v>3970941587.9955812</v>
      </c>
      <c r="J17" s="260">
        <f>VLOOKUP($A17,'Energy Structure(no elec)'!$A$2:$I$28,9,FALSE)*VLOOKUP($A17,'Electrification prediction'!$A$236:$AQ$262,COLUMN('Electrification prediction'!J$236),FALSE)</f>
        <v>4000516258.2477031</v>
      </c>
      <c r="K17" s="260">
        <f>VLOOKUP($A17,'Energy Structure(no elec)'!$A$2:$I$28,9,FALSE)*VLOOKUP($A17,'Electrification prediction'!$A$236:$AQ$262,COLUMN('Electrification prediction'!K$236),FALSE)</f>
        <v>4029988385.7608442</v>
      </c>
      <c r="L17" s="260">
        <f>VLOOKUP($A17,'Energy Structure(no elec)'!$A$2:$I$28,9,FALSE)*VLOOKUP($A17,'Electrification prediction'!$A$236:$AQ$262,COLUMN('Electrification prediction'!L$236),FALSE)</f>
        <v>4059424496.4347267</v>
      </c>
      <c r="M17" s="260">
        <f>VLOOKUP($A17,'Energy Structure(no elec)'!$A$2:$I$28,9,FALSE)*VLOOKUP($A17,'Electrification prediction'!$A$236:$AQ$262,COLUMN('Electrification prediction'!M$236),FALSE)</f>
        <v>4082815578.1412373</v>
      </c>
      <c r="N17" s="260">
        <f>VLOOKUP($A17,'Energy Structure(no elec)'!$A$2:$I$28,9,FALSE)*VLOOKUP($A17,'Electrification prediction'!$A$236:$AQ$262,COLUMN('Electrification prediction'!N$236),FALSE)</f>
        <v>4106166643.3206072</v>
      </c>
      <c r="O17" s="260">
        <f>VLOOKUP($A17,'Energy Structure(no elec)'!$A$2:$I$28,9,FALSE)*VLOOKUP($A17,'Electrification prediction'!$A$236:$AQ$262,COLUMN('Electrification prediction'!O$236),FALSE)</f>
        <v>4129491258.802763</v>
      </c>
      <c r="P17" s="260">
        <f>VLOOKUP($A17,'Energy Structure(no elec)'!$A$2:$I$28,9,FALSE)*VLOOKUP($A17,'Electrification prediction'!$A$236:$AQ$262,COLUMN('Electrification prediction'!P$236),FALSE)</f>
        <v>4152790064.6072736</v>
      </c>
      <c r="Q17" s="260">
        <f>VLOOKUP($A17,'Energy Structure(no elec)'!$A$2:$I$28,9,FALSE)*VLOOKUP($A17,'Electrification prediction'!$A$236:$AQ$262,COLUMN('Electrification prediction'!Q$236),FALSE)</f>
        <v>4176011341.7721338</v>
      </c>
      <c r="R17" s="260">
        <f>VLOOKUP($A17,'Energy Structure(no elec)'!$A$2:$I$28,9,FALSE)*VLOOKUP($A17,'Electrification prediction'!$A$236:$AQ$262,COLUMN('Electrification prediction'!R$236),FALSE)</f>
        <v>4194979924.3547058</v>
      </c>
      <c r="S17" s="260">
        <f>VLOOKUP($A17,'Energy Structure(no elec)'!$A$2:$I$28,9,FALSE)*VLOOKUP($A17,'Electrification prediction'!$A$236:$AQ$262,COLUMN('Electrification prediction'!S$236),FALSE)</f>
        <v>4217911942.6227751</v>
      </c>
      <c r="T17" s="260">
        <f>VLOOKUP($A17,'Energy Structure(no elec)'!$A$2:$I$28,9,FALSE)*VLOOKUP($A17,'Electrification prediction'!$A$236:$AQ$262,COLUMN('Electrification prediction'!T$236),FALSE)</f>
        <v>4240597472.0055947</v>
      </c>
      <c r="U17" s="260">
        <f>VLOOKUP($A17,'Energy Structure(no elec)'!$A$2:$I$28,9,FALSE)*VLOOKUP($A17,'Electrification prediction'!$A$236:$AQ$262,COLUMN('Electrification prediction'!U$236),FALSE)</f>
        <v>4262951548.3383479</v>
      </c>
      <c r="V17" s="260">
        <f>VLOOKUP($A17,'Energy Structure(no elec)'!$A$2:$I$28,9,FALSE)*VLOOKUP($A17,'Electrification prediction'!$A$236:$AQ$262,COLUMN('Electrification prediction'!V$236),FALSE)</f>
        <v>4284883296.9737883</v>
      </c>
      <c r="W17" s="260">
        <f>VLOOKUP($A17,'Energy Structure(no elec)'!$A$2:$I$28,9,FALSE)*VLOOKUP($A17,'Electrification prediction'!$A$236:$AQ$262,COLUMN('Electrification prediction'!W$236),FALSE)</f>
        <v>4303694847.2371912</v>
      </c>
      <c r="X17" s="260">
        <f>VLOOKUP($A17,'Energy Structure(no elec)'!$A$2:$I$28,9,FALSE)*VLOOKUP($A17,'Electrification prediction'!$A$236:$AQ$262,COLUMN('Electrification prediction'!X$236),FALSE)</f>
        <v>4314965199.0705109</v>
      </c>
      <c r="Y17" s="260">
        <f>VLOOKUP($A17,'Energy Structure(no elec)'!$A$2:$I$28,9,FALSE)*VLOOKUP($A17,'Electrification prediction'!$A$236:$AQ$262,COLUMN('Electrification prediction'!Y$236),FALSE)</f>
        <v>4322779244.7907391</v>
      </c>
      <c r="Z17" s="260">
        <f>VLOOKUP($A17,'Energy Structure(no elec)'!$A$2:$I$28,9,FALSE)*VLOOKUP($A17,'Electrification prediction'!$A$236:$AQ$262,COLUMN('Electrification prediction'!Z$236),FALSE)</f>
        <v>4327018973.0669966</v>
      </c>
      <c r="AA17" s="260">
        <f>VLOOKUP($A17,'Energy Structure(no elec)'!$A$2:$I$28,9,FALSE)*VLOOKUP($A17,'Electrification prediction'!$A$236:$AQ$262,COLUMN('Electrification prediction'!AA$236),FALSE)</f>
        <v>4327530034.151082</v>
      </c>
      <c r="AB17" s="260">
        <f>VLOOKUP($A17,'Energy Structure(no elec)'!$A$2:$I$28,9,FALSE)*VLOOKUP($A17,'Electrification prediction'!$A$236:$AQ$262,COLUMN('Electrification prediction'!AB$236),FALSE)</f>
        <v>4324209144.3727856</v>
      </c>
      <c r="AC17" s="260">
        <f>VLOOKUP($A17,'Energy Structure(no elec)'!$A$2:$I$28,9,FALSE)*VLOOKUP($A17,'Electrification prediction'!$A$236:$AQ$262,COLUMN('Electrification prediction'!AC$236),FALSE)</f>
        <v>4316962363.5606613</v>
      </c>
      <c r="AD17" s="260">
        <f>VLOOKUP($A17,'Energy Structure(no elec)'!$A$2:$I$28,9,FALSE)*VLOOKUP($A17,'Electrification prediction'!$A$236:$AQ$262,COLUMN('Electrification prediction'!AD$236),FALSE)</f>
        <v>4305706198.4072323</v>
      </c>
      <c r="AE17" s="260">
        <f>VLOOKUP($A17,'Energy Structure(no elec)'!$A$2:$I$28,9,FALSE)*VLOOKUP($A17,'Electrification prediction'!$A$236:$AQ$262,COLUMN('Electrification prediction'!AE$236),FALSE)</f>
        <v>4290325744.09343</v>
      </c>
      <c r="AF17" s="260">
        <f>VLOOKUP($A17,'Energy Structure(no elec)'!$A$2:$I$28,9,FALSE)*VLOOKUP($A17,'Electrification prediction'!$A$236:$AQ$262,COLUMN('Electrification prediction'!AF$236),FALSE)</f>
        <v>4270761946.5971513</v>
      </c>
      <c r="AG17" s="260">
        <f>VLOOKUP($A17,'Energy Structure(no elec)'!$A$2:$I$28,9,FALSE)*VLOOKUP($A17,'Electrification prediction'!$A$236:$AQ$262,COLUMN('Electrification prediction'!AG$236),FALSE)</f>
        <v>4246926803.0558224</v>
      </c>
      <c r="AH17" s="260">
        <f>VLOOKUP($A17,'Energy Structure(no elec)'!$A$2:$I$28,9,FALSE)*VLOOKUP($A17,'Electrification prediction'!$A$236:$AQ$262,COLUMN('Electrification prediction'!AH$236),FALSE)</f>
        <v>4214557482.0037203</v>
      </c>
      <c r="AI17" s="260">
        <f>VLOOKUP($A17,'Energy Structure(no elec)'!$A$2:$I$28,9,FALSE)*VLOOKUP($A17,'Electrification prediction'!$A$236:$AQ$262,COLUMN('Electrification prediction'!AI$236),FALSE)</f>
        <v>4177894099.427722</v>
      </c>
      <c r="AJ17" s="260">
        <f>VLOOKUP($A17,'Energy Structure(no elec)'!$A$2:$I$28,9,FALSE)*VLOOKUP($A17,'Electrification prediction'!$A$236:$AQ$262,COLUMN('Electrification prediction'!AJ$236),FALSE)</f>
        <v>4136910291.1176882</v>
      </c>
      <c r="AK17" s="260">
        <f>VLOOKUP($A17,'Energy Structure(no elec)'!$A$2:$I$28,9,FALSE)*VLOOKUP($A17,'Electrification prediction'!$A$236:$AQ$262,COLUMN('Electrification prediction'!AK$236),FALSE)</f>
        <v>4091598165.5191574</v>
      </c>
      <c r="AL17" s="260">
        <f>VLOOKUP($A17,'Energy Structure(no elec)'!$A$2:$I$28,9,FALSE)*VLOOKUP($A17,'Electrification prediction'!$A$236:$AQ$262,COLUMN('Electrification prediction'!AL$236),FALSE)</f>
        <v>4041969076.3716292</v>
      </c>
      <c r="AM17" s="260">
        <f>VLOOKUP($A17,'Energy Structure(no elec)'!$A$2:$I$28,9,FALSE)*VLOOKUP($A17,'Electrification prediction'!$A$236:$AQ$262,COLUMN('Electrification prediction'!AM$236),FALSE)</f>
        <v>3988013966.5719161</v>
      </c>
      <c r="AN17" s="260">
        <f>VLOOKUP($A17,'Energy Structure(no elec)'!$A$2:$I$28,9,FALSE)*VLOOKUP($A17,'Electrification prediction'!$A$236:$AQ$262,COLUMN('Electrification prediction'!AN$236),FALSE)</f>
        <v>3929786134.9148092</v>
      </c>
      <c r="AO17" s="260">
        <f>VLOOKUP($A17,'Energy Structure(no elec)'!$A$2:$I$28,9,FALSE)*VLOOKUP($A17,'Electrification prediction'!$A$236:$AQ$262,COLUMN('Electrification prediction'!AO$236),FALSE)</f>
        <v>3867320702.6863503</v>
      </c>
      <c r="AP17" s="260">
        <f>VLOOKUP($A17,'Energy Structure(no elec)'!$A$2:$I$28,9,FALSE)*VLOOKUP($A17,'Electrification prediction'!$A$236:$AQ$262,COLUMN('Electrification prediction'!AP$236),FALSE)</f>
        <v>3800715098.094872</v>
      </c>
      <c r="AQ17" s="260">
        <f>VLOOKUP($A17,'Energy Structure(no elec)'!$A$2:$I$28,9,FALSE)*VLOOKUP($A17,'Electrification prediction'!$A$236:$AQ$262,COLUMN('Electrification prediction'!AQ$236),FALSE)</f>
        <v>3730050312.6797042</v>
      </c>
    </row>
    <row r="18" spans="1:43">
      <c r="A18" s="272" t="s">
        <v>630</v>
      </c>
      <c r="B18">
        <f>VLOOKUP(A18,'Energy use'!$A$132:$K$158,10,FALSE)</f>
        <v>3806566323.1356268</v>
      </c>
      <c r="C18" s="260">
        <f>VLOOKUP($A18,'Energy Structure(no elec)'!$A$2:$I$28,9,FALSE)*VLOOKUP($A18,'Electrification prediction'!$A$236:$AQ$262,COLUMN('Electrification prediction'!C$236),FALSE)</f>
        <v>3781358901.8763351</v>
      </c>
      <c r="D18" s="260">
        <f>VLOOKUP($A18,'Energy Structure(no elec)'!$A$2:$I$28,9,FALSE)*VLOOKUP($A18,'Electrification prediction'!$A$236:$AQ$262,COLUMN('Electrification prediction'!D$236),FALSE)</f>
        <v>3954545284.8257394</v>
      </c>
      <c r="E18" s="260">
        <f>VLOOKUP($A18,'Energy Structure(no elec)'!$A$2:$I$28,9,FALSE)*VLOOKUP($A18,'Electrification prediction'!$A$236:$AQ$262,COLUMN('Electrification prediction'!E$236),FALSE)</f>
        <v>3981801141.5211115</v>
      </c>
      <c r="F18" s="260">
        <f>VLOOKUP($A18,'Energy Structure(no elec)'!$A$2:$I$28,9,FALSE)*VLOOKUP($A18,'Electrification prediction'!$A$236:$AQ$262,COLUMN('Electrification prediction'!F$236),FALSE)</f>
        <v>3997533428.3701463</v>
      </c>
      <c r="G18" s="260">
        <f>VLOOKUP($A18,'Energy Structure(no elec)'!$A$2:$I$28,9,FALSE)*VLOOKUP($A18,'Electrification prediction'!$A$236:$AQ$262,COLUMN('Electrification prediction'!G$236),FALSE)</f>
        <v>4004655920.9203014</v>
      </c>
      <c r="H18" s="260">
        <f>VLOOKUP($A18,'Energy Structure(no elec)'!$A$2:$I$28,9,FALSE)*VLOOKUP($A18,'Electrification prediction'!$A$236:$AQ$262,COLUMN('Electrification prediction'!H$236),FALSE)</f>
        <v>4004960784.7208514</v>
      </c>
      <c r="I18" s="260">
        <f>VLOOKUP($A18,'Energy Structure(no elec)'!$A$2:$I$28,9,FALSE)*VLOOKUP($A18,'Electrification prediction'!$A$236:$AQ$262,COLUMN('Electrification prediction'!I$236),FALSE)</f>
        <v>3997468520.2594995</v>
      </c>
      <c r="J18" s="260">
        <f>VLOOKUP($A18,'Energy Structure(no elec)'!$A$2:$I$28,9,FALSE)*VLOOKUP($A18,'Electrification prediction'!$A$236:$AQ$262,COLUMN('Electrification prediction'!J$236),FALSE)</f>
        <v>3986343919.4195471</v>
      </c>
      <c r="K18" s="260">
        <f>VLOOKUP($A18,'Energy Structure(no elec)'!$A$2:$I$28,9,FALSE)*VLOOKUP($A18,'Electrification prediction'!$A$236:$AQ$262,COLUMN('Electrification prediction'!K$236),FALSE)</f>
        <v>3971728311.3151517</v>
      </c>
      <c r="L18" s="260">
        <f>VLOOKUP($A18,'Energy Structure(no elec)'!$A$2:$I$28,9,FALSE)*VLOOKUP($A18,'Electrification prediction'!$A$236:$AQ$262,COLUMN('Electrification prediction'!L$236),FALSE)</f>
        <v>3953732271.5597816</v>
      </c>
      <c r="M18" s="260">
        <f>VLOOKUP($A18,'Energy Structure(no elec)'!$A$2:$I$28,9,FALSE)*VLOOKUP($A18,'Electrification prediction'!$A$236:$AQ$262,COLUMN('Electrification prediction'!M$236),FALSE)</f>
        <v>3926621602.1599355</v>
      </c>
      <c r="N18" s="260">
        <f>VLOOKUP($A18,'Energy Structure(no elec)'!$A$2:$I$28,9,FALSE)*VLOOKUP($A18,'Electrification prediction'!$A$236:$AQ$262,COLUMN('Electrification prediction'!N$236),FALSE)</f>
        <v>3896356768.1720023</v>
      </c>
      <c r="O18" s="260">
        <f>VLOOKUP($A18,'Energy Structure(no elec)'!$A$2:$I$28,9,FALSE)*VLOOKUP($A18,'Electrification prediction'!$A$236:$AQ$262,COLUMN('Electrification prediction'!O$236),FALSE)</f>
        <v>3862994293.3919692</v>
      </c>
      <c r="P18" s="260">
        <f>VLOOKUP($A18,'Energy Structure(no elec)'!$A$2:$I$28,9,FALSE)*VLOOKUP($A18,'Electrification prediction'!$A$236:$AQ$262,COLUMN('Electrification prediction'!P$236),FALSE)</f>
        <v>3826574525.3641858</v>
      </c>
      <c r="Q18" s="260">
        <f>VLOOKUP($A18,'Energy Structure(no elec)'!$A$2:$I$28,9,FALSE)*VLOOKUP($A18,'Electrification prediction'!$A$236:$AQ$262,COLUMN('Electrification prediction'!Q$236),FALSE)</f>
        <v>3787087032.8727112</v>
      </c>
      <c r="R18" s="260">
        <f>VLOOKUP($A18,'Energy Structure(no elec)'!$A$2:$I$28,9,FALSE)*VLOOKUP($A18,'Electrification prediction'!$A$236:$AQ$262,COLUMN('Electrification prediction'!R$236),FALSE)</f>
        <v>3740847531.3995113</v>
      </c>
      <c r="S18" s="260">
        <f>VLOOKUP($A18,'Energy Structure(no elec)'!$A$2:$I$28,9,FALSE)*VLOOKUP($A18,'Electrification prediction'!$A$236:$AQ$262,COLUMN('Electrification prediction'!S$236),FALSE)</f>
        <v>3695276846.9119964</v>
      </c>
      <c r="T18" s="260">
        <f>VLOOKUP($A18,'Energy Structure(no elec)'!$A$2:$I$28,9,FALSE)*VLOOKUP($A18,'Electrification prediction'!$A$236:$AQ$262,COLUMN('Electrification prediction'!T$236),FALSE)</f>
        <v>3646599037.5948701</v>
      </c>
      <c r="U18" s="260">
        <f>VLOOKUP($A18,'Energy Structure(no elec)'!$A$2:$I$28,9,FALSE)*VLOOKUP($A18,'Electrification prediction'!$A$236:$AQ$262,COLUMN('Electrification prediction'!U$236),FALSE)</f>
        <v>3594779331.4076338</v>
      </c>
      <c r="V18" s="260">
        <f>VLOOKUP($A18,'Energy Structure(no elec)'!$A$2:$I$28,9,FALSE)*VLOOKUP($A18,'Electrification prediction'!$A$236:$AQ$262,COLUMN('Electrification prediction'!V$236),FALSE)</f>
        <v>3539782238.1495023</v>
      </c>
      <c r="W18" s="260">
        <f>VLOOKUP($A18,'Energy Structure(no elec)'!$A$2:$I$28,9,FALSE)*VLOOKUP($A18,'Electrification prediction'!$A$236:$AQ$262,COLUMN('Electrification prediction'!W$236),FALSE)</f>
        <v>3479471395.9792991</v>
      </c>
      <c r="X18" s="260">
        <f>VLOOKUP($A18,'Energy Structure(no elec)'!$A$2:$I$28,9,FALSE)*VLOOKUP($A18,'Electrification prediction'!$A$236:$AQ$262,COLUMN('Electrification prediction'!X$236),FALSE)</f>
        <v>3410543651.0959377</v>
      </c>
      <c r="Y18" s="260">
        <f>VLOOKUP($A18,'Energy Structure(no elec)'!$A$2:$I$28,9,FALSE)*VLOOKUP($A18,'Electrification prediction'!$A$236:$AQ$262,COLUMN('Electrification prediction'!Y$236),FALSE)</f>
        <v>3336589802.7602363</v>
      </c>
      <c r="Z18" s="260">
        <f>VLOOKUP($A18,'Energy Structure(no elec)'!$A$2:$I$28,9,FALSE)*VLOOKUP($A18,'Electrification prediction'!$A$236:$AQ$262,COLUMN('Electrification prediction'!Z$236),FALSE)</f>
        <v>3257747084.436326</v>
      </c>
      <c r="AA18" s="260">
        <f>VLOOKUP($A18,'Energy Structure(no elec)'!$A$2:$I$28,9,FALSE)*VLOOKUP($A18,'Electrification prediction'!$A$236:$AQ$262,COLUMN('Electrification prediction'!AA$236),FALSE)</f>
        <v>3174142030.4265838</v>
      </c>
      <c r="AB18" s="260">
        <f>VLOOKUP($A18,'Energy Structure(no elec)'!$A$2:$I$28,9,FALSE)*VLOOKUP($A18,'Electrification prediction'!$A$236:$AQ$262,COLUMN('Electrification prediction'!AB$236),FALSE)</f>
        <v>3085956718.767314</v>
      </c>
      <c r="AC18" s="260">
        <f>VLOOKUP($A18,'Energy Structure(no elec)'!$A$2:$I$28,9,FALSE)*VLOOKUP($A18,'Electrification prediction'!$A$236:$AQ$262,COLUMN('Electrification prediction'!AC$236),FALSE)</f>
        <v>2993395164.4819927</v>
      </c>
      <c r="AD18" s="260">
        <f>VLOOKUP($A18,'Energy Structure(no elec)'!$A$2:$I$28,9,FALSE)*VLOOKUP($A18,'Electrification prediction'!$A$236:$AQ$262,COLUMN('Electrification prediction'!AD$236),FALSE)</f>
        <v>2896683346.4989467</v>
      </c>
      <c r="AE18" s="260">
        <f>VLOOKUP($A18,'Energy Structure(no elec)'!$A$2:$I$28,9,FALSE)*VLOOKUP($A18,'Electrification prediction'!$A$236:$AQ$262,COLUMN('Electrification prediction'!AE$236),FALSE)</f>
        <v>2796041064.3878784</v>
      </c>
      <c r="AF18" s="260">
        <f>VLOOKUP($A18,'Energy Structure(no elec)'!$A$2:$I$28,9,FALSE)*VLOOKUP($A18,'Electrification prediction'!$A$236:$AQ$262,COLUMN('Electrification prediction'!AF$236),FALSE)</f>
        <v>2691740429.5326014</v>
      </c>
      <c r="AG18" s="260">
        <f>VLOOKUP($A18,'Energy Structure(no elec)'!$A$2:$I$28,9,FALSE)*VLOOKUP($A18,'Electrification prediction'!$A$236:$AQ$262,COLUMN('Electrification prediction'!AG$236),FALSE)</f>
        <v>2584048519.6318855</v>
      </c>
      <c r="AH18" s="260">
        <f>VLOOKUP($A18,'Energy Structure(no elec)'!$A$2:$I$28,9,FALSE)*VLOOKUP($A18,'Electrification prediction'!$A$236:$AQ$262,COLUMN('Electrification prediction'!AH$236),FALSE)</f>
        <v>2470802173.6167912</v>
      </c>
      <c r="AI18" s="260">
        <f>VLOOKUP($A18,'Energy Structure(no elec)'!$A$2:$I$28,9,FALSE)*VLOOKUP($A18,'Electrification prediction'!$A$236:$AQ$262,COLUMN('Electrification prediction'!AI$236),FALSE)</f>
        <v>2355019219.5634379</v>
      </c>
      <c r="AJ18" s="260">
        <f>VLOOKUP($A18,'Energy Structure(no elec)'!$A$2:$I$28,9,FALSE)*VLOOKUP($A18,'Electrification prediction'!$A$236:$AQ$262,COLUMN('Electrification prediction'!AJ$236),FALSE)</f>
        <v>2237040338.9441838</v>
      </c>
      <c r="AK18" s="260">
        <f>VLOOKUP($A18,'Energy Structure(no elec)'!$A$2:$I$28,9,FALSE)*VLOOKUP($A18,'Electrification prediction'!$A$236:$AQ$262,COLUMN('Electrification prediction'!AK$236),FALSE)</f>
        <v>2117225429.7021797</v>
      </c>
      <c r="AL18" s="260">
        <f>VLOOKUP($A18,'Energy Structure(no elec)'!$A$2:$I$28,9,FALSE)*VLOOKUP($A18,'Electrification prediction'!$A$236:$AQ$262,COLUMN('Electrification prediction'!AL$236),FALSE)</f>
        <v>1995951807.3040159</v>
      </c>
      <c r="AM18" s="260">
        <f>VLOOKUP($A18,'Energy Structure(no elec)'!$A$2:$I$28,9,FALSE)*VLOOKUP($A18,'Electrification prediction'!$A$236:$AQ$262,COLUMN('Electrification prediction'!AM$236),FALSE)</f>
        <v>1976005407.1843183</v>
      </c>
      <c r="AN18" s="260">
        <f>VLOOKUP($A18,'Energy Structure(no elec)'!$A$2:$I$28,9,FALSE)*VLOOKUP($A18,'Electrification prediction'!$A$236:$AQ$262,COLUMN('Electrification prediction'!AN$236),FALSE)</f>
        <v>1953619959.8622744</v>
      </c>
      <c r="AO18" s="260">
        <f>VLOOKUP($A18,'Energy Structure(no elec)'!$A$2:$I$28,9,FALSE)*VLOOKUP($A18,'Electrification prediction'!$A$236:$AQ$262,COLUMN('Electrification prediction'!AO$236),FALSE)</f>
        <v>1928802618.526999</v>
      </c>
      <c r="AP18" s="260">
        <f>VLOOKUP($A18,'Energy Structure(no elec)'!$A$2:$I$28,9,FALSE)*VLOOKUP($A18,'Electrification prediction'!$A$236:$AQ$262,COLUMN('Electrification prediction'!AP$236),FALSE)</f>
        <v>1901592278.8875661</v>
      </c>
      <c r="AQ18" s="260">
        <f>VLOOKUP($A18,'Energy Structure(no elec)'!$A$2:$I$28,9,FALSE)*VLOOKUP($A18,'Electrification prediction'!$A$236:$AQ$262,COLUMN('Electrification prediction'!AQ$236),FALSE)</f>
        <v>1872020544.4985137</v>
      </c>
    </row>
    <row r="19" spans="1:43">
      <c r="A19" s="272" t="s">
        <v>631</v>
      </c>
      <c r="B19">
        <f>VLOOKUP(A19,'Energy use'!$A$132:$K$158,10,FALSE)</f>
        <v>0</v>
      </c>
      <c r="C19" s="260">
        <f>VLOOKUP($A19,'Energy Structure(no elec)'!$A$2:$I$28,9,FALSE)*VLOOKUP($A19,'Electrification prediction'!$A$236:$AQ$262,COLUMN('Electrification prediction'!C$236),FALSE)</f>
        <v>0</v>
      </c>
      <c r="D19" s="260">
        <f>VLOOKUP($A19,'Energy Structure(no elec)'!$A$2:$I$28,9,FALSE)*VLOOKUP($A19,'Electrification prediction'!$A$236:$AQ$262,COLUMN('Electrification prediction'!D$236),FALSE)</f>
        <v>0</v>
      </c>
      <c r="E19" s="260">
        <f>VLOOKUP($A19,'Energy Structure(no elec)'!$A$2:$I$28,9,FALSE)*VLOOKUP($A19,'Electrification prediction'!$A$236:$AQ$262,COLUMN('Electrification prediction'!E$236),FALSE)</f>
        <v>0</v>
      </c>
      <c r="F19" s="260">
        <f>VLOOKUP($A19,'Energy Structure(no elec)'!$A$2:$I$28,9,FALSE)*VLOOKUP($A19,'Electrification prediction'!$A$236:$AQ$262,COLUMN('Electrification prediction'!F$236),FALSE)</f>
        <v>0</v>
      </c>
      <c r="G19" s="260">
        <f>VLOOKUP($A19,'Energy Structure(no elec)'!$A$2:$I$28,9,FALSE)*VLOOKUP($A19,'Electrification prediction'!$A$236:$AQ$262,COLUMN('Electrification prediction'!G$236),FALSE)</f>
        <v>0</v>
      </c>
      <c r="H19" s="260">
        <f>VLOOKUP($A19,'Energy Structure(no elec)'!$A$2:$I$28,9,FALSE)*VLOOKUP($A19,'Electrification prediction'!$A$236:$AQ$262,COLUMN('Electrification prediction'!H$236),FALSE)</f>
        <v>0</v>
      </c>
      <c r="I19" s="260">
        <f>VLOOKUP($A19,'Energy Structure(no elec)'!$A$2:$I$28,9,FALSE)*VLOOKUP($A19,'Electrification prediction'!$A$236:$AQ$262,COLUMN('Electrification prediction'!I$236),FALSE)</f>
        <v>0</v>
      </c>
      <c r="J19" s="260">
        <f>VLOOKUP($A19,'Energy Structure(no elec)'!$A$2:$I$28,9,FALSE)*VLOOKUP($A19,'Electrification prediction'!$A$236:$AQ$262,COLUMN('Electrification prediction'!J$236),FALSE)</f>
        <v>0</v>
      </c>
      <c r="K19" s="260">
        <f>VLOOKUP($A19,'Energy Structure(no elec)'!$A$2:$I$28,9,FALSE)*VLOOKUP($A19,'Electrification prediction'!$A$236:$AQ$262,COLUMN('Electrification prediction'!K$236),FALSE)</f>
        <v>0</v>
      </c>
      <c r="L19" s="260">
        <f>VLOOKUP($A19,'Energy Structure(no elec)'!$A$2:$I$28,9,FALSE)*VLOOKUP($A19,'Electrification prediction'!$A$236:$AQ$262,COLUMN('Electrification prediction'!L$236),FALSE)</f>
        <v>0</v>
      </c>
      <c r="M19" s="260">
        <f>VLOOKUP($A19,'Energy Structure(no elec)'!$A$2:$I$28,9,FALSE)*VLOOKUP($A19,'Electrification prediction'!$A$236:$AQ$262,COLUMN('Electrification prediction'!M$236),FALSE)</f>
        <v>0</v>
      </c>
      <c r="N19" s="260">
        <f>VLOOKUP($A19,'Energy Structure(no elec)'!$A$2:$I$28,9,FALSE)*VLOOKUP($A19,'Electrification prediction'!$A$236:$AQ$262,COLUMN('Electrification prediction'!N$236),FALSE)</f>
        <v>0</v>
      </c>
      <c r="O19" s="260">
        <f>VLOOKUP($A19,'Energy Structure(no elec)'!$A$2:$I$28,9,FALSE)*VLOOKUP($A19,'Electrification prediction'!$A$236:$AQ$262,COLUMN('Electrification prediction'!O$236),FALSE)</f>
        <v>0</v>
      </c>
      <c r="P19" s="260">
        <f>VLOOKUP($A19,'Energy Structure(no elec)'!$A$2:$I$28,9,FALSE)*VLOOKUP($A19,'Electrification prediction'!$A$236:$AQ$262,COLUMN('Electrification prediction'!P$236),FALSE)</f>
        <v>0</v>
      </c>
      <c r="Q19" s="260">
        <f>VLOOKUP($A19,'Energy Structure(no elec)'!$A$2:$I$28,9,FALSE)*VLOOKUP($A19,'Electrification prediction'!$A$236:$AQ$262,COLUMN('Electrification prediction'!Q$236),FALSE)</f>
        <v>0</v>
      </c>
      <c r="R19" s="260">
        <f>VLOOKUP($A19,'Energy Structure(no elec)'!$A$2:$I$28,9,FALSE)*VLOOKUP($A19,'Electrification prediction'!$A$236:$AQ$262,COLUMN('Electrification prediction'!R$236),FALSE)</f>
        <v>0</v>
      </c>
      <c r="S19" s="260">
        <f>VLOOKUP($A19,'Energy Structure(no elec)'!$A$2:$I$28,9,FALSE)*VLOOKUP($A19,'Electrification prediction'!$A$236:$AQ$262,COLUMN('Electrification prediction'!S$236),FALSE)</f>
        <v>0</v>
      </c>
      <c r="T19" s="260">
        <f>VLOOKUP($A19,'Energy Structure(no elec)'!$A$2:$I$28,9,FALSE)*VLOOKUP($A19,'Electrification prediction'!$A$236:$AQ$262,COLUMN('Electrification prediction'!T$236),FALSE)</f>
        <v>0</v>
      </c>
      <c r="U19" s="260">
        <f>VLOOKUP($A19,'Energy Structure(no elec)'!$A$2:$I$28,9,FALSE)*VLOOKUP($A19,'Electrification prediction'!$A$236:$AQ$262,COLUMN('Electrification prediction'!U$236),FALSE)</f>
        <v>0</v>
      </c>
      <c r="V19" s="260">
        <f>VLOOKUP($A19,'Energy Structure(no elec)'!$A$2:$I$28,9,FALSE)*VLOOKUP($A19,'Electrification prediction'!$A$236:$AQ$262,COLUMN('Electrification prediction'!V$236),FALSE)</f>
        <v>0</v>
      </c>
      <c r="W19" s="260">
        <f>VLOOKUP($A19,'Energy Structure(no elec)'!$A$2:$I$28,9,FALSE)*VLOOKUP($A19,'Electrification prediction'!$A$236:$AQ$262,COLUMN('Electrification prediction'!W$236),FALSE)</f>
        <v>0</v>
      </c>
      <c r="X19" s="260">
        <f>VLOOKUP($A19,'Energy Structure(no elec)'!$A$2:$I$28,9,FALSE)*VLOOKUP($A19,'Electrification prediction'!$A$236:$AQ$262,COLUMN('Electrification prediction'!X$236),FALSE)</f>
        <v>0</v>
      </c>
      <c r="Y19" s="260">
        <f>VLOOKUP($A19,'Energy Structure(no elec)'!$A$2:$I$28,9,FALSE)*VLOOKUP($A19,'Electrification prediction'!$A$236:$AQ$262,COLUMN('Electrification prediction'!Y$236),FALSE)</f>
        <v>0</v>
      </c>
      <c r="Z19" s="260">
        <f>VLOOKUP($A19,'Energy Structure(no elec)'!$A$2:$I$28,9,FALSE)*VLOOKUP($A19,'Electrification prediction'!$A$236:$AQ$262,COLUMN('Electrification prediction'!Z$236),FALSE)</f>
        <v>0</v>
      </c>
      <c r="AA19" s="260">
        <f>VLOOKUP($A19,'Energy Structure(no elec)'!$A$2:$I$28,9,FALSE)*VLOOKUP($A19,'Electrification prediction'!$A$236:$AQ$262,COLUMN('Electrification prediction'!AA$236),FALSE)</f>
        <v>0</v>
      </c>
      <c r="AB19" s="260">
        <f>VLOOKUP($A19,'Energy Structure(no elec)'!$A$2:$I$28,9,FALSE)*VLOOKUP($A19,'Electrification prediction'!$A$236:$AQ$262,COLUMN('Electrification prediction'!AB$236),FALSE)</f>
        <v>0</v>
      </c>
      <c r="AC19" s="260">
        <f>VLOOKUP($A19,'Energy Structure(no elec)'!$A$2:$I$28,9,FALSE)*VLOOKUP($A19,'Electrification prediction'!$A$236:$AQ$262,COLUMN('Electrification prediction'!AC$236),FALSE)</f>
        <v>0</v>
      </c>
      <c r="AD19" s="260">
        <f>VLOOKUP($A19,'Energy Structure(no elec)'!$A$2:$I$28,9,FALSE)*VLOOKUP($A19,'Electrification prediction'!$A$236:$AQ$262,COLUMN('Electrification prediction'!AD$236),FALSE)</f>
        <v>0</v>
      </c>
      <c r="AE19" s="260">
        <f>VLOOKUP($A19,'Energy Structure(no elec)'!$A$2:$I$28,9,FALSE)*VLOOKUP($A19,'Electrification prediction'!$A$236:$AQ$262,COLUMN('Electrification prediction'!AE$236),FALSE)</f>
        <v>0</v>
      </c>
      <c r="AF19" s="260">
        <f>VLOOKUP($A19,'Energy Structure(no elec)'!$A$2:$I$28,9,FALSE)*VLOOKUP($A19,'Electrification prediction'!$A$236:$AQ$262,COLUMN('Electrification prediction'!AF$236),FALSE)</f>
        <v>0</v>
      </c>
      <c r="AG19" s="260">
        <f>VLOOKUP($A19,'Energy Structure(no elec)'!$A$2:$I$28,9,FALSE)*VLOOKUP($A19,'Electrification prediction'!$A$236:$AQ$262,COLUMN('Electrification prediction'!AG$236),FALSE)</f>
        <v>0</v>
      </c>
      <c r="AH19" s="260">
        <f>VLOOKUP($A19,'Energy Structure(no elec)'!$A$2:$I$28,9,FALSE)*VLOOKUP($A19,'Electrification prediction'!$A$236:$AQ$262,COLUMN('Electrification prediction'!AH$236),FALSE)</f>
        <v>0</v>
      </c>
      <c r="AI19" s="260">
        <f>VLOOKUP($A19,'Energy Structure(no elec)'!$A$2:$I$28,9,FALSE)*VLOOKUP($A19,'Electrification prediction'!$A$236:$AQ$262,COLUMN('Electrification prediction'!AI$236),FALSE)</f>
        <v>0</v>
      </c>
      <c r="AJ19" s="260">
        <f>VLOOKUP($A19,'Energy Structure(no elec)'!$A$2:$I$28,9,FALSE)*VLOOKUP($A19,'Electrification prediction'!$A$236:$AQ$262,COLUMN('Electrification prediction'!AJ$236),FALSE)</f>
        <v>0</v>
      </c>
      <c r="AK19" s="260">
        <f>VLOOKUP($A19,'Energy Structure(no elec)'!$A$2:$I$28,9,FALSE)*VLOOKUP($A19,'Electrification prediction'!$A$236:$AQ$262,COLUMN('Electrification prediction'!AK$236),FALSE)</f>
        <v>0</v>
      </c>
      <c r="AL19" s="260">
        <f>VLOOKUP($A19,'Energy Structure(no elec)'!$A$2:$I$28,9,FALSE)*VLOOKUP($A19,'Electrification prediction'!$A$236:$AQ$262,COLUMN('Electrification prediction'!AL$236),FALSE)</f>
        <v>0</v>
      </c>
      <c r="AM19" s="260">
        <f>VLOOKUP($A19,'Energy Structure(no elec)'!$A$2:$I$28,9,FALSE)*VLOOKUP($A19,'Electrification prediction'!$A$236:$AQ$262,COLUMN('Electrification prediction'!AM$236),FALSE)</f>
        <v>0</v>
      </c>
      <c r="AN19" s="260">
        <f>VLOOKUP($A19,'Energy Structure(no elec)'!$A$2:$I$28,9,FALSE)*VLOOKUP($A19,'Electrification prediction'!$A$236:$AQ$262,COLUMN('Electrification prediction'!AN$236),FALSE)</f>
        <v>0</v>
      </c>
      <c r="AO19" s="260">
        <f>VLOOKUP($A19,'Energy Structure(no elec)'!$A$2:$I$28,9,FALSE)*VLOOKUP($A19,'Electrification prediction'!$A$236:$AQ$262,COLUMN('Electrification prediction'!AO$236),FALSE)</f>
        <v>0</v>
      </c>
      <c r="AP19" s="260">
        <f>VLOOKUP($A19,'Energy Structure(no elec)'!$A$2:$I$28,9,FALSE)*VLOOKUP($A19,'Electrification prediction'!$A$236:$AQ$262,COLUMN('Electrification prediction'!AP$236),FALSE)</f>
        <v>0</v>
      </c>
      <c r="AQ19" s="260">
        <f>VLOOKUP($A19,'Energy Structure(no elec)'!$A$2:$I$28,9,FALSE)*VLOOKUP($A19,'Electrification prediction'!$A$236:$AQ$262,COLUMN('Electrification prediction'!AQ$236),FALSE)</f>
        <v>0</v>
      </c>
    </row>
    <row r="20" spans="1:43">
      <c r="A20" s="272" t="s">
        <v>632</v>
      </c>
      <c r="B20">
        <f>VLOOKUP(A20,'Energy use'!$A$132:$K$158,10,FALSE)</f>
        <v>0</v>
      </c>
      <c r="C20" s="260">
        <f>VLOOKUP($A20,'Energy Structure(no elec)'!$A$2:$I$28,9,FALSE)*VLOOKUP($A20,'Electrification prediction'!$A$236:$AQ$262,COLUMN('Electrification prediction'!C$236),FALSE)</f>
        <v>0</v>
      </c>
      <c r="D20" s="260">
        <f>VLOOKUP($A20,'Energy Structure(no elec)'!$A$2:$I$28,9,FALSE)*VLOOKUP($A20,'Electrification prediction'!$A$236:$AQ$262,COLUMN('Electrification prediction'!D$236),FALSE)</f>
        <v>0</v>
      </c>
      <c r="E20" s="260">
        <f>VLOOKUP($A20,'Energy Structure(no elec)'!$A$2:$I$28,9,FALSE)*VLOOKUP($A20,'Electrification prediction'!$A$236:$AQ$262,COLUMN('Electrification prediction'!E$236),FALSE)</f>
        <v>0</v>
      </c>
      <c r="F20" s="260">
        <f>VLOOKUP($A20,'Energy Structure(no elec)'!$A$2:$I$28,9,FALSE)*VLOOKUP($A20,'Electrification prediction'!$A$236:$AQ$262,COLUMN('Electrification prediction'!F$236),FALSE)</f>
        <v>0</v>
      </c>
      <c r="G20" s="260">
        <f>VLOOKUP($A20,'Energy Structure(no elec)'!$A$2:$I$28,9,FALSE)*VLOOKUP($A20,'Electrification prediction'!$A$236:$AQ$262,COLUMN('Electrification prediction'!G$236),FALSE)</f>
        <v>0</v>
      </c>
      <c r="H20" s="260">
        <f>VLOOKUP($A20,'Energy Structure(no elec)'!$A$2:$I$28,9,FALSE)*VLOOKUP($A20,'Electrification prediction'!$A$236:$AQ$262,COLUMN('Electrification prediction'!H$236),FALSE)</f>
        <v>0</v>
      </c>
      <c r="I20" s="260">
        <f>VLOOKUP($A20,'Energy Structure(no elec)'!$A$2:$I$28,9,FALSE)*VLOOKUP($A20,'Electrification prediction'!$A$236:$AQ$262,COLUMN('Electrification prediction'!I$236),FALSE)</f>
        <v>0</v>
      </c>
      <c r="J20" s="260">
        <f>VLOOKUP($A20,'Energy Structure(no elec)'!$A$2:$I$28,9,FALSE)*VLOOKUP($A20,'Electrification prediction'!$A$236:$AQ$262,COLUMN('Electrification prediction'!J$236),FALSE)</f>
        <v>0</v>
      </c>
      <c r="K20" s="260">
        <f>VLOOKUP($A20,'Energy Structure(no elec)'!$A$2:$I$28,9,FALSE)*VLOOKUP($A20,'Electrification prediction'!$A$236:$AQ$262,COLUMN('Electrification prediction'!K$236),FALSE)</f>
        <v>0</v>
      </c>
      <c r="L20" s="260">
        <f>VLOOKUP($A20,'Energy Structure(no elec)'!$A$2:$I$28,9,FALSE)*VLOOKUP($A20,'Electrification prediction'!$A$236:$AQ$262,COLUMN('Electrification prediction'!L$236),FALSE)</f>
        <v>0</v>
      </c>
      <c r="M20" s="260">
        <f>VLOOKUP($A20,'Energy Structure(no elec)'!$A$2:$I$28,9,FALSE)*VLOOKUP($A20,'Electrification prediction'!$A$236:$AQ$262,COLUMN('Electrification prediction'!M$236),FALSE)</f>
        <v>0</v>
      </c>
      <c r="N20" s="260">
        <f>VLOOKUP($A20,'Energy Structure(no elec)'!$A$2:$I$28,9,FALSE)*VLOOKUP($A20,'Electrification prediction'!$A$236:$AQ$262,COLUMN('Electrification prediction'!N$236),FALSE)</f>
        <v>0</v>
      </c>
      <c r="O20" s="260">
        <f>VLOOKUP($A20,'Energy Structure(no elec)'!$A$2:$I$28,9,FALSE)*VLOOKUP($A20,'Electrification prediction'!$A$236:$AQ$262,COLUMN('Electrification prediction'!O$236),FALSE)</f>
        <v>0</v>
      </c>
      <c r="P20" s="260">
        <f>VLOOKUP($A20,'Energy Structure(no elec)'!$A$2:$I$28,9,FALSE)*VLOOKUP($A20,'Electrification prediction'!$A$236:$AQ$262,COLUMN('Electrification prediction'!P$236),FALSE)</f>
        <v>0</v>
      </c>
      <c r="Q20" s="260">
        <f>VLOOKUP($A20,'Energy Structure(no elec)'!$A$2:$I$28,9,FALSE)*VLOOKUP($A20,'Electrification prediction'!$A$236:$AQ$262,COLUMN('Electrification prediction'!Q$236),FALSE)</f>
        <v>0</v>
      </c>
      <c r="R20" s="260">
        <f>VLOOKUP($A20,'Energy Structure(no elec)'!$A$2:$I$28,9,FALSE)*VLOOKUP($A20,'Electrification prediction'!$A$236:$AQ$262,COLUMN('Electrification prediction'!R$236),FALSE)</f>
        <v>0</v>
      </c>
      <c r="S20" s="260">
        <f>VLOOKUP($A20,'Energy Structure(no elec)'!$A$2:$I$28,9,FALSE)*VLOOKUP($A20,'Electrification prediction'!$A$236:$AQ$262,COLUMN('Electrification prediction'!S$236),FALSE)</f>
        <v>0</v>
      </c>
      <c r="T20" s="260">
        <f>VLOOKUP($A20,'Energy Structure(no elec)'!$A$2:$I$28,9,FALSE)*VLOOKUP($A20,'Electrification prediction'!$A$236:$AQ$262,COLUMN('Electrification prediction'!T$236),FALSE)</f>
        <v>0</v>
      </c>
      <c r="U20" s="260">
        <f>VLOOKUP($A20,'Energy Structure(no elec)'!$A$2:$I$28,9,FALSE)*VLOOKUP($A20,'Electrification prediction'!$A$236:$AQ$262,COLUMN('Electrification prediction'!U$236),FALSE)</f>
        <v>0</v>
      </c>
      <c r="V20" s="260">
        <f>VLOOKUP($A20,'Energy Structure(no elec)'!$A$2:$I$28,9,FALSE)*VLOOKUP($A20,'Electrification prediction'!$A$236:$AQ$262,COLUMN('Electrification prediction'!V$236),FALSE)</f>
        <v>0</v>
      </c>
      <c r="W20" s="260">
        <f>VLOOKUP($A20,'Energy Structure(no elec)'!$A$2:$I$28,9,FALSE)*VLOOKUP($A20,'Electrification prediction'!$A$236:$AQ$262,COLUMN('Electrification prediction'!W$236),FALSE)</f>
        <v>0</v>
      </c>
      <c r="X20" s="260">
        <f>VLOOKUP($A20,'Energy Structure(no elec)'!$A$2:$I$28,9,FALSE)*VLOOKUP($A20,'Electrification prediction'!$A$236:$AQ$262,COLUMN('Electrification prediction'!X$236),FALSE)</f>
        <v>0</v>
      </c>
      <c r="Y20" s="260">
        <f>VLOOKUP($A20,'Energy Structure(no elec)'!$A$2:$I$28,9,FALSE)*VLOOKUP($A20,'Electrification prediction'!$A$236:$AQ$262,COLUMN('Electrification prediction'!Y$236),FALSE)</f>
        <v>0</v>
      </c>
      <c r="Z20" s="260">
        <f>VLOOKUP($A20,'Energy Structure(no elec)'!$A$2:$I$28,9,FALSE)*VLOOKUP($A20,'Electrification prediction'!$A$236:$AQ$262,COLUMN('Electrification prediction'!Z$236),FALSE)</f>
        <v>0</v>
      </c>
      <c r="AA20" s="260">
        <f>VLOOKUP($A20,'Energy Structure(no elec)'!$A$2:$I$28,9,FALSE)*VLOOKUP($A20,'Electrification prediction'!$A$236:$AQ$262,COLUMN('Electrification prediction'!AA$236),FALSE)</f>
        <v>0</v>
      </c>
      <c r="AB20" s="260">
        <f>VLOOKUP($A20,'Energy Structure(no elec)'!$A$2:$I$28,9,FALSE)*VLOOKUP($A20,'Electrification prediction'!$A$236:$AQ$262,COLUMN('Electrification prediction'!AB$236),FALSE)</f>
        <v>0</v>
      </c>
      <c r="AC20" s="260">
        <f>VLOOKUP($A20,'Energy Structure(no elec)'!$A$2:$I$28,9,FALSE)*VLOOKUP($A20,'Electrification prediction'!$A$236:$AQ$262,COLUMN('Electrification prediction'!AC$236),FALSE)</f>
        <v>0</v>
      </c>
      <c r="AD20" s="260">
        <f>VLOOKUP($A20,'Energy Structure(no elec)'!$A$2:$I$28,9,FALSE)*VLOOKUP($A20,'Electrification prediction'!$A$236:$AQ$262,COLUMN('Electrification prediction'!AD$236),FALSE)</f>
        <v>0</v>
      </c>
      <c r="AE20" s="260">
        <f>VLOOKUP($A20,'Energy Structure(no elec)'!$A$2:$I$28,9,FALSE)*VLOOKUP($A20,'Electrification prediction'!$A$236:$AQ$262,COLUMN('Electrification prediction'!AE$236),FALSE)</f>
        <v>0</v>
      </c>
      <c r="AF20" s="260">
        <f>VLOOKUP($A20,'Energy Structure(no elec)'!$A$2:$I$28,9,FALSE)*VLOOKUP($A20,'Electrification prediction'!$A$236:$AQ$262,COLUMN('Electrification prediction'!AF$236),FALSE)</f>
        <v>0</v>
      </c>
      <c r="AG20" s="260">
        <f>VLOOKUP($A20,'Energy Structure(no elec)'!$A$2:$I$28,9,FALSE)*VLOOKUP($A20,'Electrification prediction'!$A$236:$AQ$262,COLUMN('Electrification prediction'!AG$236),FALSE)</f>
        <v>0</v>
      </c>
      <c r="AH20" s="260">
        <f>VLOOKUP($A20,'Energy Structure(no elec)'!$A$2:$I$28,9,FALSE)*VLOOKUP($A20,'Electrification prediction'!$A$236:$AQ$262,COLUMN('Electrification prediction'!AH$236),FALSE)</f>
        <v>0</v>
      </c>
      <c r="AI20" s="260">
        <f>VLOOKUP($A20,'Energy Structure(no elec)'!$A$2:$I$28,9,FALSE)*VLOOKUP($A20,'Electrification prediction'!$A$236:$AQ$262,COLUMN('Electrification prediction'!AI$236),FALSE)</f>
        <v>0</v>
      </c>
      <c r="AJ20" s="260">
        <f>VLOOKUP($A20,'Energy Structure(no elec)'!$A$2:$I$28,9,FALSE)*VLOOKUP($A20,'Electrification prediction'!$A$236:$AQ$262,COLUMN('Electrification prediction'!AJ$236),FALSE)</f>
        <v>0</v>
      </c>
      <c r="AK20" s="260">
        <f>VLOOKUP($A20,'Energy Structure(no elec)'!$A$2:$I$28,9,FALSE)*VLOOKUP($A20,'Electrification prediction'!$A$236:$AQ$262,COLUMN('Electrification prediction'!AK$236),FALSE)</f>
        <v>0</v>
      </c>
      <c r="AL20" s="260">
        <f>VLOOKUP($A20,'Energy Structure(no elec)'!$A$2:$I$28,9,FALSE)*VLOOKUP($A20,'Electrification prediction'!$A$236:$AQ$262,COLUMN('Electrification prediction'!AL$236),FALSE)</f>
        <v>0</v>
      </c>
      <c r="AM20" s="260">
        <f>VLOOKUP($A20,'Energy Structure(no elec)'!$A$2:$I$28,9,FALSE)*VLOOKUP($A20,'Electrification prediction'!$A$236:$AQ$262,COLUMN('Electrification prediction'!AM$236),FALSE)</f>
        <v>0</v>
      </c>
      <c r="AN20" s="260">
        <f>VLOOKUP($A20,'Energy Structure(no elec)'!$A$2:$I$28,9,FALSE)*VLOOKUP($A20,'Electrification prediction'!$A$236:$AQ$262,COLUMN('Electrification prediction'!AN$236),FALSE)</f>
        <v>0</v>
      </c>
      <c r="AO20" s="260">
        <f>VLOOKUP($A20,'Energy Structure(no elec)'!$A$2:$I$28,9,FALSE)*VLOOKUP($A20,'Electrification prediction'!$A$236:$AQ$262,COLUMN('Electrification prediction'!AO$236),FALSE)</f>
        <v>0</v>
      </c>
      <c r="AP20" s="260">
        <f>VLOOKUP($A20,'Energy Structure(no elec)'!$A$2:$I$28,9,FALSE)*VLOOKUP($A20,'Electrification prediction'!$A$236:$AQ$262,COLUMN('Electrification prediction'!AP$236),FALSE)</f>
        <v>0</v>
      </c>
      <c r="AQ20" s="260">
        <f>VLOOKUP($A20,'Energy Structure(no elec)'!$A$2:$I$28,9,FALSE)*VLOOKUP($A20,'Electrification prediction'!$A$236:$AQ$262,COLUMN('Electrification prediction'!AQ$236),FALSE)</f>
        <v>0</v>
      </c>
    </row>
    <row r="21" spans="1:43">
      <c r="A21" s="272" t="s">
        <v>633</v>
      </c>
      <c r="B21">
        <f>VLOOKUP(A21,'Energy use'!$A$132:$K$158,10,FALSE)</f>
        <v>0</v>
      </c>
      <c r="C21" s="260">
        <f>VLOOKUP($A21,'Energy Structure(no elec)'!$A$2:$I$28,9,FALSE)*VLOOKUP($A21,'Electrification prediction'!$A$236:$AQ$262,COLUMN('Electrification prediction'!C$236),FALSE)</f>
        <v>0</v>
      </c>
      <c r="D21" s="260">
        <f>VLOOKUP($A21,'Energy Structure(no elec)'!$A$2:$I$28,9,FALSE)*VLOOKUP($A21,'Electrification prediction'!$A$236:$AQ$262,COLUMN('Electrification prediction'!D$236),FALSE)</f>
        <v>0</v>
      </c>
      <c r="E21" s="260">
        <f>VLOOKUP($A21,'Energy Structure(no elec)'!$A$2:$I$28,9,FALSE)*VLOOKUP($A21,'Electrification prediction'!$A$236:$AQ$262,COLUMN('Electrification prediction'!E$236),FALSE)</f>
        <v>0</v>
      </c>
      <c r="F21" s="260">
        <f>VLOOKUP($A21,'Energy Structure(no elec)'!$A$2:$I$28,9,FALSE)*VLOOKUP($A21,'Electrification prediction'!$A$236:$AQ$262,COLUMN('Electrification prediction'!F$236),FALSE)</f>
        <v>0</v>
      </c>
      <c r="G21" s="260">
        <f>VLOOKUP($A21,'Energy Structure(no elec)'!$A$2:$I$28,9,FALSE)*VLOOKUP($A21,'Electrification prediction'!$A$236:$AQ$262,COLUMN('Electrification prediction'!G$236),FALSE)</f>
        <v>0</v>
      </c>
      <c r="H21" s="260">
        <f>VLOOKUP($A21,'Energy Structure(no elec)'!$A$2:$I$28,9,FALSE)*VLOOKUP($A21,'Electrification prediction'!$A$236:$AQ$262,COLUMN('Electrification prediction'!H$236),FALSE)</f>
        <v>0</v>
      </c>
      <c r="I21" s="260">
        <f>VLOOKUP($A21,'Energy Structure(no elec)'!$A$2:$I$28,9,FALSE)*VLOOKUP($A21,'Electrification prediction'!$A$236:$AQ$262,COLUMN('Electrification prediction'!I$236),FALSE)</f>
        <v>0</v>
      </c>
      <c r="J21" s="260">
        <f>VLOOKUP($A21,'Energy Structure(no elec)'!$A$2:$I$28,9,FALSE)*VLOOKUP($A21,'Electrification prediction'!$A$236:$AQ$262,COLUMN('Electrification prediction'!J$236),FALSE)</f>
        <v>0</v>
      </c>
      <c r="K21" s="260">
        <f>VLOOKUP($A21,'Energy Structure(no elec)'!$A$2:$I$28,9,FALSE)*VLOOKUP($A21,'Electrification prediction'!$A$236:$AQ$262,COLUMN('Electrification prediction'!K$236),FALSE)</f>
        <v>0</v>
      </c>
      <c r="L21" s="260">
        <f>VLOOKUP($A21,'Energy Structure(no elec)'!$A$2:$I$28,9,FALSE)*VLOOKUP($A21,'Electrification prediction'!$A$236:$AQ$262,COLUMN('Electrification prediction'!L$236),FALSE)</f>
        <v>0</v>
      </c>
      <c r="M21" s="260">
        <f>VLOOKUP($A21,'Energy Structure(no elec)'!$A$2:$I$28,9,FALSE)*VLOOKUP($A21,'Electrification prediction'!$A$236:$AQ$262,COLUMN('Electrification prediction'!M$236),FALSE)</f>
        <v>0</v>
      </c>
      <c r="N21" s="260">
        <f>VLOOKUP($A21,'Energy Structure(no elec)'!$A$2:$I$28,9,FALSE)*VLOOKUP($A21,'Electrification prediction'!$A$236:$AQ$262,COLUMN('Electrification prediction'!N$236),FALSE)</f>
        <v>0</v>
      </c>
      <c r="O21" s="260">
        <f>VLOOKUP($A21,'Energy Structure(no elec)'!$A$2:$I$28,9,FALSE)*VLOOKUP($A21,'Electrification prediction'!$A$236:$AQ$262,COLUMN('Electrification prediction'!O$236),FALSE)</f>
        <v>0</v>
      </c>
      <c r="P21" s="260">
        <f>VLOOKUP($A21,'Energy Structure(no elec)'!$A$2:$I$28,9,FALSE)*VLOOKUP($A21,'Electrification prediction'!$A$236:$AQ$262,COLUMN('Electrification prediction'!P$236),FALSE)</f>
        <v>0</v>
      </c>
      <c r="Q21" s="260">
        <f>VLOOKUP($A21,'Energy Structure(no elec)'!$A$2:$I$28,9,FALSE)*VLOOKUP($A21,'Electrification prediction'!$A$236:$AQ$262,COLUMN('Electrification prediction'!Q$236),FALSE)</f>
        <v>0</v>
      </c>
      <c r="R21" s="260">
        <f>VLOOKUP($A21,'Energy Structure(no elec)'!$A$2:$I$28,9,FALSE)*VLOOKUP($A21,'Electrification prediction'!$A$236:$AQ$262,COLUMN('Electrification prediction'!R$236),FALSE)</f>
        <v>0</v>
      </c>
      <c r="S21" s="260">
        <f>VLOOKUP($A21,'Energy Structure(no elec)'!$A$2:$I$28,9,FALSE)*VLOOKUP($A21,'Electrification prediction'!$A$236:$AQ$262,COLUMN('Electrification prediction'!S$236),FALSE)</f>
        <v>0</v>
      </c>
      <c r="T21" s="260">
        <f>VLOOKUP($A21,'Energy Structure(no elec)'!$A$2:$I$28,9,FALSE)*VLOOKUP($A21,'Electrification prediction'!$A$236:$AQ$262,COLUMN('Electrification prediction'!T$236),FALSE)</f>
        <v>0</v>
      </c>
      <c r="U21" s="260">
        <f>VLOOKUP($A21,'Energy Structure(no elec)'!$A$2:$I$28,9,FALSE)*VLOOKUP($A21,'Electrification prediction'!$A$236:$AQ$262,COLUMN('Electrification prediction'!U$236),FALSE)</f>
        <v>0</v>
      </c>
      <c r="V21" s="260">
        <f>VLOOKUP($A21,'Energy Structure(no elec)'!$A$2:$I$28,9,FALSE)*VLOOKUP($A21,'Electrification prediction'!$A$236:$AQ$262,COLUMN('Electrification prediction'!V$236),FALSE)</f>
        <v>0</v>
      </c>
      <c r="W21" s="260">
        <f>VLOOKUP($A21,'Energy Structure(no elec)'!$A$2:$I$28,9,FALSE)*VLOOKUP($A21,'Electrification prediction'!$A$236:$AQ$262,COLUMN('Electrification prediction'!W$236),FALSE)</f>
        <v>0</v>
      </c>
      <c r="X21" s="260">
        <f>VLOOKUP($A21,'Energy Structure(no elec)'!$A$2:$I$28,9,FALSE)*VLOOKUP($A21,'Electrification prediction'!$A$236:$AQ$262,COLUMN('Electrification prediction'!X$236),FALSE)</f>
        <v>0</v>
      </c>
      <c r="Y21" s="260">
        <f>VLOOKUP($A21,'Energy Structure(no elec)'!$A$2:$I$28,9,FALSE)*VLOOKUP($A21,'Electrification prediction'!$A$236:$AQ$262,COLUMN('Electrification prediction'!Y$236),FALSE)</f>
        <v>0</v>
      </c>
      <c r="Z21" s="260">
        <f>VLOOKUP($A21,'Energy Structure(no elec)'!$A$2:$I$28,9,FALSE)*VLOOKUP($A21,'Electrification prediction'!$A$236:$AQ$262,COLUMN('Electrification prediction'!Z$236),FALSE)</f>
        <v>0</v>
      </c>
      <c r="AA21" s="260">
        <f>VLOOKUP($A21,'Energy Structure(no elec)'!$A$2:$I$28,9,FALSE)*VLOOKUP($A21,'Electrification prediction'!$A$236:$AQ$262,COLUMN('Electrification prediction'!AA$236),FALSE)</f>
        <v>0</v>
      </c>
      <c r="AB21" s="260">
        <f>VLOOKUP($A21,'Energy Structure(no elec)'!$A$2:$I$28,9,FALSE)*VLOOKUP($A21,'Electrification prediction'!$A$236:$AQ$262,COLUMN('Electrification prediction'!AB$236),FALSE)</f>
        <v>0</v>
      </c>
      <c r="AC21" s="260">
        <f>VLOOKUP($A21,'Energy Structure(no elec)'!$A$2:$I$28,9,FALSE)*VLOOKUP($A21,'Electrification prediction'!$A$236:$AQ$262,COLUMN('Electrification prediction'!AC$236),FALSE)</f>
        <v>0</v>
      </c>
      <c r="AD21" s="260">
        <f>VLOOKUP($A21,'Energy Structure(no elec)'!$A$2:$I$28,9,FALSE)*VLOOKUP($A21,'Electrification prediction'!$A$236:$AQ$262,COLUMN('Electrification prediction'!AD$236),FALSE)</f>
        <v>0</v>
      </c>
      <c r="AE21" s="260">
        <f>VLOOKUP($A21,'Energy Structure(no elec)'!$A$2:$I$28,9,FALSE)*VLOOKUP($A21,'Electrification prediction'!$A$236:$AQ$262,COLUMN('Electrification prediction'!AE$236),FALSE)</f>
        <v>0</v>
      </c>
      <c r="AF21" s="260">
        <f>VLOOKUP($A21,'Energy Structure(no elec)'!$A$2:$I$28,9,FALSE)*VLOOKUP($A21,'Electrification prediction'!$A$236:$AQ$262,COLUMN('Electrification prediction'!AF$236),FALSE)</f>
        <v>0</v>
      </c>
      <c r="AG21" s="260">
        <f>VLOOKUP($A21,'Energy Structure(no elec)'!$A$2:$I$28,9,FALSE)*VLOOKUP($A21,'Electrification prediction'!$A$236:$AQ$262,COLUMN('Electrification prediction'!AG$236),FALSE)</f>
        <v>0</v>
      </c>
      <c r="AH21" s="260">
        <f>VLOOKUP($A21,'Energy Structure(no elec)'!$A$2:$I$28,9,FALSE)*VLOOKUP($A21,'Electrification prediction'!$A$236:$AQ$262,COLUMN('Electrification prediction'!AH$236),FALSE)</f>
        <v>0</v>
      </c>
      <c r="AI21" s="260">
        <f>VLOOKUP($A21,'Energy Structure(no elec)'!$A$2:$I$28,9,FALSE)*VLOOKUP($A21,'Electrification prediction'!$A$236:$AQ$262,COLUMN('Electrification prediction'!AI$236),FALSE)</f>
        <v>0</v>
      </c>
      <c r="AJ21" s="260">
        <f>VLOOKUP($A21,'Energy Structure(no elec)'!$A$2:$I$28,9,FALSE)*VLOOKUP($A21,'Electrification prediction'!$A$236:$AQ$262,COLUMN('Electrification prediction'!AJ$236),FALSE)</f>
        <v>0</v>
      </c>
      <c r="AK21" s="260">
        <f>VLOOKUP($A21,'Energy Structure(no elec)'!$A$2:$I$28,9,FALSE)*VLOOKUP($A21,'Electrification prediction'!$A$236:$AQ$262,COLUMN('Electrification prediction'!AK$236),FALSE)</f>
        <v>0</v>
      </c>
      <c r="AL21" s="260">
        <f>VLOOKUP($A21,'Energy Structure(no elec)'!$A$2:$I$28,9,FALSE)*VLOOKUP($A21,'Electrification prediction'!$A$236:$AQ$262,COLUMN('Electrification prediction'!AL$236),FALSE)</f>
        <v>0</v>
      </c>
      <c r="AM21" s="260">
        <f>VLOOKUP($A21,'Energy Structure(no elec)'!$A$2:$I$28,9,FALSE)*VLOOKUP($A21,'Electrification prediction'!$A$236:$AQ$262,COLUMN('Electrification prediction'!AM$236),FALSE)</f>
        <v>0</v>
      </c>
      <c r="AN21" s="260">
        <f>VLOOKUP($A21,'Energy Structure(no elec)'!$A$2:$I$28,9,FALSE)*VLOOKUP($A21,'Electrification prediction'!$A$236:$AQ$262,COLUMN('Electrification prediction'!AN$236),FALSE)</f>
        <v>0</v>
      </c>
      <c r="AO21" s="260">
        <f>VLOOKUP($A21,'Energy Structure(no elec)'!$A$2:$I$28,9,FALSE)*VLOOKUP($A21,'Electrification prediction'!$A$236:$AQ$262,COLUMN('Electrification prediction'!AO$236),FALSE)</f>
        <v>0</v>
      </c>
      <c r="AP21" s="260">
        <f>VLOOKUP($A21,'Energy Structure(no elec)'!$A$2:$I$28,9,FALSE)*VLOOKUP($A21,'Electrification prediction'!$A$236:$AQ$262,COLUMN('Electrification prediction'!AP$236),FALSE)</f>
        <v>0</v>
      </c>
      <c r="AQ21" s="260">
        <f>VLOOKUP($A21,'Energy Structure(no elec)'!$A$2:$I$28,9,FALSE)*VLOOKUP($A21,'Electrification prediction'!$A$236:$AQ$262,COLUMN('Electrification prediction'!AQ$236),FALSE)</f>
        <v>0</v>
      </c>
    </row>
    <row r="22" spans="1:43">
      <c r="A22" s="272" t="s">
        <v>634</v>
      </c>
      <c r="B22">
        <f>VLOOKUP(A22,'Energy use'!$A$132:$K$158,10,FALSE)</f>
        <v>0</v>
      </c>
      <c r="C22" s="260">
        <f>VLOOKUP($A22,'Energy Structure(no elec)'!$A$2:$I$28,9,FALSE)*VLOOKUP($A22,'Electrification prediction'!$A$236:$AQ$262,COLUMN('Electrification prediction'!C$236),FALSE)</f>
        <v>0</v>
      </c>
      <c r="D22" s="260">
        <f>VLOOKUP($A22,'Energy Structure(no elec)'!$A$2:$I$28,9,FALSE)*VLOOKUP($A22,'Electrification prediction'!$A$236:$AQ$262,COLUMN('Electrification prediction'!D$236),FALSE)</f>
        <v>0</v>
      </c>
      <c r="E22" s="260">
        <f>VLOOKUP($A22,'Energy Structure(no elec)'!$A$2:$I$28,9,FALSE)*VLOOKUP($A22,'Electrification prediction'!$A$236:$AQ$262,COLUMN('Electrification prediction'!E$236),FALSE)</f>
        <v>0</v>
      </c>
      <c r="F22" s="260">
        <f>VLOOKUP($A22,'Energy Structure(no elec)'!$A$2:$I$28,9,FALSE)*VLOOKUP($A22,'Electrification prediction'!$A$236:$AQ$262,COLUMN('Electrification prediction'!F$236),FALSE)</f>
        <v>0</v>
      </c>
      <c r="G22" s="260">
        <f>VLOOKUP($A22,'Energy Structure(no elec)'!$A$2:$I$28,9,FALSE)*VLOOKUP($A22,'Electrification prediction'!$A$236:$AQ$262,COLUMN('Electrification prediction'!G$236),FALSE)</f>
        <v>0</v>
      </c>
      <c r="H22" s="260">
        <f>VLOOKUP($A22,'Energy Structure(no elec)'!$A$2:$I$28,9,FALSE)*VLOOKUP($A22,'Electrification prediction'!$A$236:$AQ$262,COLUMN('Electrification prediction'!H$236),FALSE)</f>
        <v>0</v>
      </c>
      <c r="I22" s="260">
        <f>VLOOKUP($A22,'Energy Structure(no elec)'!$A$2:$I$28,9,FALSE)*VLOOKUP($A22,'Electrification prediction'!$A$236:$AQ$262,COLUMN('Electrification prediction'!I$236),FALSE)</f>
        <v>0</v>
      </c>
      <c r="J22" s="260">
        <f>VLOOKUP($A22,'Energy Structure(no elec)'!$A$2:$I$28,9,FALSE)*VLOOKUP($A22,'Electrification prediction'!$A$236:$AQ$262,COLUMN('Electrification prediction'!J$236),FALSE)</f>
        <v>0</v>
      </c>
      <c r="K22" s="260">
        <f>VLOOKUP($A22,'Energy Structure(no elec)'!$A$2:$I$28,9,FALSE)*VLOOKUP($A22,'Electrification prediction'!$A$236:$AQ$262,COLUMN('Electrification prediction'!K$236),FALSE)</f>
        <v>0</v>
      </c>
      <c r="L22" s="260">
        <f>VLOOKUP($A22,'Energy Structure(no elec)'!$A$2:$I$28,9,FALSE)*VLOOKUP($A22,'Electrification prediction'!$A$236:$AQ$262,COLUMN('Electrification prediction'!L$236),FALSE)</f>
        <v>0</v>
      </c>
      <c r="M22" s="260">
        <f>VLOOKUP($A22,'Energy Structure(no elec)'!$A$2:$I$28,9,FALSE)*VLOOKUP($A22,'Electrification prediction'!$A$236:$AQ$262,COLUMN('Electrification prediction'!M$236),FALSE)</f>
        <v>0</v>
      </c>
      <c r="N22" s="260">
        <f>VLOOKUP($A22,'Energy Structure(no elec)'!$A$2:$I$28,9,FALSE)*VLOOKUP($A22,'Electrification prediction'!$A$236:$AQ$262,COLUMN('Electrification prediction'!N$236),FALSE)</f>
        <v>0</v>
      </c>
      <c r="O22" s="260">
        <f>VLOOKUP($A22,'Energy Structure(no elec)'!$A$2:$I$28,9,FALSE)*VLOOKUP($A22,'Electrification prediction'!$A$236:$AQ$262,COLUMN('Electrification prediction'!O$236),FALSE)</f>
        <v>0</v>
      </c>
      <c r="P22" s="260">
        <f>VLOOKUP($A22,'Energy Structure(no elec)'!$A$2:$I$28,9,FALSE)*VLOOKUP($A22,'Electrification prediction'!$A$236:$AQ$262,COLUMN('Electrification prediction'!P$236),FALSE)</f>
        <v>0</v>
      </c>
      <c r="Q22" s="260">
        <f>VLOOKUP($A22,'Energy Structure(no elec)'!$A$2:$I$28,9,FALSE)*VLOOKUP($A22,'Electrification prediction'!$A$236:$AQ$262,COLUMN('Electrification prediction'!Q$236),FALSE)</f>
        <v>0</v>
      </c>
      <c r="R22" s="260">
        <f>VLOOKUP($A22,'Energy Structure(no elec)'!$A$2:$I$28,9,FALSE)*VLOOKUP($A22,'Electrification prediction'!$A$236:$AQ$262,COLUMN('Electrification prediction'!R$236),FALSE)</f>
        <v>0</v>
      </c>
      <c r="S22" s="260">
        <f>VLOOKUP($A22,'Energy Structure(no elec)'!$A$2:$I$28,9,FALSE)*VLOOKUP($A22,'Electrification prediction'!$A$236:$AQ$262,COLUMN('Electrification prediction'!S$236),FALSE)</f>
        <v>0</v>
      </c>
      <c r="T22" s="260">
        <f>VLOOKUP($A22,'Energy Structure(no elec)'!$A$2:$I$28,9,FALSE)*VLOOKUP($A22,'Electrification prediction'!$A$236:$AQ$262,COLUMN('Electrification prediction'!T$236),FALSE)</f>
        <v>0</v>
      </c>
      <c r="U22" s="260">
        <f>VLOOKUP($A22,'Energy Structure(no elec)'!$A$2:$I$28,9,FALSE)*VLOOKUP($A22,'Electrification prediction'!$A$236:$AQ$262,COLUMN('Electrification prediction'!U$236),FALSE)</f>
        <v>0</v>
      </c>
      <c r="V22" s="260">
        <f>VLOOKUP($A22,'Energy Structure(no elec)'!$A$2:$I$28,9,FALSE)*VLOOKUP($A22,'Electrification prediction'!$A$236:$AQ$262,COLUMN('Electrification prediction'!V$236),FALSE)</f>
        <v>0</v>
      </c>
      <c r="W22" s="260">
        <f>VLOOKUP($A22,'Energy Structure(no elec)'!$A$2:$I$28,9,FALSE)*VLOOKUP($A22,'Electrification prediction'!$A$236:$AQ$262,COLUMN('Electrification prediction'!W$236),FALSE)</f>
        <v>0</v>
      </c>
      <c r="X22" s="260">
        <f>VLOOKUP($A22,'Energy Structure(no elec)'!$A$2:$I$28,9,FALSE)*VLOOKUP($A22,'Electrification prediction'!$A$236:$AQ$262,COLUMN('Electrification prediction'!X$236),FALSE)</f>
        <v>0</v>
      </c>
      <c r="Y22" s="260">
        <f>VLOOKUP($A22,'Energy Structure(no elec)'!$A$2:$I$28,9,FALSE)*VLOOKUP($A22,'Electrification prediction'!$A$236:$AQ$262,COLUMN('Electrification prediction'!Y$236),FALSE)</f>
        <v>0</v>
      </c>
      <c r="Z22" s="260">
        <f>VLOOKUP($A22,'Energy Structure(no elec)'!$A$2:$I$28,9,FALSE)*VLOOKUP($A22,'Electrification prediction'!$A$236:$AQ$262,COLUMN('Electrification prediction'!Z$236),FALSE)</f>
        <v>0</v>
      </c>
      <c r="AA22" s="260">
        <f>VLOOKUP($A22,'Energy Structure(no elec)'!$A$2:$I$28,9,FALSE)*VLOOKUP($A22,'Electrification prediction'!$A$236:$AQ$262,COLUMN('Electrification prediction'!AA$236),FALSE)</f>
        <v>0</v>
      </c>
      <c r="AB22" s="260">
        <f>VLOOKUP($A22,'Energy Structure(no elec)'!$A$2:$I$28,9,FALSE)*VLOOKUP($A22,'Electrification prediction'!$A$236:$AQ$262,COLUMN('Electrification prediction'!AB$236),FALSE)</f>
        <v>0</v>
      </c>
      <c r="AC22" s="260">
        <f>VLOOKUP($A22,'Energy Structure(no elec)'!$A$2:$I$28,9,FALSE)*VLOOKUP($A22,'Electrification prediction'!$A$236:$AQ$262,COLUMN('Electrification prediction'!AC$236),FALSE)</f>
        <v>0</v>
      </c>
      <c r="AD22" s="260">
        <f>VLOOKUP($A22,'Energy Structure(no elec)'!$A$2:$I$28,9,FALSE)*VLOOKUP($A22,'Electrification prediction'!$A$236:$AQ$262,COLUMN('Electrification prediction'!AD$236),FALSE)</f>
        <v>0</v>
      </c>
      <c r="AE22" s="260">
        <f>VLOOKUP($A22,'Energy Structure(no elec)'!$A$2:$I$28,9,FALSE)*VLOOKUP($A22,'Electrification prediction'!$A$236:$AQ$262,COLUMN('Electrification prediction'!AE$236),FALSE)</f>
        <v>0</v>
      </c>
      <c r="AF22" s="260">
        <f>VLOOKUP($A22,'Energy Structure(no elec)'!$A$2:$I$28,9,FALSE)*VLOOKUP($A22,'Electrification prediction'!$A$236:$AQ$262,COLUMN('Electrification prediction'!AF$236),FALSE)</f>
        <v>0</v>
      </c>
      <c r="AG22" s="260">
        <f>VLOOKUP($A22,'Energy Structure(no elec)'!$A$2:$I$28,9,FALSE)*VLOOKUP($A22,'Electrification prediction'!$A$236:$AQ$262,COLUMN('Electrification prediction'!AG$236),FALSE)</f>
        <v>0</v>
      </c>
      <c r="AH22" s="260">
        <f>VLOOKUP($A22,'Energy Structure(no elec)'!$A$2:$I$28,9,FALSE)*VLOOKUP($A22,'Electrification prediction'!$A$236:$AQ$262,COLUMN('Electrification prediction'!AH$236),FALSE)</f>
        <v>0</v>
      </c>
      <c r="AI22" s="260">
        <f>VLOOKUP($A22,'Energy Structure(no elec)'!$A$2:$I$28,9,FALSE)*VLOOKUP($A22,'Electrification prediction'!$A$236:$AQ$262,COLUMN('Electrification prediction'!AI$236),FALSE)</f>
        <v>0</v>
      </c>
      <c r="AJ22" s="260">
        <f>VLOOKUP($A22,'Energy Structure(no elec)'!$A$2:$I$28,9,FALSE)*VLOOKUP($A22,'Electrification prediction'!$A$236:$AQ$262,COLUMN('Electrification prediction'!AJ$236),FALSE)</f>
        <v>0</v>
      </c>
      <c r="AK22" s="260">
        <f>VLOOKUP($A22,'Energy Structure(no elec)'!$A$2:$I$28,9,FALSE)*VLOOKUP($A22,'Electrification prediction'!$A$236:$AQ$262,COLUMN('Electrification prediction'!AK$236),FALSE)</f>
        <v>0</v>
      </c>
      <c r="AL22" s="260">
        <f>VLOOKUP($A22,'Energy Structure(no elec)'!$A$2:$I$28,9,FALSE)*VLOOKUP($A22,'Electrification prediction'!$A$236:$AQ$262,COLUMN('Electrification prediction'!AL$236),FALSE)</f>
        <v>0</v>
      </c>
      <c r="AM22" s="260">
        <f>VLOOKUP($A22,'Energy Structure(no elec)'!$A$2:$I$28,9,FALSE)*VLOOKUP($A22,'Electrification prediction'!$A$236:$AQ$262,COLUMN('Electrification prediction'!AM$236),FALSE)</f>
        <v>0</v>
      </c>
      <c r="AN22" s="260">
        <f>VLOOKUP($A22,'Energy Structure(no elec)'!$A$2:$I$28,9,FALSE)*VLOOKUP($A22,'Electrification prediction'!$A$236:$AQ$262,COLUMN('Electrification prediction'!AN$236),FALSE)</f>
        <v>0</v>
      </c>
      <c r="AO22" s="260">
        <f>VLOOKUP($A22,'Energy Structure(no elec)'!$A$2:$I$28,9,FALSE)*VLOOKUP($A22,'Electrification prediction'!$A$236:$AQ$262,COLUMN('Electrification prediction'!AO$236),FALSE)</f>
        <v>0</v>
      </c>
      <c r="AP22" s="260">
        <f>VLOOKUP($A22,'Energy Structure(no elec)'!$A$2:$I$28,9,FALSE)*VLOOKUP($A22,'Electrification prediction'!$A$236:$AQ$262,COLUMN('Electrification prediction'!AP$236),FALSE)</f>
        <v>0</v>
      </c>
      <c r="AQ22" s="260">
        <f>VLOOKUP($A22,'Energy Structure(no elec)'!$A$2:$I$28,9,FALSE)*VLOOKUP($A22,'Electrification prediction'!$A$236:$AQ$262,COLUMN('Electrification prediction'!AQ$236),FALSE)</f>
        <v>0</v>
      </c>
    </row>
    <row r="23" spans="1:43">
      <c r="A23" s="272" t="s">
        <v>635</v>
      </c>
      <c r="B23">
        <f>VLOOKUP(A23,'Energy use'!$A$132:$K$158,10,FALSE)</f>
        <v>0</v>
      </c>
      <c r="C23" s="260">
        <f>VLOOKUP($A23,'Energy Structure(no elec)'!$A$2:$I$28,9,FALSE)*VLOOKUP($A23,'Electrification prediction'!$A$236:$AQ$262,COLUMN('Electrification prediction'!C$236),FALSE)</f>
        <v>0</v>
      </c>
      <c r="D23" s="260">
        <f>VLOOKUP($A23,'Energy Structure(no elec)'!$A$2:$I$28,9,FALSE)*VLOOKUP($A23,'Electrification prediction'!$A$236:$AQ$262,COLUMN('Electrification prediction'!D$236),FALSE)</f>
        <v>0</v>
      </c>
      <c r="E23" s="260">
        <f>VLOOKUP($A23,'Energy Structure(no elec)'!$A$2:$I$28,9,FALSE)*VLOOKUP($A23,'Electrification prediction'!$A$236:$AQ$262,COLUMN('Electrification prediction'!E$236),FALSE)</f>
        <v>0</v>
      </c>
      <c r="F23" s="260">
        <f>VLOOKUP($A23,'Energy Structure(no elec)'!$A$2:$I$28,9,FALSE)*VLOOKUP($A23,'Electrification prediction'!$A$236:$AQ$262,COLUMN('Electrification prediction'!F$236),FALSE)</f>
        <v>0</v>
      </c>
      <c r="G23" s="260">
        <f>VLOOKUP($A23,'Energy Structure(no elec)'!$A$2:$I$28,9,FALSE)*VLOOKUP($A23,'Electrification prediction'!$A$236:$AQ$262,COLUMN('Electrification prediction'!G$236),FALSE)</f>
        <v>0</v>
      </c>
      <c r="H23" s="260">
        <f>VLOOKUP($A23,'Energy Structure(no elec)'!$A$2:$I$28,9,FALSE)*VLOOKUP($A23,'Electrification prediction'!$A$236:$AQ$262,COLUMN('Electrification prediction'!H$236),FALSE)</f>
        <v>0</v>
      </c>
      <c r="I23" s="260">
        <f>VLOOKUP($A23,'Energy Structure(no elec)'!$A$2:$I$28,9,FALSE)*VLOOKUP($A23,'Electrification prediction'!$A$236:$AQ$262,COLUMN('Electrification prediction'!I$236),FALSE)</f>
        <v>0</v>
      </c>
      <c r="J23" s="260">
        <f>VLOOKUP($A23,'Energy Structure(no elec)'!$A$2:$I$28,9,FALSE)*VLOOKUP($A23,'Electrification prediction'!$A$236:$AQ$262,COLUMN('Electrification prediction'!J$236),FALSE)</f>
        <v>0</v>
      </c>
      <c r="K23" s="260">
        <f>VLOOKUP($A23,'Energy Structure(no elec)'!$A$2:$I$28,9,FALSE)*VLOOKUP($A23,'Electrification prediction'!$A$236:$AQ$262,COLUMN('Electrification prediction'!K$236),FALSE)</f>
        <v>0</v>
      </c>
      <c r="L23" s="260">
        <f>VLOOKUP($A23,'Energy Structure(no elec)'!$A$2:$I$28,9,FALSE)*VLOOKUP($A23,'Electrification prediction'!$A$236:$AQ$262,COLUMN('Electrification prediction'!L$236),FALSE)</f>
        <v>0</v>
      </c>
      <c r="M23" s="260">
        <f>VLOOKUP($A23,'Energy Structure(no elec)'!$A$2:$I$28,9,FALSE)*VLOOKUP($A23,'Electrification prediction'!$A$236:$AQ$262,COLUMN('Electrification prediction'!M$236),FALSE)</f>
        <v>0</v>
      </c>
      <c r="N23" s="260">
        <f>VLOOKUP($A23,'Energy Structure(no elec)'!$A$2:$I$28,9,FALSE)*VLOOKUP($A23,'Electrification prediction'!$A$236:$AQ$262,COLUMN('Electrification prediction'!N$236),FALSE)</f>
        <v>0</v>
      </c>
      <c r="O23" s="260">
        <f>VLOOKUP($A23,'Energy Structure(no elec)'!$A$2:$I$28,9,FALSE)*VLOOKUP($A23,'Electrification prediction'!$A$236:$AQ$262,COLUMN('Electrification prediction'!O$236),FALSE)</f>
        <v>0</v>
      </c>
      <c r="P23" s="260">
        <f>VLOOKUP($A23,'Energy Structure(no elec)'!$A$2:$I$28,9,FALSE)*VLOOKUP($A23,'Electrification prediction'!$A$236:$AQ$262,COLUMN('Electrification prediction'!P$236),FALSE)</f>
        <v>0</v>
      </c>
      <c r="Q23" s="260">
        <f>VLOOKUP($A23,'Energy Structure(no elec)'!$A$2:$I$28,9,FALSE)*VLOOKUP($A23,'Electrification prediction'!$A$236:$AQ$262,COLUMN('Electrification prediction'!Q$236),FALSE)</f>
        <v>0</v>
      </c>
      <c r="R23" s="260">
        <f>VLOOKUP($A23,'Energy Structure(no elec)'!$A$2:$I$28,9,FALSE)*VLOOKUP($A23,'Electrification prediction'!$A$236:$AQ$262,COLUMN('Electrification prediction'!R$236),FALSE)</f>
        <v>0</v>
      </c>
      <c r="S23" s="260">
        <f>VLOOKUP($A23,'Energy Structure(no elec)'!$A$2:$I$28,9,FALSE)*VLOOKUP($A23,'Electrification prediction'!$A$236:$AQ$262,COLUMN('Electrification prediction'!S$236),FALSE)</f>
        <v>0</v>
      </c>
      <c r="T23" s="260">
        <f>VLOOKUP($A23,'Energy Structure(no elec)'!$A$2:$I$28,9,FALSE)*VLOOKUP($A23,'Electrification prediction'!$A$236:$AQ$262,COLUMN('Electrification prediction'!T$236),FALSE)</f>
        <v>0</v>
      </c>
      <c r="U23" s="260">
        <f>VLOOKUP($A23,'Energy Structure(no elec)'!$A$2:$I$28,9,FALSE)*VLOOKUP($A23,'Electrification prediction'!$A$236:$AQ$262,COLUMN('Electrification prediction'!U$236),FALSE)</f>
        <v>0</v>
      </c>
      <c r="V23" s="260">
        <f>VLOOKUP($A23,'Energy Structure(no elec)'!$A$2:$I$28,9,FALSE)*VLOOKUP($A23,'Electrification prediction'!$A$236:$AQ$262,COLUMN('Electrification prediction'!V$236),FALSE)</f>
        <v>0</v>
      </c>
      <c r="W23" s="260">
        <f>VLOOKUP($A23,'Energy Structure(no elec)'!$A$2:$I$28,9,FALSE)*VLOOKUP($A23,'Electrification prediction'!$A$236:$AQ$262,COLUMN('Electrification prediction'!W$236),FALSE)</f>
        <v>0</v>
      </c>
      <c r="X23" s="260">
        <f>VLOOKUP($A23,'Energy Structure(no elec)'!$A$2:$I$28,9,FALSE)*VLOOKUP($A23,'Electrification prediction'!$A$236:$AQ$262,COLUMN('Electrification prediction'!X$236),FALSE)</f>
        <v>0</v>
      </c>
      <c r="Y23" s="260">
        <f>VLOOKUP($A23,'Energy Structure(no elec)'!$A$2:$I$28,9,FALSE)*VLOOKUP($A23,'Electrification prediction'!$A$236:$AQ$262,COLUMN('Electrification prediction'!Y$236),FALSE)</f>
        <v>0</v>
      </c>
      <c r="Z23" s="260">
        <f>VLOOKUP($A23,'Energy Structure(no elec)'!$A$2:$I$28,9,FALSE)*VLOOKUP($A23,'Electrification prediction'!$A$236:$AQ$262,COLUMN('Electrification prediction'!Z$236),FALSE)</f>
        <v>0</v>
      </c>
      <c r="AA23" s="260">
        <f>VLOOKUP($A23,'Energy Structure(no elec)'!$A$2:$I$28,9,FALSE)*VLOOKUP($A23,'Electrification prediction'!$A$236:$AQ$262,COLUMN('Electrification prediction'!AA$236),FALSE)</f>
        <v>0</v>
      </c>
      <c r="AB23" s="260">
        <f>VLOOKUP($A23,'Energy Structure(no elec)'!$A$2:$I$28,9,FALSE)*VLOOKUP($A23,'Electrification prediction'!$A$236:$AQ$262,COLUMN('Electrification prediction'!AB$236),FALSE)</f>
        <v>0</v>
      </c>
      <c r="AC23" s="260">
        <f>VLOOKUP($A23,'Energy Structure(no elec)'!$A$2:$I$28,9,FALSE)*VLOOKUP($A23,'Electrification prediction'!$A$236:$AQ$262,COLUMN('Electrification prediction'!AC$236),FALSE)</f>
        <v>0</v>
      </c>
      <c r="AD23" s="260">
        <f>VLOOKUP($A23,'Energy Structure(no elec)'!$A$2:$I$28,9,FALSE)*VLOOKUP($A23,'Electrification prediction'!$A$236:$AQ$262,COLUMN('Electrification prediction'!AD$236),FALSE)</f>
        <v>0</v>
      </c>
      <c r="AE23" s="260">
        <f>VLOOKUP($A23,'Energy Structure(no elec)'!$A$2:$I$28,9,FALSE)*VLOOKUP($A23,'Electrification prediction'!$A$236:$AQ$262,COLUMN('Electrification prediction'!AE$236),FALSE)</f>
        <v>0</v>
      </c>
      <c r="AF23" s="260">
        <f>VLOOKUP($A23,'Energy Structure(no elec)'!$A$2:$I$28,9,FALSE)*VLOOKUP($A23,'Electrification prediction'!$A$236:$AQ$262,COLUMN('Electrification prediction'!AF$236),FALSE)</f>
        <v>0</v>
      </c>
      <c r="AG23" s="260">
        <f>VLOOKUP($A23,'Energy Structure(no elec)'!$A$2:$I$28,9,FALSE)*VLOOKUP($A23,'Electrification prediction'!$A$236:$AQ$262,COLUMN('Electrification prediction'!AG$236),FALSE)</f>
        <v>0</v>
      </c>
      <c r="AH23" s="260">
        <f>VLOOKUP($A23,'Energy Structure(no elec)'!$A$2:$I$28,9,FALSE)*VLOOKUP($A23,'Electrification prediction'!$A$236:$AQ$262,COLUMN('Electrification prediction'!AH$236),FALSE)</f>
        <v>0</v>
      </c>
      <c r="AI23" s="260">
        <f>VLOOKUP($A23,'Energy Structure(no elec)'!$A$2:$I$28,9,FALSE)*VLOOKUP($A23,'Electrification prediction'!$A$236:$AQ$262,COLUMN('Electrification prediction'!AI$236),FALSE)</f>
        <v>0</v>
      </c>
      <c r="AJ23" s="260">
        <f>VLOOKUP($A23,'Energy Structure(no elec)'!$A$2:$I$28,9,FALSE)*VLOOKUP($A23,'Electrification prediction'!$A$236:$AQ$262,COLUMN('Electrification prediction'!AJ$236),FALSE)</f>
        <v>0</v>
      </c>
      <c r="AK23" s="260">
        <f>VLOOKUP($A23,'Energy Structure(no elec)'!$A$2:$I$28,9,FALSE)*VLOOKUP($A23,'Electrification prediction'!$A$236:$AQ$262,COLUMN('Electrification prediction'!AK$236),FALSE)</f>
        <v>0</v>
      </c>
      <c r="AL23" s="260">
        <f>VLOOKUP($A23,'Energy Structure(no elec)'!$A$2:$I$28,9,FALSE)*VLOOKUP($A23,'Electrification prediction'!$A$236:$AQ$262,COLUMN('Electrification prediction'!AL$236),FALSE)</f>
        <v>0</v>
      </c>
      <c r="AM23" s="260">
        <f>VLOOKUP($A23,'Energy Structure(no elec)'!$A$2:$I$28,9,FALSE)*VLOOKUP($A23,'Electrification prediction'!$A$236:$AQ$262,COLUMN('Electrification prediction'!AM$236),FALSE)</f>
        <v>0</v>
      </c>
      <c r="AN23" s="260">
        <f>VLOOKUP($A23,'Energy Structure(no elec)'!$A$2:$I$28,9,FALSE)*VLOOKUP($A23,'Electrification prediction'!$A$236:$AQ$262,COLUMN('Electrification prediction'!AN$236),FALSE)</f>
        <v>0</v>
      </c>
      <c r="AO23" s="260">
        <f>VLOOKUP($A23,'Energy Structure(no elec)'!$A$2:$I$28,9,FALSE)*VLOOKUP($A23,'Electrification prediction'!$A$236:$AQ$262,COLUMN('Electrification prediction'!AO$236),FALSE)</f>
        <v>0</v>
      </c>
      <c r="AP23" s="260">
        <f>VLOOKUP($A23,'Energy Structure(no elec)'!$A$2:$I$28,9,FALSE)*VLOOKUP($A23,'Electrification prediction'!$A$236:$AQ$262,COLUMN('Electrification prediction'!AP$236),FALSE)</f>
        <v>0</v>
      </c>
      <c r="AQ23" s="260">
        <f>VLOOKUP($A23,'Energy Structure(no elec)'!$A$2:$I$28,9,FALSE)*VLOOKUP($A23,'Electrification prediction'!$A$236:$AQ$262,COLUMN('Electrification prediction'!AQ$236),FALSE)</f>
        <v>0</v>
      </c>
    </row>
    <row r="24" spans="1:43">
      <c r="A24" s="272" t="s">
        <v>636</v>
      </c>
      <c r="B24">
        <f>VLOOKUP(A24,'Energy use'!$A$132:$K$158,10,FALSE)</f>
        <v>40733722.023923233</v>
      </c>
      <c r="C24" s="260">
        <f>VLOOKUP($A24,'Energy Structure(no elec)'!$A$2:$I$28,9,FALSE)*VLOOKUP($A24,'Electrification prediction'!$A$236:$AQ$262,COLUMN('Electrification prediction'!C$236),FALSE)</f>
        <v>38223285.655574165</v>
      </c>
      <c r="D24" s="260">
        <f>VLOOKUP($A24,'Energy Structure(no elec)'!$A$2:$I$28,9,FALSE)*VLOOKUP($A24,'Electrification prediction'!$A$236:$AQ$262,COLUMN('Electrification prediction'!D$236),FALSE)</f>
        <v>43948874.77373147</v>
      </c>
      <c r="E24" s="260">
        <f>VLOOKUP($A24,'Energy Structure(no elec)'!$A$2:$I$28,9,FALSE)*VLOOKUP($A24,'Electrification prediction'!$A$236:$AQ$262,COLUMN('Electrification prediction'!E$236),FALSE)</f>
        <v>44060536.999541596</v>
      </c>
      <c r="F24" s="260">
        <f>VLOOKUP($A24,'Energy Structure(no elec)'!$A$2:$I$28,9,FALSE)*VLOOKUP($A24,'Electrification prediction'!$A$236:$AQ$262,COLUMN('Electrification prediction'!F$236),FALSE)</f>
        <v>43999870.685224995</v>
      </c>
      <c r="G24" s="260">
        <f>VLOOKUP($A24,'Energy Structure(no elec)'!$A$2:$I$28,9,FALSE)*VLOOKUP($A24,'Electrification prediction'!$A$236:$AQ$262,COLUMN('Electrification prediction'!G$236),FALSE)</f>
        <v>43800586.679315187</v>
      </c>
      <c r="H24" s="260">
        <f>VLOOKUP($A24,'Energy Structure(no elec)'!$A$2:$I$28,9,FALSE)*VLOOKUP($A24,'Electrification prediction'!$A$236:$AQ$262,COLUMN('Electrification prediction'!H$236),FALSE)</f>
        <v>43483734.565212935</v>
      </c>
      <c r="I24" s="260">
        <f>VLOOKUP($A24,'Energy Structure(no elec)'!$A$2:$I$28,9,FALSE)*VLOOKUP($A24,'Electrification prediction'!$A$236:$AQ$262,COLUMN('Electrification prediction'!I$236),FALSE)</f>
        <v>43040142.698571838</v>
      </c>
      <c r="J24" s="260">
        <f>VLOOKUP($A24,'Energy Structure(no elec)'!$A$2:$I$28,9,FALSE)*VLOOKUP($A24,'Electrification prediction'!$A$236:$AQ$262,COLUMN('Electrification prediction'!J$236),FALSE)</f>
        <v>42516069.150996424</v>
      </c>
      <c r="K24" s="260">
        <f>VLOOKUP($A24,'Energy Structure(no elec)'!$A$2:$I$28,9,FALSE)*VLOOKUP($A24,'Electrification prediction'!$A$236:$AQ$262,COLUMN('Electrification prediction'!K$236),FALSE)</f>
        <v>41913682.998646326</v>
      </c>
      <c r="L24" s="260">
        <f>VLOOKUP($A24,'Energy Structure(no elec)'!$A$2:$I$28,9,FALSE)*VLOOKUP($A24,'Electrification prediction'!$A$236:$AQ$262,COLUMN('Electrification prediction'!L$236),FALSE)</f>
        <v>41234742.293833546</v>
      </c>
      <c r="M24" s="260">
        <f>VLOOKUP($A24,'Energy Structure(no elec)'!$A$2:$I$28,9,FALSE)*VLOOKUP($A24,'Electrification prediction'!$A$236:$AQ$262,COLUMN('Electrification prediction'!M$236),FALSE)</f>
        <v>40420756.295289092</v>
      </c>
      <c r="N24" s="260">
        <f>VLOOKUP($A24,'Energy Structure(no elec)'!$A$2:$I$28,9,FALSE)*VLOOKUP($A24,'Electrification prediction'!$A$236:$AQ$262,COLUMN('Electrification prediction'!N$236),FALSE)</f>
        <v>39535251.458525769</v>
      </c>
      <c r="O24" s="260">
        <f>VLOOKUP($A24,'Energy Structure(no elec)'!$A$2:$I$28,9,FALSE)*VLOOKUP($A24,'Electrification prediction'!$A$236:$AQ$262,COLUMN('Electrification prediction'!O$236),FALSE)</f>
        <v>38579393.810802765</v>
      </c>
      <c r="P24" s="260">
        <f>VLOOKUP($A24,'Energy Structure(no elec)'!$A$2:$I$28,9,FALSE)*VLOOKUP($A24,'Electrification prediction'!$A$236:$AQ$262,COLUMN('Electrification prediction'!P$236),FALSE)</f>
        <v>37554134.043423966</v>
      </c>
      <c r="Q24" s="260">
        <f>VLOOKUP($A24,'Energy Structure(no elec)'!$A$2:$I$28,9,FALSE)*VLOOKUP($A24,'Electrification prediction'!$A$236:$AQ$262,COLUMN('Electrification prediction'!Q$236),FALSE)</f>
        <v>36459888.048014522</v>
      </c>
      <c r="R24" s="260">
        <f>VLOOKUP($A24,'Energy Structure(no elec)'!$A$2:$I$28,9,FALSE)*VLOOKUP($A24,'Electrification prediction'!$A$236:$AQ$262,COLUMN('Electrification prediction'!R$236),FALSE)</f>
        <v>35262435.655915305</v>
      </c>
      <c r="S24" s="260">
        <f>VLOOKUP($A24,'Energy Structure(no elec)'!$A$2:$I$28,9,FALSE)*VLOOKUP($A24,'Electrification prediction'!$A$236:$AQ$262,COLUMN('Electrification prediction'!S$236),FALSE)</f>
        <v>34033016.038807951</v>
      </c>
      <c r="T24" s="260">
        <f>VLOOKUP($A24,'Energy Structure(no elec)'!$A$2:$I$28,9,FALSE)*VLOOKUP($A24,'Electrification prediction'!$A$236:$AQ$262,COLUMN('Electrification prediction'!T$236),FALSE)</f>
        <v>34521391.455436379</v>
      </c>
      <c r="U24" s="260">
        <f>VLOOKUP($A24,'Energy Structure(no elec)'!$A$2:$I$28,9,FALSE)*VLOOKUP($A24,'Electrification prediction'!$A$236:$AQ$262,COLUMN('Electrification prediction'!U$236),FALSE)</f>
        <v>35001801.792005755</v>
      </c>
      <c r="V24" s="260">
        <f>VLOOKUP($A24,'Energy Structure(no elec)'!$A$2:$I$28,9,FALSE)*VLOOKUP($A24,'Electrification prediction'!$A$236:$AQ$262,COLUMN('Electrification prediction'!V$236),FALSE)</f>
        <v>35473656.265898496</v>
      </c>
      <c r="W24" s="260">
        <f>VLOOKUP($A24,'Energy Structure(no elec)'!$A$2:$I$28,9,FALSE)*VLOOKUP($A24,'Electrification prediction'!$A$236:$AQ$262,COLUMN('Electrification prediction'!W$236),FALSE)</f>
        <v>35914593.3928653</v>
      </c>
      <c r="X24" s="260">
        <f>VLOOKUP($A24,'Energy Structure(no elec)'!$A$2:$I$28,9,FALSE)*VLOOKUP($A24,'Electrification prediction'!$A$236:$AQ$262,COLUMN('Electrification prediction'!X$236),FALSE)</f>
        <v>36287069.302863978</v>
      </c>
      <c r="Y24" s="260">
        <f>VLOOKUP($A24,'Energy Structure(no elec)'!$A$2:$I$28,9,FALSE)*VLOOKUP($A24,'Electrification prediction'!$A$236:$AQ$262,COLUMN('Electrification prediction'!Y$236),FALSE)</f>
        <v>36624456.133667991</v>
      </c>
      <c r="Z24" s="260">
        <f>VLOOKUP($A24,'Energy Structure(no elec)'!$A$2:$I$28,9,FALSE)*VLOOKUP($A24,'Electrification prediction'!$A$236:$AQ$262,COLUMN('Electrification prediction'!Z$236),FALSE)</f>
        <v>36925350.937695928</v>
      </c>
      <c r="AA24" s="260">
        <f>VLOOKUP($A24,'Energy Structure(no elec)'!$A$2:$I$28,9,FALSE)*VLOOKUP($A24,'Electrification prediction'!$A$236:$AQ$262,COLUMN('Electrification prediction'!AA$236),FALSE)</f>
        <v>37188030.25802388</v>
      </c>
      <c r="AB24" s="260">
        <f>VLOOKUP($A24,'Energy Structure(no elec)'!$A$2:$I$28,9,FALSE)*VLOOKUP($A24,'Electrification prediction'!$A$236:$AQ$262,COLUMN('Electrification prediction'!AB$236),FALSE)</f>
        <v>37411195.593909293</v>
      </c>
      <c r="AC24" s="260">
        <f>VLOOKUP($A24,'Energy Structure(no elec)'!$A$2:$I$28,9,FALSE)*VLOOKUP($A24,'Electrification prediction'!$A$236:$AQ$262,COLUMN('Electrification prediction'!AC$236),FALSE)</f>
        <v>37593625.795087375</v>
      </c>
      <c r="AD24" s="260">
        <f>VLOOKUP($A24,'Energy Structure(no elec)'!$A$2:$I$28,9,FALSE)*VLOOKUP($A24,'Electrification prediction'!$A$236:$AQ$262,COLUMN('Electrification prediction'!AD$236),FALSE)</f>
        <v>37734189.47972028</v>
      </c>
      <c r="AE24" s="260">
        <f>VLOOKUP($A24,'Energy Structure(no elec)'!$A$2:$I$28,9,FALSE)*VLOOKUP($A24,'Electrification prediction'!$A$236:$AQ$262,COLUMN('Electrification prediction'!AE$236),FALSE)</f>
        <v>37831479.091491207</v>
      </c>
      <c r="AF24" s="260">
        <f>VLOOKUP($A24,'Energy Structure(no elec)'!$A$2:$I$28,9,FALSE)*VLOOKUP($A24,'Electrification prediction'!$A$236:$AQ$262,COLUMN('Electrification prediction'!AF$236),FALSE)</f>
        <v>37884575.946611166</v>
      </c>
      <c r="AG24" s="260">
        <f>VLOOKUP($A24,'Energy Structure(no elec)'!$A$2:$I$28,9,FALSE)*VLOOKUP($A24,'Electrification prediction'!$A$236:$AQ$262,COLUMN('Electrification prediction'!AG$236),FALSE)</f>
        <v>37892308.931518815</v>
      </c>
      <c r="AH24" s="260">
        <f>VLOOKUP($A24,'Energy Structure(no elec)'!$A$2:$I$28,9,FALSE)*VLOOKUP($A24,'Electrification prediction'!$A$236:$AQ$262,COLUMN('Electrification prediction'!AH$236),FALSE)</f>
        <v>37816078.161547683</v>
      </c>
      <c r="AI24" s="260">
        <f>VLOOKUP($A24,'Energy Structure(no elec)'!$A$2:$I$28,9,FALSE)*VLOOKUP($A24,'Electrification prediction'!$A$236:$AQ$262,COLUMN('Electrification prediction'!AI$236),FALSE)</f>
        <v>37693110.562646411</v>
      </c>
      <c r="AJ24" s="260">
        <f>VLOOKUP($A24,'Energy Structure(no elec)'!$A$2:$I$28,9,FALSE)*VLOOKUP($A24,'Electrification prediction'!$A$236:$AQ$262,COLUMN('Electrification prediction'!AJ$236),FALSE)</f>
        <v>37522827.664952733</v>
      </c>
      <c r="AK24" s="260">
        <f>VLOOKUP($A24,'Energy Structure(no elec)'!$A$2:$I$28,9,FALSE)*VLOOKUP($A24,'Electrification prediction'!$A$236:$AQ$262,COLUMN('Electrification prediction'!AK$236),FALSE)</f>
        <v>37304828.559922099</v>
      </c>
      <c r="AL24" s="260">
        <f>VLOOKUP($A24,'Energy Structure(no elec)'!$A$2:$I$28,9,FALSE)*VLOOKUP($A24,'Electrification prediction'!$A$236:$AQ$262,COLUMN('Electrification prediction'!AL$236),FALSE)</f>
        <v>37038900.653567217</v>
      </c>
      <c r="AM24" s="260">
        <f>VLOOKUP($A24,'Energy Structure(no elec)'!$A$2:$I$28,9,FALSE)*VLOOKUP($A24,'Electrification prediction'!$A$236:$AQ$262,COLUMN('Electrification prediction'!AM$236),FALSE)</f>
        <v>36724658.425120823</v>
      </c>
      <c r="AN24" s="260">
        <f>VLOOKUP($A24,'Energy Structure(no elec)'!$A$2:$I$28,9,FALSE)*VLOOKUP($A24,'Electrification prediction'!$A$236:$AQ$262,COLUMN('Electrification prediction'!AN$236),FALSE)</f>
        <v>36362303.227790572</v>
      </c>
      <c r="AO24" s="260">
        <f>VLOOKUP($A24,'Energy Structure(no elec)'!$A$2:$I$28,9,FALSE)*VLOOKUP($A24,'Electrification prediction'!$A$236:$AQ$262,COLUMN('Electrification prediction'!AO$236),FALSE)</f>
        <v>35951888.158229463</v>
      </c>
      <c r="AP24" s="260">
        <f>VLOOKUP($A24,'Energy Structure(no elec)'!$A$2:$I$28,9,FALSE)*VLOOKUP($A24,'Electrification prediction'!$A$236:$AQ$262,COLUMN('Electrification prediction'!AP$236),FALSE)</f>
        <v>35494064.017430179</v>
      </c>
      <c r="AQ24" s="260">
        <f>VLOOKUP($A24,'Energy Structure(no elec)'!$A$2:$I$28,9,FALSE)*VLOOKUP($A24,'Electrification prediction'!$A$236:$AQ$262,COLUMN('Electrification prediction'!AQ$236),FALSE)</f>
        <v>34989353.373928696</v>
      </c>
    </row>
    <row r="25" spans="1:43">
      <c r="A25" s="272" t="s">
        <v>637</v>
      </c>
      <c r="B25">
        <f>VLOOKUP(A25,'Energy use'!$A$132:$K$158,10,FALSE)</f>
        <v>0</v>
      </c>
      <c r="C25" s="260">
        <f>VLOOKUP($A25,'Energy Structure(no elec)'!$A$2:$I$28,9,FALSE)*VLOOKUP($A25,'Electrification prediction'!$A$236:$AQ$262,COLUMN('Electrification prediction'!C$236),FALSE)</f>
        <v>0</v>
      </c>
      <c r="D25" s="260">
        <f>VLOOKUP($A25,'Energy Structure(no elec)'!$A$2:$I$28,9,FALSE)*VLOOKUP($A25,'Electrification prediction'!$A$236:$AQ$262,COLUMN('Electrification prediction'!D$236),FALSE)</f>
        <v>0</v>
      </c>
      <c r="E25" s="260">
        <f>VLOOKUP($A25,'Energy Structure(no elec)'!$A$2:$I$28,9,FALSE)*VLOOKUP($A25,'Electrification prediction'!$A$236:$AQ$262,COLUMN('Electrification prediction'!E$236),FALSE)</f>
        <v>0</v>
      </c>
      <c r="F25" s="260">
        <f>VLOOKUP($A25,'Energy Structure(no elec)'!$A$2:$I$28,9,FALSE)*VLOOKUP($A25,'Electrification prediction'!$A$236:$AQ$262,COLUMN('Electrification prediction'!F$236),FALSE)</f>
        <v>0</v>
      </c>
      <c r="G25" s="260">
        <f>VLOOKUP($A25,'Energy Structure(no elec)'!$A$2:$I$28,9,FALSE)*VLOOKUP($A25,'Electrification prediction'!$A$236:$AQ$262,COLUMN('Electrification prediction'!G$236),FALSE)</f>
        <v>0</v>
      </c>
      <c r="H25" s="260">
        <f>VLOOKUP($A25,'Energy Structure(no elec)'!$A$2:$I$28,9,FALSE)*VLOOKUP($A25,'Electrification prediction'!$A$236:$AQ$262,COLUMN('Electrification prediction'!H$236),FALSE)</f>
        <v>0</v>
      </c>
      <c r="I25" s="260">
        <f>VLOOKUP($A25,'Energy Structure(no elec)'!$A$2:$I$28,9,FALSE)*VLOOKUP($A25,'Electrification prediction'!$A$236:$AQ$262,COLUMN('Electrification prediction'!I$236),FALSE)</f>
        <v>0</v>
      </c>
      <c r="J25" s="260">
        <f>VLOOKUP($A25,'Energy Structure(no elec)'!$A$2:$I$28,9,FALSE)*VLOOKUP($A25,'Electrification prediction'!$A$236:$AQ$262,COLUMN('Electrification prediction'!J$236),FALSE)</f>
        <v>0</v>
      </c>
      <c r="K25" s="260">
        <f>VLOOKUP($A25,'Energy Structure(no elec)'!$A$2:$I$28,9,FALSE)*VLOOKUP($A25,'Electrification prediction'!$A$236:$AQ$262,COLUMN('Electrification prediction'!K$236),FALSE)</f>
        <v>0</v>
      </c>
      <c r="L25" s="260">
        <f>VLOOKUP($A25,'Energy Structure(no elec)'!$A$2:$I$28,9,FALSE)*VLOOKUP($A25,'Electrification prediction'!$A$236:$AQ$262,COLUMN('Electrification prediction'!L$236),FALSE)</f>
        <v>0</v>
      </c>
      <c r="M25" s="260">
        <f>VLOOKUP($A25,'Energy Structure(no elec)'!$A$2:$I$28,9,FALSE)*VLOOKUP($A25,'Electrification prediction'!$A$236:$AQ$262,COLUMN('Electrification prediction'!M$236),FALSE)</f>
        <v>0</v>
      </c>
      <c r="N25" s="260">
        <f>VLOOKUP($A25,'Energy Structure(no elec)'!$A$2:$I$28,9,FALSE)*VLOOKUP($A25,'Electrification prediction'!$A$236:$AQ$262,COLUMN('Electrification prediction'!N$236),FALSE)</f>
        <v>0</v>
      </c>
      <c r="O25" s="260">
        <f>VLOOKUP($A25,'Energy Structure(no elec)'!$A$2:$I$28,9,FALSE)*VLOOKUP($A25,'Electrification prediction'!$A$236:$AQ$262,COLUMN('Electrification prediction'!O$236),FALSE)</f>
        <v>0</v>
      </c>
      <c r="P25" s="260">
        <f>VLOOKUP($A25,'Energy Structure(no elec)'!$A$2:$I$28,9,FALSE)*VLOOKUP($A25,'Electrification prediction'!$A$236:$AQ$262,COLUMN('Electrification prediction'!P$236),FALSE)</f>
        <v>0</v>
      </c>
      <c r="Q25" s="260">
        <f>VLOOKUP($A25,'Energy Structure(no elec)'!$A$2:$I$28,9,FALSE)*VLOOKUP($A25,'Electrification prediction'!$A$236:$AQ$262,COLUMN('Electrification prediction'!Q$236),FALSE)</f>
        <v>0</v>
      </c>
      <c r="R25" s="260">
        <f>VLOOKUP($A25,'Energy Structure(no elec)'!$A$2:$I$28,9,FALSE)*VLOOKUP($A25,'Electrification prediction'!$A$236:$AQ$262,COLUMN('Electrification prediction'!R$236),FALSE)</f>
        <v>0</v>
      </c>
      <c r="S25" s="260">
        <f>VLOOKUP($A25,'Energy Structure(no elec)'!$A$2:$I$28,9,FALSE)*VLOOKUP($A25,'Electrification prediction'!$A$236:$AQ$262,COLUMN('Electrification prediction'!S$236),FALSE)</f>
        <v>0</v>
      </c>
      <c r="T25" s="260">
        <f>VLOOKUP($A25,'Energy Structure(no elec)'!$A$2:$I$28,9,FALSE)*VLOOKUP($A25,'Electrification prediction'!$A$236:$AQ$262,COLUMN('Electrification prediction'!T$236),FALSE)</f>
        <v>0</v>
      </c>
      <c r="U25" s="260">
        <f>VLOOKUP($A25,'Energy Structure(no elec)'!$A$2:$I$28,9,FALSE)*VLOOKUP($A25,'Electrification prediction'!$A$236:$AQ$262,COLUMN('Electrification prediction'!U$236),FALSE)</f>
        <v>0</v>
      </c>
      <c r="V25" s="260">
        <f>VLOOKUP($A25,'Energy Structure(no elec)'!$A$2:$I$28,9,FALSE)*VLOOKUP($A25,'Electrification prediction'!$A$236:$AQ$262,COLUMN('Electrification prediction'!V$236),FALSE)</f>
        <v>0</v>
      </c>
      <c r="W25" s="260">
        <f>VLOOKUP($A25,'Energy Structure(no elec)'!$A$2:$I$28,9,FALSE)*VLOOKUP($A25,'Electrification prediction'!$A$236:$AQ$262,COLUMN('Electrification prediction'!W$236),FALSE)</f>
        <v>0</v>
      </c>
      <c r="X25" s="260">
        <f>VLOOKUP($A25,'Energy Structure(no elec)'!$A$2:$I$28,9,FALSE)*VLOOKUP($A25,'Electrification prediction'!$A$236:$AQ$262,COLUMN('Electrification prediction'!X$236),FALSE)</f>
        <v>0</v>
      </c>
      <c r="Y25" s="260">
        <f>VLOOKUP($A25,'Energy Structure(no elec)'!$A$2:$I$28,9,FALSE)*VLOOKUP($A25,'Electrification prediction'!$A$236:$AQ$262,COLUMN('Electrification prediction'!Y$236),FALSE)</f>
        <v>0</v>
      </c>
      <c r="Z25" s="260">
        <f>VLOOKUP($A25,'Energy Structure(no elec)'!$A$2:$I$28,9,FALSE)*VLOOKUP($A25,'Electrification prediction'!$A$236:$AQ$262,COLUMN('Electrification prediction'!Z$236),FALSE)</f>
        <v>0</v>
      </c>
      <c r="AA25" s="260">
        <f>VLOOKUP($A25,'Energy Structure(no elec)'!$A$2:$I$28,9,FALSE)*VLOOKUP($A25,'Electrification prediction'!$A$236:$AQ$262,COLUMN('Electrification prediction'!AA$236),FALSE)</f>
        <v>0</v>
      </c>
      <c r="AB25" s="260">
        <f>VLOOKUP($A25,'Energy Structure(no elec)'!$A$2:$I$28,9,FALSE)*VLOOKUP($A25,'Electrification prediction'!$A$236:$AQ$262,COLUMN('Electrification prediction'!AB$236),FALSE)</f>
        <v>0</v>
      </c>
      <c r="AC25" s="260">
        <f>VLOOKUP($A25,'Energy Structure(no elec)'!$A$2:$I$28,9,FALSE)*VLOOKUP($A25,'Electrification prediction'!$A$236:$AQ$262,COLUMN('Electrification prediction'!AC$236),FALSE)</f>
        <v>0</v>
      </c>
      <c r="AD25" s="260">
        <f>VLOOKUP($A25,'Energy Structure(no elec)'!$A$2:$I$28,9,FALSE)*VLOOKUP($A25,'Electrification prediction'!$A$236:$AQ$262,COLUMN('Electrification prediction'!AD$236),FALSE)</f>
        <v>0</v>
      </c>
      <c r="AE25" s="260">
        <f>VLOOKUP($A25,'Energy Structure(no elec)'!$A$2:$I$28,9,FALSE)*VLOOKUP($A25,'Electrification prediction'!$A$236:$AQ$262,COLUMN('Electrification prediction'!AE$236),FALSE)</f>
        <v>0</v>
      </c>
      <c r="AF25" s="260">
        <f>VLOOKUP($A25,'Energy Structure(no elec)'!$A$2:$I$28,9,FALSE)*VLOOKUP($A25,'Electrification prediction'!$A$236:$AQ$262,COLUMN('Electrification prediction'!AF$236),FALSE)</f>
        <v>0</v>
      </c>
      <c r="AG25" s="260">
        <f>VLOOKUP($A25,'Energy Structure(no elec)'!$A$2:$I$28,9,FALSE)*VLOOKUP($A25,'Electrification prediction'!$A$236:$AQ$262,COLUMN('Electrification prediction'!AG$236),FALSE)</f>
        <v>0</v>
      </c>
      <c r="AH25" s="260">
        <f>VLOOKUP($A25,'Energy Structure(no elec)'!$A$2:$I$28,9,FALSE)*VLOOKUP($A25,'Electrification prediction'!$A$236:$AQ$262,COLUMN('Electrification prediction'!AH$236),FALSE)</f>
        <v>0</v>
      </c>
      <c r="AI25" s="260">
        <f>VLOOKUP($A25,'Energy Structure(no elec)'!$A$2:$I$28,9,FALSE)*VLOOKUP($A25,'Electrification prediction'!$A$236:$AQ$262,COLUMN('Electrification prediction'!AI$236),FALSE)</f>
        <v>0</v>
      </c>
      <c r="AJ25" s="260">
        <f>VLOOKUP($A25,'Energy Structure(no elec)'!$A$2:$I$28,9,FALSE)*VLOOKUP($A25,'Electrification prediction'!$A$236:$AQ$262,COLUMN('Electrification prediction'!AJ$236),FALSE)</f>
        <v>0</v>
      </c>
      <c r="AK25" s="260">
        <f>VLOOKUP($A25,'Energy Structure(no elec)'!$A$2:$I$28,9,FALSE)*VLOOKUP($A25,'Electrification prediction'!$A$236:$AQ$262,COLUMN('Electrification prediction'!AK$236),FALSE)</f>
        <v>0</v>
      </c>
      <c r="AL25" s="260">
        <f>VLOOKUP($A25,'Energy Structure(no elec)'!$A$2:$I$28,9,FALSE)*VLOOKUP($A25,'Electrification prediction'!$A$236:$AQ$262,COLUMN('Electrification prediction'!AL$236),FALSE)</f>
        <v>0</v>
      </c>
      <c r="AM25" s="260">
        <f>VLOOKUP($A25,'Energy Structure(no elec)'!$A$2:$I$28,9,FALSE)*VLOOKUP($A25,'Electrification prediction'!$A$236:$AQ$262,COLUMN('Electrification prediction'!AM$236),FALSE)</f>
        <v>0</v>
      </c>
      <c r="AN25" s="260">
        <f>VLOOKUP($A25,'Energy Structure(no elec)'!$A$2:$I$28,9,FALSE)*VLOOKUP($A25,'Electrification prediction'!$A$236:$AQ$262,COLUMN('Electrification prediction'!AN$236),FALSE)</f>
        <v>0</v>
      </c>
      <c r="AO25" s="260">
        <f>VLOOKUP($A25,'Energy Structure(no elec)'!$A$2:$I$28,9,FALSE)*VLOOKUP($A25,'Electrification prediction'!$A$236:$AQ$262,COLUMN('Electrification prediction'!AO$236),FALSE)</f>
        <v>0</v>
      </c>
      <c r="AP25" s="260">
        <f>VLOOKUP($A25,'Energy Structure(no elec)'!$A$2:$I$28,9,FALSE)*VLOOKUP($A25,'Electrification prediction'!$A$236:$AQ$262,COLUMN('Electrification prediction'!AP$236),FALSE)</f>
        <v>0</v>
      </c>
      <c r="AQ25" s="260">
        <f>VLOOKUP($A25,'Energy Structure(no elec)'!$A$2:$I$28,9,FALSE)*VLOOKUP($A25,'Electrification prediction'!$A$236:$AQ$262,COLUMN('Electrification prediction'!AQ$236),FALSE)</f>
        <v>0</v>
      </c>
    </row>
    <row r="26" spans="1:43">
      <c r="A26" s="272" t="s">
        <v>638</v>
      </c>
      <c r="B26">
        <f>VLOOKUP(A26,'Energy use'!$A$132:$K$158,10,FALSE)</f>
        <v>34678654245.067047</v>
      </c>
      <c r="C26" s="260">
        <f>VLOOKUP($A26,'Energy Structure(no elec)'!$A$2:$I$28,9,FALSE)*VLOOKUP($A26,'Electrification prediction'!$A$236:$AQ$262,COLUMN('Electrification prediction'!C$236),FALSE)</f>
        <v>35209772710.206917</v>
      </c>
      <c r="D26" s="260">
        <f>VLOOKUP($A26,'Energy Structure(no elec)'!$A$2:$I$28,9,FALSE)*VLOOKUP($A26,'Electrification prediction'!$A$236:$AQ$262,COLUMN('Electrification prediction'!D$236),FALSE)</f>
        <v>38465385654.893951</v>
      </c>
      <c r="E26" s="260">
        <f>VLOOKUP($A26,'Energy Structure(no elec)'!$A$2:$I$28,9,FALSE)*VLOOKUP($A26,'Electrification prediction'!$A$236:$AQ$262,COLUMN('Electrification prediction'!E$236),FALSE)</f>
        <v>39208249471.083992</v>
      </c>
      <c r="F26" s="260">
        <f>VLOOKUP($A26,'Energy Structure(no elec)'!$A$2:$I$28,9,FALSE)*VLOOKUP($A26,'Electrification prediction'!$A$236:$AQ$262,COLUMN('Electrification prediction'!F$236),FALSE)</f>
        <v>39866980569.32032</v>
      </c>
      <c r="G26" s="260">
        <f>VLOOKUP($A26,'Energy Structure(no elec)'!$A$2:$I$28,9,FALSE)*VLOOKUP($A26,'Electrification prediction'!$A$236:$AQ$262,COLUMN('Electrification prediction'!G$236),FALSE)</f>
        <v>40468004778.492569</v>
      </c>
      <c r="H26" s="260">
        <f>VLOOKUP($A26,'Energy Structure(no elec)'!$A$2:$I$28,9,FALSE)*VLOOKUP($A26,'Electrification prediction'!$A$236:$AQ$262,COLUMN('Electrification prediction'!H$236),FALSE)</f>
        <v>41027583468.274429</v>
      </c>
      <c r="I26" s="260">
        <f>VLOOKUP($A26,'Energy Structure(no elec)'!$A$2:$I$28,9,FALSE)*VLOOKUP($A26,'Electrification prediction'!$A$236:$AQ$262,COLUMN('Electrification prediction'!I$236),FALSE)</f>
        <v>41534027883.070358</v>
      </c>
      <c r="J26" s="260">
        <f>VLOOKUP($A26,'Energy Structure(no elec)'!$A$2:$I$28,9,FALSE)*VLOOKUP($A26,'Electrification prediction'!$A$236:$AQ$262,COLUMN('Electrification prediction'!J$236),FALSE)</f>
        <v>42029148293.598793</v>
      </c>
      <c r="K26" s="260">
        <f>VLOOKUP($A26,'Energy Structure(no elec)'!$A$2:$I$28,9,FALSE)*VLOOKUP($A26,'Electrification prediction'!$A$236:$AQ$262,COLUMN('Electrification prediction'!K$236),FALSE)</f>
        <v>42514169529.281273</v>
      </c>
      <c r="L26" s="260">
        <f>VLOOKUP($A26,'Energy Structure(no elec)'!$A$2:$I$28,9,FALSE)*VLOOKUP($A26,'Electrification prediction'!$A$236:$AQ$262,COLUMN('Electrification prediction'!L$236),FALSE)</f>
        <v>42990062614.323807</v>
      </c>
      <c r="M26" s="260">
        <f>VLOOKUP($A26,'Energy Structure(no elec)'!$A$2:$I$28,9,FALSE)*VLOOKUP($A26,'Electrification prediction'!$A$236:$AQ$262,COLUMN('Electrification prediction'!M$236),FALSE)</f>
        <v>43393275546.271385</v>
      </c>
      <c r="N26" s="260">
        <f>VLOOKUP($A26,'Energy Structure(no elec)'!$A$2:$I$28,9,FALSE)*VLOOKUP($A26,'Electrification prediction'!$A$236:$AQ$262,COLUMN('Electrification prediction'!N$236),FALSE)</f>
        <v>43787385179.586731</v>
      </c>
      <c r="O26" s="260">
        <f>VLOOKUP($A26,'Energy Structure(no elec)'!$A$2:$I$28,9,FALSE)*VLOOKUP($A26,'Electrification prediction'!$A$236:$AQ$262,COLUMN('Electrification prediction'!O$236),FALSE)</f>
        <v>44172802392.355156</v>
      </c>
      <c r="P26" s="260">
        <f>VLOOKUP($A26,'Energy Structure(no elec)'!$A$2:$I$28,9,FALSE)*VLOOKUP($A26,'Electrification prediction'!$A$236:$AQ$262,COLUMN('Electrification prediction'!P$236),FALSE)</f>
        <v>44549783652.887146</v>
      </c>
      <c r="Q26" s="260">
        <f>VLOOKUP($A26,'Energy Structure(no elec)'!$A$2:$I$28,9,FALSE)*VLOOKUP($A26,'Electrification prediction'!$A$236:$AQ$262,COLUMN('Electrification prediction'!Q$236),FALSE)</f>
        <v>44918006424.212975</v>
      </c>
      <c r="R26" s="260">
        <f>VLOOKUP($A26,'Energy Structure(no elec)'!$A$2:$I$28,9,FALSE)*VLOOKUP($A26,'Electrification prediction'!$A$236:$AQ$262,COLUMN('Electrification prediction'!R$236),FALSE)</f>
        <v>45232704134.94207</v>
      </c>
      <c r="S26" s="260">
        <f>VLOOKUP($A26,'Energy Structure(no elec)'!$A$2:$I$28,9,FALSE)*VLOOKUP($A26,'Electrification prediction'!$A$236:$AQ$262,COLUMN('Electrification prediction'!S$236),FALSE)</f>
        <v>45582487813.778885</v>
      </c>
      <c r="T26" s="260">
        <f>VLOOKUP($A26,'Energy Structure(no elec)'!$A$2:$I$28,9,FALSE)*VLOOKUP($A26,'Electrification prediction'!$A$236:$AQ$262,COLUMN('Electrification prediction'!T$236),FALSE)</f>
        <v>45922289938.95253</v>
      </c>
      <c r="U26" s="260">
        <f>VLOOKUP($A26,'Energy Structure(no elec)'!$A$2:$I$28,9,FALSE)*VLOOKUP($A26,'Electrification prediction'!$A$236:$AQ$262,COLUMN('Electrification prediction'!U$236),FALSE)</f>
        <v>46251356173.710625</v>
      </c>
      <c r="V26" s="260">
        <f>VLOOKUP($A26,'Energy Structure(no elec)'!$A$2:$I$28,9,FALSE)*VLOOKUP($A26,'Electrification prediction'!$A$236:$AQ$262,COLUMN('Electrification prediction'!V$236),FALSE)</f>
        <v>46568852792.433601</v>
      </c>
      <c r="W26" s="260">
        <f>VLOOKUP($A26,'Energy Structure(no elec)'!$A$2:$I$28,9,FALSE)*VLOOKUP($A26,'Electrification prediction'!$A$236:$AQ$262,COLUMN('Electrification prediction'!W$236),FALSE)</f>
        <v>46845578958.401802</v>
      </c>
      <c r="X26" s="260">
        <f>VLOOKUP($A26,'Energy Structure(no elec)'!$A$2:$I$28,9,FALSE)*VLOOKUP($A26,'Electrification prediction'!$A$236:$AQ$262,COLUMN('Electrification prediction'!X$236),FALSE)</f>
        <v>47033398017.3041</v>
      </c>
      <c r="Y26" s="260">
        <f>VLOOKUP($A26,'Energy Structure(no elec)'!$A$2:$I$28,9,FALSE)*VLOOKUP($A26,'Electrification prediction'!$A$236:$AQ$262,COLUMN('Electrification prediction'!Y$236),FALSE)</f>
        <v>47176709651.530746</v>
      </c>
      <c r="Z26" s="260">
        <f>VLOOKUP($A26,'Energy Structure(no elec)'!$A$2:$I$28,9,FALSE)*VLOOKUP($A26,'Electrification prediction'!$A$236:$AQ$262,COLUMN('Electrification prediction'!Z$236),FALSE)</f>
        <v>47274289342.306488</v>
      </c>
      <c r="AA26" s="260">
        <f>VLOOKUP($A26,'Energy Structure(no elec)'!$A$2:$I$28,9,FALSE)*VLOOKUP($A26,'Electrification prediction'!$A$236:$AQ$262,COLUMN('Electrification prediction'!AA$236),FALSE)</f>
        <v>47324532033.009804</v>
      </c>
      <c r="AB26" s="260">
        <f>VLOOKUP($A26,'Energy Structure(no elec)'!$A$2:$I$28,9,FALSE)*VLOOKUP($A26,'Electrification prediction'!$A$236:$AQ$262,COLUMN('Electrification prediction'!AB$236),FALSE)</f>
        <v>47326407066.409927</v>
      </c>
      <c r="AC26" s="260">
        <f>VLOOKUP($A26,'Energy Structure(no elec)'!$A$2:$I$28,9,FALSE)*VLOOKUP($A26,'Electrification prediction'!$A$236:$AQ$262,COLUMN('Electrification prediction'!AC$236),FALSE)</f>
        <v>47279004719.870628</v>
      </c>
      <c r="AD26" s="260">
        <f>VLOOKUP($A26,'Energy Structure(no elec)'!$A$2:$I$28,9,FALSE)*VLOOKUP($A26,'Electrification prediction'!$A$236:$AQ$262,COLUMN('Electrification prediction'!AD$236),FALSE)</f>
        <v>47181549011.046165</v>
      </c>
      <c r="AE26" s="260">
        <f>VLOOKUP($A26,'Energy Structure(no elec)'!$A$2:$I$28,9,FALSE)*VLOOKUP($A26,'Electrification prediction'!$A$236:$AQ$262,COLUMN('Electrification prediction'!AE$236),FALSE)</f>
        <v>47032939752.100601</v>
      </c>
      <c r="AF26" s="260">
        <f>VLOOKUP($A26,'Energy Structure(no elec)'!$A$2:$I$28,9,FALSE)*VLOOKUP($A26,'Electrification prediction'!$A$236:$AQ$262,COLUMN('Electrification prediction'!AF$236),FALSE)</f>
        <v>46832708323.282799</v>
      </c>
      <c r="AG26" s="260">
        <f>VLOOKUP($A26,'Energy Structure(no elec)'!$A$2:$I$28,9,FALSE)*VLOOKUP($A26,'Electrification prediction'!$A$236:$AQ$262,COLUMN('Electrification prediction'!AG$236),FALSE)</f>
        <v>46580089512.764557</v>
      </c>
      <c r="AH26" s="260">
        <f>VLOOKUP($A26,'Energy Structure(no elec)'!$A$2:$I$28,9,FALSE)*VLOOKUP($A26,'Electrification prediction'!$A$236:$AQ$262,COLUMN('Electrification prediction'!AH$236),FALSE)</f>
        <v>46228584137.565605</v>
      </c>
      <c r="AI26" s="260">
        <f>VLOOKUP($A26,'Energy Structure(no elec)'!$A$2:$I$28,9,FALSE)*VLOOKUP($A26,'Electrification prediction'!$A$236:$AQ$262,COLUMN('Electrification prediction'!AI$236),FALSE)</f>
        <v>45824906203.843628</v>
      </c>
      <c r="AJ26" s="260">
        <f>VLOOKUP($A26,'Energy Structure(no elec)'!$A$2:$I$28,9,FALSE)*VLOOKUP($A26,'Electrification prediction'!$A$236:$AQ$262,COLUMN('Electrification prediction'!AJ$236),FALSE)</f>
        <v>45369041981.630966</v>
      </c>
      <c r="AK26" s="260">
        <f>VLOOKUP($A26,'Energy Structure(no elec)'!$A$2:$I$28,9,FALSE)*VLOOKUP($A26,'Electrification prediction'!$A$236:$AQ$262,COLUMN('Electrification prediction'!AK$236),FALSE)</f>
        <v>44861199043.269608</v>
      </c>
      <c r="AL26" s="260">
        <f>VLOOKUP($A26,'Energy Structure(no elec)'!$A$2:$I$28,9,FALSE)*VLOOKUP($A26,'Electrification prediction'!$A$236:$AQ$262,COLUMN('Electrification prediction'!AL$236),FALSE)</f>
        <v>44301814017.107048</v>
      </c>
      <c r="AM26" s="260">
        <f>VLOOKUP($A26,'Energy Structure(no elec)'!$A$2:$I$28,9,FALSE)*VLOOKUP($A26,'Electrification prediction'!$A$236:$AQ$262,COLUMN('Electrification prediction'!AM$236),FALSE)</f>
        <v>43691117522.385994</v>
      </c>
      <c r="AN26" s="260">
        <f>VLOOKUP($A26,'Energy Structure(no elec)'!$A$2:$I$28,9,FALSE)*VLOOKUP($A26,'Electrification prediction'!$A$236:$AQ$262,COLUMN('Electrification prediction'!AN$236),FALSE)</f>
        <v>43030039561.566414</v>
      </c>
      <c r="AO26" s="260">
        <f>VLOOKUP($A26,'Energy Structure(no elec)'!$A$2:$I$28,9,FALSE)*VLOOKUP($A26,'Electrification prediction'!$A$236:$AQ$262,COLUMN('Electrification prediction'!AO$236),FALSE)</f>
        <v>42319326443.833641</v>
      </c>
      <c r="AP26" s="260">
        <f>VLOOKUP($A26,'Energy Structure(no elec)'!$A$2:$I$28,9,FALSE)*VLOOKUP($A26,'Electrification prediction'!$A$236:$AQ$262,COLUMN('Electrification prediction'!AP$236),FALSE)</f>
        <v>41560419770.776787</v>
      </c>
      <c r="AQ26" s="260">
        <f>VLOOKUP($A26,'Energy Structure(no elec)'!$A$2:$I$28,9,FALSE)*VLOOKUP($A26,'Electrification prediction'!$A$236:$AQ$262,COLUMN('Electrification prediction'!AQ$236),FALSE)</f>
        <v>40754593302.568985</v>
      </c>
    </row>
    <row r="27" spans="1:43">
      <c r="A27" s="272" t="s">
        <v>613</v>
      </c>
      <c r="B27">
        <f>VLOOKUP(A27,'Energy use'!$A$132:$K$158,10,FALSE)</f>
        <v>0</v>
      </c>
      <c r="C27" s="260">
        <f>VLOOKUP($A27,'Energy Structure(no elec)'!$A$2:$I$28,9,FALSE)*VLOOKUP($A27,'Electrification prediction'!$A$236:$AQ$262,COLUMN('Electrification prediction'!C$236),FALSE)</f>
        <v>0</v>
      </c>
      <c r="D27" s="260">
        <f>VLOOKUP($A27,'Energy Structure(no elec)'!$A$2:$I$28,9,FALSE)*VLOOKUP($A27,'Electrification prediction'!$A$236:$AQ$262,COLUMN('Electrification prediction'!D$236),FALSE)</f>
        <v>0</v>
      </c>
      <c r="E27" s="260">
        <f>VLOOKUP($A27,'Energy Structure(no elec)'!$A$2:$I$28,9,FALSE)*VLOOKUP($A27,'Electrification prediction'!$A$236:$AQ$262,COLUMN('Electrification prediction'!E$236),FALSE)</f>
        <v>0</v>
      </c>
      <c r="F27" s="260">
        <f>VLOOKUP($A27,'Energy Structure(no elec)'!$A$2:$I$28,9,FALSE)*VLOOKUP($A27,'Electrification prediction'!$A$236:$AQ$262,COLUMN('Electrification prediction'!F$236),FALSE)</f>
        <v>0</v>
      </c>
      <c r="G27" s="260">
        <f>VLOOKUP($A27,'Energy Structure(no elec)'!$A$2:$I$28,9,FALSE)*VLOOKUP($A27,'Electrification prediction'!$A$236:$AQ$262,COLUMN('Electrification prediction'!G$236),FALSE)</f>
        <v>0</v>
      </c>
      <c r="H27" s="260">
        <f>VLOOKUP($A27,'Energy Structure(no elec)'!$A$2:$I$28,9,FALSE)*VLOOKUP($A27,'Electrification prediction'!$A$236:$AQ$262,COLUMN('Electrification prediction'!H$236),FALSE)</f>
        <v>0</v>
      </c>
      <c r="I27" s="260">
        <f>VLOOKUP($A27,'Energy Structure(no elec)'!$A$2:$I$28,9,FALSE)*VLOOKUP($A27,'Electrification prediction'!$A$236:$AQ$262,COLUMN('Electrification prediction'!I$236),FALSE)</f>
        <v>0</v>
      </c>
      <c r="J27" s="260">
        <f>VLOOKUP($A27,'Energy Structure(no elec)'!$A$2:$I$28,9,FALSE)*VLOOKUP($A27,'Electrification prediction'!$A$236:$AQ$262,COLUMN('Electrification prediction'!J$236),FALSE)</f>
        <v>0</v>
      </c>
      <c r="K27" s="260">
        <f>VLOOKUP($A27,'Energy Structure(no elec)'!$A$2:$I$28,9,FALSE)*VLOOKUP($A27,'Electrification prediction'!$A$236:$AQ$262,COLUMN('Electrification prediction'!K$236),FALSE)</f>
        <v>0</v>
      </c>
      <c r="L27" s="260">
        <f>VLOOKUP($A27,'Energy Structure(no elec)'!$A$2:$I$28,9,FALSE)*VLOOKUP($A27,'Electrification prediction'!$A$236:$AQ$262,COLUMN('Electrification prediction'!L$236),FALSE)</f>
        <v>0</v>
      </c>
      <c r="M27" s="260">
        <f>VLOOKUP($A27,'Energy Structure(no elec)'!$A$2:$I$28,9,FALSE)*VLOOKUP($A27,'Electrification prediction'!$A$236:$AQ$262,COLUMN('Electrification prediction'!M$236),FALSE)</f>
        <v>0</v>
      </c>
      <c r="N27" s="260">
        <f>VLOOKUP($A27,'Energy Structure(no elec)'!$A$2:$I$28,9,FALSE)*VLOOKUP($A27,'Electrification prediction'!$A$236:$AQ$262,COLUMN('Electrification prediction'!N$236),FALSE)</f>
        <v>0</v>
      </c>
      <c r="O27" s="260">
        <f>VLOOKUP($A27,'Energy Structure(no elec)'!$A$2:$I$28,9,FALSE)*VLOOKUP($A27,'Electrification prediction'!$A$236:$AQ$262,COLUMN('Electrification prediction'!O$236),FALSE)</f>
        <v>0</v>
      </c>
      <c r="P27" s="260">
        <f>VLOOKUP($A27,'Energy Structure(no elec)'!$A$2:$I$28,9,FALSE)*VLOOKUP($A27,'Electrification prediction'!$A$236:$AQ$262,COLUMN('Electrification prediction'!P$236),FALSE)</f>
        <v>0</v>
      </c>
      <c r="Q27" s="260">
        <f>VLOOKUP($A27,'Energy Structure(no elec)'!$A$2:$I$28,9,FALSE)*VLOOKUP($A27,'Electrification prediction'!$A$236:$AQ$262,COLUMN('Electrification prediction'!Q$236),FALSE)</f>
        <v>0</v>
      </c>
      <c r="R27" s="260">
        <f>VLOOKUP($A27,'Energy Structure(no elec)'!$A$2:$I$28,9,FALSE)*VLOOKUP($A27,'Electrification prediction'!$A$236:$AQ$262,COLUMN('Electrification prediction'!R$236),FALSE)</f>
        <v>0</v>
      </c>
      <c r="S27" s="260">
        <f>VLOOKUP($A27,'Energy Structure(no elec)'!$A$2:$I$28,9,FALSE)*VLOOKUP($A27,'Electrification prediction'!$A$236:$AQ$262,COLUMN('Electrification prediction'!S$236),FALSE)</f>
        <v>0</v>
      </c>
      <c r="T27" s="260">
        <f>VLOOKUP($A27,'Energy Structure(no elec)'!$A$2:$I$28,9,FALSE)*VLOOKUP($A27,'Electrification prediction'!$A$236:$AQ$262,COLUMN('Electrification prediction'!T$236),FALSE)</f>
        <v>0</v>
      </c>
      <c r="U27" s="260">
        <f>VLOOKUP($A27,'Energy Structure(no elec)'!$A$2:$I$28,9,FALSE)*VLOOKUP($A27,'Electrification prediction'!$A$236:$AQ$262,COLUMN('Electrification prediction'!U$236),FALSE)</f>
        <v>0</v>
      </c>
      <c r="V27" s="260">
        <f>VLOOKUP($A27,'Energy Structure(no elec)'!$A$2:$I$28,9,FALSE)*VLOOKUP($A27,'Electrification prediction'!$A$236:$AQ$262,COLUMN('Electrification prediction'!V$236),FALSE)</f>
        <v>0</v>
      </c>
      <c r="W27" s="260">
        <f>VLOOKUP($A27,'Energy Structure(no elec)'!$A$2:$I$28,9,FALSE)*VLOOKUP($A27,'Electrification prediction'!$A$236:$AQ$262,COLUMN('Electrification prediction'!W$236),FALSE)</f>
        <v>0</v>
      </c>
      <c r="X27" s="260">
        <f>VLOOKUP($A27,'Energy Structure(no elec)'!$A$2:$I$28,9,FALSE)*VLOOKUP($A27,'Electrification prediction'!$A$236:$AQ$262,COLUMN('Electrification prediction'!X$236),FALSE)</f>
        <v>0</v>
      </c>
      <c r="Y27" s="260">
        <f>VLOOKUP($A27,'Energy Structure(no elec)'!$A$2:$I$28,9,FALSE)*VLOOKUP($A27,'Electrification prediction'!$A$236:$AQ$262,COLUMN('Electrification prediction'!Y$236),FALSE)</f>
        <v>0</v>
      </c>
      <c r="Z27" s="260">
        <f>VLOOKUP($A27,'Energy Structure(no elec)'!$A$2:$I$28,9,FALSE)*VLOOKUP($A27,'Electrification prediction'!$A$236:$AQ$262,COLUMN('Electrification prediction'!Z$236),FALSE)</f>
        <v>0</v>
      </c>
      <c r="AA27" s="260">
        <f>VLOOKUP($A27,'Energy Structure(no elec)'!$A$2:$I$28,9,FALSE)*VLOOKUP($A27,'Electrification prediction'!$A$236:$AQ$262,COLUMN('Electrification prediction'!AA$236),FALSE)</f>
        <v>0</v>
      </c>
      <c r="AB27" s="260">
        <f>VLOOKUP($A27,'Energy Structure(no elec)'!$A$2:$I$28,9,FALSE)*VLOOKUP($A27,'Electrification prediction'!$A$236:$AQ$262,COLUMN('Electrification prediction'!AB$236),FALSE)</f>
        <v>0</v>
      </c>
      <c r="AC27" s="260">
        <f>VLOOKUP($A27,'Energy Structure(no elec)'!$A$2:$I$28,9,FALSE)*VLOOKUP($A27,'Electrification prediction'!$A$236:$AQ$262,COLUMN('Electrification prediction'!AC$236),FALSE)</f>
        <v>0</v>
      </c>
      <c r="AD27" s="260">
        <f>VLOOKUP($A27,'Energy Structure(no elec)'!$A$2:$I$28,9,FALSE)*VLOOKUP($A27,'Electrification prediction'!$A$236:$AQ$262,COLUMN('Electrification prediction'!AD$236),FALSE)</f>
        <v>0</v>
      </c>
      <c r="AE27" s="260">
        <f>VLOOKUP($A27,'Energy Structure(no elec)'!$A$2:$I$28,9,FALSE)*VLOOKUP($A27,'Electrification prediction'!$A$236:$AQ$262,COLUMN('Electrification prediction'!AE$236),FALSE)</f>
        <v>0</v>
      </c>
      <c r="AF27" s="260">
        <f>VLOOKUP($A27,'Energy Structure(no elec)'!$A$2:$I$28,9,FALSE)*VLOOKUP($A27,'Electrification prediction'!$A$236:$AQ$262,COLUMN('Electrification prediction'!AF$236),FALSE)</f>
        <v>0</v>
      </c>
      <c r="AG27" s="260">
        <f>VLOOKUP($A27,'Energy Structure(no elec)'!$A$2:$I$28,9,FALSE)*VLOOKUP($A27,'Electrification prediction'!$A$236:$AQ$262,COLUMN('Electrification prediction'!AG$236),FALSE)</f>
        <v>0</v>
      </c>
      <c r="AH27" s="260">
        <f>VLOOKUP($A27,'Energy Structure(no elec)'!$A$2:$I$28,9,FALSE)*VLOOKUP($A27,'Electrification prediction'!$A$236:$AQ$262,COLUMN('Electrification prediction'!AH$236),FALSE)</f>
        <v>0</v>
      </c>
      <c r="AI27" s="260">
        <f>VLOOKUP($A27,'Energy Structure(no elec)'!$A$2:$I$28,9,FALSE)*VLOOKUP($A27,'Electrification prediction'!$A$236:$AQ$262,COLUMN('Electrification prediction'!AI$236),FALSE)</f>
        <v>0</v>
      </c>
      <c r="AJ27" s="260">
        <f>VLOOKUP($A27,'Energy Structure(no elec)'!$A$2:$I$28,9,FALSE)*VLOOKUP($A27,'Electrification prediction'!$A$236:$AQ$262,COLUMN('Electrification prediction'!AJ$236),FALSE)</f>
        <v>0</v>
      </c>
      <c r="AK27" s="260">
        <f>VLOOKUP($A27,'Energy Structure(no elec)'!$A$2:$I$28,9,FALSE)*VLOOKUP($A27,'Electrification prediction'!$A$236:$AQ$262,COLUMN('Electrification prediction'!AK$236),FALSE)</f>
        <v>0</v>
      </c>
      <c r="AL27" s="260">
        <f>VLOOKUP($A27,'Energy Structure(no elec)'!$A$2:$I$28,9,FALSE)*VLOOKUP($A27,'Electrification prediction'!$A$236:$AQ$262,COLUMN('Electrification prediction'!AL$236),FALSE)</f>
        <v>0</v>
      </c>
      <c r="AM27" s="260">
        <f>VLOOKUP($A27,'Energy Structure(no elec)'!$A$2:$I$28,9,FALSE)*VLOOKUP($A27,'Electrification prediction'!$A$236:$AQ$262,COLUMN('Electrification prediction'!AM$236),FALSE)</f>
        <v>0</v>
      </c>
      <c r="AN27" s="260">
        <f>VLOOKUP($A27,'Energy Structure(no elec)'!$A$2:$I$28,9,FALSE)*VLOOKUP($A27,'Electrification prediction'!$A$236:$AQ$262,COLUMN('Electrification prediction'!AN$236),FALSE)</f>
        <v>0</v>
      </c>
      <c r="AO27" s="260">
        <f>VLOOKUP($A27,'Energy Structure(no elec)'!$A$2:$I$28,9,FALSE)*VLOOKUP($A27,'Electrification prediction'!$A$236:$AQ$262,COLUMN('Electrification prediction'!AO$236),FALSE)</f>
        <v>0</v>
      </c>
      <c r="AP27" s="260">
        <f>VLOOKUP($A27,'Energy Structure(no elec)'!$A$2:$I$28,9,FALSE)*VLOOKUP($A27,'Electrification prediction'!$A$236:$AQ$262,COLUMN('Electrification prediction'!AP$236),FALSE)</f>
        <v>0</v>
      </c>
      <c r="AQ27" s="260">
        <f>VLOOKUP($A27,'Energy Structure(no elec)'!$A$2:$I$28,9,FALSE)*VLOOKUP($A27,'Electrification prediction'!$A$236:$AQ$262,COLUMN('Electrification prediction'!AQ$236),FALSE)</f>
        <v>0</v>
      </c>
    </row>
    <row r="28" spans="1:43">
      <c r="A28" s="271" t="s">
        <v>641</v>
      </c>
      <c r="B28">
        <f>VLOOKUP(A28,'Energy use'!$A$132:$K$158,10,FALSE)</f>
        <v>0</v>
      </c>
      <c r="C28" s="260">
        <f>VLOOKUP($A28,'Energy Structure(no elec)'!$A$2:$I$28,9,FALSE)*VLOOKUP($A28,'Electrification prediction'!$A$236:$AQ$262,COLUMN('Electrification prediction'!C$236),FALSE)</f>
        <v>0</v>
      </c>
      <c r="D28" s="260">
        <f>VLOOKUP($A28,'Energy Structure(no elec)'!$A$2:$I$28,9,FALSE)*VLOOKUP($A28,'Electrification prediction'!$A$236:$AQ$262,COLUMN('Electrification prediction'!D$236),FALSE)</f>
        <v>0</v>
      </c>
      <c r="E28" s="260">
        <f>VLOOKUP($A28,'Energy Structure(no elec)'!$A$2:$I$28,9,FALSE)*VLOOKUP($A28,'Electrification prediction'!$A$236:$AQ$262,COLUMN('Electrification prediction'!E$236),FALSE)</f>
        <v>0</v>
      </c>
      <c r="F28" s="260">
        <f>VLOOKUP($A28,'Energy Structure(no elec)'!$A$2:$I$28,9,FALSE)*VLOOKUP($A28,'Electrification prediction'!$A$236:$AQ$262,COLUMN('Electrification prediction'!F$236),FALSE)</f>
        <v>0</v>
      </c>
      <c r="G28" s="260">
        <f>VLOOKUP($A28,'Energy Structure(no elec)'!$A$2:$I$28,9,FALSE)*VLOOKUP($A28,'Electrification prediction'!$A$236:$AQ$262,COLUMN('Electrification prediction'!G$236),FALSE)</f>
        <v>0</v>
      </c>
      <c r="H28" s="260">
        <f>VLOOKUP($A28,'Energy Structure(no elec)'!$A$2:$I$28,9,FALSE)*VLOOKUP($A28,'Electrification prediction'!$A$236:$AQ$262,COLUMN('Electrification prediction'!H$236),FALSE)</f>
        <v>0</v>
      </c>
      <c r="I28" s="260">
        <f>VLOOKUP($A28,'Energy Structure(no elec)'!$A$2:$I$28,9,FALSE)*VLOOKUP($A28,'Electrification prediction'!$A$236:$AQ$262,COLUMN('Electrification prediction'!I$236),FALSE)</f>
        <v>0</v>
      </c>
      <c r="J28" s="260">
        <f>VLOOKUP($A28,'Energy Structure(no elec)'!$A$2:$I$28,9,FALSE)*VLOOKUP($A28,'Electrification prediction'!$A$236:$AQ$262,COLUMN('Electrification prediction'!J$236),FALSE)</f>
        <v>0</v>
      </c>
      <c r="K28" s="260">
        <f>VLOOKUP($A28,'Energy Structure(no elec)'!$A$2:$I$28,9,FALSE)*VLOOKUP($A28,'Electrification prediction'!$A$236:$AQ$262,COLUMN('Electrification prediction'!K$236),FALSE)</f>
        <v>0</v>
      </c>
      <c r="L28" s="260">
        <f>VLOOKUP($A28,'Energy Structure(no elec)'!$A$2:$I$28,9,FALSE)*VLOOKUP($A28,'Electrification prediction'!$A$236:$AQ$262,COLUMN('Electrification prediction'!L$236),FALSE)</f>
        <v>0</v>
      </c>
      <c r="M28" s="260">
        <f>VLOOKUP($A28,'Energy Structure(no elec)'!$A$2:$I$28,9,FALSE)*VLOOKUP($A28,'Electrification prediction'!$A$236:$AQ$262,COLUMN('Electrification prediction'!M$236),FALSE)</f>
        <v>0</v>
      </c>
      <c r="N28" s="260">
        <f>VLOOKUP($A28,'Energy Structure(no elec)'!$A$2:$I$28,9,FALSE)*VLOOKUP($A28,'Electrification prediction'!$A$236:$AQ$262,COLUMN('Electrification prediction'!N$236),FALSE)</f>
        <v>0</v>
      </c>
      <c r="O28" s="260">
        <f>VLOOKUP($A28,'Energy Structure(no elec)'!$A$2:$I$28,9,FALSE)*VLOOKUP($A28,'Electrification prediction'!$A$236:$AQ$262,COLUMN('Electrification prediction'!O$236),FALSE)</f>
        <v>0</v>
      </c>
      <c r="P28" s="260">
        <f>VLOOKUP($A28,'Energy Structure(no elec)'!$A$2:$I$28,9,FALSE)*VLOOKUP($A28,'Electrification prediction'!$A$236:$AQ$262,COLUMN('Electrification prediction'!P$236),FALSE)</f>
        <v>0</v>
      </c>
      <c r="Q28" s="260">
        <f>VLOOKUP($A28,'Energy Structure(no elec)'!$A$2:$I$28,9,FALSE)*VLOOKUP($A28,'Electrification prediction'!$A$236:$AQ$262,COLUMN('Electrification prediction'!Q$236),FALSE)</f>
        <v>0</v>
      </c>
      <c r="R28" s="260">
        <f>VLOOKUP($A28,'Energy Structure(no elec)'!$A$2:$I$28,9,FALSE)*VLOOKUP($A28,'Electrification prediction'!$A$236:$AQ$262,COLUMN('Electrification prediction'!R$236),FALSE)</f>
        <v>0</v>
      </c>
      <c r="S28" s="260">
        <f>VLOOKUP($A28,'Energy Structure(no elec)'!$A$2:$I$28,9,FALSE)*VLOOKUP($A28,'Electrification prediction'!$A$236:$AQ$262,COLUMN('Electrification prediction'!S$236),FALSE)</f>
        <v>0</v>
      </c>
      <c r="T28" s="260">
        <f>VLOOKUP($A28,'Energy Structure(no elec)'!$A$2:$I$28,9,FALSE)*VLOOKUP($A28,'Electrification prediction'!$A$236:$AQ$262,COLUMN('Electrification prediction'!T$236),FALSE)</f>
        <v>0</v>
      </c>
      <c r="U28" s="260">
        <f>VLOOKUP($A28,'Energy Structure(no elec)'!$A$2:$I$28,9,FALSE)*VLOOKUP($A28,'Electrification prediction'!$A$236:$AQ$262,COLUMN('Electrification prediction'!U$236),FALSE)</f>
        <v>0</v>
      </c>
      <c r="V28" s="260">
        <f>VLOOKUP($A28,'Energy Structure(no elec)'!$A$2:$I$28,9,FALSE)*VLOOKUP($A28,'Electrification prediction'!$A$236:$AQ$262,COLUMN('Electrification prediction'!V$236),FALSE)</f>
        <v>0</v>
      </c>
      <c r="W28" s="260">
        <f>VLOOKUP($A28,'Energy Structure(no elec)'!$A$2:$I$28,9,FALSE)*VLOOKUP($A28,'Electrification prediction'!$A$236:$AQ$262,COLUMN('Electrification prediction'!W$236),FALSE)</f>
        <v>0</v>
      </c>
      <c r="X28" s="260">
        <f>VLOOKUP($A28,'Energy Structure(no elec)'!$A$2:$I$28,9,FALSE)*VLOOKUP($A28,'Electrification prediction'!$A$236:$AQ$262,COLUMN('Electrification prediction'!X$236),FALSE)</f>
        <v>0</v>
      </c>
      <c r="Y28" s="260">
        <f>VLOOKUP($A28,'Energy Structure(no elec)'!$A$2:$I$28,9,FALSE)*VLOOKUP($A28,'Electrification prediction'!$A$236:$AQ$262,COLUMN('Electrification prediction'!Y$236),FALSE)</f>
        <v>0</v>
      </c>
      <c r="Z28" s="260">
        <f>VLOOKUP($A28,'Energy Structure(no elec)'!$A$2:$I$28,9,FALSE)*VLOOKUP($A28,'Electrification prediction'!$A$236:$AQ$262,COLUMN('Electrification prediction'!Z$236),FALSE)</f>
        <v>0</v>
      </c>
      <c r="AA28" s="260">
        <f>VLOOKUP($A28,'Energy Structure(no elec)'!$A$2:$I$28,9,FALSE)*VLOOKUP($A28,'Electrification prediction'!$A$236:$AQ$262,COLUMN('Electrification prediction'!AA$236),FALSE)</f>
        <v>0</v>
      </c>
      <c r="AB28" s="260">
        <f>VLOOKUP($A28,'Energy Structure(no elec)'!$A$2:$I$28,9,FALSE)*VLOOKUP($A28,'Electrification prediction'!$A$236:$AQ$262,COLUMN('Electrification prediction'!AB$236),FALSE)</f>
        <v>0</v>
      </c>
      <c r="AC28" s="260">
        <f>VLOOKUP($A28,'Energy Structure(no elec)'!$A$2:$I$28,9,FALSE)*VLOOKUP($A28,'Electrification prediction'!$A$236:$AQ$262,COLUMN('Electrification prediction'!AC$236),FALSE)</f>
        <v>0</v>
      </c>
      <c r="AD28" s="260">
        <f>VLOOKUP($A28,'Energy Structure(no elec)'!$A$2:$I$28,9,FALSE)*VLOOKUP($A28,'Electrification prediction'!$A$236:$AQ$262,COLUMN('Electrification prediction'!AD$236),FALSE)</f>
        <v>0</v>
      </c>
      <c r="AE28" s="260">
        <f>VLOOKUP($A28,'Energy Structure(no elec)'!$A$2:$I$28,9,FALSE)*VLOOKUP($A28,'Electrification prediction'!$A$236:$AQ$262,COLUMN('Electrification prediction'!AE$236),FALSE)</f>
        <v>0</v>
      </c>
      <c r="AF28" s="260">
        <f>VLOOKUP($A28,'Energy Structure(no elec)'!$A$2:$I$28,9,FALSE)*VLOOKUP($A28,'Electrification prediction'!$A$236:$AQ$262,COLUMN('Electrification prediction'!AF$236),FALSE)</f>
        <v>0</v>
      </c>
      <c r="AG28" s="260">
        <f>VLOOKUP($A28,'Energy Structure(no elec)'!$A$2:$I$28,9,FALSE)*VLOOKUP($A28,'Electrification prediction'!$A$236:$AQ$262,COLUMN('Electrification prediction'!AG$236),FALSE)</f>
        <v>0</v>
      </c>
      <c r="AH28" s="260">
        <f>VLOOKUP($A28,'Energy Structure(no elec)'!$A$2:$I$28,9,FALSE)*VLOOKUP($A28,'Electrification prediction'!$A$236:$AQ$262,COLUMN('Electrification prediction'!AH$236),FALSE)</f>
        <v>0</v>
      </c>
      <c r="AI28" s="260">
        <f>VLOOKUP($A28,'Energy Structure(no elec)'!$A$2:$I$28,9,FALSE)*VLOOKUP($A28,'Electrification prediction'!$A$236:$AQ$262,COLUMN('Electrification prediction'!AI$236),FALSE)</f>
        <v>0</v>
      </c>
      <c r="AJ28" s="260">
        <f>VLOOKUP($A28,'Energy Structure(no elec)'!$A$2:$I$28,9,FALSE)*VLOOKUP($A28,'Electrification prediction'!$A$236:$AQ$262,COLUMN('Electrification prediction'!AJ$236),FALSE)</f>
        <v>0</v>
      </c>
      <c r="AK28" s="260">
        <f>VLOOKUP($A28,'Energy Structure(no elec)'!$A$2:$I$28,9,FALSE)*VLOOKUP($A28,'Electrification prediction'!$A$236:$AQ$262,COLUMN('Electrification prediction'!AK$236),FALSE)</f>
        <v>0</v>
      </c>
      <c r="AL28" s="260">
        <f>VLOOKUP($A28,'Energy Structure(no elec)'!$A$2:$I$28,9,FALSE)*VLOOKUP($A28,'Electrification prediction'!$A$236:$AQ$262,COLUMN('Electrification prediction'!AL$236),FALSE)</f>
        <v>0</v>
      </c>
      <c r="AM28" s="260">
        <f>VLOOKUP($A28,'Energy Structure(no elec)'!$A$2:$I$28,9,FALSE)*VLOOKUP($A28,'Electrification prediction'!$A$236:$AQ$262,COLUMN('Electrification prediction'!AM$236),FALSE)</f>
        <v>0</v>
      </c>
      <c r="AN28" s="260">
        <f>VLOOKUP($A28,'Energy Structure(no elec)'!$A$2:$I$28,9,FALSE)*VLOOKUP($A28,'Electrification prediction'!$A$236:$AQ$262,COLUMN('Electrification prediction'!AN$236),FALSE)</f>
        <v>0</v>
      </c>
      <c r="AO28" s="260">
        <f>VLOOKUP($A28,'Energy Structure(no elec)'!$A$2:$I$28,9,FALSE)*VLOOKUP($A28,'Electrification prediction'!$A$236:$AQ$262,COLUMN('Electrification prediction'!AO$236),FALSE)</f>
        <v>0</v>
      </c>
      <c r="AP28" s="260">
        <f>VLOOKUP($A28,'Energy Structure(no elec)'!$A$2:$I$28,9,FALSE)*VLOOKUP($A28,'Electrification prediction'!$A$236:$AQ$262,COLUMN('Electrification prediction'!AP$236),FALSE)</f>
        <v>0</v>
      </c>
      <c r="AQ28" s="260">
        <f>VLOOKUP($A28,'Energy Structure(no elec)'!$A$2:$I$28,9,FALSE)*VLOOKUP($A28,'Electrification prediction'!$A$236:$AQ$262,COLUMN('Electrification prediction'!AQ$236),FALSE)</f>
        <v>0</v>
      </c>
    </row>
    <row r="31" spans="1:43">
      <c r="A31" s="140" t="s">
        <v>779</v>
      </c>
    </row>
    <row r="32" spans="1:43">
      <c r="A32" s="394" t="s">
        <v>755</v>
      </c>
      <c r="B32" s="395">
        <v>2019</v>
      </c>
      <c r="C32" s="167">
        <v>2020</v>
      </c>
      <c r="D32" s="167">
        <v>2021</v>
      </c>
      <c r="E32" s="167">
        <v>2022</v>
      </c>
      <c r="F32" s="167">
        <v>2023</v>
      </c>
      <c r="G32" s="167">
        <v>2024</v>
      </c>
      <c r="H32" s="167">
        <v>2025</v>
      </c>
      <c r="I32" s="167">
        <v>2026</v>
      </c>
      <c r="J32" s="167">
        <v>2027</v>
      </c>
      <c r="K32" s="167">
        <v>2028</v>
      </c>
      <c r="L32" s="167">
        <v>2029</v>
      </c>
      <c r="M32" s="167">
        <v>2030</v>
      </c>
      <c r="N32" s="167">
        <v>2031</v>
      </c>
      <c r="O32" s="167">
        <v>2032</v>
      </c>
      <c r="P32" s="167">
        <v>2033</v>
      </c>
      <c r="Q32" s="167">
        <v>2034</v>
      </c>
      <c r="R32" s="167">
        <v>2035</v>
      </c>
      <c r="S32" s="167">
        <v>2036</v>
      </c>
      <c r="T32" s="167">
        <v>2037</v>
      </c>
      <c r="U32" s="167">
        <v>2038</v>
      </c>
      <c r="V32" s="167">
        <v>2039</v>
      </c>
      <c r="W32" s="167">
        <v>2040</v>
      </c>
      <c r="X32" s="167">
        <v>2041</v>
      </c>
      <c r="Y32" s="167">
        <v>2042</v>
      </c>
      <c r="Z32" s="167">
        <v>2043</v>
      </c>
      <c r="AA32" s="167">
        <v>2044</v>
      </c>
      <c r="AB32" s="167">
        <v>2045</v>
      </c>
      <c r="AC32" s="167">
        <v>2046</v>
      </c>
      <c r="AD32" s="167">
        <v>2047</v>
      </c>
      <c r="AE32" s="167">
        <v>2048</v>
      </c>
      <c r="AF32" s="167">
        <v>2049</v>
      </c>
      <c r="AG32" s="167">
        <v>2050</v>
      </c>
      <c r="AH32" s="167">
        <v>2051</v>
      </c>
      <c r="AI32" s="167">
        <v>2052</v>
      </c>
      <c r="AJ32" s="167">
        <v>2053</v>
      </c>
      <c r="AK32" s="167">
        <v>2054</v>
      </c>
      <c r="AL32" s="167">
        <v>2055</v>
      </c>
      <c r="AM32" s="167">
        <v>2056</v>
      </c>
      <c r="AN32" s="167">
        <v>2057</v>
      </c>
      <c r="AO32" s="167">
        <v>2058</v>
      </c>
      <c r="AP32" s="167">
        <v>2059</v>
      </c>
      <c r="AQ32" s="168">
        <v>2060</v>
      </c>
    </row>
    <row r="33" spans="1:43">
      <c r="A33" s="32" t="s">
        <v>617</v>
      </c>
      <c r="B33">
        <f>VLOOKUP(A33,'Non Energy use'!A2:J28,COLUMN('Non Energy use'!J2),FALSE)</f>
        <v>0</v>
      </c>
      <c r="C33">
        <f>VLOOKUP($A33,'Energy use Prediction'!$A$178:$AQ$204,MATCH(C$32,'Energy use Prediction'!$A$178:$AQ$178,0),FALSE)*$B33</f>
        <v>0</v>
      </c>
      <c r="D33">
        <f>VLOOKUP($A33,'Energy use Prediction'!$A$178:$AQ$204,MATCH(D$32,'Energy use Prediction'!$A$178:$AQ$178,0),FALSE)*$B33</f>
        <v>0</v>
      </c>
      <c r="E33">
        <f>VLOOKUP($A33,'Energy use Prediction'!$A$178:$AQ$204,MATCH(E$32,'Energy use Prediction'!$A$178:$AQ$178,0),FALSE)*$B33</f>
        <v>0</v>
      </c>
      <c r="F33">
        <f>VLOOKUP($A33,'Energy use Prediction'!$A$178:$AQ$204,MATCH(F$32,'Energy use Prediction'!$A$178:$AQ$178,0),FALSE)*$B33</f>
        <v>0</v>
      </c>
      <c r="G33">
        <f>VLOOKUP($A33,'Energy use Prediction'!$A$178:$AQ$204,MATCH(G$32,'Energy use Prediction'!$A$178:$AQ$178,0),FALSE)*$B33</f>
        <v>0</v>
      </c>
      <c r="H33">
        <f>VLOOKUP($A33,'Energy use Prediction'!$A$178:$AQ$204,MATCH(H$32,'Energy use Prediction'!$A$178:$AQ$178,0),FALSE)*$B33</f>
        <v>0</v>
      </c>
      <c r="I33">
        <f>VLOOKUP($A33,'Energy use Prediction'!$A$178:$AQ$204,MATCH(I$32,'Energy use Prediction'!$A$178:$AQ$178,0),FALSE)*$B33</f>
        <v>0</v>
      </c>
      <c r="J33">
        <f>VLOOKUP($A33,'Energy use Prediction'!$A$178:$AQ$204,MATCH(J$32,'Energy use Prediction'!$A$178:$AQ$178,0),FALSE)*$B33</f>
        <v>0</v>
      </c>
      <c r="K33">
        <f>VLOOKUP($A33,'Energy use Prediction'!$A$178:$AQ$204,MATCH(K$32,'Energy use Prediction'!$A$178:$AQ$178,0),FALSE)*$B33</f>
        <v>0</v>
      </c>
      <c r="L33">
        <f>VLOOKUP($A33,'Energy use Prediction'!$A$178:$AQ$204,MATCH(L$32,'Energy use Prediction'!$A$178:$AQ$178,0),FALSE)*$B33</f>
        <v>0</v>
      </c>
      <c r="M33">
        <f>VLOOKUP($A33,'Energy use Prediction'!$A$178:$AQ$204,MATCH(M$32,'Energy use Prediction'!$A$178:$AQ$178,0),FALSE)*$B33</f>
        <v>0</v>
      </c>
      <c r="N33">
        <f>VLOOKUP($A33,'Energy use Prediction'!$A$178:$AQ$204,MATCH(N$32,'Energy use Prediction'!$A$178:$AQ$178,0),FALSE)*$B33</f>
        <v>0</v>
      </c>
      <c r="O33">
        <f>VLOOKUP($A33,'Energy use Prediction'!$A$178:$AQ$204,MATCH(O$32,'Energy use Prediction'!$A$178:$AQ$178,0),FALSE)*$B33</f>
        <v>0</v>
      </c>
      <c r="P33">
        <f>VLOOKUP($A33,'Energy use Prediction'!$A$178:$AQ$204,MATCH(P$32,'Energy use Prediction'!$A$178:$AQ$178,0),FALSE)*$B33</f>
        <v>0</v>
      </c>
      <c r="Q33">
        <f>VLOOKUP($A33,'Energy use Prediction'!$A$178:$AQ$204,MATCH(Q$32,'Energy use Prediction'!$A$178:$AQ$178,0),FALSE)*$B33</f>
        <v>0</v>
      </c>
      <c r="R33">
        <f>VLOOKUP($A33,'Energy use Prediction'!$A$178:$AQ$204,MATCH(R$32,'Energy use Prediction'!$A$178:$AQ$178,0),FALSE)*$B33</f>
        <v>0</v>
      </c>
      <c r="S33">
        <f>VLOOKUP($A33,'Energy use Prediction'!$A$178:$AQ$204,MATCH(S$32,'Energy use Prediction'!$A$178:$AQ$178,0),FALSE)*$B33</f>
        <v>0</v>
      </c>
      <c r="T33">
        <f>VLOOKUP($A33,'Energy use Prediction'!$A$178:$AQ$204,MATCH(T$32,'Energy use Prediction'!$A$178:$AQ$178,0),FALSE)*$B33</f>
        <v>0</v>
      </c>
      <c r="U33">
        <f>VLOOKUP($A33,'Energy use Prediction'!$A$178:$AQ$204,MATCH(U$32,'Energy use Prediction'!$A$178:$AQ$178,0),FALSE)*$B33</f>
        <v>0</v>
      </c>
      <c r="V33">
        <f>VLOOKUP($A33,'Energy use Prediction'!$A$178:$AQ$204,MATCH(V$32,'Energy use Prediction'!$A$178:$AQ$178,0),FALSE)*$B33</f>
        <v>0</v>
      </c>
      <c r="W33">
        <f>VLOOKUP($A33,'Energy use Prediction'!$A$178:$AQ$204,MATCH(W$32,'Energy use Prediction'!$A$178:$AQ$178,0),FALSE)*$B33</f>
        <v>0</v>
      </c>
      <c r="X33">
        <f>VLOOKUP($A33,'Energy use Prediction'!$A$178:$AQ$204,MATCH(X$32,'Energy use Prediction'!$A$178:$AQ$178,0),FALSE)*$B33</f>
        <v>0</v>
      </c>
      <c r="Y33">
        <f>VLOOKUP($A33,'Energy use Prediction'!$A$178:$AQ$204,MATCH(Y$32,'Energy use Prediction'!$A$178:$AQ$178,0),FALSE)*$B33</f>
        <v>0</v>
      </c>
      <c r="Z33">
        <f>VLOOKUP($A33,'Energy use Prediction'!$A$178:$AQ$204,MATCH(Z$32,'Energy use Prediction'!$A$178:$AQ$178,0),FALSE)*$B33</f>
        <v>0</v>
      </c>
      <c r="AA33">
        <f>VLOOKUP($A33,'Energy use Prediction'!$A$178:$AQ$204,MATCH(AA$32,'Energy use Prediction'!$A$178:$AQ$178,0),FALSE)*$B33</f>
        <v>0</v>
      </c>
      <c r="AB33">
        <f>VLOOKUP($A33,'Energy use Prediction'!$A$178:$AQ$204,MATCH(AB$32,'Energy use Prediction'!$A$178:$AQ$178,0),FALSE)*$B33</f>
        <v>0</v>
      </c>
      <c r="AC33">
        <f>VLOOKUP($A33,'Energy use Prediction'!$A$178:$AQ$204,MATCH(AC$32,'Energy use Prediction'!$A$178:$AQ$178,0),FALSE)*$B33</f>
        <v>0</v>
      </c>
      <c r="AD33">
        <f>VLOOKUP($A33,'Energy use Prediction'!$A$178:$AQ$204,MATCH(AD$32,'Energy use Prediction'!$A$178:$AQ$178,0),FALSE)*$B33</f>
        <v>0</v>
      </c>
      <c r="AE33">
        <f>VLOOKUP($A33,'Energy use Prediction'!$A$178:$AQ$204,MATCH(AE$32,'Energy use Prediction'!$A$178:$AQ$178,0),FALSE)*$B33</f>
        <v>0</v>
      </c>
      <c r="AF33">
        <f>VLOOKUP($A33,'Energy use Prediction'!$A$178:$AQ$204,MATCH(AF$32,'Energy use Prediction'!$A$178:$AQ$178,0),FALSE)*$B33</f>
        <v>0</v>
      </c>
      <c r="AG33">
        <f>VLOOKUP($A33,'Energy use Prediction'!$A$178:$AQ$204,MATCH(AG$32,'Energy use Prediction'!$A$178:$AQ$178,0),FALSE)*$B33</f>
        <v>0</v>
      </c>
      <c r="AH33">
        <f>VLOOKUP($A33,'Energy use Prediction'!$A$178:$AQ$204,MATCH(AH$32,'Energy use Prediction'!$A$178:$AQ$178,0),FALSE)*$B33</f>
        <v>0</v>
      </c>
      <c r="AI33">
        <f>VLOOKUP($A33,'Energy use Prediction'!$A$178:$AQ$204,MATCH(AI$32,'Energy use Prediction'!$A$178:$AQ$178,0),FALSE)*$B33</f>
        <v>0</v>
      </c>
      <c r="AJ33">
        <f>VLOOKUP($A33,'Energy use Prediction'!$A$178:$AQ$204,MATCH(AJ$32,'Energy use Prediction'!$A$178:$AQ$178,0),FALSE)*$B33</f>
        <v>0</v>
      </c>
      <c r="AK33">
        <f>VLOOKUP($A33,'Energy use Prediction'!$A$178:$AQ$204,MATCH(AK$32,'Energy use Prediction'!$A$178:$AQ$178,0),FALSE)*$B33</f>
        <v>0</v>
      </c>
      <c r="AL33">
        <f>VLOOKUP($A33,'Energy use Prediction'!$A$178:$AQ$204,MATCH(AL$32,'Energy use Prediction'!$A$178:$AQ$178,0),FALSE)*$B33</f>
        <v>0</v>
      </c>
      <c r="AM33">
        <f>VLOOKUP($A33,'Energy use Prediction'!$A$178:$AQ$204,MATCH(AM$32,'Energy use Prediction'!$A$178:$AQ$178,0),FALSE)*$B33</f>
        <v>0</v>
      </c>
      <c r="AN33">
        <f>VLOOKUP($A33,'Energy use Prediction'!$A$178:$AQ$204,MATCH(AN$32,'Energy use Prediction'!$A$178:$AQ$178,0),FALSE)*$B33</f>
        <v>0</v>
      </c>
      <c r="AO33">
        <f>VLOOKUP($A33,'Energy use Prediction'!$A$178:$AQ$204,MATCH(AO$32,'Energy use Prediction'!$A$178:$AQ$178,0),FALSE)*$B33</f>
        <v>0</v>
      </c>
      <c r="AP33">
        <f>VLOOKUP($A33,'Energy use Prediction'!$A$178:$AQ$204,MATCH(AP$32,'Energy use Prediction'!$A$178:$AQ$178,0),FALSE)*$B33</f>
        <v>0</v>
      </c>
      <c r="AQ33">
        <f>VLOOKUP($A33,'Energy use Prediction'!$A$178:$AQ$204,MATCH(AQ$32,'Energy use Prediction'!$A$178:$AQ$178,0),FALSE)*$B33</f>
        <v>0</v>
      </c>
    </row>
    <row r="34" spans="1:43">
      <c r="A34" s="37" t="s">
        <v>611</v>
      </c>
      <c r="B34">
        <f>VLOOKUP(A34,'Non Energy use'!A3:J29,COLUMN('Non Energy use'!J3),FALSE)</f>
        <v>0</v>
      </c>
      <c r="C34">
        <f>VLOOKUP($A34,'Energy use Prediction'!$A$178:$AQ$204,MATCH(C$32,'Energy use Prediction'!$A$178:$AQ$178,0),FALSE)*$B34</f>
        <v>0</v>
      </c>
      <c r="D34">
        <f>VLOOKUP($A34,'Energy use Prediction'!$A$178:$AQ$204,MATCH(D$32,'Energy use Prediction'!$A$178:$AQ$178,0),FALSE)*$B34</f>
        <v>0</v>
      </c>
      <c r="E34">
        <f>VLOOKUP($A34,'Energy use Prediction'!$A$178:$AQ$204,MATCH(E$32,'Energy use Prediction'!$A$178:$AQ$178,0),FALSE)*$B34</f>
        <v>0</v>
      </c>
      <c r="F34">
        <f>VLOOKUP($A34,'Energy use Prediction'!$A$178:$AQ$204,MATCH(F$32,'Energy use Prediction'!$A$178:$AQ$178,0),FALSE)*$B34</f>
        <v>0</v>
      </c>
      <c r="G34">
        <f>VLOOKUP($A34,'Energy use Prediction'!$A$178:$AQ$204,MATCH(G$32,'Energy use Prediction'!$A$178:$AQ$178,0),FALSE)*$B34</f>
        <v>0</v>
      </c>
      <c r="H34">
        <f>VLOOKUP($A34,'Energy use Prediction'!$A$178:$AQ$204,MATCH(H$32,'Energy use Prediction'!$A$178:$AQ$178,0),FALSE)*$B34</f>
        <v>0</v>
      </c>
      <c r="I34">
        <f>VLOOKUP($A34,'Energy use Prediction'!$A$178:$AQ$204,MATCH(I$32,'Energy use Prediction'!$A$178:$AQ$178,0),FALSE)*$B34</f>
        <v>0</v>
      </c>
      <c r="J34">
        <f>VLOOKUP($A34,'Energy use Prediction'!$A$178:$AQ$204,MATCH(J$32,'Energy use Prediction'!$A$178:$AQ$178,0),FALSE)*$B34</f>
        <v>0</v>
      </c>
      <c r="K34">
        <f>VLOOKUP($A34,'Energy use Prediction'!$A$178:$AQ$204,MATCH(K$32,'Energy use Prediction'!$A$178:$AQ$178,0),FALSE)*$B34</f>
        <v>0</v>
      </c>
      <c r="L34">
        <f>VLOOKUP($A34,'Energy use Prediction'!$A$178:$AQ$204,MATCH(L$32,'Energy use Prediction'!$A$178:$AQ$178,0),FALSE)*$B34</f>
        <v>0</v>
      </c>
      <c r="M34">
        <f>VLOOKUP($A34,'Energy use Prediction'!$A$178:$AQ$204,MATCH(M$32,'Energy use Prediction'!$A$178:$AQ$178,0),FALSE)*$B34</f>
        <v>0</v>
      </c>
      <c r="N34">
        <f>VLOOKUP($A34,'Energy use Prediction'!$A$178:$AQ$204,MATCH(N$32,'Energy use Prediction'!$A$178:$AQ$178,0),FALSE)*$B34</f>
        <v>0</v>
      </c>
      <c r="O34">
        <f>VLOOKUP($A34,'Energy use Prediction'!$A$178:$AQ$204,MATCH(O$32,'Energy use Prediction'!$A$178:$AQ$178,0),FALSE)*$B34</f>
        <v>0</v>
      </c>
      <c r="P34">
        <f>VLOOKUP($A34,'Energy use Prediction'!$A$178:$AQ$204,MATCH(P$32,'Energy use Prediction'!$A$178:$AQ$178,0),FALSE)*$B34</f>
        <v>0</v>
      </c>
      <c r="Q34">
        <f>VLOOKUP($A34,'Energy use Prediction'!$A$178:$AQ$204,MATCH(Q$32,'Energy use Prediction'!$A$178:$AQ$178,0),FALSE)*$B34</f>
        <v>0</v>
      </c>
      <c r="R34">
        <f>VLOOKUP($A34,'Energy use Prediction'!$A$178:$AQ$204,MATCH(R$32,'Energy use Prediction'!$A$178:$AQ$178,0),FALSE)*$B34</f>
        <v>0</v>
      </c>
      <c r="S34">
        <f>VLOOKUP($A34,'Energy use Prediction'!$A$178:$AQ$204,MATCH(S$32,'Energy use Prediction'!$A$178:$AQ$178,0),FALSE)*$B34</f>
        <v>0</v>
      </c>
      <c r="T34">
        <f>VLOOKUP($A34,'Energy use Prediction'!$A$178:$AQ$204,MATCH(T$32,'Energy use Prediction'!$A$178:$AQ$178,0),FALSE)*$B34</f>
        <v>0</v>
      </c>
      <c r="U34">
        <f>VLOOKUP($A34,'Energy use Prediction'!$A$178:$AQ$204,MATCH(U$32,'Energy use Prediction'!$A$178:$AQ$178,0),FALSE)*$B34</f>
        <v>0</v>
      </c>
      <c r="V34">
        <f>VLOOKUP($A34,'Energy use Prediction'!$A$178:$AQ$204,MATCH(V$32,'Energy use Prediction'!$A$178:$AQ$178,0),FALSE)*$B34</f>
        <v>0</v>
      </c>
      <c r="W34">
        <f>VLOOKUP($A34,'Energy use Prediction'!$A$178:$AQ$204,MATCH(W$32,'Energy use Prediction'!$A$178:$AQ$178,0),FALSE)*$B34</f>
        <v>0</v>
      </c>
      <c r="X34">
        <f>VLOOKUP($A34,'Energy use Prediction'!$A$178:$AQ$204,MATCH(X$32,'Energy use Prediction'!$A$178:$AQ$178,0),FALSE)*$B34</f>
        <v>0</v>
      </c>
      <c r="Y34">
        <f>VLOOKUP($A34,'Energy use Prediction'!$A$178:$AQ$204,MATCH(Y$32,'Energy use Prediction'!$A$178:$AQ$178,0),FALSE)*$B34</f>
        <v>0</v>
      </c>
      <c r="Z34">
        <f>VLOOKUP($A34,'Energy use Prediction'!$A$178:$AQ$204,MATCH(Z$32,'Energy use Prediction'!$A$178:$AQ$178,0),FALSE)*$B34</f>
        <v>0</v>
      </c>
      <c r="AA34">
        <f>VLOOKUP($A34,'Energy use Prediction'!$A$178:$AQ$204,MATCH(AA$32,'Energy use Prediction'!$A$178:$AQ$178,0),FALSE)*$B34</f>
        <v>0</v>
      </c>
      <c r="AB34">
        <f>VLOOKUP($A34,'Energy use Prediction'!$A$178:$AQ$204,MATCH(AB$32,'Energy use Prediction'!$A$178:$AQ$178,0),FALSE)*$B34</f>
        <v>0</v>
      </c>
      <c r="AC34">
        <f>VLOOKUP($A34,'Energy use Prediction'!$A$178:$AQ$204,MATCH(AC$32,'Energy use Prediction'!$A$178:$AQ$178,0),FALSE)*$B34</f>
        <v>0</v>
      </c>
      <c r="AD34">
        <f>VLOOKUP($A34,'Energy use Prediction'!$A$178:$AQ$204,MATCH(AD$32,'Energy use Prediction'!$A$178:$AQ$178,0),FALSE)*$B34</f>
        <v>0</v>
      </c>
      <c r="AE34">
        <f>VLOOKUP($A34,'Energy use Prediction'!$A$178:$AQ$204,MATCH(AE$32,'Energy use Prediction'!$A$178:$AQ$178,0),FALSE)*$B34</f>
        <v>0</v>
      </c>
      <c r="AF34">
        <f>VLOOKUP($A34,'Energy use Prediction'!$A$178:$AQ$204,MATCH(AF$32,'Energy use Prediction'!$A$178:$AQ$178,0),FALSE)*$B34</f>
        <v>0</v>
      </c>
      <c r="AG34">
        <f>VLOOKUP($A34,'Energy use Prediction'!$A$178:$AQ$204,MATCH(AG$32,'Energy use Prediction'!$A$178:$AQ$178,0),FALSE)*$B34</f>
        <v>0</v>
      </c>
      <c r="AH34">
        <f>VLOOKUP($A34,'Energy use Prediction'!$A$178:$AQ$204,MATCH(AH$32,'Energy use Prediction'!$A$178:$AQ$178,0),FALSE)*$B34</f>
        <v>0</v>
      </c>
      <c r="AI34">
        <f>VLOOKUP($A34,'Energy use Prediction'!$A$178:$AQ$204,MATCH(AI$32,'Energy use Prediction'!$A$178:$AQ$178,0),FALSE)*$B34</f>
        <v>0</v>
      </c>
      <c r="AJ34">
        <f>VLOOKUP($A34,'Energy use Prediction'!$A$178:$AQ$204,MATCH(AJ$32,'Energy use Prediction'!$A$178:$AQ$178,0),FALSE)*$B34</f>
        <v>0</v>
      </c>
      <c r="AK34">
        <f>VLOOKUP($A34,'Energy use Prediction'!$A$178:$AQ$204,MATCH(AK$32,'Energy use Prediction'!$A$178:$AQ$178,0),FALSE)*$B34</f>
        <v>0</v>
      </c>
      <c r="AL34">
        <f>VLOOKUP($A34,'Energy use Prediction'!$A$178:$AQ$204,MATCH(AL$32,'Energy use Prediction'!$A$178:$AQ$178,0),FALSE)*$B34</f>
        <v>0</v>
      </c>
      <c r="AM34">
        <f>VLOOKUP($A34,'Energy use Prediction'!$A$178:$AQ$204,MATCH(AM$32,'Energy use Prediction'!$A$178:$AQ$178,0),FALSE)*$B34</f>
        <v>0</v>
      </c>
      <c r="AN34">
        <f>VLOOKUP($A34,'Energy use Prediction'!$A$178:$AQ$204,MATCH(AN$32,'Energy use Prediction'!$A$178:$AQ$178,0),FALSE)*$B34</f>
        <v>0</v>
      </c>
      <c r="AO34">
        <f>VLOOKUP($A34,'Energy use Prediction'!$A$178:$AQ$204,MATCH(AO$32,'Energy use Prediction'!$A$178:$AQ$178,0),FALSE)*$B34</f>
        <v>0</v>
      </c>
      <c r="AP34">
        <f>VLOOKUP($A34,'Energy use Prediction'!$A$178:$AQ$204,MATCH(AP$32,'Energy use Prediction'!$A$178:$AQ$178,0),FALSE)*$B34</f>
        <v>0</v>
      </c>
      <c r="AQ34">
        <f>VLOOKUP($A34,'Energy use Prediction'!$A$178:$AQ$204,MATCH(AQ$32,'Energy use Prediction'!$A$178:$AQ$178,0),FALSE)*$B34</f>
        <v>0</v>
      </c>
    </row>
    <row r="35" spans="1:43">
      <c r="A35" s="37" t="s">
        <v>618</v>
      </c>
      <c r="B35">
        <f>VLOOKUP(A35,'Non Energy use'!A4:J30,COLUMN('Non Energy use'!J4),FALSE)</f>
        <v>0</v>
      </c>
      <c r="C35">
        <f>VLOOKUP($A35,'Energy use Prediction'!$A$178:$AQ$204,MATCH(C$32,'Energy use Prediction'!$A$178:$AQ$178,0),FALSE)*$B35</f>
        <v>0</v>
      </c>
      <c r="D35">
        <f>VLOOKUP($A35,'Energy use Prediction'!$A$178:$AQ$204,MATCH(D$32,'Energy use Prediction'!$A$178:$AQ$178,0),FALSE)*$B35</f>
        <v>0</v>
      </c>
      <c r="E35">
        <f>VLOOKUP($A35,'Energy use Prediction'!$A$178:$AQ$204,MATCH(E$32,'Energy use Prediction'!$A$178:$AQ$178,0),FALSE)*$B35</f>
        <v>0</v>
      </c>
      <c r="F35">
        <f>VLOOKUP($A35,'Energy use Prediction'!$A$178:$AQ$204,MATCH(F$32,'Energy use Prediction'!$A$178:$AQ$178,0),FALSE)*$B35</f>
        <v>0</v>
      </c>
      <c r="G35">
        <f>VLOOKUP($A35,'Energy use Prediction'!$A$178:$AQ$204,MATCH(G$32,'Energy use Prediction'!$A$178:$AQ$178,0),FALSE)*$B35</f>
        <v>0</v>
      </c>
      <c r="H35">
        <f>VLOOKUP($A35,'Energy use Prediction'!$A$178:$AQ$204,MATCH(H$32,'Energy use Prediction'!$A$178:$AQ$178,0),FALSE)*$B35</f>
        <v>0</v>
      </c>
      <c r="I35">
        <f>VLOOKUP($A35,'Energy use Prediction'!$A$178:$AQ$204,MATCH(I$32,'Energy use Prediction'!$A$178:$AQ$178,0),FALSE)*$B35</f>
        <v>0</v>
      </c>
      <c r="J35">
        <f>VLOOKUP($A35,'Energy use Prediction'!$A$178:$AQ$204,MATCH(J$32,'Energy use Prediction'!$A$178:$AQ$178,0),FALSE)*$B35</f>
        <v>0</v>
      </c>
      <c r="K35">
        <f>VLOOKUP($A35,'Energy use Prediction'!$A$178:$AQ$204,MATCH(K$32,'Energy use Prediction'!$A$178:$AQ$178,0),FALSE)*$B35</f>
        <v>0</v>
      </c>
      <c r="L35">
        <f>VLOOKUP($A35,'Energy use Prediction'!$A$178:$AQ$204,MATCH(L$32,'Energy use Prediction'!$A$178:$AQ$178,0),FALSE)*$B35</f>
        <v>0</v>
      </c>
      <c r="M35">
        <f>VLOOKUP($A35,'Energy use Prediction'!$A$178:$AQ$204,MATCH(M$32,'Energy use Prediction'!$A$178:$AQ$178,0),FALSE)*$B35</f>
        <v>0</v>
      </c>
      <c r="N35">
        <f>VLOOKUP($A35,'Energy use Prediction'!$A$178:$AQ$204,MATCH(N$32,'Energy use Prediction'!$A$178:$AQ$178,0),FALSE)*$B35</f>
        <v>0</v>
      </c>
      <c r="O35">
        <f>VLOOKUP($A35,'Energy use Prediction'!$A$178:$AQ$204,MATCH(O$32,'Energy use Prediction'!$A$178:$AQ$178,0),FALSE)*$B35</f>
        <v>0</v>
      </c>
      <c r="P35">
        <f>VLOOKUP($A35,'Energy use Prediction'!$A$178:$AQ$204,MATCH(P$32,'Energy use Prediction'!$A$178:$AQ$178,0),FALSE)*$B35</f>
        <v>0</v>
      </c>
      <c r="Q35">
        <f>VLOOKUP($A35,'Energy use Prediction'!$A$178:$AQ$204,MATCH(Q$32,'Energy use Prediction'!$A$178:$AQ$178,0),FALSE)*$B35</f>
        <v>0</v>
      </c>
      <c r="R35">
        <f>VLOOKUP($A35,'Energy use Prediction'!$A$178:$AQ$204,MATCH(R$32,'Energy use Prediction'!$A$178:$AQ$178,0),FALSE)*$B35</f>
        <v>0</v>
      </c>
      <c r="S35">
        <f>VLOOKUP($A35,'Energy use Prediction'!$A$178:$AQ$204,MATCH(S$32,'Energy use Prediction'!$A$178:$AQ$178,0),FALSE)*$B35</f>
        <v>0</v>
      </c>
      <c r="T35">
        <f>VLOOKUP($A35,'Energy use Prediction'!$A$178:$AQ$204,MATCH(T$32,'Energy use Prediction'!$A$178:$AQ$178,0),FALSE)*$B35</f>
        <v>0</v>
      </c>
      <c r="U35">
        <f>VLOOKUP($A35,'Energy use Prediction'!$A$178:$AQ$204,MATCH(U$32,'Energy use Prediction'!$A$178:$AQ$178,0),FALSE)*$B35</f>
        <v>0</v>
      </c>
      <c r="V35">
        <f>VLOOKUP($A35,'Energy use Prediction'!$A$178:$AQ$204,MATCH(V$32,'Energy use Prediction'!$A$178:$AQ$178,0),FALSE)*$B35</f>
        <v>0</v>
      </c>
      <c r="W35">
        <f>VLOOKUP($A35,'Energy use Prediction'!$A$178:$AQ$204,MATCH(W$32,'Energy use Prediction'!$A$178:$AQ$178,0),FALSE)*$B35</f>
        <v>0</v>
      </c>
      <c r="X35">
        <f>VLOOKUP($A35,'Energy use Prediction'!$A$178:$AQ$204,MATCH(X$32,'Energy use Prediction'!$A$178:$AQ$178,0),FALSE)*$B35</f>
        <v>0</v>
      </c>
      <c r="Y35">
        <f>VLOOKUP($A35,'Energy use Prediction'!$A$178:$AQ$204,MATCH(Y$32,'Energy use Prediction'!$A$178:$AQ$178,0),FALSE)*$B35</f>
        <v>0</v>
      </c>
      <c r="Z35">
        <f>VLOOKUP($A35,'Energy use Prediction'!$A$178:$AQ$204,MATCH(Z$32,'Energy use Prediction'!$A$178:$AQ$178,0),FALSE)*$B35</f>
        <v>0</v>
      </c>
      <c r="AA35">
        <f>VLOOKUP($A35,'Energy use Prediction'!$A$178:$AQ$204,MATCH(AA$32,'Energy use Prediction'!$A$178:$AQ$178,0),FALSE)*$B35</f>
        <v>0</v>
      </c>
      <c r="AB35">
        <f>VLOOKUP($A35,'Energy use Prediction'!$A$178:$AQ$204,MATCH(AB$32,'Energy use Prediction'!$A$178:$AQ$178,0),FALSE)*$B35</f>
        <v>0</v>
      </c>
      <c r="AC35">
        <f>VLOOKUP($A35,'Energy use Prediction'!$A$178:$AQ$204,MATCH(AC$32,'Energy use Prediction'!$A$178:$AQ$178,0),FALSE)*$B35</f>
        <v>0</v>
      </c>
      <c r="AD35">
        <f>VLOOKUP($A35,'Energy use Prediction'!$A$178:$AQ$204,MATCH(AD$32,'Energy use Prediction'!$A$178:$AQ$178,0),FALSE)*$B35</f>
        <v>0</v>
      </c>
      <c r="AE35">
        <f>VLOOKUP($A35,'Energy use Prediction'!$A$178:$AQ$204,MATCH(AE$32,'Energy use Prediction'!$A$178:$AQ$178,0),FALSE)*$B35</f>
        <v>0</v>
      </c>
      <c r="AF35">
        <f>VLOOKUP($A35,'Energy use Prediction'!$A$178:$AQ$204,MATCH(AF$32,'Energy use Prediction'!$A$178:$AQ$178,0),FALSE)*$B35</f>
        <v>0</v>
      </c>
      <c r="AG35">
        <f>VLOOKUP($A35,'Energy use Prediction'!$A$178:$AQ$204,MATCH(AG$32,'Energy use Prediction'!$A$178:$AQ$178,0),FALSE)*$B35</f>
        <v>0</v>
      </c>
      <c r="AH35">
        <f>VLOOKUP($A35,'Energy use Prediction'!$A$178:$AQ$204,MATCH(AH$32,'Energy use Prediction'!$A$178:$AQ$178,0),FALSE)*$B35</f>
        <v>0</v>
      </c>
      <c r="AI35">
        <f>VLOOKUP($A35,'Energy use Prediction'!$A$178:$AQ$204,MATCH(AI$32,'Energy use Prediction'!$A$178:$AQ$178,0),FALSE)*$B35</f>
        <v>0</v>
      </c>
      <c r="AJ35">
        <f>VLOOKUP($A35,'Energy use Prediction'!$A$178:$AQ$204,MATCH(AJ$32,'Energy use Prediction'!$A$178:$AQ$178,0),FALSE)*$B35</f>
        <v>0</v>
      </c>
      <c r="AK35">
        <f>VLOOKUP($A35,'Energy use Prediction'!$A$178:$AQ$204,MATCH(AK$32,'Energy use Prediction'!$A$178:$AQ$178,0),FALSE)*$B35</f>
        <v>0</v>
      </c>
      <c r="AL35">
        <f>VLOOKUP($A35,'Energy use Prediction'!$A$178:$AQ$204,MATCH(AL$32,'Energy use Prediction'!$A$178:$AQ$178,0),FALSE)*$B35</f>
        <v>0</v>
      </c>
      <c r="AM35">
        <f>VLOOKUP($A35,'Energy use Prediction'!$A$178:$AQ$204,MATCH(AM$32,'Energy use Prediction'!$A$178:$AQ$178,0),FALSE)*$B35</f>
        <v>0</v>
      </c>
      <c r="AN35">
        <f>VLOOKUP($A35,'Energy use Prediction'!$A$178:$AQ$204,MATCH(AN$32,'Energy use Prediction'!$A$178:$AQ$178,0),FALSE)*$B35</f>
        <v>0</v>
      </c>
      <c r="AO35">
        <f>VLOOKUP($A35,'Energy use Prediction'!$A$178:$AQ$204,MATCH(AO$32,'Energy use Prediction'!$A$178:$AQ$178,0),FALSE)*$B35</f>
        <v>0</v>
      </c>
      <c r="AP35">
        <f>VLOOKUP($A35,'Energy use Prediction'!$A$178:$AQ$204,MATCH(AP$32,'Energy use Prediction'!$A$178:$AQ$178,0),FALSE)*$B35</f>
        <v>0</v>
      </c>
      <c r="AQ35">
        <f>VLOOKUP($A35,'Energy use Prediction'!$A$178:$AQ$204,MATCH(AQ$32,'Energy use Prediction'!$A$178:$AQ$178,0),FALSE)*$B35</f>
        <v>0</v>
      </c>
    </row>
    <row r="36" spans="1:43">
      <c r="A36" s="37" t="s">
        <v>619</v>
      </c>
      <c r="B36">
        <f>VLOOKUP(A36,'Non Energy use'!A5:J31,COLUMN('Non Energy use'!J5),FALSE)</f>
        <v>0</v>
      </c>
      <c r="C36">
        <f>VLOOKUP($A36,'Energy use Prediction'!$A$178:$AQ$204,MATCH(C$32,'Energy use Prediction'!$A$178:$AQ$178,0),FALSE)*$B36</f>
        <v>0</v>
      </c>
      <c r="D36">
        <f>VLOOKUP($A36,'Energy use Prediction'!$A$178:$AQ$204,MATCH(D$32,'Energy use Prediction'!$A$178:$AQ$178,0),FALSE)*$B36</f>
        <v>0</v>
      </c>
      <c r="E36">
        <f>VLOOKUP($A36,'Energy use Prediction'!$A$178:$AQ$204,MATCH(E$32,'Energy use Prediction'!$A$178:$AQ$178,0),FALSE)*$B36</f>
        <v>0</v>
      </c>
      <c r="F36">
        <f>VLOOKUP($A36,'Energy use Prediction'!$A$178:$AQ$204,MATCH(F$32,'Energy use Prediction'!$A$178:$AQ$178,0),FALSE)*$B36</f>
        <v>0</v>
      </c>
      <c r="G36">
        <f>VLOOKUP($A36,'Energy use Prediction'!$A$178:$AQ$204,MATCH(G$32,'Energy use Prediction'!$A$178:$AQ$178,0),FALSE)*$B36</f>
        <v>0</v>
      </c>
      <c r="H36">
        <f>VLOOKUP($A36,'Energy use Prediction'!$A$178:$AQ$204,MATCH(H$32,'Energy use Prediction'!$A$178:$AQ$178,0),FALSE)*$B36</f>
        <v>0</v>
      </c>
      <c r="I36">
        <f>VLOOKUP($A36,'Energy use Prediction'!$A$178:$AQ$204,MATCH(I$32,'Energy use Prediction'!$A$178:$AQ$178,0),FALSE)*$B36</f>
        <v>0</v>
      </c>
      <c r="J36">
        <f>VLOOKUP($A36,'Energy use Prediction'!$A$178:$AQ$204,MATCH(J$32,'Energy use Prediction'!$A$178:$AQ$178,0),FALSE)*$B36</f>
        <v>0</v>
      </c>
      <c r="K36">
        <f>VLOOKUP($A36,'Energy use Prediction'!$A$178:$AQ$204,MATCH(K$32,'Energy use Prediction'!$A$178:$AQ$178,0),FALSE)*$B36</f>
        <v>0</v>
      </c>
      <c r="L36">
        <f>VLOOKUP($A36,'Energy use Prediction'!$A$178:$AQ$204,MATCH(L$32,'Energy use Prediction'!$A$178:$AQ$178,0),FALSE)*$B36</f>
        <v>0</v>
      </c>
      <c r="M36">
        <f>VLOOKUP($A36,'Energy use Prediction'!$A$178:$AQ$204,MATCH(M$32,'Energy use Prediction'!$A$178:$AQ$178,0),FALSE)*$B36</f>
        <v>0</v>
      </c>
      <c r="N36">
        <f>VLOOKUP($A36,'Energy use Prediction'!$A$178:$AQ$204,MATCH(N$32,'Energy use Prediction'!$A$178:$AQ$178,0),FALSE)*$B36</f>
        <v>0</v>
      </c>
      <c r="O36">
        <f>VLOOKUP($A36,'Energy use Prediction'!$A$178:$AQ$204,MATCH(O$32,'Energy use Prediction'!$A$178:$AQ$178,0),FALSE)*$B36</f>
        <v>0</v>
      </c>
      <c r="P36">
        <f>VLOOKUP($A36,'Energy use Prediction'!$A$178:$AQ$204,MATCH(P$32,'Energy use Prediction'!$A$178:$AQ$178,0),FALSE)*$B36</f>
        <v>0</v>
      </c>
      <c r="Q36">
        <f>VLOOKUP($A36,'Energy use Prediction'!$A$178:$AQ$204,MATCH(Q$32,'Energy use Prediction'!$A$178:$AQ$178,0),FALSE)*$B36</f>
        <v>0</v>
      </c>
      <c r="R36">
        <f>VLOOKUP($A36,'Energy use Prediction'!$A$178:$AQ$204,MATCH(R$32,'Energy use Prediction'!$A$178:$AQ$178,0),FALSE)*$B36</f>
        <v>0</v>
      </c>
      <c r="S36">
        <f>VLOOKUP($A36,'Energy use Prediction'!$A$178:$AQ$204,MATCH(S$32,'Energy use Prediction'!$A$178:$AQ$178,0),FALSE)*$B36</f>
        <v>0</v>
      </c>
      <c r="T36">
        <f>VLOOKUP($A36,'Energy use Prediction'!$A$178:$AQ$204,MATCH(T$32,'Energy use Prediction'!$A$178:$AQ$178,0),FALSE)*$B36</f>
        <v>0</v>
      </c>
      <c r="U36">
        <f>VLOOKUP($A36,'Energy use Prediction'!$A$178:$AQ$204,MATCH(U$32,'Energy use Prediction'!$A$178:$AQ$178,0),FALSE)*$B36</f>
        <v>0</v>
      </c>
      <c r="V36">
        <f>VLOOKUP($A36,'Energy use Prediction'!$A$178:$AQ$204,MATCH(V$32,'Energy use Prediction'!$A$178:$AQ$178,0),FALSE)*$B36</f>
        <v>0</v>
      </c>
      <c r="W36">
        <f>VLOOKUP($A36,'Energy use Prediction'!$A$178:$AQ$204,MATCH(W$32,'Energy use Prediction'!$A$178:$AQ$178,0),FALSE)*$B36</f>
        <v>0</v>
      </c>
      <c r="X36">
        <f>VLOOKUP($A36,'Energy use Prediction'!$A$178:$AQ$204,MATCH(X$32,'Energy use Prediction'!$A$178:$AQ$178,0),FALSE)*$B36</f>
        <v>0</v>
      </c>
      <c r="Y36">
        <f>VLOOKUP($A36,'Energy use Prediction'!$A$178:$AQ$204,MATCH(Y$32,'Energy use Prediction'!$A$178:$AQ$178,0),FALSE)*$B36</f>
        <v>0</v>
      </c>
      <c r="Z36">
        <f>VLOOKUP($A36,'Energy use Prediction'!$A$178:$AQ$204,MATCH(Z$32,'Energy use Prediction'!$A$178:$AQ$178,0),FALSE)*$B36</f>
        <v>0</v>
      </c>
      <c r="AA36">
        <f>VLOOKUP($A36,'Energy use Prediction'!$A$178:$AQ$204,MATCH(AA$32,'Energy use Prediction'!$A$178:$AQ$178,0),FALSE)*$B36</f>
        <v>0</v>
      </c>
      <c r="AB36">
        <f>VLOOKUP($A36,'Energy use Prediction'!$A$178:$AQ$204,MATCH(AB$32,'Energy use Prediction'!$A$178:$AQ$178,0),FALSE)*$B36</f>
        <v>0</v>
      </c>
      <c r="AC36">
        <f>VLOOKUP($A36,'Energy use Prediction'!$A$178:$AQ$204,MATCH(AC$32,'Energy use Prediction'!$A$178:$AQ$178,0),FALSE)*$B36</f>
        <v>0</v>
      </c>
      <c r="AD36">
        <f>VLOOKUP($A36,'Energy use Prediction'!$A$178:$AQ$204,MATCH(AD$32,'Energy use Prediction'!$A$178:$AQ$178,0),FALSE)*$B36</f>
        <v>0</v>
      </c>
      <c r="AE36">
        <f>VLOOKUP($A36,'Energy use Prediction'!$A$178:$AQ$204,MATCH(AE$32,'Energy use Prediction'!$A$178:$AQ$178,0),FALSE)*$B36</f>
        <v>0</v>
      </c>
      <c r="AF36">
        <f>VLOOKUP($A36,'Energy use Prediction'!$A$178:$AQ$204,MATCH(AF$32,'Energy use Prediction'!$A$178:$AQ$178,0),FALSE)*$B36</f>
        <v>0</v>
      </c>
      <c r="AG36">
        <f>VLOOKUP($A36,'Energy use Prediction'!$A$178:$AQ$204,MATCH(AG$32,'Energy use Prediction'!$A$178:$AQ$178,0),FALSE)*$B36</f>
        <v>0</v>
      </c>
      <c r="AH36">
        <f>VLOOKUP($A36,'Energy use Prediction'!$A$178:$AQ$204,MATCH(AH$32,'Energy use Prediction'!$A$178:$AQ$178,0),FALSE)*$B36</f>
        <v>0</v>
      </c>
      <c r="AI36">
        <f>VLOOKUP($A36,'Energy use Prediction'!$A$178:$AQ$204,MATCH(AI$32,'Energy use Prediction'!$A$178:$AQ$178,0),FALSE)*$B36</f>
        <v>0</v>
      </c>
      <c r="AJ36">
        <f>VLOOKUP($A36,'Energy use Prediction'!$A$178:$AQ$204,MATCH(AJ$32,'Energy use Prediction'!$A$178:$AQ$178,0),FALSE)*$B36</f>
        <v>0</v>
      </c>
      <c r="AK36">
        <f>VLOOKUP($A36,'Energy use Prediction'!$A$178:$AQ$204,MATCH(AK$32,'Energy use Prediction'!$A$178:$AQ$178,0),FALSE)*$B36</f>
        <v>0</v>
      </c>
      <c r="AL36">
        <f>VLOOKUP($A36,'Energy use Prediction'!$A$178:$AQ$204,MATCH(AL$32,'Energy use Prediction'!$A$178:$AQ$178,0),FALSE)*$B36</f>
        <v>0</v>
      </c>
      <c r="AM36">
        <f>VLOOKUP($A36,'Energy use Prediction'!$A$178:$AQ$204,MATCH(AM$32,'Energy use Prediction'!$A$178:$AQ$178,0),FALSE)*$B36</f>
        <v>0</v>
      </c>
      <c r="AN36">
        <f>VLOOKUP($A36,'Energy use Prediction'!$A$178:$AQ$204,MATCH(AN$32,'Energy use Prediction'!$A$178:$AQ$178,0),FALSE)*$B36</f>
        <v>0</v>
      </c>
      <c r="AO36">
        <f>VLOOKUP($A36,'Energy use Prediction'!$A$178:$AQ$204,MATCH(AO$32,'Energy use Prediction'!$A$178:$AQ$178,0),FALSE)*$B36</f>
        <v>0</v>
      </c>
      <c r="AP36">
        <f>VLOOKUP($A36,'Energy use Prediction'!$A$178:$AQ$204,MATCH(AP$32,'Energy use Prediction'!$A$178:$AQ$178,0),FALSE)*$B36</f>
        <v>0</v>
      </c>
      <c r="AQ36">
        <f>VLOOKUP($A36,'Energy use Prediction'!$A$178:$AQ$204,MATCH(AQ$32,'Energy use Prediction'!$A$178:$AQ$178,0),FALSE)*$B36</f>
        <v>0</v>
      </c>
    </row>
    <row r="37" spans="1:43">
      <c r="A37" s="37" t="s">
        <v>620</v>
      </c>
      <c r="B37">
        <f>VLOOKUP(A37,'Non Energy use'!A6:J32,COLUMN('Non Energy use'!J6),FALSE)</f>
        <v>0</v>
      </c>
      <c r="C37">
        <f>VLOOKUP($A37,'Energy use Prediction'!$A$178:$AQ$204,MATCH(C$32,'Energy use Prediction'!$A$178:$AQ$178,0),FALSE)*$B37</f>
        <v>0</v>
      </c>
      <c r="D37">
        <f>VLOOKUP($A37,'Energy use Prediction'!$A$178:$AQ$204,MATCH(D$32,'Energy use Prediction'!$A$178:$AQ$178,0),FALSE)*$B37</f>
        <v>0</v>
      </c>
      <c r="E37">
        <f>VLOOKUP($A37,'Energy use Prediction'!$A$178:$AQ$204,MATCH(E$32,'Energy use Prediction'!$A$178:$AQ$178,0),FALSE)*$B37</f>
        <v>0</v>
      </c>
      <c r="F37">
        <f>VLOOKUP($A37,'Energy use Prediction'!$A$178:$AQ$204,MATCH(F$32,'Energy use Prediction'!$A$178:$AQ$178,0),FALSE)*$B37</f>
        <v>0</v>
      </c>
      <c r="G37">
        <f>VLOOKUP($A37,'Energy use Prediction'!$A$178:$AQ$204,MATCH(G$32,'Energy use Prediction'!$A$178:$AQ$178,0),FALSE)*$B37</f>
        <v>0</v>
      </c>
      <c r="H37">
        <f>VLOOKUP($A37,'Energy use Prediction'!$A$178:$AQ$204,MATCH(H$32,'Energy use Prediction'!$A$178:$AQ$178,0),FALSE)*$B37</f>
        <v>0</v>
      </c>
      <c r="I37">
        <f>VLOOKUP($A37,'Energy use Prediction'!$A$178:$AQ$204,MATCH(I$32,'Energy use Prediction'!$A$178:$AQ$178,0),FALSE)*$B37</f>
        <v>0</v>
      </c>
      <c r="J37">
        <f>VLOOKUP($A37,'Energy use Prediction'!$A$178:$AQ$204,MATCH(J$32,'Energy use Prediction'!$A$178:$AQ$178,0),FALSE)*$B37</f>
        <v>0</v>
      </c>
      <c r="K37">
        <f>VLOOKUP($A37,'Energy use Prediction'!$A$178:$AQ$204,MATCH(K$32,'Energy use Prediction'!$A$178:$AQ$178,0),FALSE)*$B37</f>
        <v>0</v>
      </c>
      <c r="L37">
        <f>VLOOKUP($A37,'Energy use Prediction'!$A$178:$AQ$204,MATCH(L$32,'Energy use Prediction'!$A$178:$AQ$178,0),FALSE)*$B37</f>
        <v>0</v>
      </c>
      <c r="M37">
        <f>VLOOKUP($A37,'Energy use Prediction'!$A$178:$AQ$204,MATCH(M$32,'Energy use Prediction'!$A$178:$AQ$178,0),FALSE)*$B37</f>
        <v>0</v>
      </c>
      <c r="N37">
        <f>VLOOKUP($A37,'Energy use Prediction'!$A$178:$AQ$204,MATCH(N$32,'Energy use Prediction'!$A$178:$AQ$178,0),FALSE)*$B37</f>
        <v>0</v>
      </c>
      <c r="O37">
        <f>VLOOKUP($A37,'Energy use Prediction'!$A$178:$AQ$204,MATCH(O$32,'Energy use Prediction'!$A$178:$AQ$178,0),FALSE)*$B37</f>
        <v>0</v>
      </c>
      <c r="P37">
        <f>VLOOKUP($A37,'Energy use Prediction'!$A$178:$AQ$204,MATCH(P$32,'Energy use Prediction'!$A$178:$AQ$178,0),FALSE)*$B37</f>
        <v>0</v>
      </c>
      <c r="Q37">
        <f>VLOOKUP($A37,'Energy use Prediction'!$A$178:$AQ$204,MATCH(Q$32,'Energy use Prediction'!$A$178:$AQ$178,0),FALSE)*$B37</f>
        <v>0</v>
      </c>
      <c r="R37">
        <f>VLOOKUP($A37,'Energy use Prediction'!$A$178:$AQ$204,MATCH(R$32,'Energy use Prediction'!$A$178:$AQ$178,0),FALSE)*$B37</f>
        <v>0</v>
      </c>
      <c r="S37">
        <f>VLOOKUP($A37,'Energy use Prediction'!$A$178:$AQ$204,MATCH(S$32,'Energy use Prediction'!$A$178:$AQ$178,0),FALSE)*$B37</f>
        <v>0</v>
      </c>
      <c r="T37">
        <f>VLOOKUP($A37,'Energy use Prediction'!$A$178:$AQ$204,MATCH(T$32,'Energy use Prediction'!$A$178:$AQ$178,0),FALSE)*$B37</f>
        <v>0</v>
      </c>
      <c r="U37">
        <f>VLOOKUP($A37,'Energy use Prediction'!$A$178:$AQ$204,MATCH(U$32,'Energy use Prediction'!$A$178:$AQ$178,0),FALSE)*$B37</f>
        <v>0</v>
      </c>
      <c r="V37">
        <f>VLOOKUP($A37,'Energy use Prediction'!$A$178:$AQ$204,MATCH(V$32,'Energy use Prediction'!$A$178:$AQ$178,0),FALSE)*$B37</f>
        <v>0</v>
      </c>
      <c r="W37">
        <f>VLOOKUP($A37,'Energy use Prediction'!$A$178:$AQ$204,MATCH(W$32,'Energy use Prediction'!$A$178:$AQ$178,0),FALSE)*$B37</f>
        <v>0</v>
      </c>
      <c r="X37">
        <f>VLOOKUP($A37,'Energy use Prediction'!$A$178:$AQ$204,MATCH(X$32,'Energy use Prediction'!$A$178:$AQ$178,0),FALSE)*$B37</f>
        <v>0</v>
      </c>
      <c r="Y37">
        <f>VLOOKUP($A37,'Energy use Prediction'!$A$178:$AQ$204,MATCH(Y$32,'Energy use Prediction'!$A$178:$AQ$178,0),FALSE)*$B37</f>
        <v>0</v>
      </c>
      <c r="Z37">
        <f>VLOOKUP($A37,'Energy use Prediction'!$A$178:$AQ$204,MATCH(Z$32,'Energy use Prediction'!$A$178:$AQ$178,0),FALSE)*$B37</f>
        <v>0</v>
      </c>
      <c r="AA37">
        <f>VLOOKUP($A37,'Energy use Prediction'!$A$178:$AQ$204,MATCH(AA$32,'Energy use Prediction'!$A$178:$AQ$178,0),FALSE)*$B37</f>
        <v>0</v>
      </c>
      <c r="AB37">
        <f>VLOOKUP($A37,'Energy use Prediction'!$A$178:$AQ$204,MATCH(AB$32,'Energy use Prediction'!$A$178:$AQ$178,0),FALSE)*$B37</f>
        <v>0</v>
      </c>
      <c r="AC37">
        <f>VLOOKUP($A37,'Energy use Prediction'!$A$178:$AQ$204,MATCH(AC$32,'Energy use Prediction'!$A$178:$AQ$178,0),FALSE)*$B37</f>
        <v>0</v>
      </c>
      <c r="AD37">
        <f>VLOOKUP($A37,'Energy use Prediction'!$A$178:$AQ$204,MATCH(AD$32,'Energy use Prediction'!$A$178:$AQ$178,0),FALSE)*$B37</f>
        <v>0</v>
      </c>
      <c r="AE37">
        <f>VLOOKUP($A37,'Energy use Prediction'!$A$178:$AQ$204,MATCH(AE$32,'Energy use Prediction'!$A$178:$AQ$178,0),FALSE)*$B37</f>
        <v>0</v>
      </c>
      <c r="AF37">
        <f>VLOOKUP($A37,'Energy use Prediction'!$A$178:$AQ$204,MATCH(AF$32,'Energy use Prediction'!$A$178:$AQ$178,0),FALSE)*$B37</f>
        <v>0</v>
      </c>
      <c r="AG37">
        <f>VLOOKUP($A37,'Energy use Prediction'!$A$178:$AQ$204,MATCH(AG$32,'Energy use Prediction'!$A$178:$AQ$178,0),FALSE)*$B37</f>
        <v>0</v>
      </c>
      <c r="AH37">
        <f>VLOOKUP($A37,'Energy use Prediction'!$A$178:$AQ$204,MATCH(AH$32,'Energy use Prediction'!$A$178:$AQ$178,0),FALSE)*$B37</f>
        <v>0</v>
      </c>
      <c r="AI37">
        <f>VLOOKUP($A37,'Energy use Prediction'!$A$178:$AQ$204,MATCH(AI$32,'Energy use Prediction'!$A$178:$AQ$178,0),FALSE)*$B37</f>
        <v>0</v>
      </c>
      <c r="AJ37">
        <f>VLOOKUP($A37,'Energy use Prediction'!$A$178:$AQ$204,MATCH(AJ$32,'Energy use Prediction'!$A$178:$AQ$178,0),FALSE)*$B37</f>
        <v>0</v>
      </c>
      <c r="AK37">
        <f>VLOOKUP($A37,'Energy use Prediction'!$A$178:$AQ$204,MATCH(AK$32,'Energy use Prediction'!$A$178:$AQ$178,0),FALSE)*$B37</f>
        <v>0</v>
      </c>
      <c r="AL37">
        <f>VLOOKUP($A37,'Energy use Prediction'!$A$178:$AQ$204,MATCH(AL$32,'Energy use Prediction'!$A$178:$AQ$178,0),FALSE)*$B37</f>
        <v>0</v>
      </c>
      <c r="AM37">
        <f>VLOOKUP($A37,'Energy use Prediction'!$A$178:$AQ$204,MATCH(AM$32,'Energy use Prediction'!$A$178:$AQ$178,0),FALSE)*$B37</f>
        <v>0</v>
      </c>
      <c r="AN37">
        <f>VLOOKUP($A37,'Energy use Prediction'!$A$178:$AQ$204,MATCH(AN$32,'Energy use Prediction'!$A$178:$AQ$178,0),FALSE)*$B37</f>
        <v>0</v>
      </c>
      <c r="AO37">
        <f>VLOOKUP($A37,'Energy use Prediction'!$A$178:$AQ$204,MATCH(AO$32,'Energy use Prediction'!$A$178:$AQ$178,0),FALSE)*$B37</f>
        <v>0</v>
      </c>
      <c r="AP37">
        <f>VLOOKUP($A37,'Energy use Prediction'!$A$178:$AQ$204,MATCH(AP$32,'Energy use Prediction'!$A$178:$AQ$178,0),FALSE)*$B37</f>
        <v>0</v>
      </c>
      <c r="AQ37">
        <f>VLOOKUP($A37,'Energy use Prediction'!$A$178:$AQ$204,MATCH(AQ$32,'Energy use Prediction'!$A$178:$AQ$178,0),FALSE)*$B37</f>
        <v>0</v>
      </c>
    </row>
    <row r="38" spans="1:43">
      <c r="A38" s="37" t="s">
        <v>621</v>
      </c>
      <c r="B38">
        <f>VLOOKUP(A38,'Non Energy use'!A7:J33,COLUMN('Non Energy use'!J7),FALSE)</f>
        <v>0</v>
      </c>
      <c r="C38">
        <f>VLOOKUP($A38,'Energy use Prediction'!$A$178:$AQ$204,MATCH(C$32,'Energy use Prediction'!$A$178:$AQ$178,0),FALSE)*$B38</f>
        <v>0</v>
      </c>
      <c r="D38">
        <f>VLOOKUP($A38,'Energy use Prediction'!$A$178:$AQ$204,MATCH(D$32,'Energy use Prediction'!$A$178:$AQ$178,0),FALSE)*$B38</f>
        <v>0</v>
      </c>
      <c r="E38">
        <f>VLOOKUP($A38,'Energy use Prediction'!$A$178:$AQ$204,MATCH(E$32,'Energy use Prediction'!$A$178:$AQ$178,0),FALSE)*$B38</f>
        <v>0</v>
      </c>
      <c r="F38">
        <f>VLOOKUP($A38,'Energy use Prediction'!$A$178:$AQ$204,MATCH(F$32,'Energy use Prediction'!$A$178:$AQ$178,0),FALSE)*$B38</f>
        <v>0</v>
      </c>
      <c r="G38">
        <f>VLOOKUP($A38,'Energy use Prediction'!$A$178:$AQ$204,MATCH(G$32,'Energy use Prediction'!$A$178:$AQ$178,0),FALSE)*$B38</f>
        <v>0</v>
      </c>
      <c r="H38">
        <f>VLOOKUP($A38,'Energy use Prediction'!$A$178:$AQ$204,MATCH(H$32,'Energy use Prediction'!$A$178:$AQ$178,0),FALSE)*$B38</f>
        <v>0</v>
      </c>
      <c r="I38">
        <f>VLOOKUP($A38,'Energy use Prediction'!$A$178:$AQ$204,MATCH(I$32,'Energy use Prediction'!$A$178:$AQ$178,0),FALSE)*$B38</f>
        <v>0</v>
      </c>
      <c r="J38">
        <f>VLOOKUP($A38,'Energy use Prediction'!$A$178:$AQ$204,MATCH(J$32,'Energy use Prediction'!$A$178:$AQ$178,0),FALSE)*$B38</f>
        <v>0</v>
      </c>
      <c r="K38">
        <f>VLOOKUP($A38,'Energy use Prediction'!$A$178:$AQ$204,MATCH(K$32,'Energy use Prediction'!$A$178:$AQ$178,0),FALSE)*$B38</f>
        <v>0</v>
      </c>
      <c r="L38">
        <f>VLOOKUP($A38,'Energy use Prediction'!$A$178:$AQ$204,MATCH(L$32,'Energy use Prediction'!$A$178:$AQ$178,0),FALSE)*$B38</f>
        <v>0</v>
      </c>
      <c r="M38">
        <f>VLOOKUP($A38,'Energy use Prediction'!$A$178:$AQ$204,MATCH(M$32,'Energy use Prediction'!$A$178:$AQ$178,0),FALSE)*$B38</f>
        <v>0</v>
      </c>
      <c r="N38">
        <f>VLOOKUP($A38,'Energy use Prediction'!$A$178:$AQ$204,MATCH(N$32,'Energy use Prediction'!$A$178:$AQ$178,0),FALSE)*$B38</f>
        <v>0</v>
      </c>
      <c r="O38">
        <f>VLOOKUP($A38,'Energy use Prediction'!$A$178:$AQ$204,MATCH(O$32,'Energy use Prediction'!$A$178:$AQ$178,0),FALSE)*$B38</f>
        <v>0</v>
      </c>
      <c r="P38">
        <f>VLOOKUP($A38,'Energy use Prediction'!$A$178:$AQ$204,MATCH(P$32,'Energy use Prediction'!$A$178:$AQ$178,0),FALSE)*$B38</f>
        <v>0</v>
      </c>
      <c r="Q38">
        <f>VLOOKUP($A38,'Energy use Prediction'!$A$178:$AQ$204,MATCH(Q$32,'Energy use Prediction'!$A$178:$AQ$178,0),FALSE)*$B38</f>
        <v>0</v>
      </c>
      <c r="R38">
        <f>VLOOKUP($A38,'Energy use Prediction'!$A$178:$AQ$204,MATCH(R$32,'Energy use Prediction'!$A$178:$AQ$178,0),FALSE)*$B38</f>
        <v>0</v>
      </c>
      <c r="S38">
        <f>VLOOKUP($A38,'Energy use Prediction'!$A$178:$AQ$204,MATCH(S$32,'Energy use Prediction'!$A$178:$AQ$178,0),FALSE)*$B38</f>
        <v>0</v>
      </c>
      <c r="T38">
        <f>VLOOKUP($A38,'Energy use Prediction'!$A$178:$AQ$204,MATCH(T$32,'Energy use Prediction'!$A$178:$AQ$178,0),FALSE)*$B38</f>
        <v>0</v>
      </c>
      <c r="U38">
        <f>VLOOKUP($A38,'Energy use Prediction'!$A$178:$AQ$204,MATCH(U$32,'Energy use Prediction'!$A$178:$AQ$178,0),FALSE)*$B38</f>
        <v>0</v>
      </c>
      <c r="V38">
        <f>VLOOKUP($A38,'Energy use Prediction'!$A$178:$AQ$204,MATCH(V$32,'Energy use Prediction'!$A$178:$AQ$178,0),FALSE)*$B38</f>
        <v>0</v>
      </c>
      <c r="W38">
        <f>VLOOKUP($A38,'Energy use Prediction'!$A$178:$AQ$204,MATCH(W$32,'Energy use Prediction'!$A$178:$AQ$178,0),FALSE)*$B38</f>
        <v>0</v>
      </c>
      <c r="X38">
        <f>VLOOKUP($A38,'Energy use Prediction'!$A$178:$AQ$204,MATCH(X$32,'Energy use Prediction'!$A$178:$AQ$178,0),FALSE)*$B38</f>
        <v>0</v>
      </c>
      <c r="Y38">
        <f>VLOOKUP($A38,'Energy use Prediction'!$A$178:$AQ$204,MATCH(Y$32,'Energy use Prediction'!$A$178:$AQ$178,0),FALSE)*$B38</f>
        <v>0</v>
      </c>
      <c r="Z38">
        <f>VLOOKUP($A38,'Energy use Prediction'!$A$178:$AQ$204,MATCH(Z$32,'Energy use Prediction'!$A$178:$AQ$178,0),FALSE)*$B38</f>
        <v>0</v>
      </c>
      <c r="AA38">
        <f>VLOOKUP($A38,'Energy use Prediction'!$A$178:$AQ$204,MATCH(AA$32,'Energy use Prediction'!$A$178:$AQ$178,0),FALSE)*$B38</f>
        <v>0</v>
      </c>
      <c r="AB38">
        <f>VLOOKUP($A38,'Energy use Prediction'!$A$178:$AQ$204,MATCH(AB$32,'Energy use Prediction'!$A$178:$AQ$178,0),FALSE)*$B38</f>
        <v>0</v>
      </c>
      <c r="AC38">
        <f>VLOOKUP($A38,'Energy use Prediction'!$A$178:$AQ$204,MATCH(AC$32,'Energy use Prediction'!$A$178:$AQ$178,0),FALSE)*$B38</f>
        <v>0</v>
      </c>
      <c r="AD38">
        <f>VLOOKUP($A38,'Energy use Prediction'!$A$178:$AQ$204,MATCH(AD$32,'Energy use Prediction'!$A$178:$AQ$178,0),FALSE)*$B38</f>
        <v>0</v>
      </c>
      <c r="AE38">
        <f>VLOOKUP($A38,'Energy use Prediction'!$A$178:$AQ$204,MATCH(AE$32,'Energy use Prediction'!$A$178:$AQ$178,0),FALSE)*$B38</f>
        <v>0</v>
      </c>
      <c r="AF38">
        <f>VLOOKUP($A38,'Energy use Prediction'!$A$178:$AQ$204,MATCH(AF$32,'Energy use Prediction'!$A$178:$AQ$178,0),FALSE)*$B38</f>
        <v>0</v>
      </c>
      <c r="AG38">
        <f>VLOOKUP($A38,'Energy use Prediction'!$A$178:$AQ$204,MATCH(AG$32,'Energy use Prediction'!$A$178:$AQ$178,0),FALSE)*$B38</f>
        <v>0</v>
      </c>
      <c r="AH38">
        <f>VLOOKUP($A38,'Energy use Prediction'!$A$178:$AQ$204,MATCH(AH$32,'Energy use Prediction'!$A$178:$AQ$178,0),FALSE)*$B38</f>
        <v>0</v>
      </c>
      <c r="AI38">
        <f>VLOOKUP($A38,'Energy use Prediction'!$A$178:$AQ$204,MATCH(AI$32,'Energy use Prediction'!$A$178:$AQ$178,0),FALSE)*$B38</f>
        <v>0</v>
      </c>
      <c r="AJ38">
        <f>VLOOKUP($A38,'Energy use Prediction'!$A$178:$AQ$204,MATCH(AJ$32,'Energy use Prediction'!$A$178:$AQ$178,0),FALSE)*$B38</f>
        <v>0</v>
      </c>
      <c r="AK38">
        <f>VLOOKUP($A38,'Energy use Prediction'!$A$178:$AQ$204,MATCH(AK$32,'Energy use Prediction'!$A$178:$AQ$178,0),FALSE)*$B38</f>
        <v>0</v>
      </c>
      <c r="AL38">
        <f>VLOOKUP($A38,'Energy use Prediction'!$A$178:$AQ$204,MATCH(AL$32,'Energy use Prediction'!$A$178:$AQ$178,0),FALSE)*$B38</f>
        <v>0</v>
      </c>
      <c r="AM38">
        <f>VLOOKUP($A38,'Energy use Prediction'!$A$178:$AQ$204,MATCH(AM$32,'Energy use Prediction'!$A$178:$AQ$178,0),FALSE)*$B38</f>
        <v>0</v>
      </c>
      <c r="AN38">
        <f>VLOOKUP($A38,'Energy use Prediction'!$A$178:$AQ$204,MATCH(AN$32,'Energy use Prediction'!$A$178:$AQ$178,0),FALSE)*$B38</f>
        <v>0</v>
      </c>
      <c r="AO38">
        <f>VLOOKUP($A38,'Energy use Prediction'!$A$178:$AQ$204,MATCH(AO$32,'Energy use Prediction'!$A$178:$AQ$178,0),FALSE)*$B38</f>
        <v>0</v>
      </c>
      <c r="AP38">
        <f>VLOOKUP($A38,'Energy use Prediction'!$A$178:$AQ$204,MATCH(AP$32,'Energy use Prediction'!$A$178:$AQ$178,0),FALSE)*$B38</f>
        <v>0</v>
      </c>
      <c r="AQ38">
        <f>VLOOKUP($A38,'Energy use Prediction'!$A$178:$AQ$204,MATCH(AQ$32,'Energy use Prediction'!$A$178:$AQ$178,0),FALSE)*$B38</f>
        <v>0</v>
      </c>
    </row>
    <row r="39" spans="1:43">
      <c r="A39" s="37" t="s">
        <v>622</v>
      </c>
      <c r="B39">
        <f>VLOOKUP(A39,'Non Energy use'!A8:J34,COLUMN('Non Energy use'!J8),FALSE)</f>
        <v>0</v>
      </c>
      <c r="C39">
        <f>VLOOKUP($A39,'Energy use Prediction'!$A$178:$AQ$204,MATCH(C$32,'Energy use Prediction'!$A$178:$AQ$178,0),FALSE)*$B39</f>
        <v>0</v>
      </c>
      <c r="D39">
        <f>VLOOKUP($A39,'Energy use Prediction'!$A$178:$AQ$204,MATCH(D$32,'Energy use Prediction'!$A$178:$AQ$178,0),FALSE)*$B39</f>
        <v>0</v>
      </c>
      <c r="E39">
        <f>VLOOKUP($A39,'Energy use Prediction'!$A$178:$AQ$204,MATCH(E$32,'Energy use Prediction'!$A$178:$AQ$178,0),FALSE)*$B39</f>
        <v>0</v>
      </c>
      <c r="F39">
        <f>VLOOKUP($A39,'Energy use Prediction'!$A$178:$AQ$204,MATCH(F$32,'Energy use Prediction'!$A$178:$AQ$178,0),FALSE)*$B39</f>
        <v>0</v>
      </c>
      <c r="G39">
        <f>VLOOKUP($A39,'Energy use Prediction'!$A$178:$AQ$204,MATCH(G$32,'Energy use Prediction'!$A$178:$AQ$178,0),FALSE)*$B39</f>
        <v>0</v>
      </c>
      <c r="H39">
        <f>VLOOKUP($A39,'Energy use Prediction'!$A$178:$AQ$204,MATCH(H$32,'Energy use Prediction'!$A$178:$AQ$178,0),FALSE)*$B39</f>
        <v>0</v>
      </c>
      <c r="I39">
        <f>VLOOKUP($A39,'Energy use Prediction'!$A$178:$AQ$204,MATCH(I$32,'Energy use Prediction'!$A$178:$AQ$178,0),FALSE)*$B39</f>
        <v>0</v>
      </c>
      <c r="J39">
        <f>VLOOKUP($A39,'Energy use Prediction'!$A$178:$AQ$204,MATCH(J$32,'Energy use Prediction'!$A$178:$AQ$178,0),FALSE)*$B39</f>
        <v>0</v>
      </c>
      <c r="K39">
        <f>VLOOKUP($A39,'Energy use Prediction'!$A$178:$AQ$204,MATCH(K$32,'Energy use Prediction'!$A$178:$AQ$178,0),FALSE)*$B39</f>
        <v>0</v>
      </c>
      <c r="L39">
        <f>VLOOKUP($A39,'Energy use Prediction'!$A$178:$AQ$204,MATCH(L$32,'Energy use Prediction'!$A$178:$AQ$178,0),FALSE)*$B39</f>
        <v>0</v>
      </c>
      <c r="M39">
        <f>VLOOKUP($A39,'Energy use Prediction'!$A$178:$AQ$204,MATCH(M$32,'Energy use Prediction'!$A$178:$AQ$178,0),FALSE)*$B39</f>
        <v>0</v>
      </c>
      <c r="N39">
        <f>VLOOKUP($A39,'Energy use Prediction'!$A$178:$AQ$204,MATCH(N$32,'Energy use Prediction'!$A$178:$AQ$178,0),FALSE)*$B39</f>
        <v>0</v>
      </c>
      <c r="O39">
        <f>VLOOKUP($A39,'Energy use Prediction'!$A$178:$AQ$204,MATCH(O$32,'Energy use Prediction'!$A$178:$AQ$178,0),FALSE)*$B39</f>
        <v>0</v>
      </c>
      <c r="P39">
        <f>VLOOKUP($A39,'Energy use Prediction'!$A$178:$AQ$204,MATCH(P$32,'Energy use Prediction'!$A$178:$AQ$178,0),FALSE)*$B39</f>
        <v>0</v>
      </c>
      <c r="Q39">
        <f>VLOOKUP($A39,'Energy use Prediction'!$A$178:$AQ$204,MATCH(Q$32,'Energy use Prediction'!$A$178:$AQ$178,0),FALSE)*$B39</f>
        <v>0</v>
      </c>
      <c r="R39">
        <f>VLOOKUP($A39,'Energy use Prediction'!$A$178:$AQ$204,MATCH(R$32,'Energy use Prediction'!$A$178:$AQ$178,0),FALSE)*$B39</f>
        <v>0</v>
      </c>
      <c r="S39">
        <f>VLOOKUP($A39,'Energy use Prediction'!$A$178:$AQ$204,MATCH(S$32,'Energy use Prediction'!$A$178:$AQ$178,0),FALSE)*$B39</f>
        <v>0</v>
      </c>
      <c r="T39">
        <f>VLOOKUP($A39,'Energy use Prediction'!$A$178:$AQ$204,MATCH(T$32,'Energy use Prediction'!$A$178:$AQ$178,0),FALSE)*$B39</f>
        <v>0</v>
      </c>
      <c r="U39">
        <f>VLOOKUP($A39,'Energy use Prediction'!$A$178:$AQ$204,MATCH(U$32,'Energy use Prediction'!$A$178:$AQ$178,0),FALSE)*$B39</f>
        <v>0</v>
      </c>
      <c r="V39">
        <f>VLOOKUP($A39,'Energy use Prediction'!$A$178:$AQ$204,MATCH(V$32,'Energy use Prediction'!$A$178:$AQ$178,0),FALSE)*$B39</f>
        <v>0</v>
      </c>
      <c r="W39">
        <f>VLOOKUP($A39,'Energy use Prediction'!$A$178:$AQ$204,MATCH(W$32,'Energy use Prediction'!$A$178:$AQ$178,0),FALSE)*$B39</f>
        <v>0</v>
      </c>
      <c r="X39">
        <f>VLOOKUP($A39,'Energy use Prediction'!$A$178:$AQ$204,MATCH(X$32,'Energy use Prediction'!$A$178:$AQ$178,0),FALSE)*$B39</f>
        <v>0</v>
      </c>
      <c r="Y39">
        <f>VLOOKUP($A39,'Energy use Prediction'!$A$178:$AQ$204,MATCH(Y$32,'Energy use Prediction'!$A$178:$AQ$178,0),FALSE)*$B39</f>
        <v>0</v>
      </c>
      <c r="Z39">
        <f>VLOOKUP($A39,'Energy use Prediction'!$A$178:$AQ$204,MATCH(Z$32,'Energy use Prediction'!$A$178:$AQ$178,0),FALSE)*$B39</f>
        <v>0</v>
      </c>
      <c r="AA39">
        <f>VLOOKUP($A39,'Energy use Prediction'!$A$178:$AQ$204,MATCH(AA$32,'Energy use Prediction'!$A$178:$AQ$178,0),FALSE)*$B39</f>
        <v>0</v>
      </c>
      <c r="AB39">
        <f>VLOOKUP($A39,'Energy use Prediction'!$A$178:$AQ$204,MATCH(AB$32,'Energy use Prediction'!$A$178:$AQ$178,0),FALSE)*$B39</f>
        <v>0</v>
      </c>
      <c r="AC39">
        <f>VLOOKUP($A39,'Energy use Prediction'!$A$178:$AQ$204,MATCH(AC$32,'Energy use Prediction'!$A$178:$AQ$178,0),FALSE)*$B39</f>
        <v>0</v>
      </c>
      <c r="AD39">
        <f>VLOOKUP($A39,'Energy use Prediction'!$A$178:$AQ$204,MATCH(AD$32,'Energy use Prediction'!$A$178:$AQ$178,0),FALSE)*$B39</f>
        <v>0</v>
      </c>
      <c r="AE39">
        <f>VLOOKUP($A39,'Energy use Prediction'!$A$178:$AQ$204,MATCH(AE$32,'Energy use Prediction'!$A$178:$AQ$178,0),FALSE)*$B39</f>
        <v>0</v>
      </c>
      <c r="AF39">
        <f>VLOOKUP($A39,'Energy use Prediction'!$A$178:$AQ$204,MATCH(AF$32,'Energy use Prediction'!$A$178:$AQ$178,0),FALSE)*$B39</f>
        <v>0</v>
      </c>
      <c r="AG39">
        <f>VLOOKUP($A39,'Energy use Prediction'!$A$178:$AQ$204,MATCH(AG$32,'Energy use Prediction'!$A$178:$AQ$178,0),FALSE)*$B39</f>
        <v>0</v>
      </c>
      <c r="AH39">
        <f>VLOOKUP($A39,'Energy use Prediction'!$A$178:$AQ$204,MATCH(AH$32,'Energy use Prediction'!$A$178:$AQ$178,0),FALSE)*$B39</f>
        <v>0</v>
      </c>
      <c r="AI39">
        <f>VLOOKUP($A39,'Energy use Prediction'!$A$178:$AQ$204,MATCH(AI$32,'Energy use Prediction'!$A$178:$AQ$178,0),FALSE)*$B39</f>
        <v>0</v>
      </c>
      <c r="AJ39">
        <f>VLOOKUP($A39,'Energy use Prediction'!$A$178:$AQ$204,MATCH(AJ$32,'Energy use Prediction'!$A$178:$AQ$178,0),FALSE)*$B39</f>
        <v>0</v>
      </c>
      <c r="AK39">
        <f>VLOOKUP($A39,'Energy use Prediction'!$A$178:$AQ$204,MATCH(AK$32,'Energy use Prediction'!$A$178:$AQ$178,0),FALSE)*$B39</f>
        <v>0</v>
      </c>
      <c r="AL39">
        <f>VLOOKUP($A39,'Energy use Prediction'!$A$178:$AQ$204,MATCH(AL$32,'Energy use Prediction'!$A$178:$AQ$178,0),FALSE)*$B39</f>
        <v>0</v>
      </c>
      <c r="AM39">
        <f>VLOOKUP($A39,'Energy use Prediction'!$A$178:$AQ$204,MATCH(AM$32,'Energy use Prediction'!$A$178:$AQ$178,0),FALSE)*$B39</f>
        <v>0</v>
      </c>
      <c r="AN39">
        <f>VLOOKUP($A39,'Energy use Prediction'!$A$178:$AQ$204,MATCH(AN$32,'Energy use Prediction'!$A$178:$AQ$178,0),FALSE)*$B39</f>
        <v>0</v>
      </c>
      <c r="AO39">
        <f>VLOOKUP($A39,'Energy use Prediction'!$A$178:$AQ$204,MATCH(AO$32,'Energy use Prediction'!$A$178:$AQ$178,0),FALSE)*$B39</f>
        <v>0</v>
      </c>
      <c r="AP39">
        <f>VLOOKUP($A39,'Energy use Prediction'!$A$178:$AQ$204,MATCH(AP$32,'Energy use Prediction'!$A$178:$AQ$178,0),FALSE)*$B39</f>
        <v>0</v>
      </c>
      <c r="AQ39">
        <f>VLOOKUP($A39,'Energy use Prediction'!$A$178:$AQ$204,MATCH(AQ$32,'Energy use Prediction'!$A$178:$AQ$178,0),FALSE)*$B39</f>
        <v>0</v>
      </c>
    </row>
    <row r="40" spans="1:43">
      <c r="A40" s="37" t="s">
        <v>623</v>
      </c>
      <c r="B40">
        <f>VLOOKUP(A40,'Non Energy use'!A9:J35,COLUMN('Non Energy use'!J9),FALSE)</f>
        <v>0</v>
      </c>
      <c r="C40">
        <f>VLOOKUP($A40,'Energy use Prediction'!$A$178:$AQ$204,MATCH(C$32,'Energy use Prediction'!$A$178:$AQ$178,0),FALSE)*$B40</f>
        <v>0</v>
      </c>
      <c r="D40">
        <f>VLOOKUP($A40,'Energy use Prediction'!$A$178:$AQ$204,MATCH(D$32,'Energy use Prediction'!$A$178:$AQ$178,0),FALSE)*$B40</f>
        <v>0</v>
      </c>
      <c r="E40">
        <f>VLOOKUP($A40,'Energy use Prediction'!$A$178:$AQ$204,MATCH(E$32,'Energy use Prediction'!$A$178:$AQ$178,0),FALSE)*$B40</f>
        <v>0</v>
      </c>
      <c r="F40">
        <f>VLOOKUP($A40,'Energy use Prediction'!$A$178:$AQ$204,MATCH(F$32,'Energy use Prediction'!$A$178:$AQ$178,0),FALSE)*$B40</f>
        <v>0</v>
      </c>
      <c r="G40">
        <f>VLOOKUP($A40,'Energy use Prediction'!$A$178:$AQ$204,MATCH(G$32,'Energy use Prediction'!$A$178:$AQ$178,0),FALSE)*$B40</f>
        <v>0</v>
      </c>
      <c r="H40">
        <f>VLOOKUP($A40,'Energy use Prediction'!$A$178:$AQ$204,MATCH(H$32,'Energy use Prediction'!$A$178:$AQ$178,0),FALSE)*$B40</f>
        <v>0</v>
      </c>
      <c r="I40">
        <f>VLOOKUP($A40,'Energy use Prediction'!$A$178:$AQ$204,MATCH(I$32,'Energy use Prediction'!$A$178:$AQ$178,0),FALSE)*$B40</f>
        <v>0</v>
      </c>
      <c r="J40">
        <f>VLOOKUP($A40,'Energy use Prediction'!$A$178:$AQ$204,MATCH(J$32,'Energy use Prediction'!$A$178:$AQ$178,0),FALSE)*$B40</f>
        <v>0</v>
      </c>
      <c r="K40">
        <f>VLOOKUP($A40,'Energy use Prediction'!$A$178:$AQ$204,MATCH(K$32,'Energy use Prediction'!$A$178:$AQ$178,0),FALSE)*$B40</f>
        <v>0</v>
      </c>
      <c r="L40">
        <f>VLOOKUP($A40,'Energy use Prediction'!$A$178:$AQ$204,MATCH(L$32,'Energy use Prediction'!$A$178:$AQ$178,0),FALSE)*$B40</f>
        <v>0</v>
      </c>
      <c r="M40">
        <f>VLOOKUP($A40,'Energy use Prediction'!$A$178:$AQ$204,MATCH(M$32,'Energy use Prediction'!$A$178:$AQ$178,0),FALSE)*$B40</f>
        <v>0</v>
      </c>
      <c r="N40">
        <f>VLOOKUP($A40,'Energy use Prediction'!$A$178:$AQ$204,MATCH(N$32,'Energy use Prediction'!$A$178:$AQ$178,0),FALSE)*$B40</f>
        <v>0</v>
      </c>
      <c r="O40">
        <f>VLOOKUP($A40,'Energy use Prediction'!$A$178:$AQ$204,MATCH(O$32,'Energy use Prediction'!$A$178:$AQ$178,0),FALSE)*$B40</f>
        <v>0</v>
      </c>
      <c r="P40">
        <f>VLOOKUP($A40,'Energy use Prediction'!$A$178:$AQ$204,MATCH(P$32,'Energy use Prediction'!$A$178:$AQ$178,0),FALSE)*$B40</f>
        <v>0</v>
      </c>
      <c r="Q40">
        <f>VLOOKUP($A40,'Energy use Prediction'!$A$178:$AQ$204,MATCH(Q$32,'Energy use Prediction'!$A$178:$AQ$178,0),FALSE)*$B40</f>
        <v>0</v>
      </c>
      <c r="R40">
        <f>VLOOKUP($A40,'Energy use Prediction'!$A$178:$AQ$204,MATCH(R$32,'Energy use Prediction'!$A$178:$AQ$178,0),FALSE)*$B40</f>
        <v>0</v>
      </c>
      <c r="S40">
        <f>VLOOKUP($A40,'Energy use Prediction'!$A$178:$AQ$204,MATCH(S$32,'Energy use Prediction'!$A$178:$AQ$178,0),FALSE)*$B40</f>
        <v>0</v>
      </c>
      <c r="T40">
        <f>VLOOKUP($A40,'Energy use Prediction'!$A$178:$AQ$204,MATCH(T$32,'Energy use Prediction'!$A$178:$AQ$178,0),FALSE)*$B40</f>
        <v>0</v>
      </c>
      <c r="U40">
        <f>VLOOKUP($A40,'Energy use Prediction'!$A$178:$AQ$204,MATCH(U$32,'Energy use Prediction'!$A$178:$AQ$178,0),FALSE)*$B40</f>
        <v>0</v>
      </c>
      <c r="V40">
        <f>VLOOKUP($A40,'Energy use Prediction'!$A$178:$AQ$204,MATCH(V$32,'Energy use Prediction'!$A$178:$AQ$178,0),FALSE)*$B40</f>
        <v>0</v>
      </c>
      <c r="W40">
        <f>VLOOKUP($A40,'Energy use Prediction'!$A$178:$AQ$204,MATCH(W$32,'Energy use Prediction'!$A$178:$AQ$178,0),FALSE)*$B40</f>
        <v>0</v>
      </c>
      <c r="X40">
        <f>VLOOKUP($A40,'Energy use Prediction'!$A$178:$AQ$204,MATCH(X$32,'Energy use Prediction'!$A$178:$AQ$178,0),FALSE)*$B40</f>
        <v>0</v>
      </c>
      <c r="Y40">
        <f>VLOOKUP($A40,'Energy use Prediction'!$A$178:$AQ$204,MATCH(Y$32,'Energy use Prediction'!$A$178:$AQ$178,0),FALSE)*$B40</f>
        <v>0</v>
      </c>
      <c r="Z40">
        <f>VLOOKUP($A40,'Energy use Prediction'!$A$178:$AQ$204,MATCH(Z$32,'Energy use Prediction'!$A$178:$AQ$178,0),FALSE)*$B40</f>
        <v>0</v>
      </c>
      <c r="AA40">
        <f>VLOOKUP($A40,'Energy use Prediction'!$A$178:$AQ$204,MATCH(AA$32,'Energy use Prediction'!$A$178:$AQ$178,0),FALSE)*$B40</f>
        <v>0</v>
      </c>
      <c r="AB40">
        <f>VLOOKUP($A40,'Energy use Prediction'!$A$178:$AQ$204,MATCH(AB$32,'Energy use Prediction'!$A$178:$AQ$178,0),FALSE)*$B40</f>
        <v>0</v>
      </c>
      <c r="AC40">
        <f>VLOOKUP($A40,'Energy use Prediction'!$A$178:$AQ$204,MATCH(AC$32,'Energy use Prediction'!$A$178:$AQ$178,0),FALSE)*$B40</f>
        <v>0</v>
      </c>
      <c r="AD40">
        <f>VLOOKUP($A40,'Energy use Prediction'!$A$178:$AQ$204,MATCH(AD$32,'Energy use Prediction'!$A$178:$AQ$178,0),FALSE)*$B40</f>
        <v>0</v>
      </c>
      <c r="AE40">
        <f>VLOOKUP($A40,'Energy use Prediction'!$A$178:$AQ$204,MATCH(AE$32,'Energy use Prediction'!$A$178:$AQ$178,0),FALSE)*$B40</f>
        <v>0</v>
      </c>
      <c r="AF40">
        <f>VLOOKUP($A40,'Energy use Prediction'!$A$178:$AQ$204,MATCH(AF$32,'Energy use Prediction'!$A$178:$AQ$178,0),FALSE)*$B40</f>
        <v>0</v>
      </c>
      <c r="AG40">
        <f>VLOOKUP($A40,'Energy use Prediction'!$A$178:$AQ$204,MATCH(AG$32,'Energy use Prediction'!$A$178:$AQ$178,0),FALSE)*$B40</f>
        <v>0</v>
      </c>
      <c r="AH40">
        <f>VLOOKUP($A40,'Energy use Prediction'!$A$178:$AQ$204,MATCH(AH$32,'Energy use Prediction'!$A$178:$AQ$178,0),FALSE)*$B40</f>
        <v>0</v>
      </c>
      <c r="AI40">
        <f>VLOOKUP($A40,'Energy use Prediction'!$A$178:$AQ$204,MATCH(AI$32,'Energy use Prediction'!$A$178:$AQ$178,0),FALSE)*$B40</f>
        <v>0</v>
      </c>
      <c r="AJ40">
        <f>VLOOKUP($A40,'Energy use Prediction'!$A$178:$AQ$204,MATCH(AJ$32,'Energy use Prediction'!$A$178:$AQ$178,0),FALSE)*$B40</f>
        <v>0</v>
      </c>
      <c r="AK40">
        <f>VLOOKUP($A40,'Energy use Prediction'!$A$178:$AQ$204,MATCH(AK$32,'Energy use Prediction'!$A$178:$AQ$178,0),FALSE)*$B40</f>
        <v>0</v>
      </c>
      <c r="AL40">
        <f>VLOOKUP($A40,'Energy use Prediction'!$A$178:$AQ$204,MATCH(AL$32,'Energy use Prediction'!$A$178:$AQ$178,0),FALSE)*$B40</f>
        <v>0</v>
      </c>
      <c r="AM40">
        <f>VLOOKUP($A40,'Energy use Prediction'!$A$178:$AQ$204,MATCH(AM$32,'Energy use Prediction'!$A$178:$AQ$178,0),FALSE)*$B40</f>
        <v>0</v>
      </c>
      <c r="AN40">
        <f>VLOOKUP($A40,'Energy use Prediction'!$A$178:$AQ$204,MATCH(AN$32,'Energy use Prediction'!$A$178:$AQ$178,0),FALSE)*$B40</f>
        <v>0</v>
      </c>
      <c r="AO40">
        <f>VLOOKUP($A40,'Energy use Prediction'!$A$178:$AQ$204,MATCH(AO$32,'Energy use Prediction'!$A$178:$AQ$178,0),FALSE)*$B40</f>
        <v>0</v>
      </c>
      <c r="AP40">
        <f>VLOOKUP($A40,'Energy use Prediction'!$A$178:$AQ$204,MATCH(AP$32,'Energy use Prediction'!$A$178:$AQ$178,0),FALSE)*$B40</f>
        <v>0</v>
      </c>
      <c r="AQ40">
        <f>VLOOKUP($A40,'Energy use Prediction'!$A$178:$AQ$204,MATCH(AQ$32,'Energy use Prediction'!$A$178:$AQ$178,0),FALSE)*$B40</f>
        <v>0</v>
      </c>
    </row>
    <row r="41" spans="1:43">
      <c r="A41" s="37" t="s">
        <v>624</v>
      </c>
      <c r="B41">
        <f>VLOOKUP(A41,'Non Energy use'!A10:J36,COLUMN('Non Energy use'!J10),FALSE)</f>
        <v>0</v>
      </c>
      <c r="C41">
        <f>VLOOKUP($A41,'Energy use Prediction'!$A$178:$AQ$204,MATCH(C$32,'Energy use Prediction'!$A$178:$AQ$178,0),FALSE)*$B41</f>
        <v>0</v>
      </c>
      <c r="D41">
        <f>VLOOKUP($A41,'Energy use Prediction'!$A$178:$AQ$204,MATCH(D$32,'Energy use Prediction'!$A$178:$AQ$178,0),FALSE)*$B41</f>
        <v>0</v>
      </c>
      <c r="E41">
        <f>VLOOKUP($A41,'Energy use Prediction'!$A$178:$AQ$204,MATCH(E$32,'Energy use Prediction'!$A$178:$AQ$178,0),FALSE)*$B41</f>
        <v>0</v>
      </c>
      <c r="F41">
        <f>VLOOKUP($A41,'Energy use Prediction'!$A$178:$AQ$204,MATCH(F$32,'Energy use Prediction'!$A$178:$AQ$178,0),FALSE)*$B41</f>
        <v>0</v>
      </c>
      <c r="G41">
        <f>VLOOKUP($A41,'Energy use Prediction'!$A$178:$AQ$204,MATCH(G$32,'Energy use Prediction'!$A$178:$AQ$178,0),FALSE)*$B41</f>
        <v>0</v>
      </c>
      <c r="H41">
        <f>VLOOKUP($A41,'Energy use Prediction'!$A$178:$AQ$204,MATCH(H$32,'Energy use Prediction'!$A$178:$AQ$178,0),FALSE)*$B41</f>
        <v>0</v>
      </c>
      <c r="I41">
        <f>VLOOKUP($A41,'Energy use Prediction'!$A$178:$AQ$204,MATCH(I$32,'Energy use Prediction'!$A$178:$AQ$178,0),FALSE)*$B41</f>
        <v>0</v>
      </c>
      <c r="J41">
        <f>VLOOKUP($A41,'Energy use Prediction'!$A$178:$AQ$204,MATCH(J$32,'Energy use Prediction'!$A$178:$AQ$178,0),FALSE)*$B41</f>
        <v>0</v>
      </c>
      <c r="K41">
        <f>VLOOKUP($A41,'Energy use Prediction'!$A$178:$AQ$204,MATCH(K$32,'Energy use Prediction'!$A$178:$AQ$178,0),FALSE)*$B41</f>
        <v>0</v>
      </c>
      <c r="L41">
        <f>VLOOKUP($A41,'Energy use Prediction'!$A$178:$AQ$204,MATCH(L$32,'Energy use Prediction'!$A$178:$AQ$178,0),FALSE)*$B41</f>
        <v>0</v>
      </c>
      <c r="M41">
        <f>VLOOKUP($A41,'Energy use Prediction'!$A$178:$AQ$204,MATCH(M$32,'Energy use Prediction'!$A$178:$AQ$178,0),FALSE)*$B41</f>
        <v>0</v>
      </c>
      <c r="N41">
        <f>VLOOKUP($A41,'Energy use Prediction'!$A$178:$AQ$204,MATCH(N$32,'Energy use Prediction'!$A$178:$AQ$178,0),FALSE)*$B41</f>
        <v>0</v>
      </c>
      <c r="O41">
        <f>VLOOKUP($A41,'Energy use Prediction'!$A$178:$AQ$204,MATCH(O$32,'Energy use Prediction'!$A$178:$AQ$178,0),FALSE)*$B41</f>
        <v>0</v>
      </c>
      <c r="P41">
        <f>VLOOKUP($A41,'Energy use Prediction'!$A$178:$AQ$204,MATCH(P$32,'Energy use Prediction'!$A$178:$AQ$178,0),FALSE)*$B41</f>
        <v>0</v>
      </c>
      <c r="Q41">
        <f>VLOOKUP($A41,'Energy use Prediction'!$A$178:$AQ$204,MATCH(Q$32,'Energy use Prediction'!$A$178:$AQ$178,0),FALSE)*$B41</f>
        <v>0</v>
      </c>
      <c r="R41">
        <f>VLOOKUP($A41,'Energy use Prediction'!$A$178:$AQ$204,MATCH(R$32,'Energy use Prediction'!$A$178:$AQ$178,0),FALSE)*$B41</f>
        <v>0</v>
      </c>
      <c r="S41">
        <f>VLOOKUP($A41,'Energy use Prediction'!$A$178:$AQ$204,MATCH(S$32,'Energy use Prediction'!$A$178:$AQ$178,0),FALSE)*$B41</f>
        <v>0</v>
      </c>
      <c r="T41">
        <f>VLOOKUP($A41,'Energy use Prediction'!$A$178:$AQ$204,MATCH(T$32,'Energy use Prediction'!$A$178:$AQ$178,0),FALSE)*$B41</f>
        <v>0</v>
      </c>
      <c r="U41">
        <f>VLOOKUP($A41,'Energy use Prediction'!$A$178:$AQ$204,MATCH(U$32,'Energy use Prediction'!$A$178:$AQ$178,0),FALSE)*$B41</f>
        <v>0</v>
      </c>
      <c r="V41">
        <f>VLOOKUP($A41,'Energy use Prediction'!$A$178:$AQ$204,MATCH(V$32,'Energy use Prediction'!$A$178:$AQ$178,0),FALSE)*$B41</f>
        <v>0</v>
      </c>
      <c r="W41">
        <f>VLOOKUP($A41,'Energy use Prediction'!$A$178:$AQ$204,MATCH(W$32,'Energy use Prediction'!$A$178:$AQ$178,0),FALSE)*$B41</f>
        <v>0</v>
      </c>
      <c r="X41">
        <f>VLOOKUP($A41,'Energy use Prediction'!$A$178:$AQ$204,MATCH(X$32,'Energy use Prediction'!$A$178:$AQ$178,0),FALSE)*$B41</f>
        <v>0</v>
      </c>
      <c r="Y41">
        <f>VLOOKUP($A41,'Energy use Prediction'!$A$178:$AQ$204,MATCH(Y$32,'Energy use Prediction'!$A$178:$AQ$178,0),FALSE)*$B41</f>
        <v>0</v>
      </c>
      <c r="Z41">
        <f>VLOOKUP($A41,'Energy use Prediction'!$A$178:$AQ$204,MATCH(Z$32,'Energy use Prediction'!$A$178:$AQ$178,0),FALSE)*$B41</f>
        <v>0</v>
      </c>
      <c r="AA41">
        <f>VLOOKUP($A41,'Energy use Prediction'!$A$178:$AQ$204,MATCH(AA$32,'Energy use Prediction'!$A$178:$AQ$178,0),FALSE)*$B41</f>
        <v>0</v>
      </c>
      <c r="AB41">
        <f>VLOOKUP($A41,'Energy use Prediction'!$A$178:$AQ$204,MATCH(AB$32,'Energy use Prediction'!$A$178:$AQ$178,0),FALSE)*$B41</f>
        <v>0</v>
      </c>
      <c r="AC41">
        <f>VLOOKUP($A41,'Energy use Prediction'!$A$178:$AQ$204,MATCH(AC$32,'Energy use Prediction'!$A$178:$AQ$178,0),FALSE)*$B41</f>
        <v>0</v>
      </c>
      <c r="AD41">
        <f>VLOOKUP($A41,'Energy use Prediction'!$A$178:$AQ$204,MATCH(AD$32,'Energy use Prediction'!$A$178:$AQ$178,0),FALSE)*$B41</f>
        <v>0</v>
      </c>
      <c r="AE41">
        <f>VLOOKUP($A41,'Energy use Prediction'!$A$178:$AQ$204,MATCH(AE$32,'Energy use Prediction'!$A$178:$AQ$178,0),FALSE)*$B41</f>
        <v>0</v>
      </c>
      <c r="AF41">
        <f>VLOOKUP($A41,'Energy use Prediction'!$A$178:$AQ$204,MATCH(AF$32,'Energy use Prediction'!$A$178:$AQ$178,0),FALSE)*$B41</f>
        <v>0</v>
      </c>
      <c r="AG41">
        <f>VLOOKUP($A41,'Energy use Prediction'!$A$178:$AQ$204,MATCH(AG$32,'Energy use Prediction'!$A$178:$AQ$178,0),FALSE)*$B41</f>
        <v>0</v>
      </c>
      <c r="AH41">
        <f>VLOOKUP($A41,'Energy use Prediction'!$A$178:$AQ$204,MATCH(AH$32,'Energy use Prediction'!$A$178:$AQ$178,0),FALSE)*$B41</f>
        <v>0</v>
      </c>
      <c r="AI41">
        <f>VLOOKUP($A41,'Energy use Prediction'!$A$178:$AQ$204,MATCH(AI$32,'Energy use Prediction'!$A$178:$AQ$178,0),FALSE)*$B41</f>
        <v>0</v>
      </c>
      <c r="AJ41">
        <f>VLOOKUP($A41,'Energy use Prediction'!$A$178:$AQ$204,MATCH(AJ$32,'Energy use Prediction'!$A$178:$AQ$178,0),FALSE)*$B41</f>
        <v>0</v>
      </c>
      <c r="AK41">
        <f>VLOOKUP($A41,'Energy use Prediction'!$A$178:$AQ$204,MATCH(AK$32,'Energy use Prediction'!$A$178:$AQ$178,0),FALSE)*$B41</f>
        <v>0</v>
      </c>
      <c r="AL41">
        <f>VLOOKUP($A41,'Energy use Prediction'!$A$178:$AQ$204,MATCH(AL$32,'Energy use Prediction'!$A$178:$AQ$178,0),FALSE)*$B41</f>
        <v>0</v>
      </c>
      <c r="AM41">
        <f>VLOOKUP($A41,'Energy use Prediction'!$A$178:$AQ$204,MATCH(AM$32,'Energy use Prediction'!$A$178:$AQ$178,0),FALSE)*$B41</f>
        <v>0</v>
      </c>
      <c r="AN41">
        <f>VLOOKUP($A41,'Energy use Prediction'!$A$178:$AQ$204,MATCH(AN$32,'Energy use Prediction'!$A$178:$AQ$178,0),FALSE)*$B41</f>
        <v>0</v>
      </c>
      <c r="AO41">
        <f>VLOOKUP($A41,'Energy use Prediction'!$A$178:$AQ$204,MATCH(AO$32,'Energy use Prediction'!$A$178:$AQ$178,0),FALSE)*$B41</f>
        <v>0</v>
      </c>
      <c r="AP41">
        <f>VLOOKUP($A41,'Energy use Prediction'!$A$178:$AQ$204,MATCH(AP$32,'Energy use Prediction'!$A$178:$AQ$178,0),FALSE)*$B41</f>
        <v>0</v>
      </c>
      <c r="AQ41">
        <f>VLOOKUP($A41,'Energy use Prediction'!$A$178:$AQ$204,MATCH(AQ$32,'Energy use Prediction'!$A$178:$AQ$178,0),FALSE)*$B41</f>
        <v>0</v>
      </c>
    </row>
    <row r="42" spans="1:43">
      <c r="A42" s="37" t="s">
        <v>612</v>
      </c>
      <c r="B42">
        <f>VLOOKUP(A42,'Non Energy use'!A11:J37,COLUMN('Non Energy use'!J11),FALSE)</f>
        <v>0</v>
      </c>
      <c r="C42">
        <f>VLOOKUP($A42,'Energy use Prediction'!$A$178:$AQ$204,MATCH(C$32,'Energy use Prediction'!$A$178:$AQ$178,0),FALSE)*$B42</f>
        <v>0</v>
      </c>
      <c r="D42">
        <f>VLOOKUP($A42,'Energy use Prediction'!$A$178:$AQ$204,MATCH(D$32,'Energy use Prediction'!$A$178:$AQ$178,0),FALSE)*$B42</f>
        <v>0</v>
      </c>
      <c r="E42">
        <f>VLOOKUP($A42,'Energy use Prediction'!$A$178:$AQ$204,MATCH(E$32,'Energy use Prediction'!$A$178:$AQ$178,0),FALSE)*$B42</f>
        <v>0</v>
      </c>
      <c r="F42">
        <f>VLOOKUP($A42,'Energy use Prediction'!$A$178:$AQ$204,MATCH(F$32,'Energy use Prediction'!$A$178:$AQ$178,0),FALSE)*$B42</f>
        <v>0</v>
      </c>
      <c r="G42">
        <f>VLOOKUP($A42,'Energy use Prediction'!$A$178:$AQ$204,MATCH(G$32,'Energy use Prediction'!$A$178:$AQ$178,0),FALSE)*$B42</f>
        <v>0</v>
      </c>
      <c r="H42">
        <f>VLOOKUP($A42,'Energy use Prediction'!$A$178:$AQ$204,MATCH(H$32,'Energy use Prediction'!$A$178:$AQ$178,0),FALSE)*$B42</f>
        <v>0</v>
      </c>
      <c r="I42">
        <f>VLOOKUP($A42,'Energy use Prediction'!$A$178:$AQ$204,MATCH(I$32,'Energy use Prediction'!$A$178:$AQ$178,0),FALSE)*$B42</f>
        <v>0</v>
      </c>
      <c r="J42">
        <f>VLOOKUP($A42,'Energy use Prediction'!$A$178:$AQ$204,MATCH(J$32,'Energy use Prediction'!$A$178:$AQ$178,0),FALSE)*$B42</f>
        <v>0</v>
      </c>
      <c r="K42">
        <f>VLOOKUP($A42,'Energy use Prediction'!$A$178:$AQ$204,MATCH(K$32,'Energy use Prediction'!$A$178:$AQ$178,0),FALSE)*$B42</f>
        <v>0</v>
      </c>
      <c r="L42">
        <f>VLOOKUP($A42,'Energy use Prediction'!$A$178:$AQ$204,MATCH(L$32,'Energy use Prediction'!$A$178:$AQ$178,0),FALSE)*$B42</f>
        <v>0</v>
      </c>
      <c r="M42">
        <f>VLOOKUP($A42,'Energy use Prediction'!$A$178:$AQ$204,MATCH(M$32,'Energy use Prediction'!$A$178:$AQ$178,0),FALSE)*$B42</f>
        <v>0</v>
      </c>
      <c r="N42">
        <f>VLOOKUP($A42,'Energy use Prediction'!$A$178:$AQ$204,MATCH(N$32,'Energy use Prediction'!$A$178:$AQ$178,0),FALSE)*$B42</f>
        <v>0</v>
      </c>
      <c r="O42">
        <f>VLOOKUP($A42,'Energy use Prediction'!$A$178:$AQ$204,MATCH(O$32,'Energy use Prediction'!$A$178:$AQ$178,0),FALSE)*$B42</f>
        <v>0</v>
      </c>
      <c r="P42">
        <f>VLOOKUP($A42,'Energy use Prediction'!$A$178:$AQ$204,MATCH(P$32,'Energy use Prediction'!$A$178:$AQ$178,0),FALSE)*$B42</f>
        <v>0</v>
      </c>
      <c r="Q42">
        <f>VLOOKUP($A42,'Energy use Prediction'!$A$178:$AQ$204,MATCH(Q$32,'Energy use Prediction'!$A$178:$AQ$178,0),FALSE)*$B42</f>
        <v>0</v>
      </c>
      <c r="R42">
        <f>VLOOKUP($A42,'Energy use Prediction'!$A$178:$AQ$204,MATCH(R$32,'Energy use Prediction'!$A$178:$AQ$178,0),FALSE)*$B42</f>
        <v>0</v>
      </c>
      <c r="S42">
        <f>VLOOKUP($A42,'Energy use Prediction'!$A$178:$AQ$204,MATCH(S$32,'Energy use Prediction'!$A$178:$AQ$178,0),FALSE)*$B42</f>
        <v>0</v>
      </c>
      <c r="T42">
        <f>VLOOKUP($A42,'Energy use Prediction'!$A$178:$AQ$204,MATCH(T$32,'Energy use Prediction'!$A$178:$AQ$178,0),FALSE)*$B42</f>
        <v>0</v>
      </c>
      <c r="U42">
        <f>VLOOKUP($A42,'Energy use Prediction'!$A$178:$AQ$204,MATCH(U$32,'Energy use Prediction'!$A$178:$AQ$178,0),FALSE)*$B42</f>
        <v>0</v>
      </c>
      <c r="V42">
        <f>VLOOKUP($A42,'Energy use Prediction'!$A$178:$AQ$204,MATCH(V$32,'Energy use Prediction'!$A$178:$AQ$178,0),FALSE)*$B42</f>
        <v>0</v>
      </c>
      <c r="W42">
        <f>VLOOKUP($A42,'Energy use Prediction'!$A$178:$AQ$204,MATCH(W$32,'Energy use Prediction'!$A$178:$AQ$178,0),FALSE)*$B42</f>
        <v>0</v>
      </c>
      <c r="X42">
        <f>VLOOKUP($A42,'Energy use Prediction'!$A$178:$AQ$204,MATCH(X$32,'Energy use Prediction'!$A$178:$AQ$178,0),FALSE)*$B42</f>
        <v>0</v>
      </c>
      <c r="Y42">
        <f>VLOOKUP($A42,'Energy use Prediction'!$A$178:$AQ$204,MATCH(Y$32,'Energy use Prediction'!$A$178:$AQ$178,0),FALSE)*$B42</f>
        <v>0</v>
      </c>
      <c r="Z42">
        <f>VLOOKUP($A42,'Energy use Prediction'!$A$178:$AQ$204,MATCH(Z$32,'Energy use Prediction'!$A$178:$AQ$178,0),FALSE)*$B42</f>
        <v>0</v>
      </c>
      <c r="AA42">
        <f>VLOOKUP($A42,'Energy use Prediction'!$A$178:$AQ$204,MATCH(AA$32,'Energy use Prediction'!$A$178:$AQ$178,0),FALSE)*$B42</f>
        <v>0</v>
      </c>
      <c r="AB42">
        <f>VLOOKUP($A42,'Energy use Prediction'!$A$178:$AQ$204,MATCH(AB$32,'Energy use Prediction'!$A$178:$AQ$178,0),FALSE)*$B42</f>
        <v>0</v>
      </c>
      <c r="AC42">
        <f>VLOOKUP($A42,'Energy use Prediction'!$A$178:$AQ$204,MATCH(AC$32,'Energy use Prediction'!$A$178:$AQ$178,0),FALSE)*$B42</f>
        <v>0</v>
      </c>
      <c r="AD42">
        <f>VLOOKUP($A42,'Energy use Prediction'!$A$178:$AQ$204,MATCH(AD$32,'Energy use Prediction'!$A$178:$AQ$178,0),FALSE)*$B42</f>
        <v>0</v>
      </c>
      <c r="AE42">
        <f>VLOOKUP($A42,'Energy use Prediction'!$A$178:$AQ$204,MATCH(AE$32,'Energy use Prediction'!$A$178:$AQ$178,0),FALSE)*$B42</f>
        <v>0</v>
      </c>
      <c r="AF42">
        <f>VLOOKUP($A42,'Energy use Prediction'!$A$178:$AQ$204,MATCH(AF$32,'Energy use Prediction'!$A$178:$AQ$178,0),FALSE)*$B42</f>
        <v>0</v>
      </c>
      <c r="AG42">
        <f>VLOOKUP($A42,'Energy use Prediction'!$A$178:$AQ$204,MATCH(AG$32,'Energy use Prediction'!$A$178:$AQ$178,0),FALSE)*$B42</f>
        <v>0</v>
      </c>
      <c r="AH42">
        <f>VLOOKUP($A42,'Energy use Prediction'!$A$178:$AQ$204,MATCH(AH$32,'Energy use Prediction'!$A$178:$AQ$178,0),FALSE)*$B42</f>
        <v>0</v>
      </c>
      <c r="AI42">
        <f>VLOOKUP($A42,'Energy use Prediction'!$A$178:$AQ$204,MATCH(AI$32,'Energy use Prediction'!$A$178:$AQ$178,0),FALSE)*$B42</f>
        <v>0</v>
      </c>
      <c r="AJ42">
        <f>VLOOKUP($A42,'Energy use Prediction'!$A$178:$AQ$204,MATCH(AJ$32,'Energy use Prediction'!$A$178:$AQ$178,0),FALSE)*$B42</f>
        <v>0</v>
      </c>
      <c r="AK42">
        <f>VLOOKUP($A42,'Energy use Prediction'!$A$178:$AQ$204,MATCH(AK$32,'Energy use Prediction'!$A$178:$AQ$178,0),FALSE)*$B42</f>
        <v>0</v>
      </c>
      <c r="AL42">
        <f>VLOOKUP($A42,'Energy use Prediction'!$A$178:$AQ$204,MATCH(AL$32,'Energy use Prediction'!$A$178:$AQ$178,0),FALSE)*$B42</f>
        <v>0</v>
      </c>
      <c r="AM42">
        <f>VLOOKUP($A42,'Energy use Prediction'!$A$178:$AQ$204,MATCH(AM$32,'Energy use Prediction'!$A$178:$AQ$178,0),FALSE)*$B42</f>
        <v>0</v>
      </c>
      <c r="AN42">
        <f>VLOOKUP($A42,'Energy use Prediction'!$A$178:$AQ$204,MATCH(AN$32,'Energy use Prediction'!$A$178:$AQ$178,0),FALSE)*$B42</f>
        <v>0</v>
      </c>
      <c r="AO42">
        <f>VLOOKUP($A42,'Energy use Prediction'!$A$178:$AQ$204,MATCH(AO$32,'Energy use Prediction'!$A$178:$AQ$178,0),FALSE)*$B42</f>
        <v>0</v>
      </c>
      <c r="AP42">
        <f>VLOOKUP($A42,'Energy use Prediction'!$A$178:$AQ$204,MATCH(AP$32,'Energy use Prediction'!$A$178:$AQ$178,0),FALSE)*$B42</f>
        <v>0</v>
      </c>
      <c r="AQ42">
        <f>VLOOKUP($A42,'Energy use Prediction'!$A$178:$AQ$204,MATCH(AQ$32,'Energy use Prediction'!$A$178:$AQ$178,0),FALSE)*$B42</f>
        <v>0</v>
      </c>
    </row>
    <row r="43" spans="1:43">
      <c r="A43" s="37" t="s">
        <v>625</v>
      </c>
      <c r="B43">
        <f>VLOOKUP(A43,'Non Energy use'!A12:J38,COLUMN('Non Energy use'!J12),FALSE)</f>
        <v>0</v>
      </c>
      <c r="C43">
        <f>VLOOKUP($A43,'Energy use Prediction'!$A$178:$AQ$204,MATCH(C$32,'Energy use Prediction'!$A$178:$AQ$178,0),FALSE)*$B43</f>
        <v>0</v>
      </c>
      <c r="D43">
        <f>VLOOKUP($A43,'Energy use Prediction'!$A$178:$AQ$204,MATCH(D$32,'Energy use Prediction'!$A$178:$AQ$178,0),FALSE)*$B43</f>
        <v>0</v>
      </c>
      <c r="E43">
        <f>VLOOKUP($A43,'Energy use Prediction'!$A$178:$AQ$204,MATCH(E$32,'Energy use Prediction'!$A$178:$AQ$178,0),FALSE)*$B43</f>
        <v>0</v>
      </c>
      <c r="F43">
        <f>VLOOKUP($A43,'Energy use Prediction'!$A$178:$AQ$204,MATCH(F$32,'Energy use Prediction'!$A$178:$AQ$178,0),FALSE)*$B43</f>
        <v>0</v>
      </c>
      <c r="G43">
        <f>VLOOKUP($A43,'Energy use Prediction'!$A$178:$AQ$204,MATCH(G$32,'Energy use Prediction'!$A$178:$AQ$178,0),FALSE)*$B43</f>
        <v>0</v>
      </c>
      <c r="H43">
        <f>VLOOKUP($A43,'Energy use Prediction'!$A$178:$AQ$204,MATCH(H$32,'Energy use Prediction'!$A$178:$AQ$178,0),FALSE)*$B43</f>
        <v>0</v>
      </c>
      <c r="I43">
        <f>VLOOKUP($A43,'Energy use Prediction'!$A$178:$AQ$204,MATCH(I$32,'Energy use Prediction'!$A$178:$AQ$178,0),FALSE)*$B43</f>
        <v>0</v>
      </c>
      <c r="J43">
        <f>VLOOKUP($A43,'Energy use Prediction'!$A$178:$AQ$204,MATCH(J$32,'Energy use Prediction'!$A$178:$AQ$178,0),FALSE)*$B43</f>
        <v>0</v>
      </c>
      <c r="K43">
        <f>VLOOKUP($A43,'Energy use Prediction'!$A$178:$AQ$204,MATCH(K$32,'Energy use Prediction'!$A$178:$AQ$178,0),FALSE)*$B43</f>
        <v>0</v>
      </c>
      <c r="L43">
        <f>VLOOKUP($A43,'Energy use Prediction'!$A$178:$AQ$204,MATCH(L$32,'Energy use Prediction'!$A$178:$AQ$178,0),FALSE)*$B43</f>
        <v>0</v>
      </c>
      <c r="M43">
        <f>VLOOKUP($A43,'Energy use Prediction'!$A$178:$AQ$204,MATCH(M$32,'Energy use Prediction'!$A$178:$AQ$178,0),FALSE)*$B43</f>
        <v>0</v>
      </c>
      <c r="N43">
        <f>VLOOKUP($A43,'Energy use Prediction'!$A$178:$AQ$204,MATCH(N$32,'Energy use Prediction'!$A$178:$AQ$178,0),FALSE)*$B43</f>
        <v>0</v>
      </c>
      <c r="O43">
        <f>VLOOKUP($A43,'Energy use Prediction'!$A$178:$AQ$204,MATCH(O$32,'Energy use Prediction'!$A$178:$AQ$178,0),FALSE)*$B43</f>
        <v>0</v>
      </c>
      <c r="P43">
        <f>VLOOKUP($A43,'Energy use Prediction'!$A$178:$AQ$204,MATCH(P$32,'Energy use Prediction'!$A$178:$AQ$178,0),FALSE)*$B43</f>
        <v>0</v>
      </c>
      <c r="Q43">
        <f>VLOOKUP($A43,'Energy use Prediction'!$A$178:$AQ$204,MATCH(Q$32,'Energy use Prediction'!$A$178:$AQ$178,0),FALSE)*$B43</f>
        <v>0</v>
      </c>
      <c r="R43">
        <f>VLOOKUP($A43,'Energy use Prediction'!$A$178:$AQ$204,MATCH(R$32,'Energy use Prediction'!$A$178:$AQ$178,0),FALSE)*$B43</f>
        <v>0</v>
      </c>
      <c r="S43">
        <f>VLOOKUP($A43,'Energy use Prediction'!$A$178:$AQ$204,MATCH(S$32,'Energy use Prediction'!$A$178:$AQ$178,0),FALSE)*$B43</f>
        <v>0</v>
      </c>
      <c r="T43">
        <f>VLOOKUP($A43,'Energy use Prediction'!$A$178:$AQ$204,MATCH(T$32,'Energy use Prediction'!$A$178:$AQ$178,0),FALSE)*$B43</f>
        <v>0</v>
      </c>
      <c r="U43">
        <f>VLOOKUP($A43,'Energy use Prediction'!$A$178:$AQ$204,MATCH(U$32,'Energy use Prediction'!$A$178:$AQ$178,0),FALSE)*$B43</f>
        <v>0</v>
      </c>
      <c r="V43">
        <f>VLOOKUP($A43,'Energy use Prediction'!$A$178:$AQ$204,MATCH(V$32,'Energy use Prediction'!$A$178:$AQ$178,0),FALSE)*$B43</f>
        <v>0</v>
      </c>
      <c r="W43">
        <f>VLOOKUP($A43,'Energy use Prediction'!$A$178:$AQ$204,MATCH(W$32,'Energy use Prediction'!$A$178:$AQ$178,0),FALSE)*$B43</f>
        <v>0</v>
      </c>
      <c r="X43">
        <f>VLOOKUP($A43,'Energy use Prediction'!$A$178:$AQ$204,MATCH(X$32,'Energy use Prediction'!$A$178:$AQ$178,0),FALSE)*$B43</f>
        <v>0</v>
      </c>
      <c r="Y43">
        <f>VLOOKUP($A43,'Energy use Prediction'!$A$178:$AQ$204,MATCH(Y$32,'Energy use Prediction'!$A$178:$AQ$178,0),FALSE)*$B43</f>
        <v>0</v>
      </c>
      <c r="Z43">
        <f>VLOOKUP($A43,'Energy use Prediction'!$A$178:$AQ$204,MATCH(Z$32,'Energy use Prediction'!$A$178:$AQ$178,0),FALSE)*$B43</f>
        <v>0</v>
      </c>
      <c r="AA43">
        <f>VLOOKUP($A43,'Energy use Prediction'!$A$178:$AQ$204,MATCH(AA$32,'Energy use Prediction'!$A$178:$AQ$178,0),FALSE)*$B43</f>
        <v>0</v>
      </c>
      <c r="AB43">
        <f>VLOOKUP($A43,'Energy use Prediction'!$A$178:$AQ$204,MATCH(AB$32,'Energy use Prediction'!$A$178:$AQ$178,0),FALSE)*$B43</f>
        <v>0</v>
      </c>
      <c r="AC43">
        <f>VLOOKUP($A43,'Energy use Prediction'!$A$178:$AQ$204,MATCH(AC$32,'Energy use Prediction'!$A$178:$AQ$178,0),FALSE)*$B43</f>
        <v>0</v>
      </c>
      <c r="AD43">
        <f>VLOOKUP($A43,'Energy use Prediction'!$A$178:$AQ$204,MATCH(AD$32,'Energy use Prediction'!$A$178:$AQ$178,0),FALSE)*$B43</f>
        <v>0</v>
      </c>
      <c r="AE43">
        <f>VLOOKUP($A43,'Energy use Prediction'!$A$178:$AQ$204,MATCH(AE$32,'Energy use Prediction'!$A$178:$AQ$178,0),FALSE)*$B43</f>
        <v>0</v>
      </c>
      <c r="AF43">
        <f>VLOOKUP($A43,'Energy use Prediction'!$A$178:$AQ$204,MATCH(AF$32,'Energy use Prediction'!$A$178:$AQ$178,0),FALSE)*$B43</f>
        <v>0</v>
      </c>
      <c r="AG43">
        <f>VLOOKUP($A43,'Energy use Prediction'!$A$178:$AQ$204,MATCH(AG$32,'Energy use Prediction'!$A$178:$AQ$178,0),FALSE)*$B43</f>
        <v>0</v>
      </c>
      <c r="AH43">
        <f>VLOOKUP($A43,'Energy use Prediction'!$A$178:$AQ$204,MATCH(AH$32,'Energy use Prediction'!$A$178:$AQ$178,0),FALSE)*$B43</f>
        <v>0</v>
      </c>
      <c r="AI43">
        <f>VLOOKUP($A43,'Energy use Prediction'!$A$178:$AQ$204,MATCH(AI$32,'Energy use Prediction'!$A$178:$AQ$178,0),FALSE)*$B43</f>
        <v>0</v>
      </c>
      <c r="AJ43">
        <f>VLOOKUP($A43,'Energy use Prediction'!$A$178:$AQ$204,MATCH(AJ$32,'Energy use Prediction'!$A$178:$AQ$178,0),FALSE)*$B43</f>
        <v>0</v>
      </c>
      <c r="AK43">
        <f>VLOOKUP($A43,'Energy use Prediction'!$A$178:$AQ$204,MATCH(AK$32,'Energy use Prediction'!$A$178:$AQ$178,0),FALSE)*$B43</f>
        <v>0</v>
      </c>
      <c r="AL43">
        <f>VLOOKUP($A43,'Energy use Prediction'!$A$178:$AQ$204,MATCH(AL$32,'Energy use Prediction'!$A$178:$AQ$178,0),FALSE)*$B43</f>
        <v>0</v>
      </c>
      <c r="AM43">
        <f>VLOOKUP($A43,'Energy use Prediction'!$A$178:$AQ$204,MATCH(AM$32,'Energy use Prediction'!$A$178:$AQ$178,0),FALSE)*$B43</f>
        <v>0</v>
      </c>
      <c r="AN43">
        <f>VLOOKUP($A43,'Energy use Prediction'!$A$178:$AQ$204,MATCH(AN$32,'Energy use Prediction'!$A$178:$AQ$178,0),FALSE)*$B43</f>
        <v>0</v>
      </c>
      <c r="AO43">
        <f>VLOOKUP($A43,'Energy use Prediction'!$A$178:$AQ$204,MATCH(AO$32,'Energy use Prediction'!$A$178:$AQ$178,0),FALSE)*$B43</f>
        <v>0</v>
      </c>
      <c r="AP43">
        <f>VLOOKUP($A43,'Energy use Prediction'!$A$178:$AQ$204,MATCH(AP$32,'Energy use Prediction'!$A$178:$AQ$178,0),FALSE)*$B43</f>
        <v>0</v>
      </c>
      <c r="AQ43">
        <f>VLOOKUP($A43,'Energy use Prediction'!$A$178:$AQ$204,MATCH(AQ$32,'Energy use Prediction'!$A$178:$AQ$178,0),FALSE)*$B43</f>
        <v>0</v>
      </c>
    </row>
    <row r="44" spans="1:43">
      <c r="A44" s="37" t="s">
        <v>626</v>
      </c>
      <c r="B44">
        <f>VLOOKUP(A44,'Non Energy use'!A13:J39,COLUMN('Non Energy use'!J13),FALSE)</f>
        <v>0</v>
      </c>
      <c r="C44">
        <f>VLOOKUP($A44,'Energy use Prediction'!$A$178:$AQ$204,MATCH(C$32,'Energy use Prediction'!$A$178:$AQ$178,0),FALSE)*$B44</f>
        <v>0</v>
      </c>
      <c r="D44">
        <f>VLOOKUP($A44,'Energy use Prediction'!$A$178:$AQ$204,MATCH(D$32,'Energy use Prediction'!$A$178:$AQ$178,0),FALSE)*$B44</f>
        <v>0</v>
      </c>
      <c r="E44">
        <f>VLOOKUP($A44,'Energy use Prediction'!$A$178:$AQ$204,MATCH(E$32,'Energy use Prediction'!$A$178:$AQ$178,0),FALSE)*$B44</f>
        <v>0</v>
      </c>
      <c r="F44">
        <f>VLOOKUP($A44,'Energy use Prediction'!$A$178:$AQ$204,MATCH(F$32,'Energy use Prediction'!$A$178:$AQ$178,0),FALSE)*$B44</f>
        <v>0</v>
      </c>
      <c r="G44">
        <f>VLOOKUP($A44,'Energy use Prediction'!$A$178:$AQ$204,MATCH(G$32,'Energy use Prediction'!$A$178:$AQ$178,0),FALSE)*$B44</f>
        <v>0</v>
      </c>
      <c r="H44">
        <f>VLOOKUP($A44,'Energy use Prediction'!$A$178:$AQ$204,MATCH(H$32,'Energy use Prediction'!$A$178:$AQ$178,0),FALSE)*$B44</f>
        <v>0</v>
      </c>
      <c r="I44">
        <f>VLOOKUP($A44,'Energy use Prediction'!$A$178:$AQ$204,MATCH(I$32,'Energy use Prediction'!$A$178:$AQ$178,0),FALSE)*$B44</f>
        <v>0</v>
      </c>
      <c r="J44">
        <f>VLOOKUP($A44,'Energy use Prediction'!$A$178:$AQ$204,MATCH(J$32,'Energy use Prediction'!$A$178:$AQ$178,0),FALSE)*$B44</f>
        <v>0</v>
      </c>
      <c r="K44">
        <f>VLOOKUP($A44,'Energy use Prediction'!$A$178:$AQ$204,MATCH(K$32,'Energy use Prediction'!$A$178:$AQ$178,0),FALSE)*$B44</f>
        <v>0</v>
      </c>
      <c r="L44">
        <f>VLOOKUP($A44,'Energy use Prediction'!$A$178:$AQ$204,MATCH(L$32,'Energy use Prediction'!$A$178:$AQ$178,0),FALSE)*$B44</f>
        <v>0</v>
      </c>
      <c r="M44">
        <f>VLOOKUP($A44,'Energy use Prediction'!$A$178:$AQ$204,MATCH(M$32,'Energy use Prediction'!$A$178:$AQ$178,0),FALSE)*$B44</f>
        <v>0</v>
      </c>
      <c r="N44">
        <f>VLOOKUP($A44,'Energy use Prediction'!$A$178:$AQ$204,MATCH(N$32,'Energy use Prediction'!$A$178:$AQ$178,0),FALSE)*$B44</f>
        <v>0</v>
      </c>
      <c r="O44">
        <f>VLOOKUP($A44,'Energy use Prediction'!$A$178:$AQ$204,MATCH(O$32,'Energy use Prediction'!$A$178:$AQ$178,0),FALSE)*$B44</f>
        <v>0</v>
      </c>
      <c r="P44">
        <f>VLOOKUP($A44,'Energy use Prediction'!$A$178:$AQ$204,MATCH(P$32,'Energy use Prediction'!$A$178:$AQ$178,0),FALSE)*$B44</f>
        <v>0</v>
      </c>
      <c r="Q44">
        <f>VLOOKUP($A44,'Energy use Prediction'!$A$178:$AQ$204,MATCH(Q$32,'Energy use Prediction'!$A$178:$AQ$178,0),FALSE)*$B44</f>
        <v>0</v>
      </c>
      <c r="R44">
        <f>VLOOKUP($A44,'Energy use Prediction'!$A$178:$AQ$204,MATCH(R$32,'Energy use Prediction'!$A$178:$AQ$178,0),FALSE)*$B44</f>
        <v>0</v>
      </c>
      <c r="S44">
        <f>VLOOKUP($A44,'Energy use Prediction'!$A$178:$AQ$204,MATCH(S$32,'Energy use Prediction'!$A$178:$AQ$178,0),FALSE)*$B44</f>
        <v>0</v>
      </c>
      <c r="T44">
        <f>VLOOKUP($A44,'Energy use Prediction'!$A$178:$AQ$204,MATCH(T$32,'Energy use Prediction'!$A$178:$AQ$178,0),FALSE)*$B44</f>
        <v>0</v>
      </c>
      <c r="U44">
        <f>VLOOKUP($A44,'Energy use Prediction'!$A$178:$AQ$204,MATCH(U$32,'Energy use Prediction'!$A$178:$AQ$178,0),FALSE)*$B44</f>
        <v>0</v>
      </c>
      <c r="V44">
        <f>VLOOKUP($A44,'Energy use Prediction'!$A$178:$AQ$204,MATCH(V$32,'Energy use Prediction'!$A$178:$AQ$178,0),FALSE)*$B44</f>
        <v>0</v>
      </c>
      <c r="W44">
        <f>VLOOKUP($A44,'Energy use Prediction'!$A$178:$AQ$204,MATCH(W$32,'Energy use Prediction'!$A$178:$AQ$178,0),FALSE)*$B44</f>
        <v>0</v>
      </c>
      <c r="X44">
        <f>VLOOKUP($A44,'Energy use Prediction'!$A$178:$AQ$204,MATCH(X$32,'Energy use Prediction'!$A$178:$AQ$178,0),FALSE)*$B44</f>
        <v>0</v>
      </c>
      <c r="Y44">
        <f>VLOOKUP($A44,'Energy use Prediction'!$A$178:$AQ$204,MATCH(Y$32,'Energy use Prediction'!$A$178:$AQ$178,0),FALSE)*$B44</f>
        <v>0</v>
      </c>
      <c r="Z44">
        <f>VLOOKUP($A44,'Energy use Prediction'!$A$178:$AQ$204,MATCH(Z$32,'Energy use Prediction'!$A$178:$AQ$178,0),FALSE)*$B44</f>
        <v>0</v>
      </c>
      <c r="AA44">
        <f>VLOOKUP($A44,'Energy use Prediction'!$A$178:$AQ$204,MATCH(AA$32,'Energy use Prediction'!$A$178:$AQ$178,0),FALSE)*$B44</f>
        <v>0</v>
      </c>
      <c r="AB44">
        <f>VLOOKUP($A44,'Energy use Prediction'!$A$178:$AQ$204,MATCH(AB$32,'Energy use Prediction'!$A$178:$AQ$178,0),FALSE)*$B44</f>
        <v>0</v>
      </c>
      <c r="AC44">
        <f>VLOOKUP($A44,'Energy use Prediction'!$A$178:$AQ$204,MATCH(AC$32,'Energy use Prediction'!$A$178:$AQ$178,0),FALSE)*$B44</f>
        <v>0</v>
      </c>
      <c r="AD44">
        <f>VLOOKUP($A44,'Energy use Prediction'!$A$178:$AQ$204,MATCH(AD$32,'Energy use Prediction'!$A$178:$AQ$178,0),FALSE)*$B44</f>
        <v>0</v>
      </c>
      <c r="AE44">
        <f>VLOOKUP($A44,'Energy use Prediction'!$A$178:$AQ$204,MATCH(AE$32,'Energy use Prediction'!$A$178:$AQ$178,0),FALSE)*$B44</f>
        <v>0</v>
      </c>
      <c r="AF44">
        <f>VLOOKUP($A44,'Energy use Prediction'!$A$178:$AQ$204,MATCH(AF$32,'Energy use Prediction'!$A$178:$AQ$178,0),FALSE)*$B44</f>
        <v>0</v>
      </c>
      <c r="AG44">
        <f>VLOOKUP($A44,'Energy use Prediction'!$A$178:$AQ$204,MATCH(AG$32,'Energy use Prediction'!$A$178:$AQ$178,0),FALSE)*$B44</f>
        <v>0</v>
      </c>
      <c r="AH44">
        <f>VLOOKUP($A44,'Energy use Prediction'!$A$178:$AQ$204,MATCH(AH$32,'Energy use Prediction'!$A$178:$AQ$178,0),FALSE)*$B44</f>
        <v>0</v>
      </c>
      <c r="AI44">
        <f>VLOOKUP($A44,'Energy use Prediction'!$A$178:$AQ$204,MATCH(AI$32,'Energy use Prediction'!$A$178:$AQ$178,0),FALSE)*$B44</f>
        <v>0</v>
      </c>
      <c r="AJ44">
        <f>VLOOKUP($A44,'Energy use Prediction'!$A$178:$AQ$204,MATCH(AJ$32,'Energy use Prediction'!$A$178:$AQ$178,0),FALSE)*$B44</f>
        <v>0</v>
      </c>
      <c r="AK44">
        <f>VLOOKUP($A44,'Energy use Prediction'!$A$178:$AQ$204,MATCH(AK$32,'Energy use Prediction'!$A$178:$AQ$178,0),FALSE)*$B44</f>
        <v>0</v>
      </c>
      <c r="AL44">
        <f>VLOOKUP($A44,'Energy use Prediction'!$A$178:$AQ$204,MATCH(AL$32,'Energy use Prediction'!$A$178:$AQ$178,0),FALSE)*$B44</f>
        <v>0</v>
      </c>
      <c r="AM44">
        <f>VLOOKUP($A44,'Energy use Prediction'!$A$178:$AQ$204,MATCH(AM$32,'Energy use Prediction'!$A$178:$AQ$178,0),FALSE)*$B44</f>
        <v>0</v>
      </c>
      <c r="AN44">
        <f>VLOOKUP($A44,'Energy use Prediction'!$A$178:$AQ$204,MATCH(AN$32,'Energy use Prediction'!$A$178:$AQ$178,0),FALSE)*$B44</f>
        <v>0</v>
      </c>
      <c r="AO44">
        <f>VLOOKUP($A44,'Energy use Prediction'!$A$178:$AQ$204,MATCH(AO$32,'Energy use Prediction'!$A$178:$AQ$178,0),FALSE)*$B44</f>
        <v>0</v>
      </c>
      <c r="AP44">
        <f>VLOOKUP($A44,'Energy use Prediction'!$A$178:$AQ$204,MATCH(AP$32,'Energy use Prediction'!$A$178:$AQ$178,0),FALSE)*$B44</f>
        <v>0</v>
      </c>
      <c r="AQ44">
        <f>VLOOKUP($A44,'Energy use Prediction'!$A$178:$AQ$204,MATCH(AQ$32,'Energy use Prediction'!$A$178:$AQ$178,0),FALSE)*$B44</f>
        <v>0</v>
      </c>
    </row>
    <row r="45" spans="1:43">
      <c r="A45" s="37" t="s">
        <v>627</v>
      </c>
      <c r="B45">
        <f>VLOOKUP(A45,'Non Energy use'!A14:J40,COLUMN('Non Energy use'!J14),FALSE)</f>
        <v>0</v>
      </c>
      <c r="C45">
        <f>VLOOKUP($A45,'Energy use Prediction'!$A$178:$AQ$204,MATCH(C$32,'Energy use Prediction'!$A$178:$AQ$178,0),FALSE)*$B45</f>
        <v>0</v>
      </c>
      <c r="D45">
        <f>VLOOKUP($A45,'Energy use Prediction'!$A$178:$AQ$204,MATCH(D$32,'Energy use Prediction'!$A$178:$AQ$178,0),FALSE)*$B45</f>
        <v>0</v>
      </c>
      <c r="E45">
        <f>VLOOKUP($A45,'Energy use Prediction'!$A$178:$AQ$204,MATCH(E$32,'Energy use Prediction'!$A$178:$AQ$178,0),FALSE)*$B45</f>
        <v>0</v>
      </c>
      <c r="F45">
        <f>VLOOKUP($A45,'Energy use Prediction'!$A$178:$AQ$204,MATCH(F$32,'Energy use Prediction'!$A$178:$AQ$178,0),FALSE)*$B45</f>
        <v>0</v>
      </c>
      <c r="G45">
        <f>VLOOKUP($A45,'Energy use Prediction'!$A$178:$AQ$204,MATCH(G$32,'Energy use Prediction'!$A$178:$AQ$178,0),FALSE)*$B45</f>
        <v>0</v>
      </c>
      <c r="H45">
        <f>VLOOKUP($A45,'Energy use Prediction'!$A$178:$AQ$204,MATCH(H$32,'Energy use Prediction'!$A$178:$AQ$178,0),FALSE)*$B45</f>
        <v>0</v>
      </c>
      <c r="I45">
        <f>VLOOKUP($A45,'Energy use Prediction'!$A$178:$AQ$204,MATCH(I$32,'Energy use Prediction'!$A$178:$AQ$178,0),FALSE)*$B45</f>
        <v>0</v>
      </c>
      <c r="J45">
        <f>VLOOKUP($A45,'Energy use Prediction'!$A$178:$AQ$204,MATCH(J$32,'Energy use Prediction'!$A$178:$AQ$178,0),FALSE)*$B45</f>
        <v>0</v>
      </c>
      <c r="K45">
        <f>VLOOKUP($A45,'Energy use Prediction'!$A$178:$AQ$204,MATCH(K$32,'Energy use Prediction'!$A$178:$AQ$178,0),FALSE)*$B45</f>
        <v>0</v>
      </c>
      <c r="L45">
        <f>VLOOKUP($A45,'Energy use Prediction'!$A$178:$AQ$204,MATCH(L$32,'Energy use Prediction'!$A$178:$AQ$178,0),FALSE)*$B45</f>
        <v>0</v>
      </c>
      <c r="M45">
        <f>VLOOKUP($A45,'Energy use Prediction'!$A$178:$AQ$204,MATCH(M$32,'Energy use Prediction'!$A$178:$AQ$178,0),FALSE)*$B45</f>
        <v>0</v>
      </c>
      <c r="N45">
        <f>VLOOKUP($A45,'Energy use Prediction'!$A$178:$AQ$204,MATCH(N$32,'Energy use Prediction'!$A$178:$AQ$178,0),FALSE)*$B45</f>
        <v>0</v>
      </c>
      <c r="O45">
        <f>VLOOKUP($A45,'Energy use Prediction'!$A$178:$AQ$204,MATCH(O$32,'Energy use Prediction'!$A$178:$AQ$178,0),FALSE)*$B45</f>
        <v>0</v>
      </c>
      <c r="P45">
        <f>VLOOKUP($A45,'Energy use Prediction'!$A$178:$AQ$204,MATCH(P$32,'Energy use Prediction'!$A$178:$AQ$178,0),FALSE)*$B45</f>
        <v>0</v>
      </c>
      <c r="Q45">
        <f>VLOOKUP($A45,'Energy use Prediction'!$A$178:$AQ$204,MATCH(Q$32,'Energy use Prediction'!$A$178:$AQ$178,0),FALSE)*$B45</f>
        <v>0</v>
      </c>
      <c r="R45">
        <f>VLOOKUP($A45,'Energy use Prediction'!$A$178:$AQ$204,MATCH(R$32,'Energy use Prediction'!$A$178:$AQ$178,0),FALSE)*$B45</f>
        <v>0</v>
      </c>
      <c r="S45">
        <f>VLOOKUP($A45,'Energy use Prediction'!$A$178:$AQ$204,MATCH(S$32,'Energy use Prediction'!$A$178:$AQ$178,0),FALSE)*$B45</f>
        <v>0</v>
      </c>
      <c r="T45">
        <f>VLOOKUP($A45,'Energy use Prediction'!$A$178:$AQ$204,MATCH(T$32,'Energy use Prediction'!$A$178:$AQ$178,0),FALSE)*$B45</f>
        <v>0</v>
      </c>
      <c r="U45">
        <f>VLOOKUP($A45,'Energy use Prediction'!$A$178:$AQ$204,MATCH(U$32,'Energy use Prediction'!$A$178:$AQ$178,0),FALSE)*$B45</f>
        <v>0</v>
      </c>
      <c r="V45">
        <f>VLOOKUP($A45,'Energy use Prediction'!$A$178:$AQ$204,MATCH(V$32,'Energy use Prediction'!$A$178:$AQ$178,0),FALSE)*$B45</f>
        <v>0</v>
      </c>
      <c r="W45">
        <f>VLOOKUP($A45,'Energy use Prediction'!$A$178:$AQ$204,MATCH(W$32,'Energy use Prediction'!$A$178:$AQ$178,0),FALSE)*$B45</f>
        <v>0</v>
      </c>
      <c r="X45">
        <f>VLOOKUP($A45,'Energy use Prediction'!$A$178:$AQ$204,MATCH(X$32,'Energy use Prediction'!$A$178:$AQ$178,0),FALSE)*$B45</f>
        <v>0</v>
      </c>
      <c r="Y45">
        <f>VLOOKUP($A45,'Energy use Prediction'!$A$178:$AQ$204,MATCH(Y$32,'Energy use Prediction'!$A$178:$AQ$178,0),FALSE)*$B45</f>
        <v>0</v>
      </c>
      <c r="Z45">
        <f>VLOOKUP($A45,'Energy use Prediction'!$A$178:$AQ$204,MATCH(Z$32,'Energy use Prediction'!$A$178:$AQ$178,0),FALSE)*$B45</f>
        <v>0</v>
      </c>
      <c r="AA45">
        <f>VLOOKUP($A45,'Energy use Prediction'!$A$178:$AQ$204,MATCH(AA$32,'Energy use Prediction'!$A$178:$AQ$178,0),FALSE)*$B45</f>
        <v>0</v>
      </c>
      <c r="AB45">
        <f>VLOOKUP($A45,'Energy use Prediction'!$A$178:$AQ$204,MATCH(AB$32,'Energy use Prediction'!$A$178:$AQ$178,0),FALSE)*$B45</f>
        <v>0</v>
      </c>
      <c r="AC45">
        <f>VLOOKUP($A45,'Energy use Prediction'!$A$178:$AQ$204,MATCH(AC$32,'Energy use Prediction'!$A$178:$AQ$178,0),FALSE)*$B45</f>
        <v>0</v>
      </c>
      <c r="AD45">
        <f>VLOOKUP($A45,'Energy use Prediction'!$A$178:$AQ$204,MATCH(AD$32,'Energy use Prediction'!$A$178:$AQ$178,0),FALSE)*$B45</f>
        <v>0</v>
      </c>
      <c r="AE45">
        <f>VLOOKUP($A45,'Energy use Prediction'!$A$178:$AQ$204,MATCH(AE$32,'Energy use Prediction'!$A$178:$AQ$178,0),FALSE)*$B45</f>
        <v>0</v>
      </c>
      <c r="AF45">
        <f>VLOOKUP($A45,'Energy use Prediction'!$A$178:$AQ$204,MATCH(AF$32,'Energy use Prediction'!$A$178:$AQ$178,0),FALSE)*$B45</f>
        <v>0</v>
      </c>
      <c r="AG45">
        <f>VLOOKUP($A45,'Energy use Prediction'!$A$178:$AQ$204,MATCH(AG$32,'Energy use Prediction'!$A$178:$AQ$178,0),FALSE)*$B45</f>
        <v>0</v>
      </c>
      <c r="AH45">
        <f>VLOOKUP($A45,'Energy use Prediction'!$A$178:$AQ$204,MATCH(AH$32,'Energy use Prediction'!$A$178:$AQ$178,0),FALSE)*$B45</f>
        <v>0</v>
      </c>
      <c r="AI45">
        <f>VLOOKUP($A45,'Energy use Prediction'!$A$178:$AQ$204,MATCH(AI$32,'Energy use Prediction'!$A$178:$AQ$178,0),FALSE)*$B45</f>
        <v>0</v>
      </c>
      <c r="AJ45">
        <f>VLOOKUP($A45,'Energy use Prediction'!$A$178:$AQ$204,MATCH(AJ$32,'Energy use Prediction'!$A$178:$AQ$178,0),FALSE)*$B45</f>
        <v>0</v>
      </c>
      <c r="AK45">
        <f>VLOOKUP($A45,'Energy use Prediction'!$A$178:$AQ$204,MATCH(AK$32,'Energy use Prediction'!$A$178:$AQ$178,0),FALSE)*$B45</f>
        <v>0</v>
      </c>
      <c r="AL45">
        <f>VLOOKUP($A45,'Energy use Prediction'!$A$178:$AQ$204,MATCH(AL$32,'Energy use Prediction'!$A$178:$AQ$178,0),FALSE)*$B45</f>
        <v>0</v>
      </c>
      <c r="AM45">
        <f>VLOOKUP($A45,'Energy use Prediction'!$A$178:$AQ$204,MATCH(AM$32,'Energy use Prediction'!$A$178:$AQ$178,0),FALSE)*$B45</f>
        <v>0</v>
      </c>
      <c r="AN45">
        <f>VLOOKUP($A45,'Energy use Prediction'!$A$178:$AQ$204,MATCH(AN$32,'Energy use Prediction'!$A$178:$AQ$178,0),FALSE)*$B45</f>
        <v>0</v>
      </c>
      <c r="AO45">
        <f>VLOOKUP($A45,'Energy use Prediction'!$A$178:$AQ$204,MATCH(AO$32,'Energy use Prediction'!$A$178:$AQ$178,0),FALSE)*$B45</f>
        <v>0</v>
      </c>
      <c r="AP45">
        <f>VLOOKUP($A45,'Energy use Prediction'!$A$178:$AQ$204,MATCH(AP$32,'Energy use Prediction'!$A$178:$AQ$178,0),FALSE)*$B45</f>
        <v>0</v>
      </c>
      <c r="AQ45">
        <f>VLOOKUP($A45,'Energy use Prediction'!$A$178:$AQ$204,MATCH(AQ$32,'Energy use Prediction'!$A$178:$AQ$178,0),FALSE)*$B45</f>
        <v>0</v>
      </c>
    </row>
    <row r="46" spans="1:43">
      <c r="A46" s="37" t="s">
        <v>628</v>
      </c>
      <c r="B46">
        <f>VLOOKUP(A46,'Non Energy use'!A15:J41,COLUMN('Non Energy use'!J15),FALSE)</f>
        <v>0</v>
      </c>
      <c r="C46">
        <f>VLOOKUP($A46,'Energy use Prediction'!$A$178:$AQ$204,MATCH(C$32,'Energy use Prediction'!$A$178:$AQ$178,0),FALSE)*$B46</f>
        <v>0</v>
      </c>
      <c r="D46">
        <f>VLOOKUP($A46,'Energy use Prediction'!$A$178:$AQ$204,MATCH(D$32,'Energy use Prediction'!$A$178:$AQ$178,0),FALSE)*$B46</f>
        <v>0</v>
      </c>
      <c r="E46">
        <f>VLOOKUP($A46,'Energy use Prediction'!$A$178:$AQ$204,MATCH(E$32,'Energy use Prediction'!$A$178:$AQ$178,0),FALSE)*$B46</f>
        <v>0</v>
      </c>
      <c r="F46">
        <f>VLOOKUP($A46,'Energy use Prediction'!$A$178:$AQ$204,MATCH(F$32,'Energy use Prediction'!$A$178:$AQ$178,0),FALSE)*$B46</f>
        <v>0</v>
      </c>
      <c r="G46">
        <f>VLOOKUP($A46,'Energy use Prediction'!$A$178:$AQ$204,MATCH(G$32,'Energy use Prediction'!$A$178:$AQ$178,0),FALSE)*$B46</f>
        <v>0</v>
      </c>
      <c r="H46">
        <f>VLOOKUP($A46,'Energy use Prediction'!$A$178:$AQ$204,MATCH(H$32,'Energy use Prediction'!$A$178:$AQ$178,0),FALSE)*$B46</f>
        <v>0</v>
      </c>
      <c r="I46">
        <f>VLOOKUP($A46,'Energy use Prediction'!$A$178:$AQ$204,MATCH(I$32,'Energy use Prediction'!$A$178:$AQ$178,0),FALSE)*$B46</f>
        <v>0</v>
      </c>
      <c r="J46">
        <f>VLOOKUP($A46,'Energy use Prediction'!$A$178:$AQ$204,MATCH(J$32,'Energy use Prediction'!$A$178:$AQ$178,0),FALSE)*$B46</f>
        <v>0</v>
      </c>
      <c r="K46">
        <f>VLOOKUP($A46,'Energy use Prediction'!$A$178:$AQ$204,MATCH(K$32,'Energy use Prediction'!$A$178:$AQ$178,0),FALSE)*$B46</f>
        <v>0</v>
      </c>
      <c r="L46">
        <f>VLOOKUP($A46,'Energy use Prediction'!$A$178:$AQ$204,MATCH(L$32,'Energy use Prediction'!$A$178:$AQ$178,0),FALSE)*$B46</f>
        <v>0</v>
      </c>
      <c r="M46">
        <f>VLOOKUP($A46,'Energy use Prediction'!$A$178:$AQ$204,MATCH(M$32,'Energy use Prediction'!$A$178:$AQ$178,0),FALSE)*$B46</f>
        <v>0</v>
      </c>
      <c r="N46">
        <f>VLOOKUP($A46,'Energy use Prediction'!$A$178:$AQ$204,MATCH(N$32,'Energy use Prediction'!$A$178:$AQ$178,0),FALSE)*$B46</f>
        <v>0</v>
      </c>
      <c r="O46">
        <f>VLOOKUP($A46,'Energy use Prediction'!$A$178:$AQ$204,MATCH(O$32,'Energy use Prediction'!$A$178:$AQ$178,0),FALSE)*$B46</f>
        <v>0</v>
      </c>
      <c r="P46">
        <f>VLOOKUP($A46,'Energy use Prediction'!$A$178:$AQ$204,MATCH(P$32,'Energy use Prediction'!$A$178:$AQ$178,0),FALSE)*$B46</f>
        <v>0</v>
      </c>
      <c r="Q46">
        <f>VLOOKUP($A46,'Energy use Prediction'!$A$178:$AQ$204,MATCH(Q$32,'Energy use Prediction'!$A$178:$AQ$178,0),FALSE)*$B46</f>
        <v>0</v>
      </c>
      <c r="R46">
        <f>VLOOKUP($A46,'Energy use Prediction'!$A$178:$AQ$204,MATCH(R$32,'Energy use Prediction'!$A$178:$AQ$178,0),FALSE)*$B46</f>
        <v>0</v>
      </c>
      <c r="S46">
        <f>VLOOKUP($A46,'Energy use Prediction'!$A$178:$AQ$204,MATCH(S$32,'Energy use Prediction'!$A$178:$AQ$178,0),FALSE)*$B46</f>
        <v>0</v>
      </c>
      <c r="T46">
        <f>VLOOKUP($A46,'Energy use Prediction'!$A$178:$AQ$204,MATCH(T$32,'Energy use Prediction'!$A$178:$AQ$178,0),FALSE)*$B46</f>
        <v>0</v>
      </c>
      <c r="U46">
        <f>VLOOKUP($A46,'Energy use Prediction'!$A$178:$AQ$204,MATCH(U$32,'Energy use Prediction'!$A$178:$AQ$178,0),FALSE)*$B46</f>
        <v>0</v>
      </c>
      <c r="V46">
        <f>VLOOKUP($A46,'Energy use Prediction'!$A$178:$AQ$204,MATCH(V$32,'Energy use Prediction'!$A$178:$AQ$178,0),FALSE)*$B46</f>
        <v>0</v>
      </c>
      <c r="W46">
        <f>VLOOKUP($A46,'Energy use Prediction'!$A$178:$AQ$204,MATCH(W$32,'Energy use Prediction'!$A$178:$AQ$178,0),FALSE)*$B46</f>
        <v>0</v>
      </c>
      <c r="X46">
        <f>VLOOKUP($A46,'Energy use Prediction'!$A$178:$AQ$204,MATCH(X$32,'Energy use Prediction'!$A$178:$AQ$178,0),FALSE)*$B46</f>
        <v>0</v>
      </c>
      <c r="Y46">
        <f>VLOOKUP($A46,'Energy use Prediction'!$A$178:$AQ$204,MATCH(Y$32,'Energy use Prediction'!$A$178:$AQ$178,0),FALSE)*$B46</f>
        <v>0</v>
      </c>
      <c r="Z46">
        <f>VLOOKUP($A46,'Energy use Prediction'!$A$178:$AQ$204,MATCH(Z$32,'Energy use Prediction'!$A$178:$AQ$178,0),FALSE)*$B46</f>
        <v>0</v>
      </c>
      <c r="AA46">
        <f>VLOOKUP($A46,'Energy use Prediction'!$A$178:$AQ$204,MATCH(AA$32,'Energy use Prediction'!$A$178:$AQ$178,0),FALSE)*$B46</f>
        <v>0</v>
      </c>
      <c r="AB46">
        <f>VLOOKUP($A46,'Energy use Prediction'!$A$178:$AQ$204,MATCH(AB$32,'Energy use Prediction'!$A$178:$AQ$178,0),FALSE)*$B46</f>
        <v>0</v>
      </c>
      <c r="AC46">
        <f>VLOOKUP($A46,'Energy use Prediction'!$A$178:$AQ$204,MATCH(AC$32,'Energy use Prediction'!$A$178:$AQ$178,0),FALSE)*$B46</f>
        <v>0</v>
      </c>
      <c r="AD46">
        <f>VLOOKUP($A46,'Energy use Prediction'!$A$178:$AQ$204,MATCH(AD$32,'Energy use Prediction'!$A$178:$AQ$178,0),FALSE)*$B46</f>
        <v>0</v>
      </c>
      <c r="AE46">
        <f>VLOOKUP($A46,'Energy use Prediction'!$A$178:$AQ$204,MATCH(AE$32,'Energy use Prediction'!$A$178:$AQ$178,0),FALSE)*$B46</f>
        <v>0</v>
      </c>
      <c r="AF46">
        <f>VLOOKUP($A46,'Energy use Prediction'!$A$178:$AQ$204,MATCH(AF$32,'Energy use Prediction'!$A$178:$AQ$178,0),FALSE)*$B46</f>
        <v>0</v>
      </c>
      <c r="AG46">
        <f>VLOOKUP($A46,'Energy use Prediction'!$A$178:$AQ$204,MATCH(AG$32,'Energy use Prediction'!$A$178:$AQ$178,0),FALSE)*$B46</f>
        <v>0</v>
      </c>
      <c r="AH46">
        <f>VLOOKUP($A46,'Energy use Prediction'!$A$178:$AQ$204,MATCH(AH$32,'Energy use Prediction'!$A$178:$AQ$178,0),FALSE)*$B46</f>
        <v>0</v>
      </c>
      <c r="AI46">
        <f>VLOOKUP($A46,'Energy use Prediction'!$A$178:$AQ$204,MATCH(AI$32,'Energy use Prediction'!$A$178:$AQ$178,0),FALSE)*$B46</f>
        <v>0</v>
      </c>
      <c r="AJ46">
        <f>VLOOKUP($A46,'Energy use Prediction'!$A$178:$AQ$204,MATCH(AJ$32,'Energy use Prediction'!$A$178:$AQ$178,0),FALSE)*$B46</f>
        <v>0</v>
      </c>
      <c r="AK46">
        <f>VLOOKUP($A46,'Energy use Prediction'!$A$178:$AQ$204,MATCH(AK$32,'Energy use Prediction'!$A$178:$AQ$178,0),FALSE)*$B46</f>
        <v>0</v>
      </c>
      <c r="AL46">
        <f>VLOOKUP($A46,'Energy use Prediction'!$A$178:$AQ$204,MATCH(AL$32,'Energy use Prediction'!$A$178:$AQ$178,0),FALSE)*$B46</f>
        <v>0</v>
      </c>
      <c r="AM46">
        <f>VLOOKUP($A46,'Energy use Prediction'!$A$178:$AQ$204,MATCH(AM$32,'Energy use Prediction'!$A$178:$AQ$178,0),FALSE)*$B46</f>
        <v>0</v>
      </c>
      <c r="AN46">
        <f>VLOOKUP($A46,'Energy use Prediction'!$A$178:$AQ$204,MATCH(AN$32,'Energy use Prediction'!$A$178:$AQ$178,0),FALSE)*$B46</f>
        <v>0</v>
      </c>
      <c r="AO46">
        <f>VLOOKUP($A46,'Energy use Prediction'!$A$178:$AQ$204,MATCH(AO$32,'Energy use Prediction'!$A$178:$AQ$178,0),FALSE)*$B46</f>
        <v>0</v>
      </c>
      <c r="AP46">
        <f>VLOOKUP($A46,'Energy use Prediction'!$A$178:$AQ$204,MATCH(AP$32,'Energy use Prediction'!$A$178:$AQ$178,0),FALSE)*$B46</f>
        <v>0</v>
      </c>
      <c r="AQ46">
        <f>VLOOKUP($A46,'Energy use Prediction'!$A$178:$AQ$204,MATCH(AQ$32,'Energy use Prediction'!$A$178:$AQ$178,0),FALSE)*$B46</f>
        <v>0</v>
      </c>
    </row>
    <row r="47" spans="1:43">
      <c r="A47" s="37" t="s">
        <v>629</v>
      </c>
      <c r="B47">
        <f>VLOOKUP(A47,'Non Energy use'!A16:J42,COLUMN('Non Energy use'!J16),FALSE)</f>
        <v>0</v>
      </c>
      <c r="C47">
        <f>VLOOKUP($A47,'Energy use Prediction'!$A$178:$AQ$204,MATCH(C$32,'Energy use Prediction'!$A$178:$AQ$178,0),FALSE)*$B47</f>
        <v>0</v>
      </c>
      <c r="D47">
        <f>VLOOKUP($A47,'Energy use Prediction'!$A$178:$AQ$204,MATCH(D$32,'Energy use Prediction'!$A$178:$AQ$178,0),FALSE)*$B47</f>
        <v>0</v>
      </c>
      <c r="E47">
        <f>VLOOKUP($A47,'Energy use Prediction'!$A$178:$AQ$204,MATCH(E$32,'Energy use Prediction'!$A$178:$AQ$178,0),FALSE)*$B47</f>
        <v>0</v>
      </c>
      <c r="F47">
        <f>VLOOKUP($A47,'Energy use Prediction'!$A$178:$AQ$204,MATCH(F$32,'Energy use Prediction'!$A$178:$AQ$178,0),FALSE)*$B47</f>
        <v>0</v>
      </c>
      <c r="G47">
        <f>VLOOKUP($A47,'Energy use Prediction'!$A$178:$AQ$204,MATCH(G$32,'Energy use Prediction'!$A$178:$AQ$178,0),FALSE)*$B47</f>
        <v>0</v>
      </c>
      <c r="H47">
        <f>VLOOKUP($A47,'Energy use Prediction'!$A$178:$AQ$204,MATCH(H$32,'Energy use Prediction'!$A$178:$AQ$178,0),FALSE)*$B47</f>
        <v>0</v>
      </c>
      <c r="I47">
        <f>VLOOKUP($A47,'Energy use Prediction'!$A$178:$AQ$204,MATCH(I$32,'Energy use Prediction'!$A$178:$AQ$178,0),FALSE)*$B47</f>
        <v>0</v>
      </c>
      <c r="J47">
        <f>VLOOKUP($A47,'Energy use Prediction'!$A$178:$AQ$204,MATCH(J$32,'Energy use Prediction'!$A$178:$AQ$178,0),FALSE)*$B47</f>
        <v>0</v>
      </c>
      <c r="K47">
        <f>VLOOKUP($A47,'Energy use Prediction'!$A$178:$AQ$204,MATCH(K$32,'Energy use Prediction'!$A$178:$AQ$178,0),FALSE)*$B47</f>
        <v>0</v>
      </c>
      <c r="L47">
        <f>VLOOKUP($A47,'Energy use Prediction'!$A$178:$AQ$204,MATCH(L$32,'Energy use Prediction'!$A$178:$AQ$178,0),FALSE)*$B47</f>
        <v>0</v>
      </c>
      <c r="M47">
        <f>VLOOKUP($A47,'Energy use Prediction'!$A$178:$AQ$204,MATCH(M$32,'Energy use Prediction'!$A$178:$AQ$178,0),FALSE)*$B47</f>
        <v>0</v>
      </c>
      <c r="N47">
        <f>VLOOKUP($A47,'Energy use Prediction'!$A$178:$AQ$204,MATCH(N$32,'Energy use Prediction'!$A$178:$AQ$178,0),FALSE)*$B47</f>
        <v>0</v>
      </c>
      <c r="O47">
        <f>VLOOKUP($A47,'Energy use Prediction'!$A$178:$AQ$204,MATCH(O$32,'Energy use Prediction'!$A$178:$AQ$178,0),FALSE)*$B47</f>
        <v>0</v>
      </c>
      <c r="P47">
        <f>VLOOKUP($A47,'Energy use Prediction'!$A$178:$AQ$204,MATCH(P$32,'Energy use Prediction'!$A$178:$AQ$178,0),FALSE)*$B47</f>
        <v>0</v>
      </c>
      <c r="Q47">
        <f>VLOOKUP($A47,'Energy use Prediction'!$A$178:$AQ$204,MATCH(Q$32,'Energy use Prediction'!$A$178:$AQ$178,0),FALSE)*$B47</f>
        <v>0</v>
      </c>
      <c r="R47">
        <f>VLOOKUP($A47,'Energy use Prediction'!$A$178:$AQ$204,MATCH(R$32,'Energy use Prediction'!$A$178:$AQ$178,0),FALSE)*$B47</f>
        <v>0</v>
      </c>
      <c r="S47">
        <f>VLOOKUP($A47,'Energy use Prediction'!$A$178:$AQ$204,MATCH(S$32,'Energy use Prediction'!$A$178:$AQ$178,0),FALSE)*$B47</f>
        <v>0</v>
      </c>
      <c r="T47">
        <f>VLOOKUP($A47,'Energy use Prediction'!$A$178:$AQ$204,MATCH(T$32,'Energy use Prediction'!$A$178:$AQ$178,0),FALSE)*$B47</f>
        <v>0</v>
      </c>
      <c r="U47">
        <f>VLOOKUP($A47,'Energy use Prediction'!$A$178:$AQ$204,MATCH(U$32,'Energy use Prediction'!$A$178:$AQ$178,0),FALSE)*$B47</f>
        <v>0</v>
      </c>
      <c r="V47">
        <f>VLOOKUP($A47,'Energy use Prediction'!$A$178:$AQ$204,MATCH(V$32,'Energy use Prediction'!$A$178:$AQ$178,0),FALSE)*$B47</f>
        <v>0</v>
      </c>
      <c r="W47">
        <f>VLOOKUP($A47,'Energy use Prediction'!$A$178:$AQ$204,MATCH(W$32,'Energy use Prediction'!$A$178:$AQ$178,0),FALSE)*$B47</f>
        <v>0</v>
      </c>
      <c r="X47">
        <f>VLOOKUP($A47,'Energy use Prediction'!$A$178:$AQ$204,MATCH(X$32,'Energy use Prediction'!$A$178:$AQ$178,0),FALSE)*$B47</f>
        <v>0</v>
      </c>
      <c r="Y47">
        <f>VLOOKUP($A47,'Energy use Prediction'!$A$178:$AQ$204,MATCH(Y$32,'Energy use Prediction'!$A$178:$AQ$178,0),FALSE)*$B47</f>
        <v>0</v>
      </c>
      <c r="Z47">
        <f>VLOOKUP($A47,'Energy use Prediction'!$A$178:$AQ$204,MATCH(Z$32,'Energy use Prediction'!$A$178:$AQ$178,0),FALSE)*$B47</f>
        <v>0</v>
      </c>
      <c r="AA47">
        <f>VLOOKUP($A47,'Energy use Prediction'!$A$178:$AQ$204,MATCH(AA$32,'Energy use Prediction'!$A$178:$AQ$178,0),FALSE)*$B47</f>
        <v>0</v>
      </c>
      <c r="AB47">
        <f>VLOOKUP($A47,'Energy use Prediction'!$A$178:$AQ$204,MATCH(AB$32,'Energy use Prediction'!$A$178:$AQ$178,0),FALSE)*$B47</f>
        <v>0</v>
      </c>
      <c r="AC47">
        <f>VLOOKUP($A47,'Energy use Prediction'!$A$178:$AQ$204,MATCH(AC$32,'Energy use Prediction'!$A$178:$AQ$178,0),FALSE)*$B47</f>
        <v>0</v>
      </c>
      <c r="AD47">
        <f>VLOOKUP($A47,'Energy use Prediction'!$A$178:$AQ$204,MATCH(AD$32,'Energy use Prediction'!$A$178:$AQ$178,0),FALSE)*$B47</f>
        <v>0</v>
      </c>
      <c r="AE47">
        <f>VLOOKUP($A47,'Energy use Prediction'!$A$178:$AQ$204,MATCH(AE$32,'Energy use Prediction'!$A$178:$AQ$178,0),FALSE)*$B47</f>
        <v>0</v>
      </c>
      <c r="AF47">
        <f>VLOOKUP($A47,'Energy use Prediction'!$A$178:$AQ$204,MATCH(AF$32,'Energy use Prediction'!$A$178:$AQ$178,0),FALSE)*$B47</f>
        <v>0</v>
      </c>
      <c r="AG47">
        <f>VLOOKUP($A47,'Energy use Prediction'!$A$178:$AQ$204,MATCH(AG$32,'Energy use Prediction'!$A$178:$AQ$178,0),FALSE)*$B47</f>
        <v>0</v>
      </c>
      <c r="AH47">
        <f>VLOOKUP($A47,'Energy use Prediction'!$A$178:$AQ$204,MATCH(AH$32,'Energy use Prediction'!$A$178:$AQ$178,0),FALSE)*$B47</f>
        <v>0</v>
      </c>
      <c r="AI47">
        <f>VLOOKUP($A47,'Energy use Prediction'!$A$178:$AQ$204,MATCH(AI$32,'Energy use Prediction'!$A$178:$AQ$178,0),FALSE)*$B47</f>
        <v>0</v>
      </c>
      <c r="AJ47">
        <f>VLOOKUP($A47,'Energy use Prediction'!$A$178:$AQ$204,MATCH(AJ$32,'Energy use Prediction'!$A$178:$AQ$178,0),FALSE)*$B47</f>
        <v>0</v>
      </c>
      <c r="AK47">
        <f>VLOOKUP($A47,'Energy use Prediction'!$A$178:$AQ$204,MATCH(AK$32,'Energy use Prediction'!$A$178:$AQ$178,0),FALSE)*$B47</f>
        <v>0</v>
      </c>
      <c r="AL47">
        <f>VLOOKUP($A47,'Energy use Prediction'!$A$178:$AQ$204,MATCH(AL$32,'Energy use Prediction'!$A$178:$AQ$178,0),FALSE)*$B47</f>
        <v>0</v>
      </c>
      <c r="AM47">
        <f>VLOOKUP($A47,'Energy use Prediction'!$A$178:$AQ$204,MATCH(AM$32,'Energy use Prediction'!$A$178:$AQ$178,0),FALSE)*$B47</f>
        <v>0</v>
      </c>
      <c r="AN47">
        <f>VLOOKUP($A47,'Energy use Prediction'!$A$178:$AQ$204,MATCH(AN$32,'Energy use Prediction'!$A$178:$AQ$178,0),FALSE)*$B47</f>
        <v>0</v>
      </c>
      <c r="AO47">
        <f>VLOOKUP($A47,'Energy use Prediction'!$A$178:$AQ$204,MATCH(AO$32,'Energy use Prediction'!$A$178:$AQ$178,0),FALSE)*$B47</f>
        <v>0</v>
      </c>
      <c r="AP47">
        <f>VLOOKUP($A47,'Energy use Prediction'!$A$178:$AQ$204,MATCH(AP$32,'Energy use Prediction'!$A$178:$AQ$178,0),FALSE)*$B47</f>
        <v>0</v>
      </c>
      <c r="AQ47">
        <f>VLOOKUP($A47,'Energy use Prediction'!$A$178:$AQ$204,MATCH(AQ$32,'Energy use Prediction'!$A$178:$AQ$178,0),FALSE)*$B47</f>
        <v>0</v>
      </c>
    </row>
    <row r="48" spans="1:43">
      <c r="A48" s="37" t="s">
        <v>630</v>
      </c>
      <c r="B48">
        <f>VLOOKUP(A48,'Non Energy use'!A17:J43,COLUMN('Non Energy use'!J17),FALSE)</f>
        <v>0</v>
      </c>
      <c r="C48">
        <f>VLOOKUP($A48,'Energy use Prediction'!$A$178:$AQ$204,MATCH(C$32,'Energy use Prediction'!$A$178:$AQ$178,0),FALSE)*$B48</f>
        <v>0</v>
      </c>
      <c r="D48">
        <f>VLOOKUP($A48,'Energy use Prediction'!$A$178:$AQ$204,MATCH(D$32,'Energy use Prediction'!$A$178:$AQ$178,0),FALSE)*$B48</f>
        <v>0</v>
      </c>
      <c r="E48">
        <f>VLOOKUP($A48,'Energy use Prediction'!$A$178:$AQ$204,MATCH(E$32,'Energy use Prediction'!$A$178:$AQ$178,0),FALSE)*$B48</f>
        <v>0</v>
      </c>
      <c r="F48">
        <f>VLOOKUP($A48,'Energy use Prediction'!$A$178:$AQ$204,MATCH(F$32,'Energy use Prediction'!$A$178:$AQ$178,0),FALSE)*$B48</f>
        <v>0</v>
      </c>
      <c r="G48">
        <f>VLOOKUP($A48,'Energy use Prediction'!$A$178:$AQ$204,MATCH(G$32,'Energy use Prediction'!$A$178:$AQ$178,0),FALSE)*$B48</f>
        <v>0</v>
      </c>
      <c r="H48">
        <f>VLOOKUP($A48,'Energy use Prediction'!$A$178:$AQ$204,MATCH(H$32,'Energy use Prediction'!$A$178:$AQ$178,0),FALSE)*$B48</f>
        <v>0</v>
      </c>
      <c r="I48">
        <f>VLOOKUP($A48,'Energy use Prediction'!$A$178:$AQ$204,MATCH(I$32,'Energy use Prediction'!$A$178:$AQ$178,0),FALSE)*$B48</f>
        <v>0</v>
      </c>
      <c r="J48">
        <f>VLOOKUP($A48,'Energy use Prediction'!$A$178:$AQ$204,MATCH(J$32,'Energy use Prediction'!$A$178:$AQ$178,0),FALSE)*$B48</f>
        <v>0</v>
      </c>
      <c r="K48">
        <f>VLOOKUP($A48,'Energy use Prediction'!$A$178:$AQ$204,MATCH(K$32,'Energy use Prediction'!$A$178:$AQ$178,0),FALSE)*$B48</f>
        <v>0</v>
      </c>
      <c r="L48">
        <f>VLOOKUP($A48,'Energy use Prediction'!$A$178:$AQ$204,MATCH(L$32,'Energy use Prediction'!$A$178:$AQ$178,0),FALSE)*$B48</f>
        <v>0</v>
      </c>
      <c r="M48">
        <f>VLOOKUP($A48,'Energy use Prediction'!$A$178:$AQ$204,MATCH(M$32,'Energy use Prediction'!$A$178:$AQ$178,0),FALSE)*$B48</f>
        <v>0</v>
      </c>
      <c r="N48">
        <f>VLOOKUP($A48,'Energy use Prediction'!$A$178:$AQ$204,MATCH(N$32,'Energy use Prediction'!$A$178:$AQ$178,0),FALSE)*$B48</f>
        <v>0</v>
      </c>
      <c r="O48">
        <f>VLOOKUP($A48,'Energy use Prediction'!$A$178:$AQ$204,MATCH(O$32,'Energy use Prediction'!$A$178:$AQ$178,0),FALSE)*$B48</f>
        <v>0</v>
      </c>
      <c r="P48">
        <f>VLOOKUP($A48,'Energy use Prediction'!$A$178:$AQ$204,MATCH(P$32,'Energy use Prediction'!$A$178:$AQ$178,0),FALSE)*$B48</f>
        <v>0</v>
      </c>
      <c r="Q48">
        <f>VLOOKUP($A48,'Energy use Prediction'!$A$178:$AQ$204,MATCH(Q$32,'Energy use Prediction'!$A$178:$AQ$178,0),FALSE)*$B48</f>
        <v>0</v>
      </c>
      <c r="R48">
        <f>VLOOKUP($A48,'Energy use Prediction'!$A$178:$AQ$204,MATCH(R$32,'Energy use Prediction'!$A$178:$AQ$178,0),FALSE)*$B48</f>
        <v>0</v>
      </c>
      <c r="S48">
        <f>VLOOKUP($A48,'Energy use Prediction'!$A$178:$AQ$204,MATCH(S$32,'Energy use Prediction'!$A$178:$AQ$178,0),FALSE)*$B48</f>
        <v>0</v>
      </c>
      <c r="T48">
        <f>VLOOKUP($A48,'Energy use Prediction'!$A$178:$AQ$204,MATCH(T$32,'Energy use Prediction'!$A$178:$AQ$178,0),FALSE)*$B48</f>
        <v>0</v>
      </c>
      <c r="U48">
        <f>VLOOKUP($A48,'Energy use Prediction'!$A$178:$AQ$204,MATCH(U$32,'Energy use Prediction'!$A$178:$AQ$178,0),FALSE)*$B48</f>
        <v>0</v>
      </c>
      <c r="V48">
        <f>VLOOKUP($A48,'Energy use Prediction'!$A$178:$AQ$204,MATCH(V$32,'Energy use Prediction'!$A$178:$AQ$178,0),FALSE)*$B48</f>
        <v>0</v>
      </c>
      <c r="W48">
        <f>VLOOKUP($A48,'Energy use Prediction'!$A$178:$AQ$204,MATCH(W$32,'Energy use Prediction'!$A$178:$AQ$178,0),FALSE)*$B48</f>
        <v>0</v>
      </c>
      <c r="X48">
        <f>VLOOKUP($A48,'Energy use Prediction'!$A$178:$AQ$204,MATCH(X$32,'Energy use Prediction'!$A$178:$AQ$178,0),FALSE)*$B48</f>
        <v>0</v>
      </c>
      <c r="Y48">
        <f>VLOOKUP($A48,'Energy use Prediction'!$A$178:$AQ$204,MATCH(Y$32,'Energy use Prediction'!$A$178:$AQ$178,0),FALSE)*$B48</f>
        <v>0</v>
      </c>
      <c r="Z48">
        <f>VLOOKUP($A48,'Energy use Prediction'!$A$178:$AQ$204,MATCH(Z$32,'Energy use Prediction'!$A$178:$AQ$178,0),FALSE)*$B48</f>
        <v>0</v>
      </c>
      <c r="AA48">
        <f>VLOOKUP($A48,'Energy use Prediction'!$A$178:$AQ$204,MATCH(AA$32,'Energy use Prediction'!$A$178:$AQ$178,0),FALSE)*$B48</f>
        <v>0</v>
      </c>
      <c r="AB48">
        <f>VLOOKUP($A48,'Energy use Prediction'!$A$178:$AQ$204,MATCH(AB$32,'Energy use Prediction'!$A$178:$AQ$178,0),FALSE)*$B48</f>
        <v>0</v>
      </c>
      <c r="AC48">
        <f>VLOOKUP($A48,'Energy use Prediction'!$A$178:$AQ$204,MATCH(AC$32,'Energy use Prediction'!$A$178:$AQ$178,0),FALSE)*$B48</f>
        <v>0</v>
      </c>
      <c r="AD48">
        <f>VLOOKUP($A48,'Energy use Prediction'!$A$178:$AQ$204,MATCH(AD$32,'Energy use Prediction'!$A$178:$AQ$178,0),FALSE)*$B48</f>
        <v>0</v>
      </c>
      <c r="AE48">
        <f>VLOOKUP($A48,'Energy use Prediction'!$A$178:$AQ$204,MATCH(AE$32,'Energy use Prediction'!$A$178:$AQ$178,0),FALSE)*$B48</f>
        <v>0</v>
      </c>
      <c r="AF48">
        <f>VLOOKUP($A48,'Energy use Prediction'!$A$178:$AQ$204,MATCH(AF$32,'Energy use Prediction'!$A$178:$AQ$178,0),FALSE)*$B48</f>
        <v>0</v>
      </c>
      <c r="AG48">
        <f>VLOOKUP($A48,'Energy use Prediction'!$A$178:$AQ$204,MATCH(AG$32,'Energy use Prediction'!$A$178:$AQ$178,0),FALSE)*$B48</f>
        <v>0</v>
      </c>
      <c r="AH48">
        <f>VLOOKUP($A48,'Energy use Prediction'!$A$178:$AQ$204,MATCH(AH$32,'Energy use Prediction'!$A$178:$AQ$178,0),FALSE)*$B48</f>
        <v>0</v>
      </c>
      <c r="AI48">
        <f>VLOOKUP($A48,'Energy use Prediction'!$A$178:$AQ$204,MATCH(AI$32,'Energy use Prediction'!$A$178:$AQ$178,0),FALSE)*$B48</f>
        <v>0</v>
      </c>
      <c r="AJ48">
        <f>VLOOKUP($A48,'Energy use Prediction'!$A$178:$AQ$204,MATCH(AJ$32,'Energy use Prediction'!$A$178:$AQ$178,0),FALSE)*$B48</f>
        <v>0</v>
      </c>
      <c r="AK48">
        <f>VLOOKUP($A48,'Energy use Prediction'!$A$178:$AQ$204,MATCH(AK$32,'Energy use Prediction'!$A$178:$AQ$178,0),FALSE)*$B48</f>
        <v>0</v>
      </c>
      <c r="AL48">
        <f>VLOOKUP($A48,'Energy use Prediction'!$A$178:$AQ$204,MATCH(AL$32,'Energy use Prediction'!$A$178:$AQ$178,0),FALSE)*$B48</f>
        <v>0</v>
      </c>
      <c r="AM48">
        <f>VLOOKUP($A48,'Energy use Prediction'!$A$178:$AQ$204,MATCH(AM$32,'Energy use Prediction'!$A$178:$AQ$178,0),FALSE)*$B48</f>
        <v>0</v>
      </c>
      <c r="AN48">
        <f>VLOOKUP($A48,'Energy use Prediction'!$A$178:$AQ$204,MATCH(AN$32,'Energy use Prediction'!$A$178:$AQ$178,0),FALSE)*$B48</f>
        <v>0</v>
      </c>
      <c r="AO48">
        <f>VLOOKUP($A48,'Energy use Prediction'!$A$178:$AQ$204,MATCH(AO$32,'Energy use Prediction'!$A$178:$AQ$178,0),FALSE)*$B48</f>
        <v>0</v>
      </c>
      <c r="AP48">
        <f>VLOOKUP($A48,'Energy use Prediction'!$A$178:$AQ$204,MATCH(AP$32,'Energy use Prediction'!$A$178:$AQ$178,0),FALSE)*$B48</f>
        <v>0</v>
      </c>
      <c r="AQ48">
        <f>VLOOKUP($A48,'Energy use Prediction'!$A$178:$AQ$204,MATCH(AQ$32,'Energy use Prediction'!$A$178:$AQ$178,0),FALSE)*$B48</f>
        <v>0</v>
      </c>
    </row>
    <row r="49" spans="1:43">
      <c r="A49" s="37" t="s">
        <v>631</v>
      </c>
      <c r="B49">
        <f>VLOOKUP(A49,'Non Energy use'!A18:J44,COLUMN('Non Energy use'!J18),FALSE)</f>
        <v>0</v>
      </c>
      <c r="C49">
        <f>VLOOKUP($A49,'Energy use Prediction'!$A$178:$AQ$204,MATCH(C$32,'Energy use Prediction'!$A$178:$AQ$178,0),FALSE)*$B49</f>
        <v>0</v>
      </c>
      <c r="D49">
        <f>VLOOKUP($A49,'Energy use Prediction'!$A$178:$AQ$204,MATCH(D$32,'Energy use Prediction'!$A$178:$AQ$178,0),FALSE)*$B49</f>
        <v>0</v>
      </c>
      <c r="E49">
        <f>VLOOKUP($A49,'Energy use Prediction'!$A$178:$AQ$204,MATCH(E$32,'Energy use Prediction'!$A$178:$AQ$178,0),FALSE)*$B49</f>
        <v>0</v>
      </c>
      <c r="F49">
        <f>VLOOKUP($A49,'Energy use Prediction'!$A$178:$AQ$204,MATCH(F$32,'Energy use Prediction'!$A$178:$AQ$178,0),FALSE)*$B49</f>
        <v>0</v>
      </c>
      <c r="G49">
        <f>VLOOKUP($A49,'Energy use Prediction'!$A$178:$AQ$204,MATCH(G$32,'Energy use Prediction'!$A$178:$AQ$178,0),FALSE)*$B49</f>
        <v>0</v>
      </c>
      <c r="H49">
        <f>VLOOKUP($A49,'Energy use Prediction'!$A$178:$AQ$204,MATCH(H$32,'Energy use Prediction'!$A$178:$AQ$178,0),FALSE)*$B49</f>
        <v>0</v>
      </c>
      <c r="I49">
        <f>VLOOKUP($A49,'Energy use Prediction'!$A$178:$AQ$204,MATCH(I$32,'Energy use Prediction'!$A$178:$AQ$178,0),FALSE)*$B49</f>
        <v>0</v>
      </c>
      <c r="J49">
        <f>VLOOKUP($A49,'Energy use Prediction'!$A$178:$AQ$204,MATCH(J$32,'Energy use Prediction'!$A$178:$AQ$178,0),FALSE)*$B49</f>
        <v>0</v>
      </c>
      <c r="K49">
        <f>VLOOKUP($A49,'Energy use Prediction'!$A$178:$AQ$204,MATCH(K$32,'Energy use Prediction'!$A$178:$AQ$178,0),FALSE)*$B49</f>
        <v>0</v>
      </c>
      <c r="L49">
        <f>VLOOKUP($A49,'Energy use Prediction'!$A$178:$AQ$204,MATCH(L$32,'Energy use Prediction'!$A$178:$AQ$178,0),FALSE)*$B49</f>
        <v>0</v>
      </c>
      <c r="M49">
        <f>VLOOKUP($A49,'Energy use Prediction'!$A$178:$AQ$204,MATCH(M$32,'Energy use Prediction'!$A$178:$AQ$178,0),FALSE)*$B49</f>
        <v>0</v>
      </c>
      <c r="N49">
        <f>VLOOKUP($A49,'Energy use Prediction'!$A$178:$AQ$204,MATCH(N$32,'Energy use Prediction'!$A$178:$AQ$178,0),FALSE)*$B49</f>
        <v>0</v>
      </c>
      <c r="O49">
        <f>VLOOKUP($A49,'Energy use Prediction'!$A$178:$AQ$204,MATCH(O$32,'Energy use Prediction'!$A$178:$AQ$178,0),FALSE)*$B49</f>
        <v>0</v>
      </c>
      <c r="P49">
        <f>VLOOKUP($A49,'Energy use Prediction'!$A$178:$AQ$204,MATCH(P$32,'Energy use Prediction'!$A$178:$AQ$178,0),FALSE)*$B49</f>
        <v>0</v>
      </c>
      <c r="Q49">
        <f>VLOOKUP($A49,'Energy use Prediction'!$A$178:$AQ$204,MATCH(Q$32,'Energy use Prediction'!$A$178:$AQ$178,0),FALSE)*$B49</f>
        <v>0</v>
      </c>
      <c r="R49">
        <f>VLOOKUP($A49,'Energy use Prediction'!$A$178:$AQ$204,MATCH(R$32,'Energy use Prediction'!$A$178:$AQ$178,0),FALSE)*$B49</f>
        <v>0</v>
      </c>
      <c r="S49">
        <f>VLOOKUP($A49,'Energy use Prediction'!$A$178:$AQ$204,MATCH(S$32,'Energy use Prediction'!$A$178:$AQ$178,0),FALSE)*$B49</f>
        <v>0</v>
      </c>
      <c r="T49">
        <f>VLOOKUP($A49,'Energy use Prediction'!$A$178:$AQ$204,MATCH(T$32,'Energy use Prediction'!$A$178:$AQ$178,0),FALSE)*$B49</f>
        <v>0</v>
      </c>
      <c r="U49">
        <f>VLOOKUP($A49,'Energy use Prediction'!$A$178:$AQ$204,MATCH(U$32,'Energy use Prediction'!$A$178:$AQ$178,0),FALSE)*$B49</f>
        <v>0</v>
      </c>
      <c r="V49">
        <f>VLOOKUP($A49,'Energy use Prediction'!$A$178:$AQ$204,MATCH(V$32,'Energy use Prediction'!$A$178:$AQ$178,0),FALSE)*$B49</f>
        <v>0</v>
      </c>
      <c r="W49">
        <f>VLOOKUP($A49,'Energy use Prediction'!$A$178:$AQ$204,MATCH(W$32,'Energy use Prediction'!$A$178:$AQ$178,0),FALSE)*$B49</f>
        <v>0</v>
      </c>
      <c r="X49">
        <f>VLOOKUP($A49,'Energy use Prediction'!$A$178:$AQ$204,MATCH(X$32,'Energy use Prediction'!$A$178:$AQ$178,0),FALSE)*$B49</f>
        <v>0</v>
      </c>
      <c r="Y49">
        <f>VLOOKUP($A49,'Energy use Prediction'!$A$178:$AQ$204,MATCH(Y$32,'Energy use Prediction'!$A$178:$AQ$178,0),FALSE)*$B49</f>
        <v>0</v>
      </c>
      <c r="Z49">
        <f>VLOOKUP($A49,'Energy use Prediction'!$A$178:$AQ$204,MATCH(Z$32,'Energy use Prediction'!$A$178:$AQ$178,0),FALSE)*$B49</f>
        <v>0</v>
      </c>
      <c r="AA49">
        <f>VLOOKUP($A49,'Energy use Prediction'!$A$178:$AQ$204,MATCH(AA$32,'Energy use Prediction'!$A$178:$AQ$178,0),FALSE)*$B49</f>
        <v>0</v>
      </c>
      <c r="AB49">
        <f>VLOOKUP($A49,'Energy use Prediction'!$A$178:$AQ$204,MATCH(AB$32,'Energy use Prediction'!$A$178:$AQ$178,0),FALSE)*$B49</f>
        <v>0</v>
      </c>
      <c r="AC49">
        <f>VLOOKUP($A49,'Energy use Prediction'!$A$178:$AQ$204,MATCH(AC$32,'Energy use Prediction'!$A$178:$AQ$178,0),FALSE)*$B49</f>
        <v>0</v>
      </c>
      <c r="AD49">
        <f>VLOOKUP($A49,'Energy use Prediction'!$A$178:$AQ$204,MATCH(AD$32,'Energy use Prediction'!$A$178:$AQ$178,0),FALSE)*$B49</f>
        <v>0</v>
      </c>
      <c r="AE49">
        <f>VLOOKUP($A49,'Energy use Prediction'!$A$178:$AQ$204,MATCH(AE$32,'Energy use Prediction'!$A$178:$AQ$178,0),FALSE)*$B49</f>
        <v>0</v>
      </c>
      <c r="AF49">
        <f>VLOOKUP($A49,'Energy use Prediction'!$A$178:$AQ$204,MATCH(AF$32,'Energy use Prediction'!$A$178:$AQ$178,0),FALSE)*$B49</f>
        <v>0</v>
      </c>
      <c r="AG49">
        <f>VLOOKUP($A49,'Energy use Prediction'!$A$178:$AQ$204,MATCH(AG$32,'Energy use Prediction'!$A$178:$AQ$178,0),FALSE)*$B49</f>
        <v>0</v>
      </c>
      <c r="AH49">
        <f>VLOOKUP($A49,'Energy use Prediction'!$A$178:$AQ$204,MATCH(AH$32,'Energy use Prediction'!$A$178:$AQ$178,0),FALSE)*$B49</f>
        <v>0</v>
      </c>
      <c r="AI49">
        <f>VLOOKUP($A49,'Energy use Prediction'!$A$178:$AQ$204,MATCH(AI$32,'Energy use Prediction'!$A$178:$AQ$178,0),FALSE)*$B49</f>
        <v>0</v>
      </c>
      <c r="AJ49">
        <f>VLOOKUP($A49,'Energy use Prediction'!$A$178:$AQ$204,MATCH(AJ$32,'Energy use Prediction'!$A$178:$AQ$178,0),FALSE)*$B49</f>
        <v>0</v>
      </c>
      <c r="AK49">
        <f>VLOOKUP($A49,'Energy use Prediction'!$A$178:$AQ$204,MATCH(AK$32,'Energy use Prediction'!$A$178:$AQ$178,0),FALSE)*$B49</f>
        <v>0</v>
      </c>
      <c r="AL49">
        <f>VLOOKUP($A49,'Energy use Prediction'!$A$178:$AQ$204,MATCH(AL$32,'Energy use Prediction'!$A$178:$AQ$178,0),FALSE)*$B49</f>
        <v>0</v>
      </c>
      <c r="AM49">
        <f>VLOOKUP($A49,'Energy use Prediction'!$A$178:$AQ$204,MATCH(AM$32,'Energy use Prediction'!$A$178:$AQ$178,0),FALSE)*$B49</f>
        <v>0</v>
      </c>
      <c r="AN49">
        <f>VLOOKUP($A49,'Energy use Prediction'!$A$178:$AQ$204,MATCH(AN$32,'Energy use Prediction'!$A$178:$AQ$178,0),FALSE)*$B49</f>
        <v>0</v>
      </c>
      <c r="AO49">
        <f>VLOOKUP($A49,'Energy use Prediction'!$A$178:$AQ$204,MATCH(AO$32,'Energy use Prediction'!$A$178:$AQ$178,0),FALSE)*$B49</f>
        <v>0</v>
      </c>
      <c r="AP49">
        <f>VLOOKUP($A49,'Energy use Prediction'!$A$178:$AQ$204,MATCH(AP$32,'Energy use Prediction'!$A$178:$AQ$178,0),FALSE)*$B49</f>
        <v>0</v>
      </c>
      <c r="AQ49">
        <f>VLOOKUP($A49,'Energy use Prediction'!$A$178:$AQ$204,MATCH(AQ$32,'Energy use Prediction'!$A$178:$AQ$178,0),FALSE)*$B49</f>
        <v>0</v>
      </c>
    </row>
    <row r="50" spans="1:43">
      <c r="A50" s="37" t="s">
        <v>632</v>
      </c>
      <c r="B50">
        <f>VLOOKUP(A50,'Non Energy use'!A19:J45,COLUMN('Non Energy use'!J19),FALSE)</f>
        <v>0</v>
      </c>
      <c r="C50">
        <f>VLOOKUP($A50,'Energy use Prediction'!$A$178:$AQ$204,MATCH(C$32,'Energy use Prediction'!$A$178:$AQ$178,0),FALSE)*$B50</f>
        <v>0</v>
      </c>
      <c r="D50">
        <f>VLOOKUP($A50,'Energy use Prediction'!$A$178:$AQ$204,MATCH(D$32,'Energy use Prediction'!$A$178:$AQ$178,0),FALSE)*$B50</f>
        <v>0</v>
      </c>
      <c r="E50">
        <f>VLOOKUP($A50,'Energy use Prediction'!$A$178:$AQ$204,MATCH(E$32,'Energy use Prediction'!$A$178:$AQ$178,0),FALSE)*$B50</f>
        <v>0</v>
      </c>
      <c r="F50">
        <f>VLOOKUP($A50,'Energy use Prediction'!$A$178:$AQ$204,MATCH(F$32,'Energy use Prediction'!$A$178:$AQ$178,0),FALSE)*$B50</f>
        <v>0</v>
      </c>
      <c r="G50">
        <f>VLOOKUP($A50,'Energy use Prediction'!$A$178:$AQ$204,MATCH(G$32,'Energy use Prediction'!$A$178:$AQ$178,0),FALSE)*$B50</f>
        <v>0</v>
      </c>
      <c r="H50">
        <f>VLOOKUP($A50,'Energy use Prediction'!$A$178:$AQ$204,MATCH(H$32,'Energy use Prediction'!$A$178:$AQ$178,0),FALSE)*$B50</f>
        <v>0</v>
      </c>
      <c r="I50">
        <f>VLOOKUP($A50,'Energy use Prediction'!$A$178:$AQ$204,MATCH(I$32,'Energy use Prediction'!$A$178:$AQ$178,0),FALSE)*$B50</f>
        <v>0</v>
      </c>
      <c r="J50">
        <f>VLOOKUP($A50,'Energy use Prediction'!$A$178:$AQ$204,MATCH(J$32,'Energy use Prediction'!$A$178:$AQ$178,0),FALSE)*$B50</f>
        <v>0</v>
      </c>
      <c r="K50">
        <f>VLOOKUP($A50,'Energy use Prediction'!$A$178:$AQ$204,MATCH(K$32,'Energy use Prediction'!$A$178:$AQ$178,0),FALSE)*$B50</f>
        <v>0</v>
      </c>
      <c r="L50">
        <f>VLOOKUP($A50,'Energy use Prediction'!$A$178:$AQ$204,MATCH(L$32,'Energy use Prediction'!$A$178:$AQ$178,0),FALSE)*$B50</f>
        <v>0</v>
      </c>
      <c r="M50">
        <f>VLOOKUP($A50,'Energy use Prediction'!$A$178:$AQ$204,MATCH(M$32,'Energy use Prediction'!$A$178:$AQ$178,0),FALSE)*$B50</f>
        <v>0</v>
      </c>
      <c r="N50">
        <f>VLOOKUP($A50,'Energy use Prediction'!$A$178:$AQ$204,MATCH(N$32,'Energy use Prediction'!$A$178:$AQ$178,0),FALSE)*$B50</f>
        <v>0</v>
      </c>
      <c r="O50">
        <f>VLOOKUP($A50,'Energy use Prediction'!$A$178:$AQ$204,MATCH(O$32,'Energy use Prediction'!$A$178:$AQ$178,0),FALSE)*$B50</f>
        <v>0</v>
      </c>
      <c r="P50">
        <f>VLOOKUP($A50,'Energy use Prediction'!$A$178:$AQ$204,MATCH(P$32,'Energy use Prediction'!$A$178:$AQ$178,0),FALSE)*$B50</f>
        <v>0</v>
      </c>
      <c r="Q50">
        <f>VLOOKUP($A50,'Energy use Prediction'!$A$178:$AQ$204,MATCH(Q$32,'Energy use Prediction'!$A$178:$AQ$178,0),FALSE)*$B50</f>
        <v>0</v>
      </c>
      <c r="R50">
        <f>VLOOKUP($A50,'Energy use Prediction'!$A$178:$AQ$204,MATCH(R$32,'Energy use Prediction'!$A$178:$AQ$178,0),FALSE)*$B50</f>
        <v>0</v>
      </c>
      <c r="S50">
        <f>VLOOKUP($A50,'Energy use Prediction'!$A$178:$AQ$204,MATCH(S$32,'Energy use Prediction'!$A$178:$AQ$178,0),FALSE)*$B50</f>
        <v>0</v>
      </c>
      <c r="T50">
        <f>VLOOKUP($A50,'Energy use Prediction'!$A$178:$AQ$204,MATCH(T$32,'Energy use Prediction'!$A$178:$AQ$178,0),FALSE)*$B50</f>
        <v>0</v>
      </c>
      <c r="U50">
        <f>VLOOKUP($A50,'Energy use Prediction'!$A$178:$AQ$204,MATCH(U$32,'Energy use Prediction'!$A$178:$AQ$178,0),FALSE)*$B50</f>
        <v>0</v>
      </c>
      <c r="V50">
        <f>VLOOKUP($A50,'Energy use Prediction'!$A$178:$AQ$204,MATCH(V$32,'Energy use Prediction'!$A$178:$AQ$178,0),FALSE)*$B50</f>
        <v>0</v>
      </c>
      <c r="W50">
        <f>VLOOKUP($A50,'Energy use Prediction'!$A$178:$AQ$204,MATCH(W$32,'Energy use Prediction'!$A$178:$AQ$178,0),FALSE)*$B50</f>
        <v>0</v>
      </c>
      <c r="X50">
        <f>VLOOKUP($A50,'Energy use Prediction'!$A$178:$AQ$204,MATCH(X$32,'Energy use Prediction'!$A$178:$AQ$178,0),FALSE)*$B50</f>
        <v>0</v>
      </c>
      <c r="Y50">
        <f>VLOOKUP($A50,'Energy use Prediction'!$A$178:$AQ$204,MATCH(Y$32,'Energy use Prediction'!$A$178:$AQ$178,0),FALSE)*$B50</f>
        <v>0</v>
      </c>
      <c r="Z50">
        <f>VLOOKUP($A50,'Energy use Prediction'!$A$178:$AQ$204,MATCH(Z$32,'Energy use Prediction'!$A$178:$AQ$178,0),FALSE)*$B50</f>
        <v>0</v>
      </c>
      <c r="AA50">
        <f>VLOOKUP($A50,'Energy use Prediction'!$A$178:$AQ$204,MATCH(AA$32,'Energy use Prediction'!$A$178:$AQ$178,0),FALSE)*$B50</f>
        <v>0</v>
      </c>
      <c r="AB50">
        <f>VLOOKUP($A50,'Energy use Prediction'!$A$178:$AQ$204,MATCH(AB$32,'Energy use Prediction'!$A$178:$AQ$178,0),FALSE)*$B50</f>
        <v>0</v>
      </c>
      <c r="AC50">
        <f>VLOOKUP($A50,'Energy use Prediction'!$A$178:$AQ$204,MATCH(AC$32,'Energy use Prediction'!$A$178:$AQ$178,0),FALSE)*$B50</f>
        <v>0</v>
      </c>
      <c r="AD50">
        <f>VLOOKUP($A50,'Energy use Prediction'!$A$178:$AQ$204,MATCH(AD$32,'Energy use Prediction'!$A$178:$AQ$178,0),FALSE)*$B50</f>
        <v>0</v>
      </c>
      <c r="AE50">
        <f>VLOOKUP($A50,'Energy use Prediction'!$A$178:$AQ$204,MATCH(AE$32,'Energy use Prediction'!$A$178:$AQ$178,0),FALSE)*$B50</f>
        <v>0</v>
      </c>
      <c r="AF50">
        <f>VLOOKUP($A50,'Energy use Prediction'!$A$178:$AQ$204,MATCH(AF$32,'Energy use Prediction'!$A$178:$AQ$178,0),FALSE)*$B50</f>
        <v>0</v>
      </c>
      <c r="AG50">
        <f>VLOOKUP($A50,'Energy use Prediction'!$A$178:$AQ$204,MATCH(AG$32,'Energy use Prediction'!$A$178:$AQ$178,0),FALSE)*$B50</f>
        <v>0</v>
      </c>
      <c r="AH50">
        <f>VLOOKUP($A50,'Energy use Prediction'!$A$178:$AQ$204,MATCH(AH$32,'Energy use Prediction'!$A$178:$AQ$178,0),FALSE)*$B50</f>
        <v>0</v>
      </c>
      <c r="AI50">
        <f>VLOOKUP($A50,'Energy use Prediction'!$A$178:$AQ$204,MATCH(AI$32,'Energy use Prediction'!$A$178:$AQ$178,0),FALSE)*$B50</f>
        <v>0</v>
      </c>
      <c r="AJ50">
        <f>VLOOKUP($A50,'Energy use Prediction'!$A$178:$AQ$204,MATCH(AJ$32,'Energy use Prediction'!$A$178:$AQ$178,0),FALSE)*$B50</f>
        <v>0</v>
      </c>
      <c r="AK50">
        <f>VLOOKUP($A50,'Energy use Prediction'!$A$178:$AQ$204,MATCH(AK$32,'Energy use Prediction'!$A$178:$AQ$178,0),FALSE)*$B50</f>
        <v>0</v>
      </c>
      <c r="AL50">
        <f>VLOOKUP($A50,'Energy use Prediction'!$A$178:$AQ$204,MATCH(AL$32,'Energy use Prediction'!$A$178:$AQ$178,0),FALSE)*$B50</f>
        <v>0</v>
      </c>
      <c r="AM50">
        <f>VLOOKUP($A50,'Energy use Prediction'!$A$178:$AQ$204,MATCH(AM$32,'Energy use Prediction'!$A$178:$AQ$178,0),FALSE)*$B50</f>
        <v>0</v>
      </c>
      <c r="AN50">
        <f>VLOOKUP($A50,'Energy use Prediction'!$A$178:$AQ$204,MATCH(AN$32,'Energy use Prediction'!$A$178:$AQ$178,0),FALSE)*$B50</f>
        <v>0</v>
      </c>
      <c r="AO50">
        <f>VLOOKUP($A50,'Energy use Prediction'!$A$178:$AQ$204,MATCH(AO$32,'Energy use Prediction'!$A$178:$AQ$178,0),FALSE)*$B50</f>
        <v>0</v>
      </c>
      <c r="AP50">
        <f>VLOOKUP($A50,'Energy use Prediction'!$A$178:$AQ$204,MATCH(AP$32,'Energy use Prediction'!$A$178:$AQ$178,0),FALSE)*$B50</f>
        <v>0</v>
      </c>
      <c r="AQ50">
        <f>VLOOKUP($A50,'Energy use Prediction'!$A$178:$AQ$204,MATCH(AQ$32,'Energy use Prediction'!$A$178:$AQ$178,0),FALSE)*$B50</f>
        <v>0</v>
      </c>
    </row>
    <row r="51" spans="1:43">
      <c r="A51" s="37" t="s">
        <v>633</v>
      </c>
      <c r="B51">
        <f>VLOOKUP(A51,'Non Energy use'!A20:J46,COLUMN('Non Energy use'!J20),FALSE)</f>
        <v>0</v>
      </c>
      <c r="C51">
        <f>VLOOKUP($A51,'Energy use Prediction'!$A$178:$AQ$204,MATCH(C$32,'Energy use Prediction'!$A$178:$AQ$178,0),FALSE)*$B51</f>
        <v>0</v>
      </c>
      <c r="D51">
        <f>VLOOKUP($A51,'Energy use Prediction'!$A$178:$AQ$204,MATCH(D$32,'Energy use Prediction'!$A$178:$AQ$178,0),FALSE)*$B51</f>
        <v>0</v>
      </c>
      <c r="E51">
        <f>VLOOKUP($A51,'Energy use Prediction'!$A$178:$AQ$204,MATCH(E$32,'Energy use Prediction'!$A$178:$AQ$178,0),FALSE)*$B51</f>
        <v>0</v>
      </c>
      <c r="F51">
        <f>VLOOKUP($A51,'Energy use Prediction'!$A$178:$AQ$204,MATCH(F$32,'Energy use Prediction'!$A$178:$AQ$178,0),FALSE)*$B51</f>
        <v>0</v>
      </c>
      <c r="G51">
        <f>VLOOKUP($A51,'Energy use Prediction'!$A$178:$AQ$204,MATCH(G$32,'Energy use Prediction'!$A$178:$AQ$178,0),FALSE)*$B51</f>
        <v>0</v>
      </c>
      <c r="H51">
        <f>VLOOKUP($A51,'Energy use Prediction'!$A$178:$AQ$204,MATCH(H$32,'Energy use Prediction'!$A$178:$AQ$178,0),FALSE)*$B51</f>
        <v>0</v>
      </c>
      <c r="I51">
        <f>VLOOKUP($A51,'Energy use Prediction'!$A$178:$AQ$204,MATCH(I$32,'Energy use Prediction'!$A$178:$AQ$178,0),FALSE)*$B51</f>
        <v>0</v>
      </c>
      <c r="J51">
        <f>VLOOKUP($A51,'Energy use Prediction'!$A$178:$AQ$204,MATCH(J$32,'Energy use Prediction'!$A$178:$AQ$178,0),FALSE)*$B51</f>
        <v>0</v>
      </c>
      <c r="K51">
        <f>VLOOKUP($A51,'Energy use Prediction'!$A$178:$AQ$204,MATCH(K$32,'Energy use Prediction'!$A$178:$AQ$178,0),FALSE)*$B51</f>
        <v>0</v>
      </c>
      <c r="L51">
        <f>VLOOKUP($A51,'Energy use Prediction'!$A$178:$AQ$204,MATCH(L$32,'Energy use Prediction'!$A$178:$AQ$178,0),FALSE)*$B51</f>
        <v>0</v>
      </c>
      <c r="M51">
        <f>VLOOKUP($A51,'Energy use Prediction'!$A$178:$AQ$204,MATCH(M$32,'Energy use Prediction'!$A$178:$AQ$178,0),FALSE)*$B51</f>
        <v>0</v>
      </c>
      <c r="N51">
        <f>VLOOKUP($A51,'Energy use Prediction'!$A$178:$AQ$204,MATCH(N$32,'Energy use Prediction'!$A$178:$AQ$178,0),FALSE)*$B51</f>
        <v>0</v>
      </c>
      <c r="O51">
        <f>VLOOKUP($A51,'Energy use Prediction'!$A$178:$AQ$204,MATCH(O$32,'Energy use Prediction'!$A$178:$AQ$178,0),FALSE)*$B51</f>
        <v>0</v>
      </c>
      <c r="P51">
        <f>VLOOKUP($A51,'Energy use Prediction'!$A$178:$AQ$204,MATCH(P$32,'Energy use Prediction'!$A$178:$AQ$178,0),FALSE)*$B51</f>
        <v>0</v>
      </c>
      <c r="Q51">
        <f>VLOOKUP($A51,'Energy use Prediction'!$A$178:$AQ$204,MATCH(Q$32,'Energy use Prediction'!$A$178:$AQ$178,0),FALSE)*$B51</f>
        <v>0</v>
      </c>
      <c r="R51">
        <f>VLOOKUP($A51,'Energy use Prediction'!$A$178:$AQ$204,MATCH(R$32,'Energy use Prediction'!$A$178:$AQ$178,0),FALSE)*$B51</f>
        <v>0</v>
      </c>
      <c r="S51">
        <f>VLOOKUP($A51,'Energy use Prediction'!$A$178:$AQ$204,MATCH(S$32,'Energy use Prediction'!$A$178:$AQ$178,0),FALSE)*$B51</f>
        <v>0</v>
      </c>
      <c r="T51">
        <f>VLOOKUP($A51,'Energy use Prediction'!$A$178:$AQ$204,MATCH(T$32,'Energy use Prediction'!$A$178:$AQ$178,0),FALSE)*$B51</f>
        <v>0</v>
      </c>
      <c r="U51">
        <f>VLOOKUP($A51,'Energy use Prediction'!$A$178:$AQ$204,MATCH(U$32,'Energy use Prediction'!$A$178:$AQ$178,0),FALSE)*$B51</f>
        <v>0</v>
      </c>
      <c r="V51">
        <f>VLOOKUP($A51,'Energy use Prediction'!$A$178:$AQ$204,MATCH(V$32,'Energy use Prediction'!$A$178:$AQ$178,0),FALSE)*$B51</f>
        <v>0</v>
      </c>
      <c r="W51">
        <f>VLOOKUP($A51,'Energy use Prediction'!$A$178:$AQ$204,MATCH(W$32,'Energy use Prediction'!$A$178:$AQ$178,0),FALSE)*$B51</f>
        <v>0</v>
      </c>
      <c r="X51">
        <f>VLOOKUP($A51,'Energy use Prediction'!$A$178:$AQ$204,MATCH(X$32,'Energy use Prediction'!$A$178:$AQ$178,0),FALSE)*$B51</f>
        <v>0</v>
      </c>
      <c r="Y51">
        <f>VLOOKUP($A51,'Energy use Prediction'!$A$178:$AQ$204,MATCH(Y$32,'Energy use Prediction'!$A$178:$AQ$178,0),FALSE)*$B51</f>
        <v>0</v>
      </c>
      <c r="Z51">
        <f>VLOOKUP($A51,'Energy use Prediction'!$A$178:$AQ$204,MATCH(Z$32,'Energy use Prediction'!$A$178:$AQ$178,0),FALSE)*$B51</f>
        <v>0</v>
      </c>
      <c r="AA51">
        <f>VLOOKUP($A51,'Energy use Prediction'!$A$178:$AQ$204,MATCH(AA$32,'Energy use Prediction'!$A$178:$AQ$178,0),FALSE)*$B51</f>
        <v>0</v>
      </c>
      <c r="AB51">
        <f>VLOOKUP($A51,'Energy use Prediction'!$A$178:$AQ$204,MATCH(AB$32,'Energy use Prediction'!$A$178:$AQ$178,0),FALSE)*$B51</f>
        <v>0</v>
      </c>
      <c r="AC51">
        <f>VLOOKUP($A51,'Energy use Prediction'!$A$178:$AQ$204,MATCH(AC$32,'Energy use Prediction'!$A$178:$AQ$178,0),FALSE)*$B51</f>
        <v>0</v>
      </c>
      <c r="AD51">
        <f>VLOOKUP($A51,'Energy use Prediction'!$A$178:$AQ$204,MATCH(AD$32,'Energy use Prediction'!$A$178:$AQ$178,0),FALSE)*$B51</f>
        <v>0</v>
      </c>
      <c r="AE51">
        <f>VLOOKUP($A51,'Energy use Prediction'!$A$178:$AQ$204,MATCH(AE$32,'Energy use Prediction'!$A$178:$AQ$178,0),FALSE)*$B51</f>
        <v>0</v>
      </c>
      <c r="AF51">
        <f>VLOOKUP($A51,'Energy use Prediction'!$A$178:$AQ$204,MATCH(AF$32,'Energy use Prediction'!$A$178:$AQ$178,0),FALSE)*$B51</f>
        <v>0</v>
      </c>
      <c r="AG51">
        <f>VLOOKUP($A51,'Energy use Prediction'!$A$178:$AQ$204,MATCH(AG$32,'Energy use Prediction'!$A$178:$AQ$178,0),FALSE)*$B51</f>
        <v>0</v>
      </c>
      <c r="AH51">
        <f>VLOOKUP($A51,'Energy use Prediction'!$A$178:$AQ$204,MATCH(AH$32,'Energy use Prediction'!$A$178:$AQ$178,0),FALSE)*$B51</f>
        <v>0</v>
      </c>
      <c r="AI51">
        <f>VLOOKUP($A51,'Energy use Prediction'!$A$178:$AQ$204,MATCH(AI$32,'Energy use Prediction'!$A$178:$AQ$178,0),FALSE)*$B51</f>
        <v>0</v>
      </c>
      <c r="AJ51">
        <f>VLOOKUP($A51,'Energy use Prediction'!$A$178:$AQ$204,MATCH(AJ$32,'Energy use Prediction'!$A$178:$AQ$178,0),FALSE)*$B51</f>
        <v>0</v>
      </c>
      <c r="AK51">
        <f>VLOOKUP($A51,'Energy use Prediction'!$A$178:$AQ$204,MATCH(AK$32,'Energy use Prediction'!$A$178:$AQ$178,0),FALSE)*$B51</f>
        <v>0</v>
      </c>
      <c r="AL51">
        <f>VLOOKUP($A51,'Energy use Prediction'!$A$178:$AQ$204,MATCH(AL$32,'Energy use Prediction'!$A$178:$AQ$178,0),FALSE)*$B51</f>
        <v>0</v>
      </c>
      <c r="AM51">
        <f>VLOOKUP($A51,'Energy use Prediction'!$A$178:$AQ$204,MATCH(AM$32,'Energy use Prediction'!$A$178:$AQ$178,0),FALSE)*$B51</f>
        <v>0</v>
      </c>
      <c r="AN51">
        <f>VLOOKUP($A51,'Energy use Prediction'!$A$178:$AQ$204,MATCH(AN$32,'Energy use Prediction'!$A$178:$AQ$178,0),FALSE)*$B51</f>
        <v>0</v>
      </c>
      <c r="AO51">
        <f>VLOOKUP($A51,'Energy use Prediction'!$A$178:$AQ$204,MATCH(AO$32,'Energy use Prediction'!$A$178:$AQ$178,0),FALSE)*$B51</f>
        <v>0</v>
      </c>
      <c r="AP51">
        <f>VLOOKUP($A51,'Energy use Prediction'!$A$178:$AQ$204,MATCH(AP$32,'Energy use Prediction'!$A$178:$AQ$178,0),FALSE)*$B51</f>
        <v>0</v>
      </c>
      <c r="AQ51">
        <f>VLOOKUP($A51,'Energy use Prediction'!$A$178:$AQ$204,MATCH(AQ$32,'Energy use Prediction'!$A$178:$AQ$178,0),FALSE)*$B51</f>
        <v>0</v>
      </c>
    </row>
    <row r="52" spans="1:43">
      <c r="A52" s="37" t="s">
        <v>634</v>
      </c>
      <c r="B52">
        <f>VLOOKUP(A52,'Non Energy use'!A21:J47,COLUMN('Non Energy use'!J21),FALSE)</f>
        <v>0</v>
      </c>
      <c r="C52">
        <f>VLOOKUP($A52,'Energy use Prediction'!$A$178:$AQ$204,MATCH(C$32,'Energy use Prediction'!$A$178:$AQ$178,0),FALSE)*$B52</f>
        <v>0</v>
      </c>
      <c r="D52">
        <f>VLOOKUP($A52,'Energy use Prediction'!$A$178:$AQ$204,MATCH(D$32,'Energy use Prediction'!$A$178:$AQ$178,0),FALSE)*$B52</f>
        <v>0</v>
      </c>
      <c r="E52">
        <f>VLOOKUP($A52,'Energy use Prediction'!$A$178:$AQ$204,MATCH(E$32,'Energy use Prediction'!$A$178:$AQ$178,0),FALSE)*$B52</f>
        <v>0</v>
      </c>
      <c r="F52">
        <f>VLOOKUP($A52,'Energy use Prediction'!$A$178:$AQ$204,MATCH(F$32,'Energy use Prediction'!$A$178:$AQ$178,0),FALSE)*$B52</f>
        <v>0</v>
      </c>
      <c r="G52">
        <f>VLOOKUP($A52,'Energy use Prediction'!$A$178:$AQ$204,MATCH(G$32,'Energy use Prediction'!$A$178:$AQ$178,0),FALSE)*$B52</f>
        <v>0</v>
      </c>
      <c r="H52">
        <f>VLOOKUP($A52,'Energy use Prediction'!$A$178:$AQ$204,MATCH(H$32,'Energy use Prediction'!$A$178:$AQ$178,0),FALSE)*$B52</f>
        <v>0</v>
      </c>
      <c r="I52">
        <f>VLOOKUP($A52,'Energy use Prediction'!$A$178:$AQ$204,MATCH(I$32,'Energy use Prediction'!$A$178:$AQ$178,0),FALSE)*$B52</f>
        <v>0</v>
      </c>
      <c r="J52">
        <f>VLOOKUP($A52,'Energy use Prediction'!$A$178:$AQ$204,MATCH(J$32,'Energy use Prediction'!$A$178:$AQ$178,0),FALSE)*$B52</f>
        <v>0</v>
      </c>
      <c r="K52">
        <f>VLOOKUP($A52,'Energy use Prediction'!$A$178:$AQ$204,MATCH(K$32,'Energy use Prediction'!$A$178:$AQ$178,0),FALSE)*$B52</f>
        <v>0</v>
      </c>
      <c r="L52">
        <f>VLOOKUP($A52,'Energy use Prediction'!$A$178:$AQ$204,MATCH(L$32,'Energy use Prediction'!$A$178:$AQ$178,0),FALSE)*$B52</f>
        <v>0</v>
      </c>
      <c r="M52">
        <f>VLOOKUP($A52,'Energy use Prediction'!$A$178:$AQ$204,MATCH(M$32,'Energy use Prediction'!$A$178:$AQ$178,0),FALSE)*$B52</f>
        <v>0</v>
      </c>
      <c r="N52">
        <f>VLOOKUP($A52,'Energy use Prediction'!$A$178:$AQ$204,MATCH(N$32,'Energy use Prediction'!$A$178:$AQ$178,0),FALSE)*$B52</f>
        <v>0</v>
      </c>
      <c r="O52">
        <f>VLOOKUP($A52,'Energy use Prediction'!$A$178:$AQ$204,MATCH(O$32,'Energy use Prediction'!$A$178:$AQ$178,0),FALSE)*$B52</f>
        <v>0</v>
      </c>
      <c r="P52">
        <f>VLOOKUP($A52,'Energy use Prediction'!$A$178:$AQ$204,MATCH(P$32,'Energy use Prediction'!$A$178:$AQ$178,0),FALSE)*$B52</f>
        <v>0</v>
      </c>
      <c r="Q52">
        <f>VLOOKUP($A52,'Energy use Prediction'!$A$178:$AQ$204,MATCH(Q$32,'Energy use Prediction'!$A$178:$AQ$178,0),FALSE)*$B52</f>
        <v>0</v>
      </c>
      <c r="R52">
        <f>VLOOKUP($A52,'Energy use Prediction'!$A$178:$AQ$204,MATCH(R$32,'Energy use Prediction'!$A$178:$AQ$178,0),FALSE)*$B52</f>
        <v>0</v>
      </c>
      <c r="S52">
        <f>VLOOKUP($A52,'Energy use Prediction'!$A$178:$AQ$204,MATCH(S$32,'Energy use Prediction'!$A$178:$AQ$178,0),FALSE)*$B52</f>
        <v>0</v>
      </c>
      <c r="T52">
        <f>VLOOKUP($A52,'Energy use Prediction'!$A$178:$AQ$204,MATCH(T$32,'Energy use Prediction'!$A$178:$AQ$178,0),FALSE)*$B52</f>
        <v>0</v>
      </c>
      <c r="U52">
        <f>VLOOKUP($A52,'Energy use Prediction'!$A$178:$AQ$204,MATCH(U$32,'Energy use Prediction'!$A$178:$AQ$178,0),FALSE)*$B52</f>
        <v>0</v>
      </c>
      <c r="V52">
        <f>VLOOKUP($A52,'Energy use Prediction'!$A$178:$AQ$204,MATCH(V$32,'Energy use Prediction'!$A$178:$AQ$178,0),FALSE)*$B52</f>
        <v>0</v>
      </c>
      <c r="W52">
        <f>VLOOKUP($A52,'Energy use Prediction'!$A$178:$AQ$204,MATCH(W$32,'Energy use Prediction'!$A$178:$AQ$178,0),FALSE)*$B52</f>
        <v>0</v>
      </c>
      <c r="X52">
        <f>VLOOKUP($A52,'Energy use Prediction'!$A$178:$AQ$204,MATCH(X$32,'Energy use Prediction'!$A$178:$AQ$178,0),FALSE)*$B52</f>
        <v>0</v>
      </c>
      <c r="Y52">
        <f>VLOOKUP($A52,'Energy use Prediction'!$A$178:$AQ$204,MATCH(Y$32,'Energy use Prediction'!$A$178:$AQ$178,0),FALSE)*$B52</f>
        <v>0</v>
      </c>
      <c r="Z52">
        <f>VLOOKUP($A52,'Energy use Prediction'!$A$178:$AQ$204,MATCH(Z$32,'Energy use Prediction'!$A$178:$AQ$178,0),FALSE)*$B52</f>
        <v>0</v>
      </c>
      <c r="AA52">
        <f>VLOOKUP($A52,'Energy use Prediction'!$A$178:$AQ$204,MATCH(AA$32,'Energy use Prediction'!$A$178:$AQ$178,0),FALSE)*$B52</f>
        <v>0</v>
      </c>
      <c r="AB52">
        <f>VLOOKUP($A52,'Energy use Prediction'!$A$178:$AQ$204,MATCH(AB$32,'Energy use Prediction'!$A$178:$AQ$178,0),FALSE)*$B52</f>
        <v>0</v>
      </c>
      <c r="AC52">
        <f>VLOOKUP($A52,'Energy use Prediction'!$A$178:$AQ$204,MATCH(AC$32,'Energy use Prediction'!$A$178:$AQ$178,0),FALSE)*$B52</f>
        <v>0</v>
      </c>
      <c r="AD52">
        <f>VLOOKUP($A52,'Energy use Prediction'!$A$178:$AQ$204,MATCH(AD$32,'Energy use Prediction'!$A$178:$AQ$178,0),FALSE)*$B52</f>
        <v>0</v>
      </c>
      <c r="AE52">
        <f>VLOOKUP($A52,'Energy use Prediction'!$A$178:$AQ$204,MATCH(AE$32,'Energy use Prediction'!$A$178:$AQ$178,0),FALSE)*$B52</f>
        <v>0</v>
      </c>
      <c r="AF52">
        <f>VLOOKUP($A52,'Energy use Prediction'!$A$178:$AQ$204,MATCH(AF$32,'Energy use Prediction'!$A$178:$AQ$178,0),FALSE)*$B52</f>
        <v>0</v>
      </c>
      <c r="AG52">
        <f>VLOOKUP($A52,'Energy use Prediction'!$A$178:$AQ$204,MATCH(AG$32,'Energy use Prediction'!$A$178:$AQ$178,0),FALSE)*$B52</f>
        <v>0</v>
      </c>
      <c r="AH52">
        <f>VLOOKUP($A52,'Energy use Prediction'!$A$178:$AQ$204,MATCH(AH$32,'Energy use Prediction'!$A$178:$AQ$178,0),FALSE)*$B52</f>
        <v>0</v>
      </c>
      <c r="AI52">
        <f>VLOOKUP($A52,'Energy use Prediction'!$A$178:$AQ$204,MATCH(AI$32,'Energy use Prediction'!$A$178:$AQ$178,0),FALSE)*$B52</f>
        <v>0</v>
      </c>
      <c r="AJ52">
        <f>VLOOKUP($A52,'Energy use Prediction'!$A$178:$AQ$204,MATCH(AJ$32,'Energy use Prediction'!$A$178:$AQ$178,0),FALSE)*$B52</f>
        <v>0</v>
      </c>
      <c r="AK52">
        <f>VLOOKUP($A52,'Energy use Prediction'!$A$178:$AQ$204,MATCH(AK$32,'Energy use Prediction'!$A$178:$AQ$178,0),FALSE)*$B52</f>
        <v>0</v>
      </c>
      <c r="AL52">
        <f>VLOOKUP($A52,'Energy use Prediction'!$A$178:$AQ$204,MATCH(AL$32,'Energy use Prediction'!$A$178:$AQ$178,0),FALSE)*$B52</f>
        <v>0</v>
      </c>
      <c r="AM52">
        <f>VLOOKUP($A52,'Energy use Prediction'!$A$178:$AQ$204,MATCH(AM$32,'Energy use Prediction'!$A$178:$AQ$178,0),FALSE)*$B52</f>
        <v>0</v>
      </c>
      <c r="AN52">
        <f>VLOOKUP($A52,'Energy use Prediction'!$A$178:$AQ$204,MATCH(AN$32,'Energy use Prediction'!$A$178:$AQ$178,0),FALSE)*$B52</f>
        <v>0</v>
      </c>
      <c r="AO52">
        <f>VLOOKUP($A52,'Energy use Prediction'!$A$178:$AQ$204,MATCH(AO$32,'Energy use Prediction'!$A$178:$AQ$178,0),FALSE)*$B52</f>
        <v>0</v>
      </c>
      <c r="AP52">
        <f>VLOOKUP($A52,'Energy use Prediction'!$A$178:$AQ$204,MATCH(AP$32,'Energy use Prediction'!$A$178:$AQ$178,0),FALSE)*$B52</f>
        <v>0</v>
      </c>
      <c r="AQ52">
        <f>VLOOKUP($A52,'Energy use Prediction'!$A$178:$AQ$204,MATCH(AQ$32,'Energy use Prediction'!$A$178:$AQ$178,0),FALSE)*$B52</f>
        <v>0</v>
      </c>
    </row>
    <row r="53" spans="1:43">
      <c r="A53" s="37" t="s">
        <v>635</v>
      </c>
      <c r="B53">
        <f>VLOOKUP(A53,'Non Energy use'!A22:J48,COLUMN('Non Energy use'!J22),FALSE)</f>
        <v>0</v>
      </c>
      <c r="C53">
        <f>VLOOKUP($A53,'Energy use Prediction'!$A$178:$AQ$204,MATCH(C$32,'Energy use Prediction'!$A$178:$AQ$178,0),FALSE)*$B53</f>
        <v>0</v>
      </c>
      <c r="D53">
        <f>VLOOKUP($A53,'Energy use Prediction'!$A$178:$AQ$204,MATCH(D$32,'Energy use Prediction'!$A$178:$AQ$178,0),FALSE)*$B53</f>
        <v>0</v>
      </c>
      <c r="E53">
        <f>VLOOKUP($A53,'Energy use Prediction'!$A$178:$AQ$204,MATCH(E$32,'Energy use Prediction'!$A$178:$AQ$178,0),FALSE)*$B53</f>
        <v>0</v>
      </c>
      <c r="F53">
        <f>VLOOKUP($A53,'Energy use Prediction'!$A$178:$AQ$204,MATCH(F$32,'Energy use Prediction'!$A$178:$AQ$178,0),FALSE)*$B53</f>
        <v>0</v>
      </c>
      <c r="G53">
        <f>VLOOKUP($A53,'Energy use Prediction'!$A$178:$AQ$204,MATCH(G$32,'Energy use Prediction'!$A$178:$AQ$178,0),FALSE)*$B53</f>
        <v>0</v>
      </c>
      <c r="H53">
        <f>VLOOKUP($A53,'Energy use Prediction'!$A$178:$AQ$204,MATCH(H$32,'Energy use Prediction'!$A$178:$AQ$178,0),FALSE)*$B53</f>
        <v>0</v>
      </c>
      <c r="I53">
        <f>VLOOKUP($A53,'Energy use Prediction'!$A$178:$AQ$204,MATCH(I$32,'Energy use Prediction'!$A$178:$AQ$178,0),FALSE)*$B53</f>
        <v>0</v>
      </c>
      <c r="J53">
        <f>VLOOKUP($A53,'Energy use Prediction'!$A$178:$AQ$204,MATCH(J$32,'Energy use Prediction'!$A$178:$AQ$178,0),FALSE)*$B53</f>
        <v>0</v>
      </c>
      <c r="K53">
        <f>VLOOKUP($A53,'Energy use Prediction'!$A$178:$AQ$204,MATCH(K$32,'Energy use Prediction'!$A$178:$AQ$178,0),FALSE)*$B53</f>
        <v>0</v>
      </c>
      <c r="L53">
        <f>VLOOKUP($A53,'Energy use Prediction'!$A$178:$AQ$204,MATCH(L$32,'Energy use Prediction'!$A$178:$AQ$178,0),FALSE)*$B53</f>
        <v>0</v>
      </c>
      <c r="M53">
        <f>VLOOKUP($A53,'Energy use Prediction'!$A$178:$AQ$204,MATCH(M$32,'Energy use Prediction'!$A$178:$AQ$178,0),FALSE)*$B53</f>
        <v>0</v>
      </c>
      <c r="N53">
        <f>VLOOKUP($A53,'Energy use Prediction'!$A$178:$AQ$204,MATCH(N$32,'Energy use Prediction'!$A$178:$AQ$178,0),FALSE)*$B53</f>
        <v>0</v>
      </c>
      <c r="O53">
        <f>VLOOKUP($A53,'Energy use Prediction'!$A$178:$AQ$204,MATCH(O$32,'Energy use Prediction'!$A$178:$AQ$178,0),FALSE)*$B53</f>
        <v>0</v>
      </c>
      <c r="P53">
        <f>VLOOKUP($A53,'Energy use Prediction'!$A$178:$AQ$204,MATCH(P$32,'Energy use Prediction'!$A$178:$AQ$178,0),FALSE)*$B53</f>
        <v>0</v>
      </c>
      <c r="Q53">
        <f>VLOOKUP($A53,'Energy use Prediction'!$A$178:$AQ$204,MATCH(Q$32,'Energy use Prediction'!$A$178:$AQ$178,0),FALSE)*$B53</f>
        <v>0</v>
      </c>
      <c r="R53">
        <f>VLOOKUP($A53,'Energy use Prediction'!$A$178:$AQ$204,MATCH(R$32,'Energy use Prediction'!$A$178:$AQ$178,0),FALSE)*$B53</f>
        <v>0</v>
      </c>
      <c r="S53">
        <f>VLOOKUP($A53,'Energy use Prediction'!$A$178:$AQ$204,MATCH(S$32,'Energy use Prediction'!$A$178:$AQ$178,0),FALSE)*$B53</f>
        <v>0</v>
      </c>
      <c r="T53">
        <f>VLOOKUP($A53,'Energy use Prediction'!$A$178:$AQ$204,MATCH(T$32,'Energy use Prediction'!$A$178:$AQ$178,0),FALSE)*$B53</f>
        <v>0</v>
      </c>
      <c r="U53">
        <f>VLOOKUP($A53,'Energy use Prediction'!$A$178:$AQ$204,MATCH(U$32,'Energy use Prediction'!$A$178:$AQ$178,0),FALSE)*$B53</f>
        <v>0</v>
      </c>
      <c r="V53">
        <f>VLOOKUP($A53,'Energy use Prediction'!$A$178:$AQ$204,MATCH(V$32,'Energy use Prediction'!$A$178:$AQ$178,0),FALSE)*$B53</f>
        <v>0</v>
      </c>
      <c r="W53">
        <f>VLOOKUP($A53,'Energy use Prediction'!$A$178:$AQ$204,MATCH(W$32,'Energy use Prediction'!$A$178:$AQ$178,0),FALSE)*$B53</f>
        <v>0</v>
      </c>
      <c r="X53">
        <f>VLOOKUP($A53,'Energy use Prediction'!$A$178:$AQ$204,MATCH(X$32,'Energy use Prediction'!$A$178:$AQ$178,0),FALSE)*$B53</f>
        <v>0</v>
      </c>
      <c r="Y53">
        <f>VLOOKUP($A53,'Energy use Prediction'!$A$178:$AQ$204,MATCH(Y$32,'Energy use Prediction'!$A$178:$AQ$178,0),FALSE)*$B53</f>
        <v>0</v>
      </c>
      <c r="Z53">
        <f>VLOOKUP($A53,'Energy use Prediction'!$A$178:$AQ$204,MATCH(Z$32,'Energy use Prediction'!$A$178:$AQ$178,0),FALSE)*$B53</f>
        <v>0</v>
      </c>
      <c r="AA53">
        <f>VLOOKUP($A53,'Energy use Prediction'!$A$178:$AQ$204,MATCH(AA$32,'Energy use Prediction'!$A$178:$AQ$178,0),FALSE)*$B53</f>
        <v>0</v>
      </c>
      <c r="AB53">
        <f>VLOOKUP($A53,'Energy use Prediction'!$A$178:$AQ$204,MATCH(AB$32,'Energy use Prediction'!$A$178:$AQ$178,0),FALSE)*$B53</f>
        <v>0</v>
      </c>
      <c r="AC53">
        <f>VLOOKUP($A53,'Energy use Prediction'!$A$178:$AQ$204,MATCH(AC$32,'Energy use Prediction'!$A$178:$AQ$178,0),FALSE)*$B53</f>
        <v>0</v>
      </c>
      <c r="AD53">
        <f>VLOOKUP($A53,'Energy use Prediction'!$A$178:$AQ$204,MATCH(AD$32,'Energy use Prediction'!$A$178:$AQ$178,0),FALSE)*$B53</f>
        <v>0</v>
      </c>
      <c r="AE53">
        <f>VLOOKUP($A53,'Energy use Prediction'!$A$178:$AQ$204,MATCH(AE$32,'Energy use Prediction'!$A$178:$AQ$178,0),FALSE)*$B53</f>
        <v>0</v>
      </c>
      <c r="AF53">
        <f>VLOOKUP($A53,'Energy use Prediction'!$A$178:$AQ$204,MATCH(AF$32,'Energy use Prediction'!$A$178:$AQ$178,0),FALSE)*$B53</f>
        <v>0</v>
      </c>
      <c r="AG53">
        <f>VLOOKUP($A53,'Energy use Prediction'!$A$178:$AQ$204,MATCH(AG$32,'Energy use Prediction'!$A$178:$AQ$178,0),FALSE)*$B53</f>
        <v>0</v>
      </c>
      <c r="AH53">
        <f>VLOOKUP($A53,'Energy use Prediction'!$A$178:$AQ$204,MATCH(AH$32,'Energy use Prediction'!$A$178:$AQ$178,0),FALSE)*$B53</f>
        <v>0</v>
      </c>
      <c r="AI53">
        <f>VLOOKUP($A53,'Energy use Prediction'!$A$178:$AQ$204,MATCH(AI$32,'Energy use Prediction'!$A$178:$AQ$178,0),FALSE)*$B53</f>
        <v>0</v>
      </c>
      <c r="AJ53">
        <f>VLOOKUP($A53,'Energy use Prediction'!$A$178:$AQ$204,MATCH(AJ$32,'Energy use Prediction'!$A$178:$AQ$178,0),FALSE)*$B53</f>
        <v>0</v>
      </c>
      <c r="AK53">
        <f>VLOOKUP($A53,'Energy use Prediction'!$A$178:$AQ$204,MATCH(AK$32,'Energy use Prediction'!$A$178:$AQ$178,0),FALSE)*$B53</f>
        <v>0</v>
      </c>
      <c r="AL53">
        <f>VLOOKUP($A53,'Energy use Prediction'!$A$178:$AQ$204,MATCH(AL$32,'Energy use Prediction'!$A$178:$AQ$178,0),FALSE)*$B53</f>
        <v>0</v>
      </c>
      <c r="AM53">
        <f>VLOOKUP($A53,'Energy use Prediction'!$A$178:$AQ$204,MATCH(AM$32,'Energy use Prediction'!$A$178:$AQ$178,0),FALSE)*$B53</f>
        <v>0</v>
      </c>
      <c r="AN53">
        <f>VLOOKUP($A53,'Energy use Prediction'!$A$178:$AQ$204,MATCH(AN$32,'Energy use Prediction'!$A$178:$AQ$178,0),FALSE)*$B53</f>
        <v>0</v>
      </c>
      <c r="AO53">
        <f>VLOOKUP($A53,'Energy use Prediction'!$A$178:$AQ$204,MATCH(AO$32,'Energy use Prediction'!$A$178:$AQ$178,0),FALSE)*$B53</f>
        <v>0</v>
      </c>
      <c r="AP53">
        <f>VLOOKUP($A53,'Energy use Prediction'!$A$178:$AQ$204,MATCH(AP$32,'Energy use Prediction'!$A$178:$AQ$178,0),FALSE)*$B53</f>
        <v>0</v>
      </c>
      <c r="AQ53">
        <f>VLOOKUP($A53,'Energy use Prediction'!$A$178:$AQ$204,MATCH(AQ$32,'Energy use Prediction'!$A$178:$AQ$178,0),FALSE)*$B53</f>
        <v>0</v>
      </c>
    </row>
    <row r="54" spans="1:43">
      <c r="A54" s="37" t="s">
        <v>636</v>
      </c>
      <c r="B54">
        <f>VLOOKUP(A54,'Non Energy use'!A23:J49,COLUMN('Non Energy use'!J23),FALSE)</f>
        <v>0</v>
      </c>
      <c r="C54">
        <f>VLOOKUP($A54,'Energy use Prediction'!$A$178:$AQ$204,MATCH(C$32,'Energy use Prediction'!$A$178:$AQ$178,0),FALSE)*$B54</f>
        <v>0</v>
      </c>
      <c r="D54">
        <f>VLOOKUP($A54,'Energy use Prediction'!$A$178:$AQ$204,MATCH(D$32,'Energy use Prediction'!$A$178:$AQ$178,0),FALSE)*$B54</f>
        <v>0</v>
      </c>
      <c r="E54">
        <f>VLOOKUP($A54,'Energy use Prediction'!$A$178:$AQ$204,MATCH(E$32,'Energy use Prediction'!$A$178:$AQ$178,0),FALSE)*$B54</f>
        <v>0</v>
      </c>
      <c r="F54">
        <f>VLOOKUP($A54,'Energy use Prediction'!$A$178:$AQ$204,MATCH(F$32,'Energy use Prediction'!$A$178:$AQ$178,0),FALSE)*$B54</f>
        <v>0</v>
      </c>
      <c r="G54">
        <f>VLOOKUP($A54,'Energy use Prediction'!$A$178:$AQ$204,MATCH(G$32,'Energy use Prediction'!$A$178:$AQ$178,0),FALSE)*$B54</f>
        <v>0</v>
      </c>
      <c r="H54">
        <f>VLOOKUP($A54,'Energy use Prediction'!$A$178:$AQ$204,MATCH(H$32,'Energy use Prediction'!$A$178:$AQ$178,0),FALSE)*$B54</f>
        <v>0</v>
      </c>
      <c r="I54">
        <f>VLOOKUP($A54,'Energy use Prediction'!$A$178:$AQ$204,MATCH(I$32,'Energy use Prediction'!$A$178:$AQ$178,0),FALSE)*$B54</f>
        <v>0</v>
      </c>
      <c r="J54">
        <f>VLOOKUP($A54,'Energy use Prediction'!$A$178:$AQ$204,MATCH(J$32,'Energy use Prediction'!$A$178:$AQ$178,0),FALSE)*$B54</f>
        <v>0</v>
      </c>
      <c r="K54">
        <f>VLOOKUP($A54,'Energy use Prediction'!$A$178:$AQ$204,MATCH(K$32,'Energy use Prediction'!$A$178:$AQ$178,0),FALSE)*$B54</f>
        <v>0</v>
      </c>
      <c r="L54">
        <f>VLOOKUP($A54,'Energy use Prediction'!$A$178:$AQ$204,MATCH(L$32,'Energy use Prediction'!$A$178:$AQ$178,0),FALSE)*$B54</f>
        <v>0</v>
      </c>
      <c r="M54">
        <f>VLOOKUP($A54,'Energy use Prediction'!$A$178:$AQ$204,MATCH(M$32,'Energy use Prediction'!$A$178:$AQ$178,0),FALSE)*$B54</f>
        <v>0</v>
      </c>
      <c r="N54">
        <f>VLOOKUP($A54,'Energy use Prediction'!$A$178:$AQ$204,MATCH(N$32,'Energy use Prediction'!$A$178:$AQ$178,0),FALSE)*$B54</f>
        <v>0</v>
      </c>
      <c r="O54">
        <f>VLOOKUP($A54,'Energy use Prediction'!$A$178:$AQ$204,MATCH(O$32,'Energy use Prediction'!$A$178:$AQ$178,0),FALSE)*$B54</f>
        <v>0</v>
      </c>
      <c r="P54">
        <f>VLOOKUP($A54,'Energy use Prediction'!$A$178:$AQ$204,MATCH(P$32,'Energy use Prediction'!$A$178:$AQ$178,0),FALSE)*$B54</f>
        <v>0</v>
      </c>
      <c r="Q54">
        <f>VLOOKUP($A54,'Energy use Prediction'!$A$178:$AQ$204,MATCH(Q$32,'Energy use Prediction'!$A$178:$AQ$178,0),FALSE)*$B54</f>
        <v>0</v>
      </c>
      <c r="R54">
        <f>VLOOKUP($A54,'Energy use Prediction'!$A$178:$AQ$204,MATCH(R$32,'Energy use Prediction'!$A$178:$AQ$178,0),FALSE)*$B54</f>
        <v>0</v>
      </c>
      <c r="S54">
        <f>VLOOKUP($A54,'Energy use Prediction'!$A$178:$AQ$204,MATCH(S$32,'Energy use Prediction'!$A$178:$AQ$178,0),FALSE)*$B54</f>
        <v>0</v>
      </c>
      <c r="T54">
        <f>VLOOKUP($A54,'Energy use Prediction'!$A$178:$AQ$204,MATCH(T$32,'Energy use Prediction'!$A$178:$AQ$178,0),FALSE)*$B54</f>
        <v>0</v>
      </c>
      <c r="U54">
        <f>VLOOKUP($A54,'Energy use Prediction'!$A$178:$AQ$204,MATCH(U$32,'Energy use Prediction'!$A$178:$AQ$178,0),FALSE)*$B54</f>
        <v>0</v>
      </c>
      <c r="V54">
        <f>VLOOKUP($A54,'Energy use Prediction'!$A$178:$AQ$204,MATCH(V$32,'Energy use Prediction'!$A$178:$AQ$178,0),FALSE)*$B54</f>
        <v>0</v>
      </c>
      <c r="W54">
        <f>VLOOKUP($A54,'Energy use Prediction'!$A$178:$AQ$204,MATCH(W$32,'Energy use Prediction'!$A$178:$AQ$178,0),FALSE)*$B54</f>
        <v>0</v>
      </c>
      <c r="X54">
        <f>VLOOKUP($A54,'Energy use Prediction'!$A$178:$AQ$204,MATCH(X$32,'Energy use Prediction'!$A$178:$AQ$178,0),FALSE)*$B54</f>
        <v>0</v>
      </c>
      <c r="Y54">
        <f>VLOOKUP($A54,'Energy use Prediction'!$A$178:$AQ$204,MATCH(Y$32,'Energy use Prediction'!$A$178:$AQ$178,0),FALSE)*$B54</f>
        <v>0</v>
      </c>
      <c r="Z54">
        <f>VLOOKUP($A54,'Energy use Prediction'!$A$178:$AQ$204,MATCH(Z$32,'Energy use Prediction'!$A$178:$AQ$178,0),FALSE)*$B54</f>
        <v>0</v>
      </c>
      <c r="AA54">
        <f>VLOOKUP($A54,'Energy use Prediction'!$A$178:$AQ$204,MATCH(AA$32,'Energy use Prediction'!$A$178:$AQ$178,0),FALSE)*$B54</f>
        <v>0</v>
      </c>
      <c r="AB54">
        <f>VLOOKUP($A54,'Energy use Prediction'!$A$178:$AQ$204,MATCH(AB$32,'Energy use Prediction'!$A$178:$AQ$178,0),FALSE)*$B54</f>
        <v>0</v>
      </c>
      <c r="AC54">
        <f>VLOOKUP($A54,'Energy use Prediction'!$A$178:$AQ$204,MATCH(AC$32,'Energy use Prediction'!$A$178:$AQ$178,0),FALSE)*$B54</f>
        <v>0</v>
      </c>
      <c r="AD54">
        <f>VLOOKUP($A54,'Energy use Prediction'!$A$178:$AQ$204,MATCH(AD$32,'Energy use Prediction'!$A$178:$AQ$178,0),FALSE)*$B54</f>
        <v>0</v>
      </c>
      <c r="AE54">
        <f>VLOOKUP($A54,'Energy use Prediction'!$A$178:$AQ$204,MATCH(AE$32,'Energy use Prediction'!$A$178:$AQ$178,0),FALSE)*$B54</f>
        <v>0</v>
      </c>
      <c r="AF54">
        <f>VLOOKUP($A54,'Energy use Prediction'!$A$178:$AQ$204,MATCH(AF$32,'Energy use Prediction'!$A$178:$AQ$178,0),FALSE)*$B54</f>
        <v>0</v>
      </c>
      <c r="AG54">
        <f>VLOOKUP($A54,'Energy use Prediction'!$A$178:$AQ$204,MATCH(AG$32,'Energy use Prediction'!$A$178:$AQ$178,0),FALSE)*$B54</f>
        <v>0</v>
      </c>
      <c r="AH54">
        <f>VLOOKUP($A54,'Energy use Prediction'!$A$178:$AQ$204,MATCH(AH$32,'Energy use Prediction'!$A$178:$AQ$178,0),FALSE)*$B54</f>
        <v>0</v>
      </c>
      <c r="AI54">
        <f>VLOOKUP($A54,'Energy use Prediction'!$A$178:$AQ$204,MATCH(AI$32,'Energy use Prediction'!$A$178:$AQ$178,0),FALSE)*$B54</f>
        <v>0</v>
      </c>
      <c r="AJ54">
        <f>VLOOKUP($A54,'Energy use Prediction'!$A$178:$AQ$204,MATCH(AJ$32,'Energy use Prediction'!$A$178:$AQ$178,0),FALSE)*$B54</f>
        <v>0</v>
      </c>
      <c r="AK54">
        <f>VLOOKUP($A54,'Energy use Prediction'!$A$178:$AQ$204,MATCH(AK$32,'Energy use Prediction'!$A$178:$AQ$178,0),FALSE)*$B54</f>
        <v>0</v>
      </c>
      <c r="AL54">
        <f>VLOOKUP($A54,'Energy use Prediction'!$A$178:$AQ$204,MATCH(AL$32,'Energy use Prediction'!$A$178:$AQ$178,0),FALSE)*$B54</f>
        <v>0</v>
      </c>
      <c r="AM54">
        <f>VLOOKUP($A54,'Energy use Prediction'!$A$178:$AQ$204,MATCH(AM$32,'Energy use Prediction'!$A$178:$AQ$178,0),FALSE)*$B54</f>
        <v>0</v>
      </c>
      <c r="AN54">
        <f>VLOOKUP($A54,'Energy use Prediction'!$A$178:$AQ$204,MATCH(AN$32,'Energy use Prediction'!$A$178:$AQ$178,0),FALSE)*$B54</f>
        <v>0</v>
      </c>
      <c r="AO54">
        <f>VLOOKUP($A54,'Energy use Prediction'!$A$178:$AQ$204,MATCH(AO$32,'Energy use Prediction'!$A$178:$AQ$178,0),FALSE)*$B54</f>
        <v>0</v>
      </c>
      <c r="AP54">
        <f>VLOOKUP($A54,'Energy use Prediction'!$A$178:$AQ$204,MATCH(AP$32,'Energy use Prediction'!$A$178:$AQ$178,0),FALSE)*$B54</f>
        <v>0</v>
      </c>
      <c r="AQ54">
        <f>VLOOKUP($A54,'Energy use Prediction'!$A$178:$AQ$204,MATCH(AQ$32,'Energy use Prediction'!$A$178:$AQ$178,0),FALSE)*$B54</f>
        <v>0</v>
      </c>
    </row>
    <row r="55" spans="1:43">
      <c r="A55" s="37" t="s">
        <v>637</v>
      </c>
      <c r="B55">
        <f>VLOOKUP(A55,'Non Energy use'!A24:J50,COLUMN('Non Energy use'!J24),FALSE)</f>
        <v>0</v>
      </c>
      <c r="C55">
        <f>VLOOKUP($A55,'Energy use Prediction'!$A$178:$AQ$204,MATCH(C$32,'Energy use Prediction'!$A$178:$AQ$178,0),FALSE)*$B55</f>
        <v>0</v>
      </c>
      <c r="D55">
        <f>VLOOKUP($A55,'Energy use Prediction'!$A$178:$AQ$204,MATCH(D$32,'Energy use Prediction'!$A$178:$AQ$178,0),FALSE)*$B55</f>
        <v>0</v>
      </c>
      <c r="E55">
        <f>VLOOKUP($A55,'Energy use Prediction'!$A$178:$AQ$204,MATCH(E$32,'Energy use Prediction'!$A$178:$AQ$178,0),FALSE)*$B55</f>
        <v>0</v>
      </c>
      <c r="F55">
        <f>VLOOKUP($A55,'Energy use Prediction'!$A$178:$AQ$204,MATCH(F$32,'Energy use Prediction'!$A$178:$AQ$178,0),FALSE)*$B55</f>
        <v>0</v>
      </c>
      <c r="G55">
        <f>VLOOKUP($A55,'Energy use Prediction'!$A$178:$AQ$204,MATCH(G$32,'Energy use Prediction'!$A$178:$AQ$178,0),FALSE)*$B55</f>
        <v>0</v>
      </c>
      <c r="H55">
        <f>VLOOKUP($A55,'Energy use Prediction'!$A$178:$AQ$204,MATCH(H$32,'Energy use Prediction'!$A$178:$AQ$178,0),FALSE)*$B55</f>
        <v>0</v>
      </c>
      <c r="I55">
        <f>VLOOKUP($A55,'Energy use Prediction'!$A$178:$AQ$204,MATCH(I$32,'Energy use Prediction'!$A$178:$AQ$178,0),FALSE)*$B55</f>
        <v>0</v>
      </c>
      <c r="J55">
        <f>VLOOKUP($A55,'Energy use Prediction'!$A$178:$AQ$204,MATCH(J$32,'Energy use Prediction'!$A$178:$AQ$178,0),FALSE)*$B55</f>
        <v>0</v>
      </c>
      <c r="K55">
        <f>VLOOKUP($A55,'Energy use Prediction'!$A$178:$AQ$204,MATCH(K$32,'Energy use Prediction'!$A$178:$AQ$178,0),FALSE)*$B55</f>
        <v>0</v>
      </c>
      <c r="L55">
        <f>VLOOKUP($A55,'Energy use Prediction'!$A$178:$AQ$204,MATCH(L$32,'Energy use Prediction'!$A$178:$AQ$178,0),FALSE)*$B55</f>
        <v>0</v>
      </c>
      <c r="M55">
        <f>VLOOKUP($A55,'Energy use Prediction'!$A$178:$AQ$204,MATCH(M$32,'Energy use Prediction'!$A$178:$AQ$178,0),FALSE)*$B55</f>
        <v>0</v>
      </c>
      <c r="N55">
        <f>VLOOKUP($A55,'Energy use Prediction'!$A$178:$AQ$204,MATCH(N$32,'Energy use Prediction'!$A$178:$AQ$178,0),FALSE)*$B55</f>
        <v>0</v>
      </c>
      <c r="O55">
        <f>VLOOKUP($A55,'Energy use Prediction'!$A$178:$AQ$204,MATCH(O$32,'Energy use Prediction'!$A$178:$AQ$178,0),FALSE)*$B55</f>
        <v>0</v>
      </c>
      <c r="P55">
        <f>VLOOKUP($A55,'Energy use Prediction'!$A$178:$AQ$204,MATCH(P$32,'Energy use Prediction'!$A$178:$AQ$178,0),FALSE)*$B55</f>
        <v>0</v>
      </c>
      <c r="Q55">
        <f>VLOOKUP($A55,'Energy use Prediction'!$A$178:$AQ$204,MATCH(Q$32,'Energy use Prediction'!$A$178:$AQ$178,0),FALSE)*$B55</f>
        <v>0</v>
      </c>
      <c r="R55">
        <f>VLOOKUP($A55,'Energy use Prediction'!$A$178:$AQ$204,MATCH(R$32,'Energy use Prediction'!$A$178:$AQ$178,0),FALSE)*$B55</f>
        <v>0</v>
      </c>
      <c r="S55">
        <f>VLOOKUP($A55,'Energy use Prediction'!$A$178:$AQ$204,MATCH(S$32,'Energy use Prediction'!$A$178:$AQ$178,0),FALSE)*$B55</f>
        <v>0</v>
      </c>
      <c r="T55">
        <f>VLOOKUP($A55,'Energy use Prediction'!$A$178:$AQ$204,MATCH(T$32,'Energy use Prediction'!$A$178:$AQ$178,0),FALSE)*$B55</f>
        <v>0</v>
      </c>
      <c r="U55">
        <f>VLOOKUP($A55,'Energy use Prediction'!$A$178:$AQ$204,MATCH(U$32,'Energy use Prediction'!$A$178:$AQ$178,0),FALSE)*$B55</f>
        <v>0</v>
      </c>
      <c r="V55">
        <f>VLOOKUP($A55,'Energy use Prediction'!$A$178:$AQ$204,MATCH(V$32,'Energy use Prediction'!$A$178:$AQ$178,0),FALSE)*$B55</f>
        <v>0</v>
      </c>
      <c r="W55">
        <f>VLOOKUP($A55,'Energy use Prediction'!$A$178:$AQ$204,MATCH(W$32,'Energy use Prediction'!$A$178:$AQ$178,0),FALSE)*$B55</f>
        <v>0</v>
      </c>
      <c r="X55">
        <f>VLOOKUP($A55,'Energy use Prediction'!$A$178:$AQ$204,MATCH(X$32,'Energy use Prediction'!$A$178:$AQ$178,0),FALSE)*$B55</f>
        <v>0</v>
      </c>
      <c r="Y55">
        <f>VLOOKUP($A55,'Energy use Prediction'!$A$178:$AQ$204,MATCH(Y$32,'Energy use Prediction'!$A$178:$AQ$178,0),FALSE)*$B55</f>
        <v>0</v>
      </c>
      <c r="Z55">
        <f>VLOOKUP($A55,'Energy use Prediction'!$A$178:$AQ$204,MATCH(Z$32,'Energy use Prediction'!$A$178:$AQ$178,0),FALSE)*$B55</f>
        <v>0</v>
      </c>
      <c r="AA55">
        <f>VLOOKUP($A55,'Energy use Prediction'!$A$178:$AQ$204,MATCH(AA$32,'Energy use Prediction'!$A$178:$AQ$178,0),FALSE)*$B55</f>
        <v>0</v>
      </c>
      <c r="AB55">
        <f>VLOOKUP($A55,'Energy use Prediction'!$A$178:$AQ$204,MATCH(AB$32,'Energy use Prediction'!$A$178:$AQ$178,0),FALSE)*$B55</f>
        <v>0</v>
      </c>
      <c r="AC55">
        <f>VLOOKUP($A55,'Energy use Prediction'!$A$178:$AQ$204,MATCH(AC$32,'Energy use Prediction'!$A$178:$AQ$178,0),FALSE)*$B55</f>
        <v>0</v>
      </c>
      <c r="AD55">
        <f>VLOOKUP($A55,'Energy use Prediction'!$A$178:$AQ$204,MATCH(AD$32,'Energy use Prediction'!$A$178:$AQ$178,0),FALSE)*$B55</f>
        <v>0</v>
      </c>
      <c r="AE55">
        <f>VLOOKUP($A55,'Energy use Prediction'!$A$178:$AQ$204,MATCH(AE$32,'Energy use Prediction'!$A$178:$AQ$178,0),FALSE)*$B55</f>
        <v>0</v>
      </c>
      <c r="AF55">
        <f>VLOOKUP($A55,'Energy use Prediction'!$A$178:$AQ$204,MATCH(AF$32,'Energy use Prediction'!$A$178:$AQ$178,0),FALSE)*$B55</f>
        <v>0</v>
      </c>
      <c r="AG55">
        <f>VLOOKUP($A55,'Energy use Prediction'!$A$178:$AQ$204,MATCH(AG$32,'Energy use Prediction'!$A$178:$AQ$178,0),FALSE)*$B55</f>
        <v>0</v>
      </c>
      <c r="AH55">
        <f>VLOOKUP($A55,'Energy use Prediction'!$A$178:$AQ$204,MATCH(AH$32,'Energy use Prediction'!$A$178:$AQ$178,0),FALSE)*$B55</f>
        <v>0</v>
      </c>
      <c r="AI55">
        <f>VLOOKUP($A55,'Energy use Prediction'!$A$178:$AQ$204,MATCH(AI$32,'Energy use Prediction'!$A$178:$AQ$178,0),FALSE)*$B55</f>
        <v>0</v>
      </c>
      <c r="AJ55">
        <f>VLOOKUP($A55,'Energy use Prediction'!$A$178:$AQ$204,MATCH(AJ$32,'Energy use Prediction'!$A$178:$AQ$178,0),FALSE)*$B55</f>
        <v>0</v>
      </c>
      <c r="AK55">
        <f>VLOOKUP($A55,'Energy use Prediction'!$A$178:$AQ$204,MATCH(AK$32,'Energy use Prediction'!$A$178:$AQ$178,0),FALSE)*$B55</f>
        <v>0</v>
      </c>
      <c r="AL55">
        <f>VLOOKUP($A55,'Energy use Prediction'!$A$178:$AQ$204,MATCH(AL$32,'Energy use Prediction'!$A$178:$AQ$178,0),FALSE)*$B55</f>
        <v>0</v>
      </c>
      <c r="AM55">
        <f>VLOOKUP($A55,'Energy use Prediction'!$A$178:$AQ$204,MATCH(AM$32,'Energy use Prediction'!$A$178:$AQ$178,0),FALSE)*$B55</f>
        <v>0</v>
      </c>
      <c r="AN55">
        <f>VLOOKUP($A55,'Energy use Prediction'!$A$178:$AQ$204,MATCH(AN$32,'Energy use Prediction'!$A$178:$AQ$178,0),FALSE)*$B55</f>
        <v>0</v>
      </c>
      <c r="AO55">
        <f>VLOOKUP($A55,'Energy use Prediction'!$A$178:$AQ$204,MATCH(AO$32,'Energy use Prediction'!$A$178:$AQ$178,0),FALSE)*$B55</f>
        <v>0</v>
      </c>
      <c r="AP55">
        <f>VLOOKUP($A55,'Energy use Prediction'!$A$178:$AQ$204,MATCH(AP$32,'Energy use Prediction'!$A$178:$AQ$178,0),FALSE)*$B55</f>
        <v>0</v>
      </c>
      <c r="AQ55">
        <f>VLOOKUP($A55,'Energy use Prediction'!$A$178:$AQ$204,MATCH(AQ$32,'Energy use Prediction'!$A$178:$AQ$178,0),FALSE)*$B55</f>
        <v>0</v>
      </c>
    </row>
    <row r="56" spans="1:43">
      <c r="A56" s="37" t="s">
        <v>638</v>
      </c>
      <c r="B56">
        <f>VLOOKUP(A56,'Non Energy use'!A25:J51,COLUMN('Non Energy use'!J25),FALSE)</f>
        <v>0</v>
      </c>
      <c r="C56">
        <f>VLOOKUP($A56,'Energy use Prediction'!$A$178:$AQ$204,MATCH(C$32,'Energy use Prediction'!$A$178:$AQ$178,0),FALSE)*$B56</f>
        <v>0</v>
      </c>
      <c r="D56">
        <f>VLOOKUP($A56,'Energy use Prediction'!$A$178:$AQ$204,MATCH(D$32,'Energy use Prediction'!$A$178:$AQ$178,0),FALSE)*$B56</f>
        <v>0</v>
      </c>
      <c r="E56">
        <f>VLOOKUP($A56,'Energy use Prediction'!$A$178:$AQ$204,MATCH(E$32,'Energy use Prediction'!$A$178:$AQ$178,0),FALSE)*$B56</f>
        <v>0</v>
      </c>
      <c r="F56">
        <f>VLOOKUP($A56,'Energy use Prediction'!$A$178:$AQ$204,MATCH(F$32,'Energy use Prediction'!$A$178:$AQ$178,0),FALSE)*$B56</f>
        <v>0</v>
      </c>
      <c r="G56">
        <f>VLOOKUP($A56,'Energy use Prediction'!$A$178:$AQ$204,MATCH(G$32,'Energy use Prediction'!$A$178:$AQ$178,0),FALSE)*$B56</f>
        <v>0</v>
      </c>
      <c r="H56">
        <f>VLOOKUP($A56,'Energy use Prediction'!$A$178:$AQ$204,MATCH(H$32,'Energy use Prediction'!$A$178:$AQ$178,0),FALSE)*$B56</f>
        <v>0</v>
      </c>
      <c r="I56">
        <f>VLOOKUP($A56,'Energy use Prediction'!$A$178:$AQ$204,MATCH(I$32,'Energy use Prediction'!$A$178:$AQ$178,0),FALSE)*$B56</f>
        <v>0</v>
      </c>
      <c r="J56">
        <f>VLOOKUP($A56,'Energy use Prediction'!$A$178:$AQ$204,MATCH(J$32,'Energy use Prediction'!$A$178:$AQ$178,0),FALSE)*$B56</f>
        <v>0</v>
      </c>
      <c r="K56">
        <f>VLOOKUP($A56,'Energy use Prediction'!$A$178:$AQ$204,MATCH(K$32,'Energy use Prediction'!$A$178:$AQ$178,0),FALSE)*$B56</f>
        <v>0</v>
      </c>
      <c r="L56">
        <f>VLOOKUP($A56,'Energy use Prediction'!$A$178:$AQ$204,MATCH(L$32,'Energy use Prediction'!$A$178:$AQ$178,0),FALSE)*$B56</f>
        <v>0</v>
      </c>
      <c r="M56">
        <f>VLOOKUP($A56,'Energy use Prediction'!$A$178:$AQ$204,MATCH(M$32,'Energy use Prediction'!$A$178:$AQ$178,0),FALSE)*$B56</f>
        <v>0</v>
      </c>
      <c r="N56">
        <f>VLOOKUP($A56,'Energy use Prediction'!$A$178:$AQ$204,MATCH(N$32,'Energy use Prediction'!$A$178:$AQ$178,0),FALSE)*$B56</f>
        <v>0</v>
      </c>
      <c r="O56">
        <f>VLOOKUP($A56,'Energy use Prediction'!$A$178:$AQ$204,MATCH(O$32,'Energy use Prediction'!$A$178:$AQ$178,0),FALSE)*$B56</f>
        <v>0</v>
      </c>
      <c r="P56">
        <f>VLOOKUP($A56,'Energy use Prediction'!$A$178:$AQ$204,MATCH(P$32,'Energy use Prediction'!$A$178:$AQ$178,0),FALSE)*$B56</f>
        <v>0</v>
      </c>
      <c r="Q56">
        <f>VLOOKUP($A56,'Energy use Prediction'!$A$178:$AQ$204,MATCH(Q$32,'Energy use Prediction'!$A$178:$AQ$178,0),FALSE)*$B56</f>
        <v>0</v>
      </c>
      <c r="R56">
        <f>VLOOKUP($A56,'Energy use Prediction'!$A$178:$AQ$204,MATCH(R$32,'Energy use Prediction'!$A$178:$AQ$178,0),FALSE)*$B56</f>
        <v>0</v>
      </c>
      <c r="S56">
        <f>VLOOKUP($A56,'Energy use Prediction'!$A$178:$AQ$204,MATCH(S$32,'Energy use Prediction'!$A$178:$AQ$178,0),FALSE)*$B56</f>
        <v>0</v>
      </c>
      <c r="T56">
        <f>VLOOKUP($A56,'Energy use Prediction'!$A$178:$AQ$204,MATCH(T$32,'Energy use Prediction'!$A$178:$AQ$178,0),FALSE)*$B56</f>
        <v>0</v>
      </c>
      <c r="U56">
        <f>VLOOKUP($A56,'Energy use Prediction'!$A$178:$AQ$204,MATCH(U$32,'Energy use Prediction'!$A$178:$AQ$178,0),FALSE)*$B56</f>
        <v>0</v>
      </c>
      <c r="V56">
        <f>VLOOKUP($A56,'Energy use Prediction'!$A$178:$AQ$204,MATCH(V$32,'Energy use Prediction'!$A$178:$AQ$178,0),FALSE)*$B56</f>
        <v>0</v>
      </c>
      <c r="W56">
        <f>VLOOKUP($A56,'Energy use Prediction'!$A$178:$AQ$204,MATCH(W$32,'Energy use Prediction'!$A$178:$AQ$178,0),FALSE)*$B56</f>
        <v>0</v>
      </c>
      <c r="X56">
        <f>VLOOKUP($A56,'Energy use Prediction'!$A$178:$AQ$204,MATCH(X$32,'Energy use Prediction'!$A$178:$AQ$178,0),FALSE)*$B56</f>
        <v>0</v>
      </c>
      <c r="Y56">
        <f>VLOOKUP($A56,'Energy use Prediction'!$A$178:$AQ$204,MATCH(Y$32,'Energy use Prediction'!$A$178:$AQ$178,0),FALSE)*$B56</f>
        <v>0</v>
      </c>
      <c r="Z56">
        <f>VLOOKUP($A56,'Energy use Prediction'!$A$178:$AQ$204,MATCH(Z$32,'Energy use Prediction'!$A$178:$AQ$178,0),FALSE)*$B56</f>
        <v>0</v>
      </c>
      <c r="AA56">
        <f>VLOOKUP($A56,'Energy use Prediction'!$A$178:$AQ$204,MATCH(AA$32,'Energy use Prediction'!$A$178:$AQ$178,0),FALSE)*$B56</f>
        <v>0</v>
      </c>
      <c r="AB56">
        <f>VLOOKUP($A56,'Energy use Prediction'!$A$178:$AQ$204,MATCH(AB$32,'Energy use Prediction'!$A$178:$AQ$178,0),FALSE)*$B56</f>
        <v>0</v>
      </c>
      <c r="AC56">
        <f>VLOOKUP($A56,'Energy use Prediction'!$A$178:$AQ$204,MATCH(AC$32,'Energy use Prediction'!$A$178:$AQ$178,0),FALSE)*$B56</f>
        <v>0</v>
      </c>
      <c r="AD56">
        <f>VLOOKUP($A56,'Energy use Prediction'!$A$178:$AQ$204,MATCH(AD$32,'Energy use Prediction'!$A$178:$AQ$178,0),FALSE)*$B56</f>
        <v>0</v>
      </c>
      <c r="AE56">
        <f>VLOOKUP($A56,'Energy use Prediction'!$A$178:$AQ$204,MATCH(AE$32,'Energy use Prediction'!$A$178:$AQ$178,0),FALSE)*$B56</f>
        <v>0</v>
      </c>
      <c r="AF56">
        <f>VLOOKUP($A56,'Energy use Prediction'!$A$178:$AQ$204,MATCH(AF$32,'Energy use Prediction'!$A$178:$AQ$178,0),FALSE)*$B56</f>
        <v>0</v>
      </c>
      <c r="AG56">
        <f>VLOOKUP($A56,'Energy use Prediction'!$A$178:$AQ$204,MATCH(AG$32,'Energy use Prediction'!$A$178:$AQ$178,0),FALSE)*$B56</f>
        <v>0</v>
      </c>
      <c r="AH56">
        <f>VLOOKUP($A56,'Energy use Prediction'!$A$178:$AQ$204,MATCH(AH$32,'Energy use Prediction'!$A$178:$AQ$178,0),FALSE)*$B56</f>
        <v>0</v>
      </c>
      <c r="AI56">
        <f>VLOOKUP($A56,'Energy use Prediction'!$A$178:$AQ$204,MATCH(AI$32,'Energy use Prediction'!$A$178:$AQ$178,0),FALSE)*$B56</f>
        <v>0</v>
      </c>
      <c r="AJ56">
        <f>VLOOKUP($A56,'Energy use Prediction'!$A$178:$AQ$204,MATCH(AJ$32,'Energy use Prediction'!$A$178:$AQ$178,0),FALSE)*$B56</f>
        <v>0</v>
      </c>
      <c r="AK56">
        <f>VLOOKUP($A56,'Energy use Prediction'!$A$178:$AQ$204,MATCH(AK$32,'Energy use Prediction'!$A$178:$AQ$178,0),FALSE)*$B56</f>
        <v>0</v>
      </c>
      <c r="AL56">
        <f>VLOOKUP($A56,'Energy use Prediction'!$A$178:$AQ$204,MATCH(AL$32,'Energy use Prediction'!$A$178:$AQ$178,0),FALSE)*$B56</f>
        <v>0</v>
      </c>
      <c r="AM56">
        <f>VLOOKUP($A56,'Energy use Prediction'!$A$178:$AQ$204,MATCH(AM$32,'Energy use Prediction'!$A$178:$AQ$178,0),FALSE)*$B56</f>
        <v>0</v>
      </c>
      <c r="AN56">
        <f>VLOOKUP($A56,'Energy use Prediction'!$A$178:$AQ$204,MATCH(AN$32,'Energy use Prediction'!$A$178:$AQ$178,0),FALSE)*$B56</f>
        <v>0</v>
      </c>
      <c r="AO56">
        <f>VLOOKUP($A56,'Energy use Prediction'!$A$178:$AQ$204,MATCH(AO$32,'Energy use Prediction'!$A$178:$AQ$178,0),FALSE)*$B56</f>
        <v>0</v>
      </c>
      <c r="AP56">
        <f>VLOOKUP($A56,'Energy use Prediction'!$A$178:$AQ$204,MATCH(AP$32,'Energy use Prediction'!$A$178:$AQ$178,0),FALSE)*$B56</f>
        <v>0</v>
      </c>
      <c r="AQ56">
        <f>VLOOKUP($A56,'Energy use Prediction'!$A$178:$AQ$204,MATCH(AQ$32,'Energy use Prediction'!$A$178:$AQ$178,0),FALSE)*$B56</f>
        <v>0</v>
      </c>
    </row>
    <row r="57" spans="1:43">
      <c r="A57" s="37" t="s">
        <v>613</v>
      </c>
      <c r="B57">
        <f>VLOOKUP(A57,'Non Energy use'!A26:J52,COLUMN('Non Energy use'!J26),FALSE)</f>
        <v>0</v>
      </c>
      <c r="C57">
        <f>VLOOKUP($A57,'Energy use Prediction'!$A$178:$AQ$204,MATCH(C$32,'Energy use Prediction'!$A$178:$AQ$178,0),FALSE)*$B57</f>
        <v>0</v>
      </c>
      <c r="D57">
        <f>VLOOKUP($A57,'Energy use Prediction'!$A$178:$AQ$204,MATCH(D$32,'Energy use Prediction'!$A$178:$AQ$178,0),FALSE)*$B57</f>
        <v>0</v>
      </c>
      <c r="E57">
        <f>VLOOKUP($A57,'Energy use Prediction'!$A$178:$AQ$204,MATCH(E$32,'Energy use Prediction'!$A$178:$AQ$178,0),FALSE)*$B57</f>
        <v>0</v>
      </c>
      <c r="F57">
        <f>VLOOKUP($A57,'Energy use Prediction'!$A$178:$AQ$204,MATCH(F$32,'Energy use Prediction'!$A$178:$AQ$178,0),FALSE)*$B57</f>
        <v>0</v>
      </c>
      <c r="G57">
        <f>VLOOKUP($A57,'Energy use Prediction'!$A$178:$AQ$204,MATCH(G$32,'Energy use Prediction'!$A$178:$AQ$178,0),FALSE)*$B57</f>
        <v>0</v>
      </c>
      <c r="H57">
        <f>VLOOKUP($A57,'Energy use Prediction'!$A$178:$AQ$204,MATCH(H$32,'Energy use Prediction'!$A$178:$AQ$178,0),FALSE)*$B57</f>
        <v>0</v>
      </c>
      <c r="I57">
        <f>VLOOKUP($A57,'Energy use Prediction'!$A$178:$AQ$204,MATCH(I$32,'Energy use Prediction'!$A$178:$AQ$178,0),FALSE)*$B57</f>
        <v>0</v>
      </c>
      <c r="J57">
        <f>VLOOKUP($A57,'Energy use Prediction'!$A$178:$AQ$204,MATCH(J$32,'Energy use Prediction'!$A$178:$AQ$178,0),FALSE)*$B57</f>
        <v>0</v>
      </c>
      <c r="K57">
        <f>VLOOKUP($A57,'Energy use Prediction'!$A$178:$AQ$204,MATCH(K$32,'Energy use Prediction'!$A$178:$AQ$178,0),FALSE)*$B57</f>
        <v>0</v>
      </c>
      <c r="L57">
        <f>VLOOKUP($A57,'Energy use Prediction'!$A$178:$AQ$204,MATCH(L$32,'Energy use Prediction'!$A$178:$AQ$178,0),FALSE)*$B57</f>
        <v>0</v>
      </c>
      <c r="M57">
        <f>VLOOKUP($A57,'Energy use Prediction'!$A$178:$AQ$204,MATCH(M$32,'Energy use Prediction'!$A$178:$AQ$178,0),FALSE)*$B57</f>
        <v>0</v>
      </c>
      <c r="N57">
        <f>VLOOKUP($A57,'Energy use Prediction'!$A$178:$AQ$204,MATCH(N$32,'Energy use Prediction'!$A$178:$AQ$178,0),FALSE)*$B57</f>
        <v>0</v>
      </c>
      <c r="O57">
        <f>VLOOKUP($A57,'Energy use Prediction'!$A$178:$AQ$204,MATCH(O$32,'Energy use Prediction'!$A$178:$AQ$178,0),FALSE)*$B57</f>
        <v>0</v>
      </c>
      <c r="P57">
        <f>VLOOKUP($A57,'Energy use Prediction'!$A$178:$AQ$204,MATCH(P$32,'Energy use Prediction'!$A$178:$AQ$178,0),FALSE)*$B57</f>
        <v>0</v>
      </c>
      <c r="Q57">
        <f>VLOOKUP($A57,'Energy use Prediction'!$A$178:$AQ$204,MATCH(Q$32,'Energy use Prediction'!$A$178:$AQ$178,0),FALSE)*$B57</f>
        <v>0</v>
      </c>
      <c r="R57">
        <f>VLOOKUP($A57,'Energy use Prediction'!$A$178:$AQ$204,MATCH(R$32,'Energy use Prediction'!$A$178:$AQ$178,0),FALSE)*$B57</f>
        <v>0</v>
      </c>
      <c r="S57">
        <f>VLOOKUP($A57,'Energy use Prediction'!$A$178:$AQ$204,MATCH(S$32,'Energy use Prediction'!$A$178:$AQ$178,0),FALSE)*$B57</f>
        <v>0</v>
      </c>
      <c r="T57">
        <f>VLOOKUP($A57,'Energy use Prediction'!$A$178:$AQ$204,MATCH(T$32,'Energy use Prediction'!$A$178:$AQ$178,0),FALSE)*$B57</f>
        <v>0</v>
      </c>
      <c r="U57">
        <f>VLOOKUP($A57,'Energy use Prediction'!$A$178:$AQ$204,MATCH(U$32,'Energy use Prediction'!$A$178:$AQ$178,0),FALSE)*$B57</f>
        <v>0</v>
      </c>
      <c r="V57">
        <f>VLOOKUP($A57,'Energy use Prediction'!$A$178:$AQ$204,MATCH(V$32,'Energy use Prediction'!$A$178:$AQ$178,0),FALSE)*$B57</f>
        <v>0</v>
      </c>
      <c r="W57">
        <f>VLOOKUP($A57,'Energy use Prediction'!$A$178:$AQ$204,MATCH(W$32,'Energy use Prediction'!$A$178:$AQ$178,0),FALSE)*$B57</f>
        <v>0</v>
      </c>
      <c r="X57">
        <f>VLOOKUP($A57,'Energy use Prediction'!$A$178:$AQ$204,MATCH(X$32,'Energy use Prediction'!$A$178:$AQ$178,0),FALSE)*$B57</f>
        <v>0</v>
      </c>
      <c r="Y57">
        <f>VLOOKUP($A57,'Energy use Prediction'!$A$178:$AQ$204,MATCH(Y$32,'Energy use Prediction'!$A$178:$AQ$178,0),FALSE)*$B57</f>
        <v>0</v>
      </c>
      <c r="Z57">
        <f>VLOOKUP($A57,'Energy use Prediction'!$A$178:$AQ$204,MATCH(Z$32,'Energy use Prediction'!$A$178:$AQ$178,0),FALSE)*$B57</f>
        <v>0</v>
      </c>
      <c r="AA57">
        <f>VLOOKUP($A57,'Energy use Prediction'!$A$178:$AQ$204,MATCH(AA$32,'Energy use Prediction'!$A$178:$AQ$178,0),FALSE)*$B57</f>
        <v>0</v>
      </c>
      <c r="AB57">
        <f>VLOOKUP($A57,'Energy use Prediction'!$A$178:$AQ$204,MATCH(AB$32,'Energy use Prediction'!$A$178:$AQ$178,0),FALSE)*$B57</f>
        <v>0</v>
      </c>
      <c r="AC57">
        <f>VLOOKUP($A57,'Energy use Prediction'!$A$178:$AQ$204,MATCH(AC$32,'Energy use Prediction'!$A$178:$AQ$178,0),FALSE)*$B57</f>
        <v>0</v>
      </c>
      <c r="AD57">
        <f>VLOOKUP($A57,'Energy use Prediction'!$A$178:$AQ$204,MATCH(AD$32,'Energy use Prediction'!$A$178:$AQ$178,0),FALSE)*$B57</f>
        <v>0</v>
      </c>
      <c r="AE57">
        <f>VLOOKUP($A57,'Energy use Prediction'!$A$178:$AQ$204,MATCH(AE$32,'Energy use Prediction'!$A$178:$AQ$178,0),FALSE)*$B57</f>
        <v>0</v>
      </c>
      <c r="AF57">
        <f>VLOOKUP($A57,'Energy use Prediction'!$A$178:$AQ$204,MATCH(AF$32,'Energy use Prediction'!$A$178:$AQ$178,0),FALSE)*$B57</f>
        <v>0</v>
      </c>
      <c r="AG57">
        <f>VLOOKUP($A57,'Energy use Prediction'!$A$178:$AQ$204,MATCH(AG$32,'Energy use Prediction'!$A$178:$AQ$178,0),FALSE)*$B57</f>
        <v>0</v>
      </c>
      <c r="AH57">
        <f>VLOOKUP($A57,'Energy use Prediction'!$A$178:$AQ$204,MATCH(AH$32,'Energy use Prediction'!$A$178:$AQ$178,0),FALSE)*$B57</f>
        <v>0</v>
      </c>
      <c r="AI57">
        <f>VLOOKUP($A57,'Energy use Prediction'!$A$178:$AQ$204,MATCH(AI$32,'Energy use Prediction'!$A$178:$AQ$178,0),FALSE)*$B57</f>
        <v>0</v>
      </c>
      <c r="AJ57">
        <f>VLOOKUP($A57,'Energy use Prediction'!$A$178:$AQ$204,MATCH(AJ$32,'Energy use Prediction'!$A$178:$AQ$178,0),FALSE)*$B57</f>
        <v>0</v>
      </c>
      <c r="AK57">
        <f>VLOOKUP($A57,'Energy use Prediction'!$A$178:$AQ$204,MATCH(AK$32,'Energy use Prediction'!$A$178:$AQ$178,0),FALSE)*$B57</f>
        <v>0</v>
      </c>
      <c r="AL57">
        <f>VLOOKUP($A57,'Energy use Prediction'!$A$178:$AQ$204,MATCH(AL$32,'Energy use Prediction'!$A$178:$AQ$178,0),FALSE)*$B57</f>
        <v>0</v>
      </c>
      <c r="AM57">
        <f>VLOOKUP($A57,'Energy use Prediction'!$A$178:$AQ$204,MATCH(AM$32,'Energy use Prediction'!$A$178:$AQ$178,0),FALSE)*$B57</f>
        <v>0</v>
      </c>
      <c r="AN57">
        <f>VLOOKUP($A57,'Energy use Prediction'!$A$178:$AQ$204,MATCH(AN$32,'Energy use Prediction'!$A$178:$AQ$178,0),FALSE)*$B57</f>
        <v>0</v>
      </c>
      <c r="AO57">
        <f>VLOOKUP($A57,'Energy use Prediction'!$A$178:$AQ$204,MATCH(AO$32,'Energy use Prediction'!$A$178:$AQ$178,0),FALSE)*$B57</f>
        <v>0</v>
      </c>
      <c r="AP57">
        <f>VLOOKUP($A57,'Energy use Prediction'!$A$178:$AQ$204,MATCH(AP$32,'Energy use Prediction'!$A$178:$AQ$178,0),FALSE)*$B57</f>
        <v>0</v>
      </c>
      <c r="AQ57">
        <f>VLOOKUP($A57,'Energy use Prediction'!$A$178:$AQ$204,MATCH(AQ$32,'Energy use Prediction'!$A$178:$AQ$178,0),FALSE)*$B57</f>
        <v>0</v>
      </c>
    </row>
    <row r="58" spans="1:43">
      <c r="A58" s="32" t="s">
        <v>641</v>
      </c>
      <c r="B58">
        <f>VLOOKUP(A58,'Non Energy use'!A27:J53,COLUMN('Non Energy use'!J27),FALSE)</f>
        <v>0</v>
      </c>
      <c r="C58">
        <f>VLOOKUP($A58,'Energy use Prediction'!$A$178:$AQ$204,MATCH(C$32,'Energy use Prediction'!$A$178:$AQ$178,0),FALSE)*$B58</f>
        <v>0</v>
      </c>
      <c r="D58">
        <f>VLOOKUP($A58,'Energy use Prediction'!$A$178:$AQ$204,MATCH(D$32,'Energy use Prediction'!$A$178:$AQ$178,0),FALSE)*$B58</f>
        <v>0</v>
      </c>
      <c r="E58">
        <f>VLOOKUP($A58,'Energy use Prediction'!$A$178:$AQ$204,MATCH(E$32,'Energy use Prediction'!$A$178:$AQ$178,0),FALSE)*$B58</f>
        <v>0</v>
      </c>
      <c r="F58">
        <f>VLOOKUP($A58,'Energy use Prediction'!$A$178:$AQ$204,MATCH(F$32,'Energy use Prediction'!$A$178:$AQ$178,0),FALSE)*$B58</f>
        <v>0</v>
      </c>
      <c r="G58">
        <f>VLOOKUP($A58,'Energy use Prediction'!$A$178:$AQ$204,MATCH(G$32,'Energy use Prediction'!$A$178:$AQ$178,0),FALSE)*$B58</f>
        <v>0</v>
      </c>
      <c r="H58">
        <f>VLOOKUP($A58,'Energy use Prediction'!$A$178:$AQ$204,MATCH(H$32,'Energy use Prediction'!$A$178:$AQ$178,0),FALSE)*$B58</f>
        <v>0</v>
      </c>
      <c r="I58">
        <f>VLOOKUP($A58,'Energy use Prediction'!$A$178:$AQ$204,MATCH(I$32,'Energy use Prediction'!$A$178:$AQ$178,0),FALSE)*$B58</f>
        <v>0</v>
      </c>
      <c r="J58">
        <f>VLOOKUP($A58,'Energy use Prediction'!$A$178:$AQ$204,MATCH(J$32,'Energy use Prediction'!$A$178:$AQ$178,0),FALSE)*$B58</f>
        <v>0</v>
      </c>
      <c r="K58">
        <f>VLOOKUP($A58,'Energy use Prediction'!$A$178:$AQ$204,MATCH(K$32,'Energy use Prediction'!$A$178:$AQ$178,0),FALSE)*$B58</f>
        <v>0</v>
      </c>
      <c r="L58">
        <f>VLOOKUP($A58,'Energy use Prediction'!$A$178:$AQ$204,MATCH(L$32,'Energy use Prediction'!$A$178:$AQ$178,0),FALSE)*$B58</f>
        <v>0</v>
      </c>
      <c r="M58">
        <f>VLOOKUP($A58,'Energy use Prediction'!$A$178:$AQ$204,MATCH(M$32,'Energy use Prediction'!$A$178:$AQ$178,0),FALSE)*$B58</f>
        <v>0</v>
      </c>
      <c r="N58">
        <f>VLOOKUP($A58,'Energy use Prediction'!$A$178:$AQ$204,MATCH(N$32,'Energy use Prediction'!$A$178:$AQ$178,0),FALSE)*$B58</f>
        <v>0</v>
      </c>
      <c r="O58">
        <f>VLOOKUP($A58,'Energy use Prediction'!$A$178:$AQ$204,MATCH(O$32,'Energy use Prediction'!$A$178:$AQ$178,0),FALSE)*$B58</f>
        <v>0</v>
      </c>
      <c r="P58">
        <f>VLOOKUP($A58,'Energy use Prediction'!$A$178:$AQ$204,MATCH(P$32,'Energy use Prediction'!$A$178:$AQ$178,0),FALSE)*$B58</f>
        <v>0</v>
      </c>
      <c r="Q58">
        <f>VLOOKUP($A58,'Energy use Prediction'!$A$178:$AQ$204,MATCH(Q$32,'Energy use Prediction'!$A$178:$AQ$178,0),FALSE)*$B58</f>
        <v>0</v>
      </c>
      <c r="R58">
        <f>VLOOKUP($A58,'Energy use Prediction'!$A$178:$AQ$204,MATCH(R$32,'Energy use Prediction'!$A$178:$AQ$178,0),FALSE)*$B58</f>
        <v>0</v>
      </c>
      <c r="S58">
        <f>VLOOKUP($A58,'Energy use Prediction'!$A$178:$AQ$204,MATCH(S$32,'Energy use Prediction'!$A$178:$AQ$178,0),FALSE)*$B58</f>
        <v>0</v>
      </c>
      <c r="T58">
        <f>VLOOKUP($A58,'Energy use Prediction'!$A$178:$AQ$204,MATCH(T$32,'Energy use Prediction'!$A$178:$AQ$178,0),FALSE)*$B58</f>
        <v>0</v>
      </c>
      <c r="U58">
        <f>VLOOKUP($A58,'Energy use Prediction'!$A$178:$AQ$204,MATCH(U$32,'Energy use Prediction'!$A$178:$AQ$178,0),FALSE)*$B58</f>
        <v>0</v>
      </c>
      <c r="V58">
        <f>VLOOKUP($A58,'Energy use Prediction'!$A$178:$AQ$204,MATCH(V$32,'Energy use Prediction'!$A$178:$AQ$178,0),FALSE)*$B58</f>
        <v>0</v>
      </c>
      <c r="W58">
        <f>VLOOKUP($A58,'Energy use Prediction'!$A$178:$AQ$204,MATCH(W$32,'Energy use Prediction'!$A$178:$AQ$178,0),FALSE)*$B58</f>
        <v>0</v>
      </c>
      <c r="X58">
        <f>VLOOKUP($A58,'Energy use Prediction'!$A$178:$AQ$204,MATCH(X$32,'Energy use Prediction'!$A$178:$AQ$178,0),FALSE)*$B58</f>
        <v>0</v>
      </c>
      <c r="Y58">
        <f>VLOOKUP($A58,'Energy use Prediction'!$A$178:$AQ$204,MATCH(Y$32,'Energy use Prediction'!$A$178:$AQ$178,0),FALSE)*$B58</f>
        <v>0</v>
      </c>
      <c r="Z58">
        <f>VLOOKUP($A58,'Energy use Prediction'!$A$178:$AQ$204,MATCH(Z$32,'Energy use Prediction'!$A$178:$AQ$178,0),FALSE)*$B58</f>
        <v>0</v>
      </c>
      <c r="AA58">
        <f>VLOOKUP($A58,'Energy use Prediction'!$A$178:$AQ$204,MATCH(AA$32,'Energy use Prediction'!$A$178:$AQ$178,0),FALSE)*$B58</f>
        <v>0</v>
      </c>
      <c r="AB58">
        <f>VLOOKUP($A58,'Energy use Prediction'!$A$178:$AQ$204,MATCH(AB$32,'Energy use Prediction'!$A$178:$AQ$178,0),FALSE)*$B58</f>
        <v>0</v>
      </c>
      <c r="AC58">
        <f>VLOOKUP($A58,'Energy use Prediction'!$A$178:$AQ$204,MATCH(AC$32,'Energy use Prediction'!$A$178:$AQ$178,0),FALSE)*$B58</f>
        <v>0</v>
      </c>
      <c r="AD58">
        <f>VLOOKUP($A58,'Energy use Prediction'!$A$178:$AQ$204,MATCH(AD$32,'Energy use Prediction'!$A$178:$AQ$178,0),FALSE)*$B58</f>
        <v>0</v>
      </c>
      <c r="AE58">
        <f>VLOOKUP($A58,'Energy use Prediction'!$A$178:$AQ$204,MATCH(AE$32,'Energy use Prediction'!$A$178:$AQ$178,0),FALSE)*$B58</f>
        <v>0</v>
      </c>
      <c r="AF58">
        <f>VLOOKUP($A58,'Energy use Prediction'!$A$178:$AQ$204,MATCH(AF$32,'Energy use Prediction'!$A$178:$AQ$178,0),FALSE)*$B58</f>
        <v>0</v>
      </c>
      <c r="AG58">
        <f>VLOOKUP($A58,'Energy use Prediction'!$A$178:$AQ$204,MATCH(AG$32,'Energy use Prediction'!$A$178:$AQ$178,0),FALSE)*$B58</f>
        <v>0</v>
      </c>
      <c r="AH58">
        <f>VLOOKUP($A58,'Energy use Prediction'!$A$178:$AQ$204,MATCH(AH$32,'Energy use Prediction'!$A$178:$AQ$178,0),FALSE)*$B58</f>
        <v>0</v>
      </c>
      <c r="AI58">
        <f>VLOOKUP($A58,'Energy use Prediction'!$A$178:$AQ$204,MATCH(AI$32,'Energy use Prediction'!$A$178:$AQ$178,0),FALSE)*$B58</f>
        <v>0</v>
      </c>
      <c r="AJ58">
        <f>VLOOKUP($A58,'Energy use Prediction'!$A$178:$AQ$204,MATCH(AJ$32,'Energy use Prediction'!$A$178:$AQ$178,0),FALSE)*$B58</f>
        <v>0</v>
      </c>
      <c r="AK58">
        <f>VLOOKUP($A58,'Energy use Prediction'!$A$178:$AQ$204,MATCH(AK$32,'Energy use Prediction'!$A$178:$AQ$178,0),FALSE)*$B58</f>
        <v>0</v>
      </c>
      <c r="AL58">
        <f>VLOOKUP($A58,'Energy use Prediction'!$A$178:$AQ$204,MATCH(AL$32,'Energy use Prediction'!$A$178:$AQ$178,0),FALSE)*$B58</f>
        <v>0</v>
      </c>
      <c r="AM58">
        <f>VLOOKUP($A58,'Energy use Prediction'!$A$178:$AQ$204,MATCH(AM$32,'Energy use Prediction'!$A$178:$AQ$178,0),FALSE)*$B58</f>
        <v>0</v>
      </c>
      <c r="AN58">
        <f>VLOOKUP($A58,'Energy use Prediction'!$A$178:$AQ$204,MATCH(AN$32,'Energy use Prediction'!$A$178:$AQ$178,0),FALSE)*$B58</f>
        <v>0</v>
      </c>
      <c r="AO58">
        <f>VLOOKUP($A58,'Energy use Prediction'!$A$178:$AQ$204,MATCH(AO$32,'Energy use Prediction'!$A$178:$AQ$178,0),FALSE)*$B58</f>
        <v>0</v>
      </c>
      <c r="AP58">
        <f>VLOOKUP($A58,'Energy use Prediction'!$A$178:$AQ$204,MATCH(AP$32,'Energy use Prediction'!$A$178:$AQ$178,0),FALSE)*$B58</f>
        <v>0</v>
      </c>
      <c r="AQ58">
        <f>VLOOKUP($A58,'Energy use Prediction'!$A$178:$AQ$204,MATCH(AQ$32,'Energy use Prediction'!$A$178:$AQ$178,0),FALSE)*$B58</f>
        <v>0</v>
      </c>
    </row>
  </sheetData>
  <phoneticPr fontId="2"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F6EF2-B88A-4172-BD63-72512E255970}">
  <sheetPr>
    <tabColor theme="9"/>
  </sheetPr>
  <dimension ref="A1:AQ28"/>
  <sheetViews>
    <sheetView topLeftCell="A4" workbookViewId="0">
      <selection activeCell="L32" sqref="L32"/>
    </sheetView>
  </sheetViews>
  <sheetFormatPr defaultRowHeight="14.25"/>
  <cols>
    <col min="1" max="1" width="17" customWidth="1"/>
    <col min="2" max="4" width="11.5" bestFit="1" customWidth="1"/>
    <col min="5" max="5" width="9.625" bestFit="1" customWidth="1"/>
    <col min="6" max="8" width="11.5" bestFit="1" customWidth="1"/>
    <col min="9" max="9" width="10.5" bestFit="1" customWidth="1"/>
    <col min="10" max="21" width="11.5" bestFit="1" customWidth="1"/>
    <col min="22" max="22" width="10.5" bestFit="1" customWidth="1"/>
    <col min="23" max="23" width="11.5" bestFit="1" customWidth="1"/>
    <col min="24" max="24" width="10.5" bestFit="1" customWidth="1"/>
    <col min="25" max="31" width="11.5" bestFit="1" customWidth="1"/>
    <col min="32" max="32" width="10.5" bestFit="1" customWidth="1"/>
    <col min="33" max="37" width="11.5" bestFit="1" customWidth="1"/>
    <col min="38" max="39" width="10.5" bestFit="1" customWidth="1"/>
    <col min="40" max="43" width="11.5" bestFit="1" customWidth="1"/>
  </cols>
  <sheetData>
    <row r="1" spans="1:43">
      <c r="A1" s="394" t="s">
        <v>780</v>
      </c>
      <c r="B1" s="461">
        <v>2019</v>
      </c>
      <c r="C1" s="462">
        <v>2020</v>
      </c>
      <c r="D1" s="462">
        <v>2021</v>
      </c>
      <c r="E1" s="462">
        <v>2022</v>
      </c>
      <c r="F1" s="462">
        <v>2023</v>
      </c>
      <c r="G1" s="462">
        <v>2024</v>
      </c>
      <c r="H1" s="462">
        <v>2025</v>
      </c>
      <c r="I1" s="462">
        <v>2026</v>
      </c>
      <c r="J1" s="462">
        <v>2027</v>
      </c>
      <c r="K1" s="462">
        <v>2028</v>
      </c>
      <c r="L1" s="462">
        <v>2029</v>
      </c>
      <c r="M1" s="462">
        <v>2030</v>
      </c>
      <c r="N1" s="462">
        <v>2031</v>
      </c>
      <c r="O1" s="462">
        <v>2032</v>
      </c>
      <c r="P1" s="462">
        <v>2033</v>
      </c>
      <c r="Q1" s="462">
        <v>2034</v>
      </c>
      <c r="R1" s="462">
        <v>2035</v>
      </c>
      <c r="S1" s="462">
        <v>2036</v>
      </c>
      <c r="T1" s="462">
        <v>2037</v>
      </c>
      <c r="U1" s="462">
        <v>2038</v>
      </c>
      <c r="V1" s="462">
        <v>2039</v>
      </c>
      <c r="W1" s="462">
        <v>2040</v>
      </c>
      <c r="X1" s="462">
        <v>2041</v>
      </c>
      <c r="Y1" s="462">
        <v>2042</v>
      </c>
      <c r="Z1" s="462">
        <v>2043</v>
      </c>
      <c r="AA1" s="462">
        <v>2044</v>
      </c>
      <c r="AB1" s="462">
        <v>2045</v>
      </c>
      <c r="AC1" s="462">
        <v>2046</v>
      </c>
      <c r="AD1" s="462">
        <v>2047</v>
      </c>
      <c r="AE1" s="462">
        <v>2048</v>
      </c>
      <c r="AF1" s="462">
        <v>2049</v>
      </c>
      <c r="AG1" s="462">
        <v>2050</v>
      </c>
      <c r="AH1" s="462">
        <v>2051</v>
      </c>
      <c r="AI1" s="462">
        <v>2052</v>
      </c>
      <c r="AJ1" s="462">
        <v>2053</v>
      </c>
      <c r="AK1" s="462">
        <v>2054</v>
      </c>
      <c r="AL1" s="462">
        <v>2055</v>
      </c>
      <c r="AM1" s="462">
        <v>2056</v>
      </c>
      <c r="AN1" s="462">
        <v>2057</v>
      </c>
      <c r="AO1" s="462">
        <v>2058</v>
      </c>
      <c r="AP1" s="462">
        <v>2059</v>
      </c>
      <c r="AQ1" s="463">
        <v>2060</v>
      </c>
    </row>
    <row r="2" spans="1:43">
      <c r="A2" s="32" t="s">
        <v>617</v>
      </c>
      <c r="B2" s="464">
        <f>'BIFUbC-coal'!B2+'BIFUbC-LPG-propane-or-butane'!B2+'BIFUbC-petroleum-diesel'!B2+'BIFUbC-crude-oil'!B2+'BIFUbC-heavy-or-residual-oil'!B2+'BIFUbC-natural-gas'!B2+'BIFUbC-electricity'!B2+'BIFUbC-heat'!B2+'BIFUbC-biomass'!B2+'BIFUbC-hydrogen'!B2</f>
        <v>7121109275873.8789</v>
      </c>
      <c r="C2" s="465">
        <f>'BIFUbC-coal'!C2+'BIFUbC-LPG-propane-or-butane'!C2+'BIFUbC-petroleum-diesel'!C2+'BIFUbC-crude-oil'!C2+'BIFUbC-heavy-or-residual-oil'!C2+'BIFUbC-natural-gas'!C2+'BIFUbC-electricity'!C2+'BIFUbC-heat'!C2+'BIFUbC-biomass'!C2+'BIFUbC-hydrogen'!C2</f>
        <v>7148084147566.9922</v>
      </c>
      <c r="D2" s="465">
        <f>'BIFUbC-coal'!D2+'BIFUbC-LPG-propane-or-butane'!D2+'BIFUbC-petroleum-diesel'!D2+'BIFUbC-crude-oil'!D2+'BIFUbC-heavy-or-residual-oil'!D2+'BIFUbC-natural-gas'!D2+'BIFUbC-electricity'!D2+'BIFUbC-heat'!D2+'BIFUbC-biomass'!D2+'BIFUbC-hydrogen'!D2</f>
        <v>6844347169823.4834</v>
      </c>
      <c r="E2" s="465">
        <f>'BIFUbC-coal'!E2+'BIFUbC-LPG-propane-or-butane'!E2+'BIFUbC-petroleum-diesel'!E2+'BIFUbC-crude-oil'!E2+'BIFUbC-heavy-or-residual-oil'!E2+'BIFUbC-natural-gas'!E2+'BIFUbC-electricity'!E2+'BIFUbC-heat'!E2+'BIFUbC-biomass'!E2+'BIFUbC-hydrogen'!E2</f>
        <v>6740673297875.4404</v>
      </c>
      <c r="F2" s="465">
        <f>'BIFUbC-coal'!F2+'BIFUbC-LPG-propane-or-butane'!F2+'BIFUbC-petroleum-diesel'!F2+'BIFUbC-crude-oil'!F2+'BIFUbC-heavy-or-residual-oil'!F2+'BIFUbC-natural-gas'!F2+'BIFUbC-electricity'!F2+'BIFUbC-heat'!F2+'BIFUbC-biomass'!F2+'BIFUbC-hydrogen'!F2</f>
        <v>6636950604762.0684</v>
      </c>
      <c r="G2" s="465">
        <f>'BIFUbC-coal'!G2+'BIFUbC-LPG-propane-or-butane'!G2+'BIFUbC-petroleum-diesel'!G2+'BIFUbC-crude-oil'!G2+'BIFUbC-heavy-or-residual-oil'!G2+'BIFUbC-natural-gas'!G2+'BIFUbC-electricity'!G2+'BIFUbC-heat'!G2+'BIFUbC-biomass'!G2+'BIFUbC-hydrogen'!G2</f>
        <v>6531038000045.7168</v>
      </c>
      <c r="H2" s="465">
        <f>'BIFUbC-coal'!H2+'BIFUbC-LPG-propane-or-butane'!H2+'BIFUbC-petroleum-diesel'!H2+'BIFUbC-crude-oil'!H2+'BIFUbC-heavy-or-residual-oil'!H2+'BIFUbC-natural-gas'!H2+'BIFUbC-electricity'!H2+'BIFUbC-heat'!H2+'BIFUbC-biomass'!H2+'BIFUbC-hydrogen'!H2</f>
        <v>6423508887870.3467</v>
      </c>
      <c r="I2" s="465">
        <f>'BIFUbC-coal'!I2+'BIFUbC-LPG-propane-or-butane'!I2+'BIFUbC-petroleum-diesel'!I2+'BIFUbC-crude-oil'!I2+'BIFUbC-heavy-or-residual-oil'!I2+'BIFUbC-natural-gas'!I2+'BIFUbC-electricity'!I2+'BIFUbC-heat'!I2+'BIFUbC-biomass'!I2+'BIFUbC-hydrogen'!I2</f>
        <v>6316666469824.9023</v>
      </c>
      <c r="J2" s="465">
        <f>'BIFUbC-coal'!J2+'BIFUbC-LPG-propane-or-butane'!J2+'BIFUbC-petroleum-diesel'!J2+'BIFUbC-crude-oil'!J2+'BIFUbC-heavy-or-residual-oil'!J2+'BIFUbC-natural-gas'!J2+'BIFUbC-electricity'!J2+'BIFUbC-heat'!J2+'BIFUbC-biomass'!J2+'BIFUbC-hydrogen'!J2</f>
        <v>6208879104788.8027</v>
      </c>
      <c r="K2" s="465">
        <f>'BIFUbC-coal'!K2+'BIFUbC-LPG-propane-or-butane'!K2+'BIFUbC-petroleum-diesel'!K2+'BIFUbC-crude-oil'!K2+'BIFUbC-heavy-or-residual-oil'!K2+'BIFUbC-natural-gas'!K2+'BIFUbC-electricity'!K2+'BIFUbC-heat'!K2+'BIFUbC-biomass'!K2+'BIFUbC-hydrogen'!K2</f>
        <v>6102119164133.582</v>
      </c>
      <c r="L2" s="465">
        <f>'BIFUbC-coal'!L2+'BIFUbC-LPG-propane-or-butane'!L2+'BIFUbC-petroleum-diesel'!L2+'BIFUbC-crude-oil'!L2+'BIFUbC-heavy-or-residual-oil'!L2+'BIFUbC-natural-gas'!L2+'BIFUbC-electricity'!L2+'BIFUbC-heat'!L2+'BIFUbC-biomass'!L2+'BIFUbC-hydrogen'!L2</f>
        <v>5994954225390.2744</v>
      </c>
      <c r="M2" s="465">
        <f>'BIFUbC-coal'!M2+'BIFUbC-LPG-propane-or-butane'!M2+'BIFUbC-petroleum-diesel'!M2+'BIFUbC-crude-oil'!M2+'BIFUbC-heavy-or-residual-oil'!M2+'BIFUbC-natural-gas'!M2+'BIFUbC-electricity'!M2+'BIFUbC-heat'!M2+'BIFUbC-biomass'!M2+'BIFUbC-hydrogen'!M2</f>
        <v>5887709463781.752</v>
      </c>
      <c r="N2" s="465">
        <f>'BIFUbC-coal'!N2+'BIFUbC-LPG-propane-or-butane'!N2+'BIFUbC-petroleum-diesel'!N2+'BIFUbC-crude-oil'!N2+'BIFUbC-heavy-or-residual-oil'!N2+'BIFUbC-natural-gas'!N2+'BIFUbC-electricity'!N2+'BIFUbC-heat'!N2+'BIFUbC-biomass'!N2+'BIFUbC-hydrogen'!N2</f>
        <v>5781888968559.2246</v>
      </c>
      <c r="O2" s="465">
        <f>'BIFUbC-coal'!O2+'BIFUbC-LPG-propane-or-butane'!O2+'BIFUbC-petroleum-diesel'!O2+'BIFUbC-crude-oil'!O2+'BIFUbC-heavy-or-residual-oil'!O2+'BIFUbC-natural-gas'!O2+'BIFUbC-electricity'!O2+'BIFUbC-heat'!O2+'BIFUbC-biomass'!O2+'BIFUbC-hydrogen'!O2</f>
        <v>5676360273487.873</v>
      </c>
      <c r="P2" s="465">
        <f>'BIFUbC-coal'!P2+'BIFUbC-LPG-propane-or-butane'!P2+'BIFUbC-petroleum-diesel'!P2+'BIFUbC-crude-oil'!P2+'BIFUbC-heavy-or-residual-oil'!P2+'BIFUbC-natural-gas'!P2+'BIFUbC-electricity'!P2+'BIFUbC-heat'!P2+'BIFUbC-biomass'!P2+'BIFUbC-hydrogen'!P2</f>
        <v>5571349905185.4287</v>
      </c>
      <c r="Q2" s="465">
        <f>'BIFUbC-coal'!Q2+'BIFUbC-LPG-propane-or-butane'!Q2+'BIFUbC-petroleum-diesel'!Q2+'BIFUbC-crude-oil'!Q2+'BIFUbC-heavy-or-residual-oil'!Q2+'BIFUbC-natural-gas'!Q2+'BIFUbC-electricity'!Q2+'BIFUbC-heat'!Q2+'BIFUbC-biomass'!Q2+'BIFUbC-hydrogen'!Q2</f>
        <v>5468020410804.3203</v>
      </c>
      <c r="R2" s="465">
        <f>'BIFUbC-coal'!R2+'BIFUbC-LPG-propane-or-butane'!R2+'BIFUbC-petroleum-diesel'!R2+'BIFUbC-crude-oil'!R2+'BIFUbC-heavy-or-residual-oil'!R2+'BIFUbC-natural-gas'!R2+'BIFUbC-electricity'!R2+'BIFUbC-heat'!R2+'BIFUbC-biomass'!R2+'BIFUbC-hydrogen'!R2</f>
        <v>5365456642309.7881</v>
      </c>
      <c r="S2" s="465">
        <f>'BIFUbC-coal'!S2+'BIFUbC-LPG-propane-or-butane'!S2+'BIFUbC-petroleum-diesel'!S2+'BIFUbC-crude-oil'!S2+'BIFUbC-heavy-or-residual-oil'!S2+'BIFUbC-natural-gas'!S2+'BIFUbC-electricity'!S2+'BIFUbC-heat'!S2+'BIFUbC-biomass'!S2+'BIFUbC-hydrogen'!S2</f>
        <v>5264670491877.6865</v>
      </c>
      <c r="T2" s="465">
        <f>'BIFUbC-coal'!T2+'BIFUbC-LPG-propane-or-butane'!T2+'BIFUbC-petroleum-diesel'!T2+'BIFUbC-crude-oil'!T2+'BIFUbC-heavy-or-residual-oil'!T2+'BIFUbC-natural-gas'!T2+'BIFUbC-electricity'!T2+'BIFUbC-heat'!T2+'BIFUbC-biomass'!T2+'BIFUbC-hydrogen'!T2</f>
        <v>5164836826992.0127</v>
      </c>
      <c r="U2" s="465">
        <f>'BIFUbC-coal'!U2+'BIFUbC-LPG-propane-or-butane'!U2+'BIFUbC-petroleum-diesel'!U2+'BIFUbC-crude-oil'!U2+'BIFUbC-heavy-or-residual-oil'!U2+'BIFUbC-natural-gas'!U2+'BIFUbC-electricity'!U2+'BIFUbC-heat'!U2+'BIFUbC-biomass'!U2+'BIFUbC-hydrogen'!U2</f>
        <v>5066075228515.8174</v>
      </c>
      <c r="V2" s="465">
        <f>'BIFUbC-coal'!V2+'BIFUbC-LPG-propane-or-butane'!V2+'BIFUbC-petroleum-diesel'!V2+'BIFUbC-crude-oil'!V2+'BIFUbC-heavy-or-residual-oil'!V2+'BIFUbC-natural-gas'!V2+'BIFUbC-electricity'!V2+'BIFUbC-heat'!V2+'BIFUbC-biomass'!V2+'BIFUbC-hydrogen'!V2</f>
        <v>4969177225982.8184</v>
      </c>
      <c r="W2" s="465">
        <f>'BIFUbC-coal'!W2+'BIFUbC-LPG-propane-or-butane'!W2+'BIFUbC-petroleum-diesel'!W2+'BIFUbC-crude-oil'!W2+'BIFUbC-heavy-or-residual-oil'!W2+'BIFUbC-natural-gas'!W2+'BIFUbC-electricity'!W2+'BIFUbC-heat'!W2+'BIFUbC-biomass'!W2+'BIFUbC-hydrogen'!W2</f>
        <v>4873455671931.083</v>
      </c>
      <c r="X2" s="465">
        <f>'BIFUbC-coal'!X2+'BIFUbC-LPG-propane-or-butane'!X2+'BIFUbC-petroleum-diesel'!X2+'BIFUbC-crude-oil'!X2+'BIFUbC-heavy-or-residual-oil'!X2+'BIFUbC-natural-gas'!X2+'BIFUbC-electricity'!X2+'BIFUbC-heat'!X2+'BIFUbC-biomass'!X2+'BIFUbC-hydrogen'!X2</f>
        <v>4778982633823.2207</v>
      </c>
      <c r="Y2" s="465">
        <f>'BIFUbC-coal'!Y2+'BIFUbC-LPG-propane-or-butane'!Y2+'BIFUbC-petroleum-diesel'!Y2+'BIFUbC-crude-oil'!Y2+'BIFUbC-heavy-or-residual-oil'!Y2+'BIFUbC-natural-gas'!Y2+'BIFUbC-electricity'!Y2+'BIFUbC-heat'!Y2+'BIFUbC-biomass'!Y2+'BIFUbC-hydrogen'!Y2</f>
        <v>4686379518711.3623</v>
      </c>
      <c r="Z2" s="465">
        <f>'BIFUbC-coal'!Z2+'BIFUbC-LPG-propane-or-butane'!Z2+'BIFUbC-petroleum-diesel'!Z2+'BIFUbC-crude-oil'!Z2+'BIFUbC-heavy-or-residual-oil'!Z2+'BIFUbC-natural-gas'!Z2+'BIFUbC-electricity'!Z2+'BIFUbC-heat'!Z2+'BIFUbC-biomass'!Z2+'BIFUbC-hydrogen'!Z2</f>
        <v>4595064047165.4023</v>
      </c>
      <c r="AA2" s="465">
        <f>'BIFUbC-coal'!AA2+'BIFUbC-LPG-propane-or-butane'!AA2+'BIFUbC-petroleum-diesel'!AA2+'BIFUbC-crude-oil'!AA2+'BIFUbC-heavy-or-residual-oil'!AA2+'BIFUbC-natural-gas'!AA2+'BIFUbC-electricity'!AA2+'BIFUbC-heat'!AA2+'BIFUbC-biomass'!AA2+'BIFUbC-hydrogen'!AA2</f>
        <v>4505578750151.1602</v>
      </c>
      <c r="AB2" s="465">
        <f>'BIFUbC-coal'!AB2+'BIFUbC-LPG-propane-or-butane'!AB2+'BIFUbC-petroleum-diesel'!AB2+'BIFUbC-crude-oil'!AB2+'BIFUbC-heavy-or-residual-oil'!AB2+'BIFUbC-natural-gas'!AB2+'BIFUbC-electricity'!AB2+'BIFUbC-heat'!AB2+'BIFUbC-biomass'!AB2+'BIFUbC-hydrogen'!AB2</f>
        <v>4417386974509.291</v>
      </c>
      <c r="AC2" s="465">
        <f>'BIFUbC-coal'!AC2+'BIFUbC-LPG-propane-or-butane'!AC2+'BIFUbC-petroleum-diesel'!AC2+'BIFUbC-crude-oil'!AC2+'BIFUbC-heavy-or-residual-oil'!AC2+'BIFUbC-natural-gas'!AC2+'BIFUbC-electricity'!AC2+'BIFUbC-heat'!AC2+'BIFUbC-biomass'!AC2+'BIFUbC-hydrogen'!AC2</f>
        <v>4330505482064.7905</v>
      </c>
      <c r="AD2" s="465">
        <f>'BIFUbC-coal'!AD2+'BIFUbC-LPG-propane-or-butane'!AD2+'BIFUbC-petroleum-diesel'!AD2+'BIFUbC-crude-oil'!AD2+'BIFUbC-heavy-or-residual-oil'!AD2+'BIFUbC-natural-gas'!AD2+'BIFUbC-electricity'!AD2+'BIFUbC-heat'!AD2+'BIFUbC-biomass'!AD2+'BIFUbC-hydrogen'!AD2</f>
        <v>4245360420849.4785</v>
      </c>
      <c r="AE2" s="465">
        <f>'BIFUbC-coal'!AE2+'BIFUbC-LPG-propane-or-butane'!AE2+'BIFUbC-petroleum-diesel'!AE2+'BIFUbC-crude-oil'!AE2+'BIFUbC-heavy-or-residual-oil'!AE2+'BIFUbC-natural-gas'!AE2+'BIFUbC-electricity'!AE2+'BIFUbC-heat'!AE2+'BIFUbC-biomass'!AE2+'BIFUbC-hydrogen'!AE2</f>
        <v>4161487062855.6362</v>
      </c>
      <c r="AF2" s="465">
        <f>'BIFUbC-coal'!AF2+'BIFUbC-LPG-propane-or-butane'!AF2+'BIFUbC-petroleum-diesel'!AF2+'BIFUbC-crude-oil'!AF2+'BIFUbC-heavy-or-residual-oil'!AF2+'BIFUbC-natural-gas'!AF2+'BIFUbC-electricity'!AF2+'BIFUbC-heat'!AF2+'BIFUbC-biomass'!AF2+'BIFUbC-hydrogen'!AF2</f>
        <v>4079256901037.4951</v>
      </c>
      <c r="AG2" s="465">
        <f>'BIFUbC-coal'!AG2+'BIFUbC-LPG-propane-or-butane'!AG2+'BIFUbC-petroleum-diesel'!AG2+'BIFUbC-crude-oil'!AG2+'BIFUbC-heavy-or-residual-oil'!AG2+'BIFUbC-natural-gas'!AG2+'BIFUbC-electricity'!AG2+'BIFUbC-heat'!AG2+'BIFUbC-biomass'!AG2+'BIFUbC-hydrogen'!AG2</f>
        <v>3998237836650.1963</v>
      </c>
      <c r="AH2" s="465">
        <f>'BIFUbC-coal'!AH2+'BIFUbC-LPG-propane-or-butane'!AH2+'BIFUbC-petroleum-diesel'!AH2+'BIFUbC-crude-oil'!AH2+'BIFUbC-heavy-or-residual-oil'!AH2+'BIFUbC-natural-gas'!AH2+'BIFUbC-electricity'!AH2+'BIFUbC-heat'!AH2+'BIFUbC-biomass'!AH2+'BIFUbC-hydrogen'!AH2</f>
        <v>3918410096081.3208</v>
      </c>
      <c r="AI2" s="465">
        <f>'BIFUbC-coal'!AI2+'BIFUbC-LPG-propane-or-butane'!AI2+'BIFUbC-petroleum-diesel'!AI2+'BIFUbC-crude-oil'!AI2+'BIFUbC-heavy-or-residual-oil'!AI2+'BIFUbC-natural-gas'!AI2+'BIFUbC-electricity'!AI2+'BIFUbC-heat'!AI2+'BIFUbC-biomass'!AI2+'BIFUbC-hydrogen'!AI2</f>
        <v>3840064303114.9712</v>
      </c>
      <c r="AJ2" s="465">
        <f>'BIFUbC-coal'!AJ2+'BIFUbC-LPG-propane-or-butane'!AJ2+'BIFUbC-petroleum-diesel'!AJ2+'BIFUbC-crude-oil'!AJ2+'BIFUbC-heavy-or-residual-oil'!AJ2+'BIFUbC-natural-gas'!AJ2+'BIFUbC-electricity'!AJ2+'BIFUbC-heat'!AJ2+'BIFUbC-biomass'!AJ2+'BIFUbC-hydrogen'!AJ2</f>
        <v>3762820568120.3369</v>
      </c>
      <c r="AK2" s="465">
        <f>'BIFUbC-coal'!AK2+'BIFUbC-LPG-propane-or-butane'!AK2+'BIFUbC-petroleum-diesel'!AK2+'BIFUbC-crude-oil'!AK2+'BIFUbC-heavy-or-residual-oil'!AK2+'BIFUbC-natural-gas'!AK2+'BIFUbC-electricity'!AK2+'BIFUbC-heat'!AK2+'BIFUbC-biomass'!AK2+'BIFUbC-hydrogen'!AK2</f>
        <v>3686930913290.2188</v>
      </c>
      <c r="AL2" s="465">
        <f>'BIFUbC-coal'!AL2+'BIFUbC-LPG-propane-or-butane'!AL2+'BIFUbC-petroleum-diesel'!AL2+'BIFUbC-crude-oil'!AL2+'BIFUbC-heavy-or-residual-oil'!AL2+'BIFUbC-natural-gas'!AL2+'BIFUbC-electricity'!AL2+'BIFUbC-heat'!AL2+'BIFUbC-biomass'!AL2+'BIFUbC-hydrogen'!AL2</f>
        <v>3612039870488.938</v>
      </c>
      <c r="AM2" s="465">
        <f>'BIFUbC-coal'!AM2+'BIFUbC-LPG-propane-or-butane'!AM2+'BIFUbC-petroleum-diesel'!AM2+'BIFUbC-crude-oil'!AM2+'BIFUbC-heavy-or-residual-oil'!AM2+'BIFUbC-natural-gas'!AM2+'BIFUbC-electricity'!AM2+'BIFUbC-heat'!AM2+'BIFUbC-biomass'!AM2+'BIFUbC-hydrogen'!AM2</f>
        <v>3538103922800.8545</v>
      </c>
      <c r="AN2" s="465">
        <f>'BIFUbC-coal'!AN2+'BIFUbC-LPG-propane-or-butane'!AN2+'BIFUbC-petroleum-diesel'!AN2+'BIFUbC-crude-oil'!AN2+'BIFUbC-heavy-or-residual-oil'!AN2+'BIFUbC-natural-gas'!AN2+'BIFUbC-electricity'!AN2+'BIFUbC-heat'!AN2+'BIFUbC-biomass'!AN2+'BIFUbC-hydrogen'!AN2</f>
        <v>3465317048246.6528</v>
      </c>
      <c r="AO2" s="465">
        <f>'BIFUbC-coal'!AO2+'BIFUbC-LPG-propane-or-butane'!AO2+'BIFUbC-petroleum-diesel'!AO2+'BIFUbC-crude-oil'!AO2+'BIFUbC-heavy-or-residual-oil'!AO2+'BIFUbC-natural-gas'!AO2+'BIFUbC-electricity'!AO2+'BIFUbC-heat'!AO2+'BIFUbC-biomass'!AO2+'BIFUbC-hydrogen'!AO2</f>
        <v>3393361922842.3125</v>
      </c>
      <c r="AP2" s="465">
        <f>'BIFUbC-coal'!AP2+'BIFUbC-LPG-propane-or-butane'!AP2+'BIFUbC-petroleum-diesel'!AP2+'BIFUbC-crude-oil'!AP2+'BIFUbC-heavy-or-residual-oil'!AP2+'BIFUbC-natural-gas'!AP2+'BIFUbC-electricity'!AP2+'BIFUbC-heat'!AP2+'BIFUbC-biomass'!AP2+'BIFUbC-hydrogen'!AP2</f>
        <v>3322403181800.8174</v>
      </c>
      <c r="AQ2" s="466">
        <f>'BIFUbC-coal'!AQ2+'BIFUbC-LPG-propane-or-butane'!AQ2+'BIFUbC-petroleum-diesel'!AQ2+'BIFUbC-crude-oil'!AQ2+'BIFUbC-heavy-or-residual-oil'!AQ2+'BIFUbC-natural-gas'!AQ2+'BIFUbC-electricity'!AQ2+'BIFUbC-heat'!AQ2+'BIFUbC-biomass'!AQ2+'BIFUbC-hydrogen'!AQ2</f>
        <v>3252140353035.2134</v>
      </c>
    </row>
    <row r="3" spans="1:43">
      <c r="A3" s="37" t="s">
        <v>611</v>
      </c>
      <c r="B3" s="467">
        <f>'BIFUbC-coal'!B3+'BIFUbC-LPG-propane-or-butane'!B3+'BIFUbC-petroleum-diesel'!B3+'BIFUbC-crude-oil'!B3+'BIFUbC-heavy-or-residual-oil'!B3+'BIFUbC-natural-gas'!B3+'BIFUbC-electricity'!B3+'BIFUbC-heat'!B3+'BIFUbC-biomass'!B3+'BIFUbC-hydrogen'!B3</f>
        <v>169167322759.30197</v>
      </c>
      <c r="C3" s="465">
        <f>'BIFUbC-coal'!C3+'BIFUbC-LPG-propane-or-butane'!C3+'BIFUbC-petroleum-diesel'!C3+'BIFUbC-crude-oil'!C3+'BIFUbC-heavy-or-residual-oil'!C3+'BIFUbC-natural-gas'!C3+'BIFUbC-electricity'!C3+'BIFUbC-heat'!C3+'BIFUbC-biomass'!C3+'BIFUbC-hydrogen'!C3</f>
        <v>166972097773.82242</v>
      </c>
      <c r="D3" s="465">
        <f>'BIFUbC-coal'!D3+'BIFUbC-LPG-propane-or-butane'!D3+'BIFUbC-petroleum-diesel'!D3+'BIFUbC-crude-oil'!D3+'BIFUbC-heavy-or-residual-oil'!D3+'BIFUbC-natural-gas'!D3+'BIFUbC-electricity'!D3+'BIFUbC-heat'!D3+'BIFUbC-biomass'!D3+'BIFUbC-hydrogen'!D3</f>
        <v>175917728682.31433</v>
      </c>
      <c r="E3" s="465">
        <f>'BIFUbC-coal'!E3+'BIFUbC-LPG-propane-or-butane'!E3+'BIFUbC-petroleum-diesel'!E3+'BIFUbC-crude-oil'!E3+'BIFUbC-heavy-or-residual-oil'!E3+'BIFUbC-natural-gas'!E3+'BIFUbC-electricity'!E3+'BIFUbC-heat'!E3+'BIFUbC-biomass'!E3+'BIFUbC-hydrogen'!E3</f>
        <v>179977648385.25241</v>
      </c>
      <c r="F3" s="465">
        <f>'BIFUbC-coal'!F3+'BIFUbC-LPG-propane-or-butane'!F3+'BIFUbC-petroleum-diesel'!F3+'BIFUbC-crude-oil'!F3+'BIFUbC-heavy-or-residual-oil'!F3+'BIFUbC-natural-gas'!F3+'BIFUbC-electricity'!F3+'BIFUbC-heat'!F3+'BIFUbC-biomass'!F3+'BIFUbC-hydrogen'!F3</f>
        <v>183851394214.94144</v>
      </c>
      <c r="G3" s="465">
        <f>'BIFUbC-coal'!G3+'BIFUbC-LPG-propane-or-butane'!G3+'BIFUbC-petroleum-diesel'!G3+'BIFUbC-crude-oil'!G3+'BIFUbC-heavy-or-residual-oil'!G3+'BIFUbC-natural-gas'!G3+'BIFUbC-electricity'!G3+'BIFUbC-heat'!G3+'BIFUbC-biomass'!G3+'BIFUbC-hydrogen'!G3</f>
        <v>187542456821.2821</v>
      </c>
      <c r="H3" s="465">
        <f>'BIFUbC-coal'!H3+'BIFUbC-LPG-propane-or-butane'!H3+'BIFUbC-petroleum-diesel'!H3+'BIFUbC-crude-oil'!H3+'BIFUbC-heavy-or-residual-oil'!H3+'BIFUbC-natural-gas'!H3+'BIFUbC-electricity'!H3+'BIFUbC-heat'!H3+'BIFUbC-biomass'!H3+'BIFUbC-hydrogen'!H3</f>
        <v>191114774167.11826</v>
      </c>
      <c r="I3" s="465">
        <f>'BIFUbC-coal'!I3+'BIFUbC-LPG-propane-or-butane'!I3+'BIFUbC-petroleum-diesel'!I3+'BIFUbC-crude-oil'!I3+'BIFUbC-heavy-or-residual-oil'!I3+'BIFUbC-natural-gas'!I3+'BIFUbC-electricity'!I3+'BIFUbC-heat'!I3+'BIFUbC-biomass'!I3+'BIFUbC-hydrogen'!I3</f>
        <v>194503739313.81906</v>
      </c>
      <c r="J3" s="465">
        <f>'BIFUbC-coal'!J3+'BIFUbC-LPG-propane-or-butane'!J3+'BIFUbC-petroleum-diesel'!J3+'BIFUbC-crude-oil'!J3+'BIFUbC-heavy-or-residual-oil'!J3+'BIFUbC-natural-gas'!J3+'BIFUbC-electricity'!J3+'BIFUbC-heat'!J3+'BIFUbC-biomass'!J3+'BIFUbC-hydrogen'!J3</f>
        <v>197896227618.92725</v>
      </c>
      <c r="K3" s="465">
        <f>'BIFUbC-coal'!K3+'BIFUbC-LPG-propane-or-butane'!K3+'BIFUbC-petroleum-diesel'!K3+'BIFUbC-crude-oil'!K3+'BIFUbC-heavy-or-residual-oil'!K3+'BIFUbC-natural-gas'!K3+'BIFUbC-electricity'!K3+'BIFUbC-heat'!K3+'BIFUbC-biomass'!K3+'BIFUbC-hydrogen'!K3</f>
        <v>201291997229.16663</v>
      </c>
      <c r="L3" s="465">
        <f>'BIFUbC-coal'!L3+'BIFUbC-LPG-propane-or-butane'!L3+'BIFUbC-petroleum-diesel'!L3+'BIFUbC-crude-oil'!L3+'BIFUbC-heavy-or-residual-oil'!L3+'BIFUbC-natural-gas'!L3+'BIFUbC-electricity'!L3+'BIFUbC-heat'!L3+'BIFUbC-biomass'!L3+'BIFUbC-hydrogen'!L3</f>
        <v>204690470689.18387</v>
      </c>
      <c r="M3" s="465">
        <f>'BIFUbC-coal'!M3+'BIFUbC-LPG-propane-or-butane'!M3+'BIFUbC-petroleum-diesel'!M3+'BIFUbC-crude-oil'!M3+'BIFUbC-heavy-or-residual-oil'!M3+'BIFUbC-natural-gas'!M3+'BIFUbC-electricity'!M3+'BIFUbC-heat'!M3+'BIFUbC-biomass'!M3+'BIFUbC-hydrogen'!M3</f>
        <v>207782869330.03348</v>
      </c>
      <c r="N3" s="465">
        <f>'BIFUbC-coal'!N3+'BIFUbC-LPG-propane-or-butane'!N3+'BIFUbC-petroleum-diesel'!N3+'BIFUbC-crude-oil'!N3+'BIFUbC-heavy-or-residual-oil'!N3+'BIFUbC-natural-gas'!N3+'BIFUbC-electricity'!N3+'BIFUbC-heat'!N3+'BIFUbC-biomass'!N3+'BIFUbC-hydrogen'!N3</f>
        <v>210866256163.78113</v>
      </c>
      <c r="O3" s="465">
        <f>'BIFUbC-coal'!O3+'BIFUbC-LPG-propane-or-butane'!O3+'BIFUbC-petroleum-diesel'!O3+'BIFUbC-crude-oil'!O3+'BIFUbC-heavy-or-residual-oil'!O3+'BIFUbC-natural-gas'!O3+'BIFUbC-electricity'!O3+'BIFUbC-heat'!O3+'BIFUbC-biomass'!O3+'BIFUbC-hydrogen'!O3</f>
        <v>213939186850.3136</v>
      </c>
      <c r="P3" s="465">
        <f>'BIFUbC-coal'!P3+'BIFUbC-LPG-propane-or-butane'!P3+'BIFUbC-petroleum-diesel'!P3+'BIFUbC-crude-oil'!P3+'BIFUbC-heavy-or-residual-oil'!P3+'BIFUbC-natural-gas'!P3+'BIFUbC-electricity'!P3+'BIFUbC-heat'!P3+'BIFUbC-biomass'!P3+'BIFUbC-hydrogen'!P3</f>
        <v>216999963079.34241</v>
      </c>
      <c r="Q3" s="465">
        <f>'BIFUbC-coal'!Q3+'BIFUbC-LPG-propane-or-butane'!Q3+'BIFUbC-petroleum-diesel'!Q3+'BIFUbC-crude-oil'!Q3+'BIFUbC-heavy-or-residual-oil'!Q3+'BIFUbC-natural-gas'!Q3+'BIFUbC-electricity'!Q3+'BIFUbC-heat'!Q3+'BIFUbC-biomass'!Q3+'BIFUbC-hydrogen'!Q3</f>
        <v>220044472430.23846</v>
      </c>
      <c r="R3" s="465">
        <f>'BIFUbC-coal'!R3+'BIFUbC-LPG-propane-or-butane'!R3+'BIFUbC-petroleum-diesel'!R3+'BIFUbC-crude-oil'!R3+'BIFUbC-heavy-or-residual-oil'!R3+'BIFUbC-natural-gas'!R3+'BIFUbC-electricity'!R3+'BIFUbC-heat'!R3+'BIFUbC-biomass'!R3+'BIFUbC-hydrogen'!R3</f>
        <v>222849944062.57458</v>
      </c>
      <c r="S3" s="465">
        <f>'BIFUbC-coal'!S3+'BIFUbC-LPG-propane-or-butane'!S3+'BIFUbC-petroleum-diesel'!S3+'BIFUbC-crude-oil'!S3+'BIFUbC-heavy-or-residual-oil'!S3+'BIFUbC-natural-gas'!S3+'BIFUbC-electricity'!S3+'BIFUbC-heat'!S3+'BIFUbC-biomass'!S3+'BIFUbC-hydrogen'!S3</f>
        <v>225849741349.72076</v>
      </c>
      <c r="T3" s="465">
        <f>'BIFUbC-coal'!T3+'BIFUbC-LPG-propane-or-butane'!T3+'BIFUbC-petroleum-diesel'!T3+'BIFUbC-crude-oil'!T3+'BIFUbC-heavy-or-residual-oil'!T3+'BIFUbC-natural-gas'!T3+'BIFUbC-electricity'!T3+'BIFUbC-heat'!T3+'BIFUbC-biomass'!T3+'BIFUbC-hydrogen'!T3</f>
        <v>228821321276.07849</v>
      </c>
      <c r="U3" s="465">
        <f>'BIFUbC-coal'!U3+'BIFUbC-LPG-propane-or-butane'!U3+'BIFUbC-petroleum-diesel'!U3+'BIFUbC-crude-oil'!U3+'BIFUbC-heavy-or-residual-oil'!U3+'BIFUbC-natural-gas'!U3+'BIFUbC-electricity'!U3+'BIFUbC-heat'!U3+'BIFUbC-biomass'!U3+'BIFUbC-hydrogen'!U3</f>
        <v>231759359533.62143</v>
      </c>
      <c r="V3" s="465">
        <f>'BIFUbC-coal'!V3+'BIFUbC-LPG-propane-or-butane'!V3+'BIFUbC-petroleum-diesel'!V3+'BIFUbC-crude-oil'!V3+'BIFUbC-heavy-or-residual-oil'!V3+'BIFUbC-natural-gas'!V3+'BIFUbC-electricity'!V3+'BIFUbC-heat'!V3+'BIFUbC-biomass'!V3+'BIFUbC-hydrogen'!V3</f>
        <v>234658238609.09195</v>
      </c>
      <c r="W3" s="465">
        <f>'BIFUbC-coal'!W3+'BIFUbC-LPG-propane-or-butane'!W3+'BIFUbC-petroleum-diesel'!W3+'BIFUbC-crude-oil'!W3+'BIFUbC-heavy-or-residual-oil'!W3+'BIFUbC-natural-gas'!W3+'BIFUbC-electricity'!W3+'BIFUbC-heat'!W3+'BIFUbC-biomass'!W3+'BIFUbC-hydrogen'!W3</f>
        <v>237368675078.09018</v>
      </c>
      <c r="X3" s="465">
        <f>'BIFUbC-coal'!X3+'BIFUbC-LPG-propane-or-butane'!X3+'BIFUbC-petroleum-diesel'!X3+'BIFUbC-crude-oil'!X3+'BIFUbC-heavy-or-residual-oil'!X3+'BIFUbC-natural-gas'!X3+'BIFUbC-electricity'!X3+'BIFUbC-heat'!X3+'BIFUbC-biomass'!X3+'BIFUbC-hydrogen'!X3</f>
        <v>239641765490.29477</v>
      </c>
      <c r="Y3" s="465">
        <f>'BIFUbC-coal'!Y3+'BIFUbC-LPG-propane-or-butane'!Y3+'BIFUbC-petroleum-diesel'!Y3+'BIFUbC-crude-oil'!Y3+'BIFUbC-heavy-or-residual-oil'!Y3+'BIFUbC-natural-gas'!Y3+'BIFUbC-electricity'!Y3+'BIFUbC-heat'!Y3+'BIFUbC-biomass'!Y3+'BIFUbC-hydrogen'!Y3</f>
        <v>241697404243.05322</v>
      </c>
      <c r="Z3" s="465">
        <f>'BIFUbC-coal'!Z3+'BIFUbC-LPG-propane-or-butane'!Z3+'BIFUbC-petroleum-diesel'!Z3+'BIFUbC-crude-oil'!Z3+'BIFUbC-heavy-or-residual-oil'!Z3+'BIFUbC-natural-gas'!Z3+'BIFUbC-electricity'!Z3+'BIFUbC-heat'!Z3+'BIFUbC-biomass'!Z3+'BIFUbC-hydrogen'!Z3</f>
        <v>243525554242.82574</v>
      </c>
      <c r="AA3" s="465">
        <f>'BIFUbC-coal'!AA3+'BIFUbC-LPG-propane-or-butane'!AA3+'BIFUbC-petroleum-diesel'!AA3+'BIFUbC-crude-oil'!AA3+'BIFUbC-heavy-or-residual-oil'!AA3+'BIFUbC-natural-gas'!AA3+'BIFUbC-electricity'!AA3+'BIFUbC-heat'!AA3+'BIFUbC-biomass'!AA3+'BIFUbC-hydrogen'!AA3</f>
        <v>245114157236.677</v>
      </c>
      <c r="AB3" s="465">
        <f>'BIFUbC-coal'!AB3+'BIFUbC-LPG-propane-or-butane'!AB3+'BIFUbC-petroleum-diesel'!AB3+'BIFUbC-crude-oil'!AB3+'BIFUbC-heavy-or-residual-oil'!AB3+'BIFUbC-natural-gas'!AB3+'BIFUbC-electricity'!AB3+'BIFUbC-heat'!AB3+'BIFUbC-biomass'!AB3+'BIFUbC-hydrogen'!AB3</f>
        <v>246454037590.26535</v>
      </c>
      <c r="AC3" s="465">
        <f>'BIFUbC-coal'!AC3+'BIFUbC-LPG-propane-or-butane'!AC3+'BIFUbC-petroleum-diesel'!AC3+'BIFUbC-crude-oil'!AC3+'BIFUbC-heavy-or-residual-oil'!AC3+'BIFUbC-natural-gas'!AC3+'BIFUbC-electricity'!AC3+'BIFUbC-heat'!AC3+'BIFUbC-biomass'!AC3+'BIFUbC-hydrogen'!AC3</f>
        <v>247536594329.73245</v>
      </c>
      <c r="AD3" s="465">
        <f>'BIFUbC-coal'!AD3+'BIFUbC-LPG-propane-or-butane'!AD3+'BIFUbC-petroleum-diesel'!AD3+'BIFUbC-crude-oil'!AD3+'BIFUbC-heavy-or-residual-oil'!AD3+'BIFUbC-natural-gas'!AD3+'BIFUbC-electricity'!AD3+'BIFUbC-heat'!AD3+'BIFUbC-biomass'!AD3+'BIFUbC-hydrogen'!AD3</f>
        <v>248353872099.9545</v>
      </c>
      <c r="AE3" s="465">
        <f>'BIFUbC-coal'!AE3+'BIFUbC-LPG-propane-or-butane'!AE3+'BIFUbC-petroleum-diesel'!AE3+'BIFUbC-crude-oil'!AE3+'BIFUbC-heavy-or-residual-oil'!AE3+'BIFUbC-natural-gas'!AE3+'BIFUbC-electricity'!AE3+'BIFUbC-heat'!AE3+'BIFUbC-biomass'!AE3+'BIFUbC-hydrogen'!AE3</f>
        <v>248896144051.44504</v>
      </c>
      <c r="AF3" s="465">
        <f>'BIFUbC-coal'!AF3+'BIFUbC-LPG-propane-or-butane'!AF3+'BIFUbC-petroleum-diesel'!AF3+'BIFUbC-crude-oil'!AF3+'BIFUbC-heavy-or-residual-oil'!AF3+'BIFUbC-natural-gas'!AF3+'BIFUbC-electricity'!AF3+'BIFUbC-heat'!AF3+'BIFUbC-biomass'!AF3+'BIFUbC-hydrogen'!AF3</f>
        <v>249156939350.86285</v>
      </c>
      <c r="AG3" s="465">
        <f>'BIFUbC-coal'!AG3+'BIFUbC-LPG-propane-or-butane'!AG3+'BIFUbC-petroleum-diesel'!AG3+'BIFUbC-crude-oil'!AG3+'BIFUbC-heavy-or-residual-oil'!AG3+'BIFUbC-natural-gas'!AG3+'BIFUbC-electricity'!AG3+'BIFUbC-heat'!AG3+'BIFUbC-biomass'!AG3+'BIFUbC-hydrogen'!AG3</f>
        <v>249128157169.70367</v>
      </c>
      <c r="AH3" s="465">
        <f>'BIFUbC-coal'!AH3+'BIFUbC-LPG-propane-or-butane'!AH3+'BIFUbC-petroleum-diesel'!AH3+'BIFUbC-crude-oil'!AH3+'BIFUbC-heavy-or-residual-oil'!AH3+'BIFUbC-natural-gas'!AH3+'BIFUbC-electricity'!AH3+'BIFUbC-heat'!AH3+'BIFUbC-biomass'!AH3+'BIFUbC-hydrogen'!AH3</f>
        <v>248555712983.99661</v>
      </c>
      <c r="AI3" s="465">
        <f>'BIFUbC-coal'!AI3+'BIFUbC-LPG-propane-or-butane'!AI3+'BIFUbC-petroleum-diesel'!AI3+'BIFUbC-crude-oil'!AI3+'BIFUbC-heavy-or-residual-oil'!AI3+'BIFUbC-natural-gas'!AI3+'BIFUbC-electricity'!AI3+'BIFUbC-heat'!AI3+'BIFUbC-biomass'!AI3+'BIFUbC-hydrogen'!AI3</f>
        <v>247684058641.67075</v>
      </c>
      <c r="AJ3" s="465">
        <f>'BIFUbC-coal'!AJ3+'BIFUbC-LPG-propane-or-butane'!AJ3+'BIFUbC-petroleum-diesel'!AJ3+'BIFUbC-crude-oil'!AJ3+'BIFUbC-heavy-or-residual-oil'!AJ3+'BIFUbC-natural-gas'!AJ3+'BIFUbC-electricity'!AJ3+'BIFUbC-heat'!AJ3+'BIFUbC-biomass'!AJ3+'BIFUbC-hydrogen'!AJ3</f>
        <v>246509025555.66803</v>
      </c>
      <c r="AK3" s="465">
        <f>'BIFUbC-coal'!AK3+'BIFUbC-LPG-propane-or-butane'!AK3+'BIFUbC-petroleum-diesel'!AK3+'BIFUbC-crude-oil'!AK3+'BIFUbC-heavy-or-residual-oil'!AK3+'BIFUbC-natural-gas'!AK3+'BIFUbC-electricity'!AK3+'BIFUbC-heat'!AK3+'BIFUbC-biomass'!AK3+'BIFUbC-hydrogen'!AK3</f>
        <v>245027623871.31979</v>
      </c>
      <c r="AL3" s="465">
        <f>'BIFUbC-coal'!AL3+'BIFUbC-LPG-propane-or-butane'!AL3+'BIFUbC-petroleum-diesel'!AL3+'BIFUbC-crude-oil'!AL3+'BIFUbC-heavy-or-residual-oil'!AL3+'BIFUbC-natural-gas'!AL3+'BIFUbC-electricity'!AL3+'BIFUbC-heat'!AL3+'BIFUbC-biomass'!AL3+'BIFUbC-hydrogen'!AL3</f>
        <v>243238109153.64764</v>
      </c>
      <c r="AM3" s="465">
        <f>'BIFUbC-coal'!AM3+'BIFUbC-LPG-propane-or-butane'!AM3+'BIFUbC-petroleum-diesel'!AM3+'BIFUbC-crude-oil'!AM3+'BIFUbC-heavy-or-residual-oil'!AM3+'BIFUbC-natural-gas'!AM3+'BIFUbC-electricity'!AM3+'BIFUbC-heat'!AM3+'BIFUbC-biomass'!AM3+'BIFUbC-hydrogen'!AM3</f>
        <v>241137607218.45221</v>
      </c>
      <c r="AN3" s="465">
        <f>'BIFUbC-coal'!AN3+'BIFUbC-LPG-propane-or-butane'!AN3+'BIFUbC-petroleum-diesel'!AN3+'BIFUbC-crude-oil'!AN3+'BIFUbC-heavy-or-residual-oil'!AN3+'BIFUbC-natural-gas'!AN3+'BIFUbC-electricity'!AN3+'BIFUbC-heat'!AN3+'BIFUbC-biomass'!AN3+'BIFUbC-hydrogen'!AN3</f>
        <v>238727101422.19754</v>
      </c>
      <c r="AO3" s="465">
        <f>'BIFUbC-coal'!AO3+'BIFUbC-LPG-propane-or-butane'!AO3+'BIFUbC-petroleum-diesel'!AO3+'BIFUbC-crude-oil'!AO3+'BIFUbC-heavy-or-residual-oil'!AO3+'BIFUbC-natural-gas'!AO3+'BIFUbC-electricity'!AO3+'BIFUbC-heat'!AO3+'BIFUbC-biomass'!AO3+'BIFUbC-hydrogen'!AO3</f>
        <v>236006603030.20319</v>
      </c>
      <c r="AP3" s="465">
        <f>'BIFUbC-coal'!AP3+'BIFUbC-LPG-propane-or-butane'!AP3+'BIFUbC-petroleum-diesel'!AP3+'BIFUbC-crude-oil'!AP3+'BIFUbC-heavy-or-residual-oil'!AP3+'BIFUbC-natural-gas'!AP3+'BIFUbC-electricity'!AP3+'BIFUbC-heat'!AP3+'BIFUbC-biomass'!AP3+'BIFUbC-hydrogen'!AP3</f>
        <v>232980047327.56821</v>
      </c>
      <c r="AQ3" s="466">
        <f>'BIFUbC-coal'!AQ3+'BIFUbC-LPG-propane-or-butane'!AQ3+'BIFUbC-petroleum-diesel'!AQ3+'BIFUbC-crude-oil'!AQ3+'BIFUbC-heavy-or-residual-oil'!AQ3+'BIFUbC-natural-gas'!AQ3+'BIFUbC-electricity'!AQ3+'BIFUbC-heat'!AQ3+'BIFUbC-biomass'!AQ3+'BIFUbC-hydrogen'!AQ3</f>
        <v>229650526742.47504</v>
      </c>
    </row>
    <row r="4" spans="1:43">
      <c r="A4" s="37" t="s">
        <v>618</v>
      </c>
      <c r="B4" s="468">
        <f>'BIFUbC-coal'!B4+'BIFUbC-LPG-propane-or-butane'!B4+'BIFUbC-petroleum-diesel'!B4+'BIFUbC-crude-oil'!B4+'BIFUbC-heavy-or-residual-oil'!B4+'BIFUbC-natural-gas'!B4+'BIFUbC-electricity'!B4+'BIFUbC-heat'!B4+'BIFUbC-biomass'!B4+'BIFUbC-hydrogen'!B4</f>
        <v>4286956148339.6807</v>
      </c>
      <c r="C4" s="469">
        <f>'BIFUbC-coal'!C4+'BIFUbC-LPG-propane-or-butane'!C4+'BIFUbC-petroleum-diesel'!C4+'BIFUbC-crude-oil'!C4+'BIFUbC-heavy-or-residual-oil'!C4+'BIFUbC-natural-gas'!C4+'BIFUbC-electricity'!C4+'BIFUbC-heat'!C4+'BIFUbC-biomass'!C4+'BIFUbC-hydrogen'!C4</f>
        <v>4149611071665.6475</v>
      </c>
      <c r="D4" s="469">
        <f>'BIFUbC-coal'!D4+'BIFUbC-LPG-propane-or-butane'!D4+'BIFUbC-petroleum-diesel'!D4+'BIFUbC-crude-oil'!D4+'BIFUbC-heavy-or-residual-oil'!D4+'BIFUbC-natural-gas'!D4+'BIFUbC-electricity'!D4+'BIFUbC-heat'!D4+'BIFUbC-biomass'!D4+'BIFUbC-hydrogen'!D4</f>
        <v>3736834555633.9263</v>
      </c>
      <c r="E4" s="469">
        <f>'BIFUbC-coal'!E4+'BIFUbC-LPG-propane-or-butane'!E4+'BIFUbC-petroleum-diesel'!E4+'BIFUbC-crude-oil'!E4+'BIFUbC-heavy-or-residual-oil'!E4+'BIFUbC-natural-gas'!E4+'BIFUbC-electricity'!E4+'BIFUbC-heat'!E4+'BIFUbC-biomass'!E4+'BIFUbC-hydrogen'!E4</f>
        <v>3967133954082.5645</v>
      </c>
      <c r="F4" s="469">
        <f>'BIFUbC-coal'!F4+'BIFUbC-LPG-propane-or-butane'!F4+'BIFUbC-petroleum-diesel'!F4+'BIFUbC-crude-oil'!F4+'BIFUbC-heavy-or-residual-oil'!F4+'BIFUbC-natural-gas'!F4+'BIFUbC-electricity'!F4+'BIFUbC-heat'!F4+'BIFUbC-biomass'!F4+'BIFUbC-hydrogen'!F4</f>
        <v>4187496831714.1309</v>
      </c>
      <c r="G4" s="469">
        <f>'BIFUbC-coal'!G4+'BIFUbC-LPG-propane-or-butane'!G4+'BIFUbC-petroleum-diesel'!G4+'BIFUbC-crude-oil'!G4+'BIFUbC-heavy-or-residual-oil'!G4+'BIFUbC-natural-gas'!G4+'BIFUbC-electricity'!G4+'BIFUbC-heat'!G4+'BIFUbC-biomass'!G4+'BIFUbC-hydrogen'!G4</f>
        <v>4400044542134.4746</v>
      </c>
      <c r="H4" s="469">
        <f>'BIFUbC-coal'!H4+'BIFUbC-LPG-propane-or-butane'!H4+'BIFUbC-petroleum-diesel'!H4+'BIFUbC-crude-oil'!H4+'BIFUbC-heavy-or-residual-oil'!H4+'BIFUbC-natural-gas'!H4+'BIFUbC-electricity'!H4+'BIFUbC-heat'!H4+'BIFUbC-biomass'!H4+'BIFUbC-hydrogen'!H4</f>
        <v>4606191655305.1318</v>
      </c>
      <c r="I4" s="469">
        <f>'BIFUbC-coal'!I4+'BIFUbC-LPG-propane-or-butane'!I4+'BIFUbC-petroleum-diesel'!I4+'BIFUbC-crude-oil'!I4+'BIFUbC-heavy-or-residual-oil'!I4+'BIFUbC-natural-gas'!I4+'BIFUbC-electricity'!I4+'BIFUbC-heat'!I4+'BIFUbC-biomass'!I4+'BIFUbC-hydrogen'!I4</f>
        <v>4804371256080.0889</v>
      </c>
      <c r="J4" s="469">
        <f>'BIFUbC-coal'!J4+'BIFUbC-LPG-propane-or-butane'!J4+'BIFUbC-petroleum-diesel'!J4+'BIFUbC-crude-oil'!J4+'BIFUbC-heavy-or-residual-oil'!J4+'BIFUbC-natural-gas'!J4+'BIFUbC-electricity'!J4+'BIFUbC-heat'!J4+'BIFUbC-biomass'!J4+'BIFUbC-hydrogen'!J4</f>
        <v>4999240775658.7607</v>
      </c>
      <c r="K4" s="469">
        <f>'BIFUbC-coal'!K4+'BIFUbC-LPG-propane-or-butane'!K4+'BIFUbC-petroleum-diesel'!K4+'BIFUbC-crude-oil'!K4+'BIFUbC-heavy-or-residual-oil'!K4+'BIFUbC-natural-gas'!K4+'BIFUbC-electricity'!K4+'BIFUbC-heat'!K4+'BIFUbC-biomass'!K4+'BIFUbC-hydrogen'!K4</f>
        <v>5191050127672.5303</v>
      </c>
      <c r="L4" s="469">
        <f>'BIFUbC-coal'!L4+'BIFUbC-LPG-propane-or-butane'!L4+'BIFUbC-petroleum-diesel'!L4+'BIFUbC-crude-oil'!L4+'BIFUbC-heavy-or-residual-oil'!L4+'BIFUbC-natural-gas'!L4+'BIFUbC-electricity'!L4+'BIFUbC-heat'!L4+'BIFUbC-biomass'!L4+'BIFUbC-hydrogen'!L4</f>
        <v>5380022527152.7695</v>
      </c>
      <c r="M4" s="469">
        <f>'BIFUbC-coal'!M4+'BIFUbC-LPG-propane-or-butane'!M4+'BIFUbC-petroleum-diesel'!M4+'BIFUbC-crude-oil'!M4+'BIFUbC-heavy-or-residual-oil'!M4+'BIFUbC-natural-gas'!M4+'BIFUbC-electricity'!M4+'BIFUbC-heat'!M4+'BIFUbC-biomass'!M4+'BIFUbC-hydrogen'!M4</f>
        <v>5558118511011.2373</v>
      </c>
      <c r="N4" s="469">
        <f>'BIFUbC-coal'!N4+'BIFUbC-LPG-propane-or-butane'!N4+'BIFUbC-petroleum-diesel'!N4+'BIFUbC-crude-oil'!N4+'BIFUbC-heavy-or-residual-oil'!N4+'BIFUbC-natural-gas'!N4+'BIFUbC-electricity'!N4+'BIFUbC-heat'!N4+'BIFUbC-biomass'!N4+'BIFUbC-hydrogen'!N4</f>
        <v>5733211457904.9199</v>
      </c>
      <c r="O4" s="469">
        <f>'BIFUbC-coal'!O4+'BIFUbC-LPG-propane-or-butane'!O4+'BIFUbC-petroleum-diesel'!O4+'BIFUbC-crude-oil'!O4+'BIFUbC-heavy-or-residual-oil'!O4+'BIFUbC-natural-gas'!O4+'BIFUbC-electricity'!O4+'BIFUbC-heat'!O4+'BIFUbC-biomass'!O4+'BIFUbC-hydrogen'!O4</f>
        <v>5905456985609.4346</v>
      </c>
      <c r="P4" s="469">
        <f>'BIFUbC-coal'!P4+'BIFUbC-LPG-propane-or-butane'!P4+'BIFUbC-petroleum-diesel'!P4+'BIFUbC-crude-oil'!P4+'BIFUbC-heavy-or-residual-oil'!P4+'BIFUbC-natural-gas'!P4+'BIFUbC-electricity'!P4+'BIFUbC-heat'!P4+'BIFUbC-biomass'!P4+'BIFUbC-hydrogen'!P4</f>
        <v>6074985207203.457</v>
      </c>
      <c r="Q4" s="469">
        <f>'BIFUbC-coal'!Q4+'BIFUbC-LPG-propane-or-butane'!Q4+'BIFUbC-petroleum-diesel'!Q4+'BIFUbC-crude-oil'!Q4+'BIFUbC-heavy-or-residual-oil'!Q4+'BIFUbC-natural-gas'!Q4+'BIFUbC-electricity'!Q4+'BIFUbC-heat'!Q4+'BIFUbC-biomass'!Q4+'BIFUbC-hydrogen'!Q4</f>
        <v>6241840291660.623</v>
      </c>
      <c r="R4" s="469">
        <f>'BIFUbC-coal'!R4+'BIFUbC-LPG-propane-or-butane'!R4+'BIFUbC-petroleum-diesel'!R4+'BIFUbC-crude-oil'!R4+'BIFUbC-heavy-or-residual-oil'!R4+'BIFUbC-natural-gas'!R4+'BIFUbC-electricity'!R4+'BIFUbC-heat'!R4+'BIFUbC-biomass'!R4+'BIFUbC-hydrogen'!R4</f>
        <v>6399767508217.2793</v>
      </c>
      <c r="S4" s="469">
        <f>'BIFUbC-coal'!S4+'BIFUbC-LPG-propane-or-butane'!S4+'BIFUbC-petroleum-diesel'!S4+'BIFUbC-crude-oil'!S4+'BIFUbC-heavy-or-residual-oil'!S4+'BIFUbC-natural-gas'!S4+'BIFUbC-electricity'!S4+'BIFUbC-heat'!S4+'BIFUbC-biomass'!S4+'BIFUbC-hydrogen'!S4</f>
        <v>6561264229384.5293</v>
      </c>
      <c r="T4" s="469">
        <f>'BIFUbC-coal'!T4+'BIFUbC-LPG-propane-or-butane'!T4+'BIFUbC-petroleum-diesel'!T4+'BIFUbC-crude-oil'!T4+'BIFUbC-heavy-or-residual-oil'!T4+'BIFUbC-natural-gas'!T4+'BIFUbC-electricity'!T4+'BIFUbC-heat'!T4+'BIFUbC-biomass'!T4+'BIFUbC-hydrogen'!T4</f>
        <v>6720125280056.8125</v>
      </c>
      <c r="U4" s="469">
        <f>'BIFUbC-coal'!U4+'BIFUbC-LPG-propane-or-butane'!U4+'BIFUbC-petroleum-diesel'!U4+'BIFUbC-crude-oil'!U4+'BIFUbC-heavy-or-residual-oil'!U4+'BIFUbC-natural-gas'!U4+'BIFUbC-electricity'!U4+'BIFUbC-heat'!U4+'BIFUbC-biomass'!U4+'BIFUbC-hydrogen'!U4</f>
        <v>6876290963275.0371</v>
      </c>
      <c r="V4" s="469">
        <f>'BIFUbC-coal'!V4+'BIFUbC-LPG-propane-or-butane'!V4+'BIFUbC-petroleum-diesel'!V4+'BIFUbC-crude-oil'!V4+'BIFUbC-heavy-or-residual-oil'!V4+'BIFUbC-natural-gas'!V4+'BIFUbC-electricity'!V4+'BIFUbC-heat'!V4+'BIFUbC-biomass'!V4+'BIFUbC-hydrogen'!V4</f>
        <v>7029678168587.7148</v>
      </c>
      <c r="W4" s="469">
        <f>'BIFUbC-coal'!W4+'BIFUbC-LPG-propane-or-butane'!W4+'BIFUbC-petroleum-diesel'!W4+'BIFUbC-crude-oil'!W4+'BIFUbC-heavy-or-residual-oil'!W4+'BIFUbC-natural-gas'!W4+'BIFUbC-electricity'!W4+'BIFUbC-heat'!W4+'BIFUbC-biomass'!W4+'BIFUbC-hydrogen'!W4</f>
        <v>7175847130552.4063</v>
      </c>
      <c r="X4" s="469">
        <f>'BIFUbC-coal'!X4+'BIFUbC-LPG-propane-or-butane'!X4+'BIFUbC-petroleum-diesel'!X4+'BIFUbC-crude-oil'!X4+'BIFUbC-heavy-or-residual-oil'!X4+'BIFUbC-natural-gas'!X4+'BIFUbC-electricity'!X4+'BIFUbC-heat'!X4+'BIFUbC-biomass'!X4+'BIFUbC-hydrogen'!X4</f>
        <v>7307158186637.8467</v>
      </c>
      <c r="Y4" s="469">
        <f>'BIFUbC-coal'!Y4+'BIFUbC-LPG-propane-or-butane'!Y4+'BIFUbC-petroleum-diesel'!Y4+'BIFUbC-crude-oil'!Y4+'BIFUbC-heavy-or-residual-oil'!Y4+'BIFUbC-natural-gas'!Y4+'BIFUbC-electricity'!Y4+'BIFUbC-heat'!Y4+'BIFUbC-biomass'!Y4+'BIFUbC-hydrogen'!Y4</f>
        <v>7430139550300.4639</v>
      </c>
      <c r="Z4" s="469">
        <f>'BIFUbC-coal'!Z4+'BIFUbC-LPG-propane-or-butane'!Z4+'BIFUbC-petroleum-diesel'!Z4+'BIFUbC-crude-oil'!Z4+'BIFUbC-heavy-or-residual-oil'!Z4+'BIFUbC-natural-gas'!Z4+'BIFUbC-electricity'!Z4+'BIFUbC-heat'!Z4+'BIFUbC-biomass'!Z4+'BIFUbC-hydrogen'!Z4</f>
        <v>7544426457754.9766</v>
      </c>
      <c r="AA4" s="469">
        <f>'BIFUbC-coal'!AA4+'BIFUbC-LPG-propane-or-butane'!AA4+'BIFUbC-petroleum-diesel'!AA4+'BIFUbC-crude-oil'!AA4+'BIFUbC-heavy-or-residual-oil'!AA4+'BIFUbC-natural-gas'!AA4+'BIFUbC-electricity'!AA4+'BIFUbC-heat'!AA4+'BIFUbC-biomass'!AA4+'BIFUbC-hydrogen'!AA4</f>
        <v>7649586656304.5518</v>
      </c>
      <c r="AB4" s="469">
        <f>'BIFUbC-coal'!AB4+'BIFUbC-LPG-propane-or-butane'!AB4+'BIFUbC-petroleum-diesel'!AB4+'BIFUbC-crude-oil'!AB4+'BIFUbC-heavy-or-residual-oil'!AB4+'BIFUbC-natural-gas'!AB4+'BIFUbC-electricity'!AB4+'BIFUbC-heat'!AB4+'BIFUbC-biomass'!AB4+'BIFUbC-hydrogen'!AB4</f>
        <v>7745272758305.5723</v>
      </c>
      <c r="AC4" s="469">
        <f>'BIFUbC-coal'!AC4+'BIFUbC-LPG-propane-or-butane'!AC4+'BIFUbC-petroleum-diesel'!AC4+'BIFUbC-crude-oil'!AC4+'BIFUbC-heavy-or-residual-oil'!AC4+'BIFUbC-natural-gas'!AC4+'BIFUbC-electricity'!AC4+'BIFUbC-heat'!AC4+'BIFUbC-biomass'!AC4+'BIFUbC-hydrogen'!AC4</f>
        <v>7831152848040.5537</v>
      </c>
      <c r="AD4" s="469">
        <f>'BIFUbC-coal'!AD4+'BIFUbC-LPG-propane-or-butane'!AD4+'BIFUbC-petroleum-diesel'!AD4+'BIFUbC-crude-oil'!AD4+'BIFUbC-heavy-or-residual-oil'!AD4+'BIFUbC-natural-gas'!AD4+'BIFUbC-electricity'!AD4+'BIFUbC-heat'!AD4+'BIFUbC-biomass'!AD4+'BIFUbC-hydrogen'!AD4</f>
        <v>7906913620305.9355</v>
      </c>
      <c r="AE4" s="469">
        <f>'BIFUbC-coal'!AE4+'BIFUbC-LPG-propane-or-butane'!AE4+'BIFUbC-petroleum-diesel'!AE4+'BIFUbC-crude-oil'!AE4+'BIFUbC-heavy-or-residual-oil'!AE4+'BIFUbC-natural-gas'!AE4+'BIFUbC-electricity'!AE4+'BIFUbC-heat'!AE4+'BIFUbC-biomass'!AE4+'BIFUbC-hydrogen'!AE4</f>
        <v>7972183816590.6797</v>
      </c>
      <c r="AF4" s="469">
        <f>'BIFUbC-coal'!AF4+'BIFUbC-LPG-propane-or-butane'!AF4+'BIFUbC-petroleum-diesel'!AF4+'BIFUbC-crude-oil'!AF4+'BIFUbC-heavy-or-residual-oil'!AF4+'BIFUbC-natural-gas'!AF4+'BIFUbC-electricity'!AF4+'BIFUbC-heat'!AF4+'BIFUbC-biomass'!AF4+'BIFUbC-hydrogen'!AF4</f>
        <v>8026694716226.4697</v>
      </c>
      <c r="AG4" s="469">
        <f>'BIFUbC-coal'!AG4+'BIFUbC-LPG-propane-or-butane'!AG4+'BIFUbC-petroleum-diesel'!AG4+'BIFUbC-crude-oil'!AG4+'BIFUbC-heavy-or-residual-oil'!AG4+'BIFUbC-natural-gas'!AG4+'BIFUbC-electricity'!AG4+'BIFUbC-heat'!AG4+'BIFUbC-biomass'!AG4+'BIFUbC-hydrogen'!AG4</f>
        <v>8070125045641.0215</v>
      </c>
      <c r="AH4" s="469">
        <f>'BIFUbC-coal'!AH4+'BIFUbC-LPG-propane-or-butane'!AH4+'BIFUbC-petroleum-diesel'!AH4+'BIFUbC-crude-oil'!AH4+'BIFUbC-heavy-or-residual-oil'!AH4+'BIFUbC-natural-gas'!AH4+'BIFUbC-electricity'!AH4+'BIFUbC-heat'!AH4+'BIFUbC-biomass'!AH4+'BIFUbC-hydrogen'!AH4</f>
        <v>8094142316246.6436</v>
      </c>
      <c r="AI4" s="469">
        <f>'BIFUbC-coal'!AI4+'BIFUbC-LPG-propane-or-butane'!AI4+'BIFUbC-petroleum-diesel'!AI4+'BIFUbC-crude-oil'!AI4+'BIFUbC-heavy-or-residual-oil'!AI4+'BIFUbC-natural-gas'!AI4+'BIFUbC-electricity'!AI4+'BIFUbC-heat'!AI4+'BIFUbC-biomass'!AI4+'BIFUbC-hydrogen'!AI4</f>
        <v>8106568062016.5879</v>
      </c>
      <c r="AJ4" s="469">
        <f>'BIFUbC-coal'!AJ4+'BIFUbC-LPG-propane-or-butane'!AJ4+'BIFUbC-petroleum-diesel'!AJ4+'BIFUbC-crude-oil'!AJ4+'BIFUbC-heavy-or-residual-oil'!AJ4+'BIFUbC-natural-gas'!AJ4+'BIFUbC-electricity'!AJ4+'BIFUbC-heat'!AJ4+'BIFUbC-biomass'!AJ4+'BIFUbC-hydrogen'!AJ4</f>
        <v>8107215913975.1494</v>
      </c>
      <c r="AK4" s="469">
        <f>'BIFUbC-coal'!AK4+'BIFUbC-LPG-propane-or-butane'!AK4+'BIFUbC-petroleum-diesel'!AK4+'BIFUbC-crude-oil'!AK4+'BIFUbC-heavy-or-residual-oil'!AK4+'BIFUbC-natural-gas'!AK4+'BIFUbC-electricity'!AK4+'BIFUbC-heat'!AK4+'BIFUbC-biomass'!AK4+'BIFUbC-hydrogen'!AK4</f>
        <v>8095939886319.7637</v>
      </c>
      <c r="AL4" s="469">
        <f>'BIFUbC-coal'!AL4+'BIFUbC-LPG-propane-or-butane'!AL4+'BIFUbC-petroleum-diesel'!AL4+'BIFUbC-crude-oil'!AL4+'BIFUbC-heavy-or-residual-oil'!AL4+'BIFUbC-natural-gas'!AL4+'BIFUbC-electricity'!AL4+'BIFUbC-heat'!AL4+'BIFUbC-biomass'!AL4+'BIFUbC-hydrogen'!AL4</f>
        <v>8072637394135.9492</v>
      </c>
      <c r="AM4" s="469">
        <f>'BIFUbC-coal'!AM4+'BIFUbC-LPG-propane-or-butane'!AM4+'BIFUbC-petroleum-diesel'!AM4+'BIFUbC-crude-oil'!AM4+'BIFUbC-heavy-or-residual-oil'!AM4+'BIFUbC-natural-gas'!AM4+'BIFUbC-electricity'!AM4+'BIFUbC-heat'!AM4+'BIFUbC-biomass'!AM4+'BIFUbC-hydrogen'!AM4</f>
        <v>8037170853425.5508</v>
      </c>
      <c r="AN4" s="469">
        <f>'BIFUbC-coal'!AN4+'BIFUbC-LPG-propane-or-butane'!AN4+'BIFUbC-petroleum-diesel'!AN4+'BIFUbC-crude-oil'!AN4+'BIFUbC-heavy-or-residual-oil'!AN4+'BIFUbC-natural-gas'!AN4+'BIFUbC-electricity'!AN4+'BIFUbC-heat'!AN4+'BIFUbC-biomass'!AN4+'BIFUbC-hydrogen'!AN4</f>
        <v>7989533647062.0313</v>
      </c>
      <c r="AO4" s="469">
        <f>'BIFUbC-coal'!AO4+'BIFUbC-LPG-propane-or-butane'!AO4+'BIFUbC-petroleum-diesel'!AO4+'BIFUbC-crude-oil'!AO4+'BIFUbC-heavy-or-residual-oil'!AO4+'BIFUbC-natural-gas'!AO4+'BIFUbC-electricity'!AO4+'BIFUbC-heat'!AO4+'BIFUbC-biomass'!AO4+'BIFUbC-hydrogen'!AO4</f>
        <v>7929690300335.0654</v>
      </c>
      <c r="AP4" s="469">
        <f>'BIFUbC-coal'!AP4+'BIFUbC-LPG-propane-or-butane'!AP4+'BIFUbC-petroleum-diesel'!AP4+'BIFUbC-crude-oil'!AP4+'BIFUbC-heavy-or-residual-oil'!AP4+'BIFUbC-natural-gas'!AP4+'BIFUbC-electricity'!AP4+'BIFUbC-heat'!AP4+'BIFUbC-biomass'!AP4+'BIFUbC-hydrogen'!AP4</f>
        <v>7857740722720.2285</v>
      </c>
      <c r="AQ4" s="470">
        <f>'BIFUbC-coal'!AQ4+'BIFUbC-LPG-propane-or-butane'!AQ4+'BIFUbC-petroleum-diesel'!AQ4+'BIFUbC-crude-oil'!AQ4+'BIFUbC-heavy-or-residual-oil'!AQ4+'BIFUbC-natural-gas'!AQ4+'BIFUbC-electricity'!AQ4+'BIFUbC-heat'!AQ4+'BIFUbC-biomass'!AQ4+'BIFUbC-hydrogen'!AQ4</f>
        <v>7773761062427.8887</v>
      </c>
    </row>
    <row r="5" spans="1:43">
      <c r="A5" s="37" t="s">
        <v>619</v>
      </c>
      <c r="B5" s="468">
        <f>'BIFUbC-coal'!B5+'BIFUbC-LPG-propane-or-butane'!B5+'BIFUbC-petroleum-diesel'!B5+'BIFUbC-crude-oil'!B5+'BIFUbC-heavy-or-residual-oil'!B5+'BIFUbC-natural-gas'!B5+'BIFUbC-electricity'!B5+'BIFUbC-heat'!B5+'BIFUbC-biomass'!B5+'BIFUbC-hydrogen'!B5</f>
        <v>25276543268535.891</v>
      </c>
      <c r="C5" s="469">
        <f>'BIFUbC-coal'!C5+'BIFUbC-LPG-propane-or-butane'!C5+'BIFUbC-petroleum-diesel'!C5+'BIFUbC-crude-oil'!C5+'BIFUbC-heavy-or-residual-oil'!C5+'BIFUbC-natural-gas'!C5+'BIFUbC-electricity'!C5+'BIFUbC-heat'!C5+'BIFUbC-biomass'!C5+'BIFUbC-hydrogen'!C5</f>
        <v>24948538436251.625</v>
      </c>
      <c r="D5" s="469">
        <f>'BIFUbC-coal'!D5+'BIFUbC-LPG-propane-or-butane'!D5+'BIFUbC-petroleum-diesel'!D5+'BIFUbC-crude-oil'!D5+'BIFUbC-heavy-or-residual-oil'!D5+'BIFUbC-natural-gas'!D5+'BIFUbC-electricity'!D5+'BIFUbC-heat'!D5+'BIFUbC-biomass'!D5+'BIFUbC-hydrogen'!D5</f>
        <v>26285171439804.988</v>
      </c>
      <c r="E5" s="469">
        <f>'BIFUbC-coal'!E5+'BIFUbC-LPG-propane-or-butane'!E5+'BIFUbC-petroleum-diesel'!E5+'BIFUbC-crude-oil'!E5+'BIFUbC-heavy-or-residual-oil'!E5+'BIFUbC-natural-gas'!E5+'BIFUbC-electricity'!E5+'BIFUbC-heat'!E5+'BIFUbC-biomass'!E5+'BIFUbC-hydrogen'!E5</f>
        <v>26891794127710.898</v>
      </c>
      <c r="F5" s="469">
        <f>'BIFUbC-coal'!F5+'BIFUbC-LPG-propane-or-butane'!F5+'BIFUbC-petroleum-diesel'!F5+'BIFUbC-crude-oil'!F5+'BIFUbC-heavy-or-residual-oil'!F5+'BIFUbC-natural-gas'!F5+'BIFUbC-electricity'!F5+'BIFUbC-heat'!F5+'BIFUbC-biomass'!F5+'BIFUbC-hydrogen'!F5</f>
        <v>27470599197616.523</v>
      </c>
      <c r="G5" s="469">
        <f>'BIFUbC-coal'!G5+'BIFUbC-LPG-propane-or-butane'!G5+'BIFUbC-petroleum-diesel'!G5+'BIFUbC-crude-oil'!G5+'BIFUbC-heavy-or-residual-oil'!G5+'BIFUbC-natural-gas'!G5+'BIFUbC-electricity'!G5+'BIFUbC-heat'!G5+'BIFUbC-biomass'!G5+'BIFUbC-hydrogen'!G5</f>
        <v>28022108213390.172</v>
      </c>
      <c r="H5" s="469">
        <f>'BIFUbC-coal'!H5+'BIFUbC-LPG-propane-or-butane'!H5+'BIFUbC-petroleum-diesel'!H5+'BIFUbC-crude-oil'!H5+'BIFUbC-heavy-or-residual-oil'!H5+'BIFUbC-natural-gas'!H5+'BIFUbC-electricity'!H5+'BIFUbC-heat'!H5+'BIFUbC-biomass'!H5+'BIFUbC-hydrogen'!H5</f>
        <v>28555874619857.715</v>
      </c>
      <c r="I5" s="469">
        <f>'BIFUbC-coal'!I5+'BIFUbC-LPG-propane-or-butane'!I5+'BIFUbC-petroleum-diesel'!I5+'BIFUbC-crude-oil'!I5+'BIFUbC-heavy-or-residual-oil'!I5+'BIFUbC-natural-gas'!I5+'BIFUbC-electricity'!I5+'BIFUbC-heat'!I5+'BIFUbC-biomass'!I5+'BIFUbC-hydrogen'!I5</f>
        <v>29062245015563.66</v>
      </c>
      <c r="J5" s="469">
        <f>'BIFUbC-coal'!J5+'BIFUbC-LPG-propane-or-butane'!J5+'BIFUbC-petroleum-diesel'!J5+'BIFUbC-crude-oil'!J5+'BIFUbC-heavy-or-residual-oil'!J5+'BIFUbC-natural-gas'!J5+'BIFUbC-electricity'!J5+'BIFUbC-heat'!J5+'BIFUbC-biomass'!J5+'BIFUbC-hydrogen'!J5</f>
        <v>29569141832474.805</v>
      </c>
      <c r="K5" s="469">
        <f>'BIFUbC-coal'!K5+'BIFUbC-LPG-propane-or-butane'!K5+'BIFUbC-petroleum-diesel'!K5+'BIFUbC-crude-oil'!K5+'BIFUbC-heavy-or-residual-oil'!K5+'BIFUbC-natural-gas'!K5+'BIFUbC-electricity'!K5+'BIFUbC-heat'!K5+'BIFUbC-biomass'!K5+'BIFUbC-hydrogen'!K5</f>
        <v>30076528933500.926</v>
      </c>
      <c r="L5" s="469">
        <f>'BIFUbC-coal'!L5+'BIFUbC-LPG-propane-or-butane'!L5+'BIFUbC-petroleum-diesel'!L5+'BIFUbC-crude-oil'!L5+'BIFUbC-heavy-or-residual-oil'!L5+'BIFUbC-natural-gas'!L5+'BIFUbC-electricity'!L5+'BIFUbC-heat'!L5+'BIFUbC-biomass'!L5+'BIFUbC-hydrogen'!L5</f>
        <v>30584320036758.629</v>
      </c>
      <c r="M5" s="469">
        <f>'BIFUbC-coal'!M5+'BIFUbC-LPG-propane-or-butane'!M5+'BIFUbC-petroleum-diesel'!M5+'BIFUbC-crude-oil'!M5+'BIFUbC-heavy-or-residual-oil'!M5+'BIFUbC-natural-gas'!M5+'BIFUbC-electricity'!M5+'BIFUbC-heat'!M5+'BIFUbC-biomass'!M5+'BIFUbC-hydrogen'!M5</f>
        <v>31046378233188.293</v>
      </c>
      <c r="N5" s="469">
        <f>'BIFUbC-coal'!N5+'BIFUbC-LPG-propane-or-butane'!N5+'BIFUbC-petroleum-diesel'!N5+'BIFUbC-crude-oil'!N5+'BIFUbC-heavy-or-residual-oil'!N5+'BIFUbC-natural-gas'!N5+'BIFUbC-electricity'!N5+'BIFUbC-heat'!N5+'BIFUbC-biomass'!N5+'BIFUbC-hydrogen'!N5</f>
        <v>31507089908738.953</v>
      </c>
      <c r="O5" s="469">
        <f>'BIFUbC-coal'!O5+'BIFUbC-LPG-propane-or-butane'!O5+'BIFUbC-petroleum-diesel'!O5+'BIFUbC-crude-oil'!O5+'BIFUbC-heavy-or-residual-oil'!O5+'BIFUbC-natural-gas'!O5+'BIFUbC-electricity'!O5+'BIFUbC-heat'!O5+'BIFUbC-biomass'!O5+'BIFUbC-hydrogen'!O5</f>
        <v>31966239253851.332</v>
      </c>
      <c r="P5" s="469">
        <f>'BIFUbC-coal'!P5+'BIFUbC-LPG-propane-or-butane'!P5+'BIFUbC-petroleum-diesel'!P5+'BIFUbC-crude-oil'!P5+'BIFUbC-heavy-or-residual-oil'!P5+'BIFUbC-natural-gas'!P5+'BIFUbC-electricity'!P5+'BIFUbC-heat'!P5+'BIFUbC-biomass'!P5+'BIFUbC-hydrogen'!P5</f>
        <v>32423572511400.328</v>
      </c>
      <c r="Q5" s="469">
        <f>'BIFUbC-coal'!Q5+'BIFUbC-LPG-propane-or-butane'!Q5+'BIFUbC-petroleum-diesel'!Q5+'BIFUbC-crude-oil'!Q5+'BIFUbC-heavy-or-residual-oil'!Q5+'BIFUbC-natural-gas'!Q5+'BIFUbC-electricity'!Q5+'BIFUbC-heat'!Q5+'BIFUbC-biomass'!Q5+'BIFUbC-hydrogen'!Q5</f>
        <v>32878475214145.586</v>
      </c>
      <c r="R5" s="469">
        <f>'BIFUbC-coal'!R5+'BIFUbC-LPG-propane-or-butane'!R5+'BIFUbC-petroleum-diesel'!R5+'BIFUbC-crude-oil'!R5+'BIFUbC-heavy-or-residual-oil'!R5+'BIFUbC-natural-gas'!R5+'BIFUbC-electricity'!R5+'BIFUbC-heat'!R5+'BIFUbC-biomass'!R5+'BIFUbC-hydrogen'!R5</f>
        <v>33297661520027.43</v>
      </c>
      <c r="S5" s="469">
        <f>'BIFUbC-coal'!S5+'BIFUbC-LPG-propane-or-butane'!S5+'BIFUbC-petroleum-diesel'!S5+'BIFUbC-crude-oil'!S5+'BIFUbC-heavy-or-residual-oil'!S5+'BIFUbC-natural-gas'!S5+'BIFUbC-electricity'!S5+'BIFUbC-heat'!S5+'BIFUbC-biomass'!S5+'BIFUbC-hydrogen'!S5</f>
        <v>33745883461999.477</v>
      </c>
      <c r="T5" s="469">
        <f>'BIFUbC-coal'!T5+'BIFUbC-LPG-propane-or-butane'!T5+'BIFUbC-petroleum-diesel'!T5+'BIFUbC-crude-oil'!T5+'BIFUbC-heavy-or-residual-oil'!T5+'BIFUbC-natural-gas'!T5+'BIFUbC-electricity'!T5+'BIFUbC-heat'!T5+'BIFUbC-biomass'!T5+'BIFUbC-hydrogen'!T5</f>
        <v>34189889238997.949</v>
      </c>
      <c r="U5" s="469">
        <f>'BIFUbC-coal'!U5+'BIFUbC-LPG-propane-or-butane'!U5+'BIFUbC-petroleum-diesel'!U5+'BIFUbC-crude-oil'!U5+'BIFUbC-heavy-or-residual-oil'!U5+'BIFUbC-natural-gas'!U5+'BIFUbC-electricity'!U5+'BIFUbC-heat'!U5+'BIFUbC-biomass'!U5+'BIFUbC-hydrogen'!U5</f>
        <v>34628883306706.051</v>
      </c>
      <c r="V5" s="469">
        <f>'BIFUbC-coal'!V5+'BIFUbC-LPG-propane-or-butane'!V5+'BIFUbC-petroleum-diesel'!V5+'BIFUbC-crude-oil'!V5+'BIFUbC-heavy-or-residual-oil'!V5+'BIFUbC-natural-gas'!V5+'BIFUbC-electricity'!V5+'BIFUbC-heat'!V5+'BIFUbC-biomass'!V5+'BIFUbC-hydrogen'!V5</f>
        <v>35062026310840.734</v>
      </c>
      <c r="W5" s="469">
        <f>'BIFUbC-coal'!W5+'BIFUbC-LPG-propane-or-butane'!W5+'BIFUbC-petroleum-diesel'!W5+'BIFUbC-crude-oil'!W5+'BIFUbC-heavy-or-residual-oil'!W5+'BIFUbC-natural-gas'!W5+'BIFUbC-electricity'!W5+'BIFUbC-heat'!W5+'BIFUbC-biomass'!W5+'BIFUbC-hydrogen'!W5</f>
        <v>35467012708732.32</v>
      </c>
      <c r="X5" s="469">
        <f>'BIFUbC-coal'!X5+'BIFUbC-LPG-propane-or-butane'!X5+'BIFUbC-petroleum-diesel'!X5+'BIFUbC-crude-oil'!X5+'BIFUbC-heavy-or-residual-oil'!X5+'BIFUbC-natural-gas'!X5+'BIFUbC-electricity'!X5+'BIFUbC-heat'!X5+'BIFUbC-biomass'!X5+'BIFUbC-hydrogen'!X5</f>
        <v>35806651991427.188</v>
      </c>
      <c r="Y5" s="469">
        <f>'BIFUbC-coal'!Y5+'BIFUbC-LPG-propane-or-butane'!Y5+'BIFUbC-petroleum-diesel'!Y5+'BIFUbC-crude-oil'!Y5+'BIFUbC-heavy-or-residual-oil'!Y5+'BIFUbC-natural-gas'!Y5+'BIFUbC-electricity'!Y5+'BIFUbC-heat'!Y5+'BIFUbC-biomass'!Y5+'BIFUbC-hydrogen'!Y5</f>
        <v>36113800210309.328</v>
      </c>
      <c r="Z5" s="469">
        <f>'BIFUbC-coal'!Z5+'BIFUbC-LPG-propane-or-butane'!Z5+'BIFUbC-petroleum-diesel'!Z5+'BIFUbC-crude-oil'!Z5+'BIFUbC-heavy-or-residual-oil'!Z5+'BIFUbC-natural-gas'!Z5+'BIFUbC-electricity'!Z5+'BIFUbC-heat'!Z5+'BIFUbC-biomass'!Z5+'BIFUbC-hydrogen'!Z5</f>
        <v>36386957648855.375</v>
      </c>
      <c r="AA5" s="469">
        <f>'BIFUbC-coal'!AA5+'BIFUbC-LPG-propane-or-butane'!AA5+'BIFUbC-petroleum-diesel'!AA5+'BIFUbC-crude-oil'!AA5+'BIFUbC-heavy-or-residual-oil'!AA5+'BIFUbC-natural-gas'!AA5+'BIFUbC-electricity'!AA5+'BIFUbC-heat'!AA5+'BIFUbC-biomass'!AA5+'BIFUbC-hydrogen'!AA5</f>
        <v>36624322594139.406</v>
      </c>
      <c r="AB5" s="469">
        <f>'BIFUbC-coal'!AB5+'BIFUbC-LPG-propane-or-butane'!AB5+'BIFUbC-petroleum-diesel'!AB5+'BIFUbC-crude-oil'!AB5+'BIFUbC-heavy-or-residual-oil'!AB5+'BIFUbC-natural-gas'!AB5+'BIFUbC-electricity'!AB5+'BIFUbC-heat'!AB5+'BIFUbC-biomass'!AB5+'BIFUbC-hydrogen'!AB5</f>
        <v>36824524046640.516</v>
      </c>
      <c r="AC5" s="469">
        <f>'BIFUbC-coal'!AC5+'BIFUbC-LPG-propane-or-butane'!AC5+'BIFUbC-petroleum-diesel'!AC5+'BIFUbC-crude-oil'!AC5+'BIFUbC-heavy-or-residual-oil'!AC5+'BIFUbC-natural-gas'!AC5+'BIFUbC-electricity'!AC5+'BIFUbC-heat'!AC5+'BIFUbC-biomass'!AC5+'BIFUbC-hydrogen'!AC5</f>
        <v>36986276871119.023</v>
      </c>
      <c r="AD5" s="469">
        <f>'BIFUbC-coal'!AD5+'BIFUbC-LPG-propane-or-butane'!AD5+'BIFUbC-petroleum-diesel'!AD5+'BIFUbC-crude-oil'!AD5+'BIFUbC-heavy-or-residual-oil'!AD5+'BIFUbC-natural-gas'!AD5+'BIFUbC-electricity'!AD5+'BIFUbC-heat'!AD5+'BIFUbC-biomass'!AD5+'BIFUbC-hydrogen'!AD5</f>
        <v>37108392399014.586</v>
      </c>
      <c r="AE5" s="469">
        <f>'BIFUbC-coal'!AE5+'BIFUbC-LPG-propane-or-butane'!AE5+'BIFUbC-petroleum-diesel'!AE5+'BIFUbC-crude-oil'!AE5+'BIFUbC-heavy-or-residual-oil'!AE5+'BIFUbC-natural-gas'!AE5+'BIFUbC-electricity'!AE5+'BIFUbC-heat'!AE5+'BIFUbC-biomass'!AE5+'BIFUbC-hydrogen'!AE5</f>
        <v>37189417269666.852</v>
      </c>
      <c r="AF5" s="469">
        <f>'BIFUbC-coal'!AF5+'BIFUbC-LPG-propane-or-butane'!AF5+'BIFUbC-petroleum-diesel'!AF5+'BIFUbC-crude-oil'!AF5+'BIFUbC-heavy-or-residual-oil'!AF5+'BIFUbC-natural-gas'!AF5+'BIFUbC-electricity'!AF5+'BIFUbC-heat'!AF5+'BIFUbC-biomass'!AF5+'BIFUbC-hydrogen'!AF5</f>
        <v>37228384627915.727</v>
      </c>
      <c r="AG5" s="469">
        <f>'BIFUbC-coal'!AG5+'BIFUbC-LPG-propane-or-butane'!AG5+'BIFUbC-petroleum-diesel'!AG5+'BIFUbC-crude-oil'!AG5+'BIFUbC-heavy-or-residual-oil'!AG5+'BIFUbC-natural-gas'!AG5+'BIFUbC-electricity'!AG5+'BIFUbC-heat'!AG5+'BIFUbC-biomass'!AG5+'BIFUbC-hydrogen'!AG5</f>
        <v>37224084068945.094</v>
      </c>
      <c r="AH5" s="469">
        <f>'BIFUbC-coal'!AH5+'BIFUbC-LPG-propane-or-butane'!AH5+'BIFUbC-petroleum-diesel'!AH5+'BIFUbC-crude-oil'!AH5+'BIFUbC-heavy-or-residual-oil'!AH5+'BIFUbC-natural-gas'!AH5+'BIFUbC-electricity'!AH5+'BIFUbC-heat'!AH5+'BIFUbC-biomass'!AH5+'BIFUbC-hydrogen'!AH5</f>
        <v>37138550941194.188</v>
      </c>
      <c r="AI5" s="469">
        <f>'BIFUbC-coal'!AI5+'BIFUbC-LPG-propane-or-butane'!AI5+'BIFUbC-petroleum-diesel'!AI5+'BIFUbC-crude-oil'!AI5+'BIFUbC-heavy-or-residual-oil'!AI5+'BIFUbC-natural-gas'!AI5+'BIFUbC-electricity'!AI5+'BIFUbC-heat'!AI5+'BIFUbC-biomass'!AI5+'BIFUbC-hydrogen'!AI5</f>
        <v>37008310606715.688</v>
      </c>
      <c r="AJ5" s="469">
        <f>'BIFUbC-coal'!AJ5+'BIFUbC-LPG-propane-or-butane'!AJ5+'BIFUbC-petroleum-diesel'!AJ5+'BIFUbC-crude-oil'!AJ5+'BIFUbC-heavy-or-residual-oil'!AJ5+'BIFUbC-natural-gas'!AJ5+'BIFUbC-electricity'!AJ5+'BIFUbC-heat'!AJ5+'BIFUbC-biomass'!AJ5+'BIFUbC-hydrogen'!AJ5</f>
        <v>36832740206026.828</v>
      </c>
      <c r="AK5" s="469">
        <f>'BIFUbC-coal'!AK5+'BIFUbC-LPG-propane-or-butane'!AK5+'BIFUbC-petroleum-diesel'!AK5+'BIFUbC-crude-oil'!AK5+'BIFUbC-heavy-or-residual-oil'!AK5+'BIFUbC-natural-gas'!AK5+'BIFUbC-electricity'!AK5+'BIFUbC-heat'!AK5+'BIFUbC-biomass'!AK5+'BIFUbC-hydrogen'!AK5</f>
        <v>36611393002786.008</v>
      </c>
      <c r="AL5" s="469">
        <f>'BIFUbC-coal'!AL5+'BIFUbC-LPG-propane-or-butane'!AL5+'BIFUbC-petroleum-diesel'!AL5+'BIFUbC-crude-oil'!AL5+'BIFUbC-heavy-or-residual-oil'!AL5+'BIFUbC-natural-gas'!AL5+'BIFUbC-electricity'!AL5+'BIFUbC-heat'!AL5+'BIFUbC-biomass'!AL5+'BIFUbC-hydrogen'!AL5</f>
        <v>36344008348036.344</v>
      </c>
      <c r="AM5" s="469">
        <f>'BIFUbC-coal'!AM5+'BIFUbC-LPG-propane-or-butane'!AM5+'BIFUbC-petroleum-diesel'!AM5+'BIFUbC-crude-oil'!AM5+'BIFUbC-heavy-or-residual-oil'!AM5+'BIFUbC-natural-gas'!AM5+'BIFUbC-electricity'!AM5+'BIFUbC-heat'!AM5+'BIFUbC-biomass'!AM5+'BIFUbC-hydrogen'!AM5</f>
        <v>36030156788618.125</v>
      </c>
      <c r="AN5" s="469">
        <f>'BIFUbC-coal'!AN5+'BIFUbC-LPG-propane-or-butane'!AN5+'BIFUbC-petroleum-diesel'!AN5+'BIFUbC-crude-oil'!AN5+'BIFUbC-heavy-or-residual-oil'!AN5+'BIFUbC-natural-gas'!AN5+'BIFUbC-electricity'!AN5+'BIFUbC-heat'!AN5+'BIFUbC-biomass'!AN5+'BIFUbC-hydrogen'!AN5</f>
        <v>35669985255107.602</v>
      </c>
      <c r="AO5" s="469">
        <f>'BIFUbC-coal'!AO5+'BIFUbC-LPG-propane-or-butane'!AO5+'BIFUbC-petroleum-diesel'!AO5+'BIFUbC-crude-oil'!AO5+'BIFUbC-heavy-or-residual-oil'!AO5+'BIFUbC-natural-gas'!AO5+'BIFUbC-electricity'!AO5+'BIFUbC-heat'!AO5+'BIFUbC-biomass'!AO5+'BIFUbC-hydrogen'!AO5</f>
        <v>35263495430739.641</v>
      </c>
      <c r="AP5" s="469">
        <f>'BIFUbC-coal'!AP5+'BIFUbC-LPG-propane-or-butane'!AP5+'BIFUbC-petroleum-diesel'!AP5+'BIFUbC-crude-oil'!AP5+'BIFUbC-heavy-or-residual-oil'!AP5+'BIFUbC-natural-gas'!AP5+'BIFUbC-electricity'!AP5+'BIFUbC-heat'!AP5+'BIFUbC-biomass'!AP5+'BIFUbC-hydrogen'!AP5</f>
        <v>34811275315622.402</v>
      </c>
      <c r="AQ5" s="470">
        <f>'BIFUbC-coal'!AQ5+'BIFUbC-LPG-propane-or-butane'!AQ5+'BIFUbC-petroleum-diesel'!AQ5+'BIFUbC-crude-oil'!AQ5+'BIFUbC-heavy-or-residual-oil'!AQ5+'BIFUbC-natural-gas'!AQ5+'BIFUbC-electricity'!AQ5+'BIFUbC-heat'!AQ5+'BIFUbC-biomass'!AQ5+'BIFUbC-hydrogen'!AQ5</f>
        <v>34313786972366.34</v>
      </c>
    </row>
    <row r="6" spans="1:43">
      <c r="A6" s="37" t="s">
        <v>620</v>
      </c>
      <c r="B6" s="468">
        <f>'BIFUbC-coal'!B6+'BIFUbC-LPG-propane-or-butane'!B6+'BIFUbC-petroleum-diesel'!B6+'BIFUbC-crude-oil'!B6+'BIFUbC-heavy-or-residual-oil'!B6+'BIFUbC-natural-gas'!B6+'BIFUbC-electricity'!B6+'BIFUbC-heat'!B6+'BIFUbC-biomass'!B6+'BIFUbC-hydrogen'!B6</f>
        <v>102261884998.78941</v>
      </c>
      <c r="C6" s="469">
        <f>'BIFUbC-coal'!C6+'BIFUbC-LPG-propane-or-butane'!C6+'BIFUbC-petroleum-diesel'!C6+'BIFUbC-crude-oil'!C6+'BIFUbC-heavy-or-residual-oil'!C6+'BIFUbC-natural-gas'!C6+'BIFUbC-electricity'!C6+'BIFUbC-heat'!C6+'BIFUbC-biomass'!C6+'BIFUbC-hydrogen'!C6</f>
        <v>100934868401.55338</v>
      </c>
      <c r="D6" s="469">
        <f>'BIFUbC-coal'!D6+'BIFUbC-LPG-propane-or-butane'!D6+'BIFUbC-petroleum-diesel'!D6+'BIFUbC-crude-oil'!D6+'BIFUbC-heavy-or-residual-oil'!D6+'BIFUbC-natural-gas'!D6+'BIFUbC-electricity'!D6+'BIFUbC-heat'!D6+'BIFUbC-biomass'!D6+'BIFUbC-hydrogen'!D6</f>
        <v>106342514891.9304</v>
      </c>
      <c r="E6" s="469">
        <f>'BIFUbC-coal'!E6+'BIFUbC-LPG-propane-or-butane'!E6+'BIFUbC-petroleum-diesel'!E6+'BIFUbC-crude-oil'!E6+'BIFUbC-heavy-or-residual-oil'!E6+'BIFUbC-natural-gas'!E6+'BIFUbC-electricity'!E6+'BIFUbC-heat'!E6+'BIFUbC-biomass'!E6+'BIFUbC-hydrogen'!E6</f>
        <v>108796742073.60011</v>
      </c>
      <c r="F6" s="469">
        <f>'BIFUbC-coal'!F6+'BIFUbC-LPG-propane-or-butane'!F6+'BIFUbC-petroleum-diesel'!F6+'BIFUbC-crude-oil'!F6+'BIFUbC-heavy-or-residual-oil'!F6+'BIFUbC-natural-gas'!F6+'BIFUbC-electricity'!F6+'BIFUbC-heat'!F6+'BIFUbC-biomass'!F6+'BIFUbC-hydrogen'!F6</f>
        <v>111138426886.53435</v>
      </c>
      <c r="G6" s="469">
        <f>'BIFUbC-coal'!G6+'BIFUbC-LPG-propane-or-butane'!G6+'BIFUbC-petroleum-diesel'!G6+'BIFUbC-crude-oil'!G6+'BIFUbC-heavy-or-residual-oil'!G6+'BIFUbC-natural-gas'!G6+'BIFUbC-electricity'!G6+'BIFUbC-heat'!G6+'BIFUbC-biomass'!G6+'BIFUbC-hydrogen'!G6</f>
        <v>113369679433.51707</v>
      </c>
      <c r="H6" s="469">
        <f>'BIFUbC-coal'!H6+'BIFUbC-LPG-propane-or-butane'!H6+'BIFUbC-petroleum-diesel'!H6+'BIFUbC-crude-oil'!H6+'BIFUbC-heavy-or-residual-oil'!H6+'BIFUbC-natural-gas'!H6+'BIFUbC-electricity'!H6+'BIFUbC-heat'!H6+'BIFUbC-biomass'!H6+'BIFUbC-hydrogen'!H6</f>
        <v>115529150303.18886</v>
      </c>
      <c r="I6" s="469">
        <f>'BIFUbC-coal'!I6+'BIFUbC-LPG-propane-or-butane'!I6+'BIFUbC-petroleum-diesel'!I6+'BIFUbC-crude-oil'!I6+'BIFUbC-heavy-or-residual-oil'!I6+'BIFUbC-natural-gas'!I6+'BIFUbC-electricity'!I6+'BIFUbC-heat'!I6+'BIFUbC-biomass'!I6+'BIFUbC-hydrogen'!I6</f>
        <v>117577784510.10318</v>
      </c>
      <c r="J6" s="469">
        <f>'BIFUbC-coal'!J6+'BIFUbC-LPG-propane-or-butane'!J6+'BIFUbC-petroleum-diesel'!J6+'BIFUbC-crude-oil'!J6+'BIFUbC-heavy-or-residual-oil'!J6+'BIFUbC-natural-gas'!J6+'BIFUbC-electricity'!J6+'BIFUbC-heat'!J6+'BIFUbC-biomass'!J6+'BIFUbC-hydrogen'!J6</f>
        <v>119628548471.23964</v>
      </c>
      <c r="K6" s="469">
        <f>'BIFUbC-coal'!K6+'BIFUbC-LPG-propane-or-butane'!K6+'BIFUbC-petroleum-diesel'!K6+'BIFUbC-crude-oil'!K6+'BIFUbC-heavy-or-residual-oil'!K6+'BIFUbC-natural-gas'!K6+'BIFUbC-electricity'!K6+'BIFUbC-heat'!K6+'BIFUbC-biomass'!K6+'BIFUbC-hydrogen'!K6</f>
        <v>121681295985.95186</v>
      </c>
      <c r="L6" s="469">
        <f>'BIFUbC-coal'!L6+'BIFUbC-LPG-propane-or-butane'!L6+'BIFUbC-petroleum-diesel'!L6+'BIFUbC-crude-oil'!L6+'BIFUbC-heavy-or-residual-oil'!L6+'BIFUbC-natural-gas'!L6+'BIFUbC-electricity'!L6+'BIFUbC-heat'!L6+'BIFUbC-biomass'!L6+'BIFUbC-hydrogen'!L6</f>
        <v>123735677981.6651</v>
      </c>
      <c r="M6" s="469">
        <f>'BIFUbC-coal'!M6+'BIFUbC-LPG-propane-or-butane'!M6+'BIFUbC-petroleum-diesel'!M6+'BIFUbC-crude-oil'!M6+'BIFUbC-heavy-or-residual-oil'!M6+'BIFUbC-natural-gas'!M6+'BIFUbC-electricity'!M6+'BIFUbC-heat'!M6+'BIFUbC-biomass'!M6+'BIFUbC-hydrogen'!M6</f>
        <v>125605037317.87051</v>
      </c>
      <c r="N6" s="469">
        <f>'BIFUbC-coal'!N6+'BIFUbC-LPG-propane-or-butane'!N6+'BIFUbC-petroleum-diesel'!N6+'BIFUbC-crude-oil'!N6+'BIFUbC-heavy-or-residual-oil'!N6+'BIFUbC-natural-gas'!N6+'BIFUbC-electricity'!N6+'BIFUbC-heat'!N6+'BIFUbC-biomass'!N6+'BIFUbC-hydrogen'!N6</f>
        <v>127468949003.98335</v>
      </c>
      <c r="O6" s="469">
        <f>'BIFUbC-coal'!O6+'BIFUbC-LPG-propane-or-butane'!O6+'BIFUbC-petroleum-diesel'!O6+'BIFUbC-crude-oil'!O6+'BIFUbC-heavy-or-residual-oil'!O6+'BIFUbC-natural-gas'!O6+'BIFUbC-electricity'!O6+'BIFUbC-heat'!O6+'BIFUbC-biomass'!O6+'BIFUbC-hydrogen'!O6</f>
        <v>129326539934.36978</v>
      </c>
      <c r="P6" s="469">
        <f>'BIFUbC-coal'!P6+'BIFUbC-LPG-propane-or-butane'!P6+'BIFUbC-petroleum-diesel'!P6+'BIFUbC-crude-oil'!P6+'BIFUbC-heavy-or-residual-oil'!P6+'BIFUbC-natural-gas'!P6+'BIFUbC-electricity'!P6+'BIFUbC-heat'!P6+'BIFUbC-biomass'!P6+'BIFUbC-hydrogen'!P6</f>
        <v>131176783478.06714</v>
      </c>
      <c r="Q6" s="469">
        <f>'BIFUbC-coal'!Q6+'BIFUbC-LPG-propane-or-butane'!Q6+'BIFUbC-petroleum-diesel'!Q6+'BIFUbC-crude-oil'!Q6+'BIFUbC-heavy-or-residual-oil'!Q6+'BIFUbC-natural-gas'!Q6+'BIFUbC-electricity'!Q6+'BIFUbC-heat'!Q6+'BIFUbC-biomass'!Q6+'BIFUbC-hydrogen'!Q6</f>
        <v>133017193671.01001</v>
      </c>
      <c r="R6" s="469">
        <f>'BIFUbC-coal'!R6+'BIFUbC-LPG-propane-or-butane'!R6+'BIFUbC-petroleum-diesel'!R6+'BIFUbC-crude-oil'!R6+'BIFUbC-heavy-or-residual-oil'!R6+'BIFUbC-natural-gas'!R6+'BIFUbC-electricity'!R6+'BIFUbC-heat'!R6+'BIFUbC-biomass'!R6+'BIFUbC-hydrogen'!R6</f>
        <v>134713105226.23111</v>
      </c>
      <c r="S6" s="469">
        <f>'BIFUbC-coal'!S6+'BIFUbC-LPG-propane-or-butane'!S6+'BIFUbC-petroleum-diesel'!S6+'BIFUbC-crude-oil'!S6+'BIFUbC-heavy-or-residual-oil'!S6+'BIFUbC-natural-gas'!S6+'BIFUbC-electricity'!S6+'BIFUbC-heat'!S6+'BIFUbC-biomass'!S6+'BIFUbC-hydrogen'!S6</f>
        <v>136526486913.62888</v>
      </c>
      <c r="T6" s="469">
        <f>'BIFUbC-coal'!T6+'BIFUbC-LPG-propane-or-butane'!T6+'BIFUbC-petroleum-diesel'!T6+'BIFUbC-crude-oil'!T6+'BIFUbC-heavy-or-residual-oil'!T6+'BIFUbC-natural-gas'!T6+'BIFUbC-electricity'!T6+'BIFUbC-heat'!T6+'BIFUbC-biomass'!T6+'BIFUbC-hydrogen'!T6</f>
        <v>138322811166.66605</v>
      </c>
      <c r="U6" s="469">
        <f>'BIFUbC-coal'!U6+'BIFUbC-LPG-propane-or-butane'!U6+'BIFUbC-petroleum-diesel'!U6+'BIFUbC-crude-oil'!U6+'BIFUbC-heavy-or-residual-oil'!U6+'BIFUbC-natural-gas'!U6+'BIFUbC-electricity'!U6+'BIFUbC-heat'!U6+'BIFUbC-biomass'!U6+'BIFUbC-hydrogen'!U6</f>
        <v>140098859433.63773</v>
      </c>
      <c r="V6" s="469">
        <f>'BIFUbC-coal'!V6+'BIFUbC-LPG-propane-or-butane'!V6+'BIFUbC-petroleum-diesel'!V6+'BIFUbC-crude-oil'!V6+'BIFUbC-heavy-or-residual-oil'!V6+'BIFUbC-natural-gas'!V6+'BIFUbC-electricity'!V6+'BIFUbC-heat'!V6+'BIFUbC-biomass'!V6+'BIFUbC-hydrogen'!V6</f>
        <v>141851235919.86346</v>
      </c>
      <c r="W6" s="469">
        <f>'BIFUbC-coal'!W6+'BIFUbC-LPG-propane-or-butane'!W6+'BIFUbC-petroleum-diesel'!W6+'BIFUbC-crude-oil'!W6+'BIFUbC-heavy-or-residual-oil'!W6+'BIFUbC-natural-gas'!W6+'BIFUbC-electricity'!W6+'BIFUbC-heat'!W6+'BIFUbC-biomass'!W6+'BIFUbC-hydrogen'!W6</f>
        <v>143489698584.92319</v>
      </c>
      <c r="X6" s="469">
        <f>'BIFUbC-coal'!X6+'BIFUbC-LPG-propane-or-butane'!X6+'BIFUbC-petroleum-diesel'!X6+'BIFUbC-crude-oil'!X6+'BIFUbC-heavy-or-residual-oil'!X6+'BIFUbC-natural-gas'!X6+'BIFUbC-electricity'!X6+'BIFUbC-heat'!X6+'BIFUbC-biomass'!X6+'BIFUbC-hydrogen'!X6</f>
        <v>144863784942.34259</v>
      </c>
      <c r="Y6" s="469">
        <f>'BIFUbC-coal'!Y6+'BIFUbC-LPG-propane-or-butane'!Y6+'BIFUbC-petroleum-diesel'!Y6+'BIFUbC-crude-oil'!Y6+'BIFUbC-heavy-or-residual-oil'!Y6+'BIFUbC-natural-gas'!Y6+'BIFUbC-electricity'!Y6+'BIFUbC-heat'!Y6+'BIFUbC-biomass'!Y6+'BIFUbC-hydrogen'!Y6</f>
        <v>146106421465.1936</v>
      </c>
      <c r="Z6" s="469">
        <f>'BIFUbC-coal'!Z6+'BIFUbC-LPG-propane-or-butane'!Z6+'BIFUbC-petroleum-diesel'!Z6+'BIFUbC-crude-oil'!Z6+'BIFUbC-heavy-or-residual-oil'!Z6+'BIFUbC-natural-gas'!Z6+'BIFUbC-electricity'!Z6+'BIFUbC-heat'!Z6+'BIFUbC-biomass'!Z6+'BIFUbC-hydrogen'!Z6</f>
        <v>147211540716.28723</v>
      </c>
      <c r="AA6" s="469">
        <f>'BIFUbC-coal'!AA6+'BIFUbC-LPG-propane-or-butane'!AA6+'BIFUbC-petroleum-diesel'!AA6+'BIFUbC-crude-oil'!AA6+'BIFUbC-heavy-or-residual-oil'!AA6+'BIFUbC-natural-gas'!AA6+'BIFUbC-electricity'!AA6+'BIFUbC-heat'!AA6+'BIFUbC-biomass'!AA6+'BIFUbC-hydrogen'!AA6</f>
        <v>148171853464.73154</v>
      </c>
      <c r="AB6" s="469">
        <f>'BIFUbC-coal'!AB6+'BIFUbC-LPG-propane-or-butane'!AB6+'BIFUbC-petroleum-diesel'!AB6+'BIFUbC-crude-oil'!AB6+'BIFUbC-heavy-or-residual-oil'!AB6+'BIFUbC-natural-gas'!AB6+'BIFUbC-electricity'!AB6+'BIFUbC-heat'!AB6+'BIFUbC-biomass'!AB6+'BIFUbC-hydrogen'!AB6</f>
        <v>148981813026.63666</v>
      </c>
      <c r="AC6" s="469">
        <f>'BIFUbC-coal'!AC6+'BIFUbC-LPG-propane-or-butane'!AC6+'BIFUbC-petroleum-diesel'!AC6+'BIFUbC-crude-oil'!AC6+'BIFUbC-heavy-or-residual-oil'!AC6+'BIFUbC-natural-gas'!AC6+'BIFUbC-electricity'!AC6+'BIFUbC-heat'!AC6+'BIFUbC-biomass'!AC6+'BIFUbC-hydrogen'!AC6</f>
        <v>149636220101.18478</v>
      </c>
      <c r="AD6" s="469">
        <f>'BIFUbC-coal'!AD6+'BIFUbC-LPG-propane-or-butane'!AD6+'BIFUbC-petroleum-diesel'!AD6+'BIFUbC-crude-oil'!AD6+'BIFUbC-heavy-or-residual-oil'!AD6+'BIFUbC-natural-gas'!AD6+'BIFUbC-electricity'!AD6+'BIFUbC-heat'!AD6+'BIFUbC-biomass'!AD6+'BIFUbC-hydrogen'!AD6</f>
        <v>150130265664.99283</v>
      </c>
      <c r="AE6" s="469">
        <f>'BIFUbC-coal'!AE6+'BIFUbC-LPG-propane-or-butane'!AE6+'BIFUbC-petroleum-diesel'!AE6+'BIFUbC-crude-oil'!AE6+'BIFUbC-heavy-or-residual-oil'!AE6+'BIFUbC-natural-gas'!AE6+'BIFUbC-electricity'!AE6+'BIFUbC-heat'!AE6+'BIFUbC-biomass'!AE6+'BIFUbC-hydrogen'!AE6</f>
        <v>150458069823.83911</v>
      </c>
      <c r="AF6" s="469">
        <f>'BIFUbC-coal'!AF6+'BIFUbC-LPG-propane-or-butane'!AF6+'BIFUbC-petroleum-diesel'!AF6+'BIFUbC-crude-oil'!AF6+'BIFUbC-heavy-or-residual-oil'!AF6+'BIFUbC-natural-gas'!AF6+'BIFUbC-electricity'!AF6+'BIFUbC-heat'!AF6+'BIFUbC-biomass'!AF6+'BIFUbC-hydrogen'!AF6</f>
        <v>150615720949.85022</v>
      </c>
      <c r="AG6" s="469">
        <f>'BIFUbC-coal'!AG6+'BIFUbC-LPG-propane-or-butane'!AG6+'BIFUbC-petroleum-diesel'!AG6+'BIFUbC-crude-oil'!AG6+'BIFUbC-heavy-or-residual-oil'!AG6+'BIFUbC-natural-gas'!AG6+'BIFUbC-electricity'!AG6+'BIFUbC-heat'!AG6+'BIFUbC-biomass'!AG6+'BIFUbC-hydrogen'!AG6</f>
        <v>150598322080.77957</v>
      </c>
      <c r="AH6" s="469">
        <f>'BIFUbC-coal'!AH6+'BIFUbC-LPG-propane-or-butane'!AH6+'BIFUbC-petroleum-diesel'!AH6+'BIFUbC-crude-oil'!AH6+'BIFUbC-heavy-or-residual-oil'!AH6+'BIFUbC-natural-gas'!AH6+'BIFUbC-electricity'!AH6+'BIFUbC-heat'!AH6+'BIFUbC-biomass'!AH6+'BIFUbC-hydrogen'!AH6</f>
        <v>150252278763.83063</v>
      </c>
      <c r="AI6" s="469">
        <f>'BIFUbC-coal'!AI6+'BIFUbC-LPG-propane-or-butane'!AI6+'BIFUbC-petroleum-diesel'!AI6+'BIFUbC-crude-oil'!AI6+'BIFUbC-heavy-or-residual-oil'!AI6+'BIFUbC-natural-gas'!AI6+'BIFUbC-electricity'!AI6+'BIFUbC-heat'!AI6+'BIFUbC-biomass'!AI6+'BIFUbC-hydrogen'!AI6</f>
        <v>149725362485.55832</v>
      </c>
      <c r="AJ6" s="469">
        <f>'BIFUbC-coal'!AJ6+'BIFUbC-LPG-propane-or-butane'!AJ6+'BIFUbC-petroleum-diesel'!AJ6+'BIFUbC-crude-oil'!AJ6+'BIFUbC-heavy-or-residual-oil'!AJ6+'BIFUbC-natural-gas'!AJ6+'BIFUbC-electricity'!AJ6+'BIFUbC-heat'!AJ6+'BIFUbC-biomass'!AJ6+'BIFUbC-hydrogen'!AJ6</f>
        <v>149015053329.21164</v>
      </c>
      <c r="AK6" s="469">
        <f>'BIFUbC-coal'!AK6+'BIFUbC-LPG-propane-or-butane'!AK6+'BIFUbC-petroleum-diesel'!AK6+'BIFUbC-crude-oil'!AK6+'BIFUbC-heavy-or-residual-oil'!AK6+'BIFUbC-natural-gas'!AK6+'BIFUbC-electricity'!AK6+'BIFUbC-heat'!AK6+'BIFUbC-biomass'!AK6+'BIFUbC-hydrogen'!AK6</f>
        <v>148119543923.43011</v>
      </c>
      <c r="AL6" s="469">
        <f>'BIFUbC-coal'!AL6+'BIFUbC-LPG-propane-or-butane'!AL6+'BIFUbC-petroleum-diesel'!AL6+'BIFUbC-crude-oil'!AL6+'BIFUbC-heavy-or-residual-oil'!AL6+'BIFUbC-natural-gas'!AL6+'BIFUbC-electricity'!AL6+'BIFUbC-heat'!AL6+'BIFUbC-biomass'!AL6+'BIFUbC-hydrogen'!AL6</f>
        <v>147037779754.81104</v>
      </c>
      <c r="AM6" s="469">
        <f>'BIFUbC-coal'!AM6+'BIFUbC-LPG-propane-or-butane'!AM6+'BIFUbC-petroleum-diesel'!AM6+'BIFUbC-crude-oil'!AM6+'BIFUbC-heavy-or-residual-oil'!AM6+'BIFUbC-natural-gas'!AM6+'BIFUbC-electricity'!AM6+'BIFUbC-heat'!AM6+'BIFUbC-biomass'!AM6+'BIFUbC-hydrogen'!AM6</f>
        <v>145768023374.9556</v>
      </c>
      <c r="AN6" s="469">
        <f>'BIFUbC-coal'!AN6+'BIFUbC-LPG-propane-or-butane'!AN6+'BIFUbC-petroleum-diesel'!AN6+'BIFUbC-crude-oil'!AN6+'BIFUbC-heavy-or-residual-oil'!AN6+'BIFUbC-natural-gas'!AN6+'BIFUbC-electricity'!AN6+'BIFUbC-heat'!AN6+'BIFUbC-biomass'!AN6+'BIFUbC-hydrogen'!AN6</f>
        <v>144310869224.23199</v>
      </c>
      <c r="AO6" s="469">
        <f>'BIFUbC-coal'!AO6+'BIFUbC-LPG-propane-or-butane'!AO6+'BIFUbC-petroleum-diesel'!AO6+'BIFUbC-crude-oil'!AO6+'BIFUbC-heavy-or-residual-oil'!AO6+'BIFUbC-natural-gas'!AO6+'BIFUbC-electricity'!AO6+'BIFUbC-heat'!AO6+'BIFUbC-biomass'!AO6+'BIFUbC-hydrogen'!AO6</f>
        <v>142666324112.54187</v>
      </c>
      <c r="AP6" s="469">
        <f>'BIFUbC-coal'!AP6+'BIFUbC-LPG-propane-or-butane'!AP6+'BIFUbC-petroleum-diesel'!AP6+'BIFUbC-crude-oil'!AP6+'BIFUbC-heavy-or-residual-oil'!AP6+'BIFUbC-natural-gas'!AP6+'BIFUbC-electricity'!AP6+'BIFUbC-heat'!AP6+'BIFUbC-biomass'!AP6+'BIFUbC-hydrogen'!AP6</f>
        <v>140836766925.27313</v>
      </c>
      <c r="AQ6" s="470">
        <f>'BIFUbC-coal'!AQ6+'BIFUbC-LPG-propane-or-butane'!AQ6+'BIFUbC-petroleum-diesel'!AQ6+'BIFUbC-crude-oil'!AQ6+'BIFUbC-heavy-or-residual-oil'!AQ6+'BIFUbC-natural-gas'!AQ6+'BIFUbC-electricity'!AQ6+'BIFUbC-heat'!AQ6+'BIFUbC-biomass'!AQ6+'BIFUbC-hydrogen'!AQ6</f>
        <v>138824067039.61996</v>
      </c>
    </row>
    <row r="7" spans="1:43">
      <c r="A7" s="37" t="s">
        <v>621</v>
      </c>
      <c r="B7" s="468">
        <f>'BIFUbC-coal'!B7+'BIFUbC-LPG-propane-or-butane'!B7+'BIFUbC-petroleum-diesel'!B7+'BIFUbC-crude-oil'!B7+'BIFUbC-heavy-or-residual-oil'!B7+'BIFUbC-natural-gas'!B7+'BIFUbC-electricity'!B7+'BIFUbC-heat'!B7+'BIFUbC-biomass'!B7+'BIFUbC-hydrogen'!B7</f>
        <v>18968415999534.355</v>
      </c>
      <c r="C7" s="469">
        <f>'BIFUbC-coal'!C7+'BIFUbC-LPG-propane-or-butane'!C7+'BIFUbC-petroleum-diesel'!C7+'BIFUbC-crude-oil'!C7+'BIFUbC-heavy-or-residual-oil'!C7+'BIFUbC-natural-gas'!C7+'BIFUbC-electricity'!C7+'BIFUbC-heat'!C7+'BIFUbC-biomass'!C7+'BIFUbC-hydrogen'!C7</f>
        <v>23939929952600.203</v>
      </c>
      <c r="D7" s="469">
        <f>'BIFUbC-coal'!D7+'BIFUbC-LPG-propane-or-butane'!D7+'BIFUbC-petroleum-diesel'!D7+'BIFUbC-crude-oil'!D7+'BIFUbC-heavy-or-residual-oil'!D7+'BIFUbC-natural-gas'!D7+'BIFUbC-electricity'!D7+'BIFUbC-heat'!D7+'BIFUbC-biomass'!D7+'BIFUbC-hydrogen'!D7</f>
        <v>21970624182397.773</v>
      </c>
      <c r="E7" s="469">
        <f>'BIFUbC-coal'!E7+'BIFUbC-LPG-propane-or-butane'!E7+'BIFUbC-petroleum-diesel'!E7+'BIFUbC-crude-oil'!E7+'BIFUbC-heavy-or-residual-oil'!E7+'BIFUbC-natural-gas'!E7+'BIFUbC-electricity'!E7+'BIFUbC-heat'!E7+'BIFUbC-biomass'!E7+'BIFUbC-hydrogen'!E7</f>
        <v>22160765582977.988</v>
      </c>
      <c r="F7" s="469">
        <f>'BIFUbC-coal'!F7+'BIFUbC-LPG-propane-or-butane'!F7+'BIFUbC-petroleum-diesel'!F7+'BIFUbC-crude-oil'!F7+'BIFUbC-heavy-or-residual-oil'!F7+'BIFUbC-natural-gas'!F7+'BIFUbC-electricity'!F7+'BIFUbC-heat'!F7+'BIFUbC-biomass'!F7+'BIFUbC-hydrogen'!F7</f>
        <v>22309636619070.156</v>
      </c>
      <c r="G7" s="469">
        <f>'BIFUbC-coal'!G7+'BIFUbC-LPG-propane-or-butane'!G7+'BIFUbC-petroleum-diesel'!G7+'BIFUbC-crude-oil'!G7+'BIFUbC-heavy-or-residual-oil'!G7+'BIFUbC-natural-gas'!G7+'BIFUbC-electricity'!G7+'BIFUbC-heat'!G7+'BIFUbC-biomass'!G7+'BIFUbC-hydrogen'!G7</f>
        <v>22432920107287.609</v>
      </c>
      <c r="H7" s="469">
        <f>'BIFUbC-coal'!H7+'BIFUbC-LPG-propane-or-butane'!H7+'BIFUbC-petroleum-diesel'!H7+'BIFUbC-crude-oil'!H7+'BIFUbC-heavy-or-residual-oil'!H7+'BIFUbC-natural-gas'!H7+'BIFUbC-electricity'!H7+'BIFUbC-heat'!H7+'BIFUbC-biomass'!H7+'BIFUbC-hydrogen'!H7</f>
        <v>22540064632191.125</v>
      </c>
      <c r="I7" s="469">
        <f>'BIFUbC-coal'!I7+'BIFUbC-LPG-propane-or-butane'!I7+'BIFUbC-petroleum-diesel'!I7+'BIFUbC-crude-oil'!I7+'BIFUbC-heavy-or-residual-oil'!I7+'BIFUbC-natural-gas'!I7+'BIFUbC-electricity'!I7+'BIFUbC-heat'!I7+'BIFUbC-biomass'!I7+'BIFUbC-hydrogen'!I7</f>
        <v>22624925071502.371</v>
      </c>
      <c r="J7" s="469">
        <f>'BIFUbC-coal'!J7+'BIFUbC-LPG-propane-or-butane'!J7+'BIFUbC-petroleum-diesel'!J7+'BIFUbC-crude-oil'!J7+'BIFUbC-heavy-or-residual-oil'!J7+'BIFUbC-natural-gas'!J7+'BIFUbC-electricity'!J7+'BIFUbC-heat'!J7+'BIFUbC-biomass'!J7+'BIFUbC-hydrogen'!J7</f>
        <v>22710437899563.277</v>
      </c>
      <c r="K7" s="469">
        <f>'BIFUbC-coal'!K7+'BIFUbC-LPG-propane-or-butane'!K7+'BIFUbC-petroleum-diesel'!K7+'BIFUbC-crude-oil'!K7+'BIFUbC-heavy-or-residual-oil'!K7+'BIFUbC-natural-gas'!K7+'BIFUbC-electricity'!K7+'BIFUbC-heat'!K7+'BIFUbC-biomass'!K7+'BIFUbC-hydrogen'!K7</f>
        <v>22797040486028.48</v>
      </c>
      <c r="L7" s="469">
        <f>'BIFUbC-coal'!L7+'BIFUbC-LPG-propane-or-butane'!L7+'BIFUbC-petroleum-diesel'!L7+'BIFUbC-crude-oil'!L7+'BIFUbC-heavy-or-residual-oil'!L7+'BIFUbC-natural-gas'!L7+'BIFUbC-electricity'!L7+'BIFUbC-heat'!L7+'BIFUbC-biomass'!L7+'BIFUbC-hydrogen'!L7</f>
        <v>22885034713020.91</v>
      </c>
      <c r="M7" s="469">
        <f>'BIFUbC-coal'!M7+'BIFUbC-LPG-propane-or-butane'!M7+'BIFUbC-petroleum-diesel'!M7+'BIFUbC-crude-oil'!M7+'BIFUbC-heavy-or-residual-oil'!M7+'BIFUbC-natural-gas'!M7+'BIFUbC-electricity'!M7+'BIFUbC-heat'!M7+'BIFUbC-biomass'!M7+'BIFUbC-hydrogen'!M7</f>
        <v>22940615208068.531</v>
      </c>
      <c r="N7" s="469">
        <f>'BIFUbC-coal'!N7+'BIFUbC-LPG-propane-or-butane'!N7+'BIFUbC-petroleum-diesel'!N7+'BIFUbC-crude-oil'!N7+'BIFUbC-heavy-or-residual-oil'!N7+'BIFUbC-natural-gas'!N7+'BIFUbC-electricity'!N7+'BIFUbC-heat'!N7+'BIFUbC-biomass'!N7+'BIFUbC-hydrogen'!N7</f>
        <v>22997642104071.047</v>
      </c>
      <c r="O7" s="469">
        <f>'BIFUbC-coal'!O7+'BIFUbC-LPG-propane-or-butane'!O7+'BIFUbC-petroleum-diesel'!O7+'BIFUbC-crude-oil'!O7+'BIFUbC-heavy-or-residual-oil'!O7+'BIFUbC-natural-gas'!O7+'BIFUbC-electricity'!O7+'BIFUbC-heat'!O7+'BIFUbC-biomass'!O7+'BIFUbC-hydrogen'!O7</f>
        <v>23056117534296.434</v>
      </c>
      <c r="P7" s="469">
        <f>'BIFUbC-coal'!P7+'BIFUbC-LPG-propane-or-butane'!P7+'BIFUbC-petroleum-diesel'!P7+'BIFUbC-crude-oil'!P7+'BIFUbC-heavy-or-residual-oil'!P7+'BIFUbC-natural-gas'!P7+'BIFUbC-electricity'!P7+'BIFUbC-heat'!P7+'BIFUbC-biomass'!P7+'BIFUbC-hydrogen'!P7</f>
        <v>23115975337899.656</v>
      </c>
      <c r="Q7" s="469">
        <f>'BIFUbC-coal'!Q7+'BIFUbC-LPG-propane-or-butane'!Q7+'BIFUbC-petroleum-diesel'!Q7+'BIFUbC-crude-oil'!Q7+'BIFUbC-heavy-or-residual-oil'!Q7+'BIFUbC-natural-gas'!Q7+'BIFUbC-electricity'!Q7+'BIFUbC-heat'!Q7+'BIFUbC-biomass'!Q7+'BIFUbC-hydrogen'!Q7</f>
        <v>23176863191131.953</v>
      </c>
      <c r="R7" s="469">
        <f>'BIFUbC-coal'!R7+'BIFUbC-LPG-propane-or-butane'!R7+'BIFUbC-petroleum-diesel'!R7+'BIFUbC-crude-oil'!R7+'BIFUbC-heavy-or-residual-oil'!R7+'BIFUbC-natural-gas'!R7+'BIFUbC-electricity'!R7+'BIFUbC-heat'!R7+'BIFUbC-biomass'!R7+'BIFUbC-hydrogen'!R7</f>
        <v>23215635690565.156</v>
      </c>
      <c r="S7" s="469">
        <f>'BIFUbC-coal'!S7+'BIFUbC-LPG-propane-or-butane'!S7+'BIFUbC-petroleum-diesel'!S7+'BIFUbC-crude-oil'!S7+'BIFUbC-heavy-or-residual-oil'!S7+'BIFUbC-natural-gas'!S7+'BIFUbC-electricity'!S7+'BIFUbC-heat'!S7+'BIFUbC-biomass'!S7+'BIFUbC-hydrogen'!S7</f>
        <v>23277733572191.488</v>
      </c>
      <c r="T7" s="469">
        <f>'BIFUbC-coal'!T7+'BIFUbC-LPG-propane-or-butane'!T7+'BIFUbC-petroleum-diesel'!T7+'BIFUbC-crude-oil'!T7+'BIFUbC-heavy-or-residual-oil'!T7+'BIFUbC-natural-gas'!T7+'BIFUbC-electricity'!T7+'BIFUbC-heat'!T7+'BIFUbC-biomass'!T7+'BIFUbC-hydrogen'!T7</f>
        <v>23339767065840.816</v>
      </c>
      <c r="U7" s="469">
        <f>'BIFUbC-coal'!U7+'BIFUbC-LPG-propane-or-butane'!U7+'BIFUbC-petroleum-diesel'!U7+'BIFUbC-crude-oil'!U7+'BIFUbC-heavy-or-residual-oil'!U7+'BIFUbC-natural-gas'!U7+'BIFUbC-electricity'!U7+'BIFUbC-heat'!U7+'BIFUbC-biomass'!U7+'BIFUbC-hydrogen'!U7</f>
        <v>23401227899107.063</v>
      </c>
      <c r="V7" s="469">
        <f>'BIFUbC-coal'!V7+'BIFUbC-LPG-propane-or-butane'!V7+'BIFUbC-petroleum-diesel'!V7+'BIFUbC-crude-oil'!V7+'BIFUbC-heavy-or-residual-oil'!V7+'BIFUbC-natural-gas'!V7+'BIFUbC-electricity'!V7+'BIFUbC-heat'!V7+'BIFUbC-biomass'!V7+'BIFUbC-hydrogen'!V7</f>
        <v>23461582573146.5</v>
      </c>
      <c r="W7" s="469">
        <f>'BIFUbC-coal'!W7+'BIFUbC-LPG-propane-or-butane'!W7+'BIFUbC-petroleum-diesel'!W7+'BIFUbC-crude-oil'!W7+'BIFUbC-heavy-or-residual-oil'!W7+'BIFUbC-natural-gas'!W7+'BIFUbC-electricity'!W7+'BIFUbC-heat'!W7+'BIFUbC-biomass'!W7+'BIFUbC-hydrogen'!W7</f>
        <v>23506077269686.309</v>
      </c>
      <c r="X7" s="469">
        <f>'BIFUbC-coal'!X7+'BIFUbC-LPG-propane-or-butane'!X7+'BIFUbC-petroleum-diesel'!X7+'BIFUbC-crude-oil'!X7+'BIFUbC-heavy-or-residual-oil'!X7+'BIFUbC-natural-gas'!X7+'BIFUbC-electricity'!X7+'BIFUbC-heat'!X7+'BIFUbC-biomass'!X7+'BIFUbC-hydrogen'!X7</f>
        <v>23510720833737.539</v>
      </c>
      <c r="Y7" s="469">
        <f>'BIFUbC-coal'!Y7+'BIFUbC-LPG-propane-or-butane'!Y7+'BIFUbC-petroleum-diesel'!Y7+'BIFUbC-crude-oil'!Y7+'BIFUbC-heavy-or-residual-oil'!Y7+'BIFUbC-natural-gas'!Y7+'BIFUbC-electricity'!Y7+'BIFUbC-heat'!Y7+'BIFUbC-biomass'!Y7+'BIFUbC-hydrogen'!Y7</f>
        <v>23497942316369.742</v>
      </c>
      <c r="Z7" s="469">
        <f>'BIFUbC-coal'!Z7+'BIFUbC-LPG-propane-or-butane'!Z7+'BIFUbC-petroleum-diesel'!Z7+'BIFUbC-crude-oil'!Z7+'BIFUbC-heavy-or-residual-oil'!Z7+'BIFUbC-natural-gas'!Z7+'BIFUbC-electricity'!Z7+'BIFUbC-heat'!Z7+'BIFUbC-biomass'!Z7+'BIFUbC-hydrogen'!Z7</f>
        <v>23467178488706.563</v>
      </c>
      <c r="AA7" s="469">
        <f>'BIFUbC-coal'!AA7+'BIFUbC-LPG-propane-or-butane'!AA7+'BIFUbC-petroleum-diesel'!AA7+'BIFUbC-crude-oil'!AA7+'BIFUbC-heavy-or-residual-oil'!AA7+'BIFUbC-natural-gas'!AA7+'BIFUbC-electricity'!AA7+'BIFUbC-heat'!AA7+'BIFUbC-biomass'!AA7+'BIFUbC-hydrogen'!AA7</f>
        <v>23417670851909.355</v>
      </c>
      <c r="AB7" s="469">
        <f>'BIFUbC-coal'!AB7+'BIFUbC-LPG-propane-or-butane'!AB7+'BIFUbC-petroleum-diesel'!AB7+'BIFUbC-crude-oil'!AB7+'BIFUbC-heavy-or-residual-oil'!AB7+'BIFUbC-natural-gas'!AB7+'BIFUbC-electricity'!AB7+'BIFUbC-heat'!AB7+'BIFUbC-biomass'!AB7+'BIFUbC-hydrogen'!AB7</f>
        <v>23348939219367.887</v>
      </c>
      <c r="AC7" s="469">
        <f>'BIFUbC-coal'!AC7+'BIFUbC-LPG-propane-or-butane'!AC7+'BIFUbC-petroleum-diesel'!AC7+'BIFUbC-crude-oil'!AC7+'BIFUbC-heavy-or-residual-oil'!AC7+'BIFUbC-natural-gas'!AC7+'BIFUbC-electricity'!AC7+'BIFUbC-heat'!AC7+'BIFUbC-biomass'!AC7+'BIFUbC-hydrogen'!AC7</f>
        <v>23260553958591.961</v>
      </c>
      <c r="AD7" s="469">
        <f>'BIFUbC-coal'!AD7+'BIFUbC-LPG-propane-or-butane'!AD7+'BIFUbC-petroleum-diesel'!AD7+'BIFUbC-crude-oil'!AD7+'BIFUbC-heavy-or-residual-oil'!AD7+'BIFUbC-natural-gas'!AD7+'BIFUbC-electricity'!AD7+'BIFUbC-heat'!AD7+'BIFUbC-biomass'!AD7+'BIFUbC-hydrogen'!AD7</f>
        <v>23152141355094.965</v>
      </c>
      <c r="AE7" s="469">
        <f>'BIFUbC-coal'!AE7+'BIFUbC-LPG-propane-or-butane'!AE7+'BIFUbC-petroleum-diesel'!AE7+'BIFUbC-crude-oil'!AE7+'BIFUbC-heavy-or-residual-oil'!AE7+'BIFUbC-natural-gas'!AE7+'BIFUbC-electricity'!AE7+'BIFUbC-heat'!AE7+'BIFUbC-biomass'!AE7+'BIFUbC-hydrogen'!AE7</f>
        <v>23023158594186.871</v>
      </c>
      <c r="AF7" s="469">
        <f>'BIFUbC-coal'!AF7+'BIFUbC-LPG-propane-or-butane'!AF7+'BIFUbC-petroleum-diesel'!AF7+'BIFUbC-crude-oil'!AF7+'BIFUbC-heavy-or-residual-oil'!AF7+'BIFUbC-natural-gas'!AF7+'BIFUbC-electricity'!AF7+'BIFUbC-heat'!AF7+'BIFUbC-biomass'!AF7+'BIFUbC-hydrogen'!AF7</f>
        <v>22873362399936.93</v>
      </c>
      <c r="AG7" s="469">
        <f>'BIFUbC-coal'!AG7+'BIFUbC-LPG-propane-or-butane'!AG7+'BIFUbC-petroleum-diesel'!AG7+'BIFUbC-crude-oil'!AG7+'BIFUbC-heavy-or-residual-oil'!AG7+'BIFUbC-natural-gas'!AG7+'BIFUbC-electricity'!AG7+'BIFUbC-heat'!AG7+'BIFUbC-biomass'!AG7+'BIFUbC-hydrogen'!AG7</f>
        <v>22702353178939.211</v>
      </c>
      <c r="AH7" s="469">
        <f>'BIFUbC-coal'!AH7+'BIFUbC-LPG-propane-or-butane'!AH7+'BIFUbC-petroleum-diesel'!AH7+'BIFUbC-crude-oil'!AH7+'BIFUbC-heavy-or-residual-oil'!AH7+'BIFUbC-natural-gas'!AH7+'BIFUbC-electricity'!AH7+'BIFUbC-heat'!AH7+'BIFUbC-biomass'!AH7+'BIFUbC-hydrogen'!AH7</f>
        <v>22487474058746.297</v>
      </c>
      <c r="AI7" s="469">
        <f>'BIFUbC-coal'!AI7+'BIFUbC-LPG-propane-or-butane'!AI7+'BIFUbC-petroleum-diesel'!AI7+'BIFUbC-crude-oil'!AI7+'BIFUbC-heavy-or-residual-oil'!AI7+'BIFUbC-natural-gas'!AI7+'BIFUbC-electricity'!AI7+'BIFUbC-heat'!AI7+'BIFUbC-biomass'!AI7+'BIFUbC-hydrogen'!AI7</f>
        <v>22251478031606.102</v>
      </c>
      <c r="AJ7" s="469">
        <f>'BIFUbC-coal'!AJ7+'BIFUbC-LPG-propane-or-butane'!AJ7+'BIFUbC-petroleum-diesel'!AJ7+'BIFUbC-crude-oil'!AJ7+'BIFUbC-heavy-or-residual-oil'!AJ7+'BIFUbC-natural-gas'!AJ7+'BIFUbC-electricity'!AJ7+'BIFUbC-heat'!AJ7+'BIFUbC-biomass'!AJ7+'BIFUbC-hydrogen'!AJ7</f>
        <v>21994284060313.98</v>
      </c>
      <c r="AK7" s="469">
        <f>'BIFUbC-coal'!AK7+'BIFUbC-LPG-propane-or-butane'!AK7+'BIFUbC-petroleum-diesel'!AK7+'BIFUbC-crude-oil'!AK7+'BIFUbC-heavy-or-residual-oil'!AK7+'BIFUbC-natural-gas'!AK7+'BIFUbC-electricity'!AK7+'BIFUbC-heat'!AK7+'BIFUbC-biomass'!AK7+'BIFUbC-hydrogen'!AK7</f>
        <v>21715906698920.645</v>
      </c>
      <c r="AL7" s="469">
        <f>'BIFUbC-coal'!AL7+'BIFUbC-LPG-propane-or-butane'!AL7+'BIFUbC-petroleum-diesel'!AL7+'BIFUbC-crude-oil'!AL7+'BIFUbC-heavy-or-residual-oil'!AL7+'BIFUbC-natural-gas'!AL7+'BIFUbC-electricity'!AL7+'BIFUbC-heat'!AL7+'BIFUbC-biomass'!AL7+'BIFUbC-hydrogen'!AL7</f>
        <v>21416459476987.148</v>
      </c>
      <c r="AM7" s="469">
        <f>'BIFUbC-coal'!AM7+'BIFUbC-LPG-propane-or-butane'!AM7+'BIFUbC-petroleum-diesel'!AM7+'BIFUbC-crude-oil'!AM7+'BIFUbC-heavy-or-residual-oil'!AM7+'BIFUbC-natural-gas'!AM7+'BIFUbC-electricity'!AM7+'BIFUbC-heat'!AM7+'BIFUbC-biomass'!AM7+'BIFUbC-hydrogen'!AM7</f>
        <v>21095944625901.656</v>
      </c>
      <c r="AN7" s="469">
        <f>'BIFUbC-coal'!AN7+'BIFUbC-LPG-propane-or-butane'!AN7+'BIFUbC-petroleum-diesel'!AN7+'BIFUbC-crude-oil'!AN7+'BIFUbC-heavy-or-residual-oil'!AN7+'BIFUbC-natural-gas'!AN7+'BIFUbC-electricity'!AN7+'BIFUbC-heat'!AN7+'BIFUbC-biomass'!AN7+'BIFUbC-hydrogen'!AN7</f>
        <v>20754690863753.434</v>
      </c>
      <c r="AO7" s="469">
        <f>'BIFUbC-coal'!AO7+'BIFUbC-LPG-propane-or-butane'!AO7+'BIFUbC-petroleum-diesel'!AO7+'BIFUbC-crude-oil'!AO7+'BIFUbC-heavy-or-residual-oil'!AO7+'BIFUbC-natural-gas'!AO7+'BIFUbC-electricity'!AO7+'BIFUbC-heat'!AO7+'BIFUbC-biomass'!AO7+'BIFUbC-hydrogen'!AO7</f>
        <v>20392926660986.352</v>
      </c>
      <c r="AP7" s="469">
        <f>'BIFUbC-coal'!AP7+'BIFUbC-LPG-propane-or-butane'!AP7+'BIFUbC-petroleum-diesel'!AP7+'BIFUbC-crude-oil'!AP7+'BIFUbC-heavy-or-residual-oil'!AP7+'BIFUbC-natural-gas'!AP7+'BIFUbC-electricity'!AP7+'BIFUbC-heat'!AP7+'BIFUbC-biomass'!AP7+'BIFUbC-hydrogen'!AP7</f>
        <v>20011204590842.363</v>
      </c>
      <c r="AQ7" s="470">
        <f>'BIFUbC-coal'!AQ7+'BIFUbC-LPG-propane-or-butane'!AQ7+'BIFUbC-petroleum-diesel'!AQ7+'BIFUbC-crude-oil'!AQ7+'BIFUbC-heavy-or-residual-oil'!AQ7+'BIFUbC-natural-gas'!AQ7+'BIFUbC-electricity'!AQ7+'BIFUbC-heat'!AQ7+'BIFUbC-biomass'!AQ7+'BIFUbC-hydrogen'!AQ7</f>
        <v>19609985479835.117</v>
      </c>
    </row>
    <row r="8" spans="1:43">
      <c r="A8" s="37" t="s">
        <v>622</v>
      </c>
      <c r="B8" s="468">
        <f>'BIFUbC-coal'!B8+'BIFUbC-LPG-propane-or-butane'!B8+'BIFUbC-petroleum-diesel'!B8+'BIFUbC-crude-oil'!B8+'BIFUbC-heavy-or-residual-oil'!B8+'BIFUbC-natural-gas'!B8+'BIFUbC-electricity'!B8+'BIFUbC-heat'!B8+'BIFUbC-biomass'!B8+'BIFUbC-hydrogen'!B8</f>
        <v>20122931333642.473</v>
      </c>
      <c r="C8" s="469">
        <f>'BIFUbC-coal'!C8+'BIFUbC-LPG-propane-or-butane'!C8+'BIFUbC-petroleum-diesel'!C8+'BIFUbC-crude-oil'!C8+'BIFUbC-heavy-or-residual-oil'!C8+'BIFUbC-natural-gas'!C8+'BIFUbC-electricity'!C8+'BIFUbC-heat'!C8+'BIFUbC-biomass'!C8+'BIFUbC-hydrogen'!C8</f>
        <v>21053958332419.414</v>
      </c>
      <c r="D8" s="469">
        <f>'BIFUbC-coal'!D8+'BIFUbC-LPG-propane-or-butane'!D8+'BIFUbC-petroleum-diesel'!D8+'BIFUbC-crude-oil'!D8+'BIFUbC-heavy-or-residual-oil'!D8+'BIFUbC-natural-gas'!D8+'BIFUbC-electricity'!D8+'BIFUbC-heat'!D8+'BIFUbC-biomass'!D8+'BIFUbC-hydrogen'!D8</f>
        <v>22819839077534.055</v>
      </c>
      <c r="E8" s="469">
        <f>'BIFUbC-coal'!E8+'BIFUbC-LPG-propane-or-butane'!E8+'BIFUbC-petroleum-diesel'!E8+'BIFUbC-crude-oil'!E8+'BIFUbC-heavy-or-residual-oil'!E8+'BIFUbC-natural-gas'!E8+'BIFUbC-electricity'!E8+'BIFUbC-heat'!E8+'BIFUbC-biomass'!E8+'BIFUbC-hydrogen'!E8</f>
        <v>21282069516059.758</v>
      </c>
      <c r="F8" s="469">
        <f>'BIFUbC-coal'!F8+'BIFUbC-LPG-propane-or-butane'!F8+'BIFUbC-petroleum-diesel'!F8+'BIFUbC-crude-oil'!F8+'BIFUbC-heavy-or-residual-oil'!F8+'BIFUbC-natural-gas'!F8+'BIFUbC-electricity'!F8+'BIFUbC-heat'!F8+'BIFUbC-biomass'!F8+'BIFUbC-hydrogen'!F8</f>
        <v>21153682583436.5</v>
      </c>
      <c r="G8" s="469">
        <f>'BIFUbC-coal'!G8+'BIFUbC-LPG-propane-or-butane'!G8+'BIFUbC-petroleum-diesel'!G8+'BIFUbC-crude-oil'!G8+'BIFUbC-heavy-or-residual-oil'!G8+'BIFUbC-natural-gas'!G8+'BIFUbC-electricity'!G8+'BIFUbC-heat'!G8+'BIFUbC-biomass'!G8+'BIFUbC-hydrogen'!G8</f>
        <v>21005253721775.914</v>
      </c>
      <c r="H8" s="469">
        <f>'BIFUbC-coal'!H8+'BIFUbC-LPG-propane-or-butane'!H8+'BIFUbC-petroleum-diesel'!H8+'BIFUbC-crude-oil'!H8+'BIFUbC-heavy-or-residual-oil'!H8+'BIFUbC-natural-gas'!H8+'BIFUbC-electricity'!H8+'BIFUbC-heat'!H8+'BIFUbC-biomass'!H8+'BIFUbC-hydrogen'!H8</f>
        <v>20846244725508.887</v>
      </c>
      <c r="I8" s="469">
        <f>'BIFUbC-coal'!I8+'BIFUbC-LPG-propane-or-butane'!I8+'BIFUbC-petroleum-diesel'!I8+'BIFUbC-crude-oil'!I8+'BIFUbC-heavy-or-residual-oil'!I8+'BIFUbC-natural-gas'!I8+'BIFUbC-electricity'!I8+'BIFUbC-heat'!I8+'BIFUbC-biomass'!I8+'BIFUbC-hydrogen'!I8</f>
        <v>20671408087036.227</v>
      </c>
      <c r="J8" s="469">
        <f>'BIFUbC-coal'!J8+'BIFUbC-LPG-propane-or-butane'!J8+'BIFUbC-petroleum-diesel'!J8+'BIFUbC-crude-oil'!J8+'BIFUbC-heavy-or-residual-oil'!J8+'BIFUbC-natural-gas'!J8+'BIFUbC-electricity'!J8+'BIFUbC-heat'!J8+'BIFUbC-biomass'!J8+'BIFUbC-hydrogen'!J8</f>
        <v>20501998372646.164</v>
      </c>
      <c r="K8" s="469">
        <f>'BIFUbC-coal'!K8+'BIFUbC-LPG-propane-or-butane'!K8+'BIFUbC-petroleum-diesel'!K8+'BIFUbC-crude-oil'!K8+'BIFUbC-heavy-or-residual-oil'!K8+'BIFUbC-natural-gas'!K8+'BIFUbC-electricity'!K8+'BIFUbC-heat'!K8+'BIFUbC-biomass'!K8+'BIFUbC-hydrogen'!K8</f>
        <v>20338195205939.34</v>
      </c>
      <c r="L8" s="469">
        <f>'BIFUbC-coal'!L8+'BIFUbC-LPG-propane-or-butane'!L8+'BIFUbC-petroleum-diesel'!L8+'BIFUbC-crude-oil'!L8+'BIFUbC-heavy-or-residual-oil'!L8+'BIFUbC-natural-gas'!L8+'BIFUbC-electricity'!L8+'BIFUbC-heat'!L8+'BIFUbC-biomass'!L8+'BIFUbC-hydrogen'!L8</f>
        <v>20180051518995.23</v>
      </c>
      <c r="M8" s="469">
        <f>'BIFUbC-coal'!M8+'BIFUbC-LPG-propane-or-butane'!M8+'BIFUbC-petroleum-diesel'!M8+'BIFUbC-crude-oil'!M8+'BIFUbC-heavy-or-residual-oil'!M8+'BIFUbC-natural-gas'!M8+'BIFUbC-electricity'!M8+'BIFUbC-heat'!M8+'BIFUbC-biomass'!M8+'BIFUbC-hydrogen'!M8</f>
        <v>19997886831344.539</v>
      </c>
      <c r="N8" s="469">
        <f>'BIFUbC-coal'!N8+'BIFUbC-LPG-propane-or-butane'!N8+'BIFUbC-petroleum-diesel'!N8+'BIFUbC-crude-oil'!N8+'BIFUbC-heavy-or-residual-oil'!N8+'BIFUbC-natural-gas'!N8+'BIFUbC-electricity'!N8+'BIFUbC-heat'!N8+'BIFUbC-biomass'!N8+'BIFUbC-hydrogen'!N8</f>
        <v>19821680597984.898</v>
      </c>
      <c r="O8" s="469">
        <f>'BIFUbC-coal'!O8+'BIFUbC-LPG-propane-or-butane'!O8+'BIFUbC-petroleum-diesel'!O8+'BIFUbC-crude-oil'!O8+'BIFUbC-heavy-or-residual-oil'!O8+'BIFUbC-natural-gas'!O8+'BIFUbC-electricity'!O8+'BIFUbC-heat'!O8+'BIFUbC-biomass'!O8+'BIFUbC-hydrogen'!O8</f>
        <v>19651217411144.082</v>
      </c>
      <c r="P8" s="469">
        <f>'BIFUbC-coal'!P8+'BIFUbC-LPG-propane-or-butane'!P8+'BIFUbC-petroleum-diesel'!P8+'BIFUbC-crude-oil'!P8+'BIFUbC-heavy-or-residual-oil'!P8+'BIFUbC-natural-gas'!P8+'BIFUbC-electricity'!P8+'BIFUbC-heat'!P8+'BIFUbC-biomass'!P8+'BIFUbC-hydrogen'!P8</f>
        <v>19486234878193.336</v>
      </c>
      <c r="Q8" s="469">
        <f>'BIFUbC-coal'!Q8+'BIFUbC-LPG-propane-or-butane'!Q8+'BIFUbC-petroleum-diesel'!Q8+'BIFUbC-crude-oil'!Q8+'BIFUbC-heavy-or-residual-oil'!Q8+'BIFUbC-natural-gas'!Q8+'BIFUbC-electricity'!Q8+'BIFUbC-heat'!Q8+'BIFUbC-biomass'!Q8+'BIFUbC-hydrogen'!Q8</f>
        <v>19326244421335.914</v>
      </c>
      <c r="R8" s="469">
        <f>'BIFUbC-coal'!R8+'BIFUbC-LPG-propane-or-butane'!R8+'BIFUbC-petroleum-diesel'!R8+'BIFUbC-crude-oil'!R8+'BIFUbC-heavy-or-residual-oil'!R8+'BIFUbC-natural-gas'!R8+'BIFUbC-electricity'!R8+'BIFUbC-heat'!R8+'BIFUbC-biomass'!R8+'BIFUbC-hydrogen'!R8</f>
        <v>19151975954749.219</v>
      </c>
      <c r="S8" s="469">
        <f>'BIFUbC-coal'!S8+'BIFUbC-LPG-propane-or-butane'!S8+'BIFUbC-petroleum-diesel'!S8+'BIFUbC-crude-oil'!S8+'BIFUbC-heavy-or-residual-oil'!S8+'BIFUbC-natural-gas'!S8+'BIFUbC-electricity'!S8+'BIFUbC-heat'!S8+'BIFUbC-biomass'!S8+'BIFUbC-hydrogen'!S8</f>
        <v>19000957049157.457</v>
      </c>
      <c r="T8" s="469">
        <f>'BIFUbC-coal'!T8+'BIFUbC-LPG-propane-or-butane'!T8+'BIFUbC-petroleum-diesel'!T8+'BIFUbC-crude-oil'!T8+'BIFUbC-heavy-or-residual-oil'!T8+'BIFUbC-natural-gas'!T8+'BIFUbC-electricity'!T8+'BIFUbC-heat'!T8+'BIFUbC-biomass'!T8+'BIFUbC-hydrogen'!T8</f>
        <v>18853552243782.016</v>
      </c>
      <c r="U8" s="469">
        <f>'BIFUbC-coal'!U8+'BIFUbC-LPG-propane-or-butane'!U8+'BIFUbC-petroleum-diesel'!U8+'BIFUbC-crude-oil'!U8+'BIFUbC-heavy-or-residual-oil'!U8+'BIFUbC-natural-gas'!U8+'BIFUbC-electricity'!U8+'BIFUbC-heat'!U8+'BIFUbC-biomass'!U8+'BIFUbC-hydrogen'!U8</f>
        <v>18709229585491.324</v>
      </c>
      <c r="V8" s="469">
        <f>'BIFUbC-coal'!V8+'BIFUbC-LPG-propane-or-butane'!V8+'BIFUbC-petroleum-diesel'!V8+'BIFUbC-crude-oil'!V8+'BIFUbC-heavy-or-residual-oil'!V8+'BIFUbC-natural-gas'!V8+'BIFUbC-electricity'!V8+'BIFUbC-heat'!V8+'BIFUbC-biomass'!V8+'BIFUbC-hydrogen'!V8</f>
        <v>18567459366909.27</v>
      </c>
      <c r="W8" s="469">
        <f>'BIFUbC-coal'!W8+'BIFUbC-LPG-propane-or-butane'!W8+'BIFUbC-petroleum-diesel'!W8+'BIFUbC-crude-oil'!W8+'BIFUbC-heavy-or-residual-oil'!W8+'BIFUbC-natural-gas'!W8+'BIFUbC-electricity'!W8+'BIFUbC-heat'!W8+'BIFUbC-biomass'!W8+'BIFUbC-hydrogen'!W8</f>
        <v>18416592267531.512</v>
      </c>
      <c r="X8" s="469">
        <f>'BIFUbC-coal'!X8+'BIFUbC-LPG-propane-or-butane'!X8+'BIFUbC-petroleum-diesel'!X8+'BIFUbC-crude-oil'!X8+'BIFUbC-heavy-or-residual-oil'!X8+'BIFUbC-natural-gas'!X8+'BIFUbC-electricity'!X8+'BIFUbC-heat'!X8+'BIFUbC-biomass'!X8+'BIFUbC-hydrogen'!X8</f>
        <v>18238273927824.047</v>
      </c>
      <c r="Y8" s="469">
        <f>'BIFUbC-coal'!Y8+'BIFUbC-LPG-propane-or-butane'!Y8+'BIFUbC-petroleum-diesel'!Y8+'BIFUbC-crude-oil'!Y8+'BIFUbC-heavy-or-residual-oil'!Y8+'BIFUbC-natural-gas'!Y8+'BIFUbC-electricity'!Y8+'BIFUbC-heat'!Y8+'BIFUbC-biomass'!Y8+'BIFUbC-hydrogen'!Y8</f>
        <v>18050523748884.984</v>
      </c>
      <c r="Z8" s="469">
        <f>'BIFUbC-coal'!Z8+'BIFUbC-LPG-propane-or-butane'!Z8+'BIFUbC-petroleum-diesel'!Z8+'BIFUbC-crude-oil'!Z8+'BIFUbC-heavy-or-residual-oil'!Z8+'BIFUbC-natural-gas'!Z8+'BIFUbC-electricity'!Z8+'BIFUbC-heat'!Z8+'BIFUbC-biomass'!Z8+'BIFUbC-hydrogen'!Z8</f>
        <v>17853170560449.188</v>
      </c>
      <c r="AA8" s="469">
        <f>'BIFUbC-coal'!AA8+'BIFUbC-LPG-propane-or-butane'!AA8+'BIFUbC-petroleum-diesel'!AA8+'BIFUbC-crude-oil'!AA8+'BIFUbC-heavy-or-residual-oil'!AA8+'BIFUbC-natural-gas'!AA8+'BIFUbC-electricity'!AA8+'BIFUbC-heat'!AA8+'BIFUbC-biomass'!AA8+'BIFUbC-hydrogen'!AA8</f>
        <v>17645901236805.367</v>
      </c>
      <c r="AB8" s="469">
        <f>'BIFUbC-coal'!AB8+'BIFUbC-LPG-propane-or-butane'!AB8+'BIFUbC-petroleum-diesel'!AB8+'BIFUbC-crude-oil'!AB8+'BIFUbC-heavy-or-residual-oil'!AB8+'BIFUbC-natural-gas'!AB8+'BIFUbC-electricity'!AB8+'BIFUbC-heat'!AB8+'BIFUbC-biomass'!AB8+'BIFUbC-hydrogen'!AB8</f>
        <v>17428620840871.908</v>
      </c>
      <c r="AC8" s="469">
        <f>'BIFUbC-coal'!AC8+'BIFUbC-LPG-propane-or-butane'!AC8+'BIFUbC-petroleum-diesel'!AC8+'BIFUbC-crude-oil'!AC8+'BIFUbC-heavy-or-residual-oil'!AC8+'BIFUbC-natural-gas'!AC8+'BIFUbC-electricity'!AC8+'BIFUbC-heat'!AC8+'BIFUbC-biomass'!AC8+'BIFUbC-hydrogen'!AC8</f>
        <v>17201273989252.002</v>
      </c>
      <c r="AD8" s="469">
        <f>'BIFUbC-coal'!AD8+'BIFUbC-LPG-propane-or-butane'!AD8+'BIFUbC-petroleum-diesel'!AD8+'BIFUbC-crude-oil'!AD8+'BIFUbC-heavy-or-residual-oil'!AD8+'BIFUbC-natural-gas'!AD8+'BIFUbC-electricity'!AD8+'BIFUbC-heat'!AD8+'BIFUbC-biomass'!AD8+'BIFUbC-hydrogen'!AD8</f>
        <v>16963846951949.219</v>
      </c>
      <c r="AE8" s="469">
        <f>'BIFUbC-coal'!AE8+'BIFUbC-LPG-propane-or-butane'!AE8+'BIFUbC-petroleum-diesel'!AE8+'BIFUbC-crude-oil'!AE8+'BIFUbC-heavy-or-residual-oil'!AE8+'BIFUbC-natural-gas'!AE8+'BIFUbC-electricity'!AE8+'BIFUbC-heat'!AE8+'BIFUbC-biomass'!AE8+'BIFUbC-hydrogen'!AE8</f>
        <v>16716202380564.898</v>
      </c>
      <c r="AF8" s="469">
        <f>'BIFUbC-coal'!AF8+'BIFUbC-LPG-propane-or-butane'!AF8+'BIFUbC-petroleum-diesel'!AF8+'BIFUbC-crude-oil'!AF8+'BIFUbC-heavy-or-residual-oil'!AF8+'BIFUbC-natural-gas'!AF8+'BIFUbC-electricity'!AF8+'BIFUbC-heat'!AF8+'BIFUbC-biomass'!AF8+'BIFUbC-hydrogen'!AF8</f>
        <v>16458422066871.91</v>
      </c>
      <c r="AG8" s="469">
        <f>'BIFUbC-coal'!AG8+'BIFUbC-LPG-propane-or-butane'!AG8+'BIFUbC-petroleum-diesel'!AG8+'BIFUbC-crude-oil'!AG8+'BIFUbC-heavy-or-residual-oil'!AG8+'BIFUbC-natural-gas'!AG8+'BIFUbC-electricity'!AG8+'BIFUbC-heat'!AG8+'BIFUbC-biomass'!AG8+'BIFUbC-hydrogen'!AG8</f>
        <v>16190472100666.449</v>
      </c>
      <c r="AH8" s="469">
        <f>'BIFUbC-coal'!AH8+'BIFUbC-LPG-propane-or-butane'!AH8+'BIFUbC-petroleum-diesel'!AH8+'BIFUbC-crude-oil'!AH8+'BIFUbC-heavy-or-residual-oil'!AH8+'BIFUbC-natural-gas'!AH8+'BIFUbC-electricity'!AH8+'BIFUbC-heat'!AH8+'BIFUbC-biomass'!AH8+'BIFUbC-hydrogen'!AH8</f>
        <v>15896584614611.145</v>
      </c>
      <c r="AI8" s="469">
        <f>'BIFUbC-coal'!AI8+'BIFUbC-LPG-propane-or-butane'!AI8+'BIFUbC-petroleum-diesel'!AI8+'BIFUbC-crude-oil'!AI8+'BIFUbC-heavy-or-residual-oil'!AI8+'BIFUbC-natural-gas'!AI8+'BIFUbC-electricity'!AI8+'BIFUbC-heat'!AI8+'BIFUbC-biomass'!AI8+'BIFUbC-hydrogen'!AI8</f>
        <v>15593359640265.342</v>
      </c>
      <c r="AJ8" s="469">
        <f>'BIFUbC-coal'!AJ8+'BIFUbC-LPG-propane-or-butane'!AJ8+'BIFUbC-petroleum-diesel'!AJ8+'BIFUbC-crude-oil'!AJ8+'BIFUbC-heavy-or-residual-oil'!AJ8+'BIFUbC-natural-gas'!AJ8+'BIFUbC-electricity'!AJ8+'BIFUbC-heat'!AJ8+'BIFUbC-biomass'!AJ8+'BIFUbC-hydrogen'!AJ8</f>
        <v>15280960100174.922</v>
      </c>
      <c r="AK8" s="469">
        <f>'BIFUbC-coal'!AK8+'BIFUbC-LPG-propane-or-butane'!AK8+'BIFUbC-petroleum-diesel'!AK8+'BIFUbC-crude-oil'!AK8+'BIFUbC-heavy-or-residual-oil'!AK8+'BIFUbC-natural-gas'!AK8+'BIFUbC-electricity'!AK8+'BIFUbC-heat'!AK8+'BIFUbC-biomass'!AK8+'BIFUbC-hydrogen'!AK8</f>
        <v>14959608119815.641</v>
      </c>
      <c r="AL8" s="469">
        <f>'BIFUbC-coal'!AL8+'BIFUbC-LPG-propane-or-butane'!AL8+'BIFUbC-petroleum-diesel'!AL8+'BIFUbC-crude-oil'!AL8+'BIFUbC-heavy-or-residual-oil'!AL8+'BIFUbC-natural-gas'!AL8+'BIFUbC-electricity'!AL8+'BIFUbC-heat'!AL8+'BIFUbC-biomass'!AL8+'BIFUbC-hydrogen'!AL8</f>
        <v>14629584899067.961</v>
      </c>
      <c r="AM8" s="469">
        <f>'BIFUbC-coal'!AM8+'BIFUbC-LPG-propane-or-butane'!AM8+'BIFUbC-petroleum-diesel'!AM8+'BIFUbC-crude-oil'!AM8+'BIFUbC-heavy-or-residual-oil'!AM8+'BIFUbC-natural-gas'!AM8+'BIFUbC-electricity'!AM8+'BIFUbC-heat'!AM8+'BIFUbC-biomass'!AM8+'BIFUbC-hydrogen'!AM8</f>
        <v>14291085869862.848</v>
      </c>
      <c r="AN8" s="469">
        <f>'BIFUbC-coal'!AN8+'BIFUbC-LPG-propane-or-butane'!AN8+'BIFUbC-petroleum-diesel'!AN8+'BIFUbC-crude-oil'!AN8+'BIFUbC-heavy-or-residual-oil'!AN8+'BIFUbC-natural-gas'!AN8+'BIFUbC-electricity'!AN8+'BIFUbC-heat'!AN8+'BIFUbC-biomass'!AN8+'BIFUbC-hydrogen'!AN8</f>
        <v>13944518417661.398</v>
      </c>
      <c r="AO8" s="469">
        <f>'BIFUbC-coal'!AO8+'BIFUbC-LPG-propane-or-butane'!AO8+'BIFUbC-petroleum-diesel'!AO8+'BIFUbC-crude-oil'!AO8+'BIFUbC-heavy-or-residual-oil'!AO8+'BIFUbC-natural-gas'!AO8+'BIFUbC-electricity'!AO8+'BIFUbC-heat'!AO8+'BIFUbC-biomass'!AO8+'BIFUbC-hydrogen'!AO8</f>
        <v>13590208940365.457</v>
      </c>
      <c r="AP8" s="469">
        <f>'BIFUbC-coal'!AP8+'BIFUbC-LPG-propane-or-butane'!AP8+'BIFUbC-petroleum-diesel'!AP8+'BIFUbC-crude-oil'!AP8+'BIFUbC-heavy-or-residual-oil'!AP8+'BIFUbC-natural-gas'!AP8+'BIFUbC-electricity'!AP8+'BIFUbC-heat'!AP8+'BIFUbC-biomass'!AP8+'BIFUbC-hydrogen'!AP8</f>
        <v>13228686714389.76</v>
      </c>
      <c r="AQ8" s="470">
        <f>'BIFUbC-coal'!AQ8+'BIFUbC-LPG-propane-or-butane'!AQ8+'BIFUbC-petroleum-diesel'!AQ8+'BIFUbC-crude-oil'!AQ8+'BIFUbC-heavy-or-residual-oil'!AQ8+'BIFUbC-natural-gas'!AQ8+'BIFUbC-electricity'!AQ8+'BIFUbC-heat'!AQ8+'BIFUbC-biomass'!AQ8+'BIFUbC-hydrogen'!AQ8</f>
        <v>12860403185206.207</v>
      </c>
    </row>
    <row r="9" spans="1:43">
      <c r="A9" s="37" t="s">
        <v>623</v>
      </c>
      <c r="B9" s="468">
        <f>'BIFUbC-coal'!B9+'BIFUbC-LPG-propane-or-butane'!B9+'BIFUbC-petroleum-diesel'!B9+'BIFUbC-crude-oil'!B9+'BIFUbC-heavy-or-residual-oil'!B9+'BIFUbC-natural-gas'!B9+'BIFUbC-electricity'!B9+'BIFUbC-heat'!B9+'BIFUbC-biomass'!B9+'BIFUbC-hydrogen'!B9</f>
        <v>3751375570419.0835</v>
      </c>
      <c r="C9" s="469">
        <f>'BIFUbC-coal'!C9+'BIFUbC-LPG-propane-or-butane'!C9+'BIFUbC-petroleum-diesel'!C9+'BIFUbC-crude-oil'!C9+'BIFUbC-heavy-or-residual-oil'!C9+'BIFUbC-natural-gas'!C9+'BIFUbC-electricity'!C9+'BIFUbC-heat'!C9+'BIFUbC-biomass'!C9+'BIFUbC-hydrogen'!C9</f>
        <v>2979164362241.0449</v>
      </c>
      <c r="D9" s="469">
        <f>'BIFUbC-coal'!D9+'BIFUbC-LPG-propane-or-butane'!D9+'BIFUbC-petroleum-diesel'!D9+'BIFUbC-crude-oil'!D9+'BIFUbC-heavy-or-residual-oil'!D9+'BIFUbC-natural-gas'!D9+'BIFUbC-electricity'!D9+'BIFUbC-heat'!D9+'BIFUbC-biomass'!D9+'BIFUbC-hydrogen'!D9</f>
        <v>4255035364813.9282</v>
      </c>
      <c r="E9" s="469">
        <f>'BIFUbC-coal'!E9+'BIFUbC-LPG-propane-or-butane'!E9+'BIFUbC-petroleum-diesel'!E9+'BIFUbC-crude-oil'!E9+'BIFUbC-heavy-or-residual-oil'!E9+'BIFUbC-natural-gas'!E9+'BIFUbC-electricity'!E9+'BIFUbC-heat'!E9+'BIFUbC-biomass'!E9+'BIFUbC-hydrogen'!E9</f>
        <v>4308023111372.354</v>
      </c>
      <c r="F9" s="469">
        <f>'BIFUbC-coal'!F9+'BIFUbC-LPG-propane-or-butane'!F9+'BIFUbC-petroleum-diesel'!F9+'BIFUbC-crude-oil'!F9+'BIFUbC-heavy-or-residual-oil'!F9+'BIFUbC-natural-gas'!F9+'BIFUbC-electricity'!F9+'BIFUbC-heat'!F9+'BIFUbC-biomass'!F9+'BIFUbC-hydrogen'!F9</f>
        <v>4352779875177.167</v>
      </c>
      <c r="G9" s="469">
        <f>'BIFUbC-coal'!G9+'BIFUbC-LPG-propane-or-butane'!G9+'BIFUbC-petroleum-diesel'!G9+'BIFUbC-crude-oil'!G9+'BIFUbC-heavy-or-residual-oil'!G9+'BIFUbC-natural-gas'!G9+'BIFUbC-electricity'!G9+'BIFUbC-heat'!G9+'BIFUbC-biomass'!G9+'BIFUbC-hydrogen'!G9</f>
        <v>4392298353489.1372</v>
      </c>
      <c r="H9" s="469">
        <f>'BIFUbC-coal'!H9+'BIFUbC-LPG-propane-or-butane'!H9+'BIFUbC-petroleum-diesel'!H9+'BIFUbC-crude-oil'!H9+'BIFUbC-heavy-or-residual-oil'!H9+'BIFUbC-natural-gas'!H9+'BIFUbC-electricity'!H9+'BIFUbC-heat'!H9+'BIFUbC-biomass'!H9+'BIFUbC-hydrogen'!H9</f>
        <v>4428392731599.3574</v>
      </c>
      <c r="I9" s="469">
        <f>'BIFUbC-coal'!I9+'BIFUbC-LPG-propane-or-butane'!I9+'BIFUbC-petroleum-diesel'!I9+'BIFUbC-crude-oil'!I9+'BIFUbC-heavy-or-residual-oil'!I9+'BIFUbC-natural-gas'!I9+'BIFUbC-electricity'!I9+'BIFUbC-heat'!I9+'BIFUbC-biomass'!I9+'BIFUbC-hydrogen'!I9</f>
        <v>4459830289024.2891</v>
      </c>
      <c r="J9" s="469">
        <f>'BIFUbC-coal'!J9+'BIFUbC-LPG-propane-or-butane'!J9+'BIFUbC-petroleum-diesel'!J9+'BIFUbC-crude-oil'!J9+'BIFUbC-heavy-or-residual-oil'!J9+'BIFUbC-natural-gas'!J9+'BIFUbC-electricity'!J9+'BIFUbC-heat'!J9+'BIFUbC-biomass'!J9+'BIFUbC-hydrogen'!J9</f>
        <v>4491114869552.4453</v>
      </c>
      <c r="K9" s="469">
        <f>'BIFUbC-coal'!K9+'BIFUbC-LPG-propane-or-butane'!K9+'BIFUbC-petroleum-diesel'!K9+'BIFUbC-crude-oil'!K9+'BIFUbC-heavy-or-residual-oil'!K9+'BIFUbC-natural-gas'!K9+'BIFUbC-electricity'!K9+'BIFUbC-heat'!K9+'BIFUbC-biomass'!K9+'BIFUbC-hydrogen'!K9</f>
        <v>4522345509645.9824</v>
      </c>
      <c r="L9" s="469">
        <f>'BIFUbC-coal'!L9+'BIFUbC-LPG-propane-or-butane'!L9+'BIFUbC-petroleum-diesel'!L9+'BIFUbC-crude-oil'!L9+'BIFUbC-heavy-or-residual-oil'!L9+'BIFUbC-natural-gas'!L9+'BIFUbC-electricity'!L9+'BIFUbC-heat'!L9+'BIFUbC-biomass'!L9+'BIFUbC-hydrogen'!L9</f>
        <v>4553594707610.2793</v>
      </c>
      <c r="M9" s="469">
        <f>'BIFUbC-coal'!M9+'BIFUbC-LPG-propane-or-butane'!M9+'BIFUbC-petroleum-diesel'!M9+'BIFUbC-crude-oil'!M9+'BIFUbC-heavy-or-residual-oil'!M9+'BIFUbC-natural-gas'!M9+'BIFUbC-electricity'!M9+'BIFUbC-heat'!M9+'BIFUbC-biomass'!M9+'BIFUbC-hydrogen'!M9</f>
        <v>4578128446034.9961</v>
      </c>
      <c r="N9" s="469">
        <f>'BIFUbC-coal'!N9+'BIFUbC-LPG-propane-or-butane'!N9+'BIFUbC-petroleum-diesel'!N9+'BIFUbC-crude-oil'!N9+'BIFUbC-heavy-or-residual-oil'!N9+'BIFUbC-natural-gas'!N9+'BIFUbC-electricity'!N9+'BIFUbC-heat'!N9+'BIFUbC-biomass'!N9+'BIFUbC-hydrogen'!N9</f>
        <v>4602677026654.2568</v>
      </c>
      <c r="O9" s="469">
        <f>'BIFUbC-coal'!O9+'BIFUbC-LPG-propane-or-butane'!O9+'BIFUbC-petroleum-diesel'!O9+'BIFUbC-crude-oil'!O9+'BIFUbC-heavy-or-residual-oil'!O9+'BIFUbC-natural-gas'!O9+'BIFUbC-electricity'!O9+'BIFUbC-heat'!O9+'BIFUbC-biomass'!O9+'BIFUbC-hydrogen'!O9</f>
        <v>4627253539024.9229</v>
      </c>
      <c r="P9" s="469">
        <f>'BIFUbC-coal'!P9+'BIFUbC-LPG-propane-or-butane'!P9+'BIFUbC-petroleum-diesel'!P9+'BIFUbC-crude-oil'!P9+'BIFUbC-heavy-or-residual-oil'!P9+'BIFUbC-natural-gas'!P9+'BIFUbC-electricity'!P9+'BIFUbC-heat'!P9+'BIFUbC-biomass'!P9+'BIFUbC-hydrogen'!P9</f>
        <v>4651856712206.9229</v>
      </c>
      <c r="Q9" s="469">
        <f>'BIFUbC-coal'!Q9+'BIFUbC-LPG-propane-or-butane'!Q9+'BIFUbC-petroleum-diesel'!Q9+'BIFUbC-crude-oil'!Q9+'BIFUbC-heavy-or-residual-oil'!Q9+'BIFUbC-natural-gas'!Q9+'BIFUbC-electricity'!Q9+'BIFUbC-heat'!Q9+'BIFUbC-biomass'!Q9+'BIFUbC-hydrogen'!Q9</f>
        <v>4676426811021.915</v>
      </c>
      <c r="R9" s="469">
        <f>'BIFUbC-coal'!R9+'BIFUbC-LPG-propane-or-butane'!R9+'BIFUbC-petroleum-diesel'!R9+'BIFUbC-crude-oil'!R9+'BIFUbC-heavy-or-residual-oil'!R9+'BIFUbC-natural-gas'!R9+'BIFUbC-electricity'!R9+'BIFUbC-heat'!R9+'BIFUbC-biomass'!R9+'BIFUbC-hydrogen'!R9</f>
        <v>4696292012069.5879</v>
      </c>
      <c r="S9" s="469">
        <f>'BIFUbC-coal'!S9+'BIFUbC-LPG-propane-or-butane'!S9+'BIFUbC-petroleum-diesel'!S9+'BIFUbC-crude-oil'!S9+'BIFUbC-heavy-or-residual-oil'!S9+'BIFUbC-natural-gas'!S9+'BIFUbC-electricity'!S9+'BIFUbC-heat'!S9+'BIFUbC-biomass'!S9+'BIFUbC-hydrogen'!S9</f>
        <v>4720642147505.0371</v>
      </c>
      <c r="T9" s="469">
        <f>'BIFUbC-coal'!T9+'BIFUbC-LPG-propane-or-butane'!T9+'BIFUbC-petroleum-diesel'!T9+'BIFUbC-crude-oil'!T9+'BIFUbC-heavy-or-residual-oil'!T9+'BIFUbC-natural-gas'!T9+'BIFUbC-electricity'!T9+'BIFUbC-heat'!T9+'BIFUbC-biomass'!T9+'BIFUbC-hydrogen'!T9</f>
        <v>4744765507312.5527</v>
      </c>
      <c r="U9" s="469">
        <f>'BIFUbC-coal'!U9+'BIFUbC-LPG-propane-or-butane'!U9+'BIFUbC-petroleum-diesel'!U9+'BIFUbC-crude-oil'!U9+'BIFUbC-heavy-or-residual-oil'!U9+'BIFUbC-natural-gas'!U9+'BIFUbC-electricity'!U9+'BIFUbC-heat'!U9+'BIFUbC-biomass'!U9+'BIFUbC-hydrogen'!U9</f>
        <v>4768565838976.9121</v>
      </c>
      <c r="V9" s="469">
        <f>'BIFUbC-coal'!V9+'BIFUbC-LPG-propane-or-butane'!V9+'BIFUbC-petroleum-diesel'!V9+'BIFUbC-crude-oil'!V9+'BIFUbC-heavy-or-residual-oil'!V9+'BIFUbC-natural-gas'!V9+'BIFUbC-electricity'!V9+'BIFUbC-heat'!V9+'BIFUbC-biomass'!V9+'BIFUbC-hydrogen'!V9</f>
        <v>4791940443031.3301</v>
      </c>
      <c r="W9" s="469">
        <f>'BIFUbC-coal'!W9+'BIFUbC-LPG-propane-or-butane'!W9+'BIFUbC-petroleum-diesel'!W9+'BIFUbC-crude-oil'!W9+'BIFUbC-heavy-or-residual-oil'!W9+'BIFUbC-natural-gas'!W9+'BIFUbC-electricity'!W9+'BIFUbC-heat'!W9+'BIFUbC-biomass'!W9+'BIFUbC-hydrogen'!W9</f>
        <v>4811874343587.7705</v>
      </c>
      <c r="X9" s="469">
        <f>'BIFUbC-coal'!X9+'BIFUbC-LPG-propane-or-butane'!X9+'BIFUbC-petroleum-diesel'!X9+'BIFUbC-crude-oil'!X9+'BIFUbC-heavy-or-residual-oil'!X9+'BIFUbC-natural-gas'!X9+'BIFUbC-electricity'!X9+'BIFUbC-heat'!X9+'BIFUbC-biomass'!X9+'BIFUbC-hydrogen'!X9</f>
        <v>4823430587918.6523</v>
      </c>
      <c r="Y9" s="469">
        <f>'BIFUbC-coal'!Y9+'BIFUbC-LPG-propane-or-butane'!Y9+'BIFUbC-petroleum-diesel'!Y9+'BIFUbC-crude-oil'!Y9+'BIFUbC-heavy-or-residual-oil'!Y9+'BIFUbC-natural-gas'!Y9+'BIFUbC-electricity'!Y9+'BIFUbC-heat'!Y9+'BIFUbC-biomass'!Y9+'BIFUbC-hydrogen'!Y9</f>
        <v>4831174541622.5654</v>
      </c>
      <c r="Z9" s="469">
        <f>'BIFUbC-coal'!Z9+'BIFUbC-LPG-propane-or-butane'!Z9+'BIFUbC-petroleum-diesel'!Z9+'BIFUbC-crude-oil'!Z9+'BIFUbC-heavy-or-residual-oil'!Z9+'BIFUbC-natural-gas'!Z9+'BIFUbC-electricity'!Z9+'BIFUbC-heat'!Z9+'BIFUbC-biomass'!Z9+'BIFUbC-hydrogen'!Z9</f>
        <v>4834975163594.1709</v>
      </c>
      <c r="AA9" s="469">
        <f>'BIFUbC-coal'!AA9+'BIFUbC-LPG-propane-or-butane'!AA9+'BIFUbC-petroleum-diesel'!AA9+'BIFUbC-crude-oil'!AA9+'BIFUbC-heavy-or-residual-oil'!AA9+'BIFUbC-natural-gas'!AA9+'BIFUbC-electricity'!AA9+'BIFUbC-heat'!AA9+'BIFUbC-biomass'!AA9+'BIFUbC-hydrogen'!AA9</f>
        <v>4834660796268.4941</v>
      </c>
      <c r="AB9" s="469">
        <f>'BIFUbC-coal'!AB9+'BIFUbC-LPG-propane-or-butane'!AB9+'BIFUbC-petroleum-diesel'!AB9+'BIFUbC-crude-oil'!AB9+'BIFUbC-heavy-or-residual-oil'!AB9+'BIFUbC-natural-gas'!AB9+'BIFUbC-electricity'!AB9+'BIFUbC-heat'!AB9+'BIFUbC-biomass'!AB9+'BIFUbC-hydrogen'!AB9</f>
        <v>4830116746803.7939</v>
      </c>
      <c r="AC9" s="469">
        <f>'BIFUbC-coal'!AC9+'BIFUbC-LPG-propane-or-butane'!AC9+'BIFUbC-petroleum-diesel'!AC9+'BIFUbC-crude-oil'!AC9+'BIFUbC-heavy-or-residual-oil'!AC9+'BIFUbC-natural-gas'!AC9+'BIFUbC-electricity'!AC9+'BIFUbC-heat'!AC9+'BIFUbC-biomass'!AC9+'BIFUbC-hydrogen'!AC9</f>
        <v>4821238674355.2188</v>
      </c>
      <c r="AD9" s="469">
        <f>'BIFUbC-coal'!AD9+'BIFUbC-LPG-propane-or-butane'!AD9+'BIFUbC-petroleum-diesel'!AD9+'BIFUbC-crude-oil'!AD9+'BIFUbC-heavy-or-residual-oil'!AD9+'BIFUbC-natural-gas'!AD9+'BIFUbC-electricity'!AD9+'BIFUbC-heat'!AD9+'BIFUbC-biomass'!AD9+'BIFUbC-hydrogen'!AD9</f>
        <v>4807933810667.6543</v>
      </c>
      <c r="AE9" s="469">
        <f>'BIFUbC-coal'!AE9+'BIFUbC-LPG-propane-or-butane'!AE9+'BIFUbC-petroleum-diesel'!AE9+'BIFUbC-crude-oil'!AE9+'BIFUbC-heavy-or-residual-oil'!AE9+'BIFUbC-natural-gas'!AE9+'BIFUbC-electricity'!AE9+'BIFUbC-heat'!AE9+'BIFUbC-biomass'!AE9+'BIFUbC-hydrogen'!AE9</f>
        <v>4790074254454.9814</v>
      </c>
      <c r="AF9" s="469">
        <f>'BIFUbC-coal'!AF9+'BIFUbC-LPG-propane-or-butane'!AF9+'BIFUbC-petroleum-diesel'!AF9+'BIFUbC-crude-oil'!AF9+'BIFUbC-heavy-or-residual-oil'!AF9+'BIFUbC-natural-gas'!AF9+'BIFUbC-electricity'!AF9+'BIFUbC-heat'!AF9+'BIFUbC-biomass'!AF9+'BIFUbC-hydrogen'!AF9</f>
        <v>4767594328271.5146</v>
      </c>
      <c r="AG9" s="469">
        <f>'BIFUbC-coal'!AG9+'BIFUbC-LPG-propane-or-butane'!AG9+'BIFUbC-petroleum-diesel'!AG9+'BIFUbC-crude-oil'!AG9+'BIFUbC-heavy-or-residual-oil'!AG9+'BIFUbC-natural-gas'!AG9+'BIFUbC-electricity'!AG9+'BIFUbC-heat'!AG9+'BIFUbC-biomass'!AG9+'BIFUbC-hydrogen'!AG9</f>
        <v>4740395960684.5645</v>
      </c>
      <c r="AH9" s="469">
        <f>'BIFUbC-coal'!AH9+'BIFUbC-LPG-propane-or-butane'!AH9+'BIFUbC-petroleum-diesel'!AH9+'BIFUbC-crude-oil'!AH9+'BIFUbC-heavy-or-residual-oil'!AH9+'BIFUbC-natural-gas'!AH9+'BIFUbC-electricity'!AH9+'BIFUbC-heat'!AH9+'BIFUbC-biomass'!AH9+'BIFUbC-hydrogen'!AH9</f>
        <v>4703725510641.791</v>
      </c>
      <c r="AI9" s="469">
        <f>'BIFUbC-coal'!AI9+'BIFUbC-LPG-propane-or-butane'!AI9+'BIFUbC-petroleum-diesel'!AI9+'BIFUbC-crude-oil'!AI9+'BIFUbC-heavy-or-residual-oil'!AI9+'BIFUbC-natural-gas'!AI9+'BIFUbC-electricity'!AI9+'BIFUbC-heat'!AI9+'BIFUbC-biomass'!AI9+'BIFUbC-hydrogen'!AI9</f>
        <v>4662312180897.4014</v>
      </c>
      <c r="AJ9" s="469">
        <f>'BIFUbC-coal'!AJ9+'BIFUbC-LPG-propane-or-butane'!AJ9+'BIFUbC-petroleum-diesel'!AJ9+'BIFUbC-crude-oil'!AJ9+'BIFUbC-heavy-or-residual-oil'!AJ9+'BIFUbC-natural-gas'!AJ9+'BIFUbC-electricity'!AJ9+'BIFUbC-heat'!AJ9+'BIFUbC-biomass'!AJ9+'BIFUbC-hydrogen'!AJ9</f>
        <v>4616126185569.0322</v>
      </c>
      <c r="AK9" s="469">
        <f>'BIFUbC-coal'!AK9+'BIFUbC-LPG-propane-or-butane'!AK9+'BIFUbC-petroleum-diesel'!AK9+'BIFUbC-crude-oil'!AK9+'BIFUbC-heavy-or-residual-oil'!AK9+'BIFUbC-natural-gas'!AK9+'BIFUbC-electricity'!AK9+'BIFUbC-heat'!AK9+'BIFUbC-biomass'!AK9+'BIFUbC-hydrogen'!AK9</f>
        <v>4565158221623.1016</v>
      </c>
      <c r="AL9" s="469">
        <f>'BIFUbC-coal'!AL9+'BIFUbC-LPG-propane-or-butane'!AL9+'BIFUbC-petroleum-diesel'!AL9+'BIFUbC-crude-oil'!AL9+'BIFUbC-heavy-or-residual-oil'!AL9+'BIFUbC-natural-gas'!AL9+'BIFUbC-electricity'!AL9+'BIFUbC-heat'!AL9+'BIFUbC-biomass'!AL9+'BIFUbC-hydrogen'!AL9</f>
        <v>4509420323697.1523</v>
      </c>
      <c r="AM9" s="469">
        <f>'BIFUbC-coal'!AM9+'BIFUbC-LPG-propane-or-butane'!AM9+'BIFUbC-petroleum-diesel'!AM9+'BIFUbC-crude-oil'!AM9+'BIFUbC-heavy-or-residual-oil'!AM9+'BIFUbC-natural-gas'!AM9+'BIFUbC-electricity'!AM9+'BIFUbC-heat'!AM9+'BIFUbC-biomass'!AM9+'BIFUbC-hydrogen'!AM9</f>
        <v>4448901659361.3389</v>
      </c>
      <c r="AN9" s="469">
        <f>'BIFUbC-coal'!AN9+'BIFUbC-LPG-propane-or-butane'!AN9+'BIFUbC-petroleum-diesel'!AN9+'BIFUbC-crude-oil'!AN9+'BIFUbC-heavy-or-residual-oil'!AN9+'BIFUbC-natural-gas'!AN9+'BIFUbC-electricity'!AN9+'BIFUbC-heat'!AN9+'BIFUbC-biomass'!AN9+'BIFUbC-hydrogen'!AN9</f>
        <v>4383660785987.3887</v>
      </c>
      <c r="AO9" s="469">
        <f>'BIFUbC-coal'!AO9+'BIFUbC-LPG-propane-or-butane'!AO9+'BIFUbC-petroleum-diesel'!AO9+'BIFUbC-crude-oil'!AO9+'BIFUbC-heavy-or-residual-oil'!AO9+'BIFUbC-natural-gas'!AO9+'BIFUbC-electricity'!AO9+'BIFUbC-heat'!AO9+'BIFUbC-biomass'!AO9+'BIFUbC-hydrogen'!AO9</f>
        <v>4313735882014.7441</v>
      </c>
      <c r="AP9" s="469">
        <f>'BIFUbC-coal'!AP9+'BIFUbC-LPG-propane-or-butane'!AP9+'BIFUbC-petroleum-diesel'!AP9+'BIFUbC-crude-oil'!AP9+'BIFUbC-heavy-or-residual-oil'!AP9+'BIFUbC-natural-gas'!AP9+'BIFUbC-electricity'!AP9+'BIFUbC-heat'!AP9+'BIFUbC-biomass'!AP9+'BIFUbC-hydrogen'!AP9</f>
        <v>4239234447770.3213</v>
      </c>
      <c r="AQ9" s="470">
        <f>'BIFUbC-coal'!AQ9+'BIFUbC-LPG-propane-or-butane'!AQ9+'BIFUbC-petroleum-diesel'!AQ9+'BIFUbC-crude-oil'!AQ9+'BIFUbC-heavy-or-residual-oil'!AQ9+'BIFUbC-natural-gas'!AQ9+'BIFUbC-electricity'!AQ9+'BIFUbC-heat'!AQ9+'BIFUbC-biomass'!AQ9+'BIFUbC-hydrogen'!AQ9</f>
        <v>4160245549071.4673</v>
      </c>
    </row>
    <row r="10" spans="1:43">
      <c r="A10" s="37" t="s">
        <v>624</v>
      </c>
      <c r="B10" s="468">
        <f>'BIFUbC-coal'!B10+'BIFUbC-LPG-propane-or-butane'!B10+'BIFUbC-petroleum-diesel'!B10+'BIFUbC-crude-oil'!B10+'BIFUbC-heavy-or-residual-oil'!B10+'BIFUbC-natural-gas'!B10+'BIFUbC-electricity'!B10+'BIFUbC-heat'!B10+'BIFUbC-biomass'!B10+'BIFUbC-hydrogen'!B10</f>
        <v>15925705726965.678</v>
      </c>
      <c r="C10" s="469">
        <f>'BIFUbC-coal'!C10+'BIFUbC-LPG-propane-or-butane'!C10+'BIFUbC-petroleum-diesel'!C10+'BIFUbC-crude-oil'!C10+'BIFUbC-heavy-or-residual-oil'!C10+'BIFUbC-natural-gas'!C10+'BIFUbC-electricity'!C10+'BIFUbC-heat'!C10+'BIFUbC-biomass'!C10+'BIFUbC-hydrogen'!C10</f>
        <v>15114565405075.9</v>
      </c>
      <c r="D10" s="469">
        <f>'BIFUbC-coal'!D10+'BIFUbC-LPG-propane-or-butane'!D10+'BIFUbC-petroleum-diesel'!D10+'BIFUbC-crude-oil'!D10+'BIFUbC-heavy-or-residual-oil'!D10+'BIFUbC-natural-gas'!D10+'BIFUbC-electricity'!D10+'BIFUbC-heat'!D10+'BIFUbC-biomass'!D10+'BIFUbC-hydrogen'!D10</f>
        <v>17280370014680.191</v>
      </c>
      <c r="E10" s="469">
        <f>'BIFUbC-coal'!E10+'BIFUbC-LPG-propane-or-butane'!E10+'BIFUbC-petroleum-diesel'!E10+'BIFUbC-crude-oil'!E10+'BIFUbC-heavy-or-residual-oil'!E10+'BIFUbC-natural-gas'!E10+'BIFUbC-electricity'!E10+'BIFUbC-heat'!E10+'BIFUbC-biomass'!E10+'BIFUbC-hydrogen'!E10</f>
        <v>17958056077855.273</v>
      </c>
      <c r="F10" s="469">
        <f>'BIFUbC-coal'!F10+'BIFUbC-LPG-propane-or-butane'!F10+'BIFUbC-petroleum-diesel'!F10+'BIFUbC-crude-oil'!F10+'BIFUbC-heavy-or-residual-oil'!F10+'BIFUbC-natural-gas'!F10+'BIFUbC-electricity'!F10+'BIFUbC-heat'!F10+'BIFUbC-biomass'!F10+'BIFUbC-hydrogen'!F10</f>
        <v>18595499520383.527</v>
      </c>
      <c r="G10" s="469">
        <f>'BIFUbC-coal'!G10+'BIFUbC-LPG-propane-or-butane'!G10+'BIFUbC-petroleum-diesel'!G10+'BIFUbC-crude-oil'!G10+'BIFUbC-heavy-or-residual-oil'!G10+'BIFUbC-natural-gas'!G10+'BIFUbC-electricity'!G10+'BIFUbC-heat'!G10+'BIFUbC-biomass'!G10+'BIFUbC-hydrogen'!G10</f>
        <v>19203578462875.699</v>
      </c>
      <c r="H10" s="469">
        <f>'BIFUbC-coal'!H10+'BIFUbC-LPG-propane-or-butane'!H10+'BIFUbC-petroleum-diesel'!H10+'BIFUbC-crude-oil'!H10+'BIFUbC-heavy-or-residual-oil'!H10+'BIFUbC-natural-gas'!H10+'BIFUbC-electricity'!H10+'BIFUbC-heat'!H10+'BIFUbC-biomass'!H10+'BIFUbC-hydrogen'!H10</f>
        <v>19789210915416.676</v>
      </c>
      <c r="I10" s="469">
        <f>'BIFUbC-coal'!I10+'BIFUbC-LPG-propane-or-butane'!I10+'BIFUbC-petroleum-diesel'!I10+'BIFUbC-crude-oil'!I10+'BIFUbC-heavy-or-residual-oil'!I10+'BIFUbC-natural-gas'!I10+'BIFUbC-electricity'!I10+'BIFUbC-heat'!I10+'BIFUbC-biomass'!I10+'BIFUbC-hydrogen'!I10</f>
        <v>20346171676713.383</v>
      </c>
      <c r="J10" s="469">
        <f>'BIFUbC-coal'!J10+'BIFUbC-LPG-propane-or-butane'!J10+'BIFUbC-petroleum-diesel'!J10+'BIFUbC-crude-oil'!J10+'BIFUbC-heavy-or-residual-oil'!J10+'BIFUbC-natural-gas'!J10+'BIFUbC-electricity'!J10+'BIFUbC-heat'!J10+'BIFUbC-biomass'!J10+'BIFUbC-hydrogen'!J10</f>
        <v>20894518567629.609</v>
      </c>
      <c r="K10" s="469">
        <f>'BIFUbC-coal'!K10+'BIFUbC-LPG-propane-or-butane'!K10+'BIFUbC-petroleum-diesel'!K10+'BIFUbC-crude-oil'!K10+'BIFUbC-heavy-or-residual-oil'!K10+'BIFUbC-natural-gas'!K10+'BIFUbC-electricity'!K10+'BIFUbC-heat'!K10+'BIFUbC-biomass'!K10+'BIFUbC-hydrogen'!K10</f>
        <v>21435063869917.953</v>
      </c>
      <c r="L10" s="469">
        <f>'BIFUbC-coal'!L10+'BIFUbC-LPG-propane-or-butane'!L10+'BIFUbC-petroleum-diesel'!L10+'BIFUbC-crude-oil'!L10+'BIFUbC-heavy-or-residual-oil'!L10+'BIFUbC-natural-gas'!L10+'BIFUbC-electricity'!L10+'BIFUbC-heat'!L10+'BIFUbC-biomass'!L10+'BIFUbC-hydrogen'!L10</f>
        <v>21968503551781.191</v>
      </c>
      <c r="M10" s="469">
        <f>'BIFUbC-coal'!M10+'BIFUbC-LPG-propane-or-butane'!M10+'BIFUbC-petroleum-diesel'!M10+'BIFUbC-crude-oil'!M10+'BIFUbC-heavy-or-residual-oil'!M10+'BIFUbC-natural-gas'!M10+'BIFUbC-electricity'!M10+'BIFUbC-heat'!M10+'BIFUbC-biomass'!M10+'BIFUbC-hydrogen'!M10</f>
        <v>22462140176297.156</v>
      </c>
      <c r="N10" s="469">
        <f>'BIFUbC-coal'!N10+'BIFUbC-LPG-propane-or-butane'!N10+'BIFUbC-petroleum-diesel'!N10+'BIFUbC-crude-oil'!N10+'BIFUbC-heavy-or-residual-oil'!N10+'BIFUbC-natural-gas'!N10+'BIFUbC-electricity'!N10+'BIFUbC-heat'!N10+'BIFUbC-biomass'!N10+'BIFUbC-hydrogen'!N10</f>
        <v>22948246306065.961</v>
      </c>
      <c r="O10" s="469">
        <f>'BIFUbC-coal'!O10+'BIFUbC-LPG-propane-or-butane'!O10+'BIFUbC-petroleum-diesel'!O10+'BIFUbC-crude-oil'!O10+'BIFUbC-heavy-or-residual-oil'!O10+'BIFUbC-natural-gas'!O10+'BIFUbC-electricity'!O10+'BIFUbC-heat'!O10+'BIFUbC-biomass'!O10+'BIFUbC-hydrogen'!O10</f>
        <v>23427237823220.547</v>
      </c>
      <c r="P10" s="469">
        <f>'BIFUbC-coal'!P10+'BIFUbC-LPG-propane-or-butane'!P10+'BIFUbC-petroleum-diesel'!P10+'BIFUbC-crude-oil'!P10+'BIFUbC-heavy-or-residual-oil'!P10+'BIFUbC-natural-gas'!P10+'BIFUbC-electricity'!P10+'BIFUbC-heat'!P10+'BIFUbC-biomass'!P10+'BIFUbC-hydrogen'!P10</f>
        <v>23899439840632.129</v>
      </c>
      <c r="Q10" s="469">
        <f>'BIFUbC-coal'!Q10+'BIFUbC-LPG-propane-or-butane'!Q10+'BIFUbC-petroleum-diesel'!Q10+'BIFUbC-crude-oil'!Q10+'BIFUbC-heavy-or-residual-oil'!Q10+'BIFUbC-natural-gas'!Q10+'BIFUbC-electricity'!Q10+'BIFUbC-heat'!Q10+'BIFUbC-biomass'!Q10+'BIFUbC-hydrogen'!Q10</f>
        <v>24364852958408.566</v>
      </c>
      <c r="R10" s="469">
        <f>'BIFUbC-coal'!R10+'BIFUbC-LPG-propane-or-butane'!R10+'BIFUbC-petroleum-diesel'!R10+'BIFUbC-crude-oil'!R10+'BIFUbC-heavy-or-residual-oil'!R10+'BIFUbC-natural-gas'!R10+'BIFUbC-electricity'!R10+'BIFUbC-heat'!R10+'BIFUbC-biomass'!R10+'BIFUbC-hydrogen'!R10</f>
        <v>24799088401589.121</v>
      </c>
      <c r="S10" s="469">
        <f>'BIFUbC-coal'!S10+'BIFUbC-LPG-propane-or-butane'!S10+'BIFUbC-petroleum-diesel'!S10+'BIFUbC-crude-oil'!S10+'BIFUbC-heavy-or-residual-oil'!S10+'BIFUbC-natural-gas'!S10+'BIFUbC-electricity'!S10+'BIFUbC-heat'!S10+'BIFUbC-biomass'!S10+'BIFUbC-hydrogen'!S10</f>
        <v>25250608600827.398</v>
      </c>
      <c r="T10" s="469">
        <f>'BIFUbC-coal'!T10+'BIFUbC-LPG-propane-or-butane'!T10+'BIFUbC-petroleum-diesel'!T10+'BIFUbC-crude-oil'!T10+'BIFUbC-heavy-or-residual-oil'!T10+'BIFUbC-natural-gas'!T10+'BIFUbC-electricity'!T10+'BIFUbC-heat'!T10+'BIFUbC-biomass'!T10+'BIFUbC-hydrogen'!T10</f>
        <v>25695075675839.496</v>
      </c>
      <c r="U10" s="469">
        <f>'BIFUbC-coal'!U10+'BIFUbC-LPG-propane-or-butane'!U10+'BIFUbC-petroleum-diesel'!U10+'BIFUbC-crude-oil'!U10+'BIFUbC-heavy-or-residual-oil'!U10+'BIFUbC-natural-gas'!U10+'BIFUbC-electricity'!U10+'BIFUbC-heat'!U10+'BIFUbC-biomass'!U10+'BIFUbC-hydrogen'!U10</f>
        <v>26132161230068.316</v>
      </c>
      <c r="V10" s="469">
        <f>'BIFUbC-coal'!V10+'BIFUbC-LPG-propane-or-butane'!V10+'BIFUbC-petroleum-diesel'!V10+'BIFUbC-crude-oil'!V10+'BIFUbC-heavy-or-residual-oil'!V10+'BIFUbC-natural-gas'!V10+'BIFUbC-electricity'!V10+'BIFUbC-heat'!V10+'BIFUbC-biomass'!V10+'BIFUbC-hydrogen'!V10</f>
        <v>26561466007886.121</v>
      </c>
      <c r="W10" s="469">
        <f>'BIFUbC-coal'!W10+'BIFUbC-LPG-propane-or-butane'!W10+'BIFUbC-petroleum-diesel'!W10+'BIFUbC-crude-oil'!W10+'BIFUbC-heavy-or-residual-oil'!W10+'BIFUbC-natural-gas'!W10+'BIFUbC-electricity'!W10+'BIFUbC-heat'!W10+'BIFUbC-biomass'!W10+'BIFUbC-hydrogen'!W10</f>
        <v>26966235734263.32</v>
      </c>
      <c r="X10" s="469">
        <f>'BIFUbC-coal'!X10+'BIFUbC-LPG-propane-or-butane'!X10+'BIFUbC-petroleum-diesel'!X10+'BIFUbC-crude-oil'!X10+'BIFUbC-heavy-or-residual-oil'!X10+'BIFUbC-natural-gas'!X10+'BIFUbC-electricity'!X10+'BIFUbC-heat'!X10+'BIFUbC-biomass'!X10+'BIFUbC-hydrogen'!X10</f>
        <v>27318105348528.523</v>
      </c>
      <c r="Y10" s="469">
        <f>'BIFUbC-coal'!Y10+'BIFUbC-LPG-propane-or-butane'!Y10+'BIFUbC-petroleum-diesel'!Y10+'BIFUbC-crude-oil'!Y10+'BIFUbC-heavy-or-residual-oil'!Y10+'BIFUbC-natural-gas'!Y10+'BIFUbC-electricity'!Y10+'BIFUbC-heat'!Y10+'BIFUbC-biomass'!Y10+'BIFUbC-hydrogen'!Y10</f>
        <v>27641954878183.977</v>
      </c>
      <c r="Z10" s="469">
        <f>'BIFUbC-coal'!Z10+'BIFUbC-LPG-propane-or-butane'!Z10+'BIFUbC-petroleum-diesel'!Z10+'BIFUbC-crude-oil'!Z10+'BIFUbC-heavy-or-residual-oil'!Z10+'BIFUbC-natural-gas'!Z10+'BIFUbC-electricity'!Z10+'BIFUbC-heat'!Z10+'BIFUbC-biomass'!Z10+'BIFUbC-hydrogen'!Z10</f>
        <v>27936623752506.188</v>
      </c>
      <c r="AA10" s="469">
        <f>'BIFUbC-coal'!AA10+'BIFUbC-LPG-propane-or-butane'!AA10+'BIFUbC-petroleum-diesel'!AA10+'BIFUbC-crude-oil'!AA10+'BIFUbC-heavy-or-residual-oil'!AA10+'BIFUbC-natural-gas'!AA10+'BIFUbC-electricity'!AA10+'BIFUbC-heat'!AA10+'BIFUbC-biomass'!AA10+'BIFUbC-hydrogen'!AA10</f>
        <v>28200706369832.453</v>
      </c>
      <c r="AB10" s="469">
        <f>'BIFUbC-coal'!AB10+'BIFUbC-LPG-propane-or-butane'!AB10+'BIFUbC-petroleum-diesel'!AB10+'BIFUbC-crude-oil'!AB10+'BIFUbC-heavy-or-residual-oil'!AB10+'BIFUbC-natural-gas'!AB10+'BIFUbC-electricity'!AB10+'BIFUbC-heat'!AB10+'BIFUbC-biomass'!AB10+'BIFUbC-hydrogen'!AB10</f>
        <v>28433116150097.395</v>
      </c>
      <c r="AC10" s="469">
        <f>'BIFUbC-coal'!AC10+'BIFUbC-LPG-propane-or-butane'!AC10+'BIFUbC-petroleum-diesel'!AC10+'BIFUbC-crude-oil'!AC10+'BIFUbC-heavy-or-residual-oil'!AC10+'BIFUbC-natural-gas'!AC10+'BIFUbC-electricity'!AC10+'BIFUbC-heat'!AC10+'BIFUbC-biomass'!AC10+'BIFUbC-hydrogen'!AC10</f>
        <v>28632824612984.656</v>
      </c>
      <c r="AD10" s="469">
        <f>'BIFUbC-coal'!AD10+'BIFUbC-LPG-propane-or-butane'!AD10+'BIFUbC-petroleum-diesel'!AD10+'BIFUbC-crude-oil'!AD10+'BIFUbC-heavy-or-residual-oil'!AD10+'BIFUbC-natural-gas'!AD10+'BIFUbC-electricity'!AD10+'BIFUbC-heat'!AD10+'BIFUbC-biomass'!AD10+'BIFUbC-hydrogen'!AD10</f>
        <v>28798871536226.832</v>
      </c>
      <c r="AE10" s="469">
        <f>'BIFUbC-coal'!AE10+'BIFUbC-LPG-propane-or-butane'!AE10+'BIFUbC-petroleum-diesel'!AE10+'BIFUbC-crude-oil'!AE10+'BIFUbC-heavy-or-residual-oil'!AE10+'BIFUbC-natural-gas'!AE10+'BIFUbC-electricity'!AE10+'BIFUbC-heat'!AE10+'BIFUbC-biomass'!AE10+'BIFUbC-hydrogen'!AE10</f>
        <v>28930085814802.43</v>
      </c>
      <c r="AF10" s="469">
        <f>'BIFUbC-coal'!AF10+'BIFUbC-LPG-propane-or-butane'!AF10+'BIFUbC-petroleum-diesel'!AF10+'BIFUbC-crude-oil'!AF10+'BIFUbC-heavy-or-residual-oil'!AF10+'BIFUbC-natural-gas'!AF10+'BIFUbC-electricity'!AF10+'BIFUbC-heat'!AF10+'BIFUbC-biomass'!AF10+'BIFUbC-hydrogen'!AF10</f>
        <v>29025669577752.453</v>
      </c>
      <c r="AG10" s="469">
        <f>'BIFUbC-coal'!AG10+'BIFUbC-LPG-propane-or-butane'!AG10+'BIFUbC-petroleum-diesel'!AG10+'BIFUbC-crude-oil'!AG10+'BIFUbC-heavy-or-residual-oil'!AG10+'BIFUbC-natural-gas'!AG10+'BIFUbC-electricity'!AG10+'BIFUbC-heat'!AG10+'BIFUbC-biomass'!AG10+'BIFUbC-hydrogen'!AG10</f>
        <v>29084632732628.012</v>
      </c>
      <c r="AH10" s="469">
        <f>'BIFUbC-coal'!AH10+'BIFUbC-LPG-propane-or-butane'!AH10+'BIFUbC-petroleum-diesel'!AH10+'BIFUbC-crude-oil'!AH10+'BIFUbC-heavy-or-residual-oil'!AH10+'BIFUbC-natural-gas'!AH10+'BIFUbC-electricity'!AH10+'BIFUbC-heat'!AH10+'BIFUbC-biomass'!AH10+'BIFUbC-hydrogen'!AH10</f>
        <v>29077205821693.977</v>
      </c>
      <c r="AI10" s="469">
        <f>'BIFUbC-coal'!AI10+'BIFUbC-LPG-propane-or-butane'!AI10+'BIFUbC-petroleum-diesel'!AI10+'BIFUbC-crude-oil'!AI10+'BIFUbC-heavy-or-residual-oil'!AI10+'BIFUbC-natural-gas'!AI10+'BIFUbC-electricity'!AI10+'BIFUbC-heat'!AI10+'BIFUbC-biomass'!AI10+'BIFUbC-hydrogen'!AI10</f>
        <v>29031827112690.695</v>
      </c>
      <c r="AJ10" s="469">
        <f>'BIFUbC-coal'!AJ10+'BIFUbC-LPG-propane-or-butane'!AJ10+'BIFUbC-petroleum-diesel'!AJ10+'BIFUbC-crude-oil'!AJ10+'BIFUbC-heavy-or-residual-oil'!AJ10+'BIFUbC-natural-gas'!AJ10+'BIFUbC-electricity'!AJ10+'BIFUbC-heat'!AJ10+'BIFUbC-biomass'!AJ10+'BIFUbC-hydrogen'!AJ10</f>
        <v>28947972426601.867</v>
      </c>
      <c r="AK10" s="469">
        <f>'BIFUbC-coal'!AK10+'BIFUbC-LPG-propane-or-butane'!AK10+'BIFUbC-petroleum-diesel'!AK10+'BIFUbC-crude-oil'!AK10+'BIFUbC-heavy-or-residual-oil'!AK10+'BIFUbC-natural-gas'!AK10+'BIFUbC-electricity'!AK10+'BIFUbC-heat'!AK10+'BIFUbC-biomass'!AK10+'BIFUbC-hydrogen'!AK10</f>
        <v>28825257131233.969</v>
      </c>
      <c r="AL10" s="469">
        <f>'BIFUbC-coal'!AL10+'BIFUbC-LPG-propane-or-butane'!AL10+'BIFUbC-petroleum-diesel'!AL10+'BIFUbC-crude-oil'!AL10+'BIFUbC-heavy-or-residual-oil'!AL10+'BIFUbC-natural-gas'!AL10+'BIFUbC-electricity'!AL10+'BIFUbC-heat'!AL10+'BIFUbC-biomass'!AL10+'BIFUbC-hydrogen'!AL10</f>
        <v>28663445318305.574</v>
      </c>
      <c r="AM10" s="469">
        <f>'BIFUbC-coal'!AM10+'BIFUbC-LPG-propane-or-butane'!AM10+'BIFUbC-petroleum-diesel'!AM10+'BIFUbC-crude-oil'!AM10+'BIFUbC-heavy-or-residual-oil'!AM10+'BIFUbC-natural-gas'!AM10+'BIFUbC-electricity'!AM10+'BIFUbC-heat'!AM10+'BIFUbC-biomass'!AM10+'BIFUbC-hydrogen'!AM10</f>
        <v>28462170670324.719</v>
      </c>
      <c r="AN10" s="469">
        <f>'BIFUbC-coal'!AN10+'BIFUbC-LPG-propane-or-butane'!AN10+'BIFUbC-petroleum-diesel'!AN10+'BIFUbC-crude-oil'!AN10+'BIFUbC-heavy-or-residual-oil'!AN10+'BIFUbC-natural-gas'!AN10+'BIFUbC-electricity'!AN10+'BIFUbC-heat'!AN10+'BIFUbC-biomass'!AN10+'BIFUbC-hydrogen'!AN10</f>
        <v>28221524916714.23</v>
      </c>
      <c r="AO10" s="469">
        <f>'BIFUbC-coal'!AO10+'BIFUbC-LPG-propane-or-butane'!AO10+'BIFUbC-petroleum-diesel'!AO10+'BIFUbC-crude-oil'!AO10+'BIFUbC-heavy-or-residual-oil'!AO10+'BIFUbC-natural-gas'!AO10+'BIFUbC-electricity'!AO10+'BIFUbC-heat'!AO10+'BIFUbC-biomass'!AO10+'BIFUbC-hydrogen'!AO10</f>
        <v>27941489439717.996</v>
      </c>
      <c r="AP10" s="469">
        <f>'BIFUbC-coal'!AP10+'BIFUbC-LPG-propane-or-butane'!AP10+'BIFUbC-petroleum-diesel'!AP10+'BIFUbC-crude-oil'!AP10+'BIFUbC-heavy-or-residual-oil'!AP10+'BIFUbC-natural-gas'!AP10+'BIFUbC-electricity'!AP10+'BIFUbC-heat'!AP10+'BIFUbC-biomass'!AP10+'BIFUbC-hydrogen'!AP10</f>
        <v>27622514660176.637</v>
      </c>
      <c r="AQ10" s="470">
        <f>'BIFUbC-coal'!AQ10+'BIFUbC-LPG-propane-or-butane'!AQ10+'BIFUbC-petroleum-diesel'!AQ10+'BIFUbC-crude-oil'!AQ10+'BIFUbC-heavy-or-residual-oil'!AQ10+'BIFUbC-natural-gas'!AQ10+'BIFUbC-electricity'!AQ10+'BIFUbC-heat'!AQ10+'BIFUbC-biomass'!AQ10+'BIFUbC-hydrogen'!AQ10</f>
        <v>27264957076947.02</v>
      </c>
    </row>
    <row r="11" spans="1:43">
      <c r="A11" s="37" t="s">
        <v>612</v>
      </c>
      <c r="B11" s="468">
        <f>'BIFUbC-coal'!B11+'BIFUbC-LPG-propane-or-butane'!B11+'BIFUbC-petroleum-diesel'!B11+'BIFUbC-crude-oil'!B11+'BIFUbC-heavy-or-residual-oil'!B11+'BIFUbC-natural-gas'!B11+'BIFUbC-electricity'!B11+'BIFUbC-heat'!B11+'BIFUbC-biomass'!B11+'BIFUbC-hydrogen'!B11</f>
        <v>1503047677872114.5</v>
      </c>
      <c r="C11" s="469">
        <f>'BIFUbC-coal'!C11+'BIFUbC-LPG-propane-or-butane'!C11+'BIFUbC-petroleum-diesel'!C11+'BIFUbC-crude-oil'!C11+'BIFUbC-heavy-or-residual-oil'!C11+'BIFUbC-natural-gas'!C11+'BIFUbC-electricity'!C11+'BIFUbC-heat'!C11+'BIFUbC-biomass'!C11+'BIFUbC-hydrogen'!C11</f>
        <v>1483543155586055.3</v>
      </c>
      <c r="D11" s="469">
        <f>'BIFUbC-coal'!D11+'BIFUbC-LPG-propane-or-butane'!D11+'BIFUbC-petroleum-diesel'!D11+'BIFUbC-crude-oil'!D11+'BIFUbC-heavy-or-residual-oil'!D11+'BIFUbC-natural-gas'!D11+'BIFUbC-electricity'!D11+'BIFUbC-heat'!D11+'BIFUbC-biomass'!D11+'BIFUbC-hydrogen'!D11</f>
        <v>1563024875487959</v>
      </c>
      <c r="E11" s="469">
        <f>'BIFUbC-coal'!E11+'BIFUbC-LPG-propane-or-butane'!E11+'BIFUbC-petroleum-diesel'!E11+'BIFUbC-crude-oil'!E11+'BIFUbC-heavy-or-residual-oil'!E11+'BIFUbC-natural-gas'!E11+'BIFUbC-electricity'!E11+'BIFUbC-heat'!E11+'BIFUbC-biomass'!E11+'BIFUbC-hydrogen'!E11</f>
        <v>1599097166414563</v>
      </c>
      <c r="F11" s="469">
        <f>'BIFUbC-coal'!F11+'BIFUbC-LPG-propane-or-butane'!F11+'BIFUbC-petroleum-diesel'!F11+'BIFUbC-crude-oil'!F11+'BIFUbC-heavy-or-residual-oil'!F11+'BIFUbC-natural-gas'!F11+'BIFUbC-electricity'!F11+'BIFUbC-heat'!F11+'BIFUbC-biomass'!F11+'BIFUbC-hydrogen'!F11</f>
        <v>1633515306862794.3</v>
      </c>
      <c r="G11" s="469">
        <f>'BIFUbC-coal'!G11+'BIFUbC-LPG-propane-or-butane'!G11+'BIFUbC-petroleum-diesel'!G11+'BIFUbC-crude-oil'!G11+'BIFUbC-heavy-or-residual-oil'!G11+'BIFUbC-natural-gas'!G11+'BIFUbC-electricity'!G11+'BIFUbC-heat'!G11+'BIFUbC-biomass'!G11+'BIFUbC-hydrogen'!G11</f>
        <v>1666310311174795.3</v>
      </c>
      <c r="H11" s="469">
        <f>'BIFUbC-coal'!H11+'BIFUbC-LPG-propane-or-butane'!H11+'BIFUbC-petroleum-diesel'!H11+'BIFUbC-crude-oil'!H11+'BIFUbC-heavy-or-residual-oil'!H11+'BIFUbC-natural-gas'!H11+'BIFUbC-electricity'!H11+'BIFUbC-heat'!H11+'BIFUbC-biomass'!H11+'BIFUbC-hydrogen'!H11</f>
        <v>1698050266644334</v>
      </c>
      <c r="I11" s="469">
        <f>'BIFUbC-coal'!I11+'BIFUbC-LPG-propane-or-butane'!I11+'BIFUbC-petroleum-diesel'!I11+'BIFUbC-crude-oil'!I11+'BIFUbC-heavy-or-residual-oil'!I11+'BIFUbC-natural-gas'!I11+'BIFUbC-electricity'!I11+'BIFUbC-heat'!I11+'BIFUbC-biomass'!I11+'BIFUbC-hydrogen'!I11</f>
        <v>1728161142143533</v>
      </c>
      <c r="J11" s="469">
        <f>'BIFUbC-coal'!J11+'BIFUbC-LPG-propane-or-butane'!J11+'BIFUbC-petroleum-diesel'!J11+'BIFUbC-crude-oil'!J11+'BIFUbC-heavy-or-residual-oil'!J11+'BIFUbC-natural-gas'!J11+'BIFUbC-electricity'!J11+'BIFUbC-heat'!J11+'BIFUbC-biomass'!J11+'BIFUbC-hydrogen'!J11</f>
        <v>1758303320822191.5</v>
      </c>
      <c r="K11" s="469">
        <f>'BIFUbC-coal'!K11+'BIFUbC-LPG-propane-or-butane'!K11+'BIFUbC-petroleum-diesel'!K11+'BIFUbC-crude-oil'!K11+'BIFUbC-heavy-or-residual-oil'!K11+'BIFUbC-natural-gas'!K11+'BIFUbC-electricity'!K11+'BIFUbC-heat'!K11+'BIFUbC-biomass'!K11+'BIFUbC-hydrogen'!K11</f>
        <v>1788474653819647</v>
      </c>
      <c r="L11" s="469">
        <f>'BIFUbC-coal'!L11+'BIFUbC-LPG-propane-or-butane'!L11+'BIFUbC-petroleum-diesel'!L11+'BIFUbC-crude-oil'!L11+'BIFUbC-heavy-or-residual-oil'!L11+'BIFUbC-natural-gas'!L11+'BIFUbC-electricity'!L11+'BIFUbC-heat'!L11+'BIFUbC-biomass'!L11+'BIFUbC-hydrogen'!L11</f>
        <v>1818670010458687.8</v>
      </c>
      <c r="M11" s="469">
        <f>'BIFUbC-coal'!M11+'BIFUbC-LPG-propane-or-butane'!M11+'BIFUbC-petroleum-diesel'!M11+'BIFUbC-crude-oil'!M11+'BIFUbC-heavy-or-residual-oil'!M11+'BIFUbC-natural-gas'!M11+'BIFUbC-electricity'!M11+'BIFUbC-heat'!M11+'BIFUbC-biomass'!M11+'BIFUbC-hydrogen'!M11</f>
        <v>1846145899539213.3</v>
      </c>
      <c r="N11" s="469">
        <f>'BIFUbC-coal'!N11+'BIFUbC-LPG-propane-or-butane'!N11+'BIFUbC-petroleum-diesel'!N11+'BIFUbC-crude-oil'!N11+'BIFUbC-heavy-or-residual-oil'!N11+'BIFUbC-natural-gas'!N11+'BIFUbC-electricity'!N11+'BIFUbC-heat'!N11+'BIFUbC-biomass'!N11+'BIFUbC-hydrogen'!N11</f>
        <v>1873541718925915.5</v>
      </c>
      <c r="O11" s="469">
        <f>'BIFUbC-coal'!O11+'BIFUbC-LPG-propane-or-butane'!O11+'BIFUbC-petroleum-diesel'!O11+'BIFUbC-crude-oil'!O11+'BIFUbC-heavy-or-residual-oil'!O11+'BIFUbC-natural-gas'!O11+'BIFUbC-electricity'!O11+'BIFUbC-heat'!O11+'BIFUbC-biomass'!O11+'BIFUbC-hydrogen'!O11</f>
        <v>1900844635690912.5</v>
      </c>
      <c r="P11" s="469">
        <f>'BIFUbC-coal'!P11+'BIFUbC-LPG-propane-or-butane'!P11+'BIFUbC-petroleum-diesel'!P11+'BIFUbC-crude-oil'!P11+'BIFUbC-heavy-or-residual-oil'!P11+'BIFUbC-natural-gas'!P11+'BIFUbC-electricity'!P11+'BIFUbC-heat'!P11+'BIFUbC-biomass'!P11+'BIFUbC-hydrogen'!P11</f>
        <v>1928039560387295</v>
      </c>
      <c r="Q11" s="469">
        <f>'BIFUbC-coal'!Q11+'BIFUbC-LPG-propane-or-butane'!Q11+'BIFUbC-petroleum-diesel'!Q11+'BIFUbC-crude-oil'!Q11+'BIFUbC-heavy-or-residual-oil'!Q11+'BIFUbC-natural-gas'!Q11+'BIFUbC-electricity'!Q11+'BIFUbC-heat'!Q11+'BIFUbC-biomass'!Q11+'BIFUbC-hydrogen'!Q11</f>
        <v>1955089954254645.8</v>
      </c>
      <c r="R11" s="469">
        <f>'BIFUbC-coal'!R11+'BIFUbC-LPG-propane-or-butane'!R11+'BIFUbC-petroleum-diesel'!R11+'BIFUbC-crude-oil'!R11+'BIFUbC-heavy-or-residual-oil'!R11+'BIFUbC-natural-gas'!R11+'BIFUbC-electricity'!R11+'BIFUbC-heat'!R11+'BIFUbC-biomass'!R11+'BIFUbC-hydrogen'!R11</f>
        <v>1980016503623276.5</v>
      </c>
      <c r="S11" s="469">
        <f>'BIFUbC-coal'!S11+'BIFUbC-LPG-propane-or-butane'!S11+'BIFUbC-petroleum-diesel'!S11+'BIFUbC-crude-oil'!S11+'BIFUbC-heavy-or-residual-oil'!S11+'BIFUbC-natural-gas'!S11+'BIFUbC-electricity'!S11+'BIFUbC-heat'!S11+'BIFUbC-biomass'!S11+'BIFUbC-hydrogen'!S11</f>
        <v>2006669631857430.3</v>
      </c>
      <c r="T11" s="469">
        <f>'BIFUbC-coal'!T11+'BIFUbC-LPG-propane-or-butane'!T11+'BIFUbC-petroleum-diesel'!T11+'BIFUbC-crude-oil'!T11+'BIFUbC-heavy-or-residual-oil'!T11+'BIFUbC-natural-gas'!T11+'BIFUbC-electricity'!T11+'BIFUbC-heat'!T11+'BIFUbC-biomass'!T11+'BIFUbC-hydrogen'!T11</f>
        <v>2033072049505656.8</v>
      </c>
      <c r="U11" s="469">
        <f>'BIFUbC-coal'!U11+'BIFUbC-LPG-propane-or-butane'!U11+'BIFUbC-petroleum-diesel'!U11+'BIFUbC-crude-oil'!U11+'BIFUbC-heavy-or-residual-oil'!U11+'BIFUbC-natural-gas'!U11+'BIFUbC-electricity'!U11+'BIFUbC-heat'!U11+'BIFUbC-biomass'!U11+'BIFUbC-hydrogen'!U11</f>
        <v>2059176450216558.3</v>
      </c>
      <c r="V11" s="469">
        <f>'BIFUbC-coal'!V11+'BIFUbC-LPG-propane-or-butane'!V11+'BIFUbC-petroleum-diesel'!V11+'BIFUbC-crude-oil'!V11+'BIFUbC-heavy-or-residual-oil'!V11+'BIFUbC-natural-gas'!V11+'BIFUbC-electricity'!V11+'BIFUbC-heat'!V11+'BIFUbC-biomass'!V11+'BIFUbC-hydrogen'!V11</f>
        <v>2084932922517167</v>
      </c>
      <c r="W11" s="469">
        <f>'BIFUbC-coal'!W11+'BIFUbC-LPG-propane-or-butane'!W11+'BIFUbC-petroleum-diesel'!W11+'BIFUbC-crude-oil'!W11+'BIFUbC-heavy-or-residual-oil'!W11+'BIFUbC-natural-gas'!W11+'BIFUbC-electricity'!W11+'BIFUbC-heat'!W11+'BIFUbC-biomass'!W11+'BIFUbC-hydrogen'!W11</f>
        <v>2109015086698154.8</v>
      </c>
      <c r="X11" s="469">
        <f>'BIFUbC-coal'!X11+'BIFUbC-LPG-propane-or-butane'!X11+'BIFUbC-petroleum-diesel'!X11+'BIFUbC-crude-oil'!X11+'BIFUbC-heavy-or-residual-oil'!X11+'BIFUbC-natural-gas'!X11+'BIFUbC-electricity'!X11+'BIFUbC-heat'!X11+'BIFUbC-biomass'!X11+'BIFUbC-hydrogen'!X11</f>
        <v>2129211441466496.3</v>
      </c>
      <c r="Y11" s="469">
        <f>'BIFUbC-coal'!Y11+'BIFUbC-LPG-propane-or-butane'!Y11+'BIFUbC-petroleum-diesel'!Y11+'BIFUbC-crude-oil'!Y11+'BIFUbC-heavy-or-residual-oil'!Y11+'BIFUbC-natural-gas'!Y11+'BIFUbC-electricity'!Y11+'BIFUbC-heat'!Y11+'BIFUbC-biomass'!Y11+'BIFUbC-hydrogen'!Y11</f>
        <v>2147475743362872</v>
      </c>
      <c r="Z11" s="469">
        <f>'BIFUbC-coal'!Z11+'BIFUbC-LPG-propane-or-butane'!Z11+'BIFUbC-petroleum-diesel'!Z11+'BIFUbC-crude-oil'!Z11+'BIFUbC-heavy-or-residual-oil'!Z11+'BIFUbC-natural-gas'!Z11+'BIFUbC-electricity'!Z11+'BIFUbC-heat'!Z11+'BIFUbC-biomass'!Z11+'BIFUbC-hydrogen'!Z11</f>
        <v>2163718813047610.8</v>
      </c>
      <c r="AA11" s="469">
        <f>'BIFUbC-coal'!AA11+'BIFUbC-LPG-propane-or-butane'!AA11+'BIFUbC-petroleum-diesel'!AA11+'BIFUbC-crude-oil'!AA11+'BIFUbC-heavy-or-residual-oil'!AA11+'BIFUbC-natural-gas'!AA11+'BIFUbC-electricity'!AA11+'BIFUbC-heat'!AA11+'BIFUbC-biomass'!AA11+'BIFUbC-hydrogen'!AA11</f>
        <v>2177833513227422</v>
      </c>
      <c r="AB11" s="469">
        <f>'BIFUbC-coal'!AB11+'BIFUbC-LPG-propane-or-butane'!AB11+'BIFUbC-petroleum-diesel'!AB11+'BIFUbC-crude-oil'!AB11+'BIFUbC-heavy-or-residual-oil'!AB11+'BIFUbC-natural-gas'!AB11+'BIFUbC-electricity'!AB11+'BIFUbC-heat'!AB11+'BIFUbC-biomass'!AB11+'BIFUbC-hydrogen'!AB11</f>
        <v>2189738318607317</v>
      </c>
      <c r="AC11" s="469">
        <f>'BIFUbC-coal'!AC11+'BIFUbC-LPG-propane-or-butane'!AC11+'BIFUbC-petroleum-diesel'!AC11+'BIFUbC-crude-oil'!AC11+'BIFUbC-heavy-or-residual-oil'!AC11+'BIFUbC-natural-gas'!AC11+'BIFUbC-electricity'!AC11+'BIFUbC-heat'!AC11+'BIFUbC-biomass'!AC11+'BIFUbC-hydrogen'!AC11</f>
        <v>2199356809737167</v>
      </c>
      <c r="AD11" s="469">
        <f>'BIFUbC-coal'!AD11+'BIFUbC-LPG-propane-or-butane'!AD11+'BIFUbC-petroleum-diesel'!AD11+'BIFUbC-crude-oil'!AD11+'BIFUbC-heavy-or-residual-oil'!AD11+'BIFUbC-natural-gas'!AD11+'BIFUbC-electricity'!AD11+'BIFUbC-heat'!AD11+'BIFUbC-biomass'!AD11+'BIFUbC-hydrogen'!AD11</f>
        <v>2206618303474090.5</v>
      </c>
      <c r="AE11" s="469">
        <f>'BIFUbC-coal'!AE11+'BIFUbC-LPG-propane-or-butane'!AE11+'BIFUbC-petroleum-diesel'!AE11+'BIFUbC-crude-oil'!AE11+'BIFUbC-heavy-or-residual-oil'!AE11+'BIFUbC-natural-gas'!AE11+'BIFUbC-electricity'!AE11+'BIFUbC-heat'!AE11+'BIFUbC-biomass'!AE11+'BIFUbC-hydrogen'!AE11</f>
        <v>2211436376989521.8</v>
      </c>
      <c r="AF11" s="469">
        <f>'BIFUbC-coal'!AF11+'BIFUbC-LPG-propane-or-butane'!AF11+'BIFUbC-petroleum-diesel'!AF11+'BIFUbC-crude-oil'!AF11+'BIFUbC-heavy-or-residual-oil'!AF11+'BIFUbC-natural-gas'!AF11+'BIFUbC-electricity'!AF11+'BIFUbC-heat'!AF11+'BIFUbC-biomass'!AF11+'BIFUbC-hydrogen'!AF11</f>
        <v>2213753537081648.8</v>
      </c>
      <c r="AG11" s="469">
        <f>'BIFUbC-coal'!AG11+'BIFUbC-LPG-propane-or-butane'!AG11+'BIFUbC-petroleum-diesel'!AG11+'BIFUbC-crude-oil'!AG11+'BIFUbC-heavy-or-residual-oil'!AG11+'BIFUbC-natural-gas'!AG11+'BIFUbC-electricity'!AG11+'BIFUbC-heat'!AG11+'BIFUbC-biomass'!AG11+'BIFUbC-hydrogen'!AG11</f>
        <v>2213497808080032.5</v>
      </c>
      <c r="AH11" s="469">
        <f>'BIFUbC-coal'!AH11+'BIFUbC-LPG-propane-or-butane'!AH11+'BIFUbC-petroleum-diesel'!AH11+'BIFUbC-crude-oil'!AH11+'BIFUbC-heavy-or-residual-oil'!AH11+'BIFUbC-natural-gas'!AH11+'BIFUbC-electricity'!AH11+'BIFUbC-heat'!AH11+'BIFUbC-biomass'!AH11+'BIFUbC-hydrogen'!AH11</f>
        <v>2208411654974313</v>
      </c>
      <c r="AI11" s="469">
        <f>'BIFUbC-coal'!AI11+'BIFUbC-LPG-propane-or-butane'!AI11+'BIFUbC-petroleum-diesel'!AI11+'BIFUbC-crude-oil'!AI11+'BIFUbC-heavy-or-residual-oil'!AI11+'BIFUbC-natural-gas'!AI11+'BIFUbC-electricity'!AI11+'BIFUbC-heat'!AI11+'BIFUbC-biomass'!AI11+'BIFUbC-hydrogen'!AI11</f>
        <v>2200667026675123.3</v>
      </c>
      <c r="AJ11" s="469">
        <f>'BIFUbC-coal'!AJ11+'BIFUbC-LPG-propane-or-butane'!AJ11+'BIFUbC-petroleum-diesel'!AJ11+'BIFUbC-crude-oil'!AJ11+'BIFUbC-heavy-or-residual-oil'!AJ11+'BIFUbC-natural-gas'!AJ11+'BIFUbC-electricity'!AJ11+'BIFUbC-heat'!AJ11+'BIFUbC-biomass'!AJ11+'BIFUbC-hydrogen'!AJ11</f>
        <v>2190226885384642.5</v>
      </c>
      <c r="AK11" s="469">
        <f>'BIFUbC-coal'!AK11+'BIFUbC-LPG-propane-or-butane'!AK11+'BIFUbC-petroleum-diesel'!AK11+'BIFUbC-crude-oil'!AK11+'BIFUbC-heavy-or-residual-oil'!AK11+'BIFUbC-natural-gas'!AK11+'BIFUbC-electricity'!AK11+'BIFUbC-heat'!AK11+'BIFUbC-biomass'!AK11+'BIFUbC-hydrogen'!AK11</f>
        <v>2177064666314571.3</v>
      </c>
      <c r="AL11" s="469">
        <f>'BIFUbC-coal'!AL11+'BIFUbC-LPG-propane-or-butane'!AL11+'BIFUbC-petroleum-diesel'!AL11+'BIFUbC-crude-oil'!AL11+'BIFUbC-heavy-or-residual-oil'!AL11+'BIFUbC-natural-gas'!AL11+'BIFUbC-electricity'!AL11+'BIFUbC-heat'!AL11+'BIFUbC-biomass'!AL11+'BIFUbC-hydrogen'!AL11</f>
        <v>2161164870201215.8</v>
      </c>
      <c r="AM11" s="469">
        <f>'BIFUbC-coal'!AM11+'BIFUbC-LPG-propane-or-butane'!AM11+'BIFUbC-petroleum-diesel'!AM11+'BIFUbC-crude-oil'!AM11+'BIFUbC-heavy-or-residual-oil'!AM11+'BIFUbC-natural-gas'!AM11+'BIFUbC-electricity'!AM11+'BIFUbC-heat'!AM11+'BIFUbC-biomass'!AM11+'BIFUbC-hydrogen'!AM11</f>
        <v>2142501959985668</v>
      </c>
      <c r="AN11" s="469">
        <f>'BIFUbC-coal'!AN11+'BIFUbC-LPG-propane-or-butane'!AN11+'BIFUbC-petroleum-diesel'!AN11+'BIFUbC-crude-oil'!AN11+'BIFUbC-heavy-or-residual-oil'!AN11+'BIFUbC-natural-gas'!AN11+'BIFUbC-electricity'!AN11+'BIFUbC-heat'!AN11+'BIFUbC-biomass'!AN11+'BIFUbC-hydrogen'!AN11</f>
        <v>2121084672766948</v>
      </c>
      <c r="AO11" s="469">
        <f>'BIFUbC-coal'!AO11+'BIFUbC-LPG-propane-or-butane'!AO11+'BIFUbC-petroleum-diesel'!AO11+'BIFUbC-crude-oil'!AO11+'BIFUbC-heavy-or-residual-oil'!AO11+'BIFUbC-natural-gas'!AO11+'BIFUbC-electricity'!AO11+'BIFUbC-heat'!AO11+'BIFUbC-biomass'!AO11+'BIFUbC-hydrogen'!AO11</f>
        <v>2096913108637154.5</v>
      </c>
      <c r="AP11" s="469">
        <f>'BIFUbC-coal'!AP11+'BIFUbC-LPG-propane-or-butane'!AP11+'BIFUbC-petroleum-diesel'!AP11+'BIFUbC-crude-oil'!AP11+'BIFUbC-heavy-or-residual-oil'!AP11+'BIFUbC-natural-gas'!AP11+'BIFUbC-electricity'!AP11+'BIFUbC-heat'!AP11+'BIFUbC-biomass'!AP11+'BIFUbC-hydrogen'!AP11</f>
        <v>2070022232511694.5</v>
      </c>
      <c r="AQ11" s="470">
        <f>'BIFUbC-coal'!AQ11+'BIFUbC-LPG-propane-or-butane'!AQ11+'BIFUbC-petroleum-diesel'!AQ11+'BIFUbC-crude-oil'!AQ11+'BIFUbC-heavy-or-residual-oil'!AQ11+'BIFUbC-natural-gas'!AQ11+'BIFUbC-electricity'!AQ11+'BIFUbC-heat'!AQ11+'BIFUbC-biomass'!AQ11+'BIFUbC-hydrogen'!AQ11</f>
        <v>2040439520542125.3</v>
      </c>
    </row>
    <row r="12" spans="1:43">
      <c r="A12" s="37" t="s">
        <v>625</v>
      </c>
      <c r="B12" s="468">
        <f>'BIFUbC-coal'!B12+'BIFUbC-LPG-propane-or-butane'!B12+'BIFUbC-petroleum-diesel'!B12+'BIFUbC-crude-oil'!B12+'BIFUbC-heavy-or-residual-oil'!B12+'BIFUbC-natural-gas'!B12+'BIFUbC-electricity'!B12+'BIFUbC-heat'!B12+'BIFUbC-biomass'!B12+'BIFUbC-hydrogen'!B12</f>
        <v>355774568820171.19</v>
      </c>
      <c r="C12" s="469">
        <f>'BIFUbC-coal'!C12+'BIFUbC-LPG-propane-or-butane'!C12+'BIFUbC-petroleum-diesel'!C12+'BIFUbC-crude-oil'!C12+'BIFUbC-heavy-or-residual-oil'!C12+'BIFUbC-natural-gas'!C12+'BIFUbC-electricity'!C12+'BIFUbC-heat'!C12+'BIFUbC-biomass'!C12+'BIFUbC-hydrogen'!C12</f>
        <v>358743456929660.25</v>
      </c>
      <c r="D12" s="469">
        <f>'BIFUbC-coal'!D12+'BIFUbC-LPG-propane-or-butane'!D12+'BIFUbC-petroleum-diesel'!D12+'BIFUbC-crude-oil'!D12+'BIFUbC-heavy-or-residual-oil'!D12+'BIFUbC-natural-gas'!D12+'BIFUbC-electricity'!D12+'BIFUbC-heat'!D12+'BIFUbC-biomass'!D12+'BIFUbC-hydrogen'!D12</f>
        <v>414731424087052.69</v>
      </c>
      <c r="E12" s="469">
        <f>'BIFUbC-coal'!E12+'BIFUbC-LPG-propane-or-butane'!E12+'BIFUbC-petroleum-diesel'!E12+'BIFUbC-crude-oil'!E12+'BIFUbC-heavy-or-residual-oil'!E12+'BIFUbC-natural-gas'!E12+'BIFUbC-electricity'!E12+'BIFUbC-heat'!E12+'BIFUbC-biomass'!E12+'BIFUbC-hydrogen'!E12</f>
        <v>427495724271127.13</v>
      </c>
      <c r="F12" s="469">
        <f>'BIFUbC-coal'!F12+'BIFUbC-LPG-propane-or-butane'!F12+'BIFUbC-petroleum-diesel'!F12+'BIFUbC-crude-oil'!F12+'BIFUbC-heavy-or-residual-oil'!F12+'BIFUbC-natural-gas'!F12+'BIFUbC-electricity'!F12+'BIFUbC-heat'!F12+'BIFUbC-biomass'!F12+'BIFUbC-hydrogen'!F12</f>
        <v>439345775409815.69</v>
      </c>
      <c r="G12" s="469">
        <f>'BIFUbC-coal'!G12+'BIFUbC-LPG-propane-or-butane'!G12+'BIFUbC-petroleum-diesel'!G12+'BIFUbC-crude-oil'!G12+'BIFUbC-heavy-or-residual-oil'!G12+'BIFUbC-natural-gas'!G12+'BIFUbC-electricity'!G12+'BIFUbC-heat'!G12+'BIFUbC-biomass'!G12+'BIFUbC-hydrogen'!G12</f>
        <v>450552308755308.56</v>
      </c>
      <c r="H12" s="469">
        <f>'BIFUbC-coal'!H12+'BIFUbC-LPG-propane-or-butane'!H12+'BIFUbC-petroleum-diesel'!H12+'BIFUbC-crude-oil'!H12+'BIFUbC-heavy-or-residual-oil'!H12+'BIFUbC-natural-gas'!H12+'BIFUbC-electricity'!H12+'BIFUbC-heat'!H12+'BIFUbC-biomass'!H12+'BIFUbC-hydrogen'!H12</f>
        <v>461284760870264.75</v>
      </c>
      <c r="I12" s="469">
        <f>'BIFUbC-coal'!I12+'BIFUbC-LPG-propane-or-butane'!I12+'BIFUbC-petroleum-diesel'!I12+'BIFUbC-crude-oil'!I12+'BIFUbC-heavy-or-residual-oil'!I12+'BIFUbC-natural-gas'!I12+'BIFUbC-electricity'!I12+'BIFUbC-heat'!I12+'BIFUbC-biomass'!I12+'BIFUbC-hydrogen'!I12</f>
        <v>471402951143160.44</v>
      </c>
      <c r="J12" s="469">
        <f>'BIFUbC-coal'!J12+'BIFUbC-LPG-propane-or-butane'!J12+'BIFUbC-petroleum-diesel'!J12+'BIFUbC-crude-oil'!J12+'BIFUbC-heavy-or-residual-oil'!J12+'BIFUbC-natural-gas'!J12+'BIFUbC-electricity'!J12+'BIFUbC-heat'!J12+'BIFUbC-biomass'!J12+'BIFUbC-hydrogen'!J12</f>
        <v>481374897158144.75</v>
      </c>
      <c r="K12" s="469">
        <f>'BIFUbC-coal'!K12+'BIFUbC-LPG-propane-or-butane'!K12+'BIFUbC-petroleum-diesel'!K12+'BIFUbC-crude-oil'!K12+'BIFUbC-heavy-or-residual-oil'!K12+'BIFUbC-natural-gas'!K12+'BIFUbC-electricity'!K12+'BIFUbC-heat'!K12+'BIFUbC-biomass'!K12+'BIFUbC-hydrogen'!K12</f>
        <v>491216990223713.69</v>
      </c>
      <c r="L12" s="469">
        <f>'BIFUbC-coal'!L12+'BIFUbC-LPG-propane-or-butane'!L12+'BIFUbC-petroleum-diesel'!L12+'BIFUbC-crude-oil'!L12+'BIFUbC-heavy-or-residual-oil'!L12+'BIFUbC-natural-gas'!L12+'BIFUbC-electricity'!L12+'BIFUbC-heat'!L12+'BIFUbC-biomass'!L12+'BIFUbC-hydrogen'!L12</f>
        <v>500942894722917.88</v>
      </c>
      <c r="M12" s="469">
        <f>'BIFUbC-coal'!M12+'BIFUbC-LPG-propane-or-butane'!M12+'BIFUbC-petroleum-diesel'!M12+'BIFUbC-crude-oil'!M12+'BIFUbC-heavy-or-residual-oil'!M12+'BIFUbC-natural-gas'!M12+'BIFUbC-electricity'!M12+'BIFUbC-heat'!M12+'BIFUbC-biomass'!M12+'BIFUbC-hydrogen'!M12</f>
        <v>509808353834446.75</v>
      </c>
      <c r="N12" s="469">
        <f>'BIFUbC-coal'!N12+'BIFUbC-LPG-propane-or-butane'!N12+'BIFUbC-petroleum-diesel'!N12+'BIFUbC-crude-oil'!N12+'BIFUbC-heavy-or-residual-oil'!N12+'BIFUbC-natural-gas'!N12+'BIFUbC-electricity'!N12+'BIFUbC-heat'!N12+'BIFUbC-biomass'!N12+'BIFUbC-hydrogen'!N12</f>
        <v>518550528676286.88</v>
      </c>
      <c r="O12" s="469">
        <f>'BIFUbC-coal'!O12+'BIFUbC-LPG-propane-or-butane'!O12+'BIFUbC-petroleum-diesel'!O12+'BIFUbC-crude-oil'!O12+'BIFUbC-heavy-or-residual-oil'!O12+'BIFUbC-natural-gas'!O12+'BIFUbC-electricity'!O12+'BIFUbC-heat'!O12+'BIFUbC-biomass'!O12+'BIFUbC-hydrogen'!O12</f>
        <v>527176655306396.44</v>
      </c>
      <c r="P12" s="469">
        <f>'BIFUbC-coal'!P12+'BIFUbC-LPG-propane-or-butane'!P12+'BIFUbC-petroleum-diesel'!P12+'BIFUbC-crude-oil'!P12+'BIFUbC-heavy-or-residual-oil'!P12+'BIFUbC-natural-gas'!P12+'BIFUbC-electricity'!P12+'BIFUbC-heat'!P12+'BIFUbC-biomass'!P12+'BIFUbC-hydrogen'!P12</f>
        <v>535692036888799.38</v>
      </c>
      <c r="Q12" s="469">
        <f>'BIFUbC-coal'!Q12+'BIFUbC-LPG-propane-or-butane'!Q12+'BIFUbC-petroleum-diesel'!Q12+'BIFUbC-crude-oil'!Q12+'BIFUbC-heavy-or-residual-oil'!Q12+'BIFUbC-natural-gas'!Q12+'BIFUbC-electricity'!Q12+'BIFUbC-heat'!Q12+'BIFUbC-biomass'!Q12+'BIFUbC-hydrogen'!Q12</f>
        <v>544094847277031.13</v>
      </c>
      <c r="R12" s="469">
        <f>'BIFUbC-coal'!R12+'BIFUbC-LPG-propane-or-butane'!R12+'BIFUbC-petroleum-diesel'!R12+'BIFUbC-crude-oil'!R12+'BIFUbC-heavy-or-residual-oil'!R12+'BIFUbC-natural-gas'!R12+'BIFUbC-electricity'!R12+'BIFUbC-heat'!R12+'BIFUbC-biomass'!R12+'BIFUbC-hydrogen'!R12</f>
        <v>551840740028898.63</v>
      </c>
      <c r="S12" s="469">
        <f>'BIFUbC-coal'!S12+'BIFUbC-LPG-propane-or-butane'!S12+'BIFUbC-petroleum-diesel'!S12+'BIFUbC-crude-oil'!S12+'BIFUbC-heavy-or-residual-oil'!S12+'BIFUbC-natural-gas'!S12+'BIFUbC-electricity'!S12+'BIFUbC-heat'!S12+'BIFUbC-biomass'!S12+'BIFUbC-hydrogen'!S12</f>
        <v>560008502402093.94</v>
      </c>
      <c r="T12" s="469">
        <f>'BIFUbC-coal'!T12+'BIFUbC-LPG-propane-or-butane'!T12+'BIFUbC-petroleum-diesel'!T12+'BIFUbC-crude-oil'!T12+'BIFUbC-heavy-or-residual-oil'!T12+'BIFUbC-natural-gas'!T12+'BIFUbC-electricity'!T12+'BIFUbC-heat'!T12+'BIFUbC-biomass'!T12+'BIFUbC-hydrogen'!T12</f>
        <v>568053398305213.25</v>
      </c>
      <c r="U12" s="469">
        <f>'BIFUbC-coal'!U12+'BIFUbC-LPG-propane-or-butane'!U12+'BIFUbC-petroleum-diesel'!U12+'BIFUbC-crude-oil'!U12+'BIFUbC-heavy-or-residual-oil'!U12+'BIFUbC-natural-gas'!U12+'BIFUbC-electricity'!U12+'BIFUbC-heat'!U12+'BIFUbC-biomass'!U12+'BIFUbC-hydrogen'!U12</f>
        <v>575967073157351.25</v>
      </c>
      <c r="V12" s="469">
        <f>'BIFUbC-coal'!V12+'BIFUbC-LPG-propane-or-butane'!V12+'BIFUbC-petroleum-diesel'!V12+'BIFUbC-crude-oil'!V12+'BIFUbC-heavy-or-residual-oil'!V12+'BIFUbC-natural-gas'!V12+'BIFUbC-electricity'!V12+'BIFUbC-heat'!V12+'BIFUbC-biomass'!V12+'BIFUbC-hydrogen'!V12</f>
        <v>583739809875247.63</v>
      </c>
      <c r="W12" s="469">
        <f>'BIFUbC-coal'!W12+'BIFUbC-LPG-propane-or-butane'!W12+'BIFUbC-petroleum-diesel'!W12+'BIFUbC-crude-oil'!W12+'BIFUbC-heavy-or-residual-oil'!W12+'BIFUbC-natural-gas'!W12+'BIFUbC-electricity'!W12+'BIFUbC-heat'!W12+'BIFUbC-biomass'!W12+'BIFUbC-hydrogen'!W12</f>
        <v>591003635980619.5</v>
      </c>
      <c r="X12" s="469">
        <f>'BIFUbC-coal'!X12+'BIFUbC-LPG-propane-or-butane'!X12+'BIFUbC-petroleum-diesel'!X12+'BIFUbC-crude-oil'!X12+'BIFUbC-heavy-or-residual-oil'!X12+'BIFUbC-natural-gas'!X12+'BIFUbC-electricity'!X12+'BIFUbC-heat'!X12+'BIFUbC-biomass'!X12+'BIFUbC-hydrogen'!X12</f>
        <v>597140718081912.13</v>
      </c>
      <c r="Y12" s="469">
        <f>'BIFUbC-coal'!Y12+'BIFUbC-LPG-propane-or-butane'!Y12+'BIFUbC-petroleum-diesel'!Y12+'BIFUbC-crude-oil'!Y12+'BIFUbC-heavy-or-residual-oil'!Y12+'BIFUbC-natural-gas'!Y12+'BIFUbC-electricity'!Y12+'BIFUbC-heat'!Y12+'BIFUbC-biomass'!Y12+'BIFUbC-hydrogen'!Y12</f>
        <v>602700202777999.5</v>
      </c>
      <c r="Z12" s="469">
        <f>'BIFUbC-coal'!Z12+'BIFUbC-LPG-propane-or-butane'!Z12+'BIFUbC-petroleum-diesel'!Z12+'BIFUbC-crude-oil'!Z12+'BIFUbC-heavy-or-residual-oil'!Z12+'BIFUbC-natural-gas'!Z12+'BIFUbC-electricity'!Z12+'BIFUbC-heat'!Z12+'BIFUbC-biomass'!Z12+'BIFUbC-hydrogen'!Z12</f>
        <v>607658992017590.25</v>
      </c>
      <c r="AA12" s="469">
        <f>'BIFUbC-coal'!AA12+'BIFUbC-LPG-propane-or-butane'!AA12+'BIFUbC-petroleum-diesel'!AA12+'BIFUbC-crude-oil'!AA12+'BIFUbC-heavy-or-residual-oil'!AA12+'BIFUbC-natural-gas'!AA12+'BIFUbC-electricity'!AA12+'BIFUbC-heat'!AA12+'BIFUbC-biomass'!AA12+'BIFUbC-hydrogen'!AA12</f>
        <v>611988713042968.38</v>
      </c>
      <c r="AB12" s="469">
        <f>'BIFUbC-coal'!AB12+'BIFUbC-LPG-propane-or-butane'!AB12+'BIFUbC-petroleum-diesel'!AB12+'BIFUbC-crude-oil'!AB12+'BIFUbC-heavy-or-residual-oil'!AB12+'BIFUbC-natural-gas'!AB12+'BIFUbC-electricity'!AB12+'BIFUbC-heat'!AB12+'BIFUbC-biomass'!AB12+'BIFUbC-hydrogen'!AB12</f>
        <v>615667986087797</v>
      </c>
      <c r="AC12" s="469">
        <f>'BIFUbC-coal'!AC12+'BIFUbC-LPG-propane-or-butane'!AC12+'BIFUbC-petroleum-diesel'!AC12+'BIFUbC-crude-oil'!AC12+'BIFUbC-heavy-or-residual-oil'!AC12+'BIFUbC-natural-gas'!AC12+'BIFUbC-electricity'!AC12+'BIFUbC-heat'!AC12+'BIFUbC-biomass'!AC12+'BIFUbC-hydrogen'!AC12</f>
        <v>618676704252604.88</v>
      </c>
      <c r="AD12" s="469">
        <f>'BIFUbC-coal'!AD12+'BIFUbC-LPG-propane-or-butane'!AD12+'BIFUbC-petroleum-diesel'!AD12+'BIFUbC-crude-oil'!AD12+'BIFUbC-heavy-or-residual-oil'!AD12+'BIFUbC-natural-gas'!AD12+'BIFUbC-electricity'!AD12+'BIFUbC-heat'!AD12+'BIFUbC-biomass'!AD12+'BIFUbC-hydrogen'!AD12</f>
        <v>620996237941054.38</v>
      </c>
      <c r="AE12" s="469">
        <f>'BIFUbC-coal'!AE12+'BIFUbC-LPG-propane-or-butane'!AE12+'BIFUbC-petroleum-diesel'!AE12+'BIFUbC-crude-oil'!AE12+'BIFUbC-heavy-or-residual-oil'!AE12+'BIFUbC-natural-gas'!AE12+'BIFUbC-electricity'!AE12+'BIFUbC-heat'!AE12+'BIFUbC-biomass'!AE12+'BIFUbC-hydrogen'!AE12</f>
        <v>622603412507951.63</v>
      </c>
      <c r="AF12" s="469">
        <f>'BIFUbC-coal'!AF12+'BIFUbC-LPG-propane-or-butane'!AF12+'BIFUbC-petroleum-diesel'!AF12+'BIFUbC-crude-oil'!AF12+'BIFUbC-heavy-or-residual-oil'!AF12+'BIFUbC-natural-gas'!AF12+'BIFUbC-electricity'!AF12+'BIFUbC-heat'!AF12+'BIFUbC-biomass'!AF12+'BIFUbC-hydrogen'!AF12</f>
        <v>623483098757191.38</v>
      </c>
      <c r="AG12" s="469">
        <f>'BIFUbC-coal'!AG12+'BIFUbC-LPG-propane-or-butane'!AG12+'BIFUbC-petroleum-diesel'!AG12+'BIFUbC-crude-oil'!AG12+'BIFUbC-heavy-or-residual-oil'!AG12+'BIFUbC-natural-gas'!AG12+'BIFUbC-electricity'!AG12+'BIFUbC-heat'!AG12+'BIFUbC-biomass'!AG12+'BIFUbC-hydrogen'!AG12</f>
        <v>623616013270817.75</v>
      </c>
      <c r="AH12" s="469">
        <f>'BIFUbC-coal'!AH12+'BIFUbC-LPG-propane-or-butane'!AH12+'BIFUbC-petroleum-diesel'!AH12+'BIFUbC-crude-oil'!AH12+'BIFUbC-heavy-or-residual-oil'!AH12+'BIFUbC-natural-gas'!AH12+'BIFUbC-electricity'!AH12+'BIFUbC-heat'!AH12+'BIFUbC-biomass'!AH12+'BIFUbC-hydrogen'!AH12</f>
        <v>622366879950489.88</v>
      </c>
      <c r="AI12" s="469">
        <f>'BIFUbC-coal'!AI12+'BIFUbC-LPG-propane-or-butane'!AI12+'BIFUbC-petroleum-diesel'!AI12+'BIFUbC-crude-oil'!AI12+'BIFUbC-heavy-or-residual-oil'!AI12+'BIFUbC-natural-gas'!AI12+'BIFUbC-electricity'!AI12+'BIFUbC-heat'!AI12+'BIFUbC-biomass'!AI12+'BIFUbC-hydrogen'!AI12</f>
        <v>620348349762340.38</v>
      </c>
      <c r="AJ12" s="469">
        <f>'BIFUbC-coal'!AJ12+'BIFUbC-LPG-propane-or-butane'!AJ12+'BIFUbC-petroleum-diesel'!AJ12+'BIFUbC-crude-oil'!AJ12+'BIFUbC-heavy-or-residual-oil'!AJ12+'BIFUbC-natural-gas'!AJ12+'BIFUbC-electricity'!AJ12+'BIFUbC-heat'!AJ12+'BIFUbC-biomass'!AJ12+'BIFUbC-hydrogen'!AJ12</f>
        <v>617550893948506.38</v>
      </c>
      <c r="AK12" s="469">
        <f>'BIFUbC-coal'!AK12+'BIFUbC-LPG-propane-or-butane'!AK12+'BIFUbC-petroleum-diesel'!AK12+'BIFUbC-crude-oil'!AK12+'BIFUbC-heavy-or-residual-oil'!AK12+'BIFUbC-natural-gas'!AK12+'BIFUbC-electricity'!AK12+'BIFUbC-heat'!AK12+'BIFUbC-biomass'!AK12+'BIFUbC-hydrogen'!AK12</f>
        <v>613967906329134.38</v>
      </c>
      <c r="AL12" s="469">
        <f>'BIFUbC-coal'!AL12+'BIFUbC-LPG-propane-or-butane'!AL12+'BIFUbC-petroleum-diesel'!AL12+'BIFUbC-crude-oil'!AL12+'BIFUbC-heavy-or-residual-oil'!AL12+'BIFUbC-natural-gas'!AL12+'BIFUbC-electricity'!AL12+'BIFUbC-heat'!AL12+'BIFUbC-biomass'!AL12+'BIFUbC-hydrogen'!AL12</f>
        <v>609595880373175.88</v>
      </c>
      <c r="AM12" s="469">
        <f>'BIFUbC-coal'!AM12+'BIFUbC-LPG-propane-or-butane'!AM12+'BIFUbC-petroleum-diesel'!AM12+'BIFUbC-crude-oil'!AM12+'BIFUbC-heavy-or-residual-oil'!AM12+'BIFUbC-natural-gas'!AM12+'BIFUbC-electricity'!AM12+'BIFUbC-heat'!AM12+'BIFUbC-biomass'!AM12+'BIFUbC-hydrogen'!AM12</f>
        <v>604428463839227.88</v>
      </c>
      <c r="AN12" s="469">
        <f>'BIFUbC-coal'!AN12+'BIFUbC-LPG-propane-or-butane'!AN12+'BIFUbC-petroleum-diesel'!AN12+'BIFUbC-crude-oil'!AN12+'BIFUbC-heavy-or-residual-oil'!AN12+'BIFUbC-natural-gas'!AN12+'BIFUbC-electricity'!AN12+'BIFUbC-heat'!AN12+'BIFUbC-biomass'!AN12+'BIFUbC-hydrogen'!AN12</f>
        <v>598468963824037</v>
      </c>
      <c r="AO12" s="469">
        <f>'BIFUbC-coal'!AO12+'BIFUbC-LPG-propane-or-butane'!AO12+'BIFUbC-petroleum-diesel'!AO12+'BIFUbC-crude-oil'!AO12+'BIFUbC-heavy-or-residual-oil'!AO12+'BIFUbC-natural-gas'!AO12+'BIFUbC-electricity'!AO12+'BIFUbC-heat'!AO12+'BIFUbC-biomass'!AO12+'BIFUbC-hydrogen'!AO12</f>
        <v>591718247846378.75</v>
      </c>
      <c r="AP12" s="469">
        <f>'BIFUbC-coal'!AP12+'BIFUbC-LPG-propane-or-butane'!AP12+'BIFUbC-petroleum-diesel'!AP12+'BIFUbC-crude-oil'!AP12+'BIFUbC-heavy-or-residual-oil'!AP12+'BIFUbC-natural-gas'!AP12+'BIFUbC-electricity'!AP12+'BIFUbC-heat'!AP12+'BIFUbC-biomass'!AP12+'BIFUbC-hydrogen'!AP12</f>
        <v>584187021290187</v>
      </c>
      <c r="AQ12" s="470">
        <f>'BIFUbC-coal'!AQ12+'BIFUbC-LPG-propane-or-butane'!AQ12+'BIFUbC-petroleum-diesel'!AQ12+'BIFUbC-crude-oil'!AQ12+'BIFUbC-heavy-or-residual-oil'!AQ12+'BIFUbC-natural-gas'!AQ12+'BIFUbC-electricity'!AQ12+'BIFUbC-heat'!AQ12+'BIFUbC-biomass'!AQ12+'BIFUbC-hydrogen'!AQ12</f>
        <v>575883879622196.63</v>
      </c>
    </row>
    <row r="13" spans="1:43">
      <c r="A13" s="37" t="s">
        <v>626</v>
      </c>
      <c r="B13" s="468">
        <f>'BIFUbC-coal'!B13+'BIFUbC-LPG-propane-or-butane'!B13+'BIFUbC-petroleum-diesel'!B13+'BIFUbC-crude-oil'!B13+'BIFUbC-heavy-or-residual-oil'!B13+'BIFUbC-natural-gas'!B13+'BIFUbC-electricity'!B13+'BIFUbC-heat'!B13+'BIFUbC-biomass'!B13+'BIFUbC-hydrogen'!B13</f>
        <v>15814558144624.268</v>
      </c>
      <c r="C13" s="469">
        <f>'BIFUbC-coal'!C13+'BIFUbC-LPG-propane-or-butane'!C13+'BIFUbC-petroleum-diesel'!C13+'BIFUbC-crude-oil'!C13+'BIFUbC-heavy-or-residual-oil'!C13+'BIFUbC-natural-gas'!C13+'BIFUbC-electricity'!C13+'BIFUbC-heat'!C13+'BIFUbC-biomass'!C13+'BIFUbC-hydrogen'!C13</f>
        <v>15946528380125.076</v>
      </c>
      <c r="D13" s="469">
        <f>'BIFUbC-coal'!D13+'BIFUbC-LPG-propane-or-butane'!D13+'BIFUbC-petroleum-diesel'!D13+'BIFUbC-crude-oil'!D13+'BIFUbC-heavy-or-residual-oil'!D13+'BIFUbC-natural-gas'!D13+'BIFUbC-electricity'!D13+'BIFUbC-heat'!D13+'BIFUbC-biomass'!D13+'BIFUbC-hydrogen'!D13</f>
        <v>18435253094053.242</v>
      </c>
      <c r="E13" s="469">
        <f>'BIFUbC-coal'!E13+'BIFUbC-LPG-propane-or-butane'!E13+'BIFUbC-petroleum-diesel'!E13+'BIFUbC-crude-oil'!E13+'BIFUbC-heavy-or-residual-oil'!E13+'BIFUbC-natural-gas'!E13+'BIFUbC-electricity'!E13+'BIFUbC-heat'!E13+'BIFUbC-biomass'!E13+'BIFUbC-hydrogen'!E13</f>
        <v>19002639819040.078</v>
      </c>
      <c r="F13" s="469">
        <f>'BIFUbC-coal'!F13+'BIFUbC-LPG-propane-or-butane'!F13+'BIFUbC-petroleum-diesel'!F13+'BIFUbC-crude-oil'!F13+'BIFUbC-heavy-or-residual-oil'!F13+'BIFUbC-natural-gas'!F13+'BIFUbC-electricity'!F13+'BIFUbC-heat'!F13+'BIFUbC-biomass'!F13+'BIFUbC-hydrogen'!F13</f>
        <v>19529387201156.332</v>
      </c>
      <c r="G13" s="469">
        <f>'BIFUbC-coal'!G13+'BIFUbC-LPG-propane-or-butane'!G13+'BIFUbC-petroleum-diesel'!G13+'BIFUbC-crude-oil'!G13+'BIFUbC-heavy-or-residual-oil'!G13+'BIFUbC-natural-gas'!G13+'BIFUbC-electricity'!G13+'BIFUbC-heat'!G13+'BIFUbC-biomass'!G13+'BIFUbC-hydrogen'!G13</f>
        <v>20027529532632.387</v>
      </c>
      <c r="H13" s="469">
        <f>'BIFUbC-coal'!H13+'BIFUbC-LPG-propane-or-butane'!H13+'BIFUbC-petroleum-diesel'!H13+'BIFUbC-crude-oil'!H13+'BIFUbC-heavy-or-residual-oil'!H13+'BIFUbC-natural-gas'!H13+'BIFUbC-electricity'!H13+'BIFUbC-heat'!H13+'BIFUbC-biomass'!H13+'BIFUbC-hydrogen'!H13</f>
        <v>20504598448966.766</v>
      </c>
      <c r="I13" s="469">
        <f>'BIFUbC-coal'!I13+'BIFUbC-LPG-propane-or-butane'!I13+'BIFUbC-petroleum-diesel'!I13+'BIFUbC-crude-oil'!I13+'BIFUbC-heavy-or-residual-oil'!I13+'BIFUbC-natural-gas'!I13+'BIFUbC-electricity'!I13+'BIFUbC-heat'!I13+'BIFUbC-biomass'!I13+'BIFUbC-hydrogen'!I13</f>
        <v>20954362772818.594</v>
      </c>
      <c r="J13" s="469">
        <f>'BIFUbC-coal'!J13+'BIFUbC-LPG-propane-or-butane'!J13+'BIFUbC-petroleum-diesel'!J13+'BIFUbC-crude-oil'!J13+'BIFUbC-heavy-or-residual-oil'!J13+'BIFUbC-natural-gas'!J13+'BIFUbC-electricity'!J13+'BIFUbC-heat'!J13+'BIFUbC-biomass'!J13+'BIFUbC-hydrogen'!J13</f>
        <v>21397626383795.621</v>
      </c>
      <c r="K13" s="469">
        <f>'BIFUbC-coal'!K13+'BIFUbC-LPG-propane-or-butane'!K13+'BIFUbC-petroleum-diesel'!K13+'BIFUbC-crude-oil'!K13+'BIFUbC-heavy-or-residual-oil'!K13+'BIFUbC-natural-gas'!K13+'BIFUbC-electricity'!K13+'BIFUbC-heat'!K13+'BIFUbC-biomass'!K13+'BIFUbC-hydrogen'!K13</f>
        <v>21835117893001.598</v>
      </c>
      <c r="L13" s="469">
        <f>'BIFUbC-coal'!L13+'BIFUbC-LPG-propane-or-butane'!L13+'BIFUbC-petroleum-diesel'!L13+'BIFUbC-crude-oil'!L13+'BIFUbC-heavy-or-residual-oil'!L13+'BIFUbC-natural-gas'!L13+'BIFUbC-electricity'!L13+'BIFUbC-heat'!L13+'BIFUbC-biomass'!L13+'BIFUbC-hydrogen'!L13</f>
        <v>22267444696802.68</v>
      </c>
      <c r="M13" s="469">
        <f>'BIFUbC-coal'!M13+'BIFUbC-LPG-propane-or-butane'!M13+'BIFUbC-petroleum-diesel'!M13+'BIFUbC-crude-oil'!M13+'BIFUbC-heavy-or-residual-oil'!M13+'BIFUbC-natural-gas'!M13+'BIFUbC-electricity'!M13+'BIFUbC-heat'!M13+'BIFUbC-biomass'!M13+'BIFUbC-hydrogen'!M13</f>
        <v>22661523787567.949</v>
      </c>
      <c r="N13" s="469">
        <f>'BIFUbC-coal'!N13+'BIFUbC-LPG-propane-or-butane'!N13+'BIFUbC-petroleum-diesel'!N13+'BIFUbC-crude-oil'!N13+'BIFUbC-heavy-or-residual-oil'!N13+'BIFUbC-natural-gas'!N13+'BIFUbC-electricity'!N13+'BIFUbC-heat'!N13+'BIFUbC-biomass'!N13+'BIFUbC-hydrogen'!N13</f>
        <v>23050122761365.402</v>
      </c>
      <c r="O13" s="469">
        <f>'BIFUbC-coal'!O13+'BIFUbC-LPG-propane-or-butane'!O13+'BIFUbC-petroleum-diesel'!O13+'BIFUbC-crude-oil'!O13+'BIFUbC-heavy-or-residual-oil'!O13+'BIFUbC-natural-gas'!O13+'BIFUbC-electricity'!O13+'BIFUbC-heat'!O13+'BIFUbC-biomass'!O13+'BIFUbC-hydrogen'!O13</f>
        <v>23433563268670.789</v>
      </c>
      <c r="P13" s="469">
        <f>'BIFUbC-coal'!P13+'BIFUbC-LPG-propane-or-butane'!P13+'BIFUbC-petroleum-diesel'!P13+'BIFUbC-crude-oil'!P13+'BIFUbC-heavy-or-residual-oil'!P13+'BIFUbC-natural-gas'!P13+'BIFUbC-electricity'!P13+'BIFUbC-heat'!P13+'BIFUbC-biomass'!P13+'BIFUbC-hydrogen'!P13</f>
        <v>23812081040767.766</v>
      </c>
      <c r="Q13" s="469">
        <f>'BIFUbC-coal'!Q13+'BIFUbC-LPG-propane-or-butane'!Q13+'BIFUbC-petroleum-diesel'!Q13+'BIFUbC-crude-oil'!Q13+'BIFUbC-heavy-or-residual-oil'!Q13+'BIFUbC-natural-gas'!Q13+'BIFUbC-electricity'!Q13+'BIFUbC-heat'!Q13+'BIFUbC-biomass'!Q13+'BIFUbC-hydrogen'!Q13</f>
        <v>24185594903502.891</v>
      </c>
      <c r="R13" s="469">
        <f>'BIFUbC-coal'!R13+'BIFUbC-LPG-propane-or-butane'!R13+'BIFUbC-petroleum-diesel'!R13+'BIFUbC-crude-oil'!R13+'BIFUbC-heavy-or-residual-oil'!R13+'BIFUbC-natural-gas'!R13+'BIFUbC-electricity'!R13+'BIFUbC-heat'!R13+'BIFUbC-biomass'!R13+'BIFUbC-hydrogen'!R13</f>
        <v>24529908078310.914</v>
      </c>
      <c r="S13" s="469">
        <f>'BIFUbC-coal'!S13+'BIFUbC-LPG-propane-or-butane'!S13+'BIFUbC-petroleum-diesel'!S13+'BIFUbC-crude-oil'!S13+'BIFUbC-heavy-or-residual-oil'!S13+'BIFUbC-natural-gas'!S13+'BIFUbC-electricity'!S13+'BIFUbC-heat'!S13+'BIFUbC-biomass'!S13+'BIFUbC-hydrogen'!S13</f>
        <v>24892973806675.727</v>
      </c>
      <c r="T13" s="469">
        <f>'BIFUbC-coal'!T13+'BIFUbC-LPG-propane-or-butane'!T13+'BIFUbC-petroleum-diesel'!T13+'BIFUbC-crude-oil'!T13+'BIFUbC-heavy-or-residual-oil'!T13+'BIFUbC-natural-gas'!T13+'BIFUbC-electricity'!T13+'BIFUbC-heat'!T13+'BIFUbC-biomass'!T13+'BIFUbC-hydrogen'!T13</f>
        <v>25250577989710.07</v>
      </c>
      <c r="U13" s="469">
        <f>'BIFUbC-coal'!U13+'BIFUbC-LPG-propane-or-butane'!U13+'BIFUbC-petroleum-diesel'!U13+'BIFUbC-crude-oil'!U13+'BIFUbC-heavy-or-residual-oil'!U13+'BIFUbC-natural-gas'!U13+'BIFUbC-electricity'!U13+'BIFUbC-heat'!U13+'BIFUbC-biomass'!U13+'BIFUbC-hydrogen'!U13</f>
        <v>25602349257403.027</v>
      </c>
      <c r="V13" s="469">
        <f>'BIFUbC-coal'!V13+'BIFUbC-LPG-propane-or-butane'!V13+'BIFUbC-petroleum-diesel'!V13+'BIFUbC-crude-oil'!V13+'BIFUbC-heavy-or-residual-oil'!V13+'BIFUbC-natural-gas'!V13+'BIFUbC-electricity'!V13+'BIFUbC-heat'!V13+'BIFUbC-biomass'!V13+'BIFUbC-hydrogen'!V13</f>
        <v>25947855675064.262</v>
      </c>
      <c r="W13" s="469">
        <f>'BIFUbC-coal'!W13+'BIFUbC-LPG-propane-or-butane'!W13+'BIFUbC-petroleum-diesel'!W13+'BIFUbC-crude-oil'!W13+'BIFUbC-heavy-or-residual-oil'!W13+'BIFUbC-natural-gas'!W13+'BIFUbC-electricity'!W13+'BIFUbC-heat'!W13+'BIFUbC-biomass'!W13+'BIFUbC-hydrogen'!W13</f>
        <v>26270740474494.391</v>
      </c>
      <c r="X13" s="469">
        <f>'BIFUbC-coal'!X13+'BIFUbC-LPG-propane-or-butane'!X13+'BIFUbC-petroleum-diesel'!X13+'BIFUbC-crude-oil'!X13+'BIFUbC-heavy-or-residual-oil'!X13+'BIFUbC-natural-gas'!X13+'BIFUbC-electricity'!X13+'BIFUbC-heat'!X13+'BIFUbC-biomass'!X13+'BIFUbC-hydrogen'!X13</f>
        <v>26543540304035.566</v>
      </c>
      <c r="Y13" s="469">
        <f>'BIFUbC-coal'!Y13+'BIFUbC-LPG-propane-or-butane'!Y13+'BIFUbC-petroleum-diesel'!Y13+'BIFUbC-crude-oil'!Y13+'BIFUbC-heavy-or-residual-oil'!Y13+'BIFUbC-natural-gas'!Y13+'BIFUbC-electricity'!Y13+'BIFUbC-heat'!Y13+'BIFUbC-biomass'!Y13+'BIFUbC-hydrogen'!Y13</f>
        <v>26790665314325.043</v>
      </c>
      <c r="Z13" s="469">
        <f>'BIFUbC-coal'!Z13+'BIFUbC-LPG-propane-or-butane'!Z13+'BIFUbC-petroleum-diesel'!Z13+'BIFUbC-crude-oil'!Z13+'BIFUbC-heavy-or-residual-oil'!Z13+'BIFUbC-natural-gas'!Z13+'BIFUbC-electricity'!Z13+'BIFUbC-heat'!Z13+'BIFUbC-biomass'!Z13+'BIFUbC-hydrogen'!Z13</f>
        <v>27011088772405.555</v>
      </c>
      <c r="AA13" s="469">
        <f>'BIFUbC-coal'!AA13+'BIFUbC-LPG-propane-or-butane'!AA13+'BIFUbC-petroleum-diesel'!AA13+'BIFUbC-crude-oil'!AA13+'BIFUbC-heavy-or-residual-oil'!AA13+'BIFUbC-natural-gas'!AA13+'BIFUbC-electricity'!AA13+'BIFUbC-heat'!AA13+'BIFUbC-biomass'!AA13+'BIFUbC-hydrogen'!AA13</f>
        <v>27203549479006.688</v>
      </c>
      <c r="AB13" s="469">
        <f>'BIFUbC-coal'!AB13+'BIFUbC-LPG-propane-or-butane'!AB13+'BIFUbC-petroleum-diesel'!AB13+'BIFUbC-crude-oil'!AB13+'BIFUbC-heavy-or-residual-oil'!AB13+'BIFUbC-natural-gas'!AB13+'BIFUbC-electricity'!AB13+'BIFUbC-heat'!AB13+'BIFUbC-biomass'!AB13+'BIFUbC-hydrogen'!AB13</f>
        <v>27367097080765.719</v>
      </c>
      <c r="AC13" s="469">
        <f>'BIFUbC-coal'!AC13+'BIFUbC-LPG-propane-or-butane'!AC13+'BIFUbC-petroleum-diesel'!AC13+'BIFUbC-crude-oil'!AC13+'BIFUbC-heavy-or-residual-oil'!AC13+'BIFUbC-natural-gas'!AC13+'BIFUbC-electricity'!AC13+'BIFUbC-heat'!AC13+'BIFUbC-biomass'!AC13+'BIFUbC-hydrogen'!AC13</f>
        <v>27500837804606.469</v>
      </c>
      <c r="AD13" s="469">
        <f>'BIFUbC-coal'!AD13+'BIFUbC-LPG-propane-or-butane'!AD13+'BIFUbC-petroleum-diesel'!AD13+'BIFUbC-crude-oil'!AD13+'BIFUbC-heavy-or-residual-oil'!AD13+'BIFUbC-natural-gas'!AD13+'BIFUbC-electricity'!AD13+'BIFUbC-heat'!AD13+'BIFUbC-biomass'!AD13+'BIFUbC-hydrogen'!AD13</f>
        <v>27603943545148.992</v>
      </c>
      <c r="AE13" s="469">
        <f>'BIFUbC-coal'!AE13+'BIFUbC-LPG-propane-or-butane'!AE13+'BIFUbC-petroleum-diesel'!AE13+'BIFUbC-crude-oil'!AE13+'BIFUbC-heavy-or-residual-oil'!AE13+'BIFUbC-natural-gas'!AE13+'BIFUbC-electricity'!AE13+'BIFUbC-heat'!AE13+'BIFUbC-biomass'!AE13+'BIFUbC-hydrogen'!AE13</f>
        <v>27675384164755.52</v>
      </c>
      <c r="AF13" s="469">
        <f>'BIFUbC-coal'!AF13+'BIFUbC-LPG-propane-or-butane'!AF13+'BIFUbC-petroleum-diesel'!AF13+'BIFUbC-crude-oil'!AF13+'BIFUbC-heavy-or-residual-oil'!AF13+'BIFUbC-natural-gas'!AF13+'BIFUbC-electricity'!AF13+'BIFUbC-heat'!AF13+'BIFUbC-biomass'!AF13+'BIFUbC-hydrogen'!AF13</f>
        <v>27714487154561.012</v>
      </c>
      <c r="AG13" s="469">
        <f>'BIFUbC-coal'!AG13+'BIFUbC-LPG-propane-or-butane'!AG13+'BIFUbC-petroleum-diesel'!AG13+'BIFUbC-crude-oil'!AG13+'BIFUbC-heavy-or-residual-oil'!AG13+'BIFUbC-natural-gas'!AG13+'BIFUbC-electricity'!AG13+'BIFUbC-heat'!AG13+'BIFUbC-biomass'!AG13+'BIFUbC-hydrogen'!AG13</f>
        <v>27720395346118.875</v>
      </c>
      <c r="AH13" s="469">
        <f>'BIFUbC-coal'!AH13+'BIFUbC-LPG-propane-or-butane'!AH13+'BIFUbC-petroleum-diesel'!AH13+'BIFUbC-crude-oil'!AH13+'BIFUbC-heavy-or-residual-oil'!AH13+'BIFUbC-natural-gas'!AH13+'BIFUbC-electricity'!AH13+'BIFUbC-heat'!AH13+'BIFUbC-biomass'!AH13+'BIFUbC-hydrogen'!AH13</f>
        <v>27664870040894.777</v>
      </c>
      <c r="AI13" s="469">
        <f>'BIFUbC-coal'!AI13+'BIFUbC-LPG-propane-or-butane'!AI13+'BIFUbC-petroleum-diesel'!AI13+'BIFUbC-crude-oil'!AI13+'BIFUbC-heavy-or-residual-oil'!AI13+'BIFUbC-natural-gas'!AI13+'BIFUbC-electricity'!AI13+'BIFUbC-heat'!AI13+'BIFUbC-biomass'!AI13+'BIFUbC-hydrogen'!AI13</f>
        <v>27575144226222.215</v>
      </c>
      <c r="AJ13" s="469">
        <f>'BIFUbC-coal'!AJ13+'BIFUbC-LPG-propane-or-butane'!AJ13+'BIFUbC-petroleum-diesel'!AJ13+'BIFUbC-crude-oil'!AJ13+'BIFUbC-heavy-or-residual-oil'!AJ13+'BIFUbC-natural-gas'!AJ13+'BIFUbC-electricity'!AJ13+'BIFUbC-heat'!AJ13+'BIFUbC-biomass'!AJ13+'BIFUbC-hydrogen'!AJ13</f>
        <v>27450794338675.137</v>
      </c>
      <c r="AK13" s="469">
        <f>'BIFUbC-coal'!AK13+'BIFUbC-LPG-propane-or-butane'!AK13+'BIFUbC-petroleum-diesel'!AK13+'BIFUbC-crude-oil'!AK13+'BIFUbC-heavy-or-residual-oil'!AK13+'BIFUbC-natural-gas'!AK13+'BIFUbC-electricity'!AK13+'BIFUbC-heat'!AK13+'BIFUbC-biomass'!AK13+'BIFUbC-hydrogen'!AK13</f>
        <v>27291526726529.805</v>
      </c>
      <c r="AL13" s="469">
        <f>'BIFUbC-coal'!AL13+'BIFUbC-LPG-propane-or-butane'!AL13+'BIFUbC-petroleum-diesel'!AL13+'BIFUbC-crude-oil'!AL13+'BIFUbC-heavy-or-residual-oil'!AL13+'BIFUbC-natural-gas'!AL13+'BIFUbC-electricity'!AL13+'BIFUbC-heat'!AL13+'BIFUbC-biomass'!AL13+'BIFUbC-hydrogen'!AL13</f>
        <v>27097185520749.973</v>
      </c>
      <c r="AM13" s="469">
        <f>'BIFUbC-coal'!AM13+'BIFUbC-LPG-propane-or-butane'!AM13+'BIFUbC-petroleum-diesel'!AM13+'BIFUbC-crude-oil'!AM13+'BIFUbC-heavy-or-residual-oil'!AM13+'BIFUbC-natural-gas'!AM13+'BIFUbC-electricity'!AM13+'BIFUbC-heat'!AM13+'BIFUbC-biomass'!AM13+'BIFUbC-hydrogen'!AM13</f>
        <v>26867488357446.203</v>
      </c>
      <c r="AN13" s="469">
        <f>'BIFUbC-coal'!AN13+'BIFUbC-LPG-propane-or-butane'!AN13+'BIFUbC-petroleum-diesel'!AN13+'BIFUbC-crude-oil'!AN13+'BIFUbC-heavy-or-residual-oil'!AN13+'BIFUbC-natural-gas'!AN13+'BIFUbC-electricity'!AN13+'BIFUbC-heat'!AN13+'BIFUbC-biomass'!AN13+'BIFUbC-hydrogen'!AN13</f>
        <v>26602582240587.797</v>
      </c>
      <c r="AO13" s="469">
        <f>'BIFUbC-coal'!AO13+'BIFUbC-LPG-propane-or-butane'!AO13+'BIFUbC-petroleum-diesel'!AO13+'BIFUbC-crude-oil'!AO13+'BIFUbC-heavy-or-residual-oil'!AO13+'BIFUbC-natural-gas'!AO13+'BIFUbC-electricity'!AO13+'BIFUbC-heat'!AO13+'BIFUbC-biomass'!AO13+'BIFUbC-hydrogen'!AO13</f>
        <v>26302505732307.402</v>
      </c>
      <c r="AP13" s="469">
        <f>'BIFUbC-coal'!AP13+'BIFUbC-LPG-propane-or-butane'!AP13+'BIFUbC-petroleum-diesel'!AP13+'BIFUbC-crude-oil'!AP13+'BIFUbC-heavy-or-residual-oil'!AP13+'BIFUbC-natural-gas'!AP13+'BIFUbC-electricity'!AP13+'BIFUbC-heat'!AP13+'BIFUbC-biomass'!AP13+'BIFUbC-hydrogen'!AP13</f>
        <v>25967734698311.902</v>
      </c>
      <c r="AQ13" s="470">
        <f>'BIFUbC-coal'!AQ13+'BIFUbC-LPG-propane-or-butane'!AQ13+'BIFUbC-petroleum-diesel'!AQ13+'BIFUbC-crude-oil'!AQ13+'BIFUbC-heavy-or-residual-oil'!AQ13+'BIFUbC-natural-gas'!AQ13+'BIFUbC-electricity'!AQ13+'BIFUbC-heat'!AQ13+'BIFUbC-biomass'!AQ13+'BIFUbC-hydrogen'!AQ13</f>
        <v>25598651216243.621</v>
      </c>
    </row>
    <row r="14" spans="1:43">
      <c r="A14" s="37" t="s">
        <v>627</v>
      </c>
      <c r="B14" s="468">
        <f>'BIFUbC-coal'!B14+'BIFUbC-LPG-propane-or-butane'!B14+'BIFUbC-petroleum-diesel'!B14+'BIFUbC-crude-oil'!B14+'BIFUbC-heavy-or-residual-oil'!B14+'BIFUbC-natural-gas'!B14+'BIFUbC-electricity'!B14+'BIFUbC-heat'!B14+'BIFUbC-biomass'!B14+'BIFUbC-hydrogen'!B14</f>
        <v>10585171316285.508</v>
      </c>
      <c r="C14" s="469">
        <f>'BIFUbC-coal'!C14+'BIFUbC-LPG-propane-or-butane'!C14+'BIFUbC-petroleum-diesel'!C14+'BIFUbC-crude-oil'!C14+'BIFUbC-heavy-or-residual-oil'!C14+'BIFUbC-natural-gas'!C14+'BIFUbC-electricity'!C14+'BIFUbC-heat'!C14+'BIFUbC-biomass'!C14+'BIFUbC-hydrogen'!C14</f>
        <v>10478080154920.424</v>
      </c>
      <c r="D14" s="469">
        <f>'BIFUbC-coal'!D14+'BIFUbC-LPG-propane-or-butane'!D14+'BIFUbC-petroleum-diesel'!D14+'BIFUbC-crude-oil'!D14+'BIFUbC-heavy-or-residual-oil'!D14+'BIFUbC-natural-gas'!D14+'BIFUbC-electricity'!D14+'BIFUbC-heat'!D14+'BIFUbC-biomass'!D14+'BIFUbC-hydrogen'!D14</f>
        <v>11285138638952.105</v>
      </c>
      <c r="E14" s="469">
        <f>'BIFUbC-coal'!E14+'BIFUbC-LPG-propane-or-butane'!E14+'BIFUbC-petroleum-diesel'!E14+'BIFUbC-crude-oil'!E14+'BIFUbC-heavy-or-residual-oil'!E14+'BIFUbC-natural-gas'!E14+'BIFUbC-electricity'!E14+'BIFUbC-heat'!E14+'BIFUbC-biomass'!E14+'BIFUbC-hydrogen'!E14</f>
        <v>11258363077119.826</v>
      </c>
      <c r="F14" s="469">
        <f>'BIFUbC-coal'!F14+'BIFUbC-LPG-propane-or-butane'!F14+'BIFUbC-petroleum-diesel'!F14+'BIFUbC-crude-oil'!F14+'BIFUbC-heavy-or-residual-oil'!F14+'BIFUbC-natural-gas'!F14+'BIFUbC-electricity'!F14+'BIFUbC-heat'!F14+'BIFUbC-biomass'!F14+'BIFUbC-hydrogen'!F14</f>
        <v>11212222887531.471</v>
      </c>
      <c r="G14" s="469">
        <f>'BIFUbC-coal'!G14+'BIFUbC-LPG-propane-or-butane'!G14+'BIFUbC-petroleum-diesel'!G14+'BIFUbC-crude-oil'!G14+'BIFUbC-heavy-or-residual-oil'!G14+'BIFUbC-natural-gas'!G14+'BIFUbC-electricity'!G14+'BIFUbC-heat'!G14+'BIFUbC-biomass'!G14+'BIFUbC-hydrogen'!G14</f>
        <v>11155116742111.273</v>
      </c>
      <c r="H14" s="469">
        <f>'BIFUbC-coal'!H14+'BIFUbC-LPG-propane-or-butane'!H14+'BIFUbC-petroleum-diesel'!H14+'BIFUbC-crude-oil'!H14+'BIFUbC-heavy-or-residual-oil'!H14+'BIFUbC-natural-gas'!H14+'BIFUbC-electricity'!H14+'BIFUbC-heat'!H14+'BIFUbC-biomass'!H14+'BIFUbC-hydrogen'!H14</f>
        <v>11092018869003.914</v>
      </c>
      <c r="I14" s="469">
        <f>'BIFUbC-coal'!I14+'BIFUbC-LPG-propane-or-butane'!I14+'BIFUbC-petroleum-diesel'!I14+'BIFUbC-crude-oil'!I14+'BIFUbC-heavy-or-residual-oil'!I14+'BIFUbC-natural-gas'!I14+'BIFUbC-electricity'!I14+'BIFUbC-heat'!I14+'BIFUbC-biomass'!I14+'BIFUbC-hydrogen'!I14</f>
        <v>11020100817505.285</v>
      </c>
      <c r="J14" s="469">
        <f>'BIFUbC-coal'!J14+'BIFUbC-LPG-propane-or-butane'!J14+'BIFUbC-petroleum-diesel'!J14+'BIFUbC-crude-oil'!J14+'BIFUbC-heavy-or-residual-oil'!J14+'BIFUbC-natural-gas'!J14+'BIFUbC-electricity'!J14+'BIFUbC-heat'!J14+'BIFUbC-biomass'!J14+'BIFUbC-hydrogen'!J14</f>
        <v>10950668394021.338</v>
      </c>
      <c r="K14" s="469">
        <f>'BIFUbC-coal'!K14+'BIFUbC-LPG-propane-or-butane'!K14+'BIFUbC-petroleum-diesel'!K14+'BIFUbC-crude-oil'!K14+'BIFUbC-heavy-or-residual-oil'!K14+'BIFUbC-natural-gas'!K14+'BIFUbC-electricity'!K14+'BIFUbC-heat'!K14+'BIFUbC-biomass'!K14+'BIFUbC-hydrogen'!K14</f>
        <v>10883835914118.896</v>
      </c>
      <c r="L14" s="469">
        <f>'BIFUbC-coal'!L14+'BIFUbC-LPG-propane-or-butane'!L14+'BIFUbC-petroleum-diesel'!L14+'BIFUbC-crude-oil'!L14+'BIFUbC-heavy-or-residual-oil'!L14+'BIFUbC-natural-gas'!L14+'BIFUbC-electricity'!L14+'BIFUbC-heat'!L14+'BIFUbC-biomass'!L14+'BIFUbC-hydrogen'!L14</f>
        <v>10819650397893.115</v>
      </c>
      <c r="M14" s="469">
        <f>'BIFUbC-coal'!M14+'BIFUbC-LPG-propane-or-butane'!M14+'BIFUbC-petroleum-diesel'!M14+'BIFUbC-crude-oil'!M14+'BIFUbC-heavy-or-residual-oil'!M14+'BIFUbC-natural-gas'!M14+'BIFUbC-electricity'!M14+'BIFUbC-heat'!M14+'BIFUbC-biomass'!M14+'BIFUbC-hydrogen'!M14</f>
        <v>10742187198393.313</v>
      </c>
      <c r="N14" s="469">
        <f>'BIFUbC-coal'!N14+'BIFUbC-LPG-propane-or-butane'!N14+'BIFUbC-petroleum-diesel'!N14+'BIFUbC-crude-oil'!N14+'BIFUbC-heavy-or-residual-oil'!N14+'BIFUbC-natural-gas'!N14+'BIFUbC-electricity'!N14+'BIFUbC-heat'!N14+'BIFUbC-biomass'!N14+'BIFUbC-hydrogen'!N14</f>
        <v>10667509348709.023</v>
      </c>
      <c r="O14" s="469">
        <f>'BIFUbC-coal'!O14+'BIFUbC-LPG-propane-or-butane'!O14+'BIFUbC-petroleum-diesel'!O14+'BIFUbC-crude-oil'!O14+'BIFUbC-heavy-or-residual-oil'!O14+'BIFUbC-natural-gas'!O14+'BIFUbC-electricity'!O14+'BIFUbC-heat'!O14+'BIFUbC-biomass'!O14+'BIFUbC-hydrogen'!O14</f>
        <v>10595520348427.119</v>
      </c>
      <c r="P14" s="469">
        <f>'BIFUbC-coal'!P14+'BIFUbC-LPG-propane-or-butane'!P14+'BIFUbC-petroleum-diesel'!P14+'BIFUbC-crude-oil'!P14+'BIFUbC-heavy-or-residual-oil'!P14+'BIFUbC-natural-gas'!P14+'BIFUbC-electricity'!P14+'BIFUbC-heat'!P14+'BIFUbC-biomass'!P14+'BIFUbC-hydrogen'!P14</f>
        <v>10526097348982.742</v>
      </c>
      <c r="Q14" s="469">
        <f>'BIFUbC-coal'!Q14+'BIFUbC-LPG-propane-or-butane'!Q14+'BIFUbC-petroleum-diesel'!Q14+'BIFUbC-crude-oil'!Q14+'BIFUbC-heavy-or-residual-oil'!Q14+'BIFUbC-natural-gas'!Q14+'BIFUbC-electricity'!Q14+'BIFUbC-heat'!Q14+'BIFUbC-biomass'!Q14+'BIFUbC-hydrogen'!Q14</f>
        <v>10458993945430.021</v>
      </c>
      <c r="R14" s="469">
        <f>'BIFUbC-coal'!R14+'BIFUbC-LPG-propane-or-butane'!R14+'BIFUbC-petroleum-diesel'!R14+'BIFUbC-crude-oil'!R14+'BIFUbC-heavy-or-residual-oil'!R14+'BIFUbC-natural-gas'!R14+'BIFUbC-electricity'!R14+'BIFUbC-heat'!R14+'BIFUbC-biomass'!R14+'BIFUbC-hydrogen'!R14</f>
        <v>10383778769817.699</v>
      </c>
      <c r="S14" s="469">
        <f>'BIFUbC-coal'!S14+'BIFUbC-LPG-propane-or-butane'!S14+'BIFUbC-petroleum-diesel'!S14+'BIFUbC-crude-oil'!S14+'BIFUbC-heavy-or-residual-oil'!S14+'BIFUbC-natural-gas'!S14+'BIFUbC-electricity'!S14+'BIFUbC-heat'!S14+'BIFUbC-biomass'!S14+'BIFUbC-hydrogen'!S14</f>
        <v>10320794633889.156</v>
      </c>
      <c r="T14" s="469">
        <f>'BIFUbC-coal'!T14+'BIFUbC-LPG-propane-or-butane'!T14+'BIFUbC-petroleum-diesel'!T14+'BIFUbC-crude-oil'!T14+'BIFUbC-heavy-or-residual-oil'!T14+'BIFUbC-natural-gas'!T14+'BIFUbC-electricity'!T14+'BIFUbC-heat'!T14+'BIFUbC-biomass'!T14+'BIFUbC-hydrogen'!T14</f>
        <v>10259427372829.576</v>
      </c>
      <c r="U14" s="469">
        <f>'BIFUbC-coal'!U14+'BIFUbC-LPG-propane-or-butane'!U14+'BIFUbC-petroleum-diesel'!U14+'BIFUbC-crude-oil'!U14+'BIFUbC-heavy-or-residual-oil'!U14+'BIFUbC-natural-gas'!U14+'BIFUbC-electricity'!U14+'BIFUbC-heat'!U14+'BIFUbC-biomass'!U14+'BIFUbC-hydrogen'!U14</f>
        <v>10199399097607.254</v>
      </c>
      <c r="V14" s="469">
        <f>'BIFUbC-coal'!V14+'BIFUbC-LPG-propane-or-butane'!V14+'BIFUbC-petroleum-diesel'!V14+'BIFUbC-crude-oil'!V14+'BIFUbC-heavy-or-residual-oil'!V14+'BIFUbC-natural-gas'!V14+'BIFUbC-electricity'!V14+'BIFUbC-heat'!V14+'BIFUbC-biomass'!V14+'BIFUbC-hydrogen'!V14</f>
        <v>10140430982725.629</v>
      </c>
      <c r="W14" s="469">
        <f>'BIFUbC-coal'!W14+'BIFUbC-LPG-propane-or-butane'!W14+'BIFUbC-petroleum-diesel'!W14+'BIFUbC-crude-oil'!W14+'BIFUbC-heavy-or-residual-oil'!W14+'BIFUbC-natural-gas'!W14+'BIFUbC-electricity'!W14+'BIFUbC-heat'!W14+'BIFUbC-biomass'!W14+'BIFUbC-hydrogen'!W14</f>
        <v>10076158256385.588</v>
      </c>
      <c r="X14" s="469">
        <f>'BIFUbC-coal'!X14+'BIFUbC-LPG-propane-or-butane'!X14+'BIFUbC-petroleum-diesel'!X14+'BIFUbC-crude-oil'!X14+'BIFUbC-heavy-or-residual-oil'!X14+'BIFUbC-natural-gas'!X14+'BIFUbC-electricity'!X14+'BIFUbC-heat'!X14+'BIFUbC-biomass'!X14+'BIFUbC-hydrogen'!X14</f>
        <v>9996495301497.9512</v>
      </c>
      <c r="Y14" s="469">
        <f>'BIFUbC-coal'!Y14+'BIFUbC-LPG-propane-or-butane'!Y14+'BIFUbC-petroleum-diesel'!Y14+'BIFUbC-crude-oil'!Y14+'BIFUbC-heavy-or-residual-oil'!Y14+'BIFUbC-natural-gas'!Y14+'BIFUbC-electricity'!Y14+'BIFUbC-heat'!Y14+'BIFUbC-biomass'!Y14+'BIFUbC-hydrogen'!Y14</f>
        <v>9911257027056.7031</v>
      </c>
      <c r="Z14" s="469">
        <f>'BIFUbC-coal'!Z14+'BIFUbC-LPG-propane-or-butane'!Z14+'BIFUbC-petroleum-diesel'!Z14+'BIFUbC-crude-oil'!Z14+'BIFUbC-heavy-or-residual-oil'!Z14+'BIFUbC-natural-gas'!Z14+'BIFUbC-electricity'!Z14+'BIFUbC-heat'!Z14+'BIFUbC-biomass'!Z14+'BIFUbC-hydrogen'!Z14</f>
        <v>9820323210722.0762</v>
      </c>
      <c r="AA14" s="469">
        <f>'BIFUbC-coal'!AA14+'BIFUbC-LPG-propane-or-butane'!AA14+'BIFUbC-petroleum-diesel'!AA14+'BIFUbC-crude-oil'!AA14+'BIFUbC-heavy-or-residual-oil'!AA14+'BIFUbC-natural-gas'!AA14+'BIFUbC-electricity'!AA14+'BIFUbC-heat'!AA14+'BIFUbC-biomass'!AA14+'BIFUbC-hydrogen'!AA14</f>
        <v>9723494877398.834</v>
      </c>
      <c r="AB14" s="469">
        <f>'BIFUbC-coal'!AB14+'BIFUbC-LPG-propane-or-butane'!AB14+'BIFUbC-petroleum-diesel'!AB14+'BIFUbC-crude-oil'!AB14+'BIFUbC-heavy-or-residual-oil'!AB14+'BIFUbC-natural-gas'!AB14+'BIFUbC-electricity'!AB14+'BIFUbC-heat'!AB14+'BIFUbC-biomass'!AB14+'BIFUbC-hydrogen'!AB14</f>
        <v>9620692414836.4863</v>
      </c>
      <c r="AC14" s="469">
        <f>'BIFUbC-coal'!AC14+'BIFUbC-LPG-propane-or-butane'!AC14+'BIFUbC-petroleum-diesel'!AC14+'BIFUbC-crude-oil'!AC14+'BIFUbC-heavy-or-residual-oil'!AC14+'BIFUbC-natural-gas'!AC14+'BIFUbC-electricity'!AC14+'BIFUbC-heat'!AC14+'BIFUbC-biomass'!AC14+'BIFUbC-hydrogen'!AC14</f>
        <v>9511857856919.623</v>
      </c>
      <c r="AD14" s="469">
        <f>'BIFUbC-coal'!AD14+'BIFUbC-LPG-propane-or-butane'!AD14+'BIFUbC-petroleum-diesel'!AD14+'BIFUbC-crude-oil'!AD14+'BIFUbC-heavy-or-residual-oil'!AD14+'BIFUbC-natural-gas'!AD14+'BIFUbC-electricity'!AD14+'BIFUbC-heat'!AD14+'BIFUbC-biomass'!AD14+'BIFUbC-hydrogen'!AD14</f>
        <v>9396956239326.6055</v>
      </c>
      <c r="AE14" s="469">
        <f>'BIFUbC-coal'!AE14+'BIFUbC-LPG-propane-or-butane'!AE14+'BIFUbC-petroleum-diesel'!AE14+'BIFUbC-crude-oil'!AE14+'BIFUbC-heavy-or-residual-oil'!AE14+'BIFUbC-natural-gas'!AE14+'BIFUbC-electricity'!AE14+'BIFUbC-heat'!AE14+'BIFUbC-biomass'!AE14+'BIFUbC-hydrogen'!AE14</f>
        <v>9275884090736.5332</v>
      </c>
      <c r="AF14" s="469">
        <f>'BIFUbC-coal'!AF14+'BIFUbC-LPG-propane-or-butane'!AF14+'BIFUbC-petroleum-diesel'!AF14+'BIFUbC-crude-oil'!AF14+'BIFUbC-heavy-or-residual-oil'!AF14+'BIFUbC-natural-gas'!AF14+'BIFUbC-electricity'!AF14+'BIFUbC-heat'!AF14+'BIFUbC-biomass'!AF14+'BIFUbC-hydrogen'!AF14</f>
        <v>9148659365652.8633</v>
      </c>
      <c r="AG14" s="469">
        <f>'BIFUbC-coal'!AG14+'BIFUbC-LPG-propane-or-butane'!AG14+'BIFUbC-petroleum-diesel'!AG14+'BIFUbC-crude-oil'!AG14+'BIFUbC-heavy-or-residual-oil'!AG14+'BIFUbC-natural-gas'!AG14+'BIFUbC-electricity'!AG14+'BIFUbC-heat'!AG14+'BIFUbC-biomass'!AG14+'BIFUbC-hydrogen'!AG14</f>
        <v>9015236049288.7559</v>
      </c>
      <c r="AH14" s="469">
        <f>'BIFUbC-coal'!AH14+'BIFUbC-LPG-propane-or-butane'!AH14+'BIFUbC-petroleum-diesel'!AH14+'BIFUbC-crude-oil'!AH14+'BIFUbC-heavy-or-residual-oil'!AH14+'BIFUbC-natural-gas'!AH14+'BIFUbC-electricity'!AH14+'BIFUbC-heat'!AH14+'BIFUbC-biomass'!AH14+'BIFUbC-hydrogen'!AH14</f>
        <v>8866792055935.4336</v>
      </c>
      <c r="AI14" s="469">
        <f>'BIFUbC-coal'!AI14+'BIFUbC-LPG-propane-or-butane'!AI14+'BIFUbC-petroleum-diesel'!AI14+'BIFUbC-crude-oil'!AI14+'BIFUbC-heavy-or-residual-oil'!AI14+'BIFUbC-natural-gas'!AI14+'BIFUbC-electricity'!AI14+'BIFUbC-heat'!AI14+'BIFUbC-biomass'!AI14+'BIFUbC-hydrogen'!AI14</f>
        <v>8712530315430.1582</v>
      </c>
      <c r="AJ14" s="469">
        <f>'BIFUbC-coal'!AJ14+'BIFUbC-LPG-propane-or-butane'!AJ14+'BIFUbC-petroleum-diesel'!AJ14+'BIFUbC-crude-oil'!AJ14+'BIFUbC-heavy-or-residual-oil'!AJ14+'BIFUbC-natural-gas'!AJ14+'BIFUbC-electricity'!AJ14+'BIFUbC-heat'!AJ14+'BIFUbC-biomass'!AJ14+'BIFUbC-hydrogen'!AJ14</f>
        <v>8552517694007.3242</v>
      </c>
      <c r="AK14" s="469">
        <f>'BIFUbC-coal'!AK14+'BIFUbC-LPG-propane-or-butane'!AK14+'BIFUbC-petroleum-diesel'!AK14+'BIFUbC-crude-oil'!AK14+'BIFUbC-heavy-or-residual-oil'!AK14+'BIFUbC-natural-gas'!AK14+'BIFUbC-electricity'!AK14+'BIFUbC-heat'!AK14+'BIFUbC-biomass'!AK14+'BIFUbC-hydrogen'!AK14</f>
        <v>8386854992794.1143</v>
      </c>
      <c r="AL14" s="469">
        <f>'BIFUbC-coal'!AL14+'BIFUbC-LPG-propane-or-butane'!AL14+'BIFUbC-petroleum-diesel'!AL14+'BIFUbC-crude-oil'!AL14+'BIFUbC-heavy-or-residual-oil'!AL14+'BIFUbC-natural-gas'!AL14+'BIFUbC-electricity'!AL14+'BIFUbC-heat'!AL14+'BIFUbC-biomass'!AL14+'BIFUbC-hydrogen'!AL14</f>
        <v>8215677150966.0225</v>
      </c>
      <c r="AM14" s="469">
        <f>'BIFUbC-coal'!AM14+'BIFUbC-LPG-propane-or-butane'!AM14+'BIFUbC-petroleum-diesel'!AM14+'BIFUbC-crude-oil'!AM14+'BIFUbC-heavy-or-residual-oil'!AM14+'BIFUbC-natural-gas'!AM14+'BIFUbC-electricity'!AM14+'BIFUbC-heat'!AM14+'BIFUbC-biomass'!AM14+'BIFUbC-hydrogen'!AM14</f>
        <v>8039072041115.75</v>
      </c>
      <c r="AN14" s="469">
        <f>'BIFUbC-coal'!AN14+'BIFUbC-LPG-propane-or-butane'!AN14+'BIFUbC-petroleum-diesel'!AN14+'BIFUbC-crude-oil'!AN14+'BIFUbC-heavy-or-residual-oil'!AN14+'BIFUbC-natural-gas'!AN14+'BIFUbC-electricity'!AN14+'BIFUbC-heat'!AN14+'BIFUbC-biomass'!AN14+'BIFUbC-hydrogen'!AN14</f>
        <v>7857247813568.8682</v>
      </c>
      <c r="AO14" s="469">
        <f>'BIFUbC-coal'!AO14+'BIFUbC-LPG-propane-or-butane'!AO14+'BIFUbC-petroleum-diesel'!AO14+'BIFUbC-crude-oil'!AO14+'BIFUbC-heavy-or-residual-oil'!AO14+'BIFUbC-natural-gas'!AO14+'BIFUbC-electricity'!AO14+'BIFUbC-heat'!AO14+'BIFUbC-biomass'!AO14+'BIFUbC-hydrogen'!AO14</f>
        <v>7670368548968.4004</v>
      </c>
      <c r="AP14" s="469">
        <f>'BIFUbC-coal'!AP14+'BIFUbC-LPG-propane-or-butane'!AP14+'BIFUbC-petroleum-diesel'!AP14+'BIFUbC-crude-oil'!AP14+'BIFUbC-heavy-or-residual-oil'!AP14+'BIFUbC-natural-gas'!AP14+'BIFUbC-electricity'!AP14+'BIFUbC-heat'!AP14+'BIFUbC-biomass'!AP14+'BIFUbC-hydrogen'!AP14</f>
        <v>7478714349519.0742</v>
      </c>
      <c r="AQ14" s="470">
        <f>'BIFUbC-coal'!AQ14+'BIFUbC-LPG-propane-or-butane'!AQ14+'BIFUbC-petroleum-diesel'!AQ14+'BIFUbC-crude-oil'!AQ14+'BIFUbC-heavy-or-residual-oil'!AQ14+'BIFUbC-natural-gas'!AQ14+'BIFUbC-electricity'!AQ14+'BIFUbC-heat'!AQ14+'BIFUbC-biomass'!AQ14+'BIFUbC-hydrogen'!AQ14</f>
        <v>7282523319466.5557</v>
      </c>
    </row>
    <row r="15" spans="1:43">
      <c r="A15" s="37" t="s">
        <v>628</v>
      </c>
      <c r="B15" s="468">
        <f>'BIFUbC-coal'!B15+'BIFUbC-LPG-propane-or-butane'!B15+'BIFUbC-petroleum-diesel'!B15+'BIFUbC-crude-oil'!B15+'BIFUbC-heavy-or-residual-oil'!B15+'BIFUbC-natural-gas'!B15+'BIFUbC-electricity'!B15+'BIFUbC-heat'!B15+'BIFUbC-biomass'!B15+'BIFUbC-hydrogen'!B15</f>
        <v>256445811943457.25</v>
      </c>
      <c r="C15" s="469">
        <f>'BIFUbC-coal'!C15+'BIFUbC-LPG-propane-or-butane'!C15+'BIFUbC-petroleum-diesel'!C15+'BIFUbC-crude-oil'!C15+'BIFUbC-heavy-or-residual-oil'!C15+'BIFUbC-natural-gas'!C15+'BIFUbC-electricity'!C15+'BIFUbC-heat'!C15+'BIFUbC-biomass'!C15+'BIFUbC-hydrogen'!C15</f>
        <v>256336125404843.66</v>
      </c>
      <c r="D15" s="469">
        <f>'BIFUbC-coal'!D15+'BIFUbC-LPG-propane-or-butane'!D15+'BIFUbC-petroleum-diesel'!D15+'BIFUbC-crude-oil'!D15+'BIFUbC-heavy-or-residual-oil'!D15+'BIFUbC-natural-gas'!D15+'BIFUbC-electricity'!D15+'BIFUbC-heat'!D15+'BIFUbC-biomass'!D15+'BIFUbC-hydrogen'!D15</f>
        <v>269516309951478.66</v>
      </c>
      <c r="E15" s="469">
        <f>'BIFUbC-coal'!E15+'BIFUbC-LPG-propane-or-butane'!E15+'BIFUbC-petroleum-diesel'!E15+'BIFUbC-crude-oil'!E15+'BIFUbC-heavy-or-residual-oil'!E15+'BIFUbC-natural-gas'!E15+'BIFUbC-electricity'!E15+'BIFUbC-heat'!E15+'BIFUbC-biomass'!E15+'BIFUbC-hydrogen'!E15</f>
        <v>273055510060836.22</v>
      </c>
      <c r="F15" s="469">
        <f>'BIFUbC-coal'!F15+'BIFUbC-LPG-propane-or-butane'!F15+'BIFUbC-petroleum-diesel'!F15+'BIFUbC-crude-oil'!F15+'BIFUbC-heavy-or-residual-oil'!F15+'BIFUbC-natural-gas'!F15+'BIFUbC-electricity'!F15+'BIFUbC-heat'!F15+'BIFUbC-biomass'!F15+'BIFUbC-hydrogen'!F15</f>
        <v>276070659536765.88</v>
      </c>
      <c r="G15" s="469">
        <f>'BIFUbC-coal'!G15+'BIFUbC-LPG-propane-or-butane'!G15+'BIFUbC-petroleum-diesel'!G15+'BIFUbC-crude-oil'!G15+'BIFUbC-heavy-or-residual-oil'!G15+'BIFUbC-natural-gas'!G15+'BIFUbC-electricity'!G15+'BIFUbC-heat'!G15+'BIFUbC-biomass'!G15+'BIFUbC-hydrogen'!G15</f>
        <v>278750812925128.38</v>
      </c>
      <c r="H15" s="469">
        <f>'BIFUbC-coal'!H15+'BIFUbC-LPG-propane-or-butane'!H15+'BIFUbC-petroleum-diesel'!H15+'BIFUbC-crude-oil'!H15+'BIFUbC-heavy-or-residual-oil'!H15+'BIFUbC-natural-gas'!H15+'BIFUbC-electricity'!H15+'BIFUbC-heat'!H15+'BIFUbC-biomass'!H15+'BIFUbC-hydrogen'!H15</f>
        <v>281210703873341.44</v>
      </c>
      <c r="I15" s="469">
        <f>'BIFUbC-coal'!I15+'BIFUbC-LPG-propane-or-butane'!I15+'BIFUbC-petroleum-diesel'!I15+'BIFUbC-crude-oil'!I15+'BIFUbC-heavy-or-residual-oil'!I15+'BIFUbC-natural-gas'!I15+'BIFUbC-electricity'!I15+'BIFUbC-heat'!I15+'BIFUbC-biomass'!I15+'BIFUbC-hydrogen'!I15</f>
        <v>283371769066204</v>
      </c>
      <c r="J15" s="469">
        <f>'BIFUbC-coal'!J15+'BIFUbC-LPG-propane-or-butane'!J15+'BIFUbC-petroleum-diesel'!J15+'BIFUbC-crude-oil'!J15+'BIFUbC-heavy-or-residual-oil'!J15+'BIFUbC-natural-gas'!J15+'BIFUbC-electricity'!J15+'BIFUbC-heat'!J15+'BIFUbC-biomass'!J15+'BIFUbC-hydrogen'!J15</f>
        <v>285519983365387</v>
      </c>
      <c r="K15" s="469">
        <f>'BIFUbC-coal'!K15+'BIFUbC-LPG-propane-or-butane'!K15+'BIFUbC-petroleum-diesel'!K15+'BIFUbC-crude-oil'!K15+'BIFUbC-heavy-or-residual-oil'!K15+'BIFUbC-natural-gas'!K15+'BIFUbC-electricity'!K15+'BIFUbC-heat'!K15+'BIFUbC-biomass'!K15+'BIFUbC-hydrogen'!K15</f>
        <v>287661781990847.13</v>
      </c>
      <c r="L15" s="469">
        <f>'BIFUbC-coal'!L15+'BIFUbC-LPG-propane-or-butane'!L15+'BIFUbC-petroleum-diesel'!L15+'BIFUbC-crude-oil'!L15+'BIFUbC-heavy-or-residual-oil'!L15+'BIFUbC-natural-gas'!L15+'BIFUbC-electricity'!L15+'BIFUbC-heat'!L15+'BIFUbC-biomass'!L15+'BIFUbC-hydrogen'!L15</f>
        <v>289801915843977.81</v>
      </c>
      <c r="M15" s="469">
        <f>'BIFUbC-coal'!M15+'BIFUbC-LPG-propane-or-butane'!M15+'BIFUbC-petroleum-diesel'!M15+'BIFUbC-crude-oil'!M15+'BIFUbC-heavy-or-residual-oil'!M15+'BIFUbC-natural-gas'!M15+'BIFUbC-electricity'!M15+'BIFUbC-heat'!M15+'BIFUbC-biomass'!M15+'BIFUbC-hydrogen'!M15</f>
        <v>291511732654727.63</v>
      </c>
      <c r="N15" s="469">
        <f>'BIFUbC-coal'!N15+'BIFUbC-LPG-propane-or-butane'!N15+'BIFUbC-petroleum-diesel'!N15+'BIFUbC-crude-oil'!N15+'BIFUbC-heavy-or-residual-oil'!N15+'BIFUbC-natural-gas'!N15+'BIFUbC-electricity'!N15+'BIFUbC-heat'!N15+'BIFUbC-biomass'!N15+'BIFUbC-hydrogen'!N15</f>
        <v>293219487261416.63</v>
      </c>
      <c r="O15" s="469">
        <f>'BIFUbC-coal'!O15+'BIFUbC-LPG-propane-or-butane'!O15+'BIFUbC-petroleum-diesel'!O15+'BIFUbC-crude-oil'!O15+'BIFUbC-heavy-or-residual-oil'!O15+'BIFUbC-natural-gas'!O15+'BIFUbC-electricity'!O15+'BIFUbC-heat'!O15+'BIFUbC-biomass'!O15+'BIFUbC-hydrogen'!O15</f>
        <v>294926152228938.94</v>
      </c>
      <c r="P15" s="469">
        <f>'BIFUbC-coal'!P15+'BIFUbC-LPG-propane-or-butane'!P15+'BIFUbC-petroleum-diesel'!P15+'BIFUbC-crude-oil'!P15+'BIFUbC-heavy-or-residual-oil'!P15+'BIFUbC-natural-gas'!P15+'BIFUbC-electricity'!P15+'BIFUbC-heat'!P15+'BIFUbC-biomass'!P15+'BIFUbC-hydrogen'!P15</f>
        <v>296631777686011.56</v>
      </c>
      <c r="Q15" s="469">
        <f>'BIFUbC-coal'!Q15+'BIFUbC-LPG-propane-or-butane'!Q15+'BIFUbC-petroleum-diesel'!Q15+'BIFUbC-crude-oil'!Q15+'BIFUbC-heavy-or-residual-oil'!Q15+'BIFUbC-natural-gas'!Q15+'BIFUbC-electricity'!Q15+'BIFUbC-heat'!Q15+'BIFUbC-biomass'!Q15+'BIFUbC-hydrogen'!Q15</f>
        <v>298332676161780.56</v>
      </c>
      <c r="R15" s="469">
        <f>'BIFUbC-coal'!R15+'BIFUbC-LPG-propane-or-butane'!R15+'BIFUbC-petroleum-diesel'!R15+'BIFUbC-crude-oil'!R15+'BIFUbC-heavy-or-residual-oil'!R15+'BIFUbC-natural-gas'!R15+'BIFUbC-electricity'!R15+'BIFUbC-heat'!R15+'BIFUbC-biomass'!R15+'BIFUbC-hydrogen'!R15</f>
        <v>299730789706647.88</v>
      </c>
      <c r="S15" s="469">
        <f>'BIFUbC-coal'!S15+'BIFUbC-LPG-propane-or-butane'!S15+'BIFUbC-petroleum-diesel'!S15+'BIFUbC-crude-oil'!S15+'BIFUbC-heavy-or-residual-oil'!S15+'BIFUbC-natural-gas'!S15+'BIFUbC-electricity'!S15+'BIFUbC-heat'!S15+'BIFUbC-biomass'!S15+'BIFUbC-hydrogen'!S15</f>
        <v>301412613946848.69</v>
      </c>
      <c r="T15" s="469">
        <f>'BIFUbC-coal'!T15+'BIFUbC-LPG-propane-or-butane'!T15+'BIFUbC-petroleum-diesel'!T15+'BIFUbC-crude-oil'!T15+'BIFUbC-heavy-or-residual-oil'!T15+'BIFUbC-natural-gas'!T15+'BIFUbC-electricity'!T15+'BIFUbC-heat'!T15+'BIFUbC-biomass'!T15+'BIFUbC-hydrogen'!T15</f>
        <v>303077648691272.69</v>
      </c>
      <c r="U15" s="469">
        <f>'BIFUbC-coal'!U15+'BIFUbC-LPG-propane-or-butane'!U15+'BIFUbC-petroleum-diesel'!U15+'BIFUbC-crude-oil'!U15+'BIFUbC-heavy-or-residual-oil'!U15+'BIFUbC-natural-gas'!U15+'BIFUbC-electricity'!U15+'BIFUbC-heat'!U15+'BIFUbC-biomass'!U15+'BIFUbC-hydrogen'!U15</f>
        <v>304719821972162.25</v>
      </c>
      <c r="V15" s="469">
        <f>'BIFUbC-coal'!V15+'BIFUbC-LPG-propane-or-butane'!V15+'BIFUbC-petroleum-diesel'!V15+'BIFUbC-crude-oil'!V15+'BIFUbC-heavy-or-residual-oil'!V15+'BIFUbC-natural-gas'!V15+'BIFUbC-electricity'!V15+'BIFUbC-heat'!V15+'BIFUbC-biomass'!V15+'BIFUbC-hydrogen'!V15</f>
        <v>306332635797517.38</v>
      </c>
      <c r="W15" s="469">
        <f>'BIFUbC-coal'!W15+'BIFUbC-LPG-propane-or-butane'!W15+'BIFUbC-petroleum-diesel'!W15+'BIFUbC-crude-oil'!W15+'BIFUbC-heavy-or-residual-oil'!W15+'BIFUbC-natural-gas'!W15+'BIFUbC-electricity'!W15+'BIFUbC-heat'!W15+'BIFUbC-biomass'!W15+'BIFUbC-hydrogen'!W15</f>
        <v>307723336118198.56</v>
      </c>
      <c r="X15" s="469">
        <f>'BIFUbC-coal'!X15+'BIFUbC-LPG-propane-or-butane'!X15+'BIFUbC-petroleum-diesel'!X15+'BIFUbC-crude-oil'!X15+'BIFUbC-heavy-or-residual-oil'!X15+'BIFUbC-natural-gas'!X15+'BIFUbC-electricity'!X15+'BIFUbC-heat'!X15+'BIFUbC-biomass'!X15+'BIFUbC-hydrogen'!X15</f>
        <v>308575924708116.94</v>
      </c>
      <c r="Y15" s="469">
        <f>'BIFUbC-coal'!Y15+'BIFUbC-LPG-propane-or-butane'!Y15+'BIFUbC-petroleum-diesel'!Y15+'BIFUbC-crude-oil'!Y15+'BIFUbC-heavy-or-residual-oil'!Y15+'BIFUbC-natural-gas'!Y15+'BIFUbC-electricity'!Y15+'BIFUbC-heat'!Y15+'BIFUbC-biomass'!Y15+'BIFUbC-hydrogen'!Y15</f>
        <v>309182081722332.25</v>
      </c>
      <c r="Z15" s="469">
        <f>'BIFUbC-coal'!Z15+'BIFUbC-LPG-propane-or-butane'!Z15+'BIFUbC-petroleum-diesel'!Z15+'BIFUbC-crude-oil'!Z15+'BIFUbC-heavy-or-residual-oil'!Z15+'BIFUbC-natural-gas'!Z15+'BIFUbC-electricity'!Z15+'BIFUbC-heat'!Z15+'BIFUbC-biomass'!Z15+'BIFUbC-hydrogen'!Z15</f>
        <v>309533258401346.88</v>
      </c>
      <c r="AA15" s="469">
        <f>'BIFUbC-coal'!AA15+'BIFUbC-LPG-propane-or-butane'!AA15+'BIFUbC-petroleum-diesel'!AA15+'BIFUbC-crude-oil'!AA15+'BIFUbC-heavy-or-residual-oil'!AA15+'BIFUbC-natural-gas'!AA15+'BIFUbC-electricity'!AA15+'BIFUbC-heat'!AA15+'BIFUbC-biomass'!AA15+'BIFUbC-hydrogen'!AA15</f>
        <v>309618301642656.69</v>
      </c>
      <c r="AB15" s="469">
        <f>'BIFUbC-coal'!AB15+'BIFUbC-LPG-propane-or-butane'!AB15+'BIFUbC-petroleum-diesel'!AB15+'BIFUbC-crude-oil'!AB15+'BIFUbC-heavy-or-residual-oil'!AB15+'BIFUbC-natural-gas'!AB15+'BIFUbC-electricity'!AB15+'BIFUbC-heat'!AB15+'BIFUbC-biomass'!AB15+'BIFUbC-hydrogen'!AB15</f>
        <v>309429701199974.13</v>
      </c>
      <c r="AC15" s="469">
        <f>'BIFUbC-coal'!AC15+'BIFUbC-LPG-propane-or-butane'!AC15+'BIFUbC-petroleum-diesel'!AC15+'BIFUbC-crude-oil'!AC15+'BIFUbC-heavy-or-residual-oil'!AC15+'BIFUbC-natural-gas'!AC15+'BIFUbC-electricity'!AC15+'BIFUbC-heat'!AC15+'BIFUbC-biomass'!AC15+'BIFUbC-hydrogen'!AC15</f>
        <v>308960608879810.63</v>
      </c>
      <c r="AD15" s="469">
        <f>'BIFUbC-coal'!AD15+'BIFUbC-LPG-propane-or-butane'!AD15+'BIFUbC-petroleum-diesel'!AD15+'BIFUbC-crude-oil'!AD15+'BIFUbC-heavy-or-residual-oil'!AD15+'BIFUbC-natural-gas'!AD15+'BIFUbC-electricity'!AD15+'BIFUbC-heat'!AD15+'BIFUbC-biomass'!AD15+'BIFUbC-hydrogen'!AD15</f>
        <v>308204917911732.44</v>
      </c>
      <c r="AE15" s="469">
        <f>'BIFUbC-coal'!AE15+'BIFUbC-LPG-propane-or-butane'!AE15+'BIFUbC-petroleum-diesel'!AE15+'BIFUbC-crude-oil'!AE15+'BIFUbC-heavy-or-residual-oil'!AE15+'BIFUbC-natural-gas'!AE15+'BIFUbC-electricity'!AE15+'BIFUbC-heat'!AE15+'BIFUbC-biomass'!AE15+'BIFUbC-hydrogen'!AE15</f>
        <v>307154269204173.88</v>
      </c>
      <c r="AF15" s="469">
        <f>'BIFUbC-coal'!AF15+'BIFUbC-LPG-propane-or-butane'!AF15+'BIFUbC-petroleum-diesel'!AF15+'BIFUbC-crude-oil'!AF15+'BIFUbC-heavy-or-residual-oil'!AF15+'BIFUbC-natural-gas'!AF15+'BIFUbC-electricity'!AF15+'BIFUbC-heat'!AF15+'BIFUbC-biomass'!AF15+'BIFUbC-hydrogen'!AF15</f>
        <v>305804292631818.38</v>
      </c>
      <c r="AG15" s="469">
        <f>'BIFUbC-coal'!AG15+'BIFUbC-LPG-propane-or-butane'!AG15+'BIFUbC-petroleum-diesel'!AG15+'BIFUbC-crude-oil'!AG15+'BIFUbC-heavy-or-residual-oil'!AG15+'BIFUbC-natural-gas'!AG15+'BIFUbC-electricity'!AG15+'BIFUbC-heat'!AG15+'BIFUbC-biomass'!AG15+'BIFUbC-hydrogen'!AG15</f>
        <v>304148542222071</v>
      </c>
      <c r="AH15" s="469">
        <f>'BIFUbC-coal'!AH15+'BIFUbC-LPG-propane-or-butane'!AH15+'BIFUbC-petroleum-diesel'!AH15+'BIFUbC-crude-oil'!AH15+'BIFUbC-heavy-or-residual-oil'!AH15+'BIFUbC-natural-gas'!AH15+'BIFUbC-electricity'!AH15+'BIFUbC-heat'!AH15+'BIFUbC-biomass'!AH15+'BIFUbC-hydrogen'!AH15</f>
        <v>301881780893167.31</v>
      </c>
      <c r="AI15" s="469">
        <f>'BIFUbC-coal'!AI15+'BIFUbC-LPG-propane-or-butane'!AI15+'BIFUbC-petroleum-diesel'!AI15+'BIFUbC-crude-oil'!AI15+'BIFUbC-heavy-or-residual-oil'!AI15+'BIFUbC-natural-gas'!AI15+'BIFUbC-electricity'!AI15+'BIFUbC-heat'!AI15+'BIFUbC-biomass'!AI15+'BIFUbC-hydrogen'!AI15</f>
        <v>299307210531226.5</v>
      </c>
      <c r="AJ15" s="469">
        <f>'BIFUbC-coal'!AJ15+'BIFUbC-LPG-propane-or-butane'!AJ15+'BIFUbC-petroleum-diesel'!AJ15+'BIFUbC-crude-oil'!AJ15+'BIFUbC-heavy-or-residual-oil'!AJ15+'BIFUbC-natural-gas'!AJ15+'BIFUbC-electricity'!AJ15+'BIFUbC-heat'!AJ15+'BIFUbC-biomass'!AJ15+'BIFUbC-hydrogen'!AJ15</f>
        <v>296422785001922.94</v>
      </c>
      <c r="AK15" s="469">
        <f>'BIFUbC-coal'!AK15+'BIFUbC-LPG-propane-or-butane'!AK15+'BIFUbC-petroleum-diesel'!AK15+'BIFUbC-crude-oil'!AK15+'BIFUbC-heavy-or-residual-oil'!AK15+'BIFUbC-natural-gas'!AK15+'BIFUbC-electricity'!AK15+'BIFUbC-heat'!AK15+'BIFUbC-biomass'!AK15+'BIFUbC-hydrogen'!AK15</f>
        <v>293227777858691.31</v>
      </c>
      <c r="AL15" s="469">
        <f>'BIFUbC-coal'!AL15+'BIFUbC-LPG-propane-or-butane'!AL15+'BIFUbC-petroleum-diesel'!AL15+'BIFUbC-crude-oil'!AL15+'BIFUbC-heavy-or-residual-oil'!AL15+'BIFUbC-natural-gas'!AL15+'BIFUbC-electricity'!AL15+'BIFUbC-heat'!AL15+'BIFUbC-biomass'!AL15+'BIFUbC-hydrogen'!AL15</f>
        <v>289722838744298.88</v>
      </c>
      <c r="AM15" s="469">
        <f>'BIFUbC-coal'!AM15+'BIFUbC-LPG-propane-or-butane'!AM15+'BIFUbC-petroleum-diesel'!AM15+'BIFUbC-crude-oil'!AM15+'BIFUbC-heavy-or-residual-oil'!AM15+'BIFUbC-natural-gas'!AM15+'BIFUbC-electricity'!AM15+'BIFUbC-heat'!AM15+'BIFUbC-biomass'!AM15+'BIFUbC-hydrogen'!AM15</f>
        <v>285907154039869.56</v>
      </c>
      <c r="AN15" s="469">
        <f>'BIFUbC-coal'!AN15+'BIFUbC-LPG-propane-or-butane'!AN15+'BIFUbC-petroleum-diesel'!AN15+'BIFUbC-crude-oil'!AN15+'BIFUbC-heavy-or-residual-oil'!AN15+'BIFUbC-natural-gas'!AN15+'BIFUbC-electricity'!AN15+'BIFUbC-heat'!AN15+'BIFUbC-biomass'!AN15+'BIFUbC-hydrogen'!AN15</f>
        <v>281784375023574.88</v>
      </c>
      <c r="AO15" s="469">
        <f>'BIFUbC-coal'!AO15+'BIFUbC-LPG-propane-or-butane'!AO15+'BIFUbC-petroleum-diesel'!AO15+'BIFUbC-crude-oil'!AO15+'BIFUbC-heavy-or-residual-oil'!AO15+'BIFUbC-natural-gas'!AO15+'BIFUbC-electricity'!AO15+'BIFUbC-heat'!AO15+'BIFUbC-biomass'!AO15+'BIFUbC-hydrogen'!AO15</f>
        <v>277356851250145.22</v>
      </c>
      <c r="AP15" s="469">
        <f>'BIFUbC-coal'!AP15+'BIFUbC-LPG-propane-or-butane'!AP15+'BIFUbC-petroleum-diesel'!AP15+'BIFUbC-crude-oil'!AP15+'BIFUbC-heavy-or-residual-oil'!AP15+'BIFUbC-natural-gas'!AP15+'BIFUbC-electricity'!AP15+'BIFUbC-heat'!AP15+'BIFUbC-biomass'!AP15+'BIFUbC-hydrogen'!AP15</f>
        <v>272631397326185</v>
      </c>
      <c r="AQ15" s="470">
        <f>'BIFUbC-coal'!AQ15+'BIFUbC-LPG-propane-or-butane'!AQ15+'BIFUbC-petroleum-diesel'!AQ15+'BIFUbC-crude-oil'!AQ15+'BIFUbC-heavy-or-residual-oil'!AQ15+'BIFUbC-natural-gas'!AQ15+'BIFUbC-electricity'!AQ15+'BIFUbC-heat'!AQ15+'BIFUbC-biomass'!AQ15+'BIFUbC-hydrogen'!AQ15</f>
        <v>267613652668915.16</v>
      </c>
    </row>
    <row r="16" spans="1:43">
      <c r="A16" s="37" t="s">
        <v>629</v>
      </c>
      <c r="B16" s="468">
        <f>'BIFUbC-coal'!B16+'BIFUbC-LPG-propane-or-butane'!B16+'BIFUbC-petroleum-diesel'!B16+'BIFUbC-crude-oil'!B16+'BIFUbC-heavy-or-residual-oil'!B16+'BIFUbC-natural-gas'!B16+'BIFUbC-electricity'!B16+'BIFUbC-heat'!B16+'BIFUbC-biomass'!B16+'BIFUbC-hydrogen'!B16</f>
        <v>74011675612550.25</v>
      </c>
      <c r="C16" s="469">
        <f>'BIFUbC-coal'!C16+'BIFUbC-LPG-propane-or-butane'!C16+'BIFUbC-petroleum-diesel'!C16+'BIFUbC-crude-oil'!C16+'BIFUbC-heavy-or-residual-oil'!C16+'BIFUbC-natural-gas'!C16+'BIFUbC-electricity'!C16+'BIFUbC-heat'!C16+'BIFUbC-biomass'!C16+'BIFUbC-hydrogen'!C16</f>
        <v>73980019472590.688</v>
      </c>
      <c r="D16" s="469">
        <f>'BIFUbC-coal'!D16+'BIFUbC-LPG-propane-or-butane'!D16+'BIFUbC-petroleum-diesel'!D16+'BIFUbC-crude-oil'!D16+'BIFUbC-heavy-or-residual-oil'!D16+'BIFUbC-natural-gas'!D16+'BIFUbC-electricity'!D16+'BIFUbC-heat'!D16+'BIFUbC-biomass'!D16+'BIFUbC-hydrogen'!D16</f>
        <v>77783893420800</v>
      </c>
      <c r="E16" s="469">
        <f>'BIFUbC-coal'!E16+'BIFUbC-LPG-propane-or-butane'!E16+'BIFUbC-petroleum-diesel'!E16+'BIFUbC-crude-oil'!E16+'BIFUbC-heavy-or-residual-oil'!E16+'BIFUbC-natural-gas'!E16+'BIFUbC-electricity'!E16+'BIFUbC-heat'!E16+'BIFUbC-biomass'!E16+'BIFUbC-hydrogen'!E16</f>
        <v>78805326090870</v>
      </c>
      <c r="F16" s="469">
        <f>'BIFUbC-coal'!F16+'BIFUbC-LPG-propane-or-butane'!F16+'BIFUbC-petroleum-diesel'!F16+'BIFUbC-crude-oil'!F16+'BIFUbC-heavy-or-residual-oil'!F16+'BIFUbC-natural-gas'!F16+'BIFUbC-electricity'!F16+'BIFUbC-heat'!F16+'BIFUbC-biomass'!F16+'BIFUbC-hydrogen'!F16</f>
        <v>79675514858020</v>
      </c>
      <c r="G16" s="469">
        <f>'BIFUbC-coal'!G16+'BIFUbC-LPG-propane-or-butane'!G16+'BIFUbC-petroleum-diesel'!G16+'BIFUbC-crude-oil'!G16+'BIFUbC-heavy-or-residual-oil'!G16+'BIFUbC-natural-gas'!G16+'BIFUbC-electricity'!G16+'BIFUbC-heat'!G16+'BIFUbC-biomass'!G16+'BIFUbC-hydrogen'!G16</f>
        <v>80449021906811.609</v>
      </c>
      <c r="H16" s="469">
        <f>'BIFUbC-coal'!H16+'BIFUbC-LPG-propane-or-butane'!H16+'BIFUbC-petroleum-diesel'!H16+'BIFUbC-crude-oil'!H16+'BIFUbC-heavy-or-residual-oil'!H16+'BIFUbC-natural-gas'!H16+'BIFUbC-electricity'!H16+'BIFUbC-heat'!H16+'BIFUbC-biomass'!H16+'BIFUbC-hydrogen'!H16</f>
        <v>81158960000639.938</v>
      </c>
      <c r="I16" s="469">
        <f>'BIFUbC-coal'!I16+'BIFUbC-LPG-propane-or-butane'!I16+'BIFUbC-petroleum-diesel'!I16+'BIFUbC-crude-oil'!I16+'BIFUbC-heavy-or-residual-oil'!I16+'BIFUbC-natural-gas'!I16+'BIFUbC-electricity'!I16+'BIFUbC-heat'!I16+'BIFUbC-biomass'!I16+'BIFUbC-hydrogen'!I16</f>
        <v>81782655333465.172</v>
      </c>
      <c r="J16" s="469">
        <f>'BIFUbC-coal'!J16+'BIFUbC-LPG-propane-or-butane'!J16+'BIFUbC-petroleum-diesel'!J16+'BIFUbC-crude-oil'!J16+'BIFUbC-heavy-or-residual-oil'!J16+'BIFUbC-natural-gas'!J16+'BIFUbC-electricity'!J16+'BIFUbC-heat'!J16+'BIFUbC-biomass'!J16+'BIFUbC-hydrogen'!J16</f>
        <v>82402641827502.469</v>
      </c>
      <c r="K16" s="469">
        <f>'BIFUbC-coal'!K16+'BIFUbC-LPG-propane-or-butane'!K16+'BIFUbC-petroleum-diesel'!K16+'BIFUbC-crude-oil'!K16+'BIFUbC-heavy-or-residual-oil'!K16+'BIFUbC-natural-gas'!K16+'BIFUbC-electricity'!K16+'BIFUbC-heat'!K16+'BIFUbC-biomass'!K16+'BIFUbC-hydrogen'!K16</f>
        <v>83020776722721.281</v>
      </c>
      <c r="L16" s="469">
        <f>'BIFUbC-coal'!L16+'BIFUbC-LPG-propane-or-butane'!L16+'BIFUbC-petroleum-diesel'!L16+'BIFUbC-crude-oil'!L16+'BIFUbC-heavy-or-residual-oil'!L16+'BIFUbC-natural-gas'!L16+'BIFUbC-electricity'!L16+'BIFUbC-heat'!L16+'BIFUbC-biomass'!L16+'BIFUbC-hydrogen'!L16</f>
        <v>83638431155464.625</v>
      </c>
      <c r="M16" s="469">
        <f>'BIFUbC-coal'!M16+'BIFUbC-LPG-propane-or-butane'!M16+'BIFUbC-petroleum-diesel'!M16+'BIFUbC-crude-oil'!M16+'BIFUbC-heavy-or-residual-oil'!M16+'BIFUbC-natural-gas'!M16+'BIFUbC-electricity'!M16+'BIFUbC-heat'!M16+'BIFUbC-biomass'!M16+'BIFUbC-hydrogen'!M16</f>
        <v>84131893716600.172</v>
      </c>
      <c r="N16" s="469">
        <f>'BIFUbC-coal'!N16+'BIFUbC-LPG-propane-or-butane'!N16+'BIFUbC-petroleum-diesel'!N16+'BIFUbC-crude-oil'!N16+'BIFUbC-heavy-or-residual-oil'!N16+'BIFUbC-natural-gas'!N16+'BIFUbC-electricity'!N16+'BIFUbC-heat'!N16+'BIFUbC-biomass'!N16+'BIFUbC-hydrogen'!N16</f>
        <v>84624761114270.813</v>
      </c>
      <c r="O16" s="469">
        <f>'BIFUbC-coal'!O16+'BIFUbC-LPG-propane-or-butane'!O16+'BIFUbC-petroleum-diesel'!O16+'BIFUbC-crude-oil'!O16+'BIFUbC-heavy-or-residual-oil'!O16+'BIFUbC-natural-gas'!O16+'BIFUbC-electricity'!O16+'BIFUbC-heat'!O16+'BIFUbC-biomass'!O16+'BIFUbC-hydrogen'!O16</f>
        <v>85117314036068.594</v>
      </c>
      <c r="P16" s="469">
        <f>'BIFUbC-coal'!P16+'BIFUbC-LPG-propane-or-butane'!P16+'BIFUbC-petroleum-diesel'!P16+'BIFUbC-crude-oil'!P16+'BIFUbC-heavy-or-residual-oil'!P16+'BIFUbC-natural-gas'!P16+'BIFUbC-electricity'!P16+'BIFUbC-heat'!P16+'BIFUbC-biomass'!P16+'BIFUbC-hydrogen'!P16</f>
        <v>85609566949417.828</v>
      </c>
      <c r="Q16" s="469">
        <f>'BIFUbC-coal'!Q16+'BIFUbC-LPG-propane-or-butane'!Q16+'BIFUbC-petroleum-diesel'!Q16+'BIFUbC-crude-oil'!Q16+'BIFUbC-heavy-or-residual-oil'!Q16+'BIFUbC-natural-gas'!Q16+'BIFUbC-electricity'!Q16+'BIFUbC-heat'!Q16+'BIFUbC-biomass'!Q16+'BIFUbC-hydrogen'!Q16</f>
        <v>86100455629893.719</v>
      </c>
      <c r="R16" s="469">
        <f>'BIFUbC-coal'!R16+'BIFUbC-LPG-propane-or-butane'!R16+'BIFUbC-petroleum-diesel'!R16+'BIFUbC-crude-oil'!R16+'BIFUbC-heavy-or-residual-oil'!R16+'BIFUbC-natural-gas'!R16+'BIFUbC-electricity'!R16+'BIFUbC-heat'!R16+'BIFUbC-biomass'!R16+'BIFUbC-hydrogen'!R16</f>
        <v>86503958909467.828</v>
      </c>
      <c r="S16" s="469">
        <f>'BIFUbC-coal'!S16+'BIFUbC-LPG-propane-or-butane'!S16+'BIFUbC-petroleum-diesel'!S16+'BIFUbC-crude-oil'!S16+'BIFUbC-heavy-or-residual-oil'!S16+'BIFUbC-natural-gas'!S16+'BIFUbC-electricity'!S16+'BIFUbC-heat'!S16+'BIFUbC-biomass'!S16+'BIFUbC-hydrogen'!S16</f>
        <v>86989342660365.359</v>
      </c>
      <c r="T16" s="469">
        <f>'BIFUbC-coal'!T16+'BIFUbC-LPG-propane-or-butane'!T16+'BIFUbC-petroleum-diesel'!T16+'BIFUbC-crude-oil'!T16+'BIFUbC-heavy-or-residual-oil'!T16+'BIFUbC-natural-gas'!T16+'BIFUbC-electricity'!T16+'BIFUbC-heat'!T16+'BIFUbC-biomass'!T16+'BIFUbC-hydrogen'!T16</f>
        <v>87469880870188.375</v>
      </c>
      <c r="U16" s="469">
        <f>'BIFUbC-coal'!U16+'BIFUbC-LPG-propane-or-butane'!U16+'BIFUbC-petroleum-diesel'!U16+'BIFUbC-crude-oil'!U16+'BIFUbC-heavy-or-residual-oil'!U16+'BIFUbC-natural-gas'!U16+'BIFUbC-electricity'!U16+'BIFUbC-heat'!U16+'BIFUbC-biomass'!U16+'BIFUbC-hydrogen'!U16</f>
        <v>87943821135555.625</v>
      </c>
      <c r="V16" s="469">
        <f>'BIFUbC-coal'!V16+'BIFUbC-LPG-propane-or-butane'!V16+'BIFUbC-petroleum-diesel'!V16+'BIFUbC-crude-oil'!V16+'BIFUbC-heavy-or-residual-oil'!V16+'BIFUbC-natural-gas'!V16+'BIFUbC-electricity'!V16+'BIFUbC-heat'!V16+'BIFUbC-biomass'!V16+'BIFUbC-hydrogen'!V16</f>
        <v>88409288100139.672</v>
      </c>
      <c r="W16" s="469">
        <f>'BIFUbC-coal'!W16+'BIFUbC-LPG-propane-or-butane'!W16+'BIFUbC-petroleum-diesel'!W16+'BIFUbC-crude-oil'!W16+'BIFUbC-heavy-or-residual-oil'!W16+'BIFUbC-natural-gas'!W16+'BIFUbC-electricity'!W16+'BIFUbC-heat'!W16+'BIFUbC-biomass'!W16+'BIFUbC-hydrogen'!W16</f>
        <v>88810651882330.172</v>
      </c>
      <c r="X16" s="469">
        <f>'BIFUbC-coal'!X16+'BIFUbC-LPG-propane-or-butane'!X16+'BIFUbC-petroleum-diesel'!X16+'BIFUbC-crude-oil'!X16+'BIFUbC-heavy-or-residual-oil'!X16+'BIFUbC-natural-gas'!X16+'BIFUbC-electricity'!X16+'BIFUbC-heat'!X16+'BIFUbC-biomass'!X16+'BIFUbC-hydrogen'!X16</f>
        <v>89056713651363.484</v>
      </c>
      <c r="Y16" s="469">
        <f>'BIFUbC-coal'!Y16+'BIFUbC-LPG-propane-or-butane'!Y16+'BIFUbC-petroleum-diesel'!Y16+'BIFUbC-crude-oil'!Y16+'BIFUbC-heavy-or-residual-oil'!Y16+'BIFUbC-natural-gas'!Y16+'BIFUbC-electricity'!Y16+'BIFUbC-heat'!Y16+'BIFUbC-biomass'!Y16+'BIFUbC-hydrogen'!Y16</f>
        <v>89231653908591.281</v>
      </c>
      <c r="Z16" s="469">
        <f>'BIFUbC-coal'!Z16+'BIFUbC-LPG-propane-or-butane'!Z16+'BIFUbC-petroleum-diesel'!Z16+'BIFUbC-crude-oil'!Z16+'BIFUbC-heavy-or-residual-oil'!Z16+'BIFUbC-natural-gas'!Z16+'BIFUbC-electricity'!Z16+'BIFUbC-heat'!Z16+'BIFUbC-biomass'!Z16+'BIFUbC-hydrogen'!Z16</f>
        <v>89333005434876.469</v>
      </c>
      <c r="AA16" s="469">
        <f>'BIFUbC-coal'!AA16+'BIFUbC-LPG-propane-or-butane'!AA16+'BIFUbC-petroleum-diesel'!AA16+'BIFUbC-crude-oil'!AA16+'BIFUbC-heavy-or-residual-oil'!AA16+'BIFUbC-natural-gas'!AA16+'BIFUbC-electricity'!AA16+'BIFUbC-heat'!AA16+'BIFUbC-biomass'!AA16+'BIFUbC-hydrogen'!AA16</f>
        <v>89357549383327.719</v>
      </c>
      <c r="AB16" s="469">
        <f>'BIFUbC-coal'!AB16+'BIFUbC-LPG-propane-or-butane'!AB16+'BIFUbC-petroleum-diesel'!AB16+'BIFUbC-crude-oil'!AB16+'BIFUbC-heavy-or-residual-oil'!AB16+'BIFUbC-natural-gas'!AB16+'BIFUbC-electricity'!AB16+'BIFUbC-heat'!AB16+'BIFUbC-biomass'!AB16+'BIFUbC-hydrogen'!AB16</f>
        <v>89303118255447.594</v>
      </c>
      <c r="AC16" s="469">
        <f>'BIFUbC-coal'!AC16+'BIFUbC-LPG-propane-or-butane'!AC16+'BIFUbC-petroleum-diesel'!AC16+'BIFUbC-crude-oil'!AC16+'BIFUbC-heavy-or-residual-oil'!AC16+'BIFUbC-natural-gas'!AC16+'BIFUbC-electricity'!AC16+'BIFUbC-heat'!AC16+'BIFUbC-biomass'!AC16+'BIFUbC-hydrogen'!AC16</f>
        <v>89167735624828.063</v>
      </c>
      <c r="AD16" s="469">
        <f>'BIFUbC-coal'!AD16+'BIFUbC-LPG-propane-or-butane'!AD16+'BIFUbC-petroleum-diesel'!AD16+'BIFUbC-crude-oil'!AD16+'BIFUbC-heavy-or-residual-oil'!AD16+'BIFUbC-natural-gas'!AD16+'BIFUbC-electricity'!AD16+'BIFUbC-heat'!AD16+'BIFUbC-biomass'!AD16+'BIFUbC-hydrogen'!AD16</f>
        <v>88949639043843.25</v>
      </c>
      <c r="AE16" s="469">
        <f>'BIFUbC-coal'!AE16+'BIFUbC-LPG-propane-or-butane'!AE16+'BIFUbC-petroleum-diesel'!AE16+'BIFUbC-crude-oil'!AE16+'BIFUbC-heavy-or-residual-oil'!AE16+'BIFUbC-natural-gas'!AE16+'BIFUbC-electricity'!AE16+'BIFUbC-heat'!AE16+'BIFUbC-biomass'!AE16+'BIFUbC-hydrogen'!AE16</f>
        <v>88646416032567.406</v>
      </c>
      <c r="AF16" s="469">
        <f>'BIFUbC-coal'!AF16+'BIFUbC-LPG-propane-or-butane'!AF16+'BIFUbC-petroleum-diesel'!AF16+'BIFUbC-crude-oil'!AF16+'BIFUbC-heavy-or-residual-oil'!AF16+'BIFUbC-natural-gas'!AF16+'BIFUbC-electricity'!AF16+'BIFUbC-heat'!AF16+'BIFUbC-biomass'!AF16+'BIFUbC-hydrogen'!AF16</f>
        <v>88256805348733.156</v>
      </c>
      <c r="AG16" s="469">
        <f>'BIFUbC-coal'!AG16+'BIFUbC-LPG-propane-or-butane'!AG16+'BIFUbC-petroleum-diesel'!AG16+'BIFUbC-crude-oil'!AG16+'BIFUbC-heavy-or-residual-oil'!AG16+'BIFUbC-natural-gas'!AG16+'BIFUbC-electricity'!AG16+'BIFUbC-heat'!AG16+'BIFUbC-biomass'!AG16+'BIFUbC-hydrogen'!AG16</f>
        <v>87778946649100.422</v>
      </c>
      <c r="AH16" s="469">
        <f>'BIFUbC-coal'!AH16+'BIFUbC-LPG-propane-or-butane'!AH16+'BIFUbC-petroleum-diesel'!AH16+'BIFUbC-crude-oil'!AH16+'BIFUbC-heavy-or-residual-oil'!AH16+'BIFUbC-natural-gas'!AH16+'BIFUbC-electricity'!AH16+'BIFUbC-heat'!AH16+'BIFUbC-biomass'!AH16+'BIFUbC-hydrogen'!AH16</f>
        <v>87124746828504.859</v>
      </c>
      <c r="AI16" s="469">
        <f>'BIFUbC-coal'!AI16+'BIFUbC-LPG-propane-or-butane'!AI16+'BIFUbC-petroleum-diesel'!AI16+'BIFUbC-crude-oil'!AI16+'BIFUbC-heavy-or-residual-oil'!AI16+'BIFUbC-natural-gas'!AI16+'BIFUbC-electricity'!AI16+'BIFUbC-heat'!AI16+'BIFUbC-biomass'!AI16+'BIFUbC-hydrogen'!AI16</f>
        <v>86381711623423.547</v>
      </c>
      <c r="AJ16" s="469">
        <f>'BIFUbC-coal'!AJ16+'BIFUbC-LPG-propane-or-butane'!AJ16+'BIFUbC-petroleum-diesel'!AJ16+'BIFUbC-crude-oil'!AJ16+'BIFUbC-heavy-or-residual-oil'!AJ16+'BIFUbC-natural-gas'!AJ16+'BIFUbC-electricity'!AJ16+'BIFUbC-heat'!AJ16+'BIFUbC-biomass'!AJ16+'BIFUbC-hydrogen'!AJ16</f>
        <v>85549250508205.766</v>
      </c>
      <c r="AK16" s="469">
        <f>'BIFUbC-coal'!AK16+'BIFUbC-LPG-propane-or-butane'!AK16+'BIFUbC-petroleum-diesel'!AK16+'BIFUbC-crude-oil'!AK16+'BIFUbC-heavy-or-residual-oil'!AK16+'BIFUbC-natural-gas'!AK16+'BIFUbC-electricity'!AK16+'BIFUbC-heat'!AK16+'BIFUbC-biomass'!AK16+'BIFUbC-hydrogen'!AK16</f>
        <v>84627153826366.5</v>
      </c>
      <c r="AL16" s="469">
        <f>'BIFUbC-coal'!AL16+'BIFUbC-LPG-propane-or-butane'!AL16+'BIFUbC-petroleum-diesel'!AL16+'BIFUbC-crude-oil'!AL16+'BIFUbC-heavy-or-residual-oil'!AL16+'BIFUbC-natural-gas'!AL16+'BIFUbC-electricity'!AL16+'BIFUbC-heat'!AL16+'BIFUbC-biomass'!AL16+'BIFUbC-hydrogen'!AL16</f>
        <v>83615609068391.094</v>
      </c>
      <c r="AM16" s="469">
        <f>'BIFUbC-coal'!AM16+'BIFUbC-LPG-propane-or-butane'!AM16+'BIFUbC-petroleum-diesel'!AM16+'BIFUbC-crude-oil'!AM16+'BIFUbC-heavy-or-residual-oil'!AM16+'BIFUbC-natural-gas'!AM16+'BIFUbC-electricity'!AM16+'BIFUbC-heat'!AM16+'BIFUbC-biomass'!AM16+'BIFUbC-hydrogen'!AM16</f>
        <v>82514381419384.875</v>
      </c>
      <c r="AN16" s="469">
        <f>'BIFUbC-coal'!AN16+'BIFUbC-LPG-propane-or-butane'!AN16+'BIFUbC-petroleum-diesel'!AN16+'BIFUbC-crude-oil'!AN16+'BIFUbC-heavy-or-residual-oil'!AN16+'BIFUbC-natural-gas'!AN16+'BIFUbC-electricity'!AN16+'BIFUbC-heat'!AN16+'BIFUbC-biomass'!AN16+'BIFUbC-hydrogen'!AN16</f>
        <v>81324524658364.672</v>
      </c>
      <c r="AO16" s="469">
        <f>'BIFUbC-coal'!AO16+'BIFUbC-LPG-propane-or-butane'!AO16+'BIFUbC-petroleum-diesel'!AO16+'BIFUbC-crude-oil'!AO16+'BIFUbC-heavy-or-residual-oil'!AO16+'BIFUbC-natural-gas'!AO16+'BIFUbC-electricity'!AO16+'BIFUbC-heat'!AO16+'BIFUbC-biomass'!AO16+'BIFUbC-hydrogen'!AO16</f>
        <v>80046716879783.438</v>
      </c>
      <c r="AP16" s="469">
        <f>'BIFUbC-coal'!AP16+'BIFUbC-LPG-propane-or-butane'!AP16+'BIFUbC-petroleum-diesel'!AP16+'BIFUbC-crude-oil'!AP16+'BIFUbC-heavy-or-residual-oil'!AP16+'BIFUbC-natural-gas'!AP16+'BIFUbC-electricity'!AP16+'BIFUbC-heat'!AP16+'BIFUbC-biomass'!AP16+'BIFUbC-hydrogen'!AP16</f>
        <v>78682924816689.375</v>
      </c>
      <c r="AQ16" s="470">
        <f>'BIFUbC-coal'!AQ16+'BIFUbC-LPG-propane-or-butane'!AQ16+'BIFUbC-petroleum-diesel'!AQ16+'BIFUbC-crude-oil'!AQ16+'BIFUbC-heavy-or-residual-oil'!AQ16+'BIFUbC-natural-gas'!AQ16+'BIFUbC-electricity'!AQ16+'BIFUbC-heat'!AQ16+'BIFUbC-biomass'!AQ16+'BIFUbC-hydrogen'!AQ16</f>
        <v>77234776035993.578</v>
      </c>
    </row>
    <row r="17" spans="1:43">
      <c r="A17" s="37" t="s">
        <v>630</v>
      </c>
      <c r="B17" s="468">
        <f>'BIFUbC-coal'!B17+'BIFUbC-LPG-propane-or-butane'!B17+'BIFUbC-petroleum-diesel'!B17+'BIFUbC-crude-oil'!B17+'BIFUbC-heavy-or-residual-oil'!B17+'BIFUbC-natural-gas'!B17+'BIFUbC-electricity'!B17+'BIFUbC-heat'!B17+'BIFUbC-biomass'!B17+'BIFUbC-hydrogen'!B17</f>
        <v>18707250558656.777</v>
      </c>
      <c r="C17" s="469">
        <f>'BIFUbC-coal'!C17+'BIFUbC-LPG-propane-or-butane'!C17+'BIFUbC-petroleum-diesel'!C17+'BIFUbC-crude-oil'!C17+'BIFUbC-heavy-or-residual-oil'!C17+'BIFUbC-natural-gas'!C17+'BIFUbC-electricity'!C17+'BIFUbC-heat'!C17+'BIFUbC-biomass'!C17+'BIFUbC-hydrogen'!C17</f>
        <v>18882147966878.781</v>
      </c>
      <c r="D17" s="469">
        <f>'BIFUbC-coal'!D17+'BIFUbC-LPG-propane-or-butane'!D17+'BIFUbC-petroleum-diesel'!D17+'BIFUbC-crude-oil'!D17+'BIFUbC-heavy-or-residual-oil'!D17+'BIFUbC-natural-gas'!D17+'BIFUbC-electricity'!D17+'BIFUbC-heat'!D17+'BIFUbC-biomass'!D17+'BIFUbC-hydrogen'!D17</f>
        <v>20071429051216.66</v>
      </c>
      <c r="E17" s="469">
        <f>'BIFUbC-coal'!E17+'BIFUbC-LPG-propane-or-butane'!E17+'BIFUbC-petroleum-diesel'!E17+'BIFUbC-crude-oil'!E17+'BIFUbC-heavy-or-residual-oil'!E17+'BIFUbC-natural-gas'!E17+'BIFUbC-electricity'!E17+'BIFUbC-heat'!E17+'BIFUbC-biomass'!E17+'BIFUbC-hydrogen'!E17</f>
        <v>20549286009184.664</v>
      </c>
      <c r="F17" s="469">
        <f>'BIFUbC-coal'!F17+'BIFUbC-LPG-propane-or-butane'!F17+'BIFUbC-petroleum-diesel'!F17+'BIFUbC-crude-oil'!F17+'BIFUbC-heavy-or-residual-oil'!F17+'BIFUbC-natural-gas'!F17+'BIFUbC-electricity'!F17+'BIFUbC-heat'!F17+'BIFUbC-biomass'!F17+'BIFUbC-hydrogen'!F17</f>
        <v>20984958144944.266</v>
      </c>
      <c r="G17" s="469">
        <f>'BIFUbC-coal'!G17+'BIFUbC-LPG-propane-or-butane'!G17+'BIFUbC-petroleum-diesel'!G17+'BIFUbC-crude-oil'!G17+'BIFUbC-heavy-or-residual-oil'!G17+'BIFUbC-natural-gas'!G17+'BIFUbC-electricity'!G17+'BIFUbC-heat'!G17+'BIFUbC-biomass'!G17+'BIFUbC-hydrogen'!G17</f>
        <v>21391933673745.965</v>
      </c>
      <c r="H17" s="469">
        <f>'BIFUbC-coal'!H17+'BIFUbC-LPG-propane-or-butane'!H17+'BIFUbC-petroleum-diesel'!H17+'BIFUbC-crude-oil'!H17+'BIFUbC-heavy-or-residual-oil'!H17+'BIFUbC-natural-gas'!H17+'BIFUbC-electricity'!H17+'BIFUbC-heat'!H17+'BIFUbC-biomass'!H17+'BIFUbC-hydrogen'!H17</f>
        <v>21778548694749.699</v>
      </c>
      <c r="I17" s="469">
        <f>'BIFUbC-coal'!I17+'BIFUbC-LPG-propane-or-butane'!I17+'BIFUbC-petroleum-diesel'!I17+'BIFUbC-crude-oil'!I17+'BIFUbC-heavy-or-residual-oil'!I17+'BIFUbC-natural-gas'!I17+'BIFUbC-electricity'!I17+'BIFUbC-heat'!I17+'BIFUbC-biomass'!I17+'BIFUbC-hydrogen'!I17</f>
        <v>22138387676781.656</v>
      </c>
      <c r="J17" s="469">
        <f>'BIFUbC-coal'!J17+'BIFUbC-LPG-propane-or-butane'!J17+'BIFUbC-petroleum-diesel'!J17+'BIFUbC-crude-oil'!J17+'BIFUbC-heavy-or-residual-oil'!J17+'BIFUbC-natural-gas'!J17+'BIFUbC-electricity'!J17+'BIFUbC-heat'!J17+'BIFUbC-biomass'!J17+'BIFUbC-hydrogen'!J17</f>
        <v>22493566447344.219</v>
      </c>
      <c r="K17" s="469">
        <f>'BIFUbC-coal'!K17+'BIFUbC-LPG-propane-or-butane'!K17+'BIFUbC-petroleum-diesel'!K17+'BIFUbC-crude-oil'!K17+'BIFUbC-heavy-or-residual-oil'!K17+'BIFUbC-natural-gas'!K17+'BIFUbC-electricity'!K17+'BIFUbC-heat'!K17+'BIFUbC-biomass'!K17+'BIFUbC-hydrogen'!K17</f>
        <v>22844754250496.789</v>
      </c>
      <c r="L17" s="469">
        <f>'BIFUbC-coal'!L17+'BIFUbC-LPG-propane-or-butane'!L17+'BIFUbC-petroleum-diesel'!L17+'BIFUbC-crude-oil'!L17+'BIFUbC-heavy-or-residual-oil'!L17+'BIFUbC-natural-gas'!L17+'BIFUbC-electricity'!L17+'BIFUbC-heat'!L17+'BIFUbC-biomass'!L17+'BIFUbC-hydrogen'!L17</f>
        <v>23192490939832.137</v>
      </c>
      <c r="M17" s="469">
        <f>'BIFUbC-coal'!M17+'BIFUbC-LPG-propane-or-butane'!M17+'BIFUbC-petroleum-diesel'!M17+'BIFUbC-crude-oil'!M17+'BIFUbC-heavy-or-residual-oil'!M17+'BIFUbC-natural-gas'!M17+'BIFUbC-electricity'!M17+'BIFUbC-heat'!M17+'BIFUbC-biomass'!M17+'BIFUbC-hydrogen'!M17</f>
        <v>23502375333049.332</v>
      </c>
      <c r="N17" s="469">
        <f>'BIFUbC-coal'!N17+'BIFUbC-LPG-propane-or-butane'!N17+'BIFUbC-petroleum-diesel'!N17+'BIFUbC-crude-oil'!N17+'BIFUbC-heavy-or-residual-oil'!N17+'BIFUbC-natural-gas'!N17+'BIFUbC-electricity'!N17+'BIFUbC-heat'!N17+'BIFUbC-biomass'!N17+'BIFUbC-hydrogen'!N17</f>
        <v>23808589151318.891</v>
      </c>
      <c r="O17" s="469">
        <f>'BIFUbC-coal'!O17+'BIFUbC-LPG-propane-or-butane'!O17+'BIFUbC-petroleum-diesel'!O17+'BIFUbC-crude-oil'!O17+'BIFUbC-heavy-or-residual-oil'!O17+'BIFUbC-natural-gas'!O17+'BIFUbC-electricity'!O17+'BIFUbC-heat'!O17+'BIFUbC-biomass'!O17+'BIFUbC-hydrogen'!O17</f>
        <v>24111372882546.34</v>
      </c>
      <c r="P17" s="469">
        <f>'BIFUbC-coal'!P17+'BIFUbC-LPG-propane-or-butane'!P17+'BIFUbC-petroleum-diesel'!P17+'BIFUbC-crude-oil'!P17+'BIFUbC-heavy-or-residual-oil'!P17+'BIFUbC-natural-gas'!P17+'BIFUbC-electricity'!P17+'BIFUbC-heat'!P17+'BIFUbC-biomass'!P17+'BIFUbC-hydrogen'!P17</f>
        <v>24410883284474.859</v>
      </c>
      <c r="Q17" s="469">
        <f>'BIFUbC-coal'!Q17+'BIFUbC-LPG-propane-or-butane'!Q17+'BIFUbC-petroleum-diesel'!Q17+'BIFUbC-crude-oil'!Q17+'BIFUbC-heavy-or-residual-oil'!Q17+'BIFUbC-natural-gas'!Q17+'BIFUbC-electricity'!Q17+'BIFUbC-heat'!Q17+'BIFUbC-biomass'!Q17+'BIFUbC-hydrogen'!Q17</f>
        <v>24706958421674.301</v>
      </c>
      <c r="R17" s="469">
        <f>'BIFUbC-coal'!R17+'BIFUbC-LPG-propane-or-butane'!R17+'BIFUbC-petroleum-diesel'!R17+'BIFUbC-crude-oil'!R17+'BIFUbC-heavy-or-residual-oil'!R17+'BIFUbC-natural-gas'!R17+'BIFUbC-electricity'!R17+'BIFUbC-heat'!R17+'BIFUbC-biomass'!R17+'BIFUbC-hydrogen'!R17</f>
        <v>24974892049541.016</v>
      </c>
      <c r="S17" s="469">
        <f>'BIFUbC-coal'!S17+'BIFUbC-LPG-propane-or-butane'!S17+'BIFUbC-petroleum-diesel'!S17+'BIFUbC-crude-oil'!S17+'BIFUbC-heavy-or-residual-oil'!S17+'BIFUbC-natural-gas'!S17+'BIFUbC-electricity'!S17+'BIFUbC-heat'!S17+'BIFUbC-biomass'!S17+'BIFUbC-hydrogen'!S17</f>
        <v>25263523636647.379</v>
      </c>
      <c r="T17" s="469">
        <f>'BIFUbC-coal'!T17+'BIFUbC-LPG-propane-or-butane'!T17+'BIFUbC-petroleum-diesel'!T17+'BIFUbC-crude-oil'!T17+'BIFUbC-heavy-or-residual-oil'!T17+'BIFUbC-natural-gas'!T17+'BIFUbC-electricity'!T17+'BIFUbC-heat'!T17+'BIFUbC-biomass'!T17+'BIFUbC-hydrogen'!T17</f>
        <v>25548063692671.93</v>
      </c>
      <c r="U17" s="469">
        <f>'BIFUbC-coal'!U17+'BIFUbC-LPG-propane-or-butane'!U17+'BIFUbC-petroleum-diesel'!U17+'BIFUbC-crude-oil'!U17+'BIFUbC-heavy-or-residual-oil'!U17+'BIFUbC-natural-gas'!U17+'BIFUbC-electricity'!U17+'BIFUbC-heat'!U17+'BIFUbC-biomass'!U17+'BIFUbC-hydrogen'!U17</f>
        <v>25828088983689.375</v>
      </c>
      <c r="V17" s="469">
        <f>'BIFUbC-coal'!V17+'BIFUbC-LPG-propane-or-butane'!V17+'BIFUbC-petroleum-diesel'!V17+'BIFUbC-crude-oil'!V17+'BIFUbC-heavy-or-residual-oil'!V17+'BIFUbC-natural-gas'!V17+'BIFUbC-electricity'!V17+'BIFUbC-heat'!V17+'BIFUbC-biomass'!V17+'BIFUbC-hydrogen'!V17</f>
        <v>26103123848891.559</v>
      </c>
      <c r="W17" s="469">
        <f>'BIFUbC-coal'!W17+'BIFUbC-LPG-propane-or-butane'!W17+'BIFUbC-petroleum-diesel'!W17+'BIFUbC-crude-oil'!W17+'BIFUbC-heavy-or-residual-oil'!W17+'BIFUbC-natural-gas'!W17+'BIFUbC-electricity'!W17+'BIFUbC-heat'!W17+'BIFUbC-biomass'!W17+'BIFUbC-hydrogen'!W17</f>
        <v>26356723911202.164</v>
      </c>
      <c r="X17" s="469">
        <f>'BIFUbC-coal'!X17+'BIFUbC-LPG-propane-or-butane'!X17+'BIFUbC-petroleum-diesel'!X17+'BIFUbC-crude-oil'!X17+'BIFUbC-heavy-or-residual-oil'!X17+'BIFUbC-natural-gas'!X17+'BIFUbC-electricity'!X17+'BIFUbC-heat'!X17+'BIFUbC-biomass'!X17+'BIFUbC-hydrogen'!X17</f>
        <v>26561503439694.723</v>
      </c>
      <c r="Y17" s="469">
        <f>'BIFUbC-coal'!Y17+'BIFUbC-LPG-propane-or-butane'!Y17+'BIFUbC-petroleum-diesel'!Y17+'BIFUbC-crude-oil'!Y17+'BIFUbC-heavy-or-residual-oil'!Y17+'BIFUbC-natural-gas'!Y17+'BIFUbC-electricity'!Y17+'BIFUbC-heat'!Y17+'BIFUbC-biomass'!Y17+'BIFUbC-hydrogen'!Y17</f>
        <v>26742121636546.383</v>
      </c>
      <c r="Z17" s="469">
        <f>'BIFUbC-coal'!Z17+'BIFUbC-LPG-propane-or-butane'!Z17+'BIFUbC-petroleum-diesel'!Z17+'BIFUbC-crude-oil'!Z17+'BIFUbC-heavy-or-residual-oil'!Z17+'BIFUbC-natural-gas'!Z17+'BIFUbC-electricity'!Z17+'BIFUbC-heat'!Z17+'BIFUbC-biomass'!Z17+'BIFUbC-hydrogen'!Z17</f>
        <v>26897650708073.313</v>
      </c>
      <c r="AA17" s="469">
        <f>'BIFUbC-coal'!AA17+'BIFUbC-LPG-propane-or-butane'!AA17+'BIFUbC-petroleum-diesel'!AA17+'BIFUbC-crude-oil'!AA17+'BIFUbC-heavy-or-residual-oil'!AA17+'BIFUbC-natural-gas'!AA17+'BIFUbC-electricity'!AA17+'BIFUbC-heat'!AA17+'BIFUbC-biomass'!AA17+'BIFUbC-hydrogen'!AA17</f>
        <v>27026931806243.277</v>
      </c>
      <c r="AB17" s="469">
        <f>'BIFUbC-coal'!AB17+'BIFUbC-LPG-propane-or-butane'!AB17+'BIFUbC-petroleum-diesel'!AB17+'BIFUbC-crude-oil'!AB17+'BIFUbC-heavy-or-residual-oil'!AB17+'BIFUbC-natural-gas'!AB17+'BIFUbC-electricity'!AB17+'BIFUbC-heat'!AB17+'BIFUbC-biomass'!AB17+'BIFUbC-hydrogen'!AB17</f>
        <v>27129117997814.559</v>
      </c>
      <c r="AC17" s="469">
        <f>'BIFUbC-coal'!AC17+'BIFUbC-LPG-propane-or-butane'!AC17+'BIFUbC-petroleum-diesel'!AC17+'BIFUbC-crude-oil'!AC17+'BIFUbC-heavy-or-residual-oil'!AC17+'BIFUbC-natural-gas'!AC17+'BIFUbC-electricity'!AC17+'BIFUbC-heat'!AC17+'BIFUbC-biomass'!AC17+'BIFUbC-hydrogen'!AC17</f>
        <v>27203419094353.375</v>
      </c>
      <c r="AD17" s="469">
        <f>'BIFUbC-coal'!AD17+'BIFUbC-LPG-propane-or-butane'!AD17+'BIFUbC-petroleum-diesel'!AD17+'BIFUbC-crude-oil'!AD17+'BIFUbC-heavy-or-residual-oil'!AD17+'BIFUbC-natural-gas'!AD17+'BIFUbC-electricity'!AD17+'BIFUbC-heat'!AD17+'BIFUbC-biomass'!AD17+'BIFUbC-hydrogen'!AD17</f>
        <v>27249109972983.402</v>
      </c>
      <c r="AE17" s="469">
        <f>'BIFUbC-coal'!AE17+'BIFUbC-LPG-propane-or-butane'!AE17+'BIFUbC-petroleum-diesel'!AE17+'BIFUbC-crude-oil'!AE17+'BIFUbC-heavy-or-residual-oil'!AE17+'BIFUbC-natural-gas'!AE17+'BIFUbC-electricity'!AE17+'BIFUbC-heat'!AE17+'BIFUbC-biomass'!AE17+'BIFUbC-hydrogen'!AE17</f>
        <v>27265266176165.586</v>
      </c>
      <c r="AF17" s="469">
        <f>'BIFUbC-coal'!AF17+'BIFUbC-LPG-propane-or-butane'!AF17+'BIFUbC-petroleum-diesel'!AF17+'BIFUbC-crude-oil'!AF17+'BIFUbC-heavy-or-residual-oil'!AF17+'BIFUbC-natural-gas'!AF17+'BIFUbC-electricity'!AF17+'BIFUbC-heat'!AF17+'BIFUbC-biomass'!AF17+'BIFUbC-hydrogen'!AF17</f>
        <v>27251316158935.516</v>
      </c>
      <c r="AG17" s="469">
        <f>'BIFUbC-coal'!AG17+'BIFUbC-LPG-propane-or-butane'!AG17+'BIFUbC-petroleum-diesel'!AG17+'BIFUbC-crude-oil'!AG17+'BIFUbC-heavy-or-residual-oil'!AG17+'BIFUbC-natural-gas'!AG17+'BIFUbC-electricity'!AG17+'BIFUbC-heat'!AG17+'BIFUbC-biomass'!AG17+'BIFUbC-hydrogen'!AG17</f>
        <v>27206505676383.766</v>
      </c>
      <c r="AH17" s="469">
        <f>'BIFUbC-coal'!AH17+'BIFUbC-LPG-propane-or-butane'!AH17+'BIFUbC-petroleum-diesel'!AH17+'BIFUbC-crude-oil'!AH17+'BIFUbC-heavy-or-residual-oil'!AH17+'BIFUbC-natural-gas'!AH17+'BIFUbC-electricity'!AH17+'BIFUbC-heat'!AH17+'BIFUbC-biomass'!AH17+'BIFUbC-hydrogen'!AH17</f>
        <v>27103254782612.031</v>
      </c>
      <c r="AI17" s="469">
        <f>'BIFUbC-coal'!AI17+'BIFUbC-LPG-propane-or-butane'!AI17+'BIFUbC-petroleum-diesel'!AI17+'BIFUbC-crude-oil'!AI17+'BIFUbC-heavy-or-residual-oil'!AI17+'BIFUbC-natural-gas'!AI17+'BIFUbC-electricity'!AI17+'BIFUbC-heat'!AI17+'BIFUbC-biomass'!AI17+'BIFUbC-hydrogen'!AI17</f>
        <v>26968421068024.098</v>
      </c>
      <c r="AJ17" s="469">
        <f>'BIFUbC-coal'!AJ17+'BIFUbC-LPG-propane-or-butane'!AJ17+'BIFUbC-petroleum-diesel'!AJ17+'BIFUbC-crude-oil'!AJ17+'BIFUbC-heavy-or-residual-oil'!AJ17+'BIFUbC-natural-gas'!AJ17+'BIFUbC-electricity'!AJ17+'BIFUbC-heat'!AJ17+'BIFUbC-biomass'!AJ17+'BIFUbC-hydrogen'!AJ17</f>
        <v>26801665333539.676</v>
      </c>
      <c r="AK17" s="469">
        <f>'BIFUbC-coal'!AK17+'BIFUbC-LPG-propane-or-butane'!AK17+'BIFUbC-petroleum-diesel'!AK17+'BIFUbC-crude-oil'!AK17+'BIFUbC-heavy-or-residual-oil'!AK17+'BIFUbC-natural-gas'!AK17+'BIFUbC-electricity'!AK17+'BIFUbC-heat'!AK17+'BIFUbC-biomass'!AK17+'BIFUbC-hydrogen'!AK17</f>
        <v>26602772774215.652</v>
      </c>
      <c r="AL17" s="469">
        <f>'BIFUbC-coal'!AL17+'BIFUbC-LPG-propane-or-butane'!AL17+'BIFUbC-petroleum-diesel'!AL17+'BIFUbC-crude-oil'!AL17+'BIFUbC-heavy-or-residual-oil'!AL17+'BIFUbC-natural-gas'!AL17+'BIFUbC-electricity'!AL17+'BIFUbC-heat'!AL17+'BIFUbC-biomass'!AL17+'BIFUbC-hydrogen'!AL17</f>
        <v>26371659823100.301</v>
      </c>
      <c r="AM17" s="469">
        <f>'BIFUbC-coal'!AM17+'BIFUbC-LPG-propane-or-butane'!AM17+'BIFUbC-petroleum-diesel'!AM17+'BIFUbC-crude-oil'!AM17+'BIFUbC-heavy-or-residual-oil'!AM17+'BIFUbC-natural-gas'!AM17+'BIFUbC-electricity'!AM17+'BIFUbC-heat'!AM17+'BIFUbC-biomass'!AM17+'BIFUbC-hydrogen'!AM17</f>
        <v>26108116546791.113</v>
      </c>
      <c r="AN17" s="469">
        <f>'BIFUbC-coal'!AN17+'BIFUbC-LPG-propane-or-butane'!AN17+'BIFUbC-petroleum-diesel'!AN17+'BIFUbC-crude-oil'!AN17+'BIFUbC-heavy-or-residual-oil'!AN17+'BIFUbC-natural-gas'!AN17+'BIFUbC-electricity'!AN17+'BIFUbC-heat'!AN17+'BIFUbC-biomass'!AN17+'BIFUbC-hydrogen'!AN17</f>
        <v>25812347180213.957</v>
      </c>
      <c r="AO17" s="469">
        <f>'BIFUbC-coal'!AO17+'BIFUbC-LPG-propane-or-butane'!AO17+'BIFUbC-petroleum-diesel'!AO17+'BIFUbC-crude-oil'!AO17+'BIFUbC-heavy-or-residual-oil'!AO17+'BIFUbC-natural-gas'!AO17+'BIFUbC-electricity'!AO17+'BIFUbC-heat'!AO17+'BIFUbC-biomass'!AO17+'BIFUbC-hydrogen'!AO17</f>
        <v>25484446235405.25</v>
      </c>
      <c r="AP17" s="469">
        <f>'BIFUbC-coal'!AP17+'BIFUbC-LPG-propane-or-butane'!AP17+'BIFUbC-petroleum-diesel'!AP17+'BIFUbC-crude-oil'!AP17+'BIFUbC-heavy-or-residual-oil'!AP17+'BIFUbC-natural-gas'!AP17+'BIFUbC-electricity'!AP17+'BIFUbC-heat'!AP17+'BIFUbC-biomass'!AP17+'BIFUbC-hydrogen'!AP17</f>
        <v>25124927624777.328</v>
      </c>
      <c r="AQ17" s="470">
        <f>'BIFUbC-coal'!AQ17+'BIFUbC-LPG-propane-or-butane'!AQ17+'BIFUbC-petroleum-diesel'!AQ17+'BIFUbC-crude-oil'!AQ17+'BIFUbC-heavy-or-residual-oil'!AQ17+'BIFUbC-natural-gas'!AQ17+'BIFUbC-electricity'!AQ17+'BIFUbC-heat'!AQ17+'BIFUbC-biomass'!AQ17+'BIFUbC-hydrogen'!AQ17</f>
        <v>24734208912615.398</v>
      </c>
    </row>
    <row r="18" spans="1:43">
      <c r="A18" s="37" t="s">
        <v>631</v>
      </c>
      <c r="B18" s="468">
        <f>'BIFUbC-coal'!B18+'BIFUbC-LPG-propane-or-butane'!B18+'BIFUbC-petroleum-diesel'!B18+'BIFUbC-crude-oil'!B18+'BIFUbC-heavy-or-residual-oil'!B18+'BIFUbC-natural-gas'!B18+'BIFUbC-electricity'!B18+'BIFUbC-heat'!B18+'BIFUbC-biomass'!B18+'BIFUbC-hydrogen'!B18</f>
        <v>46498460779765.438</v>
      </c>
      <c r="C18" s="469">
        <f>'BIFUbC-coal'!C18+'BIFUbC-LPG-propane-or-butane'!C18+'BIFUbC-petroleum-diesel'!C18+'BIFUbC-crude-oil'!C18+'BIFUbC-heavy-or-residual-oil'!C18+'BIFUbC-natural-gas'!C18+'BIFUbC-electricity'!C18+'BIFUbC-heat'!C18+'BIFUbC-biomass'!C18+'BIFUbC-hydrogen'!C18</f>
        <v>45422748128833.219</v>
      </c>
      <c r="D18" s="469">
        <f>'BIFUbC-coal'!D18+'BIFUbC-LPG-propane-or-butane'!D18+'BIFUbC-petroleum-diesel'!D18+'BIFUbC-crude-oil'!D18+'BIFUbC-heavy-or-residual-oil'!D18+'BIFUbC-natural-gas'!D18+'BIFUbC-electricity'!D18+'BIFUbC-heat'!D18+'BIFUbC-biomass'!D18+'BIFUbC-hydrogen'!D18</f>
        <v>53097245704930.922</v>
      </c>
      <c r="E18" s="469">
        <f>'BIFUbC-coal'!E18+'BIFUbC-LPG-propane-or-butane'!E18+'BIFUbC-petroleum-diesel'!E18+'BIFUbC-crude-oil'!E18+'BIFUbC-heavy-or-residual-oil'!E18+'BIFUbC-natural-gas'!E18+'BIFUbC-electricity'!E18+'BIFUbC-heat'!E18+'BIFUbC-biomass'!E18+'BIFUbC-hydrogen'!E18</f>
        <v>56202828919928.172</v>
      </c>
      <c r="F18" s="469">
        <f>'BIFUbC-coal'!F18+'BIFUbC-LPG-propane-or-butane'!F18+'BIFUbC-petroleum-diesel'!F18+'BIFUbC-crude-oil'!F18+'BIFUbC-heavy-or-residual-oil'!F18+'BIFUbC-natural-gas'!F18+'BIFUbC-electricity'!F18+'BIFUbC-heat'!F18+'BIFUbC-biomass'!F18+'BIFUbC-hydrogen'!F18</f>
        <v>59169680212138.203</v>
      </c>
      <c r="G18" s="469">
        <f>'BIFUbC-coal'!G18+'BIFUbC-LPG-propane-or-butane'!G18+'BIFUbC-petroleum-diesel'!G18+'BIFUbC-crude-oil'!G18+'BIFUbC-heavy-or-residual-oil'!G18+'BIFUbC-natural-gas'!G18+'BIFUbC-electricity'!G18+'BIFUbC-heat'!G18+'BIFUbC-biomass'!G18+'BIFUbC-hydrogen'!G18</f>
        <v>62028402230983.258</v>
      </c>
      <c r="H18" s="469">
        <f>'BIFUbC-coal'!H18+'BIFUbC-LPG-propane-or-butane'!H18+'BIFUbC-petroleum-diesel'!H18+'BIFUbC-crude-oil'!H18+'BIFUbC-heavy-or-residual-oil'!H18+'BIFUbC-natural-gas'!H18+'BIFUbC-electricity'!H18+'BIFUbC-heat'!H18+'BIFUbC-biomass'!H18+'BIFUbC-hydrogen'!H18</f>
        <v>64799256970072.594</v>
      </c>
      <c r="I18" s="469">
        <f>'BIFUbC-coal'!I18+'BIFUbC-LPG-propane-or-butane'!I18+'BIFUbC-petroleum-diesel'!I18+'BIFUbC-crude-oil'!I18+'BIFUbC-heavy-or-residual-oil'!I18+'BIFUbC-natural-gas'!I18+'BIFUbC-electricity'!I18+'BIFUbC-heat'!I18+'BIFUbC-biomass'!I18+'BIFUbC-hydrogen'!I18</f>
        <v>67460419441997.039</v>
      </c>
      <c r="J18" s="469">
        <f>'BIFUbC-coal'!J18+'BIFUbC-LPG-propane-or-butane'!J18+'BIFUbC-petroleum-diesel'!J18+'BIFUbC-crude-oil'!J18+'BIFUbC-heavy-or-residual-oil'!J18+'BIFUbC-natural-gas'!J18+'BIFUbC-electricity'!J18+'BIFUbC-heat'!J18+'BIFUbC-biomass'!J18+'BIFUbC-hydrogen'!J18</f>
        <v>70077430607970.023</v>
      </c>
      <c r="K18" s="469">
        <f>'BIFUbC-coal'!K18+'BIFUbC-LPG-propane-or-butane'!K18+'BIFUbC-petroleum-diesel'!K18+'BIFUbC-crude-oil'!K18+'BIFUbC-heavy-or-residual-oil'!K18+'BIFUbC-natural-gas'!K18+'BIFUbC-electricity'!K18+'BIFUbC-heat'!K18+'BIFUbC-biomass'!K18+'BIFUbC-hydrogen'!K18</f>
        <v>72653693653814.063</v>
      </c>
      <c r="L18" s="469">
        <f>'BIFUbC-coal'!L18+'BIFUbC-LPG-propane-or-butane'!L18+'BIFUbC-petroleum-diesel'!L18+'BIFUbC-crude-oil'!L18+'BIFUbC-heavy-or-residual-oil'!L18+'BIFUbC-natural-gas'!L18+'BIFUbC-electricity'!L18+'BIFUbC-heat'!L18+'BIFUbC-biomass'!L18+'BIFUbC-hydrogen'!L18</f>
        <v>75192235479692.109</v>
      </c>
      <c r="M18" s="469">
        <f>'BIFUbC-coal'!M18+'BIFUbC-LPG-propane-or-butane'!M18+'BIFUbC-petroleum-diesel'!M18+'BIFUbC-crude-oil'!M18+'BIFUbC-heavy-or-residual-oil'!M18+'BIFUbC-natural-gas'!M18+'BIFUbC-electricity'!M18+'BIFUbC-heat'!M18+'BIFUbC-biomass'!M18+'BIFUbC-hydrogen'!M18</f>
        <v>77580751184533.375</v>
      </c>
      <c r="N18" s="469">
        <f>'BIFUbC-coal'!N18+'BIFUbC-LPG-propane-or-butane'!N18+'BIFUbC-petroleum-diesel'!N18+'BIFUbC-crude-oil'!N18+'BIFUbC-heavy-or-residual-oil'!N18+'BIFUbC-natural-gas'!N18+'BIFUbC-electricity'!N18+'BIFUbC-heat'!N18+'BIFUbC-biomass'!N18+'BIFUbC-hydrogen'!N18</f>
        <v>79929333519065.5</v>
      </c>
      <c r="O18" s="469">
        <f>'BIFUbC-coal'!O18+'BIFUbC-LPG-propane-or-butane'!O18+'BIFUbC-petroleum-diesel'!O18+'BIFUbC-crude-oil'!O18+'BIFUbC-heavy-or-residual-oil'!O18+'BIFUbC-natural-gas'!O18+'BIFUbC-electricity'!O18+'BIFUbC-heat'!O18+'BIFUbC-biomass'!O18+'BIFUbC-hydrogen'!O18</f>
        <v>82240062881559.469</v>
      </c>
      <c r="P18" s="469">
        <f>'BIFUbC-coal'!P18+'BIFUbC-LPG-propane-or-butane'!P18+'BIFUbC-petroleum-diesel'!P18+'BIFUbC-crude-oil'!P18+'BIFUbC-heavy-or-residual-oil'!P18+'BIFUbC-natural-gas'!P18+'BIFUbC-electricity'!P18+'BIFUbC-heat'!P18+'BIFUbC-biomass'!P18+'BIFUbC-hydrogen'!P18</f>
        <v>84514668971315.766</v>
      </c>
      <c r="Q18" s="469">
        <f>'BIFUbC-coal'!Q18+'BIFUbC-LPG-propane-or-butane'!Q18+'BIFUbC-petroleum-diesel'!Q18+'BIFUbC-crude-oil'!Q18+'BIFUbC-heavy-or-residual-oil'!Q18+'BIFUbC-natural-gas'!Q18+'BIFUbC-electricity'!Q18+'BIFUbC-heat'!Q18+'BIFUbC-biomass'!Q18+'BIFUbC-hydrogen'!Q18</f>
        <v>86753691696067.063</v>
      </c>
      <c r="R18" s="469">
        <f>'BIFUbC-coal'!R18+'BIFUbC-LPG-propane-or-butane'!R18+'BIFUbC-petroleum-diesel'!R18+'BIFUbC-crude-oil'!R18+'BIFUbC-heavy-or-residual-oil'!R18+'BIFUbC-natural-gas'!R18+'BIFUbC-electricity'!R18+'BIFUbC-heat'!R18+'BIFUbC-biomass'!R18+'BIFUbC-hydrogen'!R18</f>
        <v>88870209569228.188</v>
      </c>
      <c r="S18" s="469">
        <f>'BIFUbC-coal'!S18+'BIFUbC-LPG-propane-or-butane'!S18+'BIFUbC-petroleum-diesel'!S18+'BIFUbC-crude-oil'!S18+'BIFUbC-heavy-or-residual-oil'!S18+'BIFUbC-natural-gas'!S18+'BIFUbC-electricity'!S18+'BIFUbC-heat'!S18+'BIFUbC-biomass'!S18+'BIFUbC-hydrogen'!S18</f>
        <v>91037782166818</v>
      </c>
      <c r="T18" s="469">
        <f>'BIFUbC-coal'!T18+'BIFUbC-LPG-propane-or-butane'!T18+'BIFUbC-petroleum-diesel'!T18+'BIFUbC-crude-oil'!T18+'BIFUbC-heavy-or-residual-oil'!T18+'BIFUbC-natural-gas'!T18+'BIFUbC-electricity'!T18+'BIFUbC-heat'!T18+'BIFUbC-biomass'!T18+'BIFUbC-hydrogen'!T18</f>
        <v>93170115381284.531</v>
      </c>
      <c r="U18" s="469">
        <f>'BIFUbC-coal'!U18+'BIFUbC-LPG-propane-or-butane'!U18+'BIFUbC-petroleum-diesel'!U18+'BIFUbC-crude-oil'!U18+'BIFUbC-heavy-or-residual-oil'!U18+'BIFUbC-natural-gas'!U18+'BIFUbC-electricity'!U18+'BIFUbC-heat'!U18+'BIFUbC-biomass'!U18+'BIFUbC-hydrogen'!U18</f>
        <v>95266338431974.063</v>
      </c>
      <c r="V18" s="469">
        <f>'BIFUbC-coal'!V18+'BIFUbC-LPG-propane-or-butane'!V18+'BIFUbC-petroleum-diesel'!V18+'BIFUbC-crude-oil'!V18+'BIFUbC-heavy-or-residual-oil'!V18+'BIFUbC-natural-gas'!V18+'BIFUbC-electricity'!V18+'BIFUbC-heat'!V18+'BIFUbC-biomass'!V18+'BIFUbC-hydrogen'!V18</f>
        <v>97325263962928.359</v>
      </c>
      <c r="W18" s="469">
        <f>'BIFUbC-coal'!W18+'BIFUbC-LPG-propane-or-butane'!W18+'BIFUbC-petroleum-diesel'!W18+'BIFUbC-crude-oil'!W18+'BIFUbC-heavy-or-residual-oil'!W18+'BIFUbC-natural-gas'!W18+'BIFUbC-electricity'!W18+'BIFUbC-heat'!W18+'BIFUbC-biomass'!W18+'BIFUbC-hydrogen'!W18</f>
        <v>99285432978646.891</v>
      </c>
      <c r="X18" s="469">
        <f>'BIFUbC-coal'!X18+'BIFUbC-LPG-propane-or-butane'!X18+'BIFUbC-petroleum-diesel'!X18+'BIFUbC-crude-oil'!X18+'BIFUbC-heavy-or-residual-oil'!X18+'BIFUbC-natural-gas'!X18+'BIFUbC-electricity'!X18+'BIFUbC-heat'!X18+'BIFUbC-biomass'!X18+'BIFUbC-hydrogen'!X18</f>
        <v>101041290868286.11</v>
      </c>
      <c r="Y18" s="469">
        <f>'BIFUbC-coal'!Y18+'BIFUbC-LPG-propane-or-butane'!Y18+'BIFUbC-petroleum-diesel'!Y18+'BIFUbC-crude-oil'!Y18+'BIFUbC-heavy-or-residual-oil'!Y18+'BIFUbC-natural-gas'!Y18+'BIFUbC-electricity'!Y18+'BIFUbC-heat'!Y18+'BIFUbC-biomass'!Y18+'BIFUbC-hydrogen'!Y18</f>
        <v>102683312026766.75</v>
      </c>
      <c r="Z18" s="469">
        <f>'BIFUbC-coal'!Z18+'BIFUbC-LPG-propane-or-butane'!Z18+'BIFUbC-petroleum-diesel'!Z18+'BIFUbC-crude-oil'!Z18+'BIFUbC-heavy-or-residual-oil'!Z18+'BIFUbC-natural-gas'!Z18+'BIFUbC-electricity'!Z18+'BIFUbC-heat'!Z18+'BIFUbC-biomass'!Z18+'BIFUbC-hydrogen'!Z18</f>
        <v>104206540068874.63</v>
      </c>
      <c r="AA18" s="469">
        <f>'BIFUbC-coal'!AA18+'BIFUbC-LPG-propane-or-butane'!AA18+'BIFUbC-petroleum-diesel'!AA18+'BIFUbC-crude-oil'!AA18+'BIFUbC-heavy-or-residual-oil'!AA18+'BIFUbC-natural-gas'!AA18+'BIFUbC-electricity'!AA18+'BIFUbC-heat'!AA18+'BIFUbC-biomass'!AA18+'BIFUbC-hydrogen'!AA18</f>
        <v>105605088526542.77</v>
      </c>
      <c r="AB18" s="469">
        <f>'BIFUbC-coal'!AB18+'BIFUbC-LPG-propane-or-butane'!AB18+'BIFUbC-petroleum-diesel'!AB18+'BIFUbC-crude-oil'!AB18+'BIFUbC-heavy-or-residual-oil'!AB18+'BIFUbC-natural-gas'!AB18+'BIFUbC-electricity'!AB18+'BIFUbC-heat'!AB18+'BIFUbC-biomass'!AB18+'BIFUbC-hydrogen'!AB18</f>
        <v>106874245175018.78</v>
      </c>
      <c r="AC18" s="469">
        <f>'BIFUbC-coal'!AC18+'BIFUbC-LPG-propane-or-butane'!AC18+'BIFUbC-petroleum-diesel'!AC18+'BIFUbC-crude-oil'!AC18+'BIFUbC-heavy-or-residual-oil'!AC18+'BIFUbC-natural-gas'!AC18+'BIFUbC-electricity'!AC18+'BIFUbC-heat'!AC18+'BIFUbC-biomass'!AC18+'BIFUbC-hydrogen'!AC18</f>
        <v>108009511841717.63</v>
      </c>
      <c r="AD18" s="469">
        <f>'BIFUbC-coal'!AD18+'BIFUbC-LPG-propane-or-butane'!AD18+'BIFUbC-petroleum-diesel'!AD18+'BIFUbC-crude-oil'!AD18+'BIFUbC-heavy-or-residual-oil'!AD18+'BIFUbC-natural-gas'!AD18+'BIFUbC-electricity'!AD18+'BIFUbC-heat'!AD18+'BIFUbC-biomass'!AD18+'BIFUbC-hydrogen'!AD18</f>
        <v>109006647127311.34</v>
      </c>
      <c r="AE18" s="469">
        <f>'BIFUbC-coal'!AE18+'BIFUbC-LPG-propane-or-butane'!AE18+'BIFUbC-petroleum-diesel'!AE18+'BIFUbC-crude-oil'!AE18+'BIFUbC-heavy-or-residual-oil'!AE18+'BIFUbC-natural-gas'!AE18+'BIFUbC-electricity'!AE18+'BIFUbC-heat'!AE18+'BIFUbC-biomass'!AE18+'BIFUbC-hydrogen'!AE18</f>
        <v>109860610758854.28</v>
      </c>
      <c r="AF18" s="469">
        <f>'BIFUbC-coal'!AF18+'BIFUbC-LPG-propane-or-butane'!AF18+'BIFUbC-petroleum-diesel'!AF18+'BIFUbC-crude-oil'!AF18+'BIFUbC-heavy-or-residual-oil'!AF18+'BIFUbC-natural-gas'!AF18+'BIFUbC-electricity'!AF18+'BIFUbC-heat'!AF18+'BIFUbC-biomass'!AF18+'BIFUbC-hydrogen'!AF18</f>
        <v>110567775974732.84</v>
      </c>
      <c r="AG18" s="469">
        <f>'BIFUbC-coal'!AG18+'BIFUbC-LPG-propane-or-butane'!AG18+'BIFUbC-petroleum-diesel'!AG18+'BIFUbC-crude-oil'!AG18+'BIFUbC-heavy-or-residual-oil'!AG18+'BIFUbC-natural-gas'!AG18+'BIFUbC-electricity'!AG18+'BIFUbC-heat'!AG18+'BIFUbC-biomass'!AG18+'BIFUbC-hydrogen'!AG18</f>
        <v>111123791156803.61</v>
      </c>
      <c r="AH18" s="469">
        <f>'BIFUbC-coal'!AH18+'BIFUbC-LPG-propane-or-butane'!AH18+'BIFUbC-petroleum-diesel'!AH18+'BIFUbC-crude-oil'!AH18+'BIFUbC-heavy-or-residual-oil'!AH18+'BIFUbC-natural-gas'!AH18+'BIFUbC-electricity'!AH18+'BIFUbC-heat'!AH18+'BIFUbC-biomass'!AH18+'BIFUbC-hydrogen'!AH18</f>
        <v>111414032102071.95</v>
      </c>
      <c r="AI18" s="469">
        <f>'BIFUbC-coal'!AI18+'BIFUbC-LPG-propane-or-butane'!AI18+'BIFUbC-petroleum-diesel'!AI18+'BIFUbC-crude-oil'!AI18+'BIFUbC-heavy-or-residual-oil'!AI18+'BIFUbC-natural-gas'!AI18+'BIFUbC-electricity'!AI18+'BIFUbC-heat'!AI18+'BIFUbC-biomass'!AI18+'BIFUbC-hydrogen'!AI18</f>
        <v>111546307021159.42</v>
      </c>
      <c r="AJ18" s="469">
        <f>'BIFUbC-coal'!AJ18+'BIFUbC-LPG-propane-or-butane'!AJ18+'BIFUbC-petroleum-diesel'!AJ18+'BIFUbC-crude-oil'!AJ18+'BIFUbC-heavy-or-residual-oil'!AJ18+'BIFUbC-natural-gas'!AJ18+'BIFUbC-electricity'!AJ18+'BIFUbC-heat'!AJ18+'BIFUbC-biomass'!AJ18+'BIFUbC-hydrogen'!AJ18</f>
        <v>111518113168243.45</v>
      </c>
      <c r="AK18" s="469">
        <f>'BIFUbC-coal'!AK18+'BIFUbC-LPG-propane-or-butane'!AK18+'BIFUbC-petroleum-diesel'!AK18+'BIFUbC-crude-oil'!AK18+'BIFUbC-heavy-or-residual-oil'!AK18+'BIFUbC-natural-gas'!AK18+'BIFUbC-electricity'!AK18+'BIFUbC-heat'!AK18+'BIFUbC-biomass'!AK18+'BIFUbC-hydrogen'!AK18</f>
        <v>111327501283669.97</v>
      </c>
      <c r="AL18" s="469">
        <f>'BIFUbC-coal'!AL18+'BIFUbC-LPG-propane-or-butane'!AL18+'BIFUbC-petroleum-diesel'!AL18+'BIFUbC-crude-oil'!AL18+'BIFUbC-heavy-or-residual-oil'!AL18+'BIFUbC-natural-gas'!AL18+'BIFUbC-electricity'!AL18+'BIFUbC-heat'!AL18+'BIFUbC-biomass'!AL18+'BIFUbC-hydrogen'!AL18</f>
        <v>110973116415711.08</v>
      </c>
      <c r="AM18" s="469">
        <f>'BIFUbC-coal'!AM18+'BIFUbC-LPG-propane-or-butane'!AM18+'BIFUbC-petroleum-diesel'!AM18+'BIFUbC-crude-oil'!AM18+'BIFUbC-heavy-or-residual-oil'!AM18+'BIFUbC-natural-gas'!AM18+'BIFUbC-electricity'!AM18+'BIFUbC-heat'!AM18+'BIFUbC-biomass'!AM18+'BIFUbC-hydrogen'!AM18</f>
        <v>110453119843202.91</v>
      </c>
      <c r="AN18" s="469">
        <f>'BIFUbC-coal'!AN18+'BIFUbC-LPG-propane-or-butane'!AN18+'BIFUbC-petroleum-diesel'!AN18+'BIFUbC-crude-oil'!AN18+'BIFUbC-heavy-or-residual-oil'!AN18+'BIFUbC-natural-gas'!AN18+'BIFUbC-electricity'!AN18+'BIFUbC-heat'!AN18+'BIFUbC-biomass'!AN18+'BIFUbC-hydrogen'!AN18</f>
        <v>109767470219367.56</v>
      </c>
      <c r="AO18" s="469">
        <f>'BIFUbC-coal'!AO18+'BIFUbC-LPG-propane-or-butane'!AO18+'BIFUbC-petroleum-diesel'!AO18+'BIFUbC-crude-oil'!AO18+'BIFUbC-heavy-or-residual-oil'!AO18+'BIFUbC-natural-gas'!AO18+'BIFUbC-electricity'!AO18+'BIFUbC-heat'!AO18+'BIFUbC-biomass'!AO18+'BIFUbC-hydrogen'!AO18</f>
        <v>108915726102867.92</v>
      </c>
      <c r="AP18" s="469">
        <f>'BIFUbC-coal'!AP18+'BIFUbC-LPG-propane-or-butane'!AP18+'BIFUbC-petroleum-diesel'!AP18+'BIFUbC-crude-oil'!AP18+'BIFUbC-heavy-or-residual-oil'!AP18+'BIFUbC-natural-gas'!AP18+'BIFUbC-electricity'!AP18+'BIFUbC-heat'!AP18+'BIFUbC-biomass'!AP18+'BIFUbC-hydrogen'!AP18</f>
        <v>107899302129976.64</v>
      </c>
      <c r="AQ18" s="470">
        <f>'BIFUbC-coal'!AQ18+'BIFUbC-LPG-propane-or-butane'!AQ18+'BIFUbC-petroleum-diesel'!AQ18+'BIFUbC-crude-oil'!AQ18+'BIFUbC-heavy-or-residual-oil'!AQ18+'BIFUbC-natural-gas'!AQ18+'BIFUbC-electricity'!AQ18+'BIFUbC-heat'!AQ18+'BIFUbC-biomass'!AQ18+'BIFUbC-hydrogen'!AQ18</f>
        <v>106719282181361.5</v>
      </c>
    </row>
    <row r="19" spans="1:43">
      <c r="A19" s="37" t="s">
        <v>632</v>
      </c>
      <c r="B19" s="468">
        <f>'BIFUbC-coal'!B19+'BIFUbC-LPG-propane-or-butane'!B19+'BIFUbC-petroleum-diesel'!B19+'BIFUbC-crude-oil'!B19+'BIFUbC-heavy-or-residual-oil'!B19+'BIFUbC-natural-gas'!B19+'BIFUbC-electricity'!B19+'BIFUbC-heat'!B19+'BIFUbC-biomass'!B19+'BIFUbC-hydrogen'!B19</f>
        <v>19531929875137.941</v>
      </c>
      <c r="C19" s="469">
        <f>'BIFUbC-coal'!C19+'BIFUbC-LPG-propane-or-butane'!C19+'BIFUbC-petroleum-diesel'!C19+'BIFUbC-crude-oil'!C19+'BIFUbC-heavy-or-residual-oil'!C19+'BIFUbC-natural-gas'!C19+'BIFUbC-electricity'!C19+'BIFUbC-heat'!C19+'BIFUbC-biomass'!C19+'BIFUbC-hydrogen'!C19</f>
        <v>19256897876559.5</v>
      </c>
      <c r="D19" s="469">
        <f>'BIFUbC-coal'!D19+'BIFUbC-LPG-propane-or-butane'!D19+'BIFUbC-petroleum-diesel'!D19+'BIFUbC-crude-oil'!D19+'BIFUbC-heavy-or-residual-oil'!D19+'BIFUbC-natural-gas'!D19+'BIFUbC-electricity'!D19+'BIFUbC-heat'!D19+'BIFUbC-biomass'!D19+'BIFUbC-hydrogen'!D19</f>
        <v>22143169102852.727</v>
      </c>
      <c r="E19" s="469">
        <f>'BIFUbC-coal'!E19+'BIFUbC-LPG-propane-or-butane'!E19+'BIFUbC-petroleum-diesel'!E19+'BIFUbC-crude-oil'!E19+'BIFUbC-heavy-or-residual-oil'!E19+'BIFUbC-natural-gas'!E19+'BIFUbC-electricity'!E19+'BIFUbC-heat'!E19+'BIFUbC-biomass'!E19+'BIFUbC-hydrogen'!E19</f>
        <v>22838556409576.883</v>
      </c>
      <c r="F19" s="469">
        <f>'BIFUbC-coal'!F19+'BIFUbC-LPG-propane-or-butane'!F19+'BIFUbC-petroleum-diesel'!F19+'BIFUbC-crude-oil'!F19+'BIFUbC-heavy-or-residual-oil'!F19+'BIFUbC-natural-gas'!F19+'BIFUbC-electricity'!F19+'BIFUbC-heat'!F19+'BIFUbC-biomass'!F19+'BIFUbC-hydrogen'!F19</f>
        <v>23484925957699.582</v>
      </c>
      <c r="G19" s="469">
        <f>'BIFUbC-coal'!G19+'BIFUbC-LPG-propane-or-butane'!G19+'BIFUbC-petroleum-diesel'!G19+'BIFUbC-crude-oil'!G19+'BIFUbC-heavy-or-residual-oil'!G19+'BIFUbC-natural-gas'!G19+'BIFUbC-electricity'!G19+'BIFUbC-heat'!G19+'BIFUbC-biomass'!G19+'BIFUbC-hydrogen'!G19</f>
        <v>24096694230530.77</v>
      </c>
      <c r="H19" s="469">
        <f>'BIFUbC-coal'!H19+'BIFUbC-LPG-propane-or-butane'!H19+'BIFUbC-petroleum-diesel'!H19+'BIFUbC-crude-oil'!H19+'BIFUbC-heavy-or-residual-oil'!H19+'BIFUbC-natural-gas'!H19+'BIFUbC-electricity'!H19+'BIFUbC-heat'!H19+'BIFUbC-biomass'!H19+'BIFUbC-hydrogen'!H19</f>
        <v>24682894218594.641</v>
      </c>
      <c r="I19" s="469">
        <f>'BIFUbC-coal'!I19+'BIFUbC-LPG-propane-or-butane'!I19+'BIFUbC-petroleum-diesel'!I19+'BIFUbC-crude-oil'!I19+'BIFUbC-heavy-or-residual-oil'!I19+'BIFUbC-natural-gas'!I19+'BIFUbC-electricity'!I19+'BIFUbC-heat'!I19+'BIFUbC-biomass'!I19+'BIFUbC-hydrogen'!I19</f>
        <v>25236004872242.234</v>
      </c>
      <c r="J19" s="469">
        <f>'BIFUbC-coal'!J19+'BIFUbC-LPG-propane-or-butane'!J19+'BIFUbC-petroleum-diesel'!J19+'BIFUbC-crude-oil'!J19+'BIFUbC-heavy-or-residual-oil'!J19+'BIFUbC-natural-gas'!J19+'BIFUbC-electricity'!J19+'BIFUbC-heat'!J19+'BIFUbC-biomass'!J19+'BIFUbC-hydrogen'!J19</f>
        <v>25781067427045.422</v>
      </c>
      <c r="K19" s="469">
        <f>'BIFUbC-coal'!K19+'BIFUbC-LPG-propane-or-butane'!K19+'BIFUbC-petroleum-diesel'!K19+'BIFUbC-crude-oil'!K19+'BIFUbC-heavy-or-residual-oil'!K19+'BIFUbC-natural-gas'!K19+'BIFUbC-electricity'!K19+'BIFUbC-heat'!K19+'BIFUbC-biomass'!K19+'BIFUbC-hydrogen'!K19</f>
        <v>26318969348875.027</v>
      </c>
      <c r="L19" s="469">
        <f>'BIFUbC-coal'!L19+'BIFUbC-LPG-propane-or-butane'!L19+'BIFUbC-petroleum-diesel'!L19+'BIFUbC-crude-oil'!L19+'BIFUbC-heavy-or-residual-oil'!L19+'BIFUbC-natural-gas'!L19+'BIFUbC-electricity'!L19+'BIFUbC-heat'!L19+'BIFUbC-biomass'!L19+'BIFUbC-hydrogen'!L19</f>
        <v>26850452252470.758</v>
      </c>
      <c r="M19" s="469">
        <f>'BIFUbC-coal'!M19+'BIFUbC-LPG-propane-or-butane'!M19+'BIFUbC-petroleum-diesel'!M19+'BIFUbC-crude-oil'!M19+'BIFUbC-heavy-or-residual-oil'!M19+'BIFUbC-natural-gas'!M19+'BIFUbC-electricity'!M19+'BIFUbC-heat'!M19+'BIFUbC-biomass'!M19+'BIFUbC-hydrogen'!M19</f>
        <v>27335618526791.973</v>
      </c>
      <c r="N19" s="469">
        <f>'BIFUbC-coal'!N19+'BIFUbC-LPG-propane-or-butane'!N19+'BIFUbC-petroleum-diesel'!N19+'BIFUbC-crude-oil'!N19+'BIFUbC-heavy-or-residual-oil'!N19+'BIFUbC-natural-gas'!N19+'BIFUbC-electricity'!N19+'BIFUbC-heat'!N19+'BIFUbC-biomass'!N19+'BIFUbC-hydrogen'!N19</f>
        <v>27813974632969.313</v>
      </c>
      <c r="O19" s="469">
        <f>'BIFUbC-coal'!O19+'BIFUbC-LPG-propane-or-butane'!O19+'BIFUbC-petroleum-diesel'!O19+'BIFUbC-crude-oil'!O19+'BIFUbC-heavy-or-residual-oil'!O19+'BIFUbC-natural-gas'!O19+'BIFUbC-electricity'!O19+'BIFUbC-heat'!O19+'BIFUbC-biomass'!O19+'BIFUbC-hydrogen'!O19</f>
        <v>28285917802206.996</v>
      </c>
      <c r="P19" s="469">
        <f>'BIFUbC-coal'!P19+'BIFUbC-LPG-propane-or-butane'!P19+'BIFUbC-petroleum-diesel'!P19+'BIFUbC-crude-oil'!P19+'BIFUbC-heavy-or-residual-oil'!P19+'BIFUbC-natural-gas'!P19+'BIFUbC-electricity'!P19+'BIFUbC-heat'!P19+'BIFUbC-biomass'!P19+'BIFUbC-hydrogen'!P19</f>
        <v>28751741091525.18</v>
      </c>
      <c r="Q19" s="469">
        <f>'BIFUbC-coal'!Q19+'BIFUbC-LPG-propane-or-butane'!Q19+'BIFUbC-petroleum-diesel'!Q19+'BIFUbC-crude-oil'!Q19+'BIFUbC-heavy-or-residual-oil'!Q19+'BIFUbC-natural-gas'!Q19+'BIFUbC-electricity'!Q19+'BIFUbC-heat'!Q19+'BIFUbC-biomass'!Q19+'BIFUbC-hydrogen'!Q19</f>
        <v>29211354299159.879</v>
      </c>
      <c r="R19" s="469">
        <f>'BIFUbC-coal'!R19+'BIFUbC-LPG-propane-or-butane'!R19+'BIFUbC-petroleum-diesel'!R19+'BIFUbC-crude-oil'!R19+'BIFUbC-heavy-or-residual-oil'!R19+'BIFUbC-natural-gas'!R19+'BIFUbC-electricity'!R19+'BIFUbC-heat'!R19+'BIFUbC-biomass'!R19+'BIFUbC-hydrogen'!R19</f>
        <v>29635531358671.793</v>
      </c>
      <c r="S19" s="469">
        <f>'BIFUbC-coal'!S19+'BIFUbC-LPG-propane-or-butane'!S19+'BIFUbC-petroleum-diesel'!S19+'BIFUbC-crude-oil'!S19+'BIFUbC-heavy-or-residual-oil'!S19+'BIFUbC-natural-gas'!S19+'BIFUbC-electricity'!S19+'BIFUbC-heat'!S19+'BIFUbC-biomass'!S19+'BIFUbC-hydrogen'!S19</f>
        <v>30082204816360.457</v>
      </c>
      <c r="T19" s="469">
        <f>'BIFUbC-coal'!T19+'BIFUbC-LPG-propane-or-butane'!T19+'BIFUbC-petroleum-diesel'!T19+'BIFUbC-crude-oil'!T19+'BIFUbC-heavy-or-residual-oil'!T19+'BIFUbC-natural-gas'!T19+'BIFUbC-electricity'!T19+'BIFUbC-heat'!T19+'BIFUbC-biomass'!T19+'BIFUbC-hydrogen'!T19</f>
        <v>30522134191074.875</v>
      </c>
      <c r="U19" s="469">
        <f>'BIFUbC-coal'!U19+'BIFUbC-LPG-propane-or-butane'!U19+'BIFUbC-petroleum-diesel'!U19+'BIFUbC-crude-oil'!U19+'BIFUbC-heavy-or-residual-oil'!U19+'BIFUbC-natural-gas'!U19+'BIFUbC-electricity'!U19+'BIFUbC-heat'!U19+'BIFUbC-biomass'!U19+'BIFUbC-hydrogen'!U19</f>
        <v>30954875294322.785</v>
      </c>
      <c r="V19" s="469">
        <f>'BIFUbC-coal'!V19+'BIFUbC-LPG-propane-or-butane'!V19+'BIFUbC-petroleum-diesel'!V19+'BIFUbC-crude-oil'!V19+'BIFUbC-heavy-or-residual-oil'!V19+'BIFUbC-natural-gas'!V19+'BIFUbC-electricity'!V19+'BIFUbC-heat'!V19+'BIFUbC-biomass'!V19+'BIFUbC-hydrogen'!V19</f>
        <v>31379909850535.953</v>
      </c>
      <c r="W19" s="469">
        <f>'BIFUbC-coal'!W19+'BIFUbC-LPG-propane-or-butane'!W19+'BIFUbC-petroleum-diesel'!W19+'BIFUbC-crude-oil'!W19+'BIFUbC-heavy-or-residual-oil'!W19+'BIFUbC-natural-gas'!W19+'BIFUbC-electricity'!W19+'BIFUbC-heat'!W19+'BIFUbC-biomass'!W19+'BIFUbC-hydrogen'!W19</f>
        <v>31777455864805.313</v>
      </c>
      <c r="X19" s="469">
        <f>'BIFUbC-coal'!X19+'BIFUbC-LPG-propane-or-butane'!X19+'BIFUbC-petroleum-diesel'!X19+'BIFUbC-crude-oil'!X19+'BIFUbC-heavy-or-residual-oil'!X19+'BIFUbC-natural-gas'!X19+'BIFUbC-electricity'!X19+'BIFUbC-heat'!X19+'BIFUbC-biomass'!X19+'BIFUbC-hydrogen'!X19</f>
        <v>32114276660181.328</v>
      </c>
      <c r="Y19" s="469">
        <f>'BIFUbC-coal'!Y19+'BIFUbC-LPG-propane-or-butane'!Y19+'BIFUbC-petroleum-diesel'!Y19+'BIFUbC-crude-oil'!Y19+'BIFUbC-heavy-or-residual-oil'!Y19+'BIFUbC-natural-gas'!Y19+'BIFUbC-electricity'!Y19+'BIFUbC-heat'!Y19+'BIFUbC-biomass'!Y19+'BIFUbC-hydrogen'!Y19</f>
        <v>32419882311350.496</v>
      </c>
      <c r="Z19" s="469">
        <f>'BIFUbC-coal'!Z19+'BIFUbC-LPG-propane-or-butane'!Z19+'BIFUbC-petroleum-diesel'!Z19+'BIFUbC-crude-oil'!Z19+'BIFUbC-heavy-or-residual-oil'!Z19+'BIFUbC-natural-gas'!Z19+'BIFUbC-electricity'!Z19+'BIFUbC-heat'!Z19+'BIFUbC-biomass'!Z19+'BIFUbC-hydrogen'!Z19</f>
        <v>32693020716468.348</v>
      </c>
      <c r="AA19" s="469">
        <f>'BIFUbC-coal'!AA19+'BIFUbC-LPG-propane-or-butane'!AA19+'BIFUbC-petroleum-diesel'!AA19+'BIFUbC-crude-oil'!AA19+'BIFUbC-heavy-or-residual-oil'!AA19+'BIFUbC-natural-gas'!AA19+'BIFUbC-electricity'!AA19+'BIFUbC-heat'!AA19+'BIFUbC-biomass'!AA19+'BIFUbC-hydrogen'!AA19</f>
        <v>32932155745230.813</v>
      </c>
      <c r="AB19" s="469">
        <f>'BIFUbC-coal'!AB19+'BIFUbC-LPG-propane-or-butane'!AB19+'BIFUbC-petroleum-diesel'!AB19+'BIFUbC-crude-oil'!AB19+'BIFUbC-heavy-or-residual-oil'!AB19+'BIFUbC-natural-gas'!AB19+'BIFUbC-electricity'!AB19+'BIFUbC-heat'!AB19+'BIFUbC-biomass'!AB19+'BIFUbC-hydrogen'!AB19</f>
        <v>33136127265789.695</v>
      </c>
      <c r="AC19" s="469">
        <f>'BIFUbC-coal'!AC19+'BIFUbC-LPG-propane-or-butane'!AC19+'BIFUbC-petroleum-diesel'!AC19+'BIFUbC-crude-oil'!AC19+'BIFUbC-heavy-or-residual-oil'!AC19+'BIFUbC-natural-gas'!AC19+'BIFUbC-electricity'!AC19+'BIFUbC-heat'!AC19+'BIFUbC-biomass'!AC19+'BIFUbC-hydrogen'!AC19</f>
        <v>33303843588656.543</v>
      </c>
      <c r="AD19" s="469">
        <f>'BIFUbC-coal'!AD19+'BIFUbC-LPG-propane-or-butane'!AD19+'BIFUbC-petroleum-diesel'!AD19+'BIFUbC-crude-oil'!AD19+'BIFUbC-heavy-or-residual-oil'!AD19+'BIFUbC-natural-gas'!AD19+'BIFUbC-electricity'!AD19+'BIFUbC-heat'!AD19+'BIFUbC-biomass'!AD19+'BIFUbC-hydrogen'!AD19</f>
        <v>33434292537985.297</v>
      </c>
      <c r="AE19" s="469">
        <f>'BIFUbC-coal'!AE19+'BIFUbC-LPG-propane-or-butane'!AE19+'BIFUbC-petroleum-diesel'!AE19+'BIFUbC-crude-oil'!AE19+'BIFUbC-heavy-or-residual-oil'!AE19+'BIFUbC-natural-gas'!AE19+'BIFUbC-electricity'!AE19+'BIFUbC-heat'!AE19+'BIFUbC-biomass'!AE19+'BIFUbC-hydrogen'!AE19</f>
        <v>33526217223579.594</v>
      </c>
      <c r="AF19" s="469">
        <f>'BIFUbC-coal'!AF19+'BIFUbC-LPG-propane-or-butane'!AF19+'BIFUbC-petroleum-diesel'!AF19+'BIFUbC-crude-oil'!AF19+'BIFUbC-heavy-or-residual-oil'!AF19+'BIFUbC-natural-gas'!AF19+'BIFUbC-electricity'!AF19+'BIFUbC-heat'!AF19+'BIFUbC-biomass'!AF19+'BIFUbC-hydrogen'!AF19</f>
        <v>33578793932161.527</v>
      </c>
      <c r="AG19" s="469">
        <f>'BIFUbC-coal'!AG19+'BIFUbC-LPG-propane-or-butane'!AG19+'BIFUbC-petroleum-diesel'!AG19+'BIFUbC-crude-oil'!AG19+'BIFUbC-heavy-or-residual-oil'!AG19+'BIFUbC-natural-gas'!AG19+'BIFUbC-electricity'!AG19+'BIFUbC-heat'!AG19+'BIFUbC-biomass'!AG19+'BIFUbC-hydrogen'!AG19</f>
        <v>33590975329204.637</v>
      </c>
      <c r="AH19" s="469">
        <f>'BIFUbC-coal'!AH19+'BIFUbC-LPG-propane-or-butane'!AH19+'BIFUbC-petroleum-diesel'!AH19+'BIFUbC-crude-oil'!AH19+'BIFUbC-heavy-or-residual-oil'!AH19+'BIFUbC-natural-gas'!AH19+'BIFUbC-electricity'!AH19+'BIFUbC-heat'!AH19+'BIFUbC-biomass'!AH19+'BIFUbC-hydrogen'!AH19</f>
        <v>33528528949398.73</v>
      </c>
      <c r="AI19" s="469">
        <f>'BIFUbC-coal'!AI19+'BIFUbC-LPG-propane-or-butane'!AI19+'BIFUbC-petroleum-diesel'!AI19+'BIFUbC-crude-oil'!AI19+'BIFUbC-heavy-or-residual-oil'!AI19+'BIFUbC-natural-gas'!AI19+'BIFUbC-electricity'!AI19+'BIFUbC-heat'!AI19+'BIFUbC-biomass'!AI19+'BIFUbC-hydrogen'!AI19</f>
        <v>33424442291486.367</v>
      </c>
      <c r="AJ19" s="469">
        <f>'BIFUbC-coal'!AJ19+'BIFUbC-LPG-propane-or-butane'!AJ19+'BIFUbC-petroleum-diesel'!AJ19+'BIFUbC-crude-oil'!AJ19+'BIFUbC-heavy-or-residual-oil'!AJ19+'BIFUbC-natural-gas'!AJ19+'BIFUbC-electricity'!AJ19+'BIFUbC-heat'!AJ19+'BIFUbC-biomass'!AJ19+'BIFUbC-hydrogen'!AJ19</f>
        <v>33278194498117.277</v>
      </c>
      <c r="AK19" s="469">
        <f>'BIFUbC-coal'!AK19+'BIFUbC-LPG-propane-or-butane'!AK19+'BIFUbC-petroleum-diesel'!AK19+'BIFUbC-crude-oil'!AK19+'BIFUbC-heavy-or-residual-oil'!AK19+'BIFUbC-natural-gas'!AK19+'BIFUbC-electricity'!AK19+'BIFUbC-heat'!AK19+'BIFUbC-biomass'!AK19+'BIFUbC-hydrogen'!AK19</f>
        <v>33089422444661.91</v>
      </c>
      <c r="AL19" s="469">
        <f>'BIFUbC-coal'!AL19+'BIFUbC-LPG-propane-or-butane'!AL19+'BIFUbC-petroleum-diesel'!AL19+'BIFUbC-crude-oil'!AL19+'BIFUbC-heavy-or-residual-oil'!AL19+'BIFUbC-natural-gas'!AL19+'BIFUbC-electricity'!AL19+'BIFUbC-heat'!AL19+'BIFUbC-biomass'!AL19+'BIFUbC-hydrogen'!AL19</f>
        <v>32857930364544.031</v>
      </c>
      <c r="AM19" s="469">
        <f>'BIFUbC-coal'!AM19+'BIFUbC-LPG-propane-or-butane'!AM19+'BIFUbC-petroleum-diesel'!AM19+'BIFUbC-crude-oil'!AM19+'BIFUbC-heavy-or-residual-oil'!AM19+'BIFUbC-natural-gas'!AM19+'BIFUbC-electricity'!AM19+'BIFUbC-heat'!AM19+'BIFUbC-biomass'!AM19+'BIFUbC-hydrogen'!AM19</f>
        <v>32583369427415.223</v>
      </c>
      <c r="AN19" s="469">
        <f>'BIFUbC-coal'!AN19+'BIFUbC-LPG-propane-or-butane'!AN19+'BIFUbC-petroleum-diesel'!AN19+'BIFUbC-crude-oil'!AN19+'BIFUbC-heavy-or-residual-oil'!AN19+'BIFUbC-natural-gas'!AN19+'BIFUbC-electricity'!AN19+'BIFUbC-heat'!AN19+'BIFUbC-biomass'!AN19+'BIFUbC-hydrogen'!AN19</f>
        <v>32265911820016.141</v>
      </c>
      <c r="AO19" s="469">
        <f>'BIFUbC-coal'!AO19+'BIFUbC-LPG-propane-or-butane'!AO19+'BIFUbC-petroleum-diesel'!AO19+'BIFUbC-crude-oil'!AO19+'BIFUbC-heavy-or-residual-oil'!AO19+'BIFUbC-natural-gas'!AO19+'BIFUbC-electricity'!AO19+'BIFUbC-heat'!AO19+'BIFUbC-biomass'!AO19+'BIFUbC-hydrogen'!AO19</f>
        <v>31905598648222.055</v>
      </c>
      <c r="AP19" s="469">
        <f>'BIFUbC-coal'!AP19+'BIFUbC-LPG-propane-or-butane'!AP19+'BIFUbC-petroleum-diesel'!AP19+'BIFUbC-crude-oil'!AP19+'BIFUbC-heavy-or-residual-oil'!AP19+'BIFUbC-natural-gas'!AP19+'BIFUbC-electricity'!AP19+'BIFUbC-heat'!AP19+'BIFUbC-biomass'!AP19+'BIFUbC-hydrogen'!AP19</f>
        <v>31503001905013.074</v>
      </c>
      <c r="AQ19" s="470">
        <f>'BIFUbC-coal'!AQ19+'BIFUbC-LPG-propane-or-butane'!AQ19+'BIFUbC-petroleum-diesel'!AQ19+'BIFUbC-crude-oil'!AQ19+'BIFUbC-heavy-or-residual-oil'!AQ19+'BIFUbC-natural-gas'!AQ19+'BIFUbC-electricity'!AQ19+'BIFUbC-heat'!AQ19+'BIFUbC-biomass'!AQ19+'BIFUbC-hydrogen'!AQ19</f>
        <v>31058580359588.922</v>
      </c>
    </row>
    <row r="20" spans="1:43">
      <c r="A20" s="37" t="s">
        <v>633</v>
      </c>
      <c r="B20" s="468">
        <f>'BIFUbC-coal'!B20+'BIFUbC-LPG-propane-or-butane'!B20+'BIFUbC-petroleum-diesel'!B20+'BIFUbC-crude-oil'!B20+'BIFUbC-heavy-or-residual-oil'!B20+'BIFUbC-natural-gas'!B20+'BIFUbC-electricity'!B20+'BIFUbC-heat'!B20+'BIFUbC-biomass'!B20+'BIFUbC-hydrogen'!B20</f>
        <v>14915376475235.9</v>
      </c>
      <c r="C20" s="469">
        <f>'BIFUbC-coal'!C20+'BIFUbC-LPG-propane-or-butane'!C20+'BIFUbC-petroleum-diesel'!C20+'BIFUbC-crude-oil'!C20+'BIFUbC-heavy-or-residual-oil'!C20+'BIFUbC-natural-gas'!C20+'BIFUbC-electricity'!C20+'BIFUbC-heat'!C20+'BIFUbC-biomass'!C20+'BIFUbC-hydrogen'!C20</f>
        <v>13903253878009.703</v>
      </c>
      <c r="D20" s="469">
        <f>'BIFUbC-coal'!D20+'BIFUbC-LPG-propane-or-butane'!D20+'BIFUbC-petroleum-diesel'!D20+'BIFUbC-crude-oil'!D20+'BIFUbC-heavy-or-residual-oil'!D20+'BIFUbC-natural-gas'!D20+'BIFUbC-electricity'!D20+'BIFUbC-heat'!D20+'BIFUbC-biomass'!D20+'BIFUbC-hydrogen'!D20</f>
        <v>17296221371723.451</v>
      </c>
      <c r="E20" s="469">
        <f>'BIFUbC-coal'!E20+'BIFUbC-LPG-propane-or-butane'!E20+'BIFUbC-petroleum-diesel'!E20+'BIFUbC-crude-oil'!E20+'BIFUbC-heavy-or-residual-oil'!E20+'BIFUbC-natural-gas'!E20+'BIFUbC-electricity'!E20+'BIFUbC-heat'!E20+'BIFUbC-biomass'!E20+'BIFUbC-hydrogen'!E20</f>
        <v>17754143943900.105</v>
      </c>
      <c r="F20" s="469">
        <f>'BIFUbC-coal'!F20+'BIFUbC-LPG-propane-or-butane'!F20+'BIFUbC-petroleum-diesel'!F20+'BIFUbC-crude-oil'!F20+'BIFUbC-heavy-or-residual-oil'!F20+'BIFUbC-natural-gas'!F20+'BIFUbC-electricity'!F20+'BIFUbC-heat'!F20+'BIFUbC-biomass'!F20+'BIFUbC-hydrogen'!F20</f>
        <v>18175034567722.766</v>
      </c>
      <c r="G20" s="469">
        <f>'BIFUbC-coal'!G20+'BIFUbC-LPG-propane-or-butane'!G20+'BIFUbC-petroleum-diesel'!G20+'BIFUbC-crude-oil'!G20+'BIFUbC-heavy-or-residual-oil'!G20+'BIFUbC-natural-gas'!G20+'BIFUbC-electricity'!G20+'BIFUbC-heat'!G20+'BIFUbC-biomass'!G20+'BIFUbC-hydrogen'!G20</f>
        <v>18570389229095.395</v>
      </c>
      <c r="H20" s="469">
        <f>'BIFUbC-coal'!H20+'BIFUbC-LPG-propane-or-butane'!H20+'BIFUbC-petroleum-diesel'!H20+'BIFUbC-crude-oil'!H20+'BIFUbC-heavy-or-residual-oil'!H20+'BIFUbC-natural-gas'!H20+'BIFUbC-electricity'!H20+'BIFUbC-heat'!H20+'BIFUbC-biomass'!H20+'BIFUbC-hydrogen'!H20</f>
        <v>18947346564144.219</v>
      </c>
      <c r="I20" s="469">
        <f>'BIFUbC-coal'!I20+'BIFUbC-LPG-propane-or-butane'!I20+'BIFUbC-petroleum-diesel'!I20+'BIFUbC-crude-oil'!I20+'BIFUbC-heavy-or-residual-oil'!I20+'BIFUbC-natural-gas'!I20+'BIFUbC-electricity'!I20+'BIFUbC-heat'!I20+'BIFUbC-biomass'!I20+'BIFUbC-hydrogen'!I20</f>
        <v>19300256497985.949</v>
      </c>
      <c r="J20" s="469">
        <f>'BIFUbC-coal'!J20+'BIFUbC-LPG-propane-or-butane'!J20+'BIFUbC-petroleum-diesel'!J20+'BIFUbC-crude-oil'!J20+'BIFUbC-heavy-or-residual-oil'!J20+'BIFUbC-natural-gas'!J20+'BIFUbC-electricity'!J20+'BIFUbC-heat'!J20+'BIFUbC-biomass'!J20+'BIFUbC-hydrogen'!J20</f>
        <v>19648353249908.211</v>
      </c>
      <c r="K20" s="469">
        <f>'BIFUbC-coal'!K20+'BIFUbC-LPG-propane-or-butane'!K20+'BIFUbC-petroleum-diesel'!K20+'BIFUbC-crude-oil'!K20+'BIFUbC-heavy-or-residual-oil'!K20+'BIFUbC-natural-gas'!K20+'BIFUbC-electricity'!K20+'BIFUbC-heat'!K20+'BIFUbC-biomass'!K20+'BIFUbC-hydrogen'!K20</f>
        <v>19992254438320.863</v>
      </c>
      <c r="L20" s="469">
        <f>'BIFUbC-coal'!L20+'BIFUbC-LPG-propane-or-butane'!L20+'BIFUbC-petroleum-diesel'!L20+'BIFUbC-crude-oil'!L20+'BIFUbC-heavy-or-residual-oil'!L20+'BIFUbC-natural-gas'!L20+'BIFUbC-electricity'!L20+'BIFUbC-heat'!L20+'BIFUbC-biomass'!L20+'BIFUbC-hydrogen'!L20</f>
        <v>20332465329821.797</v>
      </c>
      <c r="M20" s="469">
        <f>'BIFUbC-coal'!M20+'BIFUbC-LPG-propane-or-butane'!M20+'BIFUbC-petroleum-diesel'!M20+'BIFUbC-crude-oil'!M20+'BIFUbC-heavy-or-residual-oil'!M20+'BIFUbC-natural-gas'!M20+'BIFUbC-electricity'!M20+'BIFUbC-heat'!M20+'BIFUbC-biomass'!M20+'BIFUbC-hydrogen'!M20</f>
        <v>20638807620329.824</v>
      </c>
      <c r="N20" s="469">
        <f>'BIFUbC-coal'!N20+'BIFUbC-LPG-propane-or-butane'!N20+'BIFUbC-petroleum-diesel'!N20+'BIFUbC-crude-oil'!N20+'BIFUbC-heavy-or-residual-oil'!N20+'BIFUbC-natural-gas'!N20+'BIFUbC-electricity'!N20+'BIFUbC-heat'!N20+'BIFUbC-biomass'!N20+'BIFUbC-hydrogen'!N20</f>
        <v>20941229617899.75</v>
      </c>
      <c r="O20" s="469">
        <f>'BIFUbC-coal'!O20+'BIFUbC-LPG-propane-or-butane'!O20+'BIFUbC-petroleum-diesel'!O20+'BIFUbC-crude-oil'!O20+'BIFUbC-heavy-or-residual-oil'!O20+'BIFUbC-natural-gas'!O20+'BIFUbC-electricity'!O20+'BIFUbC-heat'!O20+'BIFUbC-biomass'!O20+'BIFUbC-hydrogen'!O20</f>
        <v>21239974743349.133</v>
      </c>
      <c r="P20" s="469">
        <f>'BIFUbC-coal'!P20+'BIFUbC-LPG-propane-or-butane'!P20+'BIFUbC-petroleum-diesel'!P20+'BIFUbC-crude-oil'!P20+'BIFUbC-heavy-or-residual-oil'!P20+'BIFUbC-natural-gas'!P20+'BIFUbC-electricity'!P20+'BIFUbC-heat'!P20+'BIFUbC-biomass'!P20+'BIFUbC-hydrogen'!P20</f>
        <v>21535211027385.969</v>
      </c>
      <c r="Q20" s="469">
        <f>'BIFUbC-coal'!Q20+'BIFUbC-LPG-propane-or-butane'!Q20+'BIFUbC-petroleum-diesel'!Q20+'BIFUbC-crude-oil'!Q20+'BIFUbC-heavy-or-residual-oil'!Q20+'BIFUbC-natural-gas'!Q20+'BIFUbC-electricity'!Q20+'BIFUbC-heat'!Q20+'BIFUbC-biomass'!Q20+'BIFUbC-hydrogen'!Q20</f>
        <v>21826823185253.297</v>
      </c>
      <c r="R20" s="469">
        <f>'BIFUbC-coal'!R20+'BIFUbC-LPG-propane-or-butane'!R20+'BIFUbC-petroleum-diesel'!R20+'BIFUbC-crude-oil'!R20+'BIFUbC-heavy-or-residual-oil'!R20+'BIFUbC-natural-gas'!R20+'BIFUbC-electricity'!R20+'BIFUbC-heat'!R20+'BIFUbC-biomass'!R20+'BIFUbC-hydrogen'!R20</f>
        <v>22092980757506.934</v>
      </c>
      <c r="S20" s="469">
        <f>'BIFUbC-coal'!S20+'BIFUbC-LPG-propane-or-butane'!S20+'BIFUbC-petroleum-diesel'!S20+'BIFUbC-crude-oil'!S20+'BIFUbC-heavy-or-residual-oil'!S20+'BIFUbC-natural-gas'!S20+'BIFUbC-electricity'!S20+'BIFUbC-heat'!S20+'BIFUbC-biomass'!S20+'BIFUbC-hydrogen'!S20</f>
        <v>22376881751539.047</v>
      </c>
      <c r="T20" s="469">
        <f>'BIFUbC-coal'!T20+'BIFUbC-LPG-propane-or-butane'!T20+'BIFUbC-petroleum-diesel'!T20+'BIFUbC-crude-oil'!T20+'BIFUbC-heavy-or-residual-oil'!T20+'BIFUbC-natural-gas'!T20+'BIFUbC-electricity'!T20+'BIFUbC-heat'!T20+'BIFUbC-biomass'!T20+'BIFUbC-hydrogen'!T20</f>
        <v>22656645208700.523</v>
      </c>
      <c r="U20" s="469">
        <f>'BIFUbC-coal'!U20+'BIFUbC-LPG-propane-or-butane'!U20+'BIFUbC-petroleum-diesel'!U20+'BIFUbC-crude-oil'!U20+'BIFUbC-heavy-or-residual-oil'!U20+'BIFUbC-natural-gas'!U20+'BIFUbC-electricity'!U20+'BIFUbC-heat'!U20+'BIFUbC-biomass'!U20+'BIFUbC-hydrogen'!U20</f>
        <v>22931912649017.855</v>
      </c>
      <c r="V20" s="469">
        <f>'BIFUbC-coal'!V20+'BIFUbC-LPG-propane-or-butane'!V20+'BIFUbC-petroleum-diesel'!V20+'BIFUbC-crude-oil'!V20+'BIFUbC-heavy-or-residual-oil'!V20+'BIFUbC-natural-gas'!V20+'BIFUbC-electricity'!V20+'BIFUbC-heat'!V20+'BIFUbC-biomass'!V20+'BIFUbC-hydrogen'!V20</f>
        <v>23202275957660.184</v>
      </c>
      <c r="W20" s="469">
        <f>'BIFUbC-coal'!W20+'BIFUbC-LPG-propane-or-butane'!W20+'BIFUbC-petroleum-diesel'!W20+'BIFUbC-crude-oil'!W20+'BIFUbC-heavy-or-residual-oil'!W20+'BIFUbC-natural-gas'!W20+'BIFUbC-electricity'!W20+'BIFUbC-heat'!W20+'BIFUbC-biomass'!W20+'BIFUbC-hydrogen'!W20</f>
        <v>23453114560969.563</v>
      </c>
      <c r="X20" s="469">
        <f>'BIFUbC-coal'!X20+'BIFUbC-LPG-propane-or-butane'!X20+'BIFUbC-petroleum-diesel'!X20+'BIFUbC-crude-oil'!X20+'BIFUbC-heavy-or-residual-oil'!X20+'BIFUbC-natural-gas'!X20+'BIFUbC-electricity'!X20+'BIFUbC-heat'!X20+'BIFUbC-biomass'!X20+'BIFUbC-hydrogen'!X20</f>
        <v>23659999744553.129</v>
      </c>
      <c r="Y20" s="469">
        <f>'BIFUbC-coal'!Y20+'BIFUbC-LPG-propane-or-butane'!Y20+'BIFUbC-petroleum-diesel'!Y20+'BIFUbC-crude-oil'!Y20+'BIFUbC-heavy-or-residual-oil'!Y20+'BIFUbC-natural-gas'!Y20+'BIFUbC-electricity'!Y20+'BIFUbC-heat'!Y20+'BIFUbC-biomass'!Y20+'BIFUbC-hydrogen'!Y20</f>
        <v>23844813565231.672</v>
      </c>
      <c r="Z20" s="469">
        <f>'BIFUbC-coal'!Z20+'BIFUbC-LPG-propane-or-butane'!Z20+'BIFUbC-petroleum-diesel'!Z20+'BIFUbC-crude-oil'!Z20+'BIFUbC-heavy-or-residual-oil'!Z20+'BIFUbC-natural-gas'!Z20+'BIFUbC-electricity'!Z20+'BIFUbC-heat'!Z20+'BIFUbC-biomass'!Z20+'BIFUbC-hydrogen'!Z20</f>
        <v>24006693825392.707</v>
      </c>
      <c r="AA20" s="469">
        <f>'BIFUbC-coal'!AA20+'BIFUbC-LPG-propane-or-butane'!AA20+'BIFUbC-petroleum-diesel'!AA20+'BIFUbC-crude-oil'!AA20+'BIFUbC-heavy-or-residual-oil'!AA20+'BIFUbC-natural-gas'!AA20+'BIFUbC-electricity'!AA20+'BIFUbC-heat'!AA20+'BIFUbC-biomass'!AA20+'BIFUbC-hydrogen'!AA20</f>
        <v>24144571231484.152</v>
      </c>
      <c r="AB20" s="469">
        <f>'BIFUbC-coal'!AB20+'BIFUbC-LPG-propane-or-butane'!AB20+'BIFUbC-petroleum-diesel'!AB20+'BIFUbC-crude-oil'!AB20+'BIFUbC-heavy-or-residual-oil'!AB20+'BIFUbC-natural-gas'!AB20+'BIFUbC-electricity'!AB20+'BIFUbC-heat'!AB20+'BIFUbC-biomass'!AB20+'BIFUbC-hydrogen'!AB20</f>
        <v>24257654023974.77</v>
      </c>
      <c r="AC20" s="469">
        <f>'BIFUbC-coal'!AC20+'BIFUbC-LPG-propane-or-butane'!AC20+'BIFUbC-petroleum-diesel'!AC20+'BIFUbC-crude-oil'!AC20+'BIFUbC-heavy-or-residual-oil'!AC20+'BIFUbC-natural-gas'!AC20+'BIFUbC-electricity'!AC20+'BIFUbC-heat'!AC20+'BIFUbC-biomass'!AC20+'BIFUbC-hydrogen'!AC20</f>
        <v>24345200944200.535</v>
      </c>
      <c r="AD20" s="469">
        <f>'BIFUbC-coal'!AD20+'BIFUbC-LPG-propane-or-butane'!AD20+'BIFUbC-petroleum-diesel'!AD20+'BIFUbC-crude-oil'!AD20+'BIFUbC-heavy-or-residual-oil'!AD20+'BIFUbC-natural-gas'!AD20+'BIFUbC-electricity'!AD20+'BIFUbC-heat'!AD20+'BIFUbC-biomass'!AD20+'BIFUbC-hydrogen'!AD20</f>
        <v>24406528923501.172</v>
      </c>
      <c r="AE20" s="469">
        <f>'BIFUbC-coal'!AE20+'BIFUbC-LPG-propane-or-butane'!AE20+'BIFUbC-petroleum-diesel'!AE20+'BIFUbC-crude-oil'!AE20+'BIFUbC-heavy-or-residual-oil'!AE20+'BIFUbC-natural-gas'!AE20+'BIFUbC-electricity'!AE20+'BIFUbC-heat'!AE20+'BIFUbC-biomass'!AE20+'BIFUbC-hydrogen'!AE20</f>
        <v>24440776316219.047</v>
      </c>
      <c r="AF20" s="469">
        <f>'BIFUbC-coal'!AF20+'BIFUbC-LPG-propane-or-butane'!AF20+'BIFUbC-petroleum-diesel'!AF20+'BIFUbC-crude-oil'!AF20+'BIFUbC-heavy-or-residual-oil'!AF20+'BIFUbC-natural-gas'!AF20+'BIFUbC-electricity'!AF20+'BIFUbC-heat'!AF20+'BIFUbC-biomass'!AF20+'BIFUbC-hydrogen'!AF20</f>
        <v>24447397617345.809</v>
      </c>
      <c r="AG20" s="469">
        <f>'BIFUbC-coal'!AG20+'BIFUbC-LPG-propane-or-butane'!AG20+'BIFUbC-petroleum-diesel'!AG20+'BIFUbC-crude-oil'!AG20+'BIFUbC-heavy-or-residual-oil'!AG20+'BIFUbC-natural-gas'!AG20+'BIFUbC-electricity'!AG20+'BIFUbC-heat'!AG20+'BIFUbC-biomass'!AG20+'BIFUbC-hydrogen'!AG20</f>
        <v>24425683831498.23</v>
      </c>
      <c r="AH20" s="469">
        <f>'BIFUbC-coal'!AH20+'BIFUbC-LPG-propane-or-butane'!AH20+'BIFUbC-petroleum-diesel'!AH20+'BIFUbC-crude-oil'!AH20+'BIFUbC-heavy-or-residual-oil'!AH20+'BIFUbC-natural-gas'!AH20+'BIFUbC-electricity'!AH20+'BIFUbC-heat'!AH20+'BIFUbC-biomass'!AH20+'BIFUbC-hydrogen'!AH20</f>
        <v>24350824518534.477</v>
      </c>
      <c r="AI20" s="469">
        <f>'BIFUbC-coal'!AI20+'BIFUbC-LPG-propane-or-butane'!AI20+'BIFUbC-petroleum-diesel'!AI20+'BIFUbC-crude-oil'!AI20+'BIFUbC-heavy-or-residual-oil'!AI20+'BIFUbC-natural-gas'!AI20+'BIFUbC-electricity'!AI20+'BIFUbC-heat'!AI20+'BIFUbC-biomass'!AI20+'BIFUbC-hydrogen'!AI20</f>
        <v>24246884745334.891</v>
      </c>
      <c r="AJ20" s="469">
        <f>'BIFUbC-coal'!AJ20+'BIFUbC-LPG-propane-or-butane'!AJ20+'BIFUbC-petroleum-diesel'!AJ20+'BIFUbC-crude-oil'!AJ20+'BIFUbC-heavy-or-residual-oil'!AJ20+'BIFUbC-natural-gas'!AJ20+'BIFUbC-electricity'!AJ20+'BIFUbC-heat'!AJ20+'BIFUbC-biomass'!AJ20+'BIFUbC-hydrogen'!AJ20</f>
        <v>24113531989137.254</v>
      </c>
      <c r="AK20" s="469">
        <f>'BIFUbC-coal'!AK20+'BIFUbC-LPG-propane-or-butane'!AK20+'BIFUbC-petroleum-diesel'!AK20+'BIFUbC-crude-oil'!AK20+'BIFUbC-heavy-or-residual-oil'!AK20+'BIFUbC-natural-gas'!AK20+'BIFUbC-electricity'!AK20+'BIFUbC-heat'!AK20+'BIFUbC-biomass'!AK20+'BIFUbC-hydrogen'!AK20</f>
        <v>23950546544367.875</v>
      </c>
      <c r="AL20" s="469">
        <f>'BIFUbC-coal'!AL20+'BIFUbC-LPG-propane-or-butane'!AL20+'BIFUbC-petroleum-diesel'!AL20+'BIFUbC-crude-oil'!AL20+'BIFUbC-heavy-or-residual-oil'!AL20+'BIFUbC-natural-gas'!AL20+'BIFUbC-electricity'!AL20+'BIFUbC-heat'!AL20+'BIFUbC-biomass'!AL20+'BIFUbC-hydrogen'!AL20</f>
        <v>23757827989387.25</v>
      </c>
      <c r="AM20" s="469">
        <f>'BIFUbC-coal'!AM20+'BIFUbC-LPG-propane-or-butane'!AM20+'BIFUbC-petroleum-diesel'!AM20+'BIFUbC-crude-oil'!AM20+'BIFUbC-heavy-or-residual-oil'!AM20+'BIFUbC-natural-gas'!AM20+'BIFUbC-electricity'!AM20+'BIFUbC-heat'!AM20+'BIFUbC-biomass'!AM20+'BIFUbC-hydrogen'!AM20</f>
        <v>23535163263223.398</v>
      </c>
      <c r="AN20" s="469">
        <f>'BIFUbC-coal'!AN20+'BIFUbC-LPG-propane-or-butane'!AN20+'BIFUbC-petroleum-diesel'!AN20+'BIFUbC-crude-oil'!AN20+'BIFUbC-heavy-or-residual-oil'!AN20+'BIFUbC-natural-gas'!AN20+'BIFUbC-electricity'!AN20+'BIFUbC-heat'!AN20+'BIFUbC-biomass'!AN20+'BIFUbC-hydrogen'!AN20</f>
        <v>23282713789244.809</v>
      </c>
      <c r="AO20" s="469">
        <f>'BIFUbC-coal'!AO20+'BIFUbC-LPG-propane-or-butane'!AO20+'BIFUbC-petroleum-diesel'!AO20+'BIFUbC-crude-oil'!AO20+'BIFUbC-heavy-or-residual-oil'!AO20+'BIFUbC-natural-gas'!AO20+'BIFUbC-electricity'!AO20+'BIFUbC-heat'!AO20+'BIFUbC-biomass'!AO20+'BIFUbC-hydrogen'!AO20</f>
        <v>23000543687117.203</v>
      </c>
      <c r="AP20" s="469">
        <f>'BIFUbC-coal'!AP20+'BIFUbC-LPG-propane-or-butane'!AP20+'BIFUbC-petroleum-diesel'!AP20+'BIFUbC-crude-oil'!AP20+'BIFUbC-heavy-or-residual-oil'!AP20+'BIFUbC-natural-gas'!AP20+'BIFUbC-electricity'!AP20+'BIFUbC-heat'!AP20+'BIFUbC-biomass'!AP20+'BIFUbC-hydrogen'!AP20</f>
        <v>22689097193492.129</v>
      </c>
      <c r="AQ20" s="470">
        <f>'BIFUbC-coal'!AQ20+'BIFUbC-LPG-propane-or-butane'!AQ20+'BIFUbC-petroleum-diesel'!AQ20+'BIFUbC-crude-oil'!AQ20+'BIFUbC-heavy-or-residual-oil'!AQ20+'BIFUbC-natural-gas'!AQ20+'BIFUbC-electricity'!AQ20+'BIFUbC-heat'!AQ20+'BIFUbC-biomass'!AQ20+'BIFUbC-hydrogen'!AQ20</f>
        <v>22348733617588.66</v>
      </c>
    </row>
    <row r="21" spans="1:43">
      <c r="A21" s="37" t="s">
        <v>634</v>
      </c>
      <c r="B21" s="468">
        <f>'BIFUbC-coal'!B21+'BIFUbC-LPG-propane-or-butane'!B21+'BIFUbC-petroleum-diesel'!B21+'BIFUbC-crude-oil'!B21+'BIFUbC-heavy-or-residual-oil'!B21+'BIFUbC-natural-gas'!B21+'BIFUbC-electricity'!B21+'BIFUbC-heat'!B21+'BIFUbC-biomass'!B21+'BIFUbC-hydrogen'!B21</f>
        <v>12651038364428.051</v>
      </c>
      <c r="C21" s="469">
        <f>'BIFUbC-coal'!C21+'BIFUbC-LPG-propane-or-butane'!C21+'BIFUbC-petroleum-diesel'!C21+'BIFUbC-crude-oil'!C21+'BIFUbC-heavy-or-residual-oil'!C21+'BIFUbC-natural-gas'!C21+'BIFUbC-electricity'!C21+'BIFUbC-heat'!C21+'BIFUbC-biomass'!C21+'BIFUbC-hydrogen'!C21</f>
        <v>11792568460683.254</v>
      </c>
      <c r="D21" s="469">
        <f>'BIFUbC-coal'!D21+'BIFUbC-LPG-propane-or-butane'!D21+'BIFUbC-petroleum-diesel'!D21+'BIFUbC-crude-oil'!D21+'BIFUbC-heavy-or-residual-oil'!D21+'BIFUbC-natural-gas'!D21+'BIFUbC-electricity'!D21+'BIFUbC-heat'!D21+'BIFUbC-biomass'!D21+'BIFUbC-hydrogen'!D21</f>
        <v>14670441640988.014</v>
      </c>
      <c r="E21" s="469">
        <f>'BIFUbC-coal'!E21+'BIFUbC-LPG-propane-or-butane'!E21+'BIFUbC-petroleum-diesel'!E21+'BIFUbC-crude-oil'!E21+'BIFUbC-heavy-or-residual-oil'!E21+'BIFUbC-natural-gas'!E21+'BIFUbC-electricity'!E21+'BIFUbC-heat'!E21+'BIFUbC-biomass'!E21+'BIFUbC-hydrogen'!E21</f>
        <v>15058845918825.918</v>
      </c>
      <c r="F21" s="469">
        <f>'BIFUbC-coal'!F21+'BIFUbC-LPG-propane-or-butane'!F21+'BIFUbC-petroleum-diesel'!F21+'BIFUbC-crude-oil'!F21+'BIFUbC-heavy-or-residual-oil'!F21+'BIFUbC-natural-gas'!F21+'BIFUbC-electricity'!F21+'BIFUbC-heat'!F21+'BIFUbC-biomass'!F21+'BIFUbC-hydrogen'!F21</f>
        <v>15415840154811.121</v>
      </c>
      <c r="G21" s="469">
        <f>'BIFUbC-coal'!G21+'BIFUbC-LPG-propane-or-butane'!G21+'BIFUbC-petroleum-diesel'!G21+'BIFUbC-crude-oil'!G21+'BIFUbC-heavy-or-residual-oil'!G21+'BIFUbC-natural-gas'!G21+'BIFUbC-electricity'!G21+'BIFUbC-heat'!G21+'BIFUbC-biomass'!G21+'BIFUbC-hydrogen'!G21</f>
        <v>15751175102399.26</v>
      </c>
      <c r="H21" s="469">
        <f>'BIFUbC-coal'!H21+'BIFUbC-LPG-propane-or-butane'!H21+'BIFUbC-petroleum-diesel'!H21+'BIFUbC-crude-oil'!H21+'BIFUbC-heavy-or-residual-oil'!H21+'BIFUbC-natural-gas'!H21+'BIFUbC-electricity'!H21+'BIFUbC-heat'!H21+'BIFUbC-biomass'!H21+'BIFUbC-hydrogen'!H21</f>
        <v>16070905664706.762</v>
      </c>
      <c r="I21" s="469">
        <f>'BIFUbC-coal'!I21+'BIFUbC-LPG-propane-or-butane'!I21+'BIFUbC-petroleum-diesel'!I21+'BIFUbC-crude-oil'!I21+'BIFUbC-heavy-or-residual-oil'!I21+'BIFUbC-natural-gas'!I21+'BIFUbC-electricity'!I21+'BIFUbC-heat'!I21+'BIFUbC-biomass'!I21+'BIFUbC-hydrogen'!I21</f>
        <v>16370239517903.979</v>
      </c>
      <c r="J21" s="469">
        <f>'BIFUbC-coal'!J21+'BIFUbC-LPG-propane-or-butane'!J21+'BIFUbC-petroleum-diesel'!J21+'BIFUbC-crude-oil'!J21+'BIFUbC-heavy-or-residual-oil'!J21+'BIFUbC-natural-gas'!J21+'BIFUbC-electricity'!J21+'BIFUbC-heat'!J21+'BIFUbC-biomass'!J21+'BIFUbC-hydrogen'!J21</f>
        <v>16665490889561.471</v>
      </c>
      <c r="K21" s="469">
        <f>'BIFUbC-coal'!K21+'BIFUbC-LPG-propane-or-butane'!K21+'BIFUbC-petroleum-diesel'!K21+'BIFUbC-crude-oil'!K21+'BIFUbC-heavy-or-residual-oil'!K21+'BIFUbC-natural-gas'!K21+'BIFUbC-electricity'!K21+'BIFUbC-heat'!K21+'BIFUbC-biomass'!K21+'BIFUbC-hydrogen'!K21</f>
        <v>16957183635996.967</v>
      </c>
      <c r="L21" s="469">
        <f>'BIFUbC-coal'!L21+'BIFUbC-LPG-propane-or-butane'!L21+'BIFUbC-petroleum-diesel'!L21+'BIFUbC-crude-oil'!L21+'BIFUbC-heavy-or-residual-oil'!L21+'BIFUbC-natural-gas'!L21+'BIFUbC-electricity'!L21+'BIFUbC-heat'!L21+'BIFUbC-biomass'!L21+'BIFUbC-hydrogen'!L21</f>
        <v>17245746318106.967</v>
      </c>
      <c r="M21" s="469">
        <f>'BIFUbC-coal'!M21+'BIFUbC-LPG-propane-or-butane'!M21+'BIFUbC-petroleum-diesel'!M21+'BIFUbC-crude-oil'!M21+'BIFUbC-heavy-or-residual-oil'!M21+'BIFUbC-natural-gas'!M21+'BIFUbC-electricity'!M21+'BIFUbC-heat'!M21+'BIFUbC-biomass'!M21+'BIFUbC-hydrogen'!M21</f>
        <v>17505582070580.156</v>
      </c>
      <c r="N21" s="469">
        <f>'BIFUbC-coal'!N21+'BIFUbC-LPG-propane-or-butane'!N21+'BIFUbC-petroleum-diesel'!N21+'BIFUbC-crude-oil'!N21+'BIFUbC-heavy-or-residual-oil'!N21+'BIFUbC-natural-gas'!N21+'BIFUbC-electricity'!N21+'BIFUbC-heat'!N21+'BIFUbC-biomass'!N21+'BIFUbC-hydrogen'!N21</f>
        <v>17762092678934.988</v>
      </c>
      <c r="O21" s="469">
        <f>'BIFUbC-coal'!O21+'BIFUbC-LPG-propane-or-butane'!O21+'BIFUbC-petroleum-diesel'!O21+'BIFUbC-crude-oil'!O21+'BIFUbC-heavy-or-residual-oil'!O21+'BIFUbC-natural-gas'!O21+'BIFUbC-electricity'!O21+'BIFUbC-heat'!O21+'BIFUbC-biomass'!O21+'BIFUbC-hydrogen'!O21</f>
        <v>18015484609706.629</v>
      </c>
      <c r="P21" s="469">
        <f>'BIFUbC-coal'!P21+'BIFUbC-LPG-propane-or-butane'!P21+'BIFUbC-petroleum-diesel'!P21+'BIFUbC-crude-oil'!P21+'BIFUbC-heavy-or-residual-oil'!P21+'BIFUbC-natural-gas'!P21+'BIFUbC-electricity'!P21+'BIFUbC-heat'!P21+'BIFUbC-biomass'!P21+'BIFUbC-hydrogen'!P21</f>
        <v>18265900384469.18</v>
      </c>
      <c r="Q21" s="469">
        <f>'BIFUbC-coal'!Q21+'BIFUbC-LPG-propane-or-butane'!Q21+'BIFUbC-petroleum-diesel'!Q21+'BIFUbC-crude-oil'!Q21+'BIFUbC-heavy-or-residual-oil'!Q21+'BIFUbC-natural-gas'!Q21+'BIFUbC-electricity'!Q21+'BIFUbC-heat'!Q21+'BIFUbC-biomass'!Q21+'BIFUbC-hydrogen'!Q21</f>
        <v>18513242220113.648</v>
      </c>
      <c r="R21" s="469">
        <f>'BIFUbC-coal'!R21+'BIFUbC-LPG-propane-or-butane'!R21+'BIFUbC-petroleum-diesel'!R21+'BIFUbC-crude-oil'!R21+'BIFUbC-heavy-or-residual-oil'!R21+'BIFUbC-natural-gas'!R21+'BIFUbC-electricity'!R21+'BIFUbC-heat'!R21+'BIFUbC-biomass'!R21+'BIFUbC-hydrogen'!R21</f>
        <v>18738993790189.961</v>
      </c>
      <c r="S21" s="469">
        <f>'BIFUbC-coal'!S21+'BIFUbC-LPG-propane-or-butane'!S21+'BIFUbC-petroleum-diesel'!S21+'BIFUbC-crude-oil'!S21+'BIFUbC-heavy-or-residual-oil'!S21+'BIFUbC-natural-gas'!S21+'BIFUbC-electricity'!S21+'BIFUbC-heat'!S21+'BIFUbC-biomass'!S21+'BIFUbC-hydrogen'!S21</f>
        <v>18979795111776.637</v>
      </c>
      <c r="T21" s="469">
        <f>'BIFUbC-coal'!T21+'BIFUbC-LPG-propane-or-butane'!T21+'BIFUbC-petroleum-diesel'!T21+'BIFUbC-crude-oil'!T21+'BIFUbC-heavy-or-residual-oil'!T21+'BIFUbC-natural-gas'!T21+'BIFUbC-electricity'!T21+'BIFUbC-heat'!T21+'BIFUbC-biomass'!T21+'BIFUbC-hydrogen'!T21</f>
        <v>19217087025620.793</v>
      </c>
      <c r="U21" s="469">
        <f>'BIFUbC-coal'!U21+'BIFUbC-LPG-propane-or-butane'!U21+'BIFUbC-petroleum-diesel'!U21+'BIFUbC-crude-oil'!U21+'BIFUbC-heavy-or-residual-oil'!U21+'BIFUbC-natural-gas'!U21+'BIFUbC-electricity'!U21+'BIFUbC-heat'!U21+'BIFUbC-biomass'!U21+'BIFUbC-hydrogen'!U21</f>
        <v>19450565473430.301</v>
      </c>
      <c r="V21" s="469">
        <f>'BIFUbC-coal'!V21+'BIFUbC-LPG-propane-or-butane'!V21+'BIFUbC-petroleum-diesel'!V21+'BIFUbC-crude-oil'!V21+'BIFUbC-heavy-or-residual-oil'!V21+'BIFUbC-natural-gas'!V21+'BIFUbC-electricity'!V21+'BIFUbC-heat'!V21+'BIFUbC-biomass'!V21+'BIFUbC-hydrogen'!V21</f>
        <v>19679884297239.172</v>
      </c>
      <c r="W21" s="469">
        <f>'BIFUbC-coal'!W21+'BIFUbC-LPG-propane-or-butane'!W21+'BIFUbC-petroleum-diesel'!W21+'BIFUbC-crude-oil'!W21+'BIFUbC-heavy-or-residual-oil'!W21+'BIFUbC-natural-gas'!W21+'BIFUbC-electricity'!W21+'BIFUbC-heat'!W21+'BIFUbC-biomass'!W21+'BIFUbC-hydrogen'!W21</f>
        <v>19892642506796.625</v>
      </c>
      <c r="X21" s="469">
        <f>'BIFUbC-coal'!X21+'BIFUbC-LPG-propane-or-butane'!X21+'BIFUbC-petroleum-diesel'!X21+'BIFUbC-crude-oil'!X21+'BIFUbC-heavy-or-residual-oil'!X21+'BIFUbC-natural-gas'!X21+'BIFUbC-electricity'!X21+'BIFUbC-heat'!X21+'BIFUbC-biomass'!X21+'BIFUbC-hydrogen'!X21</f>
        <v>20068119967851.195</v>
      </c>
      <c r="Y21" s="469">
        <f>'BIFUbC-coal'!Y21+'BIFUbC-LPG-propane-or-butane'!Y21+'BIFUbC-petroleum-diesel'!Y21+'BIFUbC-crude-oil'!Y21+'BIFUbC-heavy-or-residual-oil'!Y21+'BIFUbC-natural-gas'!Y21+'BIFUbC-electricity'!Y21+'BIFUbC-heat'!Y21+'BIFUbC-biomass'!Y21+'BIFUbC-hydrogen'!Y21</f>
        <v>20224876771111.422</v>
      </c>
      <c r="Z21" s="469">
        <f>'BIFUbC-coal'!Z21+'BIFUbC-LPG-propane-or-butane'!Z21+'BIFUbC-petroleum-diesel'!Z21+'BIFUbC-crude-oil'!Z21+'BIFUbC-heavy-or-residual-oil'!Z21+'BIFUbC-natural-gas'!Z21+'BIFUbC-electricity'!Z21+'BIFUbC-heat'!Z21+'BIFUbC-biomass'!Z21+'BIFUbC-hydrogen'!Z21</f>
        <v>20362181611196.488</v>
      </c>
      <c r="AA21" s="469">
        <f>'BIFUbC-coal'!AA21+'BIFUbC-LPG-propane-or-butane'!AA21+'BIFUbC-petroleum-diesel'!AA21+'BIFUbC-crude-oil'!AA21+'BIFUbC-heavy-or-residual-oil'!AA21+'BIFUbC-natural-gas'!AA21+'BIFUbC-electricity'!AA21+'BIFUbC-heat'!AA21+'BIFUbC-biomass'!AA21+'BIFUbC-hydrogen'!AA21</f>
        <v>20479127526503.883</v>
      </c>
      <c r="AB21" s="469">
        <f>'BIFUbC-coal'!AB21+'BIFUbC-LPG-propane-or-butane'!AB21+'BIFUbC-petroleum-diesel'!AB21+'BIFUbC-crude-oil'!AB21+'BIFUbC-heavy-or-residual-oil'!AB21+'BIFUbC-natural-gas'!AB21+'BIFUbC-electricity'!AB21+'BIFUbC-heat'!AB21+'BIFUbC-biomass'!AB21+'BIFUbC-hydrogen'!AB21</f>
        <v>20575042956364.512</v>
      </c>
      <c r="AC21" s="469">
        <f>'BIFUbC-coal'!AC21+'BIFUbC-LPG-propane-or-butane'!AC21+'BIFUbC-petroleum-diesel'!AC21+'BIFUbC-crude-oil'!AC21+'BIFUbC-heavy-or-residual-oil'!AC21+'BIFUbC-natural-gas'!AC21+'BIFUbC-electricity'!AC21+'BIFUbC-heat'!AC21+'BIFUbC-biomass'!AC21+'BIFUbC-hydrogen'!AC21</f>
        <v>20649299174322.039</v>
      </c>
      <c r="AD21" s="469">
        <f>'BIFUbC-coal'!AD21+'BIFUbC-LPG-propane-or-butane'!AD21+'BIFUbC-petroleum-diesel'!AD21+'BIFUbC-crude-oil'!AD21+'BIFUbC-heavy-or-residual-oil'!AD21+'BIFUbC-natural-gas'!AD21+'BIFUbC-electricity'!AD21+'BIFUbC-heat'!AD21+'BIFUbC-biomass'!AD21+'BIFUbC-hydrogen'!AD21</f>
        <v>20701316809963.574</v>
      </c>
      <c r="AE21" s="469">
        <f>'BIFUbC-coal'!AE21+'BIFUbC-LPG-propane-or-butane'!AE21+'BIFUbC-petroleum-diesel'!AE21+'BIFUbC-crude-oil'!AE21+'BIFUbC-heavy-or-residual-oil'!AE21+'BIFUbC-natural-gas'!AE21+'BIFUbC-electricity'!AE21+'BIFUbC-heat'!AE21+'BIFUbC-biomass'!AE21+'BIFUbC-hydrogen'!AE21</f>
        <v>20730365026069.609</v>
      </c>
      <c r="AF21" s="469">
        <f>'BIFUbC-coal'!AF21+'BIFUbC-LPG-propane-or-butane'!AF21+'BIFUbC-petroleum-diesel'!AF21+'BIFUbC-crude-oil'!AF21+'BIFUbC-heavy-or-residual-oil'!AF21+'BIFUbC-natural-gas'!AF21+'BIFUbC-electricity'!AF21+'BIFUbC-heat'!AF21+'BIFUbC-biomass'!AF21+'BIFUbC-hydrogen'!AF21</f>
        <v>20735981132020.148</v>
      </c>
      <c r="AG21" s="469">
        <f>'BIFUbC-coal'!AG21+'BIFUbC-LPG-propane-or-butane'!AG21+'BIFUbC-petroleum-diesel'!AG21+'BIFUbC-crude-oil'!AG21+'BIFUbC-heavy-or-residual-oil'!AG21+'BIFUbC-natural-gas'!AG21+'BIFUbC-electricity'!AG21+'BIFUbC-heat'!AG21+'BIFUbC-biomass'!AG21+'BIFUbC-hydrogen'!AG21</f>
        <v>20717563766675.684</v>
      </c>
      <c r="AH21" s="469">
        <f>'BIFUbC-coal'!AH21+'BIFUbC-LPG-propane-or-butane'!AH21+'BIFUbC-petroleum-diesel'!AH21+'BIFUbC-crude-oil'!AH21+'BIFUbC-heavy-or-residual-oil'!AH21+'BIFUbC-natural-gas'!AH21+'BIFUbC-electricity'!AH21+'BIFUbC-heat'!AH21+'BIFUbC-biomass'!AH21+'BIFUbC-hydrogen'!AH21</f>
        <v>20654069020712.574</v>
      </c>
      <c r="AI21" s="469">
        <f>'BIFUbC-coal'!AI21+'BIFUbC-LPG-propane-or-butane'!AI21+'BIFUbC-petroleum-diesel'!AI21+'BIFUbC-crude-oil'!AI21+'BIFUbC-heavy-or-residual-oil'!AI21+'BIFUbC-natural-gas'!AI21+'BIFUbC-electricity'!AI21+'BIFUbC-heat'!AI21+'BIFUbC-biomass'!AI21+'BIFUbC-hydrogen'!AI21</f>
        <v>20565908587047.285</v>
      </c>
      <c r="AJ21" s="469">
        <f>'BIFUbC-coal'!AJ21+'BIFUbC-LPG-propane-or-butane'!AJ21+'BIFUbC-petroleum-diesel'!AJ21+'BIFUbC-crude-oil'!AJ21+'BIFUbC-heavy-or-residual-oil'!AJ21+'BIFUbC-natural-gas'!AJ21+'BIFUbC-electricity'!AJ21+'BIFUbC-heat'!AJ21+'BIFUbC-biomass'!AJ21+'BIFUbC-hydrogen'!AJ21</f>
        <v>20452800423974.125</v>
      </c>
      <c r="AK21" s="469">
        <f>'BIFUbC-coal'!AK21+'BIFUbC-LPG-propane-or-butane'!AK21+'BIFUbC-petroleum-diesel'!AK21+'BIFUbC-crude-oil'!AK21+'BIFUbC-heavy-or-residual-oil'!AK21+'BIFUbC-natural-gas'!AK21+'BIFUbC-electricity'!AK21+'BIFUbC-heat'!AK21+'BIFUbC-biomass'!AK21+'BIFUbC-hydrogen'!AK21</f>
        <v>20314558179935.289</v>
      </c>
      <c r="AL21" s="469">
        <f>'BIFUbC-coal'!AL21+'BIFUbC-LPG-propane-or-butane'!AL21+'BIFUbC-petroleum-diesel'!AL21+'BIFUbC-crude-oil'!AL21+'BIFUbC-heavy-or-residual-oil'!AL21+'BIFUbC-natural-gas'!AL21+'BIFUbC-electricity'!AL21+'BIFUbC-heat'!AL21+'BIFUbC-biomass'!AL21+'BIFUbC-hydrogen'!AL21</f>
        <v>20151096678534.703</v>
      </c>
      <c r="AM21" s="469">
        <f>'BIFUbC-coal'!AM21+'BIFUbC-LPG-propane-or-butane'!AM21+'BIFUbC-petroleum-diesel'!AM21+'BIFUbC-crude-oil'!AM21+'BIFUbC-heavy-or-residual-oil'!AM21+'BIFUbC-natural-gas'!AM21+'BIFUbC-electricity'!AM21+'BIFUbC-heat'!AM21+'BIFUbC-biomass'!AM21+'BIFUbC-hydrogen'!AM21</f>
        <v>19962235204083.77</v>
      </c>
      <c r="AN21" s="469">
        <f>'BIFUbC-coal'!AN21+'BIFUbC-LPG-propane-or-butane'!AN21+'BIFUbC-petroleum-diesel'!AN21+'BIFUbC-crude-oil'!AN21+'BIFUbC-heavy-or-residual-oil'!AN21+'BIFUbC-natural-gas'!AN21+'BIFUbC-electricity'!AN21+'BIFUbC-heat'!AN21+'BIFUbC-biomass'!AN21+'BIFUbC-hydrogen'!AN21</f>
        <v>19748110673892.703</v>
      </c>
      <c r="AO21" s="469">
        <f>'BIFUbC-coal'!AO21+'BIFUbC-LPG-propane-or-butane'!AO21+'BIFUbC-petroleum-diesel'!AO21+'BIFUbC-crude-oil'!AO21+'BIFUbC-heavy-or-residual-oil'!AO21+'BIFUbC-natural-gas'!AO21+'BIFUbC-electricity'!AO21+'BIFUbC-heat'!AO21+'BIFUbC-biomass'!AO21+'BIFUbC-hydrogen'!AO21</f>
        <v>19508777473471.129</v>
      </c>
      <c r="AP21" s="469">
        <f>'BIFUbC-coal'!AP21+'BIFUbC-LPG-propane-or-butane'!AP21+'BIFUbC-petroleum-diesel'!AP21+'BIFUbC-crude-oil'!AP21+'BIFUbC-heavy-or-residual-oil'!AP21+'BIFUbC-natural-gas'!AP21+'BIFUbC-electricity'!AP21+'BIFUbC-heat'!AP21+'BIFUbC-biomass'!AP21+'BIFUbC-hydrogen'!AP21</f>
        <v>19244612398867.789</v>
      </c>
      <c r="AQ21" s="470">
        <f>'BIFUbC-coal'!AQ21+'BIFUbC-LPG-propane-or-butane'!AQ21+'BIFUbC-petroleum-diesel'!AQ21+'BIFUbC-crude-oil'!AQ21+'BIFUbC-heavy-or-residual-oil'!AQ21+'BIFUbC-natural-gas'!AQ21+'BIFUbC-electricity'!AQ21+'BIFUbC-heat'!AQ21+'BIFUbC-biomass'!AQ21+'BIFUbC-hydrogen'!AQ21</f>
        <v>18955920211730.715</v>
      </c>
    </row>
    <row r="22" spans="1:43">
      <c r="A22" s="37" t="s">
        <v>635</v>
      </c>
      <c r="B22" s="468">
        <f>'BIFUbC-coal'!B22+'BIFUbC-LPG-propane-or-butane'!B22+'BIFUbC-petroleum-diesel'!B22+'BIFUbC-crude-oil'!B22+'BIFUbC-heavy-or-residual-oil'!B22+'BIFUbC-natural-gas'!B22+'BIFUbC-electricity'!B22+'BIFUbC-heat'!B22+'BIFUbC-biomass'!B22+'BIFUbC-hydrogen'!B22</f>
        <v>9731420767896.6309</v>
      </c>
      <c r="C22" s="469">
        <f>'BIFUbC-coal'!C22+'BIFUbC-LPG-propane-or-butane'!C22+'BIFUbC-petroleum-diesel'!C22+'BIFUbC-crude-oil'!C22+'BIFUbC-heavy-or-residual-oil'!C22+'BIFUbC-natural-gas'!C22+'BIFUbC-electricity'!C22+'BIFUbC-heat'!C22+'BIFUbC-biomass'!C22+'BIFUbC-hydrogen'!C22</f>
        <v>10336694849506.025</v>
      </c>
      <c r="D22" s="469">
        <f>'BIFUbC-coal'!D22+'BIFUbC-LPG-propane-or-butane'!D22+'BIFUbC-petroleum-diesel'!D22+'BIFUbC-crude-oil'!D22+'BIFUbC-heavy-or-residual-oil'!D22+'BIFUbC-natural-gas'!D22+'BIFUbC-electricity'!D22+'BIFUbC-heat'!D22+'BIFUbC-biomass'!D22+'BIFUbC-hydrogen'!D22</f>
        <v>11520175519583.76</v>
      </c>
      <c r="E22" s="469">
        <f>'BIFUbC-coal'!E22+'BIFUbC-LPG-propane-or-butane'!E22+'BIFUbC-petroleum-diesel'!E22+'BIFUbC-crude-oil'!E22+'BIFUbC-heavy-or-residual-oil'!E22+'BIFUbC-natural-gas'!E22+'BIFUbC-electricity'!E22+'BIFUbC-heat'!E22+'BIFUbC-biomass'!E22+'BIFUbC-hydrogen'!E22</f>
        <v>11723372261158.336</v>
      </c>
      <c r="F22" s="469">
        <f>'BIFUbC-coal'!F22+'BIFUbC-LPG-propane-or-butane'!F22+'BIFUbC-petroleum-diesel'!F22+'BIFUbC-crude-oil'!F22+'BIFUbC-heavy-or-residual-oil'!F22+'BIFUbC-natural-gas'!F22+'BIFUbC-electricity'!F22+'BIFUbC-heat'!F22+'BIFUbC-biomass'!F22+'BIFUbC-hydrogen'!F22</f>
        <v>11903403984857.367</v>
      </c>
      <c r="G22" s="469">
        <f>'BIFUbC-coal'!G22+'BIFUbC-LPG-propane-or-butane'!G22+'BIFUbC-petroleum-diesel'!G22+'BIFUbC-crude-oil'!G22+'BIFUbC-heavy-or-residual-oil'!G22+'BIFUbC-natural-gas'!G22+'BIFUbC-electricity'!G22+'BIFUbC-heat'!G22+'BIFUbC-biomass'!G22+'BIFUbC-hydrogen'!G22</f>
        <v>12068208413563.881</v>
      </c>
      <c r="H22" s="469">
        <f>'BIFUbC-coal'!H22+'BIFUbC-LPG-propane-or-butane'!H22+'BIFUbC-petroleum-diesel'!H22+'BIFUbC-crude-oil'!H22+'BIFUbC-heavy-or-residual-oil'!H22+'BIFUbC-natural-gas'!H22+'BIFUbC-electricity'!H22+'BIFUbC-heat'!H22+'BIFUbC-biomass'!H22+'BIFUbC-hydrogen'!H22</f>
        <v>12222639230325.162</v>
      </c>
      <c r="I22" s="469">
        <f>'BIFUbC-coal'!I22+'BIFUbC-LPG-propane-or-butane'!I22+'BIFUbC-petroleum-diesel'!I22+'BIFUbC-crude-oil'!I22+'BIFUbC-heavy-or-residual-oil'!I22+'BIFUbC-natural-gas'!I22+'BIFUbC-electricity'!I22+'BIFUbC-heat'!I22+'BIFUbC-biomass'!I22+'BIFUbC-hydrogen'!I22</f>
        <v>12363201501924.066</v>
      </c>
      <c r="J22" s="469">
        <f>'BIFUbC-coal'!J22+'BIFUbC-LPG-propane-or-butane'!J22+'BIFUbC-petroleum-diesel'!J22+'BIFUbC-crude-oil'!J22+'BIFUbC-heavy-or-residual-oil'!J22+'BIFUbC-natural-gas'!J22+'BIFUbC-electricity'!J22+'BIFUbC-heat'!J22+'BIFUbC-biomass'!J22+'BIFUbC-hydrogen'!J22</f>
        <v>12502317261992.371</v>
      </c>
      <c r="K22" s="469">
        <f>'BIFUbC-coal'!K22+'BIFUbC-LPG-propane-or-butane'!K22+'BIFUbC-petroleum-diesel'!K22+'BIFUbC-crude-oil'!K22+'BIFUbC-heavy-or-residual-oil'!K22+'BIFUbC-natural-gas'!K22+'BIFUbC-electricity'!K22+'BIFUbC-heat'!K22+'BIFUbC-biomass'!K22+'BIFUbC-hydrogen'!K22</f>
        <v>12640307610506.141</v>
      </c>
      <c r="L22" s="469">
        <f>'BIFUbC-coal'!L22+'BIFUbC-LPG-propane-or-butane'!L22+'BIFUbC-petroleum-diesel'!L22+'BIFUbC-crude-oil'!L22+'BIFUbC-heavy-or-residual-oil'!L22+'BIFUbC-natural-gas'!L22+'BIFUbC-electricity'!L22+'BIFUbC-heat'!L22+'BIFUbC-biomass'!L22+'BIFUbC-hydrogen'!L22</f>
        <v>12777420694686.207</v>
      </c>
      <c r="M22" s="469">
        <f>'BIFUbC-coal'!M22+'BIFUbC-LPG-propane-or-butane'!M22+'BIFUbC-petroleum-diesel'!M22+'BIFUbC-crude-oil'!M22+'BIFUbC-heavy-or-residual-oil'!M22+'BIFUbC-natural-gas'!M22+'BIFUbC-electricity'!M22+'BIFUbC-heat'!M22+'BIFUbC-biomass'!M22+'BIFUbC-hydrogen'!M22</f>
        <v>12894733734742.281</v>
      </c>
      <c r="N22" s="469">
        <f>'BIFUbC-coal'!N22+'BIFUbC-LPG-propane-or-butane'!N22+'BIFUbC-petroleum-diesel'!N22+'BIFUbC-crude-oil'!N22+'BIFUbC-heavy-or-residual-oil'!N22+'BIFUbC-natural-gas'!N22+'BIFUbC-electricity'!N22+'BIFUbC-heat'!N22+'BIFUbC-biomass'!N22+'BIFUbC-hydrogen'!N22</f>
        <v>13011106522124.229</v>
      </c>
      <c r="O22" s="469">
        <f>'BIFUbC-coal'!O22+'BIFUbC-LPG-propane-or-butane'!O22+'BIFUbC-petroleum-diesel'!O22+'BIFUbC-crude-oil'!O22+'BIFUbC-heavy-or-residual-oil'!O22+'BIFUbC-natural-gas'!O22+'BIFUbC-electricity'!O22+'BIFUbC-heat'!O22+'BIFUbC-biomass'!O22+'BIFUbC-hydrogen'!O22</f>
        <v>13126621345743.861</v>
      </c>
      <c r="P22" s="469">
        <f>'BIFUbC-coal'!P22+'BIFUbC-LPG-propane-or-butane'!P22+'BIFUbC-petroleum-diesel'!P22+'BIFUbC-crude-oil'!P22+'BIFUbC-heavy-or-residual-oil'!P22+'BIFUbC-natural-gas'!P22+'BIFUbC-electricity'!P22+'BIFUbC-heat'!P22+'BIFUbC-biomass'!P22+'BIFUbC-hydrogen'!P22</f>
        <v>13241317423420.998</v>
      </c>
      <c r="Q22" s="469">
        <f>'BIFUbC-coal'!Q22+'BIFUbC-LPG-propane-or-butane'!Q22+'BIFUbC-petroleum-diesel'!Q22+'BIFUbC-crude-oil'!Q22+'BIFUbC-heavy-or-residual-oil'!Q22+'BIFUbC-natural-gas'!Q22+'BIFUbC-electricity'!Q22+'BIFUbC-heat'!Q22+'BIFUbC-biomass'!Q22+'BIFUbC-hydrogen'!Q22</f>
        <v>13355064438188.631</v>
      </c>
      <c r="R22" s="469">
        <f>'BIFUbC-coal'!R22+'BIFUbC-LPG-propane-or-butane'!R22+'BIFUbC-petroleum-diesel'!R22+'BIFUbC-crude-oil'!R22+'BIFUbC-heavy-or-residual-oil'!R22+'BIFUbC-natural-gas'!R22+'BIFUbC-electricity'!R22+'BIFUbC-heat'!R22+'BIFUbC-biomass'!R22+'BIFUbC-hydrogen'!R22</f>
        <v>13454514284476.613</v>
      </c>
      <c r="S22" s="469">
        <f>'BIFUbC-coal'!S22+'BIFUbC-LPG-propane-or-butane'!S22+'BIFUbC-petroleum-diesel'!S22+'BIFUbC-crude-oil'!S22+'BIFUbC-heavy-or-residual-oil'!S22+'BIFUbC-natural-gas'!S22+'BIFUbC-electricity'!S22+'BIFUbC-heat'!S22+'BIFUbC-biomass'!S22+'BIFUbC-hydrogen'!S22</f>
        <v>13565986713817.111</v>
      </c>
      <c r="T22" s="469">
        <f>'BIFUbC-coal'!T22+'BIFUbC-LPG-propane-or-butane'!T22+'BIFUbC-petroleum-diesel'!T22+'BIFUbC-crude-oil'!T22+'BIFUbC-heavy-or-residual-oil'!T22+'BIFUbC-natural-gas'!T22+'BIFUbC-electricity'!T22+'BIFUbC-heat'!T22+'BIFUbC-biomass'!T22+'BIFUbC-hydrogen'!T22</f>
        <v>13676053126752.535</v>
      </c>
      <c r="U22" s="469">
        <f>'BIFUbC-coal'!U22+'BIFUbC-LPG-propane-or-butane'!U22+'BIFUbC-petroleum-diesel'!U22+'BIFUbC-crude-oil'!U22+'BIFUbC-heavy-or-residual-oil'!U22+'BIFUbC-natural-gas'!U22+'BIFUbC-electricity'!U22+'BIFUbC-heat'!U22+'BIFUbC-biomass'!U22+'BIFUbC-hydrogen'!U22</f>
        <v>13784460999741.834</v>
      </c>
      <c r="V22" s="469">
        <f>'BIFUbC-coal'!V22+'BIFUbC-LPG-propane-or-butane'!V22+'BIFUbC-petroleum-diesel'!V22+'BIFUbC-crude-oil'!V22+'BIFUbC-heavy-or-residual-oil'!V22+'BIFUbC-natural-gas'!V22+'BIFUbC-electricity'!V22+'BIFUbC-heat'!V22+'BIFUbC-biomass'!V22+'BIFUbC-hydrogen'!V22</f>
        <v>13890934584072.328</v>
      </c>
      <c r="W22" s="469">
        <f>'BIFUbC-coal'!W22+'BIFUbC-LPG-propane-or-butane'!W22+'BIFUbC-petroleum-diesel'!W22+'BIFUbC-crude-oil'!W22+'BIFUbC-heavy-or-residual-oil'!W22+'BIFUbC-natural-gas'!W22+'BIFUbC-electricity'!W22+'BIFUbC-heat'!W22+'BIFUbC-biomass'!W22+'BIFUbC-hydrogen'!W22</f>
        <v>13986728551415.443</v>
      </c>
      <c r="X22" s="469">
        <f>'BIFUbC-coal'!X22+'BIFUbC-LPG-propane-or-butane'!X22+'BIFUbC-petroleum-diesel'!X22+'BIFUbC-crude-oil'!X22+'BIFUbC-heavy-or-residual-oil'!X22+'BIFUbC-natural-gas'!X22+'BIFUbC-electricity'!X22+'BIFUbC-heat'!X22+'BIFUbC-biomass'!X22+'BIFUbC-hydrogen'!X22</f>
        <v>14057402468059.523</v>
      </c>
      <c r="Y22" s="469">
        <f>'BIFUbC-coal'!Y22+'BIFUbC-LPG-propane-or-butane'!Y22+'BIFUbC-petroleum-diesel'!Y22+'BIFUbC-crude-oil'!Y22+'BIFUbC-heavy-or-residual-oil'!Y22+'BIFUbC-natural-gas'!Y22+'BIFUbC-electricity'!Y22+'BIFUbC-heat'!Y22+'BIFUbC-biomass'!Y22+'BIFUbC-hydrogen'!Y22</f>
        <v>14116135506413.5</v>
      </c>
      <c r="Z22" s="469">
        <f>'BIFUbC-coal'!Z22+'BIFUbC-LPG-propane-or-butane'!Z22+'BIFUbC-petroleum-diesel'!Z22+'BIFUbC-crude-oil'!Z22+'BIFUbC-heavy-or-residual-oil'!Z22+'BIFUbC-natural-gas'!Z22+'BIFUbC-electricity'!Z22+'BIFUbC-heat'!Z22+'BIFUbC-biomass'!Z22+'BIFUbC-hydrogen'!Z22</f>
        <v>14162491718751.092</v>
      </c>
      <c r="AA22" s="469">
        <f>'BIFUbC-coal'!AA22+'BIFUbC-LPG-propane-or-butane'!AA22+'BIFUbC-petroleum-diesel'!AA22+'BIFUbC-crude-oil'!AA22+'BIFUbC-heavy-or-residual-oil'!AA22+'BIFUbC-natural-gas'!AA22+'BIFUbC-electricity'!AA22+'BIFUbC-heat'!AA22+'BIFUbC-biomass'!AA22+'BIFUbC-hydrogen'!AA22</f>
        <v>14195914848049.43</v>
      </c>
      <c r="AB22" s="469">
        <f>'BIFUbC-coal'!AB22+'BIFUbC-LPG-propane-or-butane'!AB22+'BIFUbC-petroleum-diesel'!AB22+'BIFUbC-crude-oil'!AB22+'BIFUbC-heavy-or-residual-oil'!AB22+'BIFUbC-natural-gas'!AB22+'BIFUbC-electricity'!AB22+'BIFUbC-heat'!AB22+'BIFUbC-biomass'!AB22+'BIFUbC-hydrogen'!AB22</f>
        <v>14216014189569.668</v>
      </c>
      <c r="AC22" s="469">
        <f>'BIFUbC-coal'!AC22+'BIFUbC-LPG-propane-or-butane'!AC22+'BIFUbC-petroleum-diesel'!AC22+'BIFUbC-crude-oil'!AC22+'BIFUbC-heavy-or-residual-oil'!AC22+'BIFUbC-natural-gas'!AC22+'BIFUbC-electricity'!AC22+'BIFUbC-heat'!AC22+'BIFUbC-biomass'!AC22+'BIFUbC-hydrogen'!AC22</f>
        <v>14222429139957.631</v>
      </c>
      <c r="AD22" s="469">
        <f>'BIFUbC-coal'!AD22+'BIFUbC-LPG-propane-or-butane'!AD22+'BIFUbC-petroleum-diesel'!AD22+'BIFUbC-crude-oil'!AD22+'BIFUbC-heavy-or-residual-oil'!AD22+'BIFUbC-natural-gas'!AD22+'BIFUbC-electricity'!AD22+'BIFUbC-heat'!AD22+'BIFUbC-biomass'!AD22+'BIFUbC-hydrogen'!AD22</f>
        <v>14214833173710.207</v>
      </c>
      <c r="AE22" s="469">
        <f>'BIFUbC-coal'!AE22+'BIFUbC-LPG-propane-or-butane'!AE22+'BIFUbC-petroleum-diesel'!AE22+'BIFUbC-crude-oil'!AE22+'BIFUbC-heavy-or-residual-oil'!AE22+'BIFUbC-natural-gas'!AE22+'BIFUbC-electricity'!AE22+'BIFUbC-heat'!AE22+'BIFUbC-biomass'!AE22+'BIFUbC-hydrogen'!AE22</f>
        <v>14192795836308.67</v>
      </c>
      <c r="AF22" s="469">
        <f>'BIFUbC-coal'!AF22+'BIFUbC-LPG-propane-or-butane'!AF22+'BIFUbC-petroleum-diesel'!AF22+'BIFUbC-crude-oil'!AF22+'BIFUbC-heavy-or-residual-oil'!AF22+'BIFUbC-natural-gas'!AF22+'BIFUbC-electricity'!AF22+'BIFUbC-heat'!AF22+'BIFUbC-biomass'!AF22+'BIFUbC-hydrogen'!AF22</f>
        <v>14156070707690.973</v>
      </c>
      <c r="AG22" s="469">
        <f>'BIFUbC-coal'!AG22+'BIFUbC-LPG-propane-or-butane'!AG22+'BIFUbC-petroleum-diesel'!AG22+'BIFUbC-crude-oil'!AG22+'BIFUbC-heavy-or-residual-oil'!AG22+'BIFUbC-natural-gas'!AG22+'BIFUbC-electricity'!AG22+'BIFUbC-heat'!AG22+'BIFUbC-biomass'!AG22+'BIFUbC-hydrogen'!AG22</f>
        <v>14104315828092.92</v>
      </c>
      <c r="AH22" s="469">
        <f>'BIFUbC-coal'!AH22+'BIFUbC-LPG-propane-or-butane'!AH22+'BIFUbC-petroleum-diesel'!AH22+'BIFUbC-crude-oil'!AH22+'BIFUbC-heavy-or-residual-oil'!AH22+'BIFUbC-natural-gas'!AH22+'BIFUbC-electricity'!AH22+'BIFUbC-heat'!AH22+'BIFUbC-biomass'!AH22+'BIFUbC-hydrogen'!AH22</f>
        <v>14023309516148.764</v>
      </c>
      <c r="AI22" s="469">
        <f>'BIFUbC-coal'!AI22+'BIFUbC-LPG-propane-or-butane'!AI22+'BIFUbC-petroleum-diesel'!AI22+'BIFUbC-crude-oil'!AI22+'BIFUbC-heavy-or-residual-oil'!AI22+'BIFUbC-natural-gas'!AI22+'BIFUbC-electricity'!AI22+'BIFUbC-heat'!AI22+'BIFUbC-biomass'!AI22+'BIFUbC-hydrogen'!AI22</f>
        <v>13927048168719.256</v>
      </c>
      <c r="AJ22" s="469">
        <f>'BIFUbC-coal'!AJ22+'BIFUbC-LPG-propane-or-butane'!AJ22+'BIFUbC-petroleum-diesel'!AJ22+'BIFUbC-crude-oil'!AJ22+'BIFUbC-heavy-or-residual-oil'!AJ22+'BIFUbC-natural-gas'!AJ22+'BIFUbC-electricity'!AJ22+'BIFUbC-heat'!AJ22+'BIFUbC-biomass'!AJ22+'BIFUbC-hydrogen'!AJ22</f>
        <v>13815399063079.502</v>
      </c>
      <c r="AK22" s="469">
        <f>'BIFUbC-coal'!AK22+'BIFUbC-LPG-propane-or-butane'!AK22+'BIFUbC-petroleum-diesel'!AK22+'BIFUbC-crude-oil'!AK22+'BIFUbC-heavy-or-residual-oil'!AK22+'BIFUbC-natural-gas'!AK22+'BIFUbC-electricity'!AK22+'BIFUbC-heat'!AK22+'BIFUbC-biomass'!AK22+'BIFUbC-hydrogen'!AK22</f>
        <v>13688292212122.578</v>
      </c>
      <c r="AL22" s="469">
        <f>'BIFUbC-coal'!AL22+'BIFUbC-LPG-propane-or-butane'!AL22+'BIFUbC-petroleum-diesel'!AL22+'BIFUbC-crude-oil'!AL22+'BIFUbC-heavy-or-residual-oil'!AL22+'BIFUbC-natural-gas'!AL22+'BIFUbC-electricity'!AL22+'BIFUbC-heat'!AL22+'BIFUbC-biomass'!AL22+'BIFUbC-hydrogen'!AL22</f>
        <v>13545723415658.342</v>
      </c>
      <c r="AM22" s="469">
        <f>'BIFUbC-coal'!AM22+'BIFUbC-LPG-propane-or-butane'!AM22+'BIFUbC-petroleum-diesel'!AM22+'BIFUbC-crude-oil'!AM22+'BIFUbC-heavy-or-residual-oil'!AM22+'BIFUbC-natural-gas'!AM22+'BIFUbC-electricity'!AM22+'BIFUbC-heat'!AM22+'BIFUbC-biomass'!AM22+'BIFUbC-hydrogen'!AM22</f>
        <v>13387621713655.258</v>
      </c>
      <c r="AN22" s="469">
        <f>'BIFUbC-coal'!AN22+'BIFUbC-LPG-propane-or-butane'!AN22+'BIFUbC-petroleum-diesel'!AN22+'BIFUbC-crude-oil'!AN22+'BIFUbC-heavy-or-residual-oil'!AN22+'BIFUbC-natural-gas'!AN22+'BIFUbC-electricity'!AN22+'BIFUbC-heat'!AN22+'BIFUbC-biomass'!AN22+'BIFUbC-hydrogen'!AN22</f>
        <v>13214126777511.869</v>
      </c>
      <c r="AO22" s="469">
        <f>'BIFUbC-coal'!AO22+'BIFUbC-LPG-propane-or-butane'!AO22+'BIFUbC-petroleum-diesel'!AO22+'BIFUbC-crude-oil'!AO22+'BIFUbC-heavy-or-residual-oil'!AO22+'BIFUbC-natural-gas'!AO22+'BIFUbC-electricity'!AO22+'BIFUbC-heat'!AO22+'BIFUbC-biomass'!AO22+'BIFUbC-hydrogen'!AO22</f>
        <v>13025319541320.836</v>
      </c>
      <c r="AP22" s="469">
        <f>'BIFUbC-coal'!AP22+'BIFUbC-LPG-propane-or-butane'!AP22+'BIFUbC-petroleum-diesel'!AP22+'BIFUbC-crude-oil'!AP22+'BIFUbC-heavy-or-residual-oil'!AP22+'BIFUbC-natural-gas'!AP22+'BIFUbC-electricity'!AP22+'BIFUbC-heat'!AP22+'BIFUbC-biomass'!AP22+'BIFUbC-hydrogen'!AP22</f>
        <v>12821492842061.068</v>
      </c>
      <c r="AQ22" s="470">
        <f>'BIFUbC-coal'!AQ22+'BIFUbC-LPG-propane-or-butane'!AQ22+'BIFUbC-petroleum-diesel'!AQ22+'BIFUbC-crude-oil'!AQ22+'BIFUbC-heavy-or-residual-oil'!AQ22+'BIFUbC-natural-gas'!AQ22+'BIFUbC-electricity'!AQ22+'BIFUbC-heat'!AQ22+'BIFUbC-biomass'!AQ22+'BIFUbC-hydrogen'!AQ22</f>
        <v>12602887145344.738</v>
      </c>
    </row>
    <row r="23" spans="1:43">
      <c r="A23" s="37" t="s">
        <v>636</v>
      </c>
      <c r="B23" s="468">
        <f>'BIFUbC-coal'!B23+'BIFUbC-LPG-propane-or-butane'!B23+'BIFUbC-petroleum-diesel'!B23+'BIFUbC-crude-oil'!B23+'BIFUbC-heavy-or-residual-oil'!B23+'BIFUbC-natural-gas'!B23+'BIFUbC-electricity'!B23+'BIFUbC-heat'!B23+'BIFUbC-biomass'!B23+'BIFUbC-hydrogen'!B23</f>
        <v>24481705539259.332</v>
      </c>
      <c r="C23" s="469">
        <f>'BIFUbC-coal'!C23+'BIFUbC-LPG-propane-or-butane'!C23+'BIFUbC-petroleum-diesel'!C23+'BIFUbC-crude-oil'!C23+'BIFUbC-heavy-or-residual-oil'!C23+'BIFUbC-natural-gas'!C23+'BIFUbC-electricity'!C23+'BIFUbC-heat'!C23+'BIFUbC-biomass'!C23+'BIFUbC-hydrogen'!C23</f>
        <v>23575161090262.898</v>
      </c>
      <c r="D23" s="469">
        <f>'BIFUbC-coal'!D23+'BIFUbC-LPG-propane-or-butane'!D23+'BIFUbC-petroleum-diesel'!D23+'BIFUbC-crude-oil'!D23+'BIFUbC-heavy-or-residual-oil'!D23+'BIFUbC-natural-gas'!D23+'BIFUbC-electricity'!D23+'BIFUbC-heat'!D23+'BIFUbC-biomass'!D23+'BIFUbC-hydrogen'!D23</f>
        <v>27844273575191.48</v>
      </c>
      <c r="E23" s="469">
        <f>'BIFUbC-coal'!E23+'BIFUbC-LPG-propane-or-butane'!E23+'BIFUbC-petroleum-diesel'!E23+'BIFUbC-crude-oil'!E23+'BIFUbC-heavy-or-residual-oil'!E23+'BIFUbC-natural-gas'!E23+'BIFUbC-electricity'!E23+'BIFUbC-heat'!E23+'BIFUbC-biomass'!E23+'BIFUbC-hydrogen'!E23</f>
        <v>28699153320509.035</v>
      </c>
      <c r="F23" s="469">
        <f>'BIFUbC-coal'!F23+'BIFUbC-LPG-propane-or-butane'!F23+'BIFUbC-petroleum-diesel'!F23+'BIFUbC-crude-oil'!F23+'BIFUbC-heavy-or-residual-oil'!F23+'BIFUbC-natural-gas'!F23+'BIFUbC-electricity'!F23+'BIFUbC-heat'!F23+'BIFUbC-biomass'!F23+'BIFUbC-hydrogen'!F23</f>
        <v>29492682947552.527</v>
      </c>
      <c r="G23" s="469">
        <f>'BIFUbC-coal'!G23+'BIFUbC-LPG-propane-or-butane'!G23+'BIFUbC-petroleum-diesel'!G23+'BIFUbC-crude-oil'!G23+'BIFUbC-heavy-or-residual-oil'!G23+'BIFUbC-natural-gas'!G23+'BIFUbC-electricity'!G23+'BIFUbC-heat'!G23+'BIFUbC-biomass'!G23+'BIFUbC-hydrogen'!G23</f>
        <v>30243044601507.434</v>
      </c>
      <c r="H23" s="469">
        <f>'BIFUbC-coal'!H23+'BIFUbC-LPG-propane-or-butane'!H23+'BIFUbC-petroleum-diesel'!H23+'BIFUbC-crude-oil'!H23+'BIFUbC-heavy-or-residual-oil'!H23+'BIFUbC-natural-gas'!H23+'BIFUbC-electricity'!H23+'BIFUbC-heat'!H23+'BIFUbC-biomass'!H23+'BIFUbC-hydrogen'!H23</f>
        <v>30961615961710.961</v>
      </c>
      <c r="I23" s="469">
        <f>'BIFUbC-coal'!I23+'BIFUbC-LPG-propane-or-butane'!I23+'BIFUbC-petroleum-diesel'!I23+'BIFUbC-crude-oil'!I23+'BIFUbC-heavy-or-residual-oil'!I23+'BIFUbC-natural-gas'!I23+'BIFUbC-electricity'!I23+'BIFUbC-heat'!I23+'BIFUbC-biomass'!I23+'BIFUbC-hydrogen'!I23</f>
        <v>31638991081104.602</v>
      </c>
      <c r="J23" s="469">
        <f>'BIFUbC-coal'!J23+'BIFUbC-LPG-propane-or-butane'!J23+'BIFUbC-petroleum-diesel'!J23+'BIFUbC-crude-oil'!J23+'BIFUbC-heavy-or-residual-oil'!J23+'BIFUbC-natural-gas'!J23+'BIFUbC-electricity'!J23+'BIFUbC-heat'!J23+'BIFUbC-biomass'!J23+'BIFUbC-hydrogen'!J23</f>
        <v>32306583775442.676</v>
      </c>
      <c r="K23" s="469">
        <f>'BIFUbC-coal'!K23+'BIFUbC-LPG-propane-or-butane'!K23+'BIFUbC-petroleum-diesel'!K23+'BIFUbC-crude-oil'!K23+'BIFUbC-heavy-or-residual-oil'!K23+'BIFUbC-natural-gas'!K23+'BIFUbC-electricity'!K23+'BIFUbC-heat'!K23+'BIFUbC-biomass'!K23+'BIFUbC-hydrogen'!K23</f>
        <v>32965492671831.801</v>
      </c>
      <c r="L23" s="469">
        <f>'BIFUbC-coal'!L23+'BIFUbC-LPG-propane-or-butane'!L23+'BIFUbC-petroleum-diesel'!L23+'BIFUbC-crude-oil'!L23+'BIFUbC-heavy-or-residual-oil'!L23+'BIFUbC-natural-gas'!L23+'BIFUbC-electricity'!L23+'BIFUbC-heat'!L23+'BIFUbC-biomass'!L23+'BIFUbC-hydrogen'!L23</f>
        <v>33616633355424.922</v>
      </c>
      <c r="M23" s="469">
        <f>'BIFUbC-coal'!M23+'BIFUbC-LPG-propane-or-butane'!M23+'BIFUbC-petroleum-diesel'!M23+'BIFUbC-crude-oil'!M23+'BIFUbC-heavy-or-residual-oil'!M23+'BIFUbC-natural-gas'!M23+'BIFUbC-electricity'!M23+'BIFUbC-heat'!M23+'BIFUbC-biomass'!M23+'BIFUbC-hydrogen'!M23</f>
        <v>34210062033615.363</v>
      </c>
      <c r="N23" s="469">
        <f>'BIFUbC-coal'!N23+'BIFUbC-LPG-propane-or-butane'!N23+'BIFUbC-petroleum-diesel'!N23+'BIFUbC-crude-oil'!N23+'BIFUbC-heavy-or-residual-oil'!N23+'BIFUbC-natural-gas'!N23+'BIFUbC-electricity'!N23+'BIFUbC-heat'!N23+'BIFUbC-biomass'!N23+'BIFUbC-hydrogen'!N23</f>
        <v>34795247959700.484</v>
      </c>
      <c r="O23" s="469">
        <f>'BIFUbC-coal'!O23+'BIFUbC-LPG-propane-or-butane'!O23+'BIFUbC-petroleum-diesel'!O23+'BIFUbC-crude-oil'!O23+'BIFUbC-heavy-or-residual-oil'!O23+'BIFUbC-natural-gas'!O23+'BIFUbC-electricity'!O23+'BIFUbC-heat'!O23+'BIFUbC-biomass'!O23+'BIFUbC-hydrogen'!O23</f>
        <v>35372675308892.945</v>
      </c>
      <c r="P23" s="469">
        <f>'BIFUbC-coal'!P23+'BIFUbC-LPG-propane-or-butane'!P23+'BIFUbC-petroleum-diesel'!P23+'BIFUbC-crude-oil'!P23+'BIFUbC-heavy-or-residual-oil'!P23+'BIFUbC-natural-gas'!P23+'BIFUbC-electricity'!P23+'BIFUbC-heat'!P23+'BIFUbC-biomass'!P23+'BIFUbC-hydrogen'!P23</f>
        <v>35942698632308.961</v>
      </c>
      <c r="Q23" s="469">
        <f>'BIFUbC-coal'!Q23+'BIFUbC-LPG-propane-or-butane'!Q23+'BIFUbC-petroleum-diesel'!Q23+'BIFUbC-crude-oil'!Q23+'BIFUbC-heavy-or-residual-oil'!Q23+'BIFUbC-natural-gas'!Q23+'BIFUbC-electricity'!Q23+'BIFUbC-heat'!Q23+'BIFUbC-biomass'!Q23+'BIFUbC-hydrogen'!Q23</f>
        <v>36505194226496.227</v>
      </c>
      <c r="R23" s="469">
        <f>'BIFUbC-coal'!R23+'BIFUbC-LPG-propane-or-butane'!R23+'BIFUbC-petroleum-diesel'!R23+'BIFUbC-crude-oil'!R23+'BIFUbC-heavy-or-residual-oil'!R23+'BIFUbC-natural-gas'!R23+'BIFUbC-electricity'!R23+'BIFUbC-heat'!R23+'BIFUbC-biomass'!R23+'BIFUbC-hydrogen'!R23</f>
        <v>37023640198299.922</v>
      </c>
      <c r="S23" s="469">
        <f>'BIFUbC-coal'!S23+'BIFUbC-LPG-propane-or-butane'!S23+'BIFUbC-petroleum-diesel'!S23+'BIFUbC-crude-oil'!S23+'BIFUbC-heavy-or-residual-oil'!S23+'BIFUbC-natural-gas'!S23+'BIFUbC-electricity'!S23+'BIFUbC-heat'!S23+'BIFUbC-biomass'!S23+'BIFUbC-hydrogen'!S23</f>
        <v>37570413889776.82</v>
      </c>
      <c r="T23" s="469">
        <f>'BIFUbC-coal'!T23+'BIFUbC-LPG-propane-or-butane'!T23+'BIFUbC-petroleum-diesel'!T23+'BIFUbC-crude-oil'!T23+'BIFUbC-heavy-or-residual-oil'!T23+'BIFUbC-natural-gas'!T23+'BIFUbC-electricity'!T23+'BIFUbC-heat'!T23+'BIFUbC-biomass'!T23+'BIFUbC-hydrogen'!T23</f>
        <v>38108966285039.938</v>
      </c>
      <c r="U23" s="469">
        <f>'BIFUbC-coal'!U23+'BIFUbC-LPG-propane-or-butane'!U23+'BIFUbC-petroleum-diesel'!U23+'BIFUbC-crude-oil'!U23+'BIFUbC-heavy-or-residual-oil'!U23+'BIFUbC-natural-gas'!U23+'BIFUbC-electricity'!U23+'BIFUbC-heat'!U23+'BIFUbC-biomass'!U23+'BIFUbC-hydrogen'!U23</f>
        <v>38638736190967.367</v>
      </c>
      <c r="V23" s="469">
        <f>'BIFUbC-coal'!V23+'BIFUbC-LPG-propane-or-butane'!V23+'BIFUbC-petroleum-diesel'!V23+'BIFUbC-crude-oil'!V23+'BIFUbC-heavy-or-residual-oil'!V23+'BIFUbC-natural-gas'!V23+'BIFUbC-electricity'!V23+'BIFUbC-heat'!V23+'BIFUbC-biomass'!V23+'BIFUbC-hydrogen'!V23</f>
        <v>39159071140619</v>
      </c>
      <c r="W23" s="469">
        <f>'BIFUbC-coal'!W23+'BIFUbC-LPG-propane-or-butane'!W23+'BIFUbC-petroleum-diesel'!W23+'BIFUbC-crude-oil'!W23+'BIFUbC-heavy-or-residual-oil'!W23+'BIFUbC-natural-gas'!W23+'BIFUbC-electricity'!W23+'BIFUbC-heat'!W23+'BIFUbC-biomass'!W23+'BIFUbC-hydrogen'!W23</f>
        <v>39645286555999.633</v>
      </c>
      <c r="X23" s="469">
        <f>'BIFUbC-coal'!X23+'BIFUbC-LPG-propane-or-butane'!X23+'BIFUbC-petroleum-diesel'!X23+'BIFUbC-crude-oil'!X23+'BIFUbC-heavy-or-residual-oil'!X23+'BIFUbC-natural-gas'!X23+'BIFUbC-electricity'!X23+'BIFUbC-heat'!X23+'BIFUbC-biomass'!X23+'BIFUbC-hydrogen'!X23</f>
        <v>40055939879705.305</v>
      </c>
      <c r="Y23" s="469">
        <f>'BIFUbC-coal'!Y23+'BIFUbC-LPG-propane-or-butane'!Y23+'BIFUbC-petroleum-diesel'!Y23+'BIFUbC-crude-oil'!Y23+'BIFUbC-heavy-or-residual-oil'!Y23+'BIFUbC-natural-gas'!Y23+'BIFUbC-electricity'!Y23+'BIFUbC-heat'!Y23+'BIFUbC-biomass'!Y23+'BIFUbC-hydrogen'!Y23</f>
        <v>40427871102674.469</v>
      </c>
      <c r="Z23" s="469">
        <f>'BIFUbC-coal'!Z23+'BIFUbC-LPG-propane-or-butane'!Z23+'BIFUbC-petroleum-diesel'!Z23+'BIFUbC-crude-oil'!Z23+'BIFUbC-heavy-or-residual-oil'!Z23+'BIFUbC-natural-gas'!Z23+'BIFUbC-electricity'!Z23+'BIFUbC-heat'!Z23+'BIFUbC-biomass'!Z23+'BIFUbC-hydrogen'!Z23</f>
        <v>40759532306921.445</v>
      </c>
      <c r="AA23" s="469">
        <f>'BIFUbC-coal'!AA23+'BIFUbC-LPG-propane-or-butane'!AA23+'BIFUbC-petroleum-diesel'!AA23+'BIFUbC-crude-oil'!AA23+'BIFUbC-heavy-or-residual-oil'!AA23+'BIFUbC-natural-gas'!AA23+'BIFUbC-electricity'!AA23+'BIFUbC-heat'!AA23+'BIFUbC-biomass'!AA23+'BIFUbC-hydrogen'!AA23</f>
        <v>41049021802816.195</v>
      </c>
      <c r="AB23" s="469">
        <f>'BIFUbC-coal'!AB23+'BIFUbC-LPG-propane-or-butane'!AB23+'BIFUbC-petroleum-diesel'!AB23+'BIFUbC-crude-oil'!AB23+'BIFUbC-heavy-or-residual-oil'!AB23+'BIFUbC-natural-gas'!AB23+'BIFUbC-electricity'!AB23+'BIFUbC-heat'!AB23+'BIFUbC-biomass'!AB23+'BIFUbC-hydrogen'!AB23</f>
        <v>41294907000383.914</v>
      </c>
      <c r="AC23" s="469">
        <f>'BIFUbC-coal'!AC23+'BIFUbC-LPG-propane-or-butane'!AC23+'BIFUbC-petroleum-diesel'!AC23+'BIFUbC-crude-oil'!AC23+'BIFUbC-heavy-or-residual-oil'!AC23+'BIFUbC-natural-gas'!AC23+'BIFUbC-electricity'!AC23+'BIFUbC-heat'!AC23+'BIFUbC-biomass'!AC23+'BIFUbC-hydrogen'!AC23</f>
        <v>41495840694894.023</v>
      </c>
      <c r="AD23" s="469">
        <f>'BIFUbC-coal'!AD23+'BIFUbC-LPG-propane-or-butane'!AD23+'BIFUbC-petroleum-diesel'!AD23+'BIFUbC-crude-oil'!AD23+'BIFUbC-heavy-or-residual-oil'!AD23+'BIFUbC-natural-gas'!AD23+'BIFUbC-electricity'!AD23+'BIFUbC-heat'!AD23+'BIFUbC-biomass'!AD23+'BIFUbC-hydrogen'!AD23</f>
        <v>41650574768803.406</v>
      </c>
      <c r="AE23" s="469">
        <f>'BIFUbC-coal'!AE23+'BIFUbC-LPG-propane-or-butane'!AE23+'BIFUbC-petroleum-diesel'!AE23+'BIFUbC-crude-oil'!AE23+'BIFUbC-heavy-or-residual-oil'!AE23+'BIFUbC-natural-gas'!AE23+'BIFUbC-electricity'!AE23+'BIFUbC-heat'!AE23+'BIFUbC-biomass'!AE23+'BIFUbC-hydrogen'!AE23</f>
        <v>41757556267029.789</v>
      </c>
      <c r="AF23" s="469">
        <f>'BIFUbC-coal'!AF23+'BIFUbC-LPG-propane-or-butane'!AF23+'BIFUbC-petroleum-diesel'!AF23+'BIFUbC-crude-oil'!AF23+'BIFUbC-heavy-or-residual-oil'!AF23+'BIFUbC-natural-gas'!AF23+'BIFUbC-electricity'!AF23+'BIFUbC-heat'!AF23+'BIFUbC-biomass'!AF23+'BIFUbC-hydrogen'!AF23</f>
        <v>41815771845610.867</v>
      </c>
      <c r="AG23" s="469">
        <f>'BIFUbC-coal'!AG23+'BIFUbC-LPG-propane-or-butane'!AG23+'BIFUbC-petroleum-diesel'!AG23+'BIFUbC-crude-oil'!AG23+'BIFUbC-heavy-or-residual-oil'!AG23+'BIFUbC-natural-gas'!AG23+'BIFUbC-electricity'!AG23+'BIFUbC-heat'!AG23+'BIFUbC-biomass'!AG23+'BIFUbC-hydrogen'!AG23</f>
        <v>41823929528345.344</v>
      </c>
      <c r="AH23" s="469">
        <f>'BIFUbC-coal'!AH23+'BIFUbC-LPG-propane-or-butane'!AH23+'BIFUbC-petroleum-diesel'!AH23+'BIFUbC-crude-oil'!AH23+'BIFUbC-heavy-or-residual-oil'!AH23+'BIFUbC-natural-gas'!AH23+'BIFUbC-electricity'!AH23+'BIFUbC-heat'!AH23+'BIFUbC-biomass'!AH23+'BIFUbC-hydrogen'!AH23</f>
        <v>41739425402812.039</v>
      </c>
      <c r="AI23" s="469">
        <f>'BIFUbC-coal'!AI23+'BIFUbC-LPG-propane-or-butane'!AI23+'BIFUbC-petroleum-diesel'!AI23+'BIFUbC-crude-oil'!AI23+'BIFUbC-heavy-or-residual-oil'!AI23+'BIFUbC-natural-gas'!AI23+'BIFUbC-electricity'!AI23+'BIFUbC-heat'!AI23+'BIFUbC-biomass'!AI23+'BIFUbC-hydrogen'!AI23</f>
        <v>41603349942960.836</v>
      </c>
      <c r="AJ23" s="469">
        <f>'BIFUbC-coal'!AJ23+'BIFUbC-LPG-propane-or-butane'!AJ23+'BIFUbC-petroleum-diesel'!AJ23+'BIFUbC-crude-oil'!AJ23+'BIFUbC-heavy-or-residual-oil'!AJ23+'BIFUbC-natural-gas'!AJ23+'BIFUbC-electricity'!AJ23+'BIFUbC-heat'!AJ23+'BIFUbC-biomass'!AJ23+'BIFUbC-hydrogen'!AJ23</f>
        <v>41415065229154.75</v>
      </c>
      <c r="AK23" s="469">
        <f>'BIFUbC-coal'!AK23+'BIFUbC-LPG-propane-or-butane'!AK23+'BIFUbC-petroleum-diesel'!AK23+'BIFUbC-crude-oil'!AK23+'BIFUbC-heavy-or-residual-oil'!AK23+'BIFUbC-natural-gas'!AK23+'BIFUbC-electricity'!AK23+'BIFUbC-heat'!AK23+'BIFUbC-biomass'!AK23+'BIFUbC-hydrogen'!AK23</f>
        <v>41174129303234.984</v>
      </c>
      <c r="AL23" s="469">
        <f>'BIFUbC-coal'!AL23+'BIFUbC-LPG-propane-or-butane'!AL23+'BIFUbC-petroleum-diesel'!AL23+'BIFUbC-crude-oil'!AL23+'BIFUbC-heavy-or-residual-oil'!AL23+'BIFUbC-natural-gas'!AL23+'BIFUbC-electricity'!AL23+'BIFUbC-heat'!AL23+'BIFUbC-biomass'!AL23+'BIFUbC-hydrogen'!AL23</f>
        <v>40880308030916.477</v>
      </c>
      <c r="AM23" s="469">
        <f>'BIFUbC-coal'!AM23+'BIFUbC-LPG-propane-or-butane'!AM23+'BIFUbC-petroleum-diesel'!AM23+'BIFUbC-crude-oil'!AM23+'BIFUbC-heavy-or-residual-oil'!AM23+'BIFUbC-natural-gas'!AM23+'BIFUbC-electricity'!AM23+'BIFUbC-heat'!AM23+'BIFUbC-biomass'!AM23+'BIFUbC-hydrogen'!AM23</f>
        <v>40533176392100.102</v>
      </c>
      <c r="AN23" s="469">
        <f>'BIFUbC-coal'!AN23+'BIFUbC-LPG-propane-or-butane'!AN23+'BIFUbC-petroleum-diesel'!AN23+'BIFUbC-crude-oil'!AN23+'BIFUbC-heavy-or-residual-oil'!AN23+'BIFUbC-natural-gas'!AN23+'BIFUbC-electricity'!AN23+'BIFUbC-heat'!AN23+'BIFUbC-biomass'!AN23+'BIFUbC-hydrogen'!AN23</f>
        <v>40132957079358.039</v>
      </c>
      <c r="AO23" s="469">
        <f>'BIFUbC-coal'!AO23+'BIFUbC-LPG-propane-or-butane'!AO23+'BIFUbC-petroleum-diesel'!AO23+'BIFUbC-crude-oil'!AO23+'BIFUbC-heavy-or-residual-oil'!AO23+'BIFUbC-natural-gas'!AO23+'BIFUbC-electricity'!AO23+'BIFUbC-heat'!AO23+'BIFUbC-biomass'!AO23+'BIFUbC-hydrogen'!AO23</f>
        <v>39679709121380.328</v>
      </c>
      <c r="AP23" s="469">
        <f>'BIFUbC-coal'!AP23+'BIFUbC-LPG-propane-or-butane'!AP23+'BIFUbC-petroleum-diesel'!AP23+'BIFUbC-crude-oil'!AP23+'BIFUbC-heavy-or-residual-oil'!AP23+'BIFUbC-natural-gas'!AP23+'BIFUbC-electricity'!AP23+'BIFUbC-heat'!AP23+'BIFUbC-biomass'!AP23+'BIFUbC-hydrogen'!AP23</f>
        <v>39174151194549.531</v>
      </c>
      <c r="AQ23" s="470">
        <f>'BIFUbC-coal'!AQ23+'BIFUbC-LPG-propane-or-butane'!AQ23+'BIFUbC-petroleum-diesel'!AQ23+'BIFUbC-crude-oil'!AQ23+'BIFUbC-heavy-or-residual-oil'!AQ23+'BIFUbC-natural-gas'!AQ23+'BIFUbC-electricity'!AQ23+'BIFUbC-heat'!AQ23+'BIFUbC-biomass'!AQ23+'BIFUbC-hydrogen'!AQ23</f>
        <v>38616860405602.422</v>
      </c>
    </row>
    <row r="24" spans="1:43">
      <c r="A24" s="37" t="s">
        <v>637</v>
      </c>
      <c r="B24" s="468">
        <f>'BIFUbC-coal'!B24+'BIFUbC-LPG-propane-or-butane'!B24+'BIFUbC-petroleum-diesel'!B24+'BIFUbC-crude-oil'!B24+'BIFUbC-heavy-or-residual-oil'!B24+'BIFUbC-natural-gas'!B24+'BIFUbC-electricity'!B24+'BIFUbC-heat'!B24+'BIFUbC-biomass'!B24+'BIFUbC-hydrogen'!B24</f>
        <v>12729473687299.578</v>
      </c>
      <c r="C24" s="469">
        <f>'BIFUbC-coal'!C24+'BIFUbC-LPG-propane-or-butane'!C24+'BIFUbC-petroleum-diesel'!C24+'BIFUbC-crude-oil'!C24+'BIFUbC-heavy-or-residual-oil'!C24+'BIFUbC-natural-gas'!C24+'BIFUbC-electricity'!C24+'BIFUbC-heat'!C24+'BIFUbC-biomass'!C24+'BIFUbC-hydrogen'!C24</f>
        <v>13080537113381.705</v>
      </c>
      <c r="D24" s="469">
        <f>'BIFUbC-coal'!D24+'BIFUbC-LPG-propane-or-butane'!D24+'BIFUbC-petroleum-diesel'!D24+'BIFUbC-crude-oil'!D24+'BIFUbC-heavy-or-residual-oil'!D24+'BIFUbC-natural-gas'!D24+'BIFUbC-electricity'!D24+'BIFUbC-heat'!D24+'BIFUbC-biomass'!D24+'BIFUbC-hydrogen'!D24</f>
        <v>14249961821933.594</v>
      </c>
      <c r="E24" s="469">
        <f>'BIFUbC-coal'!E24+'BIFUbC-LPG-propane-or-butane'!E24+'BIFUbC-petroleum-diesel'!E24+'BIFUbC-crude-oil'!E24+'BIFUbC-heavy-or-residual-oil'!E24+'BIFUbC-natural-gas'!E24+'BIFUbC-electricity'!E24+'BIFUbC-heat'!E24+'BIFUbC-biomass'!E24+'BIFUbC-hydrogen'!E24</f>
        <v>14607739475443.533</v>
      </c>
      <c r="F24" s="469">
        <f>'BIFUbC-coal'!F24+'BIFUbC-LPG-propane-or-butane'!F24+'BIFUbC-petroleum-diesel'!F24+'BIFUbC-crude-oil'!F24+'BIFUbC-heavy-or-residual-oil'!F24+'BIFUbC-natural-gas'!F24+'BIFUbC-electricity'!F24+'BIFUbC-heat'!F24+'BIFUbC-biomass'!F24+'BIFUbC-hydrogen'!F24</f>
        <v>14935294619565.156</v>
      </c>
      <c r="G24" s="469">
        <f>'BIFUbC-coal'!G24+'BIFUbC-LPG-propane-or-butane'!G24+'BIFUbC-petroleum-diesel'!G24+'BIFUbC-crude-oil'!G24+'BIFUbC-heavy-or-residual-oil'!G24+'BIFUbC-natural-gas'!G24+'BIFUbC-electricity'!G24+'BIFUbC-heat'!G24+'BIFUbC-biomass'!G24+'BIFUbC-hydrogen'!G24</f>
        <v>15242152305549.59</v>
      </c>
      <c r="H24" s="469">
        <f>'BIFUbC-coal'!H24+'BIFUbC-LPG-propane-or-butane'!H24+'BIFUbC-petroleum-diesel'!H24+'BIFUbC-crude-oil'!H24+'BIFUbC-heavy-or-residual-oil'!H24+'BIFUbC-natural-gas'!H24+'BIFUbC-electricity'!H24+'BIFUbC-heat'!H24+'BIFUbC-biomass'!H24+'BIFUbC-hydrogen'!H24</f>
        <v>15534212846961.809</v>
      </c>
      <c r="I24" s="469">
        <f>'BIFUbC-coal'!I24+'BIFUbC-LPG-propane-or-butane'!I24+'BIFUbC-petroleum-diesel'!I24+'BIFUbC-crude-oil'!I24+'BIFUbC-heavy-or-residual-oil'!I24+'BIFUbC-natural-gas'!I24+'BIFUbC-electricity'!I24+'BIFUbC-heat'!I24+'BIFUbC-biomass'!I24+'BIFUbC-hydrogen'!I24</f>
        <v>15806872654389.443</v>
      </c>
      <c r="J24" s="469">
        <f>'BIFUbC-coal'!J24+'BIFUbC-LPG-propane-or-butane'!J24+'BIFUbC-petroleum-diesel'!J24+'BIFUbC-crude-oil'!J24+'BIFUbC-heavy-or-residual-oil'!J24+'BIFUbC-natural-gas'!J24+'BIFUbC-electricity'!J24+'BIFUbC-heat'!J24+'BIFUbC-biomass'!J24+'BIFUbC-hydrogen'!J24</f>
        <v>16075903882215.193</v>
      </c>
      <c r="K24" s="469">
        <f>'BIFUbC-coal'!K24+'BIFUbC-LPG-propane-or-butane'!K24+'BIFUbC-petroleum-diesel'!K24+'BIFUbC-crude-oil'!K24+'BIFUbC-heavy-or-residual-oil'!K24+'BIFUbC-natural-gas'!K24+'BIFUbC-electricity'!K24+'BIFUbC-heat'!K24+'BIFUbC-biomass'!K24+'BIFUbC-hydrogen'!K24</f>
        <v>16341798087172.959</v>
      </c>
      <c r="L24" s="469">
        <f>'BIFUbC-coal'!L24+'BIFUbC-LPG-propane-or-butane'!L24+'BIFUbC-petroleum-diesel'!L24+'BIFUbC-crude-oil'!L24+'BIFUbC-heavy-or-residual-oil'!L24+'BIFUbC-natural-gas'!L24+'BIFUbC-electricity'!L24+'BIFUbC-heat'!L24+'BIFUbC-biomass'!L24+'BIFUbC-hydrogen'!L24</f>
        <v>16604954621781.238</v>
      </c>
      <c r="M24" s="469">
        <f>'BIFUbC-coal'!M24+'BIFUbC-LPG-propane-or-butane'!M24+'BIFUbC-petroleum-diesel'!M24+'BIFUbC-crude-oil'!M24+'BIFUbC-heavy-or-residual-oil'!M24+'BIFUbC-natural-gas'!M24+'BIFUbC-electricity'!M24+'BIFUbC-heat'!M24+'BIFUbC-biomass'!M24+'BIFUbC-hydrogen'!M24</f>
        <v>16840735754911.967</v>
      </c>
      <c r="N24" s="469">
        <f>'BIFUbC-coal'!N24+'BIFUbC-LPG-propane-or-butane'!N24+'BIFUbC-petroleum-diesel'!N24+'BIFUbC-crude-oil'!N24+'BIFUbC-heavy-or-residual-oil'!N24+'BIFUbC-natural-gas'!N24+'BIFUbC-electricity'!N24+'BIFUbC-heat'!N24+'BIFUbC-biomass'!N24+'BIFUbC-hydrogen'!N24</f>
        <v>17073607001767.881</v>
      </c>
      <c r="O24" s="469">
        <f>'BIFUbC-coal'!O24+'BIFUbC-LPG-propane-or-butane'!O24+'BIFUbC-petroleum-diesel'!O24+'BIFUbC-crude-oil'!O24+'BIFUbC-heavy-or-residual-oil'!O24+'BIFUbC-natural-gas'!O24+'BIFUbC-electricity'!O24+'BIFUbC-heat'!O24+'BIFUbC-biomass'!O24+'BIFUbC-hydrogen'!O24</f>
        <v>17303753622289.563</v>
      </c>
      <c r="P24" s="469">
        <f>'BIFUbC-coal'!P24+'BIFUbC-LPG-propane-or-butane'!P24+'BIFUbC-petroleum-diesel'!P24+'BIFUbC-crude-oil'!P24+'BIFUbC-heavy-or-residual-oil'!P24+'BIFUbC-natural-gas'!P24+'BIFUbC-electricity'!P24+'BIFUbC-heat'!P24+'BIFUbC-biomass'!P24+'BIFUbC-hydrogen'!P24</f>
        <v>17531300131965.832</v>
      </c>
      <c r="Q24" s="469">
        <f>'BIFUbC-coal'!Q24+'BIFUbC-LPG-propane-or-butane'!Q24+'BIFUbC-petroleum-diesel'!Q24+'BIFUbC-crude-oil'!Q24+'BIFUbC-heavy-or-residual-oil'!Q24+'BIFUbC-natural-gas'!Q24+'BIFUbC-electricity'!Q24+'BIFUbC-heat'!Q24+'BIFUbC-biomass'!Q24+'BIFUbC-hydrogen'!Q24</f>
        <v>17756141299604.898</v>
      </c>
      <c r="R24" s="469">
        <f>'BIFUbC-coal'!R24+'BIFUbC-LPG-propane-or-butane'!R24+'BIFUbC-petroleum-diesel'!R24+'BIFUbC-crude-oil'!R24+'BIFUbC-heavy-or-residual-oil'!R24+'BIFUbC-natural-gas'!R24+'BIFUbC-electricity'!R24+'BIFUbC-heat'!R24+'BIFUbC-biomass'!R24+'BIFUbC-hydrogen'!R24</f>
        <v>17960519784405.16</v>
      </c>
      <c r="S24" s="469">
        <f>'BIFUbC-coal'!S24+'BIFUbC-LPG-propane-or-butane'!S24+'BIFUbC-petroleum-diesel'!S24+'BIFUbC-crude-oil'!S24+'BIFUbC-heavy-or-residual-oil'!S24+'BIFUbC-natural-gas'!S24+'BIFUbC-electricity'!S24+'BIFUbC-heat'!S24+'BIFUbC-biomass'!S24+'BIFUbC-hydrogen'!S24</f>
        <v>18179555838279.855</v>
      </c>
      <c r="T24" s="469">
        <f>'BIFUbC-coal'!T24+'BIFUbC-LPG-propane-or-butane'!T24+'BIFUbC-petroleum-diesel'!T24+'BIFUbC-crude-oil'!T24+'BIFUbC-heavy-or-residual-oil'!T24+'BIFUbC-natural-gas'!T24+'BIFUbC-electricity'!T24+'BIFUbC-heat'!T24+'BIFUbC-biomass'!T24+'BIFUbC-hydrogen'!T24</f>
        <v>18395441542299.922</v>
      </c>
      <c r="U24" s="469">
        <f>'BIFUbC-coal'!U24+'BIFUbC-LPG-propane-or-butane'!U24+'BIFUbC-petroleum-diesel'!U24+'BIFUbC-crude-oil'!U24+'BIFUbC-heavy-or-residual-oil'!U24+'BIFUbC-natural-gas'!U24+'BIFUbC-electricity'!U24+'BIFUbC-heat'!U24+'BIFUbC-biomass'!U24+'BIFUbC-hydrogen'!U24</f>
        <v>18607878918601.578</v>
      </c>
      <c r="V24" s="469">
        <f>'BIFUbC-coal'!V24+'BIFUbC-LPG-propane-or-butane'!V24+'BIFUbC-petroleum-diesel'!V24+'BIFUbC-crude-oil'!V24+'BIFUbC-heavy-or-residual-oil'!V24+'BIFUbC-natural-gas'!V24+'BIFUbC-electricity'!V24+'BIFUbC-heat'!V24+'BIFUbC-biomass'!V24+'BIFUbC-hydrogen'!V24</f>
        <v>18816530979444.688</v>
      </c>
      <c r="W24" s="469">
        <f>'BIFUbC-coal'!W24+'BIFUbC-LPG-propane-or-butane'!W24+'BIFUbC-petroleum-diesel'!W24+'BIFUbC-crude-oil'!W24+'BIFUbC-heavy-or-residual-oil'!W24+'BIFUbC-natural-gas'!W24+'BIFUbC-electricity'!W24+'BIFUbC-heat'!W24+'BIFUbC-biomass'!W24+'BIFUbC-hydrogen'!W24</f>
        <v>19009542265323.5</v>
      </c>
      <c r="X24" s="469">
        <f>'BIFUbC-coal'!X24+'BIFUbC-LPG-propane-or-butane'!X24+'BIFUbC-petroleum-diesel'!X24+'BIFUbC-crude-oil'!X24+'BIFUbC-heavy-or-residual-oil'!X24+'BIFUbC-natural-gas'!X24+'BIFUbC-electricity'!X24+'BIFUbC-heat'!X24+'BIFUbC-biomass'!X24+'BIFUbC-hydrogen'!X24</f>
        <v>19167137009677.102</v>
      </c>
      <c r="Y24" s="469">
        <f>'BIFUbC-coal'!Y24+'BIFUbC-LPG-propane-or-butane'!Y24+'BIFUbC-petroleum-diesel'!Y24+'BIFUbC-crude-oil'!Y24+'BIFUbC-heavy-or-residual-oil'!Y24+'BIFUbC-natural-gas'!Y24+'BIFUbC-electricity'!Y24+'BIFUbC-heat'!Y24+'BIFUbC-biomass'!Y24+'BIFUbC-hydrogen'!Y24</f>
        <v>19307076133390.109</v>
      </c>
      <c r="Z24" s="469">
        <f>'BIFUbC-coal'!Z24+'BIFUbC-LPG-propane-or-butane'!Z24+'BIFUbC-petroleum-diesel'!Z24+'BIFUbC-crude-oil'!Z24+'BIFUbC-heavy-or-residual-oil'!Z24+'BIFUbC-natural-gas'!Z24+'BIFUbC-electricity'!Z24+'BIFUbC-heat'!Z24+'BIFUbC-biomass'!Z24+'BIFUbC-hydrogen'!Z24</f>
        <v>19428675778477.195</v>
      </c>
      <c r="AA24" s="469">
        <f>'BIFUbC-coal'!AA24+'BIFUbC-LPG-propane-or-butane'!AA24+'BIFUbC-petroleum-diesel'!AA24+'BIFUbC-crude-oil'!AA24+'BIFUbC-heavy-or-residual-oil'!AA24+'BIFUbC-natural-gas'!AA24+'BIFUbC-electricity'!AA24+'BIFUbC-heat'!AA24+'BIFUbC-biomass'!AA24+'BIFUbC-hydrogen'!AA24</f>
        <v>19531084840782.125</v>
      </c>
      <c r="AB24" s="469">
        <f>'BIFUbC-coal'!AB24+'BIFUbC-LPG-propane-or-butane'!AB24+'BIFUbC-petroleum-diesel'!AB24+'BIFUbC-crude-oil'!AB24+'BIFUbC-heavy-or-residual-oil'!AB24+'BIFUbC-natural-gas'!AB24+'BIFUbC-electricity'!AB24+'BIFUbC-heat'!AB24+'BIFUbC-biomass'!AB24+'BIFUbC-hydrogen'!AB24</f>
        <v>19613677174396.641</v>
      </c>
      <c r="AC24" s="469">
        <f>'BIFUbC-coal'!AC24+'BIFUbC-LPG-propane-or-butane'!AC24+'BIFUbC-petroleum-diesel'!AC24+'BIFUbC-crude-oil'!AC24+'BIFUbC-heavy-or-residual-oil'!AC24+'BIFUbC-natural-gas'!AC24+'BIFUbC-electricity'!AC24+'BIFUbC-heat'!AC24+'BIFUbC-biomass'!AC24+'BIFUbC-hydrogen'!AC24</f>
        <v>19675867563046.609</v>
      </c>
      <c r="AD24" s="469">
        <f>'BIFUbC-coal'!AD24+'BIFUbC-LPG-propane-or-butane'!AD24+'BIFUbC-petroleum-diesel'!AD24+'BIFUbC-crude-oil'!AD24+'BIFUbC-heavy-or-residual-oil'!AD24+'BIFUbC-natural-gas'!AD24+'BIFUbC-electricity'!AD24+'BIFUbC-heat'!AD24+'BIFUbC-biomass'!AD24+'BIFUbC-hydrogen'!AD24</f>
        <v>19717117835759.332</v>
      </c>
      <c r="AE24" s="469">
        <f>'BIFUbC-coal'!AE24+'BIFUbC-LPG-propane-or-butane'!AE24+'BIFUbC-petroleum-diesel'!AE24+'BIFUbC-crude-oil'!AE24+'BIFUbC-heavy-or-residual-oil'!AE24+'BIFUbC-natural-gas'!AE24+'BIFUbC-electricity'!AE24+'BIFUbC-heat'!AE24+'BIFUbC-biomass'!AE24+'BIFUbC-hydrogen'!AE24</f>
        <v>19736745570787.898</v>
      </c>
      <c r="AF24" s="469">
        <f>'BIFUbC-coal'!AF24+'BIFUbC-LPG-propane-or-butane'!AF24+'BIFUbC-petroleum-diesel'!AF24+'BIFUbC-crude-oil'!AF24+'BIFUbC-heavy-or-residual-oil'!AF24+'BIFUbC-natural-gas'!AF24+'BIFUbC-electricity'!AF24+'BIFUbC-heat'!AF24+'BIFUbC-biomass'!AF24+'BIFUbC-hydrogen'!AF24</f>
        <v>19734323726931.34</v>
      </c>
      <c r="AG24" s="469">
        <f>'BIFUbC-coal'!AG24+'BIFUbC-LPG-propane-or-butane'!AG24+'BIFUbC-petroleum-diesel'!AG24+'BIFUbC-crude-oil'!AG24+'BIFUbC-heavy-or-residual-oil'!AG24+'BIFUbC-natural-gas'!AG24+'BIFUbC-electricity'!AG24+'BIFUbC-heat'!AG24+'BIFUbC-biomass'!AG24+'BIFUbC-hydrogen'!AG24</f>
        <v>19709293124026.934</v>
      </c>
      <c r="AH24" s="469">
        <f>'BIFUbC-coal'!AH24+'BIFUbC-LPG-propane-or-butane'!AH24+'BIFUbC-petroleum-diesel'!AH24+'BIFUbC-crude-oil'!AH24+'BIFUbC-heavy-or-residual-oil'!AH24+'BIFUbC-natural-gas'!AH24+'BIFUbC-electricity'!AH24+'BIFUbC-heat'!AH24+'BIFUbC-biomass'!AH24+'BIFUbC-hydrogen'!AH24</f>
        <v>19641654075332.473</v>
      </c>
      <c r="AI24" s="469">
        <f>'BIFUbC-coal'!AI24+'BIFUbC-LPG-propane-or-butane'!AI24+'BIFUbC-petroleum-diesel'!AI24+'BIFUbC-crude-oil'!AI24+'BIFUbC-heavy-or-residual-oil'!AI24+'BIFUbC-natural-gas'!AI24+'BIFUbC-electricity'!AI24+'BIFUbC-heat'!AI24+'BIFUbC-biomass'!AI24+'BIFUbC-hydrogen'!AI24</f>
        <v>19550844098358.258</v>
      </c>
      <c r="AJ24" s="469">
        <f>'BIFUbC-coal'!AJ24+'BIFUbC-LPG-propane-or-butane'!AJ24+'BIFUbC-petroleum-diesel'!AJ24+'BIFUbC-crude-oil'!AJ24+'BIFUbC-heavy-or-residual-oil'!AJ24+'BIFUbC-natural-gas'!AJ24+'BIFUbC-electricity'!AJ24+'BIFUbC-heat'!AJ24+'BIFUbC-biomass'!AJ24+'BIFUbC-hydrogen'!AJ24</f>
        <v>19436606230793.07</v>
      </c>
      <c r="AK24" s="469">
        <f>'BIFUbC-coal'!AK24+'BIFUbC-LPG-propane-or-butane'!AK24+'BIFUbC-petroleum-diesel'!AK24+'BIFUbC-crude-oil'!AK24+'BIFUbC-heavy-or-residual-oil'!AK24+'BIFUbC-natural-gas'!AK24+'BIFUbC-electricity'!AK24+'BIFUbC-heat'!AK24+'BIFUbC-biomass'!AK24+'BIFUbC-hydrogen'!AK24</f>
        <v>19298774082122.117</v>
      </c>
      <c r="AL24" s="469">
        <f>'BIFUbC-coal'!AL24+'BIFUbC-LPG-propane-or-butane'!AL24+'BIFUbC-petroleum-diesel'!AL24+'BIFUbC-crude-oil'!AL24+'BIFUbC-heavy-or-residual-oil'!AL24+'BIFUbC-natural-gas'!AL24+'BIFUbC-electricity'!AL24+'BIFUbC-heat'!AL24+'BIFUbC-biomass'!AL24+'BIFUbC-hydrogen'!AL24</f>
        <v>19137276920942.313</v>
      </c>
      <c r="AM24" s="469">
        <f>'BIFUbC-coal'!AM24+'BIFUbC-LPG-propane-or-butane'!AM24+'BIFUbC-petroleum-diesel'!AM24+'BIFUbC-crude-oil'!AM24+'BIFUbC-heavy-or-residual-oil'!AM24+'BIFUbC-natural-gas'!AM24+'BIFUbC-electricity'!AM24+'BIFUbC-heat'!AM24+'BIFUbC-biomass'!AM24+'BIFUbC-hydrogen'!AM24</f>
        <v>18951952797303.371</v>
      </c>
      <c r="AN24" s="469">
        <f>'BIFUbC-coal'!AN24+'BIFUbC-LPG-propane-or-butane'!AN24+'BIFUbC-petroleum-diesel'!AN24+'BIFUbC-crude-oil'!AN24+'BIFUbC-heavy-or-residual-oil'!AN24+'BIFUbC-natural-gas'!AN24+'BIFUbC-electricity'!AN24+'BIFUbC-heat'!AN24+'BIFUbC-biomass'!AN24+'BIFUbC-hydrogen'!AN24</f>
        <v>18742940861607.914</v>
      </c>
      <c r="AO24" s="469">
        <f>'BIFUbC-coal'!AO24+'BIFUbC-LPG-propane-or-butane'!AO24+'BIFUbC-petroleum-diesel'!AO24+'BIFUbC-crude-oil'!AO24+'BIFUbC-heavy-or-residual-oil'!AO24+'BIFUbC-natural-gas'!AO24+'BIFUbC-electricity'!AO24+'BIFUbC-heat'!AO24+'BIFUbC-biomass'!AO24+'BIFUbC-hydrogen'!AO24</f>
        <v>18510301260682.59</v>
      </c>
      <c r="AP24" s="469">
        <f>'BIFUbC-coal'!AP24+'BIFUbC-LPG-propane-or-butane'!AP24+'BIFUbC-petroleum-diesel'!AP24+'BIFUbC-crude-oil'!AP24+'BIFUbC-heavy-or-residual-oil'!AP24+'BIFUbC-natural-gas'!AP24+'BIFUbC-electricity'!AP24+'BIFUbC-heat'!AP24+'BIFUbC-biomass'!AP24+'BIFUbC-hydrogen'!AP24</f>
        <v>18254399407386.836</v>
      </c>
      <c r="AQ24" s="470">
        <f>'BIFUbC-coal'!AQ24+'BIFUbC-LPG-propane-or-butane'!AQ24+'BIFUbC-petroleum-diesel'!AQ24+'BIFUbC-crude-oil'!AQ24+'BIFUbC-heavy-or-residual-oil'!AQ24+'BIFUbC-natural-gas'!AQ24+'BIFUbC-electricity'!AQ24+'BIFUbC-heat'!AQ24+'BIFUbC-biomass'!AQ24+'BIFUbC-hydrogen'!AQ24</f>
        <v>17975531548046.738</v>
      </c>
    </row>
    <row r="25" spans="1:43">
      <c r="A25" s="37" t="s">
        <v>638</v>
      </c>
      <c r="B25" s="468">
        <f>'BIFUbC-coal'!B25+'BIFUbC-LPG-propane-or-butane'!B25+'BIFUbC-petroleum-diesel'!B25+'BIFUbC-crude-oil'!B25+'BIFUbC-heavy-or-residual-oil'!B25+'BIFUbC-natural-gas'!B25+'BIFUbC-electricity'!B25+'BIFUbC-heat'!B25+'BIFUbC-biomass'!B25+'BIFUbC-hydrogen'!B25</f>
        <v>5583599746126.7598</v>
      </c>
      <c r="C25" s="469">
        <f>'BIFUbC-coal'!C25+'BIFUbC-LPG-propane-or-butane'!C25+'BIFUbC-petroleum-diesel'!C25+'BIFUbC-crude-oil'!C25+'BIFUbC-heavy-or-residual-oil'!C25+'BIFUbC-natural-gas'!C25+'BIFUbC-electricity'!C25+'BIFUbC-heat'!C25+'BIFUbC-biomass'!C25+'BIFUbC-hydrogen'!C25</f>
        <v>5562855447426.0889</v>
      </c>
      <c r="D25" s="469">
        <f>'BIFUbC-coal'!D25+'BIFUbC-LPG-propane-or-butane'!D25+'BIFUbC-petroleum-diesel'!D25+'BIFUbC-crude-oil'!D25+'BIFUbC-heavy-or-residual-oil'!D25+'BIFUbC-natural-gas'!D25+'BIFUbC-electricity'!D25+'BIFUbC-heat'!D25+'BIFUbC-biomass'!D25+'BIFUbC-hydrogen'!D25</f>
        <v>6158478224316.2432</v>
      </c>
      <c r="E25" s="469">
        <f>'BIFUbC-coal'!E25+'BIFUbC-LPG-propane-or-butane'!E25+'BIFUbC-petroleum-diesel'!E25+'BIFUbC-crude-oil'!E25+'BIFUbC-heavy-or-residual-oil'!E25+'BIFUbC-natural-gas'!E25+'BIFUbC-electricity'!E25+'BIFUbC-heat'!E25+'BIFUbC-biomass'!E25+'BIFUbC-hydrogen'!E25</f>
        <v>6245739574446.4951</v>
      </c>
      <c r="F25" s="469">
        <f>'BIFUbC-coal'!F25+'BIFUbC-LPG-propane-or-butane'!F25+'BIFUbC-petroleum-diesel'!F25+'BIFUbC-crude-oil'!F25+'BIFUbC-heavy-or-residual-oil'!F25+'BIFUbC-natural-gas'!F25+'BIFUbC-electricity'!F25+'BIFUbC-heat'!F25+'BIFUbC-biomass'!F25+'BIFUbC-hydrogen'!F25</f>
        <v>6320932142079.8535</v>
      </c>
      <c r="G25" s="469">
        <f>'BIFUbC-coal'!G25+'BIFUbC-LPG-propane-or-butane'!G25+'BIFUbC-petroleum-diesel'!G25+'BIFUbC-crude-oil'!G25+'BIFUbC-heavy-or-residual-oil'!G25+'BIFUbC-natural-gas'!G25+'BIFUbC-electricity'!G25+'BIFUbC-heat'!G25+'BIFUbC-biomass'!G25+'BIFUbC-hydrogen'!G25</f>
        <v>6388358218896.752</v>
      </c>
      <c r="H25" s="469">
        <f>'BIFUbC-coal'!H25+'BIFUbC-LPG-propane-or-butane'!H25+'BIFUbC-petroleum-diesel'!H25+'BIFUbC-crude-oil'!H25+'BIFUbC-heavy-or-residual-oil'!H25+'BIFUbC-natural-gas'!H25+'BIFUbC-electricity'!H25+'BIFUbC-heat'!H25+'BIFUbC-biomass'!H25+'BIFUbC-hydrogen'!H25</f>
        <v>6450633268535.1953</v>
      </c>
      <c r="I25" s="469">
        <f>'BIFUbC-coal'!I25+'BIFUbC-LPG-propane-or-butane'!I25+'BIFUbC-petroleum-diesel'!I25+'BIFUbC-crude-oil'!I25+'BIFUbC-heavy-or-residual-oil'!I25+'BIFUbC-natural-gas'!I25+'BIFUbC-electricity'!I25+'BIFUbC-heat'!I25+'BIFUbC-biomass'!I25+'BIFUbC-hydrogen'!I25</f>
        <v>6505945268555.9854</v>
      </c>
      <c r="J25" s="469">
        <f>'BIFUbC-coal'!J25+'BIFUbC-LPG-propane-or-butane'!J25+'BIFUbC-petroleum-diesel'!J25+'BIFUbC-crude-oil'!J25+'BIFUbC-heavy-or-residual-oil'!J25+'BIFUbC-natural-gas'!J25+'BIFUbC-electricity'!J25+'BIFUbC-heat'!J25+'BIFUbC-biomass'!J25+'BIFUbC-hydrogen'!J25</f>
        <v>6560853191375.2539</v>
      </c>
      <c r="K25" s="469">
        <f>'BIFUbC-coal'!K25+'BIFUbC-LPG-propane-or-butane'!K25+'BIFUbC-petroleum-diesel'!K25+'BIFUbC-crude-oil'!K25+'BIFUbC-heavy-or-residual-oil'!K25+'BIFUbC-natural-gas'!K25+'BIFUbC-electricity'!K25+'BIFUbC-heat'!K25+'BIFUbC-biomass'!K25+'BIFUbC-hydrogen'!K25</f>
        <v>6615509748507.873</v>
      </c>
      <c r="L25" s="469">
        <f>'BIFUbC-coal'!L25+'BIFUbC-LPG-propane-or-butane'!L25+'BIFUbC-petroleum-diesel'!L25+'BIFUbC-crude-oil'!L25+'BIFUbC-heavy-or-residual-oil'!L25+'BIFUbC-natural-gas'!L25+'BIFUbC-electricity'!L25+'BIFUbC-heat'!L25+'BIFUbC-biomass'!L25+'BIFUbC-hydrogen'!L25</f>
        <v>6670029046631.4238</v>
      </c>
      <c r="M25" s="469">
        <f>'BIFUbC-coal'!M25+'BIFUbC-LPG-propane-or-butane'!M25+'BIFUbC-petroleum-diesel'!M25+'BIFUbC-crude-oil'!M25+'BIFUbC-heavy-or-residual-oil'!M25+'BIFUbC-natural-gas'!M25+'BIFUbC-electricity'!M25+'BIFUbC-heat'!M25+'BIFUbC-biomass'!M25+'BIFUbC-hydrogen'!M25</f>
        <v>6714542419035.9346</v>
      </c>
      <c r="N25" s="469">
        <f>'BIFUbC-coal'!N25+'BIFUbC-LPG-propane-or-butane'!N25+'BIFUbC-petroleum-diesel'!N25+'BIFUbC-crude-oil'!N25+'BIFUbC-heavy-or-residual-oil'!N25+'BIFUbC-natural-gas'!N25+'BIFUbC-electricity'!N25+'BIFUbC-heat'!N25+'BIFUbC-biomass'!N25+'BIFUbC-hydrogen'!N25</f>
        <v>6758903789133.3027</v>
      </c>
      <c r="O25" s="469">
        <f>'BIFUbC-coal'!O25+'BIFUbC-LPG-propane-or-butane'!O25+'BIFUbC-petroleum-diesel'!O25+'BIFUbC-crude-oil'!O25+'BIFUbC-heavy-or-residual-oil'!O25+'BIFUbC-natural-gas'!O25+'BIFUbC-electricity'!O25+'BIFUbC-heat'!O25+'BIFUbC-biomass'!O25+'BIFUbC-hydrogen'!O25</f>
        <v>6803140391843.7754</v>
      </c>
      <c r="P25" s="469">
        <f>'BIFUbC-coal'!P25+'BIFUbC-LPG-propane-or-butane'!P25+'BIFUbC-petroleum-diesel'!P25+'BIFUbC-crude-oil'!P25+'BIFUbC-heavy-or-residual-oil'!P25+'BIFUbC-natural-gas'!P25+'BIFUbC-electricity'!P25+'BIFUbC-heat'!P25+'BIFUbC-biomass'!P25+'BIFUbC-hydrogen'!P25</f>
        <v>6847257935972.6855</v>
      </c>
      <c r="Q25" s="469">
        <f>'BIFUbC-coal'!Q25+'BIFUbC-LPG-propane-or-butane'!Q25+'BIFUbC-petroleum-diesel'!Q25+'BIFUbC-crude-oil'!Q25+'BIFUbC-heavy-or-residual-oil'!Q25+'BIFUbC-natural-gas'!Q25+'BIFUbC-electricity'!Q25+'BIFUbC-heat'!Q25+'BIFUbC-biomass'!Q25+'BIFUbC-hydrogen'!Q25</f>
        <v>6891175522574.5684</v>
      </c>
      <c r="R25" s="469">
        <f>'BIFUbC-coal'!R25+'BIFUbC-LPG-propane-or-butane'!R25+'BIFUbC-petroleum-diesel'!R25+'BIFUbC-crude-oil'!R25+'BIFUbC-heavy-or-residual-oil'!R25+'BIFUbC-natural-gas'!R25+'BIFUbC-electricity'!R25+'BIFUbC-heat'!R25+'BIFUbC-biomass'!R25+'BIFUbC-hydrogen'!R25</f>
        <v>6928007664823.9268</v>
      </c>
      <c r="S25" s="469">
        <f>'BIFUbC-coal'!S25+'BIFUbC-LPG-propane-or-butane'!S25+'BIFUbC-petroleum-diesel'!S25+'BIFUbC-crude-oil'!S25+'BIFUbC-heavy-or-residual-oil'!S25+'BIFUbC-natural-gas'!S25+'BIFUbC-electricity'!S25+'BIFUbC-heat'!S25+'BIFUbC-biomass'!S25+'BIFUbC-hydrogen'!S25</f>
        <v>6971309789005.6582</v>
      </c>
      <c r="T25" s="469">
        <f>'BIFUbC-coal'!T25+'BIFUbC-LPG-propane-or-butane'!T25+'BIFUbC-petroleum-diesel'!T25+'BIFUbC-crude-oil'!T25+'BIFUbC-heavy-or-residual-oil'!T25+'BIFUbC-natural-gas'!T25+'BIFUbC-electricity'!T25+'BIFUbC-heat'!T25+'BIFUbC-biomass'!T25+'BIFUbC-hydrogen'!T25</f>
        <v>7014143544141.623</v>
      </c>
      <c r="U25" s="469">
        <f>'BIFUbC-coal'!U25+'BIFUbC-LPG-propane-or-butane'!U25+'BIFUbC-petroleum-diesel'!U25+'BIFUbC-crude-oil'!U25+'BIFUbC-heavy-or-residual-oil'!U25+'BIFUbC-natural-gas'!U25+'BIFUbC-electricity'!U25+'BIFUbC-heat'!U25+'BIFUbC-biomass'!U25+'BIFUbC-hydrogen'!U25</f>
        <v>7056371048636.2705</v>
      </c>
      <c r="V25" s="469">
        <f>'BIFUbC-coal'!V25+'BIFUbC-LPG-propane-or-butane'!V25+'BIFUbC-petroleum-diesel'!V25+'BIFUbC-crude-oil'!V25+'BIFUbC-heavy-or-residual-oil'!V25+'BIFUbC-natural-gas'!V25+'BIFUbC-electricity'!V25+'BIFUbC-heat'!V25+'BIFUbC-biomass'!V25+'BIFUbC-hydrogen'!V25</f>
        <v>7097844068895.7559</v>
      </c>
      <c r="W25" s="469">
        <f>'BIFUbC-coal'!W25+'BIFUbC-LPG-propane-or-butane'!W25+'BIFUbC-petroleum-diesel'!W25+'BIFUbC-crude-oil'!W25+'BIFUbC-heavy-or-residual-oil'!W25+'BIFUbC-natural-gas'!W25+'BIFUbC-electricity'!W25+'BIFUbC-heat'!W25+'BIFUbC-biomass'!W25+'BIFUbC-hydrogen'!W25</f>
        <v>7134095839209.1904</v>
      </c>
      <c r="X25" s="469">
        <f>'BIFUbC-coal'!X25+'BIFUbC-LPG-propane-or-butane'!X25+'BIFUbC-petroleum-diesel'!X25+'BIFUbC-crude-oil'!X25+'BIFUbC-heavy-or-residual-oil'!X25+'BIFUbC-natural-gas'!X25+'BIFUbC-electricity'!X25+'BIFUbC-heat'!X25+'BIFUbC-biomass'!X25+'BIFUbC-hydrogen'!X25</f>
        <v>7157790872639.8779</v>
      </c>
      <c r="Y25" s="469">
        <f>'BIFUbC-coal'!Y25+'BIFUbC-LPG-propane-or-butane'!Y25+'BIFUbC-petroleum-diesel'!Y25+'BIFUbC-crude-oil'!Y25+'BIFUbC-heavy-or-residual-oil'!Y25+'BIFUbC-natural-gas'!Y25+'BIFUbC-electricity'!Y25+'BIFUbC-heat'!Y25+'BIFUbC-biomass'!Y25+'BIFUbC-hydrogen'!Y25</f>
        <v>7175681683871.4297</v>
      </c>
      <c r="Z25" s="469">
        <f>'BIFUbC-coal'!Z25+'BIFUbC-LPG-propane-or-butane'!Z25+'BIFUbC-petroleum-diesel'!Z25+'BIFUbC-crude-oil'!Z25+'BIFUbC-heavy-or-residual-oil'!Z25+'BIFUbC-natural-gas'!Z25+'BIFUbC-electricity'!Z25+'BIFUbC-heat'!Z25+'BIFUbC-biomass'!Z25+'BIFUbC-hydrogen'!Z25</f>
        <v>7187564250367.501</v>
      </c>
      <c r="AA25" s="469">
        <f>'BIFUbC-coal'!AA25+'BIFUbC-LPG-propane-or-butane'!AA25+'BIFUbC-petroleum-diesel'!AA25+'BIFUbC-crude-oil'!AA25+'BIFUbC-heavy-or-residual-oil'!AA25+'BIFUbC-natural-gas'!AA25+'BIFUbC-electricity'!AA25+'BIFUbC-heat'!AA25+'BIFUbC-biomass'!AA25+'BIFUbC-hydrogen'!AA25</f>
        <v>7193173933588.6855</v>
      </c>
      <c r="AB25" s="469">
        <f>'BIFUbC-coal'!AB25+'BIFUbC-LPG-propane-or-butane'!AB25+'BIFUbC-petroleum-diesel'!AB25+'BIFUbC-crude-oil'!AB25+'BIFUbC-heavy-or-residual-oil'!AB25+'BIFUbC-natural-gas'!AB25+'BIFUbC-electricity'!AB25+'BIFUbC-heat'!AB25+'BIFUbC-biomass'!AB25+'BIFUbC-hydrogen'!AB25</f>
        <v>7192330546120.7158</v>
      </c>
      <c r="AC25" s="469">
        <f>'BIFUbC-coal'!AC25+'BIFUbC-LPG-propane-or-butane'!AC25+'BIFUbC-petroleum-diesel'!AC25+'BIFUbC-crude-oil'!AC25+'BIFUbC-heavy-or-residual-oil'!AC25+'BIFUbC-natural-gas'!AC25+'BIFUbC-electricity'!AC25+'BIFUbC-heat'!AC25+'BIFUbC-biomass'!AC25+'BIFUbC-hydrogen'!AC25</f>
        <v>7184869250411.1377</v>
      </c>
      <c r="AD25" s="469">
        <f>'BIFUbC-coal'!AD25+'BIFUbC-LPG-propane-or-butane'!AD25+'BIFUbC-petroleum-diesel'!AD25+'BIFUbC-crude-oil'!AD25+'BIFUbC-heavy-or-residual-oil'!AD25+'BIFUbC-natural-gas'!AD25+'BIFUbC-electricity'!AD25+'BIFUbC-heat'!AD25+'BIFUbC-biomass'!AD25+'BIFUbC-hydrogen'!AD25</f>
        <v>7170642444254.2061</v>
      </c>
      <c r="AE25" s="469">
        <f>'BIFUbC-coal'!AE25+'BIFUbC-LPG-propane-or-butane'!AE25+'BIFUbC-petroleum-diesel'!AE25+'BIFUbC-crude-oil'!AE25+'BIFUbC-heavy-or-residual-oil'!AE25+'BIFUbC-natural-gas'!AE25+'BIFUbC-electricity'!AE25+'BIFUbC-heat'!AE25+'BIFUbC-biomass'!AE25+'BIFUbC-hydrogen'!AE25</f>
        <v>7149450117312.8506</v>
      </c>
      <c r="AF25" s="469">
        <f>'BIFUbC-coal'!AF25+'BIFUbC-LPG-propane-or-butane'!AF25+'BIFUbC-petroleum-diesel'!AF25+'BIFUbC-crude-oil'!AF25+'BIFUbC-heavy-or-residual-oil'!AF25+'BIFUbC-natural-gas'!AF25+'BIFUbC-electricity'!AF25+'BIFUbC-heat'!AF25+'BIFUbC-biomass'!AF25+'BIFUbC-hydrogen'!AF25</f>
        <v>7121185072973.4336</v>
      </c>
      <c r="AG25" s="469">
        <f>'BIFUbC-coal'!AG25+'BIFUbC-LPG-propane-or-butane'!AG25+'BIFUbC-petroleum-diesel'!AG25+'BIFUbC-crude-oil'!AG25+'BIFUbC-heavy-or-residual-oil'!AG25+'BIFUbC-natural-gas'!AG25+'BIFUbC-electricity'!AG25+'BIFUbC-heat'!AG25+'BIFUbC-biomass'!AG25+'BIFUbC-hydrogen'!AG25</f>
        <v>7085691843084.3652</v>
      </c>
      <c r="AH25" s="469">
        <f>'BIFUbC-coal'!AH25+'BIFUbC-LPG-propane-or-butane'!AH25+'BIFUbC-petroleum-diesel'!AH25+'BIFUbC-crude-oil'!AH25+'BIFUbC-heavy-or-residual-oil'!AH25+'BIFUbC-natural-gas'!AH25+'BIFUbC-electricity'!AH25+'BIFUbC-heat'!AH25+'BIFUbC-biomass'!AH25+'BIFUbC-hydrogen'!AH25</f>
        <v>7035851143626.7295</v>
      </c>
      <c r="AI25" s="469">
        <f>'BIFUbC-coal'!AI25+'BIFUbC-LPG-propane-or-butane'!AI25+'BIFUbC-petroleum-diesel'!AI25+'BIFUbC-crude-oil'!AI25+'BIFUbC-heavy-or-residual-oil'!AI25+'BIFUbC-natural-gas'!AI25+'BIFUbC-electricity'!AI25+'BIFUbC-heat'!AI25+'BIFUbC-biomass'!AI25+'BIFUbC-hydrogen'!AI25</f>
        <v>6978718732581.041</v>
      </c>
      <c r="AJ25" s="469">
        <f>'BIFUbC-coal'!AJ25+'BIFUbC-LPG-propane-or-butane'!AJ25+'BIFUbC-petroleum-diesel'!AJ25+'BIFUbC-crude-oil'!AJ25+'BIFUbC-heavy-or-residual-oil'!AJ25+'BIFUbC-natural-gas'!AJ25+'BIFUbC-electricity'!AJ25+'BIFUbC-heat'!AJ25+'BIFUbC-biomass'!AJ25+'BIFUbC-hydrogen'!AJ25</f>
        <v>6914242284392.1982</v>
      </c>
      <c r="AK25" s="469">
        <f>'BIFUbC-coal'!AK25+'BIFUbC-LPG-propane-or-butane'!AK25+'BIFUbC-petroleum-diesel'!AK25+'BIFUbC-crude-oil'!AK25+'BIFUbC-heavy-or-residual-oil'!AK25+'BIFUbC-natural-gas'!AK25+'BIFUbC-electricity'!AK25+'BIFUbC-heat'!AK25+'BIFUbC-biomass'!AK25+'BIFUbC-hydrogen'!AK25</f>
        <v>6842400407276.749</v>
      </c>
      <c r="AL25" s="469">
        <f>'BIFUbC-coal'!AL25+'BIFUbC-LPG-propane-or-butane'!AL25+'BIFUbC-petroleum-diesel'!AL25+'BIFUbC-crude-oil'!AL25+'BIFUbC-heavy-or-residual-oil'!AL25+'BIFUbC-natural-gas'!AL25+'BIFUbC-electricity'!AL25+'BIFUbC-heat'!AL25+'BIFUbC-biomass'!AL25+'BIFUbC-hydrogen'!AL25</f>
        <v>6763204010837.5605</v>
      </c>
      <c r="AM25" s="469">
        <f>'BIFUbC-coal'!AM25+'BIFUbC-LPG-propane-or-butane'!AM25+'BIFUbC-petroleum-diesel'!AM25+'BIFUbC-crude-oil'!AM25+'BIFUbC-heavy-or-residual-oil'!AM25+'BIFUbC-natural-gas'!AM25+'BIFUbC-electricity'!AM25+'BIFUbC-heat'!AM25+'BIFUbC-biomass'!AM25+'BIFUbC-hydrogen'!AM25</f>
        <v>6676630050264.0742</v>
      </c>
      <c r="AN25" s="469">
        <f>'BIFUbC-coal'!AN25+'BIFUbC-LPG-propane-or-butane'!AN25+'BIFUbC-petroleum-diesel'!AN25+'BIFUbC-crude-oil'!AN25+'BIFUbC-heavy-or-residual-oil'!AN25+'BIFUbC-natural-gas'!AN25+'BIFUbC-electricity'!AN25+'BIFUbC-heat'!AN25+'BIFUbC-biomass'!AN25+'BIFUbC-hydrogen'!AN25</f>
        <v>6582759939289.6436</v>
      </c>
      <c r="AO25" s="469">
        <f>'BIFUbC-coal'!AO25+'BIFUbC-LPG-propane-or-butane'!AO25+'BIFUbC-petroleum-diesel'!AO25+'BIFUbC-crude-oil'!AO25+'BIFUbC-heavy-or-residual-oil'!AO25+'BIFUbC-natural-gas'!AO25+'BIFUbC-electricity'!AO25+'BIFUbC-heat'!AO25+'BIFUbC-biomass'!AO25+'BIFUbC-hydrogen'!AO25</f>
        <v>6481644965979.5361</v>
      </c>
      <c r="AP25" s="469">
        <f>'BIFUbC-coal'!AP25+'BIFUbC-LPG-propane-or-butane'!AP25+'BIFUbC-petroleum-diesel'!AP25+'BIFUbC-crude-oil'!AP25+'BIFUbC-heavy-or-residual-oil'!AP25+'BIFUbC-natural-gas'!AP25+'BIFUbC-electricity'!AP25+'BIFUbC-heat'!AP25+'BIFUbC-biomass'!AP25+'BIFUbC-hydrogen'!AP25</f>
        <v>6373441036162.1543</v>
      </c>
      <c r="AQ25" s="470">
        <f>'BIFUbC-coal'!AQ25+'BIFUbC-LPG-propane-or-butane'!AQ25+'BIFUbC-petroleum-diesel'!AQ25+'BIFUbC-crude-oil'!AQ25+'BIFUbC-heavy-or-residual-oil'!AQ25+'BIFUbC-natural-gas'!AQ25+'BIFUbC-electricity'!AQ25+'BIFUbC-heat'!AQ25+'BIFUbC-biomass'!AQ25+'BIFUbC-hydrogen'!AQ25</f>
        <v>6258276939153.7012</v>
      </c>
    </row>
    <row r="26" spans="1:43">
      <c r="A26" s="37" t="s">
        <v>613</v>
      </c>
      <c r="B26" s="471">
        <f>'BIFUbC-coal'!B26+'BIFUbC-LPG-propane-or-butane'!B26+'BIFUbC-petroleum-diesel'!B26+'BIFUbC-crude-oil'!B26+'BIFUbC-heavy-or-residual-oil'!B26+'BIFUbC-natural-gas'!B26+'BIFUbC-electricity'!B26+'BIFUbC-heat'!B26+'BIFUbC-biomass'!B26+'BIFUbC-hydrogen'!B26</f>
        <v>15256170128626.412</v>
      </c>
      <c r="C26" s="472">
        <f>'BIFUbC-coal'!C26+'BIFUbC-LPG-propane-or-butane'!C26+'BIFUbC-petroleum-diesel'!C26+'BIFUbC-crude-oil'!C26+'BIFUbC-heavy-or-residual-oil'!C26+'BIFUbC-natural-gas'!C26+'BIFUbC-electricity'!C26+'BIFUbC-heat'!C26+'BIFUbC-biomass'!C26+'BIFUbC-hydrogen'!C26</f>
        <v>14553089179447.764</v>
      </c>
      <c r="D26" s="472">
        <f>'BIFUbC-coal'!D26+'BIFUbC-LPG-propane-or-butane'!D26+'BIFUbC-petroleum-diesel'!D26+'BIFUbC-crude-oil'!D26+'BIFUbC-heavy-or-residual-oil'!D26+'BIFUbC-natural-gas'!D26+'BIFUbC-electricity'!D26+'BIFUbC-heat'!D26+'BIFUbC-biomass'!D26+'BIFUbC-hydrogen'!D26</f>
        <v>17670772300165.473</v>
      </c>
      <c r="E26" s="472">
        <f>'BIFUbC-coal'!E26+'BIFUbC-LPG-propane-or-butane'!E26+'BIFUbC-petroleum-diesel'!E26+'BIFUbC-crude-oil'!E26+'BIFUbC-heavy-or-residual-oil'!E26+'BIFUbC-natural-gas'!E26+'BIFUbC-electricity'!E26+'BIFUbC-heat'!E26+'BIFUbC-biomass'!E26+'BIFUbC-hydrogen'!E26</f>
        <v>18916305238944.648</v>
      </c>
      <c r="F26" s="472">
        <f>'BIFUbC-coal'!F26+'BIFUbC-LPG-propane-or-butane'!F26+'BIFUbC-petroleum-diesel'!F26+'BIFUbC-crude-oil'!F26+'BIFUbC-heavy-or-residual-oil'!F26+'BIFUbC-natural-gas'!F26+'BIFUbC-electricity'!F26+'BIFUbC-heat'!F26+'BIFUbC-biomass'!F26+'BIFUbC-hydrogen'!F26</f>
        <v>20112544230170.43</v>
      </c>
      <c r="G26" s="472">
        <f>'BIFUbC-coal'!G26+'BIFUbC-LPG-propane-or-butane'!G26+'BIFUbC-petroleum-diesel'!G26+'BIFUbC-crude-oil'!G26+'BIFUbC-heavy-or-residual-oil'!G26+'BIFUbC-natural-gas'!G26+'BIFUbC-electricity'!G26+'BIFUbC-heat'!G26+'BIFUbC-biomass'!G26+'BIFUbC-hydrogen'!G26</f>
        <v>21269089098286.355</v>
      </c>
      <c r="H26" s="472">
        <f>'BIFUbC-coal'!H26+'BIFUbC-LPG-propane-or-butane'!H26+'BIFUbC-petroleum-diesel'!H26+'BIFUbC-crude-oil'!H26+'BIFUbC-heavy-or-residual-oil'!H26+'BIFUbC-natural-gas'!H26+'BIFUbC-electricity'!H26+'BIFUbC-heat'!H26+'BIFUbC-biomass'!H26+'BIFUbC-hydrogen'!H26</f>
        <v>22392476916426.234</v>
      </c>
      <c r="I26" s="472">
        <f>'BIFUbC-coal'!I26+'BIFUbC-LPG-propane-or-butane'!I26+'BIFUbC-petroleum-diesel'!I26+'BIFUbC-crude-oil'!I26+'BIFUbC-heavy-or-residual-oil'!I26+'BIFUbC-natural-gas'!I26+'BIFUbC-electricity'!I26+'BIFUbC-heat'!I26+'BIFUbC-biomass'!I26+'BIFUbC-hydrogen'!I26</f>
        <v>23474885602734.434</v>
      </c>
      <c r="J26" s="472">
        <f>'BIFUbC-coal'!J26+'BIFUbC-LPG-propane-or-butane'!J26+'BIFUbC-petroleum-diesel'!J26+'BIFUbC-crude-oil'!J26+'BIFUbC-heavy-or-residual-oil'!J26+'BIFUbC-natural-gas'!J26+'BIFUbC-electricity'!J26+'BIFUbC-heat'!J26+'BIFUbC-biomass'!J26+'BIFUbC-hydrogen'!J26</f>
        <v>24538937142988.434</v>
      </c>
      <c r="K26" s="472">
        <f>'BIFUbC-coal'!K26+'BIFUbC-LPG-propane-or-butane'!K26+'BIFUbC-petroleum-diesel'!K26+'BIFUbC-crude-oil'!K26+'BIFUbC-heavy-or-residual-oil'!K26+'BIFUbC-natural-gas'!K26+'BIFUbC-electricity'!K26+'BIFUbC-heat'!K26+'BIFUbC-biomass'!K26+'BIFUbC-hydrogen'!K26</f>
        <v>25585952086591.156</v>
      </c>
      <c r="L26" s="472">
        <f>'BIFUbC-coal'!L26+'BIFUbC-LPG-propane-or-butane'!L26+'BIFUbC-petroleum-diesel'!L26+'BIFUbC-crude-oil'!L26+'BIFUbC-heavy-or-residual-oil'!L26+'BIFUbC-natural-gas'!L26+'BIFUbC-electricity'!L26+'BIFUbC-heat'!L26+'BIFUbC-biomass'!L26+'BIFUbC-hydrogen'!L26</f>
        <v>26617121841478.629</v>
      </c>
      <c r="M26" s="472">
        <f>'BIFUbC-coal'!M26+'BIFUbC-LPG-propane-or-butane'!M26+'BIFUbC-petroleum-diesel'!M26+'BIFUbC-crude-oil'!M26+'BIFUbC-heavy-or-residual-oil'!M26+'BIFUbC-natural-gas'!M26+'BIFUbC-electricity'!M26+'BIFUbC-heat'!M26+'BIFUbC-biomass'!M26+'BIFUbC-hydrogen'!M26</f>
        <v>27592619245270.336</v>
      </c>
      <c r="N26" s="472">
        <f>'BIFUbC-coal'!N26+'BIFUbC-LPG-propane-or-butane'!N26+'BIFUbC-petroleum-diesel'!N26+'BIFUbC-crude-oil'!N26+'BIFUbC-heavy-or-residual-oil'!N26+'BIFUbC-natural-gas'!N26+'BIFUbC-electricity'!N26+'BIFUbC-heat'!N26+'BIFUbC-biomass'!N26+'BIFUbC-hydrogen'!N26</f>
        <v>28551347422825.684</v>
      </c>
      <c r="O26" s="472">
        <f>'BIFUbC-coal'!O26+'BIFUbC-LPG-propane-or-butane'!O26+'BIFUbC-petroleum-diesel'!O26+'BIFUbC-crude-oil'!O26+'BIFUbC-heavy-or-residual-oil'!O26+'BIFUbC-natural-gas'!O26+'BIFUbC-electricity'!O26+'BIFUbC-heat'!O26+'BIFUbC-biomass'!O26+'BIFUbC-hydrogen'!O26</f>
        <v>29494164993128.758</v>
      </c>
      <c r="P26" s="472">
        <f>'BIFUbC-coal'!P26+'BIFUbC-LPG-propane-or-butane'!P26+'BIFUbC-petroleum-diesel'!P26+'BIFUbC-crude-oil'!P26+'BIFUbC-heavy-or-residual-oil'!P26+'BIFUbC-natural-gas'!P26+'BIFUbC-electricity'!P26+'BIFUbC-heat'!P26+'BIFUbC-biomass'!P26+'BIFUbC-hydrogen'!P26</f>
        <v>30421798988781.789</v>
      </c>
      <c r="Q26" s="472">
        <f>'BIFUbC-coal'!Q26+'BIFUbC-LPG-propane-or-butane'!Q26+'BIFUbC-petroleum-diesel'!Q26+'BIFUbC-crude-oil'!Q26+'BIFUbC-heavy-or-residual-oil'!Q26+'BIFUbC-natural-gas'!Q26+'BIFUbC-electricity'!Q26+'BIFUbC-heat'!Q26+'BIFUbC-biomass'!Q26+'BIFUbC-hydrogen'!Q26</f>
        <v>31334540564432.453</v>
      </c>
      <c r="R26" s="472">
        <f>'BIFUbC-coal'!R26+'BIFUbC-LPG-propane-or-butane'!R26+'BIFUbC-petroleum-diesel'!R26+'BIFUbC-crude-oil'!R26+'BIFUbC-heavy-or-residual-oil'!R26+'BIFUbC-natural-gas'!R26+'BIFUbC-electricity'!R26+'BIFUbC-heat'!R26+'BIFUbC-biomass'!R26+'BIFUbC-hydrogen'!R26</f>
        <v>32200979802843.805</v>
      </c>
      <c r="S26" s="472">
        <f>'BIFUbC-coal'!S26+'BIFUbC-LPG-propane-or-butane'!S26+'BIFUbC-petroleum-diesel'!S26+'BIFUbC-crude-oil'!S26+'BIFUbC-heavy-or-residual-oil'!S26+'BIFUbC-natural-gas'!S26+'BIFUbC-electricity'!S26+'BIFUbC-heat'!S26+'BIFUbC-biomass'!S26+'BIFUbC-hydrogen'!S26</f>
        <v>33083984111088.77</v>
      </c>
      <c r="T26" s="472">
        <f>'BIFUbC-coal'!T26+'BIFUbC-LPG-propane-or-butane'!T26+'BIFUbC-petroleum-diesel'!T26+'BIFUbC-crude-oil'!T26+'BIFUbC-heavy-or-residual-oil'!T26+'BIFUbC-natural-gas'!T26+'BIFUbC-electricity'!T26+'BIFUbC-heat'!T26+'BIFUbC-biomass'!T26+'BIFUbC-hydrogen'!T26</f>
        <v>33952449942158.172</v>
      </c>
      <c r="U26" s="472">
        <f>'BIFUbC-coal'!U26+'BIFUbC-LPG-propane-or-butane'!U26+'BIFUbC-petroleum-diesel'!U26+'BIFUbC-crude-oil'!U26+'BIFUbC-heavy-or-residual-oil'!U26+'BIFUbC-natural-gas'!U26+'BIFUbC-electricity'!U26+'BIFUbC-heat'!U26+'BIFUbC-biomass'!U26+'BIFUbC-hydrogen'!U26</f>
        <v>34806116148372.992</v>
      </c>
      <c r="V26" s="472">
        <f>'BIFUbC-coal'!V26+'BIFUbC-LPG-propane-or-butane'!V26+'BIFUbC-petroleum-diesel'!V26+'BIFUbC-crude-oil'!V26+'BIFUbC-heavy-or-residual-oil'!V26+'BIFUbC-natural-gas'!V26+'BIFUbC-electricity'!V26+'BIFUbC-heat'!V26+'BIFUbC-biomass'!V26+'BIFUbC-hydrogen'!V26</f>
        <v>35644595747078.367</v>
      </c>
      <c r="W26" s="472">
        <f>'BIFUbC-coal'!W26+'BIFUbC-LPG-propane-or-butane'!W26+'BIFUbC-petroleum-diesel'!W26+'BIFUbC-crude-oil'!W26+'BIFUbC-heavy-or-residual-oil'!W26+'BIFUbC-natural-gas'!W26+'BIFUbC-electricity'!W26+'BIFUbC-heat'!W26+'BIFUbC-biomass'!W26+'BIFUbC-hydrogen'!W26</f>
        <v>36445367926516.039</v>
      </c>
      <c r="X26" s="472">
        <f>'BIFUbC-coal'!X26+'BIFUbC-LPG-propane-or-butane'!X26+'BIFUbC-petroleum-diesel'!X26+'BIFUbC-crude-oil'!X26+'BIFUbC-heavy-or-residual-oil'!X26+'BIFUbC-natural-gas'!X26+'BIFUbC-electricity'!X26+'BIFUbC-heat'!X26+'BIFUbC-biomass'!X26+'BIFUbC-hydrogen'!X26</f>
        <v>37169492589533.914</v>
      </c>
      <c r="Y26" s="472">
        <f>'BIFUbC-coal'!Y26+'BIFUbC-LPG-propane-or-butane'!Y26+'BIFUbC-petroleum-diesel'!Y26+'BIFUbC-crude-oil'!Y26+'BIFUbC-heavy-or-residual-oil'!Y26+'BIFUbC-natural-gas'!Y26+'BIFUbC-electricity'!Y26+'BIFUbC-heat'!Y26+'BIFUbC-biomass'!Y26+'BIFUbC-hydrogen'!Y26</f>
        <v>37849985411326.086</v>
      </c>
      <c r="Z26" s="472">
        <f>'BIFUbC-coal'!Z26+'BIFUbC-LPG-propane-or-butane'!Z26+'BIFUbC-petroleum-diesel'!Z26+'BIFUbC-crude-oil'!Z26+'BIFUbC-heavy-or-residual-oil'!Z26+'BIFUbC-natural-gas'!Z26+'BIFUbC-electricity'!Z26+'BIFUbC-heat'!Z26+'BIFUbC-biomass'!Z26+'BIFUbC-hydrogen'!Z26</f>
        <v>38484908868966.234</v>
      </c>
      <c r="AA26" s="472">
        <f>'BIFUbC-coal'!AA26+'BIFUbC-LPG-propane-or-butane'!AA26+'BIFUbC-petroleum-diesel'!AA26+'BIFUbC-crude-oil'!AA26+'BIFUbC-heavy-or-residual-oil'!AA26+'BIFUbC-natural-gas'!AA26+'BIFUbC-electricity'!AA26+'BIFUbC-heat'!AA26+'BIFUbC-biomass'!AA26+'BIFUbC-hydrogen'!AA26</f>
        <v>39071979200901.555</v>
      </c>
      <c r="AB26" s="472">
        <f>'BIFUbC-coal'!AB26+'BIFUbC-LPG-propane-or-butane'!AB26+'BIFUbC-petroleum-diesel'!AB26+'BIFUbC-crude-oil'!AB26+'BIFUbC-heavy-or-residual-oil'!AB26+'BIFUbC-natural-gas'!AB26+'BIFUbC-electricity'!AB26+'BIFUbC-heat'!AB26+'BIFUbC-biomass'!AB26+'BIFUbC-hydrogen'!AB26</f>
        <v>39609343623454.078</v>
      </c>
      <c r="AC26" s="472">
        <f>'BIFUbC-coal'!AC26+'BIFUbC-LPG-propane-or-butane'!AC26+'BIFUbC-petroleum-diesel'!AC26+'BIFUbC-crude-oil'!AC26+'BIFUbC-heavy-or-residual-oil'!AC26+'BIFUbC-natural-gas'!AC26+'BIFUbC-electricity'!AC26+'BIFUbC-heat'!AC26+'BIFUbC-biomass'!AC26+'BIFUbC-hydrogen'!AC26</f>
        <v>40095227950375.828</v>
      </c>
      <c r="AD26" s="472">
        <f>'BIFUbC-coal'!AD26+'BIFUbC-LPG-propane-or-butane'!AD26+'BIFUbC-petroleum-diesel'!AD26+'BIFUbC-crude-oil'!AD26+'BIFUbC-heavy-or-residual-oil'!AD26+'BIFUbC-natural-gas'!AD26+'BIFUbC-electricity'!AD26+'BIFUbC-heat'!AD26+'BIFUbC-biomass'!AD26+'BIFUbC-hydrogen'!AD26</f>
        <v>40527953194552.906</v>
      </c>
      <c r="AE26" s="472">
        <f>'BIFUbC-coal'!AE26+'BIFUbC-LPG-propane-or-butane'!AE26+'BIFUbC-petroleum-diesel'!AE26+'BIFUbC-crude-oil'!AE26+'BIFUbC-heavy-or-residual-oil'!AE26+'BIFUbC-natural-gas'!AE26+'BIFUbC-electricity'!AE26+'BIFUbC-heat'!AE26+'BIFUbC-biomass'!AE26+'BIFUbC-hydrogen'!AE26</f>
        <v>40905543241747.695</v>
      </c>
      <c r="AF26" s="472">
        <f>'BIFUbC-coal'!AF26+'BIFUbC-LPG-propane-or-butane'!AF26+'BIFUbC-petroleum-diesel'!AF26+'BIFUbC-crude-oil'!AF26+'BIFUbC-heavy-or-residual-oil'!AF26+'BIFUbC-natural-gas'!AF26+'BIFUbC-electricity'!AF26+'BIFUbC-heat'!AF26+'BIFUbC-biomass'!AF26+'BIFUbC-hydrogen'!AF26</f>
        <v>41226547643542.828</v>
      </c>
      <c r="AG26" s="472">
        <f>'BIFUbC-coal'!AG26+'BIFUbC-LPG-propane-or-butane'!AG26+'BIFUbC-petroleum-diesel'!AG26+'BIFUbC-crude-oil'!AG26+'BIFUbC-heavy-or-residual-oil'!AG26+'BIFUbC-natural-gas'!AG26+'BIFUbC-electricity'!AG26+'BIFUbC-heat'!AG26+'BIFUbC-biomass'!AG26+'BIFUbC-hydrogen'!AG26</f>
        <v>41489246912308.555</v>
      </c>
      <c r="AH26" s="472">
        <f>'BIFUbC-coal'!AH26+'BIFUbC-LPG-propane-or-butane'!AH26+'BIFUbC-petroleum-diesel'!AH26+'BIFUbC-crude-oil'!AH26+'BIFUbC-heavy-or-residual-oil'!AH26+'BIFUbC-natural-gas'!AH26+'BIFUbC-electricity'!AH26+'BIFUbC-heat'!AH26+'BIFUbC-biomass'!AH26+'BIFUbC-hydrogen'!AH26</f>
        <v>41650697615153.195</v>
      </c>
      <c r="AI26" s="472">
        <f>'BIFUbC-coal'!AI26+'BIFUbC-LPG-propane-or-butane'!AI26+'BIFUbC-petroleum-diesel'!AI26+'BIFUbC-crude-oil'!AI26+'BIFUbC-heavy-or-residual-oil'!AI26+'BIFUbC-natural-gas'!AI26+'BIFUbC-electricity'!AI26+'BIFUbC-heat'!AI26+'BIFUbC-biomass'!AI26+'BIFUbC-hydrogen'!AI26</f>
        <v>41751010134250.516</v>
      </c>
      <c r="AJ26" s="472">
        <f>'BIFUbC-coal'!AJ26+'BIFUbC-LPG-propane-or-butane'!AJ26+'BIFUbC-petroleum-diesel'!AJ26+'BIFUbC-crude-oil'!AJ26+'BIFUbC-heavy-or-residual-oil'!AJ26+'BIFUbC-natural-gas'!AJ26+'BIFUbC-electricity'!AJ26+'BIFUbC-heat'!AJ26+'BIFUbC-biomass'!AJ26+'BIFUbC-hydrogen'!AJ26</f>
        <v>41789166733597.047</v>
      </c>
      <c r="AK26" s="472">
        <f>'BIFUbC-coal'!AK26+'BIFUbC-LPG-propane-or-butane'!AK26+'BIFUbC-petroleum-diesel'!AK26+'BIFUbC-crude-oil'!AK26+'BIFUbC-heavy-or-residual-oil'!AK26+'BIFUbC-natural-gas'!AK26+'BIFUbC-electricity'!AK26+'BIFUbC-heat'!AK26+'BIFUbC-biomass'!AK26+'BIFUbC-hydrogen'!AK26</f>
        <v>41764359712559.703</v>
      </c>
      <c r="AL26" s="472">
        <f>'BIFUbC-coal'!AL26+'BIFUbC-LPG-propane-or-butane'!AL26+'BIFUbC-petroleum-diesel'!AL26+'BIFUbC-crude-oil'!AL26+'BIFUbC-heavy-or-residual-oil'!AL26+'BIFUbC-natural-gas'!AL26+'BIFUbC-electricity'!AL26+'BIFUbC-heat'!AL26+'BIFUbC-biomass'!AL26+'BIFUbC-hydrogen'!AL26</f>
        <v>41676007606610.602</v>
      </c>
      <c r="AM26" s="472">
        <f>'BIFUbC-coal'!AM26+'BIFUbC-LPG-propane-or-butane'!AM26+'BIFUbC-petroleum-diesel'!AM26+'BIFUbC-crude-oil'!AM26+'BIFUbC-heavy-or-residual-oil'!AM26+'BIFUbC-natural-gas'!AM26+'BIFUbC-electricity'!AM26+'BIFUbC-heat'!AM26+'BIFUbC-biomass'!AM26+'BIFUbC-hydrogen'!AM26</f>
        <v>41523350744283.594</v>
      </c>
      <c r="AN26" s="472">
        <f>'BIFUbC-coal'!AN26+'BIFUbC-LPG-propane-or-butane'!AN26+'BIFUbC-petroleum-diesel'!AN26+'BIFUbC-crude-oil'!AN26+'BIFUbC-heavy-or-residual-oil'!AN26+'BIFUbC-natural-gas'!AN26+'BIFUbC-electricity'!AN26+'BIFUbC-heat'!AN26+'BIFUbC-biomass'!AN26+'BIFUbC-hydrogen'!AN26</f>
        <v>41306308405844.891</v>
      </c>
      <c r="AO26" s="472">
        <f>'BIFUbC-coal'!AO26+'BIFUbC-LPG-propane-or-butane'!AO26+'BIFUbC-petroleum-diesel'!AO26+'BIFUbC-crude-oil'!AO26+'BIFUbC-heavy-or-residual-oil'!AO26+'BIFUbC-natural-gas'!AO26+'BIFUbC-electricity'!AO26+'BIFUbC-heat'!AO26+'BIFUbC-biomass'!AO26+'BIFUbC-hydrogen'!AO26</f>
        <v>41024654075788.609</v>
      </c>
      <c r="AP26" s="472">
        <f>'BIFUbC-coal'!AP26+'BIFUbC-LPG-propane-or-butane'!AP26+'BIFUbC-petroleum-diesel'!AP26+'BIFUbC-crude-oil'!AP26+'BIFUbC-heavy-or-residual-oil'!AP26+'BIFUbC-natural-gas'!AP26+'BIFUbC-electricity'!AP26+'BIFUbC-heat'!AP26+'BIFUbC-biomass'!AP26+'BIFUbC-hydrogen'!AP26</f>
        <v>40678864891482.555</v>
      </c>
      <c r="AQ26" s="473">
        <f>'BIFUbC-coal'!AQ26+'BIFUbC-LPG-propane-or-butane'!AQ26+'BIFUbC-petroleum-diesel'!AQ26+'BIFUbC-crude-oil'!AQ26+'BIFUbC-heavy-or-residual-oil'!AQ26+'BIFUbC-natural-gas'!AQ26+'BIFUbC-electricity'!AQ26+'BIFUbC-heat'!AQ26+'BIFUbC-biomass'!AQ26+'BIFUbC-hydrogen'!AQ26</f>
        <v>40269299179800.242</v>
      </c>
    </row>
    <row r="27" spans="1:43">
      <c r="A27" s="410" t="s">
        <v>641</v>
      </c>
      <c r="B27" s="471">
        <f>'BIFUbC-coal'!B27+'BIFUbC-LPG-propane-or-butane'!B27+'BIFUbC-petroleum-diesel'!B27+'BIFUbC-crude-oil'!B27+'BIFUbC-heavy-or-residual-oil'!B27+'BIFUbC-natural-gas'!B27+'BIFUbC-electricity'!B27+'BIFUbC-heat'!B27+'BIFUbC-biomass'!B27+'BIFUbC-hydrogen'!B27</f>
        <v>45750971097880.742</v>
      </c>
      <c r="C27" s="472">
        <f>'BIFUbC-coal'!C27+'BIFUbC-LPG-propane-or-butane'!C27+'BIFUbC-petroleum-diesel'!C27+'BIFUbC-crude-oil'!C27+'BIFUbC-heavy-or-residual-oil'!C27+'BIFUbC-natural-gas'!C27+'BIFUbC-electricity'!C27+'BIFUbC-heat'!C27+'BIFUbC-biomass'!C27+'BIFUbC-hydrogen'!C27</f>
        <v>49199982997766.633</v>
      </c>
      <c r="D27" s="472">
        <f>'BIFUbC-coal'!D27+'BIFUbC-LPG-propane-or-butane'!D27+'BIFUbC-petroleum-diesel'!D27+'BIFUbC-crude-oil'!D27+'BIFUbC-heavy-or-residual-oil'!D27+'BIFUbC-natural-gas'!D27+'BIFUbC-electricity'!D27+'BIFUbC-heat'!D27+'BIFUbC-biomass'!D27+'BIFUbC-hydrogen'!D27</f>
        <v>52918450040683.383</v>
      </c>
      <c r="E27" s="472">
        <f>'BIFUbC-coal'!E27+'BIFUbC-LPG-propane-or-butane'!E27+'BIFUbC-petroleum-diesel'!E27+'BIFUbC-crude-oil'!E27+'BIFUbC-heavy-or-residual-oil'!E27+'BIFUbC-natural-gas'!E27+'BIFUbC-electricity'!E27+'BIFUbC-heat'!E27+'BIFUbC-biomass'!E27+'BIFUbC-hydrogen'!E27</f>
        <v>52824679318473.195</v>
      </c>
      <c r="F27" s="472">
        <f>'BIFUbC-coal'!F27+'BIFUbC-LPG-propane-or-butane'!F27+'BIFUbC-petroleum-diesel'!F27+'BIFUbC-crude-oil'!F27+'BIFUbC-heavy-or-residual-oil'!F27+'BIFUbC-natural-gas'!F27+'BIFUbC-electricity'!F27+'BIFUbC-heat'!F27+'BIFUbC-biomass'!F27+'BIFUbC-hydrogen'!F27</f>
        <v>52693020100491.508</v>
      </c>
      <c r="G27" s="472">
        <f>'BIFUbC-coal'!G27+'BIFUbC-LPG-propane-or-butane'!G27+'BIFUbC-petroleum-diesel'!G27+'BIFUbC-crude-oil'!G27+'BIFUbC-heavy-or-residual-oil'!G27+'BIFUbC-natural-gas'!G27+'BIFUbC-electricity'!G27+'BIFUbC-heat'!G27+'BIFUbC-biomass'!G27+'BIFUbC-hydrogen'!G27</f>
        <v>52471546155552.289</v>
      </c>
      <c r="H27" s="472">
        <f>'BIFUbC-coal'!H27+'BIFUbC-LPG-propane-or-butane'!H27+'BIFUbC-petroleum-diesel'!H27+'BIFUbC-crude-oil'!H27+'BIFUbC-heavy-or-residual-oil'!H27+'BIFUbC-natural-gas'!H27+'BIFUbC-electricity'!H27+'BIFUbC-heat'!H27+'BIFUbC-biomass'!H27+'BIFUbC-hydrogen'!H27</f>
        <v>52171331546900.883</v>
      </c>
      <c r="I27" s="472">
        <f>'BIFUbC-coal'!I27+'BIFUbC-LPG-propane-or-butane'!I27+'BIFUbC-petroleum-diesel'!I27+'BIFUbC-crude-oil'!I27+'BIFUbC-heavy-or-residual-oil'!I27+'BIFUbC-natural-gas'!I27+'BIFUbC-electricity'!I27+'BIFUbC-heat'!I27+'BIFUbC-biomass'!I27+'BIFUbC-hydrogen'!I27</f>
        <v>51846438482681.242</v>
      </c>
      <c r="J27" s="472">
        <f>'BIFUbC-coal'!J27+'BIFUbC-LPG-propane-or-butane'!J27+'BIFUbC-petroleum-diesel'!J27+'BIFUbC-crude-oil'!J27+'BIFUbC-heavy-or-residual-oil'!J27+'BIFUbC-natural-gas'!J27+'BIFUbC-electricity'!J27+'BIFUbC-heat'!J27+'BIFUbC-biomass'!J27+'BIFUbC-hydrogen'!J27</f>
        <v>51456564730331.695</v>
      </c>
      <c r="K27" s="472">
        <f>'BIFUbC-coal'!K27+'BIFUbC-LPG-propane-or-butane'!K27+'BIFUbC-petroleum-diesel'!K27+'BIFUbC-crude-oil'!K27+'BIFUbC-heavy-or-residual-oil'!K27+'BIFUbC-natural-gas'!K27+'BIFUbC-electricity'!K27+'BIFUbC-heat'!K27+'BIFUbC-biomass'!K27+'BIFUbC-hydrogen'!K27</f>
        <v>51049444756940.406</v>
      </c>
      <c r="L27" s="472">
        <f>'BIFUbC-coal'!L27+'BIFUbC-LPG-propane-or-butane'!L27+'BIFUbC-petroleum-diesel'!L27+'BIFUbC-crude-oil'!L27+'BIFUbC-heavy-or-residual-oil'!L27+'BIFUbC-natural-gas'!L27+'BIFUbC-electricity'!L27+'BIFUbC-heat'!L27+'BIFUbC-biomass'!L27+'BIFUbC-hydrogen'!L27</f>
        <v>50589329005697.359</v>
      </c>
      <c r="M27" s="472">
        <f>'BIFUbC-coal'!M27+'BIFUbC-LPG-propane-or-butane'!M27+'BIFUbC-petroleum-diesel'!M27+'BIFUbC-crude-oil'!M27+'BIFUbC-heavy-or-residual-oil'!M27+'BIFUbC-natural-gas'!M27+'BIFUbC-electricity'!M27+'BIFUbC-heat'!M27+'BIFUbC-biomass'!M27+'BIFUbC-hydrogen'!M27</f>
        <v>50083711470980.516</v>
      </c>
      <c r="N27" s="472">
        <f>'BIFUbC-coal'!N27+'BIFUbC-LPG-propane-or-butane'!N27+'BIFUbC-petroleum-diesel'!N27+'BIFUbC-crude-oil'!N27+'BIFUbC-heavy-or-residual-oil'!N27+'BIFUbC-natural-gas'!N27+'BIFUbC-electricity'!N27+'BIFUbC-heat'!N27+'BIFUbC-biomass'!N27+'BIFUbC-hydrogen'!N27</f>
        <v>49570538621215.633</v>
      </c>
      <c r="O27" s="472">
        <f>'BIFUbC-coal'!O27+'BIFUbC-LPG-propane-or-butane'!O27+'BIFUbC-petroleum-diesel'!O27+'BIFUbC-crude-oil'!O27+'BIFUbC-heavy-or-residual-oil'!O27+'BIFUbC-natural-gas'!O27+'BIFUbC-electricity'!O27+'BIFUbC-heat'!O27+'BIFUbC-biomass'!O27+'BIFUbC-hydrogen'!O27</f>
        <v>49021225373316.539</v>
      </c>
      <c r="P27" s="472">
        <f>'BIFUbC-coal'!P27+'BIFUbC-LPG-propane-or-butane'!P27+'BIFUbC-petroleum-diesel'!P27+'BIFUbC-crude-oil'!P27+'BIFUbC-heavy-or-residual-oil'!P27+'BIFUbC-natural-gas'!P27+'BIFUbC-electricity'!P27+'BIFUbC-heat'!P27+'BIFUbC-biomass'!P27+'BIFUbC-hydrogen'!P27</f>
        <v>48441540009499.984</v>
      </c>
      <c r="Q27" s="472">
        <f>'BIFUbC-coal'!Q27+'BIFUbC-LPG-propane-or-butane'!Q27+'BIFUbC-petroleum-diesel'!Q27+'BIFUbC-crude-oil'!Q27+'BIFUbC-heavy-or-residual-oil'!Q27+'BIFUbC-natural-gas'!Q27+'BIFUbC-electricity'!Q27+'BIFUbC-heat'!Q27+'BIFUbC-biomass'!Q27+'BIFUbC-hydrogen'!Q27</f>
        <v>47861883666918.625</v>
      </c>
      <c r="R27" s="472">
        <f>'BIFUbC-coal'!R27+'BIFUbC-LPG-propane-or-butane'!R27+'BIFUbC-petroleum-diesel'!R27+'BIFUbC-crude-oil'!R27+'BIFUbC-heavy-or-residual-oil'!R27+'BIFUbC-natural-gas'!R27+'BIFUbC-electricity'!R27+'BIFUbC-heat'!R27+'BIFUbC-biomass'!R27+'BIFUbC-hydrogen'!R27</f>
        <v>47258957985669.672</v>
      </c>
      <c r="S27" s="472">
        <f>'BIFUbC-coal'!S27+'BIFUbC-LPG-propane-or-butane'!S27+'BIFUbC-petroleum-diesel'!S27+'BIFUbC-crude-oil'!S27+'BIFUbC-heavy-or-residual-oil'!S27+'BIFUbC-natural-gas'!S27+'BIFUbC-electricity'!S27+'BIFUbC-heat'!S27+'BIFUbC-biomass'!S27+'BIFUbC-hydrogen'!S27</f>
        <v>46659766343912.039</v>
      </c>
      <c r="T27" s="472">
        <f>'BIFUbC-coal'!T27+'BIFUbC-LPG-propane-or-butane'!T27+'BIFUbC-petroleum-diesel'!T27+'BIFUbC-crude-oil'!T27+'BIFUbC-heavy-or-residual-oil'!T27+'BIFUbC-natural-gas'!T27+'BIFUbC-electricity'!T27+'BIFUbC-heat'!T27+'BIFUbC-biomass'!T27+'BIFUbC-hydrogen'!T27</f>
        <v>46043168464855.516</v>
      </c>
      <c r="U27" s="472">
        <f>'BIFUbC-coal'!U27+'BIFUbC-LPG-propane-or-butane'!U27+'BIFUbC-petroleum-diesel'!U27+'BIFUbC-crude-oil'!U27+'BIFUbC-heavy-or-residual-oil'!U27+'BIFUbC-natural-gas'!U27+'BIFUbC-electricity'!U27+'BIFUbC-heat'!U27+'BIFUbC-biomass'!U27+'BIFUbC-hydrogen'!U27</f>
        <v>45412767367099.063</v>
      </c>
      <c r="V27" s="472">
        <f>'BIFUbC-coal'!V27+'BIFUbC-LPG-propane-or-butane'!V27+'BIFUbC-petroleum-diesel'!V27+'BIFUbC-crude-oil'!V27+'BIFUbC-heavy-or-residual-oil'!V27+'BIFUbC-natural-gas'!V27+'BIFUbC-electricity'!V27+'BIFUbC-heat'!V27+'BIFUbC-biomass'!V27+'BIFUbC-hydrogen'!V27</f>
        <v>44790327617337.563</v>
      </c>
      <c r="W27" s="472">
        <f>'BIFUbC-coal'!W27+'BIFUbC-LPG-propane-or-butane'!W27+'BIFUbC-petroleum-diesel'!W27+'BIFUbC-crude-oil'!W27+'BIFUbC-heavy-or-residual-oil'!W27+'BIFUbC-natural-gas'!W27+'BIFUbC-electricity'!W27+'BIFUbC-heat'!W27+'BIFUbC-biomass'!W27+'BIFUbC-hydrogen'!W27</f>
        <v>44158121415591.359</v>
      </c>
      <c r="X27" s="472">
        <f>'BIFUbC-coal'!X27+'BIFUbC-LPG-propane-or-butane'!X27+'BIFUbC-petroleum-diesel'!X27+'BIFUbC-crude-oil'!X27+'BIFUbC-heavy-or-residual-oil'!X27+'BIFUbC-natural-gas'!X27+'BIFUbC-electricity'!X27+'BIFUbC-heat'!X27+'BIFUbC-biomass'!X27+'BIFUbC-hydrogen'!X27</f>
        <v>43518660293155.695</v>
      </c>
      <c r="Y27" s="472">
        <f>'BIFUbC-coal'!Y27+'BIFUbC-LPG-propane-or-butane'!Y27+'BIFUbC-petroleum-diesel'!Y27+'BIFUbC-crude-oil'!Y27+'BIFUbC-heavy-or-residual-oil'!Y27+'BIFUbC-natural-gas'!Y27+'BIFUbC-electricity'!Y27+'BIFUbC-heat'!Y27+'BIFUbC-biomass'!Y27+'BIFUbC-hydrogen'!Y27</f>
        <v>42889511866989.531</v>
      </c>
      <c r="Z27" s="472">
        <f>'BIFUbC-coal'!Z27+'BIFUbC-LPG-propane-or-butane'!Z27+'BIFUbC-petroleum-diesel'!Z27+'BIFUbC-crude-oil'!Z27+'BIFUbC-heavy-or-residual-oil'!Z27+'BIFUbC-natural-gas'!Z27+'BIFUbC-electricity'!Z27+'BIFUbC-heat'!Z27+'BIFUbC-biomass'!Z27+'BIFUbC-hydrogen'!Z27</f>
        <v>42255550791072</v>
      </c>
      <c r="AA27" s="472">
        <f>'BIFUbC-coal'!AA27+'BIFUbC-LPG-propane-or-butane'!AA27+'BIFUbC-petroleum-diesel'!AA27+'BIFUbC-crude-oil'!AA27+'BIFUbC-heavy-or-residual-oil'!AA27+'BIFUbC-natural-gas'!AA27+'BIFUbC-electricity'!AA27+'BIFUbC-heat'!AA27+'BIFUbC-biomass'!AA27+'BIFUbC-hydrogen'!AA27</f>
        <v>41632363243619.359</v>
      </c>
      <c r="AB27" s="472">
        <f>'BIFUbC-coal'!AB27+'BIFUbC-LPG-propane-or-butane'!AB27+'BIFUbC-petroleum-diesel'!AB27+'BIFUbC-crude-oil'!AB27+'BIFUbC-heavy-or-residual-oil'!AB27+'BIFUbC-natural-gas'!AB27+'BIFUbC-electricity'!AB27+'BIFUbC-heat'!AB27+'BIFUbC-biomass'!AB27+'BIFUbC-hydrogen'!AB27</f>
        <v>41005920524450.203</v>
      </c>
      <c r="AC27" s="472">
        <f>'BIFUbC-coal'!AC27+'BIFUbC-LPG-propane-or-butane'!AC27+'BIFUbC-petroleum-diesel'!AC27+'BIFUbC-crude-oil'!AC27+'BIFUbC-heavy-or-residual-oil'!AC27+'BIFUbC-natural-gas'!AC27+'BIFUbC-electricity'!AC27+'BIFUbC-heat'!AC27+'BIFUbC-biomass'!AC27+'BIFUbC-hydrogen'!AC27</f>
        <v>40377323611505.234</v>
      </c>
      <c r="AD27" s="472">
        <f>'BIFUbC-coal'!AD27+'BIFUbC-LPG-propane-or-butane'!AD27+'BIFUbC-petroleum-diesel'!AD27+'BIFUbC-crude-oil'!AD27+'BIFUbC-heavy-or-residual-oil'!AD27+'BIFUbC-natural-gas'!AD27+'BIFUbC-electricity'!AD27+'BIFUbC-heat'!AD27+'BIFUbC-biomass'!AD27+'BIFUbC-hydrogen'!AD27</f>
        <v>39759135587244.164</v>
      </c>
      <c r="AE27" s="472">
        <f>'BIFUbC-coal'!AE27+'BIFUbC-LPG-propane-or-butane'!AE27+'BIFUbC-petroleum-diesel'!AE27+'BIFUbC-crude-oil'!AE27+'BIFUbC-heavy-or-residual-oil'!AE27+'BIFUbC-natural-gas'!AE27+'BIFUbC-electricity'!AE27+'BIFUbC-heat'!AE27+'BIFUbC-biomass'!AE27+'BIFUbC-hydrogen'!AE27</f>
        <v>39139110486220.891</v>
      </c>
      <c r="AF27" s="472">
        <f>'BIFUbC-coal'!AF27+'BIFUbC-LPG-propane-or-butane'!AF27+'BIFUbC-petroleum-diesel'!AF27+'BIFUbC-crude-oil'!AF27+'BIFUbC-heavy-or-residual-oil'!AF27+'BIFUbC-natural-gas'!AF27+'BIFUbC-electricity'!AF27+'BIFUbC-heat'!AF27+'BIFUbC-biomass'!AF27+'BIFUbC-hydrogen'!AF27</f>
        <v>38528363859985.781</v>
      </c>
      <c r="AG27" s="472">
        <f>'BIFUbC-coal'!AG27+'BIFUbC-LPG-propane-or-butane'!AG27+'BIFUbC-petroleum-diesel'!AG27+'BIFUbC-crude-oil'!AG27+'BIFUbC-heavy-or-residual-oil'!AG27+'BIFUbC-natural-gas'!AG27+'BIFUbC-electricity'!AG27+'BIFUbC-heat'!AG27+'BIFUbC-biomass'!AG27+'BIFUbC-hydrogen'!AG27</f>
        <v>37915428012068.031</v>
      </c>
      <c r="AH27" s="472">
        <f>'BIFUbC-coal'!AH27+'BIFUbC-LPG-propane-or-butane'!AH27+'BIFUbC-petroleum-diesel'!AH27+'BIFUbC-crude-oil'!AH27+'BIFUbC-heavy-or-residual-oil'!AH27+'BIFUbC-natural-gas'!AH27+'BIFUbC-electricity'!AH27+'BIFUbC-heat'!AH27+'BIFUbC-biomass'!AH27+'BIFUbC-hydrogen'!AH27</f>
        <v>37300360816829.711</v>
      </c>
      <c r="AI27" s="472">
        <f>'BIFUbC-coal'!AI27+'BIFUbC-LPG-propane-or-butane'!AI27+'BIFUbC-petroleum-diesel'!AI27+'BIFUbC-crude-oil'!AI27+'BIFUbC-heavy-or-residual-oil'!AI27+'BIFUbC-natural-gas'!AI27+'BIFUbC-electricity'!AI27+'BIFUbC-heat'!AI27+'BIFUbC-biomass'!AI27+'BIFUbC-hydrogen'!AI27</f>
        <v>36692077589252.281</v>
      </c>
      <c r="AJ27" s="472">
        <f>'BIFUbC-coal'!AJ27+'BIFUbC-LPG-propane-or-butane'!AJ27+'BIFUbC-petroleum-diesel'!AJ27+'BIFUbC-crude-oil'!AJ27+'BIFUbC-heavy-or-residual-oil'!AJ27+'BIFUbC-natural-gas'!AJ27+'BIFUbC-electricity'!AJ27+'BIFUbC-heat'!AJ27+'BIFUbC-biomass'!AJ27+'BIFUbC-hydrogen'!AJ27</f>
        <v>36231527671909.438</v>
      </c>
      <c r="AK27" s="472">
        <f>'BIFUbC-coal'!AK27+'BIFUbC-LPG-propane-or-butane'!AK27+'BIFUbC-petroleum-diesel'!AK27+'BIFUbC-crude-oil'!AK27+'BIFUbC-heavy-or-residual-oil'!AK27+'BIFUbC-natural-gas'!AK27+'BIFUbC-electricity'!AK27+'BIFUbC-heat'!AK27+'BIFUbC-biomass'!AK27+'BIFUbC-hydrogen'!AK27</f>
        <v>35621767397185.219</v>
      </c>
      <c r="AL27" s="472">
        <f>'BIFUbC-coal'!AL27+'BIFUbC-LPG-propane-or-butane'!AL27+'BIFUbC-petroleum-diesel'!AL27+'BIFUbC-crude-oil'!AL27+'BIFUbC-heavy-or-residual-oil'!AL27+'BIFUbC-natural-gas'!AL27+'BIFUbC-electricity'!AL27+'BIFUbC-heat'!AL27+'BIFUbC-biomass'!AL27+'BIFUbC-hydrogen'!AL27</f>
        <v>35006855837838.867</v>
      </c>
      <c r="AM27" s="472">
        <f>'BIFUbC-coal'!AM27+'BIFUbC-LPG-propane-or-butane'!AM27+'BIFUbC-petroleum-diesel'!AM27+'BIFUbC-crude-oil'!AM27+'BIFUbC-heavy-or-residual-oil'!AM27+'BIFUbC-natural-gas'!AM27+'BIFUbC-electricity'!AM27+'BIFUbC-heat'!AM27+'BIFUbC-biomass'!AM27+'BIFUbC-hydrogen'!AM27</f>
        <v>34386104262620.875</v>
      </c>
      <c r="AN27" s="472">
        <f>'BIFUbC-coal'!AN27+'BIFUbC-LPG-propane-or-butane'!AN27+'BIFUbC-petroleum-diesel'!AN27+'BIFUbC-crude-oil'!AN27+'BIFUbC-heavy-or-residual-oil'!AN27+'BIFUbC-natural-gas'!AN27+'BIFUbC-electricity'!AN27+'BIFUbC-heat'!AN27+'BIFUbC-biomass'!AN27+'BIFUbC-hydrogen'!AN27</f>
        <v>33765740727627.141</v>
      </c>
      <c r="AO27" s="472">
        <f>'BIFUbC-coal'!AO27+'BIFUbC-LPG-propane-or-butane'!AO27+'BIFUbC-petroleum-diesel'!AO27+'BIFUbC-crude-oil'!AO27+'BIFUbC-heavy-or-residual-oil'!AO27+'BIFUbC-natural-gas'!AO27+'BIFUbC-electricity'!AO27+'BIFUbC-heat'!AO27+'BIFUbC-biomass'!AO27+'BIFUbC-hydrogen'!AO27</f>
        <v>33137118044857.316</v>
      </c>
      <c r="AP27" s="472">
        <f>'BIFUbC-coal'!AP27+'BIFUbC-LPG-propane-or-butane'!AP27+'BIFUbC-petroleum-diesel'!AP27+'BIFUbC-crude-oil'!AP27+'BIFUbC-heavy-or-residual-oil'!AP27+'BIFUbC-natural-gas'!AP27+'BIFUbC-electricity'!AP27+'BIFUbC-heat'!AP27+'BIFUbC-biomass'!AP27+'BIFUbC-hydrogen'!AP27</f>
        <v>32505622487428.633</v>
      </c>
      <c r="AQ27" s="473">
        <f>'BIFUbC-coal'!AQ27+'BIFUbC-LPG-propane-or-butane'!AQ27+'BIFUbC-petroleum-diesel'!AQ27+'BIFUbC-crude-oil'!AQ27+'BIFUbC-heavy-or-residual-oil'!AQ27+'BIFUbC-natural-gas'!AQ27+'BIFUbC-electricity'!AQ27+'BIFUbC-heat'!AQ27+'BIFUbC-biomass'!AQ27+'BIFUbC-hydrogen'!AQ27</f>
        <v>31863043177029.977</v>
      </c>
    </row>
    <row r="28" spans="1:43">
      <c r="C28" s="224">
        <f>SUM(C2:C27)/SUM($B$2:$B$27)</f>
        <v>0.99485809034817951</v>
      </c>
      <c r="D28" s="224">
        <f>SUM(D2:D27)/SUM($B$2:$B$27)</f>
        <v>1.0704113818035761</v>
      </c>
      <c r="E28" s="224">
        <f>SUM(E2:E27)/SUM($B$2:$B$27)</f>
        <v>1.0947845758059631</v>
      </c>
      <c r="F28" s="224">
        <f t="shared" ref="F28" si="0">SUM(F2:F27)/SUM($B$2:$B$27)</f>
        <v>1.1181588398351048</v>
      </c>
      <c r="G28" s="224"/>
    </row>
  </sheetData>
  <phoneticPr fontId="2"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E366A-CC5A-43A7-9DBA-8463010C9C90}">
  <sheetPr>
    <tabColor rgb="FF002060"/>
  </sheetPr>
  <dimension ref="A1:AQ27"/>
  <sheetViews>
    <sheetView zoomScale="85" zoomScaleNormal="85" workbookViewId="0">
      <selection activeCell="A2" sqref="A2:AQ27"/>
    </sheetView>
  </sheetViews>
  <sheetFormatPr defaultRowHeight="14.25"/>
  <cols>
    <col min="1" max="1" width="40.375" customWidth="1"/>
    <col min="2" max="2" width="13.125" bestFit="1" customWidth="1"/>
    <col min="3" max="3" width="17.25" bestFit="1"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VLOOKUP('BIFUbC-coal'!$A2,Coal!$A$2:$AQ$28,COLUMN(Coal!B$2),FALSE)+VLOOKUP('BIFUbC-coal'!$A2,Coal!$A$32:$AQ$58,COLUMN(Coal!B$32),FALSE)</f>
        <v>59450881202.165741</v>
      </c>
      <c r="C2">
        <f>VLOOKUP('BIFUbC-coal'!$A2,Coal!$A$2:$AQ$28,COLUMN(Coal!C$2),FALSE)+VLOOKUP('BIFUbC-coal'!$A2,Coal!$A$32:$AQ$58,COLUMN(Coal!C$32),FALSE)</f>
        <v>59658065131.694115</v>
      </c>
      <c r="D2">
        <f>VLOOKUP('BIFUbC-coal'!$A2,Coal!$A$2:$AQ$28,COLUMN(Coal!D$2),FALSE)+VLOOKUP('BIFUbC-coal'!$A2,Coal!$A$32:$AQ$58,COLUMN(Coal!D$32),FALSE)</f>
        <v>57116762015.942566</v>
      </c>
      <c r="E2">
        <f>VLOOKUP('BIFUbC-coal'!$A2,Coal!$A$2:$AQ$28,COLUMN(Coal!E$2),FALSE)+VLOOKUP('BIFUbC-coal'!$A2,Coal!$A$32:$AQ$58,COLUMN(Coal!E$32),FALSE)</f>
        <v>56245368581.185074</v>
      </c>
      <c r="F2">
        <f>VLOOKUP('BIFUbC-coal'!$A2,Coal!$A$2:$AQ$28,COLUMN(Coal!F$2),FALSE)+VLOOKUP('BIFUbC-coal'!$A2,Coal!$A$32:$AQ$58,COLUMN(Coal!F$32),FALSE)</f>
        <v>55373747034.397842</v>
      </c>
      <c r="G2">
        <f>VLOOKUP('BIFUbC-coal'!$A2,Coal!$A$2:$AQ$28,COLUMN(Coal!G$2),FALSE)+VLOOKUP('BIFUbC-coal'!$A2,Coal!$A$32:$AQ$58,COLUMN(Coal!G$32),FALSE)</f>
        <v>54484036391.075867</v>
      </c>
      <c r="H2">
        <f>VLOOKUP('BIFUbC-coal'!$A2,Coal!$A$2:$AQ$28,COLUMN(Coal!H$2),FALSE)+VLOOKUP('BIFUbC-coal'!$A2,Coal!$A$32:$AQ$58,COLUMN(Coal!H$32),FALSE)</f>
        <v>53581026297.065033</v>
      </c>
      <c r="I2">
        <f>VLOOKUP('BIFUbC-coal'!$A2,Coal!$A$2:$AQ$28,COLUMN(Coal!I$2),FALSE)+VLOOKUP('BIFUbC-coal'!$A2,Coal!$A$32:$AQ$58,COLUMN(Coal!I$32),FALSE)</f>
        <v>52683931603.053398</v>
      </c>
      <c r="J2">
        <f>VLOOKUP('BIFUbC-coal'!$A2,Coal!$A$2:$AQ$28,COLUMN(Coal!J$2),FALSE)+VLOOKUP('BIFUbC-coal'!$A2,Coal!$A$32:$AQ$58,COLUMN(Coal!J$32),FALSE)</f>
        <v>51779143841.096069</v>
      </c>
      <c r="K2">
        <f>VLOOKUP('BIFUbC-coal'!$A2,Coal!$A$2:$AQ$28,COLUMN(Coal!K$2),FALSE)+VLOOKUP('BIFUbC-coal'!$A2,Coal!$A$32:$AQ$58,COLUMN(Coal!K$32),FALSE)</f>
        <v>50883113044.726654</v>
      </c>
      <c r="L2">
        <f>VLOOKUP('BIFUbC-coal'!$A2,Coal!$A$2:$AQ$28,COLUMN(Coal!L$2),FALSE)+VLOOKUP('BIFUbC-coal'!$A2,Coal!$A$32:$AQ$58,COLUMN(Coal!L$32),FALSE)</f>
        <v>49983893855.98011</v>
      </c>
      <c r="M2">
        <f>VLOOKUP('BIFUbC-coal'!$A2,Coal!$A$2:$AQ$28,COLUMN(Coal!M$2),FALSE)+VLOOKUP('BIFUbC-coal'!$A2,Coal!$A$32:$AQ$58,COLUMN(Coal!M$32),FALSE)</f>
        <v>49084198887.082718</v>
      </c>
      <c r="N2">
        <f>VLOOKUP('BIFUbC-coal'!$A2,Coal!$A$2:$AQ$28,COLUMN(Coal!N$2),FALSE)+VLOOKUP('BIFUbC-coal'!$A2,Coal!$A$32:$AQ$58,COLUMN(Coal!N$32),FALSE)</f>
        <v>48196566703.945137</v>
      </c>
      <c r="O2">
        <f>VLOOKUP('BIFUbC-coal'!$A2,Coal!$A$2:$AQ$28,COLUMN(Coal!O$2),FALSE)+VLOOKUP('BIFUbC-coal'!$A2,Coal!$A$32:$AQ$58,COLUMN(Coal!O$32),FALSE)</f>
        <v>47311554938.828438</v>
      </c>
      <c r="P2">
        <f>VLOOKUP('BIFUbC-coal'!$A2,Coal!$A$2:$AQ$28,COLUMN(Coal!P$2),FALSE)+VLOOKUP('BIFUbC-coal'!$A2,Coal!$A$32:$AQ$58,COLUMN(Coal!P$32),FALSE)</f>
        <v>46431051190.68689</v>
      </c>
      <c r="Q2">
        <f>VLOOKUP('BIFUbC-coal'!$A2,Coal!$A$2:$AQ$28,COLUMN(Coal!Q$2),FALSE)+VLOOKUP('BIFUbC-coal'!$A2,Coal!$A$32:$AQ$58,COLUMN(Coal!Q$32),FALSE)</f>
        <v>45564742012.22464</v>
      </c>
      <c r="R2">
        <f>VLOOKUP('BIFUbC-coal'!$A2,Coal!$A$2:$AQ$28,COLUMN(Coal!R$2),FALSE)+VLOOKUP('BIFUbC-coal'!$A2,Coal!$A$32:$AQ$58,COLUMN(Coal!R$32),FALSE)</f>
        <v>44704998183.146614</v>
      </c>
      <c r="S2">
        <f>VLOOKUP('BIFUbC-coal'!$A2,Coal!$A$2:$AQ$28,COLUMN(Coal!S$2),FALSE)+VLOOKUP('BIFUbC-coal'!$A2,Coal!$A$32:$AQ$58,COLUMN(Coal!S$32),FALSE)</f>
        <v>43860248215.689171</v>
      </c>
      <c r="T2">
        <f>VLOOKUP('BIFUbC-coal'!$A2,Coal!$A$2:$AQ$28,COLUMN(Coal!T$2),FALSE)+VLOOKUP('BIFUbC-coal'!$A2,Coal!$A$32:$AQ$58,COLUMN(Coal!T$32),FALSE)</f>
        <v>43023614161.648453</v>
      </c>
      <c r="U2">
        <f>VLOOKUP('BIFUbC-coal'!$A2,Coal!$A$2:$AQ$28,COLUMN(Coal!U$2),FALSE)+VLOOKUP('BIFUbC-coal'!$A2,Coal!$A$32:$AQ$58,COLUMN(Coal!U$32),FALSE)</f>
        <v>42196089858.343597</v>
      </c>
      <c r="V2">
        <f>VLOOKUP('BIFUbC-coal'!$A2,Coal!$A$2:$AQ$28,COLUMN(Coal!V$2),FALSE)+VLOOKUP('BIFUbC-coal'!$A2,Coal!$A$32:$AQ$58,COLUMN(Coal!V$32),FALSE)</f>
        <v>41384264794.645409</v>
      </c>
      <c r="W2">
        <f>VLOOKUP('BIFUbC-coal'!$A2,Coal!$A$2:$AQ$28,COLUMN(Coal!W$2),FALSE)+VLOOKUP('BIFUbC-coal'!$A2,Coal!$A$32:$AQ$58,COLUMN(Coal!W$32),FALSE)</f>
        <v>40582412126.556473</v>
      </c>
      <c r="X2">
        <f>VLOOKUP('BIFUbC-coal'!$A2,Coal!$A$2:$AQ$28,COLUMN(Coal!X$2),FALSE)+VLOOKUP('BIFUbC-coal'!$A2,Coal!$A$32:$AQ$58,COLUMN(Coal!X$32),FALSE)</f>
        <v>39791129059.61113</v>
      </c>
      <c r="Y2">
        <f>VLOOKUP('BIFUbC-coal'!$A2,Coal!$A$2:$AQ$28,COLUMN(Coal!Y$2),FALSE)+VLOOKUP('BIFUbC-coal'!$A2,Coal!$A$32:$AQ$58,COLUMN(Coal!Y$32),FALSE)</f>
        <v>39015585935.34787</v>
      </c>
      <c r="Z2">
        <f>VLOOKUP('BIFUbC-coal'!$A2,Coal!$A$2:$AQ$28,COLUMN(Coal!Z$2),FALSE)+VLOOKUP('BIFUbC-coal'!$A2,Coal!$A$32:$AQ$58,COLUMN(Coal!Z$32),FALSE)</f>
        <v>38250930778.630173</v>
      </c>
      <c r="AA2">
        <f>VLOOKUP('BIFUbC-coal'!$A2,Coal!$A$2:$AQ$28,COLUMN(Coal!AA$2),FALSE)+VLOOKUP('BIFUbC-coal'!$A2,Coal!$A$32:$AQ$58,COLUMN(Coal!AA$32),FALSE)</f>
        <v>37501676073.920753</v>
      </c>
      <c r="AB2">
        <f>VLOOKUP('BIFUbC-coal'!$A2,Coal!$A$2:$AQ$28,COLUMN(Coal!AB$2),FALSE)+VLOOKUP('BIFUbC-coal'!$A2,Coal!$A$32:$AQ$58,COLUMN(Coal!AB$32),FALSE)</f>
        <v>36763350770.139061</v>
      </c>
      <c r="AC2">
        <f>VLOOKUP('BIFUbC-coal'!$A2,Coal!$A$2:$AQ$28,COLUMN(Coal!AC$2),FALSE)+VLOOKUP('BIFUbC-coal'!$A2,Coal!$A$32:$AQ$58,COLUMN(Coal!AC$32),FALSE)</f>
        <v>36036091091.898758</v>
      </c>
      <c r="AD2">
        <f>VLOOKUP('BIFUbC-coal'!$A2,Coal!$A$2:$AQ$28,COLUMN(Coal!AD$2),FALSE)+VLOOKUP('BIFUbC-coal'!$A2,Coal!$A$32:$AQ$58,COLUMN(Coal!AD$32),FALSE)</f>
        <v>35323439475.074677</v>
      </c>
      <c r="AE2">
        <f>VLOOKUP('BIFUbC-coal'!$A2,Coal!$A$2:$AQ$28,COLUMN(Coal!AE$2),FALSE)+VLOOKUP('BIFUbC-coal'!$A2,Coal!$A$32:$AQ$58,COLUMN(Coal!AE$32),FALSE)</f>
        <v>34621525033.228127</v>
      </c>
      <c r="AF2">
        <f>VLOOKUP('BIFUbC-coal'!$A2,Coal!$A$2:$AQ$28,COLUMN(Coal!AF$2),FALSE)+VLOOKUP('BIFUbC-coal'!$A2,Coal!$A$32:$AQ$58,COLUMN(Coal!AF$32),FALSE)</f>
        <v>33933434804.71307</v>
      </c>
      <c r="AG2">
        <f>VLOOKUP('BIFUbC-coal'!$A2,Coal!$A$2:$AQ$28,COLUMN(Coal!AG$2),FALSE)+VLOOKUP('BIFUbC-coal'!$A2,Coal!$A$32:$AQ$58,COLUMN(Coal!AG$32),FALSE)</f>
        <v>33255570443.514351</v>
      </c>
      <c r="AH2">
        <f>VLOOKUP('BIFUbC-coal'!$A2,Coal!$A$2:$AQ$28,COLUMN(Coal!AH$2),FALSE)+VLOOKUP('BIFUbC-coal'!$A2,Coal!$A$32:$AQ$58,COLUMN(Coal!AH$32),FALSE)</f>
        <v>32587764411.166149</v>
      </c>
      <c r="AI2">
        <f>VLOOKUP('BIFUbC-coal'!$A2,Coal!$A$2:$AQ$28,COLUMN(Coal!AI$2),FALSE)+VLOOKUP('BIFUbC-coal'!$A2,Coal!$A$32:$AQ$58,COLUMN(Coal!AI$32),FALSE)</f>
        <v>31932430373.700657</v>
      </c>
      <c r="AJ2">
        <f>VLOOKUP('BIFUbC-coal'!$A2,Coal!$A$2:$AQ$28,COLUMN(Coal!AJ$2),FALSE)+VLOOKUP('BIFUbC-coal'!$A2,Coal!$A$32:$AQ$58,COLUMN(Coal!AJ$32),FALSE)</f>
        <v>31286405781.129807</v>
      </c>
      <c r="AK2">
        <f>VLOOKUP('BIFUbC-coal'!$A2,Coal!$A$2:$AQ$28,COLUMN(Coal!AK$2),FALSE)+VLOOKUP('BIFUbC-coal'!$A2,Coal!$A$32:$AQ$58,COLUMN(Coal!AK$32),FALSE)</f>
        <v>30651783044.791656</v>
      </c>
      <c r="AL2">
        <f>VLOOKUP('BIFUbC-coal'!$A2,Coal!$A$2:$AQ$28,COLUMN(Coal!AL$2),FALSE)+VLOOKUP('BIFUbC-coal'!$A2,Coal!$A$32:$AQ$58,COLUMN(Coal!AL$32),FALSE)</f>
        <v>30025603718.653381</v>
      </c>
      <c r="AM2">
        <f>VLOOKUP('BIFUbC-coal'!$A2,Coal!$A$2:$AQ$28,COLUMN(Coal!AM$2),FALSE)+VLOOKUP('BIFUbC-coal'!$A2,Coal!$A$32:$AQ$58,COLUMN(Coal!AM$32),FALSE)</f>
        <v>29407503578.455658</v>
      </c>
      <c r="AN2">
        <f>VLOOKUP('BIFUbC-coal'!$A2,Coal!$A$2:$AQ$28,COLUMN(Coal!AN$2),FALSE)+VLOOKUP('BIFUbC-coal'!$A2,Coal!$A$32:$AQ$58,COLUMN(Coal!AN$32),FALSE)</f>
        <v>28799092302.72134</v>
      </c>
      <c r="AO2">
        <f>VLOOKUP('BIFUbC-coal'!$A2,Coal!$A$2:$AQ$28,COLUMN(Coal!AO$2),FALSE)+VLOOKUP('BIFUbC-coal'!$A2,Coal!$A$32:$AQ$58,COLUMN(Coal!AO$32),FALSE)</f>
        <v>28197730037.057224</v>
      </c>
      <c r="AP2">
        <f>VLOOKUP('BIFUbC-coal'!$A2,Coal!$A$2:$AQ$28,COLUMN(Coal!AP$2),FALSE)+VLOOKUP('BIFUbC-coal'!$A2,Coal!$A$32:$AQ$58,COLUMN(Coal!AP$32),FALSE)</f>
        <v>27604782620.995655</v>
      </c>
      <c r="AQ2">
        <f>VLOOKUP('BIFUbC-coal'!$A2,Coal!$A$2:$AQ$28,COLUMN(Coal!AQ$2),FALSE)+VLOOKUP('BIFUbC-coal'!$A2,Coal!$A$32:$AQ$58,COLUMN(Coal!AQ$32),FALSE)</f>
        <v>27017751265.152279</v>
      </c>
    </row>
    <row r="3" spans="1:43">
      <c r="A3" s="37" t="s">
        <v>611</v>
      </c>
      <c r="B3">
        <f>VLOOKUP('BIFUbC-coal'!$A3,Coal!$A$2:$AQ$28,COLUMN(Coal!B$2),FALSE)+VLOOKUP('BIFUbC-coal'!$A3,Coal!$A$32:$AQ$58,COLUMN(Coal!B$32),FALSE)</f>
        <v>0</v>
      </c>
      <c r="C3">
        <f>VLOOKUP('BIFUbC-coal'!$A3,Coal!$A$2:$AQ$28,COLUMN(Coal!C$2),FALSE)+VLOOKUP('BIFUbC-coal'!$A3,Coal!$A$32:$AQ$58,COLUMN(Coal!C$32),FALSE)</f>
        <v>0</v>
      </c>
      <c r="D3">
        <f>VLOOKUP('BIFUbC-coal'!$A3,Coal!$A$2:$AQ$28,COLUMN(Coal!D$2),FALSE)+VLOOKUP('BIFUbC-coal'!$A3,Coal!$A$32:$AQ$58,COLUMN(Coal!D$32),FALSE)</f>
        <v>0</v>
      </c>
      <c r="E3">
        <f>VLOOKUP('BIFUbC-coal'!$A3,Coal!$A$2:$AQ$28,COLUMN(Coal!E$2),FALSE)+VLOOKUP('BIFUbC-coal'!$A3,Coal!$A$32:$AQ$58,COLUMN(Coal!E$32),FALSE)</f>
        <v>0</v>
      </c>
      <c r="F3">
        <f>VLOOKUP('BIFUbC-coal'!$A3,Coal!$A$2:$AQ$28,COLUMN(Coal!F$2),FALSE)+VLOOKUP('BIFUbC-coal'!$A3,Coal!$A$32:$AQ$58,COLUMN(Coal!F$32),FALSE)</f>
        <v>0</v>
      </c>
      <c r="G3">
        <f>VLOOKUP('BIFUbC-coal'!$A3,Coal!$A$2:$AQ$28,COLUMN(Coal!G$2),FALSE)+VLOOKUP('BIFUbC-coal'!$A3,Coal!$A$32:$AQ$58,COLUMN(Coal!G$32),FALSE)</f>
        <v>0</v>
      </c>
      <c r="H3">
        <f>VLOOKUP('BIFUbC-coal'!$A3,Coal!$A$2:$AQ$28,COLUMN(Coal!H$2),FALSE)+VLOOKUP('BIFUbC-coal'!$A3,Coal!$A$32:$AQ$58,COLUMN(Coal!H$32),FALSE)</f>
        <v>0</v>
      </c>
      <c r="I3">
        <f>VLOOKUP('BIFUbC-coal'!$A3,Coal!$A$2:$AQ$28,COLUMN(Coal!I$2),FALSE)+VLOOKUP('BIFUbC-coal'!$A3,Coal!$A$32:$AQ$58,COLUMN(Coal!I$32),FALSE)</f>
        <v>0</v>
      </c>
      <c r="J3">
        <f>VLOOKUP('BIFUbC-coal'!$A3,Coal!$A$2:$AQ$28,COLUMN(Coal!J$2),FALSE)+VLOOKUP('BIFUbC-coal'!$A3,Coal!$A$32:$AQ$58,COLUMN(Coal!J$32),FALSE)</f>
        <v>0</v>
      </c>
      <c r="K3">
        <f>VLOOKUP('BIFUbC-coal'!$A3,Coal!$A$2:$AQ$28,COLUMN(Coal!K$2),FALSE)+VLOOKUP('BIFUbC-coal'!$A3,Coal!$A$32:$AQ$58,COLUMN(Coal!K$32),FALSE)</f>
        <v>0</v>
      </c>
      <c r="L3">
        <f>VLOOKUP('BIFUbC-coal'!$A3,Coal!$A$2:$AQ$28,COLUMN(Coal!L$2),FALSE)+VLOOKUP('BIFUbC-coal'!$A3,Coal!$A$32:$AQ$58,COLUMN(Coal!L$32),FALSE)</f>
        <v>0</v>
      </c>
      <c r="M3">
        <f>VLOOKUP('BIFUbC-coal'!$A3,Coal!$A$2:$AQ$28,COLUMN(Coal!M$2),FALSE)+VLOOKUP('BIFUbC-coal'!$A3,Coal!$A$32:$AQ$58,COLUMN(Coal!M$32),FALSE)</f>
        <v>0</v>
      </c>
      <c r="N3">
        <f>VLOOKUP('BIFUbC-coal'!$A3,Coal!$A$2:$AQ$28,COLUMN(Coal!N$2),FALSE)+VLOOKUP('BIFUbC-coal'!$A3,Coal!$A$32:$AQ$58,COLUMN(Coal!N$32),FALSE)</f>
        <v>0</v>
      </c>
      <c r="O3">
        <f>VLOOKUP('BIFUbC-coal'!$A3,Coal!$A$2:$AQ$28,COLUMN(Coal!O$2),FALSE)+VLOOKUP('BIFUbC-coal'!$A3,Coal!$A$32:$AQ$58,COLUMN(Coal!O$32),FALSE)</f>
        <v>0</v>
      </c>
      <c r="P3">
        <f>VLOOKUP('BIFUbC-coal'!$A3,Coal!$A$2:$AQ$28,COLUMN(Coal!P$2),FALSE)+VLOOKUP('BIFUbC-coal'!$A3,Coal!$A$32:$AQ$58,COLUMN(Coal!P$32),FALSE)</f>
        <v>0</v>
      </c>
      <c r="Q3">
        <f>VLOOKUP('BIFUbC-coal'!$A3,Coal!$A$2:$AQ$28,COLUMN(Coal!Q$2),FALSE)+VLOOKUP('BIFUbC-coal'!$A3,Coal!$A$32:$AQ$58,COLUMN(Coal!Q$32),FALSE)</f>
        <v>0</v>
      </c>
      <c r="R3">
        <f>VLOOKUP('BIFUbC-coal'!$A3,Coal!$A$2:$AQ$28,COLUMN(Coal!R$2),FALSE)+VLOOKUP('BIFUbC-coal'!$A3,Coal!$A$32:$AQ$58,COLUMN(Coal!R$32),FALSE)</f>
        <v>0</v>
      </c>
      <c r="S3">
        <f>VLOOKUP('BIFUbC-coal'!$A3,Coal!$A$2:$AQ$28,COLUMN(Coal!S$2),FALSE)+VLOOKUP('BIFUbC-coal'!$A3,Coal!$A$32:$AQ$58,COLUMN(Coal!S$32),FALSE)</f>
        <v>0</v>
      </c>
      <c r="T3">
        <f>VLOOKUP('BIFUbC-coal'!$A3,Coal!$A$2:$AQ$28,COLUMN(Coal!T$2),FALSE)+VLOOKUP('BIFUbC-coal'!$A3,Coal!$A$32:$AQ$58,COLUMN(Coal!T$32),FALSE)</f>
        <v>0</v>
      </c>
      <c r="U3">
        <f>VLOOKUP('BIFUbC-coal'!$A3,Coal!$A$2:$AQ$28,COLUMN(Coal!U$2),FALSE)+VLOOKUP('BIFUbC-coal'!$A3,Coal!$A$32:$AQ$58,COLUMN(Coal!U$32),FALSE)</f>
        <v>0</v>
      </c>
      <c r="V3">
        <f>VLOOKUP('BIFUbC-coal'!$A3,Coal!$A$2:$AQ$28,COLUMN(Coal!V$2),FALSE)+VLOOKUP('BIFUbC-coal'!$A3,Coal!$A$32:$AQ$58,COLUMN(Coal!V$32),FALSE)</f>
        <v>0</v>
      </c>
      <c r="W3">
        <f>VLOOKUP('BIFUbC-coal'!$A3,Coal!$A$2:$AQ$28,COLUMN(Coal!W$2),FALSE)+VLOOKUP('BIFUbC-coal'!$A3,Coal!$A$32:$AQ$58,COLUMN(Coal!W$32),FALSE)</f>
        <v>0</v>
      </c>
      <c r="X3">
        <f>VLOOKUP('BIFUbC-coal'!$A3,Coal!$A$2:$AQ$28,COLUMN(Coal!X$2),FALSE)+VLOOKUP('BIFUbC-coal'!$A3,Coal!$A$32:$AQ$58,COLUMN(Coal!X$32),FALSE)</f>
        <v>0</v>
      </c>
      <c r="Y3">
        <f>VLOOKUP('BIFUbC-coal'!$A3,Coal!$A$2:$AQ$28,COLUMN(Coal!Y$2),FALSE)+VLOOKUP('BIFUbC-coal'!$A3,Coal!$A$32:$AQ$58,COLUMN(Coal!Y$32),FALSE)</f>
        <v>0</v>
      </c>
      <c r="Z3">
        <f>VLOOKUP('BIFUbC-coal'!$A3,Coal!$A$2:$AQ$28,COLUMN(Coal!Z$2),FALSE)+VLOOKUP('BIFUbC-coal'!$A3,Coal!$A$32:$AQ$58,COLUMN(Coal!Z$32),FALSE)</f>
        <v>0</v>
      </c>
      <c r="AA3">
        <f>VLOOKUP('BIFUbC-coal'!$A3,Coal!$A$2:$AQ$28,COLUMN(Coal!AA$2),FALSE)+VLOOKUP('BIFUbC-coal'!$A3,Coal!$A$32:$AQ$58,COLUMN(Coal!AA$32),FALSE)</f>
        <v>0</v>
      </c>
      <c r="AB3">
        <f>VLOOKUP('BIFUbC-coal'!$A3,Coal!$A$2:$AQ$28,COLUMN(Coal!AB$2),FALSE)+VLOOKUP('BIFUbC-coal'!$A3,Coal!$A$32:$AQ$58,COLUMN(Coal!AB$32),FALSE)</f>
        <v>0</v>
      </c>
      <c r="AC3">
        <f>VLOOKUP('BIFUbC-coal'!$A3,Coal!$A$2:$AQ$28,COLUMN(Coal!AC$2),FALSE)+VLOOKUP('BIFUbC-coal'!$A3,Coal!$A$32:$AQ$58,COLUMN(Coal!AC$32),FALSE)</f>
        <v>0</v>
      </c>
      <c r="AD3">
        <f>VLOOKUP('BIFUbC-coal'!$A3,Coal!$A$2:$AQ$28,COLUMN(Coal!AD$2),FALSE)+VLOOKUP('BIFUbC-coal'!$A3,Coal!$A$32:$AQ$58,COLUMN(Coal!AD$32),FALSE)</f>
        <v>0</v>
      </c>
      <c r="AE3">
        <f>VLOOKUP('BIFUbC-coal'!$A3,Coal!$A$2:$AQ$28,COLUMN(Coal!AE$2),FALSE)+VLOOKUP('BIFUbC-coal'!$A3,Coal!$A$32:$AQ$58,COLUMN(Coal!AE$32),FALSE)</f>
        <v>0</v>
      </c>
      <c r="AF3">
        <f>VLOOKUP('BIFUbC-coal'!$A3,Coal!$A$2:$AQ$28,COLUMN(Coal!AF$2),FALSE)+VLOOKUP('BIFUbC-coal'!$A3,Coal!$A$32:$AQ$58,COLUMN(Coal!AF$32),FALSE)</f>
        <v>0</v>
      </c>
      <c r="AG3">
        <f>VLOOKUP('BIFUbC-coal'!$A3,Coal!$A$2:$AQ$28,COLUMN(Coal!AG$2),FALSE)+VLOOKUP('BIFUbC-coal'!$A3,Coal!$A$32:$AQ$58,COLUMN(Coal!AG$32),FALSE)</f>
        <v>0</v>
      </c>
      <c r="AH3">
        <f>VLOOKUP('BIFUbC-coal'!$A3,Coal!$A$2:$AQ$28,COLUMN(Coal!AH$2),FALSE)+VLOOKUP('BIFUbC-coal'!$A3,Coal!$A$32:$AQ$58,COLUMN(Coal!AH$32),FALSE)</f>
        <v>0</v>
      </c>
      <c r="AI3">
        <f>VLOOKUP('BIFUbC-coal'!$A3,Coal!$A$2:$AQ$28,COLUMN(Coal!AI$2),FALSE)+VLOOKUP('BIFUbC-coal'!$A3,Coal!$A$32:$AQ$58,COLUMN(Coal!AI$32),FALSE)</f>
        <v>0</v>
      </c>
      <c r="AJ3">
        <f>VLOOKUP('BIFUbC-coal'!$A3,Coal!$A$2:$AQ$28,COLUMN(Coal!AJ$2),FALSE)+VLOOKUP('BIFUbC-coal'!$A3,Coal!$A$32:$AQ$58,COLUMN(Coal!AJ$32),FALSE)</f>
        <v>0</v>
      </c>
      <c r="AK3">
        <f>VLOOKUP('BIFUbC-coal'!$A3,Coal!$A$2:$AQ$28,COLUMN(Coal!AK$2),FALSE)+VLOOKUP('BIFUbC-coal'!$A3,Coal!$A$32:$AQ$58,COLUMN(Coal!AK$32),FALSE)</f>
        <v>0</v>
      </c>
      <c r="AL3">
        <f>VLOOKUP('BIFUbC-coal'!$A3,Coal!$A$2:$AQ$28,COLUMN(Coal!AL$2),FALSE)+VLOOKUP('BIFUbC-coal'!$A3,Coal!$A$32:$AQ$58,COLUMN(Coal!AL$32),FALSE)</f>
        <v>0</v>
      </c>
      <c r="AM3">
        <f>VLOOKUP('BIFUbC-coal'!$A3,Coal!$A$2:$AQ$28,COLUMN(Coal!AM$2),FALSE)+VLOOKUP('BIFUbC-coal'!$A3,Coal!$A$32:$AQ$58,COLUMN(Coal!AM$32),FALSE)</f>
        <v>0</v>
      </c>
      <c r="AN3">
        <f>VLOOKUP('BIFUbC-coal'!$A3,Coal!$A$2:$AQ$28,COLUMN(Coal!AN$2),FALSE)+VLOOKUP('BIFUbC-coal'!$A3,Coal!$A$32:$AQ$58,COLUMN(Coal!AN$32),FALSE)</f>
        <v>0</v>
      </c>
      <c r="AO3">
        <f>VLOOKUP('BIFUbC-coal'!$A3,Coal!$A$2:$AQ$28,COLUMN(Coal!AO$2),FALSE)+VLOOKUP('BIFUbC-coal'!$A3,Coal!$A$32:$AQ$58,COLUMN(Coal!AO$32),FALSE)</f>
        <v>0</v>
      </c>
      <c r="AP3">
        <f>VLOOKUP('BIFUbC-coal'!$A3,Coal!$A$2:$AQ$28,COLUMN(Coal!AP$2),FALSE)+VLOOKUP('BIFUbC-coal'!$A3,Coal!$A$32:$AQ$58,COLUMN(Coal!AP$32),FALSE)</f>
        <v>0</v>
      </c>
      <c r="AQ3">
        <f>VLOOKUP('BIFUbC-coal'!$A3,Coal!$A$2:$AQ$28,COLUMN(Coal!AQ$2),FALSE)+VLOOKUP('BIFUbC-coal'!$A3,Coal!$A$32:$AQ$58,COLUMN(Coal!AQ$32),FALSE)</f>
        <v>0</v>
      </c>
    </row>
    <row r="4" spans="1:43">
      <c r="A4" s="37" t="s">
        <v>618</v>
      </c>
      <c r="B4">
        <f>VLOOKUP('BIFUbC-coal'!$A4,Coal!$A$2:$AQ$28,COLUMN(Coal!B$2),FALSE)+VLOOKUP('BIFUbC-coal'!$A4,Coal!$A$32:$AQ$58,COLUMN(Coal!B$32),FALSE)</f>
        <v>0</v>
      </c>
      <c r="C4">
        <f>VLOOKUP('BIFUbC-coal'!$A4,Coal!$A$2:$AQ$28,COLUMN(Coal!C$2),FALSE)+VLOOKUP('BIFUbC-coal'!$A4,Coal!$A$32:$AQ$58,COLUMN(Coal!C$32),FALSE)</f>
        <v>0</v>
      </c>
      <c r="D4">
        <f>VLOOKUP('BIFUbC-coal'!$A4,Coal!$A$2:$AQ$28,COLUMN(Coal!D$2),FALSE)+VLOOKUP('BIFUbC-coal'!$A4,Coal!$A$32:$AQ$58,COLUMN(Coal!D$32),FALSE)</f>
        <v>0</v>
      </c>
      <c r="E4">
        <f>VLOOKUP('BIFUbC-coal'!$A4,Coal!$A$2:$AQ$28,COLUMN(Coal!E$2),FALSE)+VLOOKUP('BIFUbC-coal'!$A4,Coal!$A$32:$AQ$58,COLUMN(Coal!E$32),FALSE)</f>
        <v>0</v>
      </c>
      <c r="F4">
        <f>VLOOKUP('BIFUbC-coal'!$A4,Coal!$A$2:$AQ$28,COLUMN(Coal!F$2),FALSE)+VLOOKUP('BIFUbC-coal'!$A4,Coal!$A$32:$AQ$58,COLUMN(Coal!F$32),FALSE)</f>
        <v>0</v>
      </c>
      <c r="G4">
        <f>VLOOKUP('BIFUbC-coal'!$A4,Coal!$A$2:$AQ$28,COLUMN(Coal!G$2),FALSE)+VLOOKUP('BIFUbC-coal'!$A4,Coal!$A$32:$AQ$58,COLUMN(Coal!G$32),FALSE)</f>
        <v>0</v>
      </c>
      <c r="H4">
        <f>VLOOKUP('BIFUbC-coal'!$A4,Coal!$A$2:$AQ$28,COLUMN(Coal!H$2),FALSE)+VLOOKUP('BIFUbC-coal'!$A4,Coal!$A$32:$AQ$58,COLUMN(Coal!H$32),FALSE)</f>
        <v>0</v>
      </c>
      <c r="I4">
        <f>VLOOKUP('BIFUbC-coal'!$A4,Coal!$A$2:$AQ$28,COLUMN(Coal!I$2),FALSE)+VLOOKUP('BIFUbC-coal'!$A4,Coal!$A$32:$AQ$58,COLUMN(Coal!I$32),FALSE)</f>
        <v>0</v>
      </c>
      <c r="J4">
        <f>VLOOKUP('BIFUbC-coal'!$A4,Coal!$A$2:$AQ$28,COLUMN(Coal!J$2),FALSE)+VLOOKUP('BIFUbC-coal'!$A4,Coal!$A$32:$AQ$58,COLUMN(Coal!J$32),FALSE)</f>
        <v>0</v>
      </c>
      <c r="K4">
        <f>VLOOKUP('BIFUbC-coal'!$A4,Coal!$A$2:$AQ$28,COLUMN(Coal!K$2),FALSE)+VLOOKUP('BIFUbC-coal'!$A4,Coal!$A$32:$AQ$58,COLUMN(Coal!K$32),FALSE)</f>
        <v>0</v>
      </c>
      <c r="L4">
        <f>VLOOKUP('BIFUbC-coal'!$A4,Coal!$A$2:$AQ$28,COLUMN(Coal!L$2),FALSE)+VLOOKUP('BIFUbC-coal'!$A4,Coal!$A$32:$AQ$58,COLUMN(Coal!L$32),FALSE)</f>
        <v>0</v>
      </c>
      <c r="M4">
        <f>VLOOKUP('BIFUbC-coal'!$A4,Coal!$A$2:$AQ$28,COLUMN(Coal!M$2),FALSE)+VLOOKUP('BIFUbC-coal'!$A4,Coal!$A$32:$AQ$58,COLUMN(Coal!M$32),FALSE)</f>
        <v>0</v>
      </c>
      <c r="N4">
        <f>VLOOKUP('BIFUbC-coal'!$A4,Coal!$A$2:$AQ$28,COLUMN(Coal!N$2),FALSE)+VLOOKUP('BIFUbC-coal'!$A4,Coal!$A$32:$AQ$58,COLUMN(Coal!N$32),FALSE)</f>
        <v>0</v>
      </c>
      <c r="O4">
        <f>VLOOKUP('BIFUbC-coal'!$A4,Coal!$A$2:$AQ$28,COLUMN(Coal!O$2),FALSE)+VLOOKUP('BIFUbC-coal'!$A4,Coal!$A$32:$AQ$58,COLUMN(Coal!O$32),FALSE)</f>
        <v>0</v>
      </c>
      <c r="P4">
        <f>VLOOKUP('BIFUbC-coal'!$A4,Coal!$A$2:$AQ$28,COLUMN(Coal!P$2),FALSE)+VLOOKUP('BIFUbC-coal'!$A4,Coal!$A$32:$AQ$58,COLUMN(Coal!P$32),FALSE)</f>
        <v>0</v>
      </c>
      <c r="Q4">
        <f>VLOOKUP('BIFUbC-coal'!$A4,Coal!$A$2:$AQ$28,COLUMN(Coal!Q$2),FALSE)+VLOOKUP('BIFUbC-coal'!$A4,Coal!$A$32:$AQ$58,COLUMN(Coal!Q$32),FALSE)</f>
        <v>0</v>
      </c>
      <c r="R4">
        <f>VLOOKUP('BIFUbC-coal'!$A4,Coal!$A$2:$AQ$28,COLUMN(Coal!R$2),FALSE)+VLOOKUP('BIFUbC-coal'!$A4,Coal!$A$32:$AQ$58,COLUMN(Coal!R$32),FALSE)</f>
        <v>0</v>
      </c>
      <c r="S4">
        <f>VLOOKUP('BIFUbC-coal'!$A4,Coal!$A$2:$AQ$28,COLUMN(Coal!S$2),FALSE)+VLOOKUP('BIFUbC-coal'!$A4,Coal!$A$32:$AQ$58,COLUMN(Coal!S$32),FALSE)</f>
        <v>0</v>
      </c>
      <c r="T4">
        <f>VLOOKUP('BIFUbC-coal'!$A4,Coal!$A$2:$AQ$28,COLUMN(Coal!T$2),FALSE)+VLOOKUP('BIFUbC-coal'!$A4,Coal!$A$32:$AQ$58,COLUMN(Coal!T$32),FALSE)</f>
        <v>0</v>
      </c>
      <c r="U4">
        <f>VLOOKUP('BIFUbC-coal'!$A4,Coal!$A$2:$AQ$28,COLUMN(Coal!U$2),FALSE)+VLOOKUP('BIFUbC-coal'!$A4,Coal!$A$32:$AQ$58,COLUMN(Coal!U$32),FALSE)</f>
        <v>0</v>
      </c>
      <c r="V4">
        <f>VLOOKUP('BIFUbC-coal'!$A4,Coal!$A$2:$AQ$28,COLUMN(Coal!V$2),FALSE)+VLOOKUP('BIFUbC-coal'!$A4,Coal!$A$32:$AQ$58,COLUMN(Coal!V$32),FALSE)</f>
        <v>0</v>
      </c>
      <c r="W4">
        <f>VLOOKUP('BIFUbC-coal'!$A4,Coal!$A$2:$AQ$28,COLUMN(Coal!W$2),FALSE)+VLOOKUP('BIFUbC-coal'!$A4,Coal!$A$32:$AQ$58,COLUMN(Coal!W$32),FALSE)</f>
        <v>0</v>
      </c>
      <c r="X4">
        <f>VLOOKUP('BIFUbC-coal'!$A4,Coal!$A$2:$AQ$28,COLUMN(Coal!X$2),FALSE)+VLOOKUP('BIFUbC-coal'!$A4,Coal!$A$32:$AQ$58,COLUMN(Coal!X$32),FALSE)</f>
        <v>0</v>
      </c>
      <c r="Y4">
        <f>VLOOKUP('BIFUbC-coal'!$A4,Coal!$A$2:$AQ$28,COLUMN(Coal!Y$2),FALSE)+VLOOKUP('BIFUbC-coal'!$A4,Coal!$A$32:$AQ$58,COLUMN(Coal!Y$32),FALSE)</f>
        <v>0</v>
      </c>
      <c r="Z4">
        <f>VLOOKUP('BIFUbC-coal'!$A4,Coal!$A$2:$AQ$28,COLUMN(Coal!Z$2),FALSE)+VLOOKUP('BIFUbC-coal'!$A4,Coal!$A$32:$AQ$58,COLUMN(Coal!Z$32),FALSE)</f>
        <v>0</v>
      </c>
      <c r="AA4">
        <f>VLOOKUP('BIFUbC-coal'!$A4,Coal!$A$2:$AQ$28,COLUMN(Coal!AA$2),FALSE)+VLOOKUP('BIFUbC-coal'!$A4,Coal!$A$32:$AQ$58,COLUMN(Coal!AA$32),FALSE)</f>
        <v>0</v>
      </c>
      <c r="AB4">
        <f>VLOOKUP('BIFUbC-coal'!$A4,Coal!$A$2:$AQ$28,COLUMN(Coal!AB$2),FALSE)+VLOOKUP('BIFUbC-coal'!$A4,Coal!$A$32:$AQ$58,COLUMN(Coal!AB$32),FALSE)</f>
        <v>0</v>
      </c>
      <c r="AC4">
        <f>VLOOKUP('BIFUbC-coal'!$A4,Coal!$A$2:$AQ$28,COLUMN(Coal!AC$2),FALSE)+VLOOKUP('BIFUbC-coal'!$A4,Coal!$A$32:$AQ$58,COLUMN(Coal!AC$32),FALSE)</f>
        <v>0</v>
      </c>
      <c r="AD4">
        <f>VLOOKUP('BIFUbC-coal'!$A4,Coal!$A$2:$AQ$28,COLUMN(Coal!AD$2),FALSE)+VLOOKUP('BIFUbC-coal'!$A4,Coal!$A$32:$AQ$58,COLUMN(Coal!AD$32),FALSE)</f>
        <v>0</v>
      </c>
      <c r="AE4">
        <f>VLOOKUP('BIFUbC-coal'!$A4,Coal!$A$2:$AQ$28,COLUMN(Coal!AE$2),FALSE)+VLOOKUP('BIFUbC-coal'!$A4,Coal!$A$32:$AQ$58,COLUMN(Coal!AE$32),FALSE)</f>
        <v>0</v>
      </c>
      <c r="AF4">
        <f>VLOOKUP('BIFUbC-coal'!$A4,Coal!$A$2:$AQ$28,COLUMN(Coal!AF$2),FALSE)+VLOOKUP('BIFUbC-coal'!$A4,Coal!$A$32:$AQ$58,COLUMN(Coal!AF$32),FALSE)</f>
        <v>0</v>
      </c>
      <c r="AG4">
        <f>VLOOKUP('BIFUbC-coal'!$A4,Coal!$A$2:$AQ$28,COLUMN(Coal!AG$2),FALSE)+VLOOKUP('BIFUbC-coal'!$A4,Coal!$A$32:$AQ$58,COLUMN(Coal!AG$32),FALSE)</f>
        <v>0</v>
      </c>
      <c r="AH4">
        <f>VLOOKUP('BIFUbC-coal'!$A4,Coal!$A$2:$AQ$28,COLUMN(Coal!AH$2),FALSE)+VLOOKUP('BIFUbC-coal'!$A4,Coal!$A$32:$AQ$58,COLUMN(Coal!AH$32),FALSE)</f>
        <v>0</v>
      </c>
      <c r="AI4">
        <f>VLOOKUP('BIFUbC-coal'!$A4,Coal!$A$2:$AQ$28,COLUMN(Coal!AI$2),FALSE)+VLOOKUP('BIFUbC-coal'!$A4,Coal!$A$32:$AQ$58,COLUMN(Coal!AI$32),FALSE)</f>
        <v>0</v>
      </c>
      <c r="AJ4">
        <f>VLOOKUP('BIFUbC-coal'!$A4,Coal!$A$2:$AQ$28,COLUMN(Coal!AJ$2),FALSE)+VLOOKUP('BIFUbC-coal'!$A4,Coal!$A$32:$AQ$58,COLUMN(Coal!AJ$32),FALSE)</f>
        <v>0</v>
      </c>
      <c r="AK4">
        <f>VLOOKUP('BIFUbC-coal'!$A4,Coal!$A$2:$AQ$28,COLUMN(Coal!AK$2),FALSE)+VLOOKUP('BIFUbC-coal'!$A4,Coal!$A$32:$AQ$58,COLUMN(Coal!AK$32),FALSE)</f>
        <v>0</v>
      </c>
      <c r="AL4">
        <f>VLOOKUP('BIFUbC-coal'!$A4,Coal!$A$2:$AQ$28,COLUMN(Coal!AL$2),FALSE)+VLOOKUP('BIFUbC-coal'!$A4,Coal!$A$32:$AQ$58,COLUMN(Coal!AL$32),FALSE)</f>
        <v>0</v>
      </c>
      <c r="AM4">
        <f>VLOOKUP('BIFUbC-coal'!$A4,Coal!$A$2:$AQ$28,COLUMN(Coal!AM$2),FALSE)+VLOOKUP('BIFUbC-coal'!$A4,Coal!$A$32:$AQ$58,COLUMN(Coal!AM$32),FALSE)</f>
        <v>0</v>
      </c>
      <c r="AN4">
        <f>VLOOKUP('BIFUbC-coal'!$A4,Coal!$A$2:$AQ$28,COLUMN(Coal!AN$2),FALSE)+VLOOKUP('BIFUbC-coal'!$A4,Coal!$A$32:$AQ$58,COLUMN(Coal!AN$32),FALSE)</f>
        <v>0</v>
      </c>
      <c r="AO4">
        <f>VLOOKUP('BIFUbC-coal'!$A4,Coal!$A$2:$AQ$28,COLUMN(Coal!AO$2),FALSE)+VLOOKUP('BIFUbC-coal'!$A4,Coal!$A$32:$AQ$58,COLUMN(Coal!AO$32),FALSE)</f>
        <v>0</v>
      </c>
      <c r="AP4">
        <f>VLOOKUP('BIFUbC-coal'!$A4,Coal!$A$2:$AQ$28,COLUMN(Coal!AP$2),FALSE)+VLOOKUP('BIFUbC-coal'!$A4,Coal!$A$32:$AQ$58,COLUMN(Coal!AP$32),FALSE)</f>
        <v>0</v>
      </c>
      <c r="AQ4">
        <f>VLOOKUP('BIFUbC-coal'!$A4,Coal!$A$2:$AQ$28,COLUMN(Coal!AQ$2),FALSE)+VLOOKUP('BIFUbC-coal'!$A4,Coal!$A$32:$AQ$58,COLUMN(Coal!AQ$32),FALSE)</f>
        <v>0</v>
      </c>
    </row>
    <row r="5" spans="1:43">
      <c r="A5" s="37" t="s">
        <v>619</v>
      </c>
      <c r="B5">
        <f>VLOOKUP('BIFUbC-coal'!$A5,Coal!$A$2:$AQ$28,COLUMN(Coal!B$2),FALSE)+VLOOKUP('BIFUbC-coal'!$A5,Coal!$A$32:$AQ$58,COLUMN(Coal!B$32),FALSE)</f>
        <v>15431062051845.234</v>
      </c>
      <c r="C5">
        <f>VLOOKUP('BIFUbC-coal'!$A5,Coal!$A$2:$AQ$28,COLUMN(Coal!C$2),FALSE)+VLOOKUP('BIFUbC-coal'!$A5,Coal!$A$32:$AQ$58,COLUMN(Coal!C$32),FALSE)</f>
        <v>15230818574463.414</v>
      </c>
      <c r="D5">
        <f>VLOOKUP('BIFUbC-coal'!$A5,Coal!$A$2:$AQ$28,COLUMN(Coal!D$2),FALSE)+VLOOKUP('BIFUbC-coal'!$A5,Coal!$A$32:$AQ$58,COLUMN(Coal!D$32),FALSE)</f>
        <v>16046818871626.316</v>
      </c>
      <c r="E5">
        <f>VLOOKUP('BIFUbC-coal'!$A5,Coal!$A$2:$AQ$28,COLUMN(Coal!E$2),FALSE)+VLOOKUP('BIFUbC-coal'!$A5,Coal!$A$32:$AQ$58,COLUMN(Coal!E$32),FALSE)</f>
        <v>16417155600018.51</v>
      </c>
      <c r="F5">
        <f>VLOOKUP('BIFUbC-coal'!$A5,Coal!$A$2:$AQ$28,COLUMN(Coal!F$2),FALSE)+VLOOKUP('BIFUbC-coal'!$A5,Coal!$A$32:$AQ$58,COLUMN(Coal!F$32),FALSE)</f>
        <v>16770509967138.568</v>
      </c>
      <c r="G5">
        <f>VLOOKUP('BIFUbC-coal'!$A5,Coal!$A$2:$AQ$28,COLUMN(Coal!G$2),FALSE)+VLOOKUP('BIFUbC-coal'!$A5,Coal!$A$32:$AQ$58,COLUMN(Coal!G$32),FALSE)</f>
        <v>17107200382206.082</v>
      </c>
      <c r="H5">
        <f>VLOOKUP('BIFUbC-coal'!$A5,Coal!$A$2:$AQ$28,COLUMN(Coal!H$2),FALSE)+VLOOKUP('BIFUbC-coal'!$A5,Coal!$A$32:$AQ$58,COLUMN(Coal!H$32),FALSE)</f>
        <v>17433059122140.824</v>
      </c>
      <c r="I5">
        <f>VLOOKUP('BIFUbC-coal'!$A5,Coal!$A$2:$AQ$28,COLUMN(Coal!I$2),FALSE)+VLOOKUP('BIFUbC-coal'!$A5,Coal!$A$32:$AQ$58,COLUMN(Coal!I$32),FALSE)</f>
        <v>17742192887558.918</v>
      </c>
      <c r="J5">
        <f>VLOOKUP('BIFUbC-coal'!$A5,Coal!$A$2:$AQ$28,COLUMN(Coal!J$2),FALSE)+VLOOKUP('BIFUbC-coal'!$A5,Coal!$A$32:$AQ$58,COLUMN(Coal!J$32),FALSE)</f>
        <v>18051648027549.336</v>
      </c>
      <c r="K5">
        <f>VLOOKUP('BIFUbC-coal'!$A5,Coal!$A$2:$AQ$28,COLUMN(Coal!K$2),FALSE)+VLOOKUP('BIFUbC-coal'!$A5,Coal!$A$32:$AQ$58,COLUMN(Coal!K$32),FALSE)</f>
        <v>18361402480801.105</v>
      </c>
      <c r="L5">
        <f>VLOOKUP('BIFUbC-coal'!$A5,Coal!$A$2:$AQ$28,COLUMN(Coal!L$2),FALSE)+VLOOKUP('BIFUbC-coal'!$A5,Coal!$A$32:$AQ$58,COLUMN(Coal!L$32),FALSE)</f>
        <v>18671403573137.906</v>
      </c>
      <c r="M5">
        <f>VLOOKUP('BIFUbC-coal'!$A5,Coal!$A$2:$AQ$28,COLUMN(Coal!M$2),FALSE)+VLOOKUP('BIFUbC-coal'!$A5,Coal!$A$32:$AQ$58,COLUMN(Coal!M$32),FALSE)</f>
        <v>18953485210050.074</v>
      </c>
      <c r="N5">
        <f>VLOOKUP('BIFUbC-coal'!$A5,Coal!$A$2:$AQ$28,COLUMN(Coal!N$2),FALSE)+VLOOKUP('BIFUbC-coal'!$A5,Coal!$A$32:$AQ$58,COLUMN(Coal!N$32),FALSE)</f>
        <v>19234744810221.801</v>
      </c>
      <c r="O5">
        <f>VLOOKUP('BIFUbC-coal'!$A5,Coal!$A$2:$AQ$28,COLUMN(Coal!O$2),FALSE)+VLOOKUP('BIFUbC-coal'!$A5,Coal!$A$32:$AQ$58,COLUMN(Coal!O$32),FALSE)</f>
        <v>19515050624202.027</v>
      </c>
      <c r="P5">
        <f>VLOOKUP('BIFUbC-coal'!$A5,Coal!$A$2:$AQ$28,COLUMN(Coal!P$2),FALSE)+VLOOKUP('BIFUbC-coal'!$A5,Coal!$A$32:$AQ$58,COLUMN(Coal!P$32),FALSE)</f>
        <v>19794247735952.496</v>
      </c>
      <c r="Q5">
        <f>VLOOKUP('BIFUbC-coal'!$A5,Coal!$A$2:$AQ$28,COLUMN(Coal!Q$2),FALSE)+VLOOKUP('BIFUbC-coal'!$A5,Coal!$A$32:$AQ$58,COLUMN(Coal!Q$32),FALSE)</f>
        <v>20071961019728.613</v>
      </c>
      <c r="R5">
        <f>VLOOKUP('BIFUbC-coal'!$A5,Coal!$A$2:$AQ$28,COLUMN(Coal!R$2),FALSE)+VLOOKUP('BIFUbC-coal'!$A5,Coal!$A$32:$AQ$58,COLUMN(Coal!R$32),FALSE)</f>
        <v>20327869821364.414</v>
      </c>
      <c r="S5">
        <f>VLOOKUP('BIFUbC-coal'!$A5,Coal!$A$2:$AQ$28,COLUMN(Coal!S$2),FALSE)+VLOOKUP('BIFUbC-coal'!$A5,Coal!$A$32:$AQ$58,COLUMN(Coal!S$32),FALSE)</f>
        <v>20601504571420.563</v>
      </c>
      <c r="T5">
        <f>VLOOKUP('BIFUbC-coal'!$A5,Coal!$A$2:$AQ$28,COLUMN(Coal!T$2),FALSE)+VLOOKUP('BIFUbC-coal'!$A5,Coal!$A$32:$AQ$58,COLUMN(Coal!T$32),FALSE)</f>
        <v>20872565397398.688</v>
      </c>
      <c r="U5">
        <f>VLOOKUP('BIFUbC-coal'!$A5,Coal!$A$2:$AQ$28,COLUMN(Coal!U$2),FALSE)+VLOOKUP('BIFUbC-coal'!$A5,Coal!$A$32:$AQ$58,COLUMN(Coal!U$32),FALSE)</f>
        <v>21140566627916.16</v>
      </c>
      <c r="V5">
        <f>VLOOKUP('BIFUbC-coal'!$A5,Coal!$A$2:$AQ$28,COLUMN(Coal!V$2),FALSE)+VLOOKUP('BIFUbC-coal'!$A5,Coal!$A$32:$AQ$58,COLUMN(Coal!V$32),FALSE)</f>
        <v>21404995846069.77</v>
      </c>
      <c r="W5">
        <f>VLOOKUP('BIFUbC-coal'!$A5,Coal!$A$2:$AQ$28,COLUMN(Coal!W$2),FALSE)+VLOOKUP('BIFUbC-coal'!$A5,Coal!$A$32:$AQ$58,COLUMN(Coal!W$32),FALSE)</f>
        <v>21652235754218.031</v>
      </c>
      <c r="X5">
        <f>VLOOKUP('BIFUbC-coal'!$A5,Coal!$A$2:$AQ$28,COLUMN(Coal!X$2),FALSE)+VLOOKUP('BIFUbC-coal'!$A5,Coal!$A$32:$AQ$58,COLUMN(Coal!X$32),FALSE)</f>
        <v>21859581940396.613</v>
      </c>
      <c r="Y5">
        <f>VLOOKUP('BIFUbC-coal'!$A5,Coal!$A$2:$AQ$28,COLUMN(Coal!Y$2),FALSE)+VLOOKUP('BIFUbC-coal'!$A5,Coal!$A$32:$AQ$58,COLUMN(Coal!Y$32),FALSE)</f>
        <v>22047092676114.332</v>
      </c>
      <c r="Z5">
        <f>VLOOKUP('BIFUbC-coal'!$A5,Coal!$A$2:$AQ$28,COLUMN(Coal!Z$2),FALSE)+VLOOKUP('BIFUbC-coal'!$A5,Coal!$A$32:$AQ$58,COLUMN(Coal!Z$32),FALSE)</f>
        <v>22213852400311.832</v>
      </c>
      <c r="AA5">
        <f>VLOOKUP('BIFUbC-coal'!$A5,Coal!$A$2:$AQ$28,COLUMN(Coal!AA$2),FALSE)+VLOOKUP('BIFUbC-coal'!$A5,Coal!$A$32:$AQ$58,COLUMN(Coal!AA$32),FALSE)</f>
        <v>22358761186323.328</v>
      </c>
      <c r="AB5">
        <f>VLOOKUP('BIFUbC-coal'!$A5,Coal!$A$2:$AQ$28,COLUMN(Coal!AB$2),FALSE)+VLOOKUP('BIFUbC-coal'!$A5,Coal!$A$32:$AQ$58,COLUMN(Coal!AB$32),FALSE)</f>
        <v>22480982053456.684</v>
      </c>
      <c r="AC5">
        <f>VLOOKUP('BIFUbC-coal'!$A5,Coal!$A$2:$AQ$28,COLUMN(Coal!AC$2),FALSE)+VLOOKUP('BIFUbC-coal'!$A5,Coal!$A$32:$AQ$58,COLUMN(Coal!AC$32),FALSE)</f>
        <v>22579730440254.344</v>
      </c>
      <c r="AD5">
        <f>VLOOKUP('BIFUbC-coal'!$A5,Coal!$A$2:$AQ$28,COLUMN(Coal!AD$2),FALSE)+VLOOKUP('BIFUbC-coal'!$A5,Coal!$A$32:$AQ$58,COLUMN(Coal!AD$32),FALSE)</f>
        <v>22654280677145.156</v>
      </c>
      <c r="AE5">
        <f>VLOOKUP('BIFUbC-coal'!$A5,Coal!$A$2:$AQ$28,COLUMN(Coal!AE$2),FALSE)+VLOOKUP('BIFUbC-coal'!$A5,Coal!$A$32:$AQ$58,COLUMN(Coal!AE$32),FALSE)</f>
        <v>22703745502833.336</v>
      </c>
      <c r="AF5">
        <f>VLOOKUP('BIFUbC-coal'!$A5,Coal!$A$2:$AQ$28,COLUMN(Coal!AF$2),FALSE)+VLOOKUP('BIFUbC-coal'!$A5,Coal!$A$32:$AQ$58,COLUMN(Coal!AF$32),FALSE)</f>
        <v>22727534662480.156</v>
      </c>
      <c r="AG5">
        <f>VLOOKUP('BIFUbC-coal'!$A5,Coal!$A$2:$AQ$28,COLUMN(Coal!AG$2),FALSE)+VLOOKUP('BIFUbC-coal'!$A5,Coal!$A$32:$AQ$58,COLUMN(Coal!AG$32),FALSE)</f>
        <v>22724909216760.438</v>
      </c>
      <c r="AH5">
        <f>VLOOKUP('BIFUbC-coal'!$A5,Coal!$A$2:$AQ$28,COLUMN(Coal!AH$2),FALSE)+VLOOKUP('BIFUbC-coal'!$A5,Coal!$A$32:$AQ$58,COLUMN(Coal!AH$32),FALSE)</f>
        <v>22672692147844.398</v>
      </c>
      <c r="AI5">
        <f>VLOOKUP('BIFUbC-coal'!$A5,Coal!$A$2:$AQ$28,COLUMN(Coal!AI$2),FALSE)+VLOOKUP('BIFUbC-coal'!$A5,Coal!$A$32:$AQ$58,COLUMN(Coal!AI$32),FALSE)</f>
        <v>22593181802555.5</v>
      </c>
      <c r="AJ5">
        <f>VLOOKUP('BIFUbC-coal'!$A5,Coal!$A$2:$AQ$28,COLUMN(Coal!AJ$2),FALSE)+VLOOKUP('BIFUbC-coal'!$A5,Coal!$A$32:$AQ$58,COLUMN(Coal!AJ$32),FALSE)</f>
        <v>22485997931774.035</v>
      </c>
      <c r="AK5">
        <f>VLOOKUP('BIFUbC-coal'!$A5,Coal!$A$2:$AQ$28,COLUMN(Coal!AK$2),FALSE)+VLOOKUP('BIFUbC-coal'!$A5,Coal!$A$32:$AQ$58,COLUMN(Coal!AK$32),FALSE)</f>
        <v>22350867807693.211</v>
      </c>
      <c r="AL5">
        <f>VLOOKUP('BIFUbC-coal'!$A5,Coal!$A$2:$AQ$28,COLUMN(Coal!AL$2),FALSE)+VLOOKUP('BIFUbC-coal'!$A5,Coal!$A$32:$AQ$58,COLUMN(Coal!AL$32),FALSE)</f>
        <v>22187632306884.465</v>
      </c>
      <c r="AM5">
        <f>VLOOKUP('BIFUbC-coal'!$A5,Coal!$A$2:$AQ$28,COLUMN(Coal!AM$2),FALSE)+VLOOKUP('BIFUbC-coal'!$A5,Coal!$A$32:$AQ$58,COLUMN(Coal!AM$32),FALSE)</f>
        <v>21996029252740.609</v>
      </c>
      <c r="AN5">
        <f>VLOOKUP('BIFUbC-coal'!$A5,Coal!$A$2:$AQ$28,COLUMN(Coal!AN$2),FALSE)+VLOOKUP('BIFUbC-coal'!$A5,Coal!$A$32:$AQ$58,COLUMN(Coal!AN$32),FALSE)</f>
        <v>21776148344822.809</v>
      </c>
      <c r="AO5">
        <f>VLOOKUP('BIFUbC-coal'!$A5,Coal!$A$2:$AQ$28,COLUMN(Coal!AO$2),FALSE)+VLOOKUP('BIFUbC-coal'!$A5,Coal!$A$32:$AQ$58,COLUMN(Coal!AO$32),FALSE)</f>
        <v>21527990610728.141</v>
      </c>
      <c r="AP5">
        <f>VLOOKUP('BIFUbC-coal'!$A5,Coal!$A$2:$AQ$28,COLUMN(Coal!AP$2),FALSE)+VLOOKUP('BIFUbC-coal'!$A5,Coal!$A$32:$AQ$58,COLUMN(Coal!AP$32),FALSE)</f>
        <v>21251915018297.223</v>
      </c>
      <c r="AQ5">
        <f>VLOOKUP('BIFUbC-coal'!$A5,Coal!$A$2:$AQ$28,COLUMN(Coal!AQ$2),FALSE)+VLOOKUP('BIFUbC-coal'!$A5,Coal!$A$32:$AQ$58,COLUMN(Coal!AQ$32),FALSE)</f>
        <v>20948203651861.688</v>
      </c>
    </row>
    <row r="6" spans="1:43">
      <c r="A6" s="37" t="s">
        <v>620</v>
      </c>
      <c r="B6">
        <f>VLOOKUP('BIFUbC-coal'!$A6,Coal!$A$2:$AQ$28,COLUMN(Coal!B$2),FALSE)+VLOOKUP('BIFUbC-coal'!$A6,Coal!$A$32:$AQ$58,COLUMN(Coal!B$32),FALSE)</f>
        <v>0</v>
      </c>
      <c r="C6">
        <f>VLOOKUP('BIFUbC-coal'!$A6,Coal!$A$2:$AQ$28,COLUMN(Coal!C$2),FALSE)+VLOOKUP('BIFUbC-coal'!$A6,Coal!$A$32:$AQ$58,COLUMN(Coal!C$32),FALSE)</f>
        <v>0</v>
      </c>
      <c r="D6">
        <f>VLOOKUP('BIFUbC-coal'!$A6,Coal!$A$2:$AQ$28,COLUMN(Coal!D$2),FALSE)+VLOOKUP('BIFUbC-coal'!$A6,Coal!$A$32:$AQ$58,COLUMN(Coal!D$32),FALSE)</f>
        <v>0</v>
      </c>
      <c r="E6">
        <f>VLOOKUP('BIFUbC-coal'!$A6,Coal!$A$2:$AQ$28,COLUMN(Coal!E$2),FALSE)+VLOOKUP('BIFUbC-coal'!$A6,Coal!$A$32:$AQ$58,COLUMN(Coal!E$32),FALSE)</f>
        <v>0</v>
      </c>
      <c r="F6">
        <f>VLOOKUP('BIFUbC-coal'!$A6,Coal!$A$2:$AQ$28,COLUMN(Coal!F$2),FALSE)+VLOOKUP('BIFUbC-coal'!$A6,Coal!$A$32:$AQ$58,COLUMN(Coal!F$32),FALSE)</f>
        <v>0</v>
      </c>
      <c r="G6">
        <f>VLOOKUP('BIFUbC-coal'!$A6,Coal!$A$2:$AQ$28,COLUMN(Coal!G$2),FALSE)+VLOOKUP('BIFUbC-coal'!$A6,Coal!$A$32:$AQ$58,COLUMN(Coal!G$32),FALSE)</f>
        <v>0</v>
      </c>
      <c r="H6">
        <f>VLOOKUP('BIFUbC-coal'!$A6,Coal!$A$2:$AQ$28,COLUMN(Coal!H$2),FALSE)+VLOOKUP('BIFUbC-coal'!$A6,Coal!$A$32:$AQ$58,COLUMN(Coal!H$32),FALSE)</f>
        <v>0</v>
      </c>
      <c r="I6">
        <f>VLOOKUP('BIFUbC-coal'!$A6,Coal!$A$2:$AQ$28,COLUMN(Coal!I$2),FALSE)+VLOOKUP('BIFUbC-coal'!$A6,Coal!$A$32:$AQ$58,COLUMN(Coal!I$32),FALSE)</f>
        <v>0</v>
      </c>
      <c r="J6">
        <f>VLOOKUP('BIFUbC-coal'!$A6,Coal!$A$2:$AQ$28,COLUMN(Coal!J$2),FALSE)+VLOOKUP('BIFUbC-coal'!$A6,Coal!$A$32:$AQ$58,COLUMN(Coal!J$32),FALSE)</f>
        <v>0</v>
      </c>
      <c r="K6">
        <f>VLOOKUP('BIFUbC-coal'!$A6,Coal!$A$2:$AQ$28,COLUMN(Coal!K$2),FALSE)+VLOOKUP('BIFUbC-coal'!$A6,Coal!$A$32:$AQ$58,COLUMN(Coal!K$32),FALSE)</f>
        <v>0</v>
      </c>
      <c r="L6">
        <f>VLOOKUP('BIFUbC-coal'!$A6,Coal!$A$2:$AQ$28,COLUMN(Coal!L$2),FALSE)+VLOOKUP('BIFUbC-coal'!$A6,Coal!$A$32:$AQ$58,COLUMN(Coal!L$32),FALSE)</f>
        <v>0</v>
      </c>
      <c r="M6">
        <f>VLOOKUP('BIFUbC-coal'!$A6,Coal!$A$2:$AQ$28,COLUMN(Coal!M$2),FALSE)+VLOOKUP('BIFUbC-coal'!$A6,Coal!$A$32:$AQ$58,COLUMN(Coal!M$32),FALSE)</f>
        <v>0</v>
      </c>
      <c r="N6">
        <f>VLOOKUP('BIFUbC-coal'!$A6,Coal!$A$2:$AQ$28,COLUMN(Coal!N$2),FALSE)+VLOOKUP('BIFUbC-coal'!$A6,Coal!$A$32:$AQ$58,COLUMN(Coal!N$32),FALSE)</f>
        <v>0</v>
      </c>
      <c r="O6">
        <f>VLOOKUP('BIFUbC-coal'!$A6,Coal!$A$2:$AQ$28,COLUMN(Coal!O$2),FALSE)+VLOOKUP('BIFUbC-coal'!$A6,Coal!$A$32:$AQ$58,COLUMN(Coal!O$32),FALSE)</f>
        <v>0</v>
      </c>
      <c r="P6">
        <f>VLOOKUP('BIFUbC-coal'!$A6,Coal!$A$2:$AQ$28,COLUMN(Coal!P$2),FALSE)+VLOOKUP('BIFUbC-coal'!$A6,Coal!$A$32:$AQ$58,COLUMN(Coal!P$32),FALSE)</f>
        <v>0</v>
      </c>
      <c r="Q6">
        <f>VLOOKUP('BIFUbC-coal'!$A6,Coal!$A$2:$AQ$28,COLUMN(Coal!Q$2),FALSE)+VLOOKUP('BIFUbC-coal'!$A6,Coal!$A$32:$AQ$58,COLUMN(Coal!Q$32),FALSE)</f>
        <v>0</v>
      </c>
      <c r="R6">
        <f>VLOOKUP('BIFUbC-coal'!$A6,Coal!$A$2:$AQ$28,COLUMN(Coal!R$2),FALSE)+VLOOKUP('BIFUbC-coal'!$A6,Coal!$A$32:$AQ$58,COLUMN(Coal!R$32),FALSE)</f>
        <v>0</v>
      </c>
      <c r="S6">
        <f>VLOOKUP('BIFUbC-coal'!$A6,Coal!$A$2:$AQ$28,COLUMN(Coal!S$2),FALSE)+VLOOKUP('BIFUbC-coal'!$A6,Coal!$A$32:$AQ$58,COLUMN(Coal!S$32),FALSE)</f>
        <v>0</v>
      </c>
      <c r="T6">
        <f>VLOOKUP('BIFUbC-coal'!$A6,Coal!$A$2:$AQ$28,COLUMN(Coal!T$2),FALSE)+VLOOKUP('BIFUbC-coal'!$A6,Coal!$A$32:$AQ$58,COLUMN(Coal!T$32),FALSE)</f>
        <v>0</v>
      </c>
      <c r="U6">
        <f>VLOOKUP('BIFUbC-coal'!$A6,Coal!$A$2:$AQ$28,COLUMN(Coal!U$2),FALSE)+VLOOKUP('BIFUbC-coal'!$A6,Coal!$A$32:$AQ$58,COLUMN(Coal!U$32),FALSE)</f>
        <v>0</v>
      </c>
      <c r="V6">
        <f>VLOOKUP('BIFUbC-coal'!$A6,Coal!$A$2:$AQ$28,COLUMN(Coal!V$2),FALSE)+VLOOKUP('BIFUbC-coal'!$A6,Coal!$A$32:$AQ$58,COLUMN(Coal!V$32),FALSE)</f>
        <v>0</v>
      </c>
      <c r="W6">
        <f>VLOOKUP('BIFUbC-coal'!$A6,Coal!$A$2:$AQ$28,COLUMN(Coal!W$2),FALSE)+VLOOKUP('BIFUbC-coal'!$A6,Coal!$A$32:$AQ$58,COLUMN(Coal!W$32),FALSE)</f>
        <v>0</v>
      </c>
      <c r="X6">
        <f>VLOOKUP('BIFUbC-coal'!$A6,Coal!$A$2:$AQ$28,COLUMN(Coal!X$2),FALSE)+VLOOKUP('BIFUbC-coal'!$A6,Coal!$A$32:$AQ$58,COLUMN(Coal!X$32),FALSE)</f>
        <v>0</v>
      </c>
      <c r="Y6">
        <f>VLOOKUP('BIFUbC-coal'!$A6,Coal!$A$2:$AQ$28,COLUMN(Coal!Y$2),FALSE)+VLOOKUP('BIFUbC-coal'!$A6,Coal!$A$32:$AQ$58,COLUMN(Coal!Y$32),FALSE)</f>
        <v>0</v>
      </c>
      <c r="Z6">
        <f>VLOOKUP('BIFUbC-coal'!$A6,Coal!$A$2:$AQ$28,COLUMN(Coal!Z$2),FALSE)+VLOOKUP('BIFUbC-coal'!$A6,Coal!$A$32:$AQ$58,COLUMN(Coal!Z$32),FALSE)</f>
        <v>0</v>
      </c>
      <c r="AA6">
        <f>VLOOKUP('BIFUbC-coal'!$A6,Coal!$A$2:$AQ$28,COLUMN(Coal!AA$2),FALSE)+VLOOKUP('BIFUbC-coal'!$A6,Coal!$A$32:$AQ$58,COLUMN(Coal!AA$32),FALSE)</f>
        <v>0</v>
      </c>
      <c r="AB6">
        <f>VLOOKUP('BIFUbC-coal'!$A6,Coal!$A$2:$AQ$28,COLUMN(Coal!AB$2),FALSE)+VLOOKUP('BIFUbC-coal'!$A6,Coal!$A$32:$AQ$58,COLUMN(Coal!AB$32),FALSE)</f>
        <v>0</v>
      </c>
      <c r="AC6">
        <f>VLOOKUP('BIFUbC-coal'!$A6,Coal!$A$2:$AQ$28,COLUMN(Coal!AC$2),FALSE)+VLOOKUP('BIFUbC-coal'!$A6,Coal!$A$32:$AQ$58,COLUMN(Coal!AC$32),FALSE)</f>
        <v>0</v>
      </c>
      <c r="AD6">
        <f>VLOOKUP('BIFUbC-coal'!$A6,Coal!$A$2:$AQ$28,COLUMN(Coal!AD$2),FALSE)+VLOOKUP('BIFUbC-coal'!$A6,Coal!$A$32:$AQ$58,COLUMN(Coal!AD$32),FALSE)</f>
        <v>0</v>
      </c>
      <c r="AE6">
        <f>VLOOKUP('BIFUbC-coal'!$A6,Coal!$A$2:$AQ$28,COLUMN(Coal!AE$2),FALSE)+VLOOKUP('BIFUbC-coal'!$A6,Coal!$A$32:$AQ$58,COLUMN(Coal!AE$32),FALSE)</f>
        <v>0</v>
      </c>
      <c r="AF6">
        <f>VLOOKUP('BIFUbC-coal'!$A6,Coal!$A$2:$AQ$28,COLUMN(Coal!AF$2),FALSE)+VLOOKUP('BIFUbC-coal'!$A6,Coal!$A$32:$AQ$58,COLUMN(Coal!AF$32),FALSE)</f>
        <v>0</v>
      </c>
      <c r="AG6">
        <f>VLOOKUP('BIFUbC-coal'!$A6,Coal!$A$2:$AQ$28,COLUMN(Coal!AG$2),FALSE)+VLOOKUP('BIFUbC-coal'!$A6,Coal!$A$32:$AQ$58,COLUMN(Coal!AG$32),FALSE)</f>
        <v>0</v>
      </c>
      <c r="AH6">
        <f>VLOOKUP('BIFUbC-coal'!$A6,Coal!$A$2:$AQ$28,COLUMN(Coal!AH$2),FALSE)+VLOOKUP('BIFUbC-coal'!$A6,Coal!$A$32:$AQ$58,COLUMN(Coal!AH$32),FALSE)</f>
        <v>0</v>
      </c>
      <c r="AI6">
        <f>VLOOKUP('BIFUbC-coal'!$A6,Coal!$A$2:$AQ$28,COLUMN(Coal!AI$2),FALSE)+VLOOKUP('BIFUbC-coal'!$A6,Coal!$A$32:$AQ$58,COLUMN(Coal!AI$32),FALSE)</f>
        <v>0</v>
      </c>
      <c r="AJ6">
        <f>VLOOKUP('BIFUbC-coal'!$A6,Coal!$A$2:$AQ$28,COLUMN(Coal!AJ$2),FALSE)+VLOOKUP('BIFUbC-coal'!$A6,Coal!$A$32:$AQ$58,COLUMN(Coal!AJ$32),FALSE)</f>
        <v>0</v>
      </c>
      <c r="AK6">
        <f>VLOOKUP('BIFUbC-coal'!$A6,Coal!$A$2:$AQ$28,COLUMN(Coal!AK$2),FALSE)+VLOOKUP('BIFUbC-coal'!$A6,Coal!$A$32:$AQ$58,COLUMN(Coal!AK$32),FALSE)</f>
        <v>0</v>
      </c>
      <c r="AL6">
        <f>VLOOKUP('BIFUbC-coal'!$A6,Coal!$A$2:$AQ$28,COLUMN(Coal!AL$2),FALSE)+VLOOKUP('BIFUbC-coal'!$A6,Coal!$A$32:$AQ$58,COLUMN(Coal!AL$32),FALSE)</f>
        <v>0</v>
      </c>
      <c r="AM6">
        <f>VLOOKUP('BIFUbC-coal'!$A6,Coal!$A$2:$AQ$28,COLUMN(Coal!AM$2),FALSE)+VLOOKUP('BIFUbC-coal'!$A6,Coal!$A$32:$AQ$58,COLUMN(Coal!AM$32),FALSE)</f>
        <v>0</v>
      </c>
      <c r="AN6">
        <f>VLOOKUP('BIFUbC-coal'!$A6,Coal!$A$2:$AQ$28,COLUMN(Coal!AN$2),FALSE)+VLOOKUP('BIFUbC-coal'!$A6,Coal!$A$32:$AQ$58,COLUMN(Coal!AN$32),FALSE)</f>
        <v>0</v>
      </c>
      <c r="AO6">
        <f>VLOOKUP('BIFUbC-coal'!$A6,Coal!$A$2:$AQ$28,COLUMN(Coal!AO$2),FALSE)+VLOOKUP('BIFUbC-coal'!$A6,Coal!$A$32:$AQ$58,COLUMN(Coal!AO$32),FALSE)</f>
        <v>0</v>
      </c>
      <c r="AP6">
        <f>VLOOKUP('BIFUbC-coal'!$A6,Coal!$A$2:$AQ$28,COLUMN(Coal!AP$2),FALSE)+VLOOKUP('BIFUbC-coal'!$A6,Coal!$A$32:$AQ$58,COLUMN(Coal!AP$32),FALSE)</f>
        <v>0</v>
      </c>
      <c r="AQ6">
        <f>VLOOKUP('BIFUbC-coal'!$A6,Coal!$A$2:$AQ$28,COLUMN(Coal!AQ$2),FALSE)+VLOOKUP('BIFUbC-coal'!$A6,Coal!$A$32:$AQ$58,COLUMN(Coal!AQ$32),FALSE)</f>
        <v>0</v>
      </c>
    </row>
    <row r="7" spans="1:43">
      <c r="A7" s="37" t="s">
        <v>621</v>
      </c>
      <c r="B7">
        <f>VLOOKUP('BIFUbC-coal'!$A7,Coal!$A$2:$AQ$28,COLUMN(Coal!B$2),FALSE)+VLOOKUP('BIFUbC-coal'!$A7,Coal!$A$32:$AQ$58,COLUMN(Coal!B$32),FALSE)</f>
        <v>1752796518403.2334</v>
      </c>
      <c r="C7">
        <f>VLOOKUP('BIFUbC-coal'!$A7,Coal!$A$2:$AQ$28,COLUMN(Coal!C$2),FALSE)+VLOOKUP('BIFUbC-coal'!$A7,Coal!$A$32:$AQ$58,COLUMN(Coal!C$32),FALSE)</f>
        <v>2206322046660.8218</v>
      </c>
      <c r="D7">
        <f>VLOOKUP('BIFUbC-coal'!$A7,Coal!$A$2:$AQ$28,COLUMN(Coal!D$2),FALSE)+VLOOKUP('BIFUbC-coal'!$A7,Coal!$A$32:$AQ$58,COLUMN(Coal!D$32),FALSE)</f>
        <v>2019410296841.5713</v>
      </c>
      <c r="E7">
        <f>VLOOKUP('BIFUbC-coal'!$A7,Coal!$A$2:$AQ$28,COLUMN(Coal!E$2),FALSE)+VLOOKUP('BIFUbC-coal'!$A7,Coal!$A$32:$AQ$58,COLUMN(Coal!E$32),FALSE)</f>
        <v>2031390971967.5979</v>
      </c>
      <c r="F7">
        <f>VLOOKUP('BIFUbC-coal'!$A7,Coal!$A$2:$AQ$28,COLUMN(Coal!F$2),FALSE)+VLOOKUP('BIFUbC-coal'!$A7,Coal!$A$32:$AQ$58,COLUMN(Coal!F$32),FALSE)</f>
        <v>2039474045523.0718</v>
      </c>
      <c r="G7">
        <f>VLOOKUP('BIFUbC-coal'!$A7,Coal!$A$2:$AQ$28,COLUMN(Coal!G$2),FALSE)+VLOOKUP('BIFUbC-coal'!$A7,Coal!$A$32:$AQ$58,COLUMN(Coal!G$32),FALSE)</f>
        <v>2045119354397.5042</v>
      </c>
      <c r="H7">
        <f>VLOOKUP('BIFUbC-coal'!$A7,Coal!$A$2:$AQ$28,COLUMN(Coal!H$2),FALSE)+VLOOKUP('BIFUbC-coal'!$A7,Coal!$A$32:$AQ$58,COLUMN(Coal!H$32),FALSE)</f>
        <v>2049204476328.0383</v>
      </c>
      <c r="I7">
        <f>VLOOKUP('BIFUbC-coal'!$A7,Coal!$A$2:$AQ$28,COLUMN(Coal!I$2),FALSE)+VLOOKUP('BIFUbC-coal'!$A7,Coal!$A$32:$AQ$58,COLUMN(Coal!I$32),FALSE)</f>
        <v>2051183884266.1697</v>
      </c>
      <c r="J7">
        <f>VLOOKUP('BIFUbC-coal'!$A7,Coal!$A$2:$AQ$28,COLUMN(Coal!J$2),FALSE)+VLOOKUP('BIFUbC-coal'!$A7,Coal!$A$32:$AQ$58,COLUMN(Coal!J$32),FALSE)</f>
        <v>2053147582207.3022</v>
      </c>
      <c r="K7">
        <f>VLOOKUP('BIFUbC-coal'!$A7,Coal!$A$2:$AQ$28,COLUMN(Coal!K$2),FALSE)+VLOOKUP('BIFUbC-coal'!$A7,Coal!$A$32:$AQ$58,COLUMN(Coal!K$32),FALSE)</f>
        <v>2055133967265.1499</v>
      </c>
      <c r="L7">
        <f>VLOOKUP('BIFUbC-coal'!$A7,Coal!$A$2:$AQ$28,COLUMN(Coal!L$2),FALSE)+VLOOKUP('BIFUbC-coal'!$A7,Coal!$A$32:$AQ$58,COLUMN(Coal!L$32),FALSE)</f>
        <v>2057168797434.0127</v>
      </c>
      <c r="M7">
        <f>VLOOKUP('BIFUbC-coal'!$A7,Coal!$A$2:$AQ$28,COLUMN(Coal!M$2),FALSE)+VLOOKUP('BIFUbC-coal'!$A7,Coal!$A$32:$AQ$58,COLUMN(Coal!M$32),FALSE)</f>
        <v>2056220392816.5525</v>
      </c>
      <c r="N7">
        <f>VLOOKUP('BIFUbC-coal'!$A7,Coal!$A$2:$AQ$28,COLUMN(Coal!N$2),FALSE)+VLOOKUP('BIFUbC-coal'!$A7,Coal!$A$32:$AQ$58,COLUMN(Coal!N$32),FALSE)</f>
        <v>2055339675778.8633</v>
      </c>
      <c r="O7">
        <f>VLOOKUP('BIFUbC-coal'!$A7,Coal!$A$2:$AQ$28,COLUMN(Coal!O$2),FALSE)+VLOOKUP('BIFUbC-coal'!$A7,Coal!$A$32:$AQ$58,COLUMN(Coal!O$32),FALSE)</f>
        <v>2054525281254.0527</v>
      </c>
      <c r="P7">
        <f>VLOOKUP('BIFUbC-coal'!$A7,Coal!$A$2:$AQ$28,COLUMN(Coal!P$2),FALSE)+VLOOKUP('BIFUbC-coal'!$A7,Coal!$A$32:$AQ$58,COLUMN(Coal!P$32),FALSE)</f>
        <v>2053769759001.5222</v>
      </c>
      <c r="Q7">
        <f>VLOOKUP('BIFUbC-coal'!$A7,Coal!$A$2:$AQ$28,COLUMN(Coal!Q$2),FALSE)+VLOOKUP('BIFUbC-coal'!$A7,Coal!$A$32:$AQ$58,COLUMN(Coal!Q$32),FALSE)</f>
        <v>2053040364756.7966</v>
      </c>
      <c r="R7">
        <f>VLOOKUP('BIFUbC-coal'!$A7,Coal!$A$2:$AQ$28,COLUMN(Coal!R$2),FALSE)+VLOOKUP('BIFUbC-coal'!$A7,Coal!$A$32:$AQ$58,COLUMN(Coal!R$32),FALSE)</f>
        <v>2050291740996.5164</v>
      </c>
      <c r="S7">
        <f>VLOOKUP('BIFUbC-coal'!$A7,Coal!$A$2:$AQ$28,COLUMN(Coal!S$2),FALSE)+VLOOKUP('BIFUbC-coal'!$A7,Coal!$A$32:$AQ$58,COLUMN(Coal!S$32),FALSE)</f>
        <v>2049542137608.3896</v>
      </c>
      <c r="T7">
        <f>VLOOKUP('BIFUbC-coal'!$A7,Coal!$A$2:$AQ$28,COLUMN(Coal!T$2),FALSE)+VLOOKUP('BIFUbC-coal'!$A7,Coal!$A$32:$AQ$58,COLUMN(Coal!T$32),FALSE)</f>
        <v>2048719245414.426</v>
      </c>
      <c r="U7">
        <f>VLOOKUP('BIFUbC-coal'!$A7,Coal!$A$2:$AQ$28,COLUMN(Coal!U$2),FALSE)+VLOOKUP('BIFUbC-coal'!$A7,Coal!$A$32:$AQ$58,COLUMN(Coal!U$32),FALSE)</f>
        <v>2047778175200.3276</v>
      </c>
      <c r="V7">
        <f>VLOOKUP('BIFUbC-coal'!$A7,Coal!$A$2:$AQ$28,COLUMN(Coal!V$2),FALSE)+VLOOKUP('BIFUbC-coal'!$A7,Coal!$A$32:$AQ$58,COLUMN(Coal!V$32),FALSE)</f>
        <v>2046672388135.0918</v>
      </c>
      <c r="W7">
        <f>VLOOKUP('BIFUbC-coal'!$A7,Coal!$A$2:$AQ$28,COLUMN(Coal!W$2),FALSE)+VLOOKUP('BIFUbC-coal'!$A7,Coal!$A$32:$AQ$58,COLUMN(Coal!W$32),FALSE)</f>
        <v>2044119313987.5032</v>
      </c>
      <c r="X7">
        <f>VLOOKUP('BIFUbC-coal'!$A7,Coal!$A$2:$AQ$28,COLUMN(Coal!X$2),FALSE)+VLOOKUP('BIFUbC-coal'!$A7,Coal!$A$32:$AQ$58,COLUMN(Coal!X$32),FALSE)</f>
        <v>2038051884804.9683</v>
      </c>
      <c r="Y7">
        <f>VLOOKUP('BIFUbC-coal'!$A7,Coal!$A$2:$AQ$28,COLUMN(Coal!Y$2),FALSE)+VLOOKUP('BIFUbC-coal'!$A7,Coal!$A$32:$AQ$58,COLUMN(Coal!Y$32),FALSE)</f>
        <v>2030440870575.4285</v>
      </c>
      <c r="Z7">
        <f>VLOOKUP('BIFUbC-coal'!$A7,Coal!$A$2:$AQ$28,COLUMN(Coal!Z$2),FALSE)+VLOOKUP('BIFUbC-coal'!$A7,Coal!$A$32:$AQ$58,COLUMN(Coal!Z$32),FALSE)</f>
        <v>2021252087672.3257</v>
      </c>
      <c r="AA7">
        <f>VLOOKUP('BIFUbC-coal'!$A7,Coal!$A$2:$AQ$28,COLUMN(Coal!AA$2),FALSE)+VLOOKUP('BIFUbC-coal'!$A7,Coal!$A$32:$AQ$58,COLUMN(Coal!AA$32),FALSE)</f>
        <v>2010435377462.0015</v>
      </c>
      <c r="AB7">
        <f>VLOOKUP('BIFUbC-coal'!$A7,Coal!$A$2:$AQ$28,COLUMN(Coal!AB$2),FALSE)+VLOOKUP('BIFUbC-coal'!$A7,Coal!$A$32:$AQ$58,COLUMN(Coal!AB$32),FALSE)</f>
        <v>1997965415489.9475</v>
      </c>
      <c r="AC7">
        <f>VLOOKUP('BIFUbC-coal'!$A7,Coal!$A$2:$AQ$28,COLUMN(Coal!AC$2),FALSE)+VLOOKUP('BIFUbC-coal'!$A7,Coal!$A$32:$AQ$58,COLUMN(Coal!AC$32),FALSE)</f>
        <v>1983821906269.3235</v>
      </c>
      <c r="AD7">
        <f>VLOOKUP('BIFUbC-coal'!$A7,Coal!$A$2:$AQ$28,COLUMN(Coal!AD$2),FALSE)+VLOOKUP('BIFUbC-coal'!$A7,Coal!$A$32:$AQ$58,COLUMN(Coal!AD$32),FALSE)</f>
        <v>1967989976390.4463</v>
      </c>
      <c r="AE7">
        <f>VLOOKUP('BIFUbC-coal'!$A7,Coal!$A$2:$AQ$28,COLUMN(Coal!AE$2),FALSE)+VLOOKUP('BIFUbC-coal'!$A7,Coal!$A$32:$AQ$58,COLUMN(Coal!AE$32),FALSE)</f>
        <v>1950441040173.5776</v>
      </c>
      <c r="AF7">
        <f>VLOOKUP('BIFUbC-coal'!$A7,Coal!$A$2:$AQ$28,COLUMN(Coal!AF$2),FALSE)+VLOOKUP('BIFUbC-coal'!$A7,Coal!$A$32:$AQ$58,COLUMN(Coal!AF$32),FALSE)</f>
        <v>1931172617077.0488</v>
      </c>
      <c r="AG7">
        <f>VLOOKUP('BIFUbC-coal'!$A7,Coal!$A$2:$AQ$28,COLUMN(Coal!AG$2),FALSE)+VLOOKUP('BIFUbC-coal'!$A7,Coal!$A$32:$AQ$58,COLUMN(Coal!AG$32),FALSE)</f>
        <v>1910169553321.6865</v>
      </c>
      <c r="AH7">
        <f>VLOOKUP('BIFUbC-coal'!$A7,Coal!$A$2:$AQ$28,COLUMN(Coal!AH$2),FALSE)+VLOOKUP('BIFUbC-coal'!$A7,Coal!$A$32:$AQ$58,COLUMN(Coal!AH$32),FALSE)</f>
        <v>1885551112382.3296</v>
      </c>
      <c r="AI7">
        <f>VLOOKUP('BIFUbC-coal'!$A7,Coal!$A$2:$AQ$28,COLUMN(Coal!AI$2),FALSE)+VLOOKUP('BIFUbC-coal'!$A7,Coal!$A$32:$AQ$58,COLUMN(Coal!AI$32),FALSE)</f>
        <v>1859257554961.3604</v>
      </c>
      <c r="AJ7">
        <f>VLOOKUP('BIFUbC-coal'!$A7,Coal!$A$2:$AQ$28,COLUMN(Coal!AJ$2),FALSE)+VLOOKUP('BIFUbC-coal'!$A7,Coal!$A$32:$AQ$58,COLUMN(Coal!AJ$32),FALSE)</f>
        <v>1831301593944.865</v>
      </c>
      <c r="AK7">
        <f>VLOOKUP('BIFUbC-coal'!$A7,Coal!$A$2:$AQ$28,COLUMN(Coal!AK$2),FALSE)+VLOOKUP('BIFUbC-coal'!$A7,Coal!$A$32:$AQ$58,COLUMN(Coal!AK$32),FALSE)</f>
        <v>1801704180316.1785</v>
      </c>
      <c r="AL7">
        <f>VLOOKUP('BIFUbC-coal'!$A7,Coal!$A$2:$AQ$28,COLUMN(Coal!AL$2),FALSE)+VLOOKUP('BIFUbC-coal'!$A7,Coal!$A$32:$AQ$58,COLUMN(Coal!AL$32),FALSE)</f>
        <v>1770494644117.4048</v>
      </c>
      <c r="AM7">
        <f>VLOOKUP('BIFUbC-coal'!$A7,Coal!$A$2:$AQ$28,COLUMN(Coal!AM$2),FALSE)+VLOOKUP('BIFUbC-coal'!$A7,Coal!$A$32:$AQ$58,COLUMN(Coal!AM$32),FALSE)</f>
        <v>1737693227819.3611</v>
      </c>
      <c r="AN7">
        <f>VLOOKUP('BIFUbC-coal'!$A7,Coal!$A$2:$AQ$28,COLUMN(Coal!AN$2),FALSE)+VLOOKUP('BIFUbC-coal'!$A7,Coal!$A$32:$AQ$58,COLUMN(Coal!AN$32),FALSE)</f>
        <v>1703347182848.3674</v>
      </c>
      <c r="AO7">
        <f>VLOOKUP('BIFUbC-coal'!$A7,Coal!$A$2:$AQ$28,COLUMN(Coal!AO$2),FALSE)+VLOOKUP('BIFUbC-coal'!$A7,Coal!$A$32:$AQ$58,COLUMN(Coal!AO$32),FALSE)</f>
        <v>1667495384932.5303</v>
      </c>
      <c r="AP7">
        <f>VLOOKUP('BIFUbC-coal'!$A7,Coal!$A$2:$AQ$28,COLUMN(Coal!AP$2),FALSE)+VLOOKUP('BIFUbC-coal'!$A7,Coal!$A$32:$AQ$58,COLUMN(Coal!AP$32),FALSE)</f>
        <v>1630203052405.2886</v>
      </c>
      <c r="AQ7">
        <f>VLOOKUP('BIFUbC-coal'!$A7,Coal!$A$2:$AQ$28,COLUMN(Coal!AQ$2),FALSE)+VLOOKUP('BIFUbC-coal'!$A7,Coal!$A$32:$AQ$58,COLUMN(Coal!AQ$32),FALSE)</f>
        <v>1591527499378.7524</v>
      </c>
    </row>
    <row r="8" spans="1:43">
      <c r="A8" s="37" t="s">
        <v>622</v>
      </c>
      <c r="B8">
        <f>VLOOKUP('BIFUbC-coal'!$A8,Coal!$A$2:$AQ$28,COLUMN(Coal!B$2),FALSE)+VLOOKUP('BIFUbC-coal'!$A8,Coal!$A$32:$AQ$58,COLUMN(Coal!B$32),FALSE)</f>
        <v>3696994588585.0713</v>
      </c>
      <c r="C8">
        <f>VLOOKUP('BIFUbC-coal'!$A8,Coal!$A$2:$AQ$28,COLUMN(Coal!C$2),FALSE)+VLOOKUP('BIFUbC-coal'!$A8,Coal!$A$32:$AQ$58,COLUMN(Coal!C$32),FALSE)</f>
        <v>3962191166181.5713</v>
      </c>
      <c r="D8">
        <f>VLOOKUP('BIFUbC-coal'!$A8,Coal!$A$2:$AQ$28,COLUMN(Coal!D$2),FALSE)+VLOOKUP('BIFUbC-coal'!$A8,Coal!$A$32:$AQ$58,COLUMN(Coal!D$32),FALSE)</f>
        <v>4287163878949.0117</v>
      </c>
      <c r="E8">
        <f>VLOOKUP('BIFUbC-coal'!$A8,Coal!$A$2:$AQ$28,COLUMN(Coal!E$2),FALSE)+VLOOKUP('BIFUbC-coal'!$A8,Coal!$A$32:$AQ$58,COLUMN(Coal!E$32),FALSE)</f>
        <v>3955487504783.6797</v>
      </c>
      <c r="F8">
        <f>VLOOKUP('BIFUbC-coal'!$A8,Coal!$A$2:$AQ$28,COLUMN(Coal!F$2),FALSE)+VLOOKUP('BIFUbC-coal'!$A8,Coal!$A$32:$AQ$58,COLUMN(Coal!F$32),FALSE)</f>
        <v>3925314727387.7261</v>
      </c>
      <c r="G8">
        <f>VLOOKUP('BIFUbC-coal'!$A8,Coal!$A$2:$AQ$28,COLUMN(Coal!G$2),FALSE)+VLOOKUP('BIFUbC-coal'!$A8,Coal!$A$32:$AQ$58,COLUMN(Coal!G$32),FALSE)</f>
        <v>3891473210063.124</v>
      </c>
      <c r="H8">
        <f>VLOOKUP('BIFUbC-coal'!$A8,Coal!$A$2:$AQ$28,COLUMN(Coal!H$2),FALSE)+VLOOKUP('BIFUbC-coal'!$A8,Coal!$A$32:$AQ$58,COLUMN(Coal!H$32),FALSE)</f>
        <v>3855731558055.4824</v>
      </c>
      <c r="I8">
        <f>VLOOKUP('BIFUbC-coal'!$A8,Coal!$A$2:$AQ$28,COLUMN(Coal!I$2),FALSE)+VLOOKUP('BIFUbC-coal'!$A8,Coal!$A$32:$AQ$58,COLUMN(Coal!I$32),FALSE)</f>
        <v>3817130917054.8892</v>
      </c>
      <c r="J8">
        <f>VLOOKUP('BIFUbC-coal'!$A8,Coal!$A$2:$AQ$28,COLUMN(Coal!J$2),FALSE)+VLOOKUP('BIFUbC-coal'!$A8,Coal!$A$32:$AQ$58,COLUMN(Coal!J$32),FALSE)</f>
        <v>3779604664452.1484</v>
      </c>
      <c r="K8">
        <f>VLOOKUP('BIFUbC-coal'!$A8,Coal!$A$2:$AQ$28,COLUMN(Coal!K$2),FALSE)+VLOOKUP('BIFUbC-coal'!$A8,Coal!$A$32:$AQ$58,COLUMN(Coal!K$32),FALSE)</f>
        <v>3743181529319.834</v>
      </c>
      <c r="L8">
        <f>VLOOKUP('BIFUbC-coal'!$A8,Coal!$A$2:$AQ$28,COLUMN(Coal!L$2),FALSE)+VLOOKUP('BIFUbC-coal'!$A8,Coal!$A$32:$AQ$58,COLUMN(Coal!L$32),FALSE)</f>
        <v>3707866694900.4971</v>
      </c>
      <c r="M8">
        <f>VLOOKUP('BIFUbC-coal'!$A8,Coal!$A$2:$AQ$28,COLUMN(Coal!M$2),FALSE)+VLOOKUP('BIFUbC-coal'!$A8,Coal!$A$32:$AQ$58,COLUMN(Coal!M$32),FALSE)</f>
        <v>3668211232112.0313</v>
      </c>
      <c r="N8">
        <f>VLOOKUP('BIFUbC-coal'!$A8,Coal!$A$2:$AQ$28,COLUMN(Coal!N$2),FALSE)+VLOOKUP('BIFUbC-coal'!$A8,Coal!$A$32:$AQ$58,COLUMN(Coal!N$32),FALSE)</f>
        <v>3629727940858.9375</v>
      </c>
      <c r="O8">
        <f>VLOOKUP('BIFUbC-coal'!$A8,Coal!$A$2:$AQ$28,COLUMN(Coal!O$2),FALSE)+VLOOKUP('BIFUbC-coal'!$A8,Coal!$A$32:$AQ$58,COLUMN(Coal!O$32),FALSE)</f>
        <v>3592372565744.8823</v>
      </c>
      <c r="P8">
        <f>VLOOKUP('BIFUbC-coal'!$A8,Coal!$A$2:$AQ$28,COLUMN(Coal!P$2),FALSE)+VLOOKUP('BIFUbC-coal'!$A8,Coal!$A$32:$AQ$58,COLUMN(Coal!P$32),FALSE)</f>
        <v>3556092495195.9385</v>
      </c>
      <c r="Q8">
        <f>VLOOKUP('BIFUbC-coal'!$A8,Coal!$A$2:$AQ$28,COLUMN(Coal!Q$2),FALSE)+VLOOKUP('BIFUbC-coal'!$A8,Coal!$A$32:$AQ$58,COLUMN(Coal!Q$32),FALSE)</f>
        <v>3520794192502.3145</v>
      </c>
      <c r="R8">
        <f>VLOOKUP('BIFUbC-coal'!$A8,Coal!$A$2:$AQ$28,COLUMN(Coal!R$2),FALSE)+VLOOKUP('BIFUbC-coal'!$A8,Coal!$A$32:$AQ$58,COLUMN(Coal!R$32),FALSE)</f>
        <v>3482969096459.7681</v>
      </c>
      <c r="S8">
        <f>VLOOKUP('BIFUbC-coal'!$A8,Coal!$A$2:$AQ$28,COLUMN(Coal!S$2),FALSE)+VLOOKUP('BIFUbC-coal'!$A8,Coal!$A$32:$AQ$58,COLUMN(Coal!S$32),FALSE)</f>
        <v>3449444265376.4648</v>
      </c>
      <c r="T8">
        <f>VLOOKUP('BIFUbC-coal'!$A8,Coal!$A$2:$AQ$28,COLUMN(Coal!T$2),FALSE)+VLOOKUP('BIFUbC-coal'!$A8,Coal!$A$32:$AQ$58,COLUMN(Coal!T$32),FALSE)</f>
        <v>3416639695032.6221</v>
      </c>
      <c r="U8">
        <f>VLOOKUP('BIFUbC-coal'!$A8,Coal!$A$2:$AQ$28,COLUMN(Coal!U$2),FALSE)+VLOOKUP('BIFUbC-coal'!$A8,Coal!$A$32:$AQ$58,COLUMN(Coal!U$32),FALSE)</f>
        <v>3384456246943.5972</v>
      </c>
      <c r="V8">
        <f>VLOOKUP('BIFUbC-coal'!$A8,Coal!$A$2:$AQ$28,COLUMN(Coal!V$2),FALSE)+VLOOKUP('BIFUbC-coal'!$A8,Coal!$A$32:$AQ$58,COLUMN(Coal!V$32),FALSE)</f>
        <v>3352795845693.3926</v>
      </c>
      <c r="W8">
        <f>VLOOKUP('BIFUbC-coal'!$A8,Coal!$A$2:$AQ$28,COLUMN(Coal!W$2),FALSE)+VLOOKUP('BIFUbC-coal'!$A8,Coal!$A$32:$AQ$58,COLUMN(Coal!W$32),FALSE)</f>
        <v>3319556789336.6528</v>
      </c>
      <c r="X8">
        <f>VLOOKUP('BIFUbC-coal'!$A8,Coal!$A$2:$AQ$28,COLUMN(Coal!X$2),FALSE)+VLOOKUP('BIFUbC-coal'!$A8,Coal!$A$32:$AQ$58,COLUMN(Coal!X$32),FALSE)</f>
        <v>3281446228196.6226</v>
      </c>
      <c r="Y8">
        <f>VLOOKUP('BIFUbC-coal'!$A8,Coal!$A$2:$AQ$28,COLUMN(Coal!Y$2),FALSE)+VLOOKUP('BIFUbC-coal'!$A8,Coal!$A$32:$AQ$58,COLUMN(Coal!Y$32),FALSE)</f>
        <v>3241727994025.6582</v>
      </c>
      <c r="Z8">
        <f>VLOOKUP('BIFUbC-coal'!$A8,Coal!$A$2:$AQ$28,COLUMN(Coal!Z$2),FALSE)+VLOOKUP('BIFUbC-coal'!$A8,Coal!$A$32:$AQ$58,COLUMN(Coal!Z$32),FALSE)</f>
        <v>3200381504687.144</v>
      </c>
      <c r="AA8">
        <f>VLOOKUP('BIFUbC-coal'!$A8,Coal!$A$2:$AQ$28,COLUMN(Coal!AA$2),FALSE)+VLOOKUP('BIFUbC-coal'!$A8,Coal!$A$32:$AQ$58,COLUMN(Coal!AA$32),FALSE)</f>
        <v>3157361107772.6201</v>
      </c>
      <c r="AB8">
        <f>VLOOKUP('BIFUbC-coal'!$A8,Coal!$A$2:$AQ$28,COLUMN(Coal!AB$2),FALSE)+VLOOKUP('BIFUbC-coal'!$A8,Coal!$A$32:$AQ$58,COLUMN(Coal!AB$32),FALSE)</f>
        <v>3112660641399.7344</v>
      </c>
      <c r="AC8">
        <f>VLOOKUP('BIFUbC-coal'!$A8,Coal!$A$2:$AQ$28,COLUMN(Coal!AC$2),FALSE)+VLOOKUP('BIFUbC-coal'!$A8,Coal!$A$32:$AQ$58,COLUMN(Coal!AC$32),FALSE)</f>
        <v>3066281230881.3838</v>
      </c>
      <c r="AD8">
        <f>VLOOKUP('BIFUbC-coal'!$A8,Coal!$A$2:$AQ$28,COLUMN(Coal!AD$2),FALSE)+VLOOKUP('BIFUbC-coal'!$A8,Coal!$A$32:$AQ$58,COLUMN(Coal!AD$32),FALSE)</f>
        <v>3018231598137.729</v>
      </c>
      <c r="AE8">
        <f>VLOOKUP('BIFUbC-coal'!$A8,Coal!$A$2:$AQ$28,COLUMN(Coal!AE$2),FALSE)+VLOOKUP('BIFUbC-coal'!$A8,Coal!$A$32:$AQ$58,COLUMN(Coal!AE$32),FALSE)</f>
        <v>2968498643635.228</v>
      </c>
      <c r="AF8">
        <f>VLOOKUP('BIFUbC-coal'!$A8,Coal!$A$2:$AQ$28,COLUMN(Coal!AF$2),FALSE)+VLOOKUP('BIFUbC-coal'!$A8,Coal!$A$32:$AQ$58,COLUMN(Coal!AF$32),FALSE)</f>
        <v>2917108409288.752</v>
      </c>
      <c r="AG8">
        <f>VLOOKUP('BIFUbC-coal'!$A8,Coal!$A$2:$AQ$28,COLUMN(Coal!AG$2),FALSE)+VLOOKUP('BIFUbC-coal'!$A8,Coal!$A$32:$AQ$58,COLUMN(Coal!AG$32),FALSE)</f>
        <v>2864066473247.1426</v>
      </c>
      <c r="AH8">
        <f>VLOOKUP('BIFUbC-coal'!$A8,Coal!$A$2:$AQ$28,COLUMN(Coal!AH$2),FALSE)+VLOOKUP('BIFUbC-coal'!$A8,Coal!$A$32:$AQ$58,COLUMN(Coal!AH$32),FALSE)</f>
        <v>2806600688186.8467</v>
      </c>
      <c r="AI8">
        <f>VLOOKUP('BIFUbC-coal'!$A8,Coal!$A$2:$AQ$28,COLUMN(Coal!AI$2),FALSE)+VLOOKUP('BIFUbC-coal'!$A8,Coal!$A$32:$AQ$58,COLUMN(Coal!AI$32),FALSE)</f>
        <v>2747664330554.5352</v>
      </c>
      <c r="AJ8">
        <f>VLOOKUP('BIFUbC-coal'!$A8,Coal!$A$2:$AQ$28,COLUMN(Coal!AJ$2),FALSE)+VLOOKUP('BIFUbC-coal'!$A8,Coal!$A$32:$AQ$58,COLUMN(Coal!AJ$32),FALSE)</f>
        <v>2687297230840.2036</v>
      </c>
      <c r="AK8">
        <f>VLOOKUP('BIFUbC-coal'!$A8,Coal!$A$2:$AQ$28,COLUMN(Coal!AK$2),FALSE)+VLOOKUP('BIFUbC-coal'!$A8,Coal!$A$32:$AQ$58,COLUMN(Coal!AK$32),FALSE)</f>
        <v>2625549493125.3018</v>
      </c>
      <c r="AL8">
        <f>VLOOKUP('BIFUbC-coal'!$A8,Coal!$A$2:$AQ$28,COLUMN(Coal!AL$2),FALSE)+VLOOKUP('BIFUbC-coal'!$A8,Coal!$A$32:$AQ$58,COLUMN(Coal!AL$32),FALSE)</f>
        <v>2562481366449.2847</v>
      </c>
      <c r="AM8">
        <f>VLOOKUP('BIFUbC-coal'!$A8,Coal!$A$2:$AQ$28,COLUMN(Coal!AM$2),FALSE)+VLOOKUP('BIFUbC-coal'!$A8,Coal!$A$32:$AQ$58,COLUMN(Coal!AM$32),FALSE)</f>
        <v>2498137818266.8677</v>
      </c>
      <c r="AN8">
        <f>VLOOKUP('BIFUbC-coal'!$A8,Coal!$A$2:$AQ$28,COLUMN(Coal!AN$2),FALSE)+VLOOKUP('BIFUbC-coal'!$A8,Coal!$A$32:$AQ$58,COLUMN(Coal!AN$32),FALSE)</f>
        <v>2432600619717.6353</v>
      </c>
      <c r="AO8">
        <f>VLOOKUP('BIFUbC-coal'!$A8,Coal!$A$2:$AQ$28,COLUMN(Coal!AO$2),FALSE)+VLOOKUP('BIFUbC-coal'!$A8,Coal!$A$32:$AQ$58,COLUMN(Coal!AO$32),FALSE)</f>
        <v>2365936965867.0801</v>
      </c>
      <c r="AP8">
        <f>VLOOKUP('BIFUbC-coal'!$A8,Coal!$A$2:$AQ$28,COLUMN(Coal!AP$2),FALSE)+VLOOKUP('BIFUbC-coal'!$A8,Coal!$A$32:$AQ$58,COLUMN(Coal!AP$32),FALSE)</f>
        <v>2298248931164.9419</v>
      </c>
      <c r="AQ8">
        <f>VLOOKUP('BIFUbC-coal'!$A8,Coal!$A$2:$AQ$28,COLUMN(Coal!AQ$2),FALSE)+VLOOKUP('BIFUbC-coal'!$A8,Coal!$A$32:$AQ$58,COLUMN(Coal!AQ$32),FALSE)</f>
        <v>2229624431164.2886</v>
      </c>
    </row>
    <row r="9" spans="1:43">
      <c r="A9" s="37" t="s">
        <v>623</v>
      </c>
      <c r="B9">
        <f>VLOOKUP('BIFUbC-coal'!$A9,Coal!$A$2:$AQ$28,COLUMN(Coal!B$2),FALSE)+VLOOKUP('BIFUbC-coal'!$A9,Coal!$A$32:$AQ$58,COLUMN(Coal!B$32),FALSE)</f>
        <v>176493135980.32599</v>
      </c>
      <c r="C9">
        <f>VLOOKUP('BIFUbC-coal'!$A9,Coal!$A$2:$AQ$28,COLUMN(Coal!C$2),FALSE)+VLOOKUP('BIFUbC-coal'!$A9,Coal!$A$32:$AQ$58,COLUMN(Coal!C$32),FALSE)</f>
        <v>139489838586.79343</v>
      </c>
      <c r="D9">
        <f>VLOOKUP('BIFUbC-coal'!$A9,Coal!$A$2:$AQ$28,COLUMN(Coal!D$2),FALSE)+VLOOKUP('BIFUbC-coal'!$A9,Coal!$A$32:$AQ$58,COLUMN(Coal!D$32),FALSE)</f>
        <v>198262438124.60086</v>
      </c>
      <c r="E9">
        <f>VLOOKUP('BIFUbC-coal'!$A9,Coal!$A$2:$AQ$28,COLUMN(Coal!E$2),FALSE)+VLOOKUP('BIFUbC-coal'!$A9,Coal!$A$32:$AQ$58,COLUMN(Coal!E$32),FALSE)</f>
        <v>199748004576.22775</v>
      </c>
      <c r="F9">
        <f>VLOOKUP('BIFUbC-coal'!$A9,Coal!$A$2:$AQ$28,COLUMN(Coal!F$2),FALSE)+VLOOKUP('BIFUbC-coal'!$A9,Coal!$A$32:$AQ$58,COLUMN(Coal!F$32),FALSE)</f>
        <v>200824152262.30383</v>
      </c>
      <c r="G9">
        <f>VLOOKUP('BIFUbC-coal'!$A9,Coal!$A$2:$AQ$28,COLUMN(Coal!G$2),FALSE)+VLOOKUP('BIFUbC-coal'!$A9,Coal!$A$32:$AQ$58,COLUMN(Coal!G$32),FALSE)</f>
        <v>201633733288.01068</v>
      </c>
      <c r="H9">
        <f>VLOOKUP('BIFUbC-coal'!$A9,Coal!$A$2:$AQ$28,COLUMN(Coal!H$2),FALSE)+VLOOKUP('BIFUbC-coal'!$A9,Coal!$A$32:$AQ$58,COLUMN(Coal!H$32),FALSE)</f>
        <v>202263055394.93073</v>
      </c>
      <c r="I9">
        <f>VLOOKUP('BIFUbC-coal'!$A9,Coal!$A$2:$AQ$28,COLUMN(Coal!I$2),FALSE)+VLOOKUP('BIFUbC-coal'!$A9,Coal!$A$32:$AQ$58,COLUMN(Coal!I$32),FALSE)</f>
        <v>202658317916.31412</v>
      </c>
      <c r="J9">
        <f>VLOOKUP('BIFUbC-coal'!$A9,Coal!$A$2:$AQ$28,COLUMN(Coal!J$2),FALSE)+VLOOKUP('BIFUbC-coal'!$A9,Coal!$A$32:$AQ$58,COLUMN(Coal!J$32),FALSE)</f>
        <v>203026230397.81491</v>
      </c>
      <c r="K9">
        <f>VLOOKUP('BIFUbC-coal'!$A9,Coal!$A$2:$AQ$28,COLUMN(Coal!K$2),FALSE)+VLOOKUP('BIFUbC-coal'!$A9,Coal!$A$32:$AQ$58,COLUMN(Coal!K$32),FALSE)</f>
        <v>203371201846.02579</v>
      </c>
      <c r="L9">
        <f>VLOOKUP('BIFUbC-coal'!$A9,Coal!$A$2:$AQ$28,COLUMN(Coal!L$2),FALSE)+VLOOKUP('BIFUbC-coal'!$A9,Coal!$A$32:$AQ$58,COLUMN(Coal!L$32),FALSE)</f>
        <v>203696360293.27042</v>
      </c>
      <c r="M9">
        <f>VLOOKUP('BIFUbC-coal'!$A9,Coal!$A$2:$AQ$28,COLUMN(Coal!M$2),FALSE)+VLOOKUP('BIFUbC-coal'!$A9,Coal!$A$32:$AQ$58,COLUMN(Coal!M$32),FALSE)</f>
        <v>203701910890.69794</v>
      </c>
      <c r="N9">
        <f>VLOOKUP('BIFUbC-coal'!$A9,Coal!$A$2:$AQ$28,COLUMN(Coal!N$2),FALSE)+VLOOKUP('BIFUbC-coal'!$A9,Coal!$A$32:$AQ$58,COLUMN(Coal!N$32),FALSE)</f>
        <v>203690377610.72437</v>
      </c>
      <c r="O9">
        <f>VLOOKUP('BIFUbC-coal'!$A9,Coal!$A$2:$AQ$28,COLUMN(Coal!O$2),FALSE)+VLOOKUP('BIFUbC-coal'!$A9,Coal!$A$32:$AQ$58,COLUMN(Coal!O$32),FALSE)</f>
        <v>203662195900.97708</v>
      </c>
      <c r="P9">
        <f>VLOOKUP('BIFUbC-coal'!$A9,Coal!$A$2:$AQ$28,COLUMN(Coal!P$2),FALSE)+VLOOKUP('BIFUbC-coal'!$A9,Coal!$A$32:$AQ$58,COLUMN(Coal!P$32),FALSE)</f>
        <v>203617158927.73514</v>
      </c>
      <c r="Q9">
        <f>VLOOKUP('BIFUbC-coal'!$A9,Coal!$A$2:$AQ$28,COLUMN(Coal!Q$2),FALSE)+VLOOKUP('BIFUbC-coal'!$A9,Coal!$A$32:$AQ$58,COLUMN(Coal!Q$32),FALSE)</f>
        <v>203552515180.28876</v>
      </c>
      <c r="R9">
        <f>VLOOKUP('BIFUbC-coal'!$A9,Coal!$A$2:$AQ$28,COLUMN(Coal!R$2),FALSE)+VLOOKUP('BIFUbC-coal'!$A9,Coal!$A$32:$AQ$58,COLUMN(Coal!R$32),FALSE)</f>
        <v>203265949179.38553</v>
      </c>
      <c r="S9">
        <f>VLOOKUP('BIFUbC-coal'!$A9,Coal!$A$2:$AQ$28,COLUMN(Coal!S$2),FALSE)+VLOOKUP('BIFUbC-coal'!$A9,Coal!$A$32:$AQ$58,COLUMN(Coal!S$32),FALSE)</f>
        <v>203156297501.14285</v>
      </c>
      <c r="T9">
        <f>VLOOKUP('BIFUbC-coal'!$A9,Coal!$A$2:$AQ$28,COLUMN(Coal!T$2),FALSE)+VLOOKUP('BIFUbC-coal'!$A9,Coal!$A$32:$AQ$58,COLUMN(Coal!T$32),FALSE)</f>
        <v>203018505861.70569</v>
      </c>
      <c r="U9">
        <f>VLOOKUP('BIFUbC-coal'!$A9,Coal!$A$2:$AQ$28,COLUMN(Coal!U$2),FALSE)+VLOOKUP('BIFUbC-coal'!$A9,Coal!$A$32:$AQ$58,COLUMN(Coal!U$32),FALSE)</f>
        <v>202848514753.06467</v>
      </c>
      <c r="V9">
        <f>VLOOKUP('BIFUbC-coal'!$A9,Coal!$A$2:$AQ$28,COLUMN(Coal!V$2),FALSE)+VLOOKUP('BIFUbC-coal'!$A9,Coal!$A$32:$AQ$58,COLUMN(Coal!V$32),FALSE)</f>
        <v>202642089454.64169</v>
      </c>
      <c r="W9">
        <f>VLOOKUP('BIFUbC-coal'!$A9,Coal!$A$2:$AQ$28,COLUMN(Coal!W$2),FALSE)+VLOOKUP('BIFUbC-coal'!$A9,Coal!$A$32:$AQ$58,COLUMN(Coal!W$32),FALSE)</f>
        <v>202272679604.3042</v>
      </c>
      <c r="X9">
        <f>VLOOKUP('BIFUbC-coal'!$A9,Coal!$A$2:$AQ$28,COLUMN(Coal!X$2),FALSE)+VLOOKUP('BIFUbC-coal'!$A9,Coal!$A$32:$AQ$58,COLUMN(Coal!X$32),FALSE)</f>
        <v>201536487134.33173</v>
      </c>
      <c r="Y9">
        <f>VLOOKUP('BIFUbC-coal'!$A9,Coal!$A$2:$AQ$28,COLUMN(Coal!Y$2),FALSE)+VLOOKUP('BIFUbC-coal'!$A9,Coal!$A$32:$AQ$58,COLUMN(Coal!Y$32),FALSE)</f>
        <v>200629385277.16931</v>
      </c>
      <c r="Z9">
        <f>VLOOKUP('BIFUbC-coal'!$A9,Coal!$A$2:$AQ$28,COLUMN(Coal!Z$2),FALSE)+VLOOKUP('BIFUbC-coal'!$A9,Coal!$A$32:$AQ$58,COLUMN(Coal!Z$32),FALSE)</f>
        <v>199548809651.09729</v>
      </c>
      <c r="AA9">
        <f>VLOOKUP('BIFUbC-coal'!$A9,Coal!$A$2:$AQ$28,COLUMN(Coal!AA$2),FALSE)+VLOOKUP('BIFUbC-coal'!$A9,Coal!$A$32:$AQ$58,COLUMN(Coal!AA$32),FALSE)</f>
        <v>198290696674.50806</v>
      </c>
      <c r="AB9">
        <f>VLOOKUP('BIFUbC-coal'!$A9,Coal!$A$2:$AQ$28,COLUMN(Coal!AB$2),FALSE)+VLOOKUP('BIFUbC-coal'!$A9,Coal!$A$32:$AQ$58,COLUMN(Coal!AB$32),FALSE)</f>
        <v>196853515267.90417</v>
      </c>
      <c r="AC9">
        <f>VLOOKUP('BIFUbC-coal'!$A9,Coal!$A$2:$AQ$28,COLUMN(Coal!AC$2),FALSE)+VLOOKUP('BIFUbC-coal'!$A9,Coal!$A$32:$AQ$58,COLUMN(Coal!AC$32),FALSE)</f>
        <v>195236307854.71292</v>
      </c>
      <c r="AD9">
        <f>VLOOKUP('BIFUbC-coal'!$A9,Coal!$A$2:$AQ$28,COLUMN(Coal!AD$2),FALSE)+VLOOKUP('BIFUbC-coal'!$A9,Coal!$A$32:$AQ$58,COLUMN(Coal!AD$32),FALSE)</f>
        <v>193438727880.98007</v>
      </c>
      <c r="AE9">
        <f>VLOOKUP('BIFUbC-coal'!$A9,Coal!$A$2:$AQ$28,COLUMN(Coal!AE$2),FALSE)+VLOOKUP('BIFUbC-coal'!$A9,Coal!$A$32:$AQ$58,COLUMN(Coal!AE$32),FALSE)</f>
        <v>191459159594.52512</v>
      </c>
      <c r="AF9">
        <f>VLOOKUP('BIFUbC-coal'!$A9,Coal!$A$2:$AQ$28,COLUMN(Coal!AF$2),FALSE)+VLOOKUP('BIFUbC-coal'!$A9,Coal!$A$32:$AQ$58,COLUMN(Coal!AF$32),FALSE)</f>
        <v>189298631811.7739</v>
      </c>
      <c r="AG9">
        <f>VLOOKUP('BIFUbC-coal'!$A9,Coal!$A$2:$AQ$28,COLUMN(Coal!AG$2),FALSE)+VLOOKUP('BIFUbC-coal'!$A9,Coal!$A$32:$AQ$58,COLUMN(Coal!AG$32),FALSE)</f>
        <v>186957005682.3598</v>
      </c>
      <c r="AH9">
        <f>VLOOKUP('BIFUbC-coal'!$A9,Coal!$A$2:$AQ$28,COLUMN(Coal!AH$2),FALSE)+VLOOKUP('BIFUbC-coal'!$A9,Coal!$A$32:$AQ$58,COLUMN(Coal!AH$32),FALSE)</f>
        <v>184251922699.98331</v>
      </c>
      <c r="AI9">
        <f>VLOOKUP('BIFUbC-coal'!$A9,Coal!$A$2:$AQ$28,COLUMN(Coal!AI$2),FALSE)+VLOOKUP('BIFUbC-coal'!$A9,Coal!$A$32:$AQ$58,COLUMN(Coal!AI$32),FALSE)</f>
        <v>181375088589.37524</v>
      </c>
      <c r="AJ9">
        <f>VLOOKUP('BIFUbC-coal'!$A9,Coal!$A$2:$AQ$28,COLUMN(Coal!AJ$2),FALSE)+VLOOKUP('BIFUbC-coal'!$A9,Coal!$A$32:$AQ$58,COLUMN(Coal!AJ$32),FALSE)</f>
        <v>178329327048.93466</v>
      </c>
      <c r="AK9">
        <f>VLOOKUP('BIFUbC-coal'!$A9,Coal!$A$2:$AQ$28,COLUMN(Coal!AK$2),FALSE)+VLOOKUP('BIFUbC-coal'!$A9,Coal!$A$32:$AQ$58,COLUMN(Coal!AK$32),FALSE)</f>
        <v>175118323241.0144</v>
      </c>
      <c r="AL9">
        <f>VLOOKUP('BIFUbC-coal'!$A9,Coal!$A$2:$AQ$28,COLUMN(Coal!AL$2),FALSE)+VLOOKUP('BIFUbC-coal'!$A9,Coal!$A$32:$AQ$58,COLUMN(Coal!AL$32),FALSE)</f>
        <v>171746629173.23837</v>
      </c>
      <c r="AM9">
        <f>VLOOKUP('BIFUbC-coal'!$A9,Coal!$A$2:$AQ$28,COLUMN(Coal!AM$2),FALSE)+VLOOKUP('BIFUbC-coal'!$A9,Coal!$A$32:$AQ$58,COLUMN(Coal!AM$32),FALSE)</f>
        <v>168217963462.35074</v>
      </c>
      <c r="AN9">
        <f>VLOOKUP('BIFUbC-coal'!$A9,Coal!$A$2:$AQ$28,COLUMN(Coal!AN$2),FALSE)+VLOOKUP('BIFUbC-coal'!$A9,Coal!$A$32:$AQ$58,COLUMN(Coal!AN$32),FALSE)</f>
        <v>164538705999.32684</v>
      </c>
      <c r="AO9">
        <f>VLOOKUP('BIFUbC-coal'!$A9,Coal!$A$2:$AQ$28,COLUMN(Coal!AO$2),FALSE)+VLOOKUP('BIFUbC-coal'!$A9,Coal!$A$32:$AQ$58,COLUMN(Coal!AO$32),FALSE)</f>
        <v>160714457571.27817</v>
      </c>
      <c r="AP9">
        <f>VLOOKUP('BIFUbC-coal'!$A9,Coal!$A$2:$AQ$28,COLUMN(Coal!AP$2),FALSE)+VLOOKUP('BIFUbC-coal'!$A9,Coal!$A$32:$AQ$58,COLUMN(Coal!AP$32),FALSE)</f>
        <v>156753384720.67068</v>
      </c>
      <c r="AQ9">
        <f>VLOOKUP('BIFUbC-coal'!$A9,Coal!$A$2:$AQ$28,COLUMN(Coal!AQ$2),FALSE)+VLOOKUP('BIFUbC-coal'!$A9,Coal!$A$32:$AQ$58,COLUMN(Coal!AQ$32),FALSE)</f>
        <v>152662901835.19553</v>
      </c>
    </row>
    <row r="10" spans="1:43">
      <c r="A10" s="37" t="s">
        <v>624</v>
      </c>
      <c r="B10">
        <f>VLOOKUP('BIFUbC-coal'!$A10,Coal!$A$2:$AQ$28,COLUMN(Coal!B$2),FALSE)+VLOOKUP('BIFUbC-coal'!$A10,Coal!$A$32:$AQ$58,COLUMN(Coal!B$32),FALSE)</f>
        <v>2721521094492.8833</v>
      </c>
      <c r="C10">
        <f>VLOOKUP('BIFUbC-coal'!$A10,Coal!$A$2:$AQ$28,COLUMN(Coal!C$2),FALSE)+VLOOKUP('BIFUbC-coal'!$A10,Coal!$A$32:$AQ$58,COLUMN(Coal!C$32),FALSE)</f>
        <v>2578370279666.9014</v>
      </c>
      <c r="D10">
        <f>VLOOKUP('BIFUbC-coal'!$A10,Coal!$A$2:$AQ$28,COLUMN(Coal!D$2),FALSE)+VLOOKUP('BIFUbC-coal'!$A10,Coal!$A$32:$AQ$58,COLUMN(Coal!D$32),FALSE)</f>
        <v>2942616797544.3481</v>
      </c>
      <c r="E10">
        <f>VLOOKUP('BIFUbC-coal'!$A10,Coal!$A$2:$AQ$28,COLUMN(Coal!E$2),FALSE)+VLOOKUP('BIFUbC-coal'!$A10,Coal!$A$32:$AQ$58,COLUMN(Coal!E$32),FALSE)</f>
        <v>3052568660437.2534</v>
      </c>
      <c r="F10">
        <f>VLOOKUP('BIFUbC-coal'!$A10,Coal!$A$2:$AQ$28,COLUMN(Coal!F$2),FALSE)+VLOOKUP('BIFUbC-coal'!$A10,Coal!$A$32:$AQ$58,COLUMN(Coal!F$32),FALSE)</f>
        <v>3155249866378.7915</v>
      </c>
      <c r="G10">
        <f>VLOOKUP('BIFUbC-coal'!$A10,Coal!$A$2:$AQ$28,COLUMN(Coal!G$2),FALSE)+VLOOKUP('BIFUbC-coal'!$A10,Coal!$A$32:$AQ$58,COLUMN(Coal!G$32),FALSE)</f>
        <v>3252536324066.4663</v>
      </c>
      <c r="H10">
        <f>VLOOKUP('BIFUbC-coal'!$A10,Coal!$A$2:$AQ$28,COLUMN(Coal!H$2),FALSE)+VLOOKUP('BIFUbC-coal'!$A10,Coal!$A$32:$AQ$58,COLUMN(Coal!H$32),FALSE)</f>
        <v>3345621393818.0493</v>
      </c>
      <c r="I10">
        <f>VLOOKUP('BIFUbC-coal'!$A10,Coal!$A$2:$AQ$28,COLUMN(Coal!I$2),FALSE)+VLOOKUP('BIFUbC-coal'!$A10,Coal!$A$32:$AQ$58,COLUMN(Coal!I$32),FALSE)</f>
        <v>3433472174555.0513</v>
      </c>
      <c r="J10">
        <f>VLOOKUP('BIFUbC-coal'!$A10,Coal!$A$2:$AQ$28,COLUMN(Coal!J$2),FALSE)+VLOOKUP('BIFUbC-coal'!$A10,Coal!$A$32:$AQ$58,COLUMN(Coal!J$32),FALSE)</f>
        <v>3519490872178.9038</v>
      </c>
      <c r="K10">
        <f>VLOOKUP('BIFUbC-coal'!$A10,Coal!$A$2:$AQ$28,COLUMN(Coal!K$2),FALSE)+VLOOKUP('BIFUbC-coal'!$A10,Coal!$A$32:$AQ$58,COLUMN(Coal!K$32),FALSE)</f>
        <v>3603819105229.1201</v>
      </c>
      <c r="L10">
        <f>VLOOKUP('BIFUbC-coal'!$A10,Coal!$A$2:$AQ$28,COLUMN(Coal!L$2),FALSE)+VLOOKUP('BIFUbC-coal'!$A10,Coal!$A$32:$AQ$58,COLUMN(Coal!L$32),FALSE)</f>
        <v>3686578016061.1216</v>
      </c>
      <c r="M10">
        <f>VLOOKUP('BIFUbC-coal'!$A10,Coal!$A$2:$AQ$28,COLUMN(Coal!M$2),FALSE)+VLOOKUP('BIFUbC-coal'!$A10,Coal!$A$32:$AQ$58,COLUMN(Coal!M$32),FALSE)</f>
        <v>3762294697534.7622</v>
      </c>
      <c r="N10">
        <f>VLOOKUP('BIFUbC-coal'!$A10,Coal!$A$2:$AQ$28,COLUMN(Coal!N$2),FALSE)+VLOOKUP('BIFUbC-coal'!$A10,Coal!$A$32:$AQ$58,COLUMN(Coal!N$32),FALSE)</f>
        <v>3836399423392.6484</v>
      </c>
      <c r="O10">
        <f>VLOOKUP('BIFUbC-coal'!$A10,Coal!$A$2:$AQ$28,COLUMN(Coal!O$2),FALSE)+VLOOKUP('BIFUbC-coal'!$A10,Coal!$A$32:$AQ$58,COLUMN(Coal!O$32),FALSE)</f>
        <v>3908966020162.6255</v>
      </c>
      <c r="P10">
        <f>VLOOKUP('BIFUbC-coal'!$A10,Coal!$A$2:$AQ$28,COLUMN(Coal!P$2),FALSE)+VLOOKUP('BIFUbC-coal'!$A10,Coal!$A$32:$AQ$58,COLUMN(Coal!P$32),FALSE)</f>
        <v>3980052721563.8569</v>
      </c>
      <c r="Q10">
        <f>VLOOKUP('BIFUbC-coal'!$A10,Coal!$A$2:$AQ$28,COLUMN(Coal!Q$2),FALSE)+VLOOKUP('BIFUbC-coal'!$A10,Coal!$A$32:$AQ$58,COLUMN(Coal!Q$32),FALSE)</f>
        <v>4049663458480.4058</v>
      </c>
      <c r="R10">
        <f>VLOOKUP('BIFUbC-coal'!$A10,Coal!$A$2:$AQ$28,COLUMN(Coal!R$2),FALSE)+VLOOKUP('BIFUbC-coal'!$A10,Coal!$A$32:$AQ$58,COLUMN(Coal!R$32),FALSE)</f>
        <v>4113756421928.0762</v>
      </c>
      <c r="S10">
        <f>VLOOKUP('BIFUbC-coal'!$A10,Coal!$A$2:$AQ$28,COLUMN(Coal!S$2),FALSE)+VLOOKUP('BIFUbC-coal'!$A10,Coal!$A$32:$AQ$58,COLUMN(Coal!S$32),FALSE)</f>
        <v>4180382754070.0469</v>
      </c>
      <c r="T10">
        <f>VLOOKUP('BIFUbC-coal'!$A10,Coal!$A$2:$AQ$28,COLUMN(Coal!T$2),FALSE)+VLOOKUP('BIFUbC-coal'!$A10,Coal!$A$32:$AQ$58,COLUMN(Coal!T$32),FALSE)</f>
        <v>4245501526474.395</v>
      </c>
      <c r="U10">
        <f>VLOOKUP('BIFUbC-coal'!$A10,Coal!$A$2:$AQ$28,COLUMN(Coal!U$2),FALSE)+VLOOKUP('BIFUbC-coal'!$A10,Coal!$A$32:$AQ$58,COLUMN(Coal!U$32),FALSE)</f>
        <v>4309062897288.7153</v>
      </c>
      <c r="V10">
        <f>VLOOKUP('BIFUbC-coal'!$A10,Coal!$A$2:$AQ$28,COLUMN(Coal!V$2),FALSE)+VLOOKUP('BIFUbC-coal'!$A10,Coal!$A$32:$AQ$58,COLUMN(Coal!V$32),FALSE)</f>
        <v>4371005859244.6162</v>
      </c>
      <c r="W10">
        <f>VLOOKUP('BIFUbC-coal'!$A10,Coal!$A$2:$AQ$28,COLUMN(Coal!W$2),FALSE)+VLOOKUP('BIFUbC-coal'!$A10,Coal!$A$32:$AQ$58,COLUMN(Coal!W$32),FALSE)</f>
        <v>4428584066068.2607</v>
      </c>
      <c r="X10">
        <f>VLOOKUP('BIFUbC-coal'!$A10,Coal!$A$2:$AQ$28,COLUMN(Coal!X$2),FALSE)+VLOOKUP('BIFUbC-coal'!$A10,Coal!$A$32:$AQ$58,COLUMN(Coal!X$32),FALSE)</f>
        <v>4477170912652.9551</v>
      </c>
      <c r="Y10">
        <f>VLOOKUP('BIFUbC-coal'!$A10,Coal!$A$2:$AQ$28,COLUMN(Coal!Y$2),FALSE)+VLOOKUP('BIFUbC-coal'!$A10,Coal!$A$32:$AQ$58,COLUMN(Coal!Y$32),FALSE)</f>
        <v>4520886787709.1377</v>
      </c>
      <c r="Z10">
        <f>VLOOKUP('BIFUbC-coal'!$A10,Coal!$A$2:$AQ$28,COLUMN(Coal!Z$2),FALSE)+VLOOKUP('BIFUbC-coal'!$A10,Coal!$A$32:$AQ$58,COLUMN(Coal!Z$32),FALSE)</f>
        <v>4559568652889.5029</v>
      </c>
      <c r="AA10">
        <f>VLOOKUP('BIFUbC-coal'!$A10,Coal!$A$2:$AQ$28,COLUMN(Coal!AA$2),FALSE)+VLOOKUP('BIFUbC-coal'!$A10,Coal!$A$32:$AQ$58,COLUMN(Coal!AA$32),FALSE)</f>
        <v>4593015450118.4453</v>
      </c>
      <c r="AB10">
        <f>VLOOKUP('BIFUbC-coal'!$A10,Coal!$A$2:$AQ$28,COLUMN(Coal!AB$2),FALSE)+VLOOKUP('BIFUbC-coal'!$A10,Coal!$A$32:$AQ$58,COLUMN(Coal!AB$32),FALSE)</f>
        <v>4621080220358.9209</v>
      </c>
      <c r="AC10">
        <f>VLOOKUP('BIFUbC-coal'!$A10,Coal!$A$2:$AQ$28,COLUMN(Coal!AC$2),FALSE)+VLOOKUP('BIFUbC-coal'!$A10,Coal!$A$32:$AQ$58,COLUMN(Coal!AC$32),FALSE)</f>
        <v>4643627265139.5645</v>
      </c>
      <c r="AD10">
        <f>VLOOKUP('BIFUbC-coal'!$A10,Coal!$A$2:$AQ$28,COLUMN(Coal!AD$2),FALSE)+VLOOKUP('BIFUbC-coal'!$A10,Coal!$A$32:$AQ$58,COLUMN(Coal!AD$32),FALSE)</f>
        <v>4660533713152.7002</v>
      </c>
      <c r="AE10">
        <f>VLOOKUP('BIFUbC-coal'!$A10,Coal!$A$2:$AQ$28,COLUMN(Coal!AE$2),FALSE)+VLOOKUP('BIFUbC-coal'!$A10,Coal!$A$32:$AQ$58,COLUMN(Coal!AE$32),FALSE)</f>
        <v>4671644347948.4961</v>
      </c>
      <c r="AF10">
        <f>VLOOKUP('BIFUbC-coal'!$A10,Coal!$A$2:$AQ$28,COLUMN(Coal!AF$2),FALSE)+VLOOKUP('BIFUbC-coal'!$A10,Coal!$A$32:$AQ$58,COLUMN(Coal!AF$32),FALSE)</f>
        <v>4676866118732.5303</v>
      </c>
      <c r="AG10">
        <f>VLOOKUP('BIFUbC-coal'!$A10,Coal!$A$2:$AQ$28,COLUMN(Coal!AG$2),FALSE)+VLOOKUP('BIFUbC-coal'!$A10,Coal!$A$32:$AQ$58,COLUMN(Coal!AG$32),FALSE)</f>
        <v>4676076595258.415</v>
      </c>
      <c r="AH10">
        <f>VLOOKUP('BIFUbC-coal'!$A10,Coal!$A$2:$AQ$28,COLUMN(Coal!AH$2),FALSE)+VLOOKUP('BIFUbC-coal'!$A10,Coal!$A$32:$AQ$58,COLUMN(Coal!AH$32),FALSE)</f>
        <v>4664538405804.8779</v>
      </c>
      <c r="AI10">
        <f>VLOOKUP('BIFUbC-coal'!$A10,Coal!$A$2:$AQ$28,COLUMN(Coal!AI$2),FALSE)+VLOOKUP('BIFUbC-coal'!$A10,Coal!$A$32:$AQ$58,COLUMN(Coal!AI$32),FALSE)</f>
        <v>4646874005602.7227</v>
      </c>
      <c r="AJ10">
        <f>VLOOKUP('BIFUbC-coal'!$A10,Coal!$A$2:$AQ$28,COLUMN(Coal!AJ$2),FALSE)+VLOOKUP('BIFUbC-coal'!$A10,Coal!$A$32:$AQ$58,COLUMN(Coal!AJ$32),FALSE)</f>
        <v>4623040363700.1436</v>
      </c>
      <c r="AK10">
        <f>VLOOKUP('BIFUbC-coal'!$A10,Coal!$A$2:$AQ$28,COLUMN(Coal!AK$2),FALSE)+VLOOKUP('BIFUbC-coal'!$A10,Coal!$A$32:$AQ$58,COLUMN(Coal!AK$32),FALSE)</f>
        <v>4593017891873.9258</v>
      </c>
      <c r="AL10">
        <f>VLOOKUP('BIFUbC-coal'!$A10,Coal!$A$2:$AQ$28,COLUMN(Coal!AL$2),FALSE)+VLOOKUP('BIFUbC-coal'!$A10,Coal!$A$32:$AQ$58,COLUMN(Coal!AL$32),FALSE)</f>
        <v>4556811664395.5615</v>
      </c>
      <c r="AM10">
        <f>VLOOKUP('BIFUbC-coal'!$A10,Coal!$A$2:$AQ$28,COLUMN(Coal!AM$2),FALSE)+VLOOKUP('BIFUbC-coal'!$A10,Coal!$A$32:$AQ$58,COLUMN(Coal!AM$32),FALSE)</f>
        <v>4514406884521.1748</v>
      </c>
      <c r="AN10">
        <f>VLOOKUP('BIFUbC-coal'!$A10,Coal!$A$2:$AQ$28,COLUMN(Coal!AN$2),FALSE)+VLOOKUP('BIFUbC-coal'!$A10,Coal!$A$32:$AQ$58,COLUMN(Coal!AN$32),FALSE)</f>
        <v>4465862252385.5801</v>
      </c>
      <c r="AO10">
        <f>VLOOKUP('BIFUbC-coal'!$A10,Coal!$A$2:$AQ$28,COLUMN(Coal!AO$2),FALSE)+VLOOKUP('BIFUbC-coal'!$A10,Coal!$A$32:$AQ$58,COLUMN(Coal!AO$32),FALSE)</f>
        <v>4411219395789.4736</v>
      </c>
      <c r="AP10">
        <f>VLOOKUP('BIFUbC-coal'!$A10,Coal!$A$2:$AQ$28,COLUMN(Coal!AP$2),FALSE)+VLOOKUP('BIFUbC-coal'!$A10,Coal!$A$32:$AQ$58,COLUMN(Coal!AP$32),FALSE)</f>
        <v>4350594332117.7754</v>
      </c>
      <c r="AQ10">
        <f>VLOOKUP('BIFUbC-coal'!$A10,Coal!$A$2:$AQ$28,COLUMN(Coal!AQ$2),FALSE)+VLOOKUP('BIFUbC-coal'!$A10,Coal!$A$32:$AQ$58,COLUMN(Coal!AQ$32),FALSE)</f>
        <v>4284088139792.2271</v>
      </c>
    </row>
    <row r="11" spans="1:43">
      <c r="A11" s="37" t="s">
        <v>612</v>
      </c>
      <c r="B11">
        <f>VLOOKUP('BIFUbC-coal'!$A11,Coal!$A$2:$AQ$28,COLUMN(Coal!B$2),FALSE)+VLOOKUP('BIFUbC-coal'!$A11,Coal!$A$32:$AQ$58,COLUMN(Coal!B$32),FALSE)</f>
        <v>213175029145282.25</v>
      </c>
      <c r="C11">
        <f>VLOOKUP('BIFUbC-coal'!$A11,Coal!$A$2:$AQ$28,COLUMN(Coal!C$2),FALSE)+VLOOKUP('BIFUbC-coal'!$A11,Coal!$A$32:$AQ$58,COLUMN(Coal!C$32),FALSE)</f>
        <v>210408410090424.53</v>
      </c>
      <c r="D11">
        <f>VLOOKUP('BIFUbC-coal'!$A11,Coal!$A$2:$AQ$28,COLUMN(Coal!D$2),FALSE)+VLOOKUP('BIFUbC-coal'!$A11,Coal!$A$32:$AQ$58,COLUMN(Coal!D$32),FALSE)</f>
        <v>221681724122608.81</v>
      </c>
      <c r="E11">
        <f>VLOOKUP('BIFUbC-coal'!$A11,Coal!$A$2:$AQ$28,COLUMN(Coal!E$2),FALSE)+VLOOKUP('BIFUbC-coal'!$A11,Coal!$A$32:$AQ$58,COLUMN(Coal!E$32),FALSE)</f>
        <v>226797959173254.47</v>
      </c>
      <c r="F11">
        <f>VLOOKUP('BIFUbC-coal'!$A11,Coal!$A$2:$AQ$28,COLUMN(Coal!F$2),FALSE)+VLOOKUP('BIFUbC-coal'!$A11,Coal!$A$32:$AQ$58,COLUMN(Coal!F$32),FALSE)</f>
        <v>231679569632907.41</v>
      </c>
      <c r="G11">
        <f>VLOOKUP('BIFUbC-coal'!$A11,Coal!$A$2:$AQ$28,COLUMN(Coal!G$2),FALSE)+VLOOKUP('BIFUbC-coal'!$A11,Coal!$A$32:$AQ$58,COLUMN(Coal!G$32),FALSE)</f>
        <v>236330954712722.78</v>
      </c>
      <c r="H11">
        <f>VLOOKUP('BIFUbC-coal'!$A11,Coal!$A$2:$AQ$28,COLUMN(Coal!H$2),FALSE)+VLOOKUP('BIFUbC-coal'!$A11,Coal!$A$32:$AQ$58,COLUMN(Coal!H$32),FALSE)</f>
        <v>240832690431569.31</v>
      </c>
      <c r="I11">
        <f>VLOOKUP('BIFUbC-coal'!$A11,Coal!$A$2:$AQ$28,COLUMN(Coal!I$2),FALSE)+VLOOKUP('BIFUbC-coal'!$A11,Coal!$A$32:$AQ$58,COLUMN(Coal!I$32),FALSE)</f>
        <v>245103358109015.34</v>
      </c>
      <c r="J11">
        <f>VLOOKUP('BIFUbC-coal'!$A11,Coal!$A$2:$AQ$28,COLUMN(Coal!J$2),FALSE)+VLOOKUP('BIFUbC-coal'!$A11,Coal!$A$32:$AQ$58,COLUMN(Coal!J$32),FALSE)</f>
        <v>249378461548142.28</v>
      </c>
      <c r="K11">
        <f>VLOOKUP('BIFUbC-coal'!$A11,Coal!$A$2:$AQ$28,COLUMN(Coal!K$2),FALSE)+VLOOKUP('BIFUbC-coal'!$A11,Coal!$A$32:$AQ$58,COLUMN(Coal!K$32),FALSE)</f>
        <v>253657695924251.16</v>
      </c>
      <c r="L11">
        <f>VLOOKUP('BIFUbC-coal'!$A11,Coal!$A$2:$AQ$28,COLUMN(Coal!L$2),FALSE)+VLOOKUP('BIFUbC-coal'!$A11,Coal!$A$32:$AQ$58,COLUMN(Coal!L$32),FALSE)</f>
        <v>257940333481592.84</v>
      </c>
      <c r="M11">
        <f>VLOOKUP('BIFUbC-coal'!$A11,Coal!$A$2:$AQ$28,COLUMN(Coal!M$2),FALSE)+VLOOKUP('BIFUbC-coal'!$A11,Coal!$A$32:$AQ$58,COLUMN(Coal!M$32),FALSE)</f>
        <v>261837246393720.69</v>
      </c>
      <c r="N11">
        <f>VLOOKUP('BIFUbC-coal'!$A11,Coal!$A$2:$AQ$28,COLUMN(Coal!N$2),FALSE)+VLOOKUP('BIFUbC-coal'!$A11,Coal!$A$32:$AQ$58,COLUMN(Coal!N$32),FALSE)</f>
        <v>265722798466743.72</v>
      </c>
      <c r="O11">
        <f>VLOOKUP('BIFUbC-coal'!$A11,Coal!$A$2:$AQ$28,COLUMN(Coal!O$2),FALSE)+VLOOKUP('BIFUbC-coal'!$A11,Coal!$A$32:$AQ$58,COLUMN(Coal!O$32),FALSE)</f>
        <v>269595169504603.72</v>
      </c>
      <c r="P11">
        <f>VLOOKUP('BIFUbC-coal'!$A11,Coal!$A$2:$AQ$28,COLUMN(Coal!P$2),FALSE)+VLOOKUP('BIFUbC-coal'!$A11,Coal!$A$32:$AQ$58,COLUMN(Coal!P$32),FALSE)</f>
        <v>273452219257176.69</v>
      </c>
      <c r="Q11">
        <f>VLOOKUP('BIFUbC-coal'!$A11,Coal!$A$2:$AQ$28,COLUMN(Coal!Q$2),FALSE)+VLOOKUP('BIFUbC-coal'!$A11,Coal!$A$32:$AQ$58,COLUMN(Coal!Q$32),FALSE)</f>
        <v>277288765182245.91</v>
      </c>
      <c r="R11">
        <f>VLOOKUP('BIFUbC-coal'!$A11,Coal!$A$2:$AQ$28,COLUMN(Coal!R$2),FALSE)+VLOOKUP('BIFUbC-coal'!$A11,Coal!$A$32:$AQ$58,COLUMN(Coal!R$32),FALSE)</f>
        <v>280824068471909.47</v>
      </c>
      <c r="S11">
        <f>VLOOKUP('BIFUbC-coal'!$A11,Coal!$A$2:$AQ$28,COLUMN(Coal!S$2),FALSE)+VLOOKUP('BIFUbC-coal'!$A11,Coal!$A$32:$AQ$58,COLUMN(Coal!S$32),FALSE)</f>
        <v>284604259575629.06</v>
      </c>
      <c r="T11">
        <f>VLOOKUP('BIFUbC-coal'!$A11,Coal!$A$2:$AQ$28,COLUMN(Coal!T$2),FALSE)+VLOOKUP('BIFUbC-coal'!$A11,Coal!$A$32:$AQ$58,COLUMN(Coal!T$32),FALSE)</f>
        <v>288348886699701.44</v>
      </c>
      <c r="U11">
        <f>VLOOKUP('BIFUbC-coal'!$A11,Coal!$A$2:$AQ$28,COLUMN(Coal!U$2),FALSE)+VLOOKUP('BIFUbC-coal'!$A11,Coal!$A$32:$AQ$58,COLUMN(Coal!U$32),FALSE)</f>
        <v>292051240100183</v>
      </c>
      <c r="V11">
        <f>VLOOKUP('BIFUbC-coal'!$A11,Coal!$A$2:$AQ$28,COLUMN(Coal!V$2),FALSE)+VLOOKUP('BIFUbC-coal'!$A11,Coal!$A$32:$AQ$58,COLUMN(Coal!V$32),FALSE)</f>
        <v>295704240543786.63</v>
      </c>
      <c r="W11">
        <f>VLOOKUP('BIFUbC-coal'!$A11,Coal!$A$2:$AQ$28,COLUMN(Coal!W$2),FALSE)+VLOOKUP('BIFUbC-coal'!$A11,Coal!$A$32:$AQ$58,COLUMN(Coal!W$32),FALSE)</f>
        <v>299119759468469.44</v>
      </c>
      <c r="X11">
        <f>VLOOKUP('BIFUbC-coal'!$A11,Coal!$A$2:$AQ$28,COLUMN(Coal!X$2),FALSE)+VLOOKUP('BIFUbC-coal'!$A11,Coal!$A$32:$AQ$58,COLUMN(Coal!X$32),FALSE)</f>
        <v>301984126437218.56</v>
      </c>
      <c r="Y11">
        <f>VLOOKUP('BIFUbC-coal'!$A11,Coal!$A$2:$AQ$28,COLUMN(Coal!Y$2),FALSE)+VLOOKUP('BIFUbC-coal'!$A11,Coal!$A$32:$AQ$58,COLUMN(Coal!Y$32),FALSE)</f>
        <v>304574455184261.06</v>
      </c>
      <c r="Z11">
        <f>VLOOKUP('BIFUbC-coal'!$A11,Coal!$A$2:$AQ$28,COLUMN(Coal!Z$2),FALSE)+VLOOKUP('BIFUbC-coal'!$A11,Coal!$A$32:$AQ$58,COLUMN(Coal!Z$32),FALSE)</f>
        <v>306878097188563.56</v>
      </c>
      <c r="AA11">
        <f>VLOOKUP('BIFUbC-coal'!$A11,Coal!$A$2:$AQ$28,COLUMN(Coal!AA$2),FALSE)+VLOOKUP('BIFUbC-coal'!$A11,Coal!$A$32:$AQ$58,COLUMN(Coal!AA$32),FALSE)</f>
        <v>308879856871165.44</v>
      </c>
      <c r="AB11">
        <f>VLOOKUP('BIFUbC-coal'!$A11,Coal!$A$2:$AQ$28,COLUMN(Coal!AB$2),FALSE)+VLOOKUP('BIFUbC-coal'!$A11,Coal!$A$32:$AQ$58,COLUMN(Coal!AB$32),FALSE)</f>
        <v>310568171382231.63</v>
      </c>
      <c r="AC11">
        <f>VLOOKUP('BIFUbC-coal'!$A11,Coal!$A$2:$AQ$28,COLUMN(Coal!AC$2),FALSE)+VLOOKUP('BIFUbC-coal'!$A11,Coal!$A$32:$AQ$58,COLUMN(Coal!AC$32),FALSE)</f>
        <v>311932202087174.13</v>
      </c>
      <c r="AD11">
        <f>VLOOKUP('BIFUbC-coal'!$A11,Coal!$A$2:$AQ$28,COLUMN(Coal!AD$2),FALSE)+VLOOKUP('BIFUbC-coal'!$A11,Coal!$A$32:$AQ$58,COLUMN(Coal!AD$32),FALSE)</f>
        <v>312961923987509.25</v>
      </c>
      <c r="AE11">
        <f>VLOOKUP('BIFUbC-coal'!$A11,Coal!$A$2:$AQ$28,COLUMN(Coal!AE$2),FALSE)+VLOOKUP('BIFUbC-coal'!$A11,Coal!$A$32:$AQ$58,COLUMN(Coal!AE$32),FALSE)</f>
        <v>313645079657502.63</v>
      </c>
      <c r="AF11">
        <f>VLOOKUP('BIFUbC-coal'!$A11,Coal!$A$2:$AQ$28,COLUMN(Coal!AF$2),FALSE)+VLOOKUP('BIFUbC-coal'!$A11,Coal!$A$32:$AQ$58,COLUMN(Coal!AF$32),FALSE)</f>
        <v>313973514948505.63</v>
      </c>
      <c r="AG11">
        <f>VLOOKUP('BIFUbC-coal'!$A11,Coal!$A$2:$AQ$28,COLUMN(Coal!AG$2),FALSE)+VLOOKUP('BIFUbC-coal'!$A11,Coal!$A$32:$AQ$58,COLUMN(Coal!AG$32),FALSE)</f>
        <v>313937021601966.5</v>
      </c>
      <c r="AH11">
        <f>VLOOKUP('BIFUbC-coal'!$A11,Coal!$A$2:$AQ$28,COLUMN(Coal!AH$2),FALSE)+VLOOKUP('BIFUbC-coal'!$A11,Coal!$A$32:$AQ$58,COLUMN(Coal!AH$32),FALSE)</f>
        <v>313215401506590.69</v>
      </c>
      <c r="AI11">
        <f>VLOOKUP('BIFUbC-coal'!$A11,Coal!$A$2:$AQ$28,COLUMN(Coal!AI$2),FALSE)+VLOOKUP('BIFUbC-coal'!$A11,Coal!$A$32:$AQ$58,COLUMN(Coal!AI$32),FALSE)</f>
        <v>312116714856134.25</v>
      </c>
      <c r="AJ11">
        <f>VLOOKUP('BIFUbC-coal'!$A11,Coal!$A$2:$AQ$28,COLUMN(Coal!AJ$2),FALSE)+VLOOKUP('BIFUbC-coal'!$A11,Coal!$A$32:$AQ$58,COLUMN(Coal!AJ$32),FALSE)</f>
        <v>310635708878532.56</v>
      </c>
      <c r="AK11">
        <f>VLOOKUP('BIFUbC-coal'!$A11,Coal!$A$2:$AQ$28,COLUMN(Coal!AK$2),FALSE)+VLOOKUP('BIFUbC-coal'!$A11,Coal!$A$32:$AQ$58,COLUMN(Coal!AK$32),FALSE)</f>
        <v>308768616258980.88</v>
      </c>
      <c r="AL11">
        <f>VLOOKUP('BIFUbC-coal'!$A11,Coal!$A$2:$AQ$28,COLUMN(Coal!AL$2),FALSE)+VLOOKUP('BIFUbC-coal'!$A11,Coal!$A$32:$AQ$58,COLUMN(Coal!AL$32),FALSE)</f>
        <v>306513239176318.75</v>
      </c>
      <c r="AM11">
        <f>VLOOKUP('BIFUbC-coal'!$A11,Coal!$A$2:$AQ$28,COLUMN(Coal!AM$2),FALSE)+VLOOKUP('BIFUbC-coal'!$A11,Coal!$A$32:$AQ$58,COLUMN(Coal!AM$32),FALSE)</f>
        <v>303865956106627.63</v>
      </c>
      <c r="AN11">
        <f>VLOOKUP('BIFUbC-coal'!$A11,Coal!$A$2:$AQ$28,COLUMN(Coal!AN$2),FALSE)+VLOOKUP('BIFUbC-coal'!$A11,Coal!$A$32:$AQ$58,COLUMN(Coal!AN$32),FALSE)</f>
        <v>300828006817273.25</v>
      </c>
      <c r="AO11">
        <f>VLOOKUP('BIFUbC-coal'!$A11,Coal!$A$2:$AQ$28,COLUMN(Coal!AO$2),FALSE)+VLOOKUP('BIFUbC-coal'!$A11,Coal!$A$32:$AQ$58,COLUMN(Coal!AO$32),FALSE)</f>
        <v>297399406049023.5</v>
      </c>
      <c r="AP11">
        <f>VLOOKUP('BIFUbC-coal'!$A11,Coal!$A$2:$AQ$28,COLUMN(Coal!AP$2),FALSE)+VLOOKUP('BIFUbC-coal'!$A11,Coal!$A$32:$AQ$58,COLUMN(Coal!AP$32),FALSE)</f>
        <v>293585113600107.69</v>
      </c>
      <c r="AQ11">
        <f>VLOOKUP('BIFUbC-coal'!$A11,Coal!$A$2:$AQ$28,COLUMN(Coal!AQ$2),FALSE)+VLOOKUP('BIFUbC-coal'!$A11,Coal!$A$32:$AQ$58,COLUMN(Coal!AQ$32),FALSE)</f>
        <v>289389027097480.31</v>
      </c>
    </row>
    <row r="12" spans="1:43">
      <c r="A12" s="37" t="s">
        <v>625</v>
      </c>
      <c r="B12">
        <f>VLOOKUP('BIFUbC-coal'!$A12,Coal!$A$2:$AQ$28,COLUMN(Coal!B$2),FALSE)+VLOOKUP('BIFUbC-coal'!$A12,Coal!$A$32:$AQ$58,COLUMN(Coal!B$32),FALSE)</f>
        <v>23905190721217.746</v>
      </c>
      <c r="C12">
        <f>VLOOKUP('BIFUbC-coal'!$A12,Coal!$A$2:$AQ$28,COLUMN(Coal!C$2),FALSE)+VLOOKUP('BIFUbC-coal'!$A12,Coal!$A$32:$AQ$58,COLUMN(Coal!C$32),FALSE)</f>
        <v>24065316604618.938</v>
      </c>
      <c r="D12">
        <f>VLOOKUP('BIFUbC-coal'!$A12,Coal!$A$2:$AQ$28,COLUMN(Coal!D$2),FALSE)+VLOOKUP('BIFUbC-coal'!$A12,Coal!$A$32:$AQ$58,COLUMN(Coal!D$32),FALSE)</f>
        <v>27901145912351.344</v>
      </c>
      <c r="E12">
        <f>VLOOKUP('BIFUbC-coal'!$A12,Coal!$A$2:$AQ$28,COLUMN(Coal!E$2),FALSE)+VLOOKUP('BIFUbC-coal'!$A12,Coal!$A$32:$AQ$58,COLUMN(Coal!E$32),FALSE)</f>
        <v>28783184703399.82</v>
      </c>
      <c r="F12">
        <f>VLOOKUP('BIFUbC-coal'!$A12,Coal!$A$2:$AQ$28,COLUMN(Coal!F$2),FALSE)+VLOOKUP('BIFUbC-coal'!$A12,Coal!$A$32:$AQ$58,COLUMN(Coal!F$32),FALSE)</f>
        <v>29601451839914.664</v>
      </c>
      <c r="G12">
        <f>VLOOKUP('BIFUbC-coal'!$A12,Coal!$A$2:$AQ$28,COLUMN(Coal!G$2),FALSE)+VLOOKUP('BIFUbC-coal'!$A12,Coal!$A$32:$AQ$58,COLUMN(Coal!G$32),FALSE)</f>
        <v>30374134695708.977</v>
      </c>
      <c r="H12">
        <f>VLOOKUP('BIFUbC-coal'!$A12,Coal!$A$2:$AQ$28,COLUMN(Coal!H$2),FALSE)+VLOOKUP('BIFUbC-coal'!$A12,Coal!$A$32:$AQ$58,COLUMN(Coal!H$32),FALSE)</f>
        <v>31113269726839.129</v>
      </c>
      <c r="I12">
        <f>VLOOKUP('BIFUbC-coal'!$A12,Coal!$A$2:$AQ$28,COLUMN(Coal!I$2),FALSE)+VLOOKUP('BIFUbC-coal'!$A12,Coal!$A$32:$AQ$58,COLUMN(Coal!I$32),FALSE)</f>
        <v>31808705155903.281</v>
      </c>
      <c r="J12">
        <f>VLOOKUP('BIFUbC-coal'!$A12,Coal!$A$2:$AQ$28,COLUMN(Coal!J$2),FALSE)+VLOOKUP('BIFUbC-coal'!$A12,Coal!$A$32:$AQ$58,COLUMN(Coal!J$32),FALSE)</f>
        <v>32493896951893.031</v>
      </c>
      <c r="K12">
        <f>VLOOKUP('BIFUbC-coal'!$A12,Coal!$A$2:$AQ$28,COLUMN(Coal!K$2),FALSE)+VLOOKUP('BIFUbC-coal'!$A12,Coal!$A$32:$AQ$58,COLUMN(Coal!K$32),FALSE)</f>
        <v>33169923343505.414</v>
      </c>
      <c r="L12">
        <f>VLOOKUP('BIFUbC-coal'!$A12,Coal!$A$2:$AQ$28,COLUMN(Coal!L$2),FALSE)+VLOOKUP('BIFUbC-coal'!$A12,Coal!$A$32:$AQ$58,COLUMN(Coal!L$32),FALSE)</f>
        <v>33837678785064.758</v>
      </c>
      <c r="M12">
        <f>VLOOKUP('BIFUbC-coal'!$A12,Coal!$A$2:$AQ$28,COLUMN(Coal!M$2),FALSE)+VLOOKUP('BIFUbC-coal'!$A12,Coal!$A$32:$AQ$58,COLUMN(Coal!M$32),FALSE)</f>
        <v>34443817113095.844</v>
      </c>
      <c r="N12">
        <f>VLOOKUP('BIFUbC-coal'!$A12,Coal!$A$2:$AQ$28,COLUMN(Coal!N$2),FALSE)+VLOOKUP('BIFUbC-coal'!$A12,Coal!$A$32:$AQ$58,COLUMN(Coal!N$32),FALSE)</f>
        <v>35041075843076.867</v>
      </c>
      <c r="O12">
        <f>VLOOKUP('BIFUbC-coal'!$A12,Coal!$A$2:$AQ$28,COLUMN(Coal!O$2),FALSE)+VLOOKUP('BIFUbC-coal'!$A12,Coal!$A$32:$AQ$58,COLUMN(Coal!O$32),FALSE)</f>
        <v>35629918688695.094</v>
      </c>
      <c r="P12">
        <f>VLOOKUP('BIFUbC-coal'!$A12,Coal!$A$2:$AQ$28,COLUMN(Coal!P$2),FALSE)+VLOOKUP('BIFUbC-coal'!$A12,Coal!$A$32:$AQ$58,COLUMN(Coal!P$32),FALSE)</f>
        <v>36210678098066.117</v>
      </c>
      <c r="Q12">
        <f>VLOOKUP('BIFUbC-coal'!$A12,Coal!$A$2:$AQ$28,COLUMN(Coal!Q$2),FALSE)+VLOOKUP('BIFUbC-coal'!$A12,Coal!$A$32:$AQ$58,COLUMN(Coal!Q$32),FALSE)</f>
        <v>36783183055641.734</v>
      </c>
      <c r="R12">
        <f>VLOOKUP('BIFUbC-coal'!$A12,Coal!$A$2:$AQ$28,COLUMN(Coal!R$2),FALSE)+VLOOKUP('BIFUbC-coal'!$A12,Coal!$A$32:$AQ$58,COLUMN(Coal!R$32),FALSE)</f>
        <v>37308502181104.688</v>
      </c>
      <c r="S12">
        <f>VLOOKUP('BIFUbC-coal'!$A12,Coal!$A$2:$AQ$28,COLUMN(Coal!S$2),FALSE)+VLOOKUP('BIFUbC-coal'!$A12,Coal!$A$32:$AQ$58,COLUMN(Coal!S$32),FALSE)</f>
        <v>37863705616702.406</v>
      </c>
      <c r="T12">
        <f>VLOOKUP('BIFUbC-coal'!$A12,Coal!$A$2:$AQ$28,COLUMN(Coal!T$2),FALSE)+VLOOKUP('BIFUbC-coal'!$A12,Coal!$A$32:$AQ$58,COLUMN(Coal!T$32),FALSE)</f>
        <v>38409830877637.719</v>
      </c>
      <c r="U12">
        <f>VLOOKUP('BIFUbC-coal'!$A12,Coal!$A$2:$AQ$28,COLUMN(Coal!U$2),FALSE)+VLOOKUP('BIFUbC-coal'!$A12,Coal!$A$32:$AQ$58,COLUMN(Coal!U$32),FALSE)</f>
        <v>38946261100100.398</v>
      </c>
      <c r="V12">
        <f>VLOOKUP('BIFUbC-coal'!$A12,Coal!$A$2:$AQ$28,COLUMN(Coal!V$2),FALSE)+VLOOKUP('BIFUbC-coal'!$A12,Coal!$A$32:$AQ$58,COLUMN(Coal!V$32),FALSE)</f>
        <v>39472286372788.297</v>
      </c>
      <c r="W12">
        <f>VLOOKUP('BIFUbC-coal'!$A12,Coal!$A$2:$AQ$28,COLUMN(Coal!W$2),FALSE)+VLOOKUP('BIFUbC-coal'!$A12,Coal!$A$32:$AQ$58,COLUMN(Coal!W$32),FALSE)</f>
        <v>39961646213280.813</v>
      </c>
      <c r="X12">
        <f>VLOOKUP('BIFUbC-coal'!$A12,Coal!$A$2:$AQ$28,COLUMN(Coal!X$2),FALSE)+VLOOKUP('BIFUbC-coal'!$A12,Coal!$A$32:$AQ$58,COLUMN(Coal!X$32),FALSE)</f>
        <v>40370304036928.688</v>
      </c>
      <c r="Y12">
        <f>VLOOKUP('BIFUbC-coal'!$A12,Coal!$A$2:$AQ$28,COLUMN(Coal!Y$2),FALSE)+VLOOKUP('BIFUbC-coal'!$A12,Coal!$A$32:$AQ$58,COLUMN(Coal!Y$32),FALSE)</f>
        <v>40737470511629.867</v>
      </c>
      <c r="Z12">
        <f>VLOOKUP('BIFUbC-coal'!$A12,Coal!$A$2:$AQ$28,COLUMN(Coal!Z$2),FALSE)+VLOOKUP('BIFUbC-coal'!$A12,Coal!$A$32:$AQ$58,COLUMN(Coal!Z$32),FALSE)</f>
        <v>41061528051723.031</v>
      </c>
      <c r="AA12">
        <f>VLOOKUP('BIFUbC-coal'!$A12,Coal!$A$2:$AQ$28,COLUMN(Coal!AA$2),FALSE)+VLOOKUP('BIFUbC-coal'!$A12,Coal!$A$32:$AQ$58,COLUMN(Coal!AA$32),FALSE)</f>
        <v>41340487839041.539</v>
      </c>
      <c r="AB12">
        <f>VLOOKUP('BIFUbC-coal'!$A12,Coal!$A$2:$AQ$28,COLUMN(Coal!AB$2),FALSE)+VLOOKUP('BIFUbC-coal'!$A12,Coal!$A$32:$AQ$58,COLUMN(Coal!AB$32),FALSE)</f>
        <v>41572863812110.203</v>
      </c>
      <c r="AC12">
        <f>VLOOKUP('BIFUbC-coal'!$A12,Coal!$A$2:$AQ$28,COLUMN(Coal!AC$2),FALSE)+VLOOKUP('BIFUbC-coal'!$A12,Coal!$A$32:$AQ$58,COLUMN(Coal!AC$32),FALSE)</f>
        <v>41757264482034.125</v>
      </c>
      <c r="AD12">
        <f>VLOOKUP('BIFUbC-coal'!$A12,Coal!$A$2:$AQ$28,COLUMN(Coal!AD$2),FALSE)+VLOOKUP('BIFUbC-coal'!$A12,Coal!$A$32:$AQ$58,COLUMN(Coal!AD$32),FALSE)</f>
        <v>41892407187926.766</v>
      </c>
      <c r="AE12">
        <f>VLOOKUP('BIFUbC-coal'!$A12,Coal!$A$2:$AQ$28,COLUMN(Coal!AE$2),FALSE)+VLOOKUP('BIFUbC-coal'!$A12,Coal!$A$32:$AQ$58,COLUMN(Coal!AE$32),FALSE)</f>
        <v>41976689478142.797</v>
      </c>
      <c r="AF12">
        <f>VLOOKUP('BIFUbC-coal'!$A12,Coal!$A$2:$AQ$28,COLUMN(Coal!AF$2),FALSE)+VLOOKUP('BIFUbC-coal'!$A12,Coal!$A$32:$AQ$58,COLUMN(Coal!AF$32),FALSE)</f>
        <v>42009084754762.461</v>
      </c>
      <c r="AG12">
        <f>VLOOKUP('BIFUbC-coal'!$A12,Coal!$A$2:$AQ$28,COLUMN(Coal!AG$2),FALSE)+VLOOKUP('BIFUbC-coal'!$A12,Coal!$A$32:$AQ$58,COLUMN(Coal!AG$32),FALSE)</f>
        <v>41988274121522.328</v>
      </c>
      <c r="AH12">
        <f>VLOOKUP('BIFUbC-coal'!$A12,Coal!$A$2:$AQ$28,COLUMN(Coal!AH$2),FALSE)+VLOOKUP('BIFUbC-coal'!$A12,Coal!$A$32:$AQ$58,COLUMN(Coal!AH$32),FALSE)</f>
        <v>41869181115392.656</v>
      </c>
      <c r="AI12">
        <f>VLOOKUP('BIFUbC-coal'!$A12,Coal!$A$2:$AQ$28,COLUMN(Coal!AI$2),FALSE)+VLOOKUP('BIFUbC-coal'!$A12,Coal!$A$32:$AQ$58,COLUMN(Coal!AI$32),FALSE)</f>
        <v>41695419872446.82</v>
      </c>
      <c r="AJ12">
        <f>VLOOKUP('BIFUbC-coal'!$A12,Coal!$A$2:$AQ$28,COLUMN(Coal!AJ$2),FALSE)+VLOOKUP('BIFUbC-coal'!$A12,Coal!$A$32:$AQ$58,COLUMN(Coal!AJ$32),FALSE)</f>
        <v>41466372774386.102</v>
      </c>
      <c r="AK12">
        <f>VLOOKUP('BIFUbC-coal'!$A12,Coal!$A$2:$AQ$28,COLUMN(Coal!AK$2),FALSE)+VLOOKUP('BIFUbC-coal'!$A12,Coal!$A$32:$AQ$58,COLUMN(Coal!AK$32),FALSE)</f>
        <v>41181631732034.648</v>
      </c>
      <c r="AL12">
        <f>VLOOKUP('BIFUbC-coal'!$A12,Coal!$A$2:$AQ$28,COLUMN(Coal!AL$2),FALSE)+VLOOKUP('BIFUbC-coal'!$A12,Coal!$A$32:$AQ$58,COLUMN(Coal!AL$32),FALSE)</f>
        <v>40841010313009.594</v>
      </c>
      <c r="AM12">
        <f>VLOOKUP('BIFUbC-coal'!$A12,Coal!$A$2:$AQ$28,COLUMN(Coal!AM$2),FALSE)+VLOOKUP('BIFUbC-coal'!$A12,Coal!$A$32:$AQ$58,COLUMN(Coal!AM$32),FALSE)</f>
        <v>40444121735337.5</v>
      </c>
      <c r="AN12">
        <f>VLOOKUP('BIFUbC-coal'!$A12,Coal!$A$2:$AQ$28,COLUMN(Coal!AN$2),FALSE)+VLOOKUP('BIFUbC-coal'!$A12,Coal!$A$32:$AQ$58,COLUMN(Coal!AN$32),FALSE)</f>
        <v>39991265547902.484</v>
      </c>
      <c r="AO12">
        <f>VLOOKUP('BIFUbC-coal'!$A12,Coal!$A$2:$AQ$28,COLUMN(Coal!AO$2),FALSE)+VLOOKUP('BIFUbC-coal'!$A12,Coal!$A$32:$AQ$58,COLUMN(Coal!AO$32),FALSE)</f>
        <v>39482569074887.188</v>
      </c>
      <c r="AP12">
        <f>VLOOKUP('BIFUbC-coal'!$A12,Coal!$A$2:$AQ$28,COLUMN(Coal!AP$2),FALSE)+VLOOKUP('BIFUbC-coal'!$A12,Coal!$A$32:$AQ$58,COLUMN(Coal!AP$32),FALSE)</f>
        <v>38918857219479.969</v>
      </c>
      <c r="AQ12">
        <f>VLOOKUP('BIFUbC-coal'!$A12,Coal!$A$2:$AQ$28,COLUMN(Coal!AQ$2),FALSE)+VLOOKUP('BIFUbC-coal'!$A12,Coal!$A$32:$AQ$58,COLUMN(Coal!AQ$32),FALSE)</f>
        <v>38300805248571.406</v>
      </c>
    </row>
    <row r="13" spans="1:43">
      <c r="A13" s="37" t="s">
        <v>626</v>
      </c>
      <c r="B13">
        <f>VLOOKUP('BIFUbC-coal'!$A13,Coal!$A$2:$AQ$28,COLUMN(Coal!B$2),FALSE)+VLOOKUP('BIFUbC-coal'!$A13,Coal!$A$32:$AQ$58,COLUMN(Coal!B$32),FALSE)</f>
        <v>1688622416651.2124</v>
      </c>
      <c r="C13">
        <f>VLOOKUP('BIFUbC-coal'!$A13,Coal!$A$2:$AQ$28,COLUMN(Coal!C$2),FALSE)+VLOOKUP('BIFUbC-coal'!$A13,Coal!$A$32:$AQ$58,COLUMN(Coal!C$32),FALSE)</f>
        <v>1682325720881.6047</v>
      </c>
      <c r="D13">
        <f>VLOOKUP('BIFUbC-coal'!$A13,Coal!$A$2:$AQ$28,COLUMN(Coal!D$2),FALSE)+VLOOKUP('BIFUbC-coal'!$A13,Coal!$A$32:$AQ$58,COLUMN(Coal!D$32),FALSE)</f>
        <v>1921181487824.4937</v>
      </c>
      <c r="E13">
        <f>VLOOKUP('BIFUbC-coal'!$A13,Coal!$A$2:$AQ$28,COLUMN(Coal!E$2),FALSE)+VLOOKUP('BIFUbC-coal'!$A13,Coal!$A$32:$AQ$58,COLUMN(Coal!E$32),FALSE)</f>
        <v>1955746902614.8384</v>
      </c>
      <c r="F13">
        <f>VLOOKUP('BIFUbC-coal'!$A13,Coal!$A$2:$AQ$28,COLUMN(Coal!F$2),FALSE)+VLOOKUP('BIFUbC-coal'!$A13,Coal!$A$32:$AQ$58,COLUMN(Coal!F$32),FALSE)</f>
        <v>1984576577442.3411</v>
      </c>
      <c r="G13">
        <f>VLOOKUP('BIFUbC-coal'!$A13,Coal!$A$2:$AQ$28,COLUMN(Coal!G$2),FALSE)+VLOOKUP('BIFUbC-coal'!$A13,Coal!$A$32:$AQ$58,COLUMN(Coal!G$32),FALSE)</f>
        <v>2009024153691.5308</v>
      </c>
      <c r="H13">
        <f>VLOOKUP('BIFUbC-coal'!$A13,Coal!$A$2:$AQ$28,COLUMN(Coal!H$2),FALSE)+VLOOKUP('BIFUbC-coal'!$A13,Coal!$A$32:$AQ$58,COLUMN(Coal!H$32),FALSE)</f>
        <v>2029935917748.7222</v>
      </c>
      <c r="I13">
        <f>VLOOKUP('BIFUbC-coal'!$A13,Coal!$A$2:$AQ$28,COLUMN(Coal!I$2),FALSE)+VLOOKUP('BIFUbC-coal'!$A13,Coal!$A$32:$AQ$58,COLUMN(Coal!I$32),FALSE)</f>
        <v>2046775182157.3813</v>
      </c>
      <c r="J13">
        <f>VLOOKUP('BIFUbC-coal'!$A13,Coal!$A$2:$AQ$28,COLUMN(Coal!J$2),FALSE)+VLOOKUP('BIFUbC-coal'!$A13,Coal!$A$32:$AQ$58,COLUMN(Coal!J$32),FALSE)</f>
        <v>2061644014891.7041</v>
      </c>
      <c r="K13">
        <f>VLOOKUP('BIFUbC-coal'!$A13,Coal!$A$2:$AQ$28,COLUMN(Coal!K$2),FALSE)+VLOOKUP('BIFUbC-coal'!$A13,Coal!$A$32:$AQ$58,COLUMN(Coal!K$32),FALSE)</f>
        <v>2074627017105.2166</v>
      </c>
      <c r="L13">
        <f>VLOOKUP('BIFUbC-coal'!$A13,Coal!$A$2:$AQ$28,COLUMN(Coal!L$2),FALSE)+VLOOKUP('BIFUbC-coal'!$A13,Coal!$A$32:$AQ$58,COLUMN(Coal!L$32),FALSE)</f>
        <v>2085793730779.4172</v>
      </c>
      <c r="M13">
        <f>VLOOKUP('BIFUbC-coal'!$A13,Coal!$A$2:$AQ$28,COLUMN(Coal!M$2),FALSE)+VLOOKUP('BIFUbC-coal'!$A13,Coal!$A$32:$AQ$58,COLUMN(Coal!M$32),FALSE)</f>
        <v>2092100315142.4329</v>
      </c>
      <c r="N13">
        <f>VLOOKUP('BIFUbC-coal'!$A13,Coal!$A$2:$AQ$28,COLUMN(Coal!N$2),FALSE)+VLOOKUP('BIFUbC-coal'!$A13,Coal!$A$32:$AQ$58,COLUMN(Coal!N$32),FALSE)</f>
        <v>2096672662107.7124</v>
      </c>
      <c r="O13">
        <f>VLOOKUP('BIFUbC-coal'!$A13,Coal!$A$2:$AQ$28,COLUMN(Coal!O$2),FALSE)+VLOOKUP('BIFUbC-coal'!$A13,Coal!$A$32:$AQ$58,COLUMN(Coal!O$32),FALSE)</f>
        <v>2099552299524.8975</v>
      </c>
      <c r="P13">
        <f>VLOOKUP('BIFUbC-coal'!$A13,Coal!$A$2:$AQ$28,COLUMN(Coal!P$2),FALSE)+VLOOKUP('BIFUbC-coal'!$A13,Coal!$A$32:$AQ$58,COLUMN(Coal!P$32),FALSE)</f>
        <v>2100771585859.1133</v>
      </c>
      <c r="Q13">
        <f>VLOOKUP('BIFUbC-coal'!$A13,Coal!$A$2:$AQ$28,COLUMN(Coal!Q$2),FALSE)+VLOOKUP('BIFUbC-coal'!$A13,Coal!$A$32:$AQ$58,COLUMN(Coal!Q$32),FALSE)</f>
        <v>2100334221387.083</v>
      </c>
      <c r="R13">
        <f>VLOOKUP('BIFUbC-coal'!$A13,Coal!$A$2:$AQ$28,COLUMN(Coal!R$2),FALSE)+VLOOKUP('BIFUbC-coal'!$A13,Coal!$A$32:$AQ$58,COLUMN(Coal!R$32),FALSE)</f>
        <v>2096183732707.4312</v>
      </c>
      <c r="S13">
        <f>VLOOKUP('BIFUbC-coal'!$A13,Coal!$A$2:$AQ$28,COLUMN(Coal!S$2),FALSE)+VLOOKUP('BIFUbC-coal'!$A13,Coal!$A$32:$AQ$58,COLUMN(Coal!S$32),FALSE)</f>
        <v>2092463717837.01</v>
      </c>
      <c r="T13">
        <f>VLOOKUP('BIFUbC-coal'!$A13,Coal!$A$2:$AQ$28,COLUMN(Coal!T$2),FALSE)+VLOOKUP('BIFUbC-coal'!$A13,Coal!$A$32:$AQ$58,COLUMN(Coal!T$32),FALSE)</f>
        <v>2087084860592.5608</v>
      </c>
      <c r="U13">
        <f>VLOOKUP('BIFUbC-coal'!$A13,Coal!$A$2:$AQ$28,COLUMN(Coal!U$2),FALSE)+VLOOKUP('BIFUbC-coal'!$A13,Coal!$A$32:$AQ$58,COLUMN(Coal!U$32),FALSE)</f>
        <v>2080030668004.051</v>
      </c>
      <c r="V13">
        <f>VLOOKUP('BIFUbC-coal'!$A13,Coal!$A$2:$AQ$28,COLUMN(Coal!V$2),FALSE)+VLOOKUP('BIFUbC-coal'!$A13,Coal!$A$32:$AQ$58,COLUMN(Coal!V$32),FALSE)</f>
        <v>2071282107353.6011</v>
      </c>
      <c r="W13">
        <f>VLOOKUP('BIFUbC-coal'!$A13,Coal!$A$2:$AQ$28,COLUMN(Coal!W$2),FALSE)+VLOOKUP('BIFUbC-coal'!$A13,Coal!$A$32:$AQ$58,COLUMN(Coal!W$32),FALSE)</f>
        <v>2059574341641.0339</v>
      </c>
      <c r="X13">
        <f>VLOOKUP('BIFUbC-coal'!$A13,Coal!$A$2:$AQ$28,COLUMN(Coal!X$2),FALSE)+VLOOKUP('BIFUbC-coal'!$A13,Coal!$A$32:$AQ$58,COLUMN(Coal!X$32),FALSE)</f>
        <v>2042881823770.4922</v>
      </c>
      <c r="Y13">
        <f>VLOOKUP('BIFUbC-coal'!$A13,Coal!$A$2:$AQ$28,COLUMN(Coal!Y$2),FALSE)+VLOOKUP('BIFUbC-coal'!$A13,Coal!$A$32:$AQ$58,COLUMN(Coal!Y$32),FALSE)</f>
        <v>2023256010131.2183</v>
      </c>
      <c r="Z13">
        <f>VLOOKUP('BIFUbC-coal'!$A13,Coal!$A$2:$AQ$28,COLUMN(Coal!Z$2),FALSE)+VLOOKUP('BIFUbC-coal'!$A13,Coal!$A$32:$AQ$58,COLUMN(Coal!Z$32),FALSE)</f>
        <v>2000724935563.5176</v>
      </c>
      <c r="AA13">
        <f>VLOOKUP('BIFUbC-coal'!$A13,Coal!$A$2:$AQ$28,COLUMN(Coal!AA$2),FALSE)+VLOOKUP('BIFUbC-coal'!$A13,Coal!$A$32:$AQ$58,COLUMN(Coal!AA$32),FALSE)</f>
        <v>1975306774409.4534</v>
      </c>
      <c r="AB13">
        <f>VLOOKUP('BIFUbC-coal'!$A13,Coal!$A$2:$AQ$28,COLUMN(Coal!AB$2),FALSE)+VLOOKUP('BIFUbC-coal'!$A13,Coal!$A$32:$AQ$58,COLUMN(Coal!AB$32),FALSE)</f>
        <v>1947050449514.7976</v>
      </c>
      <c r="AC13">
        <f>VLOOKUP('BIFUbC-coal'!$A13,Coal!$A$2:$AQ$28,COLUMN(Coal!AC$2),FALSE)+VLOOKUP('BIFUbC-coal'!$A13,Coal!$A$32:$AQ$58,COLUMN(Coal!AC$32),FALSE)</f>
        <v>1916015738710.6411</v>
      </c>
      <c r="AD13">
        <f>VLOOKUP('BIFUbC-coal'!$A13,Coal!$A$2:$AQ$28,COLUMN(Coal!AD$2),FALSE)+VLOOKUP('BIFUbC-coal'!$A13,Coal!$A$32:$AQ$58,COLUMN(Coal!AD$32),FALSE)</f>
        <v>1882273564212.6023</v>
      </c>
      <c r="AE13">
        <f>VLOOKUP('BIFUbC-coal'!$A13,Coal!$A$2:$AQ$28,COLUMN(Coal!AE$2),FALSE)+VLOOKUP('BIFUbC-coal'!$A13,Coal!$A$32:$AQ$58,COLUMN(Coal!AE$32),FALSE)</f>
        <v>1845887733651.7026</v>
      </c>
      <c r="AF13">
        <f>VLOOKUP('BIFUbC-coal'!$A13,Coal!$A$2:$AQ$28,COLUMN(Coal!AF$2),FALSE)+VLOOKUP('BIFUbC-coal'!$A13,Coal!$A$32:$AQ$58,COLUMN(Coal!AF$32),FALSE)</f>
        <v>1806953024552.4753</v>
      </c>
      <c r="AG13">
        <f>VLOOKUP('BIFUbC-coal'!$A13,Coal!$A$2:$AQ$28,COLUMN(Coal!AG$2),FALSE)+VLOOKUP('BIFUbC-coal'!$A13,Coal!$A$32:$AQ$58,COLUMN(Coal!AG$32),FALSE)</f>
        <v>1765558048536.0769</v>
      </c>
      <c r="AH13">
        <f>VLOOKUP('BIFUbC-coal'!$A13,Coal!$A$2:$AQ$28,COLUMN(Coal!AH$2),FALSE)+VLOOKUP('BIFUbC-coal'!$A13,Coal!$A$32:$AQ$58,COLUMN(Coal!AH$32),FALSE)</f>
        <v>1720095723206.4004</v>
      </c>
      <c r="AI13">
        <f>VLOOKUP('BIFUbC-coal'!$A13,Coal!$A$2:$AQ$28,COLUMN(Coal!AI$2),FALSE)+VLOOKUP('BIFUbC-coal'!$A13,Coal!$A$32:$AQ$58,COLUMN(Coal!AI$32),FALSE)</f>
        <v>1672497223529.5181</v>
      </c>
      <c r="AJ13">
        <f>VLOOKUP('BIFUbC-coal'!$A13,Coal!$A$2:$AQ$28,COLUMN(Coal!AJ$2),FALSE)+VLOOKUP('BIFUbC-coal'!$A13,Coal!$A$32:$AQ$58,COLUMN(Coal!AJ$32),FALSE)</f>
        <v>1622894840326.0725</v>
      </c>
      <c r="AK13">
        <f>VLOOKUP('BIFUbC-coal'!$A13,Coal!$A$2:$AQ$28,COLUMN(Coal!AK$2),FALSE)+VLOOKUP('BIFUbC-coal'!$A13,Coal!$A$32:$AQ$58,COLUMN(Coal!AK$32),FALSE)</f>
        <v>1571432687413.8623</v>
      </c>
      <c r="AL13">
        <f>VLOOKUP('BIFUbC-coal'!$A13,Coal!$A$2:$AQ$28,COLUMN(Coal!AL$2),FALSE)+VLOOKUP('BIFUbC-coal'!$A13,Coal!$A$32:$AQ$58,COLUMN(Coal!AL$32),FALSE)</f>
        <v>1518266188161.135</v>
      </c>
      <c r="AM13">
        <f>VLOOKUP('BIFUbC-coal'!$A13,Coal!$A$2:$AQ$28,COLUMN(Coal!AM$2),FALSE)+VLOOKUP('BIFUbC-coal'!$A13,Coal!$A$32:$AQ$58,COLUMN(Coal!AM$32),FALSE)</f>
        <v>1463546647717.0647</v>
      </c>
      <c r="AN13">
        <f>VLOOKUP('BIFUbC-coal'!$A13,Coal!$A$2:$AQ$28,COLUMN(Coal!AN$2),FALSE)+VLOOKUP('BIFUbC-coal'!$A13,Coal!$A$32:$AQ$58,COLUMN(Coal!AN$32),FALSE)</f>
        <v>1407451682221.2439</v>
      </c>
      <c r="AO13">
        <f>VLOOKUP('BIFUbC-coal'!$A13,Coal!$A$2:$AQ$28,COLUMN(Coal!AO$2),FALSE)+VLOOKUP('BIFUbC-coal'!$A13,Coal!$A$32:$AQ$58,COLUMN(Coal!AO$32),FALSE)</f>
        <v>1350154272234.7141</v>
      </c>
      <c r="AP13">
        <f>VLOOKUP('BIFUbC-coal'!$A13,Coal!$A$2:$AQ$28,COLUMN(Coal!AP$2),FALSE)+VLOOKUP('BIFUbC-coal'!$A13,Coal!$A$32:$AQ$58,COLUMN(Coal!AP$32),FALSE)</f>
        <v>1291850775451.5769</v>
      </c>
      <c r="AQ13">
        <f>VLOOKUP('BIFUbC-coal'!$A13,Coal!$A$2:$AQ$28,COLUMN(Coal!AQ$2),FALSE)+VLOOKUP('BIFUbC-coal'!$A13,Coal!$A$32:$AQ$58,COLUMN(Coal!AQ$32),FALSE)</f>
        <v>1232731883731.886</v>
      </c>
    </row>
    <row r="14" spans="1:43">
      <c r="A14" s="37" t="s">
        <v>627</v>
      </c>
      <c r="B14">
        <f>VLOOKUP('BIFUbC-coal'!$A14,Coal!$A$2:$AQ$28,COLUMN(Coal!B$2),FALSE)+VLOOKUP('BIFUbC-coal'!$A14,Coal!$A$32:$AQ$58,COLUMN(Coal!B$32),FALSE)</f>
        <v>1787875995240.0676</v>
      </c>
      <c r="C14">
        <f>VLOOKUP('BIFUbC-coal'!$A14,Coal!$A$2:$AQ$28,COLUMN(Coal!C$2),FALSE)+VLOOKUP('BIFUbC-coal'!$A14,Coal!$A$32:$AQ$58,COLUMN(Coal!C$32),FALSE)</f>
        <v>1763496623936.1011</v>
      </c>
      <c r="D14">
        <f>VLOOKUP('BIFUbC-coal'!$A14,Coal!$A$2:$AQ$28,COLUMN(Coal!D$2),FALSE)+VLOOKUP('BIFUbC-coal'!$A14,Coal!$A$32:$AQ$58,COLUMN(Coal!D$32),FALSE)</f>
        <v>1892514213026.9001</v>
      </c>
      <c r="E14">
        <f>VLOOKUP('BIFUbC-coal'!$A14,Coal!$A$2:$AQ$28,COLUMN(Coal!E$2),FALSE)+VLOOKUP('BIFUbC-coal'!$A14,Coal!$A$32:$AQ$58,COLUMN(Coal!E$32),FALSE)</f>
        <v>1881189635446.2476</v>
      </c>
      <c r="F14">
        <f>VLOOKUP('BIFUbC-coal'!$A14,Coal!$A$2:$AQ$28,COLUMN(Coal!F$2),FALSE)+VLOOKUP('BIFUbC-coal'!$A14,Coal!$A$32:$AQ$58,COLUMN(Coal!F$32),FALSE)</f>
        <v>1866636199397.53</v>
      </c>
      <c r="G14">
        <f>VLOOKUP('BIFUbC-coal'!$A14,Coal!$A$2:$AQ$28,COLUMN(Coal!G$2),FALSE)+VLOOKUP('BIFUbC-coal'!$A14,Coal!$A$32:$AQ$58,COLUMN(Coal!G$32),FALSE)</f>
        <v>1850282697136.5784</v>
      </c>
      <c r="H14">
        <f>VLOOKUP('BIFUbC-coal'!$A14,Coal!$A$2:$AQ$28,COLUMN(Coal!H$2),FALSE)+VLOOKUP('BIFUbC-coal'!$A14,Coal!$A$32:$AQ$58,COLUMN(Coal!H$32),FALSE)</f>
        <v>1832971688008.2573</v>
      </c>
      <c r="I14">
        <f>VLOOKUP('BIFUbC-coal'!$A14,Coal!$A$2:$AQ$28,COLUMN(Coal!I$2),FALSE)+VLOOKUP('BIFUbC-coal'!$A14,Coal!$A$32:$AQ$58,COLUMN(Coal!I$32),FALSE)</f>
        <v>1814249048737.5854</v>
      </c>
      <c r="J14">
        <f>VLOOKUP('BIFUbC-coal'!$A14,Coal!$A$2:$AQ$28,COLUMN(Coal!J$2),FALSE)+VLOOKUP('BIFUbC-coal'!$A14,Coal!$A$32:$AQ$58,COLUMN(Coal!J$32),FALSE)</f>
        <v>1795985957498.2903</v>
      </c>
      <c r="K14">
        <f>VLOOKUP('BIFUbC-coal'!$A14,Coal!$A$2:$AQ$28,COLUMN(Coal!K$2),FALSE)+VLOOKUP('BIFUbC-coal'!$A14,Coal!$A$32:$AQ$58,COLUMN(Coal!K$32),FALSE)</f>
        <v>1778196945191.2524</v>
      </c>
      <c r="L14">
        <f>VLOOKUP('BIFUbC-coal'!$A14,Coal!$A$2:$AQ$28,COLUMN(Coal!L$2),FALSE)+VLOOKUP('BIFUbC-coal'!$A14,Coal!$A$32:$AQ$58,COLUMN(Coal!L$32),FALSE)</f>
        <v>1760885254841.24</v>
      </c>
      <c r="M14">
        <f>VLOOKUP('BIFUbC-coal'!$A14,Coal!$A$2:$AQ$28,COLUMN(Coal!M$2),FALSE)+VLOOKUP('BIFUbC-coal'!$A14,Coal!$A$32:$AQ$58,COLUMN(Coal!M$32),FALSE)</f>
        <v>1741464720750.218</v>
      </c>
      <c r="N14">
        <f>VLOOKUP('BIFUbC-coal'!$A14,Coal!$A$2:$AQ$28,COLUMN(Coal!N$2),FALSE)+VLOOKUP('BIFUbC-coal'!$A14,Coal!$A$32:$AQ$58,COLUMN(Coal!N$32),FALSE)</f>
        <v>1722555017792.749</v>
      </c>
      <c r="O14">
        <f>VLOOKUP('BIFUbC-coal'!$A14,Coal!$A$2:$AQ$28,COLUMN(Coal!O$2),FALSE)+VLOOKUP('BIFUbC-coal'!$A14,Coal!$A$32:$AQ$58,COLUMN(Coal!O$32),FALSE)</f>
        <v>1704135874347.5649</v>
      </c>
      <c r="P14">
        <f>VLOOKUP('BIFUbC-coal'!$A14,Coal!$A$2:$AQ$28,COLUMN(Coal!P$2),FALSE)+VLOOKUP('BIFUbC-coal'!$A14,Coal!$A$32:$AQ$58,COLUMN(Coal!P$32),FALSE)</f>
        <v>1686182992849.7568</v>
      </c>
      <c r="Q14">
        <f>VLOOKUP('BIFUbC-coal'!$A14,Coal!$A$2:$AQ$28,COLUMN(Coal!Q$2),FALSE)+VLOOKUP('BIFUbC-coal'!$A14,Coal!$A$32:$AQ$58,COLUMN(Coal!Q$32),FALSE)</f>
        <v>1668652629290.041</v>
      </c>
      <c r="R14">
        <f>VLOOKUP('BIFUbC-coal'!$A14,Coal!$A$2:$AQ$28,COLUMN(Coal!R$2),FALSE)+VLOOKUP('BIFUbC-coal'!$A14,Coal!$A$32:$AQ$58,COLUMN(Coal!R$32),FALSE)</f>
        <v>1649883338361.0598</v>
      </c>
      <c r="S14">
        <f>VLOOKUP('BIFUbC-coal'!$A14,Coal!$A$2:$AQ$28,COLUMN(Coal!S$2),FALSE)+VLOOKUP('BIFUbC-coal'!$A14,Coal!$A$32:$AQ$58,COLUMN(Coal!S$32),FALSE)</f>
        <v>1633110531109.4048</v>
      </c>
      <c r="T14">
        <f>VLOOKUP('BIFUbC-coal'!$A14,Coal!$A$2:$AQ$28,COLUMN(Coal!T$2),FALSE)+VLOOKUP('BIFUbC-coal'!$A14,Coal!$A$32:$AQ$58,COLUMN(Coal!T$32),FALSE)</f>
        <v>1616638094188.8455</v>
      </c>
      <c r="U14">
        <f>VLOOKUP('BIFUbC-coal'!$A14,Coal!$A$2:$AQ$28,COLUMN(Coal!U$2),FALSE)+VLOOKUP('BIFUbC-coal'!$A14,Coal!$A$32:$AQ$58,COLUMN(Coal!U$32),FALSE)</f>
        <v>1600419687593.8167</v>
      </c>
      <c r="V14">
        <f>VLOOKUP('BIFUbC-coal'!$A14,Coal!$A$2:$AQ$28,COLUMN(Coal!V$2),FALSE)+VLOOKUP('BIFUbC-coal'!$A14,Coal!$A$32:$AQ$58,COLUMN(Coal!V$32),FALSE)</f>
        <v>1584409534236.7673</v>
      </c>
      <c r="W14">
        <f>VLOOKUP('BIFUbC-coal'!$A14,Coal!$A$2:$AQ$28,COLUMN(Coal!W$2),FALSE)+VLOOKUP('BIFUbC-coal'!$A14,Coal!$A$32:$AQ$58,COLUMN(Coal!W$32),FALSE)</f>
        <v>1567615747045.1001</v>
      </c>
      <c r="X14">
        <f>VLOOKUP('BIFUbC-coal'!$A14,Coal!$A$2:$AQ$28,COLUMN(Coal!X$2),FALSE)+VLOOKUP('BIFUbC-coal'!$A14,Coal!$A$32:$AQ$58,COLUMN(Coal!X$32),FALSE)</f>
        <v>1548487201390.9949</v>
      </c>
      <c r="Y14">
        <f>VLOOKUP('BIFUbC-coal'!$A14,Coal!$A$2:$AQ$28,COLUMN(Coal!Y$2),FALSE)+VLOOKUP('BIFUbC-coal'!$A14,Coal!$A$32:$AQ$58,COLUMN(Coal!Y$32),FALSE)</f>
        <v>1528569393505.4651</v>
      </c>
      <c r="Z14">
        <f>VLOOKUP('BIFUbC-coal'!$A14,Coal!$A$2:$AQ$28,COLUMN(Coal!Z$2),FALSE)+VLOOKUP('BIFUbC-coal'!$A14,Coal!$A$32:$AQ$58,COLUMN(Coal!Z$32),FALSE)</f>
        <v>1507855941916.8005</v>
      </c>
      <c r="AA14">
        <f>VLOOKUP('BIFUbC-coal'!$A14,Coal!$A$2:$AQ$28,COLUMN(Coal!AA$2),FALSE)+VLOOKUP('BIFUbC-coal'!$A14,Coal!$A$32:$AQ$58,COLUMN(Coal!AA$32),FALSE)</f>
        <v>1486328887126.5803</v>
      </c>
      <c r="AB14">
        <f>VLOOKUP('BIFUbC-coal'!$A14,Coal!$A$2:$AQ$28,COLUMN(Coal!AB$2),FALSE)+VLOOKUP('BIFUbC-coal'!$A14,Coal!$A$32:$AQ$58,COLUMN(Coal!AB$32),FALSE)</f>
        <v>1463989115920.0605</v>
      </c>
      <c r="AC14">
        <f>VLOOKUP('BIFUbC-coal'!$A14,Coal!$A$2:$AQ$28,COLUMN(Coal!AC$2),FALSE)+VLOOKUP('BIFUbC-coal'!$A14,Coal!$A$32:$AQ$58,COLUMN(Coal!AC$32),FALSE)</f>
        <v>1440841154886.8145</v>
      </c>
      <c r="AD14">
        <f>VLOOKUP('BIFUbC-coal'!$A14,Coal!$A$2:$AQ$28,COLUMN(Coal!AD$2),FALSE)+VLOOKUP('BIFUbC-coal'!$A14,Coal!$A$32:$AQ$58,COLUMN(Coal!AD$32),FALSE)</f>
        <v>1416893303778.6606</v>
      </c>
      <c r="AE14">
        <f>VLOOKUP('BIFUbC-coal'!$A14,Coal!$A$2:$AQ$28,COLUMN(Coal!AE$2),FALSE)+VLOOKUP('BIFUbC-coal'!$A14,Coal!$A$32:$AQ$58,COLUMN(Coal!AE$32),FALSE)</f>
        <v>1392143824684.9504</v>
      </c>
      <c r="AF14">
        <f>VLOOKUP('BIFUbC-coal'!$A14,Coal!$A$2:$AQ$28,COLUMN(Coal!AF$2),FALSE)+VLOOKUP('BIFUbC-coal'!$A14,Coal!$A$32:$AQ$58,COLUMN(Coal!AF$32),FALSE)</f>
        <v>1366609557635.4712</v>
      </c>
      <c r="AG14">
        <f>VLOOKUP('BIFUbC-coal'!$A14,Coal!$A$2:$AQ$28,COLUMN(Coal!AG$2),FALSE)+VLOOKUP('BIFUbC-coal'!$A14,Coal!$A$32:$AQ$58,COLUMN(Coal!AG$32),FALSE)</f>
        <v>1340297933465.4724</v>
      </c>
      <c r="AH14">
        <f>VLOOKUP('BIFUbC-coal'!$A14,Coal!$A$2:$AQ$28,COLUMN(Coal!AH$2),FALSE)+VLOOKUP('BIFUbC-coal'!$A14,Coal!$A$32:$AQ$58,COLUMN(Coal!AH$32),FALSE)</f>
        <v>1311918171735.5491</v>
      </c>
      <c r="AI14">
        <f>VLOOKUP('BIFUbC-coal'!$A14,Coal!$A$2:$AQ$28,COLUMN(Coal!AI$2),FALSE)+VLOOKUP('BIFUbC-coal'!$A14,Coal!$A$32:$AQ$58,COLUMN(Coal!AI$32),FALSE)</f>
        <v>1282858957514.9329</v>
      </c>
      <c r="AJ14">
        <f>VLOOKUP('BIFUbC-coal'!$A14,Coal!$A$2:$AQ$28,COLUMN(Coal!AJ$2),FALSE)+VLOOKUP('BIFUbC-coal'!$A14,Coal!$A$32:$AQ$58,COLUMN(Coal!AJ$32),FALSE)</f>
        <v>1253144205556.7327</v>
      </c>
      <c r="AK14">
        <f>VLOOKUP('BIFUbC-coal'!$A14,Coal!$A$2:$AQ$28,COLUMN(Coal!AK$2),FALSE)+VLOOKUP('BIFUbC-coal'!$A14,Coal!$A$32:$AQ$58,COLUMN(Coal!AK$32),FALSE)</f>
        <v>1222802734734.6921</v>
      </c>
      <c r="AL14">
        <f>VLOOKUP('BIFUbC-coal'!$A14,Coal!$A$2:$AQ$28,COLUMN(Coal!AL$2),FALSE)+VLOOKUP('BIFUbC-coal'!$A14,Coal!$A$32:$AQ$58,COLUMN(Coal!AL$32),FALSE)</f>
        <v>1191868172766.4709</v>
      </c>
      <c r="AM14">
        <f>VLOOKUP('BIFUbC-coal'!$A14,Coal!$A$2:$AQ$28,COLUMN(Coal!AM$2),FALSE)+VLOOKUP('BIFUbC-coal'!$A14,Coal!$A$32:$AQ$58,COLUMN(Coal!AM$32),FALSE)</f>
        <v>1160367107514.9456</v>
      </c>
      <c r="AN14">
        <f>VLOOKUP('BIFUbC-coal'!$A14,Coal!$A$2:$AQ$28,COLUMN(Coal!AN$2),FALSE)+VLOOKUP('BIFUbC-coal'!$A14,Coal!$A$32:$AQ$58,COLUMN(Coal!AN$32),FALSE)</f>
        <v>1128343287533.6621</v>
      </c>
      <c r="AO14">
        <f>VLOOKUP('BIFUbC-coal'!$A14,Coal!$A$2:$AQ$28,COLUMN(Coal!AO$2),FALSE)+VLOOKUP('BIFUbC-coal'!$A14,Coal!$A$32:$AQ$58,COLUMN(Coal!AO$32),FALSE)</f>
        <v>1095833695429.7819</v>
      </c>
      <c r="AP14">
        <f>VLOOKUP('BIFUbC-coal'!$A14,Coal!$A$2:$AQ$28,COLUMN(Coal!AP$2),FALSE)+VLOOKUP('BIFUbC-coal'!$A14,Coal!$A$32:$AQ$58,COLUMN(Coal!AP$32),FALSE)</f>
        <v>1062891457083.6646</v>
      </c>
      <c r="AQ14">
        <f>VLOOKUP('BIFUbC-coal'!$A14,Coal!$A$2:$AQ$28,COLUMN(Coal!AQ$2),FALSE)+VLOOKUP('BIFUbC-coal'!$A14,Coal!$A$32:$AQ$58,COLUMN(Coal!AQ$32),FALSE)</f>
        <v>1029563062519.7257</v>
      </c>
    </row>
    <row r="15" spans="1:43">
      <c r="A15" s="37" t="s">
        <v>628</v>
      </c>
      <c r="B15">
        <f>VLOOKUP('BIFUbC-coal'!$A15,Coal!$A$2:$AQ$28,COLUMN(Coal!B$2),FALSE)+VLOOKUP('BIFUbC-coal'!$A15,Coal!$A$32:$AQ$58,COLUMN(Coal!B$32),FALSE)</f>
        <v>178855798096741.22</v>
      </c>
      <c r="C15">
        <f>VLOOKUP('BIFUbC-coal'!$A15,Coal!$A$2:$AQ$28,COLUMN(Coal!C$2),FALSE)+VLOOKUP('BIFUbC-coal'!$A15,Coal!$A$32:$AQ$58,COLUMN(Coal!C$32),FALSE)</f>
        <v>178521167440953.81</v>
      </c>
      <c r="D15">
        <f>VLOOKUP('BIFUbC-coal'!$A15,Coal!$A$2:$AQ$28,COLUMN(Coal!D$2),FALSE)+VLOOKUP('BIFUbC-coal'!$A15,Coal!$A$32:$AQ$58,COLUMN(Coal!D$32),FALSE)</f>
        <v>187572985606923.56</v>
      </c>
      <c r="E15">
        <f>VLOOKUP('BIFUbC-coal'!$A15,Coal!$A$2:$AQ$28,COLUMN(Coal!E$2),FALSE)+VLOOKUP('BIFUbC-coal'!$A15,Coal!$A$32:$AQ$58,COLUMN(Coal!E$32),FALSE)</f>
        <v>189838605844340.97</v>
      </c>
      <c r="F15">
        <f>VLOOKUP('BIFUbC-coal'!$A15,Coal!$A$2:$AQ$28,COLUMN(Coal!F$2),FALSE)+VLOOKUP('BIFUbC-coal'!$A15,Coal!$A$32:$AQ$58,COLUMN(Coal!F$32),FALSE)</f>
        <v>191729916728023.91</v>
      </c>
      <c r="G15">
        <f>VLOOKUP('BIFUbC-coal'!$A15,Coal!$A$2:$AQ$28,COLUMN(Coal!G$2),FALSE)+VLOOKUP('BIFUbC-coal'!$A15,Coal!$A$32:$AQ$58,COLUMN(Coal!G$32),FALSE)</f>
        <v>193379448035677.13</v>
      </c>
      <c r="H15">
        <f>VLOOKUP('BIFUbC-coal'!$A15,Coal!$A$2:$AQ$28,COLUMN(Coal!H$2),FALSE)+VLOOKUP('BIFUbC-coal'!$A15,Coal!$A$32:$AQ$58,COLUMN(Coal!H$32),FALSE)</f>
        <v>194868330611106.16</v>
      </c>
      <c r="I15">
        <f>VLOOKUP('BIFUbC-coal'!$A15,Coal!$A$2:$AQ$28,COLUMN(Coal!I$2),FALSE)+VLOOKUP('BIFUbC-coal'!$A15,Coal!$A$32:$AQ$58,COLUMN(Coal!I$32),FALSE)</f>
        <v>196142078517572.94</v>
      </c>
      <c r="J15">
        <f>VLOOKUP('BIFUbC-coal'!$A15,Coal!$A$2:$AQ$28,COLUMN(Coal!J$2),FALSE)+VLOOKUP('BIFUbC-coal'!$A15,Coal!$A$32:$AQ$58,COLUMN(Coal!J$32),FALSE)</f>
        <v>197401230311327.34</v>
      </c>
      <c r="K15">
        <f>VLOOKUP('BIFUbC-coal'!$A15,Coal!$A$2:$AQ$28,COLUMN(Coal!K$2),FALSE)+VLOOKUP('BIFUbC-coal'!$A15,Coal!$A$32:$AQ$58,COLUMN(Coal!K$32),FALSE)</f>
        <v>198650243592125.75</v>
      </c>
      <c r="L15">
        <f>VLOOKUP('BIFUbC-coal'!$A15,Coal!$A$2:$AQ$28,COLUMN(Coal!L$2),FALSE)+VLOOKUP('BIFUbC-coal'!$A15,Coal!$A$32:$AQ$58,COLUMN(Coal!L$32),FALSE)</f>
        <v>199892388791551.59</v>
      </c>
      <c r="M15">
        <f>VLOOKUP('BIFUbC-coal'!$A15,Coal!$A$2:$AQ$28,COLUMN(Coal!M$2),FALSE)+VLOOKUP('BIFUbC-coal'!$A15,Coal!$A$32:$AQ$58,COLUMN(Coal!M$32),FALSE)</f>
        <v>200829245302369.34</v>
      </c>
      <c r="N15">
        <f>VLOOKUP('BIFUbC-coal'!$A15,Coal!$A$2:$AQ$28,COLUMN(Coal!N$2),FALSE)+VLOOKUP('BIFUbC-coal'!$A15,Coal!$A$32:$AQ$58,COLUMN(Coal!N$32),FALSE)</f>
        <v>201759647617087</v>
      </c>
      <c r="O15">
        <f>VLOOKUP('BIFUbC-coal'!$A15,Coal!$A$2:$AQ$28,COLUMN(Coal!O$2),FALSE)+VLOOKUP('BIFUbC-coal'!$A15,Coal!$A$32:$AQ$58,COLUMN(Coal!O$32),FALSE)</f>
        <v>202684243262967.34</v>
      </c>
      <c r="P15">
        <f>VLOOKUP('BIFUbC-coal'!$A15,Coal!$A$2:$AQ$28,COLUMN(Coal!P$2),FALSE)+VLOOKUP('BIFUbC-coal'!$A15,Coal!$A$32:$AQ$58,COLUMN(Coal!P$32),FALSE)</f>
        <v>203603040355437.09</v>
      </c>
      <c r="Q15">
        <f>VLOOKUP('BIFUbC-coal'!$A15,Coal!$A$2:$AQ$28,COLUMN(Coal!Q$2),FALSE)+VLOOKUP('BIFUbC-coal'!$A15,Coal!$A$32:$AQ$58,COLUMN(Coal!Q$32),FALSE)</f>
        <v>204513461620658.56</v>
      </c>
      <c r="R15">
        <f>VLOOKUP('BIFUbC-coal'!$A15,Coal!$A$2:$AQ$28,COLUMN(Coal!R$2),FALSE)+VLOOKUP('BIFUbC-coal'!$A15,Coal!$A$32:$AQ$58,COLUMN(Coal!R$32),FALSE)</f>
        <v>205209388209105.84</v>
      </c>
      <c r="S15">
        <f>VLOOKUP('BIFUbC-coal'!$A15,Coal!$A$2:$AQ$28,COLUMN(Coal!S$2),FALSE)+VLOOKUP('BIFUbC-coal'!$A15,Coal!$A$32:$AQ$58,COLUMN(Coal!S$32),FALSE)</f>
        <v>206096658271460.91</v>
      </c>
      <c r="T15">
        <f>VLOOKUP('BIFUbC-coal'!$A15,Coal!$A$2:$AQ$28,COLUMN(Coal!T$2),FALSE)+VLOOKUP('BIFUbC-coal'!$A15,Coal!$A$32:$AQ$58,COLUMN(Coal!T$32),FALSE)</f>
        <v>206967222665787.75</v>
      </c>
      <c r="U15">
        <f>VLOOKUP('BIFUbC-coal'!$A15,Coal!$A$2:$AQ$28,COLUMN(Coal!U$2),FALSE)+VLOOKUP('BIFUbC-coal'!$A15,Coal!$A$32:$AQ$58,COLUMN(Coal!U$32),FALSE)</f>
        <v>207816925673437.69</v>
      </c>
      <c r="V15">
        <f>VLOOKUP('BIFUbC-coal'!$A15,Coal!$A$2:$AQ$28,COLUMN(Coal!V$2),FALSE)+VLOOKUP('BIFUbC-coal'!$A15,Coal!$A$32:$AQ$58,COLUMN(Coal!V$32),FALSE)</f>
        <v>208641342355028.53</v>
      </c>
      <c r="W15">
        <f>VLOOKUP('BIFUbC-coal'!$A15,Coal!$A$2:$AQ$28,COLUMN(Coal!W$2),FALSE)+VLOOKUP('BIFUbC-coal'!$A15,Coal!$A$32:$AQ$58,COLUMN(Coal!W$32),FALSE)</f>
        <v>209308153083635.78</v>
      </c>
      <c r="X15">
        <f>VLOOKUP('BIFUbC-coal'!$A15,Coal!$A$2:$AQ$28,COLUMN(Coal!X$2),FALSE)+VLOOKUP('BIFUbC-coal'!$A15,Coal!$A$32:$AQ$58,COLUMN(Coal!X$32),FALSE)</f>
        <v>209601250319261.22</v>
      </c>
      <c r="Y15">
        <f>VLOOKUP('BIFUbC-coal'!$A15,Coal!$A$2:$AQ$28,COLUMN(Coal!Y$2),FALSE)+VLOOKUP('BIFUbC-coal'!$A15,Coal!$A$32:$AQ$58,COLUMN(Coal!Y$32),FALSE)</f>
        <v>209721935047983.84</v>
      </c>
      <c r="Z15">
        <f>VLOOKUP('BIFUbC-coal'!$A15,Coal!$A$2:$AQ$28,COLUMN(Coal!Z$2),FALSE)+VLOOKUP('BIFUbC-coal'!$A15,Coal!$A$32:$AQ$58,COLUMN(Coal!Z$32),FALSE)</f>
        <v>209665066577597.28</v>
      </c>
      <c r="AA15">
        <f>VLOOKUP('BIFUbC-coal'!$A15,Coal!$A$2:$AQ$28,COLUMN(Coal!AA$2),FALSE)+VLOOKUP('BIFUbC-coal'!$A15,Coal!$A$32:$AQ$58,COLUMN(Coal!AA$32),FALSE)</f>
        <v>209423766271997.59</v>
      </c>
      <c r="AB15">
        <f>VLOOKUP('BIFUbC-coal'!$A15,Coal!$A$2:$AQ$28,COLUMN(Coal!AB$2),FALSE)+VLOOKUP('BIFUbC-coal'!$A15,Coal!$A$32:$AQ$58,COLUMN(Coal!AB$32),FALSE)</f>
        <v>208993691100554.03</v>
      </c>
      <c r="AC15">
        <f>VLOOKUP('BIFUbC-coal'!$A15,Coal!$A$2:$AQ$28,COLUMN(Coal!AC$2),FALSE)+VLOOKUP('BIFUbC-coal'!$A15,Coal!$A$32:$AQ$58,COLUMN(Coal!AC$32),FALSE)</f>
        <v>208370986492707.44</v>
      </c>
      <c r="AD15">
        <f>VLOOKUP('BIFUbC-coal'!$A15,Coal!$A$2:$AQ$28,COLUMN(Coal!AD$2),FALSE)+VLOOKUP('BIFUbC-coal'!$A15,Coal!$A$32:$AQ$58,COLUMN(Coal!AD$32),FALSE)</f>
        <v>207552337488051.75</v>
      </c>
      <c r="AE15">
        <f>VLOOKUP('BIFUbC-coal'!$A15,Coal!$A$2:$AQ$28,COLUMN(Coal!AE$2),FALSE)+VLOOKUP('BIFUbC-coal'!$A15,Coal!$A$32:$AQ$58,COLUMN(Coal!AE$32),FALSE)</f>
        <v>206532932735347.13</v>
      </c>
      <c r="AF15">
        <f>VLOOKUP('BIFUbC-coal'!$A15,Coal!$A$2:$AQ$28,COLUMN(Coal!AF$2),FALSE)+VLOOKUP('BIFUbC-coal'!$A15,Coal!$A$32:$AQ$58,COLUMN(Coal!AF$32),FALSE)</f>
        <v>205310707740222.94</v>
      </c>
      <c r="AG15">
        <f>VLOOKUP('BIFUbC-coal'!$A15,Coal!$A$2:$AQ$28,COLUMN(Coal!AG$2),FALSE)+VLOOKUP('BIFUbC-coal'!$A15,Coal!$A$32:$AQ$58,COLUMN(Coal!AG$32),FALSE)</f>
        <v>203882219520461.97</v>
      </c>
      <c r="AH15">
        <f>VLOOKUP('BIFUbC-coal'!$A15,Coal!$A$2:$AQ$28,COLUMN(Coal!AH$2),FALSE)+VLOOKUP('BIFUbC-coal'!$A15,Coal!$A$32:$AQ$58,COLUMN(Coal!AH$32),FALSE)</f>
        <v>202042082344064.06</v>
      </c>
      <c r="AI15">
        <f>VLOOKUP('BIFUbC-coal'!$A15,Coal!$A$2:$AQ$28,COLUMN(Coal!AI$2),FALSE)+VLOOKUP('BIFUbC-coal'!$A15,Coal!$A$32:$AQ$58,COLUMN(Coal!AI$32),FALSE)</f>
        <v>199996838062154.53</v>
      </c>
      <c r="AJ15">
        <f>VLOOKUP('BIFUbC-coal'!$A15,Coal!$A$2:$AQ$28,COLUMN(Coal!AJ$2),FALSE)+VLOOKUP('BIFUbC-coal'!$A15,Coal!$A$32:$AQ$58,COLUMN(Coal!AJ$32),FALSE)</f>
        <v>197746088785963.5</v>
      </c>
      <c r="AK15">
        <f>VLOOKUP('BIFUbC-coal'!$A15,Coal!$A$2:$AQ$28,COLUMN(Coal!AK$2),FALSE)+VLOOKUP('BIFUbC-coal'!$A15,Coal!$A$32:$AQ$58,COLUMN(Coal!AK$32),FALSE)</f>
        <v>195290343232164.88</v>
      </c>
      <c r="AL15">
        <f>VLOOKUP('BIFUbC-coal'!$A15,Coal!$A$2:$AQ$28,COLUMN(Coal!AL$2),FALSE)+VLOOKUP('BIFUbC-coal'!$A15,Coal!$A$32:$AQ$58,COLUMN(Coal!AL$32),FALSE)</f>
        <v>192631048031762.66</v>
      </c>
      <c r="AM15">
        <f>VLOOKUP('BIFUbC-coal'!$A15,Coal!$A$2:$AQ$28,COLUMN(Coal!AM$2),FALSE)+VLOOKUP('BIFUbC-coal'!$A15,Coal!$A$32:$AQ$58,COLUMN(Coal!AM$32),FALSE)</f>
        <v>189768675961459.66</v>
      </c>
      <c r="AN15">
        <f>VLOOKUP('BIFUbC-coal'!$A15,Coal!$A$2:$AQ$28,COLUMN(Coal!AN$2),FALSE)+VLOOKUP('BIFUbC-coal'!$A15,Coal!$A$32:$AQ$58,COLUMN(Coal!AN$32),FALSE)</f>
        <v>186706704379543.22</v>
      </c>
      <c r="AO15">
        <f>VLOOKUP('BIFUbC-coal'!$A15,Coal!$A$2:$AQ$28,COLUMN(Coal!AO$2),FALSE)+VLOOKUP('BIFUbC-coal'!$A15,Coal!$A$32:$AQ$58,COLUMN(Coal!AO$32),FALSE)</f>
        <v>183447735488521.13</v>
      </c>
      <c r="AP15">
        <f>VLOOKUP('BIFUbC-coal'!$A15,Coal!$A$2:$AQ$28,COLUMN(Coal!AP$2),FALSE)+VLOOKUP('BIFUbC-coal'!$A15,Coal!$A$32:$AQ$58,COLUMN(Coal!AP$32),FALSE)</f>
        <v>179997353596382.84</v>
      </c>
      <c r="AQ15">
        <f>VLOOKUP('BIFUbC-coal'!$A15,Coal!$A$2:$AQ$28,COLUMN(Coal!AQ$2),FALSE)+VLOOKUP('BIFUbC-coal'!$A15,Coal!$A$32:$AQ$58,COLUMN(Coal!AQ$32),FALSE)</f>
        <v>176360341393137.94</v>
      </c>
    </row>
    <row r="16" spans="1:43">
      <c r="A16" s="37" t="s">
        <v>629</v>
      </c>
      <c r="B16">
        <f>VLOOKUP('BIFUbC-coal'!$A16,Coal!$A$2:$AQ$28,COLUMN(Coal!B$2),FALSE)+VLOOKUP('BIFUbC-coal'!$A16,Coal!$A$32:$AQ$58,COLUMN(Coal!B$32),FALSE)</f>
        <v>31085563640060.902</v>
      </c>
      <c r="C16">
        <f>VLOOKUP('BIFUbC-coal'!$A16,Coal!$A$2:$AQ$28,COLUMN(Coal!C$2),FALSE)+VLOOKUP('BIFUbC-coal'!$A16,Coal!$A$32:$AQ$58,COLUMN(Coal!C$32),FALSE)</f>
        <v>31067764460996.281</v>
      </c>
      <c r="D16">
        <f>VLOOKUP('BIFUbC-coal'!$A16,Coal!$A$2:$AQ$28,COLUMN(Coal!D$2),FALSE)+VLOOKUP('BIFUbC-coal'!$A16,Coal!$A$32:$AQ$58,COLUMN(Coal!D$32),FALSE)</f>
        <v>32662463372842.883</v>
      </c>
      <c r="E16">
        <f>VLOOKUP('BIFUbC-coal'!$A16,Coal!$A$2:$AQ$28,COLUMN(Coal!E$2),FALSE)+VLOOKUP('BIFUbC-coal'!$A16,Coal!$A$32:$AQ$58,COLUMN(Coal!E$32),FALSE)</f>
        <v>33087648515831.301</v>
      </c>
      <c r="F16">
        <f>VLOOKUP('BIFUbC-coal'!$A16,Coal!$A$2:$AQ$28,COLUMN(Coal!F$2),FALSE)+VLOOKUP('BIFUbC-coal'!$A16,Coal!$A$32:$AQ$58,COLUMN(Coal!F$32),FALSE)</f>
        <v>33449163742508.398</v>
      </c>
      <c r="G16">
        <f>VLOOKUP('BIFUbC-coal'!$A16,Coal!$A$2:$AQ$28,COLUMN(Coal!G$2),FALSE)+VLOOKUP('BIFUbC-coal'!$A16,Coal!$A$32:$AQ$58,COLUMN(Coal!G$32),FALSE)</f>
        <v>33769937133229.328</v>
      </c>
      <c r="H16">
        <f>VLOOKUP('BIFUbC-coal'!$A16,Coal!$A$2:$AQ$28,COLUMN(Coal!H$2),FALSE)+VLOOKUP('BIFUbC-coal'!$A16,Coal!$A$32:$AQ$58,COLUMN(Coal!H$32),FALSE)</f>
        <v>34063892808616.473</v>
      </c>
      <c r="I16">
        <f>VLOOKUP('BIFUbC-coal'!$A16,Coal!$A$2:$AQ$28,COLUMN(Coal!I$2),FALSE)+VLOOKUP('BIFUbC-coal'!$A16,Coal!$A$32:$AQ$58,COLUMN(Coal!I$32),FALSE)</f>
        <v>34321516040757.086</v>
      </c>
      <c r="J16">
        <f>VLOOKUP('BIFUbC-coal'!$A16,Coal!$A$2:$AQ$28,COLUMN(Coal!J$2),FALSE)+VLOOKUP('BIFUbC-coal'!$A16,Coal!$A$32:$AQ$58,COLUMN(Coal!J$32),FALSE)</f>
        <v>34577481871555.27</v>
      </c>
      <c r="K16">
        <f>VLOOKUP('BIFUbC-coal'!$A16,Coal!$A$2:$AQ$28,COLUMN(Coal!K$2),FALSE)+VLOOKUP('BIFUbC-coal'!$A16,Coal!$A$32:$AQ$58,COLUMN(Coal!K$32),FALSE)</f>
        <v>34832569703542.98</v>
      </c>
      <c r="L16">
        <f>VLOOKUP('BIFUbC-coal'!$A16,Coal!$A$2:$AQ$28,COLUMN(Coal!L$2),FALSE)+VLOOKUP('BIFUbC-coal'!$A16,Coal!$A$32:$AQ$58,COLUMN(Coal!L$32),FALSE)</f>
        <v>35087354563664.484</v>
      </c>
      <c r="M16">
        <f>VLOOKUP('BIFUbC-coal'!$A16,Coal!$A$2:$AQ$28,COLUMN(Coal!M$2),FALSE)+VLOOKUP('BIFUbC-coal'!$A16,Coal!$A$32:$AQ$58,COLUMN(Coal!M$32),FALSE)</f>
        <v>35289901011551.039</v>
      </c>
      <c r="N16">
        <f>VLOOKUP('BIFUbC-coal'!$A16,Coal!$A$2:$AQ$28,COLUMN(Coal!N$2),FALSE)+VLOOKUP('BIFUbC-coal'!$A16,Coal!$A$32:$AQ$58,COLUMN(Coal!N$32),FALSE)</f>
        <v>35492108887401.453</v>
      </c>
      <c r="O16">
        <f>VLOOKUP('BIFUbC-coal'!$A16,Coal!$A$2:$AQ$28,COLUMN(Coal!O$2),FALSE)+VLOOKUP('BIFUbC-coal'!$A16,Coal!$A$32:$AQ$58,COLUMN(Coal!O$32),FALSE)</f>
        <v>35694095492238.805</v>
      </c>
      <c r="P16">
        <f>VLOOKUP('BIFUbC-coal'!$A16,Coal!$A$2:$AQ$28,COLUMN(Coal!P$2),FALSE)+VLOOKUP('BIFUbC-coal'!$A16,Coal!$A$32:$AQ$58,COLUMN(Coal!P$32),FALSE)</f>
        <v>35895866398844.281</v>
      </c>
      <c r="Q16">
        <f>VLOOKUP('BIFUbC-coal'!$A16,Coal!$A$2:$AQ$28,COLUMN(Coal!Q$2),FALSE)+VLOOKUP('BIFUbC-coal'!$A16,Coal!$A$32:$AQ$58,COLUMN(Coal!Q$32),FALSE)</f>
        <v>36096974621553.727</v>
      </c>
      <c r="R16">
        <f>VLOOKUP('BIFUbC-coal'!$A16,Coal!$A$2:$AQ$28,COLUMN(Coal!R$2),FALSE)+VLOOKUP('BIFUbC-coal'!$A16,Coal!$A$32:$AQ$58,COLUMN(Coal!R$32),FALSE)</f>
        <v>36261332464587.766</v>
      </c>
      <c r="S16">
        <f>VLOOKUP('BIFUbC-coal'!$A16,Coal!$A$2:$AQ$28,COLUMN(Coal!S$2),FALSE)+VLOOKUP('BIFUbC-coal'!$A16,Coal!$A$32:$AQ$58,COLUMN(Coal!S$32),FALSE)</f>
        <v>36459954992596.313</v>
      </c>
      <c r="T16">
        <f>VLOOKUP('BIFUbC-coal'!$A16,Coal!$A$2:$AQ$28,COLUMN(Coal!T$2),FALSE)+VLOOKUP('BIFUbC-coal'!$A16,Coal!$A$32:$AQ$58,COLUMN(Coal!T$32),FALSE)</f>
        <v>36656454436301.695</v>
      </c>
      <c r="U16">
        <f>VLOOKUP('BIFUbC-coal'!$A16,Coal!$A$2:$AQ$28,COLUMN(Coal!U$2),FALSE)+VLOOKUP('BIFUbC-coal'!$A16,Coal!$A$32:$AQ$58,COLUMN(Coal!U$32),FALSE)</f>
        <v>36850096355108.063</v>
      </c>
      <c r="V16">
        <f>VLOOKUP('BIFUbC-coal'!$A16,Coal!$A$2:$AQ$28,COLUMN(Coal!V$2),FALSE)+VLOOKUP('BIFUbC-coal'!$A16,Coal!$A$32:$AQ$58,COLUMN(Coal!V$32),FALSE)</f>
        <v>37040095184089.805</v>
      </c>
      <c r="W16">
        <f>VLOOKUP('BIFUbC-coal'!$A16,Coal!$A$2:$AQ$28,COLUMN(Coal!W$2),FALSE)+VLOOKUP('BIFUbC-coal'!$A16,Coal!$A$32:$AQ$58,COLUMN(Coal!W$32),FALSE)</f>
        <v>37203130654650.617</v>
      </c>
      <c r="X16">
        <f>VLOOKUP('BIFUbC-coal'!$A16,Coal!$A$2:$AQ$28,COLUMN(Coal!X$2),FALSE)+VLOOKUP('BIFUbC-coal'!$A16,Coal!$A$32:$AQ$58,COLUMN(Coal!X$32),FALSE)</f>
        <v>37300986631976.875</v>
      </c>
      <c r="Y16">
        <f>VLOOKUP('BIFUbC-coal'!$A16,Coal!$A$2:$AQ$28,COLUMN(Coal!Y$2),FALSE)+VLOOKUP('BIFUbC-coal'!$A16,Coal!$A$32:$AQ$58,COLUMN(Coal!Y$32),FALSE)</f>
        <v>37368971152688.273</v>
      </c>
      <c r="Z16">
        <f>VLOOKUP('BIFUbC-coal'!$A16,Coal!$A$2:$AQ$28,COLUMN(Coal!Z$2),FALSE)+VLOOKUP('BIFUbC-coal'!$A16,Coal!$A$32:$AQ$58,COLUMN(Coal!Z$32),FALSE)</f>
        <v>37406063054063.719</v>
      </c>
      <c r="AA16">
        <f>VLOOKUP('BIFUbC-coal'!$A16,Coal!$A$2:$AQ$28,COLUMN(Coal!AA$2),FALSE)+VLOOKUP('BIFUbC-coal'!$A16,Coal!$A$32:$AQ$58,COLUMN(Coal!AA$32),FALSE)</f>
        <v>37410926991461.688</v>
      </c>
      <c r="AB16">
        <f>VLOOKUP('BIFUbC-coal'!$A16,Coal!$A$2:$AQ$28,COLUMN(Coal!AB$2),FALSE)+VLOOKUP('BIFUbC-coal'!$A16,Coal!$A$32:$AQ$58,COLUMN(Coal!AB$32),FALSE)</f>
        <v>37382668981093.094</v>
      </c>
      <c r="AC16">
        <f>VLOOKUP('BIFUbC-coal'!$A16,Coal!$A$2:$AQ$28,COLUMN(Coal!AC$2),FALSE)+VLOOKUP('BIFUbC-coal'!$A16,Coal!$A$32:$AQ$58,COLUMN(Coal!AC$32),FALSE)</f>
        <v>37320475753262.477</v>
      </c>
      <c r="AD16">
        <f>VLOOKUP('BIFUbC-coal'!$A16,Coal!$A$2:$AQ$28,COLUMN(Coal!AD$2),FALSE)+VLOOKUP('BIFUbC-coal'!$A16,Coal!$A$32:$AQ$58,COLUMN(Coal!AD$32),FALSE)</f>
        <v>37223624294757.477</v>
      </c>
      <c r="AE16">
        <f>VLOOKUP('BIFUbC-coal'!$A16,Coal!$A$2:$AQ$28,COLUMN(Coal!AE$2),FALSE)+VLOOKUP('BIFUbC-coal'!$A16,Coal!$A$32:$AQ$58,COLUMN(Coal!AE$32),FALSE)</f>
        <v>37091119998486.305</v>
      </c>
      <c r="AF16">
        <f>VLOOKUP('BIFUbC-coal'!$A16,Coal!$A$2:$AQ$28,COLUMN(Coal!AF$2),FALSE)+VLOOKUP('BIFUbC-coal'!$A16,Coal!$A$32:$AQ$58,COLUMN(Coal!AF$32),FALSE)</f>
        <v>36922451016255.883</v>
      </c>
      <c r="AG16">
        <f>VLOOKUP('BIFUbC-coal'!$A16,Coal!$A$2:$AQ$28,COLUMN(Coal!AG$2),FALSE)+VLOOKUP('BIFUbC-coal'!$A16,Coal!$A$32:$AQ$58,COLUMN(Coal!AG$32),FALSE)</f>
        <v>36716855198028.156</v>
      </c>
      <c r="AH16">
        <f>VLOOKUP('BIFUbC-coal'!$A16,Coal!$A$2:$AQ$28,COLUMN(Coal!AH$2),FALSE)+VLOOKUP('BIFUbC-coal'!$A16,Coal!$A$32:$AQ$58,COLUMN(Coal!AH$32),FALSE)</f>
        <v>36437478649048.992</v>
      </c>
      <c r="AI16">
        <f>VLOOKUP('BIFUbC-coal'!$A16,Coal!$A$2:$AQ$28,COLUMN(Coal!AI$2),FALSE)+VLOOKUP('BIFUbC-coal'!$A16,Coal!$A$32:$AQ$58,COLUMN(Coal!AI$32),FALSE)</f>
        <v>36120975120886.5</v>
      </c>
      <c r="AJ16">
        <f>VLOOKUP('BIFUbC-coal'!$A16,Coal!$A$2:$AQ$28,COLUMN(Coal!AJ$2),FALSE)+VLOOKUP('BIFUbC-coal'!$A16,Coal!$A$32:$AQ$58,COLUMN(Coal!AJ$32),FALSE)</f>
        <v>35767115227969.039</v>
      </c>
      <c r="AK16">
        <f>VLOOKUP('BIFUbC-coal'!$A16,Coal!$A$2:$AQ$28,COLUMN(Coal!AK$2),FALSE)+VLOOKUP('BIFUbC-coal'!$A16,Coal!$A$32:$AQ$58,COLUMN(Coal!AK$32),FALSE)</f>
        <v>35375829260368.469</v>
      </c>
      <c r="AL16">
        <f>VLOOKUP('BIFUbC-coal'!$A16,Coal!$A$2:$AQ$28,COLUMN(Coal!AL$2),FALSE)+VLOOKUP('BIFUbC-coal'!$A16,Coal!$A$32:$AQ$58,COLUMN(Coal!AL$32),FALSE)</f>
        <v>34947213873478.094</v>
      </c>
      <c r="AM16">
        <f>VLOOKUP('BIFUbC-coal'!$A16,Coal!$A$2:$AQ$28,COLUMN(Coal!AM$2),FALSE)+VLOOKUP('BIFUbC-coal'!$A16,Coal!$A$32:$AQ$58,COLUMN(Coal!AM$32),FALSE)</f>
        <v>34481189246572.211</v>
      </c>
      <c r="AN16">
        <f>VLOOKUP('BIFUbC-coal'!$A16,Coal!$A$2:$AQ$28,COLUMN(Coal!AN$2),FALSE)+VLOOKUP('BIFUbC-coal'!$A16,Coal!$A$32:$AQ$58,COLUMN(Coal!AN$32),FALSE)</f>
        <v>33978214650281.746</v>
      </c>
      <c r="AO16">
        <f>VLOOKUP('BIFUbC-coal'!$A16,Coal!$A$2:$AQ$28,COLUMN(Coal!AO$2),FALSE)+VLOOKUP('BIFUbC-coal'!$A16,Coal!$A$32:$AQ$58,COLUMN(Coal!AO$32),FALSE)</f>
        <v>33438592202107.094</v>
      </c>
      <c r="AP16">
        <f>VLOOKUP('BIFUbC-coal'!$A16,Coal!$A$2:$AQ$28,COLUMN(Coal!AP$2),FALSE)+VLOOKUP('BIFUbC-coal'!$A16,Coal!$A$32:$AQ$58,COLUMN(Coal!AP$32),FALSE)</f>
        <v>32863162721169.055</v>
      </c>
      <c r="AQ16">
        <f>VLOOKUP('BIFUbC-coal'!$A16,Coal!$A$2:$AQ$28,COLUMN(Coal!AQ$2),FALSE)+VLOOKUP('BIFUbC-coal'!$A16,Coal!$A$32:$AQ$58,COLUMN(Coal!AQ$32),FALSE)</f>
        <v>32252624941032.238</v>
      </c>
    </row>
    <row r="17" spans="1:43">
      <c r="A17" s="37" t="s">
        <v>630</v>
      </c>
      <c r="B17">
        <f>VLOOKUP('BIFUbC-coal'!$A17,Coal!$A$2:$AQ$28,COLUMN(Coal!B$2),FALSE)+VLOOKUP('BIFUbC-coal'!$A17,Coal!$A$32:$AQ$58,COLUMN(Coal!B$32),FALSE)</f>
        <v>602587316059.6062</v>
      </c>
      <c r="C17">
        <f>VLOOKUP('BIFUbC-coal'!$A17,Coal!$A$2:$AQ$28,COLUMN(Coal!C$2),FALSE)+VLOOKUP('BIFUbC-coal'!$A17,Coal!$A$32:$AQ$58,COLUMN(Coal!C$32),FALSE)</f>
        <v>598596929177.57544</v>
      </c>
      <c r="D17">
        <f>VLOOKUP('BIFUbC-coal'!$A17,Coal!$A$2:$AQ$28,COLUMN(Coal!D$2),FALSE)+VLOOKUP('BIFUbC-coal'!$A17,Coal!$A$32:$AQ$58,COLUMN(Coal!D$32),FALSE)</f>
        <v>626012691526.24951</v>
      </c>
      <c r="E17">
        <f>VLOOKUP('BIFUbC-coal'!$A17,Coal!$A$2:$AQ$28,COLUMN(Coal!E$2),FALSE)+VLOOKUP('BIFUbC-coal'!$A17,Coal!$A$32:$AQ$58,COLUMN(Coal!E$32),FALSE)</f>
        <v>630327349971.35461</v>
      </c>
      <c r="F17">
        <f>VLOOKUP('BIFUbC-coal'!$A17,Coal!$A$2:$AQ$28,COLUMN(Coal!F$2),FALSE)+VLOOKUP('BIFUbC-coal'!$A17,Coal!$A$32:$AQ$58,COLUMN(Coal!F$32),FALSE)</f>
        <v>632817803493.79065</v>
      </c>
      <c r="G17">
        <f>VLOOKUP('BIFUbC-coal'!$A17,Coal!$A$2:$AQ$28,COLUMN(Coal!G$2),FALSE)+VLOOKUP('BIFUbC-coal'!$A17,Coal!$A$32:$AQ$58,COLUMN(Coal!G$32),FALSE)</f>
        <v>633945308784.67896</v>
      </c>
      <c r="H17">
        <f>VLOOKUP('BIFUbC-coal'!$A17,Coal!$A$2:$AQ$28,COLUMN(Coal!H$2),FALSE)+VLOOKUP('BIFUbC-coal'!$A17,Coal!$A$32:$AQ$58,COLUMN(Coal!H$32),FALSE)</f>
        <v>633993569354.37415</v>
      </c>
      <c r="I17">
        <f>VLOOKUP('BIFUbC-coal'!$A17,Coal!$A$2:$AQ$28,COLUMN(Coal!I$2),FALSE)+VLOOKUP('BIFUbC-coal'!$A17,Coal!$A$32:$AQ$58,COLUMN(Coal!I$32),FALSE)</f>
        <v>632807528405.72839</v>
      </c>
      <c r="J17">
        <f>VLOOKUP('BIFUbC-coal'!$A17,Coal!$A$2:$AQ$28,COLUMN(Coal!J$2),FALSE)+VLOOKUP('BIFUbC-coal'!$A17,Coal!$A$32:$AQ$58,COLUMN(Coal!J$32),FALSE)</f>
        <v>631046481101.32751</v>
      </c>
      <c r="K17">
        <f>VLOOKUP('BIFUbC-coal'!$A17,Coal!$A$2:$AQ$28,COLUMN(Coal!K$2),FALSE)+VLOOKUP('BIFUbC-coal'!$A17,Coal!$A$32:$AQ$58,COLUMN(Coal!K$32),FALSE)</f>
        <v>628732800132.03015</v>
      </c>
      <c r="L17">
        <f>VLOOKUP('BIFUbC-coal'!$A17,Coal!$A$2:$AQ$28,COLUMN(Coal!L$2),FALSE)+VLOOKUP('BIFUbC-coal'!$A17,Coal!$A$32:$AQ$58,COLUMN(Coal!L$32),FALSE)</f>
        <v>625883989845.97766</v>
      </c>
      <c r="M17">
        <f>VLOOKUP('BIFUbC-coal'!$A17,Coal!$A$2:$AQ$28,COLUMN(Coal!M$2),FALSE)+VLOOKUP('BIFUbC-coal'!$A17,Coal!$A$32:$AQ$58,COLUMN(Coal!M$32),FALSE)</f>
        <v>621592314849.8158</v>
      </c>
      <c r="N17">
        <f>VLOOKUP('BIFUbC-coal'!$A17,Coal!$A$2:$AQ$28,COLUMN(Coal!N$2),FALSE)+VLOOKUP('BIFUbC-coal'!$A17,Coal!$A$32:$AQ$58,COLUMN(Coal!N$32),FALSE)</f>
        <v>616801329080.58447</v>
      </c>
      <c r="O17">
        <f>VLOOKUP('BIFUbC-coal'!$A17,Coal!$A$2:$AQ$28,COLUMN(Coal!O$2),FALSE)+VLOOKUP('BIFUbC-coal'!$A17,Coal!$A$32:$AQ$58,COLUMN(Coal!O$32),FALSE)</f>
        <v>611519980372.00708</v>
      </c>
      <c r="P17">
        <f>VLOOKUP('BIFUbC-coal'!$A17,Coal!$A$2:$AQ$28,COLUMN(Coal!P$2),FALSE)+VLOOKUP('BIFUbC-coal'!$A17,Coal!$A$32:$AQ$58,COLUMN(Coal!P$32),FALSE)</f>
        <v>605754655823.74133</v>
      </c>
      <c r="Q17">
        <f>VLOOKUP('BIFUbC-coal'!$A17,Coal!$A$2:$AQ$28,COLUMN(Coal!Q$2),FALSE)+VLOOKUP('BIFUbC-coal'!$A17,Coal!$A$32:$AQ$58,COLUMN(Coal!Q$32),FALSE)</f>
        <v>599503704152.74536</v>
      </c>
      <c r="R17">
        <f>VLOOKUP('BIFUbC-coal'!$A17,Coal!$A$2:$AQ$28,COLUMN(Coal!R$2),FALSE)+VLOOKUP('BIFUbC-coal'!$A17,Coal!$A$32:$AQ$58,COLUMN(Coal!R$32),FALSE)</f>
        <v>592183895505.42944</v>
      </c>
      <c r="S17">
        <f>VLOOKUP('BIFUbC-coal'!$A17,Coal!$A$2:$AQ$28,COLUMN(Coal!S$2),FALSE)+VLOOKUP('BIFUbC-coal'!$A17,Coal!$A$32:$AQ$58,COLUMN(Coal!S$32),FALSE)</f>
        <v>584969961969.20496</v>
      </c>
      <c r="T17">
        <f>VLOOKUP('BIFUbC-coal'!$A17,Coal!$A$2:$AQ$28,COLUMN(Coal!T$2),FALSE)+VLOOKUP('BIFUbC-coal'!$A17,Coal!$A$32:$AQ$58,COLUMN(Coal!T$32),FALSE)</f>
        <v>577264164150.89563</v>
      </c>
      <c r="U17">
        <f>VLOOKUP('BIFUbC-coal'!$A17,Coal!$A$2:$AQ$28,COLUMN(Coal!U$2),FALSE)+VLOOKUP('BIFUbC-coal'!$A17,Coal!$A$32:$AQ$58,COLUMN(Coal!U$32),FALSE)</f>
        <v>569060997564.62634</v>
      </c>
      <c r="V17">
        <f>VLOOKUP('BIFUbC-coal'!$A17,Coal!$A$2:$AQ$28,COLUMN(Coal!V$2),FALSE)+VLOOKUP('BIFUbC-coal'!$A17,Coal!$A$32:$AQ$58,COLUMN(Coal!V$32),FALSE)</f>
        <v>560354844038.26453</v>
      </c>
      <c r="W17">
        <f>VLOOKUP('BIFUbC-coal'!$A17,Coal!$A$2:$AQ$28,COLUMN(Coal!W$2),FALSE)+VLOOKUP('BIFUbC-coal'!$A17,Coal!$A$32:$AQ$58,COLUMN(Coal!W$32),FALSE)</f>
        <v>550807513077.08997</v>
      </c>
      <c r="X17">
        <f>VLOOKUP('BIFUbC-coal'!$A17,Coal!$A$2:$AQ$28,COLUMN(Coal!X$2),FALSE)+VLOOKUP('BIFUbC-coal'!$A17,Coal!$A$32:$AQ$58,COLUMN(Coal!X$32),FALSE)</f>
        <v>539896108607.69617</v>
      </c>
      <c r="Y17">
        <f>VLOOKUP('BIFUbC-coal'!$A17,Coal!$A$2:$AQ$28,COLUMN(Coal!Y$2),FALSE)+VLOOKUP('BIFUbC-coal'!$A17,Coal!$A$32:$AQ$58,COLUMN(Coal!Y$32),FALSE)</f>
        <v>528189061574.24774</v>
      </c>
      <c r="Z17">
        <f>VLOOKUP('BIFUbC-coal'!$A17,Coal!$A$2:$AQ$28,COLUMN(Coal!Z$2),FALSE)+VLOOKUP('BIFUbC-coal'!$A17,Coal!$A$32:$AQ$58,COLUMN(Coal!Z$32),FALSE)</f>
        <v>515708096317.73993</v>
      </c>
      <c r="AA17">
        <f>VLOOKUP('BIFUbC-coal'!$A17,Coal!$A$2:$AQ$28,COLUMN(Coal!AA$2),FALSE)+VLOOKUP('BIFUbC-coal'!$A17,Coal!$A$32:$AQ$58,COLUMN(Coal!AA$32),FALSE)</f>
        <v>502473243479.74982</v>
      </c>
      <c r="AB17">
        <f>VLOOKUP('BIFUbC-coal'!$A17,Coal!$A$2:$AQ$28,COLUMN(Coal!AB$2),FALSE)+VLOOKUP('BIFUbC-coal'!$A17,Coal!$A$32:$AQ$58,COLUMN(Coal!AB$32),FALSE)</f>
        <v>488513326389.72888</v>
      </c>
      <c r="AC17">
        <f>VLOOKUP('BIFUbC-coal'!$A17,Coal!$A$2:$AQ$28,COLUMN(Coal!AC$2),FALSE)+VLOOKUP('BIFUbC-coal'!$A17,Coal!$A$32:$AQ$58,COLUMN(Coal!AC$32),FALSE)</f>
        <v>473860641047.53528</v>
      </c>
      <c r="AD17">
        <f>VLOOKUP('BIFUbC-coal'!$A17,Coal!$A$2:$AQ$28,COLUMN(Coal!AD$2),FALSE)+VLOOKUP('BIFUbC-coal'!$A17,Coal!$A$32:$AQ$58,COLUMN(Coal!AD$32),FALSE)</f>
        <v>458550960384.55829</v>
      </c>
      <c r="AE17">
        <f>VLOOKUP('BIFUbC-coal'!$A17,Coal!$A$2:$AQ$28,COLUMN(Coal!AE$2),FALSE)+VLOOKUP('BIFUbC-coal'!$A17,Coal!$A$32:$AQ$58,COLUMN(Coal!AE$32),FALSE)</f>
        <v>442619079126.94604</v>
      </c>
      <c r="AF17">
        <f>VLOOKUP('BIFUbC-coal'!$A17,Coal!$A$2:$AQ$28,COLUMN(Coal!AF$2),FALSE)+VLOOKUP('BIFUbC-coal'!$A17,Coal!$A$32:$AQ$58,COLUMN(Coal!AF$32),FALSE)</f>
        <v>426108073069.1344</v>
      </c>
      <c r="AG17">
        <f>VLOOKUP('BIFUbC-coal'!$A17,Coal!$A$2:$AQ$28,COLUMN(Coal!AG$2),FALSE)+VLOOKUP('BIFUbC-coal'!$A17,Coal!$A$32:$AQ$58,COLUMN(Coal!AG$32),FALSE)</f>
        <v>409060221162.81329</v>
      </c>
      <c r="AH17">
        <f>VLOOKUP('BIFUbC-coal'!$A17,Coal!$A$2:$AQ$28,COLUMN(Coal!AH$2),FALSE)+VLOOKUP('BIFUbC-coal'!$A17,Coal!$A$32:$AQ$58,COLUMN(Coal!AH$32),FALSE)</f>
        <v>391133090540.12122</v>
      </c>
      <c r="AI17">
        <f>VLOOKUP('BIFUbC-coal'!$A17,Coal!$A$2:$AQ$28,COLUMN(Coal!AI$2),FALSE)+VLOOKUP('BIFUbC-coal'!$A17,Coal!$A$32:$AQ$58,COLUMN(Coal!AI$32),FALSE)</f>
        <v>372804409622.51379</v>
      </c>
      <c r="AJ17">
        <f>VLOOKUP('BIFUbC-coal'!$A17,Coal!$A$2:$AQ$28,COLUMN(Coal!AJ$2),FALSE)+VLOOKUP('BIFUbC-coal'!$A17,Coal!$A$32:$AQ$58,COLUMN(Coal!AJ$32),FALSE)</f>
        <v>354128108991.15869</v>
      </c>
      <c r="AK17">
        <f>VLOOKUP('BIFUbC-coal'!$A17,Coal!$A$2:$AQ$28,COLUMN(Coal!AK$2),FALSE)+VLOOKUP('BIFUbC-coal'!$A17,Coal!$A$32:$AQ$58,COLUMN(Coal!AK$32),FALSE)</f>
        <v>335161161234.26495</v>
      </c>
      <c r="AL17">
        <f>VLOOKUP('BIFUbC-coal'!$A17,Coal!$A$2:$AQ$28,COLUMN(Coal!AL$2),FALSE)+VLOOKUP('BIFUbC-coal'!$A17,Coal!$A$32:$AQ$58,COLUMN(Coal!AL$32),FALSE)</f>
        <v>315963296169.99927</v>
      </c>
      <c r="AM17">
        <f>VLOOKUP('BIFUbC-coal'!$A17,Coal!$A$2:$AQ$28,COLUMN(Coal!AM$2),FALSE)+VLOOKUP('BIFUbC-coal'!$A17,Coal!$A$32:$AQ$58,COLUMN(Coal!AM$32),FALSE)</f>
        <v>312805739807.42456</v>
      </c>
      <c r="AN17">
        <f>VLOOKUP('BIFUbC-coal'!$A17,Coal!$A$2:$AQ$28,COLUMN(Coal!AN$2),FALSE)+VLOOKUP('BIFUbC-coal'!$A17,Coal!$A$32:$AQ$58,COLUMN(Coal!AN$32),FALSE)</f>
        <v>309262077231.89044</v>
      </c>
      <c r="AO17">
        <f>VLOOKUP('BIFUbC-coal'!$A17,Coal!$A$2:$AQ$28,COLUMN(Coal!AO$2),FALSE)+VLOOKUP('BIFUbC-coal'!$A17,Coal!$A$32:$AQ$58,COLUMN(Coal!AO$32),FALSE)</f>
        <v>305333440808.01752</v>
      </c>
      <c r="AP17">
        <f>VLOOKUP('BIFUbC-coal'!$A17,Coal!$A$2:$AQ$28,COLUMN(Coal!AP$2),FALSE)+VLOOKUP('BIFUbC-coal'!$A17,Coal!$A$32:$AQ$58,COLUMN(Coal!AP$32),FALSE)</f>
        <v>301025987806.93872</v>
      </c>
      <c r="AQ17">
        <f>VLOOKUP('BIFUbC-coal'!$A17,Coal!$A$2:$AQ$28,COLUMN(Coal!AQ$2),FALSE)+VLOOKUP('BIFUbC-coal'!$A17,Coal!$A$32:$AQ$58,COLUMN(Coal!AQ$32),FALSE)</f>
        <v>296344721136.65302</v>
      </c>
    </row>
    <row r="18" spans="1:43">
      <c r="A18" s="37" t="s">
        <v>631</v>
      </c>
      <c r="B18">
        <f>VLOOKUP('BIFUbC-coal'!$A18,Coal!$A$2:$AQ$28,COLUMN(Coal!B$2),FALSE)+VLOOKUP('BIFUbC-coal'!$A18,Coal!$A$32:$AQ$58,COLUMN(Coal!B$32),FALSE)</f>
        <v>1533886704578.4446</v>
      </c>
      <c r="C18">
        <f>VLOOKUP('BIFUbC-coal'!$A18,Coal!$A$2:$AQ$28,COLUMN(Coal!C$2),FALSE)+VLOOKUP('BIFUbC-coal'!$A18,Coal!$A$32:$AQ$58,COLUMN(Coal!C$32),FALSE)</f>
        <v>1496883405941.2808</v>
      </c>
      <c r="D18">
        <f>VLOOKUP('BIFUbC-coal'!$A18,Coal!$A$2:$AQ$28,COLUMN(Coal!D$2),FALSE)+VLOOKUP('BIFUbC-coal'!$A18,Coal!$A$32:$AQ$58,COLUMN(Coal!D$32),FALSE)</f>
        <v>1748008549103.0876</v>
      </c>
      <c r="E18">
        <f>VLOOKUP('BIFUbC-coal'!$A18,Coal!$A$2:$AQ$28,COLUMN(Coal!E$2),FALSE)+VLOOKUP('BIFUbC-coal'!$A18,Coal!$A$32:$AQ$58,COLUMN(Coal!E$32),FALSE)</f>
        <v>1848348386454.0308</v>
      </c>
      <c r="F18">
        <f>VLOOKUP('BIFUbC-coal'!$A18,Coal!$A$2:$AQ$28,COLUMN(Coal!F$2),FALSE)+VLOOKUP('BIFUbC-coal'!$A18,Coal!$A$32:$AQ$58,COLUMN(Coal!F$32),FALSE)</f>
        <v>1943909590495.9482</v>
      </c>
      <c r="G18">
        <f>VLOOKUP('BIFUbC-coal'!$A18,Coal!$A$2:$AQ$28,COLUMN(Coal!G$2),FALSE)+VLOOKUP('BIFUbC-coal'!$A18,Coal!$A$32:$AQ$58,COLUMN(Coal!G$32),FALSE)</f>
        <v>2035708929677.1738</v>
      </c>
      <c r="H18">
        <f>VLOOKUP('BIFUbC-coal'!$A18,Coal!$A$2:$AQ$28,COLUMN(Coal!H$2),FALSE)+VLOOKUP('BIFUbC-coal'!$A18,Coal!$A$32:$AQ$58,COLUMN(Coal!H$32),FALSE)</f>
        <v>2124420097050.7029</v>
      </c>
      <c r="I18">
        <f>VLOOKUP('BIFUbC-coal'!$A18,Coal!$A$2:$AQ$28,COLUMN(Coal!I$2),FALSE)+VLOOKUP('BIFUbC-coal'!$A18,Coal!$A$32:$AQ$58,COLUMN(Coal!I$32),FALSE)</f>
        <v>2209335743824.0576</v>
      </c>
      <c r="J18">
        <f>VLOOKUP('BIFUbC-coal'!$A18,Coal!$A$2:$AQ$28,COLUMN(Coal!J$2),FALSE)+VLOOKUP('BIFUbC-coal'!$A18,Coal!$A$32:$AQ$58,COLUMN(Coal!J$32),FALSE)</f>
        <v>2292609850721.2163</v>
      </c>
      <c r="K18">
        <f>VLOOKUP('BIFUbC-coal'!$A18,Coal!$A$2:$AQ$28,COLUMN(Coal!K$2),FALSE)+VLOOKUP('BIFUbC-coal'!$A18,Coal!$A$32:$AQ$58,COLUMN(Coal!K$32),FALSE)</f>
        <v>2374356667566.647</v>
      </c>
      <c r="L18">
        <f>VLOOKUP('BIFUbC-coal'!$A18,Coal!$A$2:$AQ$28,COLUMN(Coal!L$2),FALSE)+VLOOKUP('BIFUbC-coal'!$A18,Coal!$A$32:$AQ$58,COLUMN(Coal!L$32),FALSE)</f>
        <v>2454677721633.8979</v>
      </c>
      <c r="M18">
        <f>VLOOKUP('BIFUbC-coal'!$A18,Coal!$A$2:$AQ$28,COLUMN(Coal!M$2),FALSE)+VLOOKUP('BIFUbC-coal'!$A18,Coal!$A$32:$AQ$58,COLUMN(Coal!M$32),FALSE)</f>
        <v>2529913171287.6108</v>
      </c>
      <c r="N18">
        <f>VLOOKUP('BIFUbC-coal'!$A18,Coal!$A$2:$AQ$28,COLUMN(Coal!N$2),FALSE)+VLOOKUP('BIFUbC-coal'!$A18,Coal!$A$32:$AQ$58,COLUMN(Coal!N$32),FALSE)</f>
        <v>2603663659466.9487</v>
      </c>
      <c r="O18">
        <f>VLOOKUP('BIFUbC-coal'!$A18,Coal!$A$2:$AQ$28,COLUMN(Coal!O$2),FALSE)+VLOOKUP('BIFUbC-coal'!$A18,Coal!$A$32:$AQ$58,COLUMN(Coal!O$32),FALSE)</f>
        <v>2675999676367.6064</v>
      </c>
      <c r="P18">
        <f>VLOOKUP('BIFUbC-coal'!$A18,Coal!$A$2:$AQ$28,COLUMN(Coal!P$2),FALSE)+VLOOKUP('BIFUbC-coal'!$A18,Coal!$A$32:$AQ$58,COLUMN(Coal!P$32),FALSE)</f>
        <v>2746980051132.1934</v>
      </c>
      <c r="Q18">
        <f>VLOOKUP('BIFUbC-coal'!$A18,Coal!$A$2:$AQ$28,COLUMN(Coal!Q$2),FALSE)+VLOOKUP('BIFUbC-coal'!$A18,Coal!$A$32:$AQ$58,COLUMN(Coal!Q$32),FALSE)</f>
        <v>2816624768623.3604</v>
      </c>
      <c r="R18">
        <f>VLOOKUP('BIFUbC-coal'!$A18,Coal!$A$2:$AQ$28,COLUMN(Coal!R$2),FALSE)+VLOOKUP('BIFUbC-coal'!$A18,Coal!$A$32:$AQ$58,COLUMN(Coal!R$32),FALSE)</f>
        <v>2882117339289.9888</v>
      </c>
      <c r="S18">
        <f>VLOOKUP('BIFUbC-coal'!$A18,Coal!$A$2:$AQ$28,COLUMN(Coal!S$2),FALSE)+VLOOKUP('BIFUbC-coal'!$A18,Coal!$A$32:$AQ$58,COLUMN(Coal!S$32),FALSE)</f>
        <v>2949092053276.1191</v>
      </c>
      <c r="T18">
        <f>VLOOKUP('BIFUbC-coal'!$A18,Coal!$A$2:$AQ$28,COLUMN(Coal!T$2),FALSE)+VLOOKUP('BIFUbC-coal'!$A18,Coal!$A$32:$AQ$58,COLUMN(Coal!T$32),FALSE)</f>
        <v>3014749663857.3315</v>
      </c>
      <c r="U18">
        <f>VLOOKUP('BIFUbC-coal'!$A18,Coal!$A$2:$AQ$28,COLUMN(Coal!U$2),FALSE)+VLOOKUP('BIFUbC-coal'!$A18,Coal!$A$32:$AQ$58,COLUMN(Coal!U$32),FALSE)</f>
        <v>3079064516060.7461</v>
      </c>
      <c r="V18">
        <f>VLOOKUP('BIFUbC-coal'!$A18,Coal!$A$2:$AQ$28,COLUMN(Coal!V$2),FALSE)+VLOOKUP('BIFUbC-coal'!$A18,Coal!$A$32:$AQ$58,COLUMN(Coal!V$32),FALSE)</f>
        <v>3142000896654.5303</v>
      </c>
      <c r="W18">
        <f>VLOOKUP('BIFUbC-coal'!$A18,Coal!$A$2:$AQ$28,COLUMN(Coal!W$2),FALSE)+VLOOKUP('BIFUbC-coal'!$A18,Coal!$A$32:$AQ$58,COLUMN(Coal!W$32),FALSE)</f>
        <v>3201579771167.1006</v>
      </c>
      <c r="X18">
        <f>VLOOKUP('BIFUbC-coal'!$A18,Coal!$A$2:$AQ$28,COLUMN(Coal!X$2),FALSE)+VLOOKUP('BIFUbC-coal'!$A18,Coal!$A$32:$AQ$58,COLUMN(Coal!X$32),FALSE)</f>
        <v>3254411094922.9868</v>
      </c>
      <c r="Y18">
        <f>VLOOKUP('BIFUbC-coal'!$A18,Coal!$A$2:$AQ$28,COLUMN(Coal!Y$2),FALSE)+VLOOKUP('BIFUbC-coal'!$A18,Coal!$A$32:$AQ$58,COLUMN(Coal!Y$32),FALSE)</f>
        <v>3303427307206.9893</v>
      </c>
      <c r="Z18">
        <f>VLOOKUP('BIFUbC-coal'!$A18,Coal!$A$2:$AQ$28,COLUMN(Coal!Z$2),FALSE)+VLOOKUP('BIFUbC-coal'!$A18,Coal!$A$32:$AQ$58,COLUMN(Coal!Z$32),FALSE)</f>
        <v>3348480884925.4722</v>
      </c>
      <c r="AA18">
        <f>VLOOKUP('BIFUbC-coal'!$A18,Coal!$A$2:$AQ$28,COLUMN(Coal!AA$2),FALSE)+VLOOKUP('BIFUbC-coal'!$A18,Coal!$A$32:$AQ$58,COLUMN(Coal!AA$32),FALSE)</f>
        <v>3389395343424.5024</v>
      </c>
      <c r="AB18">
        <f>VLOOKUP('BIFUbC-coal'!$A18,Coal!$A$2:$AQ$28,COLUMN(Coal!AB$2),FALSE)+VLOOKUP('BIFUbC-coal'!$A18,Coal!$A$32:$AQ$58,COLUMN(Coal!AB$32),FALSE)</f>
        <v>3426032884057.0439</v>
      </c>
      <c r="AC18">
        <f>VLOOKUP('BIFUbC-coal'!$A18,Coal!$A$2:$AQ$28,COLUMN(Coal!AC$2),FALSE)+VLOOKUP('BIFUbC-coal'!$A18,Coal!$A$32:$AQ$58,COLUMN(Coal!AC$32),FALSE)</f>
        <v>3458263438116.3442</v>
      </c>
      <c r="AD18">
        <f>VLOOKUP('BIFUbC-coal'!$A18,Coal!$A$2:$AQ$28,COLUMN(Coal!AD$2),FALSE)+VLOOKUP('BIFUbC-coal'!$A18,Coal!$A$32:$AQ$58,COLUMN(Coal!AD$32),FALSE)</f>
        <v>3485966002940.46</v>
      </c>
      <c r="AE18">
        <f>VLOOKUP('BIFUbC-coal'!$A18,Coal!$A$2:$AQ$28,COLUMN(Coal!AE$2),FALSE)+VLOOKUP('BIFUbC-coal'!$A18,Coal!$A$32:$AQ$58,COLUMN(Coal!AE$32),FALSE)</f>
        <v>3508994885124.6191</v>
      </c>
      <c r="AF18">
        <f>VLOOKUP('BIFUbC-coal'!$A18,Coal!$A$2:$AQ$28,COLUMN(Coal!AF$2),FALSE)+VLOOKUP('BIFUbC-coal'!$A18,Coal!$A$32:$AQ$58,COLUMN(Coal!AF$32),FALSE)</f>
        <v>3527250445467.3057</v>
      </c>
      <c r="AG18">
        <f>VLOOKUP('BIFUbC-coal'!$A18,Coal!$A$2:$AQ$28,COLUMN(Coal!AG$2),FALSE)+VLOOKUP('BIFUbC-coal'!$A18,Coal!$A$32:$AQ$58,COLUMN(Coal!AG$32),FALSE)</f>
        <v>3540610700638.9888</v>
      </c>
      <c r="AH18">
        <f>VLOOKUP('BIFUbC-coal'!$A18,Coal!$A$2:$AQ$28,COLUMN(Coal!AH$2),FALSE)+VLOOKUP('BIFUbC-coal'!$A18,Coal!$A$32:$AQ$58,COLUMN(Coal!AH$32),FALSE)</f>
        <v>3545445420819.6899</v>
      </c>
      <c r="AI18">
        <f>VLOOKUP('BIFUbC-coal'!$A18,Coal!$A$2:$AQ$28,COLUMN(Coal!AI$2),FALSE)+VLOOKUP('BIFUbC-coal'!$A18,Coal!$A$32:$AQ$58,COLUMN(Coal!AI$32),FALSE)</f>
        <v>3545212271498.4546</v>
      </c>
      <c r="AJ18">
        <f>VLOOKUP('BIFUbC-coal'!$A18,Coal!$A$2:$AQ$28,COLUMN(Coal!AJ$2),FALSE)+VLOOKUP('BIFUbC-coal'!$A18,Coal!$A$32:$AQ$58,COLUMN(Coal!AJ$32),FALSE)</f>
        <v>3539850462929.9248</v>
      </c>
      <c r="AK18">
        <f>VLOOKUP('BIFUbC-coal'!$A18,Coal!$A$2:$AQ$28,COLUMN(Coal!AK$2),FALSE)+VLOOKUP('BIFUbC-coal'!$A18,Coal!$A$32:$AQ$58,COLUMN(Coal!AK$32),FALSE)</f>
        <v>3529317361764.5293</v>
      </c>
      <c r="AL18">
        <f>VLOOKUP('BIFUbC-coal'!$A18,Coal!$A$2:$AQ$28,COLUMN(Coal!AL$2),FALSE)+VLOOKUP('BIFUbC-coal'!$A18,Coal!$A$32:$AQ$58,COLUMN(Coal!AL$32),FALSE)</f>
        <v>3513589678930.2197</v>
      </c>
      <c r="AM18">
        <f>VLOOKUP('BIFUbC-coal'!$A18,Coal!$A$2:$AQ$28,COLUMN(Coal!AM$2),FALSE)+VLOOKUP('BIFUbC-coal'!$A18,Coal!$A$32:$AQ$58,COLUMN(Coal!AM$32),FALSE)</f>
        <v>3492629265151.6245</v>
      </c>
      <c r="AN18">
        <f>VLOOKUP('BIFUbC-coal'!$A18,Coal!$A$2:$AQ$28,COLUMN(Coal!AN$2),FALSE)+VLOOKUP('BIFUbC-coal'!$A18,Coal!$A$32:$AQ$58,COLUMN(Coal!AN$32),FALSE)</f>
        <v>3466455253472.7578</v>
      </c>
      <c r="AO18">
        <f>VLOOKUP('BIFUbC-coal'!$A18,Coal!$A$2:$AQ$28,COLUMN(Coal!AO$2),FALSE)+VLOOKUP('BIFUbC-coal'!$A18,Coal!$A$32:$AQ$58,COLUMN(Coal!AO$32),FALSE)</f>
        <v>3435074389934.6743</v>
      </c>
      <c r="AP18">
        <f>VLOOKUP('BIFUbC-coal'!$A18,Coal!$A$2:$AQ$28,COLUMN(Coal!AP$2),FALSE)+VLOOKUP('BIFUbC-coal'!$A18,Coal!$A$32:$AQ$58,COLUMN(Coal!AP$32),FALSE)</f>
        <v>3398552182172.3052</v>
      </c>
      <c r="AQ18">
        <f>VLOOKUP('BIFUbC-coal'!$A18,Coal!$A$2:$AQ$28,COLUMN(Coal!AQ$2),FALSE)+VLOOKUP('BIFUbC-coal'!$A18,Coal!$A$32:$AQ$58,COLUMN(Coal!AQ$32),FALSE)</f>
        <v>3356943727659.79</v>
      </c>
    </row>
    <row r="19" spans="1:43">
      <c r="A19" s="37" t="s">
        <v>632</v>
      </c>
      <c r="B19">
        <f>VLOOKUP('BIFUbC-coal'!$A19,Coal!$A$2:$AQ$28,COLUMN(Coal!B$2),FALSE)+VLOOKUP('BIFUbC-coal'!$A19,Coal!$A$32:$AQ$58,COLUMN(Coal!B$32),FALSE)</f>
        <v>376790345369.19092</v>
      </c>
      <c r="C19">
        <f>VLOOKUP('BIFUbC-coal'!$A19,Coal!$A$2:$AQ$28,COLUMN(Coal!C$2),FALSE)+VLOOKUP('BIFUbC-coal'!$A19,Coal!$A$32:$AQ$58,COLUMN(Coal!C$32),FALSE)</f>
        <v>367980745113.10217</v>
      </c>
      <c r="D19">
        <f>VLOOKUP('BIFUbC-coal'!$A19,Coal!$A$2:$AQ$28,COLUMN(Coal!D$2),FALSE)+VLOOKUP('BIFUbC-coal'!$A19,Coal!$A$32:$AQ$58,COLUMN(Coal!D$32),FALSE)</f>
        <v>419083302499.79303</v>
      </c>
      <c r="E19">
        <f>VLOOKUP('BIFUbC-coal'!$A19,Coal!$A$2:$AQ$28,COLUMN(Coal!E$2),FALSE)+VLOOKUP('BIFUbC-coal'!$A19,Coal!$A$32:$AQ$58,COLUMN(Coal!E$32),FALSE)</f>
        <v>428042744029.89264</v>
      </c>
      <c r="F19">
        <f>VLOOKUP('BIFUbC-coal'!$A19,Coal!$A$2:$AQ$28,COLUMN(Coal!F$2),FALSE)+VLOOKUP('BIFUbC-coal'!$A19,Coal!$A$32:$AQ$58,COLUMN(Coal!F$32),FALSE)</f>
        <v>435812889733.8111</v>
      </c>
      <c r="G19">
        <f>VLOOKUP('BIFUbC-coal'!$A19,Coal!$A$2:$AQ$28,COLUMN(Coal!G$2),FALSE)+VLOOKUP('BIFUbC-coal'!$A19,Coal!$A$32:$AQ$58,COLUMN(Coal!G$32),FALSE)</f>
        <v>442683692337.20001</v>
      </c>
      <c r="H19">
        <f>VLOOKUP('BIFUbC-coal'!$A19,Coal!$A$2:$AQ$28,COLUMN(Coal!H$2),FALSE)+VLOOKUP('BIFUbC-coal'!$A19,Coal!$A$32:$AQ$58,COLUMN(Coal!H$32),FALSE)</f>
        <v>448836710546.81696</v>
      </c>
      <c r="I19">
        <f>VLOOKUP('BIFUbC-coal'!$A19,Coal!$A$2:$AQ$28,COLUMN(Coal!I$2),FALSE)+VLOOKUP('BIFUbC-coal'!$A19,Coal!$A$32:$AQ$58,COLUMN(Coal!I$32),FALSE)</f>
        <v>454148999152.24902</v>
      </c>
      <c r="J19">
        <f>VLOOKUP('BIFUbC-coal'!$A19,Coal!$A$2:$AQ$28,COLUMN(Coal!J$2),FALSE)+VLOOKUP('BIFUbC-coal'!$A19,Coal!$A$32:$AQ$58,COLUMN(Coal!J$32),FALSE)</f>
        <v>459083281757.92255</v>
      </c>
      <c r="K19">
        <f>VLOOKUP('BIFUbC-coal'!$A19,Coal!$A$2:$AQ$28,COLUMN(Coal!K$2),FALSE)+VLOOKUP('BIFUbC-coal'!$A19,Coal!$A$32:$AQ$58,COLUMN(Coal!K$32),FALSE)</f>
        <v>463657917047.94159</v>
      </c>
      <c r="L19">
        <f>VLOOKUP('BIFUbC-coal'!$A19,Coal!$A$2:$AQ$28,COLUMN(Coal!L$2),FALSE)+VLOOKUP('BIFUbC-coal'!$A19,Coal!$A$32:$AQ$58,COLUMN(Coal!L$32),FALSE)</f>
        <v>467888080599.99493</v>
      </c>
      <c r="M19">
        <f>VLOOKUP('BIFUbC-coal'!$A19,Coal!$A$2:$AQ$28,COLUMN(Coal!M$2),FALSE)+VLOOKUP('BIFUbC-coal'!$A19,Coal!$A$32:$AQ$58,COLUMN(Coal!M$32),FALSE)</f>
        <v>471088054015.57178</v>
      </c>
      <c r="N19">
        <f>VLOOKUP('BIFUbC-coal'!$A19,Coal!$A$2:$AQ$28,COLUMN(Coal!N$2),FALSE)+VLOOKUP('BIFUbC-coal'!$A19,Coal!$A$32:$AQ$58,COLUMN(Coal!N$32),FALSE)</f>
        <v>473956053498.35846</v>
      </c>
      <c r="O19">
        <f>VLOOKUP('BIFUbC-coal'!$A19,Coal!$A$2:$AQ$28,COLUMN(Coal!O$2),FALSE)+VLOOKUP('BIFUbC-coal'!$A19,Coal!$A$32:$AQ$58,COLUMN(Coal!O$32),FALSE)</f>
        <v>476501037840.94025</v>
      </c>
      <c r="P19">
        <f>VLOOKUP('BIFUbC-coal'!$A19,Coal!$A$2:$AQ$28,COLUMN(Coal!P$2),FALSE)+VLOOKUP('BIFUbC-coal'!$A19,Coal!$A$32:$AQ$58,COLUMN(Coal!P$32),FALSE)</f>
        <v>478729952269.93744</v>
      </c>
      <c r="Q19">
        <f>VLOOKUP('BIFUbC-coal'!$A19,Coal!$A$2:$AQ$28,COLUMN(Coal!Q$2),FALSE)+VLOOKUP('BIFUbC-coal'!$A19,Coal!$A$32:$AQ$58,COLUMN(Coal!Q$32),FALSE)</f>
        <v>480643234781.67383</v>
      </c>
      <c r="R19">
        <f>VLOOKUP('BIFUbC-coal'!$A19,Coal!$A$2:$AQ$28,COLUMN(Coal!R$2),FALSE)+VLOOKUP('BIFUbC-coal'!$A19,Coal!$A$32:$AQ$58,COLUMN(Coal!R$32),FALSE)</f>
        <v>481767777293.32001</v>
      </c>
      <c r="S19">
        <f>VLOOKUP('BIFUbC-coal'!$A19,Coal!$A$2:$AQ$28,COLUMN(Coal!S$2),FALSE)+VLOOKUP('BIFUbC-coal'!$A19,Coal!$A$32:$AQ$58,COLUMN(Coal!S$32),FALSE)</f>
        <v>483053296558.53809</v>
      </c>
      <c r="T19">
        <f>VLOOKUP('BIFUbC-coal'!$A19,Coal!$A$2:$AQ$28,COLUMN(Coal!T$2),FALSE)+VLOOKUP('BIFUbC-coal'!$A19,Coal!$A$32:$AQ$58,COLUMN(Coal!T$32),FALSE)</f>
        <v>484021050738.03302</v>
      </c>
      <c r="U19">
        <f>VLOOKUP('BIFUbC-coal'!$A19,Coal!$A$2:$AQ$28,COLUMN(Coal!U$2),FALSE)+VLOOKUP('BIFUbC-coal'!$A19,Coal!$A$32:$AQ$58,COLUMN(Coal!U$32),FALSE)</f>
        <v>484666498330.19336</v>
      </c>
      <c r="V19">
        <f>VLOOKUP('BIFUbC-coal'!$A19,Coal!$A$2:$AQ$28,COLUMN(Coal!V$2),FALSE)+VLOOKUP('BIFUbC-coal'!$A19,Coal!$A$32:$AQ$58,COLUMN(Coal!V$32),FALSE)</f>
        <v>484984344527.86554</v>
      </c>
      <c r="W19">
        <f>VLOOKUP('BIFUbC-coal'!$A19,Coal!$A$2:$AQ$28,COLUMN(Coal!W$2),FALSE)+VLOOKUP('BIFUbC-coal'!$A19,Coal!$A$32:$AQ$58,COLUMN(Coal!W$32),FALSE)</f>
        <v>484675937697.1474</v>
      </c>
      <c r="X19">
        <f>VLOOKUP('BIFUbC-coal'!$A19,Coal!$A$2:$AQ$28,COLUMN(Coal!X$2),FALSE)+VLOOKUP('BIFUbC-coal'!$A19,Coal!$A$32:$AQ$58,COLUMN(Coal!X$32),FALSE)</f>
        <v>483256355616.57733</v>
      </c>
      <c r="Y19">
        <f>VLOOKUP('BIFUbC-coal'!$A19,Coal!$A$2:$AQ$28,COLUMN(Coal!Y$2),FALSE)+VLOOKUP('BIFUbC-coal'!$A19,Coal!$A$32:$AQ$58,COLUMN(Coal!Y$32),FALSE)</f>
        <v>481199476018.0882</v>
      </c>
      <c r="Z19">
        <f>VLOOKUP('BIFUbC-coal'!$A19,Coal!$A$2:$AQ$28,COLUMN(Coal!Z$2),FALSE)+VLOOKUP('BIFUbC-coal'!$A19,Coal!$A$32:$AQ$58,COLUMN(Coal!Z$32),FALSE)</f>
        <v>478504966237.21857</v>
      </c>
      <c r="AA19">
        <f>VLOOKUP('BIFUbC-coal'!$A19,Coal!$A$2:$AQ$28,COLUMN(Coal!AA$2),FALSE)+VLOOKUP('BIFUbC-coal'!$A19,Coal!$A$32:$AQ$58,COLUMN(Coal!AA$32),FALSE)</f>
        <v>475169638169.16321</v>
      </c>
      <c r="AB19">
        <f>VLOOKUP('BIFUbC-coal'!$A19,Coal!$A$2:$AQ$28,COLUMN(Coal!AB$2),FALSE)+VLOOKUP('BIFUbC-coal'!$A19,Coal!$A$32:$AQ$58,COLUMN(Coal!AB$32),FALSE)</f>
        <v>471197146444.34564</v>
      </c>
      <c r="AC19">
        <f>VLOOKUP('BIFUbC-coal'!$A19,Coal!$A$2:$AQ$28,COLUMN(Coal!AC$2),FALSE)+VLOOKUP('BIFUbC-coal'!$A19,Coal!$A$32:$AQ$58,COLUMN(Coal!AC$32),FALSE)</f>
        <v>466593304606.13007</v>
      </c>
      <c r="AD19">
        <f>VLOOKUP('BIFUbC-coal'!$A19,Coal!$A$2:$AQ$28,COLUMN(Coal!AD$2),FALSE)+VLOOKUP('BIFUbC-coal'!$A19,Coal!$A$32:$AQ$58,COLUMN(Coal!AD$32),FALSE)</f>
        <v>461366181161.12341</v>
      </c>
      <c r="AE19">
        <f>VLOOKUP('BIFUbC-coal'!$A19,Coal!$A$2:$AQ$28,COLUMN(Coal!AE$2),FALSE)+VLOOKUP('BIFUbC-coal'!$A19,Coal!$A$32:$AQ$58,COLUMN(Coal!AE$32),FALSE)</f>
        <v>455521624788.79297</v>
      </c>
      <c r="AF19">
        <f>VLOOKUP('BIFUbC-coal'!$A19,Coal!$A$2:$AQ$28,COLUMN(Coal!AF$2),FALSE)+VLOOKUP('BIFUbC-coal'!$A19,Coal!$A$32:$AQ$58,COLUMN(Coal!AF$32),FALSE)</f>
        <v>449072605362.1427</v>
      </c>
      <c r="AG19">
        <f>VLOOKUP('BIFUbC-coal'!$A19,Coal!$A$2:$AQ$28,COLUMN(Coal!AG$2),FALSE)+VLOOKUP('BIFUbC-coal'!$A19,Coal!$A$32:$AQ$58,COLUMN(Coal!AG$32),FALSE)</f>
        <v>442030123526.76691</v>
      </c>
      <c r="AH19">
        <f>VLOOKUP('BIFUbC-coal'!$A19,Coal!$A$2:$AQ$28,COLUMN(Coal!AH$2),FALSE)+VLOOKUP('BIFUbC-coal'!$A19,Coal!$A$32:$AQ$58,COLUMN(Coal!AH$32),FALSE)</f>
        <v>433976826427.18634</v>
      </c>
      <c r="AI19">
        <f>VLOOKUP('BIFUbC-coal'!$A19,Coal!$A$2:$AQ$28,COLUMN(Coal!AI$2),FALSE)+VLOOKUP('BIFUbC-coal'!$A19,Coal!$A$32:$AQ$58,COLUMN(Coal!AI$32),FALSE)</f>
        <v>425380826373.70636</v>
      </c>
      <c r="AJ19">
        <f>VLOOKUP('BIFUbC-coal'!$A19,Coal!$A$2:$AQ$28,COLUMN(Coal!AJ$2),FALSE)+VLOOKUP('BIFUbC-coal'!$A19,Coal!$A$32:$AQ$58,COLUMN(Coal!AJ$32),FALSE)</f>
        <v>416262853040.22821</v>
      </c>
      <c r="AK19">
        <f>VLOOKUP('BIFUbC-coal'!$A19,Coal!$A$2:$AQ$28,COLUMN(Coal!AK$2),FALSE)+VLOOKUP('BIFUbC-coal'!$A19,Coal!$A$32:$AQ$58,COLUMN(Coal!AK$32),FALSE)</f>
        <v>406646331424.04852</v>
      </c>
      <c r="AL19">
        <f>VLOOKUP('BIFUbC-coal'!$A19,Coal!$A$2:$AQ$28,COLUMN(Coal!AL$2),FALSE)+VLOOKUP('BIFUbC-coal'!$A19,Coal!$A$32:$AQ$58,COLUMN(Coal!AL$32),FALSE)</f>
        <v>396557333170.13391</v>
      </c>
      <c r="AM19">
        <f>VLOOKUP('BIFUbC-coal'!$A19,Coal!$A$2:$AQ$28,COLUMN(Coal!AM$2),FALSE)+VLOOKUP('BIFUbC-coal'!$A19,Coal!$A$32:$AQ$58,COLUMN(Coal!AM$32),FALSE)</f>
        <v>386020602192.13257</v>
      </c>
      <c r="AN19">
        <f>VLOOKUP('BIFUbC-coal'!$A19,Coal!$A$2:$AQ$28,COLUMN(Coal!AN$2),FALSE)+VLOOKUP('BIFUbC-coal'!$A19,Coal!$A$32:$AQ$58,COLUMN(Coal!AN$32),FALSE)</f>
        <v>375067566200.3681</v>
      </c>
      <c r="AO19">
        <f>VLOOKUP('BIFUbC-coal'!$A19,Coal!$A$2:$AQ$28,COLUMN(Coal!AO$2),FALSE)+VLOOKUP('BIFUbC-coal'!$A19,Coal!$A$32:$AQ$58,COLUMN(Coal!AO$32),FALSE)</f>
        <v>363728325995.78802</v>
      </c>
      <c r="AP19">
        <f>VLOOKUP('BIFUbC-coal'!$A19,Coal!$A$2:$AQ$28,COLUMN(Coal!AP$2),FALSE)+VLOOKUP('BIFUbC-coal'!$A19,Coal!$A$32:$AQ$58,COLUMN(Coal!AP$32),FALSE)</f>
        <v>352039201336.54041</v>
      </c>
      <c r="AQ19">
        <f>VLOOKUP('BIFUbC-coal'!$A19,Coal!$A$2:$AQ$28,COLUMN(Coal!AQ$2),FALSE)+VLOOKUP('BIFUbC-coal'!$A19,Coal!$A$32:$AQ$58,COLUMN(Coal!AQ$32),FALSE)</f>
        <v>340035080046.6297</v>
      </c>
    </row>
    <row r="20" spans="1:43">
      <c r="A20" s="37" t="s">
        <v>633</v>
      </c>
      <c r="B20">
        <f>VLOOKUP('BIFUbC-coal'!$A20,Coal!$A$2:$AQ$28,COLUMN(Coal!B$2),FALSE)+VLOOKUP('BIFUbC-coal'!$A20,Coal!$A$32:$AQ$58,COLUMN(Coal!B$32),FALSE)</f>
        <v>157417394779.07159</v>
      </c>
      <c r="C20">
        <f>VLOOKUP('BIFUbC-coal'!$A20,Coal!$A$2:$AQ$28,COLUMN(Coal!C$2),FALSE)+VLOOKUP('BIFUbC-coal'!$A20,Coal!$A$32:$AQ$58,COLUMN(Coal!C$32),FALSE)</f>
        <v>145775763997.15637</v>
      </c>
      <c r="D20">
        <f>VLOOKUP('BIFUbC-coal'!$A20,Coal!$A$2:$AQ$28,COLUMN(Coal!D$2),FALSE)+VLOOKUP('BIFUbC-coal'!$A20,Coal!$A$32:$AQ$58,COLUMN(Coal!D$32),FALSE)</f>
        <v>180150648498.48166</v>
      </c>
      <c r="E20">
        <f>VLOOKUP('BIFUbC-coal'!$A20,Coal!$A$2:$AQ$28,COLUMN(Coal!E$2),FALSE)+VLOOKUP('BIFUbC-coal'!$A20,Coal!$A$32:$AQ$58,COLUMN(Coal!E$32),FALSE)</f>
        <v>183681216150.11929</v>
      </c>
      <c r="F20">
        <f>VLOOKUP('BIFUbC-coal'!$A20,Coal!$A$2:$AQ$28,COLUMN(Coal!F$2),FALSE)+VLOOKUP('BIFUbC-coal'!$A20,Coal!$A$32:$AQ$58,COLUMN(Coal!F$32),FALSE)</f>
        <v>186760353915.00513</v>
      </c>
      <c r="G20">
        <f>VLOOKUP('BIFUbC-coal'!$A20,Coal!$A$2:$AQ$28,COLUMN(Coal!G$2),FALSE)+VLOOKUP('BIFUbC-coal'!$A20,Coal!$A$32:$AQ$58,COLUMN(Coal!G$32),FALSE)</f>
        <v>189512651118.59521</v>
      </c>
      <c r="H20">
        <f>VLOOKUP('BIFUbC-coal'!$A20,Coal!$A$2:$AQ$28,COLUMN(Coal!H$2),FALSE)+VLOOKUP('BIFUbC-coal'!$A20,Coal!$A$32:$AQ$58,COLUMN(Coal!H$32),FALSE)</f>
        <v>192015358926.17404</v>
      </c>
      <c r="I20">
        <f>VLOOKUP('BIFUbC-coal'!$A20,Coal!$A$2:$AQ$28,COLUMN(Coal!I$2),FALSE)+VLOOKUP('BIFUbC-coal'!$A20,Coal!$A$32:$AQ$58,COLUMN(Coal!I$32),FALSE)</f>
        <v>194215057072.54642</v>
      </c>
      <c r="J20">
        <f>VLOOKUP('BIFUbC-coal'!$A20,Coal!$A$2:$AQ$28,COLUMN(Coal!J$2),FALSE)+VLOOKUP('BIFUbC-coal'!$A20,Coal!$A$32:$AQ$58,COLUMN(Coal!J$32),FALSE)</f>
        <v>196308607409.67575</v>
      </c>
      <c r="K20">
        <f>VLOOKUP('BIFUbC-coal'!$A20,Coal!$A$2:$AQ$28,COLUMN(Coal!K$2),FALSE)+VLOOKUP('BIFUbC-coal'!$A20,Coal!$A$32:$AQ$58,COLUMN(Coal!K$32),FALSE)</f>
        <v>198302718915.76459</v>
      </c>
      <c r="L20">
        <f>VLOOKUP('BIFUbC-coal'!$A20,Coal!$A$2:$AQ$28,COLUMN(Coal!L$2),FALSE)+VLOOKUP('BIFUbC-coal'!$A20,Coal!$A$32:$AQ$58,COLUMN(Coal!L$32),FALSE)</f>
        <v>200202823318.60489</v>
      </c>
      <c r="M20">
        <f>VLOOKUP('BIFUbC-coal'!$A20,Coal!$A$2:$AQ$28,COLUMN(Coal!M$2),FALSE)+VLOOKUP('BIFUbC-coal'!$A20,Coal!$A$32:$AQ$58,COLUMN(Coal!M$32),FALSE)</f>
        <v>201714324478.53485</v>
      </c>
      <c r="N20">
        <f>VLOOKUP('BIFUbC-coal'!$A20,Coal!$A$2:$AQ$28,COLUMN(Coal!N$2),FALSE)+VLOOKUP('BIFUbC-coal'!$A20,Coal!$A$32:$AQ$58,COLUMN(Coal!N$32),FALSE)</f>
        <v>203134724050.85522</v>
      </c>
      <c r="O20">
        <f>VLOOKUP('BIFUbC-coal'!$A20,Coal!$A$2:$AQ$28,COLUMN(Coal!O$2),FALSE)+VLOOKUP('BIFUbC-coal'!$A20,Coal!$A$32:$AQ$58,COLUMN(Coal!O$32),FALSE)</f>
        <v>204466816900.42282</v>
      </c>
      <c r="P20">
        <f>VLOOKUP('BIFUbC-coal'!$A20,Coal!$A$2:$AQ$28,COLUMN(Coal!P$2),FALSE)+VLOOKUP('BIFUbC-coal'!$A20,Coal!$A$32:$AQ$58,COLUMN(Coal!P$32),FALSE)</f>
        <v>205712612135.20242</v>
      </c>
      <c r="Q20">
        <f>VLOOKUP('BIFUbC-coal'!$A20,Coal!$A$2:$AQ$28,COLUMN(Coal!Q$2),FALSE)+VLOOKUP('BIFUbC-coal'!$A20,Coal!$A$32:$AQ$58,COLUMN(Coal!Q$32),FALSE)</f>
        <v>206871389590.77841</v>
      </c>
      <c r="R20">
        <f>VLOOKUP('BIFUbC-coal'!$A20,Coal!$A$2:$AQ$28,COLUMN(Coal!R$2),FALSE)+VLOOKUP('BIFUbC-coal'!$A20,Coal!$A$32:$AQ$58,COLUMN(Coal!R$32),FALSE)</f>
        <v>207738283548.17838</v>
      </c>
      <c r="S20">
        <f>VLOOKUP('BIFUbC-coal'!$A20,Coal!$A$2:$AQ$28,COLUMN(Coal!S$2),FALSE)+VLOOKUP('BIFUbC-coal'!$A20,Coal!$A$32:$AQ$58,COLUMN(Coal!S$32),FALSE)</f>
        <v>208721570985.68356</v>
      </c>
      <c r="T20">
        <f>VLOOKUP('BIFUbC-coal'!$A20,Coal!$A$2:$AQ$28,COLUMN(Coal!T$2),FALSE)+VLOOKUP('BIFUbC-coal'!$A20,Coal!$A$32:$AQ$58,COLUMN(Coal!T$32),FALSE)</f>
        <v>209614400354.71729</v>
      </c>
      <c r="U20">
        <f>VLOOKUP('BIFUbC-coal'!$A20,Coal!$A$2:$AQ$28,COLUMN(Coal!U$2),FALSE)+VLOOKUP('BIFUbC-coal'!$A20,Coal!$A$32:$AQ$58,COLUMN(Coal!U$32),FALSE)</f>
        <v>210414022763.13852</v>
      </c>
      <c r="V20">
        <f>VLOOKUP('BIFUbC-coal'!$A20,Coal!$A$2:$AQ$28,COLUMN(Coal!V$2),FALSE)+VLOOKUP('BIFUbC-coal'!$A20,Coal!$A$32:$AQ$58,COLUMN(Coal!V$32),FALSE)</f>
        <v>211117355059.69391</v>
      </c>
      <c r="W20">
        <f>VLOOKUP('BIFUbC-coal'!$A20,Coal!$A$2:$AQ$28,COLUMN(Coal!W$2),FALSE)+VLOOKUP('BIFUbC-coal'!$A20,Coal!$A$32:$AQ$58,COLUMN(Coal!W$32),FALSE)</f>
        <v>211593224006.80252</v>
      </c>
      <c r="X20">
        <f>VLOOKUP('BIFUbC-coal'!$A20,Coal!$A$2:$AQ$28,COLUMN(Coal!X$2),FALSE)+VLOOKUP('BIFUbC-coal'!$A20,Coal!$A$32:$AQ$58,COLUMN(Coal!X$32),FALSE)</f>
        <v>211627266372.31058</v>
      </c>
      <c r="Y20">
        <f>VLOOKUP('BIFUbC-coal'!$A20,Coal!$A$2:$AQ$28,COLUMN(Coal!Y$2),FALSE)+VLOOKUP('BIFUbC-coal'!$A20,Coal!$A$32:$AQ$58,COLUMN(Coal!Y$32),FALSE)</f>
        <v>211423396635.23447</v>
      </c>
      <c r="Z20">
        <f>VLOOKUP('BIFUbC-coal'!$A20,Coal!$A$2:$AQ$28,COLUMN(Coal!Z$2),FALSE)+VLOOKUP('BIFUbC-coal'!$A20,Coal!$A$32:$AQ$58,COLUMN(Coal!Z$32),FALSE)</f>
        <v>210978901580.1586</v>
      </c>
      <c r="AA20">
        <f>VLOOKUP('BIFUbC-coal'!$A20,Coal!$A$2:$AQ$28,COLUMN(Coal!AA$2),FALSE)+VLOOKUP('BIFUbC-coal'!$A20,Coal!$A$32:$AQ$58,COLUMN(Coal!AA$32),FALSE)</f>
        <v>210289590590.96735</v>
      </c>
      <c r="AB20">
        <f>VLOOKUP('BIFUbC-coal'!$A20,Coal!$A$2:$AQ$28,COLUMN(Coal!AB$2),FALSE)+VLOOKUP('BIFUbC-coal'!$A20,Coal!$A$32:$AQ$58,COLUMN(Coal!AB$32),FALSE)</f>
        <v>209354064435.75977</v>
      </c>
      <c r="AC20">
        <f>VLOOKUP('BIFUbC-coal'!$A20,Coal!$A$2:$AQ$28,COLUMN(Coal!AC$2),FALSE)+VLOOKUP('BIFUbC-coal'!$A20,Coal!$A$32:$AQ$58,COLUMN(Coal!AC$32),FALSE)</f>
        <v>208171668670.04068</v>
      </c>
      <c r="AD20">
        <f>VLOOKUP('BIFUbC-coal'!$A20,Coal!$A$2:$AQ$28,COLUMN(Coal!AD$2),FALSE)+VLOOKUP('BIFUbC-coal'!$A20,Coal!$A$32:$AQ$58,COLUMN(Coal!AD$32),FALSE)</f>
        <v>206742542587.979</v>
      </c>
      <c r="AE20">
        <f>VLOOKUP('BIFUbC-coal'!$A20,Coal!$A$2:$AQ$28,COLUMN(Coal!AE$2),FALSE)+VLOOKUP('BIFUbC-coal'!$A20,Coal!$A$32:$AQ$58,COLUMN(Coal!AE$32),FALSE)</f>
        <v>205065613107.9715</v>
      </c>
      <c r="AF20">
        <f>VLOOKUP('BIFUbC-coal'!$A20,Coal!$A$2:$AQ$28,COLUMN(Coal!AF$2),FALSE)+VLOOKUP('BIFUbC-coal'!$A20,Coal!$A$32:$AQ$58,COLUMN(Coal!AF$32),FALSE)</f>
        <v>203142781459.52771</v>
      </c>
      <c r="AG20">
        <f>VLOOKUP('BIFUbC-coal'!$A20,Coal!$A$2:$AQ$28,COLUMN(Coal!AG$2),FALSE)+VLOOKUP('BIFUbC-coal'!$A20,Coal!$A$32:$AQ$58,COLUMN(Coal!AG$32),FALSE)</f>
        <v>200974852617.85263</v>
      </c>
      <c r="AH20">
        <f>VLOOKUP('BIFUbC-coal'!$A20,Coal!$A$2:$AQ$28,COLUMN(Coal!AH$2),FALSE)+VLOOKUP('BIFUbC-coal'!$A20,Coal!$A$32:$AQ$58,COLUMN(Coal!AH$32),FALSE)</f>
        <v>198366602002.75491</v>
      </c>
      <c r="AI20">
        <f>VLOOKUP('BIFUbC-coal'!$A20,Coal!$A$2:$AQ$28,COLUMN(Coal!AI$2),FALSE)+VLOOKUP('BIFUbC-coal'!$A20,Coal!$A$32:$AQ$58,COLUMN(Coal!AI$32),FALSE)</f>
        <v>195525174100.04883</v>
      </c>
      <c r="AJ20">
        <f>VLOOKUP('BIFUbC-coal'!$A20,Coal!$A$2:$AQ$28,COLUMN(Coal!AJ$2),FALSE)+VLOOKUP('BIFUbC-coal'!$A20,Coal!$A$32:$AQ$58,COLUMN(Coal!AJ$32),FALSE)</f>
        <v>192455172682.03894</v>
      </c>
      <c r="AK20">
        <f>VLOOKUP('BIFUbC-coal'!$A20,Coal!$A$2:$AQ$28,COLUMN(Coal!AK$2),FALSE)+VLOOKUP('BIFUbC-coal'!$A20,Coal!$A$32:$AQ$58,COLUMN(Coal!AK$32),FALSE)</f>
        <v>189162282979.25592</v>
      </c>
      <c r="AL20">
        <f>VLOOKUP('BIFUbC-coal'!$A20,Coal!$A$2:$AQ$28,COLUMN(Coal!AL$2),FALSE)+VLOOKUP('BIFUbC-coal'!$A20,Coal!$A$32:$AQ$58,COLUMN(Coal!AL$32),FALSE)</f>
        <v>185653277290.87161</v>
      </c>
      <c r="AM20">
        <f>VLOOKUP('BIFUbC-coal'!$A20,Coal!$A$2:$AQ$28,COLUMN(Coal!AM$2),FALSE)+VLOOKUP('BIFUbC-coal'!$A20,Coal!$A$32:$AQ$58,COLUMN(Coal!AM$32),FALSE)</f>
        <v>181934173747.31903</v>
      </c>
      <c r="AN20">
        <f>VLOOKUP('BIFUbC-coal'!$A20,Coal!$A$2:$AQ$28,COLUMN(Coal!AN$2),FALSE)+VLOOKUP('BIFUbC-coal'!$A20,Coal!$A$32:$AQ$58,COLUMN(Coal!AN$32),FALSE)</f>
        <v>178014009582.45462</v>
      </c>
      <c r="AO20">
        <f>VLOOKUP('BIFUbC-coal'!$A20,Coal!$A$2:$AQ$28,COLUMN(Coal!AO$2),FALSE)+VLOOKUP('BIFUbC-coal'!$A20,Coal!$A$32:$AQ$58,COLUMN(Coal!AO$32),FALSE)</f>
        <v>173901116631.95224</v>
      </c>
      <c r="AP20">
        <f>VLOOKUP('BIFUbC-coal'!$A20,Coal!$A$2:$AQ$28,COLUMN(Coal!AP$2),FALSE)+VLOOKUP('BIFUbC-coal'!$A20,Coal!$A$32:$AQ$58,COLUMN(Coal!AP$32),FALSE)</f>
        <v>169606731787.22839</v>
      </c>
      <c r="AQ20">
        <f>VLOOKUP('BIFUbC-coal'!$A20,Coal!$A$2:$AQ$28,COLUMN(Coal!AQ$2),FALSE)+VLOOKUP('BIFUbC-coal'!$A20,Coal!$A$32:$AQ$58,COLUMN(Coal!AQ$32),FALSE)</f>
        <v>165141397754.5657</v>
      </c>
    </row>
    <row r="21" spans="1:43">
      <c r="A21" s="37" t="s">
        <v>634</v>
      </c>
      <c r="B21">
        <f>VLOOKUP('BIFUbC-coal'!$A21,Coal!$A$2:$AQ$28,COLUMN(Coal!B$2),FALSE)+VLOOKUP('BIFUbC-coal'!$A21,Coal!$A$32:$AQ$58,COLUMN(Coal!B$32),FALSE)</f>
        <v>38676586040.185638</v>
      </c>
      <c r="C21">
        <f>VLOOKUP('BIFUbC-coal'!$A21,Coal!$A$2:$AQ$28,COLUMN(Coal!C$2),FALSE)+VLOOKUP('BIFUbC-coal'!$A21,Coal!$A$32:$AQ$58,COLUMN(Coal!C$32),FALSE)</f>
        <v>35854933046.336693</v>
      </c>
      <c r="D21">
        <f>VLOOKUP('BIFUbC-coal'!$A21,Coal!$A$2:$AQ$28,COLUMN(Coal!D$2),FALSE)+VLOOKUP('BIFUbC-coal'!$A21,Coal!$A$32:$AQ$58,COLUMN(Coal!D$32),FALSE)</f>
        <v>44358403852.851311</v>
      </c>
      <c r="E21">
        <f>VLOOKUP('BIFUbC-coal'!$A21,Coal!$A$2:$AQ$28,COLUMN(Coal!E$2),FALSE)+VLOOKUP('BIFUbC-coal'!$A21,Coal!$A$32:$AQ$58,COLUMN(Coal!E$32),FALSE)</f>
        <v>45278272331.310371</v>
      </c>
      <c r="F21">
        <f>VLOOKUP('BIFUbC-coal'!$A21,Coal!$A$2:$AQ$28,COLUMN(Coal!F$2),FALSE)+VLOOKUP('BIFUbC-coal'!$A21,Coal!$A$32:$AQ$58,COLUMN(Coal!F$32),FALSE)</f>
        <v>46089666203.749046</v>
      </c>
      <c r="G21">
        <f>VLOOKUP('BIFUbC-coal'!$A21,Coal!$A$2:$AQ$28,COLUMN(Coal!G$2),FALSE)+VLOOKUP('BIFUbC-coal'!$A21,Coal!$A$32:$AQ$58,COLUMN(Coal!G$32),FALSE)</f>
        <v>46823065135.207054</v>
      </c>
      <c r="H21">
        <f>VLOOKUP('BIFUbC-coal'!$A21,Coal!$A$2:$AQ$28,COLUMN(Coal!H$2),FALSE)+VLOOKUP('BIFUbC-coal'!$A21,Coal!$A$32:$AQ$58,COLUMN(Coal!H$32),FALSE)</f>
        <v>47497372432.670494</v>
      </c>
      <c r="I21">
        <f>VLOOKUP('BIFUbC-coal'!$A21,Coal!$A$2:$AQ$28,COLUMN(Coal!I$2),FALSE)+VLOOKUP('BIFUbC-coal'!$A21,Coal!$A$32:$AQ$58,COLUMN(Coal!I$32),FALSE)</f>
        <v>48099213010.909706</v>
      </c>
      <c r="J21">
        <f>VLOOKUP('BIFUbC-coal'!$A21,Coal!$A$2:$AQ$28,COLUMN(Coal!J$2),FALSE)+VLOOKUP('BIFUbC-coal'!$A21,Coal!$A$32:$AQ$58,COLUMN(Coal!J$32),FALSE)</f>
        <v>48677201780.845573</v>
      </c>
      <c r="K21">
        <f>VLOOKUP('BIFUbC-coal'!$A21,Coal!$A$2:$AQ$28,COLUMN(Coal!K$2),FALSE)+VLOOKUP('BIFUbC-coal'!$A21,Coal!$A$32:$AQ$58,COLUMN(Coal!K$32),FALSE)</f>
        <v>49232979428.211227</v>
      </c>
      <c r="L21">
        <f>VLOOKUP('BIFUbC-coal'!$A21,Coal!$A$2:$AQ$28,COLUMN(Coal!L$2),FALSE)+VLOOKUP('BIFUbC-coal'!$A21,Coal!$A$32:$AQ$58,COLUMN(Coal!L$32),FALSE)</f>
        <v>49767876508.165512</v>
      </c>
      <c r="M21">
        <f>VLOOKUP('BIFUbC-coal'!$A21,Coal!$A$2:$AQ$28,COLUMN(Coal!M$2),FALSE)+VLOOKUP('BIFUbC-coal'!$A21,Coal!$A$32:$AQ$58,COLUMN(Coal!M$32),FALSE)</f>
        <v>50208549992.798317</v>
      </c>
      <c r="N21">
        <f>VLOOKUP('BIFUbC-coal'!$A21,Coal!$A$2:$AQ$28,COLUMN(Coal!N$2),FALSE)+VLOOKUP('BIFUbC-coal'!$A21,Coal!$A$32:$AQ$58,COLUMN(Coal!N$32),FALSE)</f>
        <v>50628842099.746925</v>
      </c>
      <c r="O21">
        <f>VLOOKUP('BIFUbC-coal'!$A21,Coal!$A$2:$AQ$28,COLUMN(Coal!O$2),FALSE)+VLOOKUP('BIFUbC-coal'!$A21,Coal!$A$32:$AQ$58,COLUMN(Coal!O$32),FALSE)</f>
        <v>51029430422.445068</v>
      </c>
      <c r="P21">
        <f>VLOOKUP('BIFUbC-coal'!$A21,Coal!$A$2:$AQ$28,COLUMN(Coal!P$2),FALSE)+VLOOKUP('BIFUbC-coal'!$A21,Coal!$A$32:$AQ$58,COLUMN(Coal!P$32),FALSE)</f>
        <v>51410799099.139404</v>
      </c>
      <c r="Q21">
        <f>VLOOKUP('BIFUbC-coal'!$A21,Coal!$A$2:$AQ$28,COLUMN(Coal!Q$2),FALSE)+VLOOKUP('BIFUbC-coal'!$A21,Coal!$A$32:$AQ$58,COLUMN(Coal!Q$32),FALSE)</f>
        <v>51772751200.262032</v>
      </c>
      <c r="R21">
        <f>VLOOKUP('BIFUbC-coal'!$A21,Coal!$A$2:$AQ$28,COLUMN(Coal!R$2),FALSE)+VLOOKUP('BIFUbC-coal'!$A21,Coal!$A$32:$AQ$58,COLUMN(Coal!R$32),FALSE)</f>
        <v>52063924472.342171</v>
      </c>
      <c r="S21">
        <f>VLOOKUP('BIFUbC-coal'!$A21,Coal!$A$2:$AQ$28,COLUMN(Coal!S$2),FALSE)+VLOOKUP('BIFUbC-coal'!$A21,Coal!$A$32:$AQ$58,COLUMN(Coal!S$32),FALSE)</f>
        <v>52386547947.450676</v>
      </c>
      <c r="T21">
        <f>VLOOKUP('BIFUbC-coal'!$A21,Coal!$A$2:$AQ$28,COLUMN(Coal!T$2),FALSE)+VLOOKUP('BIFUbC-coal'!$A21,Coal!$A$32:$AQ$58,COLUMN(Coal!T$32),FALSE)</f>
        <v>52688829950.532448</v>
      </c>
      <c r="U21">
        <f>VLOOKUP('BIFUbC-coal'!$A21,Coal!$A$2:$AQ$28,COLUMN(Coal!U$2),FALSE)+VLOOKUP('BIFUbC-coal'!$A21,Coal!$A$32:$AQ$58,COLUMN(Coal!U$32),FALSE)</f>
        <v>52970053448.751938</v>
      </c>
      <c r="V21">
        <f>VLOOKUP('BIFUbC-coal'!$A21,Coal!$A$2:$AQ$28,COLUMN(Coal!V$2),FALSE)+VLOOKUP('BIFUbC-coal'!$A21,Coal!$A$32:$AQ$58,COLUMN(Coal!V$32),FALSE)</f>
        <v>53229411651.628113</v>
      </c>
      <c r="W21">
        <f>VLOOKUP('BIFUbC-coal'!$A21,Coal!$A$2:$AQ$28,COLUMN(Coal!W$2),FALSE)+VLOOKUP('BIFUbC-coal'!$A21,Coal!$A$32:$AQ$58,COLUMN(Coal!W$32),FALSE)</f>
        <v>53433744791.91404</v>
      </c>
      <c r="X21">
        <f>VLOOKUP('BIFUbC-coal'!$A21,Coal!$A$2:$AQ$28,COLUMN(Coal!X$2),FALSE)+VLOOKUP('BIFUbC-coal'!$A21,Coal!$A$32:$AQ$58,COLUMN(Coal!X$32),FALSE)</f>
        <v>53528635564.660515</v>
      </c>
      <c r="Y21">
        <f>VLOOKUP('BIFUbC-coal'!$A21,Coal!$A$2:$AQ$28,COLUMN(Coal!Y$2),FALSE)+VLOOKUP('BIFUbC-coal'!$A21,Coal!$A$32:$AQ$58,COLUMN(Coal!Y$32),FALSE)</f>
        <v>53565272723.351929</v>
      </c>
      <c r="Z21">
        <f>VLOOKUP('BIFUbC-coal'!$A21,Coal!$A$2:$AQ$28,COLUMN(Coal!Z$2),FALSE)+VLOOKUP('BIFUbC-coal'!$A21,Coal!$A$32:$AQ$58,COLUMN(Coal!Z$32),FALSE)</f>
        <v>53542732555.280899</v>
      </c>
      <c r="AA21">
        <f>VLOOKUP('BIFUbC-coal'!$A21,Coal!$A$2:$AQ$28,COLUMN(Coal!AA$2),FALSE)+VLOOKUP('BIFUbC-coal'!$A21,Coal!$A$32:$AQ$58,COLUMN(Coal!AA$32),FALSE)</f>
        <v>53459699845.575546</v>
      </c>
      <c r="AB21">
        <f>VLOOKUP('BIFUbC-coal'!$A21,Coal!$A$2:$AQ$28,COLUMN(Coal!AB$2),FALSE)+VLOOKUP('BIFUbC-coal'!$A21,Coal!$A$32:$AQ$58,COLUMN(Coal!AB$32),FALSE)</f>
        <v>53315550751.059196</v>
      </c>
      <c r="AC21">
        <f>VLOOKUP('BIFUbC-coal'!$A21,Coal!$A$2:$AQ$28,COLUMN(Coal!AC$2),FALSE)+VLOOKUP('BIFUbC-coal'!$A21,Coal!$A$32:$AQ$58,COLUMN(Coal!AC$32),FALSE)</f>
        <v>53109835892.586357</v>
      </c>
      <c r="AD21">
        <f>VLOOKUP('BIFUbC-coal'!$A21,Coal!$A$2:$AQ$28,COLUMN(Coal!AD$2),FALSE)+VLOOKUP('BIFUbC-coal'!$A21,Coal!$A$32:$AQ$58,COLUMN(Coal!AD$32),FALSE)</f>
        <v>52842293678.334976</v>
      </c>
      <c r="AE21">
        <f>VLOOKUP('BIFUbC-coal'!$A21,Coal!$A$2:$AQ$28,COLUMN(Coal!AE$2),FALSE)+VLOOKUP('BIFUbC-coal'!$A21,Coal!$A$32:$AQ$58,COLUMN(Coal!AE$32),FALSE)</f>
        <v>52512337577.275475</v>
      </c>
      <c r="AF21">
        <f>VLOOKUP('BIFUbC-coal'!$A21,Coal!$A$2:$AQ$28,COLUMN(Coal!AF$2),FALSE)+VLOOKUP('BIFUbC-coal'!$A21,Coal!$A$32:$AQ$58,COLUMN(Coal!AF$32),FALSE)</f>
        <v>52120126412.757111</v>
      </c>
      <c r="AG21">
        <f>VLOOKUP('BIFUbC-coal'!$A21,Coal!$A$2:$AQ$28,COLUMN(Coal!AG$2),FALSE)+VLOOKUP('BIFUbC-coal'!$A21,Coal!$A$32:$AQ$58,COLUMN(Coal!AG$32),FALSE)</f>
        <v>51665524334.476089</v>
      </c>
      <c r="AH21">
        <f>VLOOKUP('BIFUbC-coal'!$A21,Coal!$A$2:$AQ$28,COLUMN(Coal!AH$2),FALSE)+VLOOKUP('BIFUbC-coal'!$A21,Coal!$A$32:$AQ$58,COLUMN(Coal!AH$32),FALSE)</f>
        <v>51097883679.949493</v>
      </c>
      <c r="AI21">
        <f>VLOOKUP('BIFUbC-coal'!$A21,Coal!$A$2:$AQ$28,COLUMN(Coal!AI$2),FALSE)+VLOOKUP('BIFUbC-coal'!$A21,Coal!$A$32:$AQ$58,COLUMN(Coal!AI$32),FALSE)</f>
        <v>50469984244.187675</v>
      </c>
      <c r="AJ21">
        <f>VLOOKUP('BIFUbC-coal'!$A21,Coal!$A$2:$AQ$28,COLUMN(Coal!AJ$2),FALSE)+VLOOKUP('BIFUbC-coal'!$A21,Coal!$A$32:$AQ$58,COLUMN(Coal!AJ$32),FALSE)</f>
        <v>49782630545.318924</v>
      </c>
      <c r="AK21">
        <f>VLOOKUP('BIFUbC-coal'!$A21,Coal!$A$2:$AQ$28,COLUMN(Coal!AK$2),FALSE)+VLOOKUP('BIFUbC-coal'!$A21,Coal!$A$32:$AQ$58,COLUMN(Coal!AK$32),FALSE)</f>
        <v>49036897206.4478</v>
      </c>
      <c r="AL21">
        <f>VLOOKUP('BIFUbC-coal'!$A21,Coal!$A$2:$AQ$28,COLUMN(Coal!AL$2),FALSE)+VLOOKUP('BIFUbC-coal'!$A21,Coal!$A$32:$AQ$58,COLUMN(Coal!AL$32),FALSE)</f>
        <v>48234132855.710838</v>
      </c>
      <c r="AM21">
        <f>VLOOKUP('BIFUbC-coal'!$A21,Coal!$A$2:$AQ$28,COLUMN(Coal!AM$2),FALSE)+VLOOKUP('BIFUbC-coal'!$A21,Coal!$A$32:$AQ$58,COLUMN(Coal!AM$32),FALSE)</f>
        <v>47375483329.802147</v>
      </c>
      <c r="AN21">
        <f>VLOOKUP('BIFUbC-coal'!$A21,Coal!$A$2:$AQ$28,COLUMN(Coal!AN$2),FALSE)+VLOOKUP('BIFUbC-coal'!$A21,Coal!$A$32:$AQ$58,COLUMN(Coal!AN$32),FALSE)</f>
        <v>46462873809.750092</v>
      </c>
      <c r="AO21">
        <f>VLOOKUP('BIFUbC-coal'!$A21,Coal!$A$2:$AQ$28,COLUMN(Coal!AO$2),FALSE)+VLOOKUP('BIFUbC-coal'!$A21,Coal!$A$32:$AQ$58,COLUMN(Coal!AO$32),FALSE)</f>
        <v>45498043219.995552</v>
      </c>
      <c r="AP21">
        <f>VLOOKUP('BIFUbC-coal'!$A21,Coal!$A$2:$AQ$28,COLUMN(Coal!AP$2),FALSE)+VLOOKUP('BIFUbC-coal'!$A21,Coal!$A$32:$AQ$58,COLUMN(Coal!AP$32),FALSE)</f>
        <v>44483488792.574532</v>
      </c>
      <c r="AQ21">
        <f>VLOOKUP('BIFUbC-coal'!$A21,Coal!$A$2:$AQ$28,COLUMN(Coal!AQ$2),FALSE)+VLOOKUP('BIFUbC-coal'!$A21,Coal!$A$32:$AQ$58,COLUMN(Coal!AQ$32),FALSE)</f>
        <v>43421529064.708168</v>
      </c>
    </row>
    <row r="22" spans="1:43">
      <c r="A22" s="37" t="s">
        <v>635</v>
      </c>
      <c r="B22">
        <f>VLOOKUP('BIFUbC-coal'!$A22,Coal!$A$2:$AQ$28,COLUMN(Coal!B$2),FALSE)+VLOOKUP('BIFUbC-coal'!$A22,Coal!$A$32:$AQ$58,COLUMN(Coal!B$32),FALSE)</f>
        <v>417678084993.71106</v>
      </c>
      <c r="C22">
        <f>VLOOKUP('BIFUbC-coal'!$A22,Coal!$A$2:$AQ$28,COLUMN(Coal!C$2),FALSE)+VLOOKUP('BIFUbC-coal'!$A22,Coal!$A$32:$AQ$58,COLUMN(Coal!C$32),FALSE)</f>
        <v>439167765934.2262</v>
      </c>
      <c r="D22">
        <f>VLOOKUP('BIFUbC-coal'!$A22,Coal!$A$2:$AQ$28,COLUMN(Coal!D$2),FALSE)+VLOOKUP('BIFUbC-coal'!$A22,Coal!$A$32:$AQ$58,COLUMN(Coal!D$32),FALSE)</f>
        <v>484418959173.87836</v>
      </c>
      <c r="E22">
        <f>VLOOKUP('BIFUbC-coal'!$A22,Coal!$A$2:$AQ$28,COLUMN(Coal!E$2),FALSE)+VLOOKUP('BIFUbC-coal'!$A22,Coal!$A$32:$AQ$58,COLUMN(Coal!E$32),FALSE)</f>
        <v>487815914557.42047</v>
      </c>
      <c r="F22">
        <f>VLOOKUP('BIFUbC-coal'!$A22,Coal!$A$2:$AQ$28,COLUMN(Coal!F$2),FALSE)+VLOOKUP('BIFUbC-coal'!$A22,Coal!$A$32:$AQ$58,COLUMN(Coal!F$32),FALSE)</f>
        <v>490051951109.90619</v>
      </c>
      <c r="G22">
        <f>VLOOKUP('BIFUbC-coal'!$A22,Coal!$A$2:$AQ$28,COLUMN(Coal!G$2),FALSE)+VLOOKUP('BIFUbC-coal'!$A22,Coal!$A$32:$AQ$58,COLUMN(Coal!G$32),FALSE)</f>
        <v>491479550368.8277</v>
      </c>
      <c r="H22">
        <f>VLOOKUP('BIFUbC-coal'!$A22,Coal!$A$2:$AQ$28,COLUMN(Coal!H$2),FALSE)+VLOOKUP('BIFUbC-coal'!$A22,Coal!$A$32:$AQ$58,COLUMN(Coal!H$32),FALSE)</f>
        <v>492313127948.93384</v>
      </c>
      <c r="I22">
        <f>VLOOKUP('BIFUbC-coal'!$A22,Coal!$A$2:$AQ$28,COLUMN(Coal!I$2),FALSE)+VLOOKUP('BIFUbC-coal'!$A22,Coal!$A$32:$AQ$58,COLUMN(Coal!I$32),FALSE)</f>
        <v>492426074473.56879</v>
      </c>
      <c r="J22">
        <f>VLOOKUP('BIFUbC-coal'!$A22,Coal!$A$2:$AQ$28,COLUMN(Coal!J$2),FALSE)+VLOOKUP('BIFUbC-coal'!$A22,Coal!$A$32:$AQ$58,COLUMN(Coal!J$32),FALSE)</f>
        <v>492325022673.26093</v>
      </c>
      <c r="K22">
        <f>VLOOKUP('BIFUbC-coal'!$A22,Coal!$A$2:$AQ$28,COLUMN(Coal!K$2),FALSE)+VLOOKUP('BIFUbC-coal'!$A22,Coal!$A$32:$AQ$58,COLUMN(Coal!K$32),FALSE)</f>
        <v>492023227874.76324</v>
      </c>
      <c r="L22">
        <f>VLOOKUP('BIFUbC-coal'!$A22,Coal!$A$2:$AQ$28,COLUMN(Coal!L$2),FALSE)+VLOOKUP('BIFUbC-coal'!$A22,Coal!$A$32:$AQ$58,COLUMN(Coal!L$32),FALSE)</f>
        <v>491530566064.74487</v>
      </c>
      <c r="M22">
        <f>VLOOKUP('BIFUbC-coal'!$A22,Coal!$A$2:$AQ$28,COLUMN(Coal!M$2),FALSE)+VLOOKUP('BIFUbC-coal'!$A22,Coal!$A$32:$AQ$58,COLUMN(Coal!M$32),FALSE)</f>
        <v>490127780865.2793</v>
      </c>
      <c r="N22">
        <f>VLOOKUP('BIFUbC-coal'!$A22,Coal!$A$2:$AQ$28,COLUMN(Coal!N$2),FALSE)+VLOOKUP('BIFUbC-coal'!$A22,Coal!$A$32:$AQ$58,COLUMN(Coal!N$32),FALSE)</f>
        <v>488549219877.32062</v>
      </c>
      <c r="O22">
        <f>VLOOKUP('BIFUbC-coal'!$A22,Coal!$A$2:$AQ$28,COLUMN(Coal!O$2),FALSE)+VLOOKUP('BIFUbC-coal'!$A22,Coal!$A$32:$AQ$58,COLUMN(Coal!O$32),FALSE)</f>
        <v>486798172888.37738</v>
      </c>
      <c r="P22">
        <f>VLOOKUP('BIFUbC-coal'!$A22,Coal!$A$2:$AQ$28,COLUMN(Coal!P$2),FALSE)+VLOOKUP('BIFUbC-coal'!$A22,Coal!$A$32:$AQ$58,COLUMN(Coal!P$32),FALSE)</f>
        <v>484876205848.21033</v>
      </c>
      <c r="Q22">
        <f>VLOOKUP('BIFUbC-coal'!$A22,Coal!$A$2:$AQ$28,COLUMN(Coal!Q$2),FALSE)+VLOOKUP('BIFUbC-coal'!$A22,Coal!$A$32:$AQ$58,COLUMN(Coal!Q$32),FALSE)</f>
        <v>482778688231.5708</v>
      </c>
      <c r="R22">
        <f>VLOOKUP('BIFUbC-coal'!$A22,Coal!$A$2:$AQ$28,COLUMN(Coal!R$2),FALSE)+VLOOKUP('BIFUbC-coal'!$A22,Coal!$A$32:$AQ$58,COLUMN(Coal!R$32),FALSE)</f>
        <v>480029656682.92865</v>
      </c>
      <c r="S22">
        <f>VLOOKUP('BIFUbC-coal'!$A22,Coal!$A$2:$AQ$28,COLUMN(Coal!S$2),FALSE)+VLOOKUP('BIFUbC-coal'!$A22,Coal!$A$32:$AQ$58,COLUMN(Coal!S$32),FALSE)</f>
        <v>477574930427.4364</v>
      </c>
      <c r="T22">
        <f>VLOOKUP('BIFUbC-coal'!$A22,Coal!$A$2:$AQ$28,COLUMN(Coal!T$2),FALSE)+VLOOKUP('BIFUbC-coal'!$A22,Coal!$A$32:$AQ$58,COLUMN(Coal!T$32),FALSE)</f>
        <v>474930010027.70892</v>
      </c>
      <c r="U22">
        <f>VLOOKUP('BIFUbC-coal'!$A22,Coal!$A$2:$AQ$28,COLUMN(Coal!U$2),FALSE)+VLOOKUP('BIFUbC-coal'!$A22,Coal!$A$32:$AQ$58,COLUMN(Coal!U$32),FALSE)</f>
        <v>472087199213.69714</v>
      </c>
      <c r="V22">
        <f>VLOOKUP('BIFUbC-coal'!$A22,Coal!$A$2:$AQ$28,COLUMN(Coal!V$2),FALSE)+VLOOKUP('BIFUbC-coal'!$A22,Coal!$A$32:$AQ$58,COLUMN(Coal!V$32),FALSE)</f>
        <v>469038519094.33612</v>
      </c>
      <c r="W22">
        <f>VLOOKUP('BIFUbC-coal'!$A22,Coal!$A$2:$AQ$28,COLUMN(Coal!W$2),FALSE)+VLOOKUP('BIFUbC-coal'!$A22,Coal!$A$32:$AQ$58,COLUMN(Coal!W$32),FALSE)</f>
        <v>465494666740.09198</v>
      </c>
      <c r="X22">
        <f>VLOOKUP('BIFUbC-coal'!$A22,Coal!$A$2:$AQ$28,COLUMN(Coal!X$2),FALSE)+VLOOKUP('BIFUbC-coal'!$A22,Coal!$A$32:$AQ$58,COLUMN(Coal!X$32),FALSE)</f>
        <v>460996644487.2016</v>
      </c>
      <c r="Y22">
        <f>VLOOKUP('BIFUbC-coal'!$A22,Coal!$A$2:$AQ$28,COLUMN(Coal!Y$2),FALSE)+VLOOKUP('BIFUbC-coal'!$A22,Coal!$A$32:$AQ$58,COLUMN(Coal!Y$32),FALSE)</f>
        <v>456006141822.27545</v>
      </c>
      <c r="Z22">
        <f>VLOOKUP('BIFUbC-coal'!$A22,Coal!$A$2:$AQ$28,COLUMN(Coal!Z$2),FALSE)+VLOOKUP('BIFUbC-coal'!$A22,Coal!$A$32:$AQ$58,COLUMN(Coal!Z$32),FALSE)</f>
        <v>450526161985.13544</v>
      </c>
      <c r="AA22">
        <f>VLOOKUP('BIFUbC-coal'!$A22,Coal!$A$2:$AQ$28,COLUMN(Coal!AA$2),FALSE)+VLOOKUP('BIFUbC-coal'!$A22,Coal!$A$32:$AQ$58,COLUMN(Coal!AA$32),FALSE)</f>
        <v>444556993284.37036</v>
      </c>
      <c r="AB22">
        <f>VLOOKUP('BIFUbC-coal'!$A22,Coal!$A$2:$AQ$28,COLUMN(Coal!AB$2),FALSE)+VLOOKUP('BIFUbC-coal'!$A22,Coal!$A$32:$AQ$58,COLUMN(Coal!AB$32),FALSE)</f>
        <v>438105331959.84155</v>
      </c>
      <c r="AC22">
        <f>VLOOKUP('BIFUbC-coal'!$A22,Coal!$A$2:$AQ$28,COLUMN(Coal!AC$2),FALSE)+VLOOKUP('BIFUbC-coal'!$A22,Coal!$A$32:$AQ$58,COLUMN(Coal!AC$32),FALSE)</f>
        <v>431179778215.46613</v>
      </c>
      <c r="AD22">
        <f>VLOOKUP('BIFUbC-coal'!$A22,Coal!$A$2:$AQ$28,COLUMN(Coal!AD$2),FALSE)+VLOOKUP('BIFUbC-coal'!$A22,Coal!$A$32:$AQ$58,COLUMN(Coal!AD$32),FALSE)</f>
        <v>423790891661.16211</v>
      </c>
      <c r="AE22">
        <f>VLOOKUP('BIFUbC-coal'!$A22,Coal!$A$2:$AQ$28,COLUMN(Coal!AE$2),FALSE)+VLOOKUP('BIFUbC-coal'!$A22,Coal!$A$32:$AQ$58,COLUMN(Coal!AE$32),FALSE)</f>
        <v>415947072463.50153</v>
      </c>
      <c r="AF22">
        <f>VLOOKUP('BIFUbC-coal'!$A22,Coal!$A$2:$AQ$28,COLUMN(Coal!AF$2),FALSE)+VLOOKUP('BIFUbC-coal'!$A22,Coal!$A$32:$AQ$58,COLUMN(Coal!AF$32),FALSE)</f>
        <v>407663129792.60938</v>
      </c>
      <c r="AG22">
        <f>VLOOKUP('BIFUbC-coal'!$A22,Coal!$A$2:$AQ$28,COLUMN(Coal!AG$2),FALSE)+VLOOKUP('BIFUbC-coal'!$A22,Coal!$A$32:$AQ$58,COLUMN(Coal!AG$32),FALSE)</f>
        <v>398951916945.76959</v>
      </c>
      <c r="AH22">
        <f>VLOOKUP('BIFUbC-coal'!$A22,Coal!$A$2:$AQ$28,COLUMN(Coal!AH$2),FALSE)+VLOOKUP('BIFUbC-coal'!$A22,Coal!$A$32:$AQ$58,COLUMN(Coal!AH$32),FALSE)</f>
        <v>389441785447.97626</v>
      </c>
      <c r="AI22">
        <f>VLOOKUP('BIFUbC-coal'!$A22,Coal!$A$2:$AQ$28,COLUMN(Coal!AI$2),FALSE)+VLOOKUP('BIFUbC-coal'!$A22,Coal!$A$32:$AQ$58,COLUMN(Coal!AI$32),FALSE)</f>
        <v>379559827360.17059</v>
      </c>
      <c r="AJ22">
        <f>VLOOKUP('BIFUbC-coal'!$A22,Coal!$A$2:$AQ$28,COLUMN(Coal!AJ$2),FALSE)+VLOOKUP('BIFUbC-coal'!$A22,Coal!$A$32:$AQ$58,COLUMN(Coal!AJ$32),FALSE)</f>
        <v>369326785246.92969</v>
      </c>
      <c r="AK22">
        <f>VLOOKUP('BIFUbC-coal'!$A22,Coal!$A$2:$AQ$28,COLUMN(Coal!AK$2),FALSE)+VLOOKUP('BIFUbC-coal'!$A22,Coal!$A$32:$AQ$58,COLUMN(Coal!AK$32),FALSE)</f>
        <v>358765589642.50494</v>
      </c>
      <c r="AL22">
        <f>VLOOKUP('BIFUbC-coal'!$A22,Coal!$A$2:$AQ$28,COLUMN(Coal!AL$2),FALSE)+VLOOKUP('BIFUbC-coal'!$A22,Coal!$A$32:$AQ$58,COLUMN(Coal!AL$32),FALSE)</f>
        <v>347901278614.35205</v>
      </c>
      <c r="AM22">
        <f>VLOOKUP('BIFUbC-coal'!$A22,Coal!$A$2:$AQ$28,COLUMN(Coal!AM$2),FALSE)+VLOOKUP('BIFUbC-coal'!$A22,Coal!$A$32:$AQ$58,COLUMN(Coal!AM$32),FALSE)</f>
        <v>336757494092.13818</v>
      </c>
      <c r="AN22">
        <f>VLOOKUP('BIFUbC-coal'!$A22,Coal!$A$2:$AQ$28,COLUMN(Coal!AN$2),FALSE)+VLOOKUP('BIFUbC-coal'!$A22,Coal!$A$32:$AQ$58,COLUMN(Coal!AN$32),FALSE)</f>
        <v>325363492110.07611</v>
      </c>
      <c r="AO22">
        <f>VLOOKUP('BIFUbC-coal'!$A22,Coal!$A$2:$AQ$28,COLUMN(Coal!AO$2),FALSE)+VLOOKUP('BIFUbC-coal'!$A22,Coal!$A$32:$AQ$58,COLUMN(Coal!AO$32),FALSE)</f>
        <v>313747095638.14093</v>
      </c>
      <c r="AP22">
        <f>VLOOKUP('BIFUbC-coal'!$A22,Coal!$A$2:$AQ$28,COLUMN(Coal!AP$2),FALSE)+VLOOKUP('BIFUbC-coal'!$A22,Coal!$A$32:$AQ$58,COLUMN(Coal!AP$32),FALSE)</f>
        <v>301941224464.07983</v>
      </c>
      <c r="AQ22">
        <f>VLOOKUP('BIFUbC-coal'!$A22,Coal!$A$2:$AQ$28,COLUMN(Coal!AQ$2),FALSE)+VLOOKUP('BIFUbC-coal'!$A22,Coal!$A$32:$AQ$58,COLUMN(Coal!AQ$32),FALSE)</f>
        <v>289977241714.0484</v>
      </c>
    </row>
    <row r="23" spans="1:43">
      <c r="A23" s="37" t="s">
        <v>636</v>
      </c>
      <c r="B23">
        <f>VLOOKUP('BIFUbC-coal'!$A23,Coal!$A$2:$AQ$28,COLUMN(Coal!B$2),FALSE)+VLOOKUP('BIFUbC-coal'!$A23,Coal!$A$32:$AQ$58,COLUMN(Coal!B$32),FALSE)</f>
        <v>331271916539.88068</v>
      </c>
      <c r="C23">
        <f>VLOOKUP('BIFUbC-coal'!$A23,Coal!$A$2:$AQ$28,COLUMN(Coal!C$2),FALSE)+VLOOKUP('BIFUbC-coal'!$A23,Coal!$A$32:$AQ$58,COLUMN(Coal!C$32),FALSE)</f>
        <v>310855489418.24451</v>
      </c>
      <c r="D23">
        <f>VLOOKUP('BIFUbC-coal'!$A23,Coal!$A$2:$AQ$28,COLUMN(Coal!D$2),FALSE)+VLOOKUP('BIFUbC-coal'!$A23,Coal!$A$32:$AQ$58,COLUMN(Coal!D$32),FALSE)</f>
        <v>357419534790.2312</v>
      </c>
      <c r="E23">
        <f>VLOOKUP('BIFUbC-coal'!$A23,Coal!$A$2:$AQ$28,COLUMN(Coal!E$2),FALSE)+VLOOKUP('BIFUbC-coal'!$A23,Coal!$A$32:$AQ$58,COLUMN(Coal!E$32),FALSE)</f>
        <v>358327641334.66888</v>
      </c>
      <c r="F23">
        <f>VLOOKUP('BIFUbC-coal'!$A23,Coal!$A$2:$AQ$28,COLUMN(Coal!F$2),FALSE)+VLOOKUP('BIFUbC-coal'!$A23,Coal!$A$32:$AQ$58,COLUMN(Coal!F$32),FALSE)</f>
        <v>357834265202.69476</v>
      </c>
      <c r="G23">
        <f>VLOOKUP('BIFUbC-coal'!$A23,Coal!$A$2:$AQ$28,COLUMN(Coal!G$2),FALSE)+VLOOKUP('BIFUbC-coal'!$A23,Coal!$A$32:$AQ$58,COLUMN(Coal!G$32),FALSE)</f>
        <v>356213563943.55829</v>
      </c>
      <c r="H23">
        <f>VLOOKUP('BIFUbC-coal'!$A23,Coal!$A$2:$AQ$28,COLUMN(Coal!H$2),FALSE)+VLOOKUP('BIFUbC-coal'!$A23,Coal!$A$32:$AQ$58,COLUMN(Coal!H$32),FALSE)</f>
        <v>353636725837.85516</v>
      </c>
      <c r="I23">
        <f>VLOOKUP('BIFUbC-coal'!$A23,Coal!$A$2:$AQ$28,COLUMN(Coal!I$2),FALSE)+VLOOKUP('BIFUbC-coal'!$A23,Coal!$A$32:$AQ$58,COLUMN(Coal!I$32),FALSE)</f>
        <v>350029161379.65527</v>
      </c>
      <c r="J23">
        <f>VLOOKUP('BIFUbC-coal'!$A23,Coal!$A$2:$AQ$28,COLUMN(Coal!J$2),FALSE)+VLOOKUP('BIFUbC-coal'!$A23,Coal!$A$32:$AQ$58,COLUMN(Coal!J$32),FALSE)</f>
        <v>345767069926.01404</v>
      </c>
      <c r="K23">
        <f>VLOOKUP('BIFUbC-coal'!$A23,Coal!$A$2:$AQ$28,COLUMN(Coal!K$2),FALSE)+VLOOKUP('BIFUbC-coal'!$A23,Coal!$A$32:$AQ$58,COLUMN(Coal!K$32),FALSE)</f>
        <v>340868091750.90637</v>
      </c>
      <c r="L23">
        <f>VLOOKUP('BIFUbC-coal'!$A23,Coal!$A$2:$AQ$28,COLUMN(Coal!L$2),FALSE)+VLOOKUP('BIFUbC-coal'!$A23,Coal!$A$32:$AQ$58,COLUMN(Coal!L$32),FALSE)</f>
        <v>335346524427.19916</v>
      </c>
      <c r="M23">
        <f>VLOOKUP('BIFUbC-coal'!$A23,Coal!$A$2:$AQ$28,COLUMN(Coal!M$2),FALSE)+VLOOKUP('BIFUbC-coal'!$A23,Coal!$A$32:$AQ$58,COLUMN(Coal!M$32),FALSE)</f>
        <v>328726684933.61981</v>
      </c>
      <c r="N23">
        <f>VLOOKUP('BIFUbC-coal'!$A23,Coal!$A$2:$AQ$28,COLUMN(Coal!N$2),FALSE)+VLOOKUP('BIFUbC-coal'!$A23,Coal!$A$32:$AQ$58,COLUMN(Coal!N$32),FALSE)</f>
        <v>321525209846.03418</v>
      </c>
      <c r="O23">
        <f>VLOOKUP('BIFUbC-coal'!$A23,Coal!$A$2:$AQ$28,COLUMN(Coal!O$2),FALSE)+VLOOKUP('BIFUbC-coal'!$A23,Coal!$A$32:$AQ$58,COLUMN(Coal!O$32),FALSE)</f>
        <v>313751582022.02802</v>
      </c>
      <c r="P23">
        <f>VLOOKUP('BIFUbC-coal'!$A23,Coal!$A$2:$AQ$28,COLUMN(Coal!P$2),FALSE)+VLOOKUP('BIFUbC-coal'!$A23,Coal!$A$32:$AQ$58,COLUMN(Coal!P$32),FALSE)</f>
        <v>305413533073.50983</v>
      </c>
      <c r="Q23">
        <f>VLOOKUP('BIFUbC-coal'!$A23,Coal!$A$2:$AQ$28,COLUMN(Coal!Q$2),FALSE)+VLOOKUP('BIFUbC-coal'!$A23,Coal!$A$32:$AQ$58,COLUMN(Coal!Q$32),FALSE)</f>
        <v>296514445289.37659</v>
      </c>
      <c r="R23">
        <f>VLOOKUP('BIFUbC-coal'!$A23,Coal!$A$2:$AQ$28,COLUMN(Coal!R$2),FALSE)+VLOOKUP('BIFUbC-coal'!$A23,Coal!$A$32:$AQ$58,COLUMN(Coal!R$32),FALSE)</f>
        <v>286776019012.91211</v>
      </c>
      <c r="S23">
        <f>VLOOKUP('BIFUbC-coal'!$A23,Coal!$A$2:$AQ$28,COLUMN(Coal!S$2),FALSE)+VLOOKUP('BIFUbC-coal'!$A23,Coal!$A$32:$AQ$58,COLUMN(Coal!S$32),FALSE)</f>
        <v>276777615416.21442</v>
      </c>
      <c r="T23">
        <f>VLOOKUP('BIFUbC-coal'!$A23,Coal!$A$2:$AQ$28,COLUMN(Coal!T$2),FALSE)+VLOOKUP('BIFUbC-coal'!$A23,Coal!$A$32:$AQ$58,COLUMN(Coal!T$32),FALSE)</f>
        <v>280749387506.2395</v>
      </c>
      <c r="U23">
        <f>VLOOKUP('BIFUbC-coal'!$A23,Coal!$A$2:$AQ$28,COLUMN(Coal!U$2),FALSE)+VLOOKUP('BIFUbC-coal'!$A23,Coal!$A$32:$AQ$58,COLUMN(Coal!U$32),FALSE)</f>
        <v>284656382620.20038</v>
      </c>
      <c r="V23">
        <f>VLOOKUP('BIFUbC-coal'!$A23,Coal!$A$2:$AQ$28,COLUMN(Coal!V$2),FALSE)+VLOOKUP('BIFUbC-coal'!$A23,Coal!$A$32:$AQ$58,COLUMN(Coal!V$32),FALSE)</f>
        <v>288493796147.07037</v>
      </c>
      <c r="W23">
        <f>VLOOKUP('BIFUbC-coal'!$A23,Coal!$A$2:$AQ$28,COLUMN(Coal!W$2),FALSE)+VLOOKUP('BIFUbC-coal'!$A23,Coal!$A$32:$AQ$58,COLUMN(Coal!W$32),FALSE)</f>
        <v>292079770614.07574</v>
      </c>
      <c r="X23">
        <f>VLOOKUP('BIFUbC-coal'!$A23,Coal!$A$2:$AQ$28,COLUMN(Coal!X$2),FALSE)+VLOOKUP('BIFUbC-coal'!$A23,Coal!$A$32:$AQ$58,COLUMN(Coal!X$32),FALSE)</f>
        <v>295108975961.37323</v>
      </c>
      <c r="Y23">
        <f>VLOOKUP('BIFUbC-coal'!$A23,Coal!$A$2:$AQ$28,COLUMN(Coal!Y$2),FALSE)+VLOOKUP('BIFUbC-coal'!$A23,Coal!$A$32:$AQ$58,COLUMN(Coal!Y$32),FALSE)</f>
        <v>297852815132.02698</v>
      </c>
      <c r="Z23">
        <f>VLOOKUP('BIFUbC-coal'!$A23,Coal!$A$2:$AQ$28,COLUMN(Coal!Z$2),FALSE)+VLOOKUP('BIFUbC-coal'!$A23,Coal!$A$32:$AQ$58,COLUMN(Coal!Z$32),FALSE)</f>
        <v>300299878485.30182</v>
      </c>
      <c r="AA23">
        <f>VLOOKUP('BIFUbC-coal'!$A23,Coal!$A$2:$AQ$28,COLUMN(Coal!AA$2),FALSE)+VLOOKUP('BIFUbC-coal'!$A23,Coal!$A$32:$AQ$58,COLUMN(Coal!AA$32),FALSE)</f>
        <v>302436149799.505</v>
      </c>
      <c r="AB23">
        <f>VLOOKUP('BIFUbC-coal'!$A23,Coal!$A$2:$AQ$28,COLUMN(Coal!AB$2),FALSE)+VLOOKUP('BIFUbC-coal'!$A23,Coal!$A$32:$AQ$58,COLUMN(Coal!AB$32),FALSE)</f>
        <v>304251068860.43951</v>
      </c>
      <c r="AC23">
        <f>VLOOKUP('BIFUbC-coal'!$A23,Coal!$A$2:$AQ$28,COLUMN(Coal!AC$2),FALSE)+VLOOKUP('BIFUbC-coal'!$A23,Coal!$A$32:$AQ$58,COLUMN(Coal!AC$32),FALSE)</f>
        <v>305734704516.01569</v>
      </c>
      <c r="AD23">
        <f>VLOOKUP('BIFUbC-coal'!$A23,Coal!$A$2:$AQ$28,COLUMN(Coal!AD$2),FALSE)+VLOOKUP('BIFUbC-coal'!$A23,Coal!$A$32:$AQ$58,COLUMN(Coal!AD$32),FALSE)</f>
        <v>306877855666.72321</v>
      </c>
      <c r="AE23">
        <f>VLOOKUP('BIFUbC-coal'!$A23,Coal!$A$2:$AQ$28,COLUMN(Coal!AE$2),FALSE)+VLOOKUP('BIFUbC-coal'!$A23,Coal!$A$32:$AQ$58,COLUMN(Coal!AE$32),FALSE)</f>
        <v>307669075190.72955</v>
      </c>
      <c r="AF23">
        <f>VLOOKUP('BIFUbC-coal'!$A23,Coal!$A$2:$AQ$28,COLUMN(Coal!AF$2),FALSE)+VLOOKUP('BIFUbC-coal'!$A23,Coal!$A$32:$AQ$58,COLUMN(Coal!AF$32),FALSE)</f>
        <v>308100891781.10889</v>
      </c>
      <c r="AG23">
        <f>VLOOKUP('BIFUbC-coal'!$A23,Coal!$A$2:$AQ$28,COLUMN(Coal!AG$2),FALSE)+VLOOKUP('BIFUbC-coal'!$A23,Coal!$A$32:$AQ$58,COLUMN(Coal!AG$32),FALSE)</f>
        <v>308163781215.30853</v>
      </c>
      <c r="AH23">
        <f>VLOOKUP('BIFUbC-coal'!$A23,Coal!$A$2:$AQ$28,COLUMN(Coal!AH$2),FALSE)+VLOOKUP('BIFUbC-coal'!$A23,Coal!$A$32:$AQ$58,COLUMN(Coal!AH$32),FALSE)</f>
        <v>307543825266.94672</v>
      </c>
      <c r="AI23">
        <f>VLOOKUP('BIFUbC-coal'!$A23,Coal!$A$2:$AQ$28,COLUMN(Coal!AI$2),FALSE)+VLOOKUP('BIFUbC-coal'!$A23,Coal!$A$32:$AQ$58,COLUMN(Coal!AI$32),FALSE)</f>
        <v>306543776409.72699</v>
      </c>
      <c r="AJ23">
        <f>VLOOKUP('BIFUbC-coal'!$A23,Coal!$A$2:$AQ$28,COLUMN(Coal!AJ$2),FALSE)+VLOOKUP('BIFUbC-coal'!$A23,Coal!$A$32:$AQ$58,COLUMN(Coal!AJ$32),FALSE)</f>
        <v>305158930167.59326</v>
      </c>
      <c r="AK23">
        <f>VLOOKUP('BIFUbC-coal'!$A23,Coal!$A$2:$AQ$28,COLUMN(Coal!AK$2),FALSE)+VLOOKUP('BIFUbC-coal'!$A23,Coal!$A$32:$AQ$58,COLUMN(Coal!AK$32),FALSE)</f>
        <v>303386026103.36206</v>
      </c>
      <c r="AL23">
        <f>VLOOKUP('BIFUbC-coal'!$A23,Coal!$A$2:$AQ$28,COLUMN(Coal!AL$2),FALSE)+VLOOKUP('BIFUbC-coal'!$A23,Coal!$A$32:$AQ$58,COLUMN(Coal!AL$32),FALSE)</f>
        <v>301223335270.74231</v>
      </c>
      <c r="AM23">
        <f>VLOOKUP('BIFUbC-coal'!$A23,Coal!$A$2:$AQ$28,COLUMN(Coal!AM$2),FALSE)+VLOOKUP('BIFUbC-coal'!$A23,Coal!$A$32:$AQ$58,COLUMN(Coal!AM$32),FALSE)</f>
        <v>298667722375.50873</v>
      </c>
      <c r="AN23">
        <f>VLOOKUP('BIFUbC-coal'!$A23,Coal!$A$2:$AQ$28,COLUMN(Coal!AN$2),FALSE)+VLOOKUP('BIFUbC-coal'!$A23,Coal!$A$32:$AQ$58,COLUMN(Coal!AN$32),FALSE)</f>
        <v>295720824946.95361</v>
      </c>
      <c r="AO23">
        <f>VLOOKUP('BIFUbC-coal'!$A23,Coal!$A$2:$AQ$28,COLUMN(Coal!AO$2),FALSE)+VLOOKUP('BIFUbC-coal'!$A23,Coal!$A$32:$AQ$58,COLUMN(Coal!AO$32),FALSE)</f>
        <v>292383074800.02356</v>
      </c>
      <c r="AP23">
        <f>VLOOKUP('BIFUbC-coal'!$A23,Coal!$A$2:$AQ$28,COLUMN(Coal!AP$2),FALSE)+VLOOKUP('BIFUbC-coal'!$A23,Coal!$A$32:$AQ$58,COLUMN(Coal!AP$32),FALSE)</f>
        <v>288659764652.43311</v>
      </c>
      <c r="AQ23">
        <f>VLOOKUP('BIFUbC-coal'!$A23,Coal!$A$2:$AQ$28,COLUMN(Coal!AQ$2),FALSE)+VLOOKUP('BIFUbC-coal'!$A23,Coal!$A$32:$AQ$58,COLUMN(Coal!AQ$32),FALSE)</f>
        <v>284555144355.94714</v>
      </c>
    </row>
    <row r="24" spans="1:43">
      <c r="A24" s="37" t="s">
        <v>637</v>
      </c>
      <c r="B24">
        <f>VLOOKUP('BIFUbC-coal'!$A24,Coal!$A$2:$AQ$28,COLUMN(Coal!B$2),FALSE)+VLOOKUP('BIFUbC-coal'!$A24,Coal!$A$32:$AQ$58,COLUMN(Coal!B$32),FALSE)</f>
        <v>8036018123.9937754</v>
      </c>
      <c r="C24">
        <f>VLOOKUP('BIFUbC-coal'!$A24,Coal!$A$2:$AQ$28,COLUMN(Coal!C$2),FALSE)+VLOOKUP('BIFUbC-coal'!$A24,Coal!$A$32:$AQ$58,COLUMN(Coal!C$32),FALSE)</f>
        <v>8257641745.2030325</v>
      </c>
      <c r="D24">
        <f>VLOOKUP('BIFUbC-coal'!$A24,Coal!$A$2:$AQ$28,COLUMN(Coal!D$2),FALSE)+VLOOKUP('BIFUbC-coal'!$A24,Coal!$A$32:$AQ$58,COLUMN(Coal!D$32),FALSE)</f>
        <v>8995890504.2185078</v>
      </c>
      <c r="E24">
        <f>VLOOKUP('BIFUbC-coal'!$A24,Coal!$A$2:$AQ$28,COLUMN(Coal!E$2),FALSE)+VLOOKUP('BIFUbC-coal'!$A24,Coal!$A$32:$AQ$58,COLUMN(Coal!E$32),FALSE)</f>
        <v>9221752765.1880589</v>
      </c>
      <c r="F24">
        <f>VLOOKUP('BIFUbC-coal'!$A24,Coal!$A$2:$AQ$28,COLUMN(Coal!F$2),FALSE)+VLOOKUP('BIFUbC-coal'!$A24,Coal!$A$32:$AQ$58,COLUMN(Coal!F$32),FALSE)</f>
        <v>9428535790.1135044</v>
      </c>
      <c r="G24">
        <f>VLOOKUP('BIFUbC-coal'!$A24,Coal!$A$2:$AQ$28,COLUMN(Coal!G$2),FALSE)+VLOOKUP('BIFUbC-coal'!$A24,Coal!$A$32:$AQ$58,COLUMN(Coal!G$32),FALSE)</f>
        <v>9622252670.0594635</v>
      </c>
      <c r="H24">
        <f>VLOOKUP('BIFUbC-coal'!$A24,Coal!$A$2:$AQ$28,COLUMN(Coal!H$2),FALSE)+VLOOKUP('BIFUbC-coal'!$A24,Coal!$A$32:$AQ$58,COLUMN(Coal!H$32),FALSE)</f>
        <v>9806628227.2699337</v>
      </c>
      <c r="I24">
        <f>VLOOKUP('BIFUbC-coal'!$A24,Coal!$A$2:$AQ$28,COLUMN(Coal!I$2),FALSE)+VLOOKUP('BIFUbC-coal'!$A24,Coal!$A$32:$AQ$58,COLUMN(Coal!I$32),FALSE)</f>
        <v>9978756251.4127655</v>
      </c>
      <c r="J24">
        <f>VLOOKUP('BIFUbC-coal'!$A24,Coal!$A$2:$AQ$28,COLUMN(Coal!J$2),FALSE)+VLOOKUP('BIFUbC-coal'!$A24,Coal!$A$32:$AQ$58,COLUMN(Coal!J$32),FALSE)</f>
        <v>10148593581.363417</v>
      </c>
      <c r="K24">
        <f>VLOOKUP('BIFUbC-coal'!$A24,Coal!$A$2:$AQ$28,COLUMN(Coal!K$2),FALSE)+VLOOKUP('BIFUbC-coal'!$A24,Coal!$A$32:$AQ$58,COLUMN(Coal!K$32),FALSE)</f>
        <v>10316450533.079927</v>
      </c>
      <c r="L24">
        <f>VLOOKUP('BIFUbC-coal'!$A24,Coal!$A$2:$AQ$28,COLUMN(Coal!L$2),FALSE)+VLOOKUP('BIFUbC-coal'!$A24,Coal!$A$32:$AQ$58,COLUMN(Coal!L$32),FALSE)</f>
        <v>10482579214.713425</v>
      </c>
      <c r="M24">
        <f>VLOOKUP('BIFUbC-coal'!$A24,Coal!$A$2:$AQ$28,COLUMN(Coal!M$2),FALSE)+VLOOKUP('BIFUbC-coal'!$A24,Coal!$A$32:$AQ$58,COLUMN(Coal!M$32),FALSE)</f>
        <v>10631426017.47047</v>
      </c>
      <c r="N24">
        <f>VLOOKUP('BIFUbC-coal'!$A24,Coal!$A$2:$AQ$28,COLUMN(Coal!N$2),FALSE)+VLOOKUP('BIFUbC-coal'!$A24,Coal!$A$32:$AQ$58,COLUMN(Coal!N$32),FALSE)</f>
        <v>10778435831.565004</v>
      </c>
      <c r="O24">
        <f>VLOOKUP('BIFUbC-coal'!$A24,Coal!$A$2:$AQ$28,COLUMN(Coal!O$2),FALSE)+VLOOKUP('BIFUbC-coal'!$A24,Coal!$A$32:$AQ$58,COLUMN(Coal!O$32),FALSE)</f>
        <v>10923725610.162312</v>
      </c>
      <c r="P24">
        <f>VLOOKUP('BIFUbC-coal'!$A24,Coal!$A$2:$AQ$28,COLUMN(Coal!P$2),FALSE)+VLOOKUP('BIFUbC-coal'!$A24,Coal!$A$32:$AQ$58,COLUMN(Coal!P$32),FALSE)</f>
        <v>11067373958.925903</v>
      </c>
      <c r="Q24">
        <f>VLOOKUP('BIFUbC-coal'!$A24,Coal!$A$2:$AQ$28,COLUMN(Coal!Q$2),FALSE)+VLOOKUP('BIFUbC-coal'!$A24,Coal!$A$32:$AQ$58,COLUMN(Coal!Q$32),FALSE)</f>
        <v>11209314446.219589</v>
      </c>
      <c r="R24">
        <f>VLOOKUP('BIFUbC-coal'!$A24,Coal!$A$2:$AQ$28,COLUMN(Coal!R$2),FALSE)+VLOOKUP('BIFUbC-coal'!$A24,Coal!$A$32:$AQ$58,COLUMN(Coal!R$32),FALSE)</f>
        <v>11338337000.360842</v>
      </c>
      <c r="S24">
        <f>VLOOKUP('BIFUbC-coal'!$A24,Coal!$A$2:$AQ$28,COLUMN(Coal!S$2),FALSE)+VLOOKUP('BIFUbC-coal'!$A24,Coal!$A$32:$AQ$58,COLUMN(Coal!S$32),FALSE)</f>
        <v>11476612764.307102</v>
      </c>
      <c r="T24">
        <f>VLOOKUP('BIFUbC-coal'!$A24,Coal!$A$2:$AQ$28,COLUMN(Coal!T$2),FALSE)+VLOOKUP('BIFUbC-coal'!$A24,Coal!$A$32:$AQ$58,COLUMN(Coal!T$32),FALSE)</f>
        <v>11612899736.795771</v>
      </c>
      <c r="U24">
        <f>VLOOKUP('BIFUbC-coal'!$A24,Coal!$A$2:$AQ$28,COLUMN(Coal!U$2),FALSE)+VLOOKUP('BIFUbC-coal'!$A24,Coal!$A$32:$AQ$58,COLUMN(Coal!U$32),FALSE)</f>
        <v>11747009806.709896</v>
      </c>
      <c r="V24">
        <f>VLOOKUP('BIFUbC-coal'!$A24,Coal!$A$2:$AQ$28,COLUMN(Coal!V$2),FALSE)+VLOOKUP('BIFUbC-coal'!$A24,Coal!$A$32:$AQ$58,COLUMN(Coal!V$32),FALSE)</f>
        <v>11878730236.299772</v>
      </c>
      <c r="W24">
        <f>VLOOKUP('BIFUbC-coal'!$A24,Coal!$A$2:$AQ$28,COLUMN(Coal!W$2),FALSE)+VLOOKUP('BIFUbC-coal'!$A24,Coal!$A$32:$AQ$58,COLUMN(Coal!W$32),FALSE)</f>
        <v>12000576765.823189</v>
      </c>
      <c r="X24">
        <f>VLOOKUP('BIFUbC-coal'!$A24,Coal!$A$2:$AQ$28,COLUMN(Coal!X$2),FALSE)+VLOOKUP('BIFUbC-coal'!$A24,Coal!$A$32:$AQ$58,COLUMN(Coal!X$32),FALSE)</f>
        <v>12100065107.052528</v>
      </c>
      <c r="Y24">
        <f>VLOOKUP('BIFUbC-coal'!$A24,Coal!$A$2:$AQ$28,COLUMN(Coal!Y$2),FALSE)+VLOOKUP('BIFUbC-coal'!$A24,Coal!$A$32:$AQ$58,COLUMN(Coal!Y$32),FALSE)</f>
        <v>12188407591.748934</v>
      </c>
      <c r="Z24">
        <f>VLOOKUP('BIFUbC-coal'!$A24,Coal!$A$2:$AQ$28,COLUMN(Coal!Z$2),FALSE)+VLOOKUP('BIFUbC-coal'!$A24,Coal!$A$32:$AQ$58,COLUMN(Coal!Z$32),FALSE)</f>
        <v>12265172505.664091</v>
      </c>
      <c r="AA24">
        <f>VLOOKUP('BIFUbC-coal'!$A24,Coal!$A$2:$AQ$28,COLUMN(Coal!AA$2),FALSE)+VLOOKUP('BIFUbC-coal'!$A24,Coal!$A$32:$AQ$58,COLUMN(Coal!AA$32),FALSE)</f>
        <v>12329822553.337685</v>
      </c>
      <c r="AB24">
        <f>VLOOKUP('BIFUbC-coal'!$A24,Coal!$A$2:$AQ$28,COLUMN(Coal!AB$2),FALSE)+VLOOKUP('BIFUbC-coal'!$A24,Coal!$A$32:$AQ$58,COLUMN(Coal!AB$32),FALSE)</f>
        <v>12381962453.70854</v>
      </c>
      <c r="AC24">
        <f>VLOOKUP('BIFUbC-coal'!$A24,Coal!$A$2:$AQ$28,COLUMN(Coal!AC$2),FALSE)+VLOOKUP('BIFUbC-coal'!$A24,Coal!$A$32:$AQ$58,COLUMN(Coal!AC$32),FALSE)</f>
        <v>12421222764.276474</v>
      </c>
      <c r="AD24">
        <f>VLOOKUP('BIFUbC-coal'!$A24,Coal!$A$2:$AQ$28,COLUMN(Coal!AD$2),FALSE)+VLOOKUP('BIFUbC-coal'!$A24,Coal!$A$32:$AQ$58,COLUMN(Coal!AD$32),FALSE)</f>
        <v>12447263741.87554</v>
      </c>
      <c r="AE24">
        <f>VLOOKUP('BIFUbC-coal'!$A24,Coal!$A$2:$AQ$28,COLUMN(Coal!AE$2),FALSE)+VLOOKUP('BIFUbC-coal'!$A24,Coal!$A$32:$AQ$58,COLUMN(Coal!AE$32),FALSE)</f>
        <v>12459654578.943691</v>
      </c>
      <c r="AF24">
        <f>VLOOKUP('BIFUbC-coal'!$A24,Coal!$A$2:$AQ$28,COLUMN(Coal!AF$2),FALSE)+VLOOKUP('BIFUbC-coal'!$A24,Coal!$A$32:$AQ$58,COLUMN(Coal!AF$32),FALSE)</f>
        <v>12458125687.67898</v>
      </c>
      <c r="AG24">
        <f>VLOOKUP('BIFUbC-coal'!$A24,Coal!$A$2:$AQ$28,COLUMN(Coal!AG$2),FALSE)+VLOOKUP('BIFUbC-coal'!$A24,Coal!$A$32:$AQ$58,COLUMN(Coal!AG$32),FALSE)</f>
        <v>12442324061.976643</v>
      </c>
      <c r="AH24">
        <f>VLOOKUP('BIFUbC-coal'!$A24,Coal!$A$2:$AQ$28,COLUMN(Coal!AH$2),FALSE)+VLOOKUP('BIFUbC-coal'!$A24,Coal!$A$32:$AQ$58,COLUMN(Coal!AH$32),FALSE)</f>
        <v>12399624054.533245</v>
      </c>
      <c r="AI24">
        <f>VLOOKUP('BIFUbC-coal'!$A24,Coal!$A$2:$AQ$28,COLUMN(Coal!AI$2),FALSE)+VLOOKUP('BIFUbC-coal'!$A24,Coal!$A$32:$AQ$58,COLUMN(Coal!AI$32),FALSE)</f>
        <v>12342296419.571222</v>
      </c>
      <c r="AJ24">
        <f>VLOOKUP('BIFUbC-coal'!$A24,Coal!$A$2:$AQ$28,COLUMN(Coal!AJ$2),FALSE)+VLOOKUP('BIFUbC-coal'!$A24,Coal!$A$32:$AQ$58,COLUMN(Coal!AJ$32),FALSE)</f>
        <v>12270178938.774185</v>
      </c>
      <c r="AK24">
        <f>VLOOKUP('BIFUbC-coal'!$A24,Coal!$A$2:$AQ$28,COLUMN(Coal!AK$2),FALSE)+VLOOKUP('BIFUbC-coal'!$A24,Coal!$A$32:$AQ$58,COLUMN(Coal!AK$32),FALSE)</f>
        <v>12183166571.099144</v>
      </c>
      <c r="AL24">
        <f>VLOOKUP('BIFUbC-coal'!$A24,Coal!$A$2:$AQ$28,COLUMN(Coal!AL$2),FALSE)+VLOOKUP('BIFUbC-coal'!$A24,Coal!$A$32:$AQ$58,COLUMN(Coal!AL$32),FALSE)</f>
        <v>12081214664.359356</v>
      </c>
      <c r="AM24">
        <f>VLOOKUP('BIFUbC-coal'!$A24,Coal!$A$2:$AQ$28,COLUMN(Coal!AM$2),FALSE)+VLOOKUP('BIFUbC-coal'!$A24,Coal!$A$32:$AQ$58,COLUMN(Coal!AM$32),FALSE)</f>
        <v>11964220980.805742</v>
      </c>
      <c r="AN24">
        <f>VLOOKUP('BIFUbC-coal'!$A24,Coal!$A$2:$AQ$28,COLUMN(Coal!AN$2),FALSE)+VLOOKUP('BIFUbC-coal'!$A24,Coal!$A$32:$AQ$58,COLUMN(Coal!AN$32),FALSE)</f>
        <v>11832273365.009535</v>
      </c>
      <c r="AO24">
        <f>VLOOKUP('BIFUbC-coal'!$A24,Coal!$A$2:$AQ$28,COLUMN(Coal!AO$2),FALSE)+VLOOKUP('BIFUbC-coal'!$A24,Coal!$A$32:$AQ$58,COLUMN(Coal!AO$32),FALSE)</f>
        <v>11685409787.196438</v>
      </c>
      <c r="AP24">
        <f>VLOOKUP('BIFUbC-coal'!$A24,Coal!$A$2:$AQ$28,COLUMN(Coal!AP$2),FALSE)+VLOOKUP('BIFUbC-coal'!$A24,Coal!$A$32:$AQ$58,COLUMN(Coal!AP$32),FALSE)</f>
        <v>11523860929.673746</v>
      </c>
      <c r="AQ24">
        <f>VLOOKUP('BIFUbC-coal'!$A24,Coal!$A$2:$AQ$28,COLUMN(Coal!AQ$2),FALSE)+VLOOKUP('BIFUbC-coal'!$A24,Coal!$A$32:$AQ$58,COLUMN(Coal!AQ$32),FALSE)</f>
        <v>11347813810.45215</v>
      </c>
    </row>
    <row r="25" spans="1:43">
      <c r="A25" s="37" t="s">
        <v>638</v>
      </c>
      <c r="B25">
        <f>VLOOKUP('BIFUbC-coal'!$A25,Coal!$A$2:$AQ$28,COLUMN(Coal!B$2),FALSE)+VLOOKUP('BIFUbC-coal'!$A25,Coal!$A$32:$AQ$58,COLUMN(Coal!B$32),FALSE)</f>
        <v>136802245831.41026</v>
      </c>
      <c r="C25">
        <f>VLOOKUP('BIFUbC-coal'!$A25,Coal!$A$2:$AQ$28,COLUMN(Coal!C$2),FALSE)+VLOOKUP('BIFUbC-coal'!$A25,Coal!$A$32:$AQ$58,COLUMN(Coal!C$32),FALSE)</f>
        <v>138897430907.51514</v>
      </c>
      <c r="D25">
        <f>VLOOKUP('BIFUbC-coal'!$A25,Coal!$A$2:$AQ$28,COLUMN(Coal!D$2),FALSE)+VLOOKUP('BIFUbC-coal'!$A25,Coal!$A$32:$AQ$58,COLUMN(Coal!D$32),FALSE)</f>
        <v>151740350336.96072</v>
      </c>
      <c r="E25">
        <f>VLOOKUP('BIFUbC-coal'!$A25,Coal!$A$2:$AQ$28,COLUMN(Coal!E$2),FALSE)+VLOOKUP('BIFUbC-coal'!$A25,Coal!$A$32:$AQ$58,COLUMN(Coal!E$32),FALSE)</f>
        <v>154670840017.54416</v>
      </c>
      <c r="F25">
        <f>VLOOKUP('BIFUbC-coal'!$A25,Coal!$A$2:$AQ$28,COLUMN(Coal!F$2),FALSE)+VLOOKUP('BIFUbC-coal'!$A25,Coal!$A$32:$AQ$58,COLUMN(Coal!F$32),FALSE)</f>
        <v>157269438365.70639</v>
      </c>
      <c r="G25">
        <f>VLOOKUP('BIFUbC-coal'!$A25,Coal!$A$2:$AQ$28,COLUMN(Coal!G$2),FALSE)+VLOOKUP('BIFUbC-coal'!$A25,Coal!$A$32:$AQ$58,COLUMN(Coal!G$32),FALSE)</f>
        <v>159640391431.90005</v>
      </c>
      <c r="H25">
        <f>VLOOKUP('BIFUbC-coal'!$A25,Coal!$A$2:$AQ$28,COLUMN(Coal!H$2),FALSE)+VLOOKUP('BIFUbC-coal'!$A25,Coal!$A$32:$AQ$58,COLUMN(Coal!H$32),FALSE)</f>
        <v>161847847953.72989</v>
      </c>
      <c r="I25">
        <f>VLOOKUP('BIFUbC-coal'!$A25,Coal!$A$2:$AQ$28,COLUMN(Coal!I$2),FALSE)+VLOOKUP('BIFUbC-coal'!$A25,Coal!$A$32:$AQ$58,COLUMN(Coal!I$32),FALSE)</f>
        <v>163845697490.89044</v>
      </c>
      <c r="J25">
        <f>VLOOKUP('BIFUbC-coal'!$A25,Coal!$A$2:$AQ$28,COLUMN(Coal!J$2),FALSE)+VLOOKUP('BIFUbC-coal'!$A25,Coal!$A$32:$AQ$58,COLUMN(Coal!J$32),FALSE)</f>
        <v>165798875478.66934</v>
      </c>
      <c r="K25">
        <f>VLOOKUP('BIFUbC-coal'!$A25,Coal!$A$2:$AQ$28,COLUMN(Coal!K$2),FALSE)+VLOOKUP('BIFUbC-coal'!$A25,Coal!$A$32:$AQ$58,COLUMN(Coal!K$32),FALSE)</f>
        <v>167712213690.94229</v>
      </c>
      <c r="L25">
        <f>VLOOKUP('BIFUbC-coal'!$A25,Coal!$A$2:$AQ$28,COLUMN(Coal!L$2),FALSE)+VLOOKUP('BIFUbC-coal'!$A25,Coal!$A$32:$AQ$58,COLUMN(Coal!L$32),FALSE)</f>
        <v>169589542676.93427</v>
      </c>
      <c r="M25">
        <f>VLOOKUP('BIFUbC-coal'!$A25,Coal!$A$2:$AQ$28,COLUMN(Coal!M$2),FALSE)+VLOOKUP('BIFUbC-coal'!$A25,Coal!$A$32:$AQ$58,COLUMN(Coal!M$32),FALSE)</f>
        <v>171180159032.71579</v>
      </c>
      <c r="N25">
        <f>VLOOKUP('BIFUbC-coal'!$A25,Coal!$A$2:$AQ$28,COLUMN(Coal!N$2),FALSE)+VLOOKUP('BIFUbC-coal'!$A25,Coal!$A$32:$AQ$58,COLUMN(Coal!N$32),FALSE)</f>
        <v>172734864199.77118</v>
      </c>
      <c r="O25">
        <f>VLOOKUP('BIFUbC-coal'!$A25,Coal!$A$2:$AQ$28,COLUMN(Coal!O$2),FALSE)+VLOOKUP('BIFUbC-coal'!$A25,Coal!$A$32:$AQ$58,COLUMN(Coal!O$32),FALSE)</f>
        <v>174255279032.37106</v>
      </c>
      <c r="P25">
        <f>VLOOKUP('BIFUbC-coal'!$A25,Coal!$A$2:$AQ$28,COLUMN(Coal!P$2),FALSE)+VLOOKUP('BIFUbC-coal'!$A25,Coal!$A$32:$AQ$58,COLUMN(Coal!P$32),FALSE)</f>
        <v>175742415260.68845</v>
      </c>
      <c r="Q25">
        <f>VLOOKUP('BIFUbC-coal'!$A25,Coal!$A$2:$AQ$28,COLUMN(Coal!Q$2),FALSE)+VLOOKUP('BIFUbC-coal'!$A25,Coal!$A$32:$AQ$58,COLUMN(Coal!Q$32),FALSE)</f>
        <v>177195000523.30154</v>
      </c>
      <c r="R25">
        <f>VLOOKUP('BIFUbC-coal'!$A25,Coal!$A$2:$AQ$28,COLUMN(Coal!R$2),FALSE)+VLOOKUP('BIFUbC-coal'!$A25,Coal!$A$32:$AQ$58,COLUMN(Coal!R$32),FALSE)</f>
        <v>178436437208.86346</v>
      </c>
      <c r="S25">
        <f>VLOOKUP('BIFUbC-coal'!$A25,Coal!$A$2:$AQ$28,COLUMN(Coal!S$2),FALSE)+VLOOKUP('BIFUbC-coal'!$A25,Coal!$A$32:$AQ$58,COLUMN(Coal!S$32),FALSE)</f>
        <v>179816282934.18759</v>
      </c>
      <c r="T25">
        <f>VLOOKUP('BIFUbC-coal'!$A25,Coal!$A$2:$AQ$28,COLUMN(Coal!T$2),FALSE)+VLOOKUP('BIFUbC-coal'!$A25,Coal!$A$32:$AQ$58,COLUMN(Coal!T$32),FALSE)</f>
        <v>181156752882.45996</v>
      </c>
      <c r="U25">
        <f>VLOOKUP('BIFUbC-coal'!$A25,Coal!$A$2:$AQ$28,COLUMN(Coal!U$2),FALSE)+VLOOKUP('BIFUbC-coal'!$A25,Coal!$A$32:$AQ$58,COLUMN(Coal!U$32),FALSE)</f>
        <v>182454871304.93585</v>
      </c>
      <c r="V25">
        <f>VLOOKUP('BIFUbC-coal'!$A25,Coal!$A$2:$AQ$28,COLUMN(Coal!V$2),FALSE)+VLOOKUP('BIFUbC-coal'!$A25,Coal!$A$32:$AQ$58,COLUMN(Coal!V$32),FALSE)</f>
        <v>183707349275.33923</v>
      </c>
      <c r="W25">
        <f>VLOOKUP('BIFUbC-coal'!$A25,Coal!$A$2:$AQ$28,COLUMN(Coal!W$2),FALSE)+VLOOKUP('BIFUbC-coal'!$A25,Coal!$A$32:$AQ$58,COLUMN(Coal!W$32),FALSE)</f>
        <v>184798993741.04541</v>
      </c>
      <c r="X25">
        <f>VLOOKUP('BIFUbC-coal'!$A25,Coal!$A$2:$AQ$28,COLUMN(Coal!X$2),FALSE)+VLOOKUP('BIFUbC-coal'!$A25,Coal!$A$32:$AQ$58,COLUMN(Coal!X$32),FALSE)</f>
        <v>185539912603.87677</v>
      </c>
      <c r="Y25">
        <f>VLOOKUP('BIFUbC-coal'!$A25,Coal!$A$2:$AQ$28,COLUMN(Coal!Y$2),FALSE)+VLOOKUP('BIFUbC-coal'!$A25,Coal!$A$32:$AQ$58,COLUMN(Coal!Y$32),FALSE)</f>
        <v>186105256151.45007</v>
      </c>
      <c r="Z25">
        <f>VLOOKUP('BIFUbC-coal'!$A25,Coal!$A$2:$AQ$28,COLUMN(Coal!Z$2),FALSE)+VLOOKUP('BIFUbC-coal'!$A25,Coal!$A$32:$AQ$58,COLUMN(Coal!Z$32),FALSE)</f>
        <v>186490193835.34406</v>
      </c>
      <c r="AA25">
        <f>VLOOKUP('BIFUbC-coal'!$A25,Coal!$A$2:$AQ$28,COLUMN(Coal!AA$2),FALSE)+VLOOKUP('BIFUbC-coal'!$A25,Coal!$A$32:$AQ$58,COLUMN(Coal!AA$32),FALSE)</f>
        <v>186688393940.69571</v>
      </c>
      <c r="AB25">
        <f>VLOOKUP('BIFUbC-coal'!$A25,Coal!$A$2:$AQ$28,COLUMN(Coal!AB$2),FALSE)+VLOOKUP('BIFUbC-coal'!$A25,Coal!$A$32:$AQ$58,COLUMN(Coal!AB$32),FALSE)</f>
        <v>186695790674.67313</v>
      </c>
      <c r="AC25">
        <f>VLOOKUP('BIFUbC-coal'!$A25,Coal!$A$2:$AQ$28,COLUMN(Coal!AC$2),FALSE)+VLOOKUP('BIFUbC-coal'!$A25,Coal!$A$32:$AQ$58,COLUMN(Coal!AC$32),FALSE)</f>
        <v>186508795313.82587</v>
      </c>
      <c r="AD25">
        <f>VLOOKUP('BIFUbC-coal'!$A25,Coal!$A$2:$AQ$28,COLUMN(Coal!AD$2),FALSE)+VLOOKUP('BIFUbC-coal'!$A25,Coal!$A$32:$AQ$58,COLUMN(Coal!AD$32),FALSE)</f>
        <v>186124346720.69238</v>
      </c>
      <c r="AE25">
        <f>VLOOKUP('BIFUbC-coal'!$A25,Coal!$A$2:$AQ$28,COLUMN(Coal!AE$2),FALSE)+VLOOKUP('BIFUbC-coal'!$A25,Coal!$A$32:$AQ$58,COLUMN(Coal!AE$32),FALSE)</f>
        <v>185538104814.31888</v>
      </c>
      <c r="AF25">
        <f>VLOOKUP('BIFUbC-coal'!$A25,Coal!$A$2:$AQ$28,COLUMN(Coal!AF$2),FALSE)+VLOOKUP('BIFUbC-coal'!$A25,Coal!$A$32:$AQ$58,COLUMN(Coal!AF$32),FALSE)</f>
        <v>184748220957.96353</v>
      </c>
      <c r="AG25">
        <f>VLOOKUP('BIFUbC-coal'!$A25,Coal!$A$2:$AQ$28,COLUMN(Coal!AG$2),FALSE)+VLOOKUP('BIFUbC-coal'!$A25,Coal!$A$32:$AQ$58,COLUMN(Coal!AG$32),FALSE)</f>
        <v>183751676502.28958</v>
      </c>
      <c r="AH25">
        <f>VLOOKUP('BIFUbC-coal'!$A25,Coal!$A$2:$AQ$28,COLUMN(Coal!AH$2),FALSE)+VLOOKUP('BIFUbC-coal'!$A25,Coal!$A$32:$AQ$58,COLUMN(Coal!AH$32),FALSE)</f>
        <v>182365038935.29492</v>
      </c>
      <c r="AI25">
        <f>VLOOKUP('BIFUbC-coal'!$A25,Coal!$A$2:$AQ$28,COLUMN(Coal!AI$2),FALSE)+VLOOKUP('BIFUbC-coal'!$A25,Coal!$A$32:$AQ$58,COLUMN(Coal!AI$32),FALSE)</f>
        <v>180772588215.16339</v>
      </c>
      <c r="AJ25">
        <f>VLOOKUP('BIFUbC-coal'!$A25,Coal!$A$2:$AQ$28,COLUMN(Coal!AJ$2),FALSE)+VLOOKUP('BIFUbC-coal'!$A25,Coal!$A$32:$AQ$58,COLUMN(Coal!AJ$32),FALSE)</f>
        <v>178974270179.17004</v>
      </c>
      <c r="AK25">
        <f>VLOOKUP('BIFUbC-coal'!$A25,Coal!$A$2:$AQ$28,COLUMN(Coal!AK$2),FALSE)+VLOOKUP('BIFUbC-coal'!$A25,Coal!$A$32:$AQ$58,COLUMN(Coal!AK$32),FALSE)</f>
        <v>176970903670.00574</v>
      </c>
      <c r="AL25">
        <f>VLOOKUP('BIFUbC-coal'!$A25,Coal!$A$2:$AQ$28,COLUMN(Coal!AL$2),FALSE)+VLOOKUP('BIFUbC-coal'!$A25,Coal!$A$32:$AQ$58,COLUMN(Coal!AL$32),FALSE)</f>
        <v>174764211122.97916</v>
      </c>
      <c r="AM25">
        <f>VLOOKUP('BIFUbC-coal'!$A25,Coal!$A$2:$AQ$28,COLUMN(Coal!AM$2),FALSE)+VLOOKUP('BIFUbC-coal'!$A25,Coal!$A$32:$AQ$58,COLUMN(Coal!AM$32),FALSE)</f>
        <v>172355102297.4516</v>
      </c>
      <c r="AN25">
        <f>VLOOKUP('BIFUbC-coal'!$A25,Coal!$A$2:$AQ$28,COLUMN(Coal!AN$2),FALSE)+VLOOKUP('BIFUbC-coal'!$A25,Coal!$A$32:$AQ$58,COLUMN(Coal!AN$32),FALSE)</f>
        <v>169747245917.82776</v>
      </c>
      <c r="AO25">
        <f>VLOOKUP('BIFUbC-coal'!$A25,Coal!$A$2:$AQ$28,COLUMN(Coal!AO$2),FALSE)+VLOOKUP('BIFUbC-coal'!$A25,Coal!$A$32:$AQ$58,COLUMN(Coal!AO$32),FALSE)</f>
        <v>166943586065.26825</v>
      </c>
      <c r="AP25">
        <f>VLOOKUP('BIFUbC-coal'!$A25,Coal!$A$2:$AQ$28,COLUMN(Coal!AP$2),FALSE)+VLOOKUP('BIFUbC-coal'!$A25,Coal!$A$32:$AQ$58,COLUMN(Coal!AP$32),FALSE)</f>
        <v>163949809648.31314</v>
      </c>
      <c r="AQ25">
        <f>VLOOKUP('BIFUbC-coal'!$A25,Coal!$A$2:$AQ$28,COLUMN(Coal!AQ$2),FALSE)+VLOOKUP('BIFUbC-coal'!$A25,Coal!$A$32:$AQ$58,COLUMN(Coal!AQ$32),FALSE)</f>
        <v>160770941465.53464</v>
      </c>
    </row>
    <row r="26" spans="1:43">
      <c r="A26" s="37" t="s">
        <v>613</v>
      </c>
      <c r="B26">
        <f>VLOOKUP('BIFUbC-coal'!$A26,Coal!$A$2:$AQ$28,COLUMN(Coal!B$2),FALSE)+VLOOKUP('BIFUbC-coal'!$A26,Coal!$A$32:$AQ$58,COLUMN(Coal!B$32),FALSE)</f>
        <v>178701615423.92517</v>
      </c>
      <c r="C26">
        <f>VLOOKUP('BIFUbC-coal'!$A26,Coal!$A$2:$AQ$28,COLUMN(Coal!C$2),FALSE)+VLOOKUP('BIFUbC-coal'!$A26,Coal!$A$32:$AQ$58,COLUMN(Coal!C$32),FALSE)</f>
        <v>170432714098.37823</v>
      </c>
      <c r="D26">
        <f>VLOOKUP('BIFUbC-coal'!$A26,Coal!$A$2:$AQ$28,COLUMN(Coal!D$2),FALSE)+VLOOKUP('BIFUbC-coal'!$A26,Coal!$A$32:$AQ$58,COLUMN(Coal!D$32),FALSE)</f>
        <v>206903400696.39041</v>
      </c>
      <c r="E26">
        <f>VLOOKUP('BIFUbC-coal'!$A26,Coal!$A$2:$AQ$28,COLUMN(Coal!E$2),FALSE)+VLOOKUP('BIFUbC-coal'!$A26,Coal!$A$32:$AQ$58,COLUMN(Coal!E$32),FALSE)</f>
        <v>221443150646.3237</v>
      </c>
      <c r="F26">
        <f>VLOOKUP('BIFUbC-coal'!$A26,Coal!$A$2:$AQ$28,COLUMN(Coal!F$2),FALSE)+VLOOKUP('BIFUbC-coal'!$A26,Coal!$A$32:$AQ$58,COLUMN(Coal!F$32),FALSE)</f>
        <v>235399914131.79691</v>
      </c>
      <c r="G26">
        <f>VLOOKUP('BIFUbC-coal'!$A26,Coal!$A$2:$AQ$28,COLUMN(Coal!G$2),FALSE)+VLOOKUP('BIFUbC-coal'!$A26,Coal!$A$32:$AQ$58,COLUMN(Coal!G$32),FALSE)</f>
        <v>248886324273.77432</v>
      </c>
      <c r="H26">
        <f>VLOOKUP('BIFUbC-coal'!$A26,Coal!$A$2:$AQ$28,COLUMN(Coal!H$2),FALSE)+VLOOKUP('BIFUbC-coal'!$A26,Coal!$A$32:$AQ$58,COLUMN(Coal!H$32),FALSE)</f>
        <v>261979094557.72104</v>
      </c>
      <c r="I26">
        <f>VLOOKUP('BIFUbC-coal'!$A26,Coal!$A$2:$AQ$28,COLUMN(Coal!I$2),FALSE)+VLOOKUP('BIFUbC-coal'!$A26,Coal!$A$32:$AQ$58,COLUMN(Coal!I$32),FALSE)</f>
        <v>274586919374.44852</v>
      </c>
      <c r="J26">
        <f>VLOOKUP('BIFUbC-coal'!$A26,Coal!$A$2:$AQ$28,COLUMN(Coal!J$2),FALSE)+VLOOKUP('BIFUbC-coal'!$A26,Coal!$A$32:$AQ$58,COLUMN(Coal!J$32),FALSE)</f>
        <v>286974603182.37921</v>
      </c>
      <c r="K26">
        <f>VLOOKUP('BIFUbC-coal'!$A26,Coal!$A$2:$AQ$28,COLUMN(Coal!K$2),FALSE)+VLOOKUP('BIFUbC-coal'!$A26,Coal!$A$32:$AQ$58,COLUMN(Coal!K$32),FALSE)</f>
        <v>299157674140.69391</v>
      </c>
      <c r="L26">
        <f>VLOOKUP('BIFUbC-coal'!$A26,Coal!$A$2:$AQ$28,COLUMN(Coal!L$2),FALSE)+VLOOKUP('BIFUbC-coal'!$A26,Coal!$A$32:$AQ$58,COLUMN(Coal!L$32),FALSE)</f>
        <v>311150139147.8833</v>
      </c>
      <c r="M26">
        <f>VLOOKUP('BIFUbC-coal'!$A26,Coal!$A$2:$AQ$28,COLUMN(Coal!M$2),FALSE)+VLOOKUP('BIFUbC-coal'!$A26,Coal!$A$32:$AQ$58,COLUMN(Coal!M$32),FALSE)</f>
        <v>322486593222.43451</v>
      </c>
      <c r="N26">
        <f>VLOOKUP('BIFUbC-coal'!$A26,Coal!$A$2:$AQ$28,COLUMN(Coal!N$2),FALSE)+VLOOKUP('BIFUbC-coal'!$A26,Coal!$A$32:$AQ$58,COLUMN(Coal!N$32),FALSE)</f>
        <v>333621983078.21393</v>
      </c>
      <c r="O26">
        <f>VLOOKUP('BIFUbC-coal'!$A26,Coal!$A$2:$AQ$28,COLUMN(Coal!O$2),FALSE)+VLOOKUP('BIFUbC-coal'!$A26,Coal!$A$32:$AQ$58,COLUMN(Coal!O$32),FALSE)</f>
        <v>344566421761.40649</v>
      </c>
      <c r="P26">
        <f>VLOOKUP('BIFUbC-coal'!$A26,Coal!$A$2:$AQ$28,COLUMN(Coal!P$2),FALSE)+VLOOKUP('BIFUbC-coal'!$A26,Coal!$A$32:$AQ$58,COLUMN(Coal!P$32),FALSE)</f>
        <v>355328477966.93243</v>
      </c>
      <c r="Q26">
        <f>VLOOKUP('BIFUbC-coal'!$A26,Coal!$A$2:$AQ$28,COLUMN(Coal!Q$2),FALSE)+VLOOKUP('BIFUbC-coal'!$A26,Coal!$A$32:$AQ$58,COLUMN(Coal!Q$32),FALSE)</f>
        <v>365911624175.09607</v>
      </c>
      <c r="R26">
        <f>VLOOKUP('BIFUbC-coal'!$A26,Coal!$A$2:$AQ$28,COLUMN(Coal!R$2),FALSE)+VLOOKUP('BIFUbC-coal'!$A26,Coal!$A$32:$AQ$58,COLUMN(Coal!R$32),FALSE)</f>
        <v>375949218161.04108</v>
      </c>
      <c r="S26">
        <f>VLOOKUP('BIFUbC-coal'!$A26,Coal!$A$2:$AQ$28,COLUMN(Coal!S$2),FALSE)+VLOOKUP('BIFUbC-coal'!$A26,Coal!$A$32:$AQ$58,COLUMN(Coal!S$32),FALSE)</f>
        <v>386175393191.21332</v>
      </c>
      <c r="T26">
        <f>VLOOKUP('BIFUbC-coal'!$A26,Coal!$A$2:$AQ$28,COLUMN(Coal!T$2),FALSE)+VLOOKUP('BIFUbC-coal'!$A26,Coal!$A$32:$AQ$58,COLUMN(Coal!T$32),FALSE)</f>
        <v>396227005573.97974</v>
      </c>
      <c r="U26">
        <f>VLOOKUP('BIFUbC-coal'!$A26,Coal!$A$2:$AQ$28,COLUMN(Coal!U$2),FALSE)+VLOOKUP('BIFUbC-coal'!$A26,Coal!$A$32:$AQ$58,COLUMN(Coal!U$32),FALSE)</f>
        <v>406101079774.6051</v>
      </c>
      <c r="V26">
        <f>VLOOKUP('BIFUbC-coal'!$A26,Coal!$A$2:$AQ$28,COLUMN(Coal!V$2),FALSE)+VLOOKUP('BIFUbC-coal'!$A26,Coal!$A$32:$AQ$58,COLUMN(Coal!V$32),FALSE)</f>
        <v>415793175994.04858</v>
      </c>
      <c r="W26">
        <f>VLOOKUP('BIFUbC-coal'!$A26,Coal!$A$2:$AQ$28,COLUMN(Coal!W$2),FALSE)+VLOOKUP('BIFUbC-coal'!$A26,Coal!$A$32:$AQ$58,COLUMN(Coal!W$32),FALSE)</f>
        <v>425040725636.03864</v>
      </c>
      <c r="X26">
        <f>VLOOKUP('BIFUbC-coal'!$A26,Coal!$A$2:$AQ$28,COLUMN(Coal!X$2),FALSE)+VLOOKUP('BIFUbC-coal'!$A26,Coal!$A$32:$AQ$58,COLUMN(Coal!X$32),FALSE)</f>
        <v>433389947258.4516</v>
      </c>
      <c r="Y26">
        <f>VLOOKUP('BIFUbC-coal'!$A26,Coal!$A$2:$AQ$28,COLUMN(Coal!Y$2),FALSE)+VLOOKUP('BIFUbC-coal'!$A26,Coal!$A$32:$AQ$58,COLUMN(Coal!Y$32),FALSE)</f>
        <v>441226271609.98413</v>
      </c>
      <c r="Z26">
        <f>VLOOKUP('BIFUbC-coal'!$A26,Coal!$A$2:$AQ$28,COLUMN(Coal!Z$2),FALSE)+VLOOKUP('BIFUbC-coal'!$A26,Coal!$A$32:$AQ$58,COLUMN(Coal!Z$32),FALSE)</f>
        <v>448527424907.31598</v>
      </c>
      <c r="AA26">
        <f>VLOOKUP('BIFUbC-coal'!$A26,Coal!$A$2:$AQ$28,COLUMN(Coal!AA$2),FALSE)+VLOOKUP('BIFUbC-coal'!$A26,Coal!$A$32:$AQ$58,COLUMN(Coal!AA$32),FALSE)</f>
        <v>455267122810.31915</v>
      </c>
      <c r="AB26">
        <f>VLOOKUP('BIFUbC-coal'!$A26,Coal!$A$2:$AQ$28,COLUMN(Coal!AB$2),FALSE)+VLOOKUP('BIFUbC-coal'!$A26,Coal!$A$32:$AQ$58,COLUMN(Coal!AB$32),FALSE)</f>
        <v>461424129382.81952</v>
      </c>
      <c r="AC26">
        <f>VLOOKUP('BIFUbC-coal'!$A26,Coal!$A$2:$AQ$28,COLUMN(Coal!AC$2),FALSE)+VLOOKUP('BIFUbC-coal'!$A26,Coal!$A$32:$AQ$58,COLUMN(Coal!AC$32),FALSE)</f>
        <v>466978147670.21399</v>
      </c>
      <c r="AD26">
        <f>VLOOKUP('BIFUbC-coal'!$A26,Coal!$A$2:$AQ$28,COLUMN(Coal!AD$2),FALSE)+VLOOKUP('BIFUbC-coal'!$A26,Coal!$A$32:$AQ$58,COLUMN(Coal!AD$32),FALSE)</f>
        <v>471910012270.47491</v>
      </c>
      <c r="AE26">
        <f>VLOOKUP('BIFUbC-coal'!$A26,Coal!$A$2:$AQ$28,COLUMN(Coal!AE$2),FALSE)+VLOOKUP('BIFUbC-coal'!$A26,Coal!$A$32:$AQ$58,COLUMN(Coal!AE$32),FALSE)</f>
        <v>476197121137.04834</v>
      </c>
      <c r="AF26">
        <f>VLOOKUP('BIFUbC-coal'!$A26,Coal!$A$2:$AQ$28,COLUMN(Coal!AF$2),FALSE)+VLOOKUP('BIFUbC-coal'!$A26,Coal!$A$32:$AQ$58,COLUMN(Coal!AF$32),FALSE)</f>
        <v>479823016100.04047</v>
      </c>
      <c r="AG26">
        <f>VLOOKUP('BIFUbC-coal'!$A26,Coal!$A$2:$AQ$28,COLUMN(Coal!AG$2),FALSE)+VLOOKUP('BIFUbC-coal'!$A26,Coal!$A$32:$AQ$58,COLUMN(Coal!AG$32),FALSE)</f>
        <v>482768128909.29712</v>
      </c>
      <c r="AH26">
        <f>VLOOKUP('BIFUbC-coal'!$A26,Coal!$A$2:$AQ$28,COLUMN(Coal!AH$2),FALSE)+VLOOKUP('BIFUbC-coal'!$A26,Coal!$A$32:$AQ$58,COLUMN(Coal!AH$32),FALSE)</f>
        <v>484533346134.70074</v>
      </c>
      <c r="AI26">
        <f>VLOOKUP('BIFUbC-coal'!$A26,Coal!$A$2:$AQ$28,COLUMN(Coal!AI$2),FALSE)+VLOOKUP('BIFUbC-coal'!$A26,Coal!$A$32:$AQ$58,COLUMN(Coal!AI$32),FALSE)</f>
        <v>485585988914.82471</v>
      </c>
      <c r="AJ26">
        <f>VLOOKUP('BIFUbC-coal'!$A26,Coal!$A$2:$AQ$28,COLUMN(Coal!AJ$2),FALSE)+VLOOKUP('BIFUbC-coal'!$A26,Coal!$A$32:$AQ$58,COLUMN(Coal!AJ$32),FALSE)</f>
        <v>485914717510.92603</v>
      </c>
      <c r="AK26">
        <f>VLOOKUP('BIFUbC-coal'!$A26,Coal!$A$2:$AQ$28,COLUMN(Coal!AK$2),FALSE)+VLOOKUP('BIFUbC-coal'!$A26,Coal!$A$32:$AQ$58,COLUMN(Coal!AK$32),FALSE)</f>
        <v>485510650597.30591</v>
      </c>
      <c r="AL26">
        <f>VLOOKUP('BIFUbC-coal'!$A26,Coal!$A$2:$AQ$28,COLUMN(Coal!AL$2),FALSE)+VLOOKUP('BIFUbC-coal'!$A26,Coal!$A$32:$AQ$58,COLUMN(Coal!AL$32),FALSE)</f>
        <v>484367550831.94659</v>
      </c>
      <c r="AM26">
        <f>VLOOKUP('BIFUbC-coal'!$A26,Coal!$A$2:$AQ$28,COLUMN(Coal!AM$2),FALSE)+VLOOKUP('BIFUbC-coal'!$A26,Coal!$A$32:$AQ$58,COLUMN(Coal!AM$32),FALSE)</f>
        <v>482477122473.55841</v>
      </c>
      <c r="AN26">
        <f>VLOOKUP('BIFUbC-coal'!$A26,Coal!$A$2:$AQ$28,COLUMN(Coal!AN$2),FALSE)+VLOOKUP('BIFUbC-coal'!$A26,Coal!$A$32:$AQ$58,COLUMN(Coal!AN$32),FALSE)</f>
        <v>479838971303.17133</v>
      </c>
      <c r="AO26">
        <f>VLOOKUP('BIFUbC-coal'!$A26,Coal!$A$2:$AQ$28,COLUMN(Coal!AO$2),FALSE)+VLOOKUP('BIFUbC-coal'!$A26,Coal!$A$32:$AQ$58,COLUMN(Coal!AO$32),FALSE)</f>
        <v>476451016759.03259</v>
      </c>
      <c r="AP26">
        <f>VLOOKUP('BIFUbC-coal'!$A26,Coal!$A$2:$AQ$28,COLUMN(Coal!AP$2),FALSE)+VLOOKUP('BIFUbC-coal'!$A26,Coal!$A$32:$AQ$58,COLUMN(Coal!AP$32),FALSE)</f>
        <v>472319356964.92487</v>
      </c>
      <c r="AQ26">
        <f>VLOOKUP('BIFUbC-coal'!$A26,Coal!$A$2:$AQ$28,COLUMN(Coal!AQ$2),FALSE)+VLOOKUP('BIFUbC-coal'!$A26,Coal!$A$32:$AQ$58,COLUMN(Coal!AQ$32),FALSE)</f>
        <v>467448711545.82788</v>
      </c>
    </row>
    <row r="27" spans="1:43" s="101" customFormat="1">
      <c r="A27" s="410" t="s">
        <v>641</v>
      </c>
      <c r="B27" s="224">
        <f>Coal!B28+Coal!B59</f>
        <v>295272709970.75653</v>
      </c>
      <c r="C27" s="224">
        <f>Coal!C28+Coal!C59</f>
        <v>317570974623.82727</v>
      </c>
      <c r="D27" s="224">
        <f>Coal!D28+Coal!D59</f>
        <v>340404230451.59882</v>
      </c>
      <c r="E27" s="224">
        <f>Coal!E28+Coal!E59</f>
        <v>338627150755.08295</v>
      </c>
      <c r="F27" s="224">
        <f>Coal!F28+Coal!F59</f>
        <v>336604519064.96826</v>
      </c>
      <c r="G27" s="224">
        <f>Coal!G28+Coal!G59</f>
        <v>334008334509.9151</v>
      </c>
      <c r="H27" s="224">
        <f>Coal!H28+Coal!H59</f>
        <v>330914938403.40656</v>
      </c>
      <c r="I27" s="224">
        <f>Coal!I28+Coal!I59</f>
        <v>327671428725.45233</v>
      </c>
      <c r="J27" s="224">
        <f>Coal!J28+Coal!J59</f>
        <v>324025789390.1991</v>
      </c>
      <c r="K27" s="224">
        <f>Coal!K28+Coal!K59</f>
        <v>320282092647.80115</v>
      </c>
      <c r="L27" s="224">
        <f>Coal!L28+Coal!L59</f>
        <v>316218195852.2901</v>
      </c>
      <c r="M27" s="224">
        <f>Coal!M28+Coal!M59</f>
        <v>311884612259.83752</v>
      </c>
      <c r="N27" s="224">
        <f>Coal!N28+Coal!N59</f>
        <v>307520116919.62433</v>
      </c>
      <c r="O27" s="224">
        <f>Coal!O28+Coal!O59</f>
        <v>302948764949.57104</v>
      </c>
      <c r="P27" s="224">
        <f>Coal!P28+Coal!P59</f>
        <v>298208834025.08105</v>
      </c>
      <c r="Q27" s="224">
        <f>Coal!Q28+Coal!Q59</f>
        <v>293489132221.08466</v>
      </c>
      <c r="R27" s="224">
        <f>Coal!R28+Coal!R59</f>
        <v>288647569501.46466</v>
      </c>
      <c r="S27" s="224">
        <f>Coal!S28+Coal!S59</f>
        <v>283850336135.15771</v>
      </c>
      <c r="T27" s="224">
        <f>Coal!T28+Coal!T59</f>
        <v>278969301004.91779</v>
      </c>
      <c r="U27" s="224">
        <f>Coal!U28+Coal!U59</f>
        <v>274027726209.50821</v>
      </c>
      <c r="V27" s="224">
        <f>Coal!V28+Coal!V59</f>
        <v>269157673317.03458</v>
      </c>
      <c r="W27" s="224">
        <f>Coal!W28+Coal!W59</f>
        <v>264252708726.7644</v>
      </c>
      <c r="X27" s="224">
        <f>Coal!X28+Coal!X59</f>
        <v>259328788241.80469</v>
      </c>
      <c r="Y27" s="224">
        <f>Coal!Y28+Coal!Y59</f>
        <v>254490963037.30756</v>
      </c>
      <c r="Z27" s="224">
        <f>Coal!Z28+Coal!Z59</f>
        <v>249649346184.09125</v>
      </c>
      <c r="AA27" s="224">
        <f>Coal!AA28+Coal!AA59</f>
        <v>244896255895.52988</v>
      </c>
      <c r="AB27" s="224">
        <f>Coal!AB28+Coal!AB59</f>
        <v>240148965476.62363</v>
      </c>
      <c r="AC27" s="224">
        <f>Coal!AC28+Coal!AC59</f>
        <v>235414415162.66455</v>
      </c>
      <c r="AD27" s="224">
        <f>Coal!AD28+Coal!AD59</f>
        <v>230765963374.70291</v>
      </c>
      <c r="AE27" s="224">
        <f>Coal!AE28+Coal!AE59</f>
        <v>226132307114.10754</v>
      </c>
      <c r="AF27" s="224">
        <f>Coal!AF28+Coal!AF59</f>
        <v>221577792308.84573</v>
      </c>
      <c r="AG27" s="224">
        <f>Coal!AG28+Coal!AG59</f>
        <v>217036306677.84729</v>
      </c>
      <c r="AH27" s="224">
        <f>Coal!AH28+Coal!AH59</f>
        <v>212508632992.34451</v>
      </c>
      <c r="AI27" s="224">
        <f>Coal!AI28+Coal!AI59</f>
        <v>208045775592.84155</v>
      </c>
      <c r="AJ27" s="224">
        <f>Coal!AJ28+Coal!AJ59</f>
        <v>204507466559.58392</v>
      </c>
      <c r="AK27" s="224">
        <f>Coal!AK28+Coal!AK59</f>
        <v>200084860135.02026</v>
      </c>
      <c r="AL27" s="224">
        <f>Coal!AL28+Coal!AL59</f>
        <v>195660334242.9397</v>
      </c>
      <c r="AM27" s="224">
        <f>Coal!AM28+Coal!AM59</f>
        <v>191230781606.18283</v>
      </c>
      <c r="AN27" s="224">
        <f>Coal!AN28+Coal!AN59</f>
        <v>186831453694.00269</v>
      </c>
      <c r="AO27" s="224">
        <f>Coal!AO28+Coal!AO59</f>
        <v>182415021130.06555</v>
      </c>
      <c r="AP27" s="224">
        <f>Coal!AP28+Coal!AP59</f>
        <v>178011995982.0972</v>
      </c>
      <c r="AQ27" s="224">
        <f>Coal!AQ28+Coal!AQ59</f>
        <v>173578213129.42722</v>
      </c>
    </row>
  </sheetData>
  <phoneticPr fontId="2"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B136F-F7BB-47AC-B4DB-4EF0883F1EE4}">
  <sheetPr>
    <tabColor rgb="FF002060"/>
  </sheetPr>
  <dimension ref="A1:AQ27"/>
  <sheetViews>
    <sheetView topLeftCell="U1" zoomScale="85" zoomScaleNormal="85" workbookViewId="0">
      <selection activeCell="AG41" sqref="AG41"/>
    </sheetView>
  </sheetViews>
  <sheetFormatPr defaultRowHeight="14.25"/>
  <cols>
    <col min="1" max="1" width="48.75" customWidth="1"/>
    <col min="2" max="2" width="13.5" bestFit="1" customWidth="1"/>
    <col min="5" max="5" width="13.625" bestFit="1"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VLOOKUP($A2,'LPG propane or butane'!$A$2:$AQ$28,COLUMN('LPG propane or butane'!B$2),FALSE)+VLOOKUP($A2,'LPG propane or butane'!$A$32:$AQ$58,COLUMN('LPG propane or butane'!B$32),FALSE)</f>
        <v>285363092389.84839</v>
      </c>
      <c r="C2">
        <f>VLOOKUP($A2,'LPG propane or butane'!$A$2:$AQ$28,COLUMN('LPG propane or butane'!C$2),FALSE)+VLOOKUP($A2,'LPG propane or butane'!$A$32:$AQ$58,COLUMN('LPG propane or butane'!C$32),FALSE)</f>
        <v>286357571287.85913</v>
      </c>
      <c r="D2">
        <f>VLOOKUP($A2,'LPG propane or butane'!$A$2:$AQ$28,COLUMN('LPG propane or butane'!D$2),FALSE)+VLOOKUP($A2,'LPG propane or butane'!$A$32:$AQ$58,COLUMN('LPG propane or butane'!D$32),FALSE)</f>
        <v>274159364951.02182</v>
      </c>
      <c r="E2">
        <f>VLOOKUP($A2,'LPG propane or butane'!$A$2:$AQ$28,COLUMN('LPG propane or butane'!E$2),FALSE)+VLOOKUP($A2,'LPG propane or butane'!$A$32:$AQ$58,COLUMN('LPG propane or butane'!E$32),FALSE)</f>
        <v>269976693135.19092</v>
      </c>
      <c r="F2">
        <f>VLOOKUP($A2,'LPG propane or butane'!$A$2:$AQ$28,COLUMN('LPG propane or butane'!F$2),FALSE)+VLOOKUP($A2,'LPG propane or butane'!$A$32:$AQ$58,COLUMN('LPG propane or butane'!F$32),FALSE)</f>
        <v>265792926385.98138</v>
      </c>
      <c r="G2">
        <f>VLOOKUP($A2,'LPG propane or butane'!$A$2:$AQ$28,COLUMN('LPG propane or butane'!G$2),FALSE)+VLOOKUP($A2,'LPG propane or butane'!$A$32:$AQ$58,COLUMN('LPG propane or butane'!G$32),FALSE)</f>
        <v>261522332319.4754</v>
      </c>
      <c r="H2">
        <f>VLOOKUP($A2,'LPG propane or butane'!$A$2:$AQ$28,COLUMN('LPG propane or butane'!H$2),FALSE)+VLOOKUP($A2,'LPG propane or butane'!$A$32:$AQ$58,COLUMN('LPG propane or butane'!H$32),FALSE)</f>
        <v>257187901144.10046</v>
      </c>
      <c r="I2">
        <f>VLOOKUP($A2,'LPG propane or butane'!$A$2:$AQ$28,COLUMN('LPG propane or butane'!I$2),FALSE)+VLOOKUP($A2,'LPG propane or butane'!$A$32:$AQ$58,COLUMN('LPG propane or butane'!I$32),FALSE)</f>
        <v>252881863775.55164</v>
      </c>
      <c r="J2">
        <f>VLOOKUP($A2,'LPG propane or butane'!$A$2:$AQ$28,COLUMN('LPG propane or butane'!J$2),FALSE)+VLOOKUP($A2,'LPG propane or butane'!$A$32:$AQ$58,COLUMN('LPG propane or butane'!J$32),FALSE)</f>
        <v>248538899828.04282</v>
      </c>
      <c r="K2">
        <f>VLOOKUP($A2,'LPG propane or butane'!$A$2:$AQ$28,COLUMN('LPG propane or butane'!K$2),FALSE)+VLOOKUP($A2,'LPG propane or butane'!$A$32:$AQ$58,COLUMN('LPG propane or butane'!K$32),FALSE)</f>
        <v>244237969147.82272</v>
      </c>
      <c r="L2">
        <f>VLOOKUP($A2,'LPG propane or butane'!$A$2:$AQ$28,COLUMN('LPG propane or butane'!L$2),FALSE)+VLOOKUP($A2,'LPG propane or butane'!$A$32:$AQ$58,COLUMN('LPG propane or butane'!L$32),FALSE)</f>
        <v>239921734245.19092</v>
      </c>
      <c r="M2">
        <f>VLOOKUP($A2,'LPG propane or butane'!$A$2:$AQ$28,COLUMN('LPG propane or butane'!M$2),FALSE)+VLOOKUP($A2,'LPG propane or butane'!$A$32:$AQ$58,COLUMN('LPG propane or butane'!M$32),FALSE)</f>
        <v>235603215606.93741</v>
      </c>
      <c r="N2">
        <f>VLOOKUP($A2,'LPG propane or butane'!$A$2:$AQ$28,COLUMN('LPG propane or butane'!N$2),FALSE)+VLOOKUP($A2,'LPG propane or butane'!$A$32:$AQ$58,COLUMN('LPG propane or butane'!N$32),FALSE)</f>
        <v>231342598109.55261</v>
      </c>
      <c r="O2">
        <f>VLOOKUP($A2,'LPG propane or butane'!$A$2:$AQ$28,COLUMN('LPG propane or butane'!O$2),FALSE)+VLOOKUP($A2,'LPG propane or butane'!$A$32:$AQ$58,COLUMN('LPG propane or butane'!O$32),FALSE)</f>
        <v>227094558568.53568</v>
      </c>
      <c r="P2">
        <f>VLOOKUP($A2,'LPG propane or butane'!$A$2:$AQ$28,COLUMN('LPG propane or butane'!P$2),FALSE)+VLOOKUP($A2,'LPG propane or butane'!$A$32:$AQ$58,COLUMN('LPG propane or butane'!P$32),FALSE)</f>
        <v>222868157422.75467</v>
      </c>
      <c r="Q2">
        <f>VLOOKUP($A2,'LPG propane or butane'!$A$2:$AQ$28,COLUMN('LPG propane or butane'!Q$2),FALSE)+VLOOKUP($A2,'LPG propane or butane'!$A$32:$AQ$58,COLUMN('LPG propane or butane'!Q$32),FALSE)</f>
        <v>218709889939.87183</v>
      </c>
      <c r="R2">
        <f>VLOOKUP($A2,'LPG propane or butane'!$A$2:$AQ$28,COLUMN('LPG propane or butane'!R$2),FALSE)+VLOOKUP($A2,'LPG propane or butane'!$A$32:$AQ$58,COLUMN('LPG propane or butane'!R$32),FALSE)</f>
        <v>214583136008.42871</v>
      </c>
      <c r="S2">
        <f>VLOOKUP($A2,'LPG propane or butane'!$A$2:$AQ$28,COLUMN('LPG propane or butane'!S$2),FALSE)+VLOOKUP($A2,'LPG propane or butane'!$A$32:$AQ$58,COLUMN('LPG propane or butane'!S$32),FALSE)</f>
        <v>210528352325.91037</v>
      </c>
      <c r="T2">
        <f>VLOOKUP($A2,'LPG propane or butane'!$A$2:$AQ$28,COLUMN('LPG propane or butane'!T$2),FALSE)+VLOOKUP($A2,'LPG propane or butane'!$A$32:$AQ$58,COLUMN('LPG propane or butane'!T$32),FALSE)</f>
        <v>206512524872.52322</v>
      </c>
      <c r="U2">
        <f>VLOOKUP($A2,'LPG propane or butane'!$A$2:$AQ$28,COLUMN('LPG propane or butane'!U$2),FALSE)+VLOOKUP($A2,'LPG propane or butane'!$A$32:$AQ$58,COLUMN('LPG propane or butane'!U$32),FALSE)</f>
        <v>202540424048.38562</v>
      </c>
      <c r="V2">
        <f>VLOOKUP($A2,'LPG propane or butane'!$A$2:$AQ$28,COLUMN('LPG propane or butane'!V$2),FALSE)+VLOOKUP($A2,'LPG propane or butane'!$A$32:$AQ$58,COLUMN('LPG propane or butane'!V$32),FALSE)</f>
        <v>198643679274.01111</v>
      </c>
      <c r="W2">
        <f>VLOOKUP($A2,'LPG propane or butane'!$A$2:$AQ$28,COLUMN('LPG propane or butane'!W$2),FALSE)+VLOOKUP($A2,'LPG propane or butane'!$A$32:$AQ$58,COLUMN('LPG propane or butane'!W$32),FALSE)</f>
        <v>194794801807.77475</v>
      </c>
      <c r="X2">
        <f>VLOOKUP($A2,'LPG propane or butane'!$A$2:$AQ$28,COLUMN('LPG propane or butane'!X$2),FALSE)+VLOOKUP($A2,'LPG propane or butane'!$A$32:$AQ$58,COLUMN('LPG propane or butane'!X$32),FALSE)</f>
        <v>190996658224.81604</v>
      </c>
      <c r="Y2">
        <f>VLOOKUP($A2,'LPG propane or butane'!$A$2:$AQ$28,COLUMN('LPG propane or butane'!Y$2),FALSE)+VLOOKUP($A2,'LPG propane or butane'!$A$32:$AQ$58,COLUMN('LPG propane or butane'!Y$32),FALSE)</f>
        <v>187274066065.60367</v>
      </c>
      <c r="Z2">
        <f>VLOOKUP($A2,'LPG propane or butane'!$A$2:$AQ$28,COLUMN('LPG propane or butane'!Z$2),FALSE)+VLOOKUP($A2,'LPG propane or butane'!$A$32:$AQ$58,COLUMN('LPG propane or butane'!Z$32),FALSE)</f>
        <v>183603735942.30759</v>
      </c>
      <c r="AA2">
        <f>VLOOKUP($A2,'LPG propane or butane'!$A$2:$AQ$28,COLUMN('LPG propane or butane'!AA$2),FALSE)+VLOOKUP($A2,'LPG propane or butane'!$A$32:$AQ$58,COLUMN('LPG propane or butane'!AA$32),FALSE)</f>
        <v>180007327694.01852</v>
      </c>
      <c r="AB2">
        <f>VLOOKUP($A2,'LPG propane or butane'!$A$2:$AQ$28,COLUMN('LPG propane or butane'!AB$2),FALSE)+VLOOKUP($A2,'LPG propane or butane'!$A$32:$AQ$58,COLUMN('LPG propane or butane'!AB$32),FALSE)</f>
        <v>176463380361.08743</v>
      </c>
      <c r="AC2">
        <f>VLOOKUP($A2,'LPG propane or butane'!$A$2:$AQ$28,COLUMN('LPG propane or butane'!AC$2),FALSE)+VLOOKUP($A2,'LPG propane or butane'!$A$32:$AQ$58,COLUMN('LPG propane or butane'!AC$32),FALSE)</f>
        <v>172972547819.05374</v>
      </c>
      <c r="AD2">
        <f>VLOOKUP($A2,'LPG propane or butane'!$A$2:$AQ$28,COLUMN('LPG propane or butane'!AD$2),FALSE)+VLOOKUP($A2,'LPG propane or butane'!$A$32:$AQ$58,COLUMN('LPG propane or butane'!AD$32),FALSE)</f>
        <v>169551833692.34476</v>
      </c>
      <c r="AE2">
        <f>VLOOKUP($A2,'LPG propane or butane'!$A$2:$AQ$28,COLUMN('LPG propane or butane'!AE$2),FALSE)+VLOOKUP($A2,'LPG propane or butane'!$A$32:$AQ$58,COLUMN('LPG propane or butane'!AE$32),FALSE)</f>
        <v>166182657800.11041</v>
      </c>
      <c r="AF2">
        <f>VLOOKUP($A2,'LPG propane or butane'!$A$2:$AQ$28,COLUMN('LPG propane or butane'!AF$2),FALSE)+VLOOKUP($A2,'LPG propane or butane'!$A$32:$AQ$58,COLUMN('LPG propane or butane'!AF$32),FALSE)</f>
        <v>162879837867.3902</v>
      </c>
      <c r="AG2">
        <f>VLOOKUP($A2,'LPG propane or butane'!$A$2:$AQ$28,COLUMN('LPG propane or butane'!AG$2),FALSE)+VLOOKUP($A2,'LPG propane or butane'!$A$32:$AQ$58,COLUMN('LPG propane or butane'!AG$32),FALSE)</f>
        <v>159626101902.15292</v>
      </c>
      <c r="AH2">
        <f>VLOOKUP($A2,'LPG propane or butane'!$A$2:$AQ$28,COLUMN('LPG propane or butane'!AH$2),FALSE)+VLOOKUP($A2,'LPG propane or butane'!$A$32:$AQ$58,COLUMN('LPG propane or butane'!AH$32),FALSE)</f>
        <v>156420645722.96786</v>
      </c>
      <c r="AI2">
        <f>VLOOKUP($A2,'LPG propane or butane'!$A$2:$AQ$28,COLUMN('LPG propane or butane'!AI$2),FALSE)+VLOOKUP($A2,'LPG propane or butane'!$A$32:$AQ$58,COLUMN('LPG propane or butane'!AI$32),FALSE)</f>
        <v>153275054880.61273</v>
      </c>
      <c r="AJ2">
        <f>VLOOKUP($A2,'LPG propane or butane'!$A$2:$AQ$28,COLUMN('LPG propane or butane'!AJ$2),FALSE)+VLOOKUP($A2,'LPG propane or butane'!$A$32:$AQ$58,COLUMN('LPG propane or butane'!AJ$32),FALSE)</f>
        <v>150174149195.6488</v>
      </c>
      <c r="AK2">
        <f>VLOOKUP($A2,'LPG propane or butane'!$A$2:$AQ$28,COLUMN('LPG propane or butane'!AK$2),FALSE)+VLOOKUP($A2,'LPG propane or butane'!$A$32:$AQ$58,COLUMN('LPG propane or butane'!AK$32),FALSE)</f>
        <v>147127972202.46802</v>
      </c>
      <c r="AL2">
        <f>VLOOKUP($A2,'LPG propane or butane'!$A$2:$AQ$28,COLUMN('LPG propane or butane'!AL$2),FALSE)+VLOOKUP($A2,'LPG propane or butane'!$A$32:$AQ$58,COLUMN('LPG propane or butane'!AL$32),FALSE)</f>
        <v>144122323416.71207</v>
      </c>
      <c r="AM2">
        <f>VLOOKUP($A2,'LPG propane or butane'!$A$2:$AQ$28,COLUMN('LPG propane or butane'!AM$2),FALSE)+VLOOKUP($A2,'LPG propane or butane'!$A$32:$AQ$58,COLUMN('LPG propane or butane'!AM$32),FALSE)</f>
        <v>141155454568.90439</v>
      </c>
      <c r="AN2">
        <f>VLOOKUP($A2,'LPG propane or butane'!$A$2:$AQ$28,COLUMN('LPG propane or butane'!AN$2),FALSE)+VLOOKUP($A2,'LPG propane or butane'!$A$32:$AQ$58,COLUMN('LPG propane or butane'!AN$32),FALSE)</f>
        <v>138235092085.15918</v>
      </c>
      <c r="AO2">
        <f>VLOOKUP($A2,'LPG propane or butane'!$A$2:$AQ$28,COLUMN('LPG propane or butane'!AO$2),FALSE)+VLOOKUP($A2,'LPG propane or butane'!$A$32:$AQ$58,COLUMN('LPG propane or butane'!AO$32),FALSE)</f>
        <v>135348564714.8933</v>
      </c>
      <c r="AP2">
        <f>VLOOKUP($A2,'LPG propane or butane'!$A$2:$AQ$28,COLUMN('LPG propane or butane'!AP$2),FALSE)+VLOOKUP($A2,'LPG propane or butane'!$A$32:$AQ$58,COLUMN('LPG propane or butane'!AP$32),FALSE)</f>
        <v>132502428461.73149</v>
      </c>
      <c r="AQ2">
        <f>VLOOKUP($A2,'LPG propane or butane'!$A$2:$AQ$28,COLUMN('LPG propane or butane'!AQ$2),FALSE)+VLOOKUP($A2,'LPG propane or butane'!$A$32:$AQ$58,COLUMN('LPG propane or butane'!AQ$32),FALSE)</f>
        <v>129684689184.43431</v>
      </c>
    </row>
    <row r="3" spans="1:43">
      <c r="A3" s="37" t="s">
        <v>611</v>
      </c>
      <c r="B3">
        <f>VLOOKUP($A3,'LPG propane or butane'!$A$2:$AQ$28,COLUMN('LPG propane or butane'!B$2),FALSE)+VLOOKUP($A3,'LPG propane or butane'!$A$32:$AQ$58,COLUMN('LPG propane or butane'!B$32),FALSE)</f>
        <v>0</v>
      </c>
      <c r="C3">
        <f>VLOOKUP($A3,'LPG propane or butane'!$A$2:$AQ$28,COLUMN('LPG propane or butane'!C$2),FALSE)+VLOOKUP($A3,'LPG propane or butane'!$A$32:$AQ$58,COLUMN('LPG propane or butane'!C$32),FALSE)</f>
        <v>0</v>
      </c>
      <c r="D3">
        <f>VLOOKUP($A3,'LPG propane or butane'!$A$2:$AQ$28,COLUMN('LPG propane or butane'!D$2),FALSE)+VLOOKUP($A3,'LPG propane or butane'!$A$32:$AQ$58,COLUMN('LPG propane or butane'!D$32),FALSE)</f>
        <v>0</v>
      </c>
      <c r="E3">
        <f>VLOOKUP($A3,'LPG propane or butane'!$A$2:$AQ$28,COLUMN('LPG propane or butane'!E$2),FALSE)+VLOOKUP($A3,'LPG propane or butane'!$A$32:$AQ$58,COLUMN('LPG propane or butane'!E$32),FALSE)</f>
        <v>0</v>
      </c>
      <c r="F3">
        <f>VLOOKUP($A3,'LPG propane or butane'!$A$2:$AQ$28,COLUMN('LPG propane or butane'!F$2),FALSE)+VLOOKUP($A3,'LPG propane or butane'!$A$32:$AQ$58,COLUMN('LPG propane or butane'!F$32),FALSE)</f>
        <v>0</v>
      </c>
      <c r="G3">
        <f>VLOOKUP($A3,'LPG propane or butane'!$A$2:$AQ$28,COLUMN('LPG propane or butane'!G$2),FALSE)+VLOOKUP($A3,'LPG propane or butane'!$A$32:$AQ$58,COLUMN('LPG propane or butane'!G$32),FALSE)</f>
        <v>0</v>
      </c>
      <c r="H3">
        <f>VLOOKUP($A3,'LPG propane or butane'!$A$2:$AQ$28,COLUMN('LPG propane or butane'!H$2),FALSE)+VLOOKUP($A3,'LPG propane or butane'!$A$32:$AQ$58,COLUMN('LPG propane or butane'!H$32),FALSE)</f>
        <v>0</v>
      </c>
      <c r="I3">
        <f>VLOOKUP($A3,'LPG propane or butane'!$A$2:$AQ$28,COLUMN('LPG propane or butane'!I$2),FALSE)+VLOOKUP($A3,'LPG propane or butane'!$A$32:$AQ$58,COLUMN('LPG propane or butane'!I$32),FALSE)</f>
        <v>0</v>
      </c>
      <c r="J3">
        <f>VLOOKUP($A3,'LPG propane or butane'!$A$2:$AQ$28,COLUMN('LPG propane or butane'!J$2),FALSE)+VLOOKUP($A3,'LPG propane or butane'!$A$32:$AQ$58,COLUMN('LPG propane or butane'!J$32),FALSE)</f>
        <v>0</v>
      </c>
      <c r="K3">
        <f>VLOOKUP($A3,'LPG propane or butane'!$A$2:$AQ$28,COLUMN('LPG propane or butane'!K$2),FALSE)+VLOOKUP($A3,'LPG propane or butane'!$A$32:$AQ$58,COLUMN('LPG propane or butane'!K$32),FALSE)</f>
        <v>0</v>
      </c>
      <c r="L3">
        <f>VLOOKUP($A3,'LPG propane or butane'!$A$2:$AQ$28,COLUMN('LPG propane or butane'!L$2),FALSE)+VLOOKUP($A3,'LPG propane or butane'!$A$32:$AQ$58,COLUMN('LPG propane or butane'!L$32),FALSE)</f>
        <v>0</v>
      </c>
      <c r="M3">
        <f>VLOOKUP($A3,'LPG propane or butane'!$A$2:$AQ$28,COLUMN('LPG propane or butane'!M$2),FALSE)+VLOOKUP($A3,'LPG propane or butane'!$A$32:$AQ$58,COLUMN('LPG propane or butane'!M$32),FALSE)</f>
        <v>0</v>
      </c>
      <c r="N3">
        <f>VLOOKUP($A3,'LPG propane or butane'!$A$2:$AQ$28,COLUMN('LPG propane or butane'!N$2),FALSE)+VLOOKUP($A3,'LPG propane or butane'!$A$32:$AQ$58,COLUMN('LPG propane or butane'!N$32),FALSE)</f>
        <v>0</v>
      </c>
      <c r="O3">
        <f>VLOOKUP($A3,'LPG propane or butane'!$A$2:$AQ$28,COLUMN('LPG propane or butane'!O$2),FALSE)+VLOOKUP($A3,'LPG propane or butane'!$A$32:$AQ$58,COLUMN('LPG propane or butane'!O$32),FALSE)</f>
        <v>0</v>
      </c>
      <c r="P3">
        <f>VLOOKUP($A3,'LPG propane or butane'!$A$2:$AQ$28,COLUMN('LPG propane or butane'!P$2),FALSE)+VLOOKUP($A3,'LPG propane or butane'!$A$32:$AQ$58,COLUMN('LPG propane or butane'!P$32),FALSE)</f>
        <v>0</v>
      </c>
      <c r="Q3">
        <f>VLOOKUP($A3,'LPG propane or butane'!$A$2:$AQ$28,COLUMN('LPG propane or butane'!Q$2),FALSE)+VLOOKUP($A3,'LPG propane or butane'!$A$32:$AQ$58,COLUMN('LPG propane or butane'!Q$32),FALSE)</f>
        <v>0</v>
      </c>
      <c r="R3">
        <f>VLOOKUP($A3,'LPG propane or butane'!$A$2:$AQ$28,COLUMN('LPG propane or butane'!R$2),FALSE)+VLOOKUP($A3,'LPG propane or butane'!$A$32:$AQ$58,COLUMN('LPG propane or butane'!R$32),FALSE)</f>
        <v>0</v>
      </c>
      <c r="S3">
        <f>VLOOKUP($A3,'LPG propane or butane'!$A$2:$AQ$28,COLUMN('LPG propane or butane'!S$2),FALSE)+VLOOKUP($A3,'LPG propane or butane'!$A$32:$AQ$58,COLUMN('LPG propane or butane'!S$32),FALSE)</f>
        <v>0</v>
      </c>
      <c r="T3">
        <f>VLOOKUP($A3,'LPG propane or butane'!$A$2:$AQ$28,COLUMN('LPG propane or butane'!T$2),FALSE)+VLOOKUP($A3,'LPG propane or butane'!$A$32:$AQ$58,COLUMN('LPG propane or butane'!T$32),FALSE)</f>
        <v>0</v>
      </c>
      <c r="U3">
        <f>VLOOKUP($A3,'LPG propane or butane'!$A$2:$AQ$28,COLUMN('LPG propane or butane'!U$2),FALSE)+VLOOKUP($A3,'LPG propane or butane'!$A$32:$AQ$58,COLUMN('LPG propane or butane'!U$32),FALSE)</f>
        <v>0</v>
      </c>
      <c r="V3">
        <f>VLOOKUP($A3,'LPG propane or butane'!$A$2:$AQ$28,COLUMN('LPG propane or butane'!V$2),FALSE)+VLOOKUP($A3,'LPG propane or butane'!$A$32:$AQ$58,COLUMN('LPG propane or butane'!V$32),FALSE)</f>
        <v>0</v>
      </c>
      <c r="W3">
        <f>VLOOKUP($A3,'LPG propane or butane'!$A$2:$AQ$28,COLUMN('LPG propane or butane'!W$2),FALSE)+VLOOKUP($A3,'LPG propane or butane'!$A$32:$AQ$58,COLUMN('LPG propane or butane'!W$32),FALSE)</f>
        <v>0</v>
      </c>
      <c r="X3">
        <f>VLOOKUP($A3,'LPG propane or butane'!$A$2:$AQ$28,COLUMN('LPG propane or butane'!X$2),FALSE)+VLOOKUP($A3,'LPG propane or butane'!$A$32:$AQ$58,COLUMN('LPG propane or butane'!X$32),FALSE)</f>
        <v>0</v>
      </c>
      <c r="Y3">
        <f>VLOOKUP($A3,'LPG propane or butane'!$A$2:$AQ$28,COLUMN('LPG propane or butane'!Y$2),FALSE)+VLOOKUP($A3,'LPG propane or butane'!$A$32:$AQ$58,COLUMN('LPG propane or butane'!Y$32),FALSE)</f>
        <v>0</v>
      </c>
      <c r="Z3">
        <f>VLOOKUP($A3,'LPG propane or butane'!$A$2:$AQ$28,COLUMN('LPG propane or butane'!Z$2),FALSE)+VLOOKUP($A3,'LPG propane or butane'!$A$32:$AQ$58,COLUMN('LPG propane or butane'!Z$32),FALSE)</f>
        <v>0</v>
      </c>
      <c r="AA3">
        <f>VLOOKUP($A3,'LPG propane or butane'!$A$2:$AQ$28,COLUMN('LPG propane or butane'!AA$2),FALSE)+VLOOKUP($A3,'LPG propane or butane'!$A$32:$AQ$58,COLUMN('LPG propane or butane'!AA$32),FALSE)</f>
        <v>0</v>
      </c>
      <c r="AB3">
        <f>VLOOKUP($A3,'LPG propane or butane'!$A$2:$AQ$28,COLUMN('LPG propane or butane'!AB$2),FALSE)+VLOOKUP($A3,'LPG propane or butane'!$A$32:$AQ$58,COLUMN('LPG propane or butane'!AB$32),FALSE)</f>
        <v>0</v>
      </c>
      <c r="AC3">
        <f>VLOOKUP($A3,'LPG propane or butane'!$A$2:$AQ$28,COLUMN('LPG propane or butane'!AC$2),FALSE)+VLOOKUP($A3,'LPG propane or butane'!$A$32:$AQ$58,COLUMN('LPG propane or butane'!AC$32),FALSE)</f>
        <v>0</v>
      </c>
      <c r="AD3">
        <f>VLOOKUP($A3,'LPG propane or butane'!$A$2:$AQ$28,COLUMN('LPG propane or butane'!AD$2),FALSE)+VLOOKUP($A3,'LPG propane or butane'!$A$32:$AQ$58,COLUMN('LPG propane or butane'!AD$32),FALSE)</f>
        <v>0</v>
      </c>
      <c r="AE3">
        <f>VLOOKUP($A3,'LPG propane or butane'!$A$2:$AQ$28,COLUMN('LPG propane or butane'!AE$2),FALSE)+VLOOKUP($A3,'LPG propane or butane'!$A$32:$AQ$58,COLUMN('LPG propane or butane'!AE$32),FALSE)</f>
        <v>0</v>
      </c>
      <c r="AF3">
        <f>VLOOKUP($A3,'LPG propane or butane'!$A$2:$AQ$28,COLUMN('LPG propane or butane'!AF$2),FALSE)+VLOOKUP($A3,'LPG propane or butane'!$A$32:$AQ$58,COLUMN('LPG propane or butane'!AF$32),FALSE)</f>
        <v>0</v>
      </c>
      <c r="AG3">
        <f>VLOOKUP($A3,'LPG propane or butane'!$A$2:$AQ$28,COLUMN('LPG propane or butane'!AG$2),FALSE)+VLOOKUP($A3,'LPG propane or butane'!$A$32:$AQ$58,COLUMN('LPG propane or butane'!AG$32),FALSE)</f>
        <v>0</v>
      </c>
      <c r="AH3">
        <f>VLOOKUP($A3,'LPG propane or butane'!$A$2:$AQ$28,COLUMN('LPG propane or butane'!AH$2),FALSE)+VLOOKUP($A3,'LPG propane or butane'!$A$32:$AQ$58,COLUMN('LPG propane or butane'!AH$32),FALSE)</f>
        <v>0</v>
      </c>
      <c r="AI3">
        <f>VLOOKUP($A3,'LPG propane or butane'!$A$2:$AQ$28,COLUMN('LPG propane or butane'!AI$2),FALSE)+VLOOKUP($A3,'LPG propane or butane'!$A$32:$AQ$58,COLUMN('LPG propane or butane'!AI$32),FALSE)</f>
        <v>0</v>
      </c>
      <c r="AJ3">
        <f>VLOOKUP($A3,'LPG propane or butane'!$A$2:$AQ$28,COLUMN('LPG propane or butane'!AJ$2),FALSE)+VLOOKUP($A3,'LPG propane or butane'!$A$32:$AQ$58,COLUMN('LPG propane or butane'!AJ$32),FALSE)</f>
        <v>0</v>
      </c>
      <c r="AK3">
        <f>VLOOKUP($A3,'LPG propane or butane'!$A$2:$AQ$28,COLUMN('LPG propane or butane'!AK$2),FALSE)+VLOOKUP($A3,'LPG propane or butane'!$A$32:$AQ$58,COLUMN('LPG propane or butane'!AK$32),FALSE)</f>
        <v>0</v>
      </c>
      <c r="AL3">
        <f>VLOOKUP($A3,'LPG propane or butane'!$A$2:$AQ$28,COLUMN('LPG propane or butane'!AL$2),FALSE)+VLOOKUP($A3,'LPG propane or butane'!$A$32:$AQ$58,COLUMN('LPG propane or butane'!AL$32),FALSE)</f>
        <v>0</v>
      </c>
      <c r="AM3">
        <f>VLOOKUP($A3,'LPG propane or butane'!$A$2:$AQ$28,COLUMN('LPG propane or butane'!AM$2),FALSE)+VLOOKUP($A3,'LPG propane or butane'!$A$32:$AQ$58,COLUMN('LPG propane or butane'!AM$32),FALSE)</f>
        <v>0</v>
      </c>
      <c r="AN3">
        <f>VLOOKUP($A3,'LPG propane or butane'!$A$2:$AQ$28,COLUMN('LPG propane or butane'!AN$2),FALSE)+VLOOKUP($A3,'LPG propane or butane'!$A$32:$AQ$58,COLUMN('LPG propane or butane'!AN$32),FALSE)</f>
        <v>0</v>
      </c>
      <c r="AO3">
        <f>VLOOKUP($A3,'LPG propane or butane'!$A$2:$AQ$28,COLUMN('LPG propane or butane'!AO$2),FALSE)+VLOOKUP($A3,'LPG propane or butane'!$A$32:$AQ$58,COLUMN('LPG propane or butane'!AO$32),FALSE)</f>
        <v>0</v>
      </c>
      <c r="AP3">
        <f>VLOOKUP($A3,'LPG propane or butane'!$A$2:$AQ$28,COLUMN('LPG propane or butane'!AP$2),FALSE)+VLOOKUP($A3,'LPG propane or butane'!$A$32:$AQ$58,COLUMN('LPG propane or butane'!AP$32),FALSE)</f>
        <v>0</v>
      </c>
      <c r="AQ3">
        <f>VLOOKUP($A3,'LPG propane or butane'!$A$2:$AQ$28,COLUMN('LPG propane or butane'!AQ$2),FALSE)+VLOOKUP($A3,'LPG propane or butane'!$A$32:$AQ$58,COLUMN('LPG propane or butane'!AQ$32),FALSE)</f>
        <v>0</v>
      </c>
    </row>
    <row r="4" spans="1:43">
      <c r="A4" s="37" t="s">
        <v>618</v>
      </c>
      <c r="B4">
        <f>VLOOKUP($A4,'LPG propane or butane'!$A$2:$AQ$28,COLUMN('LPG propane or butane'!B$2),FALSE)+VLOOKUP($A4,'LPG propane or butane'!$A$32:$AQ$58,COLUMN('LPG propane or butane'!B$32),FALSE)</f>
        <v>0</v>
      </c>
      <c r="C4">
        <f>VLOOKUP($A4,'LPG propane or butane'!$A$2:$AQ$28,COLUMN('LPG propane or butane'!C$2),FALSE)+VLOOKUP($A4,'LPG propane or butane'!$A$32:$AQ$58,COLUMN('LPG propane or butane'!C$32),FALSE)</f>
        <v>0</v>
      </c>
      <c r="D4">
        <f>VLOOKUP($A4,'LPG propane or butane'!$A$2:$AQ$28,COLUMN('LPG propane or butane'!D$2),FALSE)+VLOOKUP($A4,'LPG propane or butane'!$A$32:$AQ$58,COLUMN('LPG propane or butane'!D$32),FALSE)</f>
        <v>0</v>
      </c>
      <c r="E4">
        <f>VLOOKUP($A4,'LPG propane or butane'!$A$2:$AQ$28,COLUMN('LPG propane or butane'!E$2),FALSE)+VLOOKUP($A4,'LPG propane or butane'!$A$32:$AQ$58,COLUMN('LPG propane or butane'!E$32),FALSE)</f>
        <v>0</v>
      </c>
      <c r="F4">
        <f>VLOOKUP($A4,'LPG propane or butane'!$A$2:$AQ$28,COLUMN('LPG propane or butane'!F$2),FALSE)+VLOOKUP($A4,'LPG propane or butane'!$A$32:$AQ$58,COLUMN('LPG propane or butane'!F$32),FALSE)</f>
        <v>0</v>
      </c>
      <c r="G4">
        <f>VLOOKUP($A4,'LPG propane or butane'!$A$2:$AQ$28,COLUMN('LPG propane or butane'!G$2),FALSE)+VLOOKUP($A4,'LPG propane or butane'!$A$32:$AQ$58,COLUMN('LPG propane or butane'!G$32),FALSE)</f>
        <v>0</v>
      </c>
      <c r="H4">
        <f>VLOOKUP($A4,'LPG propane or butane'!$A$2:$AQ$28,COLUMN('LPG propane or butane'!H$2),FALSE)+VLOOKUP($A4,'LPG propane or butane'!$A$32:$AQ$58,COLUMN('LPG propane or butane'!H$32),FALSE)</f>
        <v>0</v>
      </c>
      <c r="I4">
        <f>VLOOKUP($A4,'LPG propane or butane'!$A$2:$AQ$28,COLUMN('LPG propane or butane'!I$2),FALSE)+VLOOKUP($A4,'LPG propane or butane'!$A$32:$AQ$58,COLUMN('LPG propane or butane'!I$32),FALSE)</f>
        <v>0</v>
      </c>
      <c r="J4">
        <f>VLOOKUP($A4,'LPG propane or butane'!$A$2:$AQ$28,COLUMN('LPG propane or butane'!J$2),FALSE)+VLOOKUP($A4,'LPG propane or butane'!$A$32:$AQ$58,COLUMN('LPG propane or butane'!J$32),FALSE)</f>
        <v>0</v>
      </c>
      <c r="K4">
        <f>VLOOKUP($A4,'LPG propane or butane'!$A$2:$AQ$28,COLUMN('LPG propane or butane'!K$2),FALSE)+VLOOKUP($A4,'LPG propane or butane'!$A$32:$AQ$58,COLUMN('LPG propane or butane'!K$32),FALSE)</f>
        <v>0</v>
      </c>
      <c r="L4">
        <f>VLOOKUP($A4,'LPG propane or butane'!$A$2:$AQ$28,COLUMN('LPG propane or butane'!L$2),FALSE)+VLOOKUP($A4,'LPG propane or butane'!$A$32:$AQ$58,COLUMN('LPG propane or butane'!L$32),FALSE)</f>
        <v>0</v>
      </c>
      <c r="M4">
        <f>VLOOKUP($A4,'LPG propane or butane'!$A$2:$AQ$28,COLUMN('LPG propane or butane'!M$2),FALSE)+VLOOKUP($A4,'LPG propane or butane'!$A$32:$AQ$58,COLUMN('LPG propane or butane'!M$32),FALSE)</f>
        <v>0</v>
      </c>
      <c r="N4">
        <f>VLOOKUP($A4,'LPG propane or butane'!$A$2:$AQ$28,COLUMN('LPG propane or butane'!N$2),FALSE)+VLOOKUP($A4,'LPG propane or butane'!$A$32:$AQ$58,COLUMN('LPG propane or butane'!N$32),FALSE)</f>
        <v>0</v>
      </c>
      <c r="O4">
        <f>VLOOKUP($A4,'LPG propane or butane'!$A$2:$AQ$28,COLUMN('LPG propane or butane'!O$2),FALSE)+VLOOKUP($A4,'LPG propane or butane'!$A$32:$AQ$58,COLUMN('LPG propane or butane'!O$32),FALSE)</f>
        <v>0</v>
      </c>
      <c r="P4">
        <f>VLOOKUP($A4,'LPG propane or butane'!$A$2:$AQ$28,COLUMN('LPG propane or butane'!P$2),FALSE)+VLOOKUP($A4,'LPG propane or butane'!$A$32:$AQ$58,COLUMN('LPG propane or butane'!P$32),FALSE)</f>
        <v>0</v>
      </c>
      <c r="Q4">
        <f>VLOOKUP($A4,'LPG propane or butane'!$A$2:$AQ$28,COLUMN('LPG propane or butane'!Q$2),FALSE)+VLOOKUP($A4,'LPG propane or butane'!$A$32:$AQ$58,COLUMN('LPG propane or butane'!Q$32),FALSE)</f>
        <v>0</v>
      </c>
      <c r="R4">
        <f>VLOOKUP($A4,'LPG propane or butane'!$A$2:$AQ$28,COLUMN('LPG propane or butane'!R$2),FALSE)+VLOOKUP($A4,'LPG propane or butane'!$A$32:$AQ$58,COLUMN('LPG propane or butane'!R$32),FALSE)</f>
        <v>0</v>
      </c>
      <c r="S4">
        <f>VLOOKUP($A4,'LPG propane or butane'!$A$2:$AQ$28,COLUMN('LPG propane or butane'!S$2),FALSE)+VLOOKUP($A4,'LPG propane or butane'!$A$32:$AQ$58,COLUMN('LPG propane or butane'!S$32),FALSE)</f>
        <v>0</v>
      </c>
      <c r="T4">
        <f>VLOOKUP($A4,'LPG propane or butane'!$A$2:$AQ$28,COLUMN('LPG propane or butane'!T$2),FALSE)+VLOOKUP($A4,'LPG propane or butane'!$A$32:$AQ$58,COLUMN('LPG propane or butane'!T$32),FALSE)</f>
        <v>0</v>
      </c>
      <c r="U4">
        <f>VLOOKUP($A4,'LPG propane or butane'!$A$2:$AQ$28,COLUMN('LPG propane or butane'!U$2),FALSE)+VLOOKUP($A4,'LPG propane or butane'!$A$32:$AQ$58,COLUMN('LPG propane or butane'!U$32),FALSE)</f>
        <v>0</v>
      </c>
      <c r="V4">
        <f>VLOOKUP($A4,'LPG propane or butane'!$A$2:$AQ$28,COLUMN('LPG propane or butane'!V$2),FALSE)+VLOOKUP($A4,'LPG propane or butane'!$A$32:$AQ$58,COLUMN('LPG propane or butane'!V$32),FALSE)</f>
        <v>0</v>
      </c>
      <c r="W4">
        <f>VLOOKUP($A4,'LPG propane or butane'!$A$2:$AQ$28,COLUMN('LPG propane or butane'!W$2),FALSE)+VLOOKUP($A4,'LPG propane or butane'!$A$32:$AQ$58,COLUMN('LPG propane or butane'!W$32),FALSE)</f>
        <v>0</v>
      </c>
      <c r="X4">
        <f>VLOOKUP($A4,'LPG propane or butane'!$A$2:$AQ$28,COLUMN('LPG propane or butane'!X$2),FALSE)+VLOOKUP($A4,'LPG propane or butane'!$A$32:$AQ$58,COLUMN('LPG propane or butane'!X$32),FALSE)</f>
        <v>0</v>
      </c>
      <c r="Y4">
        <f>VLOOKUP($A4,'LPG propane or butane'!$A$2:$AQ$28,COLUMN('LPG propane or butane'!Y$2),FALSE)+VLOOKUP($A4,'LPG propane or butane'!$A$32:$AQ$58,COLUMN('LPG propane or butane'!Y$32),FALSE)</f>
        <v>0</v>
      </c>
      <c r="Z4">
        <f>VLOOKUP($A4,'LPG propane or butane'!$A$2:$AQ$28,COLUMN('LPG propane or butane'!Z$2),FALSE)+VLOOKUP($A4,'LPG propane or butane'!$A$32:$AQ$58,COLUMN('LPG propane or butane'!Z$32),FALSE)</f>
        <v>0</v>
      </c>
      <c r="AA4">
        <f>VLOOKUP($A4,'LPG propane or butane'!$A$2:$AQ$28,COLUMN('LPG propane or butane'!AA$2),FALSE)+VLOOKUP($A4,'LPG propane or butane'!$A$32:$AQ$58,COLUMN('LPG propane or butane'!AA$32),FALSE)</f>
        <v>0</v>
      </c>
      <c r="AB4">
        <f>VLOOKUP($A4,'LPG propane or butane'!$A$2:$AQ$28,COLUMN('LPG propane or butane'!AB$2),FALSE)+VLOOKUP($A4,'LPG propane or butane'!$A$32:$AQ$58,COLUMN('LPG propane or butane'!AB$32),FALSE)</f>
        <v>0</v>
      </c>
      <c r="AC4">
        <f>VLOOKUP($A4,'LPG propane or butane'!$A$2:$AQ$28,COLUMN('LPG propane or butane'!AC$2),FALSE)+VLOOKUP($A4,'LPG propane or butane'!$A$32:$AQ$58,COLUMN('LPG propane or butane'!AC$32),FALSE)</f>
        <v>0</v>
      </c>
      <c r="AD4">
        <f>VLOOKUP($A4,'LPG propane or butane'!$A$2:$AQ$28,COLUMN('LPG propane or butane'!AD$2),FALSE)+VLOOKUP($A4,'LPG propane or butane'!$A$32:$AQ$58,COLUMN('LPG propane or butane'!AD$32),FALSE)</f>
        <v>0</v>
      </c>
      <c r="AE4">
        <f>VLOOKUP($A4,'LPG propane or butane'!$A$2:$AQ$28,COLUMN('LPG propane or butane'!AE$2),FALSE)+VLOOKUP($A4,'LPG propane or butane'!$A$32:$AQ$58,COLUMN('LPG propane or butane'!AE$32),FALSE)</f>
        <v>0</v>
      </c>
      <c r="AF4">
        <f>VLOOKUP($A4,'LPG propane or butane'!$A$2:$AQ$28,COLUMN('LPG propane or butane'!AF$2),FALSE)+VLOOKUP($A4,'LPG propane or butane'!$A$32:$AQ$58,COLUMN('LPG propane or butane'!AF$32),FALSE)</f>
        <v>0</v>
      </c>
      <c r="AG4">
        <f>VLOOKUP($A4,'LPG propane or butane'!$A$2:$AQ$28,COLUMN('LPG propane or butane'!AG$2),FALSE)+VLOOKUP($A4,'LPG propane or butane'!$A$32:$AQ$58,COLUMN('LPG propane or butane'!AG$32),FALSE)</f>
        <v>0</v>
      </c>
      <c r="AH4">
        <f>VLOOKUP($A4,'LPG propane or butane'!$A$2:$AQ$28,COLUMN('LPG propane or butane'!AH$2),FALSE)+VLOOKUP($A4,'LPG propane or butane'!$A$32:$AQ$58,COLUMN('LPG propane or butane'!AH$32),FALSE)</f>
        <v>0</v>
      </c>
      <c r="AI4">
        <f>VLOOKUP($A4,'LPG propane or butane'!$A$2:$AQ$28,COLUMN('LPG propane or butane'!AI$2),FALSE)+VLOOKUP($A4,'LPG propane or butane'!$A$32:$AQ$58,COLUMN('LPG propane or butane'!AI$32),FALSE)</f>
        <v>0</v>
      </c>
      <c r="AJ4">
        <f>VLOOKUP($A4,'LPG propane or butane'!$A$2:$AQ$28,COLUMN('LPG propane or butane'!AJ$2),FALSE)+VLOOKUP($A4,'LPG propane or butane'!$A$32:$AQ$58,COLUMN('LPG propane or butane'!AJ$32),FALSE)</f>
        <v>0</v>
      </c>
      <c r="AK4">
        <f>VLOOKUP($A4,'LPG propane or butane'!$A$2:$AQ$28,COLUMN('LPG propane or butane'!AK$2),FALSE)+VLOOKUP($A4,'LPG propane or butane'!$A$32:$AQ$58,COLUMN('LPG propane or butane'!AK$32),FALSE)</f>
        <v>0</v>
      </c>
      <c r="AL4">
        <f>VLOOKUP($A4,'LPG propane or butane'!$A$2:$AQ$28,COLUMN('LPG propane or butane'!AL$2),FALSE)+VLOOKUP($A4,'LPG propane or butane'!$A$32:$AQ$58,COLUMN('LPG propane or butane'!AL$32),FALSE)</f>
        <v>0</v>
      </c>
      <c r="AM4">
        <f>VLOOKUP($A4,'LPG propane or butane'!$A$2:$AQ$28,COLUMN('LPG propane or butane'!AM$2),FALSE)+VLOOKUP($A4,'LPG propane or butane'!$A$32:$AQ$58,COLUMN('LPG propane or butane'!AM$32),FALSE)</f>
        <v>0</v>
      </c>
      <c r="AN4">
        <f>VLOOKUP($A4,'LPG propane or butane'!$A$2:$AQ$28,COLUMN('LPG propane or butane'!AN$2),FALSE)+VLOOKUP($A4,'LPG propane or butane'!$A$32:$AQ$58,COLUMN('LPG propane or butane'!AN$32),FALSE)</f>
        <v>0</v>
      </c>
      <c r="AO4">
        <f>VLOOKUP($A4,'LPG propane or butane'!$A$2:$AQ$28,COLUMN('LPG propane or butane'!AO$2),FALSE)+VLOOKUP($A4,'LPG propane or butane'!$A$32:$AQ$58,COLUMN('LPG propane or butane'!AO$32),FALSE)</f>
        <v>0</v>
      </c>
      <c r="AP4">
        <f>VLOOKUP($A4,'LPG propane or butane'!$A$2:$AQ$28,COLUMN('LPG propane or butane'!AP$2),FALSE)+VLOOKUP($A4,'LPG propane or butane'!$A$32:$AQ$58,COLUMN('LPG propane or butane'!AP$32),FALSE)</f>
        <v>0</v>
      </c>
      <c r="AQ4">
        <f>VLOOKUP($A4,'LPG propane or butane'!$A$2:$AQ$28,COLUMN('LPG propane or butane'!AQ$2),FALSE)+VLOOKUP($A4,'LPG propane or butane'!$A$32:$AQ$58,COLUMN('LPG propane or butane'!AQ$32),FALSE)</f>
        <v>0</v>
      </c>
    </row>
    <row r="5" spans="1:43">
      <c r="A5" s="37" t="s">
        <v>619</v>
      </c>
      <c r="B5">
        <f>VLOOKUP($A5,'LPG propane or butane'!$A$2:$AQ$28,COLUMN('LPG propane or butane'!B$2),FALSE)+VLOOKUP($A5,'LPG propane or butane'!$A$32:$AQ$58,COLUMN('LPG propane or butane'!B$32),FALSE)</f>
        <v>0</v>
      </c>
      <c r="C5">
        <f>VLOOKUP($A5,'LPG propane or butane'!$A$2:$AQ$28,COLUMN('LPG propane or butane'!C$2),FALSE)+VLOOKUP($A5,'LPG propane or butane'!$A$32:$AQ$58,COLUMN('LPG propane or butane'!C$32),FALSE)</f>
        <v>0</v>
      </c>
      <c r="D5">
        <f>VLOOKUP($A5,'LPG propane or butane'!$A$2:$AQ$28,COLUMN('LPG propane or butane'!D$2),FALSE)+VLOOKUP($A5,'LPG propane or butane'!$A$32:$AQ$58,COLUMN('LPG propane or butane'!D$32),FALSE)</f>
        <v>0</v>
      </c>
      <c r="E5">
        <f>VLOOKUP($A5,'LPG propane or butane'!$A$2:$AQ$28,COLUMN('LPG propane or butane'!E$2),FALSE)+VLOOKUP($A5,'LPG propane or butane'!$A$32:$AQ$58,COLUMN('LPG propane or butane'!E$32),FALSE)</f>
        <v>0</v>
      </c>
      <c r="F5">
        <f>VLOOKUP($A5,'LPG propane or butane'!$A$2:$AQ$28,COLUMN('LPG propane or butane'!F$2),FALSE)+VLOOKUP($A5,'LPG propane or butane'!$A$32:$AQ$58,COLUMN('LPG propane or butane'!F$32),FALSE)</f>
        <v>0</v>
      </c>
      <c r="G5">
        <f>VLOOKUP($A5,'LPG propane or butane'!$A$2:$AQ$28,COLUMN('LPG propane or butane'!G$2),FALSE)+VLOOKUP($A5,'LPG propane or butane'!$A$32:$AQ$58,COLUMN('LPG propane or butane'!G$32),FALSE)</f>
        <v>0</v>
      </c>
      <c r="H5">
        <f>VLOOKUP($A5,'LPG propane or butane'!$A$2:$AQ$28,COLUMN('LPG propane or butane'!H$2),FALSE)+VLOOKUP($A5,'LPG propane or butane'!$A$32:$AQ$58,COLUMN('LPG propane or butane'!H$32),FALSE)</f>
        <v>0</v>
      </c>
      <c r="I5">
        <f>VLOOKUP($A5,'LPG propane or butane'!$A$2:$AQ$28,COLUMN('LPG propane or butane'!I$2),FALSE)+VLOOKUP($A5,'LPG propane or butane'!$A$32:$AQ$58,COLUMN('LPG propane or butane'!I$32),FALSE)</f>
        <v>0</v>
      </c>
      <c r="J5">
        <f>VLOOKUP($A5,'LPG propane or butane'!$A$2:$AQ$28,COLUMN('LPG propane or butane'!J$2),FALSE)+VLOOKUP($A5,'LPG propane or butane'!$A$32:$AQ$58,COLUMN('LPG propane or butane'!J$32),FALSE)</f>
        <v>0</v>
      </c>
      <c r="K5">
        <f>VLOOKUP($A5,'LPG propane or butane'!$A$2:$AQ$28,COLUMN('LPG propane or butane'!K$2),FALSE)+VLOOKUP($A5,'LPG propane or butane'!$A$32:$AQ$58,COLUMN('LPG propane or butane'!K$32),FALSE)</f>
        <v>0</v>
      </c>
      <c r="L5">
        <f>VLOOKUP($A5,'LPG propane or butane'!$A$2:$AQ$28,COLUMN('LPG propane or butane'!L$2),FALSE)+VLOOKUP($A5,'LPG propane or butane'!$A$32:$AQ$58,COLUMN('LPG propane or butane'!L$32),FALSE)</f>
        <v>0</v>
      </c>
      <c r="M5">
        <f>VLOOKUP($A5,'LPG propane or butane'!$A$2:$AQ$28,COLUMN('LPG propane or butane'!M$2),FALSE)+VLOOKUP($A5,'LPG propane or butane'!$A$32:$AQ$58,COLUMN('LPG propane or butane'!M$32),FALSE)</f>
        <v>0</v>
      </c>
      <c r="N5">
        <f>VLOOKUP($A5,'LPG propane or butane'!$A$2:$AQ$28,COLUMN('LPG propane or butane'!N$2),FALSE)+VLOOKUP($A5,'LPG propane or butane'!$A$32:$AQ$58,COLUMN('LPG propane or butane'!N$32),FALSE)</f>
        <v>0</v>
      </c>
      <c r="O5">
        <f>VLOOKUP($A5,'LPG propane or butane'!$A$2:$AQ$28,COLUMN('LPG propane or butane'!O$2),FALSE)+VLOOKUP($A5,'LPG propane or butane'!$A$32:$AQ$58,COLUMN('LPG propane or butane'!O$32),FALSE)</f>
        <v>0</v>
      </c>
      <c r="P5">
        <f>VLOOKUP($A5,'LPG propane or butane'!$A$2:$AQ$28,COLUMN('LPG propane or butane'!P$2),FALSE)+VLOOKUP($A5,'LPG propane or butane'!$A$32:$AQ$58,COLUMN('LPG propane or butane'!P$32),FALSE)</f>
        <v>0</v>
      </c>
      <c r="Q5">
        <f>VLOOKUP($A5,'LPG propane or butane'!$A$2:$AQ$28,COLUMN('LPG propane or butane'!Q$2),FALSE)+VLOOKUP($A5,'LPG propane or butane'!$A$32:$AQ$58,COLUMN('LPG propane or butane'!Q$32),FALSE)</f>
        <v>0</v>
      </c>
      <c r="R5">
        <f>VLOOKUP($A5,'LPG propane or butane'!$A$2:$AQ$28,COLUMN('LPG propane or butane'!R$2),FALSE)+VLOOKUP($A5,'LPG propane or butane'!$A$32:$AQ$58,COLUMN('LPG propane or butane'!R$32),FALSE)</f>
        <v>0</v>
      </c>
      <c r="S5">
        <f>VLOOKUP($A5,'LPG propane or butane'!$A$2:$AQ$28,COLUMN('LPG propane or butane'!S$2),FALSE)+VLOOKUP($A5,'LPG propane or butane'!$A$32:$AQ$58,COLUMN('LPG propane or butane'!S$32),FALSE)</f>
        <v>0</v>
      </c>
      <c r="T5">
        <f>VLOOKUP($A5,'LPG propane or butane'!$A$2:$AQ$28,COLUMN('LPG propane or butane'!T$2),FALSE)+VLOOKUP($A5,'LPG propane or butane'!$A$32:$AQ$58,COLUMN('LPG propane or butane'!T$32),FALSE)</f>
        <v>0</v>
      </c>
      <c r="U5">
        <f>VLOOKUP($A5,'LPG propane or butane'!$A$2:$AQ$28,COLUMN('LPG propane or butane'!U$2),FALSE)+VLOOKUP($A5,'LPG propane or butane'!$A$32:$AQ$58,COLUMN('LPG propane or butane'!U$32),FALSE)</f>
        <v>0</v>
      </c>
      <c r="V5">
        <f>VLOOKUP($A5,'LPG propane or butane'!$A$2:$AQ$28,COLUMN('LPG propane or butane'!V$2),FALSE)+VLOOKUP($A5,'LPG propane or butane'!$A$32:$AQ$58,COLUMN('LPG propane or butane'!V$32),FALSE)</f>
        <v>0</v>
      </c>
      <c r="W5">
        <f>VLOOKUP($A5,'LPG propane or butane'!$A$2:$AQ$28,COLUMN('LPG propane or butane'!W$2),FALSE)+VLOOKUP($A5,'LPG propane or butane'!$A$32:$AQ$58,COLUMN('LPG propane or butane'!W$32),FALSE)</f>
        <v>0</v>
      </c>
      <c r="X5">
        <f>VLOOKUP($A5,'LPG propane or butane'!$A$2:$AQ$28,COLUMN('LPG propane or butane'!X$2),FALSE)+VLOOKUP($A5,'LPG propane or butane'!$A$32:$AQ$58,COLUMN('LPG propane or butane'!X$32),FALSE)</f>
        <v>0</v>
      </c>
      <c r="Y5">
        <f>VLOOKUP($A5,'LPG propane or butane'!$A$2:$AQ$28,COLUMN('LPG propane or butane'!Y$2),FALSE)+VLOOKUP($A5,'LPG propane or butane'!$A$32:$AQ$58,COLUMN('LPG propane or butane'!Y$32),FALSE)</f>
        <v>0</v>
      </c>
      <c r="Z5">
        <f>VLOOKUP($A5,'LPG propane or butane'!$A$2:$AQ$28,COLUMN('LPG propane or butane'!Z$2),FALSE)+VLOOKUP($A5,'LPG propane or butane'!$A$32:$AQ$58,COLUMN('LPG propane or butane'!Z$32),FALSE)</f>
        <v>0</v>
      </c>
      <c r="AA5">
        <f>VLOOKUP($A5,'LPG propane or butane'!$A$2:$AQ$28,COLUMN('LPG propane or butane'!AA$2),FALSE)+VLOOKUP($A5,'LPG propane or butane'!$A$32:$AQ$58,COLUMN('LPG propane or butane'!AA$32),FALSE)</f>
        <v>0</v>
      </c>
      <c r="AB5">
        <f>VLOOKUP($A5,'LPG propane or butane'!$A$2:$AQ$28,COLUMN('LPG propane or butane'!AB$2),FALSE)+VLOOKUP($A5,'LPG propane or butane'!$A$32:$AQ$58,COLUMN('LPG propane or butane'!AB$32),FALSE)</f>
        <v>0</v>
      </c>
      <c r="AC5">
        <f>VLOOKUP($A5,'LPG propane or butane'!$A$2:$AQ$28,COLUMN('LPG propane or butane'!AC$2),FALSE)+VLOOKUP($A5,'LPG propane or butane'!$A$32:$AQ$58,COLUMN('LPG propane or butane'!AC$32),FALSE)</f>
        <v>0</v>
      </c>
      <c r="AD5">
        <f>VLOOKUP($A5,'LPG propane or butane'!$A$2:$AQ$28,COLUMN('LPG propane or butane'!AD$2),FALSE)+VLOOKUP($A5,'LPG propane or butane'!$A$32:$AQ$58,COLUMN('LPG propane or butane'!AD$32),FALSE)</f>
        <v>0</v>
      </c>
      <c r="AE5">
        <f>VLOOKUP($A5,'LPG propane or butane'!$A$2:$AQ$28,COLUMN('LPG propane or butane'!AE$2),FALSE)+VLOOKUP($A5,'LPG propane or butane'!$A$32:$AQ$58,COLUMN('LPG propane or butane'!AE$32),FALSE)</f>
        <v>0</v>
      </c>
      <c r="AF5">
        <f>VLOOKUP($A5,'LPG propane or butane'!$A$2:$AQ$28,COLUMN('LPG propane or butane'!AF$2),FALSE)+VLOOKUP($A5,'LPG propane or butane'!$A$32:$AQ$58,COLUMN('LPG propane or butane'!AF$32),FALSE)</f>
        <v>0</v>
      </c>
      <c r="AG5">
        <f>VLOOKUP($A5,'LPG propane or butane'!$A$2:$AQ$28,COLUMN('LPG propane or butane'!AG$2),FALSE)+VLOOKUP($A5,'LPG propane or butane'!$A$32:$AQ$58,COLUMN('LPG propane or butane'!AG$32),FALSE)</f>
        <v>0</v>
      </c>
      <c r="AH5">
        <f>VLOOKUP($A5,'LPG propane or butane'!$A$2:$AQ$28,COLUMN('LPG propane or butane'!AH$2),FALSE)+VLOOKUP($A5,'LPG propane or butane'!$A$32:$AQ$58,COLUMN('LPG propane or butane'!AH$32),FALSE)</f>
        <v>0</v>
      </c>
      <c r="AI5">
        <f>VLOOKUP($A5,'LPG propane or butane'!$A$2:$AQ$28,COLUMN('LPG propane or butane'!AI$2),FALSE)+VLOOKUP($A5,'LPG propane or butane'!$A$32:$AQ$58,COLUMN('LPG propane or butane'!AI$32),FALSE)</f>
        <v>0</v>
      </c>
      <c r="AJ5">
        <f>VLOOKUP($A5,'LPG propane or butane'!$A$2:$AQ$28,COLUMN('LPG propane or butane'!AJ$2),FALSE)+VLOOKUP($A5,'LPG propane or butane'!$A$32:$AQ$58,COLUMN('LPG propane or butane'!AJ$32),FALSE)</f>
        <v>0</v>
      </c>
      <c r="AK5">
        <f>VLOOKUP($A5,'LPG propane or butane'!$A$2:$AQ$28,COLUMN('LPG propane or butane'!AK$2),FALSE)+VLOOKUP($A5,'LPG propane or butane'!$A$32:$AQ$58,COLUMN('LPG propane or butane'!AK$32),FALSE)</f>
        <v>0</v>
      </c>
      <c r="AL5">
        <f>VLOOKUP($A5,'LPG propane or butane'!$A$2:$AQ$28,COLUMN('LPG propane or butane'!AL$2),FALSE)+VLOOKUP($A5,'LPG propane or butane'!$A$32:$AQ$58,COLUMN('LPG propane or butane'!AL$32),FALSE)</f>
        <v>0</v>
      </c>
      <c r="AM5">
        <f>VLOOKUP($A5,'LPG propane or butane'!$A$2:$AQ$28,COLUMN('LPG propane or butane'!AM$2),FALSE)+VLOOKUP($A5,'LPG propane or butane'!$A$32:$AQ$58,COLUMN('LPG propane or butane'!AM$32),FALSE)</f>
        <v>0</v>
      </c>
      <c r="AN5">
        <f>VLOOKUP($A5,'LPG propane or butane'!$A$2:$AQ$28,COLUMN('LPG propane or butane'!AN$2),FALSE)+VLOOKUP($A5,'LPG propane or butane'!$A$32:$AQ$58,COLUMN('LPG propane or butane'!AN$32),FALSE)</f>
        <v>0</v>
      </c>
      <c r="AO5">
        <f>VLOOKUP($A5,'LPG propane or butane'!$A$2:$AQ$28,COLUMN('LPG propane or butane'!AO$2),FALSE)+VLOOKUP($A5,'LPG propane or butane'!$A$32:$AQ$58,COLUMN('LPG propane or butane'!AO$32),FALSE)</f>
        <v>0</v>
      </c>
      <c r="AP5">
        <f>VLOOKUP($A5,'LPG propane or butane'!$A$2:$AQ$28,COLUMN('LPG propane or butane'!AP$2),FALSE)+VLOOKUP($A5,'LPG propane or butane'!$A$32:$AQ$58,COLUMN('LPG propane or butane'!AP$32),FALSE)</f>
        <v>0</v>
      </c>
      <c r="AQ5">
        <f>VLOOKUP($A5,'LPG propane or butane'!$A$2:$AQ$28,COLUMN('LPG propane or butane'!AQ$2),FALSE)+VLOOKUP($A5,'LPG propane or butane'!$A$32:$AQ$58,COLUMN('LPG propane or butane'!AQ$32),FALSE)</f>
        <v>0</v>
      </c>
    </row>
    <row r="6" spans="1:43">
      <c r="A6" s="37" t="s">
        <v>620</v>
      </c>
      <c r="B6">
        <f>VLOOKUP($A6,'LPG propane or butane'!$A$2:$AQ$28,COLUMN('LPG propane or butane'!B$2),FALSE)+VLOOKUP($A6,'LPG propane or butane'!$A$32:$AQ$58,COLUMN('LPG propane or butane'!B$32),FALSE)</f>
        <v>0</v>
      </c>
      <c r="C6">
        <f>VLOOKUP($A6,'LPG propane or butane'!$A$2:$AQ$28,COLUMN('LPG propane or butane'!C$2),FALSE)+VLOOKUP($A6,'LPG propane or butane'!$A$32:$AQ$58,COLUMN('LPG propane or butane'!C$32),FALSE)</f>
        <v>0</v>
      </c>
      <c r="D6">
        <f>VLOOKUP($A6,'LPG propane or butane'!$A$2:$AQ$28,COLUMN('LPG propane or butane'!D$2),FALSE)+VLOOKUP($A6,'LPG propane or butane'!$A$32:$AQ$58,COLUMN('LPG propane or butane'!D$32),FALSE)</f>
        <v>0</v>
      </c>
      <c r="E6">
        <f>VLOOKUP($A6,'LPG propane or butane'!$A$2:$AQ$28,COLUMN('LPG propane or butane'!E$2),FALSE)+VLOOKUP($A6,'LPG propane or butane'!$A$32:$AQ$58,COLUMN('LPG propane or butane'!E$32),FALSE)</f>
        <v>0</v>
      </c>
      <c r="F6">
        <f>VLOOKUP($A6,'LPG propane or butane'!$A$2:$AQ$28,COLUMN('LPG propane or butane'!F$2),FALSE)+VLOOKUP($A6,'LPG propane or butane'!$A$32:$AQ$58,COLUMN('LPG propane or butane'!F$32),FALSE)</f>
        <v>0</v>
      </c>
      <c r="G6">
        <f>VLOOKUP($A6,'LPG propane or butane'!$A$2:$AQ$28,COLUMN('LPG propane or butane'!G$2),FALSE)+VLOOKUP($A6,'LPG propane or butane'!$A$32:$AQ$58,COLUMN('LPG propane or butane'!G$32),FALSE)</f>
        <v>0</v>
      </c>
      <c r="H6">
        <f>VLOOKUP($A6,'LPG propane or butane'!$A$2:$AQ$28,COLUMN('LPG propane or butane'!H$2),FALSE)+VLOOKUP($A6,'LPG propane or butane'!$A$32:$AQ$58,COLUMN('LPG propane or butane'!H$32),FALSE)</f>
        <v>0</v>
      </c>
      <c r="I6">
        <f>VLOOKUP($A6,'LPG propane or butane'!$A$2:$AQ$28,COLUMN('LPG propane or butane'!I$2),FALSE)+VLOOKUP($A6,'LPG propane or butane'!$A$32:$AQ$58,COLUMN('LPG propane or butane'!I$32),FALSE)</f>
        <v>0</v>
      </c>
      <c r="J6">
        <f>VLOOKUP($A6,'LPG propane or butane'!$A$2:$AQ$28,COLUMN('LPG propane or butane'!J$2),FALSE)+VLOOKUP($A6,'LPG propane or butane'!$A$32:$AQ$58,COLUMN('LPG propane or butane'!J$32),FALSE)</f>
        <v>0</v>
      </c>
      <c r="K6">
        <f>VLOOKUP($A6,'LPG propane or butane'!$A$2:$AQ$28,COLUMN('LPG propane or butane'!K$2),FALSE)+VLOOKUP($A6,'LPG propane or butane'!$A$32:$AQ$58,COLUMN('LPG propane or butane'!K$32),FALSE)</f>
        <v>0</v>
      </c>
      <c r="L6">
        <f>VLOOKUP($A6,'LPG propane or butane'!$A$2:$AQ$28,COLUMN('LPG propane or butane'!L$2),FALSE)+VLOOKUP($A6,'LPG propane or butane'!$A$32:$AQ$58,COLUMN('LPG propane or butane'!L$32),FALSE)</f>
        <v>0</v>
      </c>
      <c r="M6">
        <f>VLOOKUP($A6,'LPG propane or butane'!$A$2:$AQ$28,COLUMN('LPG propane or butane'!M$2),FALSE)+VLOOKUP($A6,'LPG propane or butane'!$A$32:$AQ$58,COLUMN('LPG propane or butane'!M$32),FALSE)</f>
        <v>0</v>
      </c>
      <c r="N6">
        <f>VLOOKUP($A6,'LPG propane or butane'!$A$2:$AQ$28,COLUMN('LPG propane or butane'!N$2),FALSE)+VLOOKUP($A6,'LPG propane or butane'!$A$32:$AQ$58,COLUMN('LPG propane or butane'!N$32),FALSE)</f>
        <v>0</v>
      </c>
      <c r="O6">
        <f>VLOOKUP($A6,'LPG propane or butane'!$A$2:$AQ$28,COLUMN('LPG propane or butane'!O$2),FALSE)+VLOOKUP($A6,'LPG propane or butane'!$A$32:$AQ$58,COLUMN('LPG propane or butane'!O$32),FALSE)</f>
        <v>0</v>
      </c>
      <c r="P6">
        <f>VLOOKUP($A6,'LPG propane or butane'!$A$2:$AQ$28,COLUMN('LPG propane or butane'!P$2),FALSE)+VLOOKUP($A6,'LPG propane or butane'!$A$32:$AQ$58,COLUMN('LPG propane or butane'!P$32),FALSE)</f>
        <v>0</v>
      </c>
      <c r="Q6">
        <f>VLOOKUP($A6,'LPG propane or butane'!$A$2:$AQ$28,COLUMN('LPG propane or butane'!Q$2),FALSE)+VLOOKUP($A6,'LPG propane or butane'!$A$32:$AQ$58,COLUMN('LPG propane or butane'!Q$32),FALSE)</f>
        <v>0</v>
      </c>
      <c r="R6">
        <f>VLOOKUP($A6,'LPG propane or butane'!$A$2:$AQ$28,COLUMN('LPG propane or butane'!R$2),FALSE)+VLOOKUP($A6,'LPG propane or butane'!$A$32:$AQ$58,COLUMN('LPG propane or butane'!R$32),FALSE)</f>
        <v>0</v>
      </c>
      <c r="S6">
        <f>VLOOKUP($A6,'LPG propane or butane'!$A$2:$AQ$28,COLUMN('LPG propane or butane'!S$2),FALSE)+VLOOKUP($A6,'LPG propane or butane'!$A$32:$AQ$58,COLUMN('LPG propane or butane'!S$32),FALSE)</f>
        <v>0</v>
      </c>
      <c r="T6">
        <f>VLOOKUP($A6,'LPG propane or butane'!$A$2:$AQ$28,COLUMN('LPG propane or butane'!T$2),FALSE)+VLOOKUP($A6,'LPG propane or butane'!$A$32:$AQ$58,COLUMN('LPG propane or butane'!T$32),FALSE)</f>
        <v>0</v>
      </c>
      <c r="U6">
        <f>VLOOKUP($A6,'LPG propane or butane'!$A$2:$AQ$28,COLUMN('LPG propane or butane'!U$2),FALSE)+VLOOKUP($A6,'LPG propane or butane'!$A$32:$AQ$58,COLUMN('LPG propane or butane'!U$32),FALSE)</f>
        <v>0</v>
      </c>
      <c r="V6">
        <f>VLOOKUP($A6,'LPG propane or butane'!$A$2:$AQ$28,COLUMN('LPG propane or butane'!V$2),FALSE)+VLOOKUP($A6,'LPG propane or butane'!$A$32:$AQ$58,COLUMN('LPG propane or butane'!V$32),FALSE)</f>
        <v>0</v>
      </c>
      <c r="W6">
        <f>VLOOKUP($A6,'LPG propane or butane'!$A$2:$AQ$28,COLUMN('LPG propane or butane'!W$2),FALSE)+VLOOKUP($A6,'LPG propane or butane'!$A$32:$AQ$58,COLUMN('LPG propane or butane'!W$32),FALSE)</f>
        <v>0</v>
      </c>
      <c r="X6">
        <f>VLOOKUP($A6,'LPG propane or butane'!$A$2:$AQ$28,COLUMN('LPG propane or butane'!X$2),FALSE)+VLOOKUP($A6,'LPG propane or butane'!$A$32:$AQ$58,COLUMN('LPG propane or butane'!X$32),FALSE)</f>
        <v>0</v>
      </c>
      <c r="Y6">
        <f>VLOOKUP($A6,'LPG propane or butane'!$A$2:$AQ$28,COLUMN('LPG propane or butane'!Y$2),FALSE)+VLOOKUP($A6,'LPG propane or butane'!$A$32:$AQ$58,COLUMN('LPG propane or butane'!Y$32),FALSE)</f>
        <v>0</v>
      </c>
      <c r="Z6">
        <f>VLOOKUP($A6,'LPG propane or butane'!$A$2:$AQ$28,COLUMN('LPG propane or butane'!Z$2),FALSE)+VLOOKUP($A6,'LPG propane or butane'!$A$32:$AQ$58,COLUMN('LPG propane or butane'!Z$32),FALSE)</f>
        <v>0</v>
      </c>
      <c r="AA6">
        <f>VLOOKUP($A6,'LPG propane or butane'!$A$2:$AQ$28,COLUMN('LPG propane or butane'!AA$2),FALSE)+VLOOKUP($A6,'LPG propane or butane'!$A$32:$AQ$58,COLUMN('LPG propane or butane'!AA$32),FALSE)</f>
        <v>0</v>
      </c>
      <c r="AB6">
        <f>VLOOKUP($A6,'LPG propane or butane'!$A$2:$AQ$28,COLUMN('LPG propane or butane'!AB$2),FALSE)+VLOOKUP($A6,'LPG propane or butane'!$A$32:$AQ$58,COLUMN('LPG propane or butane'!AB$32),FALSE)</f>
        <v>0</v>
      </c>
      <c r="AC6">
        <f>VLOOKUP($A6,'LPG propane or butane'!$A$2:$AQ$28,COLUMN('LPG propane or butane'!AC$2),FALSE)+VLOOKUP($A6,'LPG propane or butane'!$A$32:$AQ$58,COLUMN('LPG propane or butane'!AC$32),FALSE)</f>
        <v>0</v>
      </c>
      <c r="AD6">
        <f>VLOOKUP($A6,'LPG propane or butane'!$A$2:$AQ$28,COLUMN('LPG propane or butane'!AD$2),FALSE)+VLOOKUP($A6,'LPG propane or butane'!$A$32:$AQ$58,COLUMN('LPG propane or butane'!AD$32),FALSE)</f>
        <v>0</v>
      </c>
      <c r="AE6">
        <f>VLOOKUP($A6,'LPG propane or butane'!$A$2:$AQ$28,COLUMN('LPG propane or butane'!AE$2),FALSE)+VLOOKUP($A6,'LPG propane or butane'!$A$32:$AQ$58,COLUMN('LPG propane or butane'!AE$32),FALSE)</f>
        <v>0</v>
      </c>
      <c r="AF6">
        <f>VLOOKUP($A6,'LPG propane or butane'!$A$2:$AQ$28,COLUMN('LPG propane or butane'!AF$2),FALSE)+VLOOKUP($A6,'LPG propane or butane'!$A$32:$AQ$58,COLUMN('LPG propane or butane'!AF$32),FALSE)</f>
        <v>0</v>
      </c>
      <c r="AG6">
        <f>VLOOKUP($A6,'LPG propane or butane'!$A$2:$AQ$28,COLUMN('LPG propane or butane'!AG$2),FALSE)+VLOOKUP($A6,'LPG propane or butane'!$A$32:$AQ$58,COLUMN('LPG propane or butane'!AG$32),FALSE)</f>
        <v>0</v>
      </c>
      <c r="AH6">
        <f>VLOOKUP($A6,'LPG propane or butane'!$A$2:$AQ$28,COLUMN('LPG propane or butane'!AH$2),FALSE)+VLOOKUP($A6,'LPG propane or butane'!$A$32:$AQ$58,COLUMN('LPG propane or butane'!AH$32),FALSE)</f>
        <v>0</v>
      </c>
      <c r="AI6">
        <f>VLOOKUP($A6,'LPG propane or butane'!$A$2:$AQ$28,COLUMN('LPG propane or butane'!AI$2),FALSE)+VLOOKUP($A6,'LPG propane or butane'!$A$32:$AQ$58,COLUMN('LPG propane or butane'!AI$32),FALSE)</f>
        <v>0</v>
      </c>
      <c r="AJ6">
        <f>VLOOKUP($A6,'LPG propane or butane'!$A$2:$AQ$28,COLUMN('LPG propane or butane'!AJ$2),FALSE)+VLOOKUP($A6,'LPG propane or butane'!$A$32:$AQ$58,COLUMN('LPG propane or butane'!AJ$32),FALSE)</f>
        <v>0</v>
      </c>
      <c r="AK6">
        <f>VLOOKUP($A6,'LPG propane or butane'!$A$2:$AQ$28,COLUMN('LPG propane or butane'!AK$2),FALSE)+VLOOKUP($A6,'LPG propane or butane'!$A$32:$AQ$58,COLUMN('LPG propane or butane'!AK$32),FALSE)</f>
        <v>0</v>
      </c>
      <c r="AL6">
        <f>VLOOKUP($A6,'LPG propane or butane'!$A$2:$AQ$28,COLUMN('LPG propane or butane'!AL$2),FALSE)+VLOOKUP($A6,'LPG propane or butane'!$A$32:$AQ$58,COLUMN('LPG propane or butane'!AL$32),FALSE)</f>
        <v>0</v>
      </c>
      <c r="AM6">
        <f>VLOOKUP($A6,'LPG propane or butane'!$A$2:$AQ$28,COLUMN('LPG propane or butane'!AM$2),FALSE)+VLOOKUP($A6,'LPG propane or butane'!$A$32:$AQ$58,COLUMN('LPG propane or butane'!AM$32),FALSE)</f>
        <v>0</v>
      </c>
      <c r="AN6">
        <f>VLOOKUP($A6,'LPG propane or butane'!$A$2:$AQ$28,COLUMN('LPG propane or butane'!AN$2),FALSE)+VLOOKUP($A6,'LPG propane or butane'!$A$32:$AQ$58,COLUMN('LPG propane or butane'!AN$32),FALSE)</f>
        <v>0</v>
      </c>
      <c r="AO6">
        <f>VLOOKUP($A6,'LPG propane or butane'!$A$2:$AQ$28,COLUMN('LPG propane or butane'!AO$2),FALSE)+VLOOKUP($A6,'LPG propane or butane'!$A$32:$AQ$58,COLUMN('LPG propane or butane'!AO$32),FALSE)</f>
        <v>0</v>
      </c>
      <c r="AP6">
        <f>VLOOKUP($A6,'LPG propane or butane'!$A$2:$AQ$28,COLUMN('LPG propane or butane'!AP$2),FALSE)+VLOOKUP($A6,'LPG propane or butane'!$A$32:$AQ$58,COLUMN('LPG propane or butane'!AP$32),FALSE)</f>
        <v>0</v>
      </c>
      <c r="AQ6">
        <f>VLOOKUP($A6,'LPG propane or butane'!$A$2:$AQ$28,COLUMN('LPG propane or butane'!AQ$2),FALSE)+VLOOKUP($A6,'LPG propane or butane'!$A$32:$AQ$58,COLUMN('LPG propane or butane'!AQ$32),FALSE)</f>
        <v>0</v>
      </c>
    </row>
    <row r="7" spans="1:43">
      <c r="A7" s="37" t="s">
        <v>621</v>
      </c>
      <c r="B7">
        <f>VLOOKUP($A7,'LPG propane or butane'!$A$2:$AQ$28,COLUMN('LPG propane or butane'!B$2),FALSE)+VLOOKUP($A7,'LPG propane or butane'!$A$32:$AQ$58,COLUMN('LPG propane or butane'!B$32),FALSE)</f>
        <v>1112509570347.0315</v>
      </c>
      <c r="C7">
        <f>VLOOKUP($A7,'LPG propane or butane'!$A$2:$AQ$28,COLUMN('LPG propane or butane'!C$2),FALSE)+VLOOKUP($A7,'LPG propane or butane'!$A$32:$AQ$58,COLUMN('LPG propane or butane'!C$32),FALSE)</f>
        <v>1400364712279.2493</v>
      </c>
      <c r="D7">
        <f>VLOOKUP($A7,'LPG propane or butane'!$A$2:$AQ$28,COLUMN('LPG propane or butane'!D$2),FALSE)+VLOOKUP($A7,'LPG propane or butane'!$A$32:$AQ$58,COLUMN('LPG propane or butane'!D$32),FALSE)</f>
        <v>1281730798815.2627</v>
      </c>
      <c r="E7">
        <f>VLOOKUP($A7,'LPG propane or butane'!$A$2:$AQ$28,COLUMN('LPG propane or butane'!E$2),FALSE)+VLOOKUP($A7,'LPG propane or butane'!$A$32:$AQ$58,COLUMN('LPG propane or butane'!E$32),FALSE)</f>
        <v>1289334999072.9546</v>
      </c>
      <c r="F7">
        <f>VLOOKUP($A7,'LPG propane or butane'!$A$2:$AQ$28,COLUMN('LPG propane or butane'!F$2),FALSE)+VLOOKUP($A7,'LPG propane or butane'!$A$32:$AQ$58,COLUMN('LPG propane or butane'!F$32),FALSE)</f>
        <v>1294465370222.0688</v>
      </c>
      <c r="G7">
        <f>VLOOKUP($A7,'LPG propane or butane'!$A$2:$AQ$28,COLUMN('LPG propane or butane'!G$2),FALSE)+VLOOKUP($A7,'LPG propane or butane'!$A$32:$AQ$58,COLUMN('LPG propane or butane'!G$32),FALSE)</f>
        <v>1298048478748.6035</v>
      </c>
      <c r="H7">
        <f>VLOOKUP($A7,'LPG propane or butane'!$A$2:$AQ$28,COLUMN('LPG propane or butane'!H$2),FALSE)+VLOOKUP($A7,'LPG propane or butane'!$A$32:$AQ$58,COLUMN('LPG propane or butane'!H$32),FALSE)</f>
        <v>1300641328058.8555</v>
      </c>
      <c r="I7">
        <f>VLOOKUP($A7,'LPG propane or butane'!$A$2:$AQ$28,COLUMN('LPG propane or butane'!I$2),FALSE)+VLOOKUP($A7,'LPG propane or butane'!$A$32:$AQ$58,COLUMN('LPG propane or butane'!I$32),FALSE)</f>
        <v>1301897669141.0466</v>
      </c>
      <c r="J7">
        <f>VLOOKUP($A7,'LPG propane or butane'!$A$2:$AQ$28,COLUMN('LPG propane or butane'!J$2),FALSE)+VLOOKUP($A7,'LPG propane or butane'!$A$32:$AQ$58,COLUMN('LPG propane or butane'!J$32),FALSE)</f>
        <v>1303144039001.9197</v>
      </c>
      <c r="K7">
        <f>VLOOKUP($A7,'LPG propane or butane'!$A$2:$AQ$28,COLUMN('LPG propane or butane'!K$2),FALSE)+VLOOKUP($A7,'LPG propane or butane'!$A$32:$AQ$58,COLUMN('LPG propane or butane'!K$32),FALSE)</f>
        <v>1304404808500.2883</v>
      </c>
      <c r="L7">
        <f>VLOOKUP($A7,'LPG propane or butane'!$A$2:$AQ$28,COLUMN('LPG propane or butane'!L$2),FALSE)+VLOOKUP($A7,'LPG propane or butane'!$A$32:$AQ$58,COLUMN('LPG propane or butane'!L$32),FALSE)</f>
        <v>1305696326376.5066</v>
      </c>
      <c r="M7">
        <f>VLOOKUP($A7,'LPG propane or butane'!$A$2:$AQ$28,COLUMN('LPG propane or butane'!M$2),FALSE)+VLOOKUP($A7,'LPG propane or butane'!$A$32:$AQ$58,COLUMN('LPG propane or butane'!M$32),FALSE)</f>
        <v>1305094368760.5439</v>
      </c>
      <c r="N7">
        <f>VLOOKUP($A7,'LPG propane or butane'!$A$2:$AQ$28,COLUMN('LPG propane or butane'!N$2),FALSE)+VLOOKUP($A7,'LPG propane or butane'!$A$32:$AQ$58,COLUMN('LPG propane or butane'!N$32),FALSE)</f>
        <v>1304535372822.9609</v>
      </c>
      <c r="O7">
        <f>VLOOKUP($A7,'LPG propane or butane'!$A$2:$AQ$28,COLUMN('LPG propane or butane'!O$2),FALSE)+VLOOKUP($A7,'LPG propane or butane'!$A$32:$AQ$58,COLUMN('LPG propane or butane'!O$32),FALSE)</f>
        <v>1304018472148.3091</v>
      </c>
      <c r="P7">
        <f>VLOOKUP($A7,'LPG propane or butane'!$A$2:$AQ$28,COLUMN('LPG propane or butane'!P$2),FALSE)+VLOOKUP($A7,'LPG propane or butane'!$A$32:$AQ$58,COLUMN('LPG propane or butane'!P$32),FALSE)</f>
        <v>1303538938027.9902</v>
      </c>
      <c r="Q7">
        <f>VLOOKUP($A7,'LPG propane or butane'!$A$2:$AQ$28,COLUMN('LPG propane or butane'!Q$2),FALSE)+VLOOKUP($A7,'LPG propane or butane'!$A$32:$AQ$58,COLUMN('LPG propane or butane'!Q$32),FALSE)</f>
        <v>1303075987497.6272</v>
      </c>
      <c r="R7">
        <f>VLOOKUP($A7,'LPG propane or butane'!$A$2:$AQ$28,COLUMN('LPG propane or butane'!R$2),FALSE)+VLOOKUP($A7,'LPG propane or butane'!$A$32:$AQ$58,COLUMN('LPG propane or butane'!R$32),FALSE)</f>
        <v>1301331420911.324</v>
      </c>
      <c r="S7">
        <f>VLOOKUP($A7,'LPG propane or butane'!$A$2:$AQ$28,COLUMN('LPG propane or butane'!S$2),FALSE)+VLOOKUP($A7,'LPG propane or butane'!$A$32:$AQ$58,COLUMN('LPG propane or butane'!S$32),FALSE)</f>
        <v>1300855643526.7278</v>
      </c>
      <c r="T7">
        <f>VLOOKUP($A7,'LPG propane or butane'!$A$2:$AQ$28,COLUMN('LPG propane or butane'!T$2),FALSE)+VLOOKUP($A7,'LPG propane or butane'!$A$32:$AQ$58,COLUMN('LPG propane or butane'!T$32),FALSE)</f>
        <v>1300333349334.8254</v>
      </c>
      <c r="U7">
        <f>VLOOKUP($A7,'LPG propane or butane'!$A$2:$AQ$28,COLUMN('LPG propane or butane'!U$2),FALSE)+VLOOKUP($A7,'LPG propane or butane'!$A$32:$AQ$58,COLUMN('LPG propane or butane'!U$32),FALSE)</f>
        <v>1299736046904.9309</v>
      </c>
      <c r="V7">
        <f>VLOOKUP($A7,'LPG propane or butane'!$A$2:$AQ$28,COLUMN('LPG propane or butane'!V$2),FALSE)+VLOOKUP($A7,'LPG propane or butane'!$A$32:$AQ$58,COLUMN('LPG propane or butane'!V$32),FALSE)</f>
        <v>1299034197785.5811</v>
      </c>
      <c r="W7">
        <f>VLOOKUP($A7,'LPG propane or butane'!$A$2:$AQ$28,COLUMN('LPG propane or butane'!W$2),FALSE)+VLOOKUP($A7,'LPG propane or butane'!$A$32:$AQ$58,COLUMN('LPG propane or butane'!W$32),FALSE)</f>
        <v>1297413747611.7151</v>
      </c>
      <c r="X7">
        <f>VLOOKUP($A7,'LPG propane or butane'!$A$2:$AQ$28,COLUMN('LPG propane or butane'!X$2),FALSE)+VLOOKUP($A7,'LPG propane or butane'!$A$32:$AQ$58,COLUMN('LPG propane or butane'!X$32),FALSE)</f>
        <v>1293562717008.8462</v>
      </c>
      <c r="Y7">
        <f>VLOOKUP($A7,'LPG propane or butane'!$A$2:$AQ$28,COLUMN('LPG propane or butane'!Y$2),FALSE)+VLOOKUP($A7,'LPG propane or butane'!$A$32:$AQ$58,COLUMN('LPG propane or butane'!Y$32),FALSE)</f>
        <v>1288731964504.7712</v>
      </c>
      <c r="Z7">
        <f>VLOOKUP($A7,'LPG propane or butane'!$A$2:$AQ$28,COLUMN('LPG propane or butane'!Z$2),FALSE)+VLOOKUP($A7,'LPG propane or butane'!$A$32:$AQ$58,COLUMN('LPG propane or butane'!Z$32),FALSE)</f>
        <v>1282899793564.0989</v>
      </c>
      <c r="AA7">
        <f>VLOOKUP($A7,'LPG propane or butane'!$A$2:$AQ$28,COLUMN('LPG propane or butane'!AA$2),FALSE)+VLOOKUP($A7,'LPG propane or butane'!$A$32:$AQ$58,COLUMN('LPG propane or butane'!AA$32),FALSE)</f>
        <v>1276034368226.7537</v>
      </c>
      <c r="AB7">
        <f>VLOOKUP($A7,'LPG propane or butane'!$A$2:$AQ$28,COLUMN('LPG propane or butane'!AB$2),FALSE)+VLOOKUP($A7,'LPG propane or butane'!$A$32:$AQ$58,COLUMN('LPG propane or butane'!AB$32),FALSE)</f>
        <v>1268119614922.4673</v>
      </c>
      <c r="AC7">
        <f>VLOOKUP($A7,'LPG propane or butane'!$A$2:$AQ$28,COLUMN('LPG propane or butane'!AC$2),FALSE)+VLOOKUP($A7,'LPG propane or butane'!$A$32:$AQ$58,COLUMN('LPG propane or butane'!AC$32),FALSE)</f>
        <v>1259142651994.3518</v>
      </c>
      <c r="AD7">
        <f>VLOOKUP($A7,'LPG propane or butane'!$A$2:$AQ$28,COLUMN('LPG propane or butane'!AD$2),FALSE)+VLOOKUP($A7,'LPG propane or butane'!$A$32:$AQ$58,COLUMN('LPG propane or butane'!AD$32),FALSE)</f>
        <v>1249094039207.6494</v>
      </c>
      <c r="AE7">
        <f>VLOOKUP($A7,'LPG propane or butane'!$A$2:$AQ$28,COLUMN('LPG propane or butane'!AE$2),FALSE)+VLOOKUP($A7,'LPG propane or butane'!$A$32:$AQ$58,COLUMN('LPG propane or butane'!AE$32),FALSE)</f>
        <v>1237955633074.5396</v>
      </c>
      <c r="AF7">
        <f>VLOOKUP($A7,'LPG propane or butane'!$A$2:$AQ$28,COLUMN('LPG propane or butane'!AF$2),FALSE)+VLOOKUP($A7,'LPG propane or butane'!$A$32:$AQ$58,COLUMN('LPG propane or butane'!AF$32),FALSE)</f>
        <v>1225725859181.6111</v>
      </c>
      <c r="AG7">
        <f>VLOOKUP($A7,'LPG propane or butane'!$A$2:$AQ$28,COLUMN('LPG propane or butane'!AG$2),FALSE)+VLOOKUP($A7,'LPG propane or butane'!$A$32:$AQ$58,COLUMN('LPG propane or butane'!AG$32),FALSE)</f>
        <v>1212395099342.0518</v>
      </c>
      <c r="AH7">
        <f>VLOOKUP($A7,'LPG propane or butane'!$A$2:$AQ$28,COLUMN('LPG propane or butane'!AH$2),FALSE)+VLOOKUP($A7,'LPG propane or butane'!$A$32:$AQ$58,COLUMN('LPG propane or butane'!AH$32),FALSE)</f>
        <v>1196769639761.0342</v>
      </c>
      <c r="AI7">
        <f>VLOOKUP($A7,'LPG propane or butane'!$A$2:$AQ$28,COLUMN('LPG propane or butane'!AI$2),FALSE)+VLOOKUP($A7,'LPG propane or butane'!$A$32:$AQ$58,COLUMN('LPG propane or butane'!AI$32),FALSE)</f>
        <v>1180080974555.363</v>
      </c>
      <c r="AJ7">
        <f>VLOOKUP($A7,'LPG propane or butane'!$A$2:$AQ$28,COLUMN('LPG propane or butane'!AJ$2),FALSE)+VLOOKUP($A7,'LPG propane or butane'!$A$32:$AQ$58,COLUMN('LPG propane or butane'!AJ$32),FALSE)</f>
        <v>1162337172663.6111</v>
      </c>
      <c r="AK7">
        <f>VLOOKUP($A7,'LPG propane or butane'!$A$2:$AQ$28,COLUMN('LPG propane or butane'!AK$2),FALSE)+VLOOKUP($A7,'LPG propane or butane'!$A$32:$AQ$58,COLUMN('LPG propane or butane'!AK$32),FALSE)</f>
        <v>1143551531789.8892</v>
      </c>
      <c r="AL7">
        <f>VLOOKUP($A7,'LPG propane or butane'!$A$2:$AQ$28,COLUMN('LPG propane or butane'!AL$2),FALSE)+VLOOKUP($A7,'LPG propane or butane'!$A$32:$AQ$58,COLUMN('LPG propane or butane'!AL$32),FALSE)</f>
        <v>1123742667872.8967</v>
      </c>
      <c r="AM7">
        <f>VLOOKUP($A7,'LPG propane or butane'!$A$2:$AQ$28,COLUMN('LPG propane or butane'!AM$2),FALSE)+VLOOKUP($A7,'LPG propane or butane'!$A$32:$AQ$58,COLUMN('LPG propane or butane'!AM$32),FALSE)</f>
        <v>1102923428919.9609</v>
      </c>
      <c r="AN7">
        <f>VLOOKUP($A7,'LPG propane or butane'!$A$2:$AQ$28,COLUMN('LPG propane or butane'!AN$2),FALSE)+VLOOKUP($A7,'LPG propane or butane'!$A$32:$AQ$58,COLUMN('LPG propane or butane'!AN$32),FALSE)</f>
        <v>1081123805670.7039</v>
      </c>
      <c r="AO7">
        <f>VLOOKUP($A7,'LPG propane or butane'!$A$2:$AQ$28,COLUMN('LPG propane or butane'!AO$2),FALSE)+VLOOKUP($A7,'LPG propane or butane'!$A$32:$AQ$58,COLUMN('LPG propane or butane'!AO$32),FALSE)</f>
        <v>1058368472763.1216</v>
      </c>
      <c r="AP7">
        <f>VLOOKUP($A7,'LPG propane or butane'!$A$2:$AQ$28,COLUMN('LPG propane or butane'!AP$2),FALSE)+VLOOKUP($A7,'LPG propane or butane'!$A$32:$AQ$58,COLUMN('LPG propane or butane'!AP$32),FALSE)</f>
        <v>1034698824631.3949</v>
      </c>
      <c r="AQ7">
        <f>VLOOKUP($A7,'LPG propane or butane'!$A$2:$AQ$28,COLUMN('LPG propane or butane'!AQ$2),FALSE)+VLOOKUP($A7,'LPG propane or butane'!$A$32:$AQ$58,COLUMN('LPG propane or butane'!AQ$32),FALSE)</f>
        <v>1010151238857.0448</v>
      </c>
    </row>
    <row r="8" spans="1:43">
      <c r="A8" s="37" t="s">
        <v>622</v>
      </c>
      <c r="B8">
        <f>VLOOKUP($A8,'LPG propane or butane'!$A$2:$AQ$28,COLUMN('LPG propane or butane'!B$2),FALSE)+VLOOKUP($A8,'LPG propane or butane'!$A$32:$AQ$58,COLUMN('LPG propane or butane'!B$32),FALSE)</f>
        <v>217743116868.32715</v>
      </c>
      <c r="C8">
        <f>VLOOKUP($A8,'LPG propane or butane'!$A$2:$AQ$28,COLUMN('LPG propane or butane'!C$2),FALSE)+VLOOKUP($A8,'LPG propane or butane'!$A$32:$AQ$58,COLUMN('LPG propane or butane'!C$32),FALSE)</f>
        <v>233362487685.63077</v>
      </c>
      <c r="D8">
        <f>VLOOKUP($A8,'LPG propane or butane'!$A$2:$AQ$28,COLUMN('LPG propane or butane'!D$2),FALSE)+VLOOKUP($A8,'LPG propane or butane'!$A$32:$AQ$58,COLUMN('LPG propane or butane'!D$32),FALSE)</f>
        <v>252502513368.55173</v>
      </c>
      <c r="E8">
        <f>VLOOKUP($A8,'LPG propane or butane'!$A$2:$AQ$28,COLUMN('LPG propane or butane'!E$2),FALSE)+VLOOKUP($A8,'LPG propane or butane'!$A$32:$AQ$58,COLUMN('LPG propane or butane'!E$32),FALSE)</f>
        <v>232967659916.14639</v>
      </c>
      <c r="F8">
        <f>VLOOKUP($A8,'LPG propane or butane'!$A$2:$AQ$28,COLUMN('LPG propane or butane'!F$2),FALSE)+VLOOKUP($A8,'LPG propane or butane'!$A$32:$AQ$58,COLUMN('LPG propane or butane'!F$32),FALSE)</f>
        <v>231190563835.16901</v>
      </c>
      <c r="G8">
        <f>VLOOKUP($A8,'LPG propane or butane'!$A$2:$AQ$28,COLUMN('LPG propane or butane'!G$2),FALSE)+VLOOKUP($A8,'LPG propane or butane'!$A$32:$AQ$58,COLUMN('LPG propane or butane'!G$32),FALSE)</f>
        <v>229197388761.40387</v>
      </c>
      <c r="H8">
        <f>VLOOKUP($A8,'LPG propane or butane'!$A$2:$AQ$28,COLUMN('LPG propane or butane'!H$2),FALSE)+VLOOKUP($A8,'LPG propane or butane'!$A$32:$AQ$58,COLUMN('LPG propane or butane'!H$32),FALSE)</f>
        <v>227092300824.78735</v>
      </c>
      <c r="I8">
        <f>VLOOKUP($A8,'LPG propane or butane'!$A$2:$AQ$28,COLUMN('LPG propane or butane'!I$2),FALSE)+VLOOKUP($A8,'LPG propane or butane'!$A$32:$AQ$58,COLUMN('LPG propane or butane'!I$32),FALSE)</f>
        <v>224818826064.901</v>
      </c>
      <c r="J8">
        <f>VLOOKUP($A8,'LPG propane or butane'!$A$2:$AQ$28,COLUMN('LPG propane or butane'!J$2),FALSE)+VLOOKUP($A8,'LPG propane or butane'!$A$32:$AQ$58,COLUMN('LPG propane or butane'!J$32),FALSE)</f>
        <v>222608629914.94229</v>
      </c>
      <c r="K8">
        <f>VLOOKUP($A8,'LPG propane or butane'!$A$2:$AQ$28,COLUMN('LPG propane or butane'!K$2),FALSE)+VLOOKUP($A8,'LPG propane or butane'!$A$32:$AQ$58,COLUMN('LPG propane or butane'!K$32),FALSE)</f>
        <v>220463404440.63025</v>
      </c>
      <c r="L8">
        <f>VLOOKUP($A8,'LPG propane or butane'!$A$2:$AQ$28,COLUMN('LPG propane or butane'!L$2),FALSE)+VLOOKUP($A8,'LPG propane or butane'!$A$32:$AQ$58,COLUMN('LPG propane or butane'!L$32),FALSE)</f>
        <v>218383454921.12119</v>
      </c>
      <c r="M8">
        <f>VLOOKUP($A8,'LPG propane or butane'!$A$2:$AQ$28,COLUMN('LPG propane or butane'!M$2),FALSE)+VLOOKUP($A8,'LPG propane or butane'!$A$32:$AQ$58,COLUMN('LPG propane or butane'!M$32),FALSE)</f>
        <v>216047853972.427</v>
      </c>
      <c r="N8">
        <f>VLOOKUP($A8,'LPG propane or butane'!$A$2:$AQ$28,COLUMN('LPG propane or butane'!N$2),FALSE)+VLOOKUP($A8,'LPG propane or butane'!$A$32:$AQ$58,COLUMN('LPG propane or butane'!N$32),FALSE)</f>
        <v>213781290799.55328</v>
      </c>
      <c r="O8">
        <f>VLOOKUP($A8,'LPG propane or butane'!$A$2:$AQ$28,COLUMN('LPG propane or butane'!O$2),FALSE)+VLOOKUP($A8,'LPG propane or butane'!$A$32:$AQ$58,COLUMN('LPG propane or butane'!O$32),FALSE)</f>
        <v>211581158877.73923</v>
      </c>
      <c r="P8">
        <f>VLOOKUP($A8,'LPG propane or butane'!$A$2:$AQ$28,COLUMN('LPG propane or butane'!P$2),FALSE)+VLOOKUP($A8,'LPG propane or butane'!$A$32:$AQ$58,COLUMN('LPG propane or butane'!P$32),FALSE)</f>
        <v>209444359525.65976</v>
      </c>
      <c r="Q8">
        <f>VLOOKUP($A8,'LPG propane or butane'!$A$2:$AQ$28,COLUMN('LPG propane or butane'!Q$2),FALSE)+VLOOKUP($A8,'LPG propane or butane'!$A$32:$AQ$58,COLUMN('LPG propane or butane'!Q$32),FALSE)</f>
        <v>207365383680.68484</v>
      </c>
      <c r="R8">
        <f>VLOOKUP($A8,'LPG propane or butane'!$A$2:$AQ$28,COLUMN('LPG propane or butane'!R$2),FALSE)+VLOOKUP($A8,'LPG propane or butane'!$A$32:$AQ$58,COLUMN('LPG propane or butane'!R$32),FALSE)</f>
        <v>205137586449.50198</v>
      </c>
      <c r="S8">
        <f>VLOOKUP($A8,'LPG propane or butane'!$A$2:$AQ$28,COLUMN('LPG propane or butane'!S$2),FALSE)+VLOOKUP($A8,'LPG propane or butane'!$A$32:$AQ$58,COLUMN('LPG propane or butane'!S$32),FALSE)</f>
        <v>203163063350.36038</v>
      </c>
      <c r="T8">
        <f>VLOOKUP($A8,'LPG propane or butane'!$A$2:$AQ$28,COLUMN('LPG propane or butane'!T$2),FALSE)+VLOOKUP($A8,'LPG propane or butane'!$A$32:$AQ$58,COLUMN('LPG propane or butane'!T$32),FALSE)</f>
        <v>201230961686.95807</v>
      </c>
      <c r="U8">
        <f>VLOOKUP($A8,'LPG propane or butane'!$A$2:$AQ$28,COLUMN('LPG propane or butane'!U$2),FALSE)+VLOOKUP($A8,'LPG propane or butane'!$A$32:$AQ$58,COLUMN('LPG propane or butane'!U$32),FALSE)</f>
        <v>199335442467.07297</v>
      </c>
      <c r="V8">
        <f>VLOOKUP($A8,'LPG propane or butane'!$A$2:$AQ$28,COLUMN('LPG propane or butane'!V$2),FALSE)+VLOOKUP($A8,'LPG propane or butane'!$A$32:$AQ$58,COLUMN('LPG propane or butane'!V$32),FALSE)</f>
        <v>197470729310.38968</v>
      </c>
      <c r="W8">
        <f>VLOOKUP($A8,'LPG propane or butane'!$A$2:$AQ$28,COLUMN('LPG propane or butane'!W$2),FALSE)+VLOOKUP($A8,'LPG propane or butane'!$A$32:$AQ$58,COLUMN('LPG propane or butane'!W$32),FALSE)</f>
        <v>195513037580.13251</v>
      </c>
      <c r="X8">
        <f>VLOOKUP($A8,'LPG propane or butane'!$A$2:$AQ$28,COLUMN('LPG propane or butane'!X$2),FALSE)+VLOOKUP($A8,'LPG propane or butane'!$A$32:$AQ$58,COLUMN('LPG propane or butane'!X$32),FALSE)</f>
        <v>193268427216.39185</v>
      </c>
      <c r="Y8">
        <f>VLOOKUP($A8,'LPG propane or butane'!$A$2:$AQ$28,COLUMN('LPG propane or butane'!Y$2),FALSE)+VLOOKUP($A8,'LPG propane or butane'!$A$32:$AQ$58,COLUMN('LPG propane or butane'!Y$32),FALSE)</f>
        <v>190929129200.75644</v>
      </c>
      <c r="Z8">
        <f>VLOOKUP($A8,'LPG propane or butane'!$A$2:$AQ$28,COLUMN('LPG propane or butane'!Z$2),FALSE)+VLOOKUP($A8,'LPG propane or butane'!$A$32:$AQ$58,COLUMN('LPG propane or butane'!Z$32),FALSE)</f>
        <v>188493931300.29733</v>
      </c>
      <c r="AA8">
        <f>VLOOKUP($A8,'LPG propane or butane'!$A$2:$AQ$28,COLUMN('LPG propane or butane'!AA$2),FALSE)+VLOOKUP($A8,'LPG propane or butane'!$A$32:$AQ$58,COLUMN('LPG propane or butane'!AA$32),FALSE)</f>
        <v>185960144709.96692</v>
      </c>
      <c r="AB8">
        <f>VLOOKUP($A8,'LPG propane or butane'!$A$2:$AQ$28,COLUMN('LPG propane or butane'!AB$2),FALSE)+VLOOKUP($A8,'LPG propane or butane'!$A$32:$AQ$58,COLUMN('LPG propane or butane'!AB$32),FALSE)</f>
        <v>183327406511.33594</v>
      </c>
      <c r="AC8">
        <f>VLOOKUP($A8,'LPG propane or butane'!$A$2:$AQ$28,COLUMN('LPG propane or butane'!AC$2),FALSE)+VLOOKUP($A8,'LPG propane or butane'!$A$32:$AQ$58,COLUMN('LPG propane or butane'!AC$32),FALSE)</f>
        <v>180595782982.33139</v>
      </c>
      <c r="AD8">
        <f>VLOOKUP($A8,'LPG propane or butane'!$A$2:$AQ$28,COLUMN('LPG propane or butane'!AD$2),FALSE)+VLOOKUP($A8,'LPG propane or butane'!$A$32:$AQ$58,COLUMN('LPG propane or butane'!AD$32),FALSE)</f>
        <v>177765787820.77881</v>
      </c>
      <c r="AE8">
        <f>VLOOKUP($A8,'LPG propane or butane'!$A$2:$AQ$28,COLUMN('LPG propane or butane'!AE$2),FALSE)+VLOOKUP($A8,'LPG propane or butane'!$A$32:$AQ$58,COLUMN('LPG propane or butane'!AE$32),FALSE)</f>
        <v>174836649499.10501</v>
      </c>
      <c r="AF8">
        <f>VLOOKUP($A8,'LPG propane or butane'!$A$2:$AQ$28,COLUMN('LPG propane or butane'!AF$2),FALSE)+VLOOKUP($A8,'LPG propane or butane'!$A$32:$AQ$58,COLUMN('LPG propane or butane'!AF$32),FALSE)</f>
        <v>171809901816.61029</v>
      </c>
      <c r="AG8">
        <f>VLOOKUP($A8,'LPG propane or butane'!$A$2:$AQ$28,COLUMN('LPG propane or butane'!AG$2),FALSE)+VLOOKUP($A8,'LPG propane or butane'!$A$32:$AQ$58,COLUMN('LPG propane or butane'!AG$32),FALSE)</f>
        <v>168685873311.37766</v>
      </c>
      <c r="AH8">
        <f>VLOOKUP($A8,'LPG propane or butane'!$A$2:$AQ$28,COLUMN('LPG propane or butane'!AH$2),FALSE)+VLOOKUP($A8,'LPG propane or butane'!$A$32:$AQ$58,COLUMN('LPG propane or butane'!AH$32),FALSE)</f>
        <v>165301291902.75214</v>
      </c>
      <c r="AI8">
        <f>VLOOKUP($A8,'LPG propane or butane'!$A$2:$AQ$28,COLUMN('LPG propane or butane'!AI$2),FALSE)+VLOOKUP($A8,'LPG propane or butane'!$A$32:$AQ$58,COLUMN('LPG propane or butane'!AI$32),FALSE)</f>
        <v>161830097693.44781</v>
      </c>
      <c r="AJ8">
        <f>VLOOKUP($A8,'LPG propane or butane'!$A$2:$AQ$28,COLUMN('LPG propane or butane'!AJ$2),FALSE)+VLOOKUP($A8,'LPG propane or butane'!$A$32:$AQ$58,COLUMN('LPG propane or butane'!AJ$32),FALSE)</f>
        <v>158274636593.04886</v>
      </c>
      <c r="AK8">
        <f>VLOOKUP($A8,'LPG propane or butane'!$A$2:$AQ$28,COLUMN('LPG propane or butane'!AK$2),FALSE)+VLOOKUP($A8,'LPG propane or butane'!$A$32:$AQ$58,COLUMN('LPG propane or butane'!AK$32),FALSE)</f>
        <v>154637859598.26389</v>
      </c>
      <c r="AL8">
        <f>VLOOKUP($A8,'LPG propane or butane'!$A$2:$AQ$28,COLUMN('LPG propane or butane'!AL$2),FALSE)+VLOOKUP($A8,'LPG propane or butane'!$A$32:$AQ$58,COLUMN('LPG propane or butane'!AL$32),FALSE)</f>
        <v>150923315216.75906</v>
      </c>
      <c r="AM8">
        <f>VLOOKUP($A8,'LPG propane or butane'!$A$2:$AQ$28,COLUMN('LPG propane or butane'!AM$2),FALSE)+VLOOKUP($A8,'LPG propane or butane'!$A$32:$AQ$58,COLUMN('LPG propane or butane'!AM$32),FALSE)</f>
        <v>147133651911.63397</v>
      </c>
      <c r="AN8">
        <f>VLOOKUP($A8,'LPG propane or butane'!$A$2:$AQ$28,COLUMN('LPG propane or butane'!AN$2),FALSE)+VLOOKUP($A8,'LPG propane or butane'!$A$32:$AQ$58,COLUMN('LPG propane or butane'!AN$32),FALSE)</f>
        <v>143273685784.82666</v>
      </c>
      <c r="AO8">
        <f>VLOOKUP($A8,'LPG propane or butane'!$A$2:$AQ$28,COLUMN('LPG propane or butane'!AO$2),FALSE)+VLOOKUP($A8,'LPG propane or butane'!$A$32:$AQ$58,COLUMN('LPG propane or butane'!AO$32),FALSE)</f>
        <v>139347374446.40335</v>
      </c>
      <c r="AP8">
        <f>VLOOKUP($A8,'LPG propane or butane'!$A$2:$AQ$28,COLUMN('LPG propane or butane'!AP$2),FALSE)+VLOOKUP($A8,'LPG propane or butane'!$A$32:$AQ$58,COLUMN('LPG propane or butane'!AP$32),FALSE)</f>
        <v>135360729809.09653</v>
      </c>
      <c r="AQ8">
        <f>VLOOKUP($A8,'LPG propane or butane'!$A$2:$AQ$28,COLUMN('LPG propane or butane'!AQ$2),FALSE)+VLOOKUP($A8,'LPG propane or butane'!$A$32:$AQ$58,COLUMN('LPG propane or butane'!AQ$32),FALSE)</f>
        <v>131318929864.40373</v>
      </c>
    </row>
    <row r="9" spans="1:43">
      <c r="A9" s="37" t="s">
        <v>623</v>
      </c>
      <c r="B9">
        <f>VLOOKUP($A9,'LPG propane or butane'!$A$2:$AQ$28,COLUMN('LPG propane or butane'!B$2),FALSE)+VLOOKUP($A9,'LPG propane or butane'!$A$32:$AQ$58,COLUMN('LPG propane or butane'!B$32),FALSE)</f>
        <v>99418494830.967346</v>
      </c>
      <c r="C9">
        <f>VLOOKUP($A9,'LPG propane or butane'!$A$2:$AQ$28,COLUMN('LPG propane or butane'!C$2),FALSE)+VLOOKUP($A9,'LPG propane or butane'!$A$32:$AQ$58,COLUMN('LPG propane or butane'!C$32),FALSE)</f>
        <v>78574555998.933975</v>
      </c>
      <c r="D9">
        <f>VLOOKUP($A9,'LPG propane or butane'!$A$2:$AQ$28,COLUMN('LPG propane or butane'!D$2),FALSE)+VLOOKUP($A9,'LPG propane or butane'!$A$32:$AQ$58,COLUMN('LPG propane or butane'!D$32),FALSE)</f>
        <v>111681131792.35951</v>
      </c>
      <c r="E9">
        <f>VLOOKUP($A9,'LPG propane or butane'!$A$2:$AQ$28,COLUMN('LPG propane or butane'!E$2),FALSE)+VLOOKUP($A9,'LPG propane or butane'!$A$32:$AQ$58,COLUMN('LPG propane or butane'!E$32),FALSE)</f>
        <v>112517950628.24098</v>
      </c>
      <c r="F9">
        <f>VLOOKUP($A9,'LPG propane or butane'!$A$2:$AQ$28,COLUMN('LPG propane or butane'!F$2),FALSE)+VLOOKUP($A9,'LPG propane or butane'!$A$32:$AQ$58,COLUMN('LPG propane or butane'!F$32),FALSE)</f>
        <v>113124144079.17177</v>
      </c>
      <c r="G9">
        <f>VLOOKUP($A9,'LPG propane or butane'!$A$2:$AQ$28,COLUMN('LPG propane or butane'!G$2),FALSE)+VLOOKUP($A9,'LPG propane or butane'!$A$32:$AQ$58,COLUMN('LPG propane or butane'!G$32),FALSE)</f>
        <v>113580180664.23454</v>
      </c>
      <c r="H9">
        <f>VLOOKUP($A9,'LPG propane or butane'!$A$2:$AQ$28,COLUMN('LPG propane or butane'!H$2),FALSE)+VLOOKUP($A9,'LPG propane or butane'!$A$32:$AQ$58,COLUMN('LPG propane or butane'!H$32),FALSE)</f>
        <v>113934677490.90331</v>
      </c>
      <c r="I9">
        <f>VLOOKUP($A9,'LPG propane or butane'!$A$2:$AQ$28,COLUMN('LPG propane or butane'!I$2),FALSE)+VLOOKUP($A9,'LPG propane or butane'!$A$32:$AQ$58,COLUMN('LPG propane or butane'!I$32),FALSE)</f>
        <v>114157328670.6263</v>
      </c>
      <c r="J9">
        <f>VLOOKUP($A9,'LPG propane or butane'!$A$2:$AQ$28,COLUMN('LPG propane or butane'!J$2),FALSE)+VLOOKUP($A9,'LPG propane or butane'!$A$32:$AQ$58,COLUMN('LPG propane or butane'!J$32),FALSE)</f>
        <v>114364573586.62355</v>
      </c>
      <c r="K9">
        <f>VLOOKUP($A9,'LPG propane or butane'!$A$2:$AQ$28,COLUMN('LPG propane or butane'!K$2),FALSE)+VLOOKUP($A9,'LPG propane or butane'!$A$32:$AQ$58,COLUMN('LPG propane or butane'!K$32),FALSE)</f>
        <v>114558895830.09373</v>
      </c>
      <c r="L9">
        <f>VLOOKUP($A9,'LPG propane or butane'!$A$2:$AQ$28,COLUMN('LPG propane or butane'!L$2),FALSE)+VLOOKUP($A9,'LPG propane or butane'!$A$32:$AQ$58,COLUMN('LPG propane or butane'!L$32),FALSE)</f>
        <v>114742057420.07329</v>
      </c>
      <c r="M9">
        <f>VLOOKUP($A9,'LPG propane or butane'!$A$2:$AQ$28,COLUMN('LPG propane or butane'!M$2),FALSE)+VLOOKUP($A9,'LPG propane or butane'!$A$32:$AQ$58,COLUMN('LPG propane or butane'!M$32),FALSE)</f>
        <v>114745184068.81569</v>
      </c>
      <c r="N9">
        <f>VLOOKUP($A9,'LPG propane or butane'!$A$2:$AQ$28,COLUMN('LPG propane or butane'!N$2),FALSE)+VLOOKUP($A9,'LPG propane or butane'!$A$32:$AQ$58,COLUMN('LPG propane or butane'!N$32),FALSE)</f>
        <v>114738687378.00069</v>
      </c>
      <c r="O9">
        <f>VLOOKUP($A9,'LPG propane or butane'!$A$2:$AQ$28,COLUMN('LPG propane or butane'!O$2),FALSE)+VLOOKUP($A9,'LPG propane or butane'!$A$32:$AQ$58,COLUMN('LPG propane or butane'!O$32),FALSE)</f>
        <v>114722812635.05798</v>
      </c>
      <c r="P9">
        <f>VLOOKUP($A9,'LPG propane or butane'!$A$2:$AQ$28,COLUMN('LPG propane or butane'!P$2),FALSE)+VLOOKUP($A9,'LPG propane or butane'!$A$32:$AQ$58,COLUMN('LPG propane or butane'!P$32),FALSE)</f>
        <v>114697443330.65651</v>
      </c>
      <c r="Q9">
        <f>VLOOKUP($A9,'LPG propane or butane'!$A$2:$AQ$28,COLUMN('LPG propane or butane'!Q$2),FALSE)+VLOOKUP($A9,'LPG propane or butane'!$A$32:$AQ$58,COLUMN('LPG propane or butane'!Q$32),FALSE)</f>
        <v>114661029540.19574</v>
      </c>
      <c r="R9">
        <f>VLOOKUP($A9,'LPG propane or butane'!$A$2:$AQ$28,COLUMN('LPG propane or butane'!R$2),FALSE)+VLOOKUP($A9,'LPG propane or butane'!$A$32:$AQ$58,COLUMN('LPG propane or butane'!R$32),FALSE)</f>
        <v>114499607055.85219</v>
      </c>
      <c r="S9">
        <f>VLOOKUP($A9,'LPG propane or butane'!$A$2:$AQ$28,COLUMN('LPG propane or butane'!S$2),FALSE)+VLOOKUP($A9,'LPG propane or butane'!$A$32:$AQ$58,COLUMN('LPG propane or butane'!S$32),FALSE)</f>
        <v>114437840320.58498</v>
      </c>
      <c r="T9">
        <f>VLOOKUP($A9,'LPG propane or butane'!$A$2:$AQ$28,COLUMN('LPG propane or butane'!T$2),FALSE)+VLOOKUP($A9,'LPG propane or butane'!$A$32:$AQ$58,COLUMN('LPG propane or butane'!T$32),FALSE)</f>
        <v>114360222359.31387</v>
      </c>
      <c r="U9">
        <f>VLOOKUP($A9,'LPG propane or butane'!$A$2:$AQ$28,COLUMN('LPG propane or butane'!U$2),FALSE)+VLOOKUP($A9,'LPG propane or butane'!$A$32:$AQ$58,COLUMN('LPG propane or butane'!U$32),FALSE)</f>
        <v>114264466453.21666</v>
      </c>
      <c r="V9">
        <f>VLOOKUP($A9,'LPG propane or butane'!$A$2:$AQ$28,COLUMN('LPG propane or butane'!V$2),FALSE)+VLOOKUP($A9,'LPG propane or butane'!$A$32:$AQ$58,COLUMN('LPG propane or butane'!V$32),FALSE)</f>
        <v>114148187186.31909</v>
      </c>
      <c r="W9">
        <f>VLOOKUP($A9,'LPG propane or butane'!$A$2:$AQ$28,COLUMN('LPG propane or butane'!W$2),FALSE)+VLOOKUP($A9,'LPG propane or butane'!$A$32:$AQ$58,COLUMN('LPG propane or butane'!W$32),FALSE)</f>
        <v>113940098803.20836</v>
      </c>
      <c r="X9">
        <f>VLOOKUP($A9,'LPG propane or butane'!$A$2:$AQ$28,COLUMN('LPG propane or butane'!X$2),FALSE)+VLOOKUP($A9,'LPG propane or butane'!$A$32:$AQ$58,COLUMN('LPG propane or butane'!X$32),FALSE)</f>
        <v>113525401954.72177</v>
      </c>
      <c r="Y9">
        <f>VLOOKUP($A9,'LPG propane or butane'!$A$2:$AQ$28,COLUMN('LPG propane or butane'!Y$2),FALSE)+VLOOKUP($A9,'LPG propane or butane'!$A$32:$AQ$58,COLUMN('LPG propane or butane'!Y$32),FALSE)</f>
        <v>113014431934.29269</v>
      </c>
      <c r="Z9">
        <f>VLOOKUP($A9,'LPG propane or butane'!$A$2:$AQ$28,COLUMN('LPG propane or butane'!Z$2),FALSE)+VLOOKUP($A9,'LPG propane or butane'!$A$32:$AQ$58,COLUMN('LPG propane or butane'!Z$32),FALSE)</f>
        <v>112405744226.98668</v>
      </c>
      <c r="AA9">
        <f>VLOOKUP($A9,'LPG propane or butane'!$A$2:$AQ$28,COLUMN('LPG propane or butane'!AA$2),FALSE)+VLOOKUP($A9,'LPG propane or butane'!$A$32:$AQ$58,COLUMN('LPG propane or butane'!AA$32),FALSE)</f>
        <v>111697049819.3257</v>
      </c>
      <c r="AB9">
        <f>VLOOKUP($A9,'LPG propane or butane'!$A$2:$AQ$28,COLUMN('LPG propane or butane'!AB$2),FALSE)+VLOOKUP($A9,'LPG propane or butane'!$A$32:$AQ$58,COLUMN('LPG propane or butane'!AB$32),FALSE)</f>
        <v>110887486254.99796</v>
      </c>
      <c r="AC9">
        <f>VLOOKUP($A9,'LPG propane or butane'!$A$2:$AQ$28,COLUMN('LPG propane or butane'!AC$2),FALSE)+VLOOKUP($A9,'LPG propane or butane'!$A$32:$AQ$58,COLUMN('LPG propane or butane'!AC$32),FALSE)</f>
        <v>109976514131.60115</v>
      </c>
      <c r="AD9">
        <f>VLOOKUP($A9,'LPG propane or butane'!$A$2:$AQ$28,COLUMN('LPG propane or butane'!AD$2),FALSE)+VLOOKUP($A9,'LPG propane or butane'!$A$32:$AQ$58,COLUMN('LPG propane or butane'!AD$32),FALSE)</f>
        <v>108963938235.46698</v>
      </c>
      <c r="AE9">
        <f>VLOOKUP($A9,'LPG propane or butane'!$A$2:$AQ$28,COLUMN('LPG propane or butane'!AE$2),FALSE)+VLOOKUP($A9,'LPG propane or butane'!$A$32:$AQ$58,COLUMN('LPG propane or butane'!AE$32),FALSE)</f>
        <v>107848848414.20386</v>
      </c>
      <c r="AF9">
        <f>VLOOKUP($A9,'LPG propane or butane'!$A$2:$AQ$28,COLUMN('LPG propane or butane'!AF$2),FALSE)+VLOOKUP($A9,'LPG propane or butane'!$A$32:$AQ$58,COLUMN('LPG propane or butane'!AF$32),FALSE)</f>
        <v>106631824199.58762</v>
      </c>
      <c r="AG9">
        <f>VLOOKUP($A9,'LPG propane or butane'!$A$2:$AQ$28,COLUMN('LPG propane or butane'!AG$2),FALSE)+VLOOKUP($A9,'LPG propane or butane'!$A$32:$AQ$58,COLUMN('LPG propane or butane'!AG$32),FALSE)</f>
        <v>105312787377.2765</v>
      </c>
      <c r="AH9">
        <f>VLOOKUP($A9,'LPG propane or butane'!$A$2:$AQ$28,COLUMN('LPG propane or butane'!AH$2),FALSE)+VLOOKUP($A9,'LPG propane or butane'!$A$32:$AQ$58,COLUMN('LPG propane or butane'!AH$32),FALSE)</f>
        <v>103789015492.28539</v>
      </c>
      <c r="AI9">
        <f>VLOOKUP($A9,'LPG propane or butane'!$A$2:$AQ$28,COLUMN('LPG propane or butane'!AI$2),FALSE)+VLOOKUP($A9,'LPG propane or butane'!$A$32:$AQ$58,COLUMN('LPG propane or butane'!AI$32),FALSE)</f>
        <v>102168496283.04588</v>
      </c>
      <c r="AJ9">
        <f>VLOOKUP($A9,'LPG propane or butane'!$A$2:$AQ$28,COLUMN('LPG propane or butane'!AJ$2),FALSE)+VLOOKUP($A9,'LPG propane or butane'!$A$32:$AQ$58,COLUMN('LPG propane or butane'!AJ$32),FALSE)</f>
        <v>100452820337.4476</v>
      </c>
      <c r="AK9">
        <f>VLOOKUP($A9,'LPG propane or butane'!$A$2:$AQ$28,COLUMN('LPG propane or butane'!AK$2),FALSE)+VLOOKUP($A9,'LPG propane or butane'!$A$32:$AQ$58,COLUMN('LPG propane or butane'!AK$32),FALSE)</f>
        <v>98644063505.592575</v>
      </c>
      <c r="AL9">
        <f>VLOOKUP($A9,'LPG propane or butane'!$A$2:$AQ$28,COLUMN('LPG propane or butane'!AL$2),FALSE)+VLOOKUP($A9,'LPG propane or butane'!$A$32:$AQ$58,COLUMN('LPG propane or butane'!AL$32),FALSE)</f>
        <v>96744789931.08844</v>
      </c>
      <c r="AM9">
        <f>VLOOKUP($A9,'LPG propane or butane'!$A$2:$AQ$28,COLUMN('LPG propane or butane'!AM$2),FALSE)+VLOOKUP($A9,'LPG propane or butane'!$A$32:$AQ$58,COLUMN('LPG propane or butane'!AM$32),FALSE)</f>
        <v>94757094308.879105</v>
      </c>
      <c r="AN9">
        <f>VLOOKUP($A9,'LPG propane or butane'!$A$2:$AQ$28,COLUMN('LPG propane or butane'!AN$2),FALSE)+VLOOKUP($A9,'LPG propane or butane'!$A$32:$AQ$58,COLUMN('LPG propane or butane'!AN$32),FALSE)</f>
        <v>92684570428.345779</v>
      </c>
      <c r="AO9">
        <f>VLOOKUP($A9,'LPG propane or butane'!$A$2:$AQ$28,COLUMN('LPG propane or butane'!AO$2),FALSE)+VLOOKUP($A9,'LPG propane or butane'!$A$32:$AQ$58,COLUMN('LPG propane or butane'!AO$32),FALSE)</f>
        <v>90530373210.054672</v>
      </c>
      <c r="AP9">
        <f>VLOOKUP($A9,'LPG propane or butane'!$A$2:$AQ$28,COLUMN('LPG propane or butane'!AP$2),FALSE)+VLOOKUP($A9,'LPG propane or butane'!$A$32:$AQ$58,COLUMN('LPG propane or butane'!AP$32),FALSE)</f>
        <v>88299102863.274155</v>
      </c>
      <c r="AQ9">
        <f>VLOOKUP($A9,'LPG propane or butane'!$A$2:$AQ$28,COLUMN('LPG propane or butane'!AQ$2),FALSE)+VLOOKUP($A9,'LPG propane or butane'!$A$32:$AQ$58,COLUMN('LPG propane or butane'!AQ$32),FALSE)</f>
        <v>85994935908.865768</v>
      </c>
    </row>
    <row r="10" spans="1:43">
      <c r="A10" s="37" t="s">
        <v>624</v>
      </c>
      <c r="B10">
        <f>VLOOKUP($A10,'LPG propane or butane'!$A$2:$AQ$28,COLUMN('LPG propane or butane'!B$2),FALSE)+VLOOKUP($A10,'LPG propane or butane'!$A$32:$AQ$58,COLUMN('LPG propane or butane'!B$32),FALSE)</f>
        <v>233498222873.65424</v>
      </c>
      <c r="C10">
        <f>VLOOKUP($A10,'LPG propane or butane'!$A$2:$AQ$28,COLUMN('LPG propane or butane'!C$2),FALSE)+VLOOKUP($A10,'LPG propane or butane'!$A$32:$AQ$58,COLUMN('LPG propane or butane'!C$32),FALSE)</f>
        <v>221216318855.92673</v>
      </c>
      <c r="D10">
        <f>VLOOKUP($A10,'LPG propane or butane'!$A$2:$AQ$28,COLUMN('LPG propane or butane'!D$2),FALSE)+VLOOKUP($A10,'LPG propane or butane'!$A$32:$AQ$58,COLUMN('LPG propane or butane'!D$32),FALSE)</f>
        <v>252467560958.88333</v>
      </c>
      <c r="E10">
        <f>VLOOKUP($A10,'LPG propane or butane'!$A$2:$AQ$28,COLUMN('LPG propane or butane'!E$2),FALSE)+VLOOKUP($A10,'LPG propane or butane'!$A$32:$AQ$58,COLUMN('LPG propane or butane'!E$32),FALSE)</f>
        <v>261901095991.58719</v>
      </c>
      <c r="F10">
        <f>VLOOKUP($A10,'LPG propane or butane'!$A$2:$AQ$28,COLUMN('LPG propane or butane'!F$2),FALSE)+VLOOKUP($A10,'LPG propane or butane'!$A$32:$AQ$58,COLUMN('LPG propane or butane'!F$32),FALSE)</f>
        <v>270710830797.01971</v>
      </c>
      <c r="G10">
        <f>VLOOKUP($A10,'LPG propane or butane'!$A$2:$AQ$28,COLUMN('LPG propane or butane'!G$2),FALSE)+VLOOKUP($A10,'LPG propane or butane'!$A$32:$AQ$58,COLUMN('LPG propane or butane'!G$32),FALSE)</f>
        <v>279057712629.28339</v>
      </c>
      <c r="H10">
        <f>VLOOKUP($A10,'LPG propane or butane'!$A$2:$AQ$28,COLUMN('LPG propane or butane'!H$2),FALSE)+VLOOKUP($A10,'LPG propane or butane'!$A$32:$AQ$58,COLUMN('LPG propane or butane'!H$32),FALSE)</f>
        <v>287044128169.85992</v>
      </c>
      <c r="I10">
        <f>VLOOKUP($A10,'LPG propane or butane'!$A$2:$AQ$28,COLUMN('LPG propane or butane'!I$2),FALSE)+VLOOKUP($A10,'LPG propane or butane'!$A$32:$AQ$58,COLUMN('LPG propane or butane'!I$32),FALSE)</f>
        <v>294581457651.39948</v>
      </c>
      <c r="J10">
        <f>VLOOKUP($A10,'LPG propane or butane'!$A$2:$AQ$28,COLUMN('LPG propane or butane'!J$2),FALSE)+VLOOKUP($A10,'LPG propane or butane'!$A$32:$AQ$58,COLUMN('LPG propane or butane'!J$32),FALSE)</f>
        <v>301961599980.52527</v>
      </c>
      <c r="K10">
        <f>VLOOKUP($A10,'LPG propane or butane'!$A$2:$AQ$28,COLUMN('LPG propane or butane'!K$2),FALSE)+VLOOKUP($A10,'LPG propane or butane'!$A$32:$AQ$58,COLUMN('LPG propane or butane'!K$32),FALSE)</f>
        <v>309196705596.6991</v>
      </c>
      <c r="L10">
        <f>VLOOKUP($A10,'LPG propane or butane'!$A$2:$AQ$28,COLUMN('LPG propane or butane'!L$2),FALSE)+VLOOKUP($A10,'LPG propane or butane'!$A$32:$AQ$58,COLUMN('LPG propane or butane'!L$32),FALSE)</f>
        <v>316297168145.13739</v>
      </c>
      <c r="M10">
        <f>VLOOKUP($A10,'LPG propane or butane'!$A$2:$AQ$28,COLUMN('LPG propane or butane'!M$2),FALSE)+VLOOKUP($A10,'LPG propane or butane'!$A$32:$AQ$58,COLUMN('LPG propane or butane'!M$32),FALSE)</f>
        <v>322793428858.22217</v>
      </c>
      <c r="N10">
        <f>VLOOKUP($A10,'LPG propane or butane'!$A$2:$AQ$28,COLUMN('LPG propane or butane'!N$2),FALSE)+VLOOKUP($A10,'LPG propane or butane'!$A$32:$AQ$58,COLUMN('LPG propane or butane'!N$32),FALSE)</f>
        <v>329151388687.88135</v>
      </c>
      <c r="O10">
        <f>VLOOKUP($A10,'LPG propane or butane'!$A$2:$AQ$28,COLUMN('LPG propane or butane'!O$2),FALSE)+VLOOKUP($A10,'LPG propane or butane'!$A$32:$AQ$58,COLUMN('LPG propane or butane'!O$32),FALSE)</f>
        <v>335377381725.4021</v>
      </c>
      <c r="P10">
        <f>VLOOKUP($A10,'LPG propane or butane'!$A$2:$AQ$28,COLUMN('LPG propane or butane'!P$2),FALSE)+VLOOKUP($A10,'LPG propane or butane'!$A$32:$AQ$58,COLUMN('LPG propane or butane'!P$32),FALSE)</f>
        <v>341476404246.56708</v>
      </c>
      <c r="Q10">
        <f>VLOOKUP($A10,'LPG propane or butane'!$A$2:$AQ$28,COLUMN('LPG propane or butane'!Q$2),FALSE)+VLOOKUP($A10,'LPG propane or butane'!$A$32:$AQ$58,COLUMN('LPG propane or butane'!Q$32),FALSE)</f>
        <v>347448793509.25934</v>
      </c>
      <c r="R10">
        <f>VLOOKUP($A10,'LPG propane or butane'!$A$2:$AQ$28,COLUMN('LPG propane or butane'!R$2),FALSE)+VLOOKUP($A10,'LPG propane or butane'!$A$32:$AQ$58,COLUMN('LPG propane or butane'!R$32),FALSE)</f>
        <v>352947774609.94623</v>
      </c>
      <c r="S10">
        <f>VLOOKUP($A10,'LPG propane or butane'!$A$2:$AQ$28,COLUMN('LPG propane or butane'!S$2),FALSE)+VLOOKUP($A10,'LPG propane or butane'!$A$32:$AQ$58,COLUMN('LPG propane or butane'!S$32),FALSE)</f>
        <v>358664111030.49445</v>
      </c>
      <c r="T10">
        <f>VLOOKUP($A10,'LPG propane or butane'!$A$2:$AQ$28,COLUMN('LPG propane or butane'!T$2),FALSE)+VLOOKUP($A10,'LPG propane or butane'!$A$32:$AQ$58,COLUMN('LPG propane or butane'!T$32),FALSE)</f>
        <v>364251103416.07526</v>
      </c>
      <c r="U10">
        <f>VLOOKUP($A10,'LPG propane or butane'!$A$2:$AQ$28,COLUMN('LPG propane or butane'!U$2),FALSE)+VLOOKUP($A10,'LPG propane or butane'!$A$32:$AQ$58,COLUMN('LPG propane or butane'!U$32),FALSE)</f>
        <v>369704475487.52075</v>
      </c>
      <c r="V10">
        <f>VLOOKUP($A10,'LPG propane or butane'!$A$2:$AQ$28,COLUMN('LPG propane or butane'!V$2),FALSE)+VLOOKUP($A10,'LPG propane or butane'!$A$32:$AQ$58,COLUMN('LPG propane or butane'!V$32),FALSE)</f>
        <v>375018993006.96997</v>
      </c>
      <c r="W10">
        <f>VLOOKUP($A10,'LPG propane or butane'!$A$2:$AQ$28,COLUMN('LPG propane or butane'!W$2),FALSE)+VLOOKUP($A10,'LPG propane or butane'!$A$32:$AQ$58,COLUMN('LPG propane or butane'!W$32),FALSE)</f>
        <v>379959027826.75446</v>
      </c>
      <c r="X10">
        <f>VLOOKUP($A10,'LPG propane or butane'!$A$2:$AQ$28,COLUMN('LPG propane or butane'!X$2),FALSE)+VLOOKUP($A10,'LPG propane or butane'!$A$32:$AQ$58,COLUMN('LPG propane or butane'!X$32),FALSE)</f>
        <v>384127631316.73584</v>
      </c>
      <c r="Y10">
        <f>VLOOKUP($A10,'LPG propane or butane'!$A$2:$AQ$28,COLUMN('LPG propane or butane'!Y$2),FALSE)+VLOOKUP($A10,'LPG propane or butane'!$A$32:$AQ$58,COLUMN('LPG propane or butane'!Y$32),FALSE)</f>
        <v>387878320281.68298</v>
      </c>
      <c r="Z10">
        <f>VLOOKUP($A10,'LPG propane or butane'!$A$2:$AQ$28,COLUMN('LPG propane or butane'!Z$2),FALSE)+VLOOKUP($A10,'LPG propane or butane'!$A$32:$AQ$58,COLUMN('LPG propane or butane'!Z$32),FALSE)</f>
        <v>391197106527.84894</v>
      </c>
      <c r="AA10">
        <f>VLOOKUP($A10,'LPG propane or butane'!$A$2:$AQ$28,COLUMN('LPG propane or butane'!AA$2),FALSE)+VLOOKUP($A10,'LPG propane or butane'!$A$32:$AQ$58,COLUMN('LPG propane or butane'!AA$32),FALSE)</f>
        <v>394066739884.56885</v>
      </c>
      <c r="AB10">
        <f>VLOOKUP($A10,'LPG propane or butane'!$A$2:$AQ$28,COLUMN('LPG propane or butane'!AB$2),FALSE)+VLOOKUP($A10,'LPG propane or butane'!$A$32:$AQ$58,COLUMN('LPG propane or butane'!AB$32),FALSE)</f>
        <v>396474611713.95459</v>
      </c>
      <c r="AC10">
        <f>VLOOKUP($A10,'LPG propane or butane'!$A$2:$AQ$28,COLUMN('LPG propane or butane'!AC$2),FALSE)+VLOOKUP($A10,'LPG propane or butane'!$A$32:$AQ$58,COLUMN('LPG propane or butane'!AC$32),FALSE)</f>
        <v>398409079500.36505</v>
      </c>
      <c r="AD10">
        <f>VLOOKUP($A10,'LPG propane or butane'!$A$2:$AQ$28,COLUMN('LPG propane or butane'!AD$2),FALSE)+VLOOKUP($A10,'LPG propane or butane'!$A$32:$AQ$58,COLUMN('LPG propane or butane'!AD$32),FALSE)</f>
        <v>399859601259.74481</v>
      </c>
      <c r="AE10">
        <f>VLOOKUP($A10,'LPG propane or butane'!$A$2:$AQ$28,COLUMN('LPG propane or butane'!AE$2),FALSE)+VLOOKUP($A10,'LPG propane or butane'!$A$32:$AQ$58,COLUMN('LPG propane or butane'!AE$32),FALSE)</f>
        <v>400812859893.33252</v>
      </c>
      <c r="AF10">
        <f>VLOOKUP($A10,'LPG propane or butane'!$A$2:$AQ$28,COLUMN('LPG propane or butane'!AF$2),FALSE)+VLOOKUP($A10,'LPG propane or butane'!$A$32:$AQ$58,COLUMN('LPG propane or butane'!AF$32),FALSE)</f>
        <v>401260871926.30664</v>
      </c>
      <c r="AG10">
        <f>VLOOKUP($A10,'LPG propane or butane'!$A$2:$AQ$28,COLUMN('LPG propane or butane'!AG$2),FALSE)+VLOOKUP($A10,'LPG propane or butane'!$A$32:$AQ$58,COLUMN('LPG propane or butane'!AG$32),FALSE)</f>
        <v>401193133216.32709</v>
      </c>
      <c r="AH10">
        <f>VLOOKUP($A10,'LPG propane or butane'!$A$2:$AQ$28,COLUMN('LPG propane or butane'!AH$2),FALSE)+VLOOKUP($A10,'LPG propane or butane'!$A$32:$AQ$58,COLUMN('LPG propane or butane'!AH$32),FALSE)</f>
        <v>400203191695.0094</v>
      </c>
      <c r="AI10">
        <f>VLOOKUP($A10,'LPG propane or butane'!$A$2:$AQ$28,COLUMN('LPG propane or butane'!AI$2),FALSE)+VLOOKUP($A10,'LPG propane or butane'!$A$32:$AQ$58,COLUMN('LPG propane or butane'!AI$32),FALSE)</f>
        <v>398687639945.77679</v>
      </c>
      <c r="AJ10">
        <f>VLOOKUP($A10,'LPG propane or butane'!$A$2:$AQ$28,COLUMN('LPG propane or butane'!AJ$2),FALSE)+VLOOKUP($A10,'LPG propane or butane'!$A$32:$AQ$58,COLUMN('LPG propane or butane'!AJ$32),FALSE)</f>
        <v>396642786043.99347</v>
      </c>
      <c r="AK10">
        <f>VLOOKUP($A10,'LPG propane or butane'!$A$2:$AQ$28,COLUMN('LPG propane or butane'!AK$2),FALSE)+VLOOKUP($A10,'LPG propane or butane'!$A$32:$AQ$58,COLUMN('LPG propane or butane'!AK$32),FALSE)</f>
        <v>394066949379.75391</v>
      </c>
      <c r="AL10">
        <f>VLOOKUP($A10,'LPG propane or butane'!$A$2:$AQ$28,COLUMN('LPG propane or butane'!AL$2),FALSE)+VLOOKUP($A10,'LPG propane or butane'!$A$32:$AQ$58,COLUMN('LPG propane or butane'!AL$32),FALSE)</f>
        <v>390960565310.10095</v>
      </c>
      <c r="AM10">
        <f>VLOOKUP($A10,'LPG propane or butane'!$A$2:$AQ$28,COLUMN('LPG propane or butane'!AM$2),FALSE)+VLOOKUP($A10,'LPG propane or butane'!$A$32:$AQ$58,COLUMN('LPG propane or butane'!AM$32),FALSE)</f>
        <v>387322364319.466</v>
      </c>
      <c r="AN10">
        <f>VLOOKUP($A10,'LPG propane or butane'!$A$2:$AQ$28,COLUMN('LPG propane or butane'!AN$2),FALSE)+VLOOKUP($A10,'LPG propane or butane'!$A$32:$AQ$58,COLUMN('LPG propane or butane'!AN$32),FALSE)</f>
        <v>383157382700.67438</v>
      </c>
      <c r="AO10">
        <f>VLOOKUP($A10,'LPG propane or butane'!$A$2:$AQ$28,COLUMN('LPG propane or butane'!AO$2),FALSE)+VLOOKUP($A10,'LPG propane or butane'!$A$32:$AQ$58,COLUMN('LPG propane or butane'!AO$32),FALSE)</f>
        <v>378469191992.26892</v>
      </c>
      <c r="AP10">
        <f>VLOOKUP($A10,'LPG propane or butane'!$A$2:$AQ$28,COLUMN('LPG propane or butane'!AP$2),FALSE)+VLOOKUP($A10,'LPG propane or butane'!$A$32:$AQ$58,COLUMN('LPG propane or butane'!AP$32),FALSE)</f>
        <v>373267746132.60297</v>
      </c>
      <c r="AQ10">
        <f>VLOOKUP($A10,'LPG propane or butane'!$A$2:$AQ$28,COLUMN('LPG propane or butane'!AQ$2),FALSE)+VLOOKUP($A10,'LPG propane or butane'!$A$32:$AQ$58,COLUMN('LPG propane or butane'!AQ$32),FALSE)</f>
        <v>367561717342.47791</v>
      </c>
    </row>
    <row r="11" spans="1:43">
      <c r="A11" s="37" t="s">
        <v>612</v>
      </c>
      <c r="B11">
        <f>VLOOKUP($A11,'LPG propane or butane'!$A$2:$AQ$28,COLUMN('LPG propane or butane'!B$2),FALSE)+VLOOKUP($A11,'LPG propane or butane'!$A$32:$AQ$58,COLUMN('LPG propane or butane'!B$32),FALSE)</f>
        <v>134244604169806.19</v>
      </c>
      <c r="C11">
        <f>VLOOKUP($A11,'LPG propane or butane'!$A$2:$AQ$28,COLUMN('LPG propane or butane'!C$2),FALSE)+VLOOKUP($A11,'LPG propane or butane'!$A$32:$AQ$58,COLUMN('LPG propane or butane'!C$32),FALSE)</f>
        <v>132387009364961.44</v>
      </c>
      <c r="D11">
        <f>VLOOKUP($A11,'LPG propane or butane'!$A$2:$AQ$28,COLUMN('LPG propane or butane'!D$2),FALSE)+VLOOKUP($A11,'LPG propane or butane'!$A$32:$AQ$58,COLUMN('LPG propane or butane'!D$32),FALSE)</f>
        <v>139679721673756.47</v>
      </c>
      <c r="E11">
        <f>VLOOKUP($A11,'LPG propane or butane'!$A$2:$AQ$28,COLUMN('LPG propane or butane'!E$2),FALSE)+VLOOKUP($A11,'LPG propane or butane'!$A$32:$AQ$58,COLUMN('LPG propane or butane'!E$32),FALSE)</f>
        <v>142957359497803.53</v>
      </c>
      <c r="F11">
        <f>VLOOKUP($A11,'LPG propane or butane'!$A$2:$AQ$28,COLUMN('LPG propane or butane'!F$2),FALSE)+VLOOKUP($A11,'LPG propane or butane'!$A$32:$AQ$58,COLUMN('LPG propane or butane'!F$32),FALSE)</f>
        <v>146080473237430.88</v>
      </c>
      <c r="G11">
        <f>VLOOKUP($A11,'LPG propane or butane'!$A$2:$AQ$28,COLUMN('LPG propane or butane'!G$2),FALSE)+VLOOKUP($A11,'LPG propane or butane'!$A$32:$AQ$58,COLUMN('LPG propane or butane'!G$32),FALSE)</f>
        <v>149052010077929.59</v>
      </c>
      <c r="H11">
        <f>VLOOKUP($A11,'LPG propane or butane'!$A$2:$AQ$28,COLUMN('LPG propane or butane'!H$2),FALSE)+VLOOKUP($A11,'LPG propane or butane'!$A$32:$AQ$58,COLUMN('LPG propane or butane'!H$32),FALSE)</f>
        <v>151924519431099</v>
      </c>
      <c r="I11">
        <f>VLOOKUP($A11,'LPG propane or butane'!$A$2:$AQ$28,COLUMN('LPG propane or butane'!I$2),FALSE)+VLOOKUP($A11,'LPG propane or butane'!$A$32:$AQ$58,COLUMN('LPG propane or butane'!I$32),FALSE)</f>
        <v>154645044515796.69</v>
      </c>
      <c r="J11">
        <f>VLOOKUP($A11,'LPG propane or butane'!$A$2:$AQ$28,COLUMN('LPG propane or butane'!J$2),FALSE)+VLOOKUP($A11,'LPG propane or butane'!$A$32:$AQ$58,COLUMN('LPG propane or butane'!J$32),FALSE)</f>
        <v>157366955883610.47</v>
      </c>
      <c r="K11">
        <f>VLOOKUP($A11,'LPG propane or butane'!$A$2:$AQ$28,COLUMN('LPG propane or butane'!K$2),FALSE)+VLOOKUP($A11,'LPG propane or butane'!$A$32:$AQ$58,COLUMN('LPG propane or butane'!K$32),FALSE)</f>
        <v>160090041853134</v>
      </c>
      <c r="L11">
        <f>VLOOKUP($A11,'LPG propane or butane'!$A$2:$AQ$28,COLUMN('LPG propane or butane'!L$2),FALSE)+VLOOKUP($A11,'LPG propane or butane'!$A$32:$AQ$58,COLUMN('LPG propane or butane'!L$32),FALSE)</f>
        <v>162813815645934.44</v>
      </c>
      <c r="M11">
        <f>VLOOKUP($A11,'LPG propane or butane'!$A$2:$AQ$28,COLUMN('LPG propane or butane'!M$2),FALSE)+VLOOKUP($A11,'LPG propane or butane'!$A$32:$AQ$58,COLUMN('LPG propane or butane'!M$32),FALSE)</f>
        <v>165285146240839.34</v>
      </c>
      <c r="N11">
        <f>VLOOKUP($A11,'LPG propane or butane'!$A$2:$AQ$28,COLUMN('LPG propane or butane'!N$2),FALSE)+VLOOKUP($A11,'LPG propane or butane'!$A$32:$AQ$58,COLUMN('LPG propane or butane'!N$32),FALSE)</f>
        <v>167747645987835.63</v>
      </c>
      <c r="O11">
        <f>VLOOKUP($A11,'LPG propane or butane'!$A$2:$AQ$28,COLUMN('LPG propane or butane'!O$2),FALSE)+VLOOKUP($A11,'LPG propane or butane'!$A$32:$AQ$58,COLUMN('LPG propane or butane'!O$32),FALSE)</f>
        <v>170200125271683.75</v>
      </c>
      <c r="P11">
        <f>VLOOKUP($A11,'LPG propane or butane'!$A$2:$AQ$28,COLUMN('LPG propane or butane'!P$2),FALSE)+VLOOKUP($A11,'LPG propane or butane'!$A$32:$AQ$58,COLUMN('LPG propane or butane'!P$32),FALSE)</f>
        <v>172641187433945.81</v>
      </c>
      <c r="Q11">
        <f>VLOOKUP($A11,'LPG propane or butane'!$A$2:$AQ$28,COLUMN('LPG propane or butane'!Q$2),FALSE)+VLOOKUP($A11,'LPG propane or butane'!$A$32:$AQ$58,COLUMN('LPG propane or butane'!Q$32),FALSE)</f>
        <v>175067459807335.06</v>
      </c>
      <c r="R11">
        <f>VLOOKUP($A11,'LPG propane or butane'!$A$2:$AQ$28,COLUMN('LPG propane or butane'!R$2),FALSE)+VLOOKUP($A11,'LPG propane or butane'!$A$32:$AQ$58,COLUMN('LPG propane or butane'!R$32),FALSE)</f>
        <v>177296525598943.75</v>
      </c>
      <c r="S11">
        <f>VLOOKUP($A11,'LPG propane or butane'!$A$2:$AQ$28,COLUMN('LPG propane or butane'!S$2),FALSE)+VLOOKUP($A11,'LPG propane or butane'!$A$32:$AQ$58,COLUMN('LPG propane or butane'!S$32),FALSE)</f>
        <v>179683282247059.88</v>
      </c>
      <c r="T11">
        <f>VLOOKUP($A11,'LPG propane or butane'!$A$2:$AQ$28,COLUMN('LPG propane or butane'!T$2),FALSE)+VLOOKUP($A11,'LPG propane or butane'!$A$32:$AQ$58,COLUMN('LPG propane or butane'!T$32),FALSE)</f>
        <v>182045465833367.41</v>
      </c>
      <c r="U11">
        <f>VLOOKUP($A11,'LPG propane or butane'!$A$2:$AQ$28,COLUMN('LPG propane or butane'!U$2),FALSE)+VLOOKUP($A11,'LPG propane or butane'!$A$32:$AQ$58,COLUMN('LPG propane or butane'!U$32),FALSE)</f>
        <v>184378723933466.88</v>
      </c>
      <c r="V11">
        <f>VLOOKUP($A11,'LPG propane or butane'!$A$2:$AQ$28,COLUMN('LPG propane or butane'!V$2),FALSE)+VLOOKUP($A11,'LPG propane or butane'!$A$32:$AQ$58,COLUMN('LPG propane or butane'!V$32),FALSE)</f>
        <v>186678468282606.13</v>
      </c>
      <c r="W11">
        <f>VLOOKUP($A11,'LPG propane or butane'!$A$2:$AQ$28,COLUMN('LPG propane or butane'!W$2),FALSE)+VLOOKUP($A11,'LPG propane or butane'!$A$32:$AQ$58,COLUMN('LPG propane or butane'!W$32),FALSE)</f>
        <v>188822607156925.28</v>
      </c>
      <c r="X11">
        <f>VLOOKUP($A11,'LPG propane or butane'!$A$2:$AQ$28,COLUMN('LPG propane or butane'!X$2),FALSE)+VLOOKUP($A11,'LPG propane or butane'!$A$32:$AQ$58,COLUMN('LPG propane or butane'!X$32),FALSE)</f>
        <v>190607697738035.56</v>
      </c>
      <c r="Y11">
        <f>VLOOKUP($A11,'LPG propane or butane'!$A$2:$AQ$28,COLUMN('LPG propane or butane'!Y$2),FALSE)+VLOOKUP($A11,'LPG propane or butane'!$A$32:$AQ$58,COLUMN('LPG propane or butane'!Y$32),FALSE)</f>
        <v>192213750599526.63</v>
      </c>
      <c r="Z11">
        <f>VLOOKUP($A11,'LPG propane or butane'!$A$2:$AQ$28,COLUMN('LPG propane or butane'!Z$2),FALSE)+VLOOKUP($A11,'LPG propane or butane'!$A$32:$AQ$58,COLUMN('LPG propane or butane'!Z$32),FALSE)</f>
        <v>193632675916224.44</v>
      </c>
      <c r="AA11">
        <f>VLOOKUP($A11,'LPG propane or butane'!$A$2:$AQ$28,COLUMN('LPG propane or butane'!AA$2),FALSE)+VLOOKUP($A11,'LPG propane or butane'!$A$32:$AQ$58,COLUMN('LPG propane or butane'!AA$32),FALSE)</f>
        <v>194854741161079.75</v>
      </c>
      <c r="AB11">
        <f>VLOOKUP($A11,'LPG propane or butane'!$A$2:$AQ$28,COLUMN('LPG propane or butane'!AB$2),FALSE)+VLOOKUP($A11,'LPG propane or butane'!$A$32:$AQ$58,COLUMN('LPG propane or butane'!AB$32),FALSE)</f>
        <v>195872579433984.16</v>
      </c>
      <c r="AC11">
        <f>VLOOKUP($A11,'LPG propane or butane'!$A$2:$AQ$28,COLUMN('LPG propane or butane'!AC$2),FALSE)+VLOOKUP($A11,'LPG propane or butane'!$A$32:$AQ$58,COLUMN('LPG propane or butane'!AC$32),FALSE)</f>
        <v>196679301722599</v>
      </c>
      <c r="AD11">
        <f>VLOOKUP($A11,'LPG propane or butane'!$A$2:$AQ$28,COLUMN('LPG propane or butane'!AD$2),FALSE)+VLOOKUP($A11,'LPG propane or butane'!$A$32:$AQ$58,COLUMN('LPG propane or butane'!AD$32),FALSE)</f>
        <v>197268554401409.63</v>
      </c>
      <c r="AE11">
        <f>VLOOKUP($A11,'LPG propane or butane'!$A$2:$AQ$28,COLUMN('LPG propane or butane'!AE$2),FALSE)+VLOOKUP($A11,'LPG propane or butane'!$A$32:$AQ$58,COLUMN('LPG propane or butane'!AE$32),FALSE)</f>
        <v>197632545383022.63</v>
      </c>
      <c r="AF11">
        <f>VLOOKUP($A11,'LPG propane or butane'!$A$2:$AQ$28,COLUMN('LPG propane or butane'!AF$2),FALSE)+VLOOKUP($A11,'LPG propane or butane'!$A$32:$AQ$58,COLUMN('LPG propane or butane'!AF$32),FALSE)</f>
        <v>197766149417150.25</v>
      </c>
      <c r="AG11">
        <f>VLOOKUP($A11,'LPG propane or butane'!$A$2:$AQ$28,COLUMN('LPG propane or butane'!AG$2),FALSE)+VLOOKUP($A11,'LPG propane or butane'!$A$32:$AQ$58,COLUMN('LPG propane or butane'!AG$32),FALSE)</f>
        <v>197662917995372.63</v>
      </c>
      <c r="AH11">
        <f>VLOOKUP($A11,'LPG propane or butane'!$A$2:$AQ$28,COLUMN('LPG propane or butane'!AH$2),FALSE)+VLOOKUP($A11,'LPG propane or butane'!$A$32:$AQ$58,COLUMN('LPG propane or butane'!AH$32),FALSE)</f>
        <v>197115735185365.59</v>
      </c>
      <c r="AI11">
        <f>VLOOKUP($A11,'LPG propane or butane'!$A$2:$AQ$28,COLUMN('LPG propane or butane'!AI$2),FALSE)+VLOOKUP($A11,'LPG propane or butane'!$A$32:$AQ$58,COLUMN('LPG propane or butane'!AI$32),FALSE)</f>
        <v>196324300089321.69</v>
      </c>
      <c r="AJ11">
        <f>VLOOKUP($A11,'LPG propane or butane'!$A$2:$AQ$28,COLUMN('LPG propane or butane'!AJ$2),FALSE)+VLOOKUP($A11,'LPG propane or butane'!$A$32:$AQ$58,COLUMN('LPG propane or butane'!AJ$32),FALSE)</f>
        <v>195285392380212.75</v>
      </c>
      <c r="AK11">
        <f>VLOOKUP($A11,'LPG propane or butane'!$A$2:$AQ$28,COLUMN('LPG propane or butane'!AK$2),FALSE)+VLOOKUP($A11,'LPG propane or butane'!$A$32:$AQ$58,COLUMN('LPG propane or butane'!AK$32),FALSE)</f>
        <v>193996757967216.81</v>
      </c>
      <c r="AL11">
        <f>VLOOKUP($A11,'LPG propane or butane'!$A$2:$AQ$28,COLUMN('LPG propane or butane'!AL$2),FALSE)+VLOOKUP($A11,'LPG propane or butane'!$A$32:$AQ$58,COLUMN('LPG propane or butane'!AL$32),FALSE)</f>
        <v>192457162220083.06</v>
      </c>
      <c r="AM11">
        <f>VLOOKUP($A11,'LPG propane or butane'!$A$2:$AQ$28,COLUMN('LPG propane or butane'!AM$2),FALSE)+VLOOKUP($A11,'LPG propane or butane'!$A$32:$AQ$58,COLUMN('LPG propane or butane'!AM$32),FALSE)</f>
        <v>190664453458508.13</v>
      </c>
      <c r="AN11">
        <f>VLOOKUP($A11,'LPG propane or butane'!$A$2:$AQ$28,COLUMN('LPG propane or butane'!AN$2),FALSE)+VLOOKUP($A11,'LPG propane or butane'!$A$32:$AQ$58,COLUMN('LPG propane or butane'!AN$32),FALSE)</f>
        <v>188619626790372.88</v>
      </c>
      <c r="AO11">
        <f>VLOOKUP($A11,'LPG propane or butane'!$A$2:$AQ$28,COLUMN('LPG propane or butane'!AO$2),FALSE)+VLOOKUP($A11,'LPG propane or butane'!$A$32:$AQ$58,COLUMN('LPG propane or butane'!AO$32),FALSE)</f>
        <v>186322886976270.31</v>
      </c>
      <c r="AP11">
        <f>VLOOKUP($A11,'LPG propane or butane'!$A$2:$AQ$28,COLUMN('LPG propane or butane'!AP$2),FALSE)+VLOOKUP($A11,'LPG propane or butane'!$A$32:$AQ$58,COLUMN('LPG propane or butane'!AP$32),FALSE)</f>
        <v>183777635797108.5</v>
      </c>
      <c r="AQ11">
        <f>VLOOKUP($A11,'LPG propane or butane'!$A$2:$AQ$28,COLUMN('LPG propane or butane'!AQ$2),FALSE)+VLOOKUP($A11,'LPG propane or butane'!$A$32:$AQ$58,COLUMN('LPG propane or butane'!AQ$32),FALSE)</f>
        <v>180986587855205.28</v>
      </c>
    </row>
    <row r="12" spans="1:43">
      <c r="A12" s="37" t="s">
        <v>625</v>
      </c>
      <c r="B12">
        <f>VLOOKUP($A12,'LPG propane or butane'!$A$2:$AQ$28,COLUMN('LPG propane or butane'!B$2),FALSE)+VLOOKUP($A12,'LPG propane or butane'!$A$32:$AQ$58,COLUMN('LPG propane or butane'!B$32),FALSE)</f>
        <v>169648378991961.88</v>
      </c>
      <c r="C12">
        <f>VLOOKUP($A12,'LPG propane or butane'!$A$2:$AQ$28,COLUMN('LPG propane or butane'!C$2),FALSE)+VLOOKUP($A12,'LPG propane or butane'!$A$32:$AQ$58,COLUMN('LPG propane or butane'!C$32),FALSE)</f>
        <v>171057961040901.63</v>
      </c>
      <c r="D12">
        <f>VLOOKUP($A12,'LPG propane or butane'!$A$2:$AQ$28,COLUMN('LPG propane or butane'!D$2),FALSE)+VLOOKUP($A12,'LPG propane or butane'!$A$32:$AQ$58,COLUMN('LPG propane or butane'!D$32),FALSE)</f>
        <v>197766863623002.41</v>
      </c>
      <c r="E12">
        <f>VLOOKUP($A12,'LPG propane or butane'!$A$2:$AQ$28,COLUMN('LPG propane or butane'!E$2),FALSE)+VLOOKUP($A12,'LPG propane or butane'!$A$32:$AQ$58,COLUMN('LPG propane or butane'!E$32),FALSE)</f>
        <v>203857206840777.66</v>
      </c>
      <c r="F12">
        <f>VLOOKUP($A12,'LPG propane or butane'!$A$2:$AQ$28,COLUMN('LPG propane or butane'!F$2),FALSE)+VLOOKUP($A12,'LPG propane or butane'!$A$32:$AQ$58,COLUMN('LPG propane or butane'!F$32),FALSE)</f>
        <v>209511233951240.19</v>
      </c>
      <c r="G12">
        <f>VLOOKUP($A12,'LPG propane or butane'!$A$2:$AQ$28,COLUMN('LPG propane or butane'!G$2),FALSE)+VLOOKUP($A12,'LPG propane or butane'!$A$32:$AQ$58,COLUMN('LPG propane or butane'!G$32),FALSE)</f>
        <v>214858040521807.28</v>
      </c>
      <c r="H12">
        <f>VLOOKUP($A12,'LPG propane or butane'!$A$2:$AQ$28,COLUMN('LPG propane or butane'!H$2),FALSE)+VLOOKUP($A12,'LPG propane or butane'!$A$32:$AQ$58,COLUMN('LPG propane or butane'!H$32),FALSE)</f>
        <v>219978522236088.41</v>
      </c>
      <c r="I12">
        <f>VLOOKUP($A12,'LPG propane or butane'!$A$2:$AQ$28,COLUMN('LPG propane or butane'!I$2),FALSE)+VLOOKUP($A12,'LPG propane or butane'!$A$32:$AQ$58,COLUMN('LPG propane or butane'!I$32),FALSE)</f>
        <v>224805721300321.72</v>
      </c>
      <c r="J12">
        <f>VLOOKUP($A12,'LPG propane or butane'!$A$2:$AQ$28,COLUMN('LPG propane or butane'!J$2),FALSE)+VLOOKUP($A12,'LPG propane or butane'!$A$32:$AQ$58,COLUMN('LPG propane or butane'!J$32),FALSE)</f>
        <v>229563120151644.91</v>
      </c>
      <c r="K12">
        <f>VLOOKUP($A12,'LPG propane or butane'!$A$2:$AQ$28,COLUMN('LPG propane or butane'!K$2),FALSE)+VLOOKUP($A12,'LPG propane or butane'!$A$32:$AQ$58,COLUMN('LPG propane or butane'!K$32),FALSE)</f>
        <v>234258531268846.84</v>
      </c>
      <c r="L12">
        <f>VLOOKUP($A12,'LPG propane or butane'!$A$2:$AQ$28,COLUMN('LPG propane or butane'!L$2),FALSE)+VLOOKUP($A12,'LPG propane or butane'!$A$32:$AQ$58,COLUMN('LPG propane or butane'!L$32),FALSE)</f>
        <v>238898466732305.13</v>
      </c>
      <c r="M12">
        <f>VLOOKUP($A12,'LPG propane or butane'!$A$2:$AQ$28,COLUMN('LPG propane or butane'!M$2),FALSE)+VLOOKUP($A12,'LPG propane or butane'!$A$32:$AQ$58,COLUMN('LPG propane or butane'!M$32),FALSE)</f>
        <v>243127515226595.94</v>
      </c>
      <c r="N12">
        <f>VLOOKUP($A12,'LPG propane or butane'!$A$2:$AQ$28,COLUMN('LPG propane or butane'!N$2),FALSE)+VLOOKUP($A12,'LPG propane or butane'!$A$32:$AQ$58,COLUMN('LPG propane or butane'!N$32),FALSE)</f>
        <v>247297684065469.56</v>
      </c>
      <c r="O12">
        <f>VLOOKUP($A12,'LPG propane or butane'!$A$2:$AQ$28,COLUMN('LPG propane or butane'!O$2),FALSE)+VLOOKUP($A12,'LPG propane or butane'!$A$32:$AQ$58,COLUMN('LPG propane or butane'!O$32),FALSE)</f>
        <v>251412420216595.34</v>
      </c>
      <c r="P12">
        <f>VLOOKUP($A12,'LPG propane or butane'!$A$2:$AQ$28,COLUMN('LPG propane or butane'!P$2),FALSE)+VLOOKUP($A12,'LPG propane or butane'!$A$32:$AQ$58,COLUMN('LPG propane or butane'!P$32),FALSE)</f>
        <v>255474248746110.56</v>
      </c>
      <c r="Q12">
        <f>VLOOKUP($A12,'LPG propane or butane'!$A$2:$AQ$28,COLUMN('LPG propane or butane'!Q$2),FALSE)+VLOOKUP($A12,'LPG propane or butane'!$A$32:$AQ$58,COLUMN('LPG propane or butane'!Q$32),FALSE)</f>
        <v>259482291370727.16</v>
      </c>
      <c r="R12">
        <f>VLOOKUP($A12,'LPG propane or butane'!$A$2:$AQ$28,COLUMN('LPG propane or butane'!R$2),FALSE)+VLOOKUP($A12,'LPG propane or butane'!$A$32:$AQ$58,COLUMN('LPG propane or butane'!R$32),FALSE)</f>
        <v>263176615001906.84</v>
      </c>
      <c r="S12">
        <f>VLOOKUP($A12,'LPG propane or butane'!$A$2:$AQ$28,COLUMN('LPG propane or butane'!S$2),FALSE)+VLOOKUP($A12,'LPG propane or butane'!$A$32:$AQ$58,COLUMN('LPG propane or butane'!S$32),FALSE)</f>
        <v>267072342674937.69</v>
      </c>
      <c r="T12">
        <f>VLOOKUP($A12,'LPG propane or butane'!$A$2:$AQ$28,COLUMN('LPG propane or butane'!T$2),FALSE)+VLOOKUP($A12,'LPG propane or butane'!$A$32:$AQ$58,COLUMN('LPG propane or butane'!T$32),FALSE)</f>
        <v>270909354735846.16</v>
      </c>
      <c r="U12">
        <f>VLOOKUP($A12,'LPG propane or butane'!$A$2:$AQ$28,COLUMN('LPG propane or butane'!U$2),FALSE)+VLOOKUP($A12,'LPG propane or butane'!$A$32:$AQ$58,COLUMN('LPG propane or butane'!U$32),FALSE)</f>
        <v>274683658751321.03</v>
      </c>
      <c r="V12">
        <f>VLOOKUP($A12,'LPG propane or butane'!$A$2:$AQ$28,COLUMN('LPG propane or butane'!V$2),FALSE)+VLOOKUP($A12,'LPG propane or butane'!$A$32:$AQ$58,COLUMN('LPG propane or butane'!V$32),FALSE)</f>
        <v>278390612356666.47</v>
      </c>
      <c r="W12">
        <f>VLOOKUP($A12,'LPG propane or butane'!$A$2:$AQ$28,COLUMN('LPG propane or butane'!W$2),FALSE)+VLOOKUP($A12,'LPG propane or butane'!$A$32:$AQ$58,COLUMN('LPG propane or butane'!W$32),FALSE)</f>
        <v>281854512318351.69</v>
      </c>
      <c r="X12">
        <f>VLOOKUP($A12,'LPG propane or butane'!$A$2:$AQ$28,COLUMN('LPG propane or butane'!X$2),FALSE)+VLOOKUP($A12,'LPG propane or butane'!$A$32:$AQ$58,COLUMN('LPG propane or butane'!X$32),FALSE)</f>
        <v>284780357863153.5</v>
      </c>
      <c r="Y12">
        <f>VLOOKUP($A12,'LPG propane or butane'!$A$2:$AQ$28,COLUMN('LPG propane or butane'!Y$2),FALSE)+VLOOKUP($A12,'LPG propane or butane'!$A$32:$AQ$58,COLUMN('LPG propane or butane'!Y$32),FALSE)</f>
        <v>287430364285039.63</v>
      </c>
      <c r="Z12">
        <f>VLOOKUP($A12,'LPG propane or butane'!$A$2:$AQ$28,COLUMN('LPG propane or butane'!Z$2),FALSE)+VLOOKUP($A12,'LPG propane or butane'!$A$32:$AQ$58,COLUMN('LPG propane or butane'!Z$32),FALSE)</f>
        <v>289793507275213.5</v>
      </c>
      <c r="AA12">
        <f>VLOOKUP($A12,'LPG propane or butane'!$A$2:$AQ$28,COLUMN('LPG propane or butane'!AA$2),FALSE)+VLOOKUP($A12,'LPG propane or butane'!$A$32:$AQ$58,COLUMN('LPG propane or butane'!AA$32),FALSE)</f>
        <v>291856244711485</v>
      </c>
      <c r="AB12">
        <f>VLOOKUP($A12,'LPG propane or butane'!$A$2:$AQ$28,COLUMN('LPG propane or butane'!AB$2),FALSE)+VLOOKUP($A12,'LPG propane or butane'!$A$32:$AQ$58,COLUMN('LPG propane or butane'!AB$32),FALSE)</f>
        <v>293608374130402.56</v>
      </c>
      <c r="AC12">
        <f>VLOOKUP($A12,'LPG propane or butane'!$A$2:$AQ$28,COLUMN('LPG propane or butane'!AC$2),FALSE)+VLOOKUP($A12,'LPG propane or butane'!$A$32:$AQ$58,COLUMN('LPG propane or butane'!AC$32),FALSE)</f>
        <v>295040301429507.19</v>
      </c>
      <c r="AD12">
        <f>VLOOKUP($A12,'LPG propane or butane'!$A$2:$AQ$28,COLUMN('LPG propane or butane'!AD$2),FALSE)+VLOOKUP($A12,'LPG propane or butane'!$A$32:$AQ$58,COLUMN('LPG propane or butane'!AD$32),FALSE)</f>
        <v>296143138431755.69</v>
      </c>
      <c r="AE12">
        <f>VLOOKUP($A12,'LPG propane or butane'!$A$2:$AQ$28,COLUMN('LPG propane or butane'!AE$2),FALSE)+VLOOKUP($A12,'LPG propane or butane'!$A$32:$AQ$58,COLUMN('LPG propane or butane'!AE$32),FALSE)</f>
        <v>296905827453141.94</v>
      </c>
      <c r="AF12">
        <f>VLOOKUP($A12,'LPG propane or butane'!$A$2:$AQ$28,COLUMN('LPG propane or butane'!AF$2),FALSE)+VLOOKUP($A12,'LPG propane or butane'!$A$32:$AQ$58,COLUMN('LPG propane or butane'!AF$32),FALSE)</f>
        <v>297321152694282</v>
      </c>
      <c r="AG12">
        <f>VLOOKUP($A12,'LPG propane or butane'!$A$2:$AQ$28,COLUMN('LPG propane or butane'!AG$2),FALSE)+VLOOKUP($A12,'LPG propane or butane'!$A$32:$AQ$58,COLUMN('LPG propane or butane'!AG$32),FALSE)</f>
        <v>297379915402925.94</v>
      </c>
      <c r="AH12">
        <f>VLOOKUP($A12,'LPG propane or butane'!$A$2:$AQ$28,COLUMN('LPG propane or butane'!AH$2),FALSE)+VLOOKUP($A12,'LPG propane or butane'!$A$32:$AQ$58,COLUMN('LPG propane or butane'!AH$32),FALSE)</f>
        <v>296778817894523.06</v>
      </c>
      <c r="AI12">
        <f>VLOOKUP($A12,'LPG propane or butane'!$A$2:$AQ$28,COLUMN('LPG propane or butane'!AI$2),FALSE)+VLOOKUP($A12,'LPG propane or butane'!$A$32:$AQ$58,COLUMN('LPG propane or butane'!AI$32),FALSE)</f>
        <v>295810378220000.38</v>
      </c>
      <c r="AJ12">
        <f>VLOOKUP($A12,'LPG propane or butane'!$A$2:$AQ$28,COLUMN('LPG propane or butane'!AJ$2),FALSE)+VLOOKUP($A12,'LPG propane or butane'!$A$32:$AQ$58,COLUMN('LPG propane or butane'!AJ$32),FALSE)</f>
        <v>294470056178017.06</v>
      </c>
      <c r="AK12">
        <f>VLOOKUP($A12,'LPG propane or butane'!$A$2:$AQ$28,COLUMN('LPG propane or butane'!AK$2),FALSE)+VLOOKUP($A12,'LPG propane or butane'!$A$32:$AQ$58,COLUMN('LPG propane or butane'!AK$32),FALSE)</f>
        <v>292754707218198.5</v>
      </c>
      <c r="AL12">
        <f>VLOOKUP($A12,'LPG propane or butane'!$A$2:$AQ$28,COLUMN('LPG propane or butane'!AL$2),FALSE)+VLOOKUP($A12,'LPG propane or butane'!$A$32:$AQ$58,COLUMN('LPG propane or butane'!AL$32),FALSE)</f>
        <v>290662666911680.13</v>
      </c>
      <c r="AM12">
        <f>VLOOKUP($A12,'LPG propane or butane'!$A$2:$AQ$28,COLUMN('LPG propane or butane'!AM$2),FALSE)+VLOOKUP($A12,'LPG propane or butane'!$A$32:$AQ$58,COLUMN('LPG propane or butane'!AM$32),FALSE)</f>
        <v>288190912455550.38</v>
      </c>
      <c r="AN12">
        <f>VLOOKUP($A12,'LPG propane or butane'!$A$2:$AQ$28,COLUMN('LPG propane or butane'!AN$2),FALSE)+VLOOKUP($A12,'LPG propane or butane'!$A$32:$AQ$58,COLUMN('LPG propane or butane'!AN$32),FALSE)</f>
        <v>285341032818313.88</v>
      </c>
      <c r="AO12">
        <f>VLOOKUP($A12,'LPG propane or butane'!$A$2:$AQ$28,COLUMN('LPG propane or butane'!AO$2),FALSE)+VLOOKUP($A12,'LPG propane or butane'!$A$32:$AQ$58,COLUMN('LPG propane or butane'!AO$32),FALSE)</f>
        <v>282113452385320.94</v>
      </c>
      <c r="AP12">
        <f>VLOOKUP($A12,'LPG propane or butane'!$A$2:$AQ$28,COLUMN('LPG propane or butane'!AP$2),FALSE)+VLOOKUP($A12,'LPG propane or butane'!$A$32:$AQ$58,COLUMN('LPG propane or butane'!AP$32),FALSE)</f>
        <v>278513292326556.16</v>
      </c>
      <c r="AQ12">
        <f>VLOOKUP($A12,'LPG propane or butane'!$A$2:$AQ$28,COLUMN('LPG propane or butane'!AQ$2),FALSE)+VLOOKUP($A12,'LPG propane or butane'!$A$32:$AQ$58,COLUMN('LPG propane or butane'!AQ$32),FALSE)</f>
        <v>274544666493029.5</v>
      </c>
    </row>
    <row r="13" spans="1:43">
      <c r="A13" s="37" t="s">
        <v>626</v>
      </c>
      <c r="B13">
        <f>VLOOKUP($A13,'LPG propane or butane'!$A$2:$AQ$28,COLUMN('LPG propane or butane'!B$2),FALSE)+VLOOKUP($A13,'LPG propane or butane'!$A$32:$AQ$58,COLUMN('LPG propane or butane'!B$32),FALSE)</f>
        <v>21589119012.087032</v>
      </c>
      <c r="C13">
        <f>VLOOKUP($A13,'LPG propane or butane'!$A$2:$AQ$28,COLUMN('LPG propane or butane'!C$2),FALSE)+VLOOKUP($A13,'LPG propane or butane'!$A$32:$AQ$58,COLUMN('LPG propane or butane'!C$32),FALSE)</f>
        <v>21508615453.083855</v>
      </c>
      <c r="D13">
        <f>VLOOKUP($A13,'LPG propane or butane'!$A$2:$AQ$28,COLUMN('LPG propane or butane'!D$2),FALSE)+VLOOKUP($A13,'LPG propane or butane'!$A$32:$AQ$58,COLUMN('LPG propane or butane'!D$32),FALSE)</f>
        <v>24562397949.634991</v>
      </c>
      <c r="E13">
        <f>VLOOKUP($A13,'LPG propane or butane'!$A$2:$AQ$28,COLUMN('LPG propane or butane'!E$2),FALSE)+VLOOKUP($A13,'LPG propane or butane'!$A$32:$AQ$58,COLUMN('LPG propane or butane'!E$32),FALSE)</f>
        <v>25004318444.26564</v>
      </c>
      <c r="F13">
        <f>VLOOKUP($A13,'LPG propane or butane'!$A$2:$AQ$28,COLUMN('LPG propane or butane'!F$2),FALSE)+VLOOKUP($A13,'LPG propane or butane'!$A$32:$AQ$58,COLUMN('LPG propane or butane'!F$32),FALSE)</f>
        <v>25372907226.928524</v>
      </c>
      <c r="G13">
        <f>VLOOKUP($A13,'LPG propane or butane'!$A$2:$AQ$28,COLUMN('LPG propane or butane'!G$2),FALSE)+VLOOKUP($A13,'LPG propane or butane'!$A$32:$AQ$58,COLUMN('LPG propane or butane'!G$32),FALSE)</f>
        <v>25685470667.989277</v>
      </c>
      <c r="H13">
        <f>VLOOKUP($A13,'LPG propane or butane'!$A$2:$AQ$28,COLUMN('LPG propane or butane'!H$2),FALSE)+VLOOKUP($A13,'LPG propane or butane'!$A$32:$AQ$58,COLUMN('LPG propane or butane'!H$32),FALSE)</f>
        <v>25952828579.699768</v>
      </c>
      <c r="I13">
        <f>VLOOKUP($A13,'LPG propane or butane'!$A$2:$AQ$28,COLUMN('LPG propane or butane'!I$2),FALSE)+VLOOKUP($A13,'LPG propane or butane'!$A$32:$AQ$58,COLUMN('LPG propane or butane'!I$32),FALSE)</f>
        <v>26168119387.052372</v>
      </c>
      <c r="J13">
        <f>VLOOKUP($A13,'LPG propane or butane'!$A$2:$AQ$28,COLUMN('LPG propane or butane'!J$2),FALSE)+VLOOKUP($A13,'LPG propane or butane'!$A$32:$AQ$58,COLUMN('LPG propane or butane'!J$32),FALSE)</f>
        <v>26358218130.446236</v>
      </c>
      <c r="K13">
        <f>VLOOKUP($A13,'LPG propane or butane'!$A$2:$AQ$28,COLUMN('LPG propane or butane'!K$2),FALSE)+VLOOKUP($A13,'LPG propane or butane'!$A$32:$AQ$58,COLUMN('LPG propane or butane'!K$32),FALSE)</f>
        <v>26524206439.708157</v>
      </c>
      <c r="L13">
        <f>VLOOKUP($A13,'LPG propane or butane'!$A$2:$AQ$28,COLUMN('LPG propane or butane'!L$2),FALSE)+VLOOKUP($A13,'LPG propane or butane'!$A$32:$AQ$58,COLUMN('LPG propane or butane'!L$32),FALSE)</f>
        <v>26666973412.42448</v>
      </c>
      <c r="M13">
        <f>VLOOKUP($A13,'LPG propane or butane'!$A$2:$AQ$28,COLUMN('LPG propane or butane'!M$2),FALSE)+VLOOKUP($A13,'LPG propane or butane'!$A$32:$AQ$58,COLUMN('LPG propane or butane'!M$32),FALSE)</f>
        <v>26747603397.571144</v>
      </c>
      <c r="N13">
        <f>VLOOKUP($A13,'LPG propane or butane'!$A$2:$AQ$28,COLUMN('LPG propane or butane'!N$2),FALSE)+VLOOKUP($A13,'LPG propane or butane'!$A$32:$AQ$58,COLUMN('LPG propane or butane'!N$32),FALSE)</f>
        <v>26806061073.973274</v>
      </c>
      <c r="O13">
        <f>VLOOKUP($A13,'LPG propane or butane'!$A$2:$AQ$28,COLUMN('LPG propane or butane'!O$2),FALSE)+VLOOKUP($A13,'LPG propane or butane'!$A$32:$AQ$58,COLUMN('LPG propane or butane'!O$32),FALSE)</f>
        <v>26842877377.190754</v>
      </c>
      <c r="P13">
        <f>VLOOKUP($A13,'LPG propane or butane'!$A$2:$AQ$28,COLUMN('LPG propane or butane'!P$2),FALSE)+VLOOKUP($A13,'LPG propane or butane'!$A$32:$AQ$58,COLUMN('LPG propane or butane'!P$32),FALSE)</f>
        <v>26858466011.760345</v>
      </c>
      <c r="Q13">
        <f>VLOOKUP($A13,'LPG propane or butane'!$A$2:$AQ$28,COLUMN('LPG propane or butane'!Q$2),FALSE)+VLOOKUP($A13,'LPG propane or butane'!$A$32:$AQ$58,COLUMN('LPG propane or butane'!Q$32),FALSE)</f>
        <v>26852874285.898357</v>
      </c>
      <c r="R13">
        <f>VLOOKUP($A13,'LPG propane or butane'!$A$2:$AQ$28,COLUMN('LPG propane or butane'!R$2),FALSE)+VLOOKUP($A13,'LPG propane or butane'!$A$32:$AQ$58,COLUMN('LPG propane or butane'!R$32),FALSE)</f>
        <v>26799810088.017445</v>
      </c>
      <c r="S13">
        <f>VLOOKUP($A13,'LPG propane or butane'!$A$2:$AQ$28,COLUMN('LPG propane or butane'!S$2),FALSE)+VLOOKUP($A13,'LPG propane or butane'!$A$32:$AQ$58,COLUMN('LPG propane or butane'!S$32),FALSE)</f>
        <v>26752249518.542404</v>
      </c>
      <c r="T13">
        <f>VLOOKUP($A13,'LPG propane or butane'!$A$2:$AQ$28,COLUMN('LPG propane or butane'!T$2),FALSE)+VLOOKUP($A13,'LPG propane or butane'!$A$32:$AQ$58,COLUMN('LPG propane or butane'!T$32),FALSE)</f>
        <v>26683480569.336025</v>
      </c>
      <c r="U13">
        <f>VLOOKUP($A13,'LPG propane or butane'!$A$2:$AQ$28,COLUMN('LPG propane or butane'!U$2),FALSE)+VLOOKUP($A13,'LPG propane or butane'!$A$32:$AQ$58,COLUMN('LPG propane or butane'!U$32),FALSE)</f>
        <v>26593292376.981251</v>
      </c>
      <c r="V13">
        <f>VLOOKUP($A13,'LPG propane or butane'!$A$2:$AQ$28,COLUMN('LPG propane or butane'!V$2),FALSE)+VLOOKUP($A13,'LPG propane or butane'!$A$32:$AQ$58,COLUMN('LPG propane or butane'!V$32),FALSE)</f>
        <v>26481441607.262352</v>
      </c>
      <c r="W13">
        <f>VLOOKUP($A13,'LPG propane or butane'!$A$2:$AQ$28,COLUMN('LPG propane or butane'!W$2),FALSE)+VLOOKUP($A13,'LPG propane or butane'!$A$32:$AQ$58,COLUMN('LPG propane or butane'!W$32),FALSE)</f>
        <v>26331757258.149242</v>
      </c>
      <c r="X13">
        <f>VLOOKUP($A13,'LPG propane or butane'!$A$2:$AQ$28,COLUMN('LPG propane or butane'!X$2),FALSE)+VLOOKUP($A13,'LPG propane or butane'!$A$32:$AQ$58,COLUMN('LPG propane or butane'!X$32),FALSE)</f>
        <v>26118342612.361706</v>
      </c>
      <c r="Y13">
        <f>VLOOKUP($A13,'LPG propane or butane'!$A$2:$AQ$28,COLUMN('LPG propane or butane'!Y$2),FALSE)+VLOOKUP($A13,'LPG propane or butane'!$A$32:$AQ$58,COLUMN('LPG propane or butane'!Y$32),FALSE)</f>
        <v>25867425638.745071</v>
      </c>
      <c r="Z13">
        <f>VLOOKUP($A13,'LPG propane or butane'!$A$2:$AQ$28,COLUMN('LPG propane or butane'!Z$2),FALSE)+VLOOKUP($A13,'LPG propane or butane'!$A$32:$AQ$58,COLUMN('LPG propane or butane'!Z$32),FALSE)</f>
        <v>25579364764.08432</v>
      </c>
      <c r="AA13">
        <f>VLOOKUP($A13,'LPG propane or butane'!$A$2:$AQ$28,COLUMN('LPG propane or butane'!AA$2),FALSE)+VLOOKUP($A13,'LPG propane or butane'!$A$32:$AQ$58,COLUMN('LPG propane or butane'!AA$32),FALSE)</f>
        <v>25254392348.21899</v>
      </c>
      <c r="AB13">
        <f>VLOOKUP($A13,'LPG propane or butane'!$A$2:$AQ$28,COLUMN('LPG propane or butane'!AB$2),FALSE)+VLOOKUP($A13,'LPG propane or butane'!$A$32:$AQ$58,COLUMN('LPG propane or butane'!AB$32),FALSE)</f>
        <v>24893133872.091034</v>
      </c>
      <c r="AC13">
        <f>VLOOKUP($A13,'LPG propane or butane'!$A$2:$AQ$28,COLUMN('LPG propane or butane'!AC$2),FALSE)+VLOOKUP($A13,'LPG propane or butane'!$A$32:$AQ$58,COLUMN('LPG propane or butane'!AC$32),FALSE)</f>
        <v>24496353598.15308</v>
      </c>
      <c r="AD13">
        <f>VLOOKUP($A13,'LPG propane or butane'!$A$2:$AQ$28,COLUMN('LPG propane or butane'!AD$2),FALSE)+VLOOKUP($A13,'LPG propane or butane'!$A$32:$AQ$58,COLUMN('LPG propane or butane'!AD$32),FALSE)</f>
        <v>24064958270.351254</v>
      </c>
      <c r="AE13">
        <f>VLOOKUP($A13,'LPG propane or butane'!$A$2:$AQ$28,COLUMN('LPG propane or butane'!AE$2),FALSE)+VLOOKUP($A13,'LPG propane or butane'!$A$32:$AQ$58,COLUMN('LPG propane or butane'!AE$32),FALSE)</f>
        <v>23599763672.324574</v>
      </c>
      <c r="AF13">
        <f>VLOOKUP($A13,'LPG propane or butane'!$A$2:$AQ$28,COLUMN('LPG propane or butane'!AF$2),FALSE)+VLOOKUP($A13,'LPG propane or butane'!$A$32:$AQ$58,COLUMN('LPG propane or butane'!AF$32),FALSE)</f>
        <v>23101981539.293812</v>
      </c>
      <c r="AG13">
        <f>VLOOKUP($A13,'LPG propane or butane'!$A$2:$AQ$28,COLUMN('LPG propane or butane'!AG$2),FALSE)+VLOOKUP($A13,'LPG propane or butane'!$A$32:$AQ$58,COLUMN('LPG propane or butane'!AG$32),FALSE)</f>
        <v>22572744775.107761</v>
      </c>
      <c r="AH13">
        <f>VLOOKUP($A13,'LPG propane or butane'!$A$2:$AQ$28,COLUMN('LPG propane or butane'!AH$2),FALSE)+VLOOKUP($A13,'LPG propane or butane'!$A$32:$AQ$58,COLUMN('LPG propane or butane'!AH$32),FALSE)</f>
        <v>21991506753.84837</v>
      </c>
      <c r="AI13">
        <f>VLOOKUP($A13,'LPG propane or butane'!$A$2:$AQ$28,COLUMN('LPG propane or butane'!AI$2),FALSE)+VLOOKUP($A13,'LPG propane or butane'!$A$32:$AQ$58,COLUMN('LPG propane or butane'!AI$32),FALSE)</f>
        <v>21382957640.56649</v>
      </c>
      <c r="AJ13">
        <f>VLOOKUP($A13,'LPG propane or butane'!$A$2:$AQ$28,COLUMN('LPG propane or butane'!AJ$2),FALSE)+VLOOKUP($A13,'LPG propane or butane'!$A$32:$AQ$58,COLUMN('LPG propane or butane'!AJ$32),FALSE)</f>
        <v>20748788779.782307</v>
      </c>
      <c r="AK13">
        <f>VLOOKUP($A13,'LPG propane or butane'!$A$2:$AQ$28,COLUMN('LPG propane or butane'!AK$2),FALSE)+VLOOKUP($A13,'LPG propane or butane'!$A$32:$AQ$58,COLUMN('LPG propane or butane'!AK$32),FALSE)</f>
        <v>20090842673.604675</v>
      </c>
      <c r="AL13">
        <f>VLOOKUP($A13,'LPG propane or butane'!$A$2:$AQ$28,COLUMN('LPG propane or butane'!AL$2),FALSE)+VLOOKUP($A13,'LPG propane or butane'!$A$32:$AQ$58,COLUMN('LPG propane or butane'!AL$32),FALSE)</f>
        <v>19411106417.290218</v>
      </c>
      <c r="AM13">
        <f>VLOOKUP($A13,'LPG propane or butane'!$A$2:$AQ$28,COLUMN('LPG propane or butane'!AM$2),FALSE)+VLOOKUP($A13,'LPG propane or butane'!$A$32:$AQ$58,COLUMN('LPG propane or butane'!AM$32),FALSE)</f>
        <v>18711514454.466152</v>
      </c>
      <c r="AN13">
        <f>VLOOKUP($A13,'LPG propane or butane'!$A$2:$AQ$28,COLUMN('LPG propane or butane'!AN$2),FALSE)+VLOOKUP($A13,'LPG propane or butane'!$A$32:$AQ$58,COLUMN('LPG propane or butane'!AN$32),FALSE)</f>
        <v>17994337616.040741</v>
      </c>
      <c r="AO13">
        <f>VLOOKUP($A13,'LPG propane or butane'!$A$2:$AQ$28,COLUMN('LPG propane or butane'!AO$2),FALSE)+VLOOKUP($A13,'LPG propane or butane'!$A$32:$AQ$58,COLUMN('LPG propane or butane'!AO$32),FALSE)</f>
        <v>17261787466.826988</v>
      </c>
      <c r="AP13">
        <f>VLOOKUP($A13,'LPG propane or butane'!$A$2:$AQ$28,COLUMN('LPG propane or butane'!AP$2),FALSE)+VLOOKUP($A13,'LPG propane or butane'!$A$32:$AQ$58,COLUMN('LPG propane or butane'!AP$32),FALSE)</f>
        <v>16516374449.411163</v>
      </c>
      <c r="AQ13">
        <f>VLOOKUP($A13,'LPG propane or butane'!$A$2:$AQ$28,COLUMN('LPG propane or butane'!AQ$2),FALSE)+VLOOKUP($A13,'LPG propane or butane'!$A$32:$AQ$58,COLUMN('LPG propane or butane'!AQ$32),FALSE)</f>
        <v>15760536568.418066</v>
      </c>
    </row>
    <row r="14" spans="1:43">
      <c r="A14" s="37" t="s">
        <v>627</v>
      </c>
      <c r="B14">
        <f>VLOOKUP($A14,'LPG propane or butane'!$A$2:$AQ$28,COLUMN('LPG propane or butane'!B$2),FALSE)+VLOOKUP($A14,'LPG propane or butane'!$A$32:$AQ$58,COLUMN('LPG propane or butane'!B$32),FALSE)</f>
        <v>148259323447.48126</v>
      </c>
      <c r="C14">
        <f>VLOOKUP($A14,'LPG propane or butane'!$A$2:$AQ$28,COLUMN('LPG propane or butane'!C$2),FALSE)+VLOOKUP($A14,'LPG propane or butane'!$A$32:$AQ$58,COLUMN('LPG propane or butane'!C$32),FALSE)</f>
        <v>146237668083.67303</v>
      </c>
      <c r="D14">
        <f>VLOOKUP($A14,'LPG propane or butane'!$A$2:$AQ$28,COLUMN('LPG propane or butane'!D$2),FALSE)+VLOOKUP($A14,'LPG propane or butane'!$A$32:$AQ$58,COLUMN('LPG propane or butane'!D$32),FALSE)</f>
        <v>156936430482.38101</v>
      </c>
      <c r="E14">
        <f>VLOOKUP($A14,'LPG propane or butane'!$A$2:$AQ$28,COLUMN('LPG propane or butane'!E$2),FALSE)+VLOOKUP($A14,'LPG propane or butane'!$A$32:$AQ$58,COLUMN('LPG propane or butane'!E$32),FALSE)</f>
        <v>155997341745.29517</v>
      </c>
      <c r="F14">
        <f>VLOOKUP($A14,'LPG propane or butane'!$A$2:$AQ$28,COLUMN('LPG propane or butane'!F$2),FALSE)+VLOOKUP($A14,'LPG propane or butane'!$A$32:$AQ$58,COLUMN('LPG propane or butane'!F$32),FALSE)</f>
        <v>154790500449.72235</v>
      </c>
      <c r="G14">
        <f>VLOOKUP($A14,'LPG propane or butane'!$A$2:$AQ$28,COLUMN('LPG propane or butane'!G$2),FALSE)+VLOOKUP($A14,'LPG propane or butane'!$A$32:$AQ$58,COLUMN('LPG propane or butane'!G$32),FALSE)</f>
        <v>153434388958.95871</v>
      </c>
      <c r="H14">
        <f>VLOOKUP($A14,'LPG propane or butane'!$A$2:$AQ$28,COLUMN('LPG propane or butane'!H$2),FALSE)+VLOOKUP($A14,'LPG propane or butane'!$A$32:$AQ$58,COLUMN('LPG propane or butane'!H$32),FALSE)</f>
        <v>151998876368.38141</v>
      </c>
      <c r="I14">
        <f>VLOOKUP($A14,'LPG propane or butane'!$A$2:$AQ$28,COLUMN('LPG propane or butane'!I$2),FALSE)+VLOOKUP($A14,'LPG propane or butane'!$A$32:$AQ$58,COLUMN('LPG propane or butane'!I$32),FALSE)</f>
        <v>150446304579.95132</v>
      </c>
      <c r="J14">
        <f>VLOOKUP($A14,'LPG propane or butane'!$A$2:$AQ$28,COLUMN('LPG propane or butane'!J$2),FALSE)+VLOOKUP($A14,'LPG propane or butane'!$A$32:$AQ$58,COLUMN('LPG propane or butane'!J$32),FALSE)</f>
        <v>148931840736.59402</v>
      </c>
      <c r="K14">
        <f>VLOOKUP($A14,'LPG propane or butane'!$A$2:$AQ$28,COLUMN('LPG propane or butane'!K$2),FALSE)+VLOOKUP($A14,'LPG propane or butane'!$A$32:$AQ$58,COLUMN('LPG propane or butane'!K$32),FALSE)</f>
        <v>147456689810.87997</v>
      </c>
      <c r="L14">
        <f>VLOOKUP($A14,'LPG propane or butane'!$A$2:$AQ$28,COLUMN('LPG propane or butane'!L$2),FALSE)+VLOOKUP($A14,'LPG propane or butane'!$A$32:$AQ$58,COLUMN('LPG propane or butane'!L$32),FALSE)</f>
        <v>146021120730.10571</v>
      </c>
      <c r="M14">
        <f>VLOOKUP($A14,'LPG propane or butane'!$A$2:$AQ$28,COLUMN('LPG propane or butane'!M$2),FALSE)+VLOOKUP($A14,'LPG propane or butane'!$A$32:$AQ$58,COLUMN('LPG propane or butane'!M$32),FALSE)</f>
        <v>144410676128.24893</v>
      </c>
      <c r="N14">
        <f>VLOOKUP($A14,'LPG propane or butane'!$A$2:$AQ$28,COLUMN('LPG propane or butane'!N$2),FALSE)+VLOOKUP($A14,'LPG propane or butane'!$A$32:$AQ$58,COLUMN('LPG propane or butane'!N$32),FALSE)</f>
        <v>142842592114.29544</v>
      </c>
      <c r="O14">
        <f>VLOOKUP($A14,'LPG propane or butane'!$A$2:$AQ$28,COLUMN('LPG propane or butane'!O$2),FALSE)+VLOOKUP($A14,'LPG propane or butane'!$A$32:$AQ$58,COLUMN('LPG propane or butane'!O$32),FALSE)</f>
        <v>141315187667.37885</v>
      </c>
      <c r="P14">
        <f>VLOOKUP($A14,'LPG propane or butane'!$A$2:$AQ$28,COLUMN('LPG propane or butane'!P$2),FALSE)+VLOOKUP($A14,'LPG propane or butane'!$A$32:$AQ$58,COLUMN('LPG propane or butane'!P$32),FALSE)</f>
        <v>139826447915.91727</v>
      </c>
      <c r="Q14">
        <f>VLOOKUP($A14,'LPG propane or butane'!$A$2:$AQ$28,COLUMN('LPG propane or butane'!Q$2),FALSE)+VLOOKUP($A14,'LPG propane or butane'!$A$32:$AQ$58,COLUMN('LPG propane or butane'!Q$32),FALSE)</f>
        <v>138372745395.12085</v>
      </c>
      <c r="R14">
        <f>VLOOKUP($A14,'LPG propane or butane'!$A$2:$AQ$28,COLUMN('LPG propane or butane'!R$2),FALSE)+VLOOKUP($A14,'LPG propane or butane'!$A$32:$AQ$58,COLUMN('LPG propane or butane'!R$32),FALSE)</f>
        <v>136816305025.58278</v>
      </c>
      <c r="S14">
        <f>VLOOKUP($A14,'LPG propane or butane'!$A$2:$AQ$28,COLUMN('LPG propane or butane'!S$2),FALSE)+VLOOKUP($A14,'LPG propane or butane'!$A$32:$AQ$58,COLUMN('LPG propane or butane'!S$32),FALSE)</f>
        <v>135425422737.2888</v>
      </c>
      <c r="T14">
        <f>VLOOKUP($A14,'LPG propane or butane'!$A$2:$AQ$28,COLUMN('LPG propane or butane'!T$2),FALSE)+VLOOKUP($A14,'LPG propane or butane'!$A$32:$AQ$58,COLUMN('LPG propane or butane'!T$32),FALSE)</f>
        <v>134059448609.39885</v>
      </c>
      <c r="U14">
        <f>VLOOKUP($A14,'LPG propane or butane'!$A$2:$AQ$28,COLUMN('LPG propane or butane'!U$2),FALSE)+VLOOKUP($A14,'LPG propane or butane'!$A$32:$AQ$58,COLUMN('LPG propane or butane'!U$32),FALSE)</f>
        <v>132714539904.55757</v>
      </c>
      <c r="V14">
        <f>VLOOKUP($A14,'LPG propane or butane'!$A$2:$AQ$28,COLUMN('LPG propane or butane'!V$2),FALSE)+VLOOKUP($A14,'LPG propane or butane'!$A$32:$AQ$58,COLUMN('LPG propane or butane'!V$32),FALSE)</f>
        <v>131386900565.29355</v>
      </c>
      <c r="W14">
        <f>VLOOKUP($A14,'LPG propane or butane'!$A$2:$AQ$28,COLUMN('LPG propane or butane'!W$2),FALSE)+VLOOKUP($A14,'LPG propane or butane'!$A$32:$AQ$58,COLUMN('LPG propane or butane'!W$32),FALSE)</f>
        <v>129994278518.91763</v>
      </c>
      <c r="X14">
        <f>VLOOKUP($A14,'LPG propane or butane'!$A$2:$AQ$28,COLUMN('LPG propane or butane'!X$2),FALSE)+VLOOKUP($A14,'LPG propane or butane'!$A$32:$AQ$58,COLUMN('LPG propane or butane'!X$32),FALSE)</f>
        <v>128408047010.2659</v>
      </c>
      <c r="Y14">
        <f>VLOOKUP($A14,'LPG propane or butane'!$A$2:$AQ$28,COLUMN('LPG propane or butane'!Y$2),FALSE)+VLOOKUP($A14,'LPG propane or butane'!$A$32:$AQ$58,COLUMN('LPG propane or butane'!Y$32),FALSE)</f>
        <v>126756366060.62093</v>
      </c>
      <c r="Z14">
        <f>VLOOKUP($A14,'LPG propane or butane'!$A$2:$AQ$28,COLUMN('LPG propane or butane'!Z$2),FALSE)+VLOOKUP($A14,'LPG propane or butane'!$A$32:$AQ$58,COLUMN('LPG propane or butane'!Z$32),FALSE)</f>
        <v>125038706487.48862</v>
      </c>
      <c r="AA14">
        <f>VLOOKUP($A14,'LPG propane or butane'!$A$2:$AQ$28,COLUMN('LPG propane or butane'!AA$2),FALSE)+VLOOKUP($A14,'LPG propane or butane'!$A$32:$AQ$58,COLUMN('LPG propane or butane'!AA$32),FALSE)</f>
        <v>123253579002.41025</v>
      </c>
      <c r="AB14">
        <f>VLOOKUP($A14,'LPG propane or butane'!$A$2:$AQ$28,COLUMN('LPG propane or butane'!AB$2),FALSE)+VLOOKUP($A14,'LPG propane or butane'!$A$32:$AQ$58,COLUMN('LPG propane or butane'!AB$32),FALSE)</f>
        <v>121401057141.90759</v>
      </c>
      <c r="AC14">
        <f>VLOOKUP($A14,'LPG propane or butane'!$A$2:$AQ$28,COLUMN('LPG propane or butane'!AC$2),FALSE)+VLOOKUP($A14,'LPG propane or butane'!$A$32:$AQ$58,COLUMN('LPG propane or butane'!AC$32),FALSE)</f>
        <v>119481516272.67807</v>
      </c>
      <c r="AD14">
        <f>VLOOKUP($A14,'LPG propane or butane'!$A$2:$AQ$28,COLUMN('LPG propane or butane'!AD$2),FALSE)+VLOOKUP($A14,'LPG propane or butane'!$A$32:$AQ$58,COLUMN('LPG propane or butane'!AD$32),FALSE)</f>
        <v>117495644650.2789</v>
      </c>
      <c r="AE14">
        <f>VLOOKUP($A14,'LPG propane or butane'!$A$2:$AQ$28,COLUMN('LPG propane or butane'!AE$2),FALSE)+VLOOKUP($A14,'LPG propane or butane'!$A$32:$AQ$58,COLUMN('LPG propane or butane'!AE$32),FALSE)</f>
        <v>115443298158.75485</v>
      </c>
      <c r="AF14">
        <f>VLOOKUP($A14,'LPG propane or butane'!$A$2:$AQ$28,COLUMN('LPG propane or butane'!AF$2),FALSE)+VLOOKUP($A14,'LPG propane or butane'!$A$32:$AQ$58,COLUMN('LPG propane or butane'!AF$32),FALSE)</f>
        <v>113325873254.81189</v>
      </c>
      <c r="AG14">
        <f>VLOOKUP($A14,'LPG propane or butane'!$A$2:$AQ$28,COLUMN('LPG propane or butane'!AG$2),FALSE)+VLOOKUP($A14,'LPG propane or butane'!$A$32:$AQ$58,COLUMN('LPG propane or butane'!AG$32),FALSE)</f>
        <v>111143986139.24345</v>
      </c>
      <c r="AH14">
        <f>VLOOKUP($A14,'LPG propane or butane'!$A$2:$AQ$28,COLUMN('LPG propane or butane'!AH$2),FALSE)+VLOOKUP($A14,'LPG propane or butane'!$A$32:$AQ$58,COLUMN('LPG propane or butane'!AH$32),FALSE)</f>
        <v>108790599055.97755</v>
      </c>
      <c r="AI14">
        <f>VLOOKUP($A14,'LPG propane or butane'!$A$2:$AQ$28,COLUMN('LPG propane or butane'!AI$2),FALSE)+VLOOKUP($A14,'LPG propane or butane'!$A$32:$AQ$58,COLUMN('LPG propane or butane'!AI$32),FALSE)</f>
        <v>106380868486.44469</v>
      </c>
      <c r="AJ14">
        <f>VLOOKUP($A14,'LPG propane or butane'!$A$2:$AQ$28,COLUMN('LPG propane or butane'!AJ$2),FALSE)+VLOOKUP($A14,'LPG propane or butane'!$A$32:$AQ$58,COLUMN('LPG propane or butane'!AJ$32),FALSE)</f>
        <v>103916777557.62109</v>
      </c>
      <c r="AK14">
        <f>VLOOKUP($A14,'LPG propane or butane'!$A$2:$AQ$28,COLUMN('LPG propane or butane'!AK$2),FALSE)+VLOOKUP($A14,'LPG propane or butane'!$A$32:$AQ$58,COLUMN('LPG propane or butane'!AK$32),FALSE)</f>
        <v>101400716069.88174</v>
      </c>
      <c r="AL14">
        <f>VLOOKUP($A14,'LPG propane or butane'!$A$2:$AQ$28,COLUMN('LPG propane or butane'!AL$2),FALSE)+VLOOKUP($A14,'LPG propane or butane'!$A$32:$AQ$58,COLUMN('LPG propane or butane'!AL$32),FALSE)</f>
        <v>98835472596.193939</v>
      </c>
      <c r="AM14">
        <f>VLOOKUP($A14,'LPG propane or butane'!$A$2:$AQ$28,COLUMN('LPG propane or butane'!AM$2),FALSE)+VLOOKUP($A14,'LPG propane or butane'!$A$32:$AQ$58,COLUMN('LPG propane or butane'!AM$32),FALSE)</f>
        <v>96223251930.722672</v>
      </c>
      <c r="AN14">
        <f>VLOOKUP($A14,'LPG propane or butane'!$A$2:$AQ$28,COLUMN('LPG propane or butane'!AN$2),FALSE)+VLOOKUP($A14,'LPG propane or butane'!$A$32:$AQ$58,COLUMN('LPG propane or butane'!AN$32),FALSE)</f>
        <v>93567681915.089951</v>
      </c>
      <c r="AO14">
        <f>VLOOKUP($A14,'LPG propane or butane'!$A$2:$AQ$28,COLUMN('LPG propane or butane'!AO$2),FALSE)+VLOOKUP($A14,'LPG propane or butane'!$A$32:$AQ$58,COLUMN('LPG propane or butane'!AO$32),FALSE)</f>
        <v>90871829325.924423</v>
      </c>
      <c r="AP14">
        <f>VLOOKUP($A14,'LPG propane or butane'!$A$2:$AQ$28,COLUMN('LPG propane or butane'!AP$2),FALSE)+VLOOKUP($A14,'LPG propane or butane'!$A$32:$AQ$58,COLUMN('LPG propane or butane'!AP$32),FALSE)</f>
        <v>88140099618.134903</v>
      </c>
      <c r="AQ14">
        <f>VLOOKUP($A14,'LPG propane or butane'!$A$2:$AQ$28,COLUMN('LPG propane or butane'!AQ$2),FALSE)+VLOOKUP($A14,'LPG propane or butane'!$A$32:$AQ$58,COLUMN('LPG propane or butane'!AQ$32),FALSE)</f>
        <v>85376347969.365326</v>
      </c>
    </row>
    <row r="15" spans="1:43">
      <c r="A15" s="37" t="s">
        <v>628</v>
      </c>
      <c r="B15">
        <f>VLOOKUP($A15,'LPG propane or butane'!$A$2:$AQ$28,COLUMN('LPG propane or butane'!B$2),FALSE)+VLOOKUP($A15,'LPG propane or butane'!$A$32:$AQ$58,COLUMN('LPG propane or butane'!B$32),FALSE)</f>
        <v>2899840538401.0532</v>
      </c>
      <c r="C15">
        <f>VLOOKUP($A15,'LPG propane or butane'!$A$2:$AQ$28,COLUMN('LPG propane or butane'!C$2),FALSE)+VLOOKUP($A15,'LPG propane or butane'!$A$32:$AQ$58,COLUMN('LPG propane or butane'!C$32),FALSE)</f>
        <v>2894180266258.873</v>
      </c>
      <c r="D15">
        <f>VLOOKUP($A15,'LPG propane or butane'!$A$2:$AQ$28,COLUMN('LPG propane or butane'!D$2),FALSE)+VLOOKUP($A15,'LPG propane or butane'!$A$32:$AQ$58,COLUMN('LPG propane or butane'!D$32),FALSE)</f>
        <v>3040812119510.2607</v>
      </c>
      <c r="E15">
        <f>VLOOKUP($A15,'LPG propane or butane'!$A$2:$AQ$28,COLUMN('LPG propane or butane'!E$2),FALSE)+VLOOKUP($A15,'LPG propane or butane'!$A$32:$AQ$58,COLUMN('LPG propane or butane'!E$32),FALSE)</f>
        <v>3077360829251.0488</v>
      </c>
      <c r="F15">
        <f>VLOOKUP($A15,'LPG propane or butane'!$A$2:$AQ$28,COLUMN('LPG propane or butane'!F$2),FALSE)+VLOOKUP($A15,'LPG propane or butane'!$A$32:$AQ$58,COLUMN('LPG propane or butane'!F$32),FALSE)</f>
        <v>3107832735111.0088</v>
      </c>
      <c r="G15">
        <f>VLOOKUP($A15,'LPG propane or butane'!$A$2:$AQ$28,COLUMN('LPG propane or butane'!G$2),FALSE)+VLOOKUP($A15,'LPG propane or butane'!$A$32:$AQ$58,COLUMN('LPG propane or butane'!G$32),FALSE)</f>
        <v>3134377194907.897</v>
      </c>
      <c r="H15">
        <f>VLOOKUP($A15,'LPG propane or butane'!$A$2:$AQ$28,COLUMN('LPG propane or butane'!H$2),FALSE)+VLOOKUP($A15,'LPG propane or butane'!$A$32:$AQ$58,COLUMN('LPG propane or butane'!H$32),FALSE)</f>
        <v>3158310616902.4751</v>
      </c>
      <c r="I15">
        <f>VLOOKUP($A15,'LPG propane or butane'!$A$2:$AQ$28,COLUMN('LPG propane or butane'!I$2),FALSE)+VLOOKUP($A15,'LPG propane or butane'!$A$32:$AQ$58,COLUMN('LPG propane or butane'!I$32),FALSE)</f>
        <v>3178749884484.0532</v>
      </c>
      <c r="J15">
        <f>VLOOKUP($A15,'LPG propane or butane'!$A$2:$AQ$28,COLUMN('LPG propane or butane'!J$2),FALSE)+VLOOKUP($A15,'LPG propane or butane'!$A$32:$AQ$58,COLUMN('LPG propane or butane'!J$32),FALSE)</f>
        <v>3198947376682.8989</v>
      </c>
      <c r="K15">
        <f>VLOOKUP($A15,'LPG propane or butane'!$A$2:$AQ$28,COLUMN('LPG propane or butane'!K$2),FALSE)+VLOOKUP($A15,'LPG propane or butane'!$A$32:$AQ$58,COLUMN('LPG propane or butane'!K$32),FALSE)</f>
        <v>3218975338024.5347</v>
      </c>
      <c r="L15">
        <f>VLOOKUP($A15,'LPG propane or butane'!$A$2:$AQ$28,COLUMN('LPG propane or butane'!L$2),FALSE)+VLOOKUP($A15,'LPG propane or butane'!$A$32:$AQ$58,COLUMN('LPG propane or butane'!L$32),FALSE)</f>
        <v>3238886753804.9863</v>
      </c>
      <c r="M15">
        <f>VLOOKUP($A15,'LPG propane or butane'!$A$2:$AQ$28,COLUMN('LPG propane or butane'!M$2),FALSE)+VLOOKUP($A15,'LPG propane or butane'!$A$32:$AQ$58,COLUMN('LPG propane or butane'!M$32),FALSE)</f>
        <v>3253843735136.9526</v>
      </c>
      <c r="N15">
        <f>VLOOKUP($A15,'LPG propane or butane'!$A$2:$AQ$28,COLUMN('LPG propane or butane'!N$2),FALSE)+VLOOKUP($A15,'LPG propane or butane'!$A$32:$AQ$58,COLUMN('LPG propane or butane'!N$32),FALSE)</f>
        <v>3268691509981.8955</v>
      </c>
      <c r="O15">
        <f>VLOOKUP($A15,'LPG propane or butane'!$A$2:$AQ$28,COLUMN('LPG propane or butane'!O$2),FALSE)+VLOOKUP($A15,'LPG propane or butane'!$A$32:$AQ$58,COLUMN('LPG propane or butane'!O$32),FALSE)</f>
        <v>3283440548887.3105</v>
      </c>
      <c r="P15">
        <f>VLOOKUP($A15,'LPG propane or butane'!$A$2:$AQ$28,COLUMN('LPG propane or butane'!P$2),FALSE)+VLOOKUP($A15,'LPG propane or butane'!$A$32:$AQ$58,COLUMN('LPG propane or butane'!P$32),FALSE)</f>
        <v>3298090959010.0952</v>
      </c>
      <c r="Q15">
        <f>VLOOKUP($A15,'LPG propane or butane'!$A$2:$AQ$28,COLUMN('LPG propane or butane'!Q$2),FALSE)+VLOOKUP($A15,'LPG propane or butane'!$A$32:$AQ$58,COLUMN('LPG propane or butane'!Q$32),FALSE)</f>
        <v>3312600949281.9897</v>
      </c>
      <c r="R15">
        <f>VLOOKUP($A15,'LPG propane or butane'!$A$2:$AQ$28,COLUMN('LPG propane or butane'!R$2),FALSE)+VLOOKUP($A15,'LPG propane or butane'!$A$32:$AQ$58,COLUMN('LPG propane or butane'!R$32),FALSE)</f>
        <v>3323630255500.0752</v>
      </c>
      <c r="S15">
        <f>VLOOKUP($A15,'LPG propane or butane'!$A$2:$AQ$28,COLUMN('LPG propane or butane'!S$2),FALSE)+VLOOKUP($A15,'LPG propane or butane'!$A$32:$AQ$58,COLUMN('LPG propane or butane'!S$32),FALSE)</f>
        <v>3337755930363.604</v>
      </c>
      <c r="T15">
        <f>VLOOKUP($A15,'LPG propane or butane'!$A$2:$AQ$28,COLUMN('LPG propane or butane'!T$2),FALSE)+VLOOKUP($A15,'LPG propane or butane'!$A$32:$AQ$58,COLUMN('LPG propane or butane'!T$32),FALSE)</f>
        <v>3351606206816.6265</v>
      </c>
      <c r="U15">
        <f>VLOOKUP($A15,'LPG propane or butane'!$A$2:$AQ$28,COLUMN('LPG propane or butane'!U$2),FALSE)+VLOOKUP($A15,'LPG propane or butane'!$A$32:$AQ$58,COLUMN('LPG propane or butane'!U$32),FALSE)</f>
        <v>3365113778968.0879</v>
      </c>
      <c r="V15">
        <f>VLOOKUP($A15,'LPG propane or butane'!$A$2:$AQ$28,COLUMN('LPG propane or butane'!V$2),FALSE)+VLOOKUP($A15,'LPG propane or butane'!$A$32:$AQ$58,COLUMN('LPG propane or butane'!V$32),FALSE)</f>
        <v>3378207001358.4097</v>
      </c>
      <c r="W15">
        <f>VLOOKUP($A15,'LPG propane or butane'!$A$2:$AQ$28,COLUMN('LPG propane or butane'!W$2),FALSE)+VLOOKUP($A15,'LPG propane or butane'!$A$32:$AQ$58,COLUMN('LPG propane or butane'!W$32),FALSE)</f>
        <v>3388742461637.394</v>
      </c>
      <c r="X15">
        <f>VLOOKUP($A15,'LPG propane or butane'!$A$2:$AQ$28,COLUMN('LPG propane or butane'!X$2),FALSE)+VLOOKUP($A15,'LPG propane or butane'!$A$32:$AQ$58,COLUMN('LPG propane or butane'!X$32),FALSE)</f>
        <v>3393220241677.0796</v>
      </c>
      <c r="Y15">
        <f>VLOOKUP($A15,'LPG propane or butane'!$A$2:$AQ$28,COLUMN('LPG propane or butane'!Y$2),FALSE)+VLOOKUP($A15,'LPG propane or butane'!$A$32:$AQ$58,COLUMN('LPG propane or butane'!Y$32),FALSE)</f>
        <v>3394902155949.3232</v>
      </c>
      <c r="Z15">
        <f>VLOOKUP($A15,'LPG propane or butane'!$A$2:$AQ$28,COLUMN('LPG propane or butane'!Z$2),FALSE)+VLOOKUP($A15,'LPG propane or butane'!$A$32:$AQ$58,COLUMN('LPG propane or butane'!Z$32),FALSE)</f>
        <v>3393705604266.8555</v>
      </c>
      <c r="AA15">
        <f>VLOOKUP($A15,'LPG propane or butane'!$A$2:$AQ$28,COLUMN('LPG propane or butane'!AA$2),FALSE)+VLOOKUP($A15,'LPG propane or butane'!$A$32:$AQ$58,COLUMN('LPG propane or butane'!AA$32),FALSE)</f>
        <v>3389519880002.9834</v>
      </c>
      <c r="AB15">
        <f>VLOOKUP($A15,'LPG propane or butane'!$A$2:$AQ$28,COLUMN('LPG propane or butane'!AB$2),FALSE)+VLOOKUP($A15,'LPG propane or butane'!$A$32:$AQ$58,COLUMN('LPG propane or butane'!AB$32),FALSE)</f>
        <v>3382275382419.1768</v>
      </c>
      <c r="AC15">
        <f>VLOOKUP($A15,'LPG propane or butane'!$A$2:$AQ$28,COLUMN('LPG propane or butane'!AC$2),FALSE)+VLOOKUP($A15,'LPG propane or butane'!$A$32:$AQ$58,COLUMN('LPG propane or butane'!AC$32),FALSE)</f>
        <v>3371910454624.145</v>
      </c>
      <c r="AD15">
        <f>VLOOKUP($A15,'LPG propane or butane'!$A$2:$AQ$28,COLUMN('LPG propane or butane'!AD$2),FALSE)+VLOOKUP($A15,'LPG propane or butane'!$A$32:$AQ$58,COLUMN('LPG propane or butane'!AD$32),FALSE)</f>
        <v>3358372209058.8472</v>
      </c>
      <c r="AE15">
        <f>VLOOKUP($A15,'LPG propane or butane'!$A$2:$AQ$28,COLUMN('LPG propane or butane'!AE$2),FALSE)+VLOOKUP($A15,'LPG propane or butane'!$A$32:$AQ$58,COLUMN('LPG propane or butane'!AE$32),FALSE)</f>
        <v>3341583564490.6943</v>
      </c>
      <c r="AF15">
        <f>VLOOKUP($A15,'LPG propane or butane'!$A$2:$AQ$28,COLUMN('LPG propane or butane'!AF$2),FALSE)+VLOOKUP($A15,'LPG propane or butane'!$A$32:$AQ$58,COLUMN('LPG propane or butane'!AF$32),FALSE)</f>
        <v>3321511943238.1543</v>
      </c>
      <c r="AG15">
        <f>VLOOKUP($A15,'LPG propane or butane'!$A$2:$AQ$28,COLUMN('LPG propane or butane'!AG$2),FALSE)+VLOOKUP($A15,'LPG propane or butane'!$A$32:$AQ$58,COLUMN('LPG propane or butane'!AG$32),FALSE)</f>
        <v>3298102480831.8638</v>
      </c>
      <c r="AH15">
        <f>VLOOKUP($A15,'LPG propane or butane'!$A$2:$AQ$28,COLUMN('LPG propane or butane'!AH$2),FALSE)+VLOOKUP($A15,'LPG propane or butane'!$A$32:$AQ$58,COLUMN('LPG propane or butane'!AH$32),FALSE)</f>
        <v>3268032020838.2793</v>
      </c>
      <c r="AI15">
        <f>VLOOKUP($A15,'LPG propane or butane'!$A$2:$AQ$28,COLUMN('LPG propane or butane'!AI$2),FALSE)+VLOOKUP($A15,'LPG propane or butane'!$A$32:$AQ$58,COLUMN('LPG propane or butane'!AI$32),FALSE)</f>
        <v>3234644807033.5103</v>
      </c>
      <c r="AJ15">
        <f>VLOOKUP($A15,'LPG propane or butane'!$A$2:$AQ$28,COLUMN('LPG propane or butane'!AJ$2),FALSE)+VLOOKUP($A15,'LPG propane or butane'!$A$32:$AQ$58,COLUMN('LPG propane or butane'!AJ$32),FALSE)</f>
        <v>3197935324517.3101</v>
      </c>
      <c r="AK15">
        <f>VLOOKUP($A15,'LPG propane or butane'!$A$2:$AQ$28,COLUMN('LPG propane or butane'!AK$2),FALSE)+VLOOKUP($A15,'LPG propane or butane'!$A$32:$AQ$58,COLUMN('LPG propane or butane'!AK$32),FALSE)</f>
        <v>3157912744892.3833</v>
      </c>
      <c r="AL15">
        <f>VLOOKUP($A15,'LPG propane or butane'!$A$2:$AQ$28,COLUMN('LPG propane or butane'!AL$2),FALSE)+VLOOKUP($A15,'LPG propane or butane'!$A$32:$AQ$58,COLUMN('LPG propane or butane'!AL$32),FALSE)</f>
        <v>3114601426581.8047</v>
      </c>
      <c r="AM15">
        <f>VLOOKUP($A15,'LPG propane or butane'!$A$2:$AQ$28,COLUMN('LPG propane or butane'!AM$2),FALSE)+VLOOKUP($A15,'LPG propane or butane'!$A$32:$AQ$58,COLUMN('LPG propane or butane'!AM$32),FALSE)</f>
        <v>3068009981094.8979</v>
      </c>
      <c r="AN15">
        <f>VLOOKUP($A15,'LPG propane or butane'!$A$2:$AQ$28,COLUMN('LPG propane or butane'!AN$2),FALSE)+VLOOKUP($A15,'LPG propane or butane'!$A$32:$AQ$58,COLUMN('LPG propane or butane'!AN$32),FALSE)</f>
        <v>3018195634552.8311</v>
      </c>
      <c r="AO15">
        <f>VLOOKUP($A15,'LPG propane or butane'!$A$2:$AQ$28,COLUMN('LPG propane or butane'!AO$2),FALSE)+VLOOKUP($A15,'LPG propane or butane'!$A$32:$AQ$58,COLUMN('LPG propane or butane'!AO$32),FALSE)</f>
        <v>2965201453687.4399</v>
      </c>
      <c r="AP15">
        <f>VLOOKUP($A15,'LPG propane or butane'!$A$2:$AQ$28,COLUMN('LPG propane or butane'!AP$2),FALSE)+VLOOKUP($A15,'LPG propane or butane'!$A$32:$AQ$58,COLUMN('LPG propane or butane'!AP$32),FALSE)</f>
        <v>2909118734887.2354</v>
      </c>
      <c r="AQ15">
        <f>VLOOKUP($A15,'LPG propane or butane'!$A$2:$AQ$28,COLUMN('LPG propane or butane'!AQ$2),FALSE)+VLOOKUP($A15,'LPG propane or butane'!$A$32:$AQ$58,COLUMN('LPG propane or butane'!AQ$32),FALSE)</f>
        <v>2850025794057.9126</v>
      </c>
    </row>
    <row r="16" spans="1:43">
      <c r="A16" s="37" t="s">
        <v>629</v>
      </c>
      <c r="B16">
        <f>VLOOKUP($A16,'LPG propane or butane'!$A$2:$AQ$28,COLUMN('LPG propane or butane'!B$2),FALSE)+VLOOKUP($A16,'LPG propane or butane'!$A$32:$AQ$58,COLUMN('LPG propane or butane'!B$32),FALSE)</f>
        <v>2238572307796</v>
      </c>
      <c r="C16">
        <f>VLOOKUP($A16,'LPG propane or butane'!$A$2:$AQ$28,COLUMN('LPG propane or butane'!C$2),FALSE)+VLOOKUP($A16,'LPG propane or butane'!$A$32:$AQ$58,COLUMN('LPG propane or butane'!C$32),FALSE)</f>
        <v>2237263904309.9434</v>
      </c>
      <c r="D16">
        <f>VLOOKUP($A16,'LPG propane or butane'!$A$2:$AQ$28,COLUMN('LPG propane or butane'!D$2),FALSE)+VLOOKUP($A16,'LPG propane or butane'!$A$32:$AQ$58,COLUMN('LPG propane or butane'!D$32),FALSE)</f>
        <v>2352085833786.7319</v>
      </c>
      <c r="E16">
        <f>VLOOKUP($A16,'LPG propane or butane'!$A$2:$AQ$28,COLUMN('LPG propane or butane'!E$2),FALSE)+VLOOKUP($A16,'LPG propane or butane'!$A$32:$AQ$58,COLUMN('LPG propane or butane'!E$32),FALSE)</f>
        <v>2382682175428.689</v>
      </c>
      <c r="F16">
        <f>VLOOKUP($A16,'LPG propane or butane'!$A$2:$AQ$28,COLUMN('LPG propane or butane'!F$2),FALSE)+VLOOKUP($A16,'LPG propane or butane'!$A$32:$AQ$58,COLUMN('LPG propane or butane'!F$32),FALSE)</f>
        <v>2408692575776.396</v>
      </c>
      <c r="G16">
        <f>VLOOKUP($A16,'LPG propane or butane'!$A$2:$AQ$28,COLUMN('LPG propane or butane'!G$2),FALSE)+VLOOKUP($A16,'LPG propane or butane'!$A$32:$AQ$58,COLUMN('LPG propane or butane'!G$32),FALSE)</f>
        <v>2431768228152.4531</v>
      </c>
      <c r="H16">
        <f>VLOOKUP($A16,'LPG propane or butane'!$A$2:$AQ$28,COLUMN('LPG propane or butane'!H$2),FALSE)+VLOOKUP($A16,'LPG propane or butane'!$A$32:$AQ$58,COLUMN('LPG propane or butane'!H$32),FALSE)</f>
        <v>2452911951016.9922</v>
      </c>
      <c r="I16">
        <f>VLOOKUP($A16,'LPG propane or butane'!$A$2:$AQ$28,COLUMN('LPG propane or butane'!I$2),FALSE)+VLOOKUP($A16,'LPG propane or butane'!$A$32:$AQ$58,COLUMN('LPG propane or butane'!I$32),FALSE)</f>
        <v>2471438608035.6743</v>
      </c>
      <c r="J16">
        <f>VLOOKUP($A16,'LPG propane or butane'!$A$2:$AQ$28,COLUMN('LPG propane or butane'!J$2),FALSE)+VLOOKUP($A16,'LPG propane or butane'!$A$32:$AQ$58,COLUMN('LPG propane or butane'!J$32),FALSE)</f>
        <v>2489845320967.937</v>
      </c>
      <c r="K16">
        <f>VLOOKUP($A16,'LPG propane or butane'!$A$2:$AQ$28,COLUMN('LPG propane or butane'!K$2),FALSE)+VLOOKUP($A16,'LPG propane or butane'!$A$32:$AQ$58,COLUMN('LPG propane or butane'!K$32),FALSE)</f>
        <v>2508188213247.4717</v>
      </c>
      <c r="L16">
        <f>VLOOKUP($A16,'LPG propane or butane'!$A$2:$AQ$28,COLUMN('LPG propane or butane'!L$2),FALSE)+VLOOKUP($A16,'LPG propane or butane'!$A$32:$AQ$58,COLUMN('LPG propane or butane'!L$32),FALSE)</f>
        <v>2526508689330.4668</v>
      </c>
      <c r="M16">
        <f>VLOOKUP($A16,'LPG propane or butane'!$A$2:$AQ$28,COLUMN('LPG propane or butane'!M$2),FALSE)+VLOOKUP($A16,'LPG propane or butane'!$A$32:$AQ$58,COLUMN('LPG propane or butane'!M$32),FALSE)</f>
        <v>2541066854222.126</v>
      </c>
      <c r="N16">
        <f>VLOOKUP($A16,'LPG propane or butane'!$A$2:$AQ$28,COLUMN('LPG propane or butane'!N$2),FALSE)+VLOOKUP($A16,'LPG propane or butane'!$A$32:$AQ$58,COLUMN('LPG propane or butane'!N$32),FALSE)</f>
        <v>2555600113587.4907</v>
      </c>
      <c r="O16">
        <f>VLOOKUP($A16,'LPG propane or butane'!$A$2:$AQ$28,COLUMN('LPG propane or butane'!O$2),FALSE)+VLOOKUP($A16,'LPG propane or butane'!$A$32:$AQ$58,COLUMN('LPG propane or butane'!O$32),FALSE)</f>
        <v>2570116911163.7764</v>
      </c>
      <c r="P16">
        <f>VLOOKUP($A16,'LPG propane or butane'!$A$2:$AQ$28,COLUMN('LPG propane or butane'!P$2),FALSE)+VLOOKUP($A16,'LPG propane or butane'!$A$32:$AQ$58,COLUMN('LPG propane or butane'!P$32),FALSE)</f>
        <v>2584617645287.0049</v>
      </c>
      <c r="Q16">
        <f>VLOOKUP($A16,'LPG propane or butane'!$A$2:$AQ$28,COLUMN('LPG propane or butane'!Q$2),FALSE)+VLOOKUP($A16,'LPG propane or butane'!$A$32:$AQ$58,COLUMN('LPG propane or butane'!Q$32),FALSE)</f>
        <v>2599070127057.7329</v>
      </c>
      <c r="R16">
        <f>VLOOKUP($A16,'LPG propane or butane'!$A$2:$AQ$28,COLUMN('LPG propane or butane'!R$2),FALSE)+VLOOKUP($A16,'LPG propane or butane'!$A$32:$AQ$58,COLUMN('LPG propane or butane'!R$32),FALSE)</f>
        <v>2610875812509.2646</v>
      </c>
      <c r="S16">
        <f>VLOOKUP($A16,'LPG propane or butane'!$A$2:$AQ$28,COLUMN('LPG propane or butane'!S$2),FALSE)+VLOOKUP($A16,'LPG propane or butane'!$A$32:$AQ$58,COLUMN('LPG propane or butane'!S$32),FALSE)</f>
        <v>2625148265037.707</v>
      </c>
      <c r="T16">
        <f>VLOOKUP($A16,'LPG propane or butane'!$A$2:$AQ$28,COLUMN('LPG propane or butane'!T$2),FALSE)+VLOOKUP($A16,'LPG propane or butane'!$A$32:$AQ$58,COLUMN('LPG propane or butane'!T$32),FALSE)</f>
        <v>2639267307566.542</v>
      </c>
      <c r="U16">
        <f>VLOOKUP($A16,'LPG propane or butane'!$A$2:$AQ$28,COLUMN('LPG propane or butane'!U$2),FALSE)+VLOOKUP($A16,'LPG propane or butane'!$A$32:$AQ$58,COLUMN('LPG propane or butane'!U$32),FALSE)</f>
        <v>2653180060013.6587</v>
      </c>
      <c r="V16">
        <f>VLOOKUP($A16,'LPG propane or butane'!$A$2:$AQ$28,COLUMN('LPG propane or butane'!V$2),FALSE)+VLOOKUP($A16,'LPG propane or butane'!$A$32:$AQ$58,COLUMN('LPG propane or butane'!V$32),FALSE)</f>
        <v>2666829963724.9648</v>
      </c>
      <c r="W16">
        <f>VLOOKUP($A16,'LPG propane or butane'!$A$2:$AQ$28,COLUMN('LPG propane or butane'!W$2),FALSE)+VLOOKUP($A16,'LPG propane or butane'!$A$32:$AQ$58,COLUMN('LPG propane or butane'!W$32),FALSE)</f>
        <v>2678537915244.2021</v>
      </c>
      <c r="X16">
        <f>VLOOKUP($A16,'LPG propane or butane'!$A$2:$AQ$28,COLUMN('LPG propane or butane'!X$2),FALSE)+VLOOKUP($A16,'LPG propane or butane'!$A$32:$AQ$58,COLUMN('LPG propane or butane'!X$32),FALSE)</f>
        <v>2685552368121.3784</v>
      </c>
      <c r="Y16">
        <f>VLOOKUP($A16,'LPG propane or butane'!$A$2:$AQ$28,COLUMN('LPG propane or butane'!Y$2),FALSE)+VLOOKUP($A16,'LPG propane or butane'!$A$32:$AQ$58,COLUMN('LPG propane or butane'!Y$32),FALSE)</f>
        <v>2690415681733.522</v>
      </c>
      <c r="Z16">
        <f>VLOOKUP($A16,'LPG propane or butane'!$A$2:$AQ$28,COLUMN('LPG propane or butane'!Z$2),FALSE)+VLOOKUP($A16,'LPG propane or butane'!$A$32:$AQ$58,COLUMN('LPG propane or butane'!Z$32),FALSE)</f>
        <v>2693054408070.1675</v>
      </c>
      <c r="AA16">
        <f>VLOOKUP($A16,'LPG propane or butane'!$A$2:$AQ$28,COLUMN('LPG propane or butane'!AA$2),FALSE)+VLOOKUP($A16,'LPG propane or butane'!$A$32:$AQ$58,COLUMN('LPG propane or butane'!AA$32),FALSE)</f>
        <v>2693372482780.229</v>
      </c>
      <c r="AB16">
        <f>VLOOKUP($A16,'LPG propane or butane'!$A$2:$AQ$28,COLUMN('LPG propane or butane'!AB$2),FALSE)+VLOOKUP($A16,'LPG propane or butane'!$A$32:$AQ$58,COLUMN('LPG propane or butane'!AB$32),FALSE)</f>
        <v>2691305624069.4575</v>
      </c>
      <c r="AC16">
        <f>VLOOKUP($A16,'LPG propane or butane'!$A$2:$AQ$28,COLUMN('LPG propane or butane'!AC$2),FALSE)+VLOOKUP($A16,'LPG propane or butane'!$A$32:$AQ$58,COLUMN('LPG propane or butane'!AC$32),FALSE)</f>
        <v>2686795365359.7354</v>
      </c>
      <c r="AD16">
        <f>VLOOKUP($A16,'LPG propane or butane'!$A$2:$AQ$28,COLUMN('LPG propane or butane'!AD$2),FALSE)+VLOOKUP($A16,'LPG propane or butane'!$A$32:$AQ$58,COLUMN('LPG propane or butane'!AD$32),FALSE)</f>
        <v>2679789742002.6177</v>
      </c>
      <c r="AE16">
        <f>VLOOKUP($A16,'LPG propane or butane'!$A$2:$AQ$28,COLUMN('LPG propane or butane'!AE$2),FALSE)+VLOOKUP($A16,'LPG propane or butane'!$A$32:$AQ$58,COLUMN('LPG propane or butane'!AE$32),FALSE)</f>
        <v>2670217239421.5747</v>
      </c>
      <c r="AF16">
        <f>VLOOKUP($A16,'LPG propane or butane'!$A$2:$AQ$28,COLUMN('LPG propane or butane'!AF$2),FALSE)+VLOOKUP($A16,'LPG propane or butane'!$A$32:$AQ$58,COLUMN('LPG propane or butane'!AF$32),FALSE)</f>
        <v>2658041103515.103</v>
      </c>
      <c r="AG16">
        <f>VLOOKUP($A16,'LPG propane or butane'!$A$2:$AQ$28,COLUMN('LPG propane or butane'!AG$2),FALSE)+VLOOKUP($A16,'LPG propane or butane'!$A$32:$AQ$58,COLUMN('LPG propane or butane'!AG$32),FALSE)</f>
        <v>2643206562973.3354</v>
      </c>
      <c r="AH16">
        <f>VLOOKUP($A16,'LPG propane or butane'!$A$2:$AQ$28,COLUMN('LPG propane or butane'!AH$2),FALSE)+VLOOKUP($A16,'LPG propane or butane'!$A$32:$AQ$58,COLUMN('LPG propane or butane'!AH$32),FALSE)</f>
        <v>2623060512473.396</v>
      </c>
      <c r="AI16">
        <f>VLOOKUP($A16,'LPG propane or butane'!$A$2:$AQ$28,COLUMN('LPG propane or butane'!AI$2),FALSE)+VLOOKUP($A16,'LPG propane or butane'!$A$32:$AQ$58,COLUMN('LPG propane or butane'!AI$32),FALSE)</f>
        <v>2600241919655.6553</v>
      </c>
      <c r="AJ16">
        <f>VLOOKUP($A16,'LPG propane or butane'!$A$2:$AQ$28,COLUMN('LPG propane or butane'!AJ$2),FALSE)+VLOOKUP($A16,'LPG propane or butane'!$A$32:$AQ$58,COLUMN('LPG propane or butane'!AJ$32),FALSE)</f>
        <v>2574734375936.5649</v>
      </c>
      <c r="AK16">
        <f>VLOOKUP($A16,'LPG propane or butane'!$A$2:$AQ$28,COLUMN('LPG propane or butane'!AK$2),FALSE)+VLOOKUP($A16,'LPG propane or butane'!$A$32:$AQ$58,COLUMN('LPG propane or butane'!AK$32),FALSE)</f>
        <v>2546532969762.5449</v>
      </c>
      <c r="AL16">
        <f>VLOOKUP($A16,'LPG propane or butane'!$A$2:$AQ$28,COLUMN('LPG propane or butane'!AL$2),FALSE)+VLOOKUP($A16,'LPG propane or butane'!$A$32:$AQ$58,COLUMN('LPG propane or butane'!AL$32),FALSE)</f>
        <v>2515644767485.3721</v>
      </c>
      <c r="AM16">
        <f>VLOOKUP($A16,'LPG propane or butane'!$A$2:$AQ$28,COLUMN('LPG propane or butane'!AM$2),FALSE)+VLOOKUP($A16,'LPG propane or butane'!$A$32:$AQ$58,COLUMN('LPG propane or butane'!AM$32),FALSE)</f>
        <v>2482064132136.0811</v>
      </c>
      <c r="AN16">
        <f>VLOOKUP($A16,'LPG propane or butane'!$A$2:$AQ$28,COLUMN('LPG propane or butane'!AN$2),FALSE)+VLOOKUP($A16,'LPG propane or butane'!$A$32:$AQ$58,COLUMN('LPG propane or butane'!AN$32),FALSE)</f>
        <v>2445824235872.0278</v>
      </c>
      <c r="AO16">
        <f>VLOOKUP($A16,'LPG propane or butane'!$A$2:$AQ$28,COLUMN('LPG propane or butane'!AO$2),FALSE)+VLOOKUP($A16,'LPG propane or butane'!$A$32:$AQ$58,COLUMN('LPG propane or butane'!AO$32),FALSE)</f>
        <v>2406946937514.4419</v>
      </c>
      <c r="AP16">
        <f>VLOOKUP($A16,'LPG propane or butane'!$A$2:$AQ$28,COLUMN('LPG propane or butane'!AP$2),FALSE)+VLOOKUP($A16,'LPG propane or butane'!$A$32:$AQ$58,COLUMN('LPG propane or butane'!AP$32),FALSE)</f>
        <v>2365492874529.3379</v>
      </c>
      <c r="AQ16">
        <f>VLOOKUP($A16,'LPG propane or butane'!$A$2:$AQ$28,COLUMN('LPG propane or butane'!AQ$2),FALSE)+VLOOKUP($A16,'LPG propane or butane'!$A$32:$AQ$58,COLUMN('LPG propane or butane'!AQ$32),FALSE)</f>
        <v>2321512454512.1914</v>
      </c>
    </row>
    <row r="17" spans="1:43">
      <c r="A17" s="37" t="s">
        <v>630</v>
      </c>
      <c r="B17">
        <f>VLOOKUP($A17,'LPG propane or butane'!$A$2:$AQ$28,COLUMN('LPG propane or butane'!B$2),FALSE)+VLOOKUP($A17,'LPG propane or butane'!$A$32:$AQ$58,COLUMN('LPG propane or butane'!B$32),FALSE)</f>
        <v>669304182515.20227</v>
      </c>
      <c r="C17">
        <f>VLOOKUP($A17,'LPG propane or butane'!$A$2:$AQ$28,COLUMN('LPG propane or butane'!C$2),FALSE)+VLOOKUP($A17,'LPG propane or butane'!$A$32:$AQ$58,COLUMN('LPG propane or butane'!C$32),FALSE)</f>
        <v>664871990600.73999</v>
      </c>
      <c r="D17">
        <f>VLOOKUP($A17,'LPG propane or butane'!$A$2:$AQ$28,COLUMN('LPG propane or butane'!D$2),FALSE)+VLOOKUP($A17,'LPG propane or butane'!$A$32:$AQ$58,COLUMN('LPG propane or butane'!D$32),FALSE)</f>
        <v>695323153308.24585</v>
      </c>
      <c r="E17">
        <f>VLOOKUP($A17,'LPG propane or butane'!$A$2:$AQ$28,COLUMN('LPG propane or butane'!E$2),FALSE)+VLOOKUP($A17,'LPG propane or butane'!$A$32:$AQ$58,COLUMN('LPG propane or butane'!E$32),FALSE)</f>
        <v>700115519271.60071</v>
      </c>
      <c r="F17">
        <f>VLOOKUP($A17,'LPG propane or butane'!$A$2:$AQ$28,COLUMN('LPG propane or butane'!F$2),FALSE)+VLOOKUP($A17,'LPG propane or butane'!$A$32:$AQ$58,COLUMN('LPG propane or butane'!F$32),FALSE)</f>
        <v>702881709190.47595</v>
      </c>
      <c r="G17">
        <f>VLOOKUP($A17,'LPG propane or butane'!$A$2:$AQ$28,COLUMN('LPG propane or butane'!G$2),FALSE)+VLOOKUP($A17,'LPG propane or butane'!$A$32:$AQ$58,COLUMN('LPG propane or butane'!G$32),FALSE)</f>
        <v>704134048871.19519</v>
      </c>
      <c r="H17">
        <f>VLOOKUP($A17,'LPG propane or butane'!$A$2:$AQ$28,COLUMN('LPG propane or butane'!H$2),FALSE)+VLOOKUP($A17,'LPG propane or butane'!$A$32:$AQ$58,COLUMN('LPG propane or butane'!H$32),FALSE)</f>
        <v>704187652722.93042</v>
      </c>
      <c r="I17">
        <f>VLOOKUP($A17,'LPG propane or butane'!$A$2:$AQ$28,COLUMN('LPG propane or butane'!I$2),FALSE)+VLOOKUP($A17,'LPG propane or butane'!$A$32:$AQ$58,COLUMN('LPG propane or butane'!I$32),FALSE)</f>
        <v>702870296471.96606</v>
      </c>
      <c r="J17">
        <f>VLOOKUP($A17,'LPG propane or butane'!$A$2:$AQ$28,COLUMN('LPG propane or butane'!J$2),FALSE)+VLOOKUP($A17,'LPG propane or butane'!$A$32:$AQ$58,COLUMN('LPG propane or butane'!J$32),FALSE)</f>
        <v>700914270689.42859</v>
      </c>
      <c r="K17">
        <f>VLOOKUP($A17,'LPG propane or butane'!$A$2:$AQ$28,COLUMN('LPG propane or butane'!K$2),FALSE)+VLOOKUP($A17,'LPG propane or butane'!$A$32:$AQ$58,COLUMN('LPG propane or butane'!K$32),FALSE)</f>
        <v>698344425111.06042</v>
      </c>
      <c r="L17">
        <f>VLOOKUP($A17,'LPG propane or butane'!$A$2:$AQ$28,COLUMN('LPG propane or butane'!L$2),FALSE)+VLOOKUP($A17,'LPG propane or butane'!$A$32:$AQ$58,COLUMN('LPG propane or butane'!L$32),FALSE)</f>
        <v>695180202119.91687</v>
      </c>
      <c r="M17">
        <f>VLOOKUP($A17,'LPG propane or butane'!$A$2:$AQ$28,COLUMN('LPG propane or butane'!M$2),FALSE)+VLOOKUP($A17,'LPG propane or butane'!$A$32:$AQ$58,COLUMN('LPG propane or butane'!M$32),FALSE)</f>
        <v>690413364271.90137</v>
      </c>
      <c r="N17">
        <f>VLOOKUP($A17,'LPG propane or butane'!$A$2:$AQ$28,COLUMN('LPG propane or butane'!N$2),FALSE)+VLOOKUP($A17,'LPG propane or butane'!$A$32:$AQ$58,COLUMN('LPG propane or butane'!N$32),FALSE)</f>
        <v>685091933288.77698</v>
      </c>
      <c r="O17">
        <f>VLOOKUP($A17,'LPG propane or butane'!$A$2:$AQ$28,COLUMN('LPG propane or butane'!O$2),FALSE)+VLOOKUP($A17,'LPG propane or butane'!$A$32:$AQ$58,COLUMN('LPG propane or butane'!O$32),FALSE)</f>
        <v>679225847684.64111</v>
      </c>
      <c r="P17">
        <f>VLOOKUP($A17,'LPG propane or butane'!$A$2:$AQ$28,COLUMN('LPG propane or butane'!P$2),FALSE)+VLOOKUP($A17,'LPG propane or butane'!$A$32:$AQ$58,COLUMN('LPG propane or butane'!P$32),FALSE)</f>
        <v>672822201721.854</v>
      </c>
      <c r="Q17">
        <f>VLOOKUP($A17,'LPG propane or butane'!$A$2:$AQ$28,COLUMN('LPG propane or butane'!Q$2),FALSE)+VLOOKUP($A17,'LPG propane or butane'!$A$32:$AQ$58,COLUMN('LPG propane or butane'!Q$32),FALSE)</f>
        <v>665879161291.703</v>
      </c>
      <c r="R17">
        <f>VLOOKUP($A17,'LPG propane or butane'!$A$2:$AQ$28,COLUMN('LPG propane or butane'!R$2),FALSE)+VLOOKUP($A17,'LPG propane or butane'!$A$32:$AQ$58,COLUMN('LPG propane or butane'!R$32),FALSE)</f>
        <v>657748922880.95154</v>
      </c>
      <c r="S17">
        <f>VLOOKUP($A17,'LPG propane or butane'!$A$2:$AQ$28,COLUMN('LPG propane or butane'!S$2),FALSE)+VLOOKUP($A17,'LPG propane or butane'!$A$32:$AQ$58,COLUMN('LPG propane or butane'!S$32),FALSE)</f>
        <v>649736281792.26306</v>
      </c>
      <c r="T17">
        <f>VLOOKUP($A17,'LPG propane or butane'!$A$2:$AQ$28,COLUMN('LPG propane or butane'!T$2),FALSE)+VLOOKUP($A17,'LPG propane or butane'!$A$32:$AQ$58,COLUMN('LPG propane or butane'!T$32),FALSE)</f>
        <v>641177318515.14551</v>
      </c>
      <c r="U17">
        <f>VLOOKUP($A17,'LPG propane or butane'!$A$2:$AQ$28,COLUMN('LPG propane or butane'!U$2),FALSE)+VLOOKUP($A17,'LPG propane or butane'!$A$32:$AQ$58,COLUMN('LPG propane or butane'!U$32),FALSE)</f>
        <v>632065919121.67419</v>
      </c>
      <c r="V17">
        <f>VLOOKUP($A17,'LPG propane or butane'!$A$2:$AQ$28,COLUMN('LPG propane or butane'!V$2),FALSE)+VLOOKUP($A17,'LPG propane or butane'!$A$32:$AQ$58,COLUMN('LPG propane or butane'!V$32),FALSE)</f>
        <v>622395843410.62646</v>
      </c>
      <c r="W17">
        <f>VLOOKUP($A17,'LPG propane or butane'!$A$2:$AQ$28,COLUMN('LPG propane or butane'!W$2),FALSE)+VLOOKUP($A17,'LPG propane or butane'!$A$32:$AQ$58,COLUMN('LPG propane or butane'!W$32),FALSE)</f>
        <v>611791457334.33716</v>
      </c>
      <c r="X17">
        <f>VLOOKUP($A17,'LPG propane or butane'!$A$2:$AQ$28,COLUMN('LPG propane or butane'!X$2),FALSE)+VLOOKUP($A17,'LPG propane or butane'!$A$32:$AQ$58,COLUMN('LPG propane or butane'!X$32),FALSE)</f>
        <v>599671971155.57739</v>
      </c>
      <c r="Y17">
        <f>VLOOKUP($A17,'LPG propane or butane'!$A$2:$AQ$28,COLUMN('LPG propane or butane'!Y$2),FALSE)+VLOOKUP($A17,'LPG propane or butane'!$A$32:$AQ$58,COLUMN('LPG propane or butane'!Y$32),FALSE)</f>
        <v>586668750982.23059</v>
      </c>
      <c r="Z17">
        <f>VLOOKUP($A17,'LPG propane or butane'!$A$2:$AQ$28,COLUMN('LPG propane or butane'!Z$2),FALSE)+VLOOKUP($A17,'LPG propane or butane'!$A$32:$AQ$58,COLUMN('LPG propane or butane'!Z$32),FALSE)</f>
        <v>572805926416.60144</v>
      </c>
      <c r="AA17">
        <f>VLOOKUP($A17,'LPG propane or butane'!$A$2:$AQ$28,COLUMN('LPG propane or butane'!AA$2),FALSE)+VLOOKUP($A17,'LPG propane or butane'!$A$32:$AQ$58,COLUMN('LPG propane or butane'!AA$32),FALSE)</f>
        <v>558105745839.67786</v>
      </c>
      <c r="AB17">
        <f>VLOOKUP($A17,'LPG propane or butane'!$A$2:$AQ$28,COLUMN('LPG propane or butane'!AB$2),FALSE)+VLOOKUP($A17,'LPG propane or butane'!$A$32:$AQ$58,COLUMN('LPG propane or butane'!AB$32),FALSE)</f>
        <v>542600223823.35931</v>
      </c>
      <c r="AC17">
        <f>VLOOKUP($A17,'LPG propane or butane'!$A$2:$AQ$28,COLUMN('LPG propane or butane'!AC$2),FALSE)+VLOOKUP($A17,'LPG propane or butane'!$A$32:$AQ$58,COLUMN('LPG propane or butane'!AC$32),FALSE)</f>
        <v>526325232094.79254</v>
      </c>
      <c r="AD17">
        <f>VLOOKUP($A17,'LPG propane or butane'!$A$2:$AQ$28,COLUMN('LPG propane or butane'!AD$2),FALSE)+VLOOKUP($A17,'LPG propane or butane'!$A$32:$AQ$58,COLUMN('LPG propane or butane'!AD$32),FALSE)</f>
        <v>509320504269.27515</v>
      </c>
      <c r="AE17">
        <f>VLOOKUP($A17,'LPG propane or butane'!$A$2:$AQ$28,COLUMN('LPG propane or butane'!AE$2),FALSE)+VLOOKUP($A17,'LPG propane or butane'!$A$32:$AQ$58,COLUMN('LPG propane or butane'!AE$32),FALSE)</f>
        <v>491624687452.57892</v>
      </c>
      <c r="AF17">
        <f>VLOOKUP($A17,'LPG propane or butane'!$A$2:$AQ$28,COLUMN('LPG propane or butane'!AF$2),FALSE)+VLOOKUP($A17,'LPG propane or butane'!$A$32:$AQ$58,COLUMN('LPG propane or butane'!AF$32),FALSE)</f>
        <v>473285626676.63971</v>
      </c>
      <c r="AG17">
        <f>VLOOKUP($A17,'LPG propane or butane'!$A$2:$AQ$28,COLUMN('LPG propane or butane'!AG$2),FALSE)+VLOOKUP($A17,'LPG propane or butane'!$A$32:$AQ$58,COLUMN('LPG propane or butane'!AG$32),FALSE)</f>
        <v>454350281906.3363</v>
      </c>
      <c r="AH17">
        <f>VLOOKUP($A17,'LPG propane or butane'!$A$2:$AQ$28,COLUMN('LPG propane or butane'!AH$2),FALSE)+VLOOKUP($A17,'LPG propane or butane'!$A$32:$AQ$58,COLUMN('LPG propane or butane'!AH$32),FALSE)</f>
        <v>434438307016.58051</v>
      </c>
      <c r="AI17">
        <f>VLOOKUP($A17,'LPG propane or butane'!$A$2:$AQ$28,COLUMN('LPG propane or butane'!AI$2),FALSE)+VLOOKUP($A17,'LPG propane or butane'!$A$32:$AQ$58,COLUMN('LPG propane or butane'!AI$32),FALSE)</f>
        <v>414080323250.24493</v>
      </c>
      <c r="AJ17">
        <f>VLOOKUP($A17,'LPG propane or butane'!$A$2:$AQ$28,COLUMN('LPG propane or butane'!AJ$2),FALSE)+VLOOKUP($A17,'LPG propane or butane'!$A$32:$AQ$58,COLUMN('LPG propane or butane'!AJ$32),FALSE)</f>
        <v>393336232239.14099</v>
      </c>
      <c r="AK17">
        <f>VLOOKUP($A17,'LPG propane or butane'!$A$2:$AQ$28,COLUMN('LPG propane or butane'!AK$2),FALSE)+VLOOKUP($A17,'LPG propane or butane'!$A$32:$AQ$58,COLUMN('LPG propane or butane'!AK$32),FALSE)</f>
        <v>372269314425.05847</v>
      </c>
      <c r="AL17">
        <f>VLOOKUP($A17,'LPG propane or butane'!$A$2:$AQ$28,COLUMN('LPG propane or butane'!AL$2),FALSE)+VLOOKUP($A17,'LPG propane or butane'!$A$32:$AQ$58,COLUMN('LPG propane or butane'!AL$32),FALSE)</f>
        <v>350945912752.91888</v>
      </c>
      <c r="AM17">
        <f>VLOOKUP($A17,'LPG propane or butane'!$A$2:$AQ$28,COLUMN('LPG propane or butane'!AM$2),FALSE)+VLOOKUP($A17,'LPG propane or butane'!$A$32:$AQ$58,COLUMN('LPG propane or butane'!AM$32),FALSE)</f>
        <v>347438760140.05225</v>
      </c>
      <c r="AN17">
        <f>VLOOKUP($A17,'LPG propane or butane'!$A$2:$AQ$28,COLUMN('LPG propane or butane'!AN$2),FALSE)+VLOOKUP($A17,'LPG propane or butane'!$A$32:$AQ$58,COLUMN('LPG propane or butane'!AN$32),FALSE)</f>
        <v>343502752660.2782</v>
      </c>
      <c r="AO17">
        <f>VLOOKUP($A17,'LPG propane or butane'!$A$2:$AQ$28,COLUMN('LPG propane or butane'!AO$2),FALSE)+VLOOKUP($A17,'LPG propane or butane'!$A$32:$AQ$58,COLUMN('LPG propane or butane'!AO$32),FALSE)</f>
        <v>339139148050.61926</v>
      </c>
      <c r="AP17">
        <f>VLOOKUP($A17,'LPG propane or butane'!$A$2:$AQ$28,COLUMN('LPG propane or butane'!AP$2),FALSE)+VLOOKUP($A17,'LPG propane or butane'!$A$32:$AQ$58,COLUMN('LPG propane or butane'!AP$32),FALSE)</f>
        <v>334354785298.90723</v>
      </c>
      <c r="AQ17">
        <f>VLOOKUP($A17,'LPG propane or butane'!$A$2:$AQ$28,COLUMN('LPG propane or butane'!AQ$2),FALSE)+VLOOKUP($A17,'LPG propane or butane'!$A$32:$AQ$58,COLUMN('LPG propane or butane'!AQ$32),FALSE)</f>
        <v>329155221221.82117</v>
      </c>
    </row>
    <row r="18" spans="1:43">
      <c r="A18" s="37" t="s">
        <v>631</v>
      </c>
      <c r="B18">
        <f>VLOOKUP($A18,'LPG propane or butane'!$A$2:$AQ$28,COLUMN('LPG propane or butane'!B$2),FALSE)+VLOOKUP($A18,'LPG propane or butane'!$A$32:$AQ$58,COLUMN('LPG propane or butane'!B$32),FALSE)</f>
        <v>32960500480538.949</v>
      </c>
      <c r="C18">
        <f>VLOOKUP($A18,'LPG propane or butane'!$A$2:$AQ$28,COLUMN('LPG propane or butane'!C$2),FALSE)+VLOOKUP($A18,'LPG propane or butane'!$A$32:$AQ$58,COLUMN('LPG propane or butane'!C$32),FALSE)</f>
        <v>32165365325594.789</v>
      </c>
      <c r="D18">
        <f>VLOOKUP($A18,'LPG propane or butane'!$A$2:$AQ$28,COLUMN('LPG propane or butane'!D$2),FALSE)+VLOOKUP($A18,'LPG propane or butane'!$A$32:$AQ$58,COLUMN('LPG propane or butane'!D$32),FALSE)</f>
        <v>37561598552699.367</v>
      </c>
      <c r="E18">
        <f>VLOOKUP($A18,'LPG propane or butane'!$A$2:$AQ$28,COLUMN('LPG propane or butane'!E$2),FALSE)+VLOOKUP($A18,'LPG propane or butane'!$A$32:$AQ$58,COLUMN('LPG propane or butane'!E$32),FALSE)</f>
        <v>39717723413389.055</v>
      </c>
      <c r="F18">
        <f>VLOOKUP($A18,'LPG propane or butane'!$A$2:$AQ$28,COLUMN('LPG propane or butane'!F$2),FALSE)+VLOOKUP($A18,'LPG propane or butane'!$A$32:$AQ$58,COLUMN('LPG propane or butane'!F$32),FALSE)</f>
        <v>41771163933046.039</v>
      </c>
      <c r="G18">
        <f>VLOOKUP($A18,'LPG propane or butane'!$A$2:$AQ$28,COLUMN('LPG propane or butane'!G$2),FALSE)+VLOOKUP($A18,'LPG propane or butane'!$A$32:$AQ$58,COLUMN('LPG propane or butane'!G$32),FALSE)</f>
        <v>43743768659434.555</v>
      </c>
      <c r="H18">
        <f>VLOOKUP($A18,'LPG propane or butane'!$A$2:$AQ$28,COLUMN('LPG propane or butane'!H$2),FALSE)+VLOOKUP($A18,'LPG propane or butane'!$A$32:$AQ$58,COLUMN('LPG propane or butane'!H$32),FALSE)</f>
        <v>45650014059513.148</v>
      </c>
      <c r="I18">
        <f>VLOOKUP($A18,'LPG propane or butane'!$A$2:$AQ$28,COLUMN('LPG propane or butane'!I$2),FALSE)+VLOOKUP($A18,'LPG propane or butane'!$A$32:$AQ$58,COLUMN('LPG propane or butane'!I$32),FALSE)</f>
        <v>47474700464267.953</v>
      </c>
      <c r="J18">
        <f>VLOOKUP($A18,'LPG propane or butane'!$A$2:$AQ$28,COLUMN('LPG propane or butane'!J$2),FALSE)+VLOOKUP($A18,'LPG propane or butane'!$A$32:$AQ$58,COLUMN('LPG propane or butane'!J$32),FALSE)</f>
        <v>49264113093119.563</v>
      </c>
      <c r="K18">
        <f>VLOOKUP($A18,'LPG propane or butane'!$A$2:$AQ$28,COLUMN('LPG propane or butane'!K$2),FALSE)+VLOOKUP($A18,'LPG propane or butane'!$A$32:$AQ$58,COLUMN('LPG propane or butane'!K$32),FALSE)</f>
        <v>51020706971842.078</v>
      </c>
      <c r="L18">
        <f>VLOOKUP($A18,'LPG propane or butane'!$A$2:$AQ$28,COLUMN('LPG propane or butane'!L$2),FALSE)+VLOOKUP($A18,'LPG propane or butane'!$A$32:$AQ$58,COLUMN('LPG propane or butane'!L$32),FALSE)</f>
        <v>52746663741190.703</v>
      </c>
      <c r="M18">
        <f>VLOOKUP($A18,'LPG propane or butane'!$A$2:$AQ$28,COLUMN('LPG propane or butane'!M$2),FALSE)+VLOOKUP($A18,'LPG propane or butane'!$A$32:$AQ$58,COLUMN('LPG propane or butane'!M$32),FALSE)</f>
        <v>54363339905775.023</v>
      </c>
      <c r="N18">
        <f>VLOOKUP($A18,'LPG propane or butane'!$A$2:$AQ$28,COLUMN('LPG propane or butane'!N$2),FALSE)+VLOOKUP($A18,'LPG propane or butane'!$A$32:$AQ$58,COLUMN('LPG propane or butane'!N$32),FALSE)</f>
        <v>55948106886164.961</v>
      </c>
      <c r="O18">
        <f>VLOOKUP($A18,'LPG propane or butane'!$A$2:$AQ$28,COLUMN('LPG propane or butane'!O$2),FALSE)+VLOOKUP($A18,'LPG propane or butane'!$A$32:$AQ$58,COLUMN('LPG propane or butane'!O$32),FALSE)</f>
        <v>57502479391446.992</v>
      </c>
      <c r="P18">
        <f>VLOOKUP($A18,'LPG propane or butane'!$A$2:$AQ$28,COLUMN('LPG propane or butane'!P$2),FALSE)+VLOOKUP($A18,'LPG propane or butane'!$A$32:$AQ$58,COLUMN('LPG propane or butane'!P$32),FALSE)</f>
        <v>59027721555391.547</v>
      </c>
      <c r="Q18">
        <f>VLOOKUP($A18,'LPG propane or butane'!$A$2:$AQ$28,COLUMN('LPG propane or butane'!Q$2),FALSE)+VLOOKUP($A18,'LPG propane or butane'!$A$32:$AQ$58,COLUMN('LPG propane or butane'!Q$32),FALSE)</f>
        <v>60524262817195.813</v>
      </c>
      <c r="R18">
        <f>VLOOKUP($A18,'LPG propane or butane'!$A$2:$AQ$28,COLUMN('LPG propane or butane'!R$2),FALSE)+VLOOKUP($A18,'LPG propane or butane'!$A$32:$AQ$58,COLUMN('LPG propane or butane'!R$32),FALSE)</f>
        <v>61931581819626.57</v>
      </c>
      <c r="S18">
        <f>VLOOKUP($A18,'LPG propane or butane'!$A$2:$AQ$28,COLUMN('LPG propane or butane'!S$2),FALSE)+VLOOKUP($A18,'LPG propane or butane'!$A$32:$AQ$58,COLUMN('LPG propane or butane'!S$32),FALSE)</f>
        <v>63370749449109.672</v>
      </c>
      <c r="T18">
        <f>VLOOKUP($A18,'LPG propane or butane'!$A$2:$AQ$28,COLUMN('LPG propane or butane'!T$2),FALSE)+VLOOKUP($A18,'LPG propane or butane'!$A$32:$AQ$58,COLUMN('LPG propane or butane'!T$32),FALSE)</f>
        <v>64781614866127.445</v>
      </c>
      <c r="U18">
        <f>VLOOKUP($A18,'LPG propane or butane'!$A$2:$AQ$28,COLUMN('LPG propane or butane'!U$2),FALSE)+VLOOKUP($A18,'LPG propane or butane'!$A$32:$AQ$58,COLUMN('LPG propane or butane'!U$32),FALSE)</f>
        <v>66163626790886.273</v>
      </c>
      <c r="V18">
        <f>VLOOKUP($A18,'LPG propane or butane'!$A$2:$AQ$28,COLUMN('LPG propane or butane'!V$2),FALSE)+VLOOKUP($A18,'LPG propane or butane'!$A$32:$AQ$58,COLUMN('LPG propane or butane'!V$32),FALSE)</f>
        <v>67516017809475.172</v>
      </c>
      <c r="W18">
        <f>VLOOKUP($A18,'LPG propane or butane'!$A$2:$AQ$28,COLUMN('LPG propane or butane'!W$2),FALSE)+VLOOKUP($A18,'LPG propane or butane'!$A$32:$AQ$58,COLUMN('LPG propane or butane'!W$32),FALSE)</f>
        <v>68796261986662.453</v>
      </c>
      <c r="X18">
        <f>VLOOKUP($A18,'LPG propane or butane'!$A$2:$AQ$28,COLUMN('LPG propane or butane'!X$2),FALSE)+VLOOKUP($A18,'LPG propane or butane'!$A$32:$AQ$58,COLUMN('LPG propane or butane'!X$32),FALSE)</f>
        <v>69931513284457.602</v>
      </c>
      <c r="Y18">
        <f>VLOOKUP($A18,'LPG propane or butane'!$A$2:$AQ$28,COLUMN('LPG propane or butane'!Y$2),FALSE)+VLOOKUP($A18,'LPG propane or butane'!$A$32:$AQ$58,COLUMN('LPG propane or butane'!Y$32),FALSE)</f>
        <v>70984784613897.203</v>
      </c>
      <c r="Z18">
        <f>VLOOKUP($A18,'LPG propane or butane'!$A$2:$AQ$28,COLUMN('LPG propane or butane'!Z$2),FALSE)+VLOOKUP($A18,'LPG propane or butane'!$A$32:$AQ$58,COLUMN('LPG propane or butane'!Z$32),FALSE)</f>
        <v>71952905965759.469</v>
      </c>
      <c r="AA18">
        <f>VLOOKUP($A18,'LPG propane or butane'!$A$2:$AQ$28,COLUMN('LPG propane or butane'!AA$2),FALSE)+VLOOKUP($A18,'LPG propane or butane'!$A$32:$AQ$58,COLUMN('LPG propane or butane'!AA$32),FALSE)</f>
        <v>72832084998339.266</v>
      </c>
      <c r="AB18">
        <f>VLOOKUP($A18,'LPG propane or butane'!$A$2:$AQ$28,COLUMN('LPG propane or butane'!AB$2),FALSE)+VLOOKUP($A18,'LPG propane or butane'!$A$32:$AQ$58,COLUMN('LPG propane or butane'!AB$32),FALSE)</f>
        <v>73619360663497.688</v>
      </c>
      <c r="AC18">
        <f>VLOOKUP($A18,'LPG propane or butane'!$A$2:$AQ$28,COLUMN('LPG propane or butane'!AC$2),FALSE)+VLOOKUP($A18,'LPG propane or butane'!$A$32:$AQ$58,COLUMN('LPG propane or butane'!AC$32),FALSE)</f>
        <v>74311938015781.047</v>
      </c>
      <c r="AD18">
        <f>VLOOKUP($A18,'LPG propane or butane'!$A$2:$AQ$28,COLUMN('LPG propane or butane'!AD$2),FALSE)+VLOOKUP($A18,'LPG propane or butane'!$A$32:$AQ$58,COLUMN('LPG propane or butane'!AD$32),FALSE)</f>
        <v>74907216922933.703</v>
      </c>
      <c r="AE18">
        <f>VLOOKUP($A18,'LPG propane or butane'!$A$2:$AQ$28,COLUMN('LPG propane or butane'!AE$2),FALSE)+VLOOKUP($A18,'LPG propane or butane'!$A$32:$AQ$58,COLUMN('LPG propane or butane'!AE$32),FALSE)</f>
        <v>75402066692497.266</v>
      </c>
      <c r="AF18">
        <f>VLOOKUP($A18,'LPG propane or butane'!$A$2:$AQ$28,COLUMN('LPG propane or butane'!AF$2),FALSE)+VLOOKUP($A18,'LPG propane or butane'!$A$32:$AQ$58,COLUMN('LPG propane or butane'!AF$32),FALSE)</f>
        <v>75794346255030.516</v>
      </c>
      <c r="AG18">
        <f>VLOOKUP($A18,'LPG propane or butane'!$A$2:$AQ$28,COLUMN('LPG propane or butane'!AG$2),FALSE)+VLOOKUP($A18,'LPG propane or butane'!$A$32:$AQ$58,COLUMN('LPG propane or butane'!AG$32),FALSE)</f>
        <v>76081434405473.438</v>
      </c>
      <c r="AH18">
        <f>VLOOKUP($A18,'LPG propane or butane'!$A$2:$AQ$28,COLUMN('LPG propane or butane'!AH$2),FALSE)+VLOOKUP($A18,'LPG propane or butane'!$A$32:$AQ$58,COLUMN('LPG propane or butane'!AH$32),FALSE)</f>
        <v>76185323953745.547</v>
      </c>
      <c r="AI18">
        <f>VLOOKUP($A18,'LPG propane or butane'!$A$2:$AQ$28,COLUMN('LPG propane or butane'!AI$2),FALSE)+VLOOKUP($A18,'LPG propane or butane'!$A$32:$AQ$58,COLUMN('LPG propane or butane'!AI$32),FALSE)</f>
        <v>76180313988999.344</v>
      </c>
      <c r="AJ18">
        <f>VLOOKUP($A18,'LPG propane or butane'!$A$2:$AQ$28,COLUMN('LPG propane or butane'!AJ$2),FALSE)+VLOOKUP($A18,'LPG propane or butane'!$A$32:$AQ$58,COLUMN('LPG propane or butane'!AJ$32),FALSE)</f>
        <v>76065098247594.141</v>
      </c>
      <c r="AK18">
        <f>VLOOKUP($A18,'LPG propane or butane'!$A$2:$AQ$28,COLUMN('LPG propane or butane'!AK$2),FALSE)+VLOOKUP($A18,'LPG propane or butane'!$A$32:$AQ$58,COLUMN('LPG propane or butane'!AK$32),FALSE)</f>
        <v>75838760614581.672</v>
      </c>
      <c r="AL18">
        <f>VLOOKUP($A18,'LPG propane or butane'!$A$2:$AQ$28,COLUMN('LPG propane or butane'!AL$2),FALSE)+VLOOKUP($A18,'LPG propane or butane'!$A$32:$AQ$58,COLUMN('LPG propane or butane'!AL$32),FALSE)</f>
        <v>75500800649174.391</v>
      </c>
      <c r="AM18">
        <f>VLOOKUP($A18,'LPG propane or butane'!$A$2:$AQ$28,COLUMN('LPG propane or butane'!AM$2),FALSE)+VLOOKUP($A18,'LPG propane or butane'!$A$32:$AQ$58,COLUMN('LPG propane or butane'!AM$32),FALSE)</f>
        <v>75050398591213.031</v>
      </c>
      <c r="AN18">
        <f>VLOOKUP($A18,'LPG propane or butane'!$A$2:$AQ$28,COLUMN('LPG propane or butane'!AN$2),FALSE)+VLOOKUP($A18,'LPG propane or butane'!$A$32:$AQ$58,COLUMN('LPG propane or butane'!AN$32),FALSE)</f>
        <v>74487965575825.484</v>
      </c>
      <c r="AO18">
        <f>VLOOKUP($A18,'LPG propane or butane'!$A$2:$AQ$28,COLUMN('LPG propane or butane'!AO$2),FALSE)+VLOOKUP($A18,'LPG propane or butane'!$A$32:$AQ$58,COLUMN('LPG propane or butane'!AO$32),FALSE)</f>
        <v>73813646563450.328</v>
      </c>
      <c r="AP18">
        <f>VLOOKUP($A18,'LPG propane or butane'!$A$2:$AQ$28,COLUMN('LPG propane or butane'!AP$2),FALSE)+VLOOKUP($A18,'LPG propane or butane'!$A$32:$AQ$58,COLUMN('LPG propane or butane'!AP$32),FALSE)</f>
        <v>73028849196794.266</v>
      </c>
      <c r="AQ18">
        <f>VLOOKUP($A18,'LPG propane or butane'!$A$2:$AQ$28,COLUMN('LPG propane or butane'!AQ$2),FALSE)+VLOOKUP($A18,'LPG propane or butane'!$A$32:$AQ$58,COLUMN('LPG propane or butane'!AQ$32),FALSE)</f>
        <v>72134757422701.25</v>
      </c>
    </row>
    <row r="19" spans="1:43">
      <c r="A19" s="37" t="s">
        <v>632</v>
      </c>
      <c r="B19">
        <f>VLOOKUP($A19,'LPG propane or butane'!$A$2:$AQ$28,COLUMN('LPG propane or butane'!B$2),FALSE)+VLOOKUP($A19,'LPG propane or butane'!$A$32:$AQ$58,COLUMN('LPG propane or butane'!B$32),FALSE)</f>
        <v>201200255562.73376</v>
      </c>
      <c r="C19">
        <f>VLOOKUP($A19,'LPG propane or butane'!$A$2:$AQ$28,COLUMN('LPG propane or butane'!C$2),FALSE)+VLOOKUP($A19,'LPG propane or butane'!$A$32:$AQ$58,COLUMN('LPG propane or butane'!C$32),FALSE)</f>
        <v>196496064373.35007</v>
      </c>
      <c r="D19">
        <f>VLOOKUP($A19,'LPG propane or butane'!$A$2:$AQ$28,COLUMN('LPG propane or butane'!D$2),FALSE)+VLOOKUP($A19,'LPG propane or butane'!$A$32:$AQ$58,COLUMN('LPG propane or butane'!D$32),FALSE)</f>
        <v>223784044897.47153</v>
      </c>
      <c r="E19">
        <f>VLOOKUP($A19,'LPG propane or butane'!$A$2:$AQ$28,COLUMN('LPG propane or butane'!E$2),FALSE)+VLOOKUP($A19,'LPG propane or butane'!$A$32:$AQ$58,COLUMN('LPG propane or butane'!E$32),FALSE)</f>
        <v>228568249025.0723</v>
      </c>
      <c r="F19">
        <f>VLOOKUP($A19,'LPG propane or butane'!$A$2:$AQ$28,COLUMN('LPG propane or butane'!F$2),FALSE)+VLOOKUP($A19,'LPG propane or butane'!$A$32:$AQ$58,COLUMN('LPG propane or butane'!F$32),FALSE)</f>
        <v>232717387453.38382</v>
      </c>
      <c r="G19">
        <f>VLOOKUP($A19,'LPG propane or butane'!$A$2:$AQ$28,COLUMN('LPG propane or butane'!G$2),FALSE)+VLOOKUP($A19,'LPG propane or butane'!$A$32:$AQ$58,COLUMN('LPG propane or butane'!G$32),FALSE)</f>
        <v>236386290483.17993</v>
      </c>
      <c r="H19">
        <f>VLOOKUP($A19,'LPG propane or butane'!$A$2:$AQ$28,COLUMN('LPG propane or butane'!H$2),FALSE)+VLOOKUP($A19,'LPG propane or butane'!$A$32:$AQ$58,COLUMN('LPG propane or butane'!H$32),FALSE)</f>
        <v>239671907674.46985</v>
      </c>
      <c r="I19">
        <f>VLOOKUP($A19,'LPG propane or butane'!$A$2:$AQ$28,COLUMN('LPG propane or butane'!I$2),FALSE)+VLOOKUP($A19,'LPG propane or butane'!$A$32:$AQ$58,COLUMN('LPG propane or butane'!I$32),FALSE)</f>
        <v>242508588173.77682</v>
      </c>
      <c r="J19">
        <f>VLOOKUP($A19,'LPG propane or butane'!$A$2:$AQ$28,COLUMN('LPG propane or butane'!J$2),FALSE)+VLOOKUP($A19,'LPG propane or butane'!$A$32:$AQ$58,COLUMN('LPG propane or butane'!J$32),FALSE)</f>
        <v>245143419276.75403</v>
      </c>
      <c r="K19">
        <f>VLOOKUP($A19,'LPG propane or butane'!$A$2:$AQ$28,COLUMN('LPG propane or butane'!K$2),FALSE)+VLOOKUP($A19,'LPG propane or butane'!$A$32:$AQ$58,COLUMN('LPG propane or butane'!K$32),FALSE)</f>
        <v>247586204238.6571</v>
      </c>
      <c r="L19">
        <f>VLOOKUP($A19,'LPG propane or butane'!$A$2:$AQ$28,COLUMN('LPG propane or butane'!L$2),FALSE)+VLOOKUP($A19,'LPG propane or butane'!$A$32:$AQ$58,COLUMN('LPG propane or butane'!L$32),FALSE)</f>
        <v>249845046584.82007</v>
      </c>
      <c r="M19">
        <f>VLOOKUP($A19,'LPG propane or butane'!$A$2:$AQ$28,COLUMN('LPG propane or butane'!M$2),FALSE)+VLOOKUP($A19,'LPG propane or butane'!$A$32:$AQ$58,COLUMN('LPG propane or butane'!M$32),FALSE)</f>
        <v>251553783225.55637</v>
      </c>
      <c r="N19">
        <f>VLOOKUP($A19,'LPG propane or butane'!$A$2:$AQ$28,COLUMN('LPG propane or butane'!N$2),FALSE)+VLOOKUP($A19,'LPG propane or butane'!$A$32:$AQ$58,COLUMN('LPG propane or butane'!N$32),FALSE)</f>
        <v>253085250886.5047</v>
      </c>
      <c r="O19">
        <f>VLOOKUP($A19,'LPG propane or butane'!$A$2:$AQ$28,COLUMN('LPG propane or butane'!O$2),FALSE)+VLOOKUP($A19,'LPG propane or butane'!$A$32:$AQ$58,COLUMN('LPG propane or butane'!O$32),FALSE)</f>
        <v>254444233425.26608</v>
      </c>
      <c r="P19">
        <f>VLOOKUP($A19,'LPG propane or butane'!$A$2:$AQ$28,COLUMN('LPG propane or butane'!P$2),FALSE)+VLOOKUP($A19,'LPG propane or butane'!$A$32:$AQ$58,COLUMN('LPG propane or butane'!P$32),FALSE)</f>
        <v>255634439486.15201</v>
      </c>
      <c r="Q19">
        <f>VLOOKUP($A19,'LPG propane or butane'!$A$2:$AQ$28,COLUMN('LPG propane or butane'!Q$2),FALSE)+VLOOKUP($A19,'LPG propane or butane'!$A$32:$AQ$58,COLUMN('LPG propane or butane'!Q$32),FALSE)</f>
        <v>256656102952.47006</v>
      </c>
      <c r="R19">
        <f>VLOOKUP($A19,'LPG propane or butane'!$A$2:$AQ$28,COLUMN('LPG propane or butane'!R$2),FALSE)+VLOOKUP($A19,'LPG propane or butane'!$A$32:$AQ$58,COLUMN('LPG propane or butane'!R$32),FALSE)</f>
        <v>257256591376.64313</v>
      </c>
      <c r="S19">
        <f>VLOOKUP($A19,'LPG propane or butane'!$A$2:$AQ$28,COLUMN('LPG propane or butane'!S$2),FALSE)+VLOOKUP($A19,'LPG propane or butane'!$A$32:$AQ$58,COLUMN('LPG propane or butane'!S$32),FALSE)</f>
        <v>257943038914.0376</v>
      </c>
      <c r="T19">
        <f>VLOOKUP($A19,'LPG propane or butane'!$A$2:$AQ$28,COLUMN('LPG propane or butane'!T$2),FALSE)+VLOOKUP($A19,'LPG propane or butane'!$A$32:$AQ$58,COLUMN('LPG propane or butane'!T$32),FALSE)</f>
        <v>258459804777.67856</v>
      </c>
      <c r="U19">
        <f>VLOOKUP($A19,'LPG propane or butane'!$A$2:$AQ$28,COLUMN('LPG propane or butane'!U$2),FALSE)+VLOOKUP($A19,'LPG propane or butane'!$A$32:$AQ$58,COLUMN('LPG propane or butane'!U$32),FALSE)</f>
        <v>258804463875.4794</v>
      </c>
      <c r="V19">
        <f>VLOOKUP($A19,'LPG propane or butane'!$A$2:$AQ$28,COLUMN('LPG propane or butane'!V$2),FALSE)+VLOOKUP($A19,'LPG propane or butane'!$A$32:$AQ$58,COLUMN('LPG propane or butane'!V$32),FALSE)</f>
        <v>258974188861.76755</v>
      </c>
      <c r="W19">
        <f>VLOOKUP($A19,'LPG propane or butane'!$A$2:$AQ$28,COLUMN('LPG propane or butane'!W$2),FALSE)+VLOOKUP($A19,'LPG propane or butane'!$A$32:$AQ$58,COLUMN('LPG propane or butane'!W$32),FALSE)</f>
        <v>258809504352.41</v>
      </c>
      <c r="X19">
        <f>VLOOKUP($A19,'LPG propane or butane'!$A$2:$AQ$28,COLUMN('LPG propane or butane'!X$2),FALSE)+VLOOKUP($A19,'LPG propane or butane'!$A$32:$AQ$58,COLUMN('LPG propane or butane'!X$32),FALSE)</f>
        <v>258051469331.30798</v>
      </c>
      <c r="Y19">
        <f>VLOOKUP($A19,'LPG propane or butane'!$A$2:$AQ$28,COLUMN('LPG propane or butane'!Y$2),FALSE)+VLOOKUP($A19,'LPG propane or butane'!$A$32:$AQ$58,COLUMN('LPG propane or butane'!Y$32),FALSE)</f>
        <v>256953127226.8353</v>
      </c>
      <c r="Z19">
        <f>VLOOKUP($A19,'LPG propane or butane'!$A$2:$AQ$28,COLUMN('LPG propane or butane'!Z$2),FALSE)+VLOOKUP($A19,'LPG propane or butane'!$A$32:$AQ$58,COLUMN('LPG propane or butane'!Z$32),FALSE)</f>
        <v>255514300401.28049</v>
      </c>
      <c r="AA19">
        <f>VLOOKUP($A19,'LPG propane or butane'!$A$2:$AQ$28,COLUMN('LPG propane or butane'!AA$2),FALSE)+VLOOKUP($A19,'LPG propane or butane'!$A$32:$AQ$58,COLUMN('LPG propane or butane'!AA$32),FALSE)</f>
        <v>253733286455.65836</v>
      </c>
      <c r="AB19">
        <f>VLOOKUP($A19,'LPG propane or butane'!$A$2:$AQ$28,COLUMN('LPG propane or butane'!AB$2),FALSE)+VLOOKUP($A19,'LPG propane or butane'!$A$32:$AQ$58,COLUMN('LPG propane or butane'!AB$32),FALSE)</f>
        <v>251612036906.46677</v>
      </c>
      <c r="AC19">
        <f>VLOOKUP($A19,'LPG propane or butane'!$A$2:$AQ$28,COLUMN('LPG propane or butane'!AC$2),FALSE)+VLOOKUP($A19,'LPG propane or butane'!$A$32:$AQ$58,COLUMN('LPG propane or butane'!AC$32),FALSE)</f>
        <v>249153656096.5451</v>
      </c>
      <c r="AD19">
        <f>VLOOKUP($A19,'LPG propane or butane'!$A$2:$AQ$28,COLUMN('LPG propane or butane'!AD$2),FALSE)+VLOOKUP($A19,'LPG propane or butane'!$A$32:$AQ$58,COLUMN('LPG propane or butane'!AD$32),FALSE)</f>
        <v>246362452484.45996</v>
      </c>
      <c r="AE19">
        <f>VLOOKUP($A19,'LPG propane or butane'!$A$2:$AQ$28,COLUMN('LPG propane or butane'!AE$2),FALSE)+VLOOKUP($A19,'LPG propane or butane'!$A$32:$AQ$58,COLUMN('LPG propane or butane'!AE$32),FALSE)</f>
        <v>243241549175.18997</v>
      </c>
      <c r="AF19">
        <f>VLOOKUP($A19,'LPG propane or butane'!$A$2:$AQ$28,COLUMN('LPG propane or butane'!AF$2),FALSE)+VLOOKUP($A19,'LPG propane or butane'!$A$32:$AQ$58,COLUMN('LPG propane or butane'!AF$32),FALSE)</f>
        <v>239797871881.65503</v>
      </c>
      <c r="AG19">
        <f>VLOOKUP($A19,'LPG propane or butane'!$A$2:$AQ$28,COLUMN('LPG propane or butane'!AG$2),FALSE)+VLOOKUP($A19,'LPG propane or butane'!$A$32:$AQ$58,COLUMN('LPG propane or butane'!AG$32),FALSE)</f>
        <v>236037294779.59274</v>
      </c>
      <c r="AH19">
        <f>VLOOKUP($A19,'LPG propane or butane'!$A$2:$AQ$28,COLUMN('LPG propane or butane'!AH$2),FALSE)+VLOOKUP($A19,'LPG propane or butane'!$A$32:$AQ$58,COLUMN('LPG propane or butane'!AH$32),FALSE)</f>
        <v>231736957856.22867</v>
      </c>
      <c r="AI19">
        <f>VLOOKUP($A19,'LPG propane or butane'!$A$2:$AQ$28,COLUMN('LPG propane or butane'!AI$2),FALSE)+VLOOKUP($A19,'LPG propane or butane'!$A$32:$AQ$58,COLUMN('LPG propane or butane'!AI$32),FALSE)</f>
        <v>227146825893.36533</v>
      </c>
      <c r="AJ19">
        <f>VLOOKUP($A19,'LPG propane or butane'!$A$2:$AQ$28,COLUMN('LPG propane or butane'!AJ$2),FALSE)+VLOOKUP($A19,'LPG propane or butane'!$A$32:$AQ$58,COLUMN('LPG propane or butane'!AJ$32),FALSE)</f>
        <v>222277968218.38309</v>
      </c>
      <c r="AK19">
        <f>VLOOKUP($A19,'LPG propane or butane'!$A$2:$AQ$28,COLUMN('LPG propane or butane'!AK$2),FALSE)+VLOOKUP($A19,'LPG propane or butane'!$A$32:$AQ$58,COLUMN('LPG propane or butane'!AK$32),FALSE)</f>
        <v>217142893419.94556</v>
      </c>
      <c r="AL19">
        <f>VLOOKUP($A19,'LPG propane or butane'!$A$2:$AQ$28,COLUMN('LPG propane or butane'!AL$2),FALSE)+VLOOKUP($A19,'LPG propane or butane'!$A$32:$AQ$58,COLUMN('LPG propane or butane'!AL$32),FALSE)</f>
        <v>211755523355.91</v>
      </c>
      <c r="AM19">
        <f>VLOOKUP($A19,'LPG propane or butane'!$A$2:$AQ$28,COLUMN('LPG propane or butane'!AM$2),FALSE)+VLOOKUP($A19,'LPG propane or butane'!$A$32:$AQ$58,COLUMN('LPG propane or butane'!AM$32),FALSE)</f>
        <v>206129070896.00845</v>
      </c>
      <c r="AN19">
        <f>VLOOKUP($A19,'LPG propane or butane'!$A$2:$AQ$28,COLUMN('LPG propane or butane'!AN$2),FALSE)+VLOOKUP($A19,'LPG propane or butane'!$A$32:$AQ$58,COLUMN('LPG propane or butane'!AN$32),FALSE)</f>
        <v>200280317954.71021</v>
      </c>
      <c r="AO19">
        <f>VLOOKUP($A19,'LPG propane or butane'!$A$2:$AQ$28,COLUMN('LPG propane or butane'!AO$2),FALSE)+VLOOKUP($A19,'LPG propane or butane'!$A$32:$AQ$58,COLUMN('LPG propane or butane'!AO$32),FALSE)</f>
        <v>194225337897.26395</v>
      </c>
      <c r="AP19">
        <f>VLOOKUP($A19,'LPG propane or butane'!$A$2:$AQ$28,COLUMN('LPG propane or butane'!AP$2),FALSE)+VLOOKUP($A19,'LPG propane or butane'!$A$32:$AQ$58,COLUMN('LPG propane or butane'!AP$32),FALSE)</f>
        <v>187983524916.5177</v>
      </c>
      <c r="AQ19">
        <f>VLOOKUP($A19,'LPG propane or butane'!$A$2:$AQ$28,COLUMN('LPG propane or butane'!AQ$2),FALSE)+VLOOKUP($A19,'LPG propane or butane'!$A$32:$AQ$58,COLUMN('LPG propane or butane'!AQ$32),FALSE)</f>
        <v>181573508574.48651</v>
      </c>
    </row>
    <row r="20" spans="1:43">
      <c r="A20" s="37" t="s">
        <v>633</v>
      </c>
      <c r="B20">
        <f>VLOOKUP($A20,'LPG propane or butane'!$A$2:$AQ$28,COLUMN('LPG propane or butane'!B$2),FALSE)+VLOOKUP($A20,'LPG propane or butane'!$A$32:$AQ$58,COLUMN('LPG propane or butane'!B$32),FALSE)</f>
        <v>3811893801244.7759</v>
      </c>
      <c r="C20">
        <f>VLOOKUP($A20,'LPG propane or butane'!$A$2:$AQ$28,COLUMN('LPG propane or butane'!C$2),FALSE)+VLOOKUP($A20,'LPG propane or butane'!$A$32:$AQ$58,COLUMN('LPG propane or butane'!C$32),FALSE)</f>
        <v>3529989375903.1948</v>
      </c>
      <c r="D20">
        <f>VLOOKUP($A20,'LPG propane or butane'!$A$2:$AQ$28,COLUMN('LPG propane or butane'!D$2),FALSE)+VLOOKUP($A20,'LPG propane or butane'!$A$32:$AQ$58,COLUMN('LPG propane or butane'!D$32),FALSE)</f>
        <v>4362384101613.188</v>
      </c>
      <c r="E20">
        <f>VLOOKUP($A20,'LPG propane or butane'!$A$2:$AQ$28,COLUMN('LPG propane or butane'!E$2),FALSE)+VLOOKUP($A20,'LPG propane or butane'!$A$32:$AQ$58,COLUMN('LPG propane or butane'!E$32),FALSE)</f>
        <v>4447877505725.4893</v>
      </c>
      <c r="F20">
        <f>VLOOKUP($A20,'LPG propane or butane'!$A$2:$AQ$28,COLUMN('LPG propane or butane'!F$2),FALSE)+VLOOKUP($A20,'LPG propane or butane'!$A$32:$AQ$58,COLUMN('LPG propane or butane'!F$32),FALSE)</f>
        <v>4522439444548.1963</v>
      </c>
      <c r="G20">
        <f>VLOOKUP($A20,'LPG propane or butane'!$A$2:$AQ$28,COLUMN('LPG propane or butane'!G$2),FALSE)+VLOOKUP($A20,'LPG propane or butane'!$A$32:$AQ$58,COLUMN('LPG propane or butane'!G$32),FALSE)</f>
        <v>4589086873596.7627</v>
      </c>
      <c r="H20">
        <f>VLOOKUP($A20,'LPG propane or butane'!$A$2:$AQ$28,COLUMN('LPG propane or butane'!H$2),FALSE)+VLOOKUP($A20,'LPG propane or butane'!$A$32:$AQ$58,COLUMN('LPG propane or butane'!H$32),FALSE)</f>
        <v>4649690445339.4268</v>
      </c>
      <c r="I20">
        <f>VLOOKUP($A20,'LPG propane or butane'!$A$2:$AQ$28,COLUMN('LPG propane or butane'!I$2),FALSE)+VLOOKUP($A20,'LPG propane or butane'!$A$32:$AQ$58,COLUMN('LPG propane or butane'!I$32),FALSE)</f>
        <v>4702956577335.4131</v>
      </c>
      <c r="J20">
        <f>VLOOKUP($A20,'LPG propane or butane'!$A$2:$AQ$28,COLUMN('LPG propane or butane'!J$2),FALSE)+VLOOKUP($A20,'LPG propane or butane'!$A$32:$AQ$58,COLUMN('LPG propane or butane'!J$32),FALSE)</f>
        <v>4753652318831.4365</v>
      </c>
      <c r="K20">
        <f>VLOOKUP($A20,'LPG propane or butane'!$A$2:$AQ$28,COLUMN('LPG propane or butane'!K$2),FALSE)+VLOOKUP($A20,'LPG propane or butane'!$A$32:$AQ$58,COLUMN('LPG propane or butane'!K$32),FALSE)</f>
        <v>4801940129080.8633</v>
      </c>
      <c r="L20">
        <f>VLOOKUP($A20,'LPG propane or butane'!$A$2:$AQ$28,COLUMN('LPG propane or butane'!L$2),FALSE)+VLOOKUP($A20,'LPG propane or butane'!$A$32:$AQ$58,COLUMN('LPG propane or butane'!L$32),FALSE)</f>
        <v>4847951538462.083</v>
      </c>
      <c r="M20">
        <f>VLOOKUP($A20,'LPG propane or butane'!$A$2:$AQ$28,COLUMN('LPG propane or butane'!M$2),FALSE)+VLOOKUP($A20,'LPG propane or butane'!$A$32:$AQ$58,COLUMN('LPG propane or butane'!M$32),FALSE)</f>
        <v>4884552842340.8408</v>
      </c>
      <c r="N20">
        <f>VLOOKUP($A20,'LPG propane or butane'!$A$2:$AQ$28,COLUMN('LPG propane or butane'!N$2),FALSE)+VLOOKUP($A20,'LPG propane or butane'!$A$32:$AQ$58,COLUMN('LPG propane or butane'!N$32),FALSE)</f>
        <v>4918948102995.5967</v>
      </c>
      <c r="O20">
        <f>VLOOKUP($A20,'LPG propane or butane'!$A$2:$AQ$28,COLUMN('LPG propane or butane'!O$2),FALSE)+VLOOKUP($A20,'LPG propane or butane'!$A$32:$AQ$58,COLUMN('LPG propane or butane'!O$32),FALSE)</f>
        <v>4951204998639.6631</v>
      </c>
      <c r="P20">
        <f>VLOOKUP($A20,'LPG propane or butane'!$A$2:$AQ$28,COLUMN('LPG propane or butane'!P$2),FALSE)+VLOOKUP($A20,'LPG propane or butane'!$A$32:$AQ$58,COLUMN('LPG propane or butane'!P$32),FALSE)</f>
        <v>4981372180225.5439</v>
      </c>
      <c r="Q20">
        <f>VLOOKUP($A20,'LPG propane or butane'!$A$2:$AQ$28,COLUMN('LPG propane or butane'!Q$2),FALSE)+VLOOKUP($A20,'LPG propane or butane'!$A$32:$AQ$58,COLUMN('LPG propane or butane'!Q$32),FALSE)</f>
        <v>5009432208827.4121</v>
      </c>
      <c r="R20">
        <f>VLOOKUP($A20,'LPG propane or butane'!$A$2:$AQ$28,COLUMN('LPG propane or butane'!R$2),FALSE)+VLOOKUP($A20,'LPG propane or butane'!$A$32:$AQ$58,COLUMN('LPG propane or butane'!R$32),FALSE)</f>
        <v>5030424219952.9121</v>
      </c>
      <c r="S20">
        <f>VLOOKUP($A20,'LPG propane or butane'!$A$2:$AQ$28,COLUMN('LPG propane or butane'!S$2),FALSE)+VLOOKUP($A20,'LPG propane or butane'!$A$32:$AQ$58,COLUMN('LPG propane or butane'!S$32),FALSE)</f>
        <v>5054234722554.1543</v>
      </c>
      <c r="T20">
        <f>VLOOKUP($A20,'LPG propane or butane'!$A$2:$AQ$28,COLUMN('LPG propane or butane'!T$2),FALSE)+VLOOKUP($A20,'LPG propane or butane'!$A$32:$AQ$58,COLUMN('LPG propane or butane'!T$32),FALSE)</f>
        <v>5075854764876.4492</v>
      </c>
      <c r="U20">
        <f>VLOOKUP($A20,'LPG propane or butane'!$A$2:$AQ$28,COLUMN('LPG propane or butane'!U$2),FALSE)+VLOOKUP($A20,'LPG propane or butane'!$A$32:$AQ$58,COLUMN('LPG propane or butane'!U$32),FALSE)</f>
        <v>5095217781945.0215</v>
      </c>
      <c r="V20">
        <f>VLOOKUP($A20,'LPG propane or butane'!$A$2:$AQ$28,COLUMN('LPG propane or butane'!V$2),FALSE)+VLOOKUP($A20,'LPG propane or butane'!$A$32:$AQ$58,COLUMN('LPG propane or butane'!V$32),FALSE)</f>
        <v>5112249114633.6191</v>
      </c>
      <c r="W20">
        <f>VLOOKUP($A20,'LPG propane or butane'!$A$2:$AQ$28,COLUMN('LPG propane or butane'!W$2),FALSE)+VLOOKUP($A20,'LPG propane or butane'!$A$32:$AQ$58,COLUMN('LPG propane or butane'!W$32),FALSE)</f>
        <v>5123772376673.5869</v>
      </c>
      <c r="X20">
        <f>VLOOKUP($A20,'LPG propane or butane'!$A$2:$AQ$28,COLUMN('LPG propane or butane'!X$2),FALSE)+VLOOKUP($A20,'LPG propane or butane'!$A$32:$AQ$58,COLUMN('LPG propane or butane'!X$32),FALSE)</f>
        <v>5124596719385.1533</v>
      </c>
      <c r="Y20">
        <f>VLOOKUP($A20,'LPG propane or butane'!$A$2:$AQ$28,COLUMN('LPG propane or butane'!Y$2),FALSE)+VLOOKUP($A20,'LPG propane or butane'!$A$32:$AQ$58,COLUMN('LPG propane or butane'!Y$32),FALSE)</f>
        <v>5119659972794.2666</v>
      </c>
      <c r="Z20">
        <f>VLOOKUP($A20,'LPG propane or butane'!$A$2:$AQ$28,COLUMN('LPG propane or butane'!Z$2),FALSE)+VLOOKUP($A20,'LPG propane or butane'!$A$32:$AQ$58,COLUMN('LPG propane or butane'!Z$32),FALSE)</f>
        <v>5108896435845.2168</v>
      </c>
      <c r="AA20">
        <f>VLOOKUP($A20,'LPG propane or butane'!$A$2:$AQ$28,COLUMN('LPG propane or butane'!AA$2),FALSE)+VLOOKUP($A20,'LPG propane or butane'!$A$32:$AQ$58,COLUMN('LPG propane or butane'!AA$32),FALSE)</f>
        <v>5092204631927.8945</v>
      </c>
      <c r="AB20">
        <f>VLOOKUP($A20,'LPG propane or butane'!$A$2:$AQ$28,COLUMN('LPG propane or butane'!AB$2),FALSE)+VLOOKUP($A20,'LPG propane or butane'!$A$32:$AQ$58,COLUMN('LPG propane or butane'!AB$32),FALSE)</f>
        <v>5069550678361.0537</v>
      </c>
      <c r="AC20">
        <f>VLOOKUP($A20,'LPG propane or butane'!$A$2:$AQ$28,COLUMN('LPG propane or butane'!AC$2),FALSE)+VLOOKUP($A20,'LPG propane or butane'!$A$32:$AQ$58,COLUMN('LPG propane or butane'!AC$32),FALSE)</f>
        <v>5040918727639.9258</v>
      </c>
      <c r="AD20">
        <f>VLOOKUP($A20,'LPG propane or butane'!$A$2:$AQ$28,COLUMN('LPG propane or butane'!AD$2),FALSE)+VLOOKUP($A20,'LPG propane or butane'!$A$32:$AQ$58,COLUMN('LPG propane or butane'!AD$32),FALSE)</f>
        <v>5006312152800.7617</v>
      </c>
      <c r="AE20">
        <f>VLOOKUP($A20,'LPG propane or butane'!$A$2:$AQ$28,COLUMN('LPG propane or butane'!AE$2),FALSE)+VLOOKUP($A20,'LPG propane or butane'!$A$32:$AQ$58,COLUMN('LPG propane or butane'!AE$32),FALSE)</f>
        <v>4965704968957.2197</v>
      </c>
      <c r="AF20">
        <f>VLOOKUP($A20,'LPG propane or butane'!$A$2:$AQ$28,COLUMN('LPG propane or butane'!AF$2),FALSE)+VLOOKUP($A20,'LPG propane or butane'!$A$32:$AQ$58,COLUMN('LPG propane or butane'!AF$32),FALSE)</f>
        <v>4919143214763.3652</v>
      </c>
      <c r="AG20">
        <f>VLOOKUP($A20,'LPG propane or butane'!$A$2:$AQ$28,COLUMN('LPG propane or butane'!AG$2),FALSE)+VLOOKUP($A20,'LPG propane or butane'!$A$32:$AQ$58,COLUMN('LPG propane or butane'!AG$32),FALSE)</f>
        <v>4866646382855.3086</v>
      </c>
      <c r="AH20">
        <f>VLOOKUP($A20,'LPG propane or butane'!$A$2:$AQ$28,COLUMN('LPG propane or butane'!AH$2),FALSE)+VLOOKUP($A20,'LPG propane or butane'!$A$32:$AQ$58,COLUMN('LPG propane or butane'!AH$32),FALSE)</f>
        <v>4803487070850.8281</v>
      </c>
      <c r="AI20">
        <f>VLOOKUP($A20,'LPG propane or butane'!$A$2:$AQ$28,COLUMN('LPG propane or butane'!AI$2),FALSE)+VLOOKUP($A20,'LPG propane or butane'!$A$32:$AQ$58,COLUMN('LPG propane or butane'!AI$32),FALSE)</f>
        <v>4734681324038.6006</v>
      </c>
      <c r="AJ20">
        <f>VLOOKUP($A20,'LPG propane or butane'!$A$2:$AQ$28,COLUMN('LPG propane or butane'!AJ$2),FALSE)+VLOOKUP($A20,'LPG propane or butane'!$A$32:$AQ$58,COLUMN('LPG propane or butane'!AJ$32),FALSE)</f>
        <v>4660340623688.7539</v>
      </c>
      <c r="AK20">
        <f>VLOOKUP($A20,'LPG propane or butane'!$A$2:$AQ$28,COLUMN('LPG propane or butane'!AK$2),FALSE)+VLOOKUP($A20,'LPG propane or butane'!$A$32:$AQ$58,COLUMN('LPG propane or butane'!AK$32),FALSE)</f>
        <v>4580602638799.3594</v>
      </c>
      <c r="AL20">
        <f>VLOOKUP($A20,'LPG propane or butane'!$A$2:$AQ$28,COLUMN('LPG propane or butane'!AL$2),FALSE)+VLOOKUP($A20,'LPG propane or butane'!$A$32:$AQ$58,COLUMN('LPG propane or butane'!AL$32),FALSE)</f>
        <v>4495631361953.7646</v>
      </c>
      <c r="AM20">
        <f>VLOOKUP($A20,'LPG propane or butane'!$A$2:$AQ$28,COLUMN('LPG propane or butane'!AM$2),FALSE)+VLOOKUP($A20,'LPG propane or butane'!$A$32:$AQ$58,COLUMN('LPG propane or butane'!AM$32),FALSE)</f>
        <v>4405572523387.9756</v>
      </c>
      <c r="AN20">
        <f>VLOOKUP($A20,'LPG propane or butane'!$A$2:$AQ$28,COLUMN('LPG propane or butane'!AN$2),FALSE)+VLOOKUP($A20,'LPG propane or butane'!$A$32:$AQ$58,COLUMN('LPG propane or butane'!AN$32),FALSE)</f>
        <v>4310644961533.1958</v>
      </c>
      <c r="AO20">
        <f>VLOOKUP($A20,'LPG propane or butane'!$A$2:$AQ$28,COLUMN('LPG propane or butane'!AO$2),FALSE)+VLOOKUP($A20,'LPG propane or butane'!$A$32:$AQ$58,COLUMN('LPG propane or butane'!AO$32),FALSE)</f>
        <v>4211050433462.0977</v>
      </c>
      <c r="AP20">
        <f>VLOOKUP($A20,'LPG propane or butane'!$A$2:$AQ$28,COLUMN('LPG propane or butane'!AP$2),FALSE)+VLOOKUP($A20,'LPG propane or butane'!$A$32:$AQ$58,COLUMN('LPG propane or butane'!AP$32),FALSE)</f>
        <v>4107061042755.0762</v>
      </c>
      <c r="AQ20">
        <f>VLOOKUP($A20,'LPG propane or butane'!$A$2:$AQ$28,COLUMN('LPG propane or butane'!AQ$2),FALSE)+VLOOKUP($A20,'LPG propane or butane'!$A$32:$AQ$58,COLUMN('LPG propane or butane'!AQ$32),FALSE)</f>
        <v>3998932083160.2168</v>
      </c>
    </row>
    <row r="21" spans="1:43">
      <c r="A21" s="37" t="s">
        <v>634</v>
      </c>
      <c r="B21">
        <f>VLOOKUP($A21,'LPG propane or butane'!$A$2:$AQ$28,COLUMN('LPG propane or butane'!B$2),FALSE)+VLOOKUP($A21,'LPG propane or butane'!$A$32:$AQ$58,COLUMN('LPG propane or butane'!B$32),FALSE)</f>
        <v>936561291633.66492</v>
      </c>
      <c r="C21">
        <f>VLOOKUP($A21,'LPG propane or butane'!$A$2:$AQ$28,COLUMN('LPG propane or butane'!C$2),FALSE)+VLOOKUP($A21,'LPG propane or butane'!$A$32:$AQ$58,COLUMN('LPG propane or butane'!C$32),FALSE)</f>
        <v>868234398207.35779</v>
      </c>
      <c r="D21">
        <f>VLOOKUP($A21,'LPG propane or butane'!$A$2:$AQ$28,COLUMN('LPG propane or butane'!D$2),FALSE)+VLOOKUP($A21,'LPG propane or butane'!$A$32:$AQ$58,COLUMN('LPG propane or butane'!D$32),FALSE)</f>
        <v>1074147650055.4846</v>
      </c>
      <c r="E21">
        <f>VLOOKUP($A21,'LPG propane or butane'!$A$2:$AQ$28,COLUMN('LPG propane or butane'!E$2),FALSE)+VLOOKUP($A21,'LPG propane or butane'!$A$32:$AQ$58,COLUMN('LPG propane or butane'!E$32),FALSE)</f>
        <v>1096422449838.0605</v>
      </c>
      <c r="F21">
        <f>VLOOKUP($A21,'LPG propane or butane'!$A$2:$AQ$28,COLUMN('LPG propane or butane'!F$2),FALSE)+VLOOKUP($A21,'LPG propane or butane'!$A$32:$AQ$58,COLUMN('LPG propane or butane'!F$32),FALSE)</f>
        <v>1116070515269.8242</v>
      </c>
      <c r="G21">
        <f>VLOOKUP($A21,'LPG propane or butane'!$A$2:$AQ$28,COLUMN('LPG propane or butane'!G$2),FALSE)+VLOOKUP($A21,'LPG propane or butane'!$A$32:$AQ$58,COLUMN('LPG propane or butane'!G$32),FALSE)</f>
        <v>1133829917555.6255</v>
      </c>
      <c r="H21">
        <f>VLOOKUP($A21,'LPG propane or butane'!$A$2:$AQ$28,COLUMN('LPG propane or butane'!H$2),FALSE)+VLOOKUP($A21,'LPG propane or butane'!$A$32:$AQ$58,COLUMN('LPG propane or butane'!H$32),FALSE)</f>
        <v>1150158404067.1858</v>
      </c>
      <c r="I21">
        <f>VLOOKUP($A21,'LPG propane or butane'!$A$2:$AQ$28,COLUMN('LPG propane or butane'!I$2),FALSE)+VLOOKUP($A21,'LPG propane or butane'!$A$32:$AQ$58,COLUMN('LPG propane or butane'!I$32),FALSE)</f>
        <v>1164732094431.8838</v>
      </c>
      <c r="J21">
        <f>VLOOKUP($A21,'LPG propane or butane'!$A$2:$AQ$28,COLUMN('LPG propane or butane'!J$2),FALSE)+VLOOKUP($A21,'LPG propane or butane'!$A$32:$AQ$58,COLUMN('LPG propane or butane'!J$32),FALSE)</f>
        <v>1178728208472.5193</v>
      </c>
      <c r="K21">
        <f>VLOOKUP($A21,'LPG propane or butane'!$A$2:$AQ$28,COLUMN('LPG propane or butane'!K$2),FALSE)+VLOOKUP($A21,'LPG propane or butane'!$A$32:$AQ$58,COLUMN('LPG propane or butane'!K$32),FALSE)</f>
        <v>1192186475723.3325</v>
      </c>
      <c r="L21">
        <f>VLOOKUP($A21,'LPG propane or butane'!$A$2:$AQ$28,COLUMN('LPG propane or butane'!L$2),FALSE)+VLOOKUP($A21,'LPG propane or butane'!$A$32:$AQ$58,COLUMN('LPG propane or butane'!L$32),FALSE)</f>
        <v>1205139115844.4785</v>
      </c>
      <c r="M21">
        <f>VLOOKUP($A21,'LPG propane or butane'!$A$2:$AQ$28,COLUMN('LPG propane or butane'!M$2),FALSE)+VLOOKUP($A21,'LPG propane or butane'!$A$32:$AQ$58,COLUMN('LPG propane or butane'!M$32),FALSE)</f>
        <v>1215810112698.4302</v>
      </c>
      <c r="N21">
        <f>VLOOKUP($A21,'LPG propane or butane'!$A$2:$AQ$28,COLUMN('LPG propane or butane'!N$2),FALSE)+VLOOKUP($A21,'LPG propane or butane'!$A$32:$AQ$58,COLUMN('LPG propane or butane'!N$32),FALSE)</f>
        <v>1225987570402.1228</v>
      </c>
      <c r="O21">
        <f>VLOOKUP($A21,'LPG propane or butane'!$A$2:$AQ$28,COLUMN('LPG propane or butane'!O$2),FALSE)+VLOOKUP($A21,'LPG propane or butane'!$A$32:$AQ$58,COLUMN('LPG propane or butane'!O$32),FALSE)</f>
        <v>1235687897016.5176</v>
      </c>
      <c r="P21">
        <f>VLOOKUP($A21,'LPG propane or butane'!$A$2:$AQ$28,COLUMN('LPG propane or butane'!P$2),FALSE)+VLOOKUP($A21,'LPG propane or butane'!$A$32:$AQ$58,COLUMN('LPG propane or butane'!P$32),FALSE)</f>
        <v>1244922816046.4019</v>
      </c>
      <c r="Q21">
        <f>VLOOKUP($A21,'LPG propane or butane'!$A$2:$AQ$28,COLUMN('LPG propane or butane'!Q$2),FALSE)+VLOOKUP($A21,'LPG propane or butane'!$A$32:$AQ$58,COLUMN('LPG propane or butane'!Q$32),FALSE)</f>
        <v>1253687558802.7742</v>
      </c>
      <c r="R21">
        <f>VLOOKUP($A21,'LPG propane or butane'!$A$2:$AQ$28,COLUMN('LPG propane or butane'!R$2),FALSE)+VLOOKUP($A21,'LPG propane or butane'!$A$32:$AQ$58,COLUMN('LPG propane or butane'!R$32),FALSE)</f>
        <v>1260738378011.7195</v>
      </c>
      <c r="S21">
        <f>VLOOKUP($A21,'LPG propane or butane'!$A$2:$AQ$28,COLUMN('LPG propane or butane'!S$2),FALSE)+VLOOKUP($A21,'LPG propane or butane'!$A$32:$AQ$58,COLUMN('LPG propane or butane'!S$32),FALSE)</f>
        <v>1268550770197.6541</v>
      </c>
      <c r="T21">
        <f>VLOOKUP($A21,'LPG propane or butane'!$A$2:$AQ$28,COLUMN('LPG propane or butane'!T$2),FALSE)+VLOOKUP($A21,'LPG propane or butane'!$A$32:$AQ$58,COLUMN('LPG propane or butane'!T$32),FALSE)</f>
        <v>1275870589556.8323</v>
      </c>
      <c r="U21">
        <f>VLOOKUP($A21,'LPG propane or butane'!$A$2:$AQ$28,COLUMN('LPG propane or butane'!U$2),FALSE)+VLOOKUP($A21,'LPG propane or butane'!$A$32:$AQ$58,COLUMN('LPG propane or butane'!U$32),FALSE)</f>
        <v>1282680472995.2651</v>
      </c>
      <c r="V21">
        <f>VLOOKUP($A21,'LPG propane or butane'!$A$2:$AQ$28,COLUMN('LPG propane or butane'!V$2),FALSE)+VLOOKUP($A21,'LPG propane or butane'!$A$32:$AQ$58,COLUMN('LPG propane or butane'!V$32),FALSE)</f>
        <v>1288960883919.5674</v>
      </c>
      <c r="W21">
        <f>VLOOKUP($A21,'LPG propane or butane'!$A$2:$AQ$28,COLUMN('LPG propane or butane'!W$2),FALSE)+VLOOKUP($A21,'LPG propane or butane'!$A$32:$AQ$58,COLUMN('LPG propane or butane'!W$32),FALSE)</f>
        <v>1293908851912.1641</v>
      </c>
      <c r="X21">
        <f>VLOOKUP($A21,'LPG propane or butane'!$A$2:$AQ$28,COLUMN('LPG propane or butane'!X$2),FALSE)+VLOOKUP($A21,'LPG propane or butane'!$A$32:$AQ$58,COLUMN('LPG propane or butane'!X$32),FALSE)</f>
        <v>1296206651014.5774</v>
      </c>
      <c r="Y21">
        <f>VLOOKUP($A21,'LPG propane or butane'!$A$2:$AQ$28,COLUMN('LPG propane or butane'!Y$2),FALSE)+VLOOKUP($A21,'LPG propane or butane'!$A$32:$AQ$58,COLUMN('LPG propane or butane'!Y$32),FALSE)</f>
        <v>1297093827163.7383</v>
      </c>
      <c r="Z21">
        <f>VLOOKUP($A21,'LPG propane or butane'!$A$2:$AQ$28,COLUMN('LPG propane or butane'!Z$2),FALSE)+VLOOKUP($A21,'LPG propane or butane'!$A$32:$AQ$58,COLUMN('LPG propane or butane'!Z$32),FALSE)</f>
        <v>1296548012471.0891</v>
      </c>
      <c r="AA21">
        <f>VLOOKUP($A21,'LPG propane or butane'!$A$2:$AQ$28,COLUMN('LPG propane or butane'!AA$2),FALSE)+VLOOKUP($A21,'LPG propane or butane'!$A$32:$AQ$58,COLUMN('LPG propane or butane'!AA$32),FALSE)</f>
        <v>1294537358744.6023</v>
      </c>
      <c r="AB21">
        <f>VLOOKUP($A21,'LPG propane or butane'!$A$2:$AQ$28,COLUMN('LPG propane or butane'!AB$2),FALSE)+VLOOKUP($A21,'LPG propane or butane'!$A$32:$AQ$58,COLUMN('LPG propane or butane'!AB$32),FALSE)</f>
        <v>1291046759496.5769</v>
      </c>
      <c r="AC21">
        <f>VLOOKUP($A21,'LPG propane or butane'!$A$2:$AQ$28,COLUMN('LPG propane or butane'!AC$2),FALSE)+VLOOKUP($A21,'LPG propane or butane'!$A$32:$AQ$58,COLUMN('LPG propane or butane'!AC$32),FALSE)</f>
        <v>1286065332920.8347</v>
      </c>
      <c r="AD21">
        <f>VLOOKUP($A21,'LPG propane or butane'!$A$2:$AQ$28,COLUMN('LPG propane or butane'!AD$2),FALSE)+VLOOKUP($A21,'LPG propane or butane'!$A$32:$AQ$58,COLUMN('LPG propane or butane'!AD$32),FALSE)</f>
        <v>1279586744518.915</v>
      </c>
      <c r="AE21">
        <f>VLOOKUP($A21,'LPG propane or butane'!$A$2:$AQ$28,COLUMN('LPG propane or butane'!AE$2),FALSE)+VLOOKUP($A21,'LPG propane or butane'!$A$32:$AQ$58,COLUMN('LPG propane or butane'!AE$32),FALSE)</f>
        <v>1271596791324.2454</v>
      </c>
      <c r="AF21">
        <f>VLOOKUP($A21,'LPG propane or butane'!$A$2:$AQ$28,COLUMN('LPG propane or butane'!AF$2),FALSE)+VLOOKUP($A21,'LPG propane or butane'!$A$32:$AQ$58,COLUMN('LPG propane or butane'!AF$32),FALSE)</f>
        <v>1262099319276.0972</v>
      </c>
      <c r="AG21">
        <f>VLOOKUP($A21,'LPG propane or butane'!$A$2:$AQ$28,COLUMN('LPG propane or butane'!AG$2),FALSE)+VLOOKUP($A21,'LPG propane or butane'!$A$32:$AQ$58,COLUMN('LPG propane or butane'!AG$32),FALSE)</f>
        <v>1251091038732.1047</v>
      </c>
      <c r="AH21">
        <f>VLOOKUP($A21,'LPG propane or butane'!$A$2:$AQ$28,COLUMN('LPG propane or butane'!AH$2),FALSE)+VLOOKUP($A21,'LPG propane or butane'!$A$32:$AQ$58,COLUMN('LPG propane or butane'!AH$32),FALSE)</f>
        <v>1237345506382.5112</v>
      </c>
      <c r="AI21">
        <f>VLOOKUP($A21,'LPG propane or butane'!$A$2:$AQ$28,COLUMN('LPG propane or butane'!AI$2),FALSE)+VLOOKUP($A21,'LPG propane or butane'!$A$32:$AQ$58,COLUMN('LPG propane or butane'!AI$32),FALSE)</f>
        <v>1222140795554.0496</v>
      </c>
      <c r="AJ21">
        <f>VLOOKUP($A21,'LPG propane or butane'!$A$2:$AQ$28,COLUMN('LPG propane or butane'!AJ$2),FALSE)+VLOOKUP($A21,'LPG propane or butane'!$A$32:$AQ$58,COLUMN('LPG propane or butane'!AJ$32),FALSE)</f>
        <v>1205496387814.6274</v>
      </c>
      <c r="AK21">
        <f>VLOOKUP($A21,'LPG propane or butane'!$A$2:$AQ$28,COLUMN('LPG propane or butane'!AK$2),FALSE)+VLOOKUP($A21,'LPG propane or butane'!$A$32:$AQ$58,COLUMN('LPG propane or butane'!AK$32),FALSE)</f>
        <v>1187438305378.3506</v>
      </c>
      <c r="AL21">
        <f>VLOOKUP($A21,'LPG propane or butane'!$A$2:$AQ$28,COLUMN('LPG propane or butane'!AL$2),FALSE)+VLOOKUP($A21,'LPG propane or butane'!$A$32:$AQ$58,COLUMN('LPG propane or butane'!AL$32),FALSE)</f>
        <v>1167999205546.155</v>
      </c>
      <c r="AM21">
        <f>VLOOKUP($A21,'LPG propane or butane'!$A$2:$AQ$28,COLUMN('LPG propane or butane'!AM$2),FALSE)+VLOOKUP($A21,'LPG propane or butane'!$A$32:$AQ$58,COLUMN('LPG propane or butane'!AM$32),FALSE)</f>
        <v>1147206834983.5071</v>
      </c>
      <c r="AN21">
        <f>VLOOKUP($A21,'LPG propane or butane'!$A$2:$AQ$28,COLUMN('LPG propane or butane'!AN$2),FALSE)+VLOOKUP($A21,'LPG propane or butane'!$A$32:$AQ$58,COLUMN('LPG propane or butane'!AN$32),FALSE)</f>
        <v>1125107812335.3069</v>
      </c>
      <c r="AO21">
        <f>VLOOKUP($A21,'LPG propane or butane'!$A$2:$AQ$28,COLUMN('LPG propane or butane'!AO$2),FALSE)+VLOOKUP($A21,'LPG propane or butane'!$A$32:$AQ$58,COLUMN('LPG propane or butane'!AO$32),FALSE)</f>
        <v>1101744246005.8147</v>
      </c>
      <c r="AP21">
        <f>VLOOKUP($A21,'LPG propane or butane'!$A$2:$AQ$28,COLUMN('LPG propane or butane'!AP$2),FALSE)+VLOOKUP($A21,'LPG propane or butane'!$A$32:$AQ$58,COLUMN('LPG propane or butane'!AP$32),FALSE)</f>
        <v>1077176606969.8663</v>
      </c>
      <c r="AQ21">
        <f>VLOOKUP($A21,'LPG propane or butane'!$A$2:$AQ$28,COLUMN('LPG propane or butane'!AQ$2),FALSE)+VLOOKUP($A21,'LPG propane or butane'!$A$32:$AQ$58,COLUMN('LPG propane or butane'!AQ$32),FALSE)</f>
        <v>1051461039071.4985</v>
      </c>
    </row>
    <row r="22" spans="1:43">
      <c r="A22" s="37" t="s">
        <v>635</v>
      </c>
      <c r="B22">
        <f>VLOOKUP($A22,'LPG propane or butane'!$A$2:$AQ$28,COLUMN('LPG propane or butane'!B$2),FALSE)+VLOOKUP($A22,'LPG propane or butane'!$A$32:$AQ$58,COLUMN('LPG propane or butane'!B$32),FALSE)</f>
        <v>327402430602.75708</v>
      </c>
      <c r="C22">
        <f>VLOOKUP($A22,'LPG propane or butane'!$A$2:$AQ$28,COLUMN('LPG propane or butane'!C$2),FALSE)+VLOOKUP($A22,'LPG propane or butane'!$A$32:$AQ$58,COLUMN('LPG propane or butane'!C$32),FALSE)</f>
        <v>344247398116.21503</v>
      </c>
      <c r="D22">
        <f>VLOOKUP($A22,'LPG propane or butane'!$A$2:$AQ$28,COLUMN('LPG propane or butane'!D$2),FALSE)+VLOOKUP($A22,'LPG propane or butane'!$A$32:$AQ$58,COLUMN('LPG propane or butane'!D$32),FALSE)</f>
        <v>379718137871.59442</v>
      </c>
      <c r="E22">
        <f>VLOOKUP($A22,'LPG propane or butane'!$A$2:$AQ$28,COLUMN('LPG propane or butane'!E$2),FALSE)+VLOOKUP($A22,'LPG propane or butane'!$A$32:$AQ$58,COLUMN('LPG propane or butane'!E$32),FALSE)</f>
        <v>382380885784.82898</v>
      </c>
      <c r="F22">
        <f>VLOOKUP($A22,'LPG propane or butane'!$A$2:$AQ$28,COLUMN('LPG propane or butane'!F$2),FALSE)+VLOOKUP($A22,'LPG propane or butane'!$A$32:$AQ$58,COLUMN('LPG propane or butane'!F$32),FALSE)</f>
        <v>384133632286.26788</v>
      </c>
      <c r="G22">
        <f>VLOOKUP($A22,'LPG propane or butane'!$A$2:$AQ$28,COLUMN('LPG propane or butane'!G$2),FALSE)+VLOOKUP($A22,'LPG propane or butane'!$A$32:$AQ$58,COLUMN('LPG propane or butane'!G$32),FALSE)</f>
        <v>385252674639.91357</v>
      </c>
      <c r="H22">
        <f>VLOOKUP($A22,'LPG propane or butane'!$A$2:$AQ$28,COLUMN('LPG propane or butane'!H$2),FALSE)+VLOOKUP($A22,'LPG propane or butane'!$A$32:$AQ$58,COLUMN('LPG propane or butane'!H$32),FALSE)</f>
        <v>385906085330.1748</v>
      </c>
      <c r="I22">
        <f>VLOOKUP($A22,'LPG propane or butane'!$A$2:$AQ$28,COLUMN('LPG propane or butane'!I$2),FALSE)+VLOOKUP($A22,'LPG propane or butane'!$A$32:$AQ$58,COLUMN('LPG propane or butane'!I$32),FALSE)</f>
        <v>385994619940.97241</v>
      </c>
      <c r="J22">
        <f>VLOOKUP($A22,'LPG propane or butane'!$A$2:$AQ$28,COLUMN('LPG propane or butane'!J$2),FALSE)+VLOOKUP($A22,'LPG propane or butane'!$A$32:$AQ$58,COLUMN('LPG propane or butane'!J$32),FALSE)</f>
        <v>385915409165.43445</v>
      </c>
      <c r="K22">
        <f>VLOOKUP($A22,'LPG propane or butane'!$A$2:$AQ$28,COLUMN('LPG propane or butane'!K$2),FALSE)+VLOOKUP($A22,'LPG propane or butane'!$A$32:$AQ$58,COLUMN('LPG propane or butane'!K$32),FALSE)</f>
        <v>385678843364.83014</v>
      </c>
      <c r="L22">
        <f>VLOOKUP($A22,'LPG propane or butane'!$A$2:$AQ$28,COLUMN('LPG propane or butane'!L$2),FALSE)+VLOOKUP($A22,'LPG propane or butane'!$A$32:$AQ$58,COLUMN('LPG propane or butane'!L$32),FALSE)</f>
        <v>385292663960.49866</v>
      </c>
      <c r="M22">
        <f>VLOOKUP($A22,'LPG propane or butane'!$A$2:$AQ$28,COLUMN('LPG propane or butane'!M$2),FALSE)+VLOOKUP($A22,'LPG propane or butane'!$A$32:$AQ$58,COLUMN('LPG propane or butane'!M$32),FALSE)</f>
        <v>384193072431.95221</v>
      </c>
      <c r="N22">
        <f>VLOOKUP($A22,'LPG propane or butane'!$A$2:$AQ$28,COLUMN('LPG propane or butane'!N$2),FALSE)+VLOOKUP($A22,'LPG propane or butane'!$A$32:$AQ$58,COLUMN('LPG propane or butane'!N$32),FALSE)</f>
        <v>382955696752.25824</v>
      </c>
      <c r="O22">
        <f>VLOOKUP($A22,'LPG propane or butane'!$A$2:$AQ$28,COLUMN('LPG propane or butane'!O$2),FALSE)+VLOOKUP($A22,'LPG propane or butane'!$A$32:$AQ$58,COLUMN('LPG propane or butane'!O$32),FALSE)</f>
        <v>381583115664.38934</v>
      </c>
      <c r="P22">
        <f>VLOOKUP($A22,'LPG propane or butane'!$A$2:$AQ$28,COLUMN('LPG propane or butane'!P$2),FALSE)+VLOOKUP($A22,'LPG propane or butane'!$A$32:$AQ$58,COLUMN('LPG propane or butane'!P$32),FALSE)</f>
        <v>380076556658.54987</v>
      </c>
      <c r="Q22">
        <f>VLOOKUP($A22,'LPG propane or butane'!$A$2:$AQ$28,COLUMN('LPG propane or butane'!Q$2),FALSE)+VLOOKUP($A22,'LPG propane or butane'!$A$32:$AQ$58,COLUMN('LPG propane or butane'!Q$32),FALSE)</f>
        <v>378432390036.95123</v>
      </c>
      <c r="R22">
        <f>VLOOKUP($A22,'LPG propane or butane'!$A$2:$AQ$28,COLUMN('LPG propane or butane'!R$2),FALSE)+VLOOKUP($A22,'LPG propane or butane'!$A$32:$AQ$58,COLUMN('LPG propane or butane'!R$32),FALSE)</f>
        <v>376277525697.24658</v>
      </c>
      <c r="S22">
        <f>VLOOKUP($A22,'LPG propane or butane'!$A$2:$AQ$28,COLUMN('LPG propane or butane'!S$2),FALSE)+VLOOKUP($A22,'LPG propane or butane'!$A$32:$AQ$58,COLUMN('LPG propane or butane'!S$32),FALSE)</f>
        <v>374353356411.40845</v>
      </c>
      <c r="T22">
        <f>VLOOKUP($A22,'LPG propane or butane'!$A$2:$AQ$28,COLUMN('LPG propane or butane'!T$2),FALSE)+VLOOKUP($A22,'LPG propane or butane'!$A$32:$AQ$58,COLUMN('LPG propane or butane'!T$32),FALSE)</f>
        <v>372280100957.66681</v>
      </c>
      <c r="U22">
        <f>VLOOKUP($A22,'LPG propane or butane'!$A$2:$AQ$28,COLUMN('LPG propane or butane'!U$2),FALSE)+VLOOKUP($A22,'LPG propane or butane'!$A$32:$AQ$58,COLUMN('LPG propane or butane'!U$32),FALSE)</f>
        <v>370051726514.06799</v>
      </c>
      <c r="V22">
        <f>VLOOKUP($A22,'LPG propane or butane'!$A$2:$AQ$28,COLUMN('LPG propane or butane'!V$2),FALSE)+VLOOKUP($A22,'LPG propane or butane'!$A$32:$AQ$58,COLUMN('LPG propane or butane'!V$32),FALSE)</f>
        <v>367661978722.47839</v>
      </c>
      <c r="W22">
        <f>VLOOKUP($A22,'LPG propane or butane'!$A$2:$AQ$28,COLUMN('LPG propane or butane'!W$2),FALSE)+VLOOKUP($A22,'LPG propane or butane'!$A$32:$AQ$58,COLUMN('LPG propane or butane'!W$32),FALSE)</f>
        <v>364884083697.18799</v>
      </c>
      <c r="X22">
        <f>VLOOKUP($A22,'LPG propane or butane'!$A$2:$AQ$28,COLUMN('LPG propane or butane'!X$2),FALSE)+VLOOKUP($A22,'LPG propane or butane'!$A$32:$AQ$58,COLUMN('LPG propane or butane'!X$32),FALSE)</f>
        <v>361358250115.27106</v>
      </c>
      <c r="Y22">
        <f>VLOOKUP($A22,'LPG propane or butane'!$A$2:$AQ$28,COLUMN('LPG propane or butane'!Y$2),FALSE)+VLOOKUP($A22,'LPG propane or butane'!$A$32:$AQ$58,COLUMN('LPG propane or butane'!Y$32),FALSE)</f>
        <v>357446379320.20416</v>
      </c>
      <c r="Z22">
        <f>VLOOKUP($A22,'LPG propane or butane'!$A$2:$AQ$28,COLUMN('LPG propane or butane'!Z$2),FALSE)+VLOOKUP($A22,'LPG propane or butane'!$A$32:$AQ$58,COLUMN('LPG propane or butane'!Z$32),FALSE)</f>
        <v>353150825440.80743</v>
      </c>
      <c r="AA22">
        <f>VLOOKUP($A22,'LPG propane or butane'!$A$2:$AQ$28,COLUMN('LPG propane or butane'!AA$2),FALSE)+VLOOKUP($A22,'LPG propane or butane'!$A$32:$AQ$58,COLUMN('LPG propane or butane'!AA$32),FALSE)</f>
        <v>348471814471.53949</v>
      </c>
      <c r="AB22">
        <f>VLOOKUP($A22,'LPG propane or butane'!$A$2:$AQ$28,COLUMN('LPG propane or butane'!AB$2),FALSE)+VLOOKUP($A22,'LPG propane or butane'!$A$32:$AQ$58,COLUMN('LPG propane or butane'!AB$32),FALSE)</f>
        <v>343414595347.6098</v>
      </c>
      <c r="AC22">
        <f>VLOOKUP($A22,'LPG propane or butane'!$A$2:$AQ$28,COLUMN('LPG propane or butane'!AC$2),FALSE)+VLOOKUP($A22,'LPG propane or butane'!$A$32:$AQ$58,COLUMN('LPG propane or butane'!AC$32),FALSE)</f>
        <v>337985909451.3587</v>
      </c>
      <c r="AD22">
        <f>VLOOKUP($A22,'LPG propane or butane'!$A$2:$AQ$28,COLUMN('LPG propane or butane'!AD$2),FALSE)+VLOOKUP($A22,'LPG propane or butane'!$A$32:$AQ$58,COLUMN('LPG propane or butane'!AD$32),FALSE)</f>
        <v>332194034071.15149</v>
      </c>
      <c r="AE22">
        <f>VLOOKUP($A22,'LPG propane or butane'!$A$2:$AQ$28,COLUMN('LPG propane or butane'!AE$2),FALSE)+VLOOKUP($A22,'LPG propane or butane'!$A$32:$AQ$58,COLUMN('LPG propane or butane'!AE$32),FALSE)</f>
        <v>326045553787.43896</v>
      </c>
      <c r="AF22">
        <f>VLOOKUP($A22,'LPG propane or butane'!$A$2:$AQ$28,COLUMN('LPG propane or butane'!AF$2),FALSE)+VLOOKUP($A22,'LPG propane or butane'!$A$32:$AQ$58,COLUMN('LPG propane or butane'!AF$32),FALSE)</f>
        <v>319552076961.94348</v>
      </c>
      <c r="AG22">
        <f>VLOOKUP($A22,'LPG propane or butane'!$A$2:$AQ$28,COLUMN('LPG propane or butane'!AG$2),FALSE)+VLOOKUP($A22,'LPG propane or butane'!$A$32:$AQ$58,COLUMN('LPG propane or butane'!AG$32),FALSE)</f>
        <v>312723678819.8761</v>
      </c>
      <c r="AH22">
        <f>VLOOKUP($A22,'LPG propane or butane'!$A$2:$AQ$28,COLUMN('LPG propane or butane'!AH$2),FALSE)+VLOOKUP($A22,'LPG propane or butane'!$A$32:$AQ$58,COLUMN('LPG propane or butane'!AH$32),FALSE)</f>
        <v>305269037842.54004</v>
      </c>
      <c r="AI22">
        <f>VLOOKUP($A22,'LPG propane or butane'!$A$2:$AQ$28,COLUMN('LPG propane or butane'!AI$2),FALSE)+VLOOKUP($A22,'LPG propane or butane'!$A$32:$AQ$58,COLUMN('LPG propane or butane'!AI$32),FALSE)</f>
        <v>297522935728.72949</v>
      </c>
      <c r="AJ22">
        <f>VLOOKUP($A22,'LPG propane or butane'!$A$2:$AQ$28,COLUMN('LPG propane or butane'!AJ$2),FALSE)+VLOOKUP($A22,'LPG propane or butane'!$A$32:$AQ$58,COLUMN('LPG propane or butane'!AJ$32),FALSE)</f>
        <v>289501631809.02325</v>
      </c>
      <c r="AK22">
        <f>VLOOKUP($A22,'LPG propane or butane'!$A$2:$AQ$28,COLUMN('LPG propane or butane'!AK$2),FALSE)+VLOOKUP($A22,'LPG propane or butane'!$A$32:$AQ$58,COLUMN('LPG propane or butane'!AK$32),FALSE)</f>
        <v>281223100482.65051</v>
      </c>
      <c r="AL22">
        <f>VLOOKUP($A22,'LPG propane or butane'!$A$2:$AQ$28,COLUMN('LPG propane or butane'!AL$2),FALSE)+VLOOKUP($A22,'LPG propane or butane'!$A$32:$AQ$58,COLUMN('LPG propane or butane'!AL$32),FALSE)</f>
        <v>272706968166.31131</v>
      </c>
      <c r="AM22">
        <f>VLOOKUP($A22,'LPG propane or butane'!$A$2:$AQ$28,COLUMN('LPG propane or butane'!AM$2),FALSE)+VLOOKUP($A22,'LPG propane or butane'!$A$32:$AQ$58,COLUMN('LPG propane or butane'!AM$32),FALSE)</f>
        <v>263971766895.83737</v>
      </c>
      <c r="AN22">
        <f>VLOOKUP($A22,'LPG propane or butane'!$A$2:$AQ$28,COLUMN('LPG propane or butane'!AN$2),FALSE)+VLOOKUP($A22,'LPG propane or butane'!$A$32:$AQ$58,COLUMN('LPG propane or butane'!AN$32),FALSE)</f>
        <v>255040429396.34677</v>
      </c>
      <c r="AO22">
        <f>VLOOKUP($A22,'LPG propane or butane'!$A$2:$AQ$28,COLUMN('LPG propane or butane'!AO$2),FALSE)+VLOOKUP($A22,'LPG propane or butane'!$A$32:$AQ$58,COLUMN('LPG propane or butane'!AO$32),FALSE)</f>
        <v>245934765066.80902</v>
      </c>
      <c r="AP22">
        <f>VLOOKUP($A22,'LPG propane or butane'!$A$2:$AQ$28,COLUMN('LPG propane or butane'!AP$2),FALSE)+VLOOKUP($A22,'LPG propane or butane'!$A$32:$AQ$58,COLUMN('LPG propane or butane'!AP$32),FALSE)</f>
        <v>236680578513.4761</v>
      </c>
      <c r="AQ22">
        <f>VLOOKUP($A22,'LPG propane or butane'!$A$2:$AQ$28,COLUMN('LPG propane or butane'!AQ$2),FALSE)+VLOOKUP($A22,'LPG propane or butane'!$A$32:$AQ$58,COLUMN('LPG propane or butane'!AQ$32),FALSE)</f>
        <v>227302454133.04871</v>
      </c>
    </row>
    <row r="23" spans="1:43">
      <c r="A23" s="37" t="s">
        <v>636</v>
      </c>
      <c r="B23">
        <f>VLOOKUP($A23,'LPG propane or butane'!$A$2:$AQ$28,COLUMN('LPG propane or butane'!B$2),FALSE)+VLOOKUP($A23,'LPG propane or butane'!$A$32:$AQ$58,COLUMN('LPG propane or butane'!B$32),FALSE)</f>
        <v>107296047833.63089</v>
      </c>
      <c r="C23">
        <f>VLOOKUP($A23,'LPG propane or butane'!$A$2:$AQ$28,COLUMN('LPG propane or butane'!C$2),FALSE)+VLOOKUP($A23,'LPG propane or butane'!$A$32:$AQ$58,COLUMN('LPG propane or butane'!C$32),FALSE)</f>
        <v>100683347415.44981</v>
      </c>
      <c r="D23">
        <f>VLOOKUP($A23,'LPG propane or butane'!$A$2:$AQ$28,COLUMN('LPG propane or butane'!D$2),FALSE)+VLOOKUP($A23,'LPG propane or butane'!$A$32:$AQ$58,COLUMN('LPG propane or butane'!D$32),FALSE)</f>
        <v>115765030438.09921</v>
      </c>
      <c r="E23">
        <f>VLOOKUP($A23,'LPG propane or butane'!$A$2:$AQ$28,COLUMN('LPG propane or butane'!E$2),FALSE)+VLOOKUP($A23,'LPG propane or butane'!$A$32:$AQ$58,COLUMN('LPG propane or butane'!E$32),FALSE)</f>
        <v>116059158127.0616</v>
      </c>
      <c r="F23">
        <f>VLOOKUP($A23,'LPG propane or butane'!$A$2:$AQ$28,COLUMN('LPG propane or butane'!F$2),FALSE)+VLOOKUP($A23,'LPG propane or butane'!$A$32:$AQ$58,COLUMN('LPG propane or butane'!F$32),FALSE)</f>
        <v>115899357955.6218</v>
      </c>
      <c r="G23">
        <f>VLOOKUP($A23,'LPG propane or butane'!$A$2:$AQ$28,COLUMN('LPG propane or butane'!G$2),FALSE)+VLOOKUP($A23,'LPG propane or butane'!$A$32:$AQ$58,COLUMN('LPG propane or butane'!G$32),FALSE)</f>
        <v>115374427132.50629</v>
      </c>
      <c r="H23">
        <f>VLOOKUP($A23,'LPG propane or butane'!$A$2:$AQ$28,COLUMN('LPG propane or butane'!H$2),FALSE)+VLOOKUP($A23,'LPG propane or butane'!$A$32:$AQ$58,COLUMN('LPG propane or butane'!H$32),FALSE)</f>
        <v>114539812029.79274</v>
      </c>
      <c r="I23">
        <f>VLOOKUP($A23,'LPG propane or butane'!$A$2:$AQ$28,COLUMN('LPG propane or butane'!I$2),FALSE)+VLOOKUP($A23,'LPG propane or butane'!$A$32:$AQ$58,COLUMN('LPG propane or butane'!I$32),FALSE)</f>
        <v>113371353765.31647</v>
      </c>
      <c r="J23">
        <f>VLOOKUP($A23,'LPG propane or butane'!$A$2:$AQ$28,COLUMN('LPG propane or butane'!J$2),FALSE)+VLOOKUP($A23,'LPG propane or butane'!$A$32:$AQ$58,COLUMN('LPG propane or butane'!J$32),FALSE)</f>
        <v>111990899988.07588</v>
      </c>
      <c r="K23">
        <f>VLOOKUP($A23,'LPG propane or butane'!$A$2:$AQ$28,COLUMN('LPG propane or butane'!K$2),FALSE)+VLOOKUP($A23,'LPG propane or butane'!$A$32:$AQ$58,COLUMN('LPG propane or butane'!K$32),FALSE)</f>
        <v>110404164227.00516</v>
      </c>
      <c r="L23">
        <f>VLOOKUP($A23,'LPG propane or butane'!$A$2:$AQ$28,COLUMN('LPG propane or butane'!L$2),FALSE)+VLOOKUP($A23,'LPG propane or butane'!$A$32:$AQ$58,COLUMN('LPG propane or butane'!L$32),FALSE)</f>
        <v>108615777339.67365</v>
      </c>
      <c r="M23">
        <f>VLOOKUP($A23,'LPG propane or butane'!$A$2:$AQ$28,COLUMN('LPG propane or butane'!M$2),FALSE)+VLOOKUP($A23,'LPG propane or butane'!$A$32:$AQ$58,COLUMN('LPG propane or butane'!M$32),FALSE)</f>
        <v>106471669796.92474</v>
      </c>
      <c r="N23">
        <f>VLOOKUP($A23,'LPG propane or butane'!$A$2:$AQ$28,COLUMN('LPG propane or butane'!N$2),FALSE)+VLOOKUP($A23,'LPG propane or butane'!$A$32:$AQ$58,COLUMN('LPG propane or butane'!N$32),FALSE)</f>
        <v>104139175622.52869</v>
      </c>
      <c r="O23">
        <f>VLOOKUP($A23,'LPG propane or butane'!$A$2:$AQ$28,COLUMN('LPG propane or butane'!O$2),FALSE)+VLOOKUP($A23,'LPG propane or butane'!$A$32:$AQ$58,COLUMN('LPG propane or butane'!O$32),FALSE)</f>
        <v>101621366230.3009</v>
      </c>
      <c r="P23">
        <f>VLOOKUP($A23,'LPG propane or butane'!$A$2:$AQ$28,COLUMN('LPG propane or butane'!P$2),FALSE)+VLOOKUP($A23,'LPG propane or butane'!$A$32:$AQ$58,COLUMN('LPG propane or butane'!P$32),FALSE)</f>
        <v>98920745821.049683</v>
      </c>
      <c r="Q23">
        <f>VLOOKUP($A23,'LPG propane or butane'!$A$2:$AQ$28,COLUMN('LPG propane or butane'!Q$2),FALSE)+VLOOKUP($A23,'LPG propane or butane'!$A$32:$AQ$58,COLUMN('LPG propane or butane'!Q$32),FALSE)</f>
        <v>96038409888.274979</v>
      </c>
      <c r="R23">
        <f>VLOOKUP($A23,'LPG propane or butane'!$A$2:$AQ$28,COLUMN('LPG propane or butane'!R$2),FALSE)+VLOOKUP($A23,'LPG propane or butane'!$A$32:$AQ$58,COLUMN('LPG propane or butane'!R$32),FALSE)</f>
        <v>92884219631.226654</v>
      </c>
      <c r="S23">
        <f>VLOOKUP($A23,'LPG propane or butane'!$A$2:$AQ$28,COLUMN('LPG propane or butane'!S$2),FALSE)+VLOOKUP($A23,'LPG propane or butane'!$A$32:$AQ$58,COLUMN('LPG propane or butane'!S$32),FALSE)</f>
        <v>89645825016.384384</v>
      </c>
      <c r="T23">
        <f>VLOOKUP($A23,'LPG propane or butane'!$A$2:$AQ$28,COLUMN('LPG propane or butane'!T$2),FALSE)+VLOOKUP($A23,'LPG propane or butane'!$A$32:$AQ$58,COLUMN('LPG propane or butane'!T$32),FALSE)</f>
        <v>90932246915.973068</v>
      </c>
      <c r="U23">
        <f>VLOOKUP($A23,'LPG propane or butane'!$A$2:$AQ$28,COLUMN('LPG propane or butane'!U$2),FALSE)+VLOOKUP($A23,'LPG propane or butane'!$A$32:$AQ$58,COLUMN('LPG propane or butane'!U$32),FALSE)</f>
        <v>92197688125.152176</v>
      </c>
      <c r="V23">
        <f>VLOOKUP($A23,'LPG propane or butane'!$A$2:$AQ$28,COLUMN('LPG propane or butane'!V$2),FALSE)+VLOOKUP($A23,'LPG propane or butane'!$A$32:$AQ$58,COLUMN('LPG propane or butane'!V$32),FALSE)</f>
        <v>93440592472.846558</v>
      </c>
      <c r="W23">
        <f>VLOOKUP($A23,'LPG propane or butane'!$A$2:$AQ$28,COLUMN('LPG propane or butane'!W$2),FALSE)+VLOOKUP($A23,'LPG propane or butane'!$A$32:$AQ$58,COLUMN('LPG propane or butane'!W$32),FALSE)</f>
        <v>94602057929.866852</v>
      </c>
      <c r="X23">
        <f>VLOOKUP($A23,'LPG propane or butane'!$A$2:$AQ$28,COLUMN('LPG propane or butane'!X$2),FALSE)+VLOOKUP($A23,'LPG propane or butane'!$A$32:$AQ$58,COLUMN('LPG propane or butane'!X$32),FALSE)</f>
        <v>95583190786.634079</v>
      </c>
      <c r="Y23">
        <f>VLOOKUP($A23,'LPG propane or butane'!$A$2:$AQ$28,COLUMN('LPG propane or butane'!Y$2),FALSE)+VLOOKUP($A23,'LPG propane or butane'!$A$32:$AQ$58,COLUMN('LPG propane or butane'!Y$32),FALSE)</f>
        <v>96471896059.261093</v>
      </c>
      <c r="Z23">
        <f>VLOOKUP($A23,'LPG propane or butane'!$A$2:$AQ$28,COLUMN('LPG propane or butane'!Z$2),FALSE)+VLOOKUP($A23,'LPG propane or butane'!$A$32:$AQ$58,COLUMN('LPG propane or butane'!Z$32),FALSE)</f>
        <v>97264478265.888611</v>
      </c>
      <c r="AA23">
        <f>VLOOKUP($A23,'LPG propane or butane'!$A$2:$AQ$28,COLUMN('LPG propane or butane'!AA$2),FALSE)+VLOOKUP($A23,'LPG propane or butane'!$A$32:$AQ$58,COLUMN('LPG propane or butane'!AA$32),FALSE)</f>
        <v>97956397676.107513</v>
      </c>
      <c r="AB23">
        <f>VLOOKUP($A23,'LPG propane or butane'!$A$2:$AQ$28,COLUMN('LPG propane or butane'!AB$2),FALSE)+VLOOKUP($A23,'LPG propane or butane'!$A$32:$AQ$58,COLUMN('LPG propane or butane'!AB$32),FALSE)</f>
        <v>98544233929.811661</v>
      </c>
      <c r="AC23">
        <f>VLOOKUP($A23,'LPG propane or butane'!$A$2:$AQ$28,COLUMN('LPG propane or butane'!AC$2),FALSE)+VLOOKUP($A23,'LPG propane or butane'!$A$32:$AQ$58,COLUMN('LPG propane or butane'!AC$32),FALSE)</f>
        <v>99024770414.555344</v>
      </c>
      <c r="AD23">
        <f>VLOOKUP($A23,'LPG propane or butane'!$A$2:$AQ$28,COLUMN('LPG propane or butane'!AD$2),FALSE)+VLOOKUP($A23,'LPG propane or butane'!$A$32:$AQ$58,COLUMN('LPG propane or butane'!AD$32),FALSE)</f>
        <v>99395026975.475204</v>
      </c>
      <c r="AE23">
        <f>VLOOKUP($A23,'LPG propane or butane'!$A$2:$AQ$28,COLUMN('LPG propane or butane'!AE$2),FALSE)+VLOOKUP($A23,'LPG propane or butane'!$A$32:$AQ$58,COLUMN('LPG propane or butane'!AE$32),FALSE)</f>
        <v>99651295990.915482</v>
      </c>
      <c r="AF23">
        <f>VLOOKUP($A23,'LPG propane or butane'!$A$2:$AQ$28,COLUMN('LPG propane or butane'!AF$2),FALSE)+VLOOKUP($A23,'LPG propane or butane'!$A$32:$AQ$58,COLUMN('LPG propane or butane'!AF$32),FALSE)</f>
        <v>99791157570.552628</v>
      </c>
      <c r="AG23">
        <f>VLOOKUP($A23,'LPG propane or butane'!$A$2:$AQ$28,COLUMN('LPG propane or butane'!AG$2),FALSE)+VLOOKUP($A23,'LPG propane or butane'!$A$32:$AQ$58,COLUMN('LPG propane or butane'!AG$32),FALSE)</f>
        <v>99811526902.823837</v>
      </c>
      <c r="AH23">
        <f>VLOOKUP($A23,'LPG propane or butane'!$A$2:$AQ$28,COLUMN('LPG propane or butane'!AH$2),FALSE)+VLOOKUP($A23,'LPG propane or butane'!$A$32:$AQ$58,COLUMN('LPG propane or butane'!AH$32),FALSE)</f>
        <v>99610728646.862503</v>
      </c>
      <c r="AI23">
        <f>VLOOKUP($A23,'LPG propane or butane'!$A$2:$AQ$28,COLUMN('LPG propane or butane'!AI$2),FALSE)+VLOOKUP($A23,'LPG propane or butane'!$A$32:$AQ$58,COLUMN('LPG propane or butane'!AI$32),FALSE)</f>
        <v>99286821654.863388</v>
      </c>
      <c r="AJ23">
        <f>VLOOKUP($A23,'LPG propane or butane'!$A$2:$AQ$28,COLUMN('LPG propane or butane'!AJ$2),FALSE)+VLOOKUP($A23,'LPG propane or butane'!$A$32:$AQ$58,COLUMN('LPG propane or butane'!AJ$32),FALSE)</f>
        <v>98838282188.583832</v>
      </c>
      <c r="AK23">
        <f>VLOOKUP($A23,'LPG propane or butane'!$A$2:$AQ$28,COLUMN('LPG propane or butane'!AK$2),FALSE)+VLOOKUP($A23,'LPG propane or butane'!$A$32:$AQ$58,COLUMN('LPG propane or butane'!AK$32),FALSE)</f>
        <v>98264054221.217667</v>
      </c>
      <c r="AL23">
        <f>VLOOKUP($A23,'LPG propane or butane'!$A$2:$AQ$28,COLUMN('LPG propane or butane'!AL$2),FALSE)+VLOOKUP($A23,'LPG propane or butane'!$A$32:$AQ$58,COLUMN('LPG propane or butane'!AL$32),FALSE)</f>
        <v>97563577762.332001</v>
      </c>
      <c r="AM23">
        <f>VLOOKUP($A23,'LPG propane or butane'!$A$2:$AQ$28,COLUMN('LPG propane or butane'!AM$2),FALSE)+VLOOKUP($A23,'LPG propane or butane'!$A$32:$AQ$58,COLUMN('LPG propane or butane'!AM$32),FALSE)</f>
        <v>96735837317.819504</v>
      </c>
      <c r="AN23">
        <f>VLOOKUP($A23,'LPG propane or butane'!$A$2:$AQ$28,COLUMN('LPG propane or butane'!AN$2),FALSE)+VLOOKUP($A23,'LPG propane or butane'!$A$32:$AQ$58,COLUMN('LPG propane or butane'!AN$32),FALSE)</f>
        <v>95781363268.954605</v>
      </c>
      <c r="AO23">
        <f>VLOOKUP($A23,'LPG propane or butane'!$A$2:$AQ$28,COLUMN('LPG propane or butane'!AO$2),FALSE)+VLOOKUP($A23,'LPG propane or butane'!$A$32:$AQ$58,COLUMN('LPG propane or butane'!AO$32),FALSE)</f>
        <v>94700295476.784546</v>
      </c>
      <c r="AP23">
        <f>VLOOKUP($A23,'LPG propane or butane'!$A$2:$AQ$28,COLUMN('LPG propane or butane'!AP$2),FALSE)+VLOOKUP($A23,'LPG propane or butane'!$A$32:$AQ$58,COLUMN('LPG propane or butane'!AP$32),FALSE)</f>
        <v>93494348205.829514</v>
      </c>
      <c r="AQ23">
        <f>VLOOKUP($A23,'LPG propane or butane'!$A$2:$AQ$28,COLUMN('LPG propane or butane'!AQ$2),FALSE)+VLOOKUP($A23,'LPG propane or butane'!$A$32:$AQ$58,COLUMN('LPG propane or butane'!AQ$32),FALSE)</f>
        <v>92164897945.539703</v>
      </c>
    </row>
    <row r="24" spans="1:43">
      <c r="A24" s="37" t="s">
        <v>637</v>
      </c>
      <c r="B24">
        <f>VLOOKUP($A24,'LPG propane or butane'!$A$2:$AQ$28,COLUMN('LPG propane or butane'!B$2),FALSE)+VLOOKUP($A24,'LPG propane or butane'!$A$32:$AQ$58,COLUMN('LPG propane or butane'!B$32),FALSE)</f>
        <v>98630739530.700989</v>
      </c>
      <c r="C24">
        <f>VLOOKUP($A24,'LPG propane or butane'!$A$2:$AQ$28,COLUMN('LPG propane or butane'!C$2),FALSE)+VLOOKUP($A24,'LPG propane or butane'!$A$32:$AQ$58,COLUMN('LPG propane or butane'!C$32),FALSE)</f>
        <v>101350855553.34599</v>
      </c>
      <c r="D24">
        <f>VLOOKUP($A24,'LPG propane or butane'!$A$2:$AQ$28,COLUMN('LPG propane or butane'!D$2),FALSE)+VLOOKUP($A24,'LPG propane or butane'!$A$32:$AQ$58,COLUMN('LPG propane or butane'!D$32),FALSE)</f>
        <v>110411813348.09163</v>
      </c>
      <c r="E24">
        <f>VLOOKUP($A24,'LPG propane or butane'!$A$2:$AQ$28,COLUMN('LPG propane or butane'!E$2),FALSE)+VLOOKUP($A24,'LPG propane or butane'!$A$32:$AQ$58,COLUMN('LPG propane or butane'!E$32),FALSE)</f>
        <v>113183952669.80232</v>
      </c>
      <c r="F24">
        <f>VLOOKUP($A24,'LPG propane or butane'!$A$2:$AQ$28,COLUMN('LPG propane or butane'!F$2),FALSE)+VLOOKUP($A24,'LPG propane or butane'!$A$32:$AQ$58,COLUMN('LPG propane or butane'!F$32),FALSE)</f>
        <v>115721921394.62347</v>
      </c>
      <c r="G24">
        <f>VLOOKUP($A24,'LPG propane or butane'!$A$2:$AQ$28,COLUMN('LPG propane or butane'!G$2),FALSE)+VLOOKUP($A24,'LPG propane or butane'!$A$32:$AQ$58,COLUMN('LPG propane or butane'!G$32),FALSE)</f>
        <v>118099521697.8884</v>
      </c>
      <c r="H24">
        <f>VLOOKUP($A24,'LPG propane or butane'!$A$2:$AQ$28,COLUMN('LPG propane or butane'!H$2),FALSE)+VLOOKUP($A24,'LPG propane or butane'!$A$32:$AQ$58,COLUMN('LPG propane or butane'!H$32),FALSE)</f>
        <v>120362470496.46776</v>
      </c>
      <c r="I24">
        <f>VLOOKUP($A24,'LPG propane or butane'!$A$2:$AQ$28,COLUMN('LPG propane or butane'!I$2),FALSE)+VLOOKUP($A24,'LPG propane or butane'!$A$32:$AQ$58,COLUMN('LPG propane or butane'!I$32),FALSE)</f>
        <v>122475098175.15305</v>
      </c>
      <c r="J24">
        <f>VLOOKUP($A24,'LPG propane or butane'!$A$2:$AQ$28,COLUMN('LPG propane or butane'!J$2),FALSE)+VLOOKUP($A24,'LPG propane or butane'!$A$32:$AQ$58,COLUMN('LPG propane or butane'!J$32),FALSE)</f>
        <v>124559610827.37529</v>
      </c>
      <c r="K24">
        <f>VLOOKUP($A24,'LPG propane or butane'!$A$2:$AQ$28,COLUMN('LPG propane or butane'!K$2),FALSE)+VLOOKUP($A24,'LPG propane or butane'!$A$32:$AQ$58,COLUMN('LPG propane or butane'!K$32),FALSE)</f>
        <v>126619817141.95995</v>
      </c>
      <c r="L24">
        <f>VLOOKUP($A24,'LPG propane or butane'!$A$2:$AQ$28,COLUMN('LPG propane or butane'!L$2),FALSE)+VLOOKUP($A24,'LPG propane or butane'!$A$32:$AQ$58,COLUMN('LPG propane or butane'!L$32),FALSE)</f>
        <v>128658811389.35332</v>
      </c>
      <c r="M24">
        <f>VLOOKUP($A24,'LPG propane or butane'!$A$2:$AQ$28,COLUMN('LPG propane or butane'!M$2),FALSE)+VLOOKUP($A24,'LPG propane or butane'!$A$32:$AQ$58,COLUMN('LPG propane or butane'!M$32),FALSE)</f>
        <v>130485695053.1512</v>
      </c>
      <c r="N24">
        <f>VLOOKUP($A24,'LPG propane or butane'!$A$2:$AQ$28,COLUMN('LPG propane or butane'!N$2),FALSE)+VLOOKUP($A24,'LPG propane or butane'!$A$32:$AQ$58,COLUMN('LPG propane or butane'!N$32),FALSE)</f>
        <v>132290032283.19325</v>
      </c>
      <c r="O24">
        <f>VLOOKUP($A24,'LPG propane or butane'!$A$2:$AQ$28,COLUMN('LPG propane or butane'!O$2),FALSE)+VLOOKUP($A24,'LPG propane or butane'!$A$32:$AQ$58,COLUMN('LPG propane or butane'!O$32),FALSE)</f>
        <v>134073258513.92038</v>
      </c>
      <c r="P24">
        <f>VLOOKUP($A24,'LPG propane or butane'!$A$2:$AQ$28,COLUMN('LPG propane or butane'!P$2),FALSE)+VLOOKUP($A24,'LPG propane or butane'!$A$32:$AQ$58,COLUMN('LPG propane or butane'!P$32),FALSE)</f>
        <v>135836338518.508</v>
      </c>
      <c r="Q24">
        <f>VLOOKUP($A24,'LPG propane or butane'!$A$2:$AQ$28,COLUMN('LPG propane or butane'!Q$2),FALSE)+VLOOKUP($A24,'LPG propane or butane'!$A$32:$AQ$58,COLUMN('LPG propane or butane'!Q$32),FALSE)</f>
        <v>137578456942.72162</v>
      </c>
      <c r="R24">
        <f>VLOOKUP($A24,'LPG propane or butane'!$A$2:$AQ$28,COLUMN('LPG propane or butane'!R$2),FALSE)+VLOOKUP($A24,'LPG propane or butane'!$A$32:$AQ$58,COLUMN('LPG propane or butane'!R$32),FALSE)</f>
        <v>139162026035.61551</v>
      </c>
      <c r="S24">
        <f>VLOOKUP($A24,'LPG propane or butane'!$A$2:$AQ$28,COLUMN('LPG propane or butane'!S$2),FALSE)+VLOOKUP($A24,'LPG propane or butane'!$A$32:$AQ$58,COLUMN('LPG propane or butane'!S$32),FALSE)</f>
        <v>140859165171.78439</v>
      </c>
      <c r="T24">
        <f>VLOOKUP($A24,'LPG propane or butane'!$A$2:$AQ$28,COLUMN('LPG propane or butane'!T$2),FALSE)+VLOOKUP($A24,'LPG propane or butane'!$A$32:$AQ$58,COLUMN('LPG propane or butane'!T$32),FALSE)</f>
        <v>142531894709.91507</v>
      </c>
      <c r="U24">
        <f>VLOOKUP($A24,'LPG propane or butane'!$A$2:$AQ$28,COLUMN('LPG propane or butane'!U$2),FALSE)+VLOOKUP($A24,'LPG propane or butane'!$A$32:$AQ$58,COLUMN('LPG propane or butane'!U$32),FALSE)</f>
        <v>144177905852.50446</v>
      </c>
      <c r="V24">
        <f>VLOOKUP($A24,'LPG propane or butane'!$A$2:$AQ$28,COLUMN('LPG propane or butane'!V$2),FALSE)+VLOOKUP($A24,'LPG propane or butane'!$A$32:$AQ$58,COLUMN('LPG propane or butane'!V$32),FALSE)</f>
        <v>145794587545.01593</v>
      </c>
      <c r="W24">
        <f>VLOOKUP($A24,'LPG propane or butane'!$A$2:$AQ$28,COLUMN('LPG propane or butane'!W$2),FALSE)+VLOOKUP($A24,'LPG propane or butane'!$A$32:$AQ$58,COLUMN('LPG propane or butane'!W$32),FALSE)</f>
        <v>147290081100.49481</v>
      </c>
      <c r="X24">
        <f>VLOOKUP($A24,'LPG propane or butane'!$A$2:$AQ$28,COLUMN('LPG propane or butane'!X$2),FALSE)+VLOOKUP($A24,'LPG propane or butane'!$A$32:$AQ$58,COLUMN('LPG propane or butane'!X$32),FALSE)</f>
        <v>148511159564.81958</v>
      </c>
      <c r="Y24">
        <f>VLOOKUP($A24,'LPG propane or butane'!$A$2:$AQ$28,COLUMN('LPG propane or butane'!Y$2),FALSE)+VLOOKUP($A24,'LPG propane or butane'!$A$32:$AQ$58,COLUMN('LPG propane or butane'!Y$32),FALSE)</f>
        <v>149595438428.19971</v>
      </c>
      <c r="Z24">
        <f>VLOOKUP($A24,'LPG propane or butane'!$A$2:$AQ$28,COLUMN('LPG propane or butane'!Z$2),FALSE)+VLOOKUP($A24,'LPG propane or butane'!$A$32:$AQ$58,COLUMN('LPG propane or butane'!Z$32),FALSE)</f>
        <v>150537619009.75616</v>
      </c>
      <c r="AA24">
        <f>VLOOKUP($A24,'LPG propane or butane'!$A$2:$AQ$28,COLUMN('LPG propane or butane'!AA$2),FALSE)+VLOOKUP($A24,'LPG propane or butane'!$A$32:$AQ$58,COLUMN('LPG propane or butane'!AA$32),FALSE)</f>
        <v>151331106768.78729</v>
      </c>
      <c r="AB24">
        <f>VLOOKUP($A24,'LPG propane or butane'!$A$2:$AQ$28,COLUMN('LPG propane or butane'!AB$2),FALSE)+VLOOKUP($A24,'LPG propane or butane'!$A$32:$AQ$58,COLUMN('LPG propane or butane'!AB$32),FALSE)</f>
        <v>151971050190.17905</v>
      </c>
      <c r="AC24">
        <f>VLOOKUP($A24,'LPG propane or butane'!$A$2:$AQ$28,COLUMN('LPG propane or butane'!AC$2),FALSE)+VLOOKUP($A24,'LPG propane or butane'!$A$32:$AQ$58,COLUMN('LPG propane or butane'!AC$32),FALSE)</f>
        <v>152452914890.55328</v>
      </c>
      <c r="AD24">
        <f>VLOOKUP($A24,'LPG propane or butane'!$A$2:$AQ$28,COLUMN('LPG propane or butane'!AD$2),FALSE)+VLOOKUP($A24,'LPG propane or butane'!$A$32:$AQ$58,COLUMN('LPG propane or butane'!AD$32),FALSE)</f>
        <v>152772531003.79095</v>
      </c>
      <c r="AE24">
        <f>VLOOKUP($A24,'LPG propane or butane'!$A$2:$AQ$28,COLUMN('LPG propane or butane'!AE$2),FALSE)+VLOOKUP($A24,'LPG propane or butane'!$A$32:$AQ$58,COLUMN('LPG propane or butane'!AE$32),FALSE)</f>
        <v>152924610977.30261</v>
      </c>
      <c r="AF24">
        <f>VLOOKUP($A24,'LPG propane or butane'!$A$2:$AQ$28,COLUMN('LPG propane or butane'!AF$2),FALSE)+VLOOKUP($A24,'LPG propane or butane'!$A$32:$AQ$58,COLUMN('LPG propane or butane'!AF$32),FALSE)</f>
        <v>152905846002.68787</v>
      </c>
      <c r="AG24">
        <f>VLOOKUP($A24,'LPG propane or butane'!$A$2:$AQ$28,COLUMN('LPG propane or butane'!AG$2),FALSE)+VLOOKUP($A24,'LPG propane or butane'!$A$32:$AQ$58,COLUMN('LPG propane or butane'!AG$32),FALSE)</f>
        <v>152711903430.04041</v>
      </c>
      <c r="AH24">
        <f>VLOOKUP($A24,'LPG propane or butane'!$A$2:$AQ$28,COLUMN('LPG propane or butane'!AH$2),FALSE)+VLOOKUP($A24,'LPG propane or butane'!$A$32:$AQ$58,COLUMN('LPG propane or butane'!AH$32),FALSE)</f>
        <v>152187821322.81693</v>
      </c>
      <c r="AI24">
        <f>VLOOKUP($A24,'LPG propane or butane'!$A$2:$AQ$28,COLUMN('LPG propane or butane'!AI$2),FALSE)+VLOOKUP($A24,'LPG propane or butane'!$A$32:$AQ$58,COLUMN('LPG propane or butane'!AI$32),FALSE)</f>
        <v>151484205807.69406</v>
      </c>
      <c r="AJ24">
        <f>VLOOKUP($A24,'LPG propane or butane'!$A$2:$AQ$28,COLUMN('LPG propane or butane'!AJ$2),FALSE)+VLOOKUP($A24,'LPG propane or butane'!$A$32:$AQ$58,COLUMN('LPG propane or butane'!AJ$32),FALSE)</f>
        <v>150599065884.61887</v>
      </c>
      <c r="AK24">
        <f>VLOOKUP($A24,'LPG propane or butane'!$A$2:$AQ$28,COLUMN('LPG propane or butane'!AK$2),FALSE)+VLOOKUP($A24,'LPG propane or butane'!$A$32:$AQ$58,COLUMN('LPG propane or butane'!AK$32),FALSE)</f>
        <v>149531112323.57819</v>
      </c>
      <c r="AL24">
        <f>VLOOKUP($A24,'LPG propane or butane'!$A$2:$AQ$28,COLUMN('LPG propane or butane'!AL$2),FALSE)+VLOOKUP($A24,'LPG propane or butane'!$A$32:$AQ$58,COLUMN('LPG propane or butane'!AL$32),FALSE)</f>
        <v>148279797082.22916</v>
      </c>
      <c r="AM24">
        <f>VLOOKUP($A24,'LPG propane or butane'!$A$2:$AQ$28,COLUMN('LPG propane or butane'!AM$2),FALSE)+VLOOKUP($A24,'LPG propane or butane'!$A$32:$AQ$58,COLUMN('LPG propane or butane'!AM$32),FALSE)</f>
        <v>146843865337.02066</v>
      </c>
      <c r="AN24">
        <f>VLOOKUP($A24,'LPG propane or butane'!$A$2:$AQ$28,COLUMN('LPG propane or butane'!AN$2),FALSE)+VLOOKUP($A24,'LPG propane or butane'!$A$32:$AQ$58,COLUMN('LPG propane or butane'!AN$32),FALSE)</f>
        <v>145224395255.63348</v>
      </c>
      <c r="AO24">
        <f>VLOOKUP($A24,'LPG propane or butane'!$A$2:$AQ$28,COLUMN('LPG propane or butane'!AO$2),FALSE)+VLOOKUP($A24,'LPG propane or butane'!$A$32:$AQ$58,COLUMN('LPG propane or butane'!AO$32),FALSE)</f>
        <v>143421852868.8038</v>
      </c>
      <c r="AP24">
        <f>VLOOKUP($A24,'LPG propane or butane'!$A$2:$AQ$28,COLUMN('LPG propane or butane'!AP$2),FALSE)+VLOOKUP($A24,'LPG propane or butane'!$A$32:$AQ$58,COLUMN('LPG propane or butane'!AP$32),FALSE)</f>
        <v>141439069475.09436</v>
      </c>
      <c r="AQ24">
        <f>VLOOKUP($A24,'LPG propane or butane'!$A$2:$AQ$28,COLUMN('LPG propane or butane'!AQ$2),FALSE)+VLOOKUP($A24,'LPG propane or butane'!$A$32:$AQ$58,COLUMN('LPG propane or butane'!AQ$32),FALSE)</f>
        <v>139278340455.67722</v>
      </c>
    </row>
    <row r="25" spans="1:43">
      <c r="A25" s="37" t="s">
        <v>638</v>
      </c>
      <c r="B25">
        <f>VLOOKUP($A25,'LPG propane or butane'!$A$2:$AQ$28,COLUMN('LPG propane or butane'!B$2),FALSE)+VLOOKUP($A25,'LPG propane or butane'!$A$32:$AQ$58,COLUMN('LPG propane or butane'!B$32),FALSE)</f>
        <v>787755300.26635289</v>
      </c>
      <c r="C25">
        <f>VLOOKUP($A25,'LPG propane or butane'!$A$2:$AQ$28,COLUMN('LPG propane or butane'!C$2),FALSE)+VLOOKUP($A25,'LPG propane or butane'!$A$32:$AQ$58,COLUMN('LPG propane or butane'!C$32),FALSE)</f>
        <v>799820110.59683967</v>
      </c>
      <c r="D25">
        <f>VLOOKUP($A25,'LPG propane or butane'!$A$2:$AQ$28,COLUMN('LPG propane or butane'!D$2),FALSE)+VLOOKUP($A25,'LPG propane or butane'!$A$32:$AQ$58,COLUMN('LPG propane or butane'!D$32),FALSE)</f>
        <v>873774143.95318794</v>
      </c>
      <c r="E25">
        <f>VLOOKUP($A25,'LPG propane or butane'!$A$2:$AQ$28,COLUMN('LPG propane or butane'!E$2),FALSE)+VLOOKUP($A25,'LPG propane or butane'!$A$32:$AQ$58,COLUMN('LPG propane or butane'!E$32),FALSE)</f>
        <v>890648931.09009194</v>
      </c>
      <c r="F25">
        <f>VLOOKUP($A25,'LPG propane or butane'!$A$2:$AQ$28,COLUMN('LPG propane or butane'!F$2),FALSE)+VLOOKUP($A25,'LPG propane or butane'!$A$32:$AQ$58,COLUMN('LPG propane or butane'!F$32),FALSE)</f>
        <v>905612571.55949557</v>
      </c>
      <c r="G25">
        <f>VLOOKUP($A25,'LPG propane or butane'!$A$2:$AQ$28,COLUMN('LPG propane or butane'!G$2),FALSE)+VLOOKUP($A25,'LPG propane or butane'!$A$32:$AQ$58,COLUMN('LPG propane or butane'!G$32),FALSE)</f>
        <v>919265350.67306745</v>
      </c>
      <c r="H25">
        <f>VLOOKUP($A25,'LPG propane or butane'!$A$2:$AQ$28,COLUMN('LPG propane or butane'!H$2),FALSE)+VLOOKUP($A25,'LPG propane or butane'!$A$32:$AQ$58,COLUMN('LPG propane or butane'!H$32),FALSE)</f>
        <v>931976659.35525095</v>
      </c>
      <c r="I25">
        <f>VLOOKUP($A25,'LPG propane or butane'!$A$2:$AQ$28,COLUMN('LPG propane or butane'!I$2),FALSE)+VLOOKUP($A25,'LPG propane or butane'!$A$32:$AQ$58,COLUMN('LPG propane or butane'!I$32),FALSE)</f>
        <v>943480977.52245712</v>
      </c>
      <c r="J25">
        <f>VLOOKUP($A25,'LPG propane or butane'!$A$2:$AQ$28,COLUMN('LPG propane or butane'!J$2),FALSE)+VLOOKUP($A25,'LPG propane or butane'!$A$32:$AQ$58,COLUMN('LPG propane or butane'!J$32),FALSE)</f>
        <v>954728061.2445513</v>
      </c>
      <c r="K25">
        <f>VLOOKUP($A25,'LPG propane or butane'!$A$2:$AQ$28,COLUMN('LPG propane or butane'!K$2),FALSE)+VLOOKUP($A25,'LPG propane or butane'!$A$32:$AQ$58,COLUMN('LPG propane or butane'!K$32),FALSE)</f>
        <v>965745733.56973839</v>
      </c>
      <c r="L25">
        <f>VLOOKUP($A25,'LPG propane or butane'!$A$2:$AQ$28,COLUMN('LPG propane or butane'!L$2),FALSE)+VLOOKUP($A25,'LPG propane or butane'!$A$32:$AQ$58,COLUMN('LPG propane or butane'!L$32),FALSE)</f>
        <v>976556052.14361131</v>
      </c>
      <c r="M25">
        <f>VLOOKUP($A25,'LPG propane or butane'!$A$2:$AQ$28,COLUMN('LPG propane or butane'!M$2),FALSE)+VLOOKUP($A25,'LPG propane or butane'!$A$32:$AQ$58,COLUMN('LPG propane or butane'!M$32),FALSE)</f>
        <v>985715378.85891557</v>
      </c>
      <c r="N25">
        <f>VLOOKUP($A25,'LPG propane or butane'!$A$2:$AQ$28,COLUMN('LPG propane or butane'!N$2),FALSE)+VLOOKUP($A25,'LPG propane or butane'!$A$32:$AQ$58,COLUMN('LPG propane or butane'!N$32),FALSE)</f>
        <v>994667916.35752273</v>
      </c>
      <c r="O25">
        <f>VLOOKUP($A25,'LPG propane or butane'!$A$2:$AQ$28,COLUMN('LPG propane or butane'!O$2),FALSE)+VLOOKUP($A25,'LPG propane or butane'!$A$32:$AQ$58,COLUMN('LPG propane or butane'!O$32),FALSE)</f>
        <v>1003422998.0866644</v>
      </c>
      <c r="P25">
        <f>VLOOKUP($A25,'LPG propane or butane'!$A$2:$AQ$28,COLUMN('LPG propane or butane'!P$2),FALSE)+VLOOKUP($A25,'LPG propane or butane'!$A$32:$AQ$58,COLUMN('LPG propane or butane'!P$32),FALSE)</f>
        <v>1011986449.9434333</v>
      </c>
      <c r="Q25">
        <f>VLOOKUP($A25,'LPG propane or butane'!$A$2:$AQ$28,COLUMN('LPG propane or butane'!Q$2),FALSE)+VLOOKUP($A25,'LPG propane or butane'!$A$32:$AQ$58,COLUMN('LPG propane or butane'!Q$32),FALSE)</f>
        <v>1020350945.2246177</v>
      </c>
      <c r="R25">
        <f>VLOOKUP($A25,'LPG propane or butane'!$A$2:$AQ$28,COLUMN('LPG propane or butane'!R$2),FALSE)+VLOOKUP($A25,'LPG propane or butane'!$A$32:$AQ$58,COLUMN('LPG propane or butane'!R$32),FALSE)</f>
        <v>1027499572.9613413</v>
      </c>
      <c r="S25">
        <f>VLOOKUP($A25,'LPG propane or butane'!$A$2:$AQ$28,COLUMN('LPG propane or butane'!S$2),FALSE)+VLOOKUP($A25,'LPG propane or butane'!$A$32:$AQ$58,COLUMN('LPG propane or butane'!S$32),FALSE)</f>
        <v>1035445208.4811959</v>
      </c>
      <c r="T25">
        <f>VLOOKUP($A25,'LPG propane or butane'!$A$2:$AQ$28,COLUMN('LPG propane or butane'!T$2),FALSE)+VLOOKUP($A25,'LPG propane or butane'!$A$32:$AQ$58,COLUMN('LPG propane or butane'!T$32),FALSE)</f>
        <v>1043164104.4699407</v>
      </c>
      <c r="U25">
        <f>VLOOKUP($A25,'LPG propane or butane'!$A$2:$AQ$28,COLUMN('LPG propane or butane'!U$2),FALSE)+VLOOKUP($A25,'LPG propane or butane'!$A$32:$AQ$58,COLUMN('LPG propane or butane'!U$32),FALSE)</f>
        <v>1050639125.522877</v>
      </c>
      <c r="V25">
        <f>VLOOKUP($A25,'LPG propane or butane'!$A$2:$AQ$28,COLUMN('LPG propane or butane'!V$2),FALSE)+VLOOKUP($A25,'LPG propane or butane'!$A$32:$AQ$58,COLUMN('LPG propane or butane'!V$32),FALSE)</f>
        <v>1057851332.8492686</v>
      </c>
      <c r="W25">
        <f>VLOOKUP($A25,'LPG propane or butane'!$A$2:$AQ$28,COLUMN('LPG propane or butane'!W$2),FALSE)+VLOOKUP($A25,'LPG propane or butane'!$A$32:$AQ$58,COLUMN('LPG propane or butane'!W$32),FALSE)</f>
        <v>1064137404.4604484</v>
      </c>
      <c r="X25">
        <f>VLOOKUP($A25,'LPG propane or butane'!$A$2:$AQ$28,COLUMN('LPG propane or butane'!X$2),FALSE)+VLOOKUP($A25,'LPG propane or butane'!$A$32:$AQ$58,COLUMN('LPG propane or butane'!X$32),FALSE)</f>
        <v>1068403875.0707481</v>
      </c>
      <c r="Y25">
        <f>VLOOKUP($A25,'LPG propane or butane'!$A$2:$AQ$28,COLUMN('LPG propane or butane'!Y$2),FALSE)+VLOOKUP($A25,'LPG propane or butane'!$A$32:$AQ$58,COLUMN('LPG propane or butane'!Y$32),FALSE)</f>
        <v>1071659321.4515122</v>
      </c>
      <c r="Z25">
        <f>VLOOKUP($A25,'LPG propane or butane'!$A$2:$AQ$28,COLUMN('LPG propane or butane'!Z$2),FALSE)+VLOOKUP($A25,'LPG propane or butane'!$A$32:$AQ$58,COLUMN('LPG propane or butane'!Z$32),FALSE)</f>
        <v>1073875927.6111321</v>
      </c>
      <c r="AA25">
        <f>VLOOKUP($A25,'LPG propane or butane'!$A$2:$AQ$28,COLUMN('LPG propane or butane'!AA$2),FALSE)+VLOOKUP($A25,'LPG propane or butane'!$A$32:$AQ$58,COLUMN('LPG propane or butane'!AA$32),FALSE)</f>
        <v>1075017233.3152542</v>
      </c>
      <c r="AB25">
        <f>VLOOKUP($A25,'LPG propane or butane'!$A$2:$AQ$28,COLUMN('LPG propane or butane'!AB$2),FALSE)+VLOOKUP($A25,'LPG propane or butane'!$A$32:$AQ$58,COLUMN('LPG propane or butane'!AB$32),FALSE)</f>
        <v>1075059826.3031104</v>
      </c>
      <c r="AC25">
        <f>VLOOKUP($A25,'LPG propane or butane'!$A$2:$AQ$28,COLUMN('LPG propane or butane'!AC$2),FALSE)+VLOOKUP($A25,'LPG propane or butane'!$A$32:$AQ$58,COLUMN('LPG propane or butane'!AC$32),FALSE)</f>
        <v>1073983041.4467111</v>
      </c>
      <c r="AD25">
        <f>VLOOKUP($A25,'LPG propane or butane'!$A$2:$AQ$28,COLUMN('LPG propane or butane'!AD$2),FALSE)+VLOOKUP($A25,'LPG propane or butane'!$A$32:$AQ$58,COLUMN('LPG propane or butane'!AD$32),FALSE)</f>
        <v>1071769251.6431866</v>
      </c>
      <c r="AE25">
        <f>VLOOKUP($A25,'LPG propane or butane'!$A$2:$AQ$28,COLUMN('LPG propane or butane'!AE$2),FALSE)+VLOOKUP($A25,'LPG propane or butane'!$A$32:$AQ$58,COLUMN('LPG propane or butane'!AE$32),FALSE)</f>
        <v>1068393465.1845849</v>
      </c>
      <c r="AF25">
        <f>VLOOKUP($A25,'LPG propane or butane'!$A$2:$AQ$28,COLUMN('LPG propane or butane'!AF$2),FALSE)+VLOOKUP($A25,'LPG propane or butane'!$A$32:$AQ$58,COLUMN('LPG propane or butane'!AF$32),FALSE)</f>
        <v>1063845036.9723347</v>
      </c>
      <c r="AG25">
        <f>VLOOKUP($A25,'LPG propane or butane'!$A$2:$AQ$28,COLUMN('LPG propane or butane'!AG$2),FALSE)+VLOOKUP($A25,'LPG propane or butane'!$A$32:$AQ$58,COLUMN('LPG propane or butane'!AG$32),FALSE)</f>
        <v>1058106584.5650867</v>
      </c>
      <c r="AH25">
        <f>VLOOKUP($A25,'LPG propane or butane'!$A$2:$AQ$28,COLUMN('LPG propane or butane'!AH$2),FALSE)+VLOOKUP($A25,'LPG propane or butane'!$A$32:$AQ$58,COLUMN('LPG propane or butane'!AH$32),FALSE)</f>
        <v>1050121839.2393804</v>
      </c>
      <c r="AI25">
        <f>VLOOKUP($A25,'LPG propane or butane'!$A$2:$AQ$28,COLUMN('LPG propane or butane'!AI$2),FALSE)+VLOOKUP($A25,'LPG propane or butane'!$A$32:$AQ$58,COLUMN('LPG propane or butane'!AI$32),FALSE)</f>
        <v>1040951949.6109415</v>
      </c>
      <c r="AJ25">
        <f>VLOOKUP($A25,'LPG propane or butane'!$A$2:$AQ$28,COLUMN('LPG propane or butane'!AJ$2),FALSE)+VLOOKUP($A25,'LPG propane or butane'!$A$32:$AQ$58,COLUMN('LPG propane or butane'!AJ$32),FALSE)</f>
        <v>1030596603.7918082</v>
      </c>
      <c r="AK25">
        <f>VLOOKUP($A25,'LPG propane or butane'!$A$2:$AQ$28,COLUMN('LPG propane or butane'!AK$2),FALSE)+VLOOKUP($A25,'LPG propane or butane'!$A$32:$AQ$58,COLUMN('LPG propane or butane'!AK$32),FALSE)</f>
        <v>1019060516.9653161</v>
      </c>
      <c r="AL25">
        <f>VLOOKUP($A25,'LPG propane or butane'!$A$2:$AQ$28,COLUMN('LPG propane or butane'!AL$2),FALSE)+VLOOKUP($A25,'LPG propane or butane'!$A$32:$AQ$58,COLUMN('LPG propane or butane'!AL$32),FALSE)</f>
        <v>1006353607.5179324</v>
      </c>
      <c r="AM25">
        <f>VLOOKUP($A25,'LPG propane or butane'!$A$2:$AQ$28,COLUMN('LPG propane or butane'!AM$2),FALSE)+VLOOKUP($A25,'LPG propane or butane'!$A$32:$AQ$58,COLUMN('LPG propane or butane'!AM$32),FALSE)</f>
        <v>992481114.16306055</v>
      </c>
      <c r="AN25">
        <f>VLOOKUP($A25,'LPG propane or butane'!$A$2:$AQ$28,COLUMN('LPG propane or butane'!AN$2),FALSE)+VLOOKUP($A25,'LPG propane or butane'!$A$32:$AQ$58,COLUMN('LPG propane or butane'!AN$32),FALSE)</f>
        <v>977464162.70223582</v>
      </c>
      <c r="AO25">
        <f>VLOOKUP($A25,'LPG propane or butane'!$A$2:$AQ$28,COLUMN('LPG propane or butane'!AO$2),FALSE)+VLOOKUP($A25,'LPG propane or butane'!$A$32:$AQ$58,COLUMN('LPG propane or butane'!AO$32),FALSE)</f>
        <v>961319706.18710279</v>
      </c>
      <c r="AP25">
        <f>VLOOKUP($A25,'LPG propane or butane'!$A$2:$AQ$28,COLUMN('LPG propane or butane'!AP$2),FALSE)+VLOOKUP($A25,'LPG propane or butane'!$A$32:$AQ$58,COLUMN('LPG propane or butane'!AP$32),FALSE)</f>
        <v>944080491.83111084</v>
      </c>
      <c r="AQ25">
        <f>VLOOKUP($A25,'LPG propane or butane'!$A$2:$AQ$28,COLUMN('LPG propane or butane'!AQ$2),FALSE)+VLOOKUP($A25,'LPG propane or butane'!$A$32:$AQ$58,COLUMN('LPG propane or butane'!AQ$32),FALSE)</f>
        <v>925775454.18634963</v>
      </c>
    </row>
    <row r="26" spans="1:43">
      <c r="A26" s="37" t="s">
        <v>613</v>
      </c>
      <c r="B26">
        <f>VLOOKUP($A26,'LPG propane or butane'!$A$2:$AQ$28,COLUMN('LPG propane or butane'!B$2),FALSE)+VLOOKUP($A26,'LPG propane or butane'!$A$32:$AQ$58,COLUMN('LPG propane or butane'!B$32),FALSE)</f>
        <v>13863303958006.152</v>
      </c>
      <c r="C26">
        <f>VLOOKUP($A26,'LPG propane or butane'!$A$2:$AQ$28,COLUMN('LPG propane or butane'!C$2),FALSE)+VLOOKUP($A26,'LPG propane or butane'!$A$32:$AQ$58,COLUMN('LPG propane or butane'!C$32),FALSE)</f>
        <v>13221819591998.18</v>
      </c>
      <c r="D26">
        <f>VLOOKUP($A26,'LPG propane or butane'!$A$2:$AQ$28,COLUMN('LPG propane or butane'!D$2),FALSE)+VLOOKUP($A26,'LPG propane or butane'!$A$32:$AQ$58,COLUMN('LPG propane or butane'!D$32),FALSE)</f>
        <v>16051140483507.771</v>
      </c>
      <c r="E26">
        <f>VLOOKUP($A26,'LPG propane or butane'!$A$2:$AQ$28,COLUMN('LPG propane or butane'!E$2),FALSE)+VLOOKUP($A26,'LPG propane or butane'!$A$32:$AQ$58,COLUMN('LPG propane or butane'!E$32),FALSE)</f>
        <v>17179104394472.748</v>
      </c>
      <c r="F26">
        <f>VLOOKUP($A26,'LPG propane or butane'!$A$2:$AQ$28,COLUMN('LPG propane or butane'!F$2),FALSE)+VLOOKUP($A26,'LPG propane or butane'!$A$32:$AQ$58,COLUMN('LPG propane or butane'!F$32),FALSE)</f>
        <v>18261841414001.734</v>
      </c>
      <c r="G26">
        <f>VLOOKUP($A26,'LPG propane or butane'!$A$2:$AQ$28,COLUMN('LPG propane or butane'!G$2),FALSE)+VLOOKUP($A26,'LPG propane or butane'!$A$32:$AQ$58,COLUMN('LPG propane or butane'!G$32),FALSE)</f>
        <v>19308089388073.145</v>
      </c>
      <c r="H26">
        <f>VLOOKUP($A26,'LPG propane or butane'!$A$2:$AQ$28,COLUMN('LPG propane or butane'!H$2),FALSE)+VLOOKUP($A26,'LPG propane or butane'!$A$32:$AQ$58,COLUMN('LPG propane or butane'!H$32),FALSE)</f>
        <v>20323799591185.293</v>
      </c>
      <c r="I26">
        <f>VLOOKUP($A26,'LPG propane or butane'!$A$2:$AQ$28,COLUMN('LPG propane or butane'!I$2),FALSE)+VLOOKUP($A26,'LPG propane or butane'!$A$32:$AQ$58,COLUMN('LPG propane or butane'!I$32),FALSE)</f>
        <v>21301888721879.215</v>
      </c>
      <c r="J26">
        <f>VLOOKUP($A26,'LPG propane or butane'!$A$2:$AQ$28,COLUMN('LPG propane or butane'!J$2),FALSE)+VLOOKUP($A26,'LPG propane or butane'!$A$32:$AQ$58,COLUMN('LPG propane or butane'!J$32),FALSE)</f>
        <v>22262899765666.465</v>
      </c>
      <c r="K26">
        <f>VLOOKUP($A26,'LPG propane or butane'!$A$2:$AQ$28,COLUMN('LPG propane or butane'!K$2),FALSE)+VLOOKUP($A26,'LPG propane or butane'!$A$32:$AQ$58,COLUMN('LPG propane or butane'!K$32),FALSE)</f>
        <v>23208037365214.215</v>
      </c>
      <c r="L26">
        <f>VLOOKUP($A26,'LPG propane or butane'!$A$2:$AQ$28,COLUMN('LPG propane or butane'!L$2),FALSE)+VLOOKUP($A26,'LPG propane or butane'!$A$32:$AQ$58,COLUMN('LPG propane or butane'!L$32),FALSE)</f>
        <v>24138388146912.633</v>
      </c>
      <c r="M26">
        <f>VLOOKUP($A26,'LPG propane or butane'!$A$2:$AQ$28,COLUMN('LPG propane or butane'!M$2),FALSE)+VLOOKUP($A26,'LPG propane or butane'!$A$32:$AQ$58,COLUMN('LPG propane or butane'!M$32),FALSE)</f>
        <v>25017846949054.16</v>
      </c>
      <c r="N26">
        <f>VLOOKUP($A26,'LPG propane or butane'!$A$2:$AQ$28,COLUMN('LPG propane or butane'!N$2),FALSE)+VLOOKUP($A26,'LPG propane or butane'!$A$32:$AQ$58,COLUMN('LPG propane or butane'!N$32),FALSE)</f>
        <v>25881707602441.965</v>
      </c>
      <c r="O26">
        <f>VLOOKUP($A26,'LPG propane or butane'!$A$2:$AQ$28,COLUMN('LPG propane or butane'!O$2),FALSE)+VLOOKUP($A26,'LPG propane or butane'!$A$32:$AQ$58,COLUMN('LPG propane or butane'!O$32),FALSE)</f>
        <v>26730754656409.141</v>
      </c>
      <c r="P26">
        <f>VLOOKUP($A26,'LPG propane or butane'!$A$2:$AQ$28,COLUMN('LPG propane or butane'!P$2),FALSE)+VLOOKUP($A26,'LPG propane or butane'!$A$32:$AQ$58,COLUMN('LPG propane or butane'!P$32),FALSE)</f>
        <v>27565652852692.473</v>
      </c>
      <c r="Q26">
        <f>VLOOKUP($A26,'LPG propane or butane'!$A$2:$AQ$28,COLUMN('LPG propane or butane'!Q$2),FALSE)+VLOOKUP($A26,'LPG propane or butane'!$A$32:$AQ$58,COLUMN('LPG propane or butane'!Q$32),FALSE)</f>
        <v>28386671579175.395</v>
      </c>
      <c r="R26">
        <f>VLOOKUP($A26,'LPG propane or butane'!$A$2:$AQ$28,COLUMN('LPG propane or butane'!R$2),FALSE)+VLOOKUP($A26,'LPG propane or butane'!$A$32:$AQ$58,COLUMN('LPG propane or butane'!R$32),FALSE)</f>
        <v>29165367485779.832</v>
      </c>
      <c r="S26">
        <f>VLOOKUP($A26,'LPG propane or butane'!$A$2:$AQ$28,COLUMN('LPG propane or butane'!S$2),FALSE)+VLOOKUP($A26,'LPG propane or butane'!$A$32:$AQ$58,COLUMN('LPG propane or butane'!S$32),FALSE)</f>
        <v>29958693122119.156</v>
      </c>
      <c r="T26">
        <f>VLOOKUP($A26,'LPG propane or butane'!$A$2:$AQ$28,COLUMN('LPG propane or butane'!T$2),FALSE)+VLOOKUP($A26,'LPG propane or butane'!$A$32:$AQ$58,COLUMN('LPG propane or butane'!T$32),FALSE)</f>
        <v>30738476547130.617</v>
      </c>
      <c r="U26">
        <f>VLOOKUP($A26,'LPG propane or butane'!$A$2:$AQ$28,COLUMN('LPG propane or butane'!U$2),FALSE)+VLOOKUP($A26,'LPG propane or butane'!$A$32:$AQ$58,COLUMN('LPG propane or butane'!U$32),FALSE)</f>
        <v>31504486924946.422</v>
      </c>
      <c r="V26">
        <f>VLOOKUP($A26,'LPG propane or butane'!$A$2:$AQ$28,COLUMN('LPG propane or butane'!V$2),FALSE)+VLOOKUP($A26,'LPG propane or butane'!$A$32:$AQ$58,COLUMN('LPG propane or butane'!V$32),FALSE)</f>
        <v>32256379825084.129</v>
      </c>
      <c r="W26">
        <f>VLOOKUP($A26,'LPG propane or butane'!$A$2:$AQ$28,COLUMN('LPG propane or butane'!W$2),FALSE)+VLOOKUP($A26,'LPG propane or butane'!$A$32:$AQ$58,COLUMN('LPG propane or butane'!W$32),FALSE)</f>
        <v>32973785715621.449</v>
      </c>
      <c r="X26">
        <f>VLOOKUP($A26,'LPG propane or butane'!$A$2:$AQ$28,COLUMN('LPG propane or butane'!X$2),FALSE)+VLOOKUP($A26,'LPG propane or butane'!$A$32:$AQ$58,COLUMN('LPG propane or butane'!X$32),FALSE)</f>
        <v>33621501165141.504</v>
      </c>
      <c r="Y26">
        <f>VLOOKUP($A26,'LPG propane or butane'!$A$2:$AQ$28,COLUMN('LPG propane or butane'!Y$2),FALSE)+VLOOKUP($A26,'LPG propane or butane'!$A$32:$AQ$58,COLUMN('LPG propane or butane'!Y$32),FALSE)</f>
        <v>34229427098777.336</v>
      </c>
      <c r="Z26">
        <f>VLOOKUP($A26,'LPG propane or butane'!$A$2:$AQ$28,COLUMN('LPG propane or butane'!Z$2),FALSE)+VLOOKUP($A26,'LPG propane or butane'!$A$32:$AQ$58,COLUMN('LPG propane or butane'!Z$32),FALSE)</f>
        <v>34795835562208.375</v>
      </c>
      <c r="AA26">
        <f>VLOOKUP($A26,'LPG propane or butane'!$A$2:$AQ$28,COLUMN('LPG propane or butane'!AA$2),FALSE)+VLOOKUP($A26,'LPG propane or butane'!$A$32:$AQ$58,COLUMN('LPG propane or butane'!AA$32),FALSE)</f>
        <v>35318687470361.641</v>
      </c>
      <c r="AB26">
        <f>VLOOKUP($A26,'LPG propane or butane'!$A$2:$AQ$28,COLUMN('LPG propane or butane'!AB$2),FALSE)+VLOOKUP($A26,'LPG propane or butane'!$A$32:$AQ$58,COLUMN('LPG propane or butane'!AB$32),FALSE)</f>
        <v>35796335382964.594</v>
      </c>
      <c r="AC26">
        <f>VLOOKUP($A26,'LPG propane or butane'!$A$2:$AQ$28,COLUMN('LPG propane or butane'!AC$2),FALSE)+VLOOKUP($A26,'LPG propane or butane'!$A$32:$AQ$58,COLUMN('LPG propane or butane'!AC$32),FALSE)</f>
        <v>36227204704004.688</v>
      </c>
      <c r="AD26">
        <f>VLOOKUP($A26,'LPG propane or butane'!$A$2:$AQ$28,COLUMN('LPG propane or butane'!AD$2),FALSE)+VLOOKUP($A26,'LPG propane or butane'!$A$32:$AQ$58,COLUMN('LPG propane or butane'!AD$32),FALSE)</f>
        <v>36609808620991.961</v>
      </c>
      <c r="AE26">
        <f>VLOOKUP($A26,'LPG propane or butane'!$A$2:$AQ$28,COLUMN('LPG propane or butane'!AE$2),FALSE)+VLOOKUP($A26,'LPG propane or butane'!$A$32:$AQ$58,COLUMN('LPG propane or butane'!AE$32),FALSE)</f>
        <v>36942393713619.016</v>
      </c>
      <c r="AF26">
        <f>VLOOKUP($A26,'LPG propane or butane'!$A$2:$AQ$28,COLUMN('LPG propane or butane'!AF$2),FALSE)+VLOOKUP($A26,'LPG propane or butane'!$A$32:$AQ$58,COLUMN('LPG propane or butane'!AF$32),FALSE)</f>
        <v>37223683190899.445</v>
      </c>
      <c r="AG26">
        <f>VLOOKUP($A26,'LPG propane or butane'!$A$2:$AQ$28,COLUMN('LPG propane or butane'!AG$2),FALSE)+VLOOKUP($A26,'LPG propane or butane'!$A$32:$AQ$58,COLUMN('LPG propane or butane'!AG$32),FALSE)</f>
        <v>37452158988213.789</v>
      </c>
      <c r="AH26">
        <f>VLOOKUP($A26,'LPG propane or butane'!$A$2:$AQ$28,COLUMN('LPG propane or butane'!AH$2),FALSE)+VLOOKUP($A26,'LPG propane or butane'!$A$32:$AQ$58,COLUMN('LPG propane or butane'!AH$32),FALSE)</f>
        <v>37589100911708.016</v>
      </c>
      <c r="AI26">
        <f>VLOOKUP($A26,'LPG propane or butane'!$A$2:$AQ$28,COLUMN('LPG propane or butane'!AI$2),FALSE)+VLOOKUP($A26,'LPG propane or butane'!$A$32:$AQ$58,COLUMN('LPG propane or butane'!AI$32),FALSE)</f>
        <v>37670762774615.305</v>
      </c>
      <c r="AJ26">
        <f>VLOOKUP($A26,'LPG propane or butane'!$A$2:$AQ$28,COLUMN('LPG propane or butane'!AJ$2),FALSE)+VLOOKUP($A26,'LPG propane or butane'!$A$32:$AQ$58,COLUMN('LPG propane or butane'!AJ$32),FALSE)</f>
        <v>37696264863315.68</v>
      </c>
      <c r="AK26">
        <f>VLOOKUP($A26,'LPG propane or butane'!$A$2:$AQ$28,COLUMN('LPG propane or butane'!AK$2),FALSE)+VLOOKUP($A26,'LPG propane or butane'!$A$32:$AQ$58,COLUMN('LPG propane or butane'!AK$32),FALSE)</f>
        <v>37664918182819.25</v>
      </c>
      <c r="AL26">
        <f>VLOOKUP($A26,'LPG propane or butane'!$A$2:$AQ$28,COLUMN('LPG propane or butane'!AL$2),FALSE)+VLOOKUP($A26,'LPG propane or butane'!$A$32:$AQ$58,COLUMN('LPG propane or butane'!AL$32),FALSE)</f>
        <v>37576238852954.727</v>
      </c>
      <c r="AM26">
        <f>VLOOKUP($A26,'LPG propane or butane'!$A$2:$AQ$28,COLUMN('LPG propane or butane'!AM$2),FALSE)+VLOOKUP($A26,'LPG propane or butane'!$A$32:$AQ$58,COLUMN('LPG propane or butane'!AM$32),FALSE)</f>
        <v>37429583307166.859</v>
      </c>
      <c r="AN26">
        <f>VLOOKUP($A26,'LPG propane or butane'!$A$2:$AQ$28,COLUMN('LPG propane or butane'!AN$2),FALSE)+VLOOKUP($A26,'LPG propane or butane'!$A$32:$AQ$58,COLUMN('LPG propane or butane'!AN$32),FALSE)</f>
        <v>37224920962758.359</v>
      </c>
      <c r="AO26">
        <f>VLOOKUP($A26,'LPG propane or butane'!$A$2:$AQ$28,COLUMN('LPG propane or butane'!AO$2),FALSE)+VLOOKUP($A26,'LPG propane or butane'!$A$32:$AQ$58,COLUMN('LPG propane or butane'!AO$32),FALSE)</f>
        <v>36962090414025.586</v>
      </c>
      <c r="AP26">
        <f>VLOOKUP($A26,'LPG propane or butane'!$A$2:$AQ$28,COLUMN('LPG propane or butane'!AP$2),FALSE)+VLOOKUP($A26,'LPG propane or butane'!$A$32:$AQ$58,COLUMN('LPG propane or butane'!AP$32),FALSE)</f>
        <v>36641564740875.352</v>
      </c>
      <c r="AQ26">
        <f>VLOOKUP($A26,'LPG propane or butane'!$A$2:$AQ$28,COLUMN('LPG propane or butane'!AQ$2),FALSE)+VLOOKUP($A26,'LPG propane or butane'!$A$32:$AQ$58,COLUMN('LPG propane or butane'!AQ$32),FALSE)</f>
        <v>36263710082111.188</v>
      </c>
    </row>
    <row r="27" spans="1:43">
      <c r="A27" s="410" t="s">
        <v>641</v>
      </c>
      <c r="B27">
        <f>VLOOKUP($A27,'LPG propane or butane'!$A$2:$AQ$28,COLUMN('LPG propane or butane'!B$2),FALSE)+VLOOKUP($A27,'LPG propane or butane'!$A$32:$AQ$58,COLUMN('LPG propane or butane'!B$32),FALSE)</f>
        <v>1569497008144.166</v>
      </c>
      <c r="C27">
        <f>VLOOKUP($A27,'LPG propane or butane'!$A$2:$AQ$28,COLUMN('LPG propane or butane'!C$2),FALSE)+VLOOKUP($A27,'LPG propane or butane'!$A$32:$AQ$58,COLUMN('LPG propane or butane'!C$32),FALSE)</f>
        <v>1688021539799.2158</v>
      </c>
      <c r="D27">
        <f>VLOOKUP($A27,'LPG propane or butane'!$A$2:$AQ$28,COLUMN('LPG propane or butane'!D$2),FALSE)+VLOOKUP($A27,'LPG propane or butane'!$A$32:$AQ$58,COLUMN('LPG propane or butane'!D$32),FALSE)</f>
        <v>1809389771598.9885</v>
      </c>
      <c r="E27">
        <f>VLOOKUP($A27,'LPG propane or butane'!$A$2:$AQ$28,COLUMN('LPG propane or butane'!E$2),FALSE)+VLOOKUP($A27,'LPG propane or butane'!$A$32:$AQ$58,COLUMN('LPG propane or butane'!E$32),FALSE)</f>
        <v>1799943855424.7791</v>
      </c>
      <c r="F27">
        <f>VLOOKUP($A27,'LPG propane or butane'!$A$2:$AQ$28,COLUMN('LPG propane or butane'!F$2),FALSE)+VLOOKUP($A27,'LPG propane or butane'!$A$32:$AQ$58,COLUMN('LPG propane or butane'!F$32),FALSE)</f>
        <v>1789192728486.814</v>
      </c>
      <c r="G27">
        <f>VLOOKUP($A27,'LPG propane or butane'!$A$2:$AQ$28,COLUMN('LPG propane or butane'!G$2),FALSE)+VLOOKUP($A27,'LPG propane or butane'!$A$32:$AQ$58,COLUMN('LPG propane or butane'!G$32),FALSE)</f>
        <v>1775392930015.26</v>
      </c>
      <c r="H27">
        <f>VLOOKUP($A27,'LPG propane or butane'!$A$2:$AQ$28,COLUMN('LPG propane or butane'!H$2),FALSE)+VLOOKUP($A27,'LPG propane or butane'!$A$32:$AQ$58,COLUMN('LPG propane or butane'!H$32),FALSE)</f>
        <v>1758950245777.1846</v>
      </c>
      <c r="I27">
        <f>VLOOKUP($A27,'LPG propane or butane'!$A$2:$AQ$28,COLUMN('LPG propane or butane'!I$2),FALSE)+VLOOKUP($A27,'LPG propane or butane'!$A$32:$AQ$58,COLUMN('LPG propane or butane'!I$32),FALSE)</f>
        <v>1741709645601.3674</v>
      </c>
      <c r="J27">
        <f>VLOOKUP($A27,'LPG propane or butane'!$A$2:$AQ$28,COLUMN('LPG propane or butane'!J$2),FALSE)+VLOOKUP($A27,'LPG propane or butane'!$A$32:$AQ$58,COLUMN('LPG propane or butane'!J$32),FALSE)</f>
        <v>1722331559390.7612</v>
      </c>
      <c r="K27">
        <f>VLOOKUP($A27,'LPG propane or butane'!$A$2:$AQ$28,COLUMN('LPG propane or butane'!K$2),FALSE)+VLOOKUP($A27,'LPG propane or butane'!$A$32:$AQ$58,COLUMN('LPG propane or butane'!K$32),FALSE)</f>
        <v>1702432257361.8857</v>
      </c>
      <c r="L27">
        <f>VLOOKUP($A27,'LPG propane or butane'!$A$2:$AQ$28,COLUMN('LPG propane or butane'!L$2),FALSE)+VLOOKUP($A27,'LPG propane or butane'!$A$32:$AQ$58,COLUMN('LPG propane or butane'!L$32),FALSE)</f>
        <v>1680830959149.8262</v>
      </c>
      <c r="M27">
        <f>VLOOKUP($A27,'LPG propane or butane'!$A$2:$AQ$28,COLUMN('LPG propane or butane'!M$2),FALSE)+VLOOKUP($A27,'LPG propane or butane'!$A$32:$AQ$58,COLUMN('LPG propane or butane'!M$32),FALSE)</f>
        <v>1657796163676.9546</v>
      </c>
      <c r="N27">
        <f>VLOOKUP($A27,'LPG propane or butane'!$A$2:$AQ$28,COLUMN('LPG propane or butane'!N$2),FALSE)+VLOOKUP($A27,'LPG propane or butane'!$A$32:$AQ$58,COLUMN('LPG propane or butane'!N$32),FALSE)</f>
        <v>1634597059434.635</v>
      </c>
      <c r="O27">
        <f>VLOOKUP($A27,'LPG propane or butane'!$A$2:$AQ$28,COLUMN('LPG propane or butane'!O$2),FALSE)+VLOOKUP($A27,'LPG propane or butane'!$A$32:$AQ$58,COLUMN('LPG propane or butane'!O$32),FALSE)</f>
        <v>1610298426347.6724</v>
      </c>
      <c r="P27">
        <f>VLOOKUP($A27,'LPG propane or butane'!$A$2:$AQ$28,COLUMN('LPG propane or butane'!P$2),FALSE)+VLOOKUP($A27,'LPG propane or butane'!$A$32:$AQ$58,COLUMN('LPG propane or butane'!P$32),FALSE)</f>
        <v>1585103726148.2065</v>
      </c>
      <c r="Q27">
        <f>VLOOKUP($A27,'LPG propane or butane'!$A$2:$AQ$28,COLUMN('LPG propane or butane'!Q$2),FALSE)+VLOOKUP($A27,'LPG propane or butane'!$A$32:$AQ$58,COLUMN('LPG propane or butane'!Q$32),FALSE)</f>
        <v>1560016552120.3777</v>
      </c>
      <c r="R27">
        <f>VLOOKUP($A27,'LPG propane or butane'!$A$2:$AQ$28,COLUMN('LPG propane or butane'!R$2),FALSE)+VLOOKUP($A27,'LPG propane or butane'!$A$32:$AQ$58,COLUMN('LPG propane or butane'!R$32),FALSE)</f>
        <v>1534281636746.9302</v>
      </c>
      <c r="S27">
        <f>VLOOKUP($A27,'LPG propane or butane'!$A$2:$AQ$28,COLUMN('LPG propane or butane'!S$2),FALSE)+VLOOKUP($A27,'LPG propane or butane'!$A$32:$AQ$58,COLUMN('LPG propane or butane'!S$32),FALSE)</f>
        <v>1508782350285.4966</v>
      </c>
      <c r="T27">
        <f>VLOOKUP($A27,'LPG propane or butane'!$A$2:$AQ$28,COLUMN('LPG propane or butane'!T$2),FALSE)+VLOOKUP($A27,'LPG propane or butane'!$A$32:$AQ$58,COLUMN('LPG propane or butane'!T$32),FALSE)</f>
        <v>1482837622666.3516</v>
      </c>
      <c r="U27">
        <f>VLOOKUP($A27,'LPG propane or butane'!$A$2:$AQ$28,COLUMN('LPG propane or butane'!U$2),FALSE)+VLOOKUP($A27,'LPG propane or butane'!$A$32:$AQ$58,COLUMN('LPG propane or butane'!U$32),FALSE)</f>
        <v>1456571101599.4907</v>
      </c>
      <c r="V27">
        <f>VLOOKUP($A27,'LPG propane or butane'!$A$2:$AQ$28,COLUMN('LPG propane or butane'!V$2),FALSE)+VLOOKUP($A27,'LPG propane or butane'!$A$32:$AQ$58,COLUMN('LPG propane or butane'!V$32),FALSE)</f>
        <v>1430684749132.3149</v>
      </c>
      <c r="W27">
        <f>VLOOKUP($A27,'LPG propane or butane'!$A$2:$AQ$28,COLUMN('LPG propane or butane'!W$2),FALSE)+VLOOKUP($A27,'LPG propane or butane'!$A$32:$AQ$58,COLUMN('LPG propane or butane'!W$32),FALSE)</f>
        <v>1404612826501.0479</v>
      </c>
      <c r="X27">
        <f>VLOOKUP($A27,'LPG propane or butane'!$A$2:$AQ$28,COLUMN('LPG propane or butane'!X$2),FALSE)+VLOOKUP($A27,'LPG propane or butane'!$A$32:$AQ$58,COLUMN('LPG propane or butane'!X$32),FALSE)</f>
        <v>1378440145421.752</v>
      </c>
      <c r="Y27">
        <f>VLOOKUP($A27,'LPG propane or butane'!$A$2:$AQ$28,COLUMN('LPG propane or butane'!Y$2),FALSE)+VLOOKUP($A27,'LPG propane or butane'!$A$32:$AQ$58,COLUMN('LPG propane or butane'!Y$32),FALSE)</f>
        <v>1352725096492.4597</v>
      </c>
      <c r="Z27">
        <f>VLOOKUP($A27,'LPG propane or butane'!$A$2:$AQ$28,COLUMN('LPG propane or butane'!Z$2),FALSE)+VLOOKUP($A27,'LPG propane or butane'!$A$32:$AQ$58,COLUMN('LPG propane or butane'!Z$32),FALSE)</f>
        <v>1326989893376.4795</v>
      </c>
      <c r="AA27">
        <f>VLOOKUP($A27,'LPG propane or butane'!$A$2:$AQ$28,COLUMN('LPG propane or butane'!AA$2),FALSE)+VLOOKUP($A27,'LPG propane or butane'!$A$32:$AQ$58,COLUMN('LPG propane or butane'!AA$32),FALSE)</f>
        <v>1301725245695.1038</v>
      </c>
      <c r="AB27">
        <f>VLOOKUP($A27,'LPG propane or butane'!$A$2:$AQ$28,COLUMN('LPG propane or butane'!AB$2),FALSE)+VLOOKUP($A27,'LPG propane or butane'!$A$32:$AQ$58,COLUMN('LPG propane or butane'!AB$32),FALSE)</f>
        <v>1276491426728.2146</v>
      </c>
      <c r="AC27">
        <f>VLOOKUP($A27,'LPG propane or butane'!$A$2:$AQ$28,COLUMN('LPG propane or butane'!AC$2),FALSE)+VLOOKUP($A27,'LPG propane or butane'!$A$32:$AQ$58,COLUMN('LPG propane or butane'!AC$32),FALSE)</f>
        <v>1251325326706.9744</v>
      </c>
      <c r="AD27">
        <f>VLOOKUP($A27,'LPG propane or butane'!$A$2:$AQ$28,COLUMN('LPG propane or butane'!AD$2),FALSE)+VLOOKUP($A27,'LPG propane or butane'!$A$32:$AQ$58,COLUMN('LPG propane or butane'!AD$32),FALSE)</f>
        <v>1226616876087.1023</v>
      </c>
      <c r="AE27">
        <f>VLOOKUP($A27,'LPG propane or butane'!$A$2:$AQ$28,COLUMN('LPG propane or butane'!AE$2),FALSE)+VLOOKUP($A27,'LPG propane or butane'!$A$32:$AQ$58,COLUMN('LPG propane or butane'!AE$32),FALSE)</f>
        <v>1201987069836.1516</v>
      </c>
      <c r="AF27">
        <f>VLOOKUP($A27,'LPG propane or butane'!$A$2:$AQ$28,COLUMN('LPG propane or butane'!AF$2),FALSE)+VLOOKUP($A27,'LPG propane or butane'!$A$32:$AQ$58,COLUMN('LPG propane or butane'!AF$32),FALSE)</f>
        <v>1177777933268.4185</v>
      </c>
      <c r="AG27">
        <f>VLOOKUP($A27,'LPG propane or butane'!$A$2:$AQ$28,COLUMN('LPG propane or butane'!AG$2),FALSE)+VLOOKUP($A27,'LPG propane or butane'!$A$32:$AQ$58,COLUMN('LPG propane or butane'!AG$32),FALSE)</f>
        <v>1153638052169.7292</v>
      </c>
      <c r="AH27">
        <f>VLOOKUP($A27,'LPG propane or butane'!$A$2:$AQ$28,COLUMN('LPG propane or butane'!AH$2),FALSE)+VLOOKUP($A27,'LPG propane or butane'!$A$32:$AQ$58,COLUMN('LPG propane or butane'!AH$32),FALSE)</f>
        <v>1129571587294.0776</v>
      </c>
      <c r="AI27">
        <f>VLOOKUP($A27,'LPG propane or butane'!$A$2:$AQ$28,COLUMN('LPG propane or butane'!AI$2),FALSE)+VLOOKUP($A27,'LPG propane or butane'!$A$32:$AQ$58,COLUMN('LPG propane or butane'!AI$32),FALSE)</f>
        <v>1105849647880.8901</v>
      </c>
      <c r="AJ27">
        <f>VLOOKUP($A27,'LPG propane or butane'!$A$2:$AQ$28,COLUMN('LPG propane or butane'!AJ$2),FALSE)+VLOOKUP($A27,'LPG propane or butane'!$A$32:$AQ$58,COLUMN('LPG propane or butane'!AJ$32),FALSE)</f>
        <v>1087042066773.4546</v>
      </c>
      <c r="AK27">
        <f>VLOOKUP($A27,'LPG propane or butane'!$A$2:$AQ$28,COLUMN('LPG propane or butane'!AK$2),FALSE)+VLOOKUP($A27,'LPG propane or butane'!$A$32:$AQ$58,COLUMN('LPG propane or butane'!AK$32),FALSE)</f>
        <v>1063534077998.4701</v>
      </c>
      <c r="AL27">
        <f>VLOOKUP($A27,'LPG propane or butane'!$A$2:$AQ$28,COLUMN('LPG propane or butane'!AL$2),FALSE)+VLOOKUP($A27,'LPG propane or butane'!$A$32:$AQ$58,COLUMN('LPG propane or butane'!AL$32),FALSE)</f>
        <v>1040015886456.9469</v>
      </c>
      <c r="AM27">
        <f>VLOOKUP($A27,'LPG propane or butane'!$A$2:$AQ$28,COLUMN('LPG propane or butane'!AM$2),FALSE)+VLOOKUP($A27,'LPG propane or butane'!$A$32:$AQ$58,COLUMN('LPG propane or butane'!AM$32),FALSE)</f>
        <v>1016470975681.0898</v>
      </c>
      <c r="AN27">
        <f>VLOOKUP($A27,'LPG propane or butane'!$A$2:$AQ$28,COLUMN('LPG propane or butane'!AN$2),FALSE)+VLOOKUP($A27,'LPG propane or butane'!$A$32:$AQ$58,COLUMN('LPG propane or butane'!AN$32),FALSE)</f>
        <v>993086721861.30505</v>
      </c>
      <c r="AO27">
        <f>VLOOKUP($A27,'LPG propane or butane'!$A$2:$AQ$28,COLUMN('LPG propane or butane'!AO$2),FALSE)+VLOOKUP($A27,'LPG propane or butane'!$A$32:$AQ$58,COLUMN('LPG propane or butane'!AO$32),FALSE)</f>
        <v>969611549718.047</v>
      </c>
      <c r="AP27">
        <f>VLOOKUP($A27,'LPG propane or butane'!$A$2:$AQ$28,COLUMN('LPG propane or butane'!AP$2),FALSE)+VLOOKUP($A27,'LPG propane or butane'!$A$32:$AQ$58,COLUMN('LPG propane or butane'!AP$32),FALSE)</f>
        <v>946207643555.48877</v>
      </c>
      <c r="AQ27">
        <f>VLOOKUP($A27,'LPG propane or butane'!$A$2:$AQ$28,COLUMN('LPG propane or butane'!AQ$2),FALSE)+VLOOKUP($A27,'LPG propane or butane'!$A$32:$AQ$58,COLUMN('LPG propane or butane'!AQ$32),FALSE)</f>
        <v>922640247426.27795</v>
      </c>
    </row>
  </sheetData>
  <phoneticPr fontId="2"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9EB5E-9B33-4D53-AC84-E3969D5407AA}">
  <sheetPr>
    <tabColor rgb="FF002060"/>
  </sheetPr>
  <dimension ref="A1:AQ27"/>
  <sheetViews>
    <sheetView topLeftCell="AA4" workbookViewId="0">
      <selection activeCell="A2" sqref="A2:AQ27"/>
    </sheetView>
  </sheetViews>
  <sheetFormatPr defaultRowHeight="14.25"/>
  <cols>
    <col min="1" max="1" width="40.375" customWidth="1"/>
    <col min="2" max="2" width="15.25"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VLOOKUP($A2,'petroleum diesel'!$A$2:$AQ$28,COLUMN('petroleum diesel'!B$2),FALSE)+VLOOKUP($A2,'petroleum diesel'!$A$32:$AQ$58,COLUMN('petroleum diesel'!B$32),FALSE)</f>
        <v>5525398489568.1113</v>
      </c>
      <c r="C2">
        <f>VLOOKUP($A2,'petroleum diesel'!$A$2:$AQ$28,COLUMN('petroleum diesel'!C$2),FALSE)+VLOOKUP($A2,'petroleum diesel'!$A$32:$AQ$58,COLUMN('petroleum diesel'!C$32),FALSE)</f>
        <v>5544654281040.5029</v>
      </c>
      <c r="D2">
        <f>VLOOKUP($A2,'petroleum diesel'!$A$2:$AQ$28,COLUMN('petroleum diesel'!D$2),FALSE)+VLOOKUP($A2,'petroleum diesel'!$A$32:$AQ$58,COLUMN('petroleum diesel'!D$32),FALSE)</f>
        <v>5308464133588.209</v>
      </c>
      <c r="E2">
        <f>VLOOKUP($A2,'petroleum diesel'!$A$2:$AQ$28,COLUMN('petroleum diesel'!E$2),FALSE)+VLOOKUP($A2,'petroleum diesel'!$A$32:$AQ$58,COLUMN('petroleum diesel'!E$32),FALSE)</f>
        <v>5227476335411.498</v>
      </c>
      <c r="F2">
        <f>VLOOKUP($A2,'petroleum diesel'!$A$2:$AQ$28,COLUMN('petroleum diesel'!F$2),FALSE)+VLOOKUP($A2,'petroleum diesel'!$A$32:$AQ$58,COLUMN('petroleum diesel'!F$32),FALSE)</f>
        <v>5146467336373.8564</v>
      </c>
      <c r="G2">
        <f>VLOOKUP($A2,'petroleum diesel'!$A$2:$AQ$28,COLUMN('petroleum diesel'!G$2),FALSE)+VLOOKUP($A2,'petroleum diesel'!$A$32:$AQ$58,COLUMN('petroleum diesel'!G$32),FALSE)</f>
        <v>5063777126483.665</v>
      </c>
      <c r="H2">
        <f>VLOOKUP($A2,'petroleum diesel'!$A$2:$AQ$28,COLUMN('petroleum diesel'!H$2),FALSE)+VLOOKUP($A2,'petroleum diesel'!$A$32:$AQ$58,COLUMN('petroleum diesel'!H$32),FALSE)</f>
        <v>4979850858132.0615</v>
      </c>
      <c r="I2">
        <f>VLOOKUP($A2,'petroleum diesel'!$A$2:$AQ$28,COLUMN('petroleum diesel'!I$2),FALSE)+VLOOKUP($A2,'petroleum diesel'!$A$32:$AQ$58,COLUMN('petroleum diesel'!I$32),FALSE)</f>
        <v>4896474370398.6748</v>
      </c>
      <c r="J2">
        <f>VLOOKUP($A2,'petroleum diesel'!$A$2:$AQ$28,COLUMN('petroleum diesel'!J$2),FALSE)+VLOOKUP($A2,'petroleum diesel'!$A$32:$AQ$58,COLUMN('petroleum diesel'!J$32),FALSE)</f>
        <v>4812382884583.7148</v>
      </c>
      <c r="K2">
        <f>VLOOKUP($A2,'petroleum diesel'!$A$2:$AQ$28,COLUMN('petroleum diesel'!K$2),FALSE)+VLOOKUP($A2,'petroleum diesel'!$A$32:$AQ$58,COLUMN('petroleum diesel'!K$32),FALSE)</f>
        <v>4729105276098.3135</v>
      </c>
      <c r="L2">
        <f>VLOOKUP($A2,'petroleum diesel'!$A$2:$AQ$28,COLUMN('petroleum diesel'!L$2),FALSE)+VLOOKUP($A2,'petroleum diesel'!$A$32:$AQ$58,COLUMN('petroleum diesel'!L$32),FALSE)</f>
        <v>4645531336623.8926</v>
      </c>
      <c r="M2">
        <f>VLOOKUP($A2,'petroleum diesel'!$A$2:$AQ$28,COLUMN('petroleum diesel'!M$2),FALSE)+VLOOKUP($A2,'petroleum diesel'!$A$32:$AQ$58,COLUMN('petroleum diesel'!M$32),FALSE)</f>
        <v>4561913177873.4277</v>
      </c>
      <c r="N2">
        <f>VLOOKUP($A2,'petroleum diesel'!$A$2:$AQ$28,COLUMN('petroleum diesel'!N$2),FALSE)+VLOOKUP($A2,'petroleum diesel'!$A$32:$AQ$58,COLUMN('petroleum diesel'!N$32),FALSE)</f>
        <v>4479416141247.1357</v>
      </c>
      <c r="O2">
        <f>VLOOKUP($A2,'petroleum diesel'!$A$2:$AQ$28,COLUMN('petroleum diesel'!O$2),FALSE)+VLOOKUP($A2,'petroleum diesel'!$A$32:$AQ$58,COLUMN('petroleum diesel'!O$32),FALSE)</f>
        <v>4397162647752.2793</v>
      </c>
      <c r="P2">
        <f>VLOOKUP($A2,'petroleum diesel'!$A$2:$AQ$28,COLUMN('petroleum diesel'!P$2),FALSE)+VLOOKUP($A2,'petroleum diesel'!$A$32:$AQ$58,COLUMN('petroleum diesel'!P$32),FALSE)</f>
        <v>4315328131902.1909</v>
      </c>
      <c r="Q2">
        <f>VLOOKUP($A2,'petroleum diesel'!$A$2:$AQ$28,COLUMN('petroleum diesel'!Q$2),FALSE)+VLOOKUP($A2,'petroleum diesel'!$A$32:$AQ$58,COLUMN('petroleum diesel'!Q$32),FALSE)</f>
        <v>4234812867378.2407</v>
      </c>
      <c r="R2">
        <f>VLOOKUP($A2,'petroleum diesel'!$A$2:$AQ$28,COLUMN('petroleum diesel'!R$2),FALSE)+VLOOKUP($A2,'petroleum diesel'!$A$32:$AQ$58,COLUMN('petroleum diesel'!R$32),FALSE)</f>
        <v>4154907790135.5811</v>
      </c>
      <c r="S2">
        <f>VLOOKUP($A2,'petroleum diesel'!$A$2:$AQ$28,COLUMN('petroleum diesel'!S$2),FALSE)+VLOOKUP($A2,'petroleum diesel'!$A$32:$AQ$58,COLUMN('petroleum diesel'!S$32),FALSE)</f>
        <v>4076396250863.6953</v>
      </c>
      <c r="T2">
        <f>VLOOKUP($A2,'petroleum diesel'!$A$2:$AQ$28,COLUMN('petroleum diesel'!T$2),FALSE)+VLOOKUP($A2,'petroleum diesel'!$A$32:$AQ$58,COLUMN('petroleum diesel'!T$32),FALSE)</f>
        <v>3998639009170.3726</v>
      </c>
      <c r="U2">
        <f>VLOOKUP($A2,'petroleum diesel'!$A$2:$AQ$28,COLUMN('petroleum diesel'!U$2),FALSE)+VLOOKUP($A2,'petroleum diesel'!$A$32:$AQ$58,COLUMN('petroleum diesel'!U$32),FALSE)</f>
        <v>3921728432857.5859</v>
      </c>
      <c r="V2">
        <f>VLOOKUP($A2,'petroleum diesel'!$A$2:$AQ$28,COLUMN('petroleum diesel'!V$2),FALSE)+VLOOKUP($A2,'petroleum diesel'!$A$32:$AQ$58,COLUMN('petroleum diesel'!V$32),FALSE)</f>
        <v>3846276952744.1494</v>
      </c>
      <c r="W2">
        <f>VLOOKUP($A2,'petroleum diesel'!$A$2:$AQ$28,COLUMN('petroleum diesel'!W$2),FALSE)+VLOOKUP($A2,'petroleum diesel'!$A$32:$AQ$58,COLUMN('petroleum diesel'!W$32),FALSE)</f>
        <v>3771752312713.1895</v>
      </c>
      <c r="X2">
        <f>VLOOKUP($A2,'petroleum diesel'!$A$2:$AQ$28,COLUMN('petroleum diesel'!X$2),FALSE)+VLOOKUP($A2,'petroleum diesel'!$A$32:$AQ$58,COLUMN('petroleum diesel'!X$32),FALSE)</f>
        <v>3698210017384.4976</v>
      </c>
      <c r="Y2">
        <f>VLOOKUP($A2,'petroleum diesel'!$A$2:$AQ$28,COLUMN('petroleum diesel'!Y$2),FALSE)+VLOOKUP($A2,'petroleum diesel'!$A$32:$AQ$58,COLUMN('petroleum diesel'!Y$32),FALSE)</f>
        <v>3626130601221.9829</v>
      </c>
      <c r="Z2">
        <f>VLOOKUP($A2,'petroleum diesel'!$A$2:$AQ$28,COLUMN('petroleum diesel'!Z$2),FALSE)+VLOOKUP($A2,'petroleum diesel'!$A$32:$AQ$58,COLUMN('petroleum diesel'!Z$32),FALSE)</f>
        <v>3555063118915.0176</v>
      </c>
      <c r="AA2">
        <f>VLOOKUP($A2,'petroleum diesel'!$A$2:$AQ$28,COLUMN('petroleum diesel'!AA$2),FALSE)+VLOOKUP($A2,'petroleum diesel'!$A$32:$AQ$58,COLUMN('petroleum diesel'!AA$32),FALSE)</f>
        <v>3485426963319.1875</v>
      </c>
      <c r="AB2">
        <f>VLOOKUP($A2,'petroleum diesel'!$A$2:$AQ$28,COLUMN('petroleum diesel'!AB$2),FALSE)+VLOOKUP($A2,'petroleum diesel'!$A$32:$AQ$58,COLUMN('petroleum diesel'!AB$32),FALSE)</f>
        <v>3416806592420.8555</v>
      </c>
      <c r="AC2">
        <f>VLOOKUP($A2,'petroleum diesel'!$A$2:$AQ$28,COLUMN('petroleum diesel'!AC$2),FALSE)+VLOOKUP($A2,'petroleum diesel'!$A$32:$AQ$58,COLUMN('petroleum diesel'!AC$32),FALSE)</f>
        <v>3349214667012.584</v>
      </c>
      <c r="AD2">
        <f>VLOOKUP($A2,'petroleum diesel'!$A$2:$AQ$28,COLUMN('petroleum diesel'!AD$2),FALSE)+VLOOKUP($A2,'petroleum diesel'!$A$32:$AQ$58,COLUMN('petroleum diesel'!AD$32),FALSE)</f>
        <v>3282980423086.1104</v>
      </c>
      <c r="AE2">
        <f>VLOOKUP($A2,'petroleum diesel'!$A$2:$AQ$28,COLUMN('petroleum diesel'!AE$2),FALSE)+VLOOKUP($A2,'petroleum diesel'!$A$32:$AQ$58,COLUMN('petroleum diesel'!AE$32),FALSE)</f>
        <v>3217744098268.7139</v>
      </c>
      <c r="AF2">
        <f>VLOOKUP($A2,'petroleum diesel'!$A$2:$AQ$28,COLUMN('petroleum diesel'!AF$2),FALSE)+VLOOKUP($A2,'petroleum diesel'!$A$32:$AQ$58,COLUMN('petroleum diesel'!AF$32),FALSE)</f>
        <v>3153792603649.2334</v>
      </c>
      <c r="AG2">
        <f>VLOOKUP($A2,'petroleum diesel'!$A$2:$AQ$28,COLUMN('petroleum diesel'!AG$2),FALSE)+VLOOKUP($A2,'petroleum diesel'!$A$32:$AQ$58,COLUMN('petroleum diesel'!AG$32),FALSE)</f>
        <v>3090791506915.9014</v>
      </c>
      <c r="AH2">
        <f>VLOOKUP($A2,'petroleum diesel'!$A$2:$AQ$28,COLUMN('petroleum diesel'!AH$2),FALSE)+VLOOKUP($A2,'petroleum diesel'!$A$32:$AQ$58,COLUMN('petroleum diesel'!AH$32),FALSE)</f>
        <v>3028725236949.0435</v>
      </c>
      <c r="AI2">
        <f>VLOOKUP($A2,'petroleum diesel'!$A$2:$AQ$28,COLUMN('petroleum diesel'!AI$2),FALSE)+VLOOKUP($A2,'petroleum diesel'!$A$32:$AQ$58,COLUMN('petroleum diesel'!AI$32),FALSE)</f>
        <v>2967818121233.4487</v>
      </c>
      <c r="AJ2">
        <f>VLOOKUP($A2,'petroleum diesel'!$A$2:$AQ$28,COLUMN('petroleum diesel'!AJ$2),FALSE)+VLOOKUP($A2,'petroleum diesel'!$A$32:$AQ$58,COLUMN('petroleum diesel'!AJ$32),FALSE)</f>
        <v>2907776230586.3374</v>
      </c>
      <c r="AK2">
        <f>VLOOKUP($A2,'petroleum diesel'!$A$2:$AQ$28,COLUMN('petroleum diesel'!AK$2),FALSE)+VLOOKUP($A2,'petroleum diesel'!$A$32:$AQ$58,COLUMN('petroleum diesel'!AK$32),FALSE)</f>
        <v>2848794034899.7129</v>
      </c>
      <c r="AL2">
        <f>VLOOKUP($A2,'petroleum diesel'!$A$2:$AQ$28,COLUMN('petroleum diesel'!AL$2),FALSE)+VLOOKUP($A2,'petroleum diesel'!$A$32:$AQ$58,COLUMN('petroleum diesel'!AL$32),FALSE)</f>
        <v>2790596574527.7183</v>
      </c>
      <c r="AM2">
        <f>VLOOKUP($A2,'petroleum diesel'!$A$2:$AQ$28,COLUMN('petroleum diesel'!AM$2),FALSE)+VLOOKUP($A2,'petroleum diesel'!$A$32:$AQ$58,COLUMN('petroleum diesel'!AM$32),FALSE)</f>
        <v>2733149998261.8999</v>
      </c>
      <c r="AN2">
        <f>VLOOKUP($A2,'petroleum diesel'!$A$2:$AQ$28,COLUMN('petroleum diesel'!AN$2),FALSE)+VLOOKUP($A2,'petroleum diesel'!$A$32:$AQ$58,COLUMN('petroleum diesel'!AN$32),FALSE)</f>
        <v>2676603910533.6636</v>
      </c>
      <c r="AO2">
        <f>VLOOKUP($A2,'petroleum diesel'!$A$2:$AQ$28,COLUMN('petroleum diesel'!AO$2),FALSE)+VLOOKUP($A2,'petroleum diesel'!$A$32:$AQ$58,COLUMN('petroleum diesel'!AO$32),FALSE)</f>
        <v>2620712961784.1484</v>
      </c>
      <c r="AP2">
        <f>VLOOKUP($A2,'petroleum diesel'!$A$2:$AQ$28,COLUMN('petroleum diesel'!AP$2),FALSE)+VLOOKUP($A2,'petroleum diesel'!$A$32:$AQ$58,COLUMN('petroleum diesel'!AP$32),FALSE)</f>
        <v>2565604093911.21</v>
      </c>
      <c r="AQ2">
        <f>VLOOKUP($A2,'petroleum diesel'!$A$2:$AQ$28,COLUMN('petroleum diesel'!AQ$2),FALSE)+VLOOKUP($A2,'petroleum diesel'!$A$32:$AQ$58,COLUMN('petroleum diesel'!AQ$32),FALSE)</f>
        <v>2511045068017.6133</v>
      </c>
    </row>
    <row r="3" spans="1:43">
      <c r="A3" s="37" t="s">
        <v>611</v>
      </c>
      <c r="B3">
        <f>VLOOKUP($A3,'petroleum diesel'!$A$2:$AQ$28,COLUMN('petroleum diesel'!B$2),FALSE)+VLOOKUP($A3,'petroleum diesel'!$A$32:$AQ$58,COLUMN('petroleum diesel'!B$32),FALSE)</f>
        <v>0</v>
      </c>
      <c r="C3">
        <f>VLOOKUP($A3,'petroleum diesel'!$A$2:$AQ$28,COLUMN('petroleum diesel'!C$2),FALSE)+VLOOKUP($A3,'petroleum diesel'!$A$32:$AQ$58,COLUMN('petroleum diesel'!C$32),FALSE)</f>
        <v>0</v>
      </c>
      <c r="D3">
        <f>VLOOKUP($A3,'petroleum diesel'!$A$2:$AQ$28,COLUMN('petroleum diesel'!D$2),FALSE)+VLOOKUP($A3,'petroleum diesel'!$A$32:$AQ$58,COLUMN('petroleum diesel'!D$32),FALSE)</f>
        <v>0</v>
      </c>
      <c r="E3">
        <f>VLOOKUP($A3,'petroleum diesel'!$A$2:$AQ$28,COLUMN('petroleum diesel'!E$2),FALSE)+VLOOKUP($A3,'petroleum diesel'!$A$32:$AQ$58,COLUMN('petroleum diesel'!E$32),FALSE)</f>
        <v>0</v>
      </c>
      <c r="F3">
        <f>VLOOKUP($A3,'petroleum diesel'!$A$2:$AQ$28,COLUMN('petroleum diesel'!F$2),FALSE)+VLOOKUP($A3,'petroleum diesel'!$A$32:$AQ$58,COLUMN('petroleum diesel'!F$32),FALSE)</f>
        <v>0</v>
      </c>
      <c r="G3">
        <f>VLOOKUP($A3,'petroleum diesel'!$A$2:$AQ$28,COLUMN('petroleum diesel'!G$2),FALSE)+VLOOKUP($A3,'petroleum diesel'!$A$32:$AQ$58,COLUMN('petroleum diesel'!G$32),FALSE)</f>
        <v>0</v>
      </c>
      <c r="H3">
        <f>VLOOKUP($A3,'petroleum diesel'!$A$2:$AQ$28,COLUMN('petroleum diesel'!H$2),FALSE)+VLOOKUP($A3,'petroleum diesel'!$A$32:$AQ$58,COLUMN('petroleum diesel'!H$32),FALSE)</f>
        <v>0</v>
      </c>
      <c r="I3">
        <f>VLOOKUP($A3,'petroleum diesel'!$A$2:$AQ$28,COLUMN('petroleum diesel'!I$2),FALSE)+VLOOKUP($A3,'petroleum diesel'!$A$32:$AQ$58,COLUMN('petroleum diesel'!I$32),FALSE)</f>
        <v>0</v>
      </c>
      <c r="J3">
        <f>VLOOKUP($A3,'petroleum diesel'!$A$2:$AQ$28,COLUMN('petroleum diesel'!J$2),FALSE)+VLOOKUP($A3,'petroleum diesel'!$A$32:$AQ$58,COLUMN('petroleum diesel'!J$32),FALSE)</f>
        <v>0</v>
      </c>
      <c r="K3">
        <f>VLOOKUP($A3,'petroleum diesel'!$A$2:$AQ$28,COLUMN('petroleum diesel'!K$2),FALSE)+VLOOKUP($A3,'petroleum diesel'!$A$32:$AQ$58,COLUMN('petroleum diesel'!K$32),FALSE)</f>
        <v>0</v>
      </c>
      <c r="L3">
        <f>VLOOKUP($A3,'petroleum diesel'!$A$2:$AQ$28,COLUMN('petroleum diesel'!L$2),FALSE)+VLOOKUP($A3,'petroleum diesel'!$A$32:$AQ$58,COLUMN('petroleum diesel'!L$32),FALSE)</f>
        <v>0</v>
      </c>
      <c r="M3">
        <f>VLOOKUP($A3,'petroleum diesel'!$A$2:$AQ$28,COLUMN('petroleum diesel'!M$2),FALSE)+VLOOKUP($A3,'petroleum diesel'!$A$32:$AQ$58,COLUMN('petroleum diesel'!M$32),FALSE)</f>
        <v>0</v>
      </c>
      <c r="N3">
        <f>VLOOKUP($A3,'petroleum diesel'!$A$2:$AQ$28,COLUMN('petroleum diesel'!N$2),FALSE)+VLOOKUP($A3,'petroleum diesel'!$A$32:$AQ$58,COLUMN('petroleum diesel'!N$32),FALSE)</f>
        <v>0</v>
      </c>
      <c r="O3">
        <f>VLOOKUP($A3,'petroleum diesel'!$A$2:$AQ$28,COLUMN('petroleum diesel'!O$2),FALSE)+VLOOKUP($A3,'petroleum diesel'!$A$32:$AQ$58,COLUMN('petroleum diesel'!O$32),FALSE)</f>
        <v>0</v>
      </c>
      <c r="P3">
        <f>VLOOKUP($A3,'petroleum diesel'!$A$2:$AQ$28,COLUMN('petroleum diesel'!P$2),FALSE)+VLOOKUP($A3,'petroleum diesel'!$A$32:$AQ$58,COLUMN('petroleum diesel'!P$32),FALSE)</f>
        <v>0</v>
      </c>
      <c r="Q3">
        <f>VLOOKUP($A3,'petroleum diesel'!$A$2:$AQ$28,COLUMN('petroleum diesel'!Q$2),FALSE)+VLOOKUP($A3,'petroleum diesel'!$A$32:$AQ$58,COLUMN('petroleum diesel'!Q$32),FALSE)</f>
        <v>0</v>
      </c>
      <c r="R3">
        <f>VLOOKUP($A3,'petroleum diesel'!$A$2:$AQ$28,COLUMN('petroleum diesel'!R$2),FALSE)+VLOOKUP($A3,'petroleum diesel'!$A$32:$AQ$58,COLUMN('petroleum diesel'!R$32),FALSE)</f>
        <v>0</v>
      </c>
      <c r="S3">
        <f>VLOOKUP($A3,'petroleum diesel'!$A$2:$AQ$28,COLUMN('petroleum diesel'!S$2),FALSE)+VLOOKUP($A3,'petroleum diesel'!$A$32:$AQ$58,COLUMN('petroleum diesel'!S$32),FALSE)</f>
        <v>0</v>
      </c>
      <c r="T3">
        <f>VLOOKUP($A3,'petroleum diesel'!$A$2:$AQ$28,COLUMN('petroleum diesel'!T$2),FALSE)+VLOOKUP($A3,'petroleum diesel'!$A$32:$AQ$58,COLUMN('petroleum diesel'!T$32),FALSE)</f>
        <v>0</v>
      </c>
      <c r="U3">
        <f>VLOOKUP($A3,'petroleum diesel'!$A$2:$AQ$28,COLUMN('petroleum diesel'!U$2),FALSE)+VLOOKUP($A3,'petroleum diesel'!$A$32:$AQ$58,COLUMN('petroleum diesel'!U$32),FALSE)</f>
        <v>0</v>
      </c>
      <c r="V3">
        <f>VLOOKUP($A3,'petroleum diesel'!$A$2:$AQ$28,COLUMN('petroleum diesel'!V$2),FALSE)+VLOOKUP($A3,'petroleum diesel'!$A$32:$AQ$58,COLUMN('petroleum diesel'!V$32),FALSE)</f>
        <v>0</v>
      </c>
      <c r="W3">
        <f>VLOOKUP($A3,'petroleum diesel'!$A$2:$AQ$28,COLUMN('petroleum diesel'!W$2),FALSE)+VLOOKUP($A3,'petroleum diesel'!$A$32:$AQ$58,COLUMN('petroleum diesel'!W$32),FALSE)</f>
        <v>0</v>
      </c>
      <c r="X3">
        <f>VLOOKUP($A3,'petroleum diesel'!$A$2:$AQ$28,COLUMN('petroleum diesel'!X$2),FALSE)+VLOOKUP($A3,'petroleum diesel'!$A$32:$AQ$58,COLUMN('petroleum diesel'!X$32),FALSE)</f>
        <v>0</v>
      </c>
      <c r="Y3">
        <f>VLOOKUP($A3,'petroleum diesel'!$A$2:$AQ$28,COLUMN('petroleum diesel'!Y$2),FALSE)+VLOOKUP($A3,'petroleum diesel'!$A$32:$AQ$58,COLUMN('petroleum diesel'!Y$32),FALSE)</f>
        <v>0</v>
      </c>
      <c r="Z3">
        <f>VLOOKUP($A3,'petroleum diesel'!$A$2:$AQ$28,COLUMN('petroleum diesel'!Z$2),FALSE)+VLOOKUP($A3,'petroleum diesel'!$A$32:$AQ$58,COLUMN('petroleum diesel'!Z$32),FALSE)</f>
        <v>0</v>
      </c>
      <c r="AA3">
        <f>VLOOKUP($A3,'petroleum diesel'!$A$2:$AQ$28,COLUMN('petroleum diesel'!AA$2),FALSE)+VLOOKUP($A3,'petroleum diesel'!$A$32:$AQ$58,COLUMN('petroleum diesel'!AA$32),FALSE)</f>
        <v>0</v>
      </c>
      <c r="AB3">
        <f>VLOOKUP($A3,'petroleum diesel'!$A$2:$AQ$28,COLUMN('petroleum diesel'!AB$2),FALSE)+VLOOKUP($A3,'petroleum diesel'!$A$32:$AQ$58,COLUMN('petroleum diesel'!AB$32),FALSE)</f>
        <v>0</v>
      </c>
      <c r="AC3">
        <f>VLOOKUP($A3,'petroleum diesel'!$A$2:$AQ$28,COLUMN('petroleum diesel'!AC$2),FALSE)+VLOOKUP($A3,'petroleum diesel'!$A$32:$AQ$58,COLUMN('petroleum diesel'!AC$32),FALSE)</f>
        <v>0</v>
      </c>
      <c r="AD3">
        <f>VLOOKUP($A3,'petroleum diesel'!$A$2:$AQ$28,COLUMN('petroleum diesel'!AD$2),FALSE)+VLOOKUP($A3,'petroleum diesel'!$A$32:$AQ$58,COLUMN('petroleum diesel'!AD$32),FALSE)</f>
        <v>0</v>
      </c>
      <c r="AE3">
        <f>VLOOKUP($A3,'petroleum diesel'!$A$2:$AQ$28,COLUMN('petroleum diesel'!AE$2),FALSE)+VLOOKUP($A3,'petroleum diesel'!$A$32:$AQ$58,COLUMN('petroleum diesel'!AE$32),FALSE)</f>
        <v>0</v>
      </c>
      <c r="AF3">
        <f>VLOOKUP($A3,'petroleum diesel'!$A$2:$AQ$28,COLUMN('petroleum diesel'!AF$2),FALSE)+VLOOKUP($A3,'petroleum diesel'!$A$32:$AQ$58,COLUMN('petroleum diesel'!AF$32),FALSE)</f>
        <v>0</v>
      </c>
      <c r="AG3">
        <f>VLOOKUP($A3,'petroleum diesel'!$A$2:$AQ$28,COLUMN('petroleum diesel'!AG$2),FALSE)+VLOOKUP($A3,'petroleum diesel'!$A$32:$AQ$58,COLUMN('petroleum diesel'!AG$32),FALSE)</f>
        <v>0</v>
      </c>
      <c r="AH3">
        <f>VLOOKUP($A3,'petroleum diesel'!$A$2:$AQ$28,COLUMN('petroleum diesel'!AH$2),FALSE)+VLOOKUP($A3,'petroleum diesel'!$A$32:$AQ$58,COLUMN('petroleum diesel'!AH$32),FALSE)</f>
        <v>0</v>
      </c>
      <c r="AI3">
        <f>VLOOKUP($A3,'petroleum diesel'!$A$2:$AQ$28,COLUMN('petroleum diesel'!AI$2),FALSE)+VLOOKUP($A3,'petroleum diesel'!$A$32:$AQ$58,COLUMN('petroleum diesel'!AI$32),FALSE)</f>
        <v>0</v>
      </c>
      <c r="AJ3">
        <f>VLOOKUP($A3,'petroleum diesel'!$A$2:$AQ$28,COLUMN('petroleum diesel'!AJ$2),FALSE)+VLOOKUP($A3,'petroleum diesel'!$A$32:$AQ$58,COLUMN('petroleum diesel'!AJ$32),FALSE)</f>
        <v>0</v>
      </c>
      <c r="AK3">
        <f>VLOOKUP($A3,'petroleum diesel'!$A$2:$AQ$28,COLUMN('petroleum diesel'!AK$2),FALSE)+VLOOKUP($A3,'petroleum diesel'!$A$32:$AQ$58,COLUMN('petroleum diesel'!AK$32),FALSE)</f>
        <v>0</v>
      </c>
      <c r="AL3">
        <f>VLOOKUP($A3,'petroleum diesel'!$A$2:$AQ$28,COLUMN('petroleum diesel'!AL$2),FALSE)+VLOOKUP($A3,'petroleum diesel'!$A$32:$AQ$58,COLUMN('petroleum diesel'!AL$32),FALSE)</f>
        <v>0</v>
      </c>
      <c r="AM3">
        <f>VLOOKUP($A3,'petroleum diesel'!$A$2:$AQ$28,COLUMN('petroleum diesel'!AM$2),FALSE)+VLOOKUP($A3,'petroleum diesel'!$A$32:$AQ$58,COLUMN('petroleum diesel'!AM$32),FALSE)</f>
        <v>0</v>
      </c>
      <c r="AN3">
        <f>VLOOKUP($A3,'petroleum diesel'!$A$2:$AQ$28,COLUMN('petroleum diesel'!AN$2),FALSE)+VLOOKUP($A3,'petroleum diesel'!$A$32:$AQ$58,COLUMN('petroleum diesel'!AN$32),FALSE)</f>
        <v>0</v>
      </c>
      <c r="AO3">
        <f>VLOOKUP($A3,'petroleum diesel'!$A$2:$AQ$28,COLUMN('petroleum diesel'!AO$2),FALSE)+VLOOKUP($A3,'petroleum diesel'!$A$32:$AQ$58,COLUMN('petroleum diesel'!AO$32),FALSE)</f>
        <v>0</v>
      </c>
      <c r="AP3">
        <f>VLOOKUP($A3,'petroleum diesel'!$A$2:$AQ$28,COLUMN('petroleum diesel'!AP$2),FALSE)+VLOOKUP($A3,'petroleum diesel'!$A$32:$AQ$58,COLUMN('petroleum diesel'!AP$32),FALSE)</f>
        <v>0</v>
      </c>
      <c r="AQ3">
        <f>VLOOKUP($A3,'petroleum diesel'!$A$2:$AQ$28,COLUMN('petroleum diesel'!AQ$2),FALSE)+VLOOKUP($A3,'petroleum diesel'!$A$32:$AQ$58,COLUMN('petroleum diesel'!AQ$32),FALSE)</f>
        <v>0</v>
      </c>
    </row>
    <row r="4" spans="1:43">
      <c r="A4" s="37" t="s">
        <v>618</v>
      </c>
      <c r="B4">
        <f>VLOOKUP($A4,'petroleum diesel'!$A$2:$AQ$28,COLUMN('petroleum diesel'!B$2),FALSE)+VLOOKUP($A4,'petroleum diesel'!$A$32:$AQ$58,COLUMN('petroleum diesel'!B$32),FALSE)</f>
        <v>0</v>
      </c>
      <c r="C4">
        <f>VLOOKUP($A4,'petroleum diesel'!$A$2:$AQ$28,COLUMN('petroleum diesel'!C$2),FALSE)+VLOOKUP($A4,'petroleum diesel'!$A$32:$AQ$58,COLUMN('petroleum diesel'!C$32),FALSE)</f>
        <v>0</v>
      </c>
      <c r="D4">
        <f>VLOOKUP($A4,'petroleum diesel'!$A$2:$AQ$28,COLUMN('petroleum diesel'!D$2),FALSE)+VLOOKUP($A4,'petroleum diesel'!$A$32:$AQ$58,COLUMN('petroleum diesel'!D$32),FALSE)</f>
        <v>0</v>
      </c>
      <c r="E4">
        <f>VLOOKUP($A4,'petroleum diesel'!$A$2:$AQ$28,COLUMN('petroleum diesel'!E$2),FALSE)+VLOOKUP($A4,'petroleum diesel'!$A$32:$AQ$58,COLUMN('petroleum diesel'!E$32),FALSE)</f>
        <v>0</v>
      </c>
      <c r="F4">
        <f>VLOOKUP($A4,'petroleum diesel'!$A$2:$AQ$28,COLUMN('petroleum diesel'!F$2),FALSE)+VLOOKUP($A4,'petroleum diesel'!$A$32:$AQ$58,COLUMN('petroleum diesel'!F$32),FALSE)</f>
        <v>0</v>
      </c>
      <c r="G4">
        <f>VLOOKUP($A4,'petroleum diesel'!$A$2:$AQ$28,COLUMN('petroleum diesel'!G$2),FALSE)+VLOOKUP($A4,'petroleum diesel'!$A$32:$AQ$58,COLUMN('petroleum diesel'!G$32),FALSE)</f>
        <v>0</v>
      </c>
      <c r="H4">
        <f>VLOOKUP($A4,'petroleum diesel'!$A$2:$AQ$28,COLUMN('petroleum diesel'!H$2),FALSE)+VLOOKUP($A4,'petroleum diesel'!$A$32:$AQ$58,COLUMN('petroleum diesel'!H$32),FALSE)</f>
        <v>0</v>
      </c>
      <c r="I4">
        <f>VLOOKUP($A4,'petroleum diesel'!$A$2:$AQ$28,COLUMN('petroleum diesel'!I$2),FALSE)+VLOOKUP($A4,'petroleum diesel'!$A$32:$AQ$58,COLUMN('petroleum diesel'!I$32),FALSE)</f>
        <v>0</v>
      </c>
      <c r="J4">
        <f>VLOOKUP($A4,'petroleum diesel'!$A$2:$AQ$28,COLUMN('petroleum diesel'!J$2),FALSE)+VLOOKUP($A4,'petroleum diesel'!$A$32:$AQ$58,COLUMN('petroleum diesel'!J$32),FALSE)</f>
        <v>0</v>
      </c>
      <c r="K4">
        <f>VLOOKUP($A4,'petroleum diesel'!$A$2:$AQ$28,COLUMN('petroleum diesel'!K$2),FALSE)+VLOOKUP($A4,'petroleum diesel'!$A$32:$AQ$58,COLUMN('petroleum diesel'!K$32),FALSE)</f>
        <v>0</v>
      </c>
      <c r="L4">
        <f>VLOOKUP($A4,'petroleum diesel'!$A$2:$AQ$28,COLUMN('petroleum diesel'!L$2),FALSE)+VLOOKUP($A4,'petroleum diesel'!$A$32:$AQ$58,COLUMN('petroleum diesel'!L$32),FALSE)</f>
        <v>0</v>
      </c>
      <c r="M4">
        <f>VLOOKUP($A4,'petroleum diesel'!$A$2:$AQ$28,COLUMN('petroleum diesel'!M$2),FALSE)+VLOOKUP($A4,'petroleum diesel'!$A$32:$AQ$58,COLUMN('petroleum diesel'!M$32),FALSE)</f>
        <v>0</v>
      </c>
      <c r="N4">
        <f>VLOOKUP($A4,'petroleum diesel'!$A$2:$AQ$28,COLUMN('petroleum diesel'!N$2),FALSE)+VLOOKUP($A4,'petroleum diesel'!$A$32:$AQ$58,COLUMN('petroleum diesel'!N$32),FALSE)</f>
        <v>0</v>
      </c>
      <c r="O4">
        <f>VLOOKUP($A4,'petroleum diesel'!$A$2:$AQ$28,COLUMN('petroleum diesel'!O$2),FALSE)+VLOOKUP($A4,'petroleum diesel'!$A$32:$AQ$58,COLUMN('petroleum diesel'!O$32),FALSE)</f>
        <v>0</v>
      </c>
      <c r="P4">
        <f>VLOOKUP($A4,'petroleum diesel'!$A$2:$AQ$28,COLUMN('petroleum diesel'!P$2),FALSE)+VLOOKUP($A4,'petroleum diesel'!$A$32:$AQ$58,COLUMN('petroleum diesel'!P$32),FALSE)</f>
        <v>0</v>
      </c>
      <c r="Q4">
        <f>VLOOKUP($A4,'petroleum diesel'!$A$2:$AQ$28,COLUMN('petroleum diesel'!Q$2),FALSE)+VLOOKUP($A4,'petroleum diesel'!$A$32:$AQ$58,COLUMN('petroleum diesel'!Q$32),FALSE)</f>
        <v>0</v>
      </c>
      <c r="R4">
        <f>VLOOKUP($A4,'petroleum diesel'!$A$2:$AQ$28,COLUMN('petroleum diesel'!R$2),FALSE)+VLOOKUP($A4,'petroleum diesel'!$A$32:$AQ$58,COLUMN('petroleum diesel'!R$32),FALSE)</f>
        <v>0</v>
      </c>
      <c r="S4">
        <f>VLOOKUP($A4,'petroleum diesel'!$A$2:$AQ$28,COLUMN('petroleum diesel'!S$2),FALSE)+VLOOKUP($A4,'petroleum diesel'!$A$32:$AQ$58,COLUMN('petroleum diesel'!S$32),FALSE)</f>
        <v>0</v>
      </c>
      <c r="T4">
        <f>VLOOKUP($A4,'petroleum diesel'!$A$2:$AQ$28,COLUMN('petroleum diesel'!T$2),FALSE)+VLOOKUP($A4,'petroleum diesel'!$A$32:$AQ$58,COLUMN('petroleum diesel'!T$32),FALSE)</f>
        <v>0</v>
      </c>
      <c r="U4">
        <f>VLOOKUP($A4,'petroleum diesel'!$A$2:$AQ$28,COLUMN('petroleum diesel'!U$2),FALSE)+VLOOKUP($A4,'petroleum diesel'!$A$32:$AQ$58,COLUMN('petroleum diesel'!U$32),FALSE)</f>
        <v>0</v>
      </c>
      <c r="V4">
        <f>VLOOKUP($A4,'petroleum diesel'!$A$2:$AQ$28,COLUMN('petroleum diesel'!V$2),FALSE)+VLOOKUP($A4,'petroleum diesel'!$A$32:$AQ$58,COLUMN('petroleum diesel'!V$32),FALSE)</f>
        <v>0</v>
      </c>
      <c r="W4">
        <f>VLOOKUP($A4,'petroleum diesel'!$A$2:$AQ$28,COLUMN('petroleum diesel'!W$2),FALSE)+VLOOKUP($A4,'petroleum diesel'!$A$32:$AQ$58,COLUMN('petroleum diesel'!W$32),FALSE)</f>
        <v>0</v>
      </c>
      <c r="X4">
        <f>VLOOKUP($A4,'petroleum diesel'!$A$2:$AQ$28,COLUMN('petroleum diesel'!X$2),FALSE)+VLOOKUP($A4,'petroleum diesel'!$A$32:$AQ$58,COLUMN('petroleum diesel'!X$32),FALSE)</f>
        <v>0</v>
      </c>
      <c r="Y4">
        <f>VLOOKUP($A4,'petroleum diesel'!$A$2:$AQ$28,COLUMN('petroleum diesel'!Y$2),FALSE)+VLOOKUP($A4,'petroleum diesel'!$A$32:$AQ$58,COLUMN('petroleum diesel'!Y$32),FALSE)</f>
        <v>0</v>
      </c>
      <c r="Z4">
        <f>VLOOKUP($A4,'petroleum diesel'!$A$2:$AQ$28,COLUMN('petroleum diesel'!Z$2),FALSE)+VLOOKUP($A4,'petroleum diesel'!$A$32:$AQ$58,COLUMN('petroleum diesel'!Z$32),FALSE)</f>
        <v>0</v>
      </c>
      <c r="AA4">
        <f>VLOOKUP($A4,'petroleum diesel'!$A$2:$AQ$28,COLUMN('petroleum diesel'!AA$2),FALSE)+VLOOKUP($A4,'petroleum diesel'!$A$32:$AQ$58,COLUMN('petroleum diesel'!AA$32),FALSE)</f>
        <v>0</v>
      </c>
      <c r="AB4">
        <f>VLOOKUP($A4,'petroleum diesel'!$A$2:$AQ$28,COLUMN('petroleum diesel'!AB$2),FALSE)+VLOOKUP($A4,'petroleum diesel'!$A$32:$AQ$58,COLUMN('petroleum diesel'!AB$32),FALSE)</f>
        <v>0</v>
      </c>
      <c r="AC4">
        <f>VLOOKUP($A4,'petroleum diesel'!$A$2:$AQ$28,COLUMN('petroleum diesel'!AC$2),FALSE)+VLOOKUP($A4,'petroleum diesel'!$A$32:$AQ$58,COLUMN('petroleum diesel'!AC$32),FALSE)</f>
        <v>0</v>
      </c>
      <c r="AD4">
        <f>VLOOKUP($A4,'petroleum diesel'!$A$2:$AQ$28,COLUMN('petroleum diesel'!AD$2),FALSE)+VLOOKUP($A4,'petroleum diesel'!$A$32:$AQ$58,COLUMN('petroleum diesel'!AD$32),FALSE)</f>
        <v>0</v>
      </c>
      <c r="AE4">
        <f>VLOOKUP($A4,'petroleum diesel'!$A$2:$AQ$28,COLUMN('petroleum diesel'!AE$2),FALSE)+VLOOKUP($A4,'petroleum diesel'!$A$32:$AQ$58,COLUMN('petroleum diesel'!AE$32),FALSE)</f>
        <v>0</v>
      </c>
      <c r="AF4">
        <f>VLOOKUP($A4,'petroleum diesel'!$A$2:$AQ$28,COLUMN('petroleum diesel'!AF$2),FALSE)+VLOOKUP($A4,'petroleum diesel'!$A$32:$AQ$58,COLUMN('petroleum diesel'!AF$32),FALSE)</f>
        <v>0</v>
      </c>
      <c r="AG4">
        <f>VLOOKUP($A4,'petroleum diesel'!$A$2:$AQ$28,COLUMN('petroleum diesel'!AG$2),FALSE)+VLOOKUP($A4,'petroleum diesel'!$A$32:$AQ$58,COLUMN('petroleum diesel'!AG$32),FALSE)</f>
        <v>0</v>
      </c>
      <c r="AH4">
        <f>VLOOKUP($A4,'petroleum diesel'!$A$2:$AQ$28,COLUMN('petroleum diesel'!AH$2),FALSE)+VLOOKUP($A4,'petroleum diesel'!$A$32:$AQ$58,COLUMN('petroleum diesel'!AH$32),FALSE)</f>
        <v>0</v>
      </c>
      <c r="AI4">
        <f>VLOOKUP($A4,'petroleum diesel'!$A$2:$AQ$28,COLUMN('petroleum diesel'!AI$2),FALSE)+VLOOKUP($A4,'petroleum diesel'!$A$32:$AQ$58,COLUMN('petroleum diesel'!AI$32),FALSE)</f>
        <v>0</v>
      </c>
      <c r="AJ4">
        <f>VLOOKUP($A4,'petroleum diesel'!$A$2:$AQ$28,COLUMN('petroleum diesel'!AJ$2),FALSE)+VLOOKUP($A4,'petroleum diesel'!$A$32:$AQ$58,COLUMN('petroleum diesel'!AJ$32),FALSE)</f>
        <v>0</v>
      </c>
      <c r="AK4">
        <f>VLOOKUP($A4,'petroleum diesel'!$A$2:$AQ$28,COLUMN('petroleum diesel'!AK$2),FALSE)+VLOOKUP($A4,'petroleum diesel'!$A$32:$AQ$58,COLUMN('petroleum diesel'!AK$32),FALSE)</f>
        <v>0</v>
      </c>
      <c r="AL4">
        <f>VLOOKUP($A4,'petroleum diesel'!$A$2:$AQ$28,COLUMN('petroleum diesel'!AL$2),FALSE)+VLOOKUP($A4,'petroleum diesel'!$A$32:$AQ$58,COLUMN('petroleum diesel'!AL$32),FALSE)</f>
        <v>0</v>
      </c>
      <c r="AM4">
        <f>VLOOKUP($A4,'petroleum diesel'!$A$2:$AQ$28,COLUMN('petroleum diesel'!AM$2),FALSE)+VLOOKUP($A4,'petroleum diesel'!$A$32:$AQ$58,COLUMN('petroleum diesel'!AM$32),FALSE)</f>
        <v>0</v>
      </c>
      <c r="AN4">
        <f>VLOOKUP($A4,'petroleum diesel'!$A$2:$AQ$28,COLUMN('petroleum diesel'!AN$2),FALSE)+VLOOKUP($A4,'petroleum diesel'!$A$32:$AQ$58,COLUMN('petroleum diesel'!AN$32),FALSE)</f>
        <v>0</v>
      </c>
      <c r="AO4">
        <f>VLOOKUP($A4,'petroleum diesel'!$A$2:$AQ$28,COLUMN('petroleum diesel'!AO$2),FALSE)+VLOOKUP($A4,'petroleum diesel'!$A$32:$AQ$58,COLUMN('petroleum diesel'!AO$32),FALSE)</f>
        <v>0</v>
      </c>
      <c r="AP4">
        <f>VLOOKUP($A4,'petroleum diesel'!$A$2:$AQ$28,COLUMN('petroleum diesel'!AP$2),FALSE)+VLOOKUP($A4,'petroleum diesel'!$A$32:$AQ$58,COLUMN('petroleum diesel'!AP$32),FALSE)</f>
        <v>0</v>
      </c>
      <c r="AQ4">
        <f>VLOOKUP($A4,'petroleum diesel'!$A$2:$AQ$28,COLUMN('petroleum diesel'!AQ$2),FALSE)+VLOOKUP($A4,'petroleum diesel'!$A$32:$AQ$58,COLUMN('petroleum diesel'!AQ$32),FALSE)</f>
        <v>0</v>
      </c>
    </row>
    <row r="5" spans="1:43">
      <c r="A5" s="37" t="s">
        <v>619</v>
      </c>
      <c r="B5">
        <f>VLOOKUP($A5,'petroleum diesel'!$A$2:$AQ$28,COLUMN('petroleum diesel'!B$2),FALSE)+VLOOKUP($A5,'petroleum diesel'!$A$32:$AQ$58,COLUMN('petroleum diesel'!B$32),FALSE)</f>
        <v>0</v>
      </c>
      <c r="C5">
        <f>VLOOKUP($A5,'petroleum diesel'!$A$2:$AQ$28,COLUMN('petroleum diesel'!C$2),FALSE)+VLOOKUP($A5,'petroleum diesel'!$A$32:$AQ$58,COLUMN('petroleum diesel'!C$32),FALSE)</f>
        <v>0</v>
      </c>
      <c r="D5">
        <f>VLOOKUP($A5,'petroleum diesel'!$A$2:$AQ$28,COLUMN('petroleum diesel'!D$2),FALSE)+VLOOKUP($A5,'petroleum diesel'!$A$32:$AQ$58,COLUMN('petroleum diesel'!D$32),FALSE)</f>
        <v>0</v>
      </c>
      <c r="E5">
        <f>VLOOKUP($A5,'petroleum diesel'!$A$2:$AQ$28,COLUMN('petroleum diesel'!E$2),FALSE)+VLOOKUP($A5,'petroleum diesel'!$A$32:$AQ$58,COLUMN('petroleum diesel'!E$32),FALSE)</f>
        <v>0</v>
      </c>
      <c r="F5">
        <f>VLOOKUP($A5,'petroleum diesel'!$A$2:$AQ$28,COLUMN('petroleum diesel'!F$2),FALSE)+VLOOKUP($A5,'petroleum diesel'!$A$32:$AQ$58,COLUMN('petroleum diesel'!F$32),FALSE)</f>
        <v>0</v>
      </c>
      <c r="G5">
        <f>VLOOKUP($A5,'petroleum diesel'!$A$2:$AQ$28,COLUMN('petroleum diesel'!G$2),FALSE)+VLOOKUP($A5,'petroleum diesel'!$A$32:$AQ$58,COLUMN('petroleum diesel'!G$32),FALSE)</f>
        <v>0</v>
      </c>
      <c r="H5">
        <f>VLOOKUP($A5,'petroleum diesel'!$A$2:$AQ$28,COLUMN('petroleum diesel'!H$2),FALSE)+VLOOKUP($A5,'petroleum diesel'!$A$32:$AQ$58,COLUMN('petroleum diesel'!H$32),FALSE)</f>
        <v>0</v>
      </c>
      <c r="I5">
        <f>VLOOKUP($A5,'petroleum diesel'!$A$2:$AQ$28,COLUMN('petroleum diesel'!I$2),FALSE)+VLOOKUP($A5,'petroleum diesel'!$A$32:$AQ$58,COLUMN('petroleum diesel'!I$32),FALSE)</f>
        <v>0</v>
      </c>
      <c r="J5">
        <f>VLOOKUP($A5,'petroleum diesel'!$A$2:$AQ$28,COLUMN('petroleum diesel'!J$2),FALSE)+VLOOKUP($A5,'petroleum diesel'!$A$32:$AQ$58,COLUMN('petroleum diesel'!J$32),FALSE)</f>
        <v>0</v>
      </c>
      <c r="K5">
        <f>VLOOKUP($A5,'petroleum diesel'!$A$2:$AQ$28,COLUMN('petroleum diesel'!K$2),FALSE)+VLOOKUP($A5,'petroleum diesel'!$A$32:$AQ$58,COLUMN('petroleum diesel'!K$32),FALSE)</f>
        <v>0</v>
      </c>
      <c r="L5">
        <f>VLOOKUP($A5,'petroleum diesel'!$A$2:$AQ$28,COLUMN('petroleum diesel'!L$2),FALSE)+VLOOKUP($A5,'petroleum diesel'!$A$32:$AQ$58,COLUMN('petroleum diesel'!L$32),FALSE)</f>
        <v>0</v>
      </c>
      <c r="M5">
        <f>VLOOKUP($A5,'petroleum diesel'!$A$2:$AQ$28,COLUMN('petroleum diesel'!M$2),FALSE)+VLOOKUP($A5,'petroleum diesel'!$A$32:$AQ$58,COLUMN('petroleum diesel'!M$32),FALSE)</f>
        <v>0</v>
      </c>
      <c r="N5">
        <f>VLOOKUP($A5,'petroleum diesel'!$A$2:$AQ$28,COLUMN('petroleum diesel'!N$2),FALSE)+VLOOKUP($A5,'petroleum diesel'!$A$32:$AQ$58,COLUMN('petroleum diesel'!N$32),FALSE)</f>
        <v>0</v>
      </c>
      <c r="O5">
        <f>VLOOKUP($A5,'petroleum diesel'!$A$2:$AQ$28,COLUMN('petroleum diesel'!O$2),FALSE)+VLOOKUP($A5,'petroleum diesel'!$A$32:$AQ$58,COLUMN('petroleum diesel'!O$32),FALSE)</f>
        <v>0</v>
      </c>
      <c r="P5">
        <f>VLOOKUP($A5,'petroleum diesel'!$A$2:$AQ$28,COLUMN('petroleum diesel'!P$2),FALSE)+VLOOKUP($A5,'petroleum diesel'!$A$32:$AQ$58,COLUMN('petroleum diesel'!P$32),FALSE)</f>
        <v>0</v>
      </c>
      <c r="Q5">
        <f>VLOOKUP($A5,'petroleum diesel'!$A$2:$AQ$28,COLUMN('petroleum diesel'!Q$2),FALSE)+VLOOKUP($A5,'petroleum diesel'!$A$32:$AQ$58,COLUMN('petroleum diesel'!Q$32),FALSE)</f>
        <v>0</v>
      </c>
      <c r="R5">
        <f>VLOOKUP($A5,'petroleum diesel'!$A$2:$AQ$28,COLUMN('petroleum diesel'!R$2),FALSE)+VLOOKUP($A5,'petroleum diesel'!$A$32:$AQ$58,COLUMN('petroleum diesel'!R$32),FALSE)</f>
        <v>0</v>
      </c>
      <c r="S5">
        <f>VLOOKUP($A5,'petroleum diesel'!$A$2:$AQ$28,COLUMN('petroleum diesel'!S$2),FALSE)+VLOOKUP($A5,'petroleum diesel'!$A$32:$AQ$58,COLUMN('petroleum diesel'!S$32),FALSE)</f>
        <v>0</v>
      </c>
      <c r="T5">
        <f>VLOOKUP($A5,'petroleum diesel'!$A$2:$AQ$28,COLUMN('petroleum diesel'!T$2),FALSE)+VLOOKUP($A5,'petroleum diesel'!$A$32:$AQ$58,COLUMN('petroleum diesel'!T$32),FALSE)</f>
        <v>0</v>
      </c>
      <c r="U5">
        <f>VLOOKUP($A5,'petroleum diesel'!$A$2:$AQ$28,COLUMN('petroleum diesel'!U$2),FALSE)+VLOOKUP($A5,'petroleum diesel'!$A$32:$AQ$58,COLUMN('petroleum diesel'!U$32),FALSE)</f>
        <v>0</v>
      </c>
      <c r="V5">
        <f>VLOOKUP($A5,'petroleum diesel'!$A$2:$AQ$28,COLUMN('petroleum diesel'!V$2),FALSE)+VLOOKUP($A5,'petroleum diesel'!$A$32:$AQ$58,COLUMN('petroleum diesel'!V$32),FALSE)</f>
        <v>0</v>
      </c>
      <c r="W5">
        <f>VLOOKUP($A5,'petroleum diesel'!$A$2:$AQ$28,COLUMN('petroleum diesel'!W$2),FALSE)+VLOOKUP($A5,'petroleum diesel'!$A$32:$AQ$58,COLUMN('petroleum diesel'!W$32),FALSE)</f>
        <v>0</v>
      </c>
      <c r="X5">
        <f>VLOOKUP($A5,'petroleum diesel'!$A$2:$AQ$28,COLUMN('petroleum diesel'!X$2),FALSE)+VLOOKUP($A5,'petroleum diesel'!$A$32:$AQ$58,COLUMN('petroleum diesel'!X$32),FALSE)</f>
        <v>0</v>
      </c>
      <c r="Y5">
        <f>VLOOKUP($A5,'petroleum diesel'!$A$2:$AQ$28,COLUMN('petroleum diesel'!Y$2),FALSE)+VLOOKUP($A5,'petroleum diesel'!$A$32:$AQ$58,COLUMN('petroleum diesel'!Y$32),FALSE)</f>
        <v>0</v>
      </c>
      <c r="Z5">
        <f>VLOOKUP($A5,'petroleum diesel'!$A$2:$AQ$28,COLUMN('petroleum diesel'!Z$2),FALSE)+VLOOKUP($A5,'petroleum diesel'!$A$32:$AQ$58,COLUMN('petroleum diesel'!Z$32),FALSE)</f>
        <v>0</v>
      </c>
      <c r="AA5">
        <f>VLOOKUP($A5,'petroleum diesel'!$A$2:$AQ$28,COLUMN('petroleum diesel'!AA$2),FALSE)+VLOOKUP($A5,'petroleum diesel'!$A$32:$AQ$58,COLUMN('petroleum diesel'!AA$32),FALSE)</f>
        <v>0</v>
      </c>
      <c r="AB5">
        <f>VLOOKUP($A5,'petroleum diesel'!$A$2:$AQ$28,COLUMN('petroleum diesel'!AB$2),FALSE)+VLOOKUP($A5,'petroleum diesel'!$A$32:$AQ$58,COLUMN('petroleum diesel'!AB$32),FALSE)</f>
        <v>0</v>
      </c>
      <c r="AC5">
        <f>VLOOKUP($A5,'petroleum diesel'!$A$2:$AQ$28,COLUMN('petroleum diesel'!AC$2),FALSE)+VLOOKUP($A5,'petroleum diesel'!$A$32:$AQ$58,COLUMN('petroleum diesel'!AC$32),FALSE)</f>
        <v>0</v>
      </c>
      <c r="AD5">
        <f>VLOOKUP($A5,'petroleum diesel'!$A$2:$AQ$28,COLUMN('petroleum diesel'!AD$2),FALSE)+VLOOKUP($A5,'petroleum diesel'!$A$32:$AQ$58,COLUMN('petroleum diesel'!AD$32),FALSE)</f>
        <v>0</v>
      </c>
      <c r="AE5">
        <f>VLOOKUP($A5,'petroleum diesel'!$A$2:$AQ$28,COLUMN('petroleum diesel'!AE$2),FALSE)+VLOOKUP($A5,'petroleum diesel'!$A$32:$AQ$58,COLUMN('petroleum diesel'!AE$32),FALSE)</f>
        <v>0</v>
      </c>
      <c r="AF5">
        <f>VLOOKUP($A5,'petroleum diesel'!$A$2:$AQ$28,COLUMN('petroleum diesel'!AF$2),FALSE)+VLOOKUP($A5,'petroleum diesel'!$A$32:$AQ$58,COLUMN('petroleum diesel'!AF$32),FALSE)</f>
        <v>0</v>
      </c>
      <c r="AG5">
        <f>VLOOKUP($A5,'petroleum diesel'!$A$2:$AQ$28,COLUMN('petroleum diesel'!AG$2),FALSE)+VLOOKUP($A5,'petroleum diesel'!$A$32:$AQ$58,COLUMN('petroleum diesel'!AG$32),FALSE)</f>
        <v>0</v>
      </c>
      <c r="AH5">
        <f>VLOOKUP($A5,'petroleum diesel'!$A$2:$AQ$28,COLUMN('petroleum diesel'!AH$2),FALSE)+VLOOKUP($A5,'petroleum diesel'!$A$32:$AQ$58,COLUMN('petroleum diesel'!AH$32),FALSE)</f>
        <v>0</v>
      </c>
      <c r="AI5">
        <f>VLOOKUP($A5,'petroleum diesel'!$A$2:$AQ$28,COLUMN('petroleum diesel'!AI$2),FALSE)+VLOOKUP($A5,'petroleum diesel'!$A$32:$AQ$58,COLUMN('petroleum diesel'!AI$32),FALSE)</f>
        <v>0</v>
      </c>
      <c r="AJ5">
        <f>VLOOKUP($A5,'petroleum diesel'!$A$2:$AQ$28,COLUMN('petroleum diesel'!AJ$2),FALSE)+VLOOKUP($A5,'petroleum diesel'!$A$32:$AQ$58,COLUMN('petroleum diesel'!AJ$32),FALSE)</f>
        <v>0</v>
      </c>
      <c r="AK5">
        <f>VLOOKUP($A5,'petroleum diesel'!$A$2:$AQ$28,COLUMN('petroleum diesel'!AK$2),FALSE)+VLOOKUP($A5,'petroleum diesel'!$A$32:$AQ$58,COLUMN('petroleum diesel'!AK$32),FALSE)</f>
        <v>0</v>
      </c>
      <c r="AL5">
        <f>VLOOKUP($A5,'petroleum diesel'!$A$2:$AQ$28,COLUMN('petroleum diesel'!AL$2),FALSE)+VLOOKUP($A5,'petroleum diesel'!$A$32:$AQ$58,COLUMN('petroleum diesel'!AL$32),FALSE)</f>
        <v>0</v>
      </c>
      <c r="AM5">
        <f>VLOOKUP($A5,'petroleum diesel'!$A$2:$AQ$28,COLUMN('petroleum diesel'!AM$2),FALSE)+VLOOKUP($A5,'petroleum diesel'!$A$32:$AQ$58,COLUMN('petroleum diesel'!AM$32),FALSE)</f>
        <v>0</v>
      </c>
      <c r="AN5">
        <f>VLOOKUP($A5,'petroleum diesel'!$A$2:$AQ$28,COLUMN('petroleum diesel'!AN$2),FALSE)+VLOOKUP($A5,'petroleum diesel'!$A$32:$AQ$58,COLUMN('petroleum diesel'!AN$32),FALSE)</f>
        <v>0</v>
      </c>
      <c r="AO5">
        <f>VLOOKUP($A5,'petroleum diesel'!$A$2:$AQ$28,COLUMN('petroleum diesel'!AO$2),FALSE)+VLOOKUP($A5,'petroleum diesel'!$A$32:$AQ$58,COLUMN('petroleum diesel'!AO$32),FALSE)</f>
        <v>0</v>
      </c>
      <c r="AP5">
        <f>VLOOKUP($A5,'petroleum diesel'!$A$2:$AQ$28,COLUMN('petroleum diesel'!AP$2),FALSE)+VLOOKUP($A5,'petroleum diesel'!$A$32:$AQ$58,COLUMN('petroleum diesel'!AP$32),FALSE)</f>
        <v>0</v>
      </c>
      <c r="AQ5">
        <f>VLOOKUP($A5,'petroleum diesel'!$A$2:$AQ$28,COLUMN('petroleum diesel'!AQ$2),FALSE)+VLOOKUP($A5,'petroleum diesel'!$A$32:$AQ$58,COLUMN('petroleum diesel'!AQ$32),FALSE)</f>
        <v>0</v>
      </c>
    </row>
    <row r="6" spans="1:43">
      <c r="A6" s="37" t="s">
        <v>620</v>
      </c>
      <c r="B6">
        <f>VLOOKUP($A6,'petroleum diesel'!$A$2:$AQ$28,COLUMN('petroleum diesel'!B$2),FALSE)+VLOOKUP($A6,'petroleum diesel'!$A$32:$AQ$58,COLUMN('petroleum diesel'!B$32),FALSE)</f>
        <v>0</v>
      </c>
      <c r="C6">
        <f>VLOOKUP($A6,'petroleum diesel'!$A$2:$AQ$28,COLUMN('petroleum diesel'!C$2),FALSE)+VLOOKUP($A6,'petroleum diesel'!$A$32:$AQ$58,COLUMN('petroleum diesel'!C$32),FALSE)</f>
        <v>0</v>
      </c>
      <c r="D6">
        <f>VLOOKUP($A6,'petroleum diesel'!$A$2:$AQ$28,COLUMN('petroleum diesel'!D$2),FALSE)+VLOOKUP($A6,'petroleum diesel'!$A$32:$AQ$58,COLUMN('petroleum diesel'!D$32),FALSE)</f>
        <v>0</v>
      </c>
      <c r="E6">
        <f>VLOOKUP($A6,'petroleum diesel'!$A$2:$AQ$28,COLUMN('petroleum diesel'!E$2),FALSE)+VLOOKUP($A6,'petroleum diesel'!$A$32:$AQ$58,COLUMN('petroleum diesel'!E$32),FALSE)</f>
        <v>0</v>
      </c>
      <c r="F6">
        <f>VLOOKUP($A6,'petroleum diesel'!$A$2:$AQ$28,COLUMN('petroleum diesel'!F$2),FALSE)+VLOOKUP($A6,'petroleum diesel'!$A$32:$AQ$58,COLUMN('petroleum diesel'!F$32),FALSE)</f>
        <v>0</v>
      </c>
      <c r="G6">
        <f>VLOOKUP($A6,'petroleum diesel'!$A$2:$AQ$28,COLUMN('petroleum diesel'!G$2),FALSE)+VLOOKUP($A6,'petroleum diesel'!$A$32:$AQ$58,COLUMN('petroleum diesel'!G$32),FALSE)</f>
        <v>0</v>
      </c>
      <c r="H6">
        <f>VLOOKUP($A6,'petroleum diesel'!$A$2:$AQ$28,COLUMN('petroleum diesel'!H$2),FALSE)+VLOOKUP($A6,'petroleum diesel'!$A$32:$AQ$58,COLUMN('petroleum diesel'!H$32),FALSE)</f>
        <v>0</v>
      </c>
      <c r="I6">
        <f>VLOOKUP($A6,'petroleum diesel'!$A$2:$AQ$28,COLUMN('petroleum diesel'!I$2),FALSE)+VLOOKUP($A6,'petroleum diesel'!$A$32:$AQ$58,COLUMN('petroleum diesel'!I$32),FALSE)</f>
        <v>0</v>
      </c>
      <c r="J6">
        <f>VLOOKUP($A6,'petroleum diesel'!$A$2:$AQ$28,COLUMN('petroleum diesel'!J$2),FALSE)+VLOOKUP($A6,'petroleum diesel'!$A$32:$AQ$58,COLUMN('petroleum diesel'!J$32),FALSE)</f>
        <v>0</v>
      </c>
      <c r="K6">
        <f>VLOOKUP($A6,'petroleum diesel'!$A$2:$AQ$28,COLUMN('petroleum diesel'!K$2),FALSE)+VLOOKUP($A6,'petroleum diesel'!$A$32:$AQ$58,COLUMN('petroleum diesel'!K$32),FALSE)</f>
        <v>0</v>
      </c>
      <c r="L6">
        <f>VLOOKUP($A6,'petroleum diesel'!$A$2:$AQ$28,COLUMN('petroleum diesel'!L$2),FALSE)+VLOOKUP($A6,'petroleum diesel'!$A$32:$AQ$58,COLUMN('petroleum diesel'!L$32),FALSE)</f>
        <v>0</v>
      </c>
      <c r="M6">
        <f>VLOOKUP($A6,'petroleum diesel'!$A$2:$AQ$28,COLUMN('petroleum diesel'!M$2),FALSE)+VLOOKUP($A6,'petroleum diesel'!$A$32:$AQ$58,COLUMN('petroleum diesel'!M$32),FALSE)</f>
        <v>0</v>
      </c>
      <c r="N6">
        <f>VLOOKUP($A6,'petroleum diesel'!$A$2:$AQ$28,COLUMN('petroleum diesel'!N$2),FALSE)+VLOOKUP($A6,'petroleum diesel'!$A$32:$AQ$58,COLUMN('petroleum diesel'!N$32),FALSE)</f>
        <v>0</v>
      </c>
      <c r="O6">
        <f>VLOOKUP($A6,'petroleum diesel'!$A$2:$AQ$28,COLUMN('petroleum diesel'!O$2),FALSE)+VLOOKUP($A6,'petroleum diesel'!$A$32:$AQ$58,COLUMN('petroleum diesel'!O$32),FALSE)</f>
        <v>0</v>
      </c>
      <c r="P6">
        <f>VLOOKUP($A6,'petroleum diesel'!$A$2:$AQ$28,COLUMN('petroleum diesel'!P$2),FALSE)+VLOOKUP($A6,'petroleum diesel'!$A$32:$AQ$58,COLUMN('petroleum diesel'!P$32),FALSE)</f>
        <v>0</v>
      </c>
      <c r="Q6">
        <f>VLOOKUP($A6,'petroleum diesel'!$A$2:$AQ$28,COLUMN('petroleum diesel'!Q$2),FALSE)+VLOOKUP($A6,'petroleum diesel'!$A$32:$AQ$58,COLUMN('petroleum diesel'!Q$32),FALSE)</f>
        <v>0</v>
      </c>
      <c r="R6">
        <f>VLOOKUP($A6,'petroleum diesel'!$A$2:$AQ$28,COLUMN('petroleum diesel'!R$2),FALSE)+VLOOKUP($A6,'petroleum diesel'!$A$32:$AQ$58,COLUMN('petroleum diesel'!R$32),FALSE)</f>
        <v>0</v>
      </c>
      <c r="S6">
        <f>VLOOKUP($A6,'petroleum diesel'!$A$2:$AQ$28,COLUMN('petroleum diesel'!S$2),FALSE)+VLOOKUP($A6,'petroleum diesel'!$A$32:$AQ$58,COLUMN('petroleum diesel'!S$32),FALSE)</f>
        <v>0</v>
      </c>
      <c r="T6">
        <f>VLOOKUP($A6,'petroleum diesel'!$A$2:$AQ$28,COLUMN('petroleum diesel'!T$2),FALSE)+VLOOKUP($A6,'petroleum diesel'!$A$32:$AQ$58,COLUMN('petroleum diesel'!T$32),FALSE)</f>
        <v>0</v>
      </c>
      <c r="U6">
        <f>VLOOKUP($A6,'petroleum diesel'!$A$2:$AQ$28,COLUMN('petroleum diesel'!U$2),FALSE)+VLOOKUP($A6,'petroleum diesel'!$A$32:$AQ$58,COLUMN('petroleum diesel'!U$32),FALSE)</f>
        <v>0</v>
      </c>
      <c r="V6">
        <f>VLOOKUP($A6,'petroleum diesel'!$A$2:$AQ$28,COLUMN('petroleum diesel'!V$2),FALSE)+VLOOKUP($A6,'petroleum diesel'!$A$32:$AQ$58,COLUMN('petroleum diesel'!V$32),FALSE)</f>
        <v>0</v>
      </c>
      <c r="W6">
        <f>VLOOKUP($A6,'petroleum diesel'!$A$2:$AQ$28,COLUMN('petroleum diesel'!W$2),FALSE)+VLOOKUP($A6,'petroleum diesel'!$A$32:$AQ$58,COLUMN('petroleum diesel'!W$32),FALSE)</f>
        <v>0</v>
      </c>
      <c r="X6">
        <f>VLOOKUP($A6,'petroleum diesel'!$A$2:$AQ$28,COLUMN('petroleum diesel'!X$2),FALSE)+VLOOKUP($A6,'petroleum diesel'!$A$32:$AQ$58,COLUMN('petroleum diesel'!X$32),FALSE)</f>
        <v>0</v>
      </c>
      <c r="Y6">
        <f>VLOOKUP($A6,'petroleum diesel'!$A$2:$AQ$28,COLUMN('petroleum diesel'!Y$2),FALSE)+VLOOKUP($A6,'petroleum diesel'!$A$32:$AQ$58,COLUMN('petroleum diesel'!Y$32),FALSE)</f>
        <v>0</v>
      </c>
      <c r="Z6">
        <f>VLOOKUP($A6,'petroleum diesel'!$A$2:$AQ$28,COLUMN('petroleum diesel'!Z$2),FALSE)+VLOOKUP($A6,'petroleum diesel'!$A$32:$AQ$58,COLUMN('petroleum diesel'!Z$32),FALSE)</f>
        <v>0</v>
      </c>
      <c r="AA6">
        <f>VLOOKUP($A6,'petroleum diesel'!$A$2:$AQ$28,COLUMN('petroleum diesel'!AA$2),FALSE)+VLOOKUP($A6,'petroleum diesel'!$A$32:$AQ$58,COLUMN('petroleum diesel'!AA$32),FALSE)</f>
        <v>0</v>
      </c>
      <c r="AB6">
        <f>VLOOKUP($A6,'petroleum diesel'!$A$2:$AQ$28,COLUMN('petroleum diesel'!AB$2),FALSE)+VLOOKUP($A6,'petroleum diesel'!$A$32:$AQ$58,COLUMN('petroleum diesel'!AB$32),FALSE)</f>
        <v>0</v>
      </c>
      <c r="AC6">
        <f>VLOOKUP($A6,'petroleum diesel'!$A$2:$AQ$28,COLUMN('petroleum diesel'!AC$2),FALSE)+VLOOKUP($A6,'petroleum diesel'!$A$32:$AQ$58,COLUMN('petroleum diesel'!AC$32),FALSE)</f>
        <v>0</v>
      </c>
      <c r="AD6">
        <f>VLOOKUP($A6,'petroleum diesel'!$A$2:$AQ$28,COLUMN('petroleum diesel'!AD$2),FALSE)+VLOOKUP($A6,'petroleum diesel'!$A$32:$AQ$58,COLUMN('petroleum diesel'!AD$32),FALSE)</f>
        <v>0</v>
      </c>
      <c r="AE6">
        <f>VLOOKUP($A6,'petroleum diesel'!$A$2:$AQ$28,COLUMN('petroleum diesel'!AE$2),FALSE)+VLOOKUP($A6,'petroleum diesel'!$A$32:$AQ$58,COLUMN('petroleum diesel'!AE$32),FALSE)</f>
        <v>0</v>
      </c>
      <c r="AF6">
        <f>VLOOKUP($A6,'petroleum diesel'!$A$2:$AQ$28,COLUMN('petroleum diesel'!AF$2),FALSE)+VLOOKUP($A6,'petroleum diesel'!$A$32:$AQ$58,COLUMN('petroleum diesel'!AF$32),FALSE)</f>
        <v>0</v>
      </c>
      <c r="AG6">
        <f>VLOOKUP($A6,'petroleum diesel'!$A$2:$AQ$28,COLUMN('petroleum diesel'!AG$2),FALSE)+VLOOKUP($A6,'petroleum diesel'!$A$32:$AQ$58,COLUMN('petroleum diesel'!AG$32),FALSE)</f>
        <v>0</v>
      </c>
      <c r="AH6">
        <f>VLOOKUP($A6,'petroleum diesel'!$A$2:$AQ$28,COLUMN('petroleum diesel'!AH$2),FALSE)+VLOOKUP($A6,'petroleum diesel'!$A$32:$AQ$58,COLUMN('petroleum diesel'!AH$32),FALSE)</f>
        <v>0</v>
      </c>
      <c r="AI6">
        <f>VLOOKUP($A6,'petroleum diesel'!$A$2:$AQ$28,COLUMN('petroleum diesel'!AI$2),FALSE)+VLOOKUP($A6,'petroleum diesel'!$A$32:$AQ$58,COLUMN('petroleum diesel'!AI$32),FALSE)</f>
        <v>0</v>
      </c>
      <c r="AJ6">
        <f>VLOOKUP($A6,'petroleum diesel'!$A$2:$AQ$28,COLUMN('petroleum diesel'!AJ$2),FALSE)+VLOOKUP($A6,'petroleum diesel'!$A$32:$AQ$58,COLUMN('petroleum diesel'!AJ$32),FALSE)</f>
        <v>0</v>
      </c>
      <c r="AK6">
        <f>VLOOKUP($A6,'petroleum diesel'!$A$2:$AQ$28,COLUMN('petroleum diesel'!AK$2),FALSE)+VLOOKUP($A6,'petroleum diesel'!$A$32:$AQ$58,COLUMN('petroleum diesel'!AK$32),FALSE)</f>
        <v>0</v>
      </c>
      <c r="AL6">
        <f>VLOOKUP($A6,'petroleum diesel'!$A$2:$AQ$28,COLUMN('petroleum diesel'!AL$2),FALSE)+VLOOKUP($A6,'petroleum diesel'!$A$32:$AQ$58,COLUMN('petroleum diesel'!AL$32),FALSE)</f>
        <v>0</v>
      </c>
      <c r="AM6">
        <f>VLOOKUP($A6,'petroleum diesel'!$A$2:$AQ$28,COLUMN('petroleum diesel'!AM$2),FALSE)+VLOOKUP($A6,'petroleum diesel'!$A$32:$AQ$58,COLUMN('petroleum diesel'!AM$32),FALSE)</f>
        <v>0</v>
      </c>
      <c r="AN6">
        <f>VLOOKUP($A6,'petroleum diesel'!$A$2:$AQ$28,COLUMN('petroleum diesel'!AN$2),FALSE)+VLOOKUP($A6,'petroleum diesel'!$A$32:$AQ$58,COLUMN('petroleum diesel'!AN$32),FALSE)</f>
        <v>0</v>
      </c>
      <c r="AO6">
        <f>VLOOKUP($A6,'petroleum diesel'!$A$2:$AQ$28,COLUMN('petroleum diesel'!AO$2),FALSE)+VLOOKUP($A6,'petroleum diesel'!$A$32:$AQ$58,COLUMN('petroleum diesel'!AO$32),FALSE)</f>
        <v>0</v>
      </c>
      <c r="AP6">
        <f>VLOOKUP($A6,'petroleum diesel'!$A$2:$AQ$28,COLUMN('petroleum diesel'!AP$2),FALSE)+VLOOKUP($A6,'petroleum diesel'!$A$32:$AQ$58,COLUMN('petroleum diesel'!AP$32),FALSE)</f>
        <v>0</v>
      </c>
      <c r="AQ6">
        <f>VLOOKUP($A6,'petroleum diesel'!$A$2:$AQ$28,COLUMN('petroleum diesel'!AQ$2),FALSE)+VLOOKUP($A6,'petroleum diesel'!$A$32:$AQ$58,COLUMN('petroleum diesel'!AQ$32),FALSE)</f>
        <v>0</v>
      </c>
    </row>
    <row r="7" spans="1:43">
      <c r="A7" s="37" t="s">
        <v>621</v>
      </c>
      <c r="B7">
        <f>VLOOKUP($A7,'petroleum diesel'!$A$2:$AQ$28,COLUMN('petroleum diesel'!B$2),FALSE)+VLOOKUP($A7,'petroleum diesel'!$A$32:$AQ$58,COLUMN('petroleum diesel'!B$32),FALSE)</f>
        <v>1065894819219.8844</v>
      </c>
      <c r="C7">
        <f>VLOOKUP($A7,'petroleum diesel'!$A$2:$AQ$28,COLUMN('petroleum diesel'!C$2),FALSE)+VLOOKUP($A7,'petroleum diesel'!$A$32:$AQ$58,COLUMN('petroleum diesel'!C$32),FALSE)</f>
        <v>1341688675425.2258</v>
      </c>
      <c r="D7">
        <f>VLOOKUP($A7,'petroleum diesel'!$A$2:$AQ$28,COLUMN('petroleum diesel'!D$2),FALSE)+VLOOKUP($A7,'petroleum diesel'!$A$32:$AQ$58,COLUMN('petroleum diesel'!D$32),FALSE)</f>
        <v>1228025586930.9861</v>
      </c>
      <c r="E7">
        <f>VLOOKUP($A7,'petroleum diesel'!$A$2:$AQ$28,COLUMN('petroleum diesel'!E$2),FALSE)+VLOOKUP($A7,'petroleum diesel'!$A$32:$AQ$58,COLUMN('petroleum diesel'!E$32),FALSE)</f>
        <v>1235311167095.8882</v>
      </c>
      <c r="F7">
        <f>VLOOKUP($A7,'petroleum diesel'!$A$2:$AQ$28,COLUMN('petroleum diesel'!F$2),FALSE)+VLOOKUP($A7,'petroleum diesel'!$A$32:$AQ$58,COLUMN('petroleum diesel'!F$32),FALSE)</f>
        <v>1240226572926.3391</v>
      </c>
      <c r="G7">
        <f>VLOOKUP($A7,'petroleum diesel'!$A$2:$AQ$28,COLUMN('petroleum diesel'!G$2),FALSE)+VLOOKUP($A7,'petroleum diesel'!$A$32:$AQ$58,COLUMN('petroleum diesel'!G$32),FALSE)</f>
        <v>1243659547272.748</v>
      </c>
      <c r="H7">
        <f>VLOOKUP($A7,'petroleum diesel'!$A$2:$AQ$28,COLUMN('petroleum diesel'!H$2),FALSE)+VLOOKUP($A7,'petroleum diesel'!$A$32:$AQ$58,COLUMN('petroleum diesel'!H$32),FALSE)</f>
        <v>1246143754798.2197</v>
      </c>
      <c r="I7">
        <f>VLOOKUP($A7,'petroleum diesel'!$A$2:$AQ$28,COLUMN('petroleum diesel'!I$2),FALSE)+VLOOKUP($A7,'petroleum diesel'!$A$32:$AQ$58,COLUMN('petroleum diesel'!I$32),FALSE)</f>
        <v>1247347454511.3496</v>
      </c>
      <c r="J7">
        <f>VLOOKUP($A7,'petroleum diesel'!$A$2:$AQ$28,COLUMN('petroleum diesel'!J$2),FALSE)+VLOOKUP($A7,'petroleum diesel'!$A$32:$AQ$58,COLUMN('petroleum diesel'!J$32),FALSE)</f>
        <v>1248541600802.7131</v>
      </c>
      <c r="K7">
        <f>VLOOKUP($A7,'petroleum diesel'!$A$2:$AQ$28,COLUMN('petroleum diesel'!K$2),FALSE)+VLOOKUP($A7,'petroleum diesel'!$A$32:$AQ$58,COLUMN('petroleum diesel'!K$32),FALSE)</f>
        <v>1249749543378.9937</v>
      </c>
      <c r="L7">
        <f>VLOOKUP($A7,'petroleum diesel'!$A$2:$AQ$28,COLUMN('petroleum diesel'!L$2),FALSE)+VLOOKUP($A7,'petroleum diesel'!$A$32:$AQ$58,COLUMN('petroleum diesel'!L$32),FALSE)</f>
        <v>1250986945959.5049</v>
      </c>
      <c r="M7">
        <f>VLOOKUP($A7,'petroleum diesel'!$A$2:$AQ$28,COLUMN('petroleum diesel'!M$2),FALSE)+VLOOKUP($A7,'petroleum diesel'!$A$32:$AQ$58,COLUMN('petroleum diesel'!M$32),FALSE)</f>
        <v>1250410210692.3694</v>
      </c>
      <c r="N7">
        <f>VLOOKUP($A7,'petroleum diesel'!$A$2:$AQ$28,COLUMN('petroleum diesel'!N$2),FALSE)+VLOOKUP($A7,'petroleum diesel'!$A$32:$AQ$58,COLUMN('petroleum diesel'!N$32),FALSE)</f>
        <v>1249874636986.1147</v>
      </c>
      <c r="O7">
        <f>VLOOKUP($A7,'petroleum diesel'!$A$2:$AQ$28,COLUMN('petroleum diesel'!O$2),FALSE)+VLOOKUP($A7,'petroleum diesel'!$A$32:$AQ$58,COLUMN('petroleum diesel'!O$32),FALSE)</f>
        <v>1249379394728.5667</v>
      </c>
      <c r="P7">
        <f>VLOOKUP($A7,'petroleum diesel'!$A$2:$AQ$28,COLUMN('petroleum diesel'!P$2),FALSE)+VLOOKUP($A7,'petroleum diesel'!$A$32:$AQ$58,COLUMN('petroleum diesel'!P$32),FALSE)</f>
        <v>1248919953346.5679</v>
      </c>
      <c r="Q7">
        <f>VLOOKUP($A7,'petroleum diesel'!$A$2:$AQ$28,COLUMN('petroleum diesel'!Q$2),FALSE)+VLOOKUP($A7,'petroleum diesel'!$A$32:$AQ$58,COLUMN('petroleum diesel'!Q$32),FALSE)</f>
        <v>1248476400693.1599</v>
      </c>
      <c r="R7">
        <f>VLOOKUP($A7,'petroleum diesel'!$A$2:$AQ$28,COLUMN('petroleum diesel'!R$2),FALSE)+VLOOKUP($A7,'petroleum diesel'!$A$32:$AQ$58,COLUMN('petroleum diesel'!R$32),FALSE)</f>
        <v>1246804932387.908</v>
      </c>
      <c r="S7">
        <f>VLOOKUP($A7,'petroleum diesel'!$A$2:$AQ$28,COLUMN('petroleum diesel'!S$2),FALSE)+VLOOKUP($A7,'petroleum diesel'!$A$32:$AQ$58,COLUMN('petroleum diesel'!S$32),FALSE)</f>
        <v>1246349090332.3784</v>
      </c>
      <c r="T7">
        <f>VLOOKUP($A7,'petroleum diesel'!$A$2:$AQ$28,COLUMN('petroleum diesel'!T$2),FALSE)+VLOOKUP($A7,'petroleum diesel'!$A$32:$AQ$58,COLUMN('petroleum diesel'!T$32),FALSE)</f>
        <v>1245848680548.8621</v>
      </c>
      <c r="U7">
        <f>VLOOKUP($A7,'petroleum diesel'!$A$2:$AQ$28,COLUMN('petroleum diesel'!U$2),FALSE)+VLOOKUP($A7,'petroleum diesel'!$A$32:$AQ$58,COLUMN('petroleum diesel'!U$32),FALSE)</f>
        <v>1245276405412.9875</v>
      </c>
      <c r="V7">
        <f>VLOOKUP($A7,'petroleum diesel'!$A$2:$AQ$28,COLUMN('petroleum diesel'!V$2),FALSE)+VLOOKUP($A7,'petroleum diesel'!$A$32:$AQ$58,COLUMN('petroleum diesel'!V$32),FALSE)</f>
        <v>1244603964150.3423</v>
      </c>
      <c r="W7">
        <f>VLOOKUP($A7,'petroleum diesel'!$A$2:$AQ$28,COLUMN('petroleum diesel'!W$2),FALSE)+VLOOKUP($A7,'petroleum diesel'!$A$32:$AQ$58,COLUMN('petroleum diesel'!W$32),FALSE)</f>
        <v>1243051411712.8933</v>
      </c>
      <c r="X7">
        <f>VLOOKUP($A7,'petroleum diesel'!$A$2:$AQ$28,COLUMN('petroleum diesel'!X$2),FALSE)+VLOOKUP($A7,'petroleum diesel'!$A$32:$AQ$58,COLUMN('petroleum diesel'!X$32),FALSE)</f>
        <v>1239361741369.6758</v>
      </c>
      <c r="Y7">
        <f>VLOOKUP($A7,'petroleum diesel'!$A$2:$AQ$28,COLUMN('petroleum diesel'!Y$2),FALSE)+VLOOKUP($A7,'petroleum diesel'!$A$32:$AQ$58,COLUMN('petroleum diesel'!Y$32),FALSE)</f>
        <v>1234733400001.4114</v>
      </c>
      <c r="Z7">
        <f>VLOOKUP($A7,'petroleum diesel'!$A$2:$AQ$28,COLUMN('petroleum diesel'!Z$2),FALSE)+VLOOKUP($A7,'petroleum diesel'!$A$32:$AQ$58,COLUMN('petroleum diesel'!Z$32),FALSE)</f>
        <v>1229145600169.2461</v>
      </c>
      <c r="AA7">
        <f>VLOOKUP($A7,'petroleum diesel'!$A$2:$AQ$28,COLUMN('petroleum diesel'!AA$2),FALSE)+VLOOKUP($A7,'petroleum diesel'!$A$32:$AQ$58,COLUMN('petroleum diesel'!AA$32),FALSE)</f>
        <v>1222567839857.0049</v>
      </c>
      <c r="AB7">
        <f>VLOOKUP($A7,'petroleum diesel'!$A$2:$AQ$28,COLUMN('petroleum diesel'!AB$2),FALSE)+VLOOKUP($A7,'petroleum diesel'!$A$32:$AQ$58,COLUMN('petroleum diesel'!AB$32),FALSE)</f>
        <v>1214984718985.6846</v>
      </c>
      <c r="AC7">
        <f>VLOOKUP($A7,'petroleum diesel'!$A$2:$AQ$28,COLUMN('petroleum diesel'!AC$2),FALSE)+VLOOKUP($A7,'petroleum diesel'!$A$32:$AQ$58,COLUMN('petroleum diesel'!AC$32),FALSE)</f>
        <v>1206383895646.7693</v>
      </c>
      <c r="AD7">
        <f>VLOOKUP($A7,'petroleum diesel'!$A$2:$AQ$28,COLUMN('petroleum diesel'!AD$2),FALSE)+VLOOKUP($A7,'petroleum diesel'!$A$32:$AQ$58,COLUMN('petroleum diesel'!AD$32),FALSE)</f>
        <v>1196756325156.4304</v>
      </c>
      <c r="AE7">
        <f>VLOOKUP($A7,'petroleum diesel'!$A$2:$AQ$28,COLUMN('petroleum diesel'!AE$2),FALSE)+VLOOKUP($A7,'petroleum diesel'!$A$32:$AQ$58,COLUMN('petroleum diesel'!AE$32),FALSE)</f>
        <v>1186084624248.7742</v>
      </c>
      <c r="AF7">
        <f>VLOOKUP($A7,'petroleum diesel'!$A$2:$AQ$28,COLUMN('petroleum diesel'!AF$2),FALSE)+VLOOKUP($A7,'petroleum diesel'!$A$32:$AQ$58,COLUMN('petroleum diesel'!AF$32),FALSE)</f>
        <v>1174367284479.1604</v>
      </c>
      <c r="AG7">
        <f>VLOOKUP($A7,'petroleum diesel'!$A$2:$AQ$28,COLUMN('petroleum diesel'!AG$2),FALSE)+VLOOKUP($A7,'petroleum diesel'!$A$32:$AQ$58,COLUMN('petroleum diesel'!AG$32),FALSE)</f>
        <v>1161595090667.9929</v>
      </c>
      <c r="AH7">
        <f>VLOOKUP($A7,'petroleum diesel'!$A$2:$AQ$28,COLUMN('petroleum diesel'!AH$2),FALSE)+VLOOKUP($A7,'petroleum diesel'!$A$32:$AQ$58,COLUMN('petroleum diesel'!AH$32),FALSE)</f>
        <v>1146624346272.3821</v>
      </c>
      <c r="AI7">
        <f>VLOOKUP($A7,'petroleum diesel'!$A$2:$AQ$28,COLUMN('petroleum diesel'!AI$2),FALSE)+VLOOKUP($A7,'petroleum diesel'!$A$32:$AQ$58,COLUMN('petroleum diesel'!AI$32),FALSE)</f>
        <v>1130634945141.324</v>
      </c>
      <c r="AJ7">
        <f>VLOOKUP($A7,'petroleum diesel'!$A$2:$AQ$28,COLUMN('petroleum diesel'!AJ$2),FALSE)+VLOOKUP($A7,'petroleum diesel'!$A$32:$AQ$58,COLUMN('petroleum diesel'!AJ$32),FALSE)</f>
        <v>1113634618120.512</v>
      </c>
      <c r="AK7">
        <f>VLOOKUP($A7,'petroleum diesel'!$A$2:$AQ$28,COLUMN('petroleum diesel'!AK$2),FALSE)+VLOOKUP($A7,'petroleum diesel'!$A$32:$AQ$58,COLUMN('petroleum diesel'!AK$32),FALSE)</f>
        <v>1095636105733.082</v>
      </c>
      <c r="AL7">
        <f>VLOOKUP($A7,'petroleum diesel'!$A$2:$AQ$28,COLUMN('petroleum diesel'!AL$2),FALSE)+VLOOKUP($A7,'petroleum diesel'!$A$32:$AQ$58,COLUMN('petroleum diesel'!AL$32),FALSE)</f>
        <v>1076657243899.8596</v>
      </c>
      <c r="AM7">
        <f>VLOOKUP($A7,'petroleum diesel'!$A$2:$AQ$28,COLUMN('petroleum diesel'!AM$2),FALSE)+VLOOKUP($A7,'petroleum diesel'!$A$32:$AQ$58,COLUMN('petroleum diesel'!AM$32),FALSE)</f>
        <v>1056710342289.7341</v>
      </c>
      <c r="AN7">
        <f>VLOOKUP($A7,'petroleum diesel'!$A$2:$AQ$28,COLUMN('petroleum diesel'!AN$2),FALSE)+VLOOKUP($A7,'petroleum diesel'!$A$32:$AQ$58,COLUMN('petroleum diesel'!AN$32),FALSE)</f>
        <v>1035824135014.1598</v>
      </c>
      <c r="AO7">
        <f>VLOOKUP($A7,'petroleum diesel'!$A$2:$AQ$28,COLUMN('petroleum diesel'!AO$2),FALSE)+VLOOKUP($A7,'petroleum diesel'!$A$32:$AQ$58,COLUMN('petroleum diesel'!AO$32),FALSE)</f>
        <v>1014022262830.4896</v>
      </c>
      <c r="AP7">
        <f>VLOOKUP($A7,'petroleum diesel'!$A$2:$AQ$28,COLUMN('petroleum diesel'!AP$2),FALSE)+VLOOKUP($A7,'petroleum diesel'!$A$32:$AQ$58,COLUMN('petroleum diesel'!AP$32),FALSE)</f>
        <v>991344385723.78296</v>
      </c>
      <c r="AQ7">
        <f>VLOOKUP($A7,'petroleum diesel'!$A$2:$AQ$28,COLUMN('petroleum diesel'!AQ$2),FALSE)+VLOOKUP($A7,'petroleum diesel'!$A$32:$AQ$58,COLUMN('petroleum diesel'!AQ$32),FALSE)</f>
        <v>967825357035.27136</v>
      </c>
    </row>
    <row r="8" spans="1:43">
      <c r="A8" s="37" t="s">
        <v>622</v>
      </c>
      <c r="B8">
        <f>VLOOKUP($A8,'petroleum diesel'!$A$2:$AQ$28,COLUMN('petroleum diesel'!B$2),FALSE)+VLOOKUP($A8,'petroleum diesel'!$A$32:$AQ$58,COLUMN('petroleum diesel'!B$32),FALSE)</f>
        <v>1887340164834.9014</v>
      </c>
      <c r="C8">
        <f>VLOOKUP($A8,'petroleum diesel'!$A$2:$AQ$28,COLUMN('petroleum diesel'!C$2),FALSE)+VLOOKUP($A8,'petroleum diesel'!$A$32:$AQ$58,COLUMN('petroleum diesel'!C$32),FALSE)</f>
        <v>2022724769946.3169</v>
      </c>
      <c r="D8">
        <f>VLOOKUP($A8,'petroleum diesel'!$A$2:$AQ$28,COLUMN('petroleum diesel'!D$2),FALSE)+VLOOKUP($A8,'petroleum diesel'!$A$32:$AQ$58,COLUMN('petroleum diesel'!D$32),FALSE)</f>
        <v>2188625487024.749</v>
      </c>
      <c r="E8">
        <f>VLOOKUP($A8,'petroleum diesel'!$A$2:$AQ$28,COLUMN('petroleum diesel'!E$2),FALSE)+VLOOKUP($A8,'petroleum diesel'!$A$32:$AQ$58,COLUMN('petroleum diesel'!E$32),FALSE)</f>
        <v>2019302506509.2109</v>
      </c>
      <c r="F8">
        <f>VLOOKUP($A8,'petroleum diesel'!$A$2:$AQ$28,COLUMN('petroleum diesel'!F$2),FALSE)+VLOOKUP($A8,'petroleum diesel'!$A$32:$AQ$58,COLUMN('petroleum diesel'!F$32),FALSE)</f>
        <v>2003899104286.2715</v>
      </c>
      <c r="G8">
        <f>VLOOKUP($A8,'petroleum diesel'!$A$2:$AQ$28,COLUMN('petroleum diesel'!G$2),FALSE)+VLOOKUP($A8,'petroleum diesel'!$A$32:$AQ$58,COLUMN('petroleum diesel'!G$32),FALSE)</f>
        <v>1986622786089.0835</v>
      </c>
      <c r="H8">
        <f>VLOOKUP($A8,'petroleum diesel'!$A$2:$AQ$28,COLUMN('petroleum diesel'!H$2),FALSE)+VLOOKUP($A8,'petroleum diesel'!$A$32:$AQ$58,COLUMN('petroleum diesel'!H$32),FALSE)</f>
        <v>1968376436581.3362</v>
      </c>
      <c r="I8">
        <f>VLOOKUP($A8,'petroleum diesel'!$A$2:$AQ$28,COLUMN('petroleum diesel'!I$2),FALSE)+VLOOKUP($A8,'petroleum diesel'!$A$32:$AQ$58,COLUMN('petroleum diesel'!I$32),FALSE)</f>
        <v>1948670554302.3267</v>
      </c>
      <c r="J8">
        <f>VLOOKUP($A8,'petroleum diesel'!$A$2:$AQ$28,COLUMN('petroleum diesel'!J$2),FALSE)+VLOOKUP($A8,'petroleum diesel'!$A$32:$AQ$58,COLUMN('petroleum diesel'!J$32),FALSE)</f>
        <v>1929513154399.2883</v>
      </c>
      <c r="K8">
        <f>VLOOKUP($A8,'petroleum diesel'!$A$2:$AQ$28,COLUMN('petroleum diesel'!K$2),FALSE)+VLOOKUP($A8,'petroleum diesel'!$A$32:$AQ$58,COLUMN('petroleum diesel'!K$32),FALSE)</f>
        <v>1910918903253.5933</v>
      </c>
      <c r="L8">
        <f>VLOOKUP($A8,'petroleum diesel'!$A$2:$AQ$28,COLUMN('petroleum diesel'!L$2),FALSE)+VLOOKUP($A8,'petroleum diesel'!$A$32:$AQ$58,COLUMN('petroleum diesel'!L$32),FALSE)</f>
        <v>1892890446944.8115</v>
      </c>
      <c r="M8">
        <f>VLOOKUP($A8,'petroleum diesel'!$A$2:$AQ$28,COLUMN('petroleum diesel'!M$2),FALSE)+VLOOKUP($A8,'petroleum diesel'!$A$32:$AQ$58,COLUMN('petroleum diesel'!M$32),FALSE)</f>
        <v>1872646071173.5093</v>
      </c>
      <c r="N8">
        <f>VLOOKUP($A8,'petroleum diesel'!$A$2:$AQ$28,COLUMN('petroleum diesel'!N$2),FALSE)+VLOOKUP($A8,'petroleum diesel'!$A$32:$AQ$58,COLUMN('petroleum diesel'!N$32),FALSE)</f>
        <v>1853000096715.97</v>
      </c>
      <c r="O8">
        <f>VLOOKUP($A8,'petroleum diesel'!$A$2:$AQ$28,COLUMN('petroleum diesel'!O$2),FALSE)+VLOOKUP($A8,'petroleum diesel'!$A$32:$AQ$58,COLUMN('petroleum diesel'!O$32),FALSE)</f>
        <v>1833929930899.9541</v>
      </c>
      <c r="P8">
        <f>VLOOKUP($A8,'petroleum diesel'!$A$2:$AQ$28,COLUMN('petroleum diesel'!P$2),FALSE)+VLOOKUP($A8,'petroleum diesel'!$A$32:$AQ$58,COLUMN('petroleum diesel'!P$32),FALSE)</f>
        <v>1815408715169.3484</v>
      </c>
      <c r="Q8">
        <f>VLOOKUP($A8,'petroleum diesel'!$A$2:$AQ$28,COLUMN('petroleum diesel'!Q$2),FALSE)+VLOOKUP($A8,'petroleum diesel'!$A$32:$AQ$58,COLUMN('petroleum diesel'!Q$32),FALSE)</f>
        <v>1797388698415.7742</v>
      </c>
      <c r="R8">
        <f>VLOOKUP($A8,'petroleum diesel'!$A$2:$AQ$28,COLUMN('petroleum diesel'!R$2),FALSE)+VLOOKUP($A8,'petroleum diesel'!$A$32:$AQ$58,COLUMN('petroleum diesel'!R$32),FALSE)</f>
        <v>1778078736962.1499</v>
      </c>
      <c r="S8">
        <f>VLOOKUP($A8,'petroleum diesel'!$A$2:$AQ$28,COLUMN('petroleum diesel'!S$2),FALSE)+VLOOKUP($A8,'petroleum diesel'!$A$32:$AQ$58,COLUMN('petroleum diesel'!S$32),FALSE)</f>
        <v>1760964089183.6038</v>
      </c>
      <c r="T8">
        <f>VLOOKUP($A8,'petroleum diesel'!$A$2:$AQ$28,COLUMN('petroleum diesel'!T$2),FALSE)+VLOOKUP($A8,'petroleum diesel'!$A$32:$AQ$58,COLUMN('petroleum diesel'!T$32),FALSE)</f>
        <v>1744217139271.5723</v>
      </c>
      <c r="U8">
        <f>VLOOKUP($A8,'petroleum diesel'!$A$2:$AQ$28,COLUMN('petroleum diesel'!U$2),FALSE)+VLOOKUP($A8,'petroleum diesel'!$A$32:$AQ$58,COLUMN('petroleum diesel'!U$32),FALSE)</f>
        <v>1727787276374.6016</v>
      </c>
      <c r="V8">
        <f>VLOOKUP($A8,'petroleum diesel'!$A$2:$AQ$28,COLUMN('petroleum diesel'!V$2),FALSE)+VLOOKUP($A8,'petroleum diesel'!$A$32:$AQ$58,COLUMN('petroleum diesel'!V$32),FALSE)</f>
        <v>1711624432344.8054</v>
      </c>
      <c r="W8">
        <f>VLOOKUP($A8,'petroleum diesel'!$A$2:$AQ$28,COLUMN('petroleum diesel'!W$2),FALSE)+VLOOKUP($A8,'petroleum diesel'!$A$32:$AQ$58,COLUMN('petroleum diesel'!W$32),FALSE)</f>
        <v>1694655674452.3857</v>
      </c>
      <c r="X8">
        <f>VLOOKUP($A8,'petroleum diesel'!$A$2:$AQ$28,COLUMN('petroleum diesel'!X$2),FALSE)+VLOOKUP($A8,'petroleum diesel'!$A$32:$AQ$58,COLUMN('petroleum diesel'!X$32),FALSE)</f>
        <v>1675199981180.3262</v>
      </c>
      <c r="Y8">
        <f>VLOOKUP($A8,'petroleum diesel'!$A$2:$AQ$28,COLUMN('petroleum diesel'!Y$2),FALSE)+VLOOKUP($A8,'petroleum diesel'!$A$32:$AQ$58,COLUMN('petroleum diesel'!Y$32),FALSE)</f>
        <v>1654923560203.5054</v>
      </c>
      <c r="Z8">
        <f>VLOOKUP($A8,'petroleum diesel'!$A$2:$AQ$28,COLUMN('petroleum diesel'!Z$2),FALSE)+VLOOKUP($A8,'petroleum diesel'!$A$32:$AQ$58,COLUMN('petroleum diesel'!Z$32),FALSE)</f>
        <v>1633815904205.1877</v>
      </c>
      <c r="AA8">
        <f>VLOOKUP($A8,'petroleum diesel'!$A$2:$AQ$28,COLUMN('petroleum diesel'!AA$2),FALSE)+VLOOKUP($A8,'petroleum diesel'!$A$32:$AQ$58,COLUMN('petroleum diesel'!AA$32),FALSE)</f>
        <v>1611853707329.2124</v>
      </c>
      <c r="AB8">
        <f>VLOOKUP($A8,'petroleum diesel'!$A$2:$AQ$28,COLUMN('petroleum diesel'!AB$2),FALSE)+VLOOKUP($A8,'petroleum diesel'!$A$32:$AQ$58,COLUMN('petroleum diesel'!AB$32),FALSE)</f>
        <v>1589033823893.9253</v>
      </c>
      <c r="AC8">
        <f>VLOOKUP($A8,'petroleum diesel'!$A$2:$AQ$28,COLUMN('petroleum diesel'!AC$2),FALSE)+VLOOKUP($A8,'petroleum diesel'!$A$32:$AQ$58,COLUMN('petroleum diesel'!AC$32),FALSE)</f>
        <v>1565356828378.9951</v>
      </c>
      <c r="AD8">
        <f>VLOOKUP($A8,'petroleum diesel'!$A$2:$AQ$28,COLUMN('petroleum diesel'!AD$2),FALSE)+VLOOKUP($A8,'petroleum diesel'!$A$32:$AQ$58,COLUMN('petroleum diesel'!AD$32),FALSE)</f>
        <v>1540827173382.293</v>
      </c>
      <c r="AE8">
        <f>VLOOKUP($A8,'petroleum diesel'!$A$2:$AQ$28,COLUMN('petroleum diesel'!AE$2),FALSE)+VLOOKUP($A8,'petroleum diesel'!$A$32:$AQ$58,COLUMN('petroleum diesel'!AE$32),FALSE)</f>
        <v>1515438171505.3928</v>
      </c>
      <c r="AF8">
        <f>VLOOKUP($A8,'petroleum diesel'!$A$2:$AQ$28,COLUMN('petroleum diesel'!AF$2),FALSE)+VLOOKUP($A8,'petroleum diesel'!$A$32:$AQ$58,COLUMN('petroleum diesel'!AF$32),FALSE)</f>
        <v>1489203117317.9041</v>
      </c>
      <c r="AG8">
        <f>VLOOKUP($A8,'petroleum diesel'!$A$2:$AQ$28,COLUMN('petroleum diesel'!AG$2),FALSE)+VLOOKUP($A8,'petroleum diesel'!$A$32:$AQ$58,COLUMN('petroleum diesel'!AG$32),FALSE)</f>
        <v>1462124858501.6672</v>
      </c>
      <c r="AH8">
        <f>VLOOKUP($A8,'petroleum diesel'!$A$2:$AQ$28,COLUMN('petroleum diesel'!AH$2),FALSE)+VLOOKUP($A8,'petroleum diesel'!$A$32:$AQ$58,COLUMN('petroleum diesel'!AH$32),FALSE)</f>
        <v>1432788195531.4424</v>
      </c>
      <c r="AI8">
        <f>VLOOKUP($A8,'petroleum diesel'!$A$2:$AQ$28,COLUMN('petroleum diesel'!AI$2),FALSE)+VLOOKUP($A8,'petroleum diesel'!$A$32:$AQ$58,COLUMN('petroleum diesel'!AI$32),FALSE)</f>
        <v>1402700795546.6055</v>
      </c>
      <c r="AJ8">
        <f>VLOOKUP($A8,'petroleum diesel'!$A$2:$AQ$28,COLUMN('petroleum diesel'!AJ$2),FALSE)+VLOOKUP($A8,'petroleum diesel'!$A$32:$AQ$58,COLUMN('petroleum diesel'!AJ$32),FALSE)</f>
        <v>1371882992275.4744</v>
      </c>
      <c r="AK8">
        <f>VLOOKUP($A8,'petroleum diesel'!$A$2:$AQ$28,COLUMN('petroleum diesel'!AK$2),FALSE)+VLOOKUP($A8,'petroleum diesel'!$A$32:$AQ$58,COLUMN('petroleum diesel'!AK$32),FALSE)</f>
        <v>1340360364182.6841</v>
      </c>
      <c r="AL8">
        <f>VLOOKUP($A8,'petroleum diesel'!$A$2:$AQ$28,COLUMN('petroleum diesel'!AL$2),FALSE)+VLOOKUP($A8,'petroleum diesel'!$A$32:$AQ$58,COLUMN('petroleum diesel'!AL$32),FALSE)</f>
        <v>1308163668800.9636</v>
      </c>
      <c r="AM8">
        <f>VLOOKUP($A8,'petroleum diesel'!$A$2:$AQ$28,COLUMN('petroleum diesel'!AM$2),FALSE)+VLOOKUP($A8,'petroleum diesel'!$A$32:$AQ$58,COLUMN('petroleum diesel'!AM$32),FALSE)</f>
        <v>1275315862313.0613</v>
      </c>
      <c r="AN8">
        <f>VLOOKUP($A8,'petroleum diesel'!$A$2:$AQ$28,COLUMN('petroleum diesel'!AN$2),FALSE)+VLOOKUP($A8,'petroleum diesel'!$A$32:$AQ$58,COLUMN('petroleum diesel'!AN$32),FALSE)</f>
        <v>1241858689426.0254</v>
      </c>
      <c r="AO8">
        <f>VLOOKUP($A8,'petroleum diesel'!$A$2:$AQ$28,COLUMN('petroleum diesel'!AO$2),FALSE)+VLOOKUP($A8,'petroleum diesel'!$A$32:$AQ$58,COLUMN('petroleum diesel'!AO$32),FALSE)</f>
        <v>1207826453664.7725</v>
      </c>
      <c r="AP8">
        <f>VLOOKUP($A8,'petroleum diesel'!$A$2:$AQ$28,COLUMN('petroleum diesel'!AP$2),FALSE)+VLOOKUP($A8,'petroleum diesel'!$A$32:$AQ$58,COLUMN('petroleum diesel'!AP$32),FALSE)</f>
        <v>1173271264710.3367</v>
      </c>
      <c r="AQ8">
        <f>VLOOKUP($A8,'petroleum diesel'!$A$2:$AQ$28,COLUMN('petroleum diesel'!AQ$2),FALSE)+VLOOKUP($A8,'petroleum diesel'!$A$32:$AQ$58,COLUMN('petroleum diesel'!AQ$32),FALSE)</f>
        <v>1138238004033.4485</v>
      </c>
    </row>
    <row r="9" spans="1:43">
      <c r="A9" s="37" t="s">
        <v>623</v>
      </c>
      <c r="B9">
        <f>VLOOKUP($A9,'petroleum diesel'!$A$2:$AQ$28,COLUMN('petroleum diesel'!B$2),FALSE)+VLOOKUP($A9,'petroleum diesel'!$A$32:$AQ$58,COLUMN('petroleum diesel'!B$32),FALSE)</f>
        <v>483976797278.20099</v>
      </c>
      <c r="C9">
        <f>VLOOKUP($A9,'petroleum diesel'!$A$2:$AQ$28,COLUMN('petroleum diesel'!C$2),FALSE)+VLOOKUP($A9,'petroleum diesel'!$A$32:$AQ$58,COLUMN('petroleum diesel'!C$32),FALSE)</f>
        <v>382506917094.0163</v>
      </c>
      <c r="D9">
        <f>VLOOKUP($A9,'petroleum diesel'!$A$2:$AQ$28,COLUMN('petroleum diesel'!D$2),FALSE)+VLOOKUP($A9,'petroleum diesel'!$A$32:$AQ$58,COLUMN('petroleum diesel'!D$32),FALSE)</f>
        <v>543672247031.79407</v>
      </c>
      <c r="E9">
        <f>VLOOKUP($A9,'petroleum diesel'!$A$2:$AQ$28,COLUMN('petroleum diesel'!E$2),FALSE)+VLOOKUP($A9,'petroleum diesel'!$A$32:$AQ$58,COLUMN('petroleum diesel'!E$32),FALSE)</f>
        <v>547745944795.78235</v>
      </c>
      <c r="F9">
        <f>VLOOKUP($A9,'petroleum diesel'!$A$2:$AQ$28,COLUMN('petroleum diesel'!F$2),FALSE)+VLOOKUP($A9,'petroleum diesel'!$A$32:$AQ$58,COLUMN('petroleum diesel'!F$32),FALSE)</f>
        <v>550696940638.26929</v>
      </c>
      <c r="G9">
        <f>VLOOKUP($A9,'petroleum diesel'!$A$2:$AQ$28,COLUMN('petroleum diesel'!G$2),FALSE)+VLOOKUP($A9,'petroleum diesel'!$A$32:$AQ$58,COLUMN('petroleum diesel'!G$32),FALSE)</f>
        <v>552916961432.74646</v>
      </c>
      <c r="H9">
        <f>VLOOKUP($A9,'petroleum diesel'!$A$2:$AQ$28,COLUMN('petroleum diesel'!H$2),FALSE)+VLOOKUP($A9,'petroleum diesel'!$A$32:$AQ$58,COLUMN('petroleum diesel'!H$32),FALSE)</f>
        <v>554642678957.52026</v>
      </c>
      <c r="I9">
        <f>VLOOKUP($A9,'petroleum diesel'!$A$2:$AQ$28,COLUMN('petroleum diesel'!I$2),FALSE)+VLOOKUP($A9,'petroleum diesel'!$A$32:$AQ$58,COLUMN('petroleum diesel'!I$32),FALSE)</f>
        <v>555726561841.24084</v>
      </c>
      <c r="J9">
        <f>VLOOKUP($A9,'petroleum diesel'!$A$2:$AQ$28,COLUMN('petroleum diesel'!J$2),FALSE)+VLOOKUP($A9,'petroleum diesel'!$A$32:$AQ$58,COLUMN('petroleum diesel'!J$32),FALSE)</f>
        <v>556735445860.9303</v>
      </c>
      <c r="K9">
        <f>VLOOKUP($A9,'petroleum diesel'!$A$2:$AQ$28,COLUMN('petroleum diesel'!K$2),FALSE)+VLOOKUP($A9,'petroleum diesel'!$A$32:$AQ$58,COLUMN('petroleum diesel'!K$32),FALSE)</f>
        <v>557681421327.51245</v>
      </c>
      <c r="L9">
        <f>VLOOKUP($A9,'petroleum diesel'!$A$2:$AQ$28,COLUMN('petroleum diesel'!L$2),FALSE)+VLOOKUP($A9,'petroleum diesel'!$A$32:$AQ$58,COLUMN('petroleum diesel'!L$32),FALSE)</f>
        <v>558573065883.72302</v>
      </c>
      <c r="M9">
        <f>VLOOKUP($A9,'petroleum diesel'!$A$2:$AQ$28,COLUMN('petroleum diesel'!M$2),FALSE)+VLOOKUP($A9,'petroleum diesel'!$A$32:$AQ$58,COLUMN('petroleum diesel'!M$32),FALSE)</f>
        <v>558588286647.698</v>
      </c>
      <c r="N9">
        <f>VLOOKUP($A9,'petroleum diesel'!$A$2:$AQ$28,COLUMN('petroleum diesel'!N$2),FALSE)+VLOOKUP($A9,'petroleum diesel'!$A$32:$AQ$58,COLUMN('petroleum diesel'!N$32),FALSE)</f>
        <v>558556660262.49768</v>
      </c>
      <c r="O9">
        <f>VLOOKUP($A9,'petroleum diesel'!$A$2:$AQ$28,COLUMN('petroleum diesel'!O$2),FALSE)+VLOOKUP($A9,'petroleum diesel'!$A$32:$AQ$58,COLUMN('petroleum diesel'!O$32),FALSE)</f>
        <v>558479380805.99329</v>
      </c>
      <c r="P9">
        <f>VLOOKUP($A9,'petroleum diesel'!$A$2:$AQ$28,COLUMN('petroleum diesel'!P$2),FALSE)+VLOOKUP($A9,'petroleum diesel'!$A$32:$AQ$58,COLUMN('petroleum diesel'!P$32),FALSE)</f>
        <v>558355881101.89624</v>
      </c>
      <c r="Q9">
        <f>VLOOKUP($A9,'petroleum diesel'!$A$2:$AQ$28,COLUMN('petroleum diesel'!Q$2),FALSE)+VLOOKUP($A9,'petroleum diesel'!$A$32:$AQ$58,COLUMN('petroleum diesel'!Q$32),FALSE)</f>
        <v>558178615999.32214</v>
      </c>
      <c r="R9">
        <f>VLOOKUP($A9,'petroleum diesel'!$A$2:$AQ$28,COLUMN('petroleum diesel'!R$2),FALSE)+VLOOKUP($A9,'petroleum diesel'!$A$32:$AQ$58,COLUMN('petroleum diesel'!R$32),FALSE)</f>
        <v>557392799063.40796</v>
      </c>
      <c r="S9">
        <f>VLOOKUP($A9,'petroleum diesel'!$A$2:$AQ$28,COLUMN('petroleum diesel'!S$2),FALSE)+VLOOKUP($A9,'petroleum diesel'!$A$32:$AQ$58,COLUMN('petroleum diesel'!S$32),FALSE)</f>
        <v>557092113896.49023</v>
      </c>
      <c r="T9">
        <f>VLOOKUP($A9,'petroleum diesel'!$A$2:$AQ$28,COLUMN('petroleum diesel'!T$2),FALSE)+VLOOKUP($A9,'petroleum diesel'!$A$32:$AQ$58,COLUMN('petroleum diesel'!T$32),FALSE)</f>
        <v>556714263755.31555</v>
      </c>
      <c r="U9">
        <f>VLOOKUP($A9,'petroleum diesel'!$A$2:$AQ$28,COLUMN('petroleum diesel'!U$2),FALSE)+VLOOKUP($A9,'petroleum diesel'!$A$32:$AQ$58,COLUMN('petroleum diesel'!U$32),FALSE)</f>
        <v>556248116718.66821</v>
      </c>
      <c r="V9">
        <f>VLOOKUP($A9,'petroleum diesel'!$A$2:$AQ$28,COLUMN('petroleum diesel'!V$2),FALSE)+VLOOKUP($A9,'petroleum diesel'!$A$32:$AQ$58,COLUMN('petroleum diesel'!V$32),FALSE)</f>
        <v>555682060400.08655</v>
      </c>
      <c r="W9">
        <f>VLOOKUP($A9,'petroleum diesel'!$A$2:$AQ$28,COLUMN('petroleum diesel'!W$2),FALSE)+VLOOKUP($A9,'petroleum diesel'!$A$32:$AQ$58,COLUMN('petroleum diesel'!W$32),FALSE)</f>
        <v>554669070318.31189</v>
      </c>
      <c r="X9">
        <f>VLOOKUP($A9,'petroleum diesel'!$A$2:$AQ$28,COLUMN('petroleum diesel'!X$2),FALSE)+VLOOKUP($A9,'petroleum diesel'!$A$32:$AQ$58,COLUMN('petroleum diesel'!X$32),FALSE)</f>
        <v>552650294506.89844</v>
      </c>
      <c r="Y9">
        <f>VLOOKUP($A9,'petroleum diesel'!$A$2:$AQ$28,COLUMN('petroleum diesel'!Y$2),FALSE)+VLOOKUP($A9,'petroleum diesel'!$A$32:$AQ$58,COLUMN('petroleum diesel'!Y$32),FALSE)</f>
        <v>550162853569.34546</v>
      </c>
      <c r="Z9">
        <f>VLOOKUP($A9,'petroleum diesel'!$A$2:$AQ$28,COLUMN('petroleum diesel'!Z$2),FALSE)+VLOOKUP($A9,'petroleum diesel'!$A$32:$AQ$58,COLUMN('petroleum diesel'!Z$32),FALSE)</f>
        <v>547199715497.0437</v>
      </c>
      <c r="AA9">
        <f>VLOOKUP($A9,'petroleum diesel'!$A$2:$AQ$28,COLUMN('petroleum diesel'!AA$2),FALSE)+VLOOKUP($A9,'petroleum diesel'!$A$32:$AQ$58,COLUMN('petroleum diesel'!AA$32),FALSE)</f>
        <v>543749737198.21814</v>
      </c>
      <c r="AB9">
        <f>VLOOKUP($A9,'petroleum diesel'!$A$2:$AQ$28,COLUMN('petroleum diesel'!AB$2),FALSE)+VLOOKUP($A9,'petroleum diesel'!$A$32:$AQ$58,COLUMN('petroleum diesel'!AB$32),FALSE)</f>
        <v>539808720169.92151</v>
      </c>
      <c r="AC9">
        <f>VLOOKUP($A9,'petroleum diesel'!$A$2:$AQ$28,COLUMN('petroleum diesel'!AC$2),FALSE)+VLOOKUP($A9,'petroleum diesel'!$A$32:$AQ$58,COLUMN('petroleum diesel'!AC$32),FALSE)</f>
        <v>535374038560.2179</v>
      </c>
      <c r="AD9">
        <f>VLOOKUP($A9,'petroleum diesel'!$A$2:$AQ$28,COLUMN('petroleum diesel'!AD$2),FALSE)+VLOOKUP($A9,'petroleum diesel'!$A$32:$AQ$58,COLUMN('petroleum diesel'!AD$32),FALSE)</f>
        <v>530444742054.11676</v>
      </c>
      <c r="AE9">
        <f>VLOOKUP($A9,'petroleum diesel'!$A$2:$AQ$28,COLUMN('petroleum diesel'!AE$2),FALSE)+VLOOKUP($A9,'petroleum diesel'!$A$32:$AQ$58,COLUMN('petroleum diesel'!AE$32),FALSE)</f>
        <v>525016399960.52527</v>
      </c>
      <c r="AF9">
        <f>VLOOKUP($A9,'petroleum diesel'!$A$2:$AQ$28,COLUMN('petroleum diesel'!AF$2),FALSE)+VLOOKUP($A9,'petroleum diesel'!$A$32:$AQ$58,COLUMN('petroleum diesel'!AF$32),FALSE)</f>
        <v>519091833484.22296</v>
      </c>
      <c r="AG9">
        <f>VLOOKUP($A9,'petroleum diesel'!$A$2:$AQ$28,COLUMN('petroleum diesel'!AG$2),FALSE)+VLOOKUP($A9,'petroleum diesel'!$A$32:$AQ$58,COLUMN('petroleum diesel'!AG$32),FALSE)</f>
        <v>512670661871.84296</v>
      </c>
      <c r="AH9">
        <f>VLOOKUP($A9,'petroleum diesel'!$A$2:$AQ$28,COLUMN('petroleum diesel'!AH$2),FALSE)+VLOOKUP($A9,'petroleum diesel'!$A$32:$AQ$58,COLUMN('petroleum diesel'!AH$32),FALSE)</f>
        <v>505252824396.68884</v>
      </c>
      <c r="AI9">
        <f>VLOOKUP($A9,'petroleum diesel'!$A$2:$AQ$28,COLUMN('petroleum diesel'!AI$2),FALSE)+VLOOKUP($A9,'petroleum diesel'!$A$32:$AQ$58,COLUMN('petroleum diesel'!AI$32),FALSE)</f>
        <v>497364013585.89349</v>
      </c>
      <c r="AJ9">
        <f>VLOOKUP($A9,'petroleum diesel'!$A$2:$AQ$28,COLUMN('petroleum diesel'!AJ$2),FALSE)+VLOOKUP($A9,'petroleum diesel'!$A$32:$AQ$58,COLUMN('petroleum diesel'!AJ$32),FALSE)</f>
        <v>489011972542.32635</v>
      </c>
      <c r="AK9">
        <f>VLOOKUP($A9,'petroleum diesel'!$A$2:$AQ$28,COLUMN('petroleum diesel'!AK$2),FALSE)+VLOOKUP($A9,'petroleum diesel'!$A$32:$AQ$58,COLUMN('petroleum diesel'!AK$32),FALSE)</f>
        <v>480206806662.22906</v>
      </c>
      <c r="AL9">
        <f>VLOOKUP($A9,'petroleum diesel'!$A$2:$AQ$28,COLUMN('petroleum diesel'!AL$2),FALSE)+VLOOKUP($A9,'petroleum diesel'!$A$32:$AQ$58,COLUMN('petroleum diesel'!AL$32),FALSE)</f>
        <v>470960998391.78131</v>
      </c>
      <c r="AM9">
        <f>VLOOKUP($A9,'petroleum diesel'!$A$2:$AQ$28,COLUMN('petroleum diesel'!AM$2),FALSE)+VLOOKUP($A9,'petroleum diesel'!$A$32:$AQ$58,COLUMN('petroleum diesel'!AM$32),FALSE)</f>
        <v>461284744865.34857</v>
      </c>
      <c r="AN9">
        <f>VLOOKUP($A9,'petroleum diesel'!$A$2:$AQ$28,COLUMN('petroleum diesel'!AN$2),FALSE)+VLOOKUP($A9,'petroleum diesel'!$A$32:$AQ$58,COLUMN('petroleum diesel'!AN$32),FALSE)</f>
        <v>451195540923.07898</v>
      </c>
      <c r="AO9">
        <f>VLOOKUP($A9,'petroleum diesel'!$A$2:$AQ$28,COLUMN('petroleum diesel'!AO$2),FALSE)+VLOOKUP($A9,'petroleum diesel'!$A$32:$AQ$58,COLUMN('petroleum diesel'!AO$32),FALSE)</f>
        <v>440708744958.33667</v>
      </c>
      <c r="AP9">
        <f>VLOOKUP($A9,'petroleum diesel'!$A$2:$AQ$28,COLUMN('petroleum diesel'!AP$2),FALSE)+VLOOKUP($A9,'petroleum diesel'!$A$32:$AQ$58,COLUMN('petroleum diesel'!AP$32),FALSE)</f>
        <v>429846751139.85565</v>
      </c>
      <c r="AQ9">
        <f>VLOOKUP($A9,'petroleum diesel'!$A$2:$AQ$28,COLUMN('petroleum diesel'!AQ$2),FALSE)+VLOOKUP($A9,'petroleum diesel'!$A$32:$AQ$58,COLUMN('petroleum diesel'!AQ$32),FALSE)</f>
        <v>418629891088.9682</v>
      </c>
    </row>
    <row r="10" spans="1:43">
      <c r="A10" s="37" t="s">
        <v>624</v>
      </c>
      <c r="B10">
        <f>VLOOKUP($A10,'petroleum diesel'!$A$2:$AQ$28,COLUMN('petroleum diesel'!B$2),FALSE)+VLOOKUP($A10,'petroleum diesel'!$A$32:$AQ$58,COLUMN('petroleum diesel'!B$32),FALSE)</f>
        <v>1187043813346.4543</v>
      </c>
      <c r="C10">
        <f>VLOOKUP($A10,'petroleum diesel'!$A$2:$AQ$28,COLUMN('petroleum diesel'!C$2),FALSE)+VLOOKUP($A10,'petroleum diesel'!$A$32:$AQ$58,COLUMN('petroleum diesel'!C$32),FALSE)</f>
        <v>1124605829875.1746</v>
      </c>
      <c r="D10">
        <f>VLOOKUP($A10,'petroleum diesel'!$A$2:$AQ$28,COLUMN('petroleum diesel'!D$2),FALSE)+VLOOKUP($A10,'petroleum diesel'!$A$32:$AQ$58,COLUMN('petroleum diesel'!D$32),FALSE)</f>
        <v>1283478960219.2107</v>
      </c>
      <c r="E10">
        <f>VLOOKUP($A10,'petroleum diesel'!$A$2:$AQ$28,COLUMN('petroleum diesel'!E$2),FALSE)+VLOOKUP($A10,'petroleum diesel'!$A$32:$AQ$58,COLUMN('petroleum diesel'!E$32),FALSE)</f>
        <v>1331436581740.8845</v>
      </c>
      <c r="F10">
        <f>VLOOKUP($A10,'petroleum diesel'!$A$2:$AQ$28,COLUMN('petroleum diesel'!F$2),FALSE)+VLOOKUP($A10,'petroleum diesel'!$A$32:$AQ$58,COLUMN('petroleum diesel'!F$32),FALSE)</f>
        <v>1376222966276.5398</v>
      </c>
      <c r="G10">
        <f>VLOOKUP($A10,'petroleum diesel'!$A$2:$AQ$28,COLUMN('petroleum diesel'!G$2),FALSE)+VLOOKUP($A10,'petroleum diesel'!$A$32:$AQ$58,COLUMN('petroleum diesel'!G$32),FALSE)</f>
        <v>1418656327514.9414</v>
      </c>
      <c r="H10">
        <f>VLOOKUP($A10,'petroleum diesel'!$A$2:$AQ$28,COLUMN('petroleum diesel'!H$2),FALSE)+VLOOKUP($A10,'petroleum diesel'!$A$32:$AQ$58,COLUMN('petroleum diesel'!H$32),FALSE)</f>
        <v>1459257172530.3018</v>
      </c>
      <c r="I10">
        <f>VLOOKUP($A10,'petroleum diesel'!$A$2:$AQ$28,COLUMN('petroleum diesel'!I$2),FALSE)+VLOOKUP($A10,'petroleum diesel'!$A$32:$AQ$58,COLUMN('petroleum diesel'!I$32),FALSE)</f>
        <v>1497574981634.385</v>
      </c>
      <c r="J10">
        <f>VLOOKUP($A10,'petroleum diesel'!$A$2:$AQ$28,COLUMN('petroleum diesel'!J$2),FALSE)+VLOOKUP($A10,'petroleum diesel'!$A$32:$AQ$58,COLUMN('petroleum diesel'!J$32),FALSE)</f>
        <v>1535093692421.9419</v>
      </c>
      <c r="K10">
        <f>VLOOKUP($A10,'petroleum diesel'!$A$2:$AQ$28,COLUMN('petroleum diesel'!K$2),FALSE)+VLOOKUP($A10,'petroleum diesel'!$A$32:$AQ$58,COLUMN('petroleum diesel'!K$32),FALSE)</f>
        <v>1571875074545.0703</v>
      </c>
      <c r="L10">
        <f>VLOOKUP($A10,'petroleum diesel'!$A$2:$AQ$28,COLUMN('petroleum diesel'!L$2),FALSE)+VLOOKUP($A10,'petroleum diesel'!$A$32:$AQ$58,COLUMN('petroleum diesel'!L$32),FALSE)</f>
        <v>1607971966574.0198</v>
      </c>
      <c r="M10">
        <f>VLOOKUP($A10,'petroleum diesel'!$A$2:$AQ$28,COLUMN('petroleum diesel'!M$2),FALSE)+VLOOKUP($A10,'petroleum diesel'!$A$32:$AQ$58,COLUMN('petroleum diesel'!M$32),FALSE)</f>
        <v>1640997254708.7629</v>
      </c>
      <c r="N10">
        <f>VLOOKUP($A10,'petroleum diesel'!$A$2:$AQ$28,COLUMN('petroleum diesel'!N$2),FALSE)+VLOOKUP($A10,'petroleum diesel'!$A$32:$AQ$58,COLUMN('petroleum diesel'!N$32),FALSE)</f>
        <v>1673319457372.3179</v>
      </c>
      <c r="O10">
        <f>VLOOKUP($A10,'petroleum diesel'!$A$2:$AQ$28,COLUMN('petroleum diesel'!O$2),FALSE)+VLOOKUP($A10,'petroleum diesel'!$A$32:$AQ$58,COLUMN('petroleum diesel'!O$32),FALSE)</f>
        <v>1704970775425.9297</v>
      </c>
      <c r="P10">
        <f>VLOOKUP($A10,'petroleum diesel'!$A$2:$AQ$28,COLUMN('petroleum diesel'!P$2),FALSE)+VLOOKUP($A10,'petroleum diesel'!$A$32:$AQ$58,COLUMN('petroleum diesel'!P$32),FALSE)</f>
        <v>1735976608627.1829</v>
      </c>
      <c r="Q10">
        <f>VLOOKUP($A10,'petroleum diesel'!$A$2:$AQ$28,COLUMN('petroleum diesel'!Q$2),FALSE)+VLOOKUP($A10,'petroleum diesel'!$A$32:$AQ$58,COLUMN('petroleum diesel'!Q$32),FALSE)</f>
        <v>1766338671506.8293</v>
      </c>
      <c r="R10">
        <f>VLOOKUP($A10,'petroleum diesel'!$A$2:$AQ$28,COLUMN('petroleum diesel'!R$2),FALSE)+VLOOKUP($A10,'petroleum diesel'!$A$32:$AQ$58,COLUMN('petroleum diesel'!R$32),FALSE)</f>
        <v>1794294051273.5161</v>
      </c>
      <c r="S10">
        <f>VLOOKUP($A10,'petroleum diesel'!$A$2:$AQ$28,COLUMN('petroleum diesel'!S$2),FALSE)+VLOOKUP($A10,'petroleum diesel'!$A$32:$AQ$58,COLUMN('petroleum diesel'!S$32),FALSE)</f>
        <v>1823354408562.3613</v>
      </c>
      <c r="T10">
        <f>VLOOKUP($A10,'petroleum diesel'!$A$2:$AQ$28,COLUMN('petroleum diesel'!T$2),FALSE)+VLOOKUP($A10,'petroleum diesel'!$A$32:$AQ$58,COLUMN('petroleum diesel'!T$32),FALSE)</f>
        <v>1851757214651.8364</v>
      </c>
      <c r="U10">
        <f>VLOOKUP($A10,'petroleum diesel'!$A$2:$AQ$28,COLUMN('petroleum diesel'!U$2),FALSE)+VLOOKUP($A10,'petroleum diesel'!$A$32:$AQ$58,COLUMN('petroleum diesel'!U$32),FALSE)</f>
        <v>1879480730058.583</v>
      </c>
      <c r="V10">
        <f>VLOOKUP($A10,'petroleum diesel'!$A$2:$AQ$28,COLUMN('petroleum diesel'!V$2),FALSE)+VLOOKUP($A10,'petroleum diesel'!$A$32:$AQ$58,COLUMN('petroleum diesel'!V$32),FALSE)</f>
        <v>1906498345288.1306</v>
      </c>
      <c r="W10">
        <f>VLOOKUP($A10,'petroleum diesel'!$A$2:$AQ$28,COLUMN('petroleum diesel'!W$2),FALSE)+VLOOKUP($A10,'petroleum diesel'!$A$32:$AQ$58,COLUMN('petroleum diesel'!W$32),FALSE)</f>
        <v>1931612188547.29</v>
      </c>
      <c r="X10">
        <f>VLOOKUP($A10,'petroleum diesel'!$A$2:$AQ$28,COLUMN('petroleum diesel'!X$2),FALSE)+VLOOKUP($A10,'petroleum diesel'!$A$32:$AQ$58,COLUMN('petroleum diesel'!X$32),FALSE)</f>
        <v>1952804276958.834</v>
      </c>
      <c r="Y10">
        <f>VLOOKUP($A10,'petroleum diesel'!$A$2:$AQ$28,COLUMN('petroleum diesel'!Y$2),FALSE)+VLOOKUP($A10,'petroleum diesel'!$A$32:$AQ$58,COLUMN('petroleum diesel'!Y$32),FALSE)</f>
        <v>1971871797374.3379</v>
      </c>
      <c r="Z10">
        <f>VLOOKUP($A10,'petroleum diesel'!$A$2:$AQ$28,COLUMN('petroleum diesel'!Z$2),FALSE)+VLOOKUP($A10,'petroleum diesel'!$A$32:$AQ$58,COLUMN('petroleum diesel'!Z$32),FALSE)</f>
        <v>1988743637480.2146</v>
      </c>
      <c r="AA10">
        <f>VLOOKUP($A10,'petroleum diesel'!$A$2:$AQ$28,COLUMN('petroleum diesel'!AA$2),FALSE)+VLOOKUP($A10,'petroleum diesel'!$A$32:$AQ$58,COLUMN('petroleum diesel'!AA$32),FALSE)</f>
        <v>2003332101926.5164</v>
      </c>
      <c r="AB10">
        <f>VLOOKUP($A10,'petroleum diesel'!$A$2:$AQ$28,COLUMN('petroleum diesel'!AB$2),FALSE)+VLOOKUP($A10,'petroleum diesel'!$A$32:$AQ$58,COLUMN('petroleum diesel'!AB$32),FALSE)</f>
        <v>2015573091700.345</v>
      </c>
      <c r="AC10">
        <f>VLOOKUP($A10,'petroleum diesel'!$A$2:$AQ$28,COLUMN('petroleum diesel'!AC$2),FALSE)+VLOOKUP($A10,'petroleum diesel'!$A$32:$AQ$58,COLUMN('petroleum diesel'!AC$32),FALSE)</f>
        <v>2025407419301.2837</v>
      </c>
      <c r="AD10">
        <f>VLOOKUP($A10,'petroleum diesel'!$A$2:$AQ$28,COLUMN('petroleum diesel'!AD$2),FALSE)+VLOOKUP($A10,'petroleum diesel'!$A$32:$AQ$58,COLUMN('petroleum diesel'!AD$32),FALSE)</f>
        <v>2032781492043.2759</v>
      </c>
      <c r="AE10">
        <f>VLOOKUP($A10,'petroleum diesel'!$A$2:$AQ$28,COLUMN('petroleum diesel'!AE$2),FALSE)+VLOOKUP($A10,'petroleum diesel'!$A$32:$AQ$58,COLUMN('petroleum diesel'!AE$32),FALSE)</f>
        <v>2037627609283.884</v>
      </c>
      <c r="AF10">
        <f>VLOOKUP($A10,'petroleum diesel'!$A$2:$AQ$28,COLUMN('petroleum diesel'!AF$2),FALSE)+VLOOKUP($A10,'petroleum diesel'!$A$32:$AQ$58,COLUMN('petroleum diesel'!AF$32),FALSE)</f>
        <v>2039905185127.9382</v>
      </c>
      <c r="AG10">
        <f>VLOOKUP($A10,'petroleum diesel'!$A$2:$AQ$28,COLUMN('petroleum diesel'!AG$2),FALSE)+VLOOKUP($A10,'petroleum diesel'!$A$32:$AQ$58,COLUMN('petroleum diesel'!AG$32),FALSE)</f>
        <v>2039560819266.7524</v>
      </c>
      <c r="AH10">
        <f>VLOOKUP($A10,'petroleum diesel'!$A$2:$AQ$28,COLUMN('petroleum diesel'!AH$2),FALSE)+VLOOKUP($A10,'petroleum diesel'!$A$32:$AQ$58,COLUMN('petroleum diesel'!AH$32),FALSE)</f>
        <v>2034528215831.9468</v>
      </c>
      <c r="AI10">
        <f>VLOOKUP($A10,'petroleum diesel'!$A$2:$AQ$28,COLUMN('petroleum diesel'!AI$2),FALSE)+VLOOKUP($A10,'petroleum diesel'!$A$32:$AQ$58,COLUMN('petroleum diesel'!AI$32),FALSE)</f>
        <v>2026823547652.4958</v>
      </c>
      <c r="AJ10">
        <f>VLOOKUP($A10,'petroleum diesel'!$A$2:$AQ$28,COLUMN('petroleum diesel'!AJ$2),FALSE)+VLOOKUP($A10,'petroleum diesel'!$A$32:$AQ$58,COLUMN('petroleum diesel'!AJ$32),FALSE)</f>
        <v>2016428045950.4438</v>
      </c>
      <c r="AK10">
        <f>VLOOKUP($A10,'petroleum diesel'!$A$2:$AQ$28,COLUMN('petroleum diesel'!AK$2),FALSE)+VLOOKUP($A10,'petroleum diesel'!$A$32:$AQ$58,COLUMN('petroleum diesel'!AK$32),FALSE)</f>
        <v>2003333166945.1716</v>
      </c>
      <c r="AL10">
        <f>VLOOKUP($A10,'petroleum diesel'!$A$2:$AQ$28,COLUMN('petroleum diesel'!AL$2),FALSE)+VLOOKUP($A10,'petroleum diesel'!$A$32:$AQ$58,COLUMN('petroleum diesel'!AL$32),FALSE)</f>
        <v>1987541123877.8684</v>
      </c>
      <c r="AM10">
        <f>VLOOKUP($A10,'petroleum diesel'!$A$2:$AQ$28,COLUMN('petroleum diesel'!AM$2),FALSE)+VLOOKUP($A10,'petroleum diesel'!$A$32:$AQ$58,COLUMN('petroleum diesel'!AM$32),FALSE)</f>
        <v>1969045462863.8616</v>
      </c>
      <c r="AN10">
        <f>VLOOKUP($A10,'petroleum diesel'!$A$2:$AQ$28,COLUMN('petroleum diesel'!AN$2),FALSE)+VLOOKUP($A10,'petroleum diesel'!$A$32:$AQ$58,COLUMN('petroleum diesel'!AN$32),FALSE)</f>
        <v>1947871787096.9006</v>
      </c>
      <c r="AO10">
        <f>VLOOKUP($A10,'petroleum diesel'!$A$2:$AQ$28,COLUMN('petroleum diesel'!AO$2),FALSE)+VLOOKUP($A10,'petroleum diesel'!$A$32:$AQ$58,COLUMN('petroleum diesel'!AO$32),FALSE)</f>
        <v>1924038253343.5742</v>
      </c>
      <c r="AP10">
        <f>VLOOKUP($A10,'petroleum diesel'!$A$2:$AQ$28,COLUMN('petroleum diesel'!AP$2),FALSE)+VLOOKUP($A10,'petroleum diesel'!$A$32:$AQ$58,COLUMN('petroleum diesel'!AP$32),FALSE)</f>
        <v>1897595464819.5947</v>
      </c>
      <c r="AQ10">
        <f>VLOOKUP($A10,'petroleum diesel'!$A$2:$AQ$28,COLUMN('petroleum diesel'!AQ$2),FALSE)+VLOOKUP($A10,'petroleum diesel'!$A$32:$AQ$58,COLUMN('petroleum diesel'!AQ$32),FALSE)</f>
        <v>1868587508824.3164</v>
      </c>
    </row>
    <row r="11" spans="1:43">
      <c r="A11" s="37" t="s">
        <v>612</v>
      </c>
      <c r="B11">
        <f>VLOOKUP($A11,'petroleum diesel'!$A$2:$AQ$28,COLUMN('petroleum diesel'!B$2),FALSE)+VLOOKUP($A11,'petroleum diesel'!$A$32:$AQ$58,COLUMN('petroleum diesel'!B$32),FALSE)</f>
        <v>1209699026642.8147</v>
      </c>
      <c r="C11">
        <f>VLOOKUP($A11,'petroleum diesel'!$A$2:$AQ$28,COLUMN('petroleum diesel'!C$2),FALSE)+VLOOKUP($A11,'petroleum diesel'!$A$32:$AQ$58,COLUMN('petroleum diesel'!C$32),FALSE)</f>
        <v>1193760741891.6367</v>
      </c>
      <c r="D11">
        <f>VLOOKUP($A11,'petroleum diesel'!$A$2:$AQ$28,COLUMN('petroleum diesel'!D$2),FALSE)+VLOOKUP($A11,'petroleum diesel'!$A$32:$AQ$58,COLUMN('petroleum diesel'!D$32),FALSE)</f>
        <v>1258133366639.6882</v>
      </c>
      <c r="E11">
        <f>VLOOKUP($A11,'petroleum diesel'!$A$2:$AQ$28,COLUMN('petroleum diesel'!E$2),FALSE)+VLOOKUP($A11,'petroleum diesel'!$A$32:$AQ$58,COLUMN('petroleum diesel'!E$32),FALSE)</f>
        <v>1287281660163.6638</v>
      </c>
      <c r="F11">
        <f>VLOOKUP($A11,'petroleum diesel'!$A$2:$AQ$28,COLUMN('petroleum diesel'!F$2),FALSE)+VLOOKUP($A11,'petroleum diesel'!$A$32:$AQ$58,COLUMN('petroleum diesel'!F$32),FALSE)</f>
        <v>1315084526323.7356</v>
      </c>
      <c r="G11">
        <f>VLOOKUP($A11,'petroleum diesel'!$A$2:$AQ$28,COLUMN('petroleum diesel'!G$2),FALSE)+VLOOKUP($A11,'petroleum diesel'!$A$32:$AQ$58,COLUMN('petroleum diesel'!G$32),FALSE)</f>
        <v>1341567295026.7622</v>
      </c>
      <c r="H11">
        <f>VLOOKUP($A11,'petroleum diesel'!$A$2:$AQ$28,COLUMN('petroleum diesel'!H$2),FALSE)+VLOOKUP($A11,'petroleum diesel'!$A$32:$AQ$58,COLUMN('petroleum diesel'!H$32),FALSE)</f>
        <v>1367190948325.875</v>
      </c>
      <c r="I11">
        <f>VLOOKUP($A11,'petroleum diesel'!$A$2:$AQ$28,COLUMN('petroleum diesel'!I$2),FALSE)+VLOOKUP($A11,'petroleum diesel'!$A$32:$AQ$58,COLUMN('petroleum diesel'!I$32),FALSE)</f>
        <v>1391489977383.8816</v>
      </c>
      <c r="J11">
        <f>VLOOKUP($A11,'petroleum diesel'!$A$2:$AQ$28,COLUMN('petroleum diesel'!J$2),FALSE)+VLOOKUP($A11,'petroleum diesel'!$A$32:$AQ$58,COLUMN('petroleum diesel'!J$32),FALSE)</f>
        <v>1415811267083.0337</v>
      </c>
      <c r="K11">
        <f>VLOOKUP($A11,'petroleum diesel'!$A$2:$AQ$28,COLUMN('petroleum diesel'!K$2),FALSE)+VLOOKUP($A11,'petroleum diesel'!$A$32:$AQ$58,COLUMN('petroleum diesel'!K$32),FALSE)</f>
        <v>1440153046844.1621</v>
      </c>
      <c r="L11">
        <f>VLOOKUP($A11,'petroleum diesel'!$A$2:$AQ$28,COLUMN('petroleum diesel'!L$2),FALSE)+VLOOKUP($A11,'petroleum diesel'!$A$32:$AQ$58,COLUMN('petroleum diesel'!L$32),FALSE)</f>
        <v>1464511127967.9993</v>
      </c>
      <c r="M11">
        <f>VLOOKUP($A11,'petroleum diesel'!$A$2:$AQ$28,COLUMN('petroleum diesel'!M$2),FALSE)+VLOOKUP($A11,'petroleum diesel'!$A$32:$AQ$58,COLUMN('petroleum diesel'!M$32),FALSE)</f>
        <v>1486660616911.958</v>
      </c>
      <c r="N11">
        <f>VLOOKUP($A11,'petroleum diesel'!$A$2:$AQ$28,COLUMN('petroleum diesel'!N$2),FALSE)+VLOOKUP($A11,'petroleum diesel'!$A$32:$AQ$58,COLUMN('petroleum diesel'!N$32),FALSE)</f>
        <v>1508742168613.8308</v>
      </c>
      <c r="O11">
        <f>VLOOKUP($A11,'petroleum diesel'!$A$2:$AQ$28,COLUMN('petroleum diesel'!O$2),FALSE)+VLOOKUP($A11,'petroleum diesel'!$A$32:$AQ$58,COLUMN('petroleum diesel'!O$32),FALSE)</f>
        <v>1530745364338.4053</v>
      </c>
      <c r="P11">
        <f>VLOOKUP($A11,'petroleum diesel'!$A$2:$AQ$28,COLUMN('petroleum diesel'!P$2),FALSE)+VLOOKUP($A11,'petroleum diesel'!$A$32:$AQ$58,COLUMN('petroleum diesel'!P$32),FALSE)</f>
        <v>1552657957784.7852</v>
      </c>
      <c r="Q11">
        <f>VLOOKUP($A11,'petroleum diesel'!$A$2:$AQ$28,COLUMN('petroleum diesel'!Q$2),FALSE)+VLOOKUP($A11,'petroleum diesel'!$A$32:$AQ$58,COLUMN('petroleum diesel'!Q$32),FALSE)</f>
        <v>1574450314180.6221</v>
      </c>
      <c r="R11">
        <f>VLOOKUP($A11,'petroleum diesel'!$A$2:$AQ$28,COLUMN('petroleum diesel'!R$2),FALSE)+VLOOKUP($A11,'petroleum diesel'!$A$32:$AQ$58,COLUMN('petroleum diesel'!R$32),FALSE)</f>
        <v>1594517696208.3298</v>
      </c>
      <c r="S11">
        <f>VLOOKUP($A11,'petroleum diesel'!$A$2:$AQ$28,COLUMN('petroleum diesel'!S$2),FALSE)+VLOOKUP($A11,'petroleum diesel'!$A$32:$AQ$58,COLUMN('petroleum diesel'!S$32),FALSE)</f>
        <v>1615981926788.2241</v>
      </c>
      <c r="T11">
        <f>VLOOKUP($A11,'petroleum diesel'!$A$2:$AQ$28,COLUMN('petroleum diesel'!T$2),FALSE)+VLOOKUP($A11,'petroleum diesel'!$A$32:$AQ$58,COLUMN('petroleum diesel'!T$32),FALSE)</f>
        <v>1637239839661.175</v>
      </c>
      <c r="U11">
        <f>VLOOKUP($A11,'petroleum diesel'!$A$2:$AQ$28,COLUMN('petroleum diesel'!U$2),FALSE)+VLOOKUP($A11,'petroleum diesel'!$A$32:$AQ$58,COLUMN('petroleum diesel'!U$32),FALSE)</f>
        <v>1658253096405.4663</v>
      </c>
      <c r="V11">
        <f>VLOOKUP($A11,'petroleum diesel'!$A$2:$AQ$28,COLUMN('petroleum diesel'!V$2),FALSE)+VLOOKUP($A11,'petroleum diesel'!$A$32:$AQ$58,COLUMN('petroleum diesel'!V$32),FALSE)</f>
        <v>1678981255333.2778</v>
      </c>
      <c r="W11">
        <f>VLOOKUP($A11,'petroleum diesel'!$A$2:$AQ$28,COLUMN('petroleum diesel'!W$2),FALSE)+VLOOKUP($A11,'petroleum diesel'!$A$32:$AQ$58,COLUMN('petroleum diesel'!W$32),FALSE)</f>
        <v>1698349259534.5889</v>
      </c>
      <c r="X11">
        <f>VLOOKUP($A11,'petroleum diesel'!$A$2:$AQ$28,COLUMN('petroleum diesel'!X$2),FALSE)+VLOOKUP($A11,'petroleum diesel'!$A$32:$AQ$58,COLUMN('petroleum diesel'!X$32),FALSE)</f>
        <v>1714564900230.9058</v>
      </c>
      <c r="Y11">
        <f>VLOOKUP($A11,'petroleum diesel'!$A$2:$AQ$28,COLUMN('petroleum diesel'!Y$2),FALSE)+VLOOKUP($A11,'petroleum diesel'!$A$32:$AQ$58,COLUMN('petroleum diesel'!Y$32),FALSE)</f>
        <v>1729212088408.2466</v>
      </c>
      <c r="Z11">
        <f>VLOOKUP($A11,'petroleum diesel'!$A$2:$AQ$28,COLUMN('petroleum diesel'!Z$2),FALSE)+VLOOKUP($A11,'petroleum diesel'!$A$32:$AQ$58,COLUMN('petroleum diesel'!Z$32),FALSE)</f>
        <v>1742218790140.9102</v>
      </c>
      <c r="AA11">
        <f>VLOOKUP($A11,'petroleum diesel'!$A$2:$AQ$28,COLUMN('petroleum diesel'!AA$2),FALSE)+VLOOKUP($A11,'petroleum diesel'!$A$32:$AQ$58,COLUMN('petroleum diesel'!AA$32),FALSE)</f>
        <v>1753498437675.4202</v>
      </c>
      <c r="AB11">
        <f>VLOOKUP($A11,'petroleum diesel'!$A$2:$AQ$28,COLUMN('petroleum diesel'!AB$2),FALSE)+VLOOKUP($A11,'petroleum diesel'!$A$32:$AQ$58,COLUMN('petroleum diesel'!AB$32),FALSE)</f>
        <v>1762985239084.8601</v>
      </c>
      <c r="AC11">
        <f>VLOOKUP($A11,'petroleum diesel'!$A$2:$AQ$28,COLUMN('petroleum diesel'!AC$2),FALSE)+VLOOKUP($A11,'petroleum diesel'!$A$32:$AQ$58,COLUMN('petroleum diesel'!AC$32),FALSE)</f>
        <v>1770617557270.5254</v>
      </c>
      <c r="AD11">
        <f>VLOOKUP($A11,'petroleum diesel'!$A$2:$AQ$28,COLUMN('petroleum diesel'!AD$2),FALSE)+VLOOKUP($A11,'petroleum diesel'!$A$32:$AQ$58,COLUMN('petroleum diesel'!AD$32),FALSE)</f>
        <v>1776338419852.3438</v>
      </c>
      <c r="AE11">
        <f>VLOOKUP($A11,'petroleum diesel'!$A$2:$AQ$28,COLUMN('petroleum diesel'!AE$2),FALSE)+VLOOKUP($A11,'petroleum diesel'!$A$32:$AQ$58,COLUMN('petroleum diesel'!AE$32),FALSE)</f>
        <v>1780078118678.4736</v>
      </c>
      <c r="AF11">
        <f>VLOOKUP($A11,'petroleum diesel'!$A$2:$AQ$28,COLUMN('petroleum diesel'!AF$2),FALSE)+VLOOKUP($A11,'petroleum diesel'!$A$32:$AQ$58,COLUMN('petroleum diesel'!AF$32),FALSE)</f>
        <v>1781790401741.927</v>
      </c>
      <c r="AG11">
        <f>VLOOKUP($A11,'petroleum diesel'!$A$2:$AQ$28,COLUMN('petroleum diesel'!AG$2),FALSE)+VLOOKUP($A11,'petroleum diesel'!$A$32:$AQ$58,COLUMN('petroleum diesel'!AG$32),FALSE)</f>
        <v>1781417299177.7036</v>
      </c>
      <c r="AH11">
        <f>VLOOKUP($A11,'petroleum diesel'!$A$2:$AQ$28,COLUMN('petroleum diesel'!AH$2),FALSE)+VLOOKUP($A11,'petroleum diesel'!$A$32:$AQ$58,COLUMN('petroleum diesel'!AH$32),FALSE)</f>
        <v>1777130465080.2581</v>
      </c>
      <c r="AI11">
        <f>VLOOKUP($A11,'petroleum diesel'!$A$2:$AQ$28,COLUMN('petroleum diesel'!AI$2),FALSE)+VLOOKUP($A11,'petroleum diesel'!$A$32:$AQ$58,COLUMN('petroleum diesel'!AI$32),FALSE)</f>
        <v>1770689835984.4922</v>
      </c>
      <c r="AJ11">
        <f>VLOOKUP($A11,'petroleum diesel'!$A$2:$AQ$28,COLUMN('petroleum diesel'!AJ$2),FALSE)+VLOOKUP($A11,'petroleum diesel'!$A$32:$AQ$58,COLUMN('petroleum diesel'!AJ$32),FALSE)</f>
        <v>1762065785227.0356</v>
      </c>
      <c r="AK11">
        <f>VLOOKUP($A11,'petroleum diesel'!$A$2:$AQ$28,COLUMN('petroleum diesel'!AK$2),FALSE)+VLOOKUP($A11,'petroleum diesel'!$A$32:$AQ$58,COLUMN('petroleum diesel'!AK$32),FALSE)</f>
        <v>1751237179319.3132</v>
      </c>
      <c r="AL11">
        <f>VLOOKUP($A11,'petroleum diesel'!$A$2:$AQ$28,COLUMN('petroleum diesel'!AL$2),FALSE)+VLOOKUP($A11,'petroleum diesel'!$A$32:$AQ$58,COLUMN('petroleum diesel'!AL$32),FALSE)</f>
        <v>1738191855454.343</v>
      </c>
      <c r="AM11">
        <f>VLOOKUP($A11,'petroleum diesel'!$A$2:$AQ$28,COLUMN('petroleum diesel'!AM$2),FALSE)+VLOOKUP($A11,'petroleum diesel'!$A$32:$AQ$58,COLUMN('petroleum diesel'!AM$32),FALSE)</f>
        <v>1722909529388.5195</v>
      </c>
      <c r="AN11">
        <f>VLOOKUP($A11,'petroleum diesel'!$A$2:$AQ$28,COLUMN('petroleum diesel'!AN$2),FALSE)+VLOOKUP($A11,'petroleum diesel'!$A$32:$AQ$58,COLUMN('petroleum diesel'!AN$32),FALSE)</f>
        <v>1705397679886.1729</v>
      </c>
      <c r="AO11">
        <f>VLOOKUP($A11,'petroleum diesel'!$A$2:$AQ$28,COLUMN('petroleum diesel'!AO$2),FALSE)+VLOOKUP($A11,'petroleum diesel'!$A$32:$AQ$58,COLUMN('petroleum diesel'!AO$32),FALSE)</f>
        <v>1685656794984.1572</v>
      </c>
      <c r="AP11">
        <f>VLOOKUP($A11,'petroleum diesel'!$A$2:$AQ$28,COLUMN('petroleum diesel'!AP$2),FALSE)+VLOOKUP($A11,'petroleum diesel'!$A$32:$AQ$58,COLUMN('petroleum diesel'!AP$32),FALSE)</f>
        <v>1663715595862.6521</v>
      </c>
      <c r="AQ11">
        <f>VLOOKUP($A11,'petroleum diesel'!$A$2:$AQ$28,COLUMN('petroleum diesel'!AQ$2),FALSE)+VLOOKUP($A11,'petroleum diesel'!$A$32:$AQ$58,COLUMN('petroleum diesel'!AQ$32),FALSE)</f>
        <v>1639596738392.2219</v>
      </c>
    </row>
    <row r="12" spans="1:43">
      <c r="A12" s="37" t="s">
        <v>625</v>
      </c>
      <c r="B12">
        <f>VLOOKUP($A12,'petroleum diesel'!$A$2:$AQ$28,COLUMN('petroleum diesel'!B$2),FALSE)+VLOOKUP($A12,'petroleum diesel'!$A$32:$AQ$58,COLUMN('petroleum diesel'!B$32),FALSE)</f>
        <v>19605087988854.688</v>
      </c>
      <c r="C12">
        <f>VLOOKUP($A12,'petroleum diesel'!$A$2:$AQ$28,COLUMN('petroleum diesel'!C$2),FALSE)+VLOOKUP($A12,'petroleum diesel'!$A$32:$AQ$58,COLUMN('petroleum diesel'!C$32),FALSE)</f>
        <v>19715222311398.738</v>
      </c>
      <c r="D12">
        <f>VLOOKUP($A12,'petroleum diesel'!$A$2:$AQ$28,COLUMN('petroleum diesel'!D$2),FALSE)+VLOOKUP($A12,'petroleum diesel'!$A$32:$AQ$58,COLUMN('petroleum diesel'!D$32),FALSE)</f>
        <v>22900831824627.609</v>
      </c>
      <c r="E12">
        <f>VLOOKUP($A12,'petroleum diesel'!$A$2:$AQ$28,COLUMN('petroleum diesel'!E$2),FALSE)+VLOOKUP($A12,'petroleum diesel'!$A$32:$AQ$58,COLUMN('petroleum diesel'!E$32),FALSE)</f>
        <v>23637332495328.68</v>
      </c>
      <c r="F12">
        <f>VLOOKUP($A12,'petroleum diesel'!$A$2:$AQ$28,COLUMN('petroleum diesel'!F$2),FALSE)+VLOOKUP($A12,'petroleum diesel'!$A$32:$AQ$58,COLUMN('petroleum diesel'!F$32),FALSE)</f>
        <v>24320272405009.098</v>
      </c>
      <c r="G12">
        <f>VLOOKUP($A12,'petroleum diesel'!$A$2:$AQ$28,COLUMN('petroleum diesel'!G$2),FALSE)+VLOOKUP($A12,'petroleum diesel'!$A$32:$AQ$58,COLUMN('petroleum diesel'!G$32),FALSE)</f>
        <v>24964565422091.18</v>
      </c>
      <c r="H12">
        <f>VLOOKUP($A12,'petroleum diesel'!$A$2:$AQ$28,COLUMN('petroleum diesel'!H$2),FALSE)+VLOOKUP($A12,'petroleum diesel'!$A$32:$AQ$58,COLUMN('petroleum diesel'!H$32),FALSE)</f>
        <v>25580433676801.273</v>
      </c>
      <c r="I12">
        <f>VLOOKUP($A12,'petroleum diesel'!$A$2:$AQ$28,COLUMN('petroleum diesel'!I$2),FALSE)+VLOOKUP($A12,'petroleum diesel'!$A$32:$AQ$58,COLUMN('petroleum diesel'!I$32),FALSE)</f>
        <v>26159157048721.773</v>
      </c>
      <c r="J12">
        <f>VLOOKUP($A12,'petroleum diesel'!$A$2:$AQ$28,COLUMN('petroleum diesel'!J$2),FALSE)+VLOOKUP($A12,'petroleum diesel'!$A$32:$AQ$58,COLUMN('petroleum diesel'!J$32),FALSE)</f>
        <v>26729254845519.68</v>
      </c>
      <c r="K12">
        <f>VLOOKUP($A12,'petroleum diesel'!$A$2:$AQ$28,COLUMN('petroleum diesel'!K$2),FALSE)+VLOOKUP($A12,'petroleum diesel'!$A$32:$AQ$58,COLUMN('petroleum diesel'!K$32),FALSE)</f>
        <v>27291598888256.367</v>
      </c>
      <c r="L12">
        <f>VLOOKUP($A12,'petroleum diesel'!$A$2:$AQ$28,COLUMN('petroleum diesel'!L$2),FALSE)+VLOOKUP($A12,'petroleum diesel'!$A$32:$AQ$58,COLUMN('petroleum diesel'!L$32),FALSE)</f>
        <v>27846909986830.797</v>
      </c>
      <c r="M12">
        <f>VLOOKUP($A12,'petroleum diesel'!$A$2:$AQ$28,COLUMN('petroleum diesel'!M$2),FALSE)+VLOOKUP($A12,'petroleum diesel'!$A$32:$AQ$58,COLUMN('petroleum diesel'!M$32),FALSE)</f>
        <v>28349641021336.453</v>
      </c>
      <c r="N12">
        <f>VLOOKUP($A12,'petroleum diesel'!$A$2:$AQ$28,COLUMN('petroleum diesel'!N$2),FALSE)+VLOOKUP($A12,'petroleum diesel'!$A$32:$AQ$58,COLUMN('petroleum diesel'!N$32),FALSE)</f>
        <v>28844768958444.813</v>
      </c>
      <c r="O12">
        <f>VLOOKUP($A12,'petroleum diesel'!$A$2:$AQ$28,COLUMN('petroleum diesel'!O$2),FALSE)+VLOOKUP($A12,'petroleum diesel'!$A$32:$AQ$58,COLUMN('petroleum diesel'!O$32),FALSE)</f>
        <v>29332661990913.945</v>
      </c>
      <c r="P12">
        <f>VLOOKUP($A12,'petroleum diesel'!$A$2:$AQ$28,COLUMN('petroleum diesel'!P$2),FALSE)+VLOOKUP($A12,'petroleum diesel'!$A$32:$AQ$58,COLUMN('petroleum diesel'!P$32),FALSE)</f>
        <v>29813579909581.164</v>
      </c>
      <c r="Q12">
        <f>VLOOKUP($A12,'petroleum diesel'!$A$2:$AQ$28,COLUMN('petroleum diesel'!Q$2),FALSE)+VLOOKUP($A12,'petroleum diesel'!$A$32:$AQ$58,COLUMN('petroleum diesel'!Q$32),FALSE)</f>
        <v>30287356453672.191</v>
      </c>
      <c r="R12">
        <f>VLOOKUP($A12,'petroleum diesel'!$A$2:$AQ$28,COLUMN('petroleum diesel'!R$2),FALSE)+VLOOKUP($A12,'petroleum diesel'!$A$32:$AQ$58,COLUMN('petroleum diesel'!R$32),FALSE)</f>
        <v>30720795181617.234</v>
      </c>
      <c r="S12">
        <f>VLOOKUP($A12,'petroleum diesel'!$A$2:$AQ$28,COLUMN('petroleum diesel'!S$2),FALSE)+VLOOKUP($A12,'petroleum diesel'!$A$32:$AQ$58,COLUMN('petroleum diesel'!S$32),FALSE)</f>
        <v>31179570547959.461</v>
      </c>
      <c r="T12">
        <f>VLOOKUP($A12,'petroleum diesel'!$A$2:$AQ$28,COLUMN('petroleum diesel'!T$2),FALSE)+VLOOKUP($A12,'petroleum diesel'!$A$32:$AQ$58,COLUMN('petroleum diesel'!T$32),FALSE)</f>
        <v>31630457951540.98</v>
      </c>
      <c r="U12">
        <f>VLOOKUP($A12,'petroleum diesel'!$A$2:$AQ$28,COLUMN('petroleum diesel'!U$2),FALSE)+VLOOKUP($A12,'petroleum diesel'!$A$32:$AQ$58,COLUMN('petroleum diesel'!U$32),FALSE)</f>
        <v>32072921612733.27</v>
      </c>
      <c r="V12">
        <f>VLOOKUP($A12,'petroleum diesel'!$A$2:$AQ$28,COLUMN('petroleum diesel'!V$2),FALSE)+VLOOKUP($A12,'petroleum diesel'!$A$32:$AQ$58,COLUMN('petroleum diesel'!V$32),FALSE)</f>
        <v>32506348635390.473</v>
      </c>
      <c r="W12">
        <f>VLOOKUP($A12,'petroleum diesel'!$A$2:$AQ$28,COLUMN('petroleum diesel'!W$2),FALSE)+VLOOKUP($A12,'petroleum diesel'!$A$32:$AQ$58,COLUMN('petroleum diesel'!W$32),FALSE)</f>
        <v>32908375626520.223</v>
      </c>
      <c r="X12">
        <f>VLOOKUP($A12,'petroleum diesel'!$A$2:$AQ$28,COLUMN('petroleum diesel'!X$2),FALSE)+VLOOKUP($A12,'petroleum diesel'!$A$32:$AQ$58,COLUMN('petroleum diesel'!X$32),FALSE)</f>
        <v>33241529119327.555</v>
      </c>
      <c r="Y12">
        <f>VLOOKUP($A12,'petroleum diesel'!$A$2:$AQ$28,COLUMN('petroleum diesel'!Y$2),FALSE)+VLOOKUP($A12,'petroleum diesel'!$A$32:$AQ$58,COLUMN('petroleum diesel'!Y$32),FALSE)</f>
        <v>33539211325145.922</v>
      </c>
      <c r="Z12">
        <f>VLOOKUP($A12,'petroleum diesel'!$A$2:$AQ$28,COLUMN('petroleum diesel'!Z$2),FALSE)+VLOOKUP($A12,'petroleum diesel'!$A$32:$AQ$58,COLUMN('petroleum diesel'!Z$32),FALSE)</f>
        <v>33800060328110.625</v>
      </c>
      <c r="AA12">
        <f>VLOOKUP($A12,'petroleum diesel'!$A$2:$AQ$28,COLUMN('petroleum diesel'!AA$2),FALSE)+VLOOKUP($A12,'petroleum diesel'!$A$32:$AQ$58,COLUMN('petroleum diesel'!AA$32),FALSE)</f>
        <v>34022400706137.684</v>
      </c>
      <c r="AB12">
        <f>VLOOKUP($A12,'petroleum diesel'!$A$2:$AQ$28,COLUMN('petroleum diesel'!AB$2),FALSE)+VLOOKUP($A12,'petroleum diesel'!$A$32:$AQ$58,COLUMN('petroleum diesel'!AB$32),FALSE)</f>
        <v>34204987059111.461</v>
      </c>
      <c r="AC12">
        <f>VLOOKUP($A12,'petroleum diesel'!$A$2:$AQ$28,COLUMN('petroleum diesel'!AC$2),FALSE)+VLOOKUP($A12,'petroleum diesel'!$A$32:$AQ$58,COLUMN('petroleum diesel'!AC$32),FALSE)</f>
        <v>34346656417328.387</v>
      </c>
      <c r="AD12">
        <f>VLOOKUP($A12,'petroleum diesel'!$A$2:$AQ$28,COLUMN('petroleum diesel'!AD$2),FALSE)+VLOOKUP($A12,'petroleum diesel'!$A$32:$AQ$58,COLUMN('petroleum diesel'!AD$32),FALSE)</f>
        <v>34446340211998.047</v>
      </c>
      <c r="AE12">
        <f>VLOOKUP($A12,'petroleum diesel'!$A$2:$AQ$28,COLUMN('petroleum diesel'!AE$2),FALSE)+VLOOKUP($A12,'petroleum diesel'!$A$32:$AQ$58,COLUMN('petroleum diesel'!AE$32),FALSE)</f>
        <v>34502699856267.277</v>
      </c>
      <c r="AF12">
        <f>VLOOKUP($A12,'petroleum diesel'!$A$2:$AQ$28,COLUMN('petroleum diesel'!AF$2),FALSE)+VLOOKUP($A12,'petroleum diesel'!$A$32:$AQ$58,COLUMN('petroleum diesel'!AF$32),FALSE)</f>
        <v>34514888014851.715</v>
      </c>
      <c r="AG12">
        <f>VLOOKUP($A12,'petroleum diesel'!$A$2:$AQ$28,COLUMN('petroleum diesel'!AG$2),FALSE)+VLOOKUP($A12,'petroleum diesel'!$A$32:$AQ$58,COLUMN('petroleum diesel'!AG$32),FALSE)</f>
        <v>34481810544637.25</v>
      </c>
      <c r="AH12">
        <f>VLOOKUP($A12,'petroleum diesel'!$A$2:$AQ$28,COLUMN('petroleum diesel'!AH$2),FALSE)+VLOOKUP($A12,'petroleum diesel'!$A$32:$AQ$58,COLUMN('petroleum diesel'!AH$32),FALSE)</f>
        <v>34365212283781.766</v>
      </c>
      <c r="AI12">
        <f>VLOOKUP($A12,'petroleum diesel'!$A$2:$AQ$28,COLUMN('petroleum diesel'!AI$2),FALSE)+VLOOKUP($A12,'petroleum diesel'!$A$32:$AQ$58,COLUMN('petroleum diesel'!AI$32),FALSE)</f>
        <v>34202180281328.469</v>
      </c>
      <c r="AJ12">
        <f>VLOOKUP($A12,'petroleum diesel'!$A$2:$AQ$28,COLUMN('petroleum diesel'!AJ$2),FALSE)+VLOOKUP($A12,'petroleum diesel'!$A$32:$AQ$58,COLUMN('petroleum diesel'!AJ$32),FALSE)</f>
        <v>33992220203311.602</v>
      </c>
      <c r="AK12">
        <f>VLOOKUP($A12,'petroleum diesel'!$A$2:$AQ$28,COLUMN('petroleum diesel'!AK$2),FALSE)+VLOOKUP($A12,'petroleum diesel'!$A$32:$AQ$58,COLUMN('petroleum diesel'!AK$32),FALSE)</f>
        <v>33735016636216.754</v>
      </c>
      <c r="AL12">
        <f>VLOOKUP($A12,'petroleum diesel'!$A$2:$AQ$28,COLUMN('petroleum diesel'!AL$2),FALSE)+VLOOKUP($A12,'petroleum diesel'!$A$32:$AQ$58,COLUMN('petroleum diesel'!AL$32),FALSE)</f>
        <v>33430443156885.32</v>
      </c>
      <c r="AM12">
        <f>VLOOKUP($A12,'petroleum diesel'!$A$2:$AQ$28,COLUMN('petroleum diesel'!AM$2),FALSE)+VLOOKUP($A12,'petroleum diesel'!$A$32:$AQ$58,COLUMN('petroleum diesel'!AM$32),FALSE)</f>
        <v>33078204111158.664</v>
      </c>
      <c r="AN12">
        <f>VLOOKUP($A12,'petroleum diesel'!$A$2:$AQ$28,COLUMN('petroleum diesel'!AN$2),FALSE)+VLOOKUP($A12,'petroleum diesel'!$A$32:$AQ$58,COLUMN('petroleum diesel'!AN$32),FALSE)</f>
        <v>32678586797203.23</v>
      </c>
      <c r="AO12">
        <f>VLOOKUP($A12,'petroleum diesel'!$A$2:$AQ$28,COLUMN('petroleum diesel'!AO$2),FALSE)+VLOOKUP($A12,'petroleum diesel'!$A$32:$AQ$58,COLUMN('petroleum diesel'!AO$32),FALSE)</f>
        <v>32231732797989.527</v>
      </c>
      <c r="AP12">
        <f>VLOOKUP($A12,'petroleum diesel'!$A$2:$AQ$28,COLUMN('petroleum diesel'!AP$2),FALSE)+VLOOKUP($A12,'petroleum diesel'!$A$32:$AQ$58,COLUMN('petroleum diesel'!AP$32),FALSE)</f>
        <v>31738375471272.504</v>
      </c>
      <c r="AQ12">
        <f>VLOOKUP($A12,'petroleum diesel'!$A$2:$AQ$28,COLUMN('petroleum diesel'!AQ$2),FALSE)+VLOOKUP($A12,'petroleum diesel'!$A$32:$AQ$58,COLUMN('petroleum diesel'!AQ$32),FALSE)</f>
        <v>31199121220479.668</v>
      </c>
    </row>
    <row r="13" spans="1:43">
      <c r="A13" s="37" t="s">
        <v>626</v>
      </c>
      <c r="B13">
        <f>VLOOKUP($A13,'petroleum diesel'!$A$2:$AQ$28,COLUMN('petroleum diesel'!B$2),FALSE)+VLOOKUP($A13,'petroleum diesel'!$A$32:$AQ$58,COLUMN('petroleum diesel'!B$32),FALSE)</f>
        <v>1034901173136.7501</v>
      </c>
      <c r="C13">
        <f>VLOOKUP($A13,'petroleum diesel'!$A$2:$AQ$28,COLUMN('petroleum diesel'!C$2),FALSE)+VLOOKUP($A13,'petroleum diesel'!$A$32:$AQ$58,COLUMN('petroleum diesel'!C$32),FALSE)</f>
        <v>1031042135275.7135</v>
      </c>
      <c r="D13">
        <f>VLOOKUP($A13,'petroleum diesel'!$A$2:$AQ$28,COLUMN('petroleum diesel'!D$2),FALSE)+VLOOKUP($A13,'petroleum diesel'!$A$32:$AQ$58,COLUMN('petroleum diesel'!D$32),FALSE)</f>
        <v>1177428983503.0942</v>
      </c>
      <c r="E13">
        <f>VLOOKUP($A13,'petroleum diesel'!$A$2:$AQ$28,COLUMN('petroleum diesel'!E$2),FALSE)+VLOOKUP($A13,'petroleum diesel'!$A$32:$AQ$58,COLUMN('petroleum diesel'!E$32),FALSE)</f>
        <v>1198612990042.2393</v>
      </c>
      <c r="F13">
        <f>VLOOKUP($A13,'petroleum diesel'!$A$2:$AQ$28,COLUMN('petroleum diesel'!F$2),FALSE)+VLOOKUP($A13,'petroleum diesel'!$A$32:$AQ$58,COLUMN('petroleum diesel'!F$32),FALSE)</f>
        <v>1216281750095.3613</v>
      </c>
      <c r="G13">
        <f>VLOOKUP($A13,'petroleum diesel'!$A$2:$AQ$28,COLUMN('petroleum diesel'!G$2),FALSE)+VLOOKUP($A13,'petroleum diesel'!$A$32:$AQ$58,COLUMN('petroleum diesel'!G$32),FALSE)</f>
        <v>1231264865972.0366</v>
      </c>
      <c r="H13">
        <f>VLOOKUP($A13,'petroleum diesel'!$A$2:$AQ$28,COLUMN('petroleum diesel'!H$2),FALSE)+VLOOKUP($A13,'petroleum diesel'!$A$32:$AQ$58,COLUMN('petroleum diesel'!H$32),FALSE)</f>
        <v>1244080998780.4978</v>
      </c>
      <c r="I13">
        <f>VLOOKUP($A13,'petroleum diesel'!$A$2:$AQ$28,COLUMN('petroleum diesel'!I$2),FALSE)+VLOOKUP($A13,'petroleum diesel'!$A$32:$AQ$58,COLUMN('petroleum diesel'!I$32),FALSE)</f>
        <v>1254401230419.8726</v>
      </c>
      <c r="J13">
        <f>VLOOKUP($A13,'petroleum diesel'!$A$2:$AQ$28,COLUMN('petroleum diesel'!J$2),FALSE)+VLOOKUP($A13,'petroleum diesel'!$A$32:$AQ$58,COLUMN('petroleum diesel'!J$32),FALSE)</f>
        <v>1263513849255.314</v>
      </c>
      <c r="K13">
        <f>VLOOKUP($A13,'petroleum diesel'!$A$2:$AQ$28,COLUMN('petroleum diesel'!K$2),FALSE)+VLOOKUP($A13,'petroleum diesel'!$A$32:$AQ$58,COLUMN('petroleum diesel'!K$32),FALSE)</f>
        <v>1271470704552.9282</v>
      </c>
      <c r="L13">
        <f>VLOOKUP($A13,'petroleum diesel'!$A$2:$AQ$28,COLUMN('petroleum diesel'!L$2),FALSE)+VLOOKUP($A13,'petroleum diesel'!$A$32:$AQ$58,COLUMN('petroleum diesel'!L$32),FALSE)</f>
        <v>1278314416307.2886</v>
      </c>
      <c r="M13">
        <f>VLOOKUP($A13,'petroleum diesel'!$A$2:$AQ$28,COLUMN('petroleum diesel'!M$2),FALSE)+VLOOKUP($A13,'petroleum diesel'!$A$32:$AQ$58,COLUMN('petroleum diesel'!M$32),FALSE)</f>
        <v>1282179514562.1809</v>
      </c>
      <c r="N13">
        <f>VLOOKUP($A13,'petroleum diesel'!$A$2:$AQ$28,COLUMN('petroleum diesel'!N$2),FALSE)+VLOOKUP($A13,'petroleum diesel'!$A$32:$AQ$58,COLUMN('petroleum diesel'!N$32),FALSE)</f>
        <v>1284981755721.4214</v>
      </c>
      <c r="O13">
        <f>VLOOKUP($A13,'petroleum diesel'!$A$2:$AQ$28,COLUMN('petroleum diesel'!O$2),FALSE)+VLOOKUP($A13,'petroleum diesel'!$A$32:$AQ$58,COLUMN('petroleum diesel'!O$32),FALSE)</f>
        <v>1286746590839.01</v>
      </c>
      <c r="P13">
        <f>VLOOKUP($A13,'petroleum diesel'!$A$2:$AQ$28,COLUMN('petroleum diesel'!P$2),FALSE)+VLOOKUP($A13,'petroleum diesel'!$A$32:$AQ$58,COLUMN('petroleum diesel'!P$32),FALSE)</f>
        <v>1287493851354.5798</v>
      </c>
      <c r="Q13">
        <f>VLOOKUP($A13,'petroleum diesel'!$A$2:$AQ$28,COLUMN('petroleum diesel'!Q$2),FALSE)+VLOOKUP($A13,'petroleum diesel'!$A$32:$AQ$58,COLUMN('petroleum diesel'!Q$32),FALSE)</f>
        <v>1287225805046.1042</v>
      </c>
      <c r="R13">
        <f>VLOOKUP($A13,'petroleum diesel'!$A$2:$AQ$28,COLUMN('petroleum diesel'!R$2),FALSE)+VLOOKUP($A13,'petroleum diesel'!$A$32:$AQ$58,COLUMN('petroleum diesel'!R$32),FALSE)</f>
        <v>1284682106963.3909</v>
      </c>
      <c r="S13">
        <f>VLOOKUP($A13,'petroleum diesel'!$A$2:$AQ$28,COLUMN('petroleum diesel'!S$2),FALSE)+VLOOKUP($A13,'petroleum diesel'!$A$32:$AQ$58,COLUMN('petroleum diesel'!S$32),FALSE)</f>
        <v>1282402232128.4236</v>
      </c>
      <c r="T13">
        <f>VLOOKUP($A13,'petroleum diesel'!$A$2:$AQ$28,COLUMN('petroleum diesel'!T$2),FALSE)+VLOOKUP($A13,'petroleum diesel'!$A$32:$AQ$58,COLUMN('petroleum diesel'!T$32),FALSE)</f>
        <v>1279105707329.5552</v>
      </c>
      <c r="U13">
        <f>VLOOKUP($A13,'petroleum diesel'!$A$2:$AQ$28,COLUMN('petroleum diesel'!U$2),FALSE)+VLOOKUP($A13,'petroleum diesel'!$A$32:$AQ$58,COLUMN('petroleum diesel'!U$32),FALSE)</f>
        <v>1274782424567.5869</v>
      </c>
      <c r="V13">
        <f>VLOOKUP($A13,'petroleum diesel'!$A$2:$AQ$28,COLUMN('petroleum diesel'!V$2),FALSE)+VLOOKUP($A13,'petroleum diesel'!$A$32:$AQ$58,COLUMN('petroleum diesel'!V$32),FALSE)</f>
        <v>1269420719315.3472</v>
      </c>
      <c r="W13">
        <f>VLOOKUP($A13,'petroleum diesel'!$A$2:$AQ$28,COLUMN('petroleum diesel'!W$2),FALSE)+VLOOKUP($A13,'petroleum diesel'!$A$32:$AQ$58,COLUMN('petroleum diesel'!W$32),FALSE)</f>
        <v>1262245414551.376</v>
      </c>
      <c r="X13">
        <f>VLOOKUP($A13,'petroleum diesel'!$A$2:$AQ$28,COLUMN('petroleum diesel'!X$2),FALSE)+VLOOKUP($A13,'petroleum diesel'!$A$32:$AQ$58,COLUMN('petroleum diesel'!X$32),FALSE)</f>
        <v>1252015119041.5669</v>
      </c>
      <c r="Y13">
        <f>VLOOKUP($A13,'petroleum diesel'!$A$2:$AQ$28,COLUMN('petroleum diesel'!Y$2),FALSE)+VLOOKUP($A13,'petroleum diesel'!$A$32:$AQ$58,COLUMN('petroleum diesel'!Y$32),FALSE)</f>
        <v>1239987102974.2881</v>
      </c>
      <c r="Z13">
        <f>VLOOKUP($A13,'petroleum diesel'!$A$2:$AQ$28,COLUMN('petroleum diesel'!Z$2),FALSE)+VLOOKUP($A13,'petroleum diesel'!$A$32:$AQ$58,COLUMN('petroleum diesel'!Z$32),FALSE)</f>
        <v>1226178547981.6409</v>
      </c>
      <c r="AA13">
        <f>VLOOKUP($A13,'petroleum diesel'!$A$2:$AQ$28,COLUMN('petroleum diesel'!AA$2),FALSE)+VLOOKUP($A13,'petroleum diesel'!$A$32:$AQ$58,COLUMN('petroleum diesel'!AA$32),FALSE)</f>
        <v>1210600592520.4744</v>
      </c>
      <c r="AB13">
        <f>VLOOKUP($A13,'petroleum diesel'!$A$2:$AQ$28,COLUMN('petroleum diesel'!AB$2),FALSE)+VLOOKUP($A13,'petroleum diesel'!$A$32:$AQ$58,COLUMN('petroleum diesel'!AB$32),FALSE)</f>
        <v>1193283219794.8389</v>
      </c>
      <c r="AC13">
        <f>VLOOKUP($A13,'petroleum diesel'!$A$2:$AQ$28,COLUMN('petroleum diesel'!AC$2),FALSE)+VLOOKUP($A13,'petroleum diesel'!$A$32:$AQ$58,COLUMN('petroleum diesel'!AC$32),FALSE)</f>
        <v>1174263065672.4771</v>
      </c>
      <c r="AD13">
        <f>VLOOKUP($A13,'petroleum diesel'!$A$2:$AQ$28,COLUMN('petroleum diesel'!AD$2),FALSE)+VLOOKUP($A13,'petroleum diesel'!$A$32:$AQ$58,COLUMN('petroleum diesel'!AD$32),FALSE)</f>
        <v>1153583596048.0854</v>
      </c>
      <c r="AE13">
        <f>VLOOKUP($A13,'petroleum diesel'!$A$2:$AQ$28,COLUMN('petroleum diesel'!AE$2),FALSE)+VLOOKUP($A13,'petroleum diesel'!$A$32:$AQ$58,COLUMN('petroleum diesel'!AE$32),FALSE)</f>
        <v>1131283916521.3225</v>
      </c>
      <c r="AF13">
        <f>VLOOKUP($A13,'petroleum diesel'!$A$2:$AQ$28,COLUMN('petroleum diesel'!AF$2),FALSE)+VLOOKUP($A13,'petroleum diesel'!$A$32:$AQ$58,COLUMN('petroleum diesel'!AF$32),FALSE)</f>
        <v>1107422113121.5806</v>
      </c>
      <c r="AG13">
        <f>VLOOKUP($A13,'petroleum diesel'!$A$2:$AQ$28,COLUMN('petroleum diesel'!AG$2),FALSE)+VLOOKUP($A13,'petroleum diesel'!$A$32:$AQ$58,COLUMN('petroleum diesel'!AG$32),FALSE)</f>
        <v>1082052492998.7495</v>
      </c>
      <c r="AH13">
        <f>VLOOKUP($A13,'petroleum diesel'!$A$2:$AQ$28,COLUMN('petroleum diesel'!AH$2),FALSE)+VLOOKUP($A13,'petroleum diesel'!$A$32:$AQ$58,COLUMN('petroleum diesel'!AH$32),FALSE)</f>
        <v>1054190128178.0146</v>
      </c>
      <c r="AI13">
        <f>VLOOKUP($A13,'petroleum diesel'!$A$2:$AQ$28,COLUMN('petroleum diesel'!AI$2),FALSE)+VLOOKUP($A13,'petroleum diesel'!$A$32:$AQ$58,COLUMN('petroleum diesel'!AI$32),FALSE)</f>
        <v>1025018572317.2059</v>
      </c>
      <c r="AJ13">
        <f>VLOOKUP($A13,'petroleum diesel'!$A$2:$AQ$28,COLUMN('petroleum diesel'!AJ$2),FALSE)+VLOOKUP($A13,'petroleum diesel'!$A$32:$AQ$58,COLUMN('petroleum diesel'!AJ$32),FALSE)</f>
        <v>994618902111.81653</v>
      </c>
      <c r="AK13">
        <f>VLOOKUP($A13,'petroleum diesel'!$A$2:$AQ$28,COLUMN('petroleum diesel'!AK$2),FALSE)+VLOOKUP($A13,'petroleum diesel'!$A$32:$AQ$58,COLUMN('petroleum diesel'!AK$32),FALSE)</f>
        <v>963079440183.66797</v>
      </c>
      <c r="AL13">
        <f>VLOOKUP($A13,'petroleum diesel'!$A$2:$AQ$28,COLUMN('petroleum diesel'!AL$2),FALSE)+VLOOKUP($A13,'petroleum diesel'!$A$32:$AQ$58,COLUMN('petroleum diesel'!AL$32),FALSE)</f>
        <v>930495440406.29993</v>
      </c>
      <c r="AM13">
        <f>VLOOKUP($A13,'petroleum diesel'!$A$2:$AQ$28,COLUMN('petroleum diesel'!AM$2),FALSE)+VLOOKUP($A13,'petroleum diesel'!$A$32:$AQ$58,COLUMN('petroleum diesel'!AM$32),FALSE)</f>
        <v>896959632732.15076</v>
      </c>
      <c r="AN13">
        <f>VLOOKUP($A13,'petroleum diesel'!$A$2:$AQ$28,COLUMN('petroleum diesel'!AN$2),FALSE)+VLOOKUP($A13,'petroleum diesel'!$A$32:$AQ$58,COLUMN('petroleum diesel'!AN$32),FALSE)</f>
        <v>862580872254.82764</v>
      </c>
      <c r="AO13">
        <f>VLOOKUP($A13,'petroleum diesel'!$A$2:$AQ$28,COLUMN('petroleum diesel'!AO$2),FALSE)+VLOOKUP($A13,'petroleum diesel'!$A$32:$AQ$58,COLUMN('petroleum diesel'!AO$32),FALSE)</f>
        <v>827465173074.21875</v>
      </c>
      <c r="AP13">
        <f>VLOOKUP($A13,'petroleum diesel'!$A$2:$AQ$28,COLUMN('petroleum diesel'!AP$2),FALSE)+VLOOKUP($A13,'petroleum diesel'!$A$32:$AQ$58,COLUMN('petroleum diesel'!AP$32),FALSE)</f>
        <v>791732876366.64368</v>
      </c>
      <c r="AQ13">
        <f>VLOOKUP($A13,'petroleum diesel'!$A$2:$AQ$28,COLUMN('petroleum diesel'!AQ$2),FALSE)+VLOOKUP($A13,'petroleum diesel'!$A$32:$AQ$58,COLUMN('petroleum diesel'!AQ$32),FALSE)</f>
        <v>755500850904.97412</v>
      </c>
    </row>
    <row r="14" spans="1:43">
      <c r="A14" s="37" t="s">
        <v>627</v>
      </c>
      <c r="B14">
        <f>VLOOKUP($A14,'petroleum diesel'!$A$2:$AQ$28,COLUMN('petroleum diesel'!B$2),FALSE)+VLOOKUP($A14,'petroleum diesel'!$A$32:$AQ$58,COLUMN('petroleum diesel'!B$32),FALSE)</f>
        <v>2806358219293.8486</v>
      </c>
      <c r="C14">
        <f>VLOOKUP($A14,'petroleum diesel'!$A$2:$AQ$28,COLUMN('petroleum diesel'!C$2),FALSE)+VLOOKUP($A14,'petroleum diesel'!$A$32:$AQ$58,COLUMN('petroleum diesel'!C$32),FALSE)</f>
        <v>2768090884634.0322</v>
      </c>
      <c r="D14">
        <f>VLOOKUP($A14,'petroleum diesel'!$A$2:$AQ$28,COLUMN('petroleum diesel'!D$2),FALSE)+VLOOKUP($A14,'petroleum diesel'!$A$32:$AQ$58,COLUMN('petroleum diesel'!D$32),FALSE)</f>
        <v>2970604690145.3726</v>
      </c>
      <c r="E14">
        <f>VLOOKUP($A14,'petroleum diesel'!$A$2:$AQ$28,COLUMN('petroleum diesel'!E$2),FALSE)+VLOOKUP($A14,'petroleum diesel'!$A$32:$AQ$58,COLUMN('petroleum diesel'!E$32),FALSE)</f>
        <v>2952828948730.3599</v>
      </c>
      <c r="F14">
        <f>VLOOKUP($A14,'petroleum diesel'!$A$2:$AQ$28,COLUMN('petroleum diesel'!F$2),FALSE)+VLOOKUP($A14,'petroleum diesel'!$A$32:$AQ$58,COLUMN('petroleum diesel'!F$32),FALSE)</f>
        <v>2929984995915.3877</v>
      </c>
      <c r="G14">
        <f>VLOOKUP($A14,'petroleum diesel'!$A$2:$AQ$28,COLUMN('petroleum diesel'!G$2),FALSE)+VLOOKUP($A14,'petroleum diesel'!$A$32:$AQ$58,COLUMN('petroleum diesel'!G$32),FALSE)</f>
        <v>2904315550379.7651</v>
      </c>
      <c r="H14">
        <f>VLOOKUP($A14,'petroleum diesel'!$A$2:$AQ$28,COLUMN('petroleum diesel'!H$2),FALSE)+VLOOKUP($A14,'petroleum diesel'!$A$32:$AQ$58,COLUMN('petroleum diesel'!H$32),FALSE)</f>
        <v>2877143144194.5078</v>
      </c>
      <c r="I14">
        <f>VLOOKUP($A14,'petroleum diesel'!$A$2:$AQ$28,COLUMN('petroleum diesel'!I$2),FALSE)+VLOOKUP($A14,'petroleum diesel'!$A$32:$AQ$58,COLUMN('petroleum diesel'!I$32),FALSE)</f>
        <v>2847754958020.5171</v>
      </c>
      <c r="J14">
        <f>VLOOKUP($A14,'petroleum diesel'!$A$2:$AQ$28,COLUMN('petroleum diesel'!J$2),FALSE)+VLOOKUP($A14,'petroleum diesel'!$A$32:$AQ$58,COLUMN('petroleum diesel'!J$32),FALSE)</f>
        <v>2819088106211.1284</v>
      </c>
      <c r="K14">
        <f>VLOOKUP($A14,'petroleum diesel'!$A$2:$AQ$28,COLUMN('petroleum diesel'!K$2),FALSE)+VLOOKUP($A14,'petroleum diesel'!$A$32:$AQ$58,COLUMN('petroleum diesel'!K$32),FALSE)</f>
        <v>2791165397346.5962</v>
      </c>
      <c r="L14">
        <f>VLOOKUP($A14,'petroleum diesel'!$A$2:$AQ$28,COLUMN('petroleum diesel'!L$2),FALSE)+VLOOKUP($A14,'petroleum diesel'!$A$32:$AQ$58,COLUMN('petroleum diesel'!L$32),FALSE)</f>
        <v>2763991921874.5996</v>
      </c>
      <c r="M14">
        <f>VLOOKUP($A14,'petroleum diesel'!$A$2:$AQ$28,COLUMN('petroleum diesel'!M$2),FALSE)+VLOOKUP($A14,'petroleum diesel'!$A$32:$AQ$58,COLUMN('petroleum diesel'!M$32),FALSE)</f>
        <v>2733508277810.6284</v>
      </c>
      <c r="N14">
        <f>VLOOKUP($A14,'petroleum diesel'!$A$2:$AQ$28,COLUMN('petroleum diesel'!N$2),FALSE)+VLOOKUP($A14,'petroleum diesel'!$A$32:$AQ$58,COLUMN('petroleum diesel'!N$32),FALSE)</f>
        <v>2703826465167.9272</v>
      </c>
      <c r="O14">
        <f>VLOOKUP($A14,'petroleum diesel'!$A$2:$AQ$28,COLUMN('petroleum diesel'!O$2),FALSE)+VLOOKUP($A14,'petroleum diesel'!$A$32:$AQ$58,COLUMN('petroleum diesel'!O$32),FALSE)</f>
        <v>2674914664384.5605</v>
      </c>
      <c r="P14">
        <f>VLOOKUP($A14,'petroleum diesel'!$A$2:$AQ$28,COLUMN('petroleum diesel'!P$2),FALSE)+VLOOKUP($A14,'petroleum diesel'!$A$32:$AQ$58,COLUMN('petroleum diesel'!P$32),FALSE)</f>
        <v>2646734736534.1299</v>
      </c>
      <c r="Q14">
        <f>VLOOKUP($A14,'petroleum diesel'!$A$2:$AQ$28,COLUMN('petroleum diesel'!Q$2),FALSE)+VLOOKUP($A14,'petroleum diesel'!$A$32:$AQ$58,COLUMN('petroleum diesel'!Q$32),FALSE)</f>
        <v>2619218018375.8262</v>
      </c>
      <c r="R14">
        <f>VLOOKUP($A14,'petroleum diesel'!$A$2:$AQ$28,COLUMN('petroleum diesel'!R$2),FALSE)+VLOOKUP($A14,'petroleum diesel'!$A$32:$AQ$58,COLUMN('petroleum diesel'!R$32),FALSE)</f>
        <v>2589756604939.3804</v>
      </c>
      <c r="S14">
        <f>VLOOKUP($A14,'petroleum diesel'!$A$2:$AQ$28,COLUMN('petroleum diesel'!S$2),FALSE)+VLOOKUP($A14,'petroleum diesel'!$A$32:$AQ$58,COLUMN('petroleum diesel'!S$32),FALSE)</f>
        <v>2563428992948.0391</v>
      </c>
      <c r="T14">
        <f>VLOOKUP($A14,'petroleum diesel'!$A$2:$AQ$28,COLUMN('petroleum diesel'!T$2),FALSE)+VLOOKUP($A14,'petroleum diesel'!$A$32:$AQ$58,COLUMN('petroleum diesel'!T$32),FALSE)</f>
        <v>2537572860382.4229</v>
      </c>
      <c r="U14">
        <f>VLOOKUP($A14,'petroleum diesel'!$A$2:$AQ$28,COLUMN('petroleum diesel'!U$2),FALSE)+VLOOKUP($A14,'petroleum diesel'!$A$32:$AQ$58,COLUMN('petroleum diesel'!U$32),FALSE)</f>
        <v>2512115469169.0586</v>
      </c>
      <c r="V14">
        <f>VLOOKUP($A14,'petroleum diesel'!$A$2:$AQ$28,COLUMN('petroleum diesel'!V$2),FALSE)+VLOOKUP($A14,'petroleum diesel'!$A$32:$AQ$58,COLUMN('petroleum diesel'!V$32),FALSE)</f>
        <v>2486984964824.6133</v>
      </c>
      <c r="W14">
        <f>VLOOKUP($A14,'petroleum diesel'!$A$2:$AQ$28,COLUMN('petroleum diesel'!W$2),FALSE)+VLOOKUP($A14,'petroleum diesel'!$A$32:$AQ$58,COLUMN('petroleum diesel'!W$32),FALSE)</f>
        <v>2460624421451.4253</v>
      </c>
      <c r="X14">
        <f>VLOOKUP($A14,'petroleum diesel'!$A$2:$AQ$28,COLUMN('petroleum diesel'!X$2),FALSE)+VLOOKUP($A14,'petroleum diesel'!$A$32:$AQ$58,COLUMN('petroleum diesel'!X$32),FALSE)</f>
        <v>2430599100085.4839</v>
      </c>
      <c r="Y14">
        <f>VLOOKUP($A14,'petroleum diesel'!$A$2:$AQ$28,COLUMN('petroleum diesel'!Y$2),FALSE)+VLOOKUP($A14,'petroleum diesel'!$A$32:$AQ$58,COLUMN('petroleum diesel'!Y$32),FALSE)</f>
        <v>2399334905018.9985</v>
      </c>
      <c r="Z14">
        <f>VLOOKUP($A14,'petroleum diesel'!$A$2:$AQ$28,COLUMN('petroleum diesel'!Z$2),FALSE)+VLOOKUP($A14,'petroleum diesel'!$A$32:$AQ$58,COLUMN('petroleum diesel'!Z$32),FALSE)</f>
        <v>2366821819508.2837</v>
      </c>
      <c r="AA14">
        <f>VLOOKUP($A14,'petroleum diesel'!$A$2:$AQ$28,COLUMN('petroleum diesel'!AA$2),FALSE)+VLOOKUP($A14,'petroleum diesel'!$A$32:$AQ$58,COLUMN('petroleum diesel'!AA$32),FALSE)</f>
        <v>2333031653239.168</v>
      </c>
      <c r="AB14">
        <f>VLOOKUP($A14,'petroleum diesel'!$A$2:$AQ$28,COLUMN('petroleum diesel'!AB$2),FALSE)+VLOOKUP($A14,'petroleum diesel'!$A$32:$AQ$58,COLUMN('petroleum diesel'!AB$32),FALSE)</f>
        <v>2297965798163.3838</v>
      </c>
      <c r="AC14">
        <f>VLOOKUP($A14,'petroleum diesel'!$A$2:$AQ$28,COLUMN('petroleum diesel'!AC$2),FALSE)+VLOOKUP($A14,'petroleum diesel'!$A$32:$AQ$58,COLUMN('petroleum diesel'!AC$32),FALSE)</f>
        <v>2261631359489.5088</v>
      </c>
      <c r="AD14">
        <f>VLOOKUP($A14,'petroleum diesel'!$A$2:$AQ$28,COLUMN('petroleum diesel'!AD$2),FALSE)+VLOOKUP($A14,'petroleum diesel'!$A$32:$AQ$58,COLUMN('petroleum diesel'!AD$32),FALSE)</f>
        <v>2224041365009.6235</v>
      </c>
      <c r="AE14">
        <f>VLOOKUP($A14,'petroleum diesel'!$A$2:$AQ$28,COLUMN('petroleum diesel'!AE$2),FALSE)+VLOOKUP($A14,'petroleum diesel'!$A$32:$AQ$58,COLUMN('petroleum diesel'!AE$32),FALSE)</f>
        <v>2185193086794.1382</v>
      </c>
      <c r="AF14">
        <f>VLOOKUP($A14,'petroleum diesel'!$A$2:$AQ$28,COLUMN('petroleum diesel'!AF$2),FALSE)+VLOOKUP($A14,'petroleum diesel'!$A$32:$AQ$58,COLUMN('petroleum diesel'!AF$32),FALSE)</f>
        <v>2145112957971.5972</v>
      </c>
      <c r="AG14">
        <f>VLOOKUP($A14,'petroleum diesel'!$A$2:$AQ$28,COLUMN('petroleum diesel'!AG$2),FALSE)+VLOOKUP($A14,'petroleum diesel'!$A$32:$AQ$58,COLUMN('petroleum diesel'!AG$32),FALSE)</f>
        <v>2103812642430.1206</v>
      </c>
      <c r="AH14">
        <f>VLOOKUP($A14,'petroleum diesel'!$A$2:$AQ$28,COLUMN('petroleum diesel'!AH$2),FALSE)+VLOOKUP($A14,'petroleum diesel'!$A$32:$AQ$58,COLUMN('petroleum diesel'!AH$32),FALSE)</f>
        <v>2059266053178.7351</v>
      </c>
      <c r="AI14">
        <f>VLOOKUP($A14,'petroleum diesel'!$A$2:$AQ$28,COLUMN('petroleum diesel'!AI$2),FALSE)+VLOOKUP($A14,'petroleum diesel'!$A$32:$AQ$58,COLUMN('petroleum diesel'!AI$32),FALSE)</f>
        <v>2013652954232.6323</v>
      </c>
      <c r="AJ14">
        <f>VLOOKUP($A14,'petroleum diesel'!$A$2:$AQ$28,COLUMN('petroleum diesel'!AJ$2),FALSE)+VLOOKUP($A14,'petroleum diesel'!$A$32:$AQ$58,COLUMN('petroleum diesel'!AJ$32),FALSE)</f>
        <v>1967010883633.6724</v>
      </c>
      <c r="AK14">
        <f>VLOOKUP($A14,'petroleum diesel'!$A$2:$AQ$28,COLUMN('petroleum diesel'!AK$2),FALSE)+VLOOKUP($A14,'petroleum diesel'!$A$32:$AQ$58,COLUMN('petroleum diesel'!AK$32),FALSE)</f>
        <v>1919385077227.8625</v>
      </c>
      <c r="AL14">
        <f>VLOOKUP($A14,'petroleum diesel'!$A$2:$AQ$28,COLUMN('petroleum diesel'!AL$2),FALSE)+VLOOKUP($A14,'petroleum diesel'!$A$32:$AQ$58,COLUMN('petroleum diesel'!AL$32),FALSE)</f>
        <v>1870828319113.262</v>
      </c>
      <c r="AM14">
        <f>VLOOKUP($A14,'petroleum diesel'!$A$2:$AQ$28,COLUMN('petroleum diesel'!AM$2),FALSE)+VLOOKUP($A14,'petroleum diesel'!$A$32:$AQ$58,COLUMN('petroleum diesel'!AM$32),FALSE)</f>
        <v>1821382343206.3816</v>
      </c>
      <c r="AN14">
        <f>VLOOKUP($A14,'petroleum diesel'!$A$2:$AQ$28,COLUMN('petroleum diesel'!AN$2),FALSE)+VLOOKUP($A14,'petroleum diesel'!$A$32:$AQ$58,COLUMN('petroleum diesel'!AN$32),FALSE)</f>
        <v>1771115819880.9795</v>
      </c>
      <c r="AO14">
        <f>VLOOKUP($A14,'petroleum diesel'!$A$2:$AQ$28,COLUMN('petroleum diesel'!AO$2),FALSE)+VLOOKUP($A14,'petroleum diesel'!$A$32:$AQ$58,COLUMN('petroleum diesel'!AO$32),FALSE)</f>
        <v>1720086799272.4424</v>
      </c>
      <c r="AP14">
        <f>VLOOKUP($A14,'petroleum diesel'!$A$2:$AQ$28,COLUMN('petroleum diesel'!AP$2),FALSE)+VLOOKUP($A14,'petroleum diesel'!$A$32:$AQ$58,COLUMN('petroleum diesel'!AP$32),FALSE)</f>
        <v>1668378670973.4492</v>
      </c>
      <c r="AQ14">
        <f>VLOOKUP($A14,'petroleum diesel'!$A$2:$AQ$28,COLUMN('petroleum diesel'!AQ$2),FALSE)+VLOOKUP($A14,'petroleum diesel'!$A$32:$AQ$58,COLUMN('petroleum diesel'!AQ$32),FALSE)</f>
        <v>1616064408536.1265</v>
      </c>
    </row>
    <row r="15" spans="1:43">
      <c r="A15" s="37" t="s">
        <v>628</v>
      </c>
      <c r="B15">
        <f>VLOOKUP($A15,'petroleum diesel'!$A$2:$AQ$28,COLUMN('petroleum diesel'!B$2),FALSE)+VLOOKUP($A15,'petroleum diesel'!$A$32:$AQ$58,COLUMN('petroleum diesel'!B$32),FALSE)</f>
        <v>4427350423803.0684</v>
      </c>
      <c r="C15">
        <f>VLOOKUP($A15,'petroleum diesel'!$A$2:$AQ$28,COLUMN('petroleum diesel'!C$2),FALSE)+VLOOKUP($A15,'petroleum diesel'!$A$32:$AQ$58,COLUMN('petroleum diesel'!C$32),FALSE)</f>
        <v>4422090023311.626</v>
      </c>
      <c r="D15">
        <f>VLOOKUP($A15,'petroleum diesel'!$A$2:$AQ$28,COLUMN('petroleum diesel'!D$2),FALSE)+VLOOKUP($A15,'petroleum diesel'!$A$32:$AQ$58,COLUMN('petroleum diesel'!D$32),FALSE)</f>
        <v>4647802748541.5088</v>
      </c>
      <c r="E15">
        <f>VLOOKUP($A15,'petroleum diesel'!$A$2:$AQ$28,COLUMN('petroleum diesel'!E$2),FALSE)+VLOOKUP($A15,'petroleum diesel'!$A$32:$AQ$58,COLUMN('petroleum diesel'!E$32),FALSE)</f>
        <v>4706259875916.7617</v>
      </c>
      <c r="F15">
        <f>VLOOKUP($A15,'petroleum diesel'!$A$2:$AQ$28,COLUMN('petroleum diesel'!F$2),FALSE)+VLOOKUP($A15,'petroleum diesel'!$A$32:$AQ$58,COLUMN('petroleum diesel'!F$32),FALSE)</f>
        <v>4755554678078.5273</v>
      </c>
      <c r="G15">
        <f>VLOOKUP($A15,'petroleum diesel'!$A$2:$AQ$28,COLUMN('petroleum diesel'!G$2),FALSE)+VLOOKUP($A15,'petroleum diesel'!$A$32:$AQ$58,COLUMN('petroleum diesel'!G$32),FALSE)</f>
        <v>4798959853412.9863</v>
      </c>
      <c r="H15">
        <f>VLOOKUP($A15,'petroleum diesel'!$A$2:$AQ$28,COLUMN('petroleum diesel'!H$2),FALSE)+VLOOKUP($A15,'petroleum diesel'!$A$32:$AQ$58,COLUMN('petroleum diesel'!H$32),FALSE)</f>
        <v>4838470684185.5635</v>
      </c>
      <c r="I15">
        <f>VLOOKUP($A15,'petroleum diesel'!$A$2:$AQ$28,COLUMN('petroleum diesel'!I$2),FALSE)+VLOOKUP($A15,'petroleum diesel'!$A$32:$AQ$58,COLUMN('petroleum diesel'!I$32),FALSE)</f>
        <v>4872734840370.7871</v>
      </c>
      <c r="J15">
        <f>VLOOKUP($A15,'petroleum diesel'!$A$2:$AQ$28,COLUMN('petroleum diesel'!J$2),FALSE)+VLOOKUP($A15,'petroleum diesel'!$A$32:$AQ$58,COLUMN('petroleum diesel'!J$32),FALSE)</f>
        <v>4906703660384.2773</v>
      </c>
      <c r="K15">
        <f>VLOOKUP($A15,'petroleum diesel'!$A$2:$AQ$28,COLUMN('petroleum diesel'!K$2),FALSE)+VLOOKUP($A15,'petroleum diesel'!$A$32:$AQ$58,COLUMN('petroleum diesel'!K$32),FALSE)</f>
        <v>4940487844693.709</v>
      </c>
      <c r="L15">
        <f>VLOOKUP($A15,'petroleum diesel'!$A$2:$AQ$28,COLUMN('petroleum diesel'!L$2),FALSE)+VLOOKUP($A15,'petroleum diesel'!$A$32:$AQ$58,COLUMN('petroleum diesel'!L$32),FALSE)</f>
        <v>4974168852777.2695</v>
      </c>
      <c r="M15">
        <f>VLOOKUP($A15,'petroleum diesel'!$A$2:$AQ$28,COLUMN('petroleum diesel'!M$2),FALSE)+VLOOKUP($A15,'petroleum diesel'!$A$32:$AQ$58,COLUMN('petroleum diesel'!M$32),FALSE)</f>
        <v>5000353345255.291</v>
      </c>
      <c r="N15">
        <f>VLOOKUP($A15,'petroleum diesel'!$A$2:$AQ$28,COLUMN('petroleum diesel'!N$2),FALSE)+VLOOKUP($A15,'petroleum diesel'!$A$32:$AQ$58,COLUMN('petroleum diesel'!N$32),FALSE)</f>
        <v>5026436813615.0391</v>
      </c>
      <c r="O15">
        <f>VLOOKUP($A15,'petroleum diesel'!$A$2:$AQ$28,COLUMN('petroleum diesel'!O$2),FALSE)+VLOOKUP($A15,'petroleum diesel'!$A$32:$AQ$58,COLUMN('petroleum diesel'!O$32),FALSE)</f>
        <v>5052435647034.8447</v>
      </c>
      <c r="P15">
        <f>VLOOKUP($A15,'petroleum diesel'!$A$2:$AQ$28,COLUMN('petroleum diesel'!P$2),FALSE)+VLOOKUP($A15,'petroleum diesel'!$A$32:$AQ$58,COLUMN('petroleum diesel'!P$32),FALSE)</f>
        <v>5078350360799.0566</v>
      </c>
      <c r="Q15">
        <f>VLOOKUP($A15,'petroleum diesel'!$A$2:$AQ$28,COLUMN('petroleum diesel'!Q$2),FALSE)+VLOOKUP($A15,'petroleum diesel'!$A$32:$AQ$58,COLUMN('petroleum diesel'!Q$32),FALSE)</f>
        <v>5104117221919.9492</v>
      </c>
      <c r="R15">
        <f>VLOOKUP($A15,'petroleum diesel'!$A$2:$AQ$28,COLUMN('petroleum diesel'!R$2),FALSE)+VLOOKUP($A15,'petroleum diesel'!$A$32:$AQ$58,COLUMN('petroleum diesel'!R$32),FALSE)</f>
        <v>5124613418345.0215</v>
      </c>
      <c r="S15">
        <f>VLOOKUP($A15,'petroleum diesel'!$A$2:$AQ$28,COLUMN('petroleum diesel'!S$2),FALSE)+VLOOKUP($A15,'petroleum diesel'!$A$32:$AQ$58,COLUMN('petroleum diesel'!S$32),FALSE)</f>
        <v>5149922530730.6729</v>
      </c>
      <c r="T15">
        <f>VLOOKUP($A15,'petroleum diesel'!$A$2:$AQ$28,COLUMN('petroleum diesel'!T$2),FALSE)+VLOOKUP($A15,'petroleum diesel'!$A$32:$AQ$58,COLUMN('petroleum diesel'!T$32),FALSE)</f>
        <v>5174876623138.9805</v>
      </c>
      <c r="U15">
        <f>VLOOKUP($A15,'petroleum diesel'!$A$2:$AQ$28,COLUMN('petroleum diesel'!U$2),FALSE)+VLOOKUP($A15,'petroleum diesel'!$A$32:$AQ$58,COLUMN('petroleum diesel'!U$32),FALSE)</f>
        <v>5199371899407.6064</v>
      </c>
      <c r="V15">
        <f>VLOOKUP($A15,'petroleum diesel'!$A$2:$AQ$28,COLUMN('petroleum diesel'!V$2),FALSE)+VLOOKUP($A15,'petroleum diesel'!$A$32:$AQ$58,COLUMN('petroleum diesel'!V$32),FALSE)</f>
        <v>5223297572347.2324</v>
      </c>
      <c r="W15">
        <f>VLOOKUP($A15,'petroleum diesel'!$A$2:$AQ$28,COLUMN('petroleum diesel'!W$2),FALSE)+VLOOKUP($A15,'petroleum diesel'!$A$32:$AQ$58,COLUMN('petroleum diesel'!W$32),FALSE)</f>
        <v>5243353468064.4658</v>
      </c>
      <c r="X15">
        <f>VLOOKUP($A15,'petroleum diesel'!$A$2:$AQ$28,COLUMN('petroleum diesel'!X$2),FALSE)+VLOOKUP($A15,'petroleum diesel'!$A$32:$AQ$58,COLUMN('petroleum diesel'!X$32),FALSE)</f>
        <v>5254139963331.0391</v>
      </c>
      <c r="Y15">
        <f>VLOOKUP($A15,'petroleum diesel'!$A$2:$AQ$28,COLUMN('petroleum diesel'!Y$2),FALSE)+VLOOKUP($A15,'petroleum diesel'!$A$32:$AQ$58,COLUMN('petroleum diesel'!Y$32),FALSE)</f>
        <v>5260664939926.7559</v>
      </c>
      <c r="Z15">
        <f>VLOOKUP($A15,'petroleum diesel'!$A$2:$AQ$28,COLUMN('petroleum diesel'!Z$2),FALSE)+VLOOKUP($A15,'petroleum diesel'!$A$32:$AQ$58,COLUMN('petroleum diesel'!Z$32),FALSE)</f>
        <v>5262791525190.7656</v>
      </c>
      <c r="AA15">
        <f>VLOOKUP($A15,'petroleum diesel'!$A$2:$AQ$28,COLUMN('petroleum diesel'!AA$2),FALSE)+VLOOKUP($A15,'petroleum diesel'!$A$32:$AQ$58,COLUMN('petroleum diesel'!AA$32),FALSE)</f>
        <v>5260338907338.1387</v>
      </c>
      <c r="AB15">
        <f>VLOOKUP($A15,'petroleum diesel'!$A$2:$AQ$28,COLUMN('petroleum diesel'!AB$2),FALSE)+VLOOKUP($A15,'petroleum diesel'!$A$32:$AQ$58,COLUMN('petroleum diesel'!AB$32),FALSE)</f>
        <v>5253189099701.2129</v>
      </c>
      <c r="AC15">
        <f>VLOOKUP($A15,'petroleum diesel'!$A$2:$AQ$28,COLUMN('petroleum diesel'!AC$2),FALSE)+VLOOKUP($A15,'petroleum diesel'!$A$32:$AQ$58,COLUMN('petroleum diesel'!AC$32),FALSE)</f>
        <v>5241235893941.0908</v>
      </c>
      <c r="AD15">
        <f>VLOOKUP($A15,'petroleum diesel'!$A$2:$AQ$28,COLUMN('petroleum diesel'!AD$2),FALSE)+VLOOKUP($A15,'petroleum diesel'!$A$32:$AQ$58,COLUMN('petroleum diesel'!AD$32),FALSE)</f>
        <v>5224386175459.6973</v>
      </c>
      <c r="AE15">
        <f>VLOOKUP($A15,'petroleum diesel'!$A$2:$AQ$28,COLUMN('petroleum diesel'!AE$2),FALSE)+VLOOKUP($A15,'petroleum diesel'!$A$32:$AQ$58,COLUMN('petroleum diesel'!AE$32),FALSE)</f>
        <v>5202508916268.9844</v>
      </c>
      <c r="AF15">
        <f>VLOOKUP($A15,'petroleum diesel'!$A$2:$AQ$28,COLUMN('petroleum diesel'!AF$2),FALSE)+VLOOKUP($A15,'petroleum diesel'!$A$32:$AQ$58,COLUMN('petroleum diesel'!AF$32),FALSE)</f>
        <v>5175541495728.2012</v>
      </c>
      <c r="AG15">
        <f>VLOOKUP($A15,'petroleum diesel'!$A$2:$AQ$28,COLUMN('petroleum diesel'!AG$2),FALSE)+VLOOKUP($A15,'petroleum diesel'!$A$32:$AQ$58,COLUMN('petroleum diesel'!AG$32),FALSE)</f>
        <v>5143386358975.6338</v>
      </c>
      <c r="AH15">
        <f>VLOOKUP($A15,'petroleum diesel'!$A$2:$AQ$28,COLUMN('petroleum diesel'!AH$2),FALSE)+VLOOKUP($A15,'petroleum diesel'!$A$32:$AQ$58,COLUMN('petroleum diesel'!AH$32),FALSE)</f>
        <v>5100871618802.748</v>
      </c>
      <c r="AI15">
        <f>VLOOKUP($A15,'petroleum diesel'!$A$2:$AQ$28,COLUMN('petroleum diesel'!AI$2),FALSE)+VLOOKUP($A15,'petroleum diesel'!$A$32:$AQ$58,COLUMN('petroleum diesel'!AI$32),FALSE)</f>
        <v>5053167618541.3682</v>
      </c>
      <c r="AJ15">
        <f>VLOOKUP($A15,'petroleum diesel'!$A$2:$AQ$28,COLUMN('petroleum diesel'!AJ$2),FALSE)+VLOOKUP($A15,'petroleum diesel'!$A$32:$AQ$58,COLUMN('petroleum diesel'!AJ$32),FALSE)</f>
        <v>5000252456392.3418</v>
      </c>
      <c r="AK15">
        <f>VLOOKUP($A15,'petroleum diesel'!$A$2:$AQ$28,COLUMN('petroleum diesel'!AK$2),FALSE)+VLOOKUP($A15,'petroleum diesel'!$A$32:$AQ$58,COLUMN('petroleum diesel'!AK$32),FALSE)</f>
        <v>4942126834031.4932</v>
      </c>
      <c r="AL15">
        <f>VLOOKUP($A15,'petroleum diesel'!$A$2:$AQ$28,COLUMN('petroleum diesel'!AL$2),FALSE)+VLOOKUP($A15,'petroleum diesel'!$A$32:$AQ$58,COLUMN('petroleum diesel'!AL$32),FALSE)</f>
        <v>4878814925635.9316</v>
      </c>
      <c r="AM15">
        <f>VLOOKUP($A15,'petroleum diesel'!$A$2:$AQ$28,COLUMN('petroleum diesel'!AM$2),FALSE)+VLOOKUP($A15,'petroleum diesel'!$A$32:$AQ$58,COLUMN('petroleum diesel'!AM$32),FALSE)</f>
        <v>4810316252126.6045</v>
      </c>
      <c r="AN15">
        <f>VLOOKUP($A15,'petroleum diesel'!$A$2:$AQ$28,COLUMN('petroleum diesel'!AN$2),FALSE)+VLOOKUP($A15,'petroleum diesel'!$A$32:$AQ$58,COLUMN('petroleum diesel'!AN$32),FALSE)</f>
        <v>4736705990480.8262</v>
      </c>
      <c r="AO15">
        <f>VLOOKUP($A15,'petroleum diesel'!$A$2:$AQ$28,COLUMN('petroleum diesel'!AO$2),FALSE)+VLOOKUP($A15,'petroleum diesel'!$A$32:$AQ$58,COLUMN('petroleum diesel'!AO$32),FALSE)</f>
        <v>4658037271119.1895</v>
      </c>
      <c r="AP15">
        <f>VLOOKUP($A15,'petroleum diesel'!$A$2:$AQ$28,COLUMN('petroleum diesel'!AP$2),FALSE)+VLOOKUP($A15,'petroleum diesel'!$A$32:$AQ$58,COLUMN('petroleum diesel'!AP$32),FALSE)</f>
        <v>4574438588632.4336</v>
      </c>
      <c r="AQ15">
        <f>VLOOKUP($A15,'petroleum diesel'!$A$2:$AQ$28,COLUMN('petroleum diesel'!AQ$2),FALSE)+VLOOKUP($A15,'petroleum diesel'!$A$32:$AQ$58,COLUMN('petroleum diesel'!AQ$32),FALSE)</f>
        <v>4486018383684.7461</v>
      </c>
    </row>
    <row r="16" spans="1:43">
      <c r="A16" s="37" t="s">
        <v>629</v>
      </c>
      <c r="B16">
        <f>VLOOKUP($A16,'petroleum diesel'!$A$2:$AQ$28,COLUMN('petroleum diesel'!B$2),FALSE)+VLOOKUP($A16,'petroleum diesel'!$A$32:$AQ$58,COLUMN('petroleum diesel'!B$32),FALSE)</f>
        <v>459062298812.65302</v>
      </c>
      <c r="C16">
        <f>VLOOKUP($A16,'petroleum diesel'!$A$2:$AQ$28,COLUMN('petroleum diesel'!C$2),FALSE)+VLOOKUP($A16,'petroleum diesel'!$A$32:$AQ$58,COLUMN('petroleum diesel'!C$32),FALSE)</f>
        <v>458793985517.61578</v>
      </c>
      <c r="D16">
        <f>VLOOKUP($A16,'petroleum diesel'!$A$2:$AQ$28,COLUMN('petroleum diesel'!D$2),FALSE)+VLOOKUP($A16,'petroleum diesel'!$A$32:$AQ$58,COLUMN('petroleum diesel'!D$32),FALSE)</f>
        <v>482340430149.37988</v>
      </c>
      <c r="E16">
        <f>VLOOKUP($A16,'petroleum diesel'!$A$2:$AQ$28,COLUMN('petroleum diesel'!E$2),FALSE)+VLOOKUP($A16,'petroleum diesel'!$A$32:$AQ$58,COLUMN('petroleum diesel'!E$32),FALSE)</f>
        <v>488614798361.87823</v>
      </c>
      <c r="F16">
        <f>VLOOKUP($A16,'petroleum diesel'!$A$2:$AQ$28,COLUMN('petroleum diesel'!F$2),FALSE)+VLOOKUP($A16,'petroleum diesel'!$A$32:$AQ$58,COLUMN('petroleum diesel'!F$32),FALSE)</f>
        <v>493948731125.66357</v>
      </c>
      <c r="G16">
        <f>VLOOKUP($A16,'petroleum diesel'!$A$2:$AQ$28,COLUMN('petroleum diesel'!G$2),FALSE)+VLOOKUP($A16,'petroleum diesel'!$A$32:$AQ$58,COLUMN('petroleum diesel'!G$32),FALSE)</f>
        <v>498680837383.50616</v>
      </c>
      <c r="H16">
        <f>VLOOKUP($A16,'petroleum diesel'!$A$2:$AQ$28,COLUMN('petroleum diesel'!H$2),FALSE)+VLOOKUP($A16,'petroleum diesel'!$A$32:$AQ$58,COLUMN('petroleum diesel'!H$32),FALSE)</f>
        <v>503016764344.56519</v>
      </c>
      <c r="I16">
        <f>VLOOKUP($A16,'petroleum diesel'!$A$2:$AQ$28,COLUMN('petroleum diesel'!I$2),FALSE)+VLOOKUP($A16,'petroleum diesel'!$A$32:$AQ$58,COLUMN('petroleum diesel'!I$32),FALSE)</f>
        <v>506816011628.5108</v>
      </c>
      <c r="J16">
        <f>VLOOKUP($A16,'petroleum diesel'!$A$2:$AQ$28,COLUMN('petroleum diesel'!J$2),FALSE)+VLOOKUP($A16,'petroleum diesel'!$A$32:$AQ$58,COLUMN('petroleum diesel'!J$32),FALSE)</f>
        <v>510590662071.04596</v>
      </c>
      <c r="K16">
        <f>VLOOKUP($A16,'petroleum diesel'!$A$2:$AQ$28,COLUMN('petroleum diesel'!K$2),FALSE)+VLOOKUP($A16,'petroleum diesel'!$A$32:$AQ$58,COLUMN('petroleum diesel'!K$32),FALSE)</f>
        <v>514352224861.48651</v>
      </c>
      <c r="L16">
        <f>VLOOKUP($A16,'petroleum diesel'!$A$2:$AQ$28,COLUMN('petroleum diesel'!L$2),FALSE)+VLOOKUP($A16,'petroleum diesel'!$A$32:$AQ$58,COLUMN('petroleum diesel'!L$32),FALSE)</f>
        <v>518109190779.76965</v>
      </c>
      <c r="M16">
        <f>VLOOKUP($A16,'petroleum diesel'!$A$2:$AQ$28,COLUMN('petroleum diesel'!M$2),FALSE)+VLOOKUP($A16,'petroleum diesel'!$A$32:$AQ$58,COLUMN('petroleum diesel'!M$32),FALSE)</f>
        <v>521094622440.11157</v>
      </c>
      <c r="N16">
        <f>VLOOKUP($A16,'petroleum diesel'!$A$2:$AQ$28,COLUMN('petroleum diesel'!N$2),FALSE)+VLOOKUP($A16,'petroleum diesel'!$A$32:$AQ$58,COLUMN('petroleum diesel'!N$32),FALSE)</f>
        <v>524074946743.3606</v>
      </c>
      <c r="O16">
        <f>VLOOKUP($A16,'petroleum diesel'!$A$2:$AQ$28,COLUMN('petroleum diesel'!O$2),FALSE)+VLOOKUP($A16,'petroleum diesel'!$A$32:$AQ$58,COLUMN('petroleum diesel'!O$32),FALSE)</f>
        <v>527051895240.20361</v>
      </c>
      <c r="P16">
        <f>VLOOKUP($A16,'petroleum diesel'!$A$2:$AQ$28,COLUMN('petroleum diesel'!P$2),FALSE)+VLOOKUP($A16,'petroleum diesel'!$A$32:$AQ$58,COLUMN('petroleum diesel'!P$32),FALSE)</f>
        <v>530025549617.10162</v>
      </c>
      <c r="Q16">
        <f>VLOOKUP($A16,'petroleum diesel'!$A$2:$AQ$28,COLUMN('petroleum diesel'!Q$2),FALSE)+VLOOKUP($A16,'petroleum diesel'!$A$32:$AQ$58,COLUMN('petroleum diesel'!Q$32),FALSE)</f>
        <v>532989308921.24066</v>
      </c>
      <c r="R16">
        <f>VLOOKUP($A16,'petroleum diesel'!$A$2:$AQ$28,COLUMN('petroleum diesel'!R$2),FALSE)+VLOOKUP($A16,'petroleum diesel'!$A$32:$AQ$58,COLUMN('petroleum diesel'!R$32),FALSE)</f>
        <v>535410291742.99957</v>
      </c>
      <c r="S16">
        <f>VLOOKUP($A16,'petroleum diesel'!$A$2:$AQ$28,COLUMN('petroleum diesel'!S$2),FALSE)+VLOOKUP($A16,'petroleum diesel'!$A$32:$AQ$58,COLUMN('petroleum diesel'!S$32),FALSE)</f>
        <v>538337132589.0976</v>
      </c>
      <c r="T16">
        <f>VLOOKUP($A16,'petroleum diesel'!$A$2:$AQ$28,COLUMN('petroleum diesel'!T$2),FALSE)+VLOOKUP($A16,'petroleum diesel'!$A$32:$AQ$58,COLUMN('petroleum diesel'!T$32),FALSE)</f>
        <v>541232513764.74609</v>
      </c>
      <c r="U16">
        <f>VLOOKUP($A16,'petroleum diesel'!$A$2:$AQ$28,COLUMN('petroleum diesel'!U$2),FALSE)+VLOOKUP($A16,'petroleum diesel'!$A$32:$AQ$58,COLUMN('petroleum diesel'!U$32),FALSE)</f>
        <v>544085591192.2395</v>
      </c>
      <c r="V16">
        <f>VLOOKUP($A16,'petroleum diesel'!$A$2:$AQ$28,COLUMN('petroleum diesel'!V$2),FALSE)+VLOOKUP($A16,'petroleum diesel'!$A$32:$AQ$58,COLUMN('petroleum diesel'!V$32),FALSE)</f>
        <v>546884766431.94977</v>
      </c>
      <c r="W16">
        <f>VLOOKUP($A16,'petroleum diesel'!$A$2:$AQ$28,COLUMN('petroleum diesel'!W$2),FALSE)+VLOOKUP($A16,'petroleum diesel'!$A$32:$AQ$58,COLUMN('petroleum diesel'!W$32),FALSE)</f>
        <v>549285707031.49646</v>
      </c>
      <c r="X16">
        <f>VLOOKUP($A16,'petroleum diesel'!$A$2:$AQ$28,COLUMN('petroleum diesel'!X$2),FALSE)+VLOOKUP($A16,'petroleum diesel'!$A$32:$AQ$58,COLUMN('petroleum diesel'!X$32),FALSE)</f>
        <v>550724155479.86475</v>
      </c>
      <c r="Y16">
        <f>VLOOKUP($A16,'petroleum diesel'!$A$2:$AQ$28,COLUMN('petroleum diesel'!Y$2),FALSE)+VLOOKUP($A16,'petroleum diesel'!$A$32:$AQ$58,COLUMN('petroleum diesel'!Y$32),FALSE)</f>
        <v>551721471456.15137</v>
      </c>
      <c r="Z16">
        <f>VLOOKUP($A16,'petroleum diesel'!$A$2:$AQ$28,COLUMN('petroleum diesel'!Z$2),FALSE)+VLOOKUP($A16,'petroleum diesel'!$A$32:$AQ$58,COLUMN('petroleum diesel'!Z$32),FALSE)</f>
        <v>552262593033.42603</v>
      </c>
      <c r="AA16">
        <f>VLOOKUP($A16,'petroleum diesel'!$A$2:$AQ$28,COLUMN('petroleum diesel'!AA$2),FALSE)+VLOOKUP($A16,'petroleum diesel'!$A$32:$AQ$58,COLUMN('petroleum diesel'!AA$32),FALSE)</f>
        <v>552327820369.20886</v>
      </c>
      <c r="AB16">
        <f>VLOOKUP($A16,'petroleum diesel'!$A$2:$AQ$28,COLUMN('petroleum diesel'!AB$2),FALSE)+VLOOKUP($A16,'petroleum diesel'!$A$32:$AQ$58,COLUMN('petroleum diesel'!AB$32),FALSE)</f>
        <v>551903971245.46899</v>
      </c>
      <c r="AC16">
        <f>VLOOKUP($A16,'petroleum diesel'!$A$2:$AQ$28,COLUMN('petroleum diesel'!AC$2),FALSE)+VLOOKUP($A16,'petroleum diesel'!$A$32:$AQ$58,COLUMN('petroleum diesel'!AC$32),FALSE)</f>
        <v>550979055966.06787</v>
      </c>
      <c r="AD16">
        <f>VLOOKUP($A16,'petroleum diesel'!$A$2:$AQ$28,COLUMN('petroleum diesel'!AD$2),FALSE)+VLOOKUP($A16,'petroleum diesel'!$A$32:$AQ$58,COLUMN('petroleum diesel'!AD$32),FALSE)</f>
        <v>549542418180.57666</v>
      </c>
      <c r="AE16">
        <f>VLOOKUP($A16,'petroleum diesel'!$A$2:$AQ$28,COLUMN('petroleum diesel'!AE$2),FALSE)+VLOOKUP($A16,'petroleum diesel'!$A$32:$AQ$58,COLUMN('petroleum diesel'!AE$32),FALSE)</f>
        <v>547579392449.87323</v>
      </c>
      <c r="AF16">
        <f>VLOOKUP($A16,'petroleum diesel'!$A$2:$AQ$28,COLUMN('petroleum diesel'!AF$2),FALSE)+VLOOKUP($A16,'petroleum diesel'!$A$32:$AQ$58,COLUMN('petroleum diesel'!AF$32),FALSE)</f>
        <v>545082441638.67358</v>
      </c>
      <c r="AG16">
        <f>VLOOKUP($A16,'petroleum diesel'!$A$2:$AQ$28,COLUMN('petroleum diesel'!AG$2),FALSE)+VLOOKUP($A16,'petroleum diesel'!$A$32:$AQ$58,COLUMN('petroleum diesel'!AG$32),FALSE)</f>
        <v>542040333836.65302</v>
      </c>
      <c r="AH16">
        <f>VLOOKUP($A16,'petroleum diesel'!$A$2:$AQ$28,COLUMN('petroleum diesel'!AH$2),FALSE)+VLOOKUP($A16,'petroleum diesel'!$A$32:$AQ$58,COLUMN('petroleum diesel'!AH$32),FALSE)</f>
        <v>537908998778.90662</v>
      </c>
      <c r="AI16">
        <f>VLOOKUP($A16,'petroleum diesel'!$A$2:$AQ$28,COLUMN('petroleum diesel'!AI$2),FALSE)+VLOOKUP($A16,'petroleum diesel'!$A$32:$AQ$58,COLUMN('petroleum diesel'!AI$32),FALSE)</f>
        <v>533229607526.67792</v>
      </c>
      <c r="AJ16">
        <f>VLOOKUP($A16,'petroleum diesel'!$A$2:$AQ$28,COLUMN('petroleum diesel'!AJ$2),FALSE)+VLOOKUP($A16,'petroleum diesel'!$A$32:$AQ$58,COLUMN('petroleum diesel'!AJ$32),FALSE)</f>
        <v>527998795184.37811</v>
      </c>
      <c r="AK16">
        <f>VLOOKUP($A16,'petroleum diesel'!$A$2:$AQ$28,COLUMN('petroleum diesel'!AK$2),FALSE)+VLOOKUP($A16,'petroleum diesel'!$A$32:$AQ$58,COLUMN('petroleum diesel'!AK$32),FALSE)</f>
        <v>522215554543.49792</v>
      </c>
      <c r="AL16">
        <f>VLOOKUP($A16,'petroleum diesel'!$A$2:$AQ$28,COLUMN('petroleum diesel'!AL$2),FALSE)+VLOOKUP($A16,'petroleum diesel'!$A$32:$AQ$58,COLUMN('petroleum diesel'!AL$32),FALSE)</f>
        <v>515881334695.35291</v>
      </c>
      <c r="AM16">
        <f>VLOOKUP($A16,'petroleum diesel'!$A$2:$AQ$28,COLUMN('petroleum diesel'!AM$2),FALSE)+VLOOKUP($A16,'petroleum diesel'!$A$32:$AQ$58,COLUMN('petroleum diesel'!AM$32),FALSE)</f>
        <v>508994979671.05951</v>
      </c>
      <c r="AN16">
        <f>VLOOKUP($A16,'petroleum diesel'!$A$2:$AQ$28,COLUMN('petroleum diesel'!AN$2),FALSE)+VLOOKUP($A16,'petroleum diesel'!$A$32:$AQ$58,COLUMN('petroleum diesel'!AN$32),FALSE)</f>
        <v>501563292059.37463</v>
      </c>
      <c r="AO16">
        <f>VLOOKUP($A16,'petroleum diesel'!$A$2:$AQ$28,COLUMN('petroleum diesel'!AO$2),FALSE)+VLOOKUP($A16,'petroleum diesel'!$A$32:$AQ$58,COLUMN('petroleum diesel'!AO$32),FALSE)</f>
        <v>493590754431.93024</v>
      </c>
      <c r="AP16">
        <f>VLOOKUP($A16,'petroleum diesel'!$A$2:$AQ$28,COLUMN('petroleum diesel'!AP$2),FALSE)+VLOOKUP($A16,'petroleum diesel'!$A$32:$AQ$58,COLUMN('petroleum diesel'!AP$32),FALSE)</f>
        <v>485089801667.1734</v>
      </c>
      <c r="AQ16">
        <f>VLOOKUP($A16,'petroleum diesel'!$A$2:$AQ$28,COLUMN('petroleum diesel'!AQ$2),FALSE)+VLOOKUP($A16,'petroleum diesel'!$A$32:$AQ$58,COLUMN('petroleum diesel'!AQ$32),FALSE)</f>
        <v>476070770811.88007</v>
      </c>
    </row>
    <row r="17" spans="1:43">
      <c r="A17" s="37" t="s">
        <v>630</v>
      </c>
      <c r="B17">
        <f>VLOOKUP($A17,'petroleum diesel'!$A$2:$AQ$28,COLUMN('petroleum diesel'!B$2),FALSE)+VLOOKUP($A17,'petroleum diesel'!$A$32:$AQ$58,COLUMN('petroleum diesel'!B$32),FALSE)</f>
        <v>2069960543398.5952</v>
      </c>
      <c r="C17">
        <f>VLOOKUP($A17,'petroleum diesel'!$A$2:$AQ$28,COLUMN('petroleum diesel'!C$2),FALSE)+VLOOKUP($A17,'petroleum diesel'!$A$32:$AQ$58,COLUMN('petroleum diesel'!C$32),FALSE)</f>
        <v>2056253080299.7837</v>
      </c>
      <c r="D17">
        <f>VLOOKUP($A17,'petroleum diesel'!$A$2:$AQ$28,COLUMN('petroleum diesel'!D$2),FALSE)+VLOOKUP($A17,'petroleum diesel'!$A$32:$AQ$58,COLUMN('petroleum diesel'!D$32),FALSE)</f>
        <v>2150429550358.9951</v>
      </c>
      <c r="E17">
        <f>VLOOKUP($A17,'petroleum diesel'!$A$2:$AQ$28,COLUMN('petroleum diesel'!E$2),FALSE)+VLOOKUP($A17,'petroleum diesel'!$A$32:$AQ$58,COLUMN('petroleum diesel'!E$32),FALSE)</f>
        <v>2165250925621.2744</v>
      </c>
      <c r="F17">
        <f>VLOOKUP($A17,'petroleum diesel'!$A$2:$AQ$28,COLUMN('petroleum diesel'!F$2),FALSE)+VLOOKUP($A17,'petroleum diesel'!$A$32:$AQ$58,COLUMN('petroleum diesel'!F$32),FALSE)</f>
        <v>2173805935640.9355</v>
      </c>
      <c r="G17">
        <f>VLOOKUP($A17,'petroleum diesel'!$A$2:$AQ$28,COLUMN('petroleum diesel'!G$2),FALSE)+VLOOKUP($A17,'petroleum diesel'!$A$32:$AQ$58,COLUMN('petroleum diesel'!G$32),FALSE)</f>
        <v>2177679053116.8784</v>
      </c>
      <c r="H17">
        <f>VLOOKUP($A17,'petroleum diesel'!$A$2:$AQ$28,COLUMN('petroleum diesel'!H$2),FALSE)+VLOOKUP($A17,'petroleum diesel'!$A$32:$AQ$58,COLUMN('petroleum diesel'!H$32),FALSE)</f>
        <v>2177844834029.3015</v>
      </c>
      <c r="I17">
        <f>VLOOKUP($A17,'petroleum diesel'!$A$2:$AQ$28,COLUMN('petroleum diesel'!I$2),FALSE)+VLOOKUP($A17,'petroleum diesel'!$A$32:$AQ$58,COLUMN('petroleum diesel'!I$32),FALSE)</f>
        <v>2173770639466.7512</v>
      </c>
      <c r="J17">
        <f>VLOOKUP($A17,'petroleum diesel'!$A$2:$AQ$28,COLUMN('petroleum diesel'!J$2),FALSE)+VLOOKUP($A17,'petroleum diesel'!$A$32:$AQ$58,COLUMN('petroleum diesel'!J$32),FALSE)</f>
        <v>2167721228305.8835</v>
      </c>
      <c r="K17">
        <f>VLOOKUP($A17,'petroleum diesel'!$A$2:$AQ$28,COLUMN('petroleum diesel'!K$2),FALSE)+VLOOKUP($A17,'petroleum diesel'!$A$32:$AQ$58,COLUMN('petroleum diesel'!K$32),FALSE)</f>
        <v>2159773453454.3069</v>
      </c>
      <c r="L17">
        <f>VLOOKUP($A17,'petroleum diesel'!$A$2:$AQ$28,COLUMN('petroleum diesel'!L$2),FALSE)+VLOOKUP($A17,'petroleum diesel'!$A$32:$AQ$58,COLUMN('petroleum diesel'!L$32),FALSE)</f>
        <v>2149987444471.7122</v>
      </c>
      <c r="M17">
        <f>VLOOKUP($A17,'petroleum diesel'!$A$2:$AQ$28,COLUMN('petroleum diesel'!M$2),FALSE)+VLOOKUP($A17,'petroleum diesel'!$A$32:$AQ$58,COLUMN('petroleum diesel'!M$32),FALSE)</f>
        <v>2135245020145.166</v>
      </c>
      <c r="N17">
        <f>VLOOKUP($A17,'petroleum diesel'!$A$2:$AQ$28,COLUMN('petroleum diesel'!N$2),FALSE)+VLOOKUP($A17,'petroleum diesel'!$A$32:$AQ$58,COLUMN('petroleum diesel'!N$32),FALSE)</f>
        <v>2118787402731.075</v>
      </c>
      <c r="O17">
        <f>VLOOKUP($A17,'petroleum diesel'!$A$2:$AQ$28,COLUMN('petroleum diesel'!O$2),FALSE)+VLOOKUP($A17,'petroleum diesel'!$A$32:$AQ$58,COLUMN('petroleum diesel'!O$32),FALSE)</f>
        <v>2100645329123.9316</v>
      </c>
      <c r="P17">
        <f>VLOOKUP($A17,'petroleum diesel'!$A$2:$AQ$28,COLUMN('petroleum diesel'!P$2),FALSE)+VLOOKUP($A17,'petroleum diesel'!$A$32:$AQ$58,COLUMN('petroleum diesel'!P$32),FALSE)</f>
        <v>2080840739786.0159</v>
      </c>
      <c r="Q17">
        <f>VLOOKUP($A17,'petroleum diesel'!$A$2:$AQ$28,COLUMN('petroleum diesel'!Q$2),FALSE)+VLOOKUP($A17,'petroleum diesel'!$A$32:$AQ$58,COLUMN('petroleum diesel'!Q$32),FALSE)</f>
        <v>2059367962359.7261</v>
      </c>
      <c r="R17">
        <f>VLOOKUP($A17,'petroleum diesel'!$A$2:$AQ$28,COLUMN('petroleum diesel'!R$2),FALSE)+VLOOKUP($A17,'petroleum diesel'!$A$32:$AQ$58,COLUMN('petroleum diesel'!R$32),FALSE)</f>
        <v>2034223531533.9155</v>
      </c>
      <c r="S17">
        <f>VLOOKUP($A17,'petroleum diesel'!$A$2:$AQ$28,COLUMN('petroleum diesel'!S$2),FALSE)+VLOOKUP($A17,'petroleum diesel'!$A$32:$AQ$58,COLUMN('petroleum diesel'!S$32),FALSE)</f>
        <v>2009442794560.6738</v>
      </c>
      <c r="T17">
        <f>VLOOKUP($A17,'petroleum diesel'!$A$2:$AQ$28,COLUMN('petroleum diesel'!T$2),FALSE)+VLOOKUP($A17,'petroleum diesel'!$A$32:$AQ$58,COLUMN('petroleum diesel'!T$32),FALSE)</f>
        <v>1982972444099.9126</v>
      </c>
      <c r="U17">
        <f>VLOOKUP($A17,'petroleum diesel'!$A$2:$AQ$28,COLUMN('petroleum diesel'!U$2),FALSE)+VLOOKUP($A17,'petroleum diesel'!$A$32:$AQ$58,COLUMN('petroleum diesel'!U$32),FALSE)</f>
        <v>1954793571574.7837</v>
      </c>
      <c r="V17">
        <f>VLOOKUP($A17,'petroleum diesel'!$A$2:$AQ$28,COLUMN('petroleum diesel'!V$2),FALSE)+VLOOKUP($A17,'petroleum diesel'!$A$32:$AQ$58,COLUMN('petroleum diesel'!V$32),FALSE)</f>
        <v>1924886877882.3516</v>
      </c>
      <c r="W17">
        <f>VLOOKUP($A17,'petroleum diesel'!$A$2:$AQ$28,COLUMN('petroleum diesel'!W$2),FALSE)+VLOOKUP($A17,'petroleum diesel'!$A$32:$AQ$58,COLUMN('petroleum diesel'!W$32),FALSE)</f>
        <v>1892090637640.1418</v>
      </c>
      <c r="X17">
        <f>VLOOKUP($A17,'petroleum diesel'!$A$2:$AQ$28,COLUMN('petroleum diesel'!X$2),FALSE)+VLOOKUP($A17,'petroleum diesel'!$A$32:$AQ$58,COLUMN('petroleum diesel'!X$32),FALSE)</f>
        <v>1854608639392.3162</v>
      </c>
      <c r="Y17">
        <f>VLOOKUP($A17,'petroleum diesel'!$A$2:$AQ$28,COLUMN('petroleum diesel'!Y$2),FALSE)+VLOOKUP($A17,'petroleum diesel'!$A$32:$AQ$58,COLUMN('petroleum diesel'!Y$32),FALSE)</f>
        <v>1814393512400.5745</v>
      </c>
      <c r="Z17">
        <f>VLOOKUP($A17,'petroleum diesel'!$A$2:$AQ$28,COLUMN('petroleum diesel'!Z$2),FALSE)+VLOOKUP($A17,'petroleum diesel'!$A$32:$AQ$58,COLUMN('petroleum diesel'!Z$32),FALSE)</f>
        <v>1771519882412.0793</v>
      </c>
      <c r="AA17">
        <f>VLOOKUP($A17,'petroleum diesel'!$A$2:$AQ$28,COLUMN('petroleum diesel'!AA$2),FALSE)+VLOOKUP($A17,'petroleum diesel'!$A$32:$AQ$58,COLUMN('petroleum diesel'!AA$32),FALSE)</f>
        <v>1726056557110.9929</v>
      </c>
      <c r="AB17">
        <f>VLOOKUP($A17,'petroleum diesel'!$A$2:$AQ$28,COLUMN('petroleum diesel'!AB$2),FALSE)+VLOOKUP($A17,'petroleum diesel'!$A$32:$AQ$58,COLUMN('petroleum diesel'!AB$32),FALSE)</f>
        <v>1678102548131.1543</v>
      </c>
      <c r="AC17">
        <f>VLOOKUP($A17,'petroleum diesel'!$A$2:$AQ$28,COLUMN('petroleum diesel'!AC$2),FALSE)+VLOOKUP($A17,'petroleum diesel'!$A$32:$AQ$58,COLUMN('petroleum diesel'!AC$32),FALSE)</f>
        <v>1627768796150.5942</v>
      </c>
      <c r="AD17">
        <f>VLOOKUP($A17,'petroleum diesel'!$A$2:$AQ$28,COLUMN('petroleum diesel'!AD$2),FALSE)+VLOOKUP($A17,'petroleum diesel'!$A$32:$AQ$58,COLUMN('petroleum diesel'!AD$32),FALSE)</f>
        <v>1575178185529.0125</v>
      </c>
      <c r="AE17">
        <f>VLOOKUP($A17,'petroleum diesel'!$A$2:$AQ$28,COLUMN('petroleum diesel'!AE$2),FALSE)+VLOOKUP($A17,'petroleum diesel'!$A$32:$AQ$58,COLUMN('petroleum diesel'!AE$32),FALSE)</f>
        <v>1520450240372.4192</v>
      </c>
      <c r="AF17">
        <f>VLOOKUP($A17,'petroleum diesel'!$A$2:$AQ$28,COLUMN('petroleum diesel'!AF$2),FALSE)+VLOOKUP($A17,'petroleum diesel'!$A$32:$AQ$58,COLUMN('petroleum diesel'!AF$32),FALSE)</f>
        <v>1463732931261.1455</v>
      </c>
      <c r="AG17">
        <f>VLOOKUP($A17,'petroleum diesel'!$A$2:$AQ$28,COLUMN('petroleum diesel'!AG$2),FALSE)+VLOOKUP($A17,'petroleum diesel'!$A$32:$AQ$58,COLUMN('petroleum diesel'!AG$32),FALSE)</f>
        <v>1405171491524.0095</v>
      </c>
      <c r="AH17">
        <f>VLOOKUP($A17,'petroleum diesel'!$A$2:$AQ$28,COLUMN('petroleum diesel'!AH$2),FALSE)+VLOOKUP($A17,'petroleum diesel'!$A$32:$AQ$58,COLUMN('petroleum diesel'!AH$32),FALSE)</f>
        <v>1343589622712.0635</v>
      </c>
      <c r="AI17">
        <f>VLOOKUP($A17,'petroleum diesel'!$A$2:$AQ$28,COLUMN('petroleum diesel'!AI$2),FALSE)+VLOOKUP($A17,'petroleum diesel'!$A$32:$AQ$58,COLUMN('petroleum diesel'!AI$32),FALSE)</f>
        <v>1280628379916.4431</v>
      </c>
      <c r="AJ17">
        <f>VLOOKUP($A17,'petroleum diesel'!$A$2:$AQ$28,COLUMN('petroleum diesel'!AJ$2),FALSE)+VLOOKUP($A17,'petroleum diesel'!$A$32:$AQ$58,COLUMN('petroleum diesel'!AJ$32),FALSE)</f>
        <v>1216473021226.9294</v>
      </c>
      <c r="AK17">
        <f>VLOOKUP($A17,'petroleum diesel'!$A$2:$AQ$28,COLUMN('petroleum diesel'!AK$2),FALSE)+VLOOKUP($A17,'petroleum diesel'!$A$32:$AQ$58,COLUMN('petroleum diesel'!AK$32),FALSE)</f>
        <v>1151319254396.5818</v>
      </c>
      <c r="AL17">
        <f>VLOOKUP($A17,'petroleum diesel'!$A$2:$AQ$28,COLUMN('petroleum diesel'!AL$2),FALSE)+VLOOKUP($A17,'petroleum diesel'!$A$32:$AQ$58,COLUMN('petroleum diesel'!AL$32),FALSE)</f>
        <v>1085372258597.9027</v>
      </c>
      <c r="AM17">
        <f>VLOOKUP($A17,'petroleum diesel'!$A$2:$AQ$28,COLUMN('petroleum diesel'!AM$2),FALSE)+VLOOKUP($A17,'petroleum diesel'!$A$32:$AQ$58,COLUMN('petroleum diesel'!AM$32),FALSE)</f>
        <v>1074525669381.8754</v>
      </c>
      <c r="AN17">
        <f>VLOOKUP($A17,'petroleum diesel'!$A$2:$AQ$28,COLUMN('petroleum diesel'!AN$2),FALSE)+VLOOKUP($A17,'petroleum diesel'!$A$32:$AQ$58,COLUMN('petroleum diesel'!AN$32),FALSE)</f>
        <v>1062352758477.5439</v>
      </c>
      <c r="AO17">
        <f>VLOOKUP($A17,'petroleum diesel'!$A$2:$AQ$28,COLUMN('petroleum diesel'!AO$2),FALSE)+VLOOKUP($A17,'petroleum diesel'!$A$32:$AQ$58,COLUMN('petroleum diesel'!AO$32),FALSE)</f>
        <v>1048857415694.7711</v>
      </c>
      <c r="AP17">
        <f>VLOOKUP($A17,'petroleum diesel'!$A$2:$AQ$28,COLUMN('petroleum diesel'!AP$2),FALSE)+VLOOKUP($A17,'petroleum diesel'!$A$32:$AQ$58,COLUMN('petroleum diesel'!AP$32),FALSE)</f>
        <v>1034060792006.9683</v>
      </c>
      <c r="AQ17">
        <f>VLOOKUP($A17,'petroleum diesel'!$A$2:$AQ$28,COLUMN('petroleum diesel'!AQ$2),FALSE)+VLOOKUP($A17,'petroleum diesel'!$A$32:$AQ$58,COLUMN('petroleum diesel'!AQ$32),FALSE)</f>
        <v>1017980073010.1221</v>
      </c>
    </row>
    <row r="18" spans="1:43">
      <c r="A18" s="37" t="s">
        <v>631</v>
      </c>
      <c r="B18">
        <f>VLOOKUP($A18,'petroleum diesel'!$A$2:$AQ$28,COLUMN('petroleum diesel'!B$2),FALSE)+VLOOKUP($A18,'petroleum diesel'!$A$32:$AQ$58,COLUMN('petroleum diesel'!B$32),FALSE)</f>
        <v>2151565883199.0786</v>
      </c>
      <c r="C18">
        <f>VLOOKUP($A18,'petroleum diesel'!$A$2:$AQ$28,COLUMN('petroleum diesel'!C$2),FALSE)+VLOOKUP($A18,'petroleum diesel'!$A$32:$AQ$58,COLUMN('petroleum diesel'!C$32),FALSE)</f>
        <v>2099661766241.8687</v>
      </c>
      <c r="D18">
        <f>VLOOKUP($A18,'petroleum diesel'!$A$2:$AQ$28,COLUMN('petroleum diesel'!D$2),FALSE)+VLOOKUP($A18,'petroleum diesel'!$A$32:$AQ$58,COLUMN('petroleum diesel'!D$32),FALSE)</f>
        <v>2451912221785.7295</v>
      </c>
      <c r="E18">
        <f>VLOOKUP($A18,'petroleum diesel'!$A$2:$AQ$28,COLUMN('petroleum diesel'!E$2),FALSE)+VLOOKUP($A18,'petroleum diesel'!$A$32:$AQ$58,COLUMN('petroleum diesel'!E$32),FALSE)</f>
        <v>2592657799751.584</v>
      </c>
      <c r="F18">
        <f>VLOOKUP($A18,'petroleum diesel'!$A$2:$AQ$28,COLUMN('petroleum diesel'!F$2),FALSE)+VLOOKUP($A18,'petroleum diesel'!$A$32:$AQ$58,COLUMN('petroleum diesel'!F$32),FALSE)</f>
        <v>2726700441727.8848</v>
      </c>
      <c r="G18">
        <f>VLOOKUP($A18,'petroleum diesel'!$A$2:$AQ$28,COLUMN('petroleum diesel'!G$2),FALSE)+VLOOKUP($A18,'petroleum diesel'!$A$32:$AQ$58,COLUMN('petroleum diesel'!G$32),FALSE)</f>
        <v>2855466357550.0884</v>
      </c>
      <c r="H18">
        <f>VLOOKUP($A18,'petroleum diesel'!$A$2:$AQ$28,COLUMN('petroleum diesel'!H$2),FALSE)+VLOOKUP($A18,'petroleum diesel'!$A$32:$AQ$58,COLUMN('petroleum diesel'!H$32),FALSE)</f>
        <v>2979900528998.3013</v>
      </c>
      <c r="I18">
        <f>VLOOKUP($A18,'petroleum diesel'!$A$2:$AQ$28,COLUMN('petroleum diesel'!I$2),FALSE)+VLOOKUP($A18,'petroleum diesel'!$A$32:$AQ$58,COLUMN('petroleum diesel'!I$32),FALSE)</f>
        <v>3099010765759.5913</v>
      </c>
      <c r="J18">
        <f>VLOOKUP($A18,'petroleum diesel'!$A$2:$AQ$28,COLUMN('petroleum diesel'!J$2),FALSE)+VLOOKUP($A18,'petroleum diesel'!$A$32:$AQ$58,COLUMN('petroleum diesel'!J$32),FALSE)</f>
        <v>3215818432726.7813</v>
      </c>
      <c r="K18">
        <f>VLOOKUP($A18,'petroleum diesel'!$A$2:$AQ$28,COLUMN('petroleum diesel'!K$2),FALSE)+VLOOKUP($A18,'petroleum diesel'!$A$32:$AQ$58,COLUMN('petroleum diesel'!K$32),FALSE)</f>
        <v>3330483786862.627</v>
      </c>
      <c r="L18">
        <f>VLOOKUP($A18,'petroleum diesel'!$A$2:$AQ$28,COLUMN('petroleum diesel'!L$2),FALSE)+VLOOKUP($A18,'petroleum diesel'!$A$32:$AQ$58,COLUMN('petroleum diesel'!L$32),FALSE)</f>
        <v>3443149239348.6895</v>
      </c>
      <c r="M18">
        <f>VLOOKUP($A18,'petroleum diesel'!$A$2:$AQ$28,COLUMN('petroleum diesel'!M$2),FALSE)+VLOOKUP($A18,'petroleum diesel'!$A$32:$AQ$58,COLUMN('petroleum diesel'!M$32),FALSE)</f>
        <v>3548681170878.5073</v>
      </c>
      <c r="N18">
        <f>VLOOKUP($A18,'petroleum diesel'!$A$2:$AQ$28,COLUMN('petroleum diesel'!N$2),FALSE)+VLOOKUP($A18,'petroleum diesel'!$A$32:$AQ$58,COLUMN('petroleum diesel'!N$32),FALSE)</f>
        <v>3652130163403.3823</v>
      </c>
      <c r="O18">
        <f>VLOOKUP($A18,'petroleum diesel'!$A$2:$AQ$28,COLUMN('petroleum diesel'!O$2),FALSE)+VLOOKUP($A18,'petroleum diesel'!$A$32:$AQ$58,COLUMN('petroleum diesel'!O$32),FALSE)</f>
        <v>3753595092739.6987</v>
      </c>
      <c r="P18">
        <f>VLOOKUP($A18,'petroleum diesel'!$A$2:$AQ$28,COLUMN('petroleum diesel'!P$2),FALSE)+VLOOKUP($A18,'petroleum diesel'!$A$32:$AQ$58,COLUMN('petroleum diesel'!P$32),FALSE)</f>
        <v>3853158477873.897</v>
      </c>
      <c r="Q18">
        <f>VLOOKUP($A18,'petroleum diesel'!$A$2:$AQ$28,COLUMN('petroleum diesel'!Q$2),FALSE)+VLOOKUP($A18,'petroleum diesel'!$A$32:$AQ$58,COLUMN('petroleum diesel'!Q$32),FALSE)</f>
        <v>3950848351351.3618</v>
      </c>
      <c r="R18">
        <f>VLOOKUP($A18,'petroleum diesel'!$A$2:$AQ$28,COLUMN('petroleum diesel'!R$2),FALSE)+VLOOKUP($A18,'petroleum diesel'!$A$32:$AQ$58,COLUMN('petroleum diesel'!R$32),FALSE)</f>
        <v>4042714054488.8364</v>
      </c>
      <c r="S18">
        <f>VLOOKUP($A18,'petroleum diesel'!$A$2:$AQ$28,COLUMN('petroleum diesel'!S$2),FALSE)+VLOOKUP($A18,'petroleum diesel'!$A$32:$AQ$58,COLUMN('petroleum diesel'!S$32),FALSE)</f>
        <v>4136658743636.6416</v>
      </c>
      <c r="T18">
        <f>VLOOKUP($A18,'petroleum diesel'!$A$2:$AQ$28,COLUMN('petroleum diesel'!T$2),FALSE)+VLOOKUP($A18,'petroleum diesel'!$A$32:$AQ$58,COLUMN('petroleum diesel'!T$32),FALSE)</f>
        <v>4228755946433.4619</v>
      </c>
      <c r="U18">
        <f>VLOOKUP($A18,'petroleum diesel'!$A$2:$AQ$28,COLUMN('petroleum diesel'!U$2),FALSE)+VLOOKUP($A18,'petroleum diesel'!$A$32:$AQ$58,COLUMN('petroleum diesel'!U$32),FALSE)</f>
        <v>4318969676933.126</v>
      </c>
      <c r="V18">
        <f>VLOOKUP($A18,'petroleum diesel'!$A$2:$AQ$28,COLUMN('petroleum diesel'!V$2),FALSE)+VLOOKUP($A18,'petroleum diesel'!$A$32:$AQ$58,COLUMN('petroleum diesel'!V$32),FALSE)</f>
        <v>4407249840581.0889</v>
      </c>
      <c r="W18">
        <f>VLOOKUP($A18,'petroleum diesel'!$A$2:$AQ$28,COLUMN('petroleum diesel'!W$2),FALSE)+VLOOKUP($A18,'petroleum diesel'!$A$32:$AQ$58,COLUMN('petroleum diesel'!W$32),FALSE)</f>
        <v>4490820467654.1455</v>
      </c>
      <c r="X18">
        <f>VLOOKUP($A18,'petroleum diesel'!$A$2:$AQ$28,COLUMN('petroleum diesel'!X$2),FALSE)+VLOOKUP($A18,'petroleum diesel'!$A$32:$AQ$58,COLUMN('petroleum diesel'!X$32),FALSE)</f>
        <v>4564926380051.7949</v>
      </c>
      <c r="Y18">
        <f>VLOOKUP($A18,'petroleum diesel'!$A$2:$AQ$28,COLUMN('petroleum diesel'!Y$2),FALSE)+VLOOKUP($A18,'petroleum diesel'!$A$32:$AQ$58,COLUMN('petroleum diesel'!Y$32),FALSE)</f>
        <v>4633680877863.8662</v>
      </c>
      <c r="Z18">
        <f>VLOOKUP($A18,'petroleum diesel'!$A$2:$AQ$28,COLUMN('petroleum diesel'!Z$2),FALSE)+VLOOKUP($A18,'petroleum diesel'!$A$32:$AQ$58,COLUMN('petroleum diesel'!Z$32),FALSE)</f>
        <v>4696877032081.6484</v>
      </c>
      <c r="AA18">
        <f>VLOOKUP($A18,'petroleum diesel'!$A$2:$AQ$28,COLUMN('petroleum diesel'!AA$2),FALSE)+VLOOKUP($A18,'petroleum diesel'!$A$32:$AQ$58,COLUMN('petroleum diesel'!AA$32),FALSE)</f>
        <v>4754267289636.7344</v>
      </c>
      <c r="AB18">
        <f>VLOOKUP($A18,'petroleum diesel'!$A$2:$AQ$28,COLUMN('petroleum diesel'!AB$2),FALSE)+VLOOKUP($A18,'petroleum diesel'!$A$32:$AQ$58,COLUMN('petroleum diesel'!AB$32),FALSE)</f>
        <v>4805658361893.9004</v>
      </c>
      <c r="AC18">
        <f>VLOOKUP($A18,'petroleum diesel'!$A$2:$AQ$28,COLUMN('petroleum diesel'!AC$2),FALSE)+VLOOKUP($A18,'petroleum diesel'!$A$32:$AQ$58,COLUMN('petroleum diesel'!AC$32),FALSE)</f>
        <v>4850867802919.502</v>
      </c>
      <c r="AD18">
        <f>VLOOKUP($A18,'petroleum diesel'!$A$2:$AQ$28,COLUMN('petroleum diesel'!AD$2),FALSE)+VLOOKUP($A18,'petroleum diesel'!$A$32:$AQ$58,COLUMN('petroleum diesel'!AD$32),FALSE)</f>
        <v>4889725883620.4873</v>
      </c>
      <c r="AE18">
        <f>VLOOKUP($A18,'petroleum diesel'!$A$2:$AQ$28,COLUMN('petroleum diesel'!AE$2),FALSE)+VLOOKUP($A18,'petroleum diesel'!$A$32:$AQ$58,COLUMN('petroleum diesel'!AE$32),FALSE)</f>
        <v>4922028241472.4424</v>
      </c>
      <c r="AF18">
        <f>VLOOKUP($A18,'petroleum diesel'!$A$2:$AQ$28,COLUMN('petroleum diesel'!AF$2),FALSE)+VLOOKUP($A18,'petroleum diesel'!$A$32:$AQ$58,COLUMN('petroleum diesel'!AF$32),FALSE)</f>
        <v>4947635113671.5205</v>
      </c>
      <c r="AG18">
        <f>VLOOKUP($A18,'petroleum diesel'!$A$2:$AQ$28,COLUMN('petroleum diesel'!AG$2),FALSE)+VLOOKUP($A18,'petroleum diesel'!$A$32:$AQ$58,COLUMN('petroleum diesel'!AG$32),FALSE)</f>
        <v>4966375395553.1133</v>
      </c>
      <c r="AH18">
        <f>VLOOKUP($A18,'petroleum diesel'!$A$2:$AQ$28,COLUMN('petroleum diesel'!AH$2),FALSE)+VLOOKUP($A18,'petroleum diesel'!$A$32:$AQ$58,COLUMN('petroleum diesel'!AH$32),FALSE)</f>
        <v>4973157003976.0576</v>
      </c>
      <c r="AI18">
        <f>VLOOKUP($A18,'petroleum diesel'!$A$2:$AQ$28,COLUMN('petroleum diesel'!AI$2),FALSE)+VLOOKUP($A18,'petroleum diesel'!$A$32:$AQ$58,COLUMN('petroleum diesel'!AI$32),FALSE)</f>
        <v>4972829968006.7354</v>
      </c>
      <c r="AJ18">
        <f>VLOOKUP($A18,'petroleum diesel'!$A$2:$AQ$28,COLUMN('petroleum diesel'!AJ$2),FALSE)+VLOOKUP($A18,'petroleum diesel'!$A$32:$AQ$58,COLUMN('petroleum diesel'!AJ$32),FALSE)</f>
        <v>4965309018542.959</v>
      </c>
      <c r="AK18">
        <f>VLOOKUP($A18,'petroleum diesel'!$A$2:$AQ$28,COLUMN('petroleum diesel'!AK$2),FALSE)+VLOOKUP($A18,'petroleum diesel'!$A$32:$AQ$58,COLUMN('petroleum diesel'!AK$32),FALSE)</f>
        <v>4950534354257.7129</v>
      </c>
      <c r="AL18">
        <f>VLOOKUP($A18,'petroleum diesel'!$A$2:$AQ$28,COLUMN('petroleum diesel'!AL$2),FALSE)+VLOOKUP($A18,'petroleum diesel'!$A$32:$AQ$58,COLUMN('petroleum diesel'!AL$32),FALSE)</f>
        <v>4928473307827.7061</v>
      </c>
      <c r="AM18">
        <f>VLOOKUP($A18,'petroleum diesel'!$A$2:$AQ$28,COLUMN('petroleum diesel'!AM$2),FALSE)+VLOOKUP($A18,'petroleum diesel'!$A$32:$AQ$58,COLUMN('petroleum diesel'!AM$32),FALSE)</f>
        <v>4899072367687.1133</v>
      </c>
      <c r="AN18">
        <f>VLOOKUP($A18,'petroleum diesel'!$A$2:$AQ$28,COLUMN('petroleum diesel'!AN$2),FALSE)+VLOOKUP($A18,'petroleum diesel'!$A$32:$AQ$58,COLUMN('petroleum diesel'!AN$32),FALSE)</f>
        <v>4862358371544.7568</v>
      </c>
      <c r="AO18">
        <f>VLOOKUP($A18,'petroleum diesel'!$A$2:$AQ$28,COLUMN('petroleum diesel'!AO$2),FALSE)+VLOOKUP($A18,'petroleum diesel'!$A$32:$AQ$58,COLUMN('petroleum diesel'!AO$32),FALSE)</f>
        <v>4818340781997.6709</v>
      </c>
      <c r="AP18">
        <f>VLOOKUP($A18,'petroleum diesel'!$A$2:$AQ$28,COLUMN('petroleum diesel'!AP$2),FALSE)+VLOOKUP($A18,'petroleum diesel'!$A$32:$AQ$58,COLUMN('petroleum diesel'!AP$32),FALSE)</f>
        <v>4767111485879.4697</v>
      </c>
      <c r="AQ18">
        <f>VLOOKUP($A18,'petroleum diesel'!$A$2:$AQ$28,COLUMN('petroleum diesel'!AQ$2),FALSE)+VLOOKUP($A18,'petroleum diesel'!$A$32:$AQ$58,COLUMN('petroleum diesel'!AQ$32),FALSE)</f>
        <v>4708747767806.5811</v>
      </c>
    </row>
    <row r="19" spans="1:43">
      <c r="A19" s="37" t="s">
        <v>632</v>
      </c>
      <c r="B19">
        <f>VLOOKUP($A19,'petroleum diesel'!$A$2:$AQ$28,COLUMN('petroleum diesel'!B$2),FALSE)+VLOOKUP($A19,'petroleum diesel'!$A$32:$AQ$58,COLUMN('petroleum diesel'!B$32),FALSE)</f>
        <v>688716452863.53601</v>
      </c>
      <c r="C19">
        <f>VLOOKUP($A19,'petroleum diesel'!$A$2:$AQ$28,COLUMN('petroleum diesel'!C$2),FALSE)+VLOOKUP($A19,'petroleum diesel'!$A$32:$AQ$58,COLUMN('petroleum diesel'!C$32),FALSE)</f>
        <v>672613819889.82178</v>
      </c>
      <c r="D19">
        <f>VLOOKUP($A19,'petroleum diesel'!$A$2:$AQ$28,COLUMN('petroleum diesel'!D$2),FALSE)+VLOOKUP($A19,'petroleum diesel'!$A$32:$AQ$58,COLUMN('petroleum diesel'!D$32),FALSE)</f>
        <v>766021659257.7113</v>
      </c>
      <c r="E19">
        <f>VLOOKUP($A19,'petroleum diesel'!$A$2:$AQ$28,COLUMN('petroleum diesel'!E$2),FALSE)+VLOOKUP($A19,'petroleum diesel'!$A$32:$AQ$58,COLUMN('petroleum diesel'!E$32),FALSE)</f>
        <v>782398179691.64758</v>
      </c>
      <c r="F19">
        <f>VLOOKUP($A19,'petroleum diesel'!$A$2:$AQ$28,COLUMN('petroleum diesel'!F$2),FALSE)+VLOOKUP($A19,'petroleum diesel'!$A$32:$AQ$58,COLUMN('petroleum diesel'!F$32),FALSE)</f>
        <v>796600845055.03979</v>
      </c>
      <c r="G19">
        <f>VLOOKUP($A19,'petroleum diesel'!$A$2:$AQ$28,COLUMN('petroleum diesel'!G$2),FALSE)+VLOOKUP($A19,'petroleum diesel'!$A$32:$AQ$58,COLUMN('petroleum diesel'!G$32),FALSE)</f>
        <v>809159645606.82922</v>
      </c>
      <c r="H19">
        <f>VLOOKUP($A19,'petroleum diesel'!$A$2:$AQ$28,COLUMN('petroleum diesel'!H$2),FALSE)+VLOOKUP($A19,'petroleum diesel'!$A$32:$AQ$58,COLUMN('petroleum diesel'!H$32),FALSE)</f>
        <v>820406443535.21008</v>
      </c>
      <c r="I19">
        <f>VLOOKUP($A19,'petroleum diesel'!$A$2:$AQ$28,COLUMN('petroleum diesel'!I$2),FALSE)+VLOOKUP($A19,'petroleum diesel'!$A$32:$AQ$58,COLUMN('petroleum diesel'!I$32),FALSE)</f>
        <v>830116513365.5177</v>
      </c>
      <c r="J19">
        <f>VLOOKUP($A19,'petroleum diesel'!$A$2:$AQ$28,COLUMN('petroleum diesel'!J$2),FALSE)+VLOOKUP($A19,'petroleum diesel'!$A$32:$AQ$58,COLUMN('petroleum diesel'!J$32),FALSE)</f>
        <v>839135644708.3761</v>
      </c>
      <c r="K19">
        <f>VLOOKUP($A19,'petroleum diesel'!$A$2:$AQ$28,COLUMN('petroleum diesel'!K$2),FALSE)+VLOOKUP($A19,'petroleum diesel'!$A$32:$AQ$58,COLUMN('petroleum diesel'!K$32),FALSE)</f>
        <v>847497394495.24805</v>
      </c>
      <c r="L19">
        <f>VLOOKUP($A19,'petroleum diesel'!$A$2:$AQ$28,COLUMN('petroleum diesel'!L$2),FALSE)+VLOOKUP($A19,'petroleum diesel'!$A$32:$AQ$58,COLUMN('petroleum diesel'!L$32),FALSE)</f>
        <v>855229501414.67615</v>
      </c>
      <c r="M19">
        <f>VLOOKUP($A19,'petroleum diesel'!$A$2:$AQ$28,COLUMN('petroleum diesel'!M$2),FALSE)+VLOOKUP($A19,'petroleum diesel'!$A$32:$AQ$58,COLUMN('petroleum diesel'!M$32),FALSE)</f>
        <v>861078574691.41919</v>
      </c>
      <c r="N19">
        <f>VLOOKUP($A19,'petroleum diesel'!$A$2:$AQ$28,COLUMN('petroleum diesel'!N$2),FALSE)+VLOOKUP($A19,'petroleum diesel'!$A$32:$AQ$58,COLUMN('petroleum diesel'!N$32),FALSE)</f>
        <v>866320849221.20813</v>
      </c>
      <c r="O19">
        <f>VLOOKUP($A19,'petroleum diesel'!$A$2:$AQ$28,COLUMN('petroleum diesel'!O$2),FALSE)+VLOOKUP($A19,'petroleum diesel'!$A$32:$AQ$58,COLUMN('petroleum diesel'!O$32),FALSE)</f>
        <v>870972700338.30273</v>
      </c>
      <c r="P19">
        <f>VLOOKUP($A19,'petroleum diesel'!$A$2:$AQ$28,COLUMN('petroleum diesel'!P$2),FALSE)+VLOOKUP($A19,'petroleum diesel'!$A$32:$AQ$58,COLUMN('petroleum diesel'!P$32),FALSE)</f>
        <v>875046822879.23779</v>
      </c>
      <c r="Q19">
        <f>VLOOKUP($A19,'petroleum diesel'!$A$2:$AQ$28,COLUMN('petroleum diesel'!Q$2),FALSE)+VLOOKUP($A19,'petroleum diesel'!$A$32:$AQ$58,COLUMN('petroleum diesel'!Q$32),FALSE)</f>
        <v>878544017435.84937</v>
      </c>
      <c r="R19">
        <f>VLOOKUP($A19,'petroleum diesel'!$A$2:$AQ$28,COLUMN('petroleum diesel'!R$2),FALSE)+VLOOKUP($A19,'petroleum diesel'!$A$32:$AQ$58,COLUMN('petroleum diesel'!R$32),FALSE)</f>
        <v>880599513122.59888</v>
      </c>
      <c r="S19">
        <f>VLOOKUP($A19,'petroleum diesel'!$A$2:$AQ$28,COLUMN('petroleum diesel'!S$2),FALSE)+VLOOKUP($A19,'petroleum diesel'!$A$32:$AQ$58,COLUMN('petroleum diesel'!S$32),FALSE)</f>
        <v>882949250262.39001</v>
      </c>
      <c r="T19">
        <f>VLOOKUP($A19,'petroleum diesel'!$A$2:$AQ$28,COLUMN('petroleum diesel'!T$2),FALSE)+VLOOKUP($A19,'petroleum diesel'!$A$32:$AQ$58,COLUMN('petroleum diesel'!T$32),FALSE)</f>
        <v>884718160304.63794</v>
      </c>
      <c r="U19">
        <f>VLOOKUP($A19,'petroleum diesel'!$A$2:$AQ$28,COLUMN('petroleum diesel'!U$2),FALSE)+VLOOKUP($A19,'petroleum diesel'!$A$32:$AQ$58,COLUMN('petroleum diesel'!U$32),FALSE)</f>
        <v>885897942062.96936</v>
      </c>
      <c r="V19">
        <f>VLOOKUP($A19,'petroleum diesel'!$A$2:$AQ$28,COLUMN('petroleum diesel'!V$2),FALSE)+VLOOKUP($A19,'petroleum diesel'!$A$32:$AQ$58,COLUMN('petroleum diesel'!V$32),FALSE)</f>
        <v>886478917421.03613</v>
      </c>
      <c r="W19">
        <f>VLOOKUP($A19,'petroleum diesel'!$A$2:$AQ$28,COLUMN('petroleum diesel'!W$2),FALSE)+VLOOKUP($A19,'petroleum diesel'!$A$32:$AQ$58,COLUMN('petroleum diesel'!W$32),FALSE)</f>
        <v>885915195815.36975</v>
      </c>
      <c r="X19">
        <f>VLOOKUP($A19,'petroleum diesel'!$A$2:$AQ$28,COLUMN('petroleum diesel'!X$2),FALSE)+VLOOKUP($A19,'petroleum diesel'!$A$32:$AQ$58,COLUMN('petroleum diesel'!X$32),FALSE)</f>
        <v>883320411880.2323</v>
      </c>
      <c r="Y19">
        <f>VLOOKUP($A19,'petroleum diesel'!$A$2:$AQ$28,COLUMN('petroleum diesel'!Y$2),FALSE)+VLOOKUP($A19,'petroleum diesel'!$A$32:$AQ$58,COLUMN('petroleum diesel'!Y$32),FALSE)</f>
        <v>879560743304.72583</v>
      </c>
      <c r="Z19">
        <f>VLOOKUP($A19,'petroleum diesel'!$A$2:$AQ$28,COLUMN('petroleum diesel'!Z$2),FALSE)+VLOOKUP($A19,'petroleum diesel'!$A$32:$AQ$58,COLUMN('petroleum diesel'!Z$32),FALSE)</f>
        <v>874635582027.91992</v>
      </c>
      <c r="AA19">
        <f>VLOOKUP($A19,'petroleum diesel'!$A$2:$AQ$28,COLUMN('petroleum diesel'!AA$2),FALSE)+VLOOKUP($A19,'petroleum diesel'!$A$32:$AQ$58,COLUMN('petroleum diesel'!AA$32),FALSE)</f>
        <v>868539100670.58447</v>
      </c>
      <c r="AB19">
        <f>VLOOKUP($A19,'petroleum diesel'!$A$2:$AQ$28,COLUMN('petroleum diesel'!AB$2),FALSE)+VLOOKUP($A19,'petroleum diesel'!$A$32:$AQ$58,COLUMN('petroleum diesel'!AB$32),FALSE)</f>
        <v>861277979351.07349</v>
      </c>
      <c r="AC19">
        <f>VLOOKUP($A19,'petroleum diesel'!$A$2:$AQ$28,COLUMN('petroleum diesel'!AC$2),FALSE)+VLOOKUP($A19,'petroleum diesel'!$A$32:$AQ$58,COLUMN('petroleum diesel'!AC$32),FALSE)</f>
        <v>852862844358.02112</v>
      </c>
      <c r="AD19">
        <f>VLOOKUP($A19,'petroleum diesel'!$A$2:$AQ$28,COLUMN('petroleum diesel'!AD$2),FALSE)+VLOOKUP($A19,'petroleum diesel'!$A$32:$AQ$58,COLUMN('petroleum diesel'!AD$32),FALSE)</f>
        <v>843308443715.94153</v>
      </c>
      <c r="AE19">
        <f>VLOOKUP($A19,'petroleum diesel'!$A$2:$AQ$28,COLUMN('petroleum diesel'!AE$2),FALSE)+VLOOKUP($A19,'petroleum diesel'!$A$32:$AQ$58,COLUMN('petroleum diesel'!AE$32),FALSE)</f>
        <v>832625467937.01514</v>
      </c>
      <c r="AF19">
        <f>VLOOKUP($A19,'petroleum diesel'!$A$2:$AQ$28,COLUMN('petroleum diesel'!AF$2),FALSE)+VLOOKUP($A19,'petroleum diesel'!$A$32:$AQ$58,COLUMN('petroleum diesel'!AF$32),FALSE)</f>
        <v>820837624011.18774</v>
      </c>
      <c r="AG19">
        <f>VLOOKUP($A19,'petroleum diesel'!$A$2:$AQ$28,COLUMN('petroleum diesel'!AG$2),FALSE)+VLOOKUP($A19,'petroleum diesel'!$A$32:$AQ$58,COLUMN('petroleum diesel'!AG$32),FALSE)</f>
        <v>807965019474.93445</v>
      </c>
      <c r="AH19">
        <f>VLOOKUP($A19,'petroleum diesel'!$A$2:$AQ$28,COLUMN('petroleum diesel'!AH$2),FALSE)+VLOOKUP($A19,'petroleum diesel'!$A$32:$AQ$58,COLUMN('petroleum diesel'!AH$32),FALSE)</f>
        <v>793244795667.5946</v>
      </c>
      <c r="AI19">
        <f>VLOOKUP($A19,'petroleum diesel'!$A$2:$AQ$28,COLUMN('petroleum diesel'!AI$2),FALSE)+VLOOKUP($A19,'petroleum diesel'!$A$32:$AQ$58,COLUMN('petroleum diesel'!AI$32),FALSE)</f>
        <v>777532591948.98108</v>
      </c>
      <c r="AJ19">
        <f>VLOOKUP($A19,'petroleum diesel'!$A$2:$AQ$28,COLUMN('petroleum diesel'!AJ$2),FALSE)+VLOOKUP($A19,'petroleum diesel'!$A$32:$AQ$58,COLUMN('petroleum diesel'!AJ$32),FALSE)</f>
        <v>760866299065.64209</v>
      </c>
      <c r="AK19">
        <f>VLOOKUP($A19,'petroleum diesel'!$A$2:$AQ$28,COLUMN('petroleum diesel'!AK$2),FALSE)+VLOOKUP($A19,'petroleum diesel'!$A$32:$AQ$58,COLUMN('petroleum diesel'!AK$32),FALSE)</f>
        <v>743288734412.56873</v>
      </c>
      <c r="AL19">
        <f>VLOOKUP($A19,'petroleum diesel'!$A$2:$AQ$28,COLUMN('petroleum diesel'!AL$2),FALSE)+VLOOKUP($A19,'petroleum diesel'!$A$32:$AQ$58,COLUMN('petroleum diesel'!AL$32),FALSE)</f>
        <v>724847553061.24146</v>
      </c>
      <c r="AM19">
        <f>VLOOKUP($A19,'petroleum diesel'!$A$2:$AQ$28,COLUMN('petroleum diesel'!AM$2),FALSE)+VLOOKUP($A19,'petroleum diesel'!$A$32:$AQ$58,COLUMN('petroleum diesel'!AM$32),FALSE)</f>
        <v>705587983188.67493</v>
      </c>
      <c r="AN19">
        <f>VLOOKUP($A19,'petroleum diesel'!$A$2:$AQ$28,COLUMN('petroleum diesel'!AN$2),FALSE)+VLOOKUP($A19,'petroleum diesel'!$A$32:$AQ$58,COLUMN('petroleum diesel'!AN$32),FALSE)</f>
        <v>685567469953.54065</v>
      </c>
      <c r="AO19">
        <f>VLOOKUP($A19,'petroleum diesel'!$A$2:$AQ$28,COLUMN('petroleum diesel'!AO$2),FALSE)+VLOOKUP($A19,'petroleum diesel'!$A$32:$AQ$58,COLUMN('petroleum diesel'!AO$32),FALSE)</f>
        <v>664841033122.4325</v>
      </c>
      <c r="AP19">
        <f>VLOOKUP($A19,'petroleum diesel'!$A$2:$AQ$28,COLUMN('petroleum diesel'!AP$2),FALSE)+VLOOKUP($A19,'petroleum diesel'!$A$32:$AQ$58,COLUMN('petroleum diesel'!AP$32),FALSE)</f>
        <v>643475059786.49524</v>
      </c>
      <c r="AQ19">
        <f>VLOOKUP($A19,'petroleum diesel'!$A$2:$AQ$28,COLUMN('petroleum diesel'!AQ$2),FALSE)+VLOOKUP($A19,'petroleum diesel'!$A$32:$AQ$58,COLUMN('petroleum diesel'!AQ$32),FALSE)</f>
        <v>621533319675.21326</v>
      </c>
    </row>
    <row r="20" spans="1:43">
      <c r="A20" s="37" t="s">
        <v>633</v>
      </c>
      <c r="B20">
        <f>VLOOKUP($A20,'petroleum diesel'!$A$2:$AQ$28,COLUMN('petroleum diesel'!B$2),FALSE)+VLOOKUP($A20,'petroleum diesel'!$A$32:$AQ$58,COLUMN('petroleum diesel'!B$32),FALSE)</f>
        <v>1419539824922.5166</v>
      </c>
      <c r="C20">
        <f>VLOOKUP($A20,'petroleum diesel'!$A$2:$AQ$28,COLUMN('petroleum diesel'!C$2),FALSE)+VLOOKUP($A20,'petroleum diesel'!$A$32:$AQ$58,COLUMN('petroleum diesel'!C$32),FALSE)</f>
        <v>1314559314063.6902</v>
      </c>
      <c r="D20">
        <f>VLOOKUP($A20,'petroleum diesel'!$A$2:$AQ$28,COLUMN('petroleum diesel'!D$2),FALSE)+VLOOKUP($A20,'petroleum diesel'!$A$32:$AQ$58,COLUMN('petroleum diesel'!D$32),FALSE)</f>
        <v>1624541051439.1995</v>
      </c>
      <c r="E20">
        <f>VLOOKUP($A20,'petroleum diesel'!$A$2:$AQ$28,COLUMN('petroleum diesel'!E$2),FALSE)+VLOOKUP($A20,'petroleum diesel'!$A$32:$AQ$58,COLUMN('petroleum diesel'!E$32),FALSE)</f>
        <v>1656378583708.8486</v>
      </c>
      <c r="F20">
        <f>VLOOKUP($A20,'petroleum diesel'!$A$2:$AQ$28,COLUMN('petroleum diesel'!F$2),FALSE)+VLOOKUP($A20,'petroleum diesel'!$A$32:$AQ$58,COLUMN('petroleum diesel'!F$32),FALSE)</f>
        <v>1684145265337.7295</v>
      </c>
      <c r="G20">
        <f>VLOOKUP($A20,'petroleum diesel'!$A$2:$AQ$28,COLUMN('petroleum diesel'!G$2),FALSE)+VLOOKUP($A20,'petroleum diesel'!$A$32:$AQ$58,COLUMN('petroleum diesel'!G$32),FALSE)</f>
        <v>1708964603098.9871</v>
      </c>
      <c r="H20">
        <f>VLOOKUP($A20,'petroleum diesel'!$A$2:$AQ$28,COLUMN('petroleum diesel'!H$2),FALSE)+VLOOKUP($A20,'petroleum diesel'!$A$32:$AQ$58,COLUMN('petroleum diesel'!H$32),FALSE)</f>
        <v>1731533223345.7439</v>
      </c>
      <c r="I20">
        <f>VLOOKUP($A20,'petroleum diesel'!$A$2:$AQ$28,COLUMN('petroleum diesel'!I$2),FALSE)+VLOOKUP($A20,'petroleum diesel'!$A$32:$AQ$58,COLUMN('petroleum diesel'!I$32),FALSE)</f>
        <v>1751369399176.0337</v>
      </c>
      <c r="J20">
        <f>VLOOKUP($A20,'petroleum diesel'!$A$2:$AQ$28,COLUMN('petroleum diesel'!J$2),FALSE)+VLOOKUP($A20,'petroleum diesel'!$A$32:$AQ$58,COLUMN('petroleum diesel'!J$32),FALSE)</f>
        <v>1770248367940.6099</v>
      </c>
      <c r="K20">
        <f>VLOOKUP($A20,'petroleum diesel'!$A$2:$AQ$28,COLUMN('petroleum diesel'!K$2),FALSE)+VLOOKUP($A20,'petroleum diesel'!$A$32:$AQ$58,COLUMN('petroleum diesel'!K$32),FALSE)</f>
        <v>1788230629063.6716</v>
      </c>
      <c r="L20">
        <f>VLOOKUP($A20,'petroleum diesel'!$A$2:$AQ$28,COLUMN('petroleum diesel'!L$2),FALSE)+VLOOKUP($A20,'petroleum diesel'!$A$32:$AQ$58,COLUMN('petroleum diesel'!L$32),FALSE)</f>
        <v>1805365164132.8608</v>
      </c>
      <c r="M20">
        <f>VLOOKUP($A20,'petroleum diesel'!$A$2:$AQ$28,COLUMN('petroleum diesel'!M$2),FALSE)+VLOOKUP($A20,'petroleum diesel'!$A$32:$AQ$58,COLUMN('petroleum diesel'!M$32),FALSE)</f>
        <v>1818995399183.7488</v>
      </c>
      <c r="N20">
        <f>VLOOKUP($A20,'petroleum diesel'!$A$2:$AQ$28,COLUMN('petroleum diesel'!N$2),FALSE)+VLOOKUP($A20,'petroleum diesel'!$A$32:$AQ$58,COLUMN('petroleum diesel'!N$32),FALSE)</f>
        <v>1831804109193.4746</v>
      </c>
      <c r="O20">
        <f>VLOOKUP($A20,'petroleum diesel'!$A$2:$AQ$28,COLUMN('petroleum diesel'!O$2),FALSE)+VLOOKUP($A20,'petroleum diesel'!$A$32:$AQ$58,COLUMN('petroleum diesel'!O$32),FALSE)</f>
        <v>1843816497361.311</v>
      </c>
      <c r="P20">
        <f>VLOOKUP($A20,'petroleum diesel'!$A$2:$AQ$28,COLUMN('petroleum diesel'!P$2),FALSE)+VLOOKUP($A20,'petroleum diesel'!$A$32:$AQ$58,COLUMN('petroleum diesel'!P$32),FALSE)</f>
        <v>1855050681181.6584</v>
      </c>
      <c r="Q20">
        <f>VLOOKUP($A20,'petroleum diesel'!$A$2:$AQ$28,COLUMN('petroleum diesel'!Q$2),FALSE)+VLOOKUP($A20,'petroleum diesel'!$A$32:$AQ$58,COLUMN('petroleum diesel'!Q$32),FALSE)</f>
        <v>1865500166441.665</v>
      </c>
      <c r="R20">
        <f>VLOOKUP($A20,'petroleum diesel'!$A$2:$AQ$28,COLUMN('petroleum diesel'!R$2),FALSE)+VLOOKUP($A20,'petroleum diesel'!$A$32:$AQ$58,COLUMN('petroleum diesel'!R$32),FALSE)</f>
        <v>1873317539472.3965</v>
      </c>
      <c r="S20">
        <f>VLOOKUP($A20,'petroleum diesel'!$A$2:$AQ$28,COLUMN('petroleum diesel'!S$2),FALSE)+VLOOKUP($A20,'petroleum diesel'!$A$32:$AQ$58,COLUMN('petroleum diesel'!S$32),FALSE)</f>
        <v>1882184511758.6777</v>
      </c>
      <c r="T20">
        <f>VLOOKUP($A20,'petroleum diesel'!$A$2:$AQ$28,COLUMN('petroleum diesel'!T$2),FALSE)+VLOOKUP($A20,'petroleum diesel'!$A$32:$AQ$58,COLUMN('petroleum diesel'!T$32),FALSE)</f>
        <v>1890235762053.9998</v>
      </c>
      <c r="U20">
        <f>VLOOKUP($A20,'petroleum diesel'!$A$2:$AQ$28,COLUMN('petroleum diesel'!U$2),FALSE)+VLOOKUP($A20,'petroleum diesel'!$A$32:$AQ$58,COLUMN('petroleum diesel'!U$32),FALSE)</f>
        <v>1897446501726.3684</v>
      </c>
      <c r="V20">
        <f>VLOOKUP($A20,'petroleum diesel'!$A$2:$AQ$28,COLUMN('petroleum diesel'!V$2),FALSE)+VLOOKUP($A20,'petroleum diesel'!$A$32:$AQ$58,COLUMN('petroleum diesel'!V$32),FALSE)</f>
        <v>1903788927901.7971</v>
      </c>
      <c r="W20">
        <f>VLOOKUP($A20,'petroleum diesel'!$A$2:$AQ$28,COLUMN('petroleum diesel'!W$2),FALSE)+VLOOKUP($A20,'petroleum diesel'!$A$32:$AQ$58,COLUMN('petroleum diesel'!W$32),FALSE)</f>
        <v>1908080162188.9146</v>
      </c>
      <c r="X20">
        <f>VLOOKUP($A20,'petroleum diesel'!$A$2:$AQ$28,COLUMN('petroleum diesel'!X$2),FALSE)+VLOOKUP($A20,'petroleum diesel'!$A$32:$AQ$58,COLUMN('petroleum diesel'!X$32),FALSE)</f>
        <v>1908387145376.1353</v>
      </c>
      <c r="Y20">
        <f>VLOOKUP($A20,'petroleum diesel'!$A$2:$AQ$28,COLUMN('petroleum diesel'!Y$2),FALSE)+VLOOKUP($A20,'petroleum diesel'!$A$32:$AQ$58,COLUMN('petroleum diesel'!Y$32),FALSE)</f>
        <v>1906548713154.0662</v>
      </c>
      <c r="Z20">
        <f>VLOOKUP($A20,'petroleum diesel'!$A$2:$AQ$28,COLUMN('petroleum diesel'!Z$2),FALSE)+VLOOKUP($A20,'petroleum diesel'!$A$32:$AQ$58,COLUMN('petroleum diesel'!Z$32),FALSE)</f>
        <v>1902540398612.0366</v>
      </c>
      <c r="AA20">
        <f>VLOOKUP($A20,'petroleum diesel'!$A$2:$AQ$28,COLUMN('petroleum diesel'!AA$2),FALSE)+VLOOKUP($A20,'petroleum diesel'!$A$32:$AQ$58,COLUMN('petroleum diesel'!AA$32),FALSE)</f>
        <v>1896324412111.3899</v>
      </c>
      <c r="AB20">
        <f>VLOOKUP($A20,'petroleum diesel'!$A$2:$AQ$28,COLUMN('petroleum diesel'!AB$2),FALSE)+VLOOKUP($A20,'petroleum diesel'!$A$32:$AQ$58,COLUMN('petroleum diesel'!AB$32),FALSE)</f>
        <v>1887888135825.4202</v>
      </c>
      <c r="AC20">
        <f>VLOOKUP($A20,'petroleum diesel'!$A$2:$AQ$28,COLUMN('petroleum diesel'!AC$2),FALSE)+VLOOKUP($A20,'petroleum diesel'!$A$32:$AQ$58,COLUMN('petroleum diesel'!AC$32),FALSE)</f>
        <v>1877225668182.5422</v>
      </c>
      <c r="AD20">
        <f>VLOOKUP($A20,'petroleum diesel'!$A$2:$AQ$28,COLUMN('petroleum diesel'!AD$2),FALSE)+VLOOKUP($A20,'petroleum diesel'!$A$32:$AQ$58,COLUMN('petroleum diesel'!AD$32),FALSE)</f>
        <v>1864338265293.1143</v>
      </c>
      <c r="AE20">
        <f>VLOOKUP($A20,'petroleum diesel'!$A$2:$AQ$28,COLUMN('petroleum diesel'!AE$2),FALSE)+VLOOKUP($A20,'petroleum diesel'!$A$32:$AQ$58,COLUMN('petroleum diesel'!AE$32),FALSE)</f>
        <v>1849216250449.7219</v>
      </c>
      <c r="AF20">
        <f>VLOOKUP($A20,'petroleum diesel'!$A$2:$AQ$28,COLUMN('petroleum diesel'!AF$2),FALSE)+VLOOKUP($A20,'petroleum diesel'!$A$32:$AQ$58,COLUMN('petroleum diesel'!AF$32),FALSE)</f>
        <v>1831876768333.2878</v>
      </c>
      <c r="AG20">
        <f>VLOOKUP($A20,'petroleum diesel'!$A$2:$AQ$28,COLUMN('petroleum diesel'!AG$2),FALSE)+VLOOKUP($A20,'petroleum diesel'!$A$32:$AQ$58,COLUMN('petroleum diesel'!AG$32),FALSE)</f>
        <v>1812327077953.2952</v>
      </c>
      <c r="AH20">
        <f>VLOOKUP($A20,'petroleum diesel'!$A$2:$AQ$28,COLUMN('petroleum diesel'!AH$2),FALSE)+VLOOKUP($A20,'petroleum diesel'!$A$32:$AQ$58,COLUMN('petroleum diesel'!AH$32),FALSE)</f>
        <v>1788806706353.2813</v>
      </c>
      <c r="AI20">
        <f>VLOOKUP($A20,'petroleum diesel'!$A$2:$AQ$28,COLUMN('petroleum diesel'!AI$2),FALSE)+VLOOKUP($A20,'petroleum diesel'!$A$32:$AQ$58,COLUMN('petroleum diesel'!AI$32),FALSE)</f>
        <v>1763183616394.27</v>
      </c>
      <c r="AJ20">
        <f>VLOOKUP($A20,'petroleum diesel'!$A$2:$AQ$28,COLUMN('petroleum diesel'!AJ$2),FALSE)+VLOOKUP($A20,'petroleum diesel'!$A$32:$AQ$58,COLUMN('petroleum diesel'!AJ$32),FALSE)</f>
        <v>1735499323425.5681</v>
      </c>
      <c r="AK20">
        <f>VLOOKUP($A20,'petroleum diesel'!$A$2:$AQ$28,COLUMN('petroleum diesel'!AK$2),FALSE)+VLOOKUP($A20,'petroleum diesel'!$A$32:$AQ$58,COLUMN('petroleum diesel'!AK$32),FALSE)</f>
        <v>1705805095041.6079</v>
      </c>
      <c r="AL20">
        <f>VLOOKUP($A20,'petroleum diesel'!$A$2:$AQ$28,COLUMN('petroleum diesel'!AL$2),FALSE)+VLOOKUP($A20,'petroleum diesel'!$A$32:$AQ$58,COLUMN('petroleum diesel'!AL$32),FALSE)</f>
        <v>1674162001674.8804</v>
      </c>
      <c r="AM20">
        <f>VLOOKUP($A20,'petroleum diesel'!$A$2:$AQ$28,COLUMN('petroleum diesel'!AM$2),FALSE)+VLOOKUP($A20,'petroleum diesel'!$A$32:$AQ$58,COLUMN('petroleum diesel'!AM$32),FALSE)</f>
        <v>1640624312904.8892</v>
      </c>
      <c r="AN20">
        <f>VLOOKUP($A20,'petroleum diesel'!$A$2:$AQ$28,COLUMN('petroleum diesel'!AN$2),FALSE)+VLOOKUP($A20,'petroleum diesel'!$A$32:$AQ$58,COLUMN('petroleum diesel'!AN$32),FALSE)</f>
        <v>1605273523622.2361</v>
      </c>
      <c r="AO20">
        <f>VLOOKUP($A20,'petroleum diesel'!$A$2:$AQ$28,COLUMN('petroleum diesel'!AO$2),FALSE)+VLOOKUP($A20,'petroleum diesel'!$A$32:$AQ$58,COLUMN('petroleum diesel'!AO$32),FALSE)</f>
        <v>1568184767661.8472</v>
      </c>
      <c r="AP20">
        <f>VLOOKUP($A20,'petroleum diesel'!$A$2:$AQ$28,COLUMN('petroleum diesel'!AP$2),FALSE)+VLOOKUP($A20,'petroleum diesel'!$A$32:$AQ$58,COLUMN('petroleum diesel'!AP$32),FALSE)</f>
        <v>1529459375724.1597</v>
      </c>
      <c r="AQ20">
        <f>VLOOKUP($A20,'petroleum diesel'!$A$2:$AQ$28,COLUMN('petroleum diesel'!AQ$2),FALSE)+VLOOKUP($A20,'petroleum diesel'!$A$32:$AQ$58,COLUMN('petroleum diesel'!AQ$32),FALSE)</f>
        <v>1489192418569.6301</v>
      </c>
    </row>
    <row r="21" spans="1:43">
      <c r="A21" s="37" t="s">
        <v>634</v>
      </c>
      <c r="B21">
        <f>VLOOKUP($A21,'petroleum diesel'!$A$2:$AQ$28,COLUMN('petroleum diesel'!B$2),FALSE)+VLOOKUP($A21,'petroleum diesel'!$A$32:$AQ$58,COLUMN('petroleum diesel'!B$32),FALSE)</f>
        <v>348773108925.72992</v>
      </c>
      <c r="C21">
        <f>VLOOKUP($A21,'petroleum diesel'!$A$2:$AQ$28,COLUMN('petroleum diesel'!C$2),FALSE)+VLOOKUP($A21,'petroleum diesel'!$A$32:$AQ$58,COLUMN('petroleum diesel'!C$32),FALSE)</f>
        <v>323328342783.45007</v>
      </c>
      <c r="D21">
        <f>VLOOKUP($A21,'petroleum diesel'!$A$2:$AQ$28,COLUMN('petroleum diesel'!D$2),FALSE)+VLOOKUP($A21,'petroleum diesel'!$A$32:$AQ$58,COLUMN('petroleum diesel'!D$32),FALSE)</f>
        <v>400009928556.44946</v>
      </c>
      <c r="E21">
        <f>VLOOKUP($A21,'petroleum diesel'!$A$2:$AQ$28,COLUMN('petroleum diesel'!E$2),FALSE)+VLOOKUP($A21,'petroleum diesel'!$A$32:$AQ$58,COLUMN('petroleum diesel'!E$32),FALSE)</f>
        <v>408305008910.79108</v>
      </c>
      <c r="F21">
        <f>VLOOKUP($A21,'petroleum diesel'!$A$2:$AQ$28,COLUMN('petroleum diesel'!F$2),FALSE)+VLOOKUP($A21,'petroleum diesel'!$A$32:$AQ$58,COLUMN('petroleum diesel'!F$32),FALSE)</f>
        <v>415621899888.69928</v>
      </c>
      <c r="G21">
        <f>VLOOKUP($A21,'petroleum diesel'!$A$2:$AQ$28,COLUMN('petroleum diesel'!G$2),FALSE)+VLOOKUP($A21,'petroleum diesel'!$A$32:$AQ$58,COLUMN('petroleum diesel'!G$32),FALSE)</f>
        <v>422235457381.63953</v>
      </c>
      <c r="H21">
        <f>VLOOKUP($A21,'petroleum diesel'!$A$2:$AQ$28,COLUMN('petroleum diesel'!H$2),FALSE)+VLOOKUP($A21,'petroleum diesel'!$A$32:$AQ$58,COLUMN('petroleum diesel'!H$32),FALSE)</f>
        <v>428316145378.84991</v>
      </c>
      <c r="I21">
        <f>VLOOKUP($A21,'petroleum diesel'!$A$2:$AQ$28,COLUMN('petroleum diesel'!I$2),FALSE)+VLOOKUP($A21,'petroleum diesel'!$A$32:$AQ$58,COLUMN('petroleum diesel'!I$32),FALSE)</f>
        <v>433743351630.50952</v>
      </c>
      <c r="J21">
        <f>VLOOKUP($A21,'petroleum diesel'!$A$2:$AQ$28,COLUMN('petroleum diesel'!J$2),FALSE)+VLOOKUP($A21,'petroleum diesel'!$A$32:$AQ$58,COLUMN('petroleum diesel'!J$32),FALSE)</f>
        <v>438955469887.41156</v>
      </c>
      <c r="K21">
        <f>VLOOKUP($A21,'petroleum diesel'!$A$2:$AQ$28,COLUMN('petroleum diesel'!K$2),FALSE)+VLOOKUP($A21,'petroleum diesel'!$A$32:$AQ$58,COLUMN('petroleum diesel'!K$32),FALSE)</f>
        <v>443967295329.85736</v>
      </c>
      <c r="L21">
        <f>VLOOKUP($A21,'petroleum diesel'!$A$2:$AQ$28,COLUMN('petroleum diesel'!L$2),FALSE)+VLOOKUP($A21,'petroleum diesel'!$A$32:$AQ$58,COLUMN('petroleum diesel'!L$32),FALSE)</f>
        <v>448790826479.61072</v>
      </c>
      <c r="M21">
        <f>VLOOKUP($A21,'petroleum diesel'!$A$2:$AQ$28,COLUMN('petroleum diesel'!M$2),FALSE)+VLOOKUP($A21,'petroleum diesel'!$A$32:$AQ$58,COLUMN('petroleum diesel'!M$32),FALSE)</f>
        <v>452764679319.07349</v>
      </c>
      <c r="N21">
        <f>VLOOKUP($A21,'petroleum diesel'!$A$2:$AQ$28,COLUMN('petroleum diesel'!N$2),FALSE)+VLOOKUP($A21,'petroleum diesel'!$A$32:$AQ$58,COLUMN('petroleum diesel'!N$32),FALSE)</f>
        <v>456554739399.48248</v>
      </c>
      <c r="O21">
        <f>VLOOKUP($A21,'petroleum diesel'!$A$2:$AQ$28,COLUMN('petroleum diesel'!O$2),FALSE)+VLOOKUP($A21,'petroleum diesel'!$A$32:$AQ$58,COLUMN('petroleum diesel'!O$32),FALSE)</f>
        <v>460167117042.16296</v>
      </c>
      <c r="P21">
        <f>VLOOKUP($A21,'petroleum diesel'!$A$2:$AQ$28,COLUMN('petroleum diesel'!P$2),FALSE)+VLOOKUP($A21,'petroleum diesel'!$A$32:$AQ$58,COLUMN('petroleum diesel'!P$32),FALSE)</f>
        <v>463606178051.30615</v>
      </c>
      <c r="Q21">
        <f>VLOOKUP($A21,'petroleum diesel'!$A$2:$AQ$28,COLUMN('petroleum diesel'!Q$2),FALSE)+VLOOKUP($A21,'petroleum diesel'!$A$32:$AQ$58,COLUMN('petroleum diesel'!Q$32),FALSE)</f>
        <v>466870146578.92065</v>
      </c>
      <c r="R21">
        <f>VLOOKUP($A21,'petroleum diesel'!$A$2:$AQ$28,COLUMN('petroleum diesel'!R$2),FALSE)+VLOOKUP($A21,'petroleum diesel'!$A$32:$AQ$58,COLUMN('petroleum diesel'!R$32),FALSE)</f>
        <v>469495854215.93781</v>
      </c>
      <c r="S21">
        <f>VLOOKUP($A21,'petroleum diesel'!$A$2:$AQ$28,COLUMN('petroleum diesel'!S$2),FALSE)+VLOOKUP($A21,'petroleum diesel'!$A$32:$AQ$58,COLUMN('petroleum diesel'!S$32),FALSE)</f>
        <v>472405169746.24609</v>
      </c>
      <c r="T21">
        <f>VLOOKUP($A21,'petroleum diesel'!$A$2:$AQ$28,COLUMN('petroleum diesel'!T$2),FALSE)+VLOOKUP($A21,'petroleum diesel'!$A$32:$AQ$58,COLUMN('petroleum diesel'!T$32),FALSE)</f>
        <v>475131052373.98334</v>
      </c>
      <c r="U21">
        <f>VLOOKUP($A21,'petroleum diesel'!$A$2:$AQ$28,COLUMN('petroleum diesel'!U$2),FALSE)+VLOOKUP($A21,'petroleum diesel'!$A$32:$AQ$58,COLUMN('petroleum diesel'!U$32),FALSE)</f>
        <v>477667036125.88611</v>
      </c>
      <c r="V21">
        <f>VLOOKUP($A21,'petroleum diesel'!$A$2:$AQ$28,COLUMN('petroleum diesel'!V$2),FALSE)+VLOOKUP($A21,'petroleum diesel'!$A$32:$AQ$58,COLUMN('petroleum diesel'!V$32),FALSE)</f>
        <v>480005845622.89099</v>
      </c>
      <c r="W21">
        <f>VLOOKUP($A21,'petroleum diesel'!$A$2:$AQ$28,COLUMN('petroleum diesel'!W$2),FALSE)+VLOOKUP($A21,'petroleum diesel'!$A$32:$AQ$58,COLUMN('petroleum diesel'!W$32),FALSE)</f>
        <v>481848456667.20691</v>
      </c>
      <c r="X21">
        <f>VLOOKUP($A21,'petroleum diesel'!$A$2:$AQ$28,COLUMN('petroleum diesel'!X$2),FALSE)+VLOOKUP($A21,'petroleum diesel'!$A$32:$AQ$58,COLUMN('petroleum diesel'!X$32),FALSE)</f>
        <v>482704151370.58032</v>
      </c>
      <c r="Y21">
        <f>VLOOKUP($A21,'petroleum diesel'!$A$2:$AQ$28,COLUMN('petroleum diesel'!Y$2),FALSE)+VLOOKUP($A21,'petroleum diesel'!$A$32:$AQ$58,COLUMN('petroleum diesel'!Y$32),FALSE)</f>
        <v>483034533574.57666</v>
      </c>
      <c r="Z21">
        <f>VLOOKUP($A21,'petroleum diesel'!$A$2:$AQ$28,COLUMN('petroleum diesel'!Z$2),FALSE)+VLOOKUP($A21,'petroleum diesel'!$A$32:$AQ$58,COLUMN('petroleum diesel'!Z$32),FALSE)</f>
        <v>482831273532.81201</v>
      </c>
      <c r="AA21">
        <f>VLOOKUP($A21,'petroleum diesel'!$A$2:$AQ$28,COLUMN('petroleum diesel'!AA$2),FALSE)+VLOOKUP($A21,'petroleum diesel'!$A$32:$AQ$58,COLUMN('petroleum diesel'!AA$32),FALSE)</f>
        <v>482082511057.33466</v>
      </c>
      <c r="AB21">
        <f>VLOOKUP($A21,'petroleum diesel'!$A$2:$AQ$28,COLUMN('petroleum diesel'!AB$2),FALSE)+VLOOKUP($A21,'petroleum diesel'!$A$32:$AQ$58,COLUMN('petroleum diesel'!AB$32),FALSE)</f>
        <v>480782620529.48248</v>
      </c>
      <c r="AC21">
        <f>VLOOKUP($A21,'petroleum diesel'!$A$2:$AQ$28,COLUMN('petroleum diesel'!AC$2),FALSE)+VLOOKUP($A21,'petroleum diesel'!$A$32:$AQ$58,COLUMN('petroleum diesel'!AC$32),FALSE)</f>
        <v>478927549591.54492</v>
      </c>
      <c r="AD21">
        <f>VLOOKUP($A21,'petroleum diesel'!$A$2:$AQ$28,COLUMN('petroleum diesel'!AD$2),FALSE)+VLOOKUP($A21,'petroleum diesel'!$A$32:$AQ$58,COLUMN('petroleum diesel'!AD$32),FALSE)</f>
        <v>476514939291.96027</v>
      </c>
      <c r="AE21">
        <f>VLOOKUP($A21,'petroleum diesel'!$A$2:$AQ$28,COLUMN('petroleum diesel'!AE$2),FALSE)+VLOOKUP($A21,'petroleum diesel'!$A$32:$AQ$58,COLUMN('petroleum diesel'!AE$32),FALSE)</f>
        <v>473539500481.10022</v>
      </c>
      <c r="AF21">
        <f>VLOOKUP($A21,'petroleum diesel'!$A$2:$AQ$28,COLUMN('petroleum diesel'!AF$2),FALSE)+VLOOKUP($A21,'petroleum diesel'!$A$32:$AQ$58,COLUMN('petroleum diesel'!AF$32),FALSE)</f>
        <v>470002665377.23865</v>
      </c>
      <c r="AG21">
        <f>VLOOKUP($A21,'petroleum diesel'!$A$2:$AQ$28,COLUMN('petroleum diesel'!AG$2),FALSE)+VLOOKUP($A21,'petroleum diesel'!$A$32:$AQ$58,COLUMN('petroleum diesel'!AG$32),FALSE)</f>
        <v>465903208925.69379</v>
      </c>
      <c r="AH21">
        <f>VLOOKUP($A21,'petroleum diesel'!$A$2:$AQ$28,COLUMN('petroleum diesel'!AH$2),FALSE)+VLOOKUP($A21,'petroleum diesel'!$A$32:$AQ$58,COLUMN('petroleum diesel'!AH$32),FALSE)</f>
        <v>460784406670.8573</v>
      </c>
      <c r="AI21">
        <f>VLOOKUP($A21,'petroleum diesel'!$A$2:$AQ$28,COLUMN('petroleum diesel'!AI$2),FALSE)+VLOOKUP($A21,'petroleum diesel'!$A$32:$AQ$58,COLUMN('petroleum diesel'!AI$32),FALSE)</f>
        <v>455122209958.98047</v>
      </c>
      <c r="AJ21">
        <f>VLOOKUP($A21,'petroleum diesel'!$A$2:$AQ$28,COLUMN('petroleum diesel'!AJ$2),FALSE)+VLOOKUP($A21,'petroleum diesel'!$A$32:$AQ$58,COLUMN('petroleum diesel'!AJ$32),FALSE)</f>
        <v>448923873677.77484</v>
      </c>
      <c r="AK21">
        <f>VLOOKUP($A21,'petroleum diesel'!$A$2:$AQ$28,COLUMN('petroleum diesel'!AK$2),FALSE)+VLOOKUP($A21,'petroleum diesel'!$A$32:$AQ$58,COLUMN('petroleum diesel'!AK$32),FALSE)</f>
        <v>442199088435.42157</v>
      </c>
      <c r="AL21">
        <f>VLOOKUP($A21,'petroleum diesel'!$A$2:$AQ$28,COLUMN('petroleum diesel'!AL$2),FALSE)+VLOOKUP($A21,'petroleum diesel'!$A$32:$AQ$58,COLUMN('petroleum diesel'!AL$32),FALSE)</f>
        <v>434960015730.02899</v>
      </c>
      <c r="AM21">
        <f>VLOOKUP($A21,'petroleum diesel'!$A$2:$AQ$28,COLUMN('petroleum diesel'!AM$2),FALSE)+VLOOKUP($A21,'petroleum diesel'!$A$32:$AQ$58,COLUMN('petroleum diesel'!AM$32),FALSE)</f>
        <v>427216988351.20038</v>
      </c>
      <c r="AN21">
        <f>VLOOKUP($A21,'petroleum diesel'!$A$2:$AQ$28,COLUMN('petroleum diesel'!AN$2),FALSE)+VLOOKUP($A21,'petroleum diesel'!$A$32:$AQ$58,COLUMN('petroleum diesel'!AN$32),FALSE)</f>
        <v>418987366967.01044</v>
      </c>
      <c r="AO21">
        <f>VLOOKUP($A21,'petroleum diesel'!$A$2:$AQ$28,COLUMN('petroleum diesel'!AO$2),FALSE)+VLOOKUP($A21,'petroleum diesel'!$A$32:$AQ$58,COLUMN('petroleum diesel'!AO$32),FALSE)</f>
        <v>410286832643.07349</v>
      </c>
      <c r="AP21">
        <f>VLOOKUP($A21,'petroleum diesel'!$A$2:$AQ$28,COLUMN('petroleum diesel'!AP$2),FALSE)+VLOOKUP($A21,'petroleum diesel'!$A$32:$AQ$58,COLUMN('petroleum diesel'!AP$32),FALSE)</f>
        <v>401137904620.87585</v>
      </c>
      <c r="AQ21">
        <f>VLOOKUP($A21,'petroleum diesel'!$A$2:$AQ$28,COLUMN('petroleum diesel'!AQ$2),FALSE)+VLOOKUP($A21,'petroleum diesel'!$A$32:$AQ$58,COLUMN('petroleum diesel'!AQ$32),FALSE)</f>
        <v>391561490729.0954</v>
      </c>
    </row>
    <row r="22" spans="1:43">
      <c r="A22" s="37" t="s">
        <v>635</v>
      </c>
      <c r="B22">
        <f>VLOOKUP($A22,'petroleum diesel'!$A$2:$AQ$28,COLUMN('petroleum diesel'!B$2),FALSE)+VLOOKUP($A22,'petroleum diesel'!$A$32:$AQ$58,COLUMN('petroleum diesel'!B$32),FALSE)</f>
        <v>727928331147.17822</v>
      </c>
      <c r="C22">
        <f>VLOOKUP($A22,'petroleum diesel'!$A$2:$AQ$28,COLUMN('petroleum diesel'!C$2),FALSE)+VLOOKUP($A22,'petroleum diesel'!$A$32:$AQ$58,COLUMN('petroleum diesel'!C$32),FALSE)</f>
        <v>765380493819.65857</v>
      </c>
      <c r="D22">
        <f>VLOOKUP($A22,'petroleum diesel'!$A$2:$AQ$28,COLUMN('petroleum diesel'!D$2),FALSE)+VLOOKUP($A22,'petroleum diesel'!$A$32:$AQ$58,COLUMN('petroleum diesel'!D$32),FALSE)</f>
        <v>844244161224.79529</v>
      </c>
      <c r="E22">
        <f>VLOOKUP($A22,'petroleum diesel'!$A$2:$AQ$28,COLUMN('petroleum diesel'!E$2),FALSE)+VLOOKUP($A22,'petroleum diesel'!$A$32:$AQ$58,COLUMN('petroleum diesel'!E$32),FALSE)</f>
        <v>850164366646.53882</v>
      </c>
      <c r="F22">
        <f>VLOOKUP($A22,'petroleum diesel'!$A$2:$AQ$28,COLUMN('petroleum diesel'!F$2),FALSE)+VLOOKUP($A22,'petroleum diesel'!$A$32:$AQ$58,COLUMN('petroleum diesel'!F$32),FALSE)</f>
        <v>854061325607.3125</v>
      </c>
      <c r="G22">
        <f>VLOOKUP($A22,'petroleum diesel'!$A$2:$AQ$28,COLUMN('petroleum diesel'!G$2),FALSE)+VLOOKUP($A22,'petroleum diesel'!$A$32:$AQ$58,COLUMN('petroleum diesel'!G$32),FALSE)</f>
        <v>856549342056.89307</v>
      </c>
      <c r="H22">
        <f>VLOOKUP($A22,'petroleum diesel'!$A$2:$AQ$28,COLUMN('petroleum diesel'!H$2),FALSE)+VLOOKUP($A22,'petroleum diesel'!$A$32:$AQ$58,COLUMN('petroleum diesel'!H$32),FALSE)</f>
        <v>858002098997.15125</v>
      </c>
      <c r="I22">
        <f>VLOOKUP($A22,'petroleum diesel'!$A$2:$AQ$28,COLUMN('petroleum diesel'!I$2),FALSE)+VLOOKUP($A22,'petroleum diesel'!$A$32:$AQ$58,COLUMN('petroleum diesel'!I$32),FALSE)</f>
        <v>858198941920.30249</v>
      </c>
      <c r="J22">
        <f>VLOOKUP($A22,'petroleum diesel'!$A$2:$AQ$28,COLUMN('petroleum diesel'!J$2),FALSE)+VLOOKUP($A22,'petroleum diesel'!$A$32:$AQ$58,COLUMN('petroleum diesel'!J$32),FALSE)</f>
        <v>858022829093.22278</v>
      </c>
      <c r="K22">
        <f>VLOOKUP($A22,'petroleum diesel'!$A$2:$AQ$28,COLUMN('petroleum diesel'!K$2),FALSE)+VLOOKUP($A22,'petroleum diesel'!$A$32:$AQ$58,COLUMN('petroleum diesel'!K$32),FALSE)</f>
        <v>857496861866.51843</v>
      </c>
      <c r="L22">
        <f>VLOOKUP($A22,'petroleum diesel'!$A$2:$AQ$28,COLUMN('petroleum diesel'!L$2),FALSE)+VLOOKUP($A22,'petroleum diesel'!$A$32:$AQ$58,COLUMN('petroleum diesel'!L$32),FALSE)</f>
        <v>856638252085.2749</v>
      </c>
      <c r="M22">
        <f>VLOOKUP($A22,'petroleum diesel'!$A$2:$AQ$28,COLUMN('petroleum diesel'!M$2),FALSE)+VLOOKUP($A22,'petroleum diesel'!$A$32:$AQ$58,COLUMN('petroleum diesel'!M$32),FALSE)</f>
        <v>854193481517.00269</v>
      </c>
      <c r="N22">
        <f>VLOOKUP($A22,'petroleum diesel'!$A$2:$AQ$28,COLUMN('petroleum diesel'!N$2),FALSE)+VLOOKUP($A22,'petroleum diesel'!$A$32:$AQ$58,COLUMN('petroleum diesel'!N$32),FALSE)</f>
        <v>851442369340.27429</v>
      </c>
      <c r="O22">
        <f>VLOOKUP($A22,'petroleum diesel'!$A$2:$AQ$28,COLUMN('petroleum diesel'!O$2),FALSE)+VLOOKUP($A22,'petroleum diesel'!$A$32:$AQ$58,COLUMN('petroleum diesel'!O$32),FALSE)</f>
        <v>848390648988.60461</v>
      </c>
      <c r="P22">
        <f>VLOOKUP($A22,'petroleum diesel'!$A$2:$AQ$28,COLUMN('petroleum diesel'!P$2),FALSE)+VLOOKUP($A22,'petroleum diesel'!$A$32:$AQ$58,COLUMN('petroleum diesel'!P$32),FALSE)</f>
        <v>845041049595.35474</v>
      </c>
      <c r="Q22">
        <f>VLOOKUP($A22,'petroleum diesel'!$A$2:$AQ$28,COLUMN('petroleum diesel'!Q$2),FALSE)+VLOOKUP($A22,'petroleum diesel'!$A$32:$AQ$58,COLUMN('petroleum diesel'!Q$32),FALSE)</f>
        <v>841385501092.6001</v>
      </c>
      <c r="R22">
        <f>VLOOKUP($A22,'petroleum diesel'!$A$2:$AQ$28,COLUMN('petroleum diesel'!R$2),FALSE)+VLOOKUP($A22,'petroleum diesel'!$A$32:$AQ$58,COLUMN('petroleum diesel'!R$32),FALSE)</f>
        <v>836594495724.18542</v>
      </c>
      <c r="S22">
        <f>VLOOKUP($A22,'petroleum diesel'!$A$2:$AQ$28,COLUMN('petroleum diesel'!S$2),FALSE)+VLOOKUP($A22,'petroleum diesel'!$A$32:$AQ$58,COLUMN('petroleum diesel'!S$32),FALSE)</f>
        <v>832316404891.12061</v>
      </c>
      <c r="T22">
        <f>VLOOKUP($A22,'petroleum diesel'!$A$2:$AQ$28,COLUMN('petroleum diesel'!T$2),FALSE)+VLOOKUP($A22,'petroleum diesel'!$A$32:$AQ$58,COLUMN('petroleum diesel'!T$32),FALSE)</f>
        <v>827706844174.95398</v>
      </c>
      <c r="U22">
        <f>VLOOKUP($A22,'petroleum diesel'!$A$2:$AQ$28,COLUMN('petroleum diesel'!U$2),FALSE)+VLOOKUP($A22,'petroleum diesel'!$A$32:$AQ$58,COLUMN('petroleum diesel'!U$32),FALSE)</f>
        <v>822752400535.32202</v>
      </c>
      <c r="V22">
        <f>VLOOKUP($A22,'petroleum diesel'!$A$2:$AQ$28,COLUMN('petroleum diesel'!V$2),FALSE)+VLOOKUP($A22,'petroleum diesel'!$A$32:$AQ$58,COLUMN('petroleum diesel'!V$32),FALSE)</f>
        <v>817439168380.65564</v>
      </c>
      <c r="W22">
        <f>VLOOKUP($A22,'petroleum diesel'!$A$2:$AQ$28,COLUMN('petroleum diesel'!W$2),FALSE)+VLOOKUP($A22,'petroleum diesel'!$A$32:$AQ$58,COLUMN('petroleum diesel'!W$32),FALSE)</f>
        <v>811262951282.51465</v>
      </c>
      <c r="X22">
        <f>VLOOKUP($A22,'petroleum diesel'!$A$2:$AQ$28,COLUMN('petroleum diesel'!X$2),FALSE)+VLOOKUP($A22,'petroleum diesel'!$A$32:$AQ$58,COLUMN('petroleum diesel'!X$32),FALSE)</f>
        <v>803423809250.29944</v>
      </c>
      <c r="Y22">
        <f>VLOOKUP($A22,'petroleum diesel'!$A$2:$AQ$28,COLUMN('petroleum diesel'!Y$2),FALSE)+VLOOKUP($A22,'petroleum diesel'!$A$32:$AQ$58,COLUMN('petroleum diesel'!Y$32),FALSE)</f>
        <v>794726373576.79517</v>
      </c>
      <c r="Z22">
        <f>VLOOKUP($A22,'petroleum diesel'!$A$2:$AQ$28,COLUMN('petroleum diesel'!Z$2),FALSE)+VLOOKUP($A22,'petroleum diesel'!$A$32:$AQ$58,COLUMN('petroleum diesel'!Z$32),FALSE)</f>
        <v>785175878300.91882</v>
      </c>
      <c r="AA22">
        <f>VLOOKUP($A22,'petroleum diesel'!$A$2:$AQ$28,COLUMN('petroleum diesel'!AA$2),FALSE)+VLOOKUP($A22,'petroleum diesel'!$A$32:$AQ$58,COLUMN('petroleum diesel'!AA$32),FALSE)</f>
        <v>774772825886.16431</v>
      </c>
      <c r="AB22">
        <f>VLOOKUP($A22,'petroleum diesel'!$A$2:$AQ$28,COLUMN('petroleum diesel'!AB$2),FALSE)+VLOOKUP($A22,'petroleum diesel'!$A$32:$AQ$58,COLUMN('petroleum diesel'!AB$32),FALSE)</f>
        <v>763528886522.76257</v>
      </c>
      <c r="AC22">
        <f>VLOOKUP($A22,'petroleum diesel'!$A$2:$AQ$28,COLUMN('petroleum diesel'!AC$2),FALSE)+VLOOKUP($A22,'petroleum diesel'!$A$32:$AQ$58,COLUMN('petroleum diesel'!AC$32),FALSE)</f>
        <v>751459048624.78137</v>
      </c>
      <c r="AD22">
        <f>VLOOKUP($A22,'petroleum diesel'!$A$2:$AQ$28,COLUMN('petroleum diesel'!AD$2),FALSE)+VLOOKUP($A22,'petroleum diesel'!$A$32:$AQ$58,COLUMN('petroleum diesel'!AD$32),FALSE)</f>
        <v>738581715454.20972</v>
      </c>
      <c r="AE22">
        <f>VLOOKUP($A22,'petroleum diesel'!$A$2:$AQ$28,COLUMN('petroleum diesel'!AE$2),FALSE)+VLOOKUP($A22,'petroleum diesel'!$A$32:$AQ$58,COLUMN('petroleum diesel'!AE$32),FALSE)</f>
        <v>724911526800.52637</v>
      </c>
      <c r="AF22">
        <f>VLOOKUP($A22,'petroleum diesel'!$A$2:$AQ$28,COLUMN('petroleum diesel'!AF$2),FALSE)+VLOOKUP($A22,'petroleum diesel'!$A$32:$AQ$58,COLUMN('petroleum diesel'!AF$32),FALSE)</f>
        <v>710474292048.71448</v>
      </c>
      <c r="AG22">
        <f>VLOOKUP($A22,'petroleum diesel'!$A$2:$AQ$28,COLUMN('petroleum diesel'!AG$2),FALSE)+VLOOKUP($A22,'petroleum diesel'!$A$32:$AQ$58,COLUMN('petroleum diesel'!AG$32),FALSE)</f>
        <v>695292411893.4187</v>
      </c>
      <c r="AH22">
        <f>VLOOKUP($A22,'petroleum diesel'!$A$2:$AQ$28,COLUMN('petroleum diesel'!AH$2),FALSE)+VLOOKUP($A22,'petroleum diesel'!$A$32:$AQ$58,COLUMN('petroleum diesel'!AH$32),FALSE)</f>
        <v>678718178293.67603</v>
      </c>
      <c r="AI22">
        <f>VLOOKUP($A22,'petroleum diesel'!$A$2:$AQ$28,COLUMN('petroleum diesel'!AI$2),FALSE)+VLOOKUP($A22,'petroleum diesel'!$A$32:$AQ$58,COLUMN('petroleum diesel'!AI$32),FALSE)</f>
        <v>661495926234.57886</v>
      </c>
      <c r="AJ22">
        <f>VLOOKUP($A22,'petroleum diesel'!$A$2:$AQ$28,COLUMN('petroleum diesel'!AJ$2),FALSE)+VLOOKUP($A22,'petroleum diesel'!$A$32:$AQ$58,COLUMN('petroleum diesel'!AJ$32),FALSE)</f>
        <v>643661805806.2533</v>
      </c>
      <c r="AK22">
        <f>VLOOKUP($A22,'petroleum diesel'!$A$2:$AQ$28,COLUMN('petroleum diesel'!AK$2),FALSE)+VLOOKUP($A22,'petroleum diesel'!$A$32:$AQ$58,COLUMN('petroleum diesel'!AK$32),FALSE)</f>
        <v>625255780286.95044</v>
      </c>
      <c r="AL22">
        <f>VLOOKUP($A22,'petroleum diesel'!$A$2:$AQ$28,COLUMN('petroleum diesel'!AL$2),FALSE)+VLOOKUP($A22,'petroleum diesel'!$A$32:$AQ$58,COLUMN('petroleum diesel'!AL$32),FALSE)</f>
        <v>606321485958.56519</v>
      </c>
      <c r="AM22">
        <f>VLOOKUP($A22,'petroleum diesel'!$A$2:$AQ$28,COLUMN('petroleum diesel'!AM$2),FALSE)+VLOOKUP($A22,'petroleum diesel'!$A$32:$AQ$58,COLUMN('petroleum diesel'!AM$32),FALSE)</f>
        <v>586900125917.51575</v>
      </c>
      <c r="AN22">
        <f>VLOOKUP($A22,'petroleum diesel'!$A$2:$AQ$28,COLUMN('petroleum diesel'!AN$2),FALSE)+VLOOKUP($A22,'petroleum diesel'!$A$32:$AQ$58,COLUMN('petroleum diesel'!AN$32),FALSE)</f>
        <v>567042687507.70557</v>
      </c>
      <c r="AO22">
        <f>VLOOKUP($A22,'petroleum diesel'!$A$2:$AQ$28,COLUMN('petroleum diesel'!AO$2),FALSE)+VLOOKUP($A22,'petroleum diesel'!$A$32:$AQ$58,COLUMN('petroleum diesel'!AO$32),FALSE)</f>
        <v>546797660532.237</v>
      </c>
      <c r="AP22">
        <f>VLOOKUP($A22,'petroleum diesel'!$A$2:$AQ$28,COLUMN('petroleum diesel'!AP$2),FALSE)+VLOOKUP($A22,'petroleum diesel'!$A$32:$AQ$58,COLUMN('petroleum diesel'!AP$32),FALSE)</f>
        <v>526222417515.59106</v>
      </c>
      <c r="AQ22">
        <f>VLOOKUP($A22,'petroleum diesel'!$A$2:$AQ$28,COLUMN('petroleum diesel'!AQ$2),FALSE)+VLOOKUP($A22,'petroleum diesel'!$A$32:$AQ$58,COLUMN('petroleum diesel'!AQ$32),FALSE)</f>
        <v>505371618036.28601</v>
      </c>
    </row>
    <row r="23" spans="1:43">
      <c r="A23" s="37" t="s">
        <v>636</v>
      </c>
      <c r="B23">
        <f>VLOOKUP($A23,'petroleum diesel'!$A$2:$AQ$28,COLUMN('petroleum diesel'!B$2),FALSE)+VLOOKUP($A23,'petroleum diesel'!$A$32:$AQ$58,COLUMN('petroleum diesel'!B$32),FALSE)</f>
        <v>442925150455.70569</v>
      </c>
      <c r="C23">
        <f>VLOOKUP($A23,'petroleum diesel'!$A$2:$AQ$28,COLUMN('petroleum diesel'!C$2),FALSE)+VLOOKUP($A23,'petroleum diesel'!$A$32:$AQ$58,COLUMN('petroleum diesel'!C$32),FALSE)</f>
        <v>415627487710.63568</v>
      </c>
      <c r="D23">
        <f>VLOOKUP($A23,'petroleum diesel'!$A$2:$AQ$28,COLUMN('petroleum diesel'!D$2),FALSE)+VLOOKUP($A23,'petroleum diesel'!$A$32:$AQ$58,COLUMN('petroleum diesel'!D$32),FALSE)</f>
        <v>477885668294.23071</v>
      </c>
      <c r="E23">
        <f>VLOOKUP($A23,'petroleum diesel'!$A$2:$AQ$28,COLUMN('petroleum diesel'!E$2),FALSE)+VLOOKUP($A23,'petroleum diesel'!$A$32:$AQ$58,COLUMN('petroleum diesel'!E$32),FALSE)</f>
        <v>479099846761.35242</v>
      </c>
      <c r="F23">
        <f>VLOOKUP($A23,'petroleum diesel'!$A$2:$AQ$28,COLUMN('petroleum diesel'!F$2),FALSE)+VLOOKUP($A23,'petroleum diesel'!$A$32:$AQ$58,COLUMN('petroleum diesel'!F$32),FALSE)</f>
        <v>478440181131.47229</v>
      </c>
      <c r="G23">
        <f>VLOOKUP($A23,'petroleum diesel'!$A$2:$AQ$28,COLUMN('petroleum diesel'!G$2),FALSE)+VLOOKUP($A23,'petroleum diesel'!$A$32:$AQ$58,COLUMN('petroleum diesel'!G$32),FALSE)</f>
        <v>476273232129.14008</v>
      </c>
      <c r="H23">
        <f>VLOOKUP($A23,'petroleum diesel'!$A$2:$AQ$28,COLUMN('petroleum diesel'!H$2),FALSE)+VLOOKUP($A23,'petroleum diesel'!$A$32:$AQ$58,COLUMN('petroleum diesel'!H$32),FALSE)</f>
        <v>472827886029.20538</v>
      </c>
      <c r="I23">
        <f>VLOOKUP($A23,'petroleum diesel'!$A$2:$AQ$28,COLUMN('petroleum diesel'!I$2),FALSE)+VLOOKUP($A23,'petroleum diesel'!$A$32:$AQ$58,COLUMN('petroleum diesel'!I$32),FALSE)</f>
        <v>468004413375.33057</v>
      </c>
      <c r="J23">
        <f>VLOOKUP($A23,'petroleum diesel'!$A$2:$AQ$28,COLUMN('petroleum diesel'!J$2),FALSE)+VLOOKUP($A23,'petroleum diesel'!$A$32:$AQ$58,COLUMN('petroleum diesel'!J$32),FALSE)</f>
        <v>462305809285.74188</v>
      </c>
      <c r="K23">
        <f>VLOOKUP($A23,'petroleum diesel'!$A$2:$AQ$28,COLUMN('petroleum diesel'!K$2),FALSE)+VLOOKUP($A23,'petroleum diesel'!$A$32:$AQ$58,COLUMN('petroleum diesel'!K$32),FALSE)</f>
        <v>455755659584.09174</v>
      </c>
      <c r="L23">
        <f>VLOOKUP($A23,'petroleum diesel'!$A$2:$AQ$28,COLUMN('petroleum diesel'!L$2),FALSE)+VLOOKUP($A23,'petroleum diesel'!$A$32:$AQ$58,COLUMN('petroleum diesel'!L$32),FALSE)</f>
        <v>448373080755.34906</v>
      </c>
      <c r="M23">
        <f>VLOOKUP($A23,'petroleum diesel'!$A$2:$AQ$28,COLUMN('petroleum diesel'!M$2),FALSE)+VLOOKUP($A23,'petroleum diesel'!$A$32:$AQ$58,COLUMN('petroleum diesel'!M$32),FALSE)</f>
        <v>439522063638.31781</v>
      </c>
      <c r="N23">
        <f>VLOOKUP($A23,'petroleum diesel'!$A$2:$AQ$28,COLUMN('petroleum diesel'!N$2),FALSE)+VLOOKUP($A23,'petroleum diesel'!$A$32:$AQ$58,COLUMN('petroleum diesel'!N$32),FALSE)</f>
        <v>429893374101.37091</v>
      </c>
      <c r="O23">
        <f>VLOOKUP($A23,'petroleum diesel'!$A$2:$AQ$28,COLUMN('petroleum diesel'!O$2),FALSE)+VLOOKUP($A23,'petroleum diesel'!$A$32:$AQ$58,COLUMN('petroleum diesel'!O$32),FALSE)</f>
        <v>419499691142.97839</v>
      </c>
      <c r="P23">
        <f>VLOOKUP($A23,'petroleum diesel'!$A$2:$AQ$28,COLUMN('petroleum diesel'!P$2),FALSE)+VLOOKUP($A23,'petroleum diesel'!$A$32:$AQ$58,COLUMN('petroleum diesel'!P$32),FALSE)</f>
        <v>408351352268.96802</v>
      </c>
      <c r="Q23">
        <f>VLOOKUP($A23,'petroleum diesel'!$A$2:$AQ$28,COLUMN('petroleum diesel'!Q$2),FALSE)+VLOOKUP($A23,'petroleum diesel'!$A$32:$AQ$58,COLUMN('petroleum diesel'!Q$32),FALSE)</f>
        <v>396452879748.6413</v>
      </c>
      <c r="R23">
        <f>VLOOKUP($A23,'petroleum diesel'!$A$2:$AQ$28,COLUMN('petroleum diesel'!R$2),FALSE)+VLOOKUP($A23,'petroleum diesel'!$A$32:$AQ$58,COLUMN('petroleum diesel'!R$32),FALSE)</f>
        <v>383432174677.23645</v>
      </c>
      <c r="S23">
        <f>VLOOKUP($A23,'petroleum diesel'!$A$2:$AQ$28,COLUMN('petroleum diesel'!S$2),FALSE)+VLOOKUP($A23,'petroleum diesel'!$A$32:$AQ$58,COLUMN('petroleum diesel'!S$32),FALSE)</f>
        <v>370063868472.35156</v>
      </c>
      <c r="T23">
        <f>VLOOKUP($A23,'petroleum diesel'!$A$2:$AQ$28,COLUMN('petroleum diesel'!T$2),FALSE)+VLOOKUP($A23,'petroleum diesel'!$A$32:$AQ$58,COLUMN('petroleum diesel'!T$32),FALSE)</f>
        <v>375374302779.38513</v>
      </c>
      <c r="U23">
        <f>VLOOKUP($A23,'petroleum diesel'!$A$2:$AQ$28,COLUMN('petroleum diesel'!U$2),FALSE)+VLOOKUP($A23,'petroleum diesel'!$A$32:$AQ$58,COLUMN('petroleum diesel'!U$32),FALSE)</f>
        <v>380598127414.91681</v>
      </c>
      <c r="V23">
        <f>VLOOKUP($A23,'petroleum diesel'!$A$2:$AQ$28,COLUMN('petroleum diesel'!V$2),FALSE)+VLOOKUP($A23,'petroleum diesel'!$A$32:$AQ$58,COLUMN('petroleum diesel'!V$32),FALSE)</f>
        <v>385728918402.28094</v>
      </c>
      <c r="W23">
        <f>VLOOKUP($A23,'petroleum diesel'!$A$2:$AQ$28,COLUMN('petroleum diesel'!W$2),FALSE)+VLOOKUP($A23,'petroleum diesel'!$A$32:$AQ$58,COLUMN('petroleum diesel'!W$32),FALSE)</f>
        <v>390523524286.53021</v>
      </c>
      <c r="X23">
        <f>VLOOKUP($A23,'petroleum diesel'!$A$2:$AQ$28,COLUMN('petroleum diesel'!X$2),FALSE)+VLOOKUP($A23,'petroleum diesel'!$A$32:$AQ$58,COLUMN('petroleum diesel'!X$32),FALSE)</f>
        <v>394573705322.78314</v>
      </c>
      <c r="Y23">
        <f>VLOOKUP($A23,'petroleum diesel'!$A$2:$AQ$28,COLUMN('petroleum diesel'!Y$2),FALSE)+VLOOKUP($A23,'petroleum diesel'!$A$32:$AQ$58,COLUMN('petroleum diesel'!Y$32),FALSE)</f>
        <v>398242339205.73334</v>
      </c>
      <c r="Z23">
        <f>VLOOKUP($A23,'petroleum diesel'!$A$2:$AQ$28,COLUMN('petroleum diesel'!Z$2),FALSE)+VLOOKUP($A23,'petroleum diesel'!$A$32:$AQ$58,COLUMN('petroleum diesel'!Z$32),FALSE)</f>
        <v>401514170742.93347</v>
      </c>
      <c r="AA23">
        <f>VLOOKUP($A23,'petroleum diesel'!$A$2:$AQ$28,COLUMN('petroleum diesel'!AA$2),FALSE)+VLOOKUP($A23,'petroleum diesel'!$A$32:$AQ$58,COLUMN('petroleum diesel'!AA$32),FALSE)</f>
        <v>404370459628.33234</v>
      </c>
      <c r="AB23">
        <f>VLOOKUP($A23,'petroleum diesel'!$A$2:$AQ$28,COLUMN('petroleum diesel'!AB$2),FALSE)+VLOOKUP($A23,'petroleum diesel'!$A$32:$AQ$58,COLUMN('petroleum diesel'!AB$32),FALSE)</f>
        <v>406797086390.19543</v>
      </c>
      <c r="AC23">
        <f>VLOOKUP($A23,'petroleum diesel'!$A$2:$AQ$28,COLUMN('petroleum diesel'!AC$2),FALSE)+VLOOKUP($A23,'petroleum diesel'!$A$32:$AQ$58,COLUMN('petroleum diesel'!AC$32),FALSE)</f>
        <v>408780772640.5462</v>
      </c>
      <c r="AD23">
        <f>VLOOKUP($A23,'petroleum diesel'!$A$2:$AQ$28,COLUMN('petroleum diesel'!AD$2),FALSE)+VLOOKUP($A23,'petroleum diesel'!$A$32:$AQ$58,COLUMN('petroleum diesel'!AD$32),FALSE)</f>
        <v>410309216103.87793</v>
      </c>
      <c r="AE23">
        <f>VLOOKUP($A23,'petroleum diesel'!$A$2:$AQ$28,COLUMN('petroleum diesel'!AE$2),FALSE)+VLOOKUP($A23,'petroleum diesel'!$A$32:$AQ$58,COLUMN('petroleum diesel'!AE$32),FALSE)</f>
        <v>411367111473.8642</v>
      </c>
      <c r="AF23">
        <f>VLOOKUP($A23,'petroleum diesel'!$A$2:$AQ$28,COLUMN('petroleum diesel'!AF$2),FALSE)+VLOOKUP($A23,'petroleum diesel'!$A$32:$AQ$58,COLUMN('petroleum diesel'!AF$32),FALSE)</f>
        <v>411944469283.90961</v>
      </c>
      <c r="AG23">
        <f>VLOOKUP($A23,'petroleum diesel'!$A$2:$AQ$28,COLUMN('petroleum diesel'!AG$2),FALSE)+VLOOKUP($A23,'petroleum diesel'!$A$32:$AQ$58,COLUMN('petroleum diesel'!AG$32),FALSE)</f>
        <v>412028555228.76099</v>
      </c>
      <c r="AH23">
        <f>VLOOKUP($A23,'petroleum diesel'!$A$2:$AQ$28,COLUMN('petroleum diesel'!AH$2),FALSE)+VLOOKUP($A23,'petroleum diesel'!$A$32:$AQ$58,COLUMN('petroleum diesel'!AH$32),FALSE)</f>
        <v>411199646806.42261</v>
      </c>
      <c r="AI23">
        <f>VLOOKUP($A23,'petroleum diesel'!$A$2:$AQ$28,COLUMN('petroleum diesel'!AI$2),FALSE)+VLOOKUP($A23,'petroleum diesel'!$A$32:$AQ$58,COLUMN('petroleum diesel'!AI$32),FALSE)</f>
        <v>409862537415.52203</v>
      </c>
      <c r="AJ23">
        <f>VLOOKUP($A23,'petroleum diesel'!$A$2:$AQ$28,COLUMN('petroleum diesel'!AJ$2),FALSE)+VLOOKUP($A23,'petroleum diesel'!$A$32:$AQ$58,COLUMN('petroleum diesel'!AJ$32),FALSE)</f>
        <v>408010936964.26178</v>
      </c>
      <c r="AK23">
        <f>VLOOKUP($A23,'petroleum diesel'!$A$2:$AQ$28,COLUMN('petroleum diesel'!AK$2),FALSE)+VLOOKUP($A23,'petroleum diesel'!$A$32:$AQ$58,COLUMN('petroleum diesel'!AK$32),FALSE)</f>
        <v>405640486104.45093</v>
      </c>
      <c r="AL23">
        <f>VLOOKUP($A23,'petroleum diesel'!$A$2:$AQ$28,COLUMN('petroleum diesel'!AL$2),FALSE)+VLOOKUP($A23,'petroleum diesel'!$A$32:$AQ$58,COLUMN('petroleum diesel'!AL$32),FALSE)</f>
        <v>402748873158.70959</v>
      </c>
      <c r="AM23">
        <f>VLOOKUP($A23,'petroleum diesel'!$A$2:$AQ$28,COLUMN('petroleum diesel'!AM$2),FALSE)+VLOOKUP($A23,'petroleum diesel'!$A$32:$AQ$58,COLUMN('petroleum diesel'!AM$32),FALSE)</f>
        <v>399331906100.49652</v>
      </c>
      <c r="AN23">
        <f>VLOOKUP($A23,'petroleum diesel'!$A$2:$AQ$28,COLUMN('petroleum diesel'!AN$2),FALSE)+VLOOKUP($A23,'petroleum diesel'!$A$32:$AQ$58,COLUMN('petroleum diesel'!AN$32),FALSE)</f>
        <v>395391774378.63599</v>
      </c>
      <c r="AO23">
        <f>VLOOKUP($A23,'petroleum diesel'!$A$2:$AQ$28,COLUMN('petroleum diesel'!AO$2),FALSE)+VLOOKUP($A23,'petroleum diesel'!$A$32:$AQ$58,COLUMN('petroleum diesel'!AO$32),FALSE)</f>
        <v>390929055348.7403</v>
      </c>
      <c r="AP23">
        <f>VLOOKUP($A23,'petroleum diesel'!$A$2:$AQ$28,COLUMN('petroleum diesel'!AP$2),FALSE)+VLOOKUP($A23,'petroleum diesel'!$A$32:$AQ$58,COLUMN('petroleum diesel'!AP$32),FALSE)</f>
        <v>385950825607.62604</v>
      </c>
      <c r="AQ23">
        <f>VLOOKUP($A23,'petroleum diesel'!$A$2:$AQ$28,COLUMN('petroleum diesel'!AQ$2),FALSE)+VLOOKUP($A23,'petroleum diesel'!$A$32:$AQ$58,COLUMN('petroleum diesel'!AQ$32),FALSE)</f>
        <v>380462767394.37958</v>
      </c>
    </row>
    <row r="24" spans="1:43">
      <c r="A24" s="37" t="s">
        <v>637</v>
      </c>
      <c r="B24">
        <f>VLOOKUP($A24,'petroleum diesel'!$A$2:$AQ$28,COLUMN('petroleum diesel'!B$2),FALSE)+VLOOKUP($A24,'petroleum diesel'!$A$32:$AQ$58,COLUMN('petroleum diesel'!B$32),FALSE)</f>
        <v>234562458527.53787</v>
      </c>
      <c r="C24">
        <f>VLOOKUP($A24,'petroleum diesel'!$A$2:$AQ$28,COLUMN('petroleum diesel'!C$2),FALSE)+VLOOKUP($A24,'petroleum diesel'!$A$32:$AQ$58,COLUMN('petroleum diesel'!C$32),FALSE)</f>
        <v>241031406289.54016</v>
      </c>
      <c r="D24">
        <f>VLOOKUP($A24,'petroleum diesel'!$A$2:$AQ$28,COLUMN('petroleum diesel'!D$2),FALSE)+VLOOKUP($A24,'petroleum diesel'!$A$32:$AQ$58,COLUMN('petroleum diesel'!D$32),FALSE)</f>
        <v>262580068978.90616</v>
      </c>
      <c r="E24">
        <f>VLOOKUP($A24,'petroleum diesel'!$A$2:$AQ$28,COLUMN('petroleum diesel'!E$2),FALSE)+VLOOKUP($A24,'petroleum diesel'!$A$32:$AQ$58,COLUMN('petroleum diesel'!E$32),FALSE)</f>
        <v>269172737935.61536</v>
      </c>
      <c r="F24">
        <f>VLOOKUP($A24,'petroleum diesel'!$A$2:$AQ$28,COLUMN('petroleum diesel'!F$2),FALSE)+VLOOKUP($A24,'petroleum diesel'!$A$32:$AQ$58,COLUMN('petroleum diesel'!F$32),FALSE)</f>
        <v>275208505147.66943</v>
      </c>
      <c r="G24">
        <f>VLOOKUP($A24,'petroleum diesel'!$A$2:$AQ$28,COLUMN('petroleum diesel'!G$2),FALSE)+VLOOKUP($A24,'petroleum diesel'!$A$32:$AQ$58,COLUMN('petroleum diesel'!G$32),FALSE)</f>
        <v>280862886075.79828</v>
      </c>
      <c r="H24">
        <f>VLOOKUP($A24,'petroleum diesel'!$A$2:$AQ$28,COLUMN('petroleum diesel'!H$2),FALSE)+VLOOKUP($A24,'petroleum diesel'!$A$32:$AQ$58,COLUMN('petroleum diesel'!H$32),FALSE)</f>
        <v>286244604151.1402</v>
      </c>
      <c r="I24">
        <f>VLOOKUP($A24,'petroleum diesel'!$A$2:$AQ$28,COLUMN('petroleum diesel'!I$2),FALSE)+VLOOKUP($A24,'petroleum diesel'!$A$32:$AQ$58,COLUMN('petroleum diesel'!I$32),FALSE)</f>
        <v>291268830316.56903</v>
      </c>
      <c r="J24">
        <f>VLOOKUP($A24,'petroleum diesel'!$A$2:$AQ$28,COLUMN('petroleum diesel'!J$2),FALSE)+VLOOKUP($A24,'petroleum diesel'!$A$32:$AQ$58,COLUMN('petroleum diesel'!J$32),FALSE)</f>
        <v>296226193658.49969</v>
      </c>
      <c r="K24">
        <f>VLOOKUP($A24,'petroleum diesel'!$A$2:$AQ$28,COLUMN('petroleum diesel'!K$2),FALSE)+VLOOKUP($A24,'petroleum diesel'!$A$32:$AQ$58,COLUMN('petroleum diesel'!K$32),FALSE)</f>
        <v>301125751955.66235</v>
      </c>
      <c r="L24">
        <f>VLOOKUP($A24,'petroleum diesel'!$A$2:$AQ$28,COLUMN('petroleum diesel'!L$2),FALSE)+VLOOKUP($A24,'petroleum diesel'!$A$32:$AQ$58,COLUMN('petroleum diesel'!L$32),FALSE)</f>
        <v>305974863965.44531</v>
      </c>
      <c r="M24">
        <f>VLOOKUP($A24,'petroleum diesel'!$A$2:$AQ$28,COLUMN('petroleum diesel'!M$2),FALSE)+VLOOKUP($A24,'petroleum diesel'!$A$32:$AQ$58,COLUMN('petroleum diesel'!M$32),FALSE)</f>
        <v>310319537093.34821</v>
      </c>
      <c r="N24">
        <f>VLOOKUP($A24,'petroleum diesel'!$A$2:$AQ$28,COLUMN('petroleum diesel'!N$2),FALSE)+VLOOKUP($A24,'petroleum diesel'!$A$32:$AQ$58,COLUMN('petroleum diesel'!N$32),FALSE)</f>
        <v>314610590559.08533</v>
      </c>
      <c r="O24">
        <f>VLOOKUP($A24,'petroleum diesel'!$A$2:$AQ$28,COLUMN('petroleum diesel'!O$2),FALSE)+VLOOKUP($A24,'petroleum diesel'!$A$32:$AQ$58,COLUMN('petroleum diesel'!O$32),FALSE)</f>
        <v>318851438095.87128</v>
      </c>
      <c r="P24">
        <f>VLOOKUP($A24,'petroleum diesel'!$A$2:$AQ$28,COLUMN('petroleum diesel'!P$2),FALSE)+VLOOKUP($A24,'petroleum diesel'!$A$32:$AQ$58,COLUMN('petroleum diesel'!P$32),FALSE)</f>
        <v>323044374115.8642</v>
      </c>
      <c r="Q24">
        <f>VLOOKUP($A24,'petroleum diesel'!$A$2:$AQ$28,COLUMN('petroleum diesel'!Q$2),FALSE)+VLOOKUP($A24,'petroleum diesel'!$A$32:$AQ$58,COLUMN('petroleum diesel'!Q$32),FALSE)</f>
        <v>327187459553.26453</v>
      </c>
      <c r="R24">
        <f>VLOOKUP($A24,'petroleum diesel'!$A$2:$AQ$28,COLUMN('petroleum diesel'!R$2),FALSE)+VLOOKUP($A24,'petroleum diesel'!$A$32:$AQ$58,COLUMN('petroleum diesel'!R$32),FALSE)</f>
        <v>330953484845.6308</v>
      </c>
      <c r="S24">
        <f>VLOOKUP($A24,'petroleum diesel'!$A$2:$AQ$28,COLUMN('petroleum diesel'!S$2),FALSE)+VLOOKUP($A24,'petroleum diesel'!$A$32:$AQ$58,COLUMN('petroleum diesel'!S$32),FALSE)</f>
        <v>334989601072.0448</v>
      </c>
      <c r="T24">
        <f>VLOOKUP($A24,'petroleum diesel'!$A$2:$AQ$28,COLUMN('petroleum diesel'!T$2),FALSE)+VLOOKUP($A24,'petroleum diesel'!$A$32:$AQ$58,COLUMN('petroleum diesel'!T$32),FALSE)</f>
        <v>338967666681.02698</v>
      </c>
      <c r="U24">
        <f>VLOOKUP($A24,'petroleum diesel'!$A$2:$AQ$28,COLUMN('petroleum diesel'!U$2),FALSE)+VLOOKUP($A24,'petroleum diesel'!$A$32:$AQ$58,COLUMN('petroleum diesel'!U$32),FALSE)</f>
        <v>342882190917.65515</v>
      </c>
      <c r="V24">
        <f>VLOOKUP($A24,'petroleum diesel'!$A$2:$AQ$28,COLUMN('petroleum diesel'!V$2),FALSE)+VLOOKUP($A24,'petroleum diesel'!$A$32:$AQ$58,COLUMN('petroleum diesel'!V$32),FALSE)</f>
        <v>346726964202.90375</v>
      </c>
      <c r="W24">
        <f>VLOOKUP($A24,'petroleum diesel'!$A$2:$AQ$28,COLUMN('petroleum diesel'!W$2),FALSE)+VLOOKUP($A24,'petroleum diesel'!$A$32:$AQ$58,COLUMN('petroleum diesel'!W$32),FALSE)</f>
        <v>350283529293.60779</v>
      </c>
      <c r="X24">
        <f>VLOOKUP($A24,'petroleum diesel'!$A$2:$AQ$28,COLUMN('petroleum diesel'!X$2),FALSE)+VLOOKUP($A24,'petroleum diesel'!$A$32:$AQ$58,COLUMN('petroleum diesel'!X$32),FALSE)</f>
        <v>353187483659.2536</v>
      </c>
      <c r="Y24">
        <f>VLOOKUP($A24,'petroleum diesel'!$A$2:$AQ$28,COLUMN('petroleum diesel'!Y$2),FALSE)+VLOOKUP($A24,'petroleum diesel'!$A$32:$AQ$58,COLUMN('petroleum diesel'!Y$32),FALSE)</f>
        <v>355766102831.47137</v>
      </c>
      <c r="Z24">
        <f>VLOOKUP($A24,'petroleum diesel'!$A$2:$AQ$28,COLUMN('petroleum diesel'!Z$2),FALSE)+VLOOKUP($A24,'petroleum diesel'!$A$32:$AQ$58,COLUMN('petroleum diesel'!Z$32),FALSE)</f>
        <v>358006785550.04712</v>
      </c>
      <c r="AA24">
        <f>VLOOKUP($A24,'petroleum diesel'!$A$2:$AQ$28,COLUMN('petroleum diesel'!AA$2),FALSE)+VLOOKUP($A24,'petroleum diesel'!$A$32:$AQ$58,COLUMN('petroleum diesel'!AA$32),FALSE)</f>
        <v>359893848756.25897</v>
      </c>
      <c r="AB24">
        <f>VLOOKUP($A24,'petroleum diesel'!$A$2:$AQ$28,COLUMN('petroleum diesel'!AB$2),FALSE)+VLOOKUP($A24,'petroleum diesel'!$A$32:$AQ$58,COLUMN('petroleum diesel'!AB$32),FALSE)</f>
        <v>361415754634.22766</v>
      </c>
      <c r="AC24">
        <f>VLOOKUP($A24,'petroleum diesel'!$A$2:$AQ$28,COLUMN('petroleum diesel'!AC$2),FALSE)+VLOOKUP($A24,'petroleum diesel'!$A$32:$AQ$58,COLUMN('petroleum diesel'!AC$32),FALSE)</f>
        <v>362561719567.01855</v>
      </c>
      <c r="AD24">
        <f>VLOOKUP($A24,'petroleum diesel'!$A$2:$AQ$28,COLUMN('petroleum diesel'!AD$2),FALSE)+VLOOKUP($A24,'petroleum diesel'!$A$32:$AQ$58,COLUMN('petroleum diesel'!AD$32),FALSE)</f>
        <v>363321826828.33246</v>
      </c>
      <c r="AE24">
        <f>VLOOKUP($A24,'petroleum diesel'!$A$2:$AQ$28,COLUMN('petroleum diesel'!AE$2),FALSE)+VLOOKUP($A24,'petroleum diesel'!$A$32:$AQ$58,COLUMN('petroleum diesel'!AE$32),FALSE)</f>
        <v>363683501623.12189</v>
      </c>
      <c r="AF24">
        <f>VLOOKUP($A24,'petroleum diesel'!$A$2:$AQ$28,COLUMN('petroleum diesel'!AF$2),FALSE)+VLOOKUP($A24,'petroleum diesel'!$A$32:$AQ$58,COLUMN('petroleum diesel'!AF$32),FALSE)</f>
        <v>363638874982.37286</v>
      </c>
      <c r="AG24">
        <f>VLOOKUP($A24,'petroleum diesel'!$A$2:$AQ$28,COLUMN('petroleum diesel'!AG$2),FALSE)+VLOOKUP($A24,'petroleum diesel'!$A$32:$AQ$58,COLUMN('petroleum diesel'!AG$32),FALSE)</f>
        <v>363177643049.30823</v>
      </c>
      <c r="AH24">
        <f>VLOOKUP($A24,'petroleum diesel'!$A$2:$AQ$28,COLUMN('petroleum diesel'!AH$2),FALSE)+VLOOKUP($A24,'petroleum diesel'!$A$32:$AQ$58,COLUMN('petroleum diesel'!AH$32),FALSE)</f>
        <v>361931277178.73334</v>
      </c>
      <c r="AI24">
        <f>VLOOKUP($A24,'petroleum diesel'!$A$2:$AQ$28,COLUMN('petroleum diesel'!AI$2),FALSE)+VLOOKUP($A24,'petroleum diesel'!$A$32:$AQ$58,COLUMN('petroleum diesel'!AI$32),FALSE)</f>
        <v>360257947080.32147</v>
      </c>
      <c r="AJ24">
        <f>VLOOKUP($A24,'petroleum diesel'!$A$2:$AQ$28,COLUMN('petroleum diesel'!AJ$2),FALSE)+VLOOKUP($A24,'petroleum diesel'!$A$32:$AQ$58,COLUMN('petroleum diesel'!AJ$32),FALSE)</f>
        <v>358152917781.2887</v>
      </c>
      <c r="AK24">
        <f>VLOOKUP($A24,'petroleum diesel'!$A$2:$AQ$28,COLUMN('petroleum diesel'!AK$2),FALSE)+VLOOKUP($A24,'petroleum diesel'!$A$32:$AQ$58,COLUMN('petroleum diesel'!AK$32),FALSE)</f>
        <v>355613123250.06177</v>
      </c>
      <c r="AL24">
        <f>VLOOKUP($A24,'petroleum diesel'!$A$2:$AQ$28,COLUMN('petroleum diesel'!AL$2),FALSE)+VLOOKUP($A24,'petroleum diesel'!$A$32:$AQ$58,COLUMN('petroleum diesel'!AL$32),FALSE)</f>
        <v>352637260138.82104</v>
      </c>
      <c r="AM24">
        <f>VLOOKUP($A24,'petroleum diesel'!$A$2:$AQ$28,COLUMN('petroleum diesel'!AM$2),FALSE)+VLOOKUP($A24,'petroleum diesel'!$A$32:$AQ$58,COLUMN('petroleum diesel'!AM$32),FALSE)</f>
        <v>349222344241.03442</v>
      </c>
      <c r="AN24">
        <f>VLOOKUP($A24,'petroleum diesel'!$A$2:$AQ$28,COLUMN('petroleum diesel'!AN$2),FALSE)+VLOOKUP($A24,'petroleum diesel'!$A$32:$AQ$58,COLUMN('petroleum diesel'!AN$32),FALSE)</f>
        <v>345370939642.33197</v>
      </c>
      <c r="AO24">
        <f>VLOOKUP($A24,'petroleum diesel'!$A$2:$AQ$28,COLUMN('petroleum diesel'!AO$2),FALSE)+VLOOKUP($A24,'petroleum diesel'!$A$32:$AQ$58,COLUMN('petroleum diesel'!AO$32),FALSE)</f>
        <v>341084154651.5</v>
      </c>
      <c r="AP24">
        <f>VLOOKUP($A24,'petroleum diesel'!$A$2:$AQ$28,COLUMN('petroleum diesel'!AP$2),FALSE)+VLOOKUP($A24,'petroleum diesel'!$A$32:$AQ$58,COLUMN('petroleum diesel'!AP$32),FALSE)</f>
        <v>336368722629.30273</v>
      </c>
      <c r="AQ24">
        <f>VLOOKUP($A24,'petroleum diesel'!$A$2:$AQ$28,COLUMN('petroleum diesel'!AQ$2),FALSE)+VLOOKUP($A24,'petroleum diesel'!$A$32:$AQ$58,COLUMN('petroleum diesel'!AQ$32),FALSE)</f>
        <v>331230102424.10272</v>
      </c>
    </row>
    <row r="25" spans="1:43">
      <c r="A25" s="37" t="s">
        <v>638</v>
      </c>
      <c r="B25">
        <f>VLOOKUP($A25,'petroleum diesel'!$A$2:$AQ$28,COLUMN('petroleum diesel'!B$2),FALSE)+VLOOKUP($A25,'petroleum diesel'!$A$32:$AQ$58,COLUMN('petroleum diesel'!B$32),FALSE)</f>
        <v>69686945839.634842</v>
      </c>
      <c r="C25">
        <f>VLOOKUP($A25,'petroleum diesel'!$A$2:$AQ$28,COLUMN('petroleum diesel'!C$2),FALSE)+VLOOKUP($A25,'petroleum diesel'!$A$32:$AQ$58,COLUMN('petroleum diesel'!C$32),FALSE)</f>
        <v>70754231307.319824</v>
      </c>
      <c r="D25">
        <f>VLOOKUP($A25,'petroleum diesel'!$A$2:$AQ$28,COLUMN('petroleum diesel'!D$2),FALSE)+VLOOKUP($A25,'petroleum diesel'!$A$32:$AQ$58,COLUMN('petroleum diesel'!D$32),FALSE)</f>
        <v>77296403369.359726</v>
      </c>
      <c r="E25">
        <f>VLOOKUP($A25,'petroleum diesel'!$A$2:$AQ$28,COLUMN('petroleum diesel'!E$2),FALSE)+VLOOKUP($A25,'petroleum diesel'!$A$32:$AQ$58,COLUMN('petroleum diesel'!E$32),FALSE)</f>
        <v>78789192280.925522</v>
      </c>
      <c r="F25">
        <f>VLOOKUP($A25,'petroleum diesel'!$A$2:$AQ$28,COLUMN('petroleum diesel'!F$2),FALSE)+VLOOKUP($A25,'petroleum diesel'!$A$32:$AQ$58,COLUMN('petroleum diesel'!F$32),FALSE)</f>
        <v>80112916034.485184</v>
      </c>
      <c r="G25">
        <f>VLOOKUP($A25,'petroleum diesel'!$A$2:$AQ$28,COLUMN('petroleum diesel'!G$2),FALSE)+VLOOKUP($A25,'petroleum diesel'!$A$32:$AQ$58,COLUMN('petroleum diesel'!G$32),FALSE)</f>
        <v>81320677478.078506</v>
      </c>
      <c r="H25">
        <f>VLOOKUP($A25,'petroleum diesel'!$A$2:$AQ$28,COLUMN('petroleum diesel'!H$2),FALSE)+VLOOKUP($A25,'petroleum diesel'!$A$32:$AQ$58,COLUMN('petroleum diesel'!H$32),FALSE)</f>
        <v>82445153923.22168</v>
      </c>
      <c r="I25">
        <f>VLOOKUP($A25,'petroleum diesel'!$A$2:$AQ$28,COLUMN('petroleum diesel'!I$2),FALSE)+VLOOKUP($A25,'petroleum diesel'!$A$32:$AQ$58,COLUMN('petroleum diesel'!I$32),FALSE)</f>
        <v>83462856751.459015</v>
      </c>
      <c r="J25">
        <f>VLOOKUP($A25,'petroleum diesel'!$A$2:$AQ$28,COLUMN('petroleum diesel'!J$2),FALSE)+VLOOKUP($A25,'petroleum diesel'!$A$32:$AQ$58,COLUMN('petroleum diesel'!J$32),FALSE)</f>
        <v>84457803931.03421</v>
      </c>
      <c r="K25">
        <f>VLOOKUP($A25,'petroleum diesel'!$A$2:$AQ$28,COLUMN('petroleum diesel'!K$2),FALSE)+VLOOKUP($A25,'petroleum diesel'!$A$32:$AQ$58,COLUMN('petroleum diesel'!K$32),FALSE)</f>
        <v>85432456763.385269</v>
      </c>
      <c r="L25">
        <f>VLOOKUP($A25,'petroleum diesel'!$A$2:$AQ$28,COLUMN('petroleum diesel'!L$2),FALSE)+VLOOKUP($A25,'petroleum diesel'!$A$32:$AQ$58,COLUMN('petroleum diesel'!L$32),FALSE)</f>
        <v>86388766526.978058</v>
      </c>
      <c r="M25">
        <f>VLOOKUP($A25,'petroleum diesel'!$A$2:$AQ$28,COLUMN('petroleum diesel'!M$2),FALSE)+VLOOKUP($A25,'petroleum diesel'!$A$32:$AQ$58,COLUMN('petroleum diesel'!M$32),FALSE)</f>
        <v>87199025124.43988</v>
      </c>
      <c r="N25">
        <f>VLOOKUP($A25,'petroleum diesel'!$A$2:$AQ$28,COLUMN('petroleum diesel'!N$2),FALSE)+VLOOKUP($A25,'petroleum diesel'!$A$32:$AQ$58,COLUMN('petroleum diesel'!N$32),FALSE)</f>
        <v>87990990593.389175</v>
      </c>
      <c r="O25">
        <f>VLOOKUP($A25,'petroleum diesel'!$A$2:$AQ$28,COLUMN('petroleum diesel'!O$2),FALSE)+VLOOKUP($A25,'petroleum diesel'!$A$32:$AQ$58,COLUMN('petroleum diesel'!O$32),FALSE)</f>
        <v>88765488595.59111</v>
      </c>
      <c r="P25">
        <f>VLOOKUP($A25,'petroleum diesel'!$A$2:$AQ$28,COLUMN('petroleum diesel'!P$2),FALSE)+VLOOKUP($A25,'petroleum diesel'!$A$32:$AQ$58,COLUMN('petroleum diesel'!P$32),FALSE)</f>
        <v>89523034505.521759</v>
      </c>
      <c r="Q25">
        <f>VLOOKUP($A25,'petroleum diesel'!$A$2:$AQ$28,COLUMN('petroleum diesel'!Q$2),FALSE)+VLOOKUP($A25,'petroleum diesel'!$A$32:$AQ$58,COLUMN('petroleum diesel'!Q$32),FALSE)</f>
        <v>90262980183.372101</v>
      </c>
      <c r="R25">
        <f>VLOOKUP($A25,'petroleum diesel'!$A$2:$AQ$28,COLUMN('petroleum diesel'!R$2),FALSE)+VLOOKUP($A25,'petroleum diesel'!$A$32:$AQ$58,COLUMN('petroleum diesel'!R$32),FALSE)</f>
        <v>90895366958.489105</v>
      </c>
      <c r="S25">
        <f>VLOOKUP($A25,'petroleum diesel'!$A$2:$AQ$28,COLUMN('petroleum diesel'!S$2),FALSE)+VLOOKUP($A25,'petroleum diesel'!$A$32:$AQ$58,COLUMN('petroleum diesel'!S$32),FALSE)</f>
        <v>91598259178.885925</v>
      </c>
      <c r="T25">
        <f>VLOOKUP($A25,'petroleum diesel'!$A$2:$AQ$28,COLUMN('petroleum diesel'!T$2),FALSE)+VLOOKUP($A25,'petroleum diesel'!$A$32:$AQ$58,COLUMN('petroleum diesel'!T$32),FALSE)</f>
        <v>92281093412.470337</v>
      </c>
      <c r="U25">
        <f>VLOOKUP($A25,'petroleum diesel'!$A$2:$AQ$28,COLUMN('petroleum diesel'!U$2),FALSE)+VLOOKUP($A25,'petroleum diesel'!$A$32:$AQ$58,COLUMN('petroleum diesel'!U$32),FALSE)</f>
        <v>92942353815.402542</v>
      </c>
      <c r="V25">
        <f>VLOOKUP($A25,'petroleum diesel'!$A$2:$AQ$28,COLUMN('petroleum diesel'!V$2),FALSE)+VLOOKUP($A25,'petroleum diesel'!$A$32:$AQ$58,COLUMN('petroleum diesel'!V$32),FALSE)</f>
        <v>93580365011.478943</v>
      </c>
      <c r="W25">
        <f>VLOOKUP($A25,'petroleum diesel'!$A$2:$AQ$28,COLUMN('petroleum diesel'!W$2),FALSE)+VLOOKUP($A25,'petroleum diesel'!$A$32:$AQ$58,COLUMN('petroleum diesel'!W$32),FALSE)</f>
        <v>94136447759.210678</v>
      </c>
      <c r="X25">
        <f>VLOOKUP($A25,'petroleum diesel'!$A$2:$AQ$28,COLUMN('petroleum diesel'!X$2),FALSE)+VLOOKUP($A25,'petroleum diesel'!$A$32:$AQ$58,COLUMN('petroleum diesel'!X$32),FALSE)</f>
        <v>94513871187.838608</v>
      </c>
      <c r="Y25">
        <f>VLOOKUP($A25,'petroleum diesel'!$A$2:$AQ$28,COLUMN('petroleum diesel'!Y$2),FALSE)+VLOOKUP($A25,'petroleum diesel'!$A$32:$AQ$58,COLUMN('petroleum diesel'!Y$32),FALSE)</f>
        <v>94801856702.558014</v>
      </c>
      <c r="Z25">
        <f>VLOOKUP($A25,'petroleum diesel'!$A$2:$AQ$28,COLUMN('petroleum diesel'!Z$2),FALSE)+VLOOKUP($A25,'petroleum diesel'!$A$32:$AQ$58,COLUMN('petroleum diesel'!Z$32),FALSE)</f>
        <v>94997943626.1763</v>
      </c>
      <c r="AA25">
        <f>VLOOKUP($A25,'petroleum diesel'!$A$2:$AQ$28,COLUMN('petroleum diesel'!AA$2),FALSE)+VLOOKUP($A25,'petroleum diesel'!$A$32:$AQ$58,COLUMN('petroleum diesel'!AA$32),FALSE)</f>
        <v>95098906588.612396</v>
      </c>
      <c r="AB25">
        <f>VLOOKUP($A25,'petroleum diesel'!$A$2:$AQ$28,COLUMN('petroleum diesel'!AB$2),FALSE)+VLOOKUP($A25,'petroleum diesel'!$A$32:$AQ$58,COLUMN('petroleum diesel'!AB$32),FALSE)</f>
        <v>95102674478.510284</v>
      </c>
      <c r="AC25">
        <f>VLOOKUP($A25,'petroleum diesel'!$A$2:$AQ$28,COLUMN('petroleum diesel'!AC$2),FALSE)+VLOOKUP($A25,'petroleum diesel'!$A$32:$AQ$58,COLUMN('petroleum diesel'!AC$32),FALSE)</f>
        <v>95007419203.244644</v>
      </c>
      <c r="AD25">
        <f>VLOOKUP($A25,'petroleum diesel'!$A$2:$AQ$28,COLUMN('petroleum diesel'!AD$2),FALSE)+VLOOKUP($A25,'petroleum diesel'!$A$32:$AQ$58,COLUMN('petroleum diesel'!AD$32),FALSE)</f>
        <v>94811581422.037216</v>
      </c>
      <c r="AE25">
        <f>VLOOKUP($A25,'petroleum diesel'!$A$2:$AQ$28,COLUMN('petroleum diesel'!AE$2),FALSE)+VLOOKUP($A25,'petroleum diesel'!$A$32:$AQ$58,COLUMN('petroleum diesel'!AE$32),FALSE)</f>
        <v>94512950301.399628</v>
      </c>
      <c r="AF25">
        <f>VLOOKUP($A25,'petroleum diesel'!$A$2:$AQ$28,COLUMN('petroleum diesel'!AF$2),FALSE)+VLOOKUP($A25,'petroleum diesel'!$A$32:$AQ$58,COLUMN('petroleum diesel'!AF$32),FALSE)</f>
        <v>94110584147.37265</v>
      </c>
      <c r="AG25">
        <f>VLOOKUP($A25,'petroleum diesel'!$A$2:$AQ$28,COLUMN('petroleum diesel'!AG$2),FALSE)+VLOOKUP($A25,'petroleum diesel'!$A$32:$AQ$58,COLUMN('petroleum diesel'!AG$32),FALSE)</f>
        <v>93602945262.592041</v>
      </c>
      <c r="AH25">
        <f>VLOOKUP($A25,'petroleum diesel'!$A$2:$AQ$28,COLUMN('petroleum diesel'!AH$2),FALSE)+VLOOKUP($A25,'petroleum diesel'!$A$32:$AQ$58,COLUMN('petroleum diesel'!AH$32),FALSE)</f>
        <v>92896593283.915878</v>
      </c>
      <c r="AI25">
        <f>VLOOKUP($A25,'petroleum diesel'!$A$2:$AQ$28,COLUMN('petroleum diesel'!AI$2),FALSE)+VLOOKUP($A25,'petroleum diesel'!$A$32:$AQ$58,COLUMN('petroleum diesel'!AI$32),FALSE)</f>
        <v>92085400262.838928</v>
      </c>
      <c r="AJ25">
        <f>VLOOKUP($A25,'petroleum diesel'!$A$2:$AQ$28,COLUMN('petroleum diesel'!AJ$2),FALSE)+VLOOKUP($A25,'petroleum diesel'!$A$32:$AQ$58,COLUMN('petroleum diesel'!AJ$32),FALSE)</f>
        <v>91169338608.915894</v>
      </c>
      <c r="AK25">
        <f>VLOOKUP($A25,'petroleum diesel'!$A$2:$AQ$28,COLUMN('petroleum diesel'!AK$2),FALSE)+VLOOKUP($A25,'petroleum diesel'!$A$32:$AQ$58,COLUMN('petroleum diesel'!AK$32),FALSE)</f>
        <v>90148825439.906082</v>
      </c>
      <c r="AL25">
        <f>VLOOKUP($A25,'petroleum diesel'!$A$2:$AQ$28,COLUMN('petroleum diesel'!AL$2),FALSE)+VLOOKUP($A25,'petroleum diesel'!$A$32:$AQ$58,COLUMN('petroleum diesel'!AL$32),FALSE)</f>
        <v>89024738162.867691</v>
      </c>
      <c r="AM25">
        <f>VLOOKUP($A25,'petroleum diesel'!$A$2:$AQ$28,COLUMN('petroleum diesel'!AM$2),FALSE)+VLOOKUP($A25,'petroleum diesel'!$A$32:$AQ$58,COLUMN('petroleum diesel'!AM$32),FALSE)</f>
        <v>87797540208.433395</v>
      </c>
      <c r="AN25">
        <f>VLOOKUP($A25,'petroleum diesel'!$A$2:$AQ$28,COLUMN('petroleum diesel'!AN$2),FALSE)+VLOOKUP($A25,'petroleum diesel'!$A$32:$AQ$58,COLUMN('petroleum diesel'!AN$32),FALSE)</f>
        <v>86469100421.645432</v>
      </c>
      <c r="AO25">
        <f>VLOOKUP($A25,'petroleum diesel'!$A$2:$AQ$28,COLUMN('petroleum diesel'!AO$2),FALSE)+VLOOKUP($A25,'petroleum diesel'!$A$32:$AQ$58,COLUMN('petroleum diesel'!AO$32),FALSE)</f>
        <v>85040918514.903564</v>
      </c>
      <c r="AP25">
        <f>VLOOKUP($A25,'petroleum diesel'!$A$2:$AQ$28,COLUMN('petroleum diesel'!AP$2),FALSE)+VLOOKUP($A25,'petroleum diesel'!$A$32:$AQ$58,COLUMN('petroleum diesel'!AP$32),FALSE)</f>
        <v>83515891394.505051</v>
      </c>
      <c r="AQ25">
        <f>VLOOKUP($A25,'petroleum diesel'!$A$2:$AQ$28,COLUMN('petroleum diesel'!AQ$2),FALSE)+VLOOKUP($A25,'petroleum diesel'!$A$32:$AQ$58,COLUMN('petroleum diesel'!AQ$32),FALSE)</f>
        <v>81896578688.501495</v>
      </c>
    </row>
    <row r="26" spans="1:43">
      <c r="A26" s="37" t="s">
        <v>613</v>
      </c>
      <c r="B26">
        <f>VLOOKUP($A26,'petroleum diesel'!$A$2:$AQ$28,COLUMN('petroleum diesel'!B$2),FALSE)+VLOOKUP($A26,'petroleum diesel'!$A$32:$AQ$58,COLUMN('petroleum diesel'!B$32),FALSE)</f>
        <v>59601063833.613678</v>
      </c>
      <c r="C26">
        <f>VLOOKUP($A26,'petroleum diesel'!$A$2:$AQ$28,COLUMN('petroleum diesel'!C$2),FALSE)+VLOOKUP($A26,'petroleum diesel'!$A$32:$AQ$58,COLUMN('petroleum diesel'!C$32),FALSE)</f>
        <v>56843196678.531471</v>
      </c>
      <c r="D26">
        <f>VLOOKUP($A26,'petroleum diesel'!$A$2:$AQ$28,COLUMN('petroleum diesel'!D$2),FALSE)+VLOOKUP($A26,'petroleum diesel'!$A$32:$AQ$58,COLUMN('petroleum diesel'!D$32),FALSE)</f>
        <v>69007002332.035492</v>
      </c>
      <c r="E26">
        <f>VLOOKUP($A26,'petroleum diesel'!$A$2:$AQ$28,COLUMN('petroleum diesel'!E$2),FALSE)+VLOOKUP($A26,'petroleum diesel'!$A$32:$AQ$58,COLUMN('petroleum diesel'!E$32),FALSE)</f>
        <v>73856340503.013962</v>
      </c>
      <c r="F26">
        <f>VLOOKUP($A26,'petroleum diesel'!$A$2:$AQ$28,COLUMN('petroleum diesel'!F$2),FALSE)+VLOOKUP($A26,'petroleum diesel'!$A$32:$AQ$58,COLUMN('petroleum diesel'!F$32),FALSE)</f>
        <v>78511239393.743118</v>
      </c>
      <c r="G26">
        <f>VLOOKUP($A26,'petroleum diesel'!$A$2:$AQ$28,COLUMN('petroleum diesel'!G$2),FALSE)+VLOOKUP($A26,'petroleum diesel'!$A$32:$AQ$58,COLUMN('petroleum diesel'!G$32),FALSE)</f>
        <v>83009264718.536438</v>
      </c>
      <c r="H26">
        <f>VLOOKUP($A26,'petroleum diesel'!$A$2:$AQ$28,COLUMN('petroleum diesel'!H$2),FALSE)+VLOOKUP($A26,'petroleum diesel'!$A$32:$AQ$58,COLUMN('petroleum diesel'!H$32),FALSE)</f>
        <v>87376002174.161438</v>
      </c>
      <c r="I26">
        <f>VLOOKUP($A26,'petroleum diesel'!$A$2:$AQ$28,COLUMN('petroleum diesel'!I$2),FALSE)+VLOOKUP($A26,'petroleum diesel'!$A$32:$AQ$58,COLUMN('petroleum diesel'!I$32),FALSE)</f>
        <v>91580999257.831833</v>
      </c>
      <c r="J26">
        <f>VLOOKUP($A26,'petroleum diesel'!$A$2:$AQ$28,COLUMN('petroleum diesel'!J$2),FALSE)+VLOOKUP($A26,'petroleum diesel'!$A$32:$AQ$58,COLUMN('petroleum diesel'!J$32),FALSE)</f>
        <v>95712574294.999893</v>
      </c>
      <c r="K26">
        <f>VLOOKUP($A26,'petroleum diesel'!$A$2:$AQ$28,COLUMN('petroleum diesel'!K$2),FALSE)+VLOOKUP($A26,'petroleum diesel'!$A$32:$AQ$58,COLUMN('petroleum diesel'!K$32),FALSE)</f>
        <v>99775906280.854706</v>
      </c>
      <c r="L26">
        <f>VLOOKUP($A26,'petroleum diesel'!$A$2:$AQ$28,COLUMN('petroleum diesel'!L$2),FALSE)+VLOOKUP($A26,'petroleum diesel'!$A$32:$AQ$58,COLUMN('petroleum diesel'!L$32),FALSE)</f>
        <v>103775666835.45447</v>
      </c>
      <c r="M26">
        <f>VLOOKUP($A26,'petroleum diesel'!$A$2:$AQ$28,COLUMN('petroleum diesel'!M$2),FALSE)+VLOOKUP($A26,'petroleum diesel'!$A$32:$AQ$58,COLUMN('petroleum diesel'!M$32),FALSE)</f>
        <v>107556632784.4265</v>
      </c>
      <c r="N26">
        <f>VLOOKUP($A26,'petroleum diesel'!$A$2:$AQ$28,COLUMN('petroleum diesel'!N$2),FALSE)+VLOOKUP($A26,'petroleum diesel'!$A$32:$AQ$58,COLUMN('petroleum diesel'!N$32),FALSE)</f>
        <v>111270539231.39435</v>
      </c>
      <c r="O26">
        <f>VLOOKUP($A26,'petroleum diesel'!$A$2:$AQ$28,COLUMN('petroleum diesel'!O$2),FALSE)+VLOOKUP($A26,'petroleum diesel'!$A$32:$AQ$58,COLUMN('petroleum diesel'!O$32),FALSE)</f>
        <v>114920759107.87733</v>
      </c>
      <c r="P26">
        <f>VLOOKUP($A26,'petroleum diesel'!$A$2:$AQ$28,COLUMN('petroleum diesel'!P$2),FALSE)+VLOOKUP($A26,'petroleum diesel'!$A$32:$AQ$58,COLUMN('petroleum diesel'!P$32),FALSE)</f>
        <v>118510150269.03084</v>
      </c>
      <c r="Q26">
        <f>VLOOKUP($A26,'petroleum diesel'!$A$2:$AQ$28,COLUMN('petroleum diesel'!Q$2),FALSE)+VLOOKUP($A26,'petroleum diesel'!$A$32:$AQ$58,COLUMN('petroleum diesel'!Q$32),FALSE)</f>
        <v>122039870866.22237</v>
      </c>
      <c r="R26">
        <f>VLOOKUP($A26,'petroleum diesel'!$A$2:$AQ$28,COLUMN('petroleum diesel'!R$2),FALSE)+VLOOKUP($A26,'petroleum diesel'!$A$32:$AQ$58,COLUMN('petroleum diesel'!R$32),FALSE)</f>
        <v>125387637356.59796</v>
      </c>
      <c r="S26">
        <f>VLOOKUP($A26,'petroleum diesel'!$A$2:$AQ$28,COLUMN('petroleum diesel'!S$2),FALSE)+VLOOKUP($A26,'petroleum diesel'!$A$32:$AQ$58,COLUMN('petroleum diesel'!S$32),FALSE)</f>
        <v>128798299925.60239</v>
      </c>
      <c r="T26">
        <f>VLOOKUP($A26,'petroleum diesel'!$A$2:$AQ$28,COLUMN('petroleum diesel'!T$2),FALSE)+VLOOKUP($A26,'petroleum diesel'!$A$32:$AQ$58,COLUMN('petroleum diesel'!T$32),FALSE)</f>
        <v>132150741870.99173</v>
      </c>
      <c r="U26">
        <f>VLOOKUP($A26,'petroleum diesel'!$A$2:$AQ$28,COLUMN('petroleum diesel'!U$2),FALSE)+VLOOKUP($A26,'petroleum diesel'!$A$32:$AQ$58,COLUMN('petroleum diesel'!U$32),FALSE)</f>
        <v>135443970784.07808</v>
      </c>
      <c r="V26">
        <f>VLOOKUP($A26,'petroleum diesel'!$A$2:$AQ$28,COLUMN('petroleum diesel'!V$2),FALSE)+VLOOKUP($A26,'petroleum diesel'!$A$32:$AQ$58,COLUMN('petroleum diesel'!V$32),FALSE)</f>
        <v>138676505890.63672</v>
      </c>
      <c r="W26">
        <f>VLOOKUP($A26,'petroleum diesel'!$A$2:$AQ$28,COLUMN('petroleum diesel'!W$2),FALSE)+VLOOKUP($A26,'petroleum diesel'!$A$32:$AQ$58,COLUMN('petroleum diesel'!W$32),FALSE)</f>
        <v>141760774576.22897</v>
      </c>
      <c r="X26">
        <f>VLOOKUP($A26,'petroleum diesel'!$A$2:$AQ$28,COLUMN('petroleum diesel'!X$2),FALSE)+VLOOKUP($A26,'petroleum diesel'!$A$32:$AQ$58,COLUMN('petroleum diesel'!X$32),FALSE)</f>
        <v>144545430381.93021</v>
      </c>
      <c r="Y26">
        <f>VLOOKUP($A26,'petroleum diesel'!$A$2:$AQ$28,COLUMN('petroleum diesel'!Y$2),FALSE)+VLOOKUP($A26,'petroleum diesel'!$A$32:$AQ$58,COLUMN('petroleum diesel'!Y$32),FALSE)</f>
        <v>147159023251.74631</v>
      </c>
      <c r="Z26">
        <f>VLOOKUP($A26,'petroleum diesel'!$A$2:$AQ$28,COLUMN('petroleum diesel'!Z$2),FALSE)+VLOOKUP($A26,'petroleum diesel'!$A$32:$AQ$58,COLUMN('petroleum diesel'!Z$32),FALSE)</f>
        <v>149594124371.01135</v>
      </c>
      <c r="AA26">
        <f>VLOOKUP($A26,'petroleum diesel'!$A$2:$AQ$28,COLUMN('petroleum diesel'!AA$2),FALSE)+VLOOKUP($A26,'petroleum diesel'!$A$32:$AQ$58,COLUMN('petroleum diesel'!AA$32),FALSE)</f>
        <v>151841967312.90784</v>
      </c>
      <c r="AB26">
        <f>VLOOKUP($A26,'petroleum diesel'!$A$2:$AQ$28,COLUMN('petroleum diesel'!AB$2),FALSE)+VLOOKUP($A26,'petroleum diesel'!$A$32:$AQ$58,COLUMN('petroleum diesel'!AB$32),FALSE)</f>
        <v>153895469408.45993</v>
      </c>
      <c r="AC26">
        <f>VLOOKUP($A26,'petroleum diesel'!$A$2:$AQ$28,COLUMN('petroleum diesel'!AC$2),FALSE)+VLOOKUP($A26,'petroleum diesel'!$A$32:$AQ$58,COLUMN('petroleum diesel'!AC$32),FALSE)</f>
        <v>155747861160.45825</v>
      </c>
      <c r="AD26">
        <f>VLOOKUP($A26,'petroleum diesel'!$A$2:$AQ$28,COLUMN('petroleum diesel'!AD$2),FALSE)+VLOOKUP($A26,'petroleum diesel'!$A$32:$AQ$58,COLUMN('petroleum diesel'!AD$32),FALSE)</f>
        <v>157392750470.2811</v>
      </c>
      <c r="AE26">
        <f>VLOOKUP($A26,'petroleum diesel'!$A$2:$AQ$28,COLUMN('petroleum diesel'!AE$2),FALSE)+VLOOKUP($A26,'petroleum diesel'!$A$32:$AQ$58,COLUMN('petroleum diesel'!AE$32),FALSE)</f>
        <v>158822599039.98843</v>
      </c>
      <c r="AF26">
        <f>VLOOKUP($A26,'petroleum diesel'!$A$2:$AQ$28,COLUMN('petroleum diesel'!AF$2),FALSE)+VLOOKUP($A26,'petroleum diesel'!$A$32:$AQ$58,COLUMN('petroleum diesel'!AF$32),FALSE)</f>
        <v>160031917694.61063</v>
      </c>
      <c r="AG26">
        <f>VLOOKUP($A26,'petroleum diesel'!$A$2:$AQ$28,COLUMN('petroleum diesel'!AG$2),FALSE)+VLOOKUP($A26,'petroleum diesel'!$A$32:$AQ$58,COLUMN('petroleum diesel'!AG$32),FALSE)</f>
        <v>161014179976.48926</v>
      </c>
      <c r="AH26">
        <f>VLOOKUP($A26,'petroleum diesel'!$A$2:$AQ$28,COLUMN('petroleum diesel'!AH$2),FALSE)+VLOOKUP($A26,'petroleum diesel'!$A$32:$AQ$58,COLUMN('petroleum diesel'!AH$32),FALSE)</f>
        <v>161602920174.95859</v>
      </c>
      <c r="AI26">
        <f>VLOOKUP($A26,'petroleum diesel'!$A$2:$AQ$28,COLUMN('petroleum diesel'!AI$2),FALSE)+VLOOKUP($A26,'petroleum diesel'!$A$32:$AQ$58,COLUMN('petroleum diesel'!AI$32),FALSE)</f>
        <v>161954000546.46689</v>
      </c>
      <c r="AJ26">
        <f>VLOOKUP($A26,'petroleum diesel'!$A$2:$AQ$28,COLUMN('petroleum diesel'!AJ$2),FALSE)+VLOOKUP($A26,'petroleum diesel'!$A$32:$AQ$58,COLUMN('petroleum diesel'!AJ$32),FALSE)</f>
        <v>162063639029.55328</v>
      </c>
      <c r="AK26">
        <f>VLOOKUP($A26,'petroleum diesel'!$A$2:$AQ$28,COLUMN('petroleum diesel'!AK$2),FALSE)+VLOOKUP($A26,'petroleum diesel'!$A$32:$AQ$58,COLUMN('petroleum diesel'!AK$32),FALSE)</f>
        <v>161928873499.5686</v>
      </c>
      <c r="AL26">
        <f>VLOOKUP($A26,'petroleum diesel'!$A$2:$AQ$28,COLUMN('petroleum diesel'!AL$2),FALSE)+VLOOKUP($A26,'petroleum diesel'!$A$32:$AQ$58,COLUMN('petroleum diesel'!AL$32),FALSE)</f>
        <v>161547623660.71432</v>
      </c>
      <c r="AM26">
        <f>VLOOKUP($A26,'petroleum diesel'!$A$2:$AQ$28,COLUMN('petroleum diesel'!AM$2),FALSE)+VLOOKUP($A26,'petroleum diesel'!$A$32:$AQ$58,COLUMN('petroleum diesel'!AM$32),FALSE)</f>
        <v>160917122694.09531</v>
      </c>
      <c r="AN26">
        <f>VLOOKUP($A26,'petroleum diesel'!$A$2:$AQ$28,COLUMN('petroleum diesel'!AN$2),FALSE)+VLOOKUP($A26,'petroleum diesel'!$A$32:$AQ$58,COLUMN('petroleum diesel'!AN$32),FALSE)</f>
        <v>160037239118.69528</v>
      </c>
      <c r="AO26">
        <f>VLOOKUP($A26,'petroleum diesel'!$A$2:$AQ$28,COLUMN('petroleum diesel'!AO$2),FALSE)+VLOOKUP($A26,'petroleum diesel'!$A$32:$AQ$58,COLUMN('petroleum diesel'!AO$32),FALSE)</f>
        <v>158907279019.72485</v>
      </c>
      <c r="AP26">
        <f>VLOOKUP($A26,'petroleum diesel'!$A$2:$AQ$28,COLUMN('petroleum diesel'!AP$2),FALSE)+VLOOKUP($A26,'petroleum diesel'!$A$32:$AQ$58,COLUMN('petroleum diesel'!AP$32),FALSE)</f>
        <v>157529276260.5264</v>
      </c>
      <c r="AQ26">
        <f>VLOOKUP($A26,'petroleum diesel'!$A$2:$AQ$28,COLUMN('petroleum diesel'!AQ$2),FALSE)+VLOOKUP($A26,'petroleum diesel'!$A$32:$AQ$58,COLUMN('petroleum diesel'!AQ$32),FALSE)</f>
        <v>155904804943.6564</v>
      </c>
    </row>
    <row r="27" spans="1:43">
      <c r="A27" s="410" t="s">
        <v>641</v>
      </c>
      <c r="B27">
        <f>VLOOKUP($A27,'petroleum diesel'!$A$2:$AQ$28,COLUMN('petroleum diesel'!B$2),FALSE)+VLOOKUP($A27,'petroleum diesel'!$A$32:$AQ$58,COLUMN('petroleum diesel'!B$32),FALSE)</f>
        <v>21343143114177.32</v>
      </c>
      <c r="C27">
        <f>VLOOKUP($A27,'petroleum diesel'!$A$2:$AQ$28,COLUMN('petroleum diesel'!C$2),FALSE)+VLOOKUP($A27,'petroleum diesel'!$A$32:$AQ$58,COLUMN('petroleum diesel'!C$32),FALSE)</f>
        <v>22954924486507.406</v>
      </c>
      <c r="D27">
        <f>VLOOKUP($A27,'petroleum diesel'!$A$2:$AQ$28,COLUMN('petroleum diesel'!D$2),FALSE)+VLOOKUP($A27,'petroleum diesel'!$A$32:$AQ$58,COLUMN('petroleum diesel'!D$32),FALSE)</f>
        <v>24605376527750.965</v>
      </c>
      <c r="E27">
        <f>VLOOKUP($A27,'petroleum diesel'!$A$2:$AQ$28,COLUMN('petroleum diesel'!E$2),FALSE)+VLOOKUP($A27,'petroleum diesel'!$A$32:$AQ$58,COLUMN('petroleum diesel'!E$32),FALSE)</f>
        <v>24476924202130.375</v>
      </c>
      <c r="F27">
        <f>VLOOKUP($A27,'petroleum diesel'!$A$2:$AQ$28,COLUMN('petroleum diesel'!F$2),FALSE)+VLOOKUP($A27,'petroleum diesel'!$A$32:$AQ$58,COLUMN('petroleum diesel'!F$32),FALSE)</f>
        <v>24330722686813.691</v>
      </c>
      <c r="G27">
        <f>VLOOKUP($A27,'petroleum diesel'!$A$2:$AQ$28,COLUMN('petroleum diesel'!G$2),FALSE)+VLOOKUP($A27,'petroleum diesel'!$A$32:$AQ$58,COLUMN('petroleum diesel'!G$32),FALSE)</f>
        <v>24143063155003.914</v>
      </c>
      <c r="H27">
        <f>VLOOKUP($A27,'petroleum diesel'!$A$2:$AQ$28,COLUMN('petroleum diesel'!H$2),FALSE)+VLOOKUP($A27,'petroleum diesel'!$A$32:$AQ$58,COLUMN('petroleum diesel'!H$32),FALSE)</f>
        <v>23919463771855.402</v>
      </c>
      <c r="I27">
        <f>VLOOKUP($A27,'petroleum diesel'!$A$2:$AQ$28,COLUMN('petroleum diesel'!I$2),FALSE)+VLOOKUP($A27,'petroleum diesel'!$A$32:$AQ$58,COLUMN('petroleum diesel'!I$32),FALSE)</f>
        <v>23685013756966.953</v>
      </c>
      <c r="J27">
        <f>VLOOKUP($A27,'petroleum diesel'!$A$2:$AQ$28,COLUMN('petroleum diesel'!J$2),FALSE)+VLOOKUP($A27,'petroleum diesel'!$A$32:$AQ$58,COLUMN('petroleum diesel'!J$32),FALSE)</f>
        <v>23421496677848.16</v>
      </c>
      <c r="K27">
        <f>VLOOKUP($A27,'petroleum diesel'!$A$2:$AQ$28,COLUMN('petroleum diesel'!K$2),FALSE)+VLOOKUP($A27,'petroleum diesel'!$A$32:$AQ$58,COLUMN('petroleum diesel'!K$32),FALSE)</f>
        <v>23150891733161.629</v>
      </c>
      <c r="L27">
        <f>VLOOKUP($A27,'petroleum diesel'!$A$2:$AQ$28,COLUMN('petroleum diesel'!L$2),FALSE)+VLOOKUP($A27,'petroleum diesel'!$A$32:$AQ$58,COLUMN('petroleum diesel'!L$32),FALSE)</f>
        <v>22857141826790.566</v>
      </c>
      <c r="M27">
        <f>VLOOKUP($A27,'petroleum diesel'!$A$2:$AQ$28,COLUMN('petroleum diesel'!M$2),FALSE)+VLOOKUP($A27,'petroleum diesel'!$A$32:$AQ$58,COLUMN('petroleum diesel'!M$32),FALSE)</f>
        <v>22543898199161.977</v>
      </c>
      <c r="N27">
        <f>VLOOKUP($A27,'petroleum diesel'!$A$2:$AQ$28,COLUMN('petroleum diesel'!N$2),FALSE)+VLOOKUP($A27,'petroleum diesel'!$A$32:$AQ$58,COLUMN('petroleum diesel'!N$32),FALSE)</f>
        <v>22228420183342.105</v>
      </c>
      <c r="O27">
        <f>VLOOKUP($A27,'petroleum diesel'!$A$2:$AQ$28,COLUMN('petroleum diesel'!O$2),FALSE)+VLOOKUP($A27,'petroleum diesel'!$A$32:$AQ$58,COLUMN('petroleum diesel'!O$32),FALSE)</f>
        <v>21897989987704.363</v>
      </c>
      <c r="P27">
        <f>VLOOKUP($A27,'petroleum diesel'!$A$2:$AQ$28,COLUMN('petroleum diesel'!P$2),FALSE)+VLOOKUP($A27,'petroleum diesel'!$A$32:$AQ$58,COLUMN('petroleum diesel'!P$32),FALSE)</f>
        <v>21555374430436.223</v>
      </c>
      <c r="Q27">
        <f>VLOOKUP($A27,'petroleum diesel'!$A$2:$AQ$28,COLUMN('petroleum diesel'!Q$2),FALSE)+VLOOKUP($A27,'petroleum diesel'!$A$32:$AQ$58,COLUMN('petroleum diesel'!Q$32),FALSE)</f>
        <v>21214221090972.805</v>
      </c>
      <c r="R27">
        <f>VLOOKUP($A27,'petroleum diesel'!$A$2:$AQ$28,COLUMN('petroleum diesel'!R$2),FALSE)+VLOOKUP($A27,'petroleum diesel'!$A$32:$AQ$58,COLUMN('petroleum diesel'!R$32),FALSE)</f>
        <v>20864259301306.063</v>
      </c>
      <c r="S27">
        <f>VLOOKUP($A27,'petroleum diesel'!$A$2:$AQ$28,COLUMN('petroleum diesel'!S$2),FALSE)+VLOOKUP($A27,'petroleum diesel'!$A$32:$AQ$58,COLUMN('petroleum diesel'!S$32),FALSE)</f>
        <v>20517501762150.695</v>
      </c>
      <c r="T27">
        <f>VLOOKUP($A27,'petroleum diesel'!$A$2:$AQ$28,COLUMN('petroleum diesel'!T$2),FALSE)+VLOOKUP($A27,'petroleum diesel'!$A$32:$AQ$58,COLUMN('petroleum diesel'!T$32),FALSE)</f>
        <v>20164686795470.047</v>
      </c>
      <c r="U27">
        <f>VLOOKUP($A27,'petroleum diesel'!$A$2:$AQ$28,COLUMN('petroleum diesel'!U$2),FALSE)+VLOOKUP($A27,'petroleum diesel'!$A$32:$AQ$58,COLUMN('petroleum diesel'!U$32),FALSE)</f>
        <v>19807495851280.574</v>
      </c>
      <c r="V27">
        <f>VLOOKUP($A27,'petroleum diesel'!$A$2:$AQ$28,COLUMN('petroleum diesel'!V$2),FALSE)+VLOOKUP($A27,'petroleum diesel'!$A$32:$AQ$58,COLUMN('petroleum diesel'!V$32),FALSE)</f>
        <v>19455474711677.215</v>
      </c>
      <c r="W27">
        <f>VLOOKUP($A27,'petroleum diesel'!$A$2:$AQ$28,COLUMN('petroleum diesel'!W$2),FALSE)+VLOOKUP($A27,'petroleum diesel'!$A$32:$AQ$58,COLUMN('petroleum diesel'!W$32),FALSE)</f>
        <v>19100930056228.102</v>
      </c>
      <c r="X27">
        <f>VLOOKUP($A27,'petroleum diesel'!$A$2:$AQ$28,COLUMN('petroleum diesel'!X$2),FALSE)+VLOOKUP($A27,'petroleum diesel'!$A$32:$AQ$58,COLUMN('petroleum diesel'!X$32),FALSE)</f>
        <v>18745015215321.426</v>
      </c>
      <c r="Y27">
        <f>VLOOKUP($A27,'petroleum diesel'!$A$2:$AQ$28,COLUMN('petroleum diesel'!Y$2),FALSE)+VLOOKUP($A27,'petroleum diesel'!$A$32:$AQ$58,COLUMN('petroleum diesel'!Y$32),FALSE)</f>
        <v>18395323583774.496</v>
      </c>
      <c r="Z27">
        <f>VLOOKUP($A27,'petroleum diesel'!$A$2:$AQ$28,COLUMN('petroleum diesel'!Z$2),FALSE)+VLOOKUP($A27,'petroleum diesel'!$A$32:$AQ$58,COLUMN('petroleum diesel'!Z$32),FALSE)</f>
        <v>18045357881178.945</v>
      </c>
      <c r="AA27">
        <f>VLOOKUP($A27,'petroleum diesel'!$A$2:$AQ$28,COLUMN('petroleum diesel'!AA$2),FALSE)+VLOOKUP($A27,'petroleum diesel'!$A$32:$AQ$58,COLUMN('petroleum diesel'!AA$32),FALSE)</f>
        <v>17701791128012.293</v>
      </c>
      <c r="AB27">
        <f>VLOOKUP($A27,'petroleum diesel'!$A$2:$AQ$28,COLUMN('petroleum diesel'!AB$2),FALSE)+VLOOKUP($A27,'petroleum diesel'!$A$32:$AQ$58,COLUMN('petroleum diesel'!AB$32),FALSE)</f>
        <v>17358643605759.682</v>
      </c>
      <c r="AC27">
        <f>VLOOKUP($A27,'petroleum diesel'!$A$2:$AQ$28,COLUMN('petroleum diesel'!AC$2),FALSE)+VLOOKUP($A27,'petroleum diesel'!$A$32:$AQ$58,COLUMN('petroleum diesel'!AC$32),FALSE)</f>
        <v>17016416974175.24</v>
      </c>
      <c r="AD27">
        <f>VLOOKUP($A27,'petroleum diesel'!$A$2:$AQ$28,COLUMN('petroleum diesel'!AD$2),FALSE)+VLOOKUP($A27,'petroleum diesel'!$A$32:$AQ$58,COLUMN('petroleum diesel'!AD$32),FALSE)</f>
        <v>16680413786546.947</v>
      </c>
      <c r="AE27">
        <f>VLOOKUP($A27,'petroleum diesel'!$A$2:$AQ$28,COLUMN('petroleum diesel'!AE$2),FALSE)+VLOOKUP($A27,'petroleum diesel'!$A$32:$AQ$58,COLUMN('petroleum diesel'!AE$32),FALSE)</f>
        <v>16345480061308.387</v>
      </c>
      <c r="AF27">
        <f>VLOOKUP($A27,'petroleum diesel'!$A$2:$AQ$28,COLUMN('petroleum diesel'!AF$2),FALSE)+VLOOKUP($A27,'petroleum diesel'!$A$32:$AQ$58,COLUMN('petroleum diesel'!AF$32),FALSE)</f>
        <v>16016266903363.754</v>
      </c>
      <c r="AG27">
        <f>VLOOKUP($A27,'petroleum diesel'!$A$2:$AQ$28,COLUMN('petroleum diesel'!AG$2),FALSE)+VLOOKUP($A27,'petroleum diesel'!$A$32:$AQ$58,COLUMN('petroleum diesel'!AG$32),FALSE)</f>
        <v>15687995530831.631</v>
      </c>
      <c r="AH27">
        <f>VLOOKUP($A27,'petroleum diesel'!$A$2:$AQ$28,COLUMN('petroleum diesel'!AH$2),FALSE)+VLOOKUP($A27,'petroleum diesel'!$A$32:$AQ$58,COLUMN('petroleum diesel'!AH$32),FALSE)</f>
        <v>15360722524621.369</v>
      </c>
      <c r="AI27">
        <f>VLOOKUP($A27,'petroleum diesel'!$A$2:$AQ$28,COLUMN('petroleum diesel'!AI$2),FALSE)+VLOOKUP($A27,'petroleum diesel'!$A$32:$AQ$58,COLUMN('petroleum diesel'!AI$32),FALSE)</f>
        <v>15038134622118.66</v>
      </c>
      <c r="AJ27">
        <f>VLOOKUP($A27,'petroleum diesel'!$A$2:$AQ$28,COLUMN('petroleum diesel'!AJ$2),FALSE)+VLOOKUP($A27,'petroleum diesel'!$A$32:$AQ$58,COLUMN('petroleum diesel'!AJ$32),FALSE)</f>
        <v>14782375679524.598</v>
      </c>
      <c r="AK27">
        <f>VLOOKUP($A27,'petroleum diesel'!$A$2:$AQ$28,COLUMN('petroleum diesel'!AK$2),FALSE)+VLOOKUP($A27,'petroleum diesel'!$A$32:$AQ$58,COLUMN('petroleum diesel'!AK$32),FALSE)</f>
        <v>14462697230857.633</v>
      </c>
      <c r="AL27">
        <f>VLOOKUP($A27,'petroleum diesel'!$A$2:$AQ$28,COLUMN('petroleum diesel'!AL$2),FALSE)+VLOOKUP($A27,'petroleum diesel'!$A$32:$AQ$58,COLUMN('petroleum diesel'!AL$32),FALSE)</f>
        <v>14142880037672.352</v>
      </c>
      <c r="AM27">
        <f>VLOOKUP($A27,'petroleum diesel'!$A$2:$AQ$28,COLUMN('petroleum diesel'!AM$2),FALSE)+VLOOKUP($A27,'petroleum diesel'!$A$32:$AQ$58,COLUMN('petroleum diesel'!AM$32),FALSE)</f>
        <v>13822699497224.012</v>
      </c>
      <c r="AN27">
        <f>VLOOKUP($A27,'petroleum diesel'!$A$2:$AQ$28,COLUMN('petroleum diesel'!AN$2),FALSE)+VLOOKUP($A27,'petroleum diesel'!$A$32:$AQ$58,COLUMN('petroleum diesel'!AN$32),FALSE)</f>
        <v>13504703684996.207</v>
      </c>
      <c r="AO27">
        <f>VLOOKUP($A27,'petroleum diesel'!$A$2:$AQ$28,COLUMN('petroleum diesel'!AO$2),FALSE)+VLOOKUP($A27,'petroleum diesel'!$A$32:$AQ$58,COLUMN('petroleum diesel'!AO$32),FALSE)</f>
        <v>13185471500364.045</v>
      </c>
      <c r="AP27">
        <f>VLOOKUP($A27,'petroleum diesel'!$A$2:$AQ$28,COLUMN('petroleum diesel'!AP$2),FALSE)+VLOOKUP($A27,'petroleum diesel'!$A$32:$AQ$58,COLUMN('petroleum diesel'!AP$32),FALSE)</f>
        <v>12867208441520.18</v>
      </c>
      <c r="AQ27">
        <f>VLOOKUP($A27,'petroleum diesel'!$A$2:$AQ$28,COLUMN('petroleum diesel'!AQ$2),FALSE)+VLOOKUP($A27,'petroleum diesel'!$A$32:$AQ$58,COLUMN('petroleum diesel'!AQ$32),FALSE)</f>
        <v>12546722129151.207</v>
      </c>
    </row>
  </sheetData>
  <phoneticPr fontId="2"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7642E-9A28-4577-A7C8-91533CBCDF7D}">
  <sheetPr>
    <tabColor rgb="FF002060"/>
  </sheetPr>
  <dimension ref="A1:AQ27"/>
  <sheetViews>
    <sheetView topLeftCell="A16" workbookViewId="0">
      <selection activeCell="F17" sqref="F17"/>
    </sheetView>
  </sheetViews>
  <sheetFormatPr defaultRowHeight="14.25"/>
  <cols>
    <col min="1" max="1" width="40.375" customWidth="1"/>
    <col min="2" max="2" width="15.25"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VLOOKUP($A2,'Crude Oil'!$A$2:$AQ$28,COLUMN('Crude Oil'!B$2),FALSE)+VLOOKUP($A2,'Crude Oil'!$A$32:$AQ$58,COLUMN('Crude Oil'!B$32),FALSE)</f>
        <v>0</v>
      </c>
      <c r="C2">
        <f>VLOOKUP($A2,'Crude Oil'!$A$2:$AQ$28,COLUMN('Crude Oil'!C$2),FALSE)+VLOOKUP($A2,'Crude Oil'!$A$32:$AQ$58,COLUMN('Crude Oil'!C$32),FALSE)</f>
        <v>0</v>
      </c>
      <c r="D2">
        <f>VLOOKUP($A2,'Crude Oil'!$A$2:$AQ$28,COLUMN('Crude Oil'!D$2),FALSE)+VLOOKUP($A2,'Crude Oil'!$A$32:$AQ$58,COLUMN('Crude Oil'!D$32),FALSE)</f>
        <v>0</v>
      </c>
      <c r="E2">
        <f>VLOOKUP($A2,'Crude Oil'!$A$2:$AQ$28,COLUMN('Crude Oil'!E$2),FALSE)+VLOOKUP($A2,'Crude Oil'!$A$32:$AQ$58,COLUMN('Crude Oil'!E$32),FALSE)</f>
        <v>0</v>
      </c>
      <c r="F2">
        <f>VLOOKUP($A2,'Crude Oil'!$A$2:$AQ$28,COLUMN('Crude Oil'!F$2),FALSE)+VLOOKUP($A2,'Crude Oil'!$A$32:$AQ$58,COLUMN('Crude Oil'!F$32),FALSE)</f>
        <v>0</v>
      </c>
      <c r="G2">
        <f>VLOOKUP($A2,'Crude Oil'!$A$2:$AQ$28,COLUMN('Crude Oil'!G$2),FALSE)+VLOOKUP($A2,'Crude Oil'!$A$32:$AQ$58,COLUMN('Crude Oil'!G$32),FALSE)</f>
        <v>0</v>
      </c>
      <c r="H2">
        <f>VLOOKUP($A2,'Crude Oil'!$A$2:$AQ$28,COLUMN('Crude Oil'!H$2),FALSE)+VLOOKUP($A2,'Crude Oil'!$A$32:$AQ$58,COLUMN('Crude Oil'!H$32),FALSE)</f>
        <v>0</v>
      </c>
      <c r="I2">
        <f>VLOOKUP($A2,'Crude Oil'!$A$2:$AQ$28,COLUMN('Crude Oil'!I$2),FALSE)+VLOOKUP($A2,'Crude Oil'!$A$32:$AQ$58,COLUMN('Crude Oil'!I$32),FALSE)</f>
        <v>0</v>
      </c>
      <c r="J2">
        <f>VLOOKUP($A2,'Crude Oil'!$A$2:$AQ$28,COLUMN('Crude Oil'!J$2),FALSE)+VLOOKUP($A2,'Crude Oil'!$A$32:$AQ$58,COLUMN('Crude Oil'!J$32),FALSE)</f>
        <v>0</v>
      </c>
      <c r="K2">
        <f>VLOOKUP($A2,'Crude Oil'!$A$2:$AQ$28,COLUMN('Crude Oil'!K$2),FALSE)+VLOOKUP($A2,'Crude Oil'!$A$32:$AQ$58,COLUMN('Crude Oil'!K$32),FALSE)</f>
        <v>0</v>
      </c>
      <c r="L2">
        <f>VLOOKUP($A2,'Crude Oil'!$A$2:$AQ$28,COLUMN('Crude Oil'!L$2),FALSE)+VLOOKUP($A2,'Crude Oil'!$A$32:$AQ$58,COLUMN('Crude Oil'!L$32),FALSE)</f>
        <v>0</v>
      </c>
      <c r="M2">
        <f>VLOOKUP($A2,'Crude Oil'!$A$2:$AQ$28,COLUMN('Crude Oil'!M$2),FALSE)+VLOOKUP($A2,'Crude Oil'!$A$32:$AQ$58,COLUMN('Crude Oil'!M$32),FALSE)</f>
        <v>0</v>
      </c>
      <c r="N2">
        <f>VLOOKUP($A2,'Crude Oil'!$A$2:$AQ$28,COLUMN('Crude Oil'!N$2),FALSE)+VLOOKUP($A2,'Crude Oil'!$A$32:$AQ$58,COLUMN('Crude Oil'!N$32),FALSE)</f>
        <v>0</v>
      </c>
      <c r="O2">
        <f>VLOOKUP($A2,'Crude Oil'!$A$2:$AQ$28,COLUMN('Crude Oil'!O$2),FALSE)+VLOOKUP($A2,'Crude Oil'!$A$32:$AQ$58,COLUMN('Crude Oil'!O$32),FALSE)</f>
        <v>0</v>
      </c>
      <c r="P2">
        <f>VLOOKUP($A2,'Crude Oil'!$A$2:$AQ$28,COLUMN('Crude Oil'!P$2),FALSE)+VLOOKUP($A2,'Crude Oil'!$A$32:$AQ$58,COLUMN('Crude Oil'!P$32),FALSE)</f>
        <v>0</v>
      </c>
      <c r="Q2">
        <f>VLOOKUP($A2,'Crude Oil'!$A$2:$AQ$28,COLUMN('Crude Oil'!Q$2),FALSE)+VLOOKUP($A2,'Crude Oil'!$A$32:$AQ$58,COLUMN('Crude Oil'!Q$32),FALSE)</f>
        <v>0</v>
      </c>
      <c r="R2">
        <f>VLOOKUP($A2,'Crude Oil'!$A$2:$AQ$28,COLUMN('Crude Oil'!R$2),FALSE)+VLOOKUP($A2,'Crude Oil'!$A$32:$AQ$58,COLUMN('Crude Oil'!R$32),FALSE)</f>
        <v>0</v>
      </c>
      <c r="S2">
        <f>VLOOKUP($A2,'Crude Oil'!$A$2:$AQ$28,COLUMN('Crude Oil'!S$2),FALSE)+VLOOKUP($A2,'Crude Oil'!$A$32:$AQ$58,COLUMN('Crude Oil'!S$32),FALSE)</f>
        <v>0</v>
      </c>
      <c r="T2">
        <f>VLOOKUP($A2,'Crude Oil'!$A$2:$AQ$28,COLUMN('Crude Oil'!T$2),FALSE)+VLOOKUP($A2,'Crude Oil'!$A$32:$AQ$58,COLUMN('Crude Oil'!T$32),FALSE)</f>
        <v>0</v>
      </c>
      <c r="U2">
        <f>VLOOKUP($A2,'Crude Oil'!$A$2:$AQ$28,COLUMN('Crude Oil'!U$2),FALSE)+VLOOKUP($A2,'Crude Oil'!$A$32:$AQ$58,COLUMN('Crude Oil'!U$32),FALSE)</f>
        <v>0</v>
      </c>
      <c r="V2">
        <f>VLOOKUP($A2,'Crude Oil'!$A$2:$AQ$28,COLUMN('Crude Oil'!V$2),FALSE)+VLOOKUP($A2,'Crude Oil'!$A$32:$AQ$58,COLUMN('Crude Oil'!V$32),FALSE)</f>
        <v>0</v>
      </c>
      <c r="W2">
        <f>VLOOKUP($A2,'Crude Oil'!$A$2:$AQ$28,COLUMN('Crude Oil'!W$2),FALSE)+VLOOKUP($A2,'Crude Oil'!$A$32:$AQ$58,COLUMN('Crude Oil'!W$32),FALSE)</f>
        <v>0</v>
      </c>
      <c r="X2">
        <f>VLOOKUP($A2,'Crude Oil'!$A$2:$AQ$28,COLUMN('Crude Oil'!X$2),FALSE)+VLOOKUP($A2,'Crude Oil'!$A$32:$AQ$58,COLUMN('Crude Oil'!X$32),FALSE)</f>
        <v>0</v>
      </c>
      <c r="Y2">
        <f>VLOOKUP($A2,'Crude Oil'!$A$2:$AQ$28,COLUMN('Crude Oil'!Y$2),FALSE)+VLOOKUP($A2,'Crude Oil'!$A$32:$AQ$58,COLUMN('Crude Oil'!Y$32),FALSE)</f>
        <v>0</v>
      </c>
      <c r="Z2">
        <f>VLOOKUP($A2,'Crude Oil'!$A$2:$AQ$28,COLUMN('Crude Oil'!Z$2),FALSE)+VLOOKUP($A2,'Crude Oil'!$A$32:$AQ$58,COLUMN('Crude Oil'!Z$32),FALSE)</f>
        <v>0</v>
      </c>
      <c r="AA2">
        <f>VLOOKUP($A2,'Crude Oil'!$A$2:$AQ$28,COLUMN('Crude Oil'!AA$2),FALSE)+VLOOKUP($A2,'Crude Oil'!$A$32:$AQ$58,COLUMN('Crude Oil'!AA$32),FALSE)</f>
        <v>0</v>
      </c>
      <c r="AB2">
        <f>VLOOKUP($A2,'Crude Oil'!$A$2:$AQ$28,COLUMN('Crude Oil'!AB$2),FALSE)+VLOOKUP($A2,'Crude Oil'!$A$32:$AQ$58,COLUMN('Crude Oil'!AB$32),FALSE)</f>
        <v>0</v>
      </c>
      <c r="AC2">
        <f>VLOOKUP($A2,'Crude Oil'!$A$2:$AQ$28,COLUMN('Crude Oil'!AC$2),FALSE)+VLOOKUP($A2,'Crude Oil'!$A$32:$AQ$58,COLUMN('Crude Oil'!AC$32),FALSE)</f>
        <v>0</v>
      </c>
      <c r="AD2">
        <f>VLOOKUP($A2,'Crude Oil'!$A$2:$AQ$28,COLUMN('Crude Oil'!AD$2),FALSE)+VLOOKUP($A2,'Crude Oil'!$A$32:$AQ$58,COLUMN('Crude Oil'!AD$32),FALSE)</f>
        <v>0</v>
      </c>
      <c r="AE2">
        <f>VLOOKUP($A2,'Crude Oil'!$A$2:$AQ$28,COLUMN('Crude Oil'!AE$2),FALSE)+VLOOKUP($A2,'Crude Oil'!$A$32:$AQ$58,COLUMN('Crude Oil'!AE$32),FALSE)</f>
        <v>0</v>
      </c>
      <c r="AF2">
        <f>VLOOKUP($A2,'Crude Oil'!$A$2:$AQ$28,COLUMN('Crude Oil'!AF$2),FALSE)+VLOOKUP($A2,'Crude Oil'!$A$32:$AQ$58,COLUMN('Crude Oil'!AF$32),FALSE)</f>
        <v>0</v>
      </c>
      <c r="AG2">
        <f>VLOOKUP($A2,'Crude Oil'!$A$2:$AQ$28,COLUMN('Crude Oil'!AG$2),FALSE)+VLOOKUP($A2,'Crude Oil'!$A$32:$AQ$58,COLUMN('Crude Oil'!AG$32),FALSE)</f>
        <v>0</v>
      </c>
      <c r="AH2">
        <f>VLOOKUP($A2,'Crude Oil'!$A$2:$AQ$28,COLUMN('Crude Oil'!AH$2),FALSE)+VLOOKUP($A2,'Crude Oil'!$A$32:$AQ$58,COLUMN('Crude Oil'!AH$32),FALSE)</f>
        <v>0</v>
      </c>
      <c r="AI2">
        <f>VLOOKUP($A2,'Crude Oil'!$A$2:$AQ$28,COLUMN('Crude Oil'!AI$2),FALSE)+VLOOKUP($A2,'Crude Oil'!$A$32:$AQ$58,COLUMN('Crude Oil'!AI$32),FALSE)</f>
        <v>0</v>
      </c>
      <c r="AJ2">
        <f>VLOOKUP($A2,'Crude Oil'!$A$2:$AQ$28,COLUMN('Crude Oil'!AJ$2),FALSE)+VLOOKUP($A2,'Crude Oil'!$A$32:$AQ$58,COLUMN('Crude Oil'!AJ$32),FALSE)</f>
        <v>0</v>
      </c>
      <c r="AK2">
        <f>VLOOKUP($A2,'Crude Oil'!$A$2:$AQ$28,COLUMN('Crude Oil'!AK$2),FALSE)+VLOOKUP($A2,'Crude Oil'!$A$32:$AQ$58,COLUMN('Crude Oil'!AK$32),FALSE)</f>
        <v>0</v>
      </c>
      <c r="AL2">
        <f>VLOOKUP($A2,'Crude Oil'!$A$2:$AQ$28,COLUMN('Crude Oil'!AL$2),FALSE)+VLOOKUP($A2,'Crude Oil'!$A$32:$AQ$58,COLUMN('Crude Oil'!AL$32),FALSE)</f>
        <v>0</v>
      </c>
      <c r="AM2">
        <f>VLOOKUP($A2,'Crude Oil'!$A$2:$AQ$28,COLUMN('Crude Oil'!AM$2),FALSE)+VLOOKUP($A2,'Crude Oil'!$A$32:$AQ$58,COLUMN('Crude Oil'!AM$32),FALSE)</f>
        <v>0</v>
      </c>
      <c r="AN2">
        <f>VLOOKUP($A2,'Crude Oil'!$A$2:$AQ$28,COLUMN('Crude Oil'!AN$2),FALSE)+VLOOKUP($A2,'Crude Oil'!$A$32:$AQ$58,COLUMN('Crude Oil'!AN$32),FALSE)</f>
        <v>0</v>
      </c>
      <c r="AO2">
        <f>VLOOKUP($A2,'Crude Oil'!$A$2:$AQ$28,COLUMN('Crude Oil'!AO$2),FALSE)+VLOOKUP($A2,'Crude Oil'!$A$32:$AQ$58,COLUMN('Crude Oil'!AO$32),FALSE)</f>
        <v>0</v>
      </c>
      <c r="AP2">
        <f>VLOOKUP($A2,'Crude Oil'!$A$2:$AQ$28,COLUMN('Crude Oil'!AP$2),FALSE)+VLOOKUP($A2,'Crude Oil'!$A$32:$AQ$58,COLUMN('Crude Oil'!AP$32),FALSE)</f>
        <v>0</v>
      </c>
      <c r="AQ2">
        <f>VLOOKUP($A2,'Crude Oil'!$A$2:$AQ$28,COLUMN('Crude Oil'!AQ$2),FALSE)+VLOOKUP($A2,'Crude Oil'!$A$32:$AQ$58,COLUMN('Crude Oil'!AQ$32),FALSE)</f>
        <v>0</v>
      </c>
    </row>
    <row r="3" spans="1:43">
      <c r="A3" s="37" t="s">
        <v>611</v>
      </c>
      <c r="B3">
        <f>VLOOKUP($A3,'Crude Oil'!$A$2:$AQ$28,COLUMN('Crude Oil'!B$2),FALSE)+VLOOKUP($A3,'Crude Oil'!$A$32:$AQ$58,COLUMN('Crude Oil'!B$32),FALSE)</f>
        <v>0</v>
      </c>
      <c r="C3">
        <f>VLOOKUP($A3,'Crude Oil'!$A$2:$AQ$28,COLUMN('Crude Oil'!C$2),FALSE)+VLOOKUP($A3,'Crude Oil'!$A$32:$AQ$58,COLUMN('Crude Oil'!C$32),FALSE)</f>
        <v>0</v>
      </c>
      <c r="D3">
        <f>VLOOKUP($A3,'Crude Oil'!$A$2:$AQ$28,COLUMN('Crude Oil'!D$2),FALSE)+VLOOKUP($A3,'Crude Oil'!$A$32:$AQ$58,COLUMN('Crude Oil'!D$32),FALSE)</f>
        <v>0</v>
      </c>
      <c r="E3">
        <f>VLOOKUP($A3,'Crude Oil'!$A$2:$AQ$28,COLUMN('Crude Oil'!E$2),FALSE)+VLOOKUP($A3,'Crude Oil'!$A$32:$AQ$58,COLUMN('Crude Oil'!E$32),FALSE)</f>
        <v>0</v>
      </c>
      <c r="F3">
        <f>VLOOKUP($A3,'Crude Oil'!$A$2:$AQ$28,COLUMN('Crude Oil'!F$2),FALSE)+VLOOKUP($A3,'Crude Oil'!$A$32:$AQ$58,COLUMN('Crude Oil'!F$32),FALSE)</f>
        <v>0</v>
      </c>
      <c r="G3">
        <f>VLOOKUP($A3,'Crude Oil'!$A$2:$AQ$28,COLUMN('Crude Oil'!G$2),FALSE)+VLOOKUP($A3,'Crude Oil'!$A$32:$AQ$58,COLUMN('Crude Oil'!G$32),FALSE)</f>
        <v>0</v>
      </c>
      <c r="H3">
        <f>VLOOKUP($A3,'Crude Oil'!$A$2:$AQ$28,COLUMN('Crude Oil'!H$2),FALSE)+VLOOKUP($A3,'Crude Oil'!$A$32:$AQ$58,COLUMN('Crude Oil'!H$32),FALSE)</f>
        <v>0</v>
      </c>
      <c r="I3">
        <f>VLOOKUP($A3,'Crude Oil'!$A$2:$AQ$28,COLUMN('Crude Oil'!I$2),FALSE)+VLOOKUP($A3,'Crude Oil'!$A$32:$AQ$58,COLUMN('Crude Oil'!I$32),FALSE)</f>
        <v>0</v>
      </c>
      <c r="J3">
        <f>VLOOKUP($A3,'Crude Oil'!$A$2:$AQ$28,COLUMN('Crude Oil'!J$2),FALSE)+VLOOKUP($A3,'Crude Oil'!$A$32:$AQ$58,COLUMN('Crude Oil'!J$32),FALSE)</f>
        <v>0</v>
      </c>
      <c r="K3">
        <f>VLOOKUP($A3,'Crude Oil'!$A$2:$AQ$28,COLUMN('Crude Oil'!K$2),FALSE)+VLOOKUP($A3,'Crude Oil'!$A$32:$AQ$58,COLUMN('Crude Oil'!K$32),FALSE)</f>
        <v>0</v>
      </c>
      <c r="L3">
        <f>VLOOKUP($A3,'Crude Oil'!$A$2:$AQ$28,COLUMN('Crude Oil'!L$2),FALSE)+VLOOKUP($A3,'Crude Oil'!$A$32:$AQ$58,COLUMN('Crude Oil'!L$32),FALSE)</f>
        <v>0</v>
      </c>
      <c r="M3">
        <f>VLOOKUP($A3,'Crude Oil'!$A$2:$AQ$28,COLUMN('Crude Oil'!M$2),FALSE)+VLOOKUP($A3,'Crude Oil'!$A$32:$AQ$58,COLUMN('Crude Oil'!M$32),FALSE)</f>
        <v>0</v>
      </c>
      <c r="N3">
        <f>VLOOKUP($A3,'Crude Oil'!$A$2:$AQ$28,COLUMN('Crude Oil'!N$2),FALSE)+VLOOKUP($A3,'Crude Oil'!$A$32:$AQ$58,COLUMN('Crude Oil'!N$32),FALSE)</f>
        <v>0</v>
      </c>
      <c r="O3">
        <f>VLOOKUP($A3,'Crude Oil'!$A$2:$AQ$28,COLUMN('Crude Oil'!O$2),FALSE)+VLOOKUP($A3,'Crude Oil'!$A$32:$AQ$58,COLUMN('Crude Oil'!O$32),FALSE)</f>
        <v>0</v>
      </c>
      <c r="P3">
        <f>VLOOKUP($A3,'Crude Oil'!$A$2:$AQ$28,COLUMN('Crude Oil'!P$2),FALSE)+VLOOKUP($A3,'Crude Oil'!$A$32:$AQ$58,COLUMN('Crude Oil'!P$32),FALSE)</f>
        <v>0</v>
      </c>
      <c r="Q3">
        <f>VLOOKUP($A3,'Crude Oil'!$A$2:$AQ$28,COLUMN('Crude Oil'!Q$2),FALSE)+VLOOKUP($A3,'Crude Oil'!$A$32:$AQ$58,COLUMN('Crude Oil'!Q$32),FALSE)</f>
        <v>0</v>
      </c>
      <c r="R3">
        <f>VLOOKUP($A3,'Crude Oil'!$A$2:$AQ$28,COLUMN('Crude Oil'!R$2),FALSE)+VLOOKUP($A3,'Crude Oil'!$A$32:$AQ$58,COLUMN('Crude Oil'!R$32),FALSE)</f>
        <v>0</v>
      </c>
      <c r="S3">
        <f>VLOOKUP($A3,'Crude Oil'!$A$2:$AQ$28,COLUMN('Crude Oil'!S$2),FALSE)+VLOOKUP($A3,'Crude Oil'!$A$32:$AQ$58,COLUMN('Crude Oil'!S$32),FALSE)</f>
        <v>0</v>
      </c>
      <c r="T3">
        <f>VLOOKUP($A3,'Crude Oil'!$A$2:$AQ$28,COLUMN('Crude Oil'!T$2),FALSE)+VLOOKUP($A3,'Crude Oil'!$A$32:$AQ$58,COLUMN('Crude Oil'!T$32),FALSE)</f>
        <v>0</v>
      </c>
      <c r="U3">
        <f>VLOOKUP($A3,'Crude Oil'!$A$2:$AQ$28,COLUMN('Crude Oil'!U$2),FALSE)+VLOOKUP($A3,'Crude Oil'!$A$32:$AQ$58,COLUMN('Crude Oil'!U$32),FALSE)</f>
        <v>0</v>
      </c>
      <c r="V3">
        <f>VLOOKUP($A3,'Crude Oil'!$A$2:$AQ$28,COLUMN('Crude Oil'!V$2),FALSE)+VLOOKUP($A3,'Crude Oil'!$A$32:$AQ$58,COLUMN('Crude Oil'!V$32),FALSE)</f>
        <v>0</v>
      </c>
      <c r="W3">
        <f>VLOOKUP($A3,'Crude Oil'!$A$2:$AQ$28,COLUMN('Crude Oil'!W$2),FALSE)+VLOOKUP($A3,'Crude Oil'!$A$32:$AQ$58,COLUMN('Crude Oil'!W$32),FALSE)</f>
        <v>0</v>
      </c>
      <c r="X3">
        <f>VLOOKUP($A3,'Crude Oil'!$A$2:$AQ$28,COLUMN('Crude Oil'!X$2),FALSE)+VLOOKUP($A3,'Crude Oil'!$A$32:$AQ$58,COLUMN('Crude Oil'!X$32),FALSE)</f>
        <v>0</v>
      </c>
      <c r="Y3">
        <f>VLOOKUP($A3,'Crude Oil'!$A$2:$AQ$28,COLUMN('Crude Oil'!Y$2),FALSE)+VLOOKUP($A3,'Crude Oil'!$A$32:$AQ$58,COLUMN('Crude Oil'!Y$32),FALSE)</f>
        <v>0</v>
      </c>
      <c r="Z3">
        <f>VLOOKUP($A3,'Crude Oil'!$A$2:$AQ$28,COLUMN('Crude Oil'!Z$2),FALSE)+VLOOKUP($A3,'Crude Oil'!$A$32:$AQ$58,COLUMN('Crude Oil'!Z$32),FALSE)</f>
        <v>0</v>
      </c>
      <c r="AA3">
        <f>VLOOKUP($A3,'Crude Oil'!$A$2:$AQ$28,COLUMN('Crude Oil'!AA$2),FALSE)+VLOOKUP($A3,'Crude Oil'!$A$32:$AQ$58,COLUMN('Crude Oil'!AA$32),FALSE)</f>
        <v>0</v>
      </c>
      <c r="AB3">
        <f>VLOOKUP($A3,'Crude Oil'!$A$2:$AQ$28,COLUMN('Crude Oil'!AB$2),FALSE)+VLOOKUP($A3,'Crude Oil'!$A$32:$AQ$58,COLUMN('Crude Oil'!AB$32),FALSE)</f>
        <v>0</v>
      </c>
      <c r="AC3">
        <f>VLOOKUP($A3,'Crude Oil'!$A$2:$AQ$28,COLUMN('Crude Oil'!AC$2),FALSE)+VLOOKUP($A3,'Crude Oil'!$A$32:$AQ$58,COLUMN('Crude Oil'!AC$32),FALSE)</f>
        <v>0</v>
      </c>
      <c r="AD3">
        <f>VLOOKUP($A3,'Crude Oil'!$A$2:$AQ$28,COLUMN('Crude Oil'!AD$2),FALSE)+VLOOKUP($A3,'Crude Oil'!$A$32:$AQ$58,COLUMN('Crude Oil'!AD$32),FALSE)</f>
        <v>0</v>
      </c>
      <c r="AE3">
        <f>VLOOKUP($A3,'Crude Oil'!$A$2:$AQ$28,COLUMN('Crude Oil'!AE$2),FALSE)+VLOOKUP($A3,'Crude Oil'!$A$32:$AQ$58,COLUMN('Crude Oil'!AE$32),FALSE)</f>
        <v>0</v>
      </c>
      <c r="AF3">
        <f>VLOOKUP($A3,'Crude Oil'!$A$2:$AQ$28,COLUMN('Crude Oil'!AF$2),FALSE)+VLOOKUP($A3,'Crude Oil'!$A$32:$AQ$58,COLUMN('Crude Oil'!AF$32),FALSE)</f>
        <v>0</v>
      </c>
      <c r="AG3">
        <f>VLOOKUP($A3,'Crude Oil'!$A$2:$AQ$28,COLUMN('Crude Oil'!AG$2),FALSE)+VLOOKUP($A3,'Crude Oil'!$A$32:$AQ$58,COLUMN('Crude Oil'!AG$32),FALSE)</f>
        <v>0</v>
      </c>
      <c r="AH3">
        <f>VLOOKUP($A3,'Crude Oil'!$A$2:$AQ$28,COLUMN('Crude Oil'!AH$2),FALSE)+VLOOKUP($A3,'Crude Oil'!$A$32:$AQ$58,COLUMN('Crude Oil'!AH$32),FALSE)</f>
        <v>0</v>
      </c>
      <c r="AI3">
        <f>VLOOKUP($A3,'Crude Oil'!$A$2:$AQ$28,COLUMN('Crude Oil'!AI$2),FALSE)+VLOOKUP($A3,'Crude Oil'!$A$32:$AQ$58,COLUMN('Crude Oil'!AI$32),FALSE)</f>
        <v>0</v>
      </c>
      <c r="AJ3">
        <f>VLOOKUP($A3,'Crude Oil'!$A$2:$AQ$28,COLUMN('Crude Oil'!AJ$2),FALSE)+VLOOKUP($A3,'Crude Oil'!$A$32:$AQ$58,COLUMN('Crude Oil'!AJ$32),FALSE)</f>
        <v>0</v>
      </c>
      <c r="AK3">
        <f>VLOOKUP($A3,'Crude Oil'!$A$2:$AQ$28,COLUMN('Crude Oil'!AK$2),FALSE)+VLOOKUP($A3,'Crude Oil'!$A$32:$AQ$58,COLUMN('Crude Oil'!AK$32),FALSE)</f>
        <v>0</v>
      </c>
      <c r="AL3">
        <f>VLOOKUP($A3,'Crude Oil'!$A$2:$AQ$28,COLUMN('Crude Oil'!AL$2),FALSE)+VLOOKUP($A3,'Crude Oil'!$A$32:$AQ$58,COLUMN('Crude Oil'!AL$32),FALSE)</f>
        <v>0</v>
      </c>
      <c r="AM3">
        <f>VLOOKUP($A3,'Crude Oil'!$A$2:$AQ$28,COLUMN('Crude Oil'!AM$2),FALSE)+VLOOKUP($A3,'Crude Oil'!$A$32:$AQ$58,COLUMN('Crude Oil'!AM$32),FALSE)</f>
        <v>0</v>
      </c>
      <c r="AN3">
        <f>VLOOKUP($A3,'Crude Oil'!$A$2:$AQ$28,COLUMN('Crude Oil'!AN$2),FALSE)+VLOOKUP($A3,'Crude Oil'!$A$32:$AQ$58,COLUMN('Crude Oil'!AN$32),FALSE)</f>
        <v>0</v>
      </c>
      <c r="AO3">
        <f>VLOOKUP($A3,'Crude Oil'!$A$2:$AQ$28,COLUMN('Crude Oil'!AO$2),FALSE)+VLOOKUP($A3,'Crude Oil'!$A$32:$AQ$58,COLUMN('Crude Oil'!AO$32),FALSE)</f>
        <v>0</v>
      </c>
      <c r="AP3">
        <f>VLOOKUP($A3,'Crude Oil'!$A$2:$AQ$28,COLUMN('Crude Oil'!AP$2),FALSE)+VLOOKUP($A3,'Crude Oil'!$A$32:$AQ$58,COLUMN('Crude Oil'!AP$32),FALSE)</f>
        <v>0</v>
      </c>
      <c r="AQ3">
        <f>VLOOKUP($A3,'Crude Oil'!$A$2:$AQ$28,COLUMN('Crude Oil'!AQ$2),FALSE)+VLOOKUP($A3,'Crude Oil'!$A$32:$AQ$58,COLUMN('Crude Oil'!AQ$32),FALSE)</f>
        <v>0</v>
      </c>
    </row>
    <row r="4" spans="1:43">
      <c r="A4" s="37" t="s">
        <v>618</v>
      </c>
      <c r="B4">
        <f>VLOOKUP($A4,'Crude Oil'!$A$2:$AQ$28,COLUMN('Crude Oil'!B$2),FALSE)+VLOOKUP($A4,'Crude Oil'!$A$32:$AQ$58,COLUMN('Crude Oil'!B$32),FALSE)</f>
        <v>0</v>
      </c>
      <c r="C4">
        <f>VLOOKUP($A4,'Crude Oil'!$A$2:$AQ$28,COLUMN('Crude Oil'!C$2),FALSE)+VLOOKUP($A4,'Crude Oil'!$A$32:$AQ$58,COLUMN('Crude Oil'!C$32),FALSE)</f>
        <v>0</v>
      </c>
      <c r="D4">
        <f>VLOOKUP($A4,'Crude Oil'!$A$2:$AQ$28,COLUMN('Crude Oil'!D$2),FALSE)+VLOOKUP($A4,'Crude Oil'!$A$32:$AQ$58,COLUMN('Crude Oil'!D$32),FALSE)</f>
        <v>0</v>
      </c>
      <c r="E4">
        <f>VLOOKUP($A4,'Crude Oil'!$A$2:$AQ$28,COLUMN('Crude Oil'!E$2),FALSE)+VLOOKUP($A4,'Crude Oil'!$A$32:$AQ$58,COLUMN('Crude Oil'!E$32),FALSE)</f>
        <v>0</v>
      </c>
      <c r="F4">
        <f>VLOOKUP($A4,'Crude Oil'!$A$2:$AQ$28,COLUMN('Crude Oil'!F$2),FALSE)+VLOOKUP($A4,'Crude Oil'!$A$32:$AQ$58,COLUMN('Crude Oil'!F$32),FALSE)</f>
        <v>0</v>
      </c>
      <c r="G4">
        <f>VLOOKUP($A4,'Crude Oil'!$A$2:$AQ$28,COLUMN('Crude Oil'!G$2),FALSE)+VLOOKUP($A4,'Crude Oil'!$A$32:$AQ$58,COLUMN('Crude Oil'!G$32),FALSE)</f>
        <v>0</v>
      </c>
      <c r="H4">
        <f>VLOOKUP($A4,'Crude Oil'!$A$2:$AQ$28,COLUMN('Crude Oil'!H$2),FALSE)+VLOOKUP($A4,'Crude Oil'!$A$32:$AQ$58,COLUMN('Crude Oil'!H$32),FALSE)</f>
        <v>0</v>
      </c>
      <c r="I4">
        <f>VLOOKUP($A4,'Crude Oil'!$A$2:$AQ$28,COLUMN('Crude Oil'!I$2),FALSE)+VLOOKUP($A4,'Crude Oil'!$A$32:$AQ$58,COLUMN('Crude Oil'!I$32),FALSE)</f>
        <v>0</v>
      </c>
      <c r="J4">
        <f>VLOOKUP($A4,'Crude Oil'!$A$2:$AQ$28,COLUMN('Crude Oil'!J$2),FALSE)+VLOOKUP($A4,'Crude Oil'!$A$32:$AQ$58,COLUMN('Crude Oil'!J$32),FALSE)</f>
        <v>0</v>
      </c>
      <c r="K4">
        <f>VLOOKUP($A4,'Crude Oil'!$A$2:$AQ$28,COLUMN('Crude Oil'!K$2),FALSE)+VLOOKUP($A4,'Crude Oil'!$A$32:$AQ$58,COLUMN('Crude Oil'!K$32),FALSE)</f>
        <v>0</v>
      </c>
      <c r="L4">
        <f>VLOOKUP($A4,'Crude Oil'!$A$2:$AQ$28,COLUMN('Crude Oil'!L$2),FALSE)+VLOOKUP($A4,'Crude Oil'!$A$32:$AQ$58,COLUMN('Crude Oil'!L$32),FALSE)</f>
        <v>0</v>
      </c>
      <c r="M4">
        <f>VLOOKUP($A4,'Crude Oil'!$A$2:$AQ$28,COLUMN('Crude Oil'!M$2),FALSE)+VLOOKUP($A4,'Crude Oil'!$A$32:$AQ$58,COLUMN('Crude Oil'!M$32),FALSE)</f>
        <v>0</v>
      </c>
      <c r="N4">
        <f>VLOOKUP($A4,'Crude Oil'!$A$2:$AQ$28,COLUMN('Crude Oil'!N$2),FALSE)+VLOOKUP($A4,'Crude Oil'!$A$32:$AQ$58,COLUMN('Crude Oil'!N$32),FALSE)</f>
        <v>0</v>
      </c>
      <c r="O4">
        <f>VLOOKUP($A4,'Crude Oil'!$A$2:$AQ$28,COLUMN('Crude Oil'!O$2),FALSE)+VLOOKUP($A4,'Crude Oil'!$A$32:$AQ$58,COLUMN('Crude Oil'!O$32),FALSE)</f>
        <v>0</v>
      </c>
      <c r="P4">
        <f>VLOOKUP($A4,'Crude Oil'!$A$2:$AQ$28,COLUMN('Crude Oil'!P$2),FALSE)+VLOOKUP($A4,'Crude Oil'!$A$32:$AQ$58,COLUMN('Crude Oil'!P$32),FALSE)</f>
        <v>0</v>
      </c>
      <c r="Q4">
        <f>VLOOKUP($A4,'Crude Oil'!$A$2:$AQ$28,COLUMN('Crude Oil'!Q$2),FALSE)+VLOOKUP($A4,'Crude Oil'!$A$32:$AQ$58,COLUMN('Crude Oil'!Q$32),FALSE)</f>
        <v>0</v>
      </c>
      <c r="R4">
        <f>VLOOKUP($A4,'Crude Oil'!$A$2:$AQ$28,COLUMN('Crude Oil'!R$2),FALSE)+VLOOKUP($A4,'Crude Oil'!$A$32:$AQ$58,COLUMN('Crude Oil'!R$32),FALSE)</f>
        <v>0</v>
      </c>
      <c r="S4">
        <f>VLOOKUP($A4,'Crude Oil'!$A$2:$AQ$28,COLUMN('Crude Oil'!S$2),FALSE)+VLOOKUP($A4,'Crude Oil'!$A$32:$AQ$58,COLUMN('Crude Oil'!S$32),FALSE)</f>
        <v>0</v>
      </c>
      <c r="T4">
        <f>VLOOKUP($A4,'Crude Oil'!$A$2:$AQ$28,COLUMN('Crude Oil'!T$2),FALSE)+VLOOKUP($A4,'Crude Oil'!$A$32:$AQ$58,COLUMN('Crude Oil'!T$32),FALSE)</f>
        <v>0</v>
      </c>
      <c r="U4">
        <f>VLOOKUP($A4,'Crude Oil'!$A$2:$AQ$28,COLUMN('Crude Oil'!U$2),FALSE)+VLOOKUP($A4,'Crude Oil'!$A$32:$AQ$58,COLUMN('Crude Oil'!U$32),FALSE)</f>
        <v>0</v>
      </c>
      <c r="V4">
        <f>VLOOKUP($A4,'Crude Oil'!$A$2:$AQ$28,COLUMN('Crude Oil'!V$2),FALSE)+VLOOKUP($A4,'Crude Oil'!$A$32:$AQ$58,COLUMN('Crude Oil'!V$32),FALSE)</f>
        <v>0</v>
      </c>
      <c r="W4">
        <f>VLOOKUP($A4,'Crude Oil'!$A$2:$AQ$28,COLUMN('Crude Oil'!W$2),FALSE)+VLOOKUP($A4,'Crude Oil'!$A$32:$AQ$58,COLUMN('Crude Oil'!W$32),FALSE)</f>
        <v>0</v>
      </c>
      <c r="X4">
        <f>VLOOKUP($A4,'Crude Oil'!$A$2:$AQ$28,COLUMN('Crude Oil'!X$2),FALSE)+VLOOKUP($A4,'Crude Oil'!$A$32:$AQ$58,COLUMN('Crude Oil'!X$32),FALSE)</f>
        <v>0</v>
      </c>
      <c r="Y4">
        <f>VLOOKUP($A4,'Crude Oil'!$A$2:$AQ$28,COLUMN('Crude Oil'!Y$2),FALSE)+VLOOKUP($A4,'Crude Oil'!$A$32:$AQ$58,COLUMN('Crude Oil'!Y$32),FALSE)</f>
        <v>0</v>
      </c>
      <c r="Z4">
        <f>VLOOKUP($A4,'Crude Oil'!$A$2:$AQ$28,COLUMN('Crude Oil'!Z$2),FALSE)+VLOOKUP($A4,'Crude Oil'!$A$32:$AQ$58,COLUMN('Crude Oil'!Z$32),FALSE)</f>
        <v>0</v>
      </c>
      <c r="AA4">
        <f>VLOOKUP($A4,'Crude Oil'!$A$2:$AQ$28,COLUMN('Crude Oil'!AA$2),FALSE)+VLOOKUP($A4,'Crude Oil'!$A$32:$AQ$58,COLUMN('Crude Oil'!AA$32),FALSE)</f>
        <v>0</v>
      </c>
      <c r="AB4">
        <f>VLOOKUP($A4,'Crude Oil'!$A$2:$AQ$28,COLUMN('Crude Oil'!AB$2),FALSE)+VLOOKUP($A4,'Crude Oil'!$A$32:$AQ$58,COLUMN('Crude Oil'!AB$32),FALSE)</f>
        <v>0</v>
      </c>
      <c r="AC4">
        <f>VLOOKUP($A4,'Crude Oil'!$A$2:$AQ$28,COLUMN('Crude Oil'!AC$2),FALSE)+VLOOKUP($A4,'Crude Oil'!$A$32:$AQ$58,COLUMN('Crude Oil'!AC$32),FALSE)</f>
        <v>0</v>
      </c>
      <c r="AD4">
        <f>VLOOKUP($A4,'Crude Oil'!$A$2:$AQ$28,COLUMN('Crude Oil'!AD$2),FALSE)+VLOOKUP($A4,'Crude Oil'!$A$32:$AQ$58,COLUMN('Crude Oil'!AD$32),FALSE)</f>
        <v>0</v>
      </c>
      <c r="AE4">
        <f>VLOOKUP($A4,'Crude Oil'!$A$2:$AQ$28,COLUMN('Crude Oil'!AE$2),FALSE)+VLOOKUP($A4,'Crude Oil'!$A$32:$AQ$58,COLUMN('Crude Oil'!AE$32),FALSE)</f>
        <v>0</v>
      </c>
      <c r="AF4">
        <f>VLOOKUP($A4,'Crude Oil'!$A$2:$AQ$28,COLUMN('Crude Oil'!AF$2),FALSE)+VLOOKUP($A4,'Crude Oil'!$A$32:$AQ$58,COLUMN('Crude Oil'!AF$32),FALSE)</f>
        <v>0</v>
      </c>
      <c r="AG4">
        <f>VLOOKUP($A4,'Crude Oil'!$A$2:$AQ$28,COLUMN('Crude Oil'!AG$2),FALSE)+VLOOKUP($A4,'Crude Oil'!$A$32:$AQ$58,COLUMN('Crude Oil'!AG$32),FALSE)</f>
        <v>0</v>
      </c>
      <c r="AH4">
        <f>VLOOKUP($A4,'Crude Oil'!$A$2:$AQ$28,COLUMN('Crude Oil'!AH$2),FALSE)+VLOOKUP($A4,'Crude Oil'!$A$32:$AQ$58,COLUMN('Crude Oil'!AH$32),FALSE)</f>
        <v>0</v>
      </c>
      <c r="AI4">
        <f>VLOOKUP($A4,'Crude Oil'!$A$2:$AQ$28,COLUMN('Crude Oil'!AI$2),FALSE)+VLOOKUP($A4,'Crude Oil'!$A$32:$AQ$58,COLUMN('Crude Oil'!AI$32),FALSE)</f>
        <v>0</v>
      </c>
      <c r="AJ4">
        <f>VLOOKUP($A4,'Crude Oil'!$A$2:$AQ$28,COLUMN('Crude Oil'!AJ$2),FALSE)+VLOOKUP($A4,'Crude Oil'!$A$32:$AQ$58,COLUMN('Crude Oil'!AJ$32),FALSE)</f>
        <v>0</v>
      </c>
      <c r="AK4">
        <f>VLOOKUP($A4,'Crude Oil'!$A$2:$AQ$28,COLUMN('Crude Oil'!AK$2),FALSE)+VLOOKUP($A4,'Crude Oil'!$A$32:$AQ$58,COLUMN('Crude Oil'!AK$32),FALSE)</f>
        <v>0</v>
      </c>
      <c r="AL4">
        <f>VLOOKUP($A4,'Crude Oil'!$A$2:$AQ$28,COLUMN('Crude Oil'!AL$2),FALSE)+VLOOKUP($A4,'Crude Oil'!$A$32:$AQ$58,COLUMN('Crude Oil'!AL$32),FALSE)</f>
        <v>0</v>
      </c>
      <c r="AM4">
        <f>VLOOKUP($A4,'Crude Oil'!$A$2:$AQ$28,COLUMN('Crude Oil'!AM$2),FALSE)+VLOOKUP($A4,'Crude Oil'!$A$32:$AQ$58,COLUMN('Crude Oil'!AM$32),FALSE)</f>
        <v>0</v>
      </c>
      <c r="AN4">
        <f>VLOOKUP($A4,'Crude Oil'!$A$2:$AQ$28,COLUMN('Crude Oil'!AN$2),FALSE)+VLOOKUP($A4,'Crude Oil'!$A$32:$AQ$58,COLUMN('Crude Oil'!AN$32),FALSE)</f>
        <v>0</v>
      </c>
      <c r="AO4">
        <f>VLOOKUP($A4,'Crude Oil'!$A$2:$AQ$28,COLUMN('Crude Oil'!AO$2),FALSE)+VLOOKUP($A4,'Crude Oil'!$A$32:$AQ$58,COLUMN('Crude Oil'!AO$32),FALSE)</f>
        <v>0</v>
      </c>
      <c r="AP4">
        <f>VLOOKUP($A4,'Crude Oil'!$A$2:$AQ$28,COLUMN('Crude Oil'!AP$2),FALSE)+VLOOKUP($A4,'Crude Oil'!$A$32:$AQ$58,COLUMN('Crude Oil'!AP$32),FALSE)</f>
        <v>0</v>
      </c>
      <c r="AQ4">
        <f>VLOOKUP($A4,'Crude Oil'!$A$2:$AQ$28,COLUMN('Crude Oil'!AQ$2),FALSE)+VLOOKUP($A4,'Crude Oil'!$A$32:$AQ$58,COLUMN('Crude Oil'!AQ$32),FALSE)</f>
        <v>0</v>
      </c>
    </row>
    <row r="5" spans="1:43">
      <c r="A5" s="37" t="s">
        <v>619</v>
      </c>
      <c r="B5">
        <f>VLOOKUP($A5,'Crude Oil'!$A$2:$AQ$28,COLUMN('Crude Oil'!B$2),FALSE)+VLOOKUP($A5,'Crude Oil'!$A$32:$AQ$58,COLUMN('Crude Oil'!B$32),FALSE)</f>
        <v>0</v>
      </c>
      <c r="C5">
        <f>VLOOKUP($A5,'Crude Oil'!$A$2:$AQ$28,COLUMN('Crude Oil'!C$2),FALSE)+VLOOKUP($A5,'Crude Oil'!$A$32:$AQ$58,COLUMN('Crude Oil'!C$32),FALSE)</f>
        <v>0</v>
      </c>
      <c r="D5">
        <f>VLOOKUP($A5,'Crude Oil'!$A$2:$AQ$28,COLUMN('Crude Oil'!D$2),FALSE)+VLOOKUP($A5,'Crude Oil'!$A$32:$AQ$58,COLUMN('Crude Oil'!D$32),FALSE)</f>
        <v>0</v>
      </c>
      <c r="E5">
        <f>VLOOKUP($A5,'Crude Oil'!$A$2:$AQ$28,COLUMN('Crude Oil'!E$2),FALSE)+VLOOKUP($A5,'Crude Oil'!$A$32:$AQ$58,COLUMN('Crude Oil'!E$32),FALSE)</f>
        <v>0</v>
      </c>
      <c r="F5">
        <f>VLOOKUP($A5,'Crude Oil'!$A$2:$AQ$28,COLUMN('Crude Oil'!F$2),FALSE)+VLOOKUP($A5,'Crude Oil'!$A$32:$AQ$58,COLUMN('Crude Oil'!F$32),FALSE)</f>
        <v>0</v>
      </c>
      <c r="G5">
        <f>VLOOKUP($A5,'Crude Oil'!$A$2:$AQ$28,COLUMN('Crude Oil'!G$2),FALSE)+VLOOKUP($A5,'Crude Oil'!$A$32:$AQ$58,COLUMN('Crude Oil'!G$32),FALSE)</f>
        <v>0</v>
      </c>
      <c r="H5">
        <f>VLOOKUP($A5,'Crude Oil'!$A$2:$AQ$28,COLUMN('Crude Oil'!H$2),FALSE)+VLOOKUP($A5,'Crude Oil'!$A$32:$AQ$58,COLUMN('Crude Oil'!H$32),FALSE)</f>
        <v>0</v>
      </c>
      <c r="I5">
        <f>VLOOKUP($A5,'Crude Oil'!$A$2:$AQ$28,COLUMN('Crude Oil'!I$2),FALSE)+VLOOKUP($A5,'Crude Oil'!$A$32:$AQ$58,COLUMN('Crude Oil'!I$32),FALSE)</f>
        <v>0</v>
      </c>
      <c r="J5">
        <f>VLOOKUP($A5,'Crude Oil'!$A$2:$AQ$28,COLUMN('Crude Oil'!J$2),FALSE)+VLOOKUP($A5,'Crude Oil'!$A$32:$AQ$58,COLUMN('Crude Oil'!J$32),FALSE)</f>
        <v>0</v>
      </c>
      <c r="K5">
        <f>VLOOKUP($A5,'Crude Oil'!$A$2:$AQ$28,COLUMN('Crude Oil'!K$2),FALSE)+VLOOKUP($A5,'Crude Oil'!$A$32:$AQ$58,COLUMN('Crude Oil'!K$32),FALSE)</f>
        <v>0</v>
      </c>
      <c r="L5">
        <f>VLOOKUP($A5,'Crude Oil'!$A$2:$AQ$28,COLUMN('Crude Oil'!L$2),FALSE)+VLOOKUP($A5,'Crude Oil'!$A$32:$AQ$58,COLUMN('Crude Oil'!L$32),FALSE)</f>
        <v>0</v>
      </c>
      <c r="M5">
        <f>VLOOKUP($A5,'Crude Oil'!$A$2:$AQ$28,COLUMN('Crude Oil'!M$2),FALSE)+VLOOKUP($A5,'Crude Oil'!$A$32:$AQ$58,COLUMN('Crude Oil'!M$32),FALSE)</f>
        <v>0</v>
      </c>
      <c r="N5">
        <f>VLOOKUP($A5,'Crude Oil'!$A$2:$AQ$28,COLUMN('Crude Oil'!N$2),FALSE)+VLOOKUP($A5,'Crude Oil'!$A$32:$AQ$58,COLUMN('Crude Oil'!N$32),FALSE)</f>
        <v>0</v>
      </c>
      <c r="O5">
        <f>VLOOKUP($A5,'Crude Oil'!$A$2:$AQ$28,COLUMN('Crude Oil'!O$2),FALSE)+VLOOKUP($A5,'Crude Oil'!$A$32:$AQ$58,COLUMN('Crude Oil'!O$32),FALSE)</f>
        <v>0</v>
      </c>
      <c r="P5">
        <f>VLOOKUP($A5,'Crude Oil'!$A$2:$AQ$28,COLUMN('Crude Oil'!P$2),FALSE)+VLOOKUP($A5,'Crude Oil'!$A$32:$AQ$58,COLUMN('Crude Oil'!P$32),FALSE)</f>
        <v>0</v>
      </c>
      <c r="Q5">
        <f>VLOOKUP($A5,'Crude Oil'!$A$2:$AQ$28,COLUMN('Crude Oil'!Q$2),FALSE)+VLOOKUP($A5,'Crude Oil'!$A$32:$AQ$58,COLUMN('Crude Oil'!Q$32),FALSE)</f>
        <v>0</v>
      </c>
      <c r="R5">
        <f>VLOOKUP($A5,'Crude Oil'!$A$2:$AQ$28,COLUMN('Crude Oil'!R$2),FALSE)+VLOOKUP($A5,'Crude Oil'!$A$32:$AQ$58,COLUMN('Crude Oil'!R$32),FALSE)</f>
        <v>0</v>
      </c>
      <c r="S5">
        <f>VLOOKUP($A5,'Crude Oil'!$A$2:$AQ$28,COLUMN('Crude Oil'!S$2),FALSE)+VLOOKUP($A5,'Crude Oil'!$A$32:$AQ$58,COLUMN('Crude Oil'!S$32),FALSE)</f>
        <v>0</v>
      </c>
      <c r="T5">
        <f>VLOOKUP($A5,'Crude Oil'!$A$2:$AQ$28,COLUMN('Crude Oil'!T$2),FALSE)+VLOOKUP($A5,'Crude Oil'!$A$32:$AQ$58,COLUMN('Crude Oil'!T$32),FALSE)</f>
        <v>0</v>
      </c>
      <c r="U5">
        <f>VLOOKUP($A5,'Crude Oil'!$A$2:$AQ$28,COLUMN('Crude Oil'!U$2),FALSE)+VLOOKUP($A5,'Crude Oil'!$A$32:$AQ$58,COLUMN('Crude Oil'!U$32),FALSE)</f>
        <v>0</v>
      </c>
      <c r="V5">
        <f>VLOOKUP($A5,'Crude Oil'!$A$2:$AQ$28,COLUMN('Crude Oil'!V$2),FALSE)+VLOOKUP($A5,'Crude Oil'!$A$32:$AQ$58,COLUMN('Crude Oil'!V$32),FALSE)</f>
        <v>0</v>
      </c>
      <c r="W5">
        <f>VLOOKUP($A5,'Crude Oil'!$A$2:$AQ$28,COLUMN('Crude Oil'!W$2),FALSE)+VLOOKUP($A5,'Crude Oil'!$A$32:$AQ$58,COLUMN('Crude Oil'!W$32),FALSE)</f>
        <v>0</v>
      </c>
      <c r="X5">
        <f>VLOOKUP($A5,'Crude Oil'!$A$2:$AQ$28,COLUMN('Crude Oil'!X$2),FALSE)+VLOOKUP($A5,'Crude Oil'!$A$32:$AQ$58,COLUMN('Crude Oil'!X$32),FALSE)</f>
        <v>0</v>
      </c>
      <c r="Y5">
        <f>VLOOKUP($A5,'Crude Oil'!$A$2:$AQ$28,COLUMN('Crude Oil'!Y$2),FALSE)+VLOOKUP($A5,'Crude Oil'!$A$32:$AQ$58,COLUMN('Crude Oil'!Y$32),FALSE)</f>
        <v>0</v>
      </c>
      <c r="Z5">
        <f>VLOOKUP($A5,'Crude Oil'!$A$2:$AQ$28,COLUMN('Crude Oil'!Z$2),FALSE)+VLOOKUP($A5,'Crude Oil'!$A$32:$AQ$58,COLUMN('Crude Oil'!Z$32),FALSE)</f>
        <v>0</v>
      </c>
      <c r="AA5">
        <f>VLOOKUP($A5,'Crude Oil'!$A$2:$AQ$28,COLUMN('Crude Oil'!AA$2),FALSE)+VLOOKUP($A5,'Crude Oil'!$A$32:$AQ$58,COLUMN('Crude Oil'!AA$32),FALSE)</f>
        <v>0</v>
      </c>
      <c r="AB5">
        <f>VLOOKUP($A5,'Crude Oil'!$A$2:$AQ$28,COLUMN('Crude Oil'!AB$2),FALSE)+VLOOKUP($A5,'Crude Oil'!$A$32:$AQ$58,COLUMN('Crude Oil'!AB$32),FALSE)</f>
        <v>0</v>
      </c>
      <c r="AC5">
        <f>VLOOKUP($A5,'Crude Oil'!$A$2:$AQ$28,COLUMN('Crude Oil'!AC$2),FALSE)+VLOOKUP($A5,'Crude Oil'!$A$32:$AQ$58,COLUMN('Crude Oil'!AC$32),FALSE)</f>
        <v>0</v>
      </c>
      <c r="AD5">
        <f>VLOOKUP($A5,'Crude Oil'!$A$2:$AQ$28,COLUMN('Crude Oil'!AD$2),FALSE)+VLOOKUP($A5,'Crude Oil'!$A$32:$AQ$58,COLUMN('Crude Oil'!AD$32),FALSE)</f>
        <v>0</v>
      </c>
      <c r="AE5">
        <f>VLOOKUP($A5,'Crude Oil'!$A$2:$AQ$28,COLUMN('Crude Oil'!AE$2),FALSE)+VLOOKUP($A5,'Crude Oil'!$A$32:$AQ$58,COLUMN('Crude Oil'!AE$32),FALSE)</f>
        <v>0</v>
      </c>
      <c r="AF5">
        <f>VLOOKUP($A5,'Crude Oil'!$A$2:$AQ$28,COLUMN('Crude Oil'!AF$2),FALSE)+VLOOKUP($A5,'Crude Oil'!$A$32:$AQ$58,COLUMN('Crude Oil'!AF$32),FALSE)</f>
        <v>0</v>
      </c>
      <c r="AG5">
        <f>VLOOKUP($A5,'Crude Oil'!$A$2:$AQ$28,COLUMN('Crude Oil'!AG$2),FALSE)+VLOOKUP($A5,'Crude Oil'!$A$32:$AQ$58,COLUMN('Crude Oil'!AG$32),FALSE)</f>
        <v>0</v>
      </c>
      <c r="AH5">
        <f>VLOOKUP($A5,'Crude Oil'!$A$2:$AQ$28,COLUMN('Crude Oil'!AH$2),FALSE)+VLOOKUP($A5,'Crude Oil'!$A$32:$AQ$58,COLUMN('Crude Oil'!AH$32),FALSE)</f>
        <v>0</v>
      </c>
      <c r="AI5">
        <f>VLOOKUP($A5,'Crude Oil'!$A$2:$AQ$28,COLUMN('Crude Oil'!AI$2),FALSE)+VLOOKUP($A5,'Crude Oil'!$A$32:$AQ$58,COLUMN('Crude Oil'!AI$32),FALSE)</f>
        <v>0</v>
      </c>
      <c r="AJ5">
        <f>VLOOKUP($A5,'Crude Oil'!$A$2:$AQ$28,COLUMN('Crude Oil'!AJ$2),FALSE)+VLOOKUP($A5,'Crude Oil'!$A$32:$AQ$58,COLUMN('Crude Oil'!AJ$32),FALSE)</f>
        <v>0</v>
      </c>
      <c r="AK5">
        <f>VLOOKUP($A5,'Crude Oil'!$A$2:$AQ$28,COLUMN('Crude Oil'!AK$2),FALSE)+VLOOKUP($A5,'Crude Oil'!$A$32:$AQ$58,COLUMN('Crude Oil'!AK$32),FALSE)</f>
        <v>0</v>
      </c>
      <c r="AL5">
        <f>VLOOKUP($A5,'Crude Oil'!$A$2:$AQ$28,COLUMN('Crude Oil'!AL$2),FALSE)+VLOOKUP($A5,'Crude Oil'!$A$32:$AQ$58,COLUMN('Crude Oil'!AL$32),FALSE)</f>
        <v>0</v>
      </c>
      <c r="AM5">
        <f>VLOOKUP($A5,'Crude Oil'!$A$2:$AQ$28,COLUMN('Crude Oil'!AM$2),FALSE)+VLOOKUP($A5,'Crude Oil'!$A$32:$AQ$58,COLUMN('Crude Oil'!AM$32),FALSE)</f>
        <v>0</v>
      </c>
      <c r="AN5">
        <f>VLOOKUP($A5,'Crude Oil'!$A$2:$AQ$28,COLUMN('Crude Oil'!AN$2),FALSE)+VLOOKUP($A5,'Crude Oil'!$A$32:$AQ$58,COLUMN('Crude Oil'!AN$32),FALSE)</f>
        <v>0</v>
      </c>
      <c r="AO5">
        <f>VLOOKUP($A5,'Crude Oil'!$A$2:$AQ$28,COLUMN('Crude Oil'!AO$2),FALSE)+VLOOKUP($A5,'Crude Oil'!$A$32:$AQ$58,COLUMN('Crude Oil'!AO$32),FALSE)</f>
        <v>0</v>
      </c>
      <c r="AP5">
        <f>VLOOKUP($A5,'Crude Oil'!$A$2:$AQ$28,COLUMN('Crude Oil'!AP$2),FALSE)+VLOOKUP($A5,'Crude Oil'!$A$32:$AQ$58,COLUMN('Crude Oil'!AP$32),FALSE)</f>
        <v>0</v>
      </c>
      <c r="AQ5">
        <f>VLOOKUP($A5,'Crude Oil'!$A$2:$AQ$28,COLUMN('Crude Oil'!AQ$2),FALSE)+VLOOKUP($A5,'Crude Oil'!$A$32:$AQ$58,COLUMN('Crude Oil'!AQ$32),FALSE)</f>
        <v>0</v>
      </c>
    </row>
    <row r="6" spans="1:43">
      <c r="A6" s="37" t="s">
        <v>620</v>
      </c>
      <c r="B6">
        <f>VLOOKUP($A6,'Crude Oil'!$A$2:$AQ$28,COLUMN('Crude Oil'!B$2),FALSE)+VLOOKUP($A6,'Crude Oil'!$A$32:$AQ$58,COLUMN('Crude Oil'!B$32),FALSE)</f>
        <v>0</v>
      </c>
      <c r="C6">
        <f>VLOOKUP($A6,'Crude Oil'!$A$2:$AQ$28,COLUMN('Crude Oil'!C$2),FALSE)+VLOOKUP($A6,'Crude Oil'!$A$32:$AQ$58,COLUMN('Crude Oil'!C$32),FALSE)</f>
        <v>0</v>
      </c>
      <c r="D6">
        <f>VLOOKUP($A6,'Crude Oil'!$A$2:$AQ$28,COLUMN('Crude Oil'!D$2),FALSE)+VLOOKUP($A6,'Crude Oil'!$A$32:$AQ$58,COLUMN('Crude Oil'!D$32),FALSE)</f>
        <v>0</v>
      </c>
      <c r="E6">
        <f>VLOOKUP($A6,'Crude Oil'!$A$2:$AQ$28,COLUMN('Crude Oil'!E$2),FALSE)+VLOOKUP($A6,'Crude Oil'!$A$32:$AQ$58,COLUMN('Crude Oil'!E$32),FALSE)</f>
        <v>0</v>
      </c>
      <c r="F6">
        <f>VLOOKUP($A6,'Crude Oil'!$A$2:$AQ$28,COLUMN('Crude Oil'!F$2),FALSE)+VLOOKUP($A6,'Crude Oil'!$A$32:$AQ$58,COLUMN('Crude Oil'!F$32),FALSE)</f>
        <v>0</v>
      </c>
      <c r="G6">
        <f>VLOOKUP($A6,'Crude Oil'!$A$2:$AQ$28,COLUMN('Crude Oil'!G$2),FALSE)+VLOOKUP($A6,'Crude Oil'!$A$32:$AQ$58,COLUMN('Crude Oil'!G$32),FALSE)</f>
        <v>0</v>
      </c>
      <c r="H6">
        <f>VLOOKUP($A6,'Crude Oil'!$A$2:$AQ$28,COLUMN('Crude Oil'!H$2),FALSE)+VLOOKUP($A6,'Crude Oil'!$A$32:$AQ$58,COLUMN('Crude Oil'!H$32),FALSE)</f>
        <v>0</v>
      </c>
      <c r="I6">
        <f>VLOOKUP($A6,'Crude Oil'!$A$2:$AQ$28,COLUMN('Crude Oil'!I$2),FALSE)+VLOOKUP($A6,'Crude Oil'!$A$32:$AQ$58,COLUMN('Crude Oil'!I$32),FALSE)</f>
        <v>0</v>
      </c>
      <c r="J6">
        <f>VLOOKUP($A6,'Crude Oil'!$A$2:$AQ$28,COLUMN('Crude Oil'!J$2),FALSE)+VLOOKUP($A6,'Crude Oil'!$A$32:$AQ$58,COLUMN('Crude Oil'!J$32),FALSE)</f>
        <v>0</v>
      </c>
      <c r="K6">
        <f>VLOOKUP($A6,'Crude Oil'!$A$2:$AQ$28,COLUMN('Crude Oil'!K$2),FALSE)+VLOOKUP($A6,'Crude Oil'!$A$32:$AQ$58,COLUMN('Crude Oil'!K$32),FALSE)</f>
        <v>0</v>
      </c>
      <c r="L6">
        <f>VLOOKUP($A6,'Crude Oil'!$A$2:$AQ$28,COLUMN('Crude Oil'!L$2),FALSE)+VLOOKUP($A6,'Crude Oil'!$A$32:$AQ$58,COLUMN('Crude Oil'!L$32),FALSE)</f>
        <v>0</v>
      </c>
      <c r="M6">
        <f>VLOOKUP($A6,'Crude Oil'!$A$2:$AQ$28,COLUMN('Crude Oil'!M$2),FALSE)+VLOOKUP($A6,'Crude Oil'!$A$32:$AQ$58,COLUMN('Crude Oil'!M$32),FALSE)</f>
        <v>0</v>
      </c>
      <c r="N6">
        <f>VLOOKUP($A6,'Crude Oil'!$A$2:$AQ$28,COLUMN('Crude Oil'!N$2),FALSE)+VLOOKUP($A6,'Crude Oil'!$A$32:$AQ$58,COLUMN('Crude Oil'!N$32),FALSE)</f>
        <v>0</v>
      </c>
      <c r="O6">
        <f>VLOOKUP($A6,'Crude Oil'!$A$2:$AQ$28,COLUMN('Crude Oil'!O$2),FALSE)+VLOOKUP($A6,'Crude Oil'!$A$32:$AQ$58,COLUMN('Crude Oil'!O$32),FALSE)</f>
        <v>0</v>
      </c>
      <c r="P6">
        <f>VLOOKUP($A6,'Crude Oil'!$A$2:$AQ$28,COLUMN('Crude Oil'!P$2),FALSE)+VLOOKUP($A6,'Crude Oil'!$A$32:$AQ$58,COLUMN('Crude Oil'!P$32),FALSE)</f>
        <v>0</v>
      </c>
      <c r="Q6">
        <f>VLOOKUP($A6,'Crude Oil'!$A$2:$AQ$28,COLUMN('Crude Oil'!Q$2),FALSE)+VLOOKUP($A6,'Crude Oil'!$A$32:$AQ$58,COLUMN('Crude Oil'!Q$32),FALSE)</f>
        <v>0</v>
      </c>
      <c r="R6">
        <f>VLOOKUP($A6,'Crude Oil'!$A$2:$AQ$28,COLUMN('Crude Oil'!R$2),FALSE)+VLOOKUP($A6,'Crude Oil'!$A$32:$AQ$58,COLUMN('Crude Oil'!R$32),FALSE)</f>
        <v>0</v>
      </c>
      <c r="S6">
        <f>VLOOKUP($A6,'Crude Oil'!$A$2:$AQ$28,COLUMN('Crude Oil'!S$2),FALSE)+VLOOKUP($A6,'Crude Oil'!$A$32:$AQ$58,COLUMN('Crude Oil'!S$32),FALSE)</f>
        <v>0</v>
      </c>
      <c r="T6">
        <f>VLOOKUP($A6,'Crude Oil'!$A$2:$AQ$28,COLUMN('Crude Oil'!T$2),FALSE)+VLOOKUP($A6,'Crude Oil'!$A$32:$AQ$58,COLUMN('Crude Oil'!T$32),FALSE)</f>
        <v>0</v>
      </c>
      <c r="U6">
        <f>VLOOKUP($A6,'Crude Oil'!$A$2:$AQ$28,COLUMN('Crude Oil'!U$2),FALSE)+VLOOKUP($A6,'Crude Oil'!$A$32:$AQ$58,COLUMN('Crude Oil'!U$32),FALSE)</f>
        <v>0</v>
      </c>
      <c r="V6">
        <f>VLOOKUP($A6,'Crude Oil'!$A$2:$AQ$28,COLUMN('Crude Oil'!V$2),FALSE)+VLOOKUP($A6,'Crude Oil'!$A$32:$AQ$58,COLUMN('Crude Oil'!V$32),FALSE)</f>
        <v>0</v>
      </c>
      <c r="W6">
        <f>VLOOKUP($A6,'Crude Oil'!$A$2:$AQ$28,COLUMN('Crude Oil'!W$2),FALSE)+VLOOKUP($A6,'Crude Oil'!$A$32:$AQ$58,COLUMN('Crude Oil'!W$32),FALSE)</f>
        <v>0</v>
      </c>
      <c r="X6">
        <f>VLOOKUP($A6,'Crude Oil'!$A$2:$AQ$28,COLUMN('Crude Oil'!X$2),FALSE)+VLOOKUP($A6,'Crude Oil'!$A$32:$AQ$58,COLUMN('Crude Oil'!X$32),FALSE)</f>
        <v>0</v>
      </c>
      <c r="Y6">
        <f>VLOOKUP($A6,'Crude Oil'!$A$2:$AQ$28,COLUMN('Crude Oil'!Y$2),FALSE)+VLOOKUP($A6,'Crude Oil'!$A$32:$AQ$58,COLUMN('Crude Oil'!Y$32),FALSE)</f>
        <v>0</v>
      </c>
      <c r="Z6">
        <f>VLOOKUP($A6,'Crude Oil'!$A$2:$AQ$28,COLUMN('Crude Oil'!Z$2),FALSE)+VLOOKUP($A6,'Crude Oil'!$A$32:$AQ$58,COLUMN('Crude Oil'!Z$32),FALSE)</f>
        <v>0</v>
      </c>
      <c r="AA6">
        <f>VLOOKUP($A6,'Crude Oil'!$A$2:$AQ$28,COLUMN('Crude Oil'!AA$2),FALSE)+VLOOKUP($A6,'Crude Oil'!$A$32:$AQ$58,COLUMN('Crude Oil'!AA$32),FALSE)</f>
        <v>0</v>
      </c>
      <c r="AB6">
        <f>VLOOKUP($A6,'Crude Oil'!$A$2:$AQ$28,COLUMN('Crude Oil'!AB$2),FALSE)+VLOOKUP($A6,'Crude Oil'!$A$32:$AQ$58,COLUMN('Crude Oil'!AB$32),FALSE)</f>
        <v>0</v>
      </c>
      <c r="AC6">
        <f>VLOOKUP($A6,'Crude Oil'!$A$2:$AQ$28,COLUMN('Crude Oil'!AC$2),FALSE)+VLOOKUP($A6,'Crude Oil'!$A$32:$AQ$58,COLUMN('Crude Oil'!AC$32),FALSE)</f>
        <v>0</v>
      </c>
      <c r="AD6">
        <f>VLOOKUP($A6,'Crude Oil'!$A$2:$AQ$28,COLUMN('Crude Oil'!AD$2),FALSE)+VLOOKUP($A6,'Crude Oil'!$A$32:$AQ$58,COLUMN('Crude Oil'!AD$32),FALSE)</f>
        <v>0</v>
      </c>
      <c r="AE6">
        <f>VLOOKUP($A6,'Crude Oil'!$A$2:$AQ$28,COLUMN('Crude Oil'!AE$2),FALSE)+VLOOKUP($A6,'Crude Oil'!$A$32:$AQ$58,COLUMN('Crude Oil'!AE$32),FALSE)</f>
        <v>0</v>
      </c>
      <c r="AF6">
        <f>VLOOKUP($A6,'Crude Oil'!$A$2:$AQ$28,COLUMN('Crude Oil'!AF$2),FALSE)+VLOOKUP($A6,'Crude Oil'!$A$32:$AQ$58,COLUMN('Crude Oil'!AF$32),FALSE)</f>
        <v>0</v>
      </c>
      <c r="AG6">
        <f>VLOOKUP($A6,'Crude Oil'!$A$2:$AQ$28,COLUMN('Crude Oil'!AG$2),FALSE)+VLOOKUP($A6,'Crude Oil'!$A$32:$AQ$58,COLUMN('Crude Oil'!AG$32),FALSE)</f>
        <v>0</v>
      </c>
      <c r="AH6">
        <f>VLOOKUP($A6,'Crude Oil'!$A$2:$AQ$28,COLUMN('Crude Oil'!AH$2),FALSE)+VLOOKUP($A6,'Crude Oil'!$A$32:$AQ$58,COLUMN('Crude Oil'!AH$32),FALSE)</f>
        <v>0</v>
      </c>
      <c r="AI6">
        <f>VLOOKUP($A6,'Crude Oil'!$A$2:$AQ$28,COLUMN('Crude Oil'!AI$2),FALSE)+VLOOKUP($A6,'Crude Oil'!$A$32:$AQ$58,COLUMN('Crude Oil'!AI$32),FALSE)</f>
        <v>0</v>
      </c>
      <c r="AJ6">
        <f>VLOOKUP($A6,'Crude Oil'!$A$2:$AQ$28,COLUMN('Crude Oil'!AJ$2),FALSE)+VLOOKUP($A6,'Crude Oil'!$A$32:$AQ$58,COLUMN('Crude Oil'!AJ$32),FALSE)</f>
        <v>0</v>
      </c>
      <c r="AK6">
        <f>VLOOKUP($A6,'Crude Oil'!$A$2:$AQ$28,COLUMN('Crude Oil'!AK$2),FALSE)+VLOOKUP($A6,'Crude Oil'!$A$32:$AQ$58,COLUMN('Crude Oil'!AK$32),FALSE)</f>
        <v>0</v>
      </c>
      <c r="AL6">
        <f>VLOOKUP($A6,'Crude Oil'!$A$2:$AQ$28,COLUMN('Crude Oil'!AL$2),FALSE)+VLOOKUP($A6,'Crude Oil'!$A$32:$AQ$58,COLUMN('Crude Oil'!AL$32),FALSE)</f>
        <v>0</v>
      </c>
      <c r="AM6">
        <f>VLOOKUP($A6,'Crude Oil'!$A$2:$AQ$28,COLUMN('Crude Oil'!AM$2),FALSE)+VLOOKUP($A6,'Crude Oil'!$A$32:$AQ$58,COLUMN('Crude Oil'!AM$32),FALSE)</f>
        <v>0</v>
      </c>
      <c r="AN6">
        <f>VLOOKUP($A6,'Crude Oil'!$A$2:$AQ$28,COLUMN('Crude Oil'!AN$2),FALSE)+VLOOKUP($A6,'Crude Oil'!$A$32:$AQ$58,COLUMN('Crude Oil'!AN$32),FALSE)</f>
        <v>0</v>
      </c>
      <c r="AO6">
        <f>VLOOKUP($A6,'Crude Oil'!$A$2:$AQ$28,COLUMN('Crude Oil'!AO$2),FALSE)+VLOOKUP($A6,'Crude Oil'!$A$32:$AQ$58,COLUMN('Crude Oil'!AO$32),FALSE)</f>
        <v>0</v>
      </c>
      <c r="AP6">
        <f>VLOOKUP($A6,'Crude Oil'!$A$2:$AQ$28,COLUMN('Crude Oil'!AP$2),FALSE)+VLOOKUP($A6,'Crude Oil'!$A$32:$AQ$58,COLUMN('Crude Oil'!AP$32),FALSE)</f>
        <v>0</v>
      </c>
      <c r="AQ6">
        <f>VLOOKUP($A6,'Crude Oil'!$A$2:$AQ$28,COLUMN('Crude Oil'!AQ$2),FALSE)+VLOOKUP($A6,'Crude Oil'!$A$32:$AQ$58,COLUMN('Crude Oil'!AQ$32),FALSE)</f>
        <v>0</v>
      </c>
    </row>
    <row r="7" spans="1:43">
      <c r="A7" s="37" t="s">
        <v>621</v>
      </c>
      <c r="B7">
        <f>VLOOKUP($A7,'Crude Oil'!$A$2:$AQ$28,COLUMN('Crude Oil'!B$2),FALSE)+VLOOKUP($A7,'Crude Oil'!$A$32:$AQ$58,COLUMN('Crude Oil'!B$32),FALSE)</f>
        <v>0</v>
      </c>
      <c r="C7">
        <f>VLOOKUP($A7,'Crude Oil'!$A$2:$AQ$28,COLUMN('Crude Oil'!C$2),FALSE)+VLOOKUP($A7,'Crude Oil'!$A$32:$AQ$58,COLUMN('Crude Oil'!C$32),FALSE)</f>
        <v>0</v>
      </c>
      <c r="D7">
        <f>VLOOKUP($A7,'Crude Oil'!$A$2:$AQ$28,COLUMN('Crude Oil'!D$2),FALSE)+VLOOKUP($A7,'Crude Oil'!$A$32:$AQ$58,COLUMN('Crude Oil'!D$32),FALSE)</f>
        <v>0</v>
      </c>
      <c r="E7">
        <f>VLOOKUP($A7,'Crude Oil'!$A$2:$AQ$28,COLUMN('Crude Oil'!E$2),FALSE)+VLOOKUP($A7,'Crude Oil'!$A$32:$AQ$58,COLUMN('Crude Oil'!E$32),FALSE)</f>
        <v>0</v>
      </c>
      <c r="F7">
        <f>VLOOKUP($A7,'Crude Oil'!$A$2:$AQ$28,COLUMN('Crude Oil'!F$2),FALSE)+VLOOKUP($A7,'Crude Oil'!$A$32:$AQ$58,COLUMN('Crude Oil'!F$32),FALSE)</f>
        <v>0</v>
      </c>
      <c r="G7">
        <f>VLOOKUP($A7,'Crude Oil'!$A$2:$AQ$28,COLUMN('Crude Oil'!G$2),FALSE)+VLOOKUP($A7,'Crude Oil'!$A$32:$AQ$58,COLUMN('Crude Oil'!G$32),FALSE)</f>
        <v>0</v>
      </c>
      <c r="H7">
        <f>VLOOKUP($A7,'Crude Oil'!$A$2:$AQ$28,COLUMN('Crude Oil'!H$2),FALSE)+VLOOKUP($A7,'Crude Oil'!$A$32:$AQ$58,COLUMN('Crude Oil'!H$32),FALSE)</f>
        <v>0</v>
      </c>
      <c r="I7">
        <f>VLOOKUP($A7,'Crude Oil'!$A$2:$AQ$28,COLUMN('Crude Oil'!I$2),FALSE)+VLOOKUP($A7,'Crude Oil'!$A$32:$AQ$58,COLUMN('Crude Oil'!I$32),FALSE)</f>
        <v>0</v>
      </c>
      <c r="J7">
        <f>VLOOKUP($A7,'Crude Oil'!$A$2:$AQ$28,COLUMN('Crude Oil'!J$2),FALSE)+VLOOKUP($A7,'Crude Oil'!$A$32:$AQ$58,COLUMN('Crude Oil'!J$32),FALSE)</f>
        <v>0</v>
      </c>
      <c r="K7">
        <f>VLOOKUP($A7,'Crude Oil'!$A$2:$AQ$28,COLUMN('Crude Oil'!K$2),FALSE)+VLOOKUP($A7,'Crude Oil'!$A$32:$AQ$58,COLUMN('Crude Oil'!K$32),FALSE)</f>
        <v>0</v>
      </c>
      <c r="L7">
        <f>VLOOKUP($A7,'Crude Oil'!$A$2:$AQ$28,COLUMN('Crude Oil'!L$2),FALSE)+VLOOKUP($A7,'Crude Oil'!$A$32:$AQ$58,COLUMN('Crude Oil'!L$32),FALSE)</f>
        <v>0</v>
      </c>
      <c r="M7">
        <f>VLOOKUP($A7,'Crude Oil'!$A$2:$AQ$28,COLUMN('Crude Oil'!M$2),FALSE)+VLOOKUP($A7,'Crude Oil'!$A$32:$AQ$58,COLUMN('Crude Oil'!M$32),FALSE)</f>
        <v>0</v>
      </c>
      <c r="N7">
        <f>VLOOKUP($A7,'Crude Oil'!$A$2:$AQ$28,COLUMN('Crude Oil'!N$2),FALSE)+VLOOKUP($A7,'Crude Oil'!$A$32:$AQ$58,COLUMN('Crude Oil'!N$32),FALSE)</f>
        <v>0</v>
      </c>
      <c r="O7">
        <f>VLOOKUP($A7,'Crude Oil'!$A$2:$AQ$28,COLUMN('Crude Oil'!O$2),FALSE)+VLOOKUP($A7,'Crude Oil'!$A$32:$AQ$58,COLUMN('Crude Oil'!O$32),FALSE)</f>
        <v>0</v>
      </c>
      <c r="P7">
        <f>VLOOKUP($A7,'Crude Oil'!$A$2:$AQ$28,COLUMN('Crude Oil'!P$2),FALSE)+VLOOKUP($A7,'Crude Oil'!$A$32:$AQ$58,COLUMN('Crude Oil'!P$32),FALSE)</f>
        <v>0</v>
      </c>
      <c r="Q7">
        <f>VLOOKUP($A7,'Crude Oil'!$A$2:$AQ$28,COLUMN('Crude Oil'!Q$2),FALSE)+VLOOKUP($A7,'Crude Oil'!$A$32:$AQ$58,COLUMN('Crude Oil'!Q$32),FALSE)</f>
        <v>0</v>
      </c>
      <c r="R7">
        <f>VLOOKUP($A7,'Crude Oil'!$A$2:$AQ$28,COLUMN('Crude Oil'!R$2),FALSE)+VLOOKUP($A7,'Crude Oil'!$A$32:$AQ$58,COLUMN('Crude Oil'!R$32),FALSE)</f>
        <v>0</v>
      </c>
      <c r="S7">
        <f>VLOOKUP($A7,'Crude Oil'!$A$2:$AQ$28,COLUMN('Crude Oil'!S$2),FALSE)+VLOOKUP($A7,'Crude Oil'!$A$32:$AQ$58,COLUMN('Crude Oil'!S$32),FALSE)</f>
        <v>0</v>
      </c>
      <c r="T7">
        <f>VLOOKUP($A7,'Crude Oil'!$A$2:$AQ$28,COLUMN('Crude Oil'!T$2),FALSE)+VLOOKUP($A7,'Crude Oil'!$A$32:$AQ$58,COLUMN('Crude Oil'!T$32),FALSE)</f>
        <v>0</v>
      </c>
      <c r="U7">
        <f>VLOOKUP($A7,'Crude Oil'!$A$2:$AQ$28,COLUMN('Crude Oil'!U$2),FALSE)+VLOOKUP($A7,'Crude Oil'!$A$32:$AQ$58,COLUMN('Crude Oil'!U$32),FALSE)</f>
        <v>0</v>
      </c>
      <c r="V7">
        <f>VLOOKUP($A7,'Crude Oil'!$A$2:$AQ$28,COLUMN('Crude Oil'!V$2),FALSE)+VLOOKUP($A7,'Crude Oil'!$A$32:$AQ$58,COLUMN('Crude Oil'!V$32),FALSE)</f>
        <v>0</v>
      </c>
      <c r="W7">
        <f>VLOOKUP($A7,'Crude Oil'!$A$2:$AQ$28,COLUMN('Crude Oil'!W$2),FALSE)+VLOOKUP($A7,'Crude Oil'!$A$32:$AQ$58,COLUMN('Crude Oil'!W$32),FALSE)</f>
        <v>0</v>
      </c>
      <c r="X7">
        <f>VLOOKUP($A7,'Crude Oil'!$A$2:$AQ$28,COLUMN('Crude Oil'!X$2),FALSE)+VLOOKUP($A7,'Crude Oil'!$A$32:$AQ$58,COLUMN('Crude Oil'!X$32),FALSE)</f>
        <v>0</v>
      </c>
      <c r="Y7">
        <f>VLOOKUP($A7,'Crude Oil'!$A$2:$AQ$28,COLUMN('Crude Oil'!Y$2),FALSE)+VLOOKUP($A7,'Crude Oil'!$A$32:$AQ$58,COLUMN('Crude Oil'!Y$32),FALSE)</f>
        <v>0</v>
      </c>
      <c r="Z7">
        <f>VLOOKUP($A7,'Crude Oil'!$A$2:$AQ$28,COLUMN('Crude Oil'!Z$2),FALSE)+VLOOKUP($A7,'Crude Oil'!$A$32:$AQ$58,COLUMN('Crude Oil'!Z$32),FALSE)</f>
        <v>0</v>
      </c>
      <c r="AA7">
        <f>VLOOKUP($A7,'Crude Oil'!$A$2:$AQ$28,COLUMN('Crude Oil'!AA$2),FALSE)+VLOOKUP($A7,'Crude Oil'!$A$32:$AQ$58,COLUMN('Crude Oil'!AA$32),FALSE)</f>
        <v>0</v>
      </c>
      <c r="AB7">
        <f>VLOOKUP($A7,'Crude Oil'!$A$2:$AQ$28,COLUMN('Crude Oil'!AB$2),FALSE)+VLOOKUP($A7,'Crude Oil'!$A$32:$AQ$58,COLUMN('Crude Oil'!AB$32),FALSE)</f>
        <v>0</v>
      </c>
      <c r="AC7">
        <f>VLOOKUP($A7,'Crude Oil'!$A$2:$AQ$28,COLUMN('Crude Oil'!AC$2),FALSE)+VLOOKUP($A7,'Crude Oil'!$A$32:$AQ$58,COLUMN('Crude Oil'!AC$32),FALSE)</f>
        <v>0</v>
      </c>
      <c r="AD7">
        <f>VLOOKUP($A7,'Crude Oil'!$A$2:$AQ$28,COLUMN('Crude Oil'!AD$2),FALSE)+VLOOKUP($A7,'Crude Oil'!$A$32:$AQ$58,COLUMN('Crude Oil'!AD$32),FALSE)</f>
        <v>0</v>
      </c>
      <c r="AE7">
        <f>VLOOKUP($A7,'Crude Oil'!$A$2:$AQ$28,COLUMN('Crude Oil'!AE$2),FALSE)+VLOOKUP($A7,'Crude Oil'!$A$32:$AQ$58,COLUMN('Crude Oil'!AE$32),FALSE)</f>
        <v>0</v>
      </c>
      <c r="AF7">
        <f>VLOOKUP($A7,'Crude Oil'!$A$2:$AQ$28,COLUMN('Crude Oil'!AF$2),FALSE)+VLOOKUP($A7,'Crude Oil'!$A$32:$AQ$58,COLUMN('Crude Oil'!AF$32),FALSE)</f>
        <v>0</v>
      </c>
      <c r="AG7">
        <f>VLOOKUP($A7,'Crude Oil'!$A$2:$AQ$28,COLUMN('Crude Oil'!AG$2),FALSE)+VLOOKUP($A7,'Crude Oil'!$A$32:$AQ$58,COLUMN('Crude Oil'!AG$32),FALSE)</f>
        <v>0</v>
      </c>
      <c r="AH7">
        <f>VLOOKUP($A7,'Crude Oil'!$A$2:$AQ$28,COLUMN('Crude Oil'!AH$2),FALSE)+VLOOKUP($A7,'Crude Oil'!$A$32:$AQ$58,COLUMN('Crude Oil'!AH$32),FALSE)</f>
        <v>0</v>
      </c>
      <c r="AI7">
        <f>VLOOKUP($A7,'Crude Oil'!$A$2:$AQ$28,COLUMN('Crude Oil'!AI$2),FALSE)+VLOOKUP($A7,'Crude Oil'!$A$32:$AQ$58,COLUMN('Crude Oil'!AI$32),FALSE)</f>
        <v>0</v>
      </c>
      <c r="AJ7">
        <f>VLOOKUP($A7,'Crude Oil'!$A$2:$AQ$28,COLUMN('Crude Oil'!AJ$2),FALSE)+VLOOKUP($A7,'Crude Oil'!$A$32:$AQ$58,COLUMN('Crude Oil'!AJ$32),FALSE)</f>
        <v>0</v>
      </c>
      <c r="AK7">
        <f>VLOOKUP($A7,'Crude Oil'!$A$2:$AQ$28,COLUMN('Crude Oil'!AK$2),FALSE)+VLOOKUP($A7,'Crude Oil'!$A$32:$AQ$58,COLUMN('Crude Oil'!AK$32),FALSE)</f>
        <v>0</v>
      </c>
      <c r="AL7">
        <f>VLOOKUP($A7,'Crude Oil'!$A$2:$AQ$28,COLUMN('Crude Oil'!AL$2),FALSE)+VLOOKUP($A7,'Crude Oil'!$A$32:$AQ$58,COLUMN('Crude Oil'!AL$32),FALSE)</f>
        <v>0</v>
      </c>
      <c r="AM7">
        <f>VLOOKUP($A7,'Crude Oil'!$A$2:$AQ$28,COLUMN('Crude Oil'!AM$2),FALSE)+VLOOKUP($A7,'Crude Oil'!$A$32:$AQ$58,COLUMN('Crude Oil'!AM$32),FALSE)</f>
        <v>0</v>
      </c>
      <c r="AN7">
        <f>VLOOKUP($A7,'Crude Oil'!$A$2:$AQ$28,COLUMN('Crude Oil'!AN$2),FALSE)+VLOOKUP($A7,'Crude Oil'!$A$32:$AQ$58,COLUMN('Crude Oil'!AN$32),FALSE)</f>
        <v>0</v>
      </c>
      <c r="AO7">
        <f>VLOOKUP($A7,'Crude Oil'!$A$2:$AQ$28,COLUMN('Crude Oil'!AO$2),FALSE)+VLOOKUP($A7,'Crude Oil'!$A$32:$AQ$58,COLUMN('Crude Oil'!AO$32),FALSE)</f>
        <v>0</v>
      </c>
      <c r="AP7">
        <f>VLOOKUP($A7,'Crude Oil'!$A$2:$AQ$28,COLUMN('Crude Oil'!AP$2),FALSE)+VLOOKUP($A7,'Crude Oil'!$A$32:$AQ$58,COLUMN('Crude Oil'!AP$32),FALSE)</f>
        <v>0</v>
      </c>
      <c r="AQ7">
        <f>VLOOKUP($A7,'Crude Oil'!$A$2:$AQ$28,COLUMN('Crude Oil'!AQ$2),FALSE)+VLOOKUP($A7,'Crude Oil'!$A$32:$AQ$58,COLUMN('Crude Oil'!AQ$32),FALSE)</f>
        <v>0</v>
      </c>
    </row>
    <row r="8" spans="1:43">
      <c r="A8" s="37" t="s">
        <v>622</v>
      </c>
      <c r="B8">
        <f>VLOOKUP($A8,'Crude Oil'!$A$2:$AQ$28,COLUMN('Crude Oil'!B$2),FALSE)+VLOOKUP($A8,'Crude Oil'!$A$32:$AQ$58,COLUMN('Crude Oil'!B$32),FALSE)</f>
        <v>0</v>
      </c>
      <c r="C8">
        <f>VLOOKUP($A8,'Crude Oil'!$A$2:$AQ$28,COLUMN('Crude Oil'!C$2),FALSE)+VLOOKUP($A8,'Crude Oil'!$A$32:$AQ$58,COLUMN('Crude Oil'!C$32),FALSE)</f>
        <v>0</v>
      </c>
      <c r="D8">
        <f>VLOOKUP($A8,'Crude Oil'!$A$2:$AQ$28,COLUMN('Crude Oil'!D$2),FALSE)+VLOOKUP($A8,'Crude Oil'!$A$32:$AQ$58,COLUMN('Crude Oil'!D$32),FALSE)</f>
        <v>0</v>
      </c>
      <c r="E8">
        <f>VLOOKUP($A8,'Crude Oil'!$A$2:$AQ$28,COLUMN('Crude Oil'!E$2),FALSE)+VLOOKUP($A8,'Crude Oil'!$A$32:$AQ$58,COLUMN('Crude Oil'!E$32),FALSE)</f>
        <v>0</v>
      </c>
      <c r="F8">
        <f>VLOOKUP($A8,'Crude Oil'!$A$2:$AQ$28,COLUMN('Crude Oil'!F$2),FALSE)+VLOOKUP($A8,'Crude Oil'!$A$32:$AQ$58,COLUMN('Crude Oil'!F$32),FALSE)</f>
        <v>0</v>
      </c>
      <c r="G8">
        <f>VLOOKUP($A8,'Crude Oil'!$A$2:$AQ$28,COLUMN('Crude Oil'!G$2),FALSE)+VLOOKUP($A8,'Crude Oil'!$A$32:$AQ$58,COLUMN('Crude Oil'!G$32),FALSE)</f>
        <v>0</v>
      </c>
      <c r="H8">
        <f>VLOOKUP($A8,'Crude Oil'!$A$2:$AQ$28,COLUMN('Crude Oil'!H$2),FALSE)+VLOOKUP($A8,'Crude Oil'!$A$32:$AQ$58,COLUMN('Crude Oil'!H$32),FALSE)</f>
        <v>0</v>
      </c>
      <c r="I8">
        <f>VLOOKUP($A8,'Crude Oil'!$A$2:$AQ$28,COLUMN('Crude Oil'!I$2),FALSE)+VLOOKUP($A8,'Crude Oil'!$A$32:$AQ$58,COLUMN('Crude Oil'!I$32),FALSE)</f>
        <v>0</v>
      </c>
      <c r="J8">
        <f>VLOOKUP($A8,'Crude Oil'!$A$2:$AQ$28,COLUMN('Crude Oil'!J$2),FALSE)+VLOOKUP($A8,'Crude Oil'!$A$32:$AQ$58,COLUMN('Crude Oil'!J$32),FALSE)</f>
        <v>0</v>
      </c>
      <c r="K8">
        <f>VLOOKUP($A8,'Crude Oil'!$A$2:$AQ$28,COLUMN('Crude Oil'!K$2),FALSE)+VLOOKUP($A8,'Crude Oil'!$A$32:$AQ$58,COLUMN('Crude Oil'!K$32),FALSE)</f>
        <v>0</v>
      </c>
      <c r="L8">
        <f>VLOOKUP($A8,'Crude Oil'!$A$2:$AQ$28,COLUMN('Crude Oil'!L$2),FALSE)+VLOOKUP($A8,'Crude Oil'!$A$32:$AQ$58,COLUMN('Crude Oil'!L$32),FALSE)</f>
        <v>0</v>
      </c>
      <c r="M8">
        <f>VLOOKUP($A8,'Crude Oil'!$A$2:$AQ$28,COLUMN('Crude Oil'!M$2),FALSE)+VLOOKUP($A8,'Crude Oil'!$A$32:$AQ$58,COLUMN('Crude Oil'!M$32),FALSE)</f>
        <v>0</v>
      </c>
      <c r="N8">
        <f>VLOOKUP($A8,'Crude Oil'!$A$2:$AQ$28,COLUMN('Crude Oil'!N$2),FALSE)+VLOOKUP($A8,'Crude Oil'!$A$32:$AQ$58,COLUMN('Crude Oil'!N$32),FALSE)</f>
        <v>0</v>
      </c>
      <c r="O8">
        <f>VLOOKUP($A8,'Crude Oil'!$A$2:$AQ$28,COLUMN('Crude Oil'!O$2),FALSE)+VLOOKUP($A8,'Crude Oil'!$A$32:$AQ$58,COLUMN('Crude Oil'!O$32),FALSE)</f>
        <v>0</v>
      </c>
      <c r="P8">
        <f>VLOOKUP($A8,'Crude Oil'!$A$2:$AQ$28,COLUMN('Crude Oil'!P$2),FALSE)+VLOOKUP($A8,'Crude Oil'!$A$32:$AQ$58,COLUMN('Crude Oil'!P$32),FALSE)</f>
        <v>0</v>
      </c>
      <c r="Q8">
        <f>VLOOKUP($A8,'Crude Oil'!$A$2:$AQ$28,COLUMN('Crude Oil'!Q$2),FALSE)+VLOOKUP($A8,'Crude Oil'!$A$32:$AQ$58,COLUMN('Crude Oil'!Q$32),FALSE)</f>
        <v>0</v>
      </c>
      <c r="R8">
        <f>VLOOKUP($A8,'Crude Oil'!$A$2:$AQ$28,COLUMN('Crude Oil'!R$2),FALSE)+VLOOKUP($A8,'Crude Oil'!$A$32:$AQ$58,COLUMN('Crude Oil'!R$32),FALSE)</f>
        <v>0</v>
      </c>
      <c r="S8">
        <f>VLOOKUP($A8,'Crude Oil'!$A$2:$AQ$28,COLUMN('Crude Oil'!S$2),FALSE)+VLOOKUP($A8,'Crude Oil'!$A$32:$AQ$58,COLUMN('Crude Oil'!S$32),FALSE)</f>
        <v>0</v>
      </c>
      <c r="T8">
        <f>VLOOKUP($A8,'Crude Oil'!$A$2:$AQ$28,COLUMN('Crude Oil'!T$2),FALSE)+VLOOKUP($A8,'Crude Oil'!$A$32:$AQ$58,COLUMN('Crude Oil'!T$32),FALSE)</f>
        <v>0</v>
      </c>
      <c r="U8">
        <f>VLOOKUP($A8,'Crude Oil'!$A$2:$AQ$28,COLUMN('Crude Oil'!U$2),FALSE)+VLOOKUP($A8,'Crude Oil'!$A$32:$AQ$58,COLUMN('Crude Oil'!U$32),FALSE)</f>
        <v>0</v>
      </c>
      <c r="V8">
        <f>VLOOKUP($A8,'Crude Oil'!$A$2:$AQ$28,COLUMN('Crude Oil'!V$2),FALSE)+VLOOKUP($A8,'Crude Oil'!$A$32:$AQ$58,COLUMN('Crude Oil'!V$32),FALSE)</f>
        <v>0</v>
      </c>
      <c r="W8">
        <f>VLOOKUP($A8,'Crude Oil'!$A$2:$AQ$28,COLUMN('Crude Oil'!W$2),FALSE)+VLOOKUP($A8,'Crude Oil'!$A$32:$AQ$58,COLUMN('Crude Oil'!W$32),FALSE)</f>
        <v>0</v>
      </c>
      <c r="X8">
        <f>VLOOKUP($A8,'Crude Oil'!$A$2:$AQ$28,COLUMN('Crude Oil'!X$2),FALSE)+VLOOKUP($A8,'Crude Oil'!$A$32:$AQ$58,COLUMN('Crude Oil'!X$32),FALSE)</f>
        <v>0</v>
      </c>
      <c r="Y8">
        <f>VLOOKUP($A8,'Crude Oil'!$A$2:$AQ$28,COLUMN('Crude Oil'!Y$2),FALSE)+VLOOKUP($A8,'Crude Oil'!$A$32:$AQ$58,COLUMN('Crude Oil'!Y$32),FALSE)</f>
        <v>0</v>
      </c>
      <c r="Z8">
        <f>VLOOKUP($A8,'Crude Oil'!$A$2:$AQ$28,COLUMN('Crude Oil'!Z$2),FALSE)+VLOOKUP($A8,'Crude Oil'!$A$32:$AQ$58,COLUMN('Crude Oil'!Z$32),FALSE)</f>
        <v>0</v>
      </c>
      <c r="AA8">
        <f>VLOOKUP($A8,'Crude Oil'!$A$2:$AQ$28,COLUMN('Crude Oil'!AA$2),FALSE)+VLOOKUP($A8,'Crude Oil'!$A$32:$AQ$58,COLUMN('Crude Oil'!AA$32),FALSE)</f>
        <v>0</v>
      </c>
      <c r="AB8">
        <f>VLOOKUP($A8,'Crude Oil'!$A$2:$AQ$28,COLUMN('Crude Oil'!AB$2),FALSE)+VLOOKUP($A8,'Crude Oil'!$A$32:$AQ$58,COLUMN('Crude Oil'!AB$32),FALSE)</f>
        <v>0</v>
      </c>
      <c r="AC8">
        <f>VLOOKUP($A8,'Crude Oil'!$A$2:$AQ$28,COLUMN('Crude Oil'!AC$2),FALSE)+VLOOKUP($A8,'Crude Oil'!$A$32:$AQ$58,COLUMN('Crude Oil'!AC$32),FALSE)</f>
        <v>0</v>
      </c>
      <c r="AD8">
        <f>VLOOKUP($A8,'Crude Oil'!$A$2:$AQ$28,COLUMN('Crude Oil'!AD$2),FALSE)+VLOOKUP($A8,'Crude Oil'!$A$32:$AQ$58,COLUMN('Crude Oil'!AD$32),FALSE)</f>
        <v>0</v>
      </c>
      <c r="AE8">
        <f>VLOOKUP($A8,'Crude Oil'!$A$2:$AQ$28,COLUMN('Crude Oil'!AE$2),FALSE)+VLOOKUP($A8,'Crude Oil'!$A$32:$AQ$58,COLUMN('Crude Oil'!AE$32),FALSE)</f>
        <v>0</v>
      </c>
      <c r="AF8">
        <f>VLOOKUP($A8,'Crude Oil'!$A$2:$AQ$28,COLUMN('Crude Oil'!AF$2),FALSE)+VLOOKUP($A8,'Crude Oil'!$A$32:$AQ$58,COLUMN('Crude Oil'!AF$32),FALSE)</f>
        <v>0</v>
      </c>
      <c r="AG8">
        <f>VLOOKUP($A8,'Crude Oil'!$A$2:$AQ$28,COLUMN('Crude Oil'!AG$2),FALSE)+VLOOKUP($A8,'Crude Oil'!$A$32:$AQ$58,COLUMN('Crude Oil'!AG$32),FALSE)</f>
        <v>0</v>
      </c>
      <c r="AH8">
        <f>VLOOKUP($A8,'Crude Oil'!$A$2:$AQ$28,COLUMN('Crude Oil'!AH$2),FALSE)+VLOOKUP($A8,'Crude Oil'!$A$32:$AQ$58,COLUMN('Crude Oil'!AH$32),FALSE)</f>
        <v>0</v>
      </c>
      <c r="AI8">
        <f>VLOOKUP($A8,'Crude Oil'!$A$2:$AQ$28,COLUMN('Crude Oil'!AI$2),FALSE)+VLOOKUP($A8,'Crude Oil'!$A$32:$AQ$58,COLUMN('Crude Oil'!AI$32),FALSE)</f>
        <v>0</v>
      </c>
      <c r="AJ8">
        <f>VLOOKUP($A8,'Crude Oil'!$A$2:$AQ$28,COLUMN('Crude Oil'!AJ$2),FALSE)+VLOOKUP($A8,'Crude Oil'!$A$32:$AQ$58,COLUMN('Crude Oil'!AJ$32),FALSE)</f>
        <v>0</v>
      </c>
      <c r="AK8">
        <f>VLOOKUP($A8,'Crude Oil'!$A$2:$AQ$28,COLUMN('Crude Oil'!AK$2),FALSE)+VLOOKUP($A8,'Crude Oil'!$A$32:$AQ$58,COLUMN('Crude Oil'!AK$32),FALSE)</f>
        <v>0</v>
      </c>
      <c r="AL8">
        <f>VLOOKUP($A8,'Crude Oil'!$A$2:$AQ$28,COLUMN('Crude Oil'!AL$2),FALSE)+VLOOKUP($A8,'Crude Oil'!$A$32:$AQ$58,COLUMN('Crude Oil'!AL$32),FALSE)</f>
        <v>0</v>
      </c>
      <c r="AM8">
        <f>VLOOKUP($A8,'Crude Oil'!$A$2:$AQ$28,COLUMN('Crude Oil'!AM$2),FALSE)+VLOOKUP($A8,'Crude Oil'!$A$32:$AQ$58,COLUMN('Crude Oil'!AM$32),FALSE)</f>
        <v>0</v>
      </c>
      <c r="AN8">
        <f>VLOOKUP($A8,'Crude Oil'!$A$2:$AQ$28,COLUMN('Crude Oil'!AN$2),FALSE)+VLOOKUP($A8,'Crude Oil'!$A$32:$AQ$58,COLUMN('Crude Oil'!AN$32),FALSE)</f>
        <v>0</v>
      </c>
      <c r="AO8">
        <f>VLOOKUP($A8,'Crude Oil'!$A$2:$AQ$28,COLUMN('Crude Oil'!AO$2),FALSE)+VLOOKUP($A8,'Crude Oil'!$A$32:$AQ$58,COLUMN('Crude Oil'!AO$32),FALSE)</f>
        <v>0</v>
      </c>
      <c r="AP8">
        <f>VLOOKUP($A8,'Crude Oil'!$A$2:$AQ$28,COLUMN('Crude Oil'!AP$2),FALSE)+VLOOKUP($A8,'Crude Oil'!$A$32:$AQ$58,COLUMN('Crude Oil'!AP$32),FALSE)</f>
        <v>0</v>
      </c>
      <c r="AQ8">
        <f>VLOOKUP($A8,'Crude Oil'!$A$2:$AQ$28,COLUMN('Crude Oil'!AQ$2),FALSE)+VLOOKUP($A8,'Crude Oil'!$A$32:$AQ$58,COLUMN('Crude Oil'!AQ$32),FALSE)</f>
        <v>0</v>
      </c>
    </row>
    <row r="9" spans="1:43">
      <c r="A9" s="37" t="s">
        <v>623</v>
      </c>
      <c r="B9">
        <f>VLOOKUP($A9,'Crude Oil'!$A$2:$AQ$28,COLUMN('Crude Oil'!B$2),FALSE)+VLOOKUP($A9,'Crude Oil'!$A$32:$AQ$58,COLUMN('Crude Oil'!B$32),FALSE)</f>
        <v>0</v>
      </c>
      <c r="C9">
        <f>VLOOKUP($A9,'Crude Oil'!$A$2:$AQ$28,COLUMN('Crude Oil'!C$2),FALSE)+VLOOKUP($A9,'Crude Oil'!$A$32:$AQ$58,COLUMN('Crude Oil'!C$32),FALSE)</f>
        <v>0</v>
      </c>
      <c r="D9">
        <f>VLOOKUP($A9,'Crude Oil'!$A$2:$AQ$28,COLUMN('Crude Oil'!D$2),FALSE)+VLOOKUP($A9,'Crude Oil'!$A$32:$AQ$58,COLUMN('Crude Oil'!D$32),FALSE)</f>
        <v>0</v>
      </c>
      <c r="E9">
        <f>VLOOKUP($A9,'Crude Oil'!$A$2:$AQ$28,COLUMN('Crude Oil'!E$2),FALSE)+VLOOKUP($A9,'Crude Oil'!$A$32:$AQ$58,COLUMN('Crude Oil'!E$32),FALSE)</f>
        <v>0</v>
      </c>
      <c r="F9">
        <f>VLOOKUP($A9,'Crude Oil'!$A$2:$AQ$28,COLUMN('Crude Oil'!F$2),FALSE)+VLOOKUP($A9,'Crude Oil'!$A$32:$AQ$58,COLUMN('Crude Oil'!F$32),FALSE)</f>
        <v>0</v>
      </c>
      <c r="G9">
        <f>VLOOKUP($A9,'Crude Oil'!$A$2:$AQ$28,COLUMN('Crude Oil'!G$2),FALSE)+VLOOKUP($A9,'Crude Oil'!$A$32:$AQ$58,COLUMN('Crude Oil'!G$32),FALSE)</f>
        <v>0</v>
      </c>
      <c r="H9">
        <f>VLOOKUP($A9,'Crude Oil'!$A$2:$AQ$28,COLUMN('Crude Oil'!H$2),FALSE)+VLOOKUP($A9,'Crude Oil'!$A$32:$AQ$58,COLUMN('Crude Oil'!H$32),FALSE)</f>
        <v>0</v>
      </c>
      <c r="I9">
        <f>VLOOKUP($A9,'Crude Oil'!$A$2:$AQ$28,COLUMN('Crude Oil'!I$2),FALSE)+VLOOKUP($A9,'Crude Oil'!$A$32:$AQ$58,COLUMN('Crude Oil'!I$32),FALSE)</f>
        <v>0</v>
      </c>
      <c r="J9">
        <f>VLOOKUP($A9,'Crude Oil'!$A$2:$AQ$28,COLUMN('Crude Oil'!J$2),FALSE)+VLOOKUP($A9,'Crude Oil'!$A$32:$AQ$58,COLUMN('Crude Oil'!J$32),FALSE)</f>
        <v>0</v>
      </c>
      <c r="K9">
        <f>VLOOKUP($A9,'Crude Oil'!$A$2:$AQ$28,COLUMN('Crude Oil'!K$2),FALSE)+VLOOKUP($A9,'Crude Oil'!$A$32:$AQ$58,COLUMN('Crude Oil'!K$32),FALSE)</f>
        <v>0</v>
      </c>
      <c r="L9">
        <f>VLOOKUP($A9,'Crude Oil'!$A$2:$AQ$28,COLUMN('Crude Oil'!L$2),FALSE)+VLOOKUP($A9,'Crude Oil'!$A$32:$AQ$58,COLUMN('Crude Oil'!L$32),FALSE)</f>
        <v>0</v>
      </c>
      <c r="M9">
        <f>VLOOKUP($A9,'Crude Oil'!$A$2:$AQ$28,COLUMN('Crude Oil'!M$2),FALSE)+VLOOKUP($A9,'Crude Oil'!$A$32:$AQ$58,COLUMN('Crude Oil'!M$32),FALSE)</f>
        <v>0</v>
      </c>
      <c r="N9">
        <f>VLOOKUP($A9,'Crude Oil'!$A$2:$AQ$28,COLUMN('Crude Oil'!N$2),FALSE)+VLOOKUP($A9,'Crude Oil'!$A$32:$AQ$58,COLUMN('Crude Oil'!N$32),FALSE)</f>
        <v>0</v>
      </c>
      <c r="O9">
        <f>VLOOKUP($A9,'Crude Oil'!$A$2:$AQ$28,COLUMN('Crude Oil'!O$2),FALSE)+VLOOKUP($A9,'Crude Oil'!$A$32:$AQ$58,COLUMN('Crude Oil'!O$32),FALSE)</f>
        <v>0</v>
      </c>
      <c r="P9">
        <f>VLOOKUP($A9,'Crude Oil'!$A$2:$AQ$28,COLUMN('Crude Oil'!P$2),FALSE)+VLOOKUP($A9,'Crude Oil'!$A$32:$AQ$58,COLUMN('Crude Oil'!P$32),FALSE)</f>
        <v>0</v>
      </c>
      <c r="Q9">
        <f>VLOOKUP($A9,'Crude Oil'!$A$2:$AQ$28,COLUMN('Crude Oil'!Q$2),FALSE)+VLOOKUP($A9,'Crude Oil'!$A$32:$AQ$58,COLUMN('Crude Oil'!Q$32),FALSE)</f>
        <v>0</v>
      </c>
      <c r="R9">
        <f>VLOOKUP($A9,'Crude Oil'!$A$2:$AQ$28,COLUMN('Crude Oil'!R$2),FALSE)+VLOOKUP($A9,'Crude Oil'!$A$32:$AQ$58,COLUMN('Crude Oil'!R$32),FALSE)</f>
        <v>0</v>
      </c>
      <c r="S9">
        <f>VLOOKUP($A9,'Crude Oil'!$A$2:$AQ$28,COLUMN('Crude Oil'!S$2),FALSE)+VLOOKUP($A9,'Crude Oil'!$A$32:$AQ$58,COLUMN('Crude Oil'!S$32),FALSE)</f>
        <v>0</v>
      </c>
      <c r="T9">
        <f>VLOOKUP($A9,'Crude Oil'!$A$2:$AQ$28,COLUMN('Crude Oil'!T$2),FALSE)+VLOOKUP($A9,'Crude Oil'!$A$32:$AQ$58,COLUMN('Crude Oil'!T$32),FALSE)</f>
        <v>0</v>
      </c>
      <c r="U9">
        <f>VLOOKUP($A9,'Crude Oil'!$A$2:$AQ$28,COLUMN('Crude Oil'!U$2),FALSE)+VLOOKUP($A9,'Crude Oil'!$A$32:$AQ$58,COLUMN('Crude Oil'!U$32),FALSE)</f>
        <v>0</v>
      </c>
      <c r="V9">
        <f>VLOOKUP($A9,'Crude Oil'!$A$2:$AQ$28,COLUMN('Crude Oil'!V$2),FALSE)+VLOOKUP($A9,'Crude Oil'!$A$32:$AQ$58,COLUMN('Crude Oil'!V$32),FALSE)</f>
        <v>0</v>
      </c>
      <c r="W9">
        <f>VLOOKUP($A9,'Crude Oil'!$A$2:$AQ$28,COLUMN('Crude Oil'!W$2),FALSE)+VLOOKUP($A9,'Crude Oil'!$A$32:$AQ$58,COLUMN('Crude Oil'!W$32),FALSE)</f>
        <v>0</v>
      </c>
      <c r="X9">
        <f>VLOOKUP($A9,'Crude Oil'!$A$2:$AQ$28,COLUMN('Crude Oil'!X$2),FALSE)+VLOOKUP($A9,'Crude Oil'!$A$32:$AQ$58,COLUMN('Crude Oil'!X$32),FALSE)</f>
        <v>0</v>
      </c>
      <c r="Y9">
        <f>VLOOKUP($A9,'Crude Oil'!$A$2:$AQ$28,COLUMN('Crude Oil'!Y$2),FALSE)+VLOOKUP($A9,'Crude Oil'!$A$32:$AQ$58,COLUMN('Crude Oil'!Y$32),FALSE)</f>
        <v>0</v>
      </c>
      <c r="Z9">
        <f>VLOOKUP($A9,'Crude Oil'!$A$2:$AQ$28,COLUMN('Crude Oil'!Z$2),FALSE)+VLOOKUP($A9,'Crude Oil'!$A$32:$AQ$58,COLUMN('Crude Oil'!Z$32),FALSE)</f>
        <v>0</v>
      </c>
      <c r="AA9">
        <f>VLOOKUP($A9,'Crude Oil'!$A$2:$AQ$28,COLUMN('Crude Oil'!AA$2),FALSE)+VLOOKUP($A9,'Crude Oil'!$A$32:$AQ$58,COLUMN('Crude Oil'!AA$32),FALSE)</f>
        <v>0</v>
      </c>
      <c r="AB9">
        <f>VLOOKUP($A9,'Crude Oil'!$A$2:$AQ$28,COLUMN('Crude Oil'!AB$2),FALSE)+VLOOKUP($A9,'Crude Oil'!$A$32:$AQ$58,COLUMN('Crude Oil'!AB$32),FALSE)</f>
        <v>0</v>
      </c>
      <c r="AC9">
        <f>VLOOKUP($A9,'Crude Oil'!$A$2:$AQ$28,COLUMN('Crude Oil'!AC$2),FALSE)+VLOOKUP($A9,'Crude Oil'!$A$32:$AQ$58,COLUMN('Crude Oil'!AC$32),FALSE)</f>
        <v>0</v>
      </c>
      <c r="AD9">
        <f>VLOOKUP($A9,'Crude Oil'!$A$2:$AQ$28,COLUMN('Crude Oil'!AD$2),FALSE)+VLOOKUP($A9,'Crude Oil'!$A$32:$AQ$58,COLUMN('Crude Oil'!AD$32),FALSE)</f>
        <v>0</v>
      </c>
      <c r="AE9">
        <f>VLOOKUP($A9,'Crude Oil'!$A$2:$AQ$28,COLUMN('Crude Oil'!AE$2),FALSE)+VLOOKUP($A9,'Crude Oil'!$A$32:$AQ$58,COLUMN('Crude Oil'!AE$32),FALSE)</f>
        <v>0</v>
      </c>
      <c r="AF9">
        <f>VLOOKUP($A9,'Crude Oil'!$A$2:$AQ$28,COLUMN('Crude Oil'!AF$2),FALSE)+VLOOKUP($A9,'Crude Oil'!$A$32:$AQ$58,COLUMN('Crude Oil'!AF$32),FALSE)</f>
        <v>0</v>
      </c>
      <c r="AG9">
        <f>VLOOKUP($A9,'Crude Oil'!$A$2:$AQ$28,COLUMN('Crude Oil'!AG$2),FALSE)+VLOOKUP($A9,'Crude Oil'!$A$32:$AQ$58,COLUMN('Crude Oil'!AG$32),FALSE)</f>
        <v>0</v>
      </c>
      <c r="AH9">
        <f>VLOOKUP($A9,'Crude Oil'!$A$2:$AQ$28,COLUMN('Crude Oil'!AH$2),FALSE)+VLOOKUP($A9,'Crude Oil'!$A$32:$AQ$58,COLUMN('Crude Oil'!AH$32),FALSE)</f>
        <v>0</v>
      </c>
      <c r="AI9">
        <f>VLOOKUP($A9,'Crude Oil'!$A$2:$AQ$28,COLUMN('Crude Oil'!AI$2),FALSE)+VLOOKUP($A9,'Crude Oil'!$A$32:$AQ$58,COLUMN('Crude Oil'!AI$32),FALSE)</f>
        <v>0</v>
      </c>
      <c r="AJ9">
        <f>VLOOKUP($A9,'Crude Oil'!$A$2:$AQ$28,COLUMN('Crude Oil'!AJ$2),FALSE)+VLOOKUP($A9,'Crude Oil'!$A$32:$AQ$58,COLUMN('Crude Oil'!AJ$32),FALSE)</f>
        <v>0</v>
      </c>
      <c r="AK9">
        <f>VLOOKUP($A9,'Crude Oil'!$A$2:$AQ$28,COLUMN('Crude Oil'!AK$2),FALSE)+VLOOKUP($A9,'Crude Oil'!$A$32:$AQ$58,COLUMN('Crude Oil'!AK$32),FALSE)</f>
        <v>0</v>
      </c>
      <c r="AL9">
        <f>VLOOKUP($A9,'Crude Oil'!$A$2:$AQ$28,COLUMN('Crude Oil'!AL$2),FALSE)+VLOOKUP($A9,'Crude Oil'!$A$32:$AQ$58,COLUMN('Crude Oil'!AL$32),FALSE)</f>
        <v>0</v>
      </c>
      <c r="AM9">
        <f>VLOOKUP($A9,'Crude Oil'!$A$2:$AQ$28,COLUMN('Crude Oil'!AM$2),FALSE)+VLOOKUP($A9,'Crude Oil'!$A$32:$AQ$58,COLUMN('Crude Oil'!AM$32),FALSE)</f>
        <v>0</v>
      </c>
      <c r="AN9">
        <f>VLOOKUP($A9,'Crude Oil'!$A$2:$AQ$28,COLUMN('Crude Oil'!AN$2),FALSE)+VLOOKUP($A9,'Crude Oil'!$A$32:$AQ$58,COLUMN('Crude Oil'!AN$32),FALSE)</f>
        <v>0</v>
      </c>
      <c r="AO9">
        <f>VLOOKUP($A9,'Crude Oil'!$A$2:$AQ$28,COLUMN('Crude Oil'!AO$2),FALSE)+VLOOKUP($A9,'Crude Oil'!$A$32:$AQ$58,COLUMN('Crude Oil'!AO$32),FALSE)</f>
        <v>0</v>
      </c>
      <c r="AP9">
        <f>VLOOKUP($A9,'Crude Oil'!$A$2:$AQ$28,COLUMN('Crude Oil'!AP$2),FALSE)+VLOOKUP($A9,'Crude Oil'!$A$32:$AQ$58,COLUMN('Crude Oil'!AP$32),FALSE)</f>
        <v>0</v>
      </c>
      <c r="AQ9">
        <f>VLOOKUP($A9,'Crude Oil'!$A$2:$AQ$28,COLUMN('Crude Oil'!AQ$2),FALSE)+VLOOKUP($A9,'Crude Oil'!$A$32:$AQ$58,COLUMN('Crude Oil'!AQ$32),FALSE)</f>
        <v>0</v>
      </c>
    </row>
    <row r="10" spans="1:43">
      <c r="A10" s="37" t="s">
        <v>624</v>
      </c>
      <c r="B10">
        <f>VLOOKUP($A10,'Crude Oil'!$A$2:$AQ$28,COLUMN('Crude Oil'!B$2),FALSE)+VLOOKUP($A10,'Crude Oil'!$A$32:$AQ$58,COLUMN('Crude Oil'!B$32),FALSE)</f>
        <v>0</v>
      </c>
      <c r="C10">
        <f>VLOOKUP($A10,'Crude Oil'!$A$2:$AQ$28,COLUMN('Crude Oil'!C$2),FALSE)+VLOOKUP($A10,'Crude Oil'!$A$32:$AQ$58,COLUMN('Crude Oil'!C$32),FALSE)</f>
        <v>0</v>
      </c>
      <c r="D10">
        <f>VLOOKUP($A10,'Crude Oil'!$A$2:$AQ$28,COLUMN('Crude Oil'!D$2),FALSE)+VLOOKUP($A10,'Crude Oil'!$A$32:$AQ$58,COLUMN('Crude Oil'!D$32),FALSE)</f>
        <v>0</v>
      </c>
      <c r="E10">
        <f>VLOOKUP($A10,'Crude Oil'!$A$2:$AQ$28,COLUMN('Crude Oil'!E$2),FALSE)+VLOOKUP($A10,'Crude Oil'!$A$32:$AQ$58,COLUMN('Crude Oil'!E$32),FALSE)</f>
        <v>0</v>
      </c>
      <c r="F10">
        <f>VLOOKUP($A10,'Crude Oil'!$A$2:$AQ$28,COLUMN('Crude Oil'!F$2),FALSE)+VLOOKUP($A10,'Crude Oil'!$A$32:$AQ$58,COLUMN('Crude Oil'!F$32),FALSE)</f>
        <v>0</v>
      </c>
      <c r="G10">
        <f>VLOOKUP($A10,'Crude Oil'!$A$2:$AQ$28,COLUMN('Crude Oil'!G$2),FALSE)+VLOOKUP($A10,'Crude Oil'!$A$32:$AQ$58,COLUMN('Crude Oil'!G$32),FALSE)</f>
        <v>0</v>
      </c>
      <c r="H10">
        <f>VLOOKUP($A10,'Crude Oil'!$A$2:$AQ$28,COLUMN('Crude Oil'!H$2),FALSE)+VLOOKUP($A10,'Crude Oil'!$A$32:$AQ$58,COLUMN('Crude Oil'!H$32),FALSE)</f>
        <v>0</v>
      </c>
      <c r="I10">
        <f>VLOOKUP($A10,'Crude Oil'!$A$2:$AQ$28,COLUMN('Crude Oil'!I$2),FALSE)+VLOOKUP($A10,'Crude Oil'!$A$32:$AQ$58,COLUMN('Crude Oil'!I$32),FALSE)</f>
        <v>0</v>
      </c>
      <c r="J10">
        <f>VLOOKUP($A10,'Crude Oil'!$A$2:$AQ$28,COLUMN('Crude Oil'!J$2),FALSE)+VLOOKUP($A10,'Crude Oil'!$A$32:$AQ$58,COLUMN('Crude Oil'!J$32),FALSE)</f>
        <v>0</v>
      </c>
      <c r="K10">
        <f>VLOOKUP($A10,'Crude Oil'!$A$2:$AQ$28,COLUMN('Crude Oil'!K$2),FALSE)+VLOOKUP($A10,'Crude Oil'!$A$32:$AQ$58,COLUMN('Crude Oil'!K$32),FALSE)</f>
        <v>0</v>
      </c>
      <c r="L10">
        <f>VLOOKUP($A10,'Crude Oil'!$A$2:$AQ$28,COLUMN('Crude Oil'!L$2),FALSE)+VLOOKUP($A10,'Crude Oil'!$A$32:$AQ$58,COLUMN('Crude Oil'!L$32),FALSE)</f>
        <v>0</v>
      </c>
      <c r="M10">
        <f>VLOOKUP($A10,'Crude Oil'!$A$2:$AQ$28,COLUMN('Crude Oil'!M$2),FALSE)+VLOOKUP($A10,'Crude Oil'!$A$32:$AQ$58,COLUMN('Crude Oil'!M$32),FALSE)</f>
        <v>0</v>
      </c>
      <c r="N10">
        <f>VLOOKUP($A10,'Crude Oil'!$A$2:$AQ$28,COLUMN('Crude Oil'!N$2),FALSE)+VLOOKUP($A10,'Crude Oil'!$A$32:$AQ$58,COLUMN('Crude Oil'!N$32),FALSE)</f>
        <v>0</v>
      </c>
      <c r="O10">
        <f>VLOOKUP($A10,'Crude Oil'!$A$2:$AQ$28,COLUMN('Crude Oil'!O$2),FALSE)+VLOOKUP($A10,'Crude Oil'!$A$32:$AQ$58,COLUMN('Crude Oil'!O$32),FALSE)</f>
        <v>0</v>
      </c>
      <c r="P10">
        <f>VLOOKUP($A10,'Crude Oil'!$A$2:$AQ$28,COLUMN('Crude Oil'!P$2),FALSE)+VLOOKUP($A10,'Crude Oil'!$A$32:$AQ$58,COLUMN('Crude Oil'!P$32),FALSE)</f>
        <v>0</v>
      </c>
      <c r="Q10">
        <f>VLOOKUP($A10,'Crude Oil'!$A$2:$AQ$28,COLUMN('Crude Oil'!Q$2),FALSE)+VLOOKUP($A10,'Crude Oil'!$A$32:$AQ$58,COLUMN('Crude Oil'!Q$32),FALSE)</f>
        <v>0</v>
      </c>
      <c r="R10">
        <f>VLOOKUP($A10,'Crude Oil'!$A$2:$AQ$28,COLUMN('Crude Oil'!R$2),FALSE)+VLOOKUP($A10,'Crude Oil'!$A$32:$AQ$58,COLUMN('Crude Oil'!R$32),FALSE)</f>
        <v>0</v>
      </c>
      <c r="S10">
        <f>VLOOKUP($A10,'Crude Oil'!$A$2:$AQ$28,COLUMN('Crude Oil'!S$2),FALSE)+VLOOKUP($A10,'Crude Oil'!$A$32:$AQ$58,COLUMN('Crude Oil'!S$32),FALSE)</f>
        <v>0</v>
      </c>
      <c r="T10">
        <f>VLOOKUP($A10,'Crude Oil'!$A$2:$AQ$28,COLUMN('Crude Oil'!T$2),FALSE)+VLOOKUP($A10,'Crude Oil'!$A$32:$AQ$58,COLUMN('Crude Oil'!T$32),FALSE)</f>
        <v>0</v>
      </c>
      <c r="U10">
        <f>VLOOKUP($A10,'Crude Oil'!$A$2:$AQ$28,COLUMN('Crude Oil'!U$2),FALSE)+VLOOKUP($A10,'Crude Oil'!$A$32:$AQ$58,COLUMN('Crude Oil'!U$32),FALSE)</f>
        <v>0</v>
      </c>
      <c r="V10">
        <f>VLOOKUP($A10,'Crude Oil'!$A$2:$AQ$28,COLUMN('Crude Oil'!V$2),FALSE)+VLOOKUP($A10,'Crude Oil'!$A$32:$AQ$58,COLUMN('Crude Oil'!V$32),FALSE)</f>
        <v>0</v>
      </c>
      <c r="W10">
        <f>VLOOKUP($A10,'Crude Oil'!$A$2:$AQ$28,COLUMN('Crude Oil'!W$2),FALSE)+VLOOKUP($A10,'Crude Oil'!$A$32:$AQ$58,COLUMN('Crude Oil'!W$32),FALSE)</f>
        <v>0</v>
      </c>
      <c r="X10">
        <f>VLOOKUP($A10,'Crude Oil'!$A$2:$AQ$28,COLUMN('Crude Oil'!X$2),FALSE)+VLOOKUP($A10,'Crude Oil'!$A$32:$AQ$58,COLUMN('Crude Oil'!X$32),FALSE)</f>
        <v>0</v>
      </c>
      <c r="Y10">
        <f>VLOOKUP($A10,'Crude Oil'!$A$2:$AQ$28,COLUMN('Crude Oil'!Y$2),FALSE)+VLOOKUP($A10,'Crude Oil'!$A$32:$AQ$58,COLUMN('Crude Oil'!Y$32),FALSE)</f>
        <v>0</v>
      </c>
      <c r="Z10">
        <f>VLOOKUP($A10,'Crude Oil'!$A$2:$AQ$28,COLUMN('Crude Oil'!Z$2),FALSE)+VLOOKUP($A10,'Crude Oil'!$A$32:$AQ$58,COLUMN('Crude Oil'!Z$32),FALSE)</f>
        <v>0</v>
      </c>
      <c r="AA10">
        <f>VLOOKUP($A10,'Crude Oil'!$A$2:$AQ$28,COLUMN('Crude Oil'!AA$2),FALSE)+VLOOKUP($A10,'Crude Oil'!$A$32:$AQ$58,COLUMN('Crude Oil'!AA$32),FALSE)</f>
        <v>0</v>
      </c>
      <c r="AB10">
        <f>VLOOKUP($A10,'Crude Oil'!$A$2:$AQ$28,COLUMN('Crude Oil'!AB$2),FALSE)+VLOOKUP($A10,'Crude Oil'!$A$32:$AQ$58,COLUMN('Crude Oil'!AB$32),FALSE)</f>
        <v>0</v>
      </c>
      <c r="AC10">
        <f>VLOOKUP($A10,'Crude Oil'!$A$2:$AQ$28,COLUMN('Crude Oil'!AC$2),FALSE)+VLOOKUP($A10,'Crude Oil'!$A$32:$AQ$58,COLUMN('Crude Oil'!AC$32),FALSE)</f>
        <v>0</v>
      </c>
      <c r="AD10">
        <f>VLOOKUP($A10,'Crude Oil'!$A$2:$AQ$28,COLUMN('Crude Oil'!AD$2),FALSE)+VLOOKUP($A10,'Crude Oil'!$A$32:$AQ$58,COLUMN('Crude Oil'!AD$32),FALSE)</f>
        <v>0</v>
      </c>
      <c r="AE10">
        <f>VLOOKUP($A10,'Crude Oil'!$A$2:$AQ$28,COLUMN('Crude Oil'!AE$2),FALSE)+VLOOKUP($A10,'Crude Oil'!$A$32:$AQ$58,COLUMN('Crude Oil'!AE$32),FALSE)</f>
        <v>0</v>
      </c>
      <c r="AF10">
        <f>VLOOKUP($A10,'Crude Oil'!$A$2:$AQ$28,COLUMN('Crude Oil'!AF$2),FALSE)+VLOOKUP($A10,'Crude Oil'!$A$32:$AQ$58,COLUMN('Crude Oil'!AF$32),FALSE)</f>
        <v>0</v>
      </c>
      <c r="AG10">
        <f>VLOOKUP($A10,'Crude Oil'!$A$2:$AQ$28,COLUMN('Crude Oil'!AG$2),FALSE)+VLOOKUP($A10,'Crude Oil'!$A$32:$AQ$58,COLUMN('Crude Oil'!AG$32),FALSE)</f>
        <v>0</v>
      </c>
      <c r="AH10">
        <f>VLOOKUP($A10,'Crude Oil'!$A$2:$AQ$28,COLUMN('Crude Oil'!AH$2),FALSE)+VLOOKUP($A10,'Crude Oil'!$A$32:$AQ$58,COLUMN('Crude Oil'!AH$32),FALSE)</f>
        <v>0</v>
      </c>
      <c r="AI10">
        <f>VLOOKUP($A10,'Crude Oil'!$A$2:$AQ$28,COLUMN('Crude Oil'!AI$2),FALSE)+VLOOKUP($A10,'Crude Oil'!$A$32:$AQ$58,COLUMN('Crude Oil'!AI$32),FALSE)</f>
        <v>0</v>
      </c>
      <c r="AJ10">
        <f>VLOOKUP($A10,'Crude Oil'!$A$2:$AQ$28,COLUMN('Crude Oil'!AJ$2),FALSE)+VLOOKUP($A10,'Crude Oil'!$A$32:$AQ$58,COLUMN('Crude Oil'!AJ$32),FALSE)</f>
        <v>0</v>
      </c>
      <c r="AK10">
        <f>VLOOKUP($A10,'Crude Oil'!$A$2:$AQ$28,COLUMN('Crude Oil'!AK$2),FALSE)+VLOOKUP($A10,'Crude Oil'!$A$32:$AQ$58,COLUMN('Crude Oil'!AK$32),FALSE)</f>
        <v>0</v>
      </c>
      <c r="AL10">
        <f>VLOOKUP($A10,'Crude Oil'!$A$2:$AQ$28,COLUMN('Crude Oil'!AL$2),FALSE)+VLOOKUP($A10,'Crude Oil'!$A$32:$AQ$58,COLUMN('Crude Oil'!AL$32),FALSE)</f>
        <v>0</v>
      </c>
      <c r="AM10">
        <f>VLOOKUP($A10,'Crude Oil'!$A$2:$AQ$28,COLUMN('Crude Oil'!AM$2),FALSE)+VLOOKUP($A10,'Crude Oil'!$A$32:$AQ$58,COLUMN('Crude Oil'!AM$32),FALSE)</f>
        <v>0</v>
      </c>
      <c r="AN10">
        <f>VLOOKUP($A10,'Crude Oil'!$A$2:$AQ$28,COLUMN('Crude Oil'!AN$2),FALSE)+VLOOKUP($A10,'Crude Oil'!$A$32:$AQ$58,COLUMN('Crude Oil'!AN$32),FALSE)</f>
        <v>0</v>
      </c>
      <c r="AO10">
        <f>VLOOKUP($A10,'Crude Oil'!$A$2:$AQ$28,COLUMN('Crude Oil'!AO$2),FALSE)+VLOOKUP($A10,'Crude Oil'!$A$32:$AQ$58,COLUMN('Crude Oil'!AO$32),FALSE)</f>
        <v>0</v>
      </c>
      <c r="AP10">
        <f>VLOOKUP($A10,'Crude Oil'!$A$2:$AQ$28,COLUMN('Crude Oil'!AP$2),FALSE)+VLOOKUP($A10,'Crude Oil'!$A$32:$AQ$58,COLUMN('Crude Oil'!AP$32),FALSE)</f>
        <v>0</v>
      </c>
      <c r="AQ10">
        <f>VLOOKUP($A10,'Crude Oil'!$A$2:$AQ$28,COLUMN('Crude Oil'!AQ$2),FALSE)+VLOOKUP($A10,'Crude Oil'!$A$32:$AQ$58,COLUMN('Crude Oil'!AQ$32),FALSE)</f>
        <v>0</v>
      </c>
    </row>
    <row r="11" spans="1:43">
      <c r="A11" s="37" t="s">
        <v>612</v>
      </c>
      <c r="B11">
        <f>VLOOKUP($A11,'Crude Oil'!$A$2:$AQ$28,COLUMN('Crude Oil'!B$2),FALSE)+VLOOKUP($A11,'Crude Oil'!$A$32:$AQ$58,COLUMN('Crude Oil'!B$32),FALSE)</f>
        <v>1029380117839259.4</v>
      </c>
      <c r="C11">
        <f>VLOOKUP($A11,'Crude Oil'!$A$2:$AQ$28,COLUMN('Crude Oil'!C$2),FALSE)+VLOOKUP($A11,'Crude Oil'!$A$32:$AQ$58,COLUMN('Crude Oil'!C$32),FALSE)</f>
        <v>1016020856378496</v>
      </c>
      <c r="D11">
        <f>VLOOKUP($A11,'Crude Oil'!$A$2:$AQ$28,COLUMN('Crude Oil'!D$2),FALSE)+VLOOKUP($A11,'Crude Oil'!$A$32:$AQ$58,COLUMN('Crude Oil'!D$32),FALSE)</f>
        <v>1070457135503860.9</v>
      </c>
      <c r="E11">
        <f>VLOOKUP($A11,'Crude Oil'!$A$2:$AQ$28,COLUMN('Crude Oil'!E$2),FALSE)+VLOOKUP($A11,'Crude Oil'!$A$32:$AQ$58,COLUMN('Crude Oil'!E$32),FALSE)</f>
        <v>1095162329675296.4</v>
      </c>
      <c r="F11">
        <f>VLOOKUP($A11,'Crude Oil'!$A$2:$AQ$28,COLUMN('Crude Oil'!F$2),FALSE)+VLOOKUP($A11,'Crude Oil'!$A$32:$AQ$58,COLUMN('Crude Oil'!F$32),FALSE)</f>
        <v>1118734579514088.6</v>
      </c>
      <c r="G11">
        <f>VLOOKUP($A11,'Crude Oil'!$A$2:$AQ$28,COLUMN('Crude Oil'!G$2),FALSE)+VLOOKUP($A11,'Crude Oil'!$A$32:$AQ$58,COLUMN('Crude Oil'!G$32),FALSE)</f>
        <v>1141195127642283.5</v>
      </c>
      <c r="H11">
        <f>VLOOKUP($A11,'Crude Oil'!$A$2:$AQ$28,COLUMN('Crude Oil'!H$2),FALSE)+VLOOKUP($A11,'Crude Oil'!$A$32:$AQ$58,COLUMN('Crude Oil'!H$32),FALSE)</f>
        <v>1162933056677608.8</v>
      </c>
      <c r="I11">
        <f>VLOOKUP($A11,'Crude Oil'!$A$2:$AQ$28,COLUMN('Crude Oil'!I$2),FALSE)+VLOOKUP($A11,'Crude Oil'!$A$32:$AQ$58,COLUMN('Crude Oil'!I$32),FALSE)</f>
        <v>1183555214746991.8</v>
      </c>
      <c r="J11">
        <f>VLOOKUP($A11,'Crude Oil'!$A$2:$AQ$28,COLUMN('Crude Oil'!J$2),FALSE)+VLOOKUP($A11,'Crude Oil'!$A$32:$AQ$58,COLUMN('Crude Oil'!J$32),FALSE)</f>
        <v>1204198794619649</v>
      </c>
      <c r="K11">
        <f>VLOOKUP($A11,'Crude Oil'!$A$2:$AQ$28,COLUMN('Crude Oil'!K$2),FALSE)+VLOOKUP($A11,'Crude Oil'!$A$32:$AQ$58,COLUMN('Crude Oil'!K$32),FALSE)</f>
        <v>1224862324390749</v>
      </c>
      <c r="L11">
        <f>VLOOKUP($A11,'Crude Oil'!$A$2:$AQ$28,COLUMN('Crude Oil'!L$2),FALSE)+VLOOKUP($A11,'Crude Oil'!$A$32:$AQ$58,COLUMN('Crude Oil'!L$32),FALSE)</f>
        <v>1245542289919796</v>
      </c>
      <c r="M11">
        <f>VLOOKUP($A11,'Crude Oil'!$A$2:$AQ$28,COLUMN('Crude Oil'!M$2),FALSE)+VLOOKUP($A11,'Crude Oil'!$A$32:$AQ$58,COLUMN('Crude Oil'!M$32),FALSE)</f>
        <v>1264359683483374.8</v>
      </c>
      <c r="N11">
        <f>VLOOKUP($A11,'Crude Oil'!$A$2:$AQ$28,COLUMN('Crude Oil'!N$2),FALSE)+VLOOKUP($A11,'Crude Oil'!$A$32:$AQ$58,COLUMN('Crude Oil'!N$32),FALSE)</f>
        <v>1283122220641388.5</v>
      </c>
      <c r="O11">
        <f>VLOOKUP($A11,'Crude Oil'!$A$2:$AQ$28,COLUMN('Crude Oil'!O$2),FALSE)+VLOOKUP($A11,'Crude Oil'!$A$32:$AQ$58,COLUMN('Crude Oil'!O$32),FALSE)</f>
        <v>1301821112100065.3</v>
      </c>
      <c r="P11">
        <f>VLOOKUP($A11,'Crude Oil'!$A$2:$AQ$28,COLUMN('Crude Oil'!P$2),FALSE)+VLOOKUP($A11,'Crude Oil'!$A$32:$AQ$58,COLUMN('Crude Oil'!P$32),FALSE)</f>
        <v>1320446023097068.8</v>
      </c>
      <c r="Q11">
        <f>VLOOKUP($A11,'Crude Oil'!$A$2:$AQ$28,COLUMN('Crude Oil'!Q$2),FALSE)+VLOOKUP($A11,'Crude Oil'!$A$32:$AQ$58,COLUMN('Crude Oil'!Q$32),FALSE)</f>
        <v>1338971928344355.8</v>
      </c>
      <c r="R11">
        <f>VLOOKUP($A11,'Crude Oil'!$A$2:$AQ$28,COLUMN('Crude Oil'!R$2),FALSE)+VLOOKUP($A11,'Crude Oil'!$A$32:$AQ$58,COLUMN('Crude Oil'!R$32),FALSE)</f>
        <v>1356043205117090.8</v>
      </c>
      <c r="S11">
        <f>VLOOKUP($A11,'Crude Oil'!$A$2:$AQ$28,COLUMN('Crude Oil'!S$2),FALSE)+VLOOKUP($A11,'Crude Oil'!$A$32:$AQ$58,COLUMN('Crude Oil'!S$32),FALSE)</f>
        <v>1374296990889743.8</v>
      </c>
      <c r="T11">
        <f>VLOOKUP($A11,'Crude Oil'!$A$2:$AQ$28,COLUMN('Crude Oil'!T$2),FALSE)+VLOOKUP($A11,'Crude Oil'!$A$32:$AQ$58,COLUMN('Crude Oil'!T$32),FALSE)</f>
        <v>1392379048919624.8</v>
      </c>
      <c r="U11">
        <f>VLOOKUP($A11,'Crude Oil'!$A$2:$AQ$28,COLUMN('Crude Oil'!U$2),FALSE)+VLOOKUP($A11,'Crude Oil'!$A$32:$AQ$58,COLUMN('Crude Oil'!U$32),FALSE)</f>
        <v>1410256979393699</v>
      </c>
      <c r="V11">
        <f>VLOOKUP($A11,'Crude Oil'!$A$2:$AQ$28,COLUMN('Crude Oil'!V$2),FALSE)+VLOOKUP($A11,'Crude Oil'!$A$32:$AQ$58,COLUMN('Crude Oil'!V$32),FALSE)</f>
        <v>1427896598313216.8</v>
      </c>
      <c r="W11">
        <f>VLOOKUP($A11,'Crude Oil'!$A$2:$AQ$28,COLUMN('Crude Oil'!W$2),FALSE)+VLOOKUP($A11,'Crude Oil'!$A$32:$AQ$58,COLUMN('Crude Oil'!W$32),FALSE)</f>
        <v>1444389476142214.5</v>
      </c>
      <c r="X11">
        <f>VLOOKUP($A11,'Crude Oil'!$A$2:$AQ$28,COLUMN('Crude Oil'!X$2),FALSE)+VLOOKUP($A11,'Crude Oil'!$A$32:$AQ$58,COLUMN('Crude Oil'!X$32),FALSE)</f>
        <v>1458220970310101.3</v>
      </c>
      <c r="Y11">
        <f>VLOOKUP($A11,'Crude Oil'!$A$2:$AQ$28,COLUMN('Crude Oil'!Y$2),FALSE)+VLOOKUP($A11,'Crude Oil'!$A$32:$AQ$58,COLUMN('Crude Oil'!Y$32),FALSE)</f>
        <v>1470729198986024.8</v>
      </c>
      <c r="Z11">
        <f>VLOOKUP($A11,'Crude Oil'!$A$2:$AQ$28,COLUMN('Crude Oil'!Z$2),FALSE)+VLOOKUP($A11,'Crude Oil'!$A$32:$AQ$58,COLUMN('Crude Oil'!Z$32),FALSE)</f>
        <v>1481853085170975</v>
      </c>
      <c r="AA11">
        <f>VLOOKUP($A11,'Crude Oil'!$A$2:$AQ$28,COLUMN('Crude Oil'!AA$2),FALSE)+VLOOKUP($A11,'Crude Oil'!$A$32:$AQ$58,COLUMN('Crude Oil'!AA$32),FALSE)</f>
        <v>1491519252691865.5</v>
      </c>
      <c r="AB11">
        <f>VLOOKUP($A11,'Crude Oil'!$A$2:$AQ$28,COLUMN('Crude Oil'!AB$2),FALSE)+VLOOKUP($A11,'Crude Oil'!$A$32:$AQ$58,COLUMN('Crude Oil'!AB$32),FALSE)</f>
        <v>1499671866974969.5</v>
      </c>
      <c r="AC11">
        <f>VLOOKUP($A11,'Crude Oil'!$A$2:$AQ$28,COLUMN('Crude Oil'!AC$2),FALSE)+VLOOKUP($A11,'Crude Oil'!$A$32:$AQ$58,COLUMN('Crude Oil'!AC$32),FALSE)</f>
        <v>1506258590501965.3</v>
      </c>
      <c r="AD11">
        <f>VLOOKUP($A11,'Crude Oil'!$A$2:$AQ$28,COLUMN('Crude Oil'!AD$2),FALSE)+VLOOKUP($A11,'Crude Oil'!$A$32:$AQ$58,COLUMN('Crude Oil'!AD$32),FALSE)</f>
        <v>1511231014603586.5</v>
      </c>
      <c r="AE11">
        <f>VLOOKUP($A11,'Crude Oil'!$A$2:$AQ$28,COLUMN('Crude Oil'!AE$2),FALSE)+VLOOKUP($A11,'Crude Oil'!$A$32:$AQ$58,COLUMN('Crude Oil'!AE$32),FALSE)</f>
        <v>1514529950715540.3</v>
      </c>
      <c r="AF11">
        <f>VLOOKUP($A11,'Crude Oil'!$A$2:$AQ$28,COLUMN('Crude Oil'!AF$2),FALSE)+VLOOKUP($A11,'Crude Oil'!$A$32:$AQ$58,COLUMN('Crude Oil'!AF$32),FALSE)</f>
        <v>1516116024047780.3</v>
      </c>
      <c r="AG11">
        <f>VLOOKUP($A11,'Crude Oil'!$A$2:$AQ$28,COLUMN('Crude Oil'!AG$2),FALSE)+VLOOKUP($A11,'Crude Oil'!$A$32:$AQ$58,COLUMN('Crude Oil'!AG$32),FALSE)</f>
        <v>1515939940969558.5</v>
      </c>
      <c r="AH11">
        <f>VLOOKUP($A11,'Crude Oil'!$A$2:$AQ$28,COLUMN('Crude Oil'!AH$2),FALSE)+VLOOKUP($A11,'Crude Oil'!$A$32:$AQ$58,COLUMN('Crude Oil'!AH$32),FALSE)</f>
        <v>1512455537318171</v>
      </c>
      <c r="AI11">
        <f>VLOOKUP($A11,'Crude Oil'!$A$2:$AQ$28,COLUMN('Crude Oil'!AI$2),FALSE)+VLOOKUP($A11,'Crude Oil'!$A$32:$AQ$58,COLUMN('Crude Oil'!AI$32),FALSE)</f>
        <v>1507150365264780.5</v>
      </c>
      <c r="AJ11">
        <f>VLOOKUP($A11,'Crude Oil'!$A$2:$AQ$28,COLUMN('Crude Oil'!AJ$2),FALSE)+VLOOKUP($A11,'Crude Oil'!$A$32:$AQ$58,COLUMN('Crude Oil'!AJ$32),FALSE)</f>
        <v>1499999060061945.8</v>
      </c>
      <c r="AK11">
        <f>VLOOKUP($A11,'Crude Oil'!$A$2:$AQ$28,COLUMN('Crude Oil'!AK$2),FALSE)+VLOOKUP($A11,'Crude Oil'!$A$32:$AQ$58,COLUMN('Crude Oil'!AK$32),FALSE)</f>
        <v>1490983429889778.8</v>
      </c>
      <c r="AL11">
        <f>VLOOKUP($A11,'Crude Oil'!$A$2:$AQ$28,COLUMN('Crude Oil'!AL$2),FALSE)+VLOOKUP($A11,'Crude Oil'!$A$32:$AQ$58,COLUMN('Crude Oil'!AL$32),FALSE)</f>
        <v>1480092861650536.8</v>
      </c>
      <c r="AM11">
        <f>VLOOKUP($A11,'Crude Oil'!$A$2:$AQ$28,COLUMN('Crude Oil'!AM$2),FALSE)+VLOOKUP($A11,'Crude Oil'!$A$32:$AQ$58,COLUMN('Crude Oil'!AM$32),FALSE)</f>
        <v>1467309867501753.8</v>
      </c>
      <c r="AN11">
        <f>VLOOKUP($A11,'Crude Oil'!$A$2:$AQ$28,COLUMN('Crude Oil'!AN$2),FALSE)+VLOOKUP($A11,'Crude Oil'!$A$32:$AQ$58,COLUMN('Crude Oil'!AN$32),FALSE)</f>
        <v>1452640433671675</v>
      </c>
      <c r="AO11">
        <f>VLOOKUP($A11,'Crude Oil'!$A$2:$AQ$28,COLUMN('Crude Oil'!AO$2),FALSE)+VLOOKUP($A11,'Crude Oil'!$A$32:$AQ$58,COLUMN('Crude Oil'!AO$32),FALSE)</f>
        <v>1436084631009072.3</v>
      </c>
      <c r="AP11">
        <f>VLOOKUP($A11,'Crude Oil'!$A$2:$AQ$28,COLUMN('Crude Oil'!AP$2),FALSE)+VLOOKUP($A11,'Crude Oil'!$A$32:$AQ$58,COLUMN('Crude Oil'!AP$32),FALSE)</f>
        <v>1417666408928025.5</v>
      </c>
      <c r="AQ11">
        <f>VLOOKUP($A11,'Crude Oil'!$A$2:$AQ$28,COLUMN('Crude Oil'!AQ$2),FALSE)+VLOOKUP($A11,'Crude Oil'!$A$32:$AQ$58,COLUMN('Crude Oil'!AQ$32),FALSE)</f>
        <v>1397404587858298</v>
      </c>
    </row>
    <row r="12" spans="1:43">
      <c r="A12" s="37" t="s">
        <v>625</v>
      </c>
      <c r="B12">
        <f>VLOOKUP($A12,'Crude Oil'!$A$2:$AQ$28,COLUMN('Crude Oil'!B$2),FALSE)+VLOOKUP($A12,'Crude Oil'!$A$32:$AQ$58,COLUMN('Crude Oil'!B$32),FALSE)</f>
        <v>0</v>
      </c>
      <c r="C12">
        <f>VLOOKUP($A12,'Crude Oil'!$A$2:$AQ$28,COLUMN('Crude Oil'!C$2),FALSE)+VLOOKUP($A12,'Crude Oil'!$A$32:$AQ$58,COLUMN('Crude Oil'!C$32),FALSE)</f>
        <v>0</v>
      </c>
      <c r="D12">
        <f>VLOOKUP($A12,'Crude Oil'!$A$2:$AQ$28,COLUMN('Crude Oil'!D$2),FALSE)+VLOOKUP($A12,'Crude Oil'!$A$32:$AQ$58,COLUMN('Crude Oil'!D$32),FALSE)</f>
        <v>0</v>
      </c>
      <c r="E12">
        <f>VLOOKUP($A12,'Crude Oil'!$A$2:$AQ$28,COLUMN('Crude Oil'!E$2),FALSE)+VLOOKUP($A12,'Crude Oil'!$A$32:$AQ$58,COLUMN('Crude Oil'!E$32),FALSE)</f>
        <v>0</v>
      </c>
      <c r="F12">
        <f>VLOOKUP($A12,'Crude Oil'!$A$2:$AQ$28,COLUMN('Crude Oil'!F$2),FALSE)+VLOOKUP($A12,'Crude Oil'!$A$32:$AQ$58,COLUMN('Crude Oil'!F$32),FALSE)</f>
        <v>0</v>
      </c>
      <c r="G12">
        <f>VLOOKUP($A12,'Crude Oil'!$A$2:$AQ$28,COLUMN('Crude Oil'!G$2),FALSE)+VLOOKUP($A12,'Crude Oil'!$A$32:$AQ$58,COLUMN('Crude Oil'!G$32),FALSE)</f>
        <v>0</v>
      </c>
      <c r="H12">
        <f>VLOOKUP($A12,'Crude Oil'!$A$2:$AQ$28,COLUMN('Crude Oil'!H$2),FALSE)+VLOOKUP($A12,'Crude Oil'!$A$32:$AQ$58,COLUMN('Crude Oil'!H$32),FALSE)</f>
        <v>0</v>
      </c>
      <c r="I12">
        <f>VLOOKUP($A12,'Crude Oil'!$A$2:$AQ$28,COLUMN('Crude Oil'!I$2),FALSE)+VLOOKUP($A12,'Crude Oil'!$A$32:$AQ$58,COLUMN('Crude Oil'!I$32),FALSE)</f>
        <v>0</v>
      </c>
      <c r="J12">
        <f>VLOOKUP($A12,'Crude Oil'!$A$2:$AQ$28,COLUMN('Crude Oil'!J$2),FALSE)+VLOOKUP($A12,'Crude Oil'!$A$32:$AQ$58,COLUMN('Crude Oil'!J$32),FALSE)</f>
        <v>0</v>
      </c>
      <c r="K12">
        <f>VLOOKUP($A12,'Crude Oil'!$A$2:$AQ$28,COLUMN('Crude Oil'!K$2),FALSE)+VLOOKUP($A12,'Crude Oil'!$A$32:$AQ$58,COLUMN('Crude Oil'!K$32),FALSE)</f>
        <v>0</v>
      </c>
      <c r="L12">
        <f>VLOOKUP($A12,'Crude Oil'!$A$2:$AQ$28,COLUMN('Crude Oil'!L$2),FALSE)+VLOOKUP($A12,'Crude Oil'!$A$32:$AQ$58,COLUMN('Crude Oil'!L$32),FALSE)</f>
        <v>0</v>
      </c>
      <c r="M12">
        <f>VLOOKUP($A12,'Crude Oil'!$A$2:$AQ$28,COLUMN('Crude Oil'!M$2),FALSE)+VLOOKUP($A12,'Crude Oil'!$A$32:$AQ$58,COLUMN('Crude Oil'!M$32),FALSE)</f>
        <v>0</v>
      </c>
      <c r="N12">
        <f>VLOOKUP($A12,'Crude Oil'!$A$2:$AQ$28,COLUMN('Crude Oil'!N$2),FALSE)+VLOOKUP($A12,'Crude Oil'!$A$32:$AQ$58,COLUMN('Crude Oil'!N$32),FALSE)</f>
        <v>0</v>
      </c>
      <c r="O12">
        <f>VLOOKUP($A12,'Crude Oil'!$A$2:$AQ$28,COLUMN('Crude Oil'!O$2),FALSE)+VLOOKUP($A12,'Crude Oil'!$A$32:$AQ$58,COLUMN('Crude Oil'!O$32),FALSE)</f>
        <v>0</v>
      </c>
      <c r="P12">
        <f>VLOOKUP($A12,'Crude Oil'!$A$2:$AQ$28,COLUMN('Crude Oil'!P$2),FALSE)+VLOOKUP($A12,'Crude Oil'!$A$32:$AQ$58,COLUMN('Crude Oil'!P$32),FALSE)</f>
        <v>0</v>
      </c>
      <c r="Q12">
        <f>VLOOKUP($A12,'Crude Oil'!$A$2:$AQ$28,COLUMN('Crude Oil'!Q$2),FALSE)+VLOOKUP($A12,'Crude Oil'!$A$32:$AQ$58,COLUMN('Crude Oil'!Q$32),FALSE)</f>
        <v>0</v>
      </c>
      <c r="R12">
        <f>VLOOKUP($A12,'Crude Oil'!$A$2:$AQ$28,COLUMN('Crude Oil'!R$2),FALSE)+VLOOKUP($A12,'Crude Oil'!$A$32:$AQ$58,COLUMN('Crude Oil'!R$32),FALSE)</f>
        <v>0</v>
      </c>
      <c r="S12">
        <f>VLOOKUP($A12,'Crude Oil'!$A$2:$AQ$28,COLUMN('Crude Oil'!S$2),FALSE)+VLOOKUP($A12,'Crude Oil'!$A$32:$AQ$58,COLUMN('Crude Oil'!S$32),FALSE)</f>
        <v>0</v>
      </c>
      <c r="T12">
        <f>VLOOKUP($A12,'Crude Oil'!$A$2:$AQ$28,COLUMN('Crude Oil'!T$2),FALSE)+VLOOKUP($A12,'Crude Oil'!$A$32:$AQ$58,COLUMN('Crude Oil'!T$32),FALSE)</f>
        <v>0</v>
      </c>
      <c r="U12">
        <f>VLOOKUP($A12,'Crude Oil'!$A$2:$AQ$28,COLUMN('Crude Oil'!U$2),FALSE)+VLOOKUP($A12,'Crude Oil'!$A$32:$AQ$58,COLUMN('Crude Oil'!U$32),FALSE)</f>
        <v>0</v>
      </c>
      <c r="V12">
        <f>VLOOKUP($A12,'Crude Oil'!$A$2:$AQ$28,COLUMN('Crude Oil'!V$2),FALSE)+VLOOKUP($A12,'Crude Oil'!$A$32:$AQ$58,COLUMN('Crude Oil'!V$32),FALSE)</f>
        <v>0</v>
      </c>
      <c r="W12">
        <f>VLOOKUP($A12,'Crude Oil'!$A$2:$AQ$28,COLUMN('Crude Oil'!W$2),FALSE)+VLOOKUP($A12,'Crude Oil'!$A$32:$AQ$58,COLUMN('Crude Oil'!W$32),FALSE)</f>
        <v>0</v>
      </c>
      <c r="X12">
        <f>VLOOKUP($A12,'Crude Oil'!$A$2:$AQ$28,COLUMN('Crude Oil'!X$2),FALSE)+VLOOKUP($A12,'Crude Oil'!$A$32:$AQ$58,COLUMN('Crude Oil'!X$32),FALSE)</f>
        <v>0</v>
      </c>
      <c r="Y12">
        <f>VLOOKUP($A12,'Crude Oil'!$A$2:$AQ$28,COLUMN('Crude Oil'!Y$2),FALSE)+VLOOKUP($A12,'Crude Oil'!$A$32:$AQ$58,COLUMN('Crude Oil'!Y$32),FALSE)</f>
        <v>0</v>
      </c>
      <c r="Z12">
        <f>VLOOKUP($A12,'Crude Oil'!$A$2:$AQ$28,COLUMN('Crude Oil'!Z$2),FALSE)+VLOOKUP($A12,'Crude Oil'!$A$32:$AQ$58,COLUMN('Crude Oil'!Z$32),FALSE)</f>
        <v>0</v>
      </c>
      <c r="AA12">
        <f>VLOOKUP($A12,'Crude Oil'!$A$2:$AQ$28,COLUMN('Crude Oil'!AA$2),FALSE)+VLOOKUP($A12,'Crude Oil'!$A$32:$AQ$58,COLUMN('Crude Oil'!AA$32),FALSE)</f>
        <v>0</v>
      </c>
      <c r="AB12">
        <f>VLOOKUP($A12,'Crude Oil'!$A$2:$AQ$28,COLUMN('Crude Oil'!AB$2),FALSE)+VLOOKUP($A12,'Crude Oil'!$A$32:$AQ$58,COLUMN('Crude Oil'!AB$32),FALSE)</f>
        <v>0</v>
      </c>
      <c r="AC12">
        <f>VLOOKUP($A12,'Crude Oil'!$A$2:$AQ$28,COLUMN('Crude Oil'!AC$2),FALSE)+VLOOKUP($A12,'Crude Oil'!$A$32:$AQ$58,COLUMN('Crude Oil'!AC$32),FALSE)</f>
        <v>0</v>
      </c>
      <c r="AD12">
        <f>VLOOKUP($A12,'Crude Oil'!$A$2:$AQ$28,COLUMN('Crude Oil'!AD$2),FALSE)+VLOOKUP($A12,'Crude Oil'!$A$32:$AQ$58,COLUMN('Crude Oil'!AD$32),FALSE)</f>
        <v>0</v>
      </c>
      <c r="AE12">
        <f>VLOOKUP($A12,'Crude Oil'!$A$2:$AQ$28,COLUMN('Crude Oil'!AE$2),FALSE)+VLOOKUP($A12,'Crude Oil'!$A$32:$AQ$58,COLUMN('Crude Oil'!AE$32),FALSE)</f>
        <v>0</v>
      </c>
      <c r="AF12">
        <f>VLOOKUP($A12,'Crude Oil'!$A$2:$AQ$28,COLUMN('Crude Oil'!AF$2),FALSE)+VLOOKUP($A12,'Crude Oil'!$A$32:$AQ$58,COLUMN('Crude Oil'!AF$32),FALSE)</f>
        <v>0</v>
      </c>
      <c r="AG12">
        <f>VLOOKUP($A12,'Crude Oil'!$A$2:$AQ$28,COLUMN('Crude Oil'!AG$2),FALSE)+VLOOKUP($A12,'Crude Oil'!$A$32:$AQ$58,COLUMN('Crude Oil'!AG$32),FALSE)</f>
        <v>0</v>
      </c>
      <c r="AH12">
        <f>VLOOKUP($A12,'Crude Oil'!$A$2:$AQ$28,COLUMN('Crude Oil'!AH$2),FALSE)+VLOOKUP($A12,'Crude Oil'!$A$32:$AQ$58,COLUMN('Crude Oil'!AH$32),FALSE)</f>
        <v>0</v>
      </c>
      <c r="AI12">
        <f>VLOOKUP($A12,'Crude Oil'!$A$2:$AQ$28,COLUMN('Crude Oil'!AI$2),FALSE)+VLOOKUP($A12,'Crude Oil'!$A$32:$AQ$58,COLUMN('Crude Oil'!AI$32),FALSE)</f>
        <v>0</v>
      </c>
      <c r="AJ12">
        <f>VLOOKUP($A12,'Crude Oil'!$A$2:$AQ$28,COLUMN('Crude Oil'!AJ$2),FALSE)+VLOOKUP($A12,'Crude Oil'!$A$32:$AQ$58,COLUMN('Crude Oil'!AJ$32),FALSE)</f>
        <v>0</v>
      </c>
      <c r="AK12">
        <f>VLOOKUP($A12,'Crude Oil'!$A$2:$AQ$28,COLUMN('Crude Oil'!AK$2),FALSE)+VLOOKUP($A12,'Crude Oil'!$A$32:$AQ$58,COLUMN('Crude Oil'!AK$32),FALSE)</f>
        <v>0</v>
      </c>
      <c r="AL12">
        <f>VLOOKUP($A12,'Crude Oil'!$A$2:$AQ$28,COLUMN('Crude Oil'!AL$2),FALSE)+VLOOKUP($A12,'Crude Oil'!$A$32:$AQ$58,COLUMN('Crude Oil'!AL$32),FALSE)</f>
        <v>0</v>
      </c>
      <c r="AM12">
        <f>VLOOKUP($A12,'Crude Oil'!$A$2:$AQ$28,COLUMN('Crude Oil'!AM$2),FALSE)+VLOOKUP($A12,'Crude Oil'!$A$32:$AQ$58,COLUMN('Crude Oil'!AM$32),FALSE)</f>
        <v>0</v>
      </c>
      <c r="AN12">
        <f>VLOOKUP($A12,'Crude Oil'!$A$2:$AQ$28,COLUMN('Crude Oil'!AN$2),FALSE)+VLOOKUP($A12,'Crude Oil'!$A$32:$AQ$58,COLUMN('Crude Oil'!AN$32),FALSE)</f>
        <v>0</v>
      </c>
      <c r="AO12">
        <f>VLOOKUP($A12,'Crude Oil'!$A$2:$AQ$28,COLUMN('Crude Oil'!AO$2),FALSE)+VLOOKUP($A12,'Crude Oil'!$A$32:$AQ$58,COLUMN('Crude Oil'!AO$32),FALSE)</f>
        <v>0</v>
      </c>
      <c r="AP12">
        <f>VLOOKUP($A12,'Crude Oil'!$A$2:$AQ$28,COLUMN('Crude Oil'!AP$2),FALSE)+VLOOKUP($A12,'Crude Oil'!$A$32:$AQ$58,COLUMN('Crude Oil'!AP$32),FALSE)</f>
        <v>0</v>
      </c>
      <c r="AQ12">
        <f>VLOOKUP($A12,'Crude Oil'!$A$2:$AQ$28,COLUMN('Crude Oil'!AQ$2),FALSE)+VLOOKUP($A12,'Crude Oil'!$A$32:$AQ$58,COLUMN('Crude Oil'!AQ$32),FALSE)</f>
        <v>0</v>
      </c>
    </row>
    <row r="13" spans="1:43">
      <c r="A13" s="37" t="s">
        <v>626</v>
      </c>
      <c r="B13">
        <f>VLOOKUP($A13,'Crude Oil'!$A$2:$AQ$28,COLUMN('Crude Oil'!B$2),FALSE)+VLOOKUP($A13,'Crude Oil'!$A$32:$AQ$58,COLUMN('Crude Oil'!B$32),FALSE)</f>
        <v>0</v>
      </c>
      <c r="C13">
        <f>VLOOKUP($A13,'Crude Oil'!$A$2:$AQ$28,COLUMN('Crude Oil'!C$2),FALSE)+VLOOKUP($A13,'Crude Oil'!$A$32:$AQ$58,COLUMN('Crude Oil'!C$32),FALSE)</f>
        <v>0</v>
      </c>
      <c r="D13">
        <f>VLOOKUP($A13,'Crude Oil'!$A$2:$AQ$28,COLUMN('Crude Oil'!D$2),FALSE)+VLOOKUP($A13,'Crude Oil'!$A$32:$AQ$58,COLUMN('Crude Oil'!D$32),FALSE)</f>
        <v>0</v>
      </c>
      <c r="E13">
        <f>VLOOKUP($A13,'Crude Oil'!$A$2:$AQ$28,COLUMN('Crude Oil'!E$2),FALSE)+VLOOKUP($A13,'Crude Oil'!$A$32:$AQ$58,COLUMN('Crude Oil'!E$32),FALSE)</f>
        <v>0</v>
      </c>
      <c r="F13">
        <f>VLOOKUP($A13,'Crude Oil'!$A$2:$AQ$28,COLUMN('Crude Oil'!F$2),FALSE)+VLOOKUP($A13,'Crude Oil'!$A$32:$AQ$58,COLUMN('Crude Oil'!F$32),FALSE)</f>
        <v>0</v>
      </c>
      <c r="G13">
        <f>VLOOKUP($A13,'Crude Oil'!$A$2:$AQ$28,COLUMN('Crude Oil'!G$2),FALSE)+VLOOKUP($A13,'Crude Oil'!$A$32:$AQ$58,COLUMN('Crude Oil'!G$32),FALSE)</f>
        <v>0</v>
      </c>
      <c r="H13">
        <f>VLOOKUP($A13,'Crude Oil'!$A$2:$AQ$28,COLUMN('Crude Oil'!H$2),FALSE)+VLOOKUP($A13,'Crude Oil'!$A$32:$AQ$58,COLUMN('Crude Oil'!H$32),FALSE)</f>
        <v>0</v>
      </c>
      <c r="I13">
        <f>VLOOKUP($A13,'Crude Oil'!$A$2:$AQ$28,COLUMN('Crude Oil'!I$2),FALSE)+VLOOKUP($A13,'Crude Oil'!$A$32:$AQ$58,COLUMN('Crude Oil'!I$32),FALSE)</f>
        <v>0</v>
      </c>
      <c r="J13">
        <f>VLOOKUP($A13,'Crude Oil'!$A$2:$AQ$28,COLUMN('Crude Oil'!J$2),FALSE)+VLOOKUP($A13,'Crude Oil'!$A$32:$AQ$58,COLUMN('Crude Oil'!J$32),FALSE)</f>
        <v>0</v>
      </c>
      <c r="K13">
        <f>VLOOKUP($A13,'Crude Oil'!$A$2:$AQ$28,COLUMN('Crude Oil'!K$2),FALSE)+VLOOKUP($A13,'Crude Oil'!$A$32:$AQ$58,COLUMN('Crude Oil'!K$32),FALSE)</f>
        <v>0</v>
      </c>
      <c r="L13">
        <f>VLOOKUP($A13,'Crude Oil'!$A$2:$AQ$28,COLUMN('Crude Oil'!L$2),FALSE)+VLOOKUP($A13,'Crude Oil'!$A$32:$AQ$58,COLUMN('Crude Oil'!L$32),FALSE)</f>
        <v>0</v>
      </c>
      <c r="M13">
        <f>VLOOKUP($A13,'Crude Oil'!$A$2:$AQ$28,COLUMN('Crude Oil'!M$2),FALSE)+VLOOKUP($A13,'Crude Oil'!$A$32:$AQ$58,COLUMN('Crude Oil'!M$32),FALSE)</f>
        <v>0</v>
      </c>
      <c r="N13">
        <f>VLOOKUP($A13,'Crude Oil'!$A$2:$AQ$28,COLUMN('Crude Oil'!N$2),FALSE)+VLOOKUP($A13,'Crude Oil'!$A$32:$AQ$58,COLUMN('Crude Oil'!N$32),FALSE)</f>
        <v>0</v>
      </c>
      <c r="O13">
        <f>VLOOKUP($A13,'Crude Oil'!$A$2:$AQ$28,COLUMN('Crude Oil'!O$2),FALSE)+VLOOKUP($A13,'Crude Oil'!$A$32:$AQ$58,COLUMN('Crude Oil'!O$32),FALSE)</f>
        <v>0</v>
      </c>
      <c r="P13">
        <f>VLOOKUP($A13,'Crude Oil'!$A$2:$AQ$28,COLUMN('Crude Oil'!P$2),FALSE)+VLOOKUP($A13,'Crude Oil'!$A$32:$AQ$58,COLUMN('Crude Oil'!P$32),FALSE)</f>
        <v>0</v>
      </c>
      <c r="Q13">
        <f>VLOOKUP($A13,'Crude Oil'!$A$2:$AQ$28,COLUMN('Crude Oil'!Q$2),FALSE)+VLOOKUP($A13,'Crude Oil'!$A$32:$AQ$58,COLUMN('Crude Oil'!Q$32),FALSE)</f>
        <v>0</v>
      </c>
      <c r="R13">
        <f>VLOOKUP($A13,'Crude Oil'!$A$2:$AQ$28,COLUMN('Crude Oil'!R$2),FALSE)+VLOOKUP($A13,'Crude Oil'!$A$32:$AQ$58,COLUMN('Crude Oil'!R$32),FALSE)</f>
        <v>0</v>
      </c>
      <c r="S13">
        <f>VLOOKUP($A13,'Crude Oil'!$A$2:$AQ$28,COLUMN('Crude Oil'!S$2),FALSE)+VLOOKUP($A13,'Crude Oil'!$A$32:$AQ$58,COLUMN('Crude Oil'!S$32),FALSE)</f>
        <v>0</v>
      </c>
      <c r="T13">
        <f>VLOOKUP($A13,'Crude Oil'!$A$2:$AQ$28,COLUMN('Crude Oil'!T$2),FALSE)+VLOOKUP($A13,'Crude Oil'!$A$32:$AQ$58,COLUMN('Crude Oil'!T$32),FALSE)</f>
        <v>0</v>
      </c>
      <c r="U13">
        <f>VLOOKUP($A13,'Crude Oil'!$A$2:$AQ$28,COLUMN('Crude Oil'!U$2),FALSE)+VLOOKUP($A13,'Crude Oil'!$A$32:$AQ$58,COLUMN('Crude Oil'!U$32),FALSE)</f>
        <v>0</v>
      </c>
      <c r="V13">
        <f>VLOOKUP($A13,'Crude Oil'!$A$2:$AQ$28,COLUMN('Crude Oil'!V$2),FALSE)+VLOOKUP($A13,'Crude Oil'!$A$32:$AQ$58,COLUMN('Crude Oil'!V$32),FALSE)</f>
        <v>0</v>
      </c>
      <c r="W13">
        <f>VLOOKUP($A13,'Crude Oil'!$A$2:$AQ$28,COLUMN('Crude Oil'!W$2),FALSE)+VLOOKUP($A13,'Crude Oil'!$A$32:$AQ$58,COLUMN('Crude Oil'!W$32),FALSE)</f>
        <v>0</v>
      </c>
      <c r="X13">
        <f>VLOOKUP($A13,'Crude Oil'!$A$2:$AQ$28,COLUMN('Crude Oil'!X$2),FALSE)+VLOOKUP($A13,'Crude Oil'!$A$32:$AQ$58,COLUMN('Crude Oil'!X$32),FALSE)</f>
        <v>0</v>
      </c>
      <c r="Y13">
        <f>VLOOKUP($A13,'Crude Oil'!$A$2:$AQ$28,COLUMN('Crude Oil'!Y$2),FALSE)+VLOOKUP($A13,'Crude Oil'!$A$32:$AQ$58,COLUMN('Crude Oil'!Y$32),FALSE)</f>
        <v>0</v>
      </c>
      <c r="Z13">
        <f>VLOOKUP($A13,'Crude Oil'!$A$2:$AQ$28,COLUMN('Crude Oil'!Z$2),FALSE)+VLOOKUP($A13,'Crude Oil'!$A$32:$AQ$58,COLUMN('Crude Oil'!Z$32),FALSE)</f>
        <v>0</v>
      </c>
      <c r="AA13">
        <f>VLOOKUP($A13,'Crude Oil'!$A$2:$AQ$28,COLUMN('Crude Oil'!AA$2),FALSE)+VLOOKUP($A13,'Crude Oil'!$A$32:$AQ$58,COLUMN('Crude Oil'!AA$32),FALSE)</f>
        <v>0</v>
      </c>
      <c r="AB13">
        <f>VLOOKUP($A13,'Crude Oil'!$A$2:$AQ$28,COLUMN('Crude Oil'!AB$2),FALSE)+VLOOKUP($A13,'Crude Oil'!$A$32:$AQ$58,COLUMN('Crude Oil'!AB$32),FALSE)</f>
        <v>0</v>
      </c>
      <c r="AC13">
        <f>VLOOKUP($A13,'Crude Oil'!$A$2:$AQ$28,COLUMN('Crude Oil'!AC$2),FALSE)+VLOOKUP($A13,'Crude Oil'!$A$32:$AQ$58,COLUMN('Crude Oil'!AC$32),FALSE)</f>
        <v>0</v>
      </c>
      <c r="AD13">
        <f>VLOOKUP($A13,'Crude Oil'!$A$2:$AQ$28,COLUMN('Crude Oil'!AD$2),FALSE)+VLOOKUP($A13,'Crude Oil'!$A$32:$AQ$58,COLUMN('Crude Oil'!AD$32),FALSE)</f>
        <v>0</v>
      </c>
      <c r="AE13">
        <f>VLOOKUP($A13,'Crude Oil'!$A$2:$AQ$28,COLUMN('Crude Oil'!AE$2),FALSE)+VLOOKUP($A13,'Crude Oil'!$A$32:$AQ$58,COLUMN('Crude Oil'!AE$32),FALSE)</f>
        <v>0</v>
      </c>
      <c r="AF13">
        <f>VLOOKUP($A13,'Crude Oil'!$A$2:$AQ$28,COLUMN('Crude Oil'!AF$2),FALSE)+VLOOKUP($A13,'Crude Oil'!$A$32:$AQ$58,COLUMN('Crude Oil'!AF$32),FALSE)</f>
        <v>0</v>
      </c>
      <c r="AG13">
        <f>VLOOKUP($A13,'Crude Oil'!$A$2:$AQ$28,COLUMN('Crude Oil'!AG$2),FALSE)+VLOOKUP($A13,'Crude Oil'!$A$32:$AQ$58,COLUMN('Crude Oil'!AG$32),FALSE)</f>
        <v>0</v>
      </c>
      <c r="AH13">
        <f>VLOOKUP($A13,'Crude Oil'!$A$2:$AQ$28,COLUMN('Crude Oil'!AH$2),FALSE)+VLOOKUP($A13,'Crude Oil'!$A$32:$AQ$58,COLUMN('Crude Oil'!AH$32),FALSE)</f>
        <v>0</v>
      </c>
      <c r="AI13">
        <f>VLOOKUP($A13,'Crude Oil'!$A$2:$AQ$28,COLUMN('Crude Oil'!AI$2),FALSE)+VLOOKUP($A13,'Crude Oil'!$A$32:$AQ$58,COLUMN('Crude Oil'!AI$32),FALSE)</f>
        <v>0</v>
      </c>
      <c r="AJ13">
        <f>VLOOKUP($A13,'Crude Oil'!$A$2:$AQ$28,COLUMN('Crude Oil'!AJ$2),FALSE)+VLOOKUP($A13,'Crude Oil'!$A$32:$AQ$58,COLUMN('Crude Oil'!AJ$32),FALSE)</f>
        <v>0</v>
      </c>
      <c r="AK13">
        <f>VLOOKUP($A13,'Crude Oil'!$A$2:$AQ$28,COLUMN('Crude Oil'!AK$2),FALSE)+VLOOKUP($A13,'Crude Oil'!$A$32:$AQ$58,COLUMN('Crude Oil'!AK$32),FALSE)</f>
        <v>0</v>
      </c>
      <c r="AL13">
        <f>VLOOKUP($A13,'Crude Oil'!$A$2:$AQ$28,COLUMN('Crude Oil'!AL$2),FALSE)+VLOOKUP($A13,'Crude Oil'!$A$32:$AQ$58,COLUMN('Crude Oil'!AL$32),FALSE)</f>
        <v>0</v>
      </c>
      <c r="AM13">
        <f>VLOOKUP($A13,'Crude Oil'!$A$2:$AQ$28,COLUMN('Crude Oil'!AM$2),FALSE)+VLOOKUP($A13,'Crude Oil'!$A$32:$AQ$58,COLUMN('Crude Oil'!AM$32),FALSE)</f>
        <v>0</v>
      </c>
      <c r="AN13">
        <f>VLOOKUP($A13,'Crude Oil'!$A$2:$AQ$28,COLUMN('Crude Oil'!AN$2),FALSE)+VLOOKUP($A13,'Crude Oil'!$A$32:$AQ$58,COLUMN('Crude Oil'!AN$32),FALSE)</f>
        <v>0</v>
      </c>
      <c r="AO13">
        <f>VLOOKUP($A13,'Crude Oil'!$A$2:$AQ$28,COLUMN('Crude Oil'!AO$2),FALSE)+VLOOKUP($A13,'Crude Oil'!$A$32:$AQ$58,COLUMN('Crude Oil'!AO$32),FALSE)</f>
        <v>0</v>
      </c>
      <c r="AP13">
        <f>VLOOKUP($A13,'Crude Oil'!$A$2:$AQ$28,COLUMN('Crude Oil'!AP$2),FALSE)+VLOOKUP($A13,'Crude Oil'!$A$32:$AQ$58,COLUMN('Crude Oil'!AP$32),FALSE)</f>
        <v>0</v>
      </c>
      <c r="AQ13">
        <f>VLOOKUP($A13,'Crude Oil'!$A$2:$AQ$28,COLUMN('Crude Oil'!AQ$2),FALSE)+VLOOKUP($A13,'Crude Oil'!$A$32:$AQ$58,COLUMN('Crude Oil'!AQ$32),FALSE)</f>
        <v>0</v>
      </c>
    </row>
    <row r="14" spans="1:43">
      <c r="A14" s="37" t="s">
        <v>627</v>
      </c>
      <c r="B14">
        <f>VLOOKUP($A14,'Crude Oil'!$A$2:$AQ$28,COLUMN('Crude Oil'!B$2),FALSE)+VLOOKUP($A14,'Crude Oil'!$A$32:$AQ$58,COLUMN('Crude Oil'!B$32),FALSE)</f>
        <v>0</v>
      </c>
      <c r="C14">
        <f>VLOOKUP($A14,'Crude Oil'!$A$2:$AQ$28,COLUMN('Crude Oil'!C$2),FALSE)+VLOOKUP($A14,'Crude Oil'!$A$32:$AQ$58,COLUMN('Crude Oil'!C$32),FALSE)</f>
        <v>0</v>
      </c>
      <c r="D14">
        <f>VLOOKUP($A14,'Crude Oil'!$A$2:$AQ$28,COLUMN('Crude Oil'!D$2),FALSE)+VLOOKUP($A14,'Crude Oil'!$A$32:$AQ$58,COLUMN('Crude Oil'!D$32),FALSE)</f>
        <v>0</v>
      </c>
      <c r="E14">
        <f>VLOOKUP($A14,'Crude Oil'!$A$2:$AQ$28,COLUMN('Crude Oil'!E$2),FALSE)+VLOOKUP($A14,'Crude Oil'!$A$32:$AQ$58,COLUMN('Crude Oil'!E$32),FALSE)</f>
        <v>0</v>
      </c>
      <c r="F14">
        <f>VLOOKUP($A14,'Crude Oil'!$A$2:$AQ$28,COLUMN('Crude Oil'!F$2),FALSE)+VLOOKUP($A14,'Crude Oil'!$A$32:$AQ$58,COLUMN('Crude Oil'!F$32),FALSE)</f>
        <v>0</v>
      </c>
      <c r="G14">
        <f>VLOOKUP($A14,'Crude Oil'!$A$2:$AQ$28,COLUMN('Crude Oil'!G$2),FALSE)+VLOOKUP($A14,'Crude Oil'!$A$32:$AQ$58,COLUMN('Crude Oil'!G$32),FALSE)</f>
        <v>0</v>
      </c>
      <c r="H14">
        <f>VLOOKUP($A14,'Crude Oil'!$A$2:$AQ$28,COLUMN('Crude Oil'!H$2),FALSE)+VLOOKUP($A14,'Crude Oil'!$A$32:$AQ$58,COLUMN('Crude Oil'!H$32),FALSE)</f>
        <v>0</v>
      </c>
      <c r="I14">
        <f>VLOOKUP($A14,'Crude Oil'!$A$2:$AQ$28,COLUMN('Crude Oil'!I$2),FALSE)+VLOOKUP($A14,'Crude Oil'!$A$32:$AQ$58,COLUMN('Crude Oil'!I$32),FALSE)</f>
        <v>0</v>
      </c>
      <c r="J14">
        <f>VLOOKUP($A14,'Crude Oil'!$A$2:$AQ$28,COLUMN('Crude Oil'!J$2),FALSE)+VLOOKUP($A14,'Crude Oil'!$A$32:$AQ$58,COLUMN('Crude Oil'!J$32),FALSE)</f>
        <v>0</v>
      </c>
      <c r="K14">
        <f>VLOOKUP($A14,'Crude Oil'!$A$2:$AQ$28,COLUMN('Crude Oil'!K$2),FALSE)+VLOOKUP($A14,'Crude Oil'!$A$32:$AQ$58,COLUMN('Crude Oil'!K$32),FALSE)</f>
        <v>0</v>
      </c>
      <c r="L14">
        <f>VLOOKUP($A14,'Crude Oil'!$A$2:$AQ$28,COLUMN('Crude Oil'!L$2),FALSE)+VLOOKUP($A14,'Crude Oil'!$A$32:$AQ$58,COLUMN('Crude Oil'!L$32),FALSE)</f>
        <v>0</v>
      </c>
      <c r="M14">
        <f>VLOOKUP($A14,'Crude Oil'!$A$2:$AQ$28,COLUMN('Crude Oil'!M$2),FALSE)+VLOOKUP($A14,'Crude Oil'!$A$32:$AQ$58,COLUMN('Crude Oil'!M$32),FALSE)</f>
        <v>0</v>
      </c>
      <c r="N14">
        <f>VLOOKUP($A14,'Crude Oil'!$A$2:$AQ$28,COLUMN('Crude Oil'!N$2),FALSE)+VLOOKUP($A14,'Crude Oil'!$A$32:$AQ$58,COLUMN('Crude Oil'!N$32),FALSE)</f>
        <v>0</v>
      </c>
      <c r="O14">
        <f>VLOOKUP($A14,'Crude Oil'!$A$2:$AQ$28,COLUMN('Crude Oil'!O$2),FALSE)+VLOOKUP($A14,'Crude Oil'!$A$32:$AQ$58,COLUMN('Crude Oil'!O$32),FALSE)</f>
        <v>0</v>
      </c>
      <c r="P14">
        <f>VLOOKUP($A14,'Crude Oil'!$A$2:$AQ$28,COLUMN('Crude Oil'!P$2),FALSE)+VLOOKUP($A14,'Crude Oil'!$A$32:$AQ$58,COLUMN('Crude Oil'!P$32),FALSE)</f>
        <v>0</v>
      </c>
      <c r="Q14">
        <f>VLOOKUP($A14,'Crude Oil'!$A$2:$AQ$28,COLUMN('Crude Oil'!Q$2),FALSE)+VLOOKUP($A14,'Crude Oil'!$A$32:$AQ$58,COLUMN('Crude Oil'!Q$32),FALSE)</f>
        <v>0</v>
      </c>
      <c r="R14">
        <f>VLOOKUP($A14,'Crude Oil'!$A$2:$AQ$28,COLUMN('Crude Oil'!R$2),FALSE)+VLOOKUP($A14,'Crude Oil'!$A$32:$AQ$58,COLUMN('Crude Oil'!R$32),FALSE)</f>
        <v>0</v>
      </c>
      <c r="S14">
        <f>VLOOKUP($A14,'Crude Oil'!$A$2:$AQ$28,COLUMN('Crude Oil'!S$2),FALSE)+VLOOKUP($A14,'Crude Oil'!$A$32:$AQ$58,COLUMN('Crude Oil'!S$32),FALSE)</f>
        <v>0</v>
      </c>
      <c r="T14">
        <f>VLOOKUP($A14,'Crude Oil'!$A$2:$AQ$28,COLUMN('Crude Oil'!T$2),FALSE)+VLOOKUP($A14,'Crude Oil'!$A$32:$AQ$58,COLUMN('Crude Oil'!T$32),FALSE)</f>
        <v>0</v>
      </c>
      <c r="U14">
        <f>VLOOKUP($A14,'Crude Oil'!$A$2:$AQ$28,COLUMN('Crude Oil'!U$2),FALSE)+VLOOKUP($A14,'Crude Oil'!$A$32:$AQ$58,COLUMN('Crude Oil'!U$32),FALSE)</f>
        <v>0</v>
      </c>
      <c r="V14">
        <f>VLOOKUP($A14,'Crude Oil'!$A$2:$AQ$28,COLUMN('Crude Oil'!V$2),FALSE)+VLOOKUP($A14,'Crude Oil'!$A$32:$AQ$58,COLUMN('Crude Oil'!V$32),FALSE)</f>
        <v>0</v>
      </c>
      <c r="W14">
        <f>VLOOKUP($A14,'Crude Oil'!$A$2:$AQ$28,COLUMN('Crude Oil'!W$2),FALSE)+VLOOKUP($A14,'Crude Oil'!$A$32:$AQ$58,COLUMN('Crude Oil'!W$32),FALSE)</f>
        <v>0</v>
      </c>
      <c r="X14">
        <f>VLOOKUP($A14,'Crude Oil'!$A$2:$AQ$28,COLUMN('Crude Oil'!X$2),FALSE)+VLOOKUP($A14,'Crude Oil'!$A$32:$AQ$58,COLUMN('Crude Oil'!X$32),FALSE)</f>
        <v>0</v>
      </c>
      <c r="Y14">
        <f>VLOOKUP($A14,'Crude Oil'!$A$2:$AQ$28,COLUMN('Crude Oil'!Y$2),FALSE)+VLOOKUP($A14,'Crude Oil'!$A$32:$AQ$58,COLUMN('Crude Oil'!Y$32),FALSE)</f>
        <v>0</v>
      </c>
      <c r="Z14">
        <f>VLOOKUP($A14,'Crude Oil'!$A$2:$AQ$28,COLUMN('Crude Oil'!Z$2),FALSE)+VLOOKUP($A14,'Crude Oil'!$A$32:$AQ$58,COLUMN('Crude Oil'!Z$32),FALSE)</f>
        <v>0</v>
      </c>
      <c r="AA14">
        <f>VLOOKUP($A14,'Crude Oil'!$A$2:$AQ$28,COLUMN('Crude Oil'!AA$2),FALSE)+VLOOKUP($A14,'Crude Oil'!$A$32:$AQ$58,COLUMN('Crude Oil'!AA$32),FALSE)</f>
        <v>0</v>
      </c>
      <c r="AB14">
        <f>VLOOKUP($A14,'Crude Oil'!$A$2:$AQ$28,COLUMN('Crude Oil'!AB$2),FALSE)+VLOOKUP($A14,'Crude Oil'!$A$32:$AQ$58,COLUMN('Crude Oil'!AB$32),FALSE)</f>
        <v>0</v>
      </c>
      <c r="AC14">
        <f>VLOOKUP($A14,'Crude Oil'!$A$2:$AQ$28,COLUMN('Crude Oil'!AC$2),FALSE)+VLOOKUP($A14,'Crude Oil'!$A$32:$AQ$58,COLUMN('Crude Oil'!AC$32),FALSE)</f>
        <v>0</v>
      </c>
      <c r="AD14">
        <f>VLOOKUP($A14,'Crude Oil'!$A$2:$AQ$28,COLUMN('Crude Oil'!AD$2),FALSE)+VLOOKUP($A14,'Crude Oil'!$A$32:$AQ$58,COLUMN('Crude Oil'!AD$32),FALSE)</f>
        <v>0</v>
      </c>
      <c r="AE14">
        <f>VLOOKUP($A14,'Crude Oil'!$A$2:$AQ$28,COLUMN('Crude Oil'!AE$2),FALSE)+VLOOKUP($A14,'Crude Oil'!$A$32:$AQ$58,COLUMN('Crude Oil'!AE$32),FALSE)</f>
        <v>0</v>
      </c>
      <c r="AF14">
        <f>VLOOKUP($A14,'Crude Oil'!$A$2:$AQ$28,COLUMN('Crude Oil'!AF$2),FALSE)+VLOOKUP($A14,'Crude Oil'!$A$32:$AQ$58,COLUMN('Crude Oil'!AF$32),FALSE)</f>
        <v>0</v>
      </c>
      <c r="AG14">
        <f>VLOOKUP($A14,'Crude Oil'!$A$2:$AQ$28,COLUMN('Crude Oil'!AG$2),FALSE)+VLOOKUP($A14,'Crude Oil'!$A$32:$AQ$58,COLUMN('Crude Oil'!AG$32),FALSE)</f>
        <v>0</v>
      </c>
      <c r="AH14">
        <f>VLOOKUP($A14,'Crude Oil'!$A$2:$AQ$28,COLUMN('Crude Oil'!AH$2),FALSE)+VLOOKUP($A14,'Crude Oil'!$A$32:$AQ$58,COLUMN('Crude Oil'!AH$32),FALSE)</f>
        <v>0</v>
      </c>
      <c r="AI14">
        <f>VLOOKUP($A14,'Crude Oil'!$A$2:$AQ$28,COLUMN('Crude Oil'!AI$2),FALSE)+VLOOKUP($A14,'Crude Oil'!$A$32:$AQ$58,COLUMN('Crude Oil'!AI$32),FALSE)</f>
        <v>0</v>
      </c>
      <c r="AJ14">
        <f>VLOOKUP($A14,'Crude Oil'!$A$2:$AQ$28,COLUMN('Crude Oil'!AJ$2),FALSE)+VLOOKUP($A14,'Crude Oil'!$A$32:$AQ$58,COLUMN('Crude Oil'!AJ$32),FALSE)</f>
        <v>0</v>
      </c>
      <c r="AK14">
        <f>VLOOKUP($A14,'Crude Oil'!$A$2:$AQ$28,COLUMN('Crude Oil'!AK$2),FALSE)+VLOOKUP($A14,'Crude Oil'!$A$32:$AQ$58,COLUMN('Crude Oil'!AK$32),FALSE)</f>
        <v>0</v>
      </c>
      <c r="AL14">
        <f>VLOOKUP($A14,'Crude Oil'!$A$2:$AQ$28,COLUMN('Crude Oil'!AL$2),FALSE)+VLOOKUP($A14,'Crude Oil'!$A$32:$AQ$58,COLUMN('Crude Oil'!AL$32),FALSE)</f>
        <v>0</v>
      </c>
      <c r="AM14">
        <f>VLOOKUP($A14,'Crude Oil'!$A$2:$AQ$28,COLUMN('Crude Oil'!AM$2),FALSE)+VLOOKUP($A14,'Crude Oil'!$A$32:$AQ$58,COLUMN('Crude Oil'!AM$32),FALSE)</f>
        <v>0</v>
      </c>
      <c r="AN14">
        <f>VLOOKUP($A14,'Crude Oil'!$A$2:$AQ$28,COLUMN('Crude Oil'!AN$2),FALSE)+VLOOKUP($A14,'Crude Oil'!$A$32:$AQ$58,COLUMN('Crude Oil'!AN$32),FALSE)</f>
        <v>0</v>
      </c>
      <c r="AO14">
        <f>VLOOKUP($A14,'Crude Oil'!$A$2:$AQ$28,COLUMN('Crude Oil'!AO$2),FALSE)+VLOOKUP($A14,'Crude Oil'!$A$32:$AQ$58,COLUMN('Crude Oil'!AO$32),FALSE)</f>
        <v>0</v>
      </c>
      <c r="AP14">
        <f>VLOOKUP($A14,'Crude Oil'!$A$2:$AQ$28,COLUMN('Crude Oil'!AP$2),FALSE)+VLOOKUP($A14,'Crude Oil'!$A$32:$AQ$58,COLUMN('Crude Oil'!AP$32),FALSE)</f>
        <v>0</v>
      </c>
      <c r="AQ14">
        <f>VLOOKUP($A14,'Crude Oil'!$A$2:$AQ$28,COLUMN('Crude Oil'!AQ$2),FALSE)+VLOOKUP($A14,'Crude Oil'!$A$32:$AQ$58,COLUMN('Crude Oil'!AQ$32),FALSE)</f>
        <v>0</v>
      </c>
    </row>
    <row r="15" spans="1:43">
      <c r="A15" s="37" t="s">
        <v>628</v>
      </c>
      <c r="B15">
        <f>VLOOKUP($A15,'Crude Oil'!$A$2:$AQ$28,COLUMN('Crude Oil'!B$2),FALSE)+VLOOKUP($A15,'Crude Oil'!$A$32:$AQ$58,COLUMN('Crude Oil'!B$32),FALSE)</f>
        <v>0</v>
      </c>
      <c r="C15">
        <f>VLOOKUP($A15,'Crude Oil'!$A$2:$AQ$28,COLUMN('Crude Oil'!C$2),FALSE)+VLOOKUP($A15,'Crude Oil'!$A$32:$AQ$58,COLUMN('Crude Oil'!C$32),FALSE)</f>
        <v>0</v>
      </c>
      <c r="D15">
        <f>VLOOKUP($A15,'Crude Oil'!$A$2:$AQ$28,COLUMN('Crude Oil'!D$2),FALSE)+VLOOKUP($A15,'Crude Oil'!$A$32:$AQ$58,COLUMN('Crude Oil'!D$32),FALSE)</f>
        <v>0</v>
      </c>
      <c r="E15">
        <f>VLOOKUP($A15,'Crude Oil'!$A$2:$AQ$28,COLUMN('Crude Oil'!E$2),FALSE)+VLOOKUP($A15,'Crude Oil'!$A$32:$AQ$58,COLUMN('Crude Oil'!E$32),FALSE)</f>
        <v>0</v>
      </c>
      <c r="F15">
        <f>VLOOKUP($A15,'Crude Oil'!$A$2:$AQ$28,COLUMN('Crude Oil'!F$2),FALSE)+VLOOKUP($A15,'Crude Oil'!$A$32:$AQ$58,COLUMN('Crude Oil'!F$32),FALSE)</f>
        <v>0</v>
      </c>
      <c r="G15">
        <f>VLOOKUP($A15,'Crude Oil'!$A$2:$AQ$28,COLUMN('Crude Oil'!G$2),FALSE)+VLOOKUP($A15,'Crude Oil'!$A$32:$AQ$58,COLUMN('Crude Oil'!G$32),FALSE)</f>
        <v>0</v>
      </c>
      <c r="H15">
        <f>VLOOKUP($A15,'Crude Oil'!$A$2:$AQ$28,COLUMN('Crude Oil'!H$2),FALSE)+VLOOKUP($A15,'Crude Oil'!$A$32:$AQ$58,COLUMN('Crude Oil'!H$32),FALSE)</f>
        <v>0</v>
      </c>
      <c r="I15">
        <f>VLOOKUP($A15,'Crude Oil'!$A$2:$AQ$28,COLUMN('Crude Oil'!I$2),FALSE)+VLOOKUP($A15,'Crude Oil'!$A$32:$AQ$58,COLUMN('Crude Oil'!I$32),FALSE)</f>
        <v>0</v>
      </c>
      <c r="J15">
        <f>VLOOKUP($A15,'Crude Oil'!$A$2:$AQ$28,COLUMN('Crude Oil'!J$2),FALSE)+VLOOKUP($A15,'Crude Oil'!$A$32:$AQ$58,COLUMN('Crude Oil'!J$32),FALSE)</f>
        <v>0</v>
      </c>
      <c r="K15">
        <f>VLOOKUP($A15,'Crude Oil'!$A$2:$AQ$28,COLUMN('Crude Oil'!K$2),FALSE)+VLOOKUP($A15,'Crude Oil'!$A$32:$AQ$58,COLUMN('Crude Oil'!K$32),FALSE)</f>
        <v>0</v>
      </c>
      <c r="L15">
        <f>VLOOKUP($A15,'Crude Oil'!$A$2:$AQ$28,COLUMN('Crude Oil'!L$2),FALSE)+VLOOKUP($A15,'Crude Oil'!$A$32:$AQ$58,COLUMN('Crude Oil'!L$32),FALSE)</f>
        <v>0</v>
      </c>
      <c r="M15">
        <f>VLOOKUP($A15,'Crude Oil'!$A$2:$AQ$28,COLUMN('Crude Oil'!M$2),FALSE)+VLOOKUP($A15,'Crude Oil'!$A$32:$AQ$58,COLUMN('Crude Oil'!M$32),FALSE)</f>
        <v>0</v>
      </c>
      <c r="N15">
        <f>VLOOKUP($A15,'Crude Oil'!$A$2:$AQ$28,COLUMN('Crude Oil'!N$2),FALSE)+VLOOKUP($A15,'Crude Oil'!$A$32:$AQ$58,COLUMN('Crude Oil'!N$32),FALSE)</f>
        <v>0</v>
      </c>
      <c r="O15">
        <f>VLOOKUP($A15,'Crude Oil'!$A$2:$AQ$28,COLUMN('Crude Oil'!O$2),FALSE)+VLOOKUP($A15,'Crude Oil'!$A$32:$AQ$58,COLUMN('Crude Oil'!O$32),FALSE)</f>
        <v>0</v>
      </c>
      <c r="P15">
        <f>VLOOKUP($A15,'Crude Oil'!$A$2:$AQ$28,COLUMN('Crude Oil'!P$2),FALSE)+VLOOKUP($A15,'Crude Oil'!$A$32:$AQ$58,COLUMN('Crude Oil'!P$32),FALSE)</f>
        <v>0</v>
      </c>
      <c r="Q15">
        <f>VLOOKUP($A15,'Crude Oil'!$A$2:$AQ$28,COLUMN('Crude Oil'!Q$2),FALSE)+VLOOKUP($A15,'Crude Oil'!$A$32:$AQ$58,COLUMN('Crude Oil'!Q$32),FALSE)</f>
        <v>0</v>
      </c>
      <c r="R15">
        <f>VLOOKUP($A15,'Crude Oil'!$A$2:$AQ$28,COLUMN('Crude Oil'!R$2),FALSE)+VLOOKUP($A15,'Crude Oil'!$A$32:$AQ$58,COLUMN('Crude Oil'!R$32),FALSE)</f>
        <v>0</v>
      </c>
      <c r="S15">
        <f>VLOOKUP($A15,'Crude Oil'!$A$2:$AQ$28,COLUMN('Crude Oil'!S$2),FALSE)+VLOOKUP($A15,'Crude Oil'!$A$32:$AQ$58,COLUMN('Crude Oil'!S$32),FALSE)</f>
        <v>0</v>
      </c>
      <c r="T15">
        <f>VLOOKUP($A15,'Crude Oil'!$A$2:$AQ$28,COLUMN('Crude Oil'!T$2),FALSE)+VLOOKUP($A15,'Crude Oil'!$A$32:$AQ$58,COLUMN('Crude Oil'!T$32),FALSE)</f>
        <v>0</v>
      </c>
      <c r="U15">
        <f>VLOOKUP($A15,'Crude Oil'!$A$2:$AQ$28,COLUMN('Crude Oil'!U$2),FALSE)+VLOOKUP($A15,'Crude Oil'!$A$32:$AQ$58,COLUMN('Crude Oil'!U$32),FALSE)</f>
        <v>0</v>
      </c>
      <c r="V15">
        <f>VLOOKUP($A15,'Crude Oil'!$A$2:$AQ$28,COLUMN('Crude Oil'!V$2),FALSE)+VLOOKUP($A15,'Crude Oil'!$A$32:$AQ$58,COLUMN('Crude Oil'!V$32),FALSE)</f>
        <v>0</v>
      </c>
      <c r="W15">
        <f>VLOOKUP($A15,'Crude Oil'!$A$2:$AQ$28,COLUMN('Crude Oil'!W$2),FALSE)+VLOOKUP($A15,'Crude Oil'!$A$32:$AQ$58,COLUMN('Crude Oil'!W$32),FALSE)</f>
        <v>0</v>
      </c>
      <c r="X15">
        <f>VLOOKUP($A15,'Crude Oil'!$A$2:$AQ$28,COLUMN('Crude Oil'!X$2),FALSE)+VLOOKUP($A15,'Crude Oil'!$A$32:$AQ$58,COLUMN('Crude Oil'!X$32),FALSE)</f>
        <v>0</v>
      </c>
      <c r="Y15">
        <f>VLOOKUP($A15,'Crude Oil'!$A$2:$AQ$28,COLUMN('Crude Oil'!Y$2),FALSE)+VLOOKUP($A15,'Crude Oil'!$A$32:$AQ$58,COLUMN('Crude Oil'!Y$32),FALSE)</f>
        <v>0</v>
      </c>
      <c r="Z15">
        <f>VLOOKUP($A15,'Crude Oil'!$A$2:$AQ$28,COLUMN('Crude Oil'!Z$2),FALSE)+VLOOKUP($A15,'Crude Oil'!$A$32:$AQ$58,COLUMN('Crude Oil'!Z$32),FALSE)</f>
        <v>0</v>
      </c>
      <c r="AA15">
        <f>VLOOKUP($A15,'Crude Oil'!$A$2:$AQ$28,COLUMN('Crude Oil'!AA$2),FALSE)+VLOOKUP($A15,'Crude Oil'!$A$32:$AQ$58,COLUMN('Crude Oil'!AA$32),FALSE)</f>
        <v>0</v>
      </c>
      <c r="AB15">
        <f>VLOOKUP($A15,'Crude Oil'!$A$2:$AQ$28,COLUMN('Crude Oil'!AB$2),FALSE)+VLOOKUP($A15,'Crude Oil'!$A$32:$AQ$58,COLUMN('Crude Oil'!AB$32),FALSE)</f>
        <v>0</v>
      </c>
      <c r="AC15">
        <f>VLOOKUP($A15,'Crude Oil'!$A$2:$AQ$28,COLUMN('Crude Oil'!AC$2),FALSE)+VLOOKUP($A15,'Crude Oil'!$A$32:$AQ$58,COLUMN('Crude Oil'!AC$32),FALSE)</f>
        <v>0</v>
      </c>
      <c r="AD15">
        <f>VLOOKUP($A15,'Crude Oil'!$A$2:$AQ$28,COLUMN('Crude Oil'!AD$2),FALSE)+VLOOKUP($A15,'Crude Oil'!$A$32:$AQ$58,COLUMN('Crude Oil'!AD$32),FALSE)</f>
        <v>0</v>
      </c>
      <c r="AE15">
        <f>VLOOKUP($A15,'Crude Oil'!$A$2:$AQ$28,COLUMN('Crude Oil'!AE$2),FALSE)+VLOOKUP($A15,'Crude Oil'!$A$32:$AQ$58,COLUMN('Crude Oil'!AE$32),FALSE)</f>
        <v>0</v>
      </c>
      <c r="AF15">
        <f>VLOOKUP($A15,'Crude Oil'!$A$2:$AQ$28,COLUMN('Crude Oil'!AF$2),FALSE)+VLOOKUP($A15,'Crude Oil'!$A$32:$AQ$58,COLUMN('Crude Oil'!AF$32),FALSE)</f>
        <v>0</v>
      </c>
      <c r="AG15">
        <f>VLOOKUP($A15,'Crude Oil'!$A$2:$AQ$28,COLUMN('Crude Oil'!AG$2),FALSE)+VLOOKUP($A15,'Crude Oil'!$A$32:$AQ$58,COLUMN('Crude Oil'!AG$32),FALSE)</f>
        <v>0</v>
      </c>
      <c r="AH15">
        <f>VLOOKUP($A15,'Crude Oil'!$A$2:$AQ$28,COLUMN('Crude Oil'!AH$2),FALSE)+VLOOKUP($A15,'Crude Oil'!$A$32:$AQ$58,COLUMN('Crude Oil'!AH$32),FALSE)</f>
        <v>0</v>
      </c>
      <c r="AI15">
        <f>VLOOKUP($A15,'Crude Oil'!$A$2:$AQ$28,COLUMN('Crude Oil'!AI$2),FALSE)+VLOOKUP($A15,'Crude Oil'!$A$32:$AQ$58,COLUMN('Crude Oil'!AI$32),FALSE)</f>
        <v>0</v>
      </c>
      <c r="AJ15">
        <f>VLOOKUP($A15,'Crude Oil'!$A$2:$AQ$28,COLUMN('Crude Oil'!AJ$2),FALSE)+VLOOKUP($A15,'Crude Oil'!$A$32:$AQ$58,COLUMN('Crude Oil'!AJ$32),FALSE)</f>
        <v>0</v>
      </c>
      <c r="AK15">
        <f>VLOOKUP($A15,'Crude Oil'!$A$2:$AQ$28,COLUMN('Crude Oil'!AK$2),FALSE)+VLOOKUP($A15,'Crude Oil'!$A$32:$AQ$58,COLUMN('Crude Oil'!AK$32),FALSE)</f>
        <v>0</v>
      </c>
      <c r="AL15">
        <f>VLOOKUP($A15,'Crude Oil'!$A$2:$AQ$28,COLUMN('Crude Oil'!AL$2),FALSE)+VLOOKUP($A15,'Crude Oil'!$A$32:$AQ$58,COLUMN('Crude Oil'!AL$32),FALSE)</f>
        <v>0</v>
      </c>
      <c r="AM15">
        <f>VLOOKUP($A15,'Crude Oil'!$A$2:$AQ$28,COLUMN('Crude Oil'!AM$2),FALSE)+VLOOKUP($A15,'Crude Oil'!$A$32:$AQ$58,COLUMN('Crude Oil'!AM$32),FALSE)</f>
        <v>0</v>
      </c>
      <c r="AN15">
        <f>VLOOKUP($A15,'Crude Oil'!$A$2:$AQ$28,COLUMN('Crude Oil'!AN$2),FALSE)+VLOOKUP($A15,'Crude Oil'!$A$32:$AQ$58,COLUMN('Crude Oil'!AN$32),FALSE)</f>
        <v>0</v>
      </c>
      <c r="AO15">
        <f>VLOOKUP($A15,'Crude Oil'!$A$2:$AQ$28,COLUMN('Crude Oil'!AO$2),FALSE)+VLOOKUP($A15,'Crude Oil'!$A$32:$AQ$58,COLUMN('Crude Oil'!AO$32),FALSE)</f>
        <v>0</v>
      </c>
      <c r="AP15">
        <f>VLOOKUP($A15,'Crude Oil'!$A$2:$AQ$28,COLUMN('Crude Oil'!AP$2),FALSE)+VLOOKUP($A15,'Crude Oil'!$A$32:$AQ$58,COLUMN('Crude Oil'!AP$32),FALSE)</f>
        <v>0</v>
      </c>
      <c r="AQ15">
        <f>VLOOKUP($A15,'Crude Oil'!$A$2:$AQ$28,COLUMN('Crude Oil'!AQ$2),FALSE)+VLOOKUP($A15,'Crude Oil'!$A$32:$AQ$58,COLUMN('Crude Oil'!AQ$32),FALSE)</f>
        <v>0</v>
      </c>
    </row>
    <row r="16" spans="1:43">
      <c r="A16" s="37" t="s">
        <v>629</v>
      </c>
      <c r="B16">
        <f>VLOOKUP($A16,'Crude Oil'!$A$2:$AQ$28,COLUMN('Crude Oil'!B$2),FALSE)+VLOOKUP($A16,'Crude Oil'!$A$32:$AQ$58,COLUMN('Crude Oil'!B$32),FALSE)</f>
        <v>0</v>
      </c>
      <c r="C16">
        <f>VLOOKUP($A16,'Crude Oil'!$A$2:$AQ$28,COLUMN('Crude Oil'!C$2),FALSE)+VLOOKUP($A16,'Crude Oil'!$A$32:$AQ$58,COLUMN('Crude Oil'!C$32),FALSE)</f>
        <v>0</v>
      </c>
      <c r="D16">
        <f>VLOOKUP($A16,'Crude Oil'!$A$2:$AQ$28,COLUMN('Crude Oil'!D$2),FALSE)+VLOOKUP($A16,'Crude Oil'!$A$32:$AQ$58,COLUMN('Crude Oil'!D$32),FALSE)</f>
        <v>0</v>
      </c>
      <c r="E16">
        <f>VLOOKUP($A16,'Crude Oil'!$A$2:$AQ$28,COLUMN('Crude Oil'!E$2),FALSE)+VLOOKUP($A16,'Crude Oil'!$A$32:$AQ$58,COLUMN('Crude Oil'!E$32),FALSE)</f>
        <v>0</v>
      </c>
      <c r="F16">
        <f>VLOOKUP($A16,'Crude Oil'!$A$2:$AQ$28,COLUMN('Crude Oil'!F$2),FALSE)+VLOOKUP($A16,'Crude Oil'!$A$32:$AQ$58,COLUMN('Crude Oil'!F$32),FALSE)</f>
        <v>0</v>
      </c>
      <c r="G16">
        <f>VLOOKUP($A16,'Crude Oil'!$A$2:$AQ$28,COLUMN('Crude Oil'!G$2),FALSE)+VLOOKUP($A16,'Crude Oil'!$A$32:$AQ$58,COLUMN('Crude Oil'!G$32),FALSE)</f>
        <v>0</v>
      </c>
      <c r="H16">
        <f>VLOOKUP($A16,'Crude Oil'!$A$2:$AQ$28,COLUMN('Crude Oil'!H$2),FALSE)+VLOOKUP($A16,'Crude Oil'!$A$32:$AQ$58,COLUMN('Crude Oil'!H$32),FALSE)</f>
        <v>0</v>
      </c>
      <c r="I16">
        <f>VLOOKUP($A16,'Crude Oil'!$A$2:$AQ$28,COLUMN('Crude Oil'!I$2),FALSE)+VLOOKUP($A16,'Crude Oil'!$A$32:$AQ$58,COLUMN('Crude Oil'!I$32),FALSE)</f>
        <v>0</v>
      </c>
      <c r="J16">
        <f>VLOOKUP($A16,'Crude Oil'!$A$2:$AQ$28,COLUMN('Crude Oil'!J$2),FALSE)+VLOOKUP($A16,'Crude Oil'!$A$32:$AQ$58,COLUMN('Crude Oil'!J$32),FALSE)</f>
        <v>0</v>
      </c>
      <c r="K16">
        <f>VLOOKUP($A16,'Crude Oil'!$A$2:$AQ$28,COLUMN('Crude Oil'!K$2),FALSE)+VLOOKUP($A16,'Crude Oil'!$A$32:$AQ$58,COLUMN('Crude Oil'!K$32),FALSE)</f>
        <v>0</v>
      </c>
      <c r="L16">
        <f>VLOOKUP($A16,'Crude Oil'!$A$2:$AQ$28,COLUMN('Crude Oil'!L$2),FALSE)+VLOOKUP($A16,'Crude Oil'!$A$32:$AQ$58,COLUMN('Crude Oil'!L$32),FALSE)</f>
        <v>0</v>
      </c>
      <c r="M16">
        <f>VLOOKUP($A16,'Crude Oil'!$A$2:$AQ$28,COLUMN('Crude Oil'!M$2),FALSE)+VLOOKUP($A16,'Crude Oil'!$A$32:$AQ$58,COLUMN('Crude Oil'!M$32),FALSE)</f>
        <v>0</v>
      </c>
      <c r="N16">
        <f>VLOOKUP($A16,'Crude Oil'!$A$2:$AQ$28,COLUMN('Crude Oil'!N$2),FALSE)+VLOOKUP($A16,'Crude Oil'!$A$32:$AQ$58,COLUMN('Crude Oil'!N$32),FALSE)</f>
        <v>0</v>
      </c>
      <c r="O16">
        <f>VLOOKUP($A16,'Crude Oil'!$A$2:$AQ$28,COLUMN('Crude Oil'!O$2),FALSE)+VLOOKUP($A16,'Crude Oil'!$A$32:$AQ$58,COLUMN('Crude Oil'!O$32),FALSE)</f>
        <v>0</v>
      </c>
      <c r="P16">
        <f>VLOOKUP($A16,'Crude Oil'!$A$2:$AQ$28,COLUMN('Crude Oil'!P$2),FALSE)+VLOOKUP($A16,'Crude Oil'!$A$32:$AQ$58,COLUMN('Crude Oil'!P$32),FALSE)</f>
        <v>0</v>
      </c>
      <c r="Q16">
        <f>VLOOKUP($A16,'Crude Oil'!$A$2:$AQ$28,COLUMN('Crude Oil'!Q$2),FALSE)+VLOOKUP($A16,'Crude Oil'!$A$32:$AQ$58,COLUMN('Crude Oil'!Q$32),FALSE)</f>
        <v>0</v>
      </c>
      <c r="R16">
        <f>VLOOKUP($A16,'Crude Oil'!$A$2:$AQ$28,COLUMN('Crude Oil'!R$2),FALSE)+VLOOKUP($A16,'Crude Oil'!$A$32:$AQ$58,COLUMN('Crude Oil'!R$32),FALSE)</f>
        <v>0</v>
      </c>
      <c r="S16">
        <f>VLOOKUP($A16,'Crude Oil'!$A$2:$AQ$28,COLUMN('Crude Oil'!S$2),FALSE)+VLOOKUP($A16,'Crude Oil'!$A$32:$AQ$58,COLUMN('Crude Oil'!S$32),FALSE)</f>
        <v>0</v>
      </c>
      <c r="T16">
        <f>VLOOKUP($A16,'Crude Oil'!$A$2:$AQ$28,COLUMN('Crude Oil'!T$2),FALSE)+VLOOKUP($A16,'Crude Oil'!$A$32:$AQ$58,COLUMN('Crude Oil'!T$32),FALSE)</f>
        <v>0</v>
      </c>
      <c r="U16">
        <f>VLOOKUP($A16,'Crude Oil'!$A$2:$AQ$28,COLUMN('Crude Oil'!U$2),FALSE)+VLOOKUP($A16,'Crude Oil'!$A$32:$AQ$58,COLUMN('Crude Oil'!U$32),FALSE)</f>
        <v>0</v>
      </c>
      <c r="V16">
        <f>VLOOKUP($A16,'Crude Oil'!$A$2:$AQ$28,COLUMN('Crude Oil'!V$2),FALSE)+VLOOKUP($A16,'Crude Oil'!$A$32:$AQ$58,COLUMN('Crude Oil'!V$32),FALSE)</f>
        <v>0</v>
      </c>
      <c r="W16">
        <f>VLOOKUP($A16,'Crude Oil'!$A$2:$AQ$28,COLUMN('Crude Oil'!W$2),FALSE)+VLOOKUP($A16,'Crude Oil'!$A$32:$AQ$58,COLUMN('Crude Oil'!W$32),FALSE)</f>
        <v>0</v>
      </c>
      <c r="X16">
        <f>VLOOKUP($A16,'Crude Oil'!$A$2:$AQ$28,COLUMN('Crude Oil'!X$2),FALSE)+VLOOKUP($A16,'Crude Oil'!$A$32:$AQ$58,COLUMN('Crude Oil'!X$32),FALSE)</f>
        <v>0</v>
      </c>
      <c r="Y16">
        <f>VLOOKUP($A16,'Crude Oil'!$A$2:$AQ$28,COLUMN('Crude Oil'!Y$2),FALSE)+VLOOKUP($A16,'Crude Oil'!$A$32:$AQ$58,COLUMN('Crude Oil'!Y$32),FALSE)</f>
        <v>0</v>
      </c>
      <c r="Z16">
        <f>VLOOKUP($A16,'Crude Oil'!$A$2:$AQ$28,COLUMN('Crude Oil'!Z$2),FALSE)+VLOOKUP($A16,'Crude Oil'!$A$32:$AQ$58,COLUMN('Crude Oil'!Z$32),FALSE)</f>
        <v>0</v>
      </c>
      <c r="AA16">
        <f>VLOOKUP($A16,'Crude Oil'!$A$2:$AQ$28,COLUMN('Crude Oil'!AA$2),FALSE)+VLOOKUP($A16,'Crude Oil'!$A$32:$AQ$58,COLUMN('Crude Oil'!AA$32),FALSE)</f>
        <v>0</v>
      </c>
      <c r="AB16">
        <f>VLOOKUP($A16,'Crude Oil'!$A$2:$AQ$28,COLUMN('Crude Oil'!AB$2),FALSE)+VLOOKUP($A16,'Crude Oil'!$A$32:$AQ$58,COLUMN('Crude Oil'!AB$32),FALSE)</f>
        <v>0</v>
      </c>
      <c r="AC16">
        <f>VLOOKUP($A16,'Crude Oil'!$A$2:$AQ$28,COLUMN('Crude Oil'!AC$2),FALSE)+VLOOKUP($A16,'Crude Oil'!$A$32:$AQ$58,COLUMN('Crude Oil'!AC$32),FALSE)</f>
        <v>0</v>
      </c>
      <c r="AD16">
        <f>VLOOKUP($A16,'Crude Oil'!$A$2:$AQ$28,COLUMN('Crude Oil'!AD$2),FALSE)+VLOOKUP($A16,'Crude Oil'!$A$32:$AQ$58,COLUMN('Crude Oil'!AD$32),FALSE)</f>
        <v>0</v>
      </c>
      <c r="AE16">
        <f>VLOOKUP($A16,'Crude Oil'!$A$2:$AQ$28,COLUMN('Crude Oil'!AE$2),FALSE)+VLOOKUP($A16,'Crude Oil'!$A$32:$AQ$58,COLUMN('Crude Oil'!AE$32),FALSE)</f>
        <v>0</v>
      </c>
      <c r="AF16">
        <f>VLOOKUP($A16,'Crude Oil'!$A$2:$AQ$28,COLUMN('Crude Oil'!AF$2),FALSE)+VLOOKUP($A16,'Crude Oil'!$A$32:$AQ$58,COLUMN('Crude Oil'!AF$32),FALSE)</f>
        <v>0</v>
      </c>
      <c r="AG16">
        <f>VLOOKUP($A16,'Crude Oil'!$A$2:$AQ$28,COLUMN('Crude Oil'!AG$2),FALSE)+VLOOKUP($A16,'Crude Oil'!$A$32:$AQ$58,COLUMN('Crude Oil'!AG$32),FALSE)</f>
        <v>0</v>
      </c>
      <c r="AH16">
        <f>VLOOKUP($A16,'Crude Oil'!$A$2:$AQ$28,COLUMN('Crude Oil'!AH$2),FALSE)+VLOOKUP($A16,'Crude Oil'!$A$32:$AQ$58,COLUMN('Crude Oil'!AH$32),FALSE)</f>
        <v>0</v>
      </c>
      <c r="AI16">
        <f>VLOOKUP($A16,'Crude Oil'!$A$2:$AQ$28,COLUMN('Crude Oil'!AI$2),FALSE)+VLOOKUP($A16,'Crude Oil'!$A$32:$AQ$58,COLUMN('Crude Oil'!AI$32),FALSE)</f>
        <v>0</v>
      </c>
      <c r="AJ16">
        <f>VLOOKUP($A16,'Crude Oil'!$A$2:$AQ$28,COLUMN('Crude Oil'!AJ$2),FALSE)+VLOOKUP($A16,'Crude Oil'!$A$32:$AQ$58,COLUMN('Crude Oil'!AJ$32),FALSE)</f>
        <v>0</v>
      </c>
      <c r="AK16">
        <f>VLOOKUP($A16,'Crude Oil'!$A$2:$AQ$28,COLUMN('Crude Oil'!AK$2),FALSE)+VLOOKUP($A16,'Crude Oil'!$A$32:$AQ$58,COLUMN('Crude Oil'!AK$32),FALSE)</f>
        <v>0</v>
      </c>
      <c r="AL16">
        <f>VLOOKUP($A16,'Crude Oil'!$A$2:$AQ$28,COLUMN('Crude Oil'!AL$2),FALSE)+VLOOKUP($A16,'Crude Oil'!$A$32:$AQ$58,COLUMN('Crude Oil'!AL$32),FALSE)</f>
        <v>0</v>
      </c>
      <c r="AM16">
        <f>VLOOKUP($A16,'Crude Oil'!$A$2:$AQ$28,COLUMN('Crude Oil'!AM$2),FALSE)+VLOOKUP($A16,'Crude Oil'!$A$32:$AQ$58,COLUMN('Crude Oil'!AM$32),FALSE)</f>
        <v>0</v>
      </c>
      <c r="AN16">
        <f>VLOOKUP($A16,'Crude Oil'!$A$2:$AQ$28,COLUMN('Crude Oil'!AN$2),FALSE)+VLOOKUP($A16,'Crude Oil'!$A$32:$AQ$58,COLUMN('Crude Oil'!AN$32),FALSE)</f>
        <v>0</v>
      </c>
      <c r="AO16">
        <f>VLOOKUP($A16,'Crude Oil'!$A$2:$AQ$28,COLUMN('Crude Oil'!AO$2),FALSE)+VLOOKUP($A16,'Crude Oil'!$A$32:$AQ$58,COLUMN('Crude Oil'!AO$32),FALSE)</f>
        <v>0</v>
      </c>
      <c r="AP16">
        <f>VLOOKUP($A16,'Crude Oil'!$A$2:$AQ$28,COLUMN('Crude Oil'!AP$2),FALSE)+VLOOKUP($A16,'Crude Oil'!$A$32:$AQ$58,COLUMN('Crude Oil'!AP$32),FALSE)</f>
        <v>0</v>
      </c>
      <c r="AQ16">
        <f>VLOOKUP($A16,'Crude Oil'!$A$2:$AQ$28,COLUMN('Crude Oil'!AQ$2),FALSE)+VLOOKUP($A16,'Crude Oil'!$A$32:$AQ$58,COLUMN('Crude Oil'!AQ$32),FALSE)</f>
        <v>0</v>
      </c>
    </row>
    <row r="17" spans="1:43">
      <c r="A17" s="37" t="s">
        <v>630</v>
      </c>
      <c r="B17">
        <f>VLOOKUP($A17,'Crude Oil'!$A$2:$AQ$28,COLUMN('Crude Oil'!B$2),FALSE)+VLOOKUP($A17,'Crude Oil'!$A$32:$AQ$58,COLUMN('Crude Oil'!B$32),FALSE)</f>
        <v>0</v>
      </c>
      <c r="C17">
        <f>VLOOKUP($A17,'Crude Oil'!$A$2:$AQ$28,COLUMN('Crude Oil'!C$2),FALSE)+VLOOKUP($A17,'Crude Oil'!$A$32:$AQ$58,COLUMN('Crude Oil'!C$32),FALSE)</f>
        <v>0</v>
      </c>
      <c r="D17">
        <f>VLOOKUP($A17,'Crude Oil'!$A$2:$AQ$28,COLUMN('Crude Oil'!D$2),FALSE)+VLOOKUP($A17,'Crude Oil'!$A$32:$AQ$58,COLUMN('Crude Oil'!D$32),FALSE)</f>
        <v>0</v>
      </c>
      <c r="E17">
        <f>VLOOKUP($A17,'Crude Oil'!$A$2:$AQ$28,COLUMN('Crude Oil'!E$2),FALSE)+VLOOKUP($A17,'Crude Oil'!$A$32:$AQ$58,COLUMN('Crude Oil'!E$32),FALSE)</f>
        <v>0</v>
      </c>
      <c r="F17">
        <f>VLOOKUP($A17,'Crude Oil'!$A$2:$AQ$28,COLUMN('Crude Oil'!F$2),FALSE)+VLOOKUP($A17,'Crude Oil'!$A$32:$AQ$58,COLUMN('Crude Oil'!F$32),FALSE)</f>
        <v>0</v>
      </c>
      <c r="G17">
        <f>VLOOKUP($A17,'Crude Oil'!$A$2:$AQ$28,COLUMN('Crude Oil'!G$2),FALSE)+VLOOKUP($A17,'Crude Oil'!$A$32:$AQ$58,COLUMN('Crude Oil'!G$32),FALSE)</f>
        <v>0</v>
      </c>
      <c r="H17">
        <f>VLOOKUP($A17,'Crude Oil'!$A$2:$AQ$28,COLUMN('Crude Oil'!H$2),FALSE)+VLOOKUP($A17,'Crude Oil'!$A$32:$AQ$58,COLUMN('Crude Oil'!H$32),FALSE)</f>
        <v>0</v>
      </c>
      <c r="I17">
        <f>VLOOKUP($A17,'Crude Oil'!$A$2:$AQ$28,COLUMN('Crude Oil'!I$2),FALSE)+VLOOKUP($A17,'Crude Oil'!$A$32:$AQ$58,COLUMN('Crude Oil'!I$32),FALSE)</f>
        <v>0</v>
      </c>
      <c r="J17">
        <f>VLOOKUP($A17,'Crude Oil'!$A$2:$AQ$28,COLUMN('Crude Oil'!J$2),FALSE)+VLOOKUP($A17,'Crude Oil'!$A$32:$AQ$58,COLUMN('Crude Oil'!J$32),FALSE)</f>
        <v>0</v>
      </c>
      <c r="K17">
        <f>VLOOKUP($A17,'Crude Oil'!$A$2:$AQ$28,COLUMN('Crude Oil'!K$2),FALSE)+VLOOKUP($A17,'Crude Oil'!$A$32:$AQ$58,COLUMN('Crude Oil'!K$32),FALSE)</f>
        <v>0</v>
      </c>
      <c r="L17">
        <f>VLOOKUP($A17,'Crude Oil'!$A$2:$AQ$28,COLUMN('Crude Oil'!L$2),FALSE)+VLOOKUP($A17,'Crude Oil'!$A$32:$AQ$58,COLUMN('Crude Oil'!L$32),FALSE)</f>
        <v>0</v>
      </c>
      <c r="M17">
        <f>VLOOKUP($A17,'Crude Oil'!$A$2:$AQ$28,COLUMN('Crude Oil'!M$2),FALSE)+VLOOKUP($A17,'Crude Oil'!$A$32:$AQ$58,COLUMN('Crude Oil'!M$32),FALSE)</f>
        <v>0</v>
      </c>
      <c r="N17">
        <f>VLOOKUP($A17,'Crude Oil'!$A$2:$AQ$28,COLUMN('Crude Oil'!N$2),FALSE)+VLOOKUP($A17,'Crude Oil'!$A$32:$AQ$58,COLUMN('Crude Oil'!N$32),FALSE)</f>
        <v>0</v>
      </c>
      <c r="O17">
        <f>VLOOKUP($A17,'Crude Oil'!$A$2:$AQ$28,COLUMN('Crude Oil'!O$2),FALSE)+VLOOKUP($A17,'Crude Oil'!$A$32:$AQ$58,COLUMN('Crude Oil'!O$32),FALSE)</f>
        <v>0</v>
      </c>
      <c r="P17">
        <f>VLOOKUP($A17,'Crude Oil'!$A$2:$AQ$28,COLUMN('Crude Oil'!P$2),FALSE)+VLOOKUP($A17,'Crude Oil'!$A$32:$AQ$58,COLUMN('Crude Oil'!P$32),FALSE)</f>
        <v>0</v>
      </c>
      <c r="Q17">
        <f>VLOOKUP($A17,'Crude Oil'!$A$2:$AQ$28,COLUMN('Crude Oil'!Q$2),FALSE)+VLOOKUP($A17,'Crude Oil'!$A$32:$AQ$58,COLUMN('Crude Oil'!Q$32),FALSE)</f>
        <v>0</v>
      </c>
      <c r="R17">
        <f>VLOOKUP($A17,'Crude Oil'!$A$2:$AQ$28,COLUMN('Crude Oil'!R$2),FALSE)+VLOOKUP($A17,'Crude Oil'!$A$32:$AQ$58,COLUMN('Crude Oil'!R$32),FALSE)</f>
        <v>0</v>
      </c>
      <c r="S17">
        <f>VLOOKUP($A17,'Crude Oil'!$A$2:$AQ$28,COLUMN('Crude Oil'!S$2),FALSE)+VLOOKUP($A17,'Crude Oil'!$A$32:$AQ$58,COLUMN('Crude Oil'!S$32),FALSE)</f>
        <v>0</v>
      </c>
      <c r="T17">
        <f>VLOOKUP($A17,'Crude Oil'!$A$2:$AQ$28,COLUMN('Crude Oil'!T$2),FALSE)+VLOOKUP($A17,'Crude Oil'!$A$32:$AQ$58,COLUMN('Crude Oil'!T$32),FALSE)</f>
        <v>0</v>
      </c>
      <c r="U17">
        <f>VLOOKUP($A17,'Crude Oil'!$A$2:$AQ$28,COLUMN('Crude Oil'!U$2),FALSE)+VLOOKUP($A17,'Crude Oil'!$A$32:$AQ$58,COLUMN('Crude Oil'!U$32),FALSE)</f>
        <v>0</v>
      </c>
      <c r="V17">
        <f>VLOOKUP($A17,'Crude Oil'!$A$2:$AQ$28,COLUMN('Crude Oil'!V$2),FALSE)+VLOOKUP($A17,'Crude Oil'!$A$32:$AQ$58,COLUMN('Crude Oil'!V$32),FALSE)</f>
        <v>0</v>
      </c>
      <c r="W17">
        <f>VLOOKUP($A17,'Crude Oil'!$A$2:$AQ$28,COLUMN('Crude Oil'!W$2),FALSE)+VLOOKUP($A17,'Crude Oil'!$A$32:$AQ$58,COLUMN('Crude Oil'!W$32),FALSE)</f>
        <v>0</v>
      </c>
      <c r="X17">
        <f>VLOOKUP($A17,'Crude Oil'!$A$2:$AQ$28,COLUMN('Crude Oil'!X$2),FALSE)+VLOOKUP($A17,'Crude Oil'!$A$32:$AQ$58,COLUMN('Crude Oil'!X$32),FALSE)</f>
        <v>0</v>
      </c>
      <c r="Y17">
        <f>VLOOKUP($A17,'Crude Oil'!$A$2:$AQ$28,COLUMN('Crude Oil'!Y$2),FALSE)+VLOOKUP($A17,'Crude Oil'!$A$32:$AQ$58,COLUMN('Crude Oil'!Y$32),FALSE)</f>
        <v>0</v>
      </c>
      <c r="Z17">
        <f>VLOOKUP($A17,'Crude Oil'!$A$2:$AQ$28,COLUMN('Crude Oil'!Z$2),FALSE)+VLOOKUP($A17,'Crude Oil'!$A$32:$AQ$58,COLUMN('Crude Oil'!Z$32),FALSE)</f>
        <v>0</v>
      </c>
      <c r="AA17">
        <f>VLOOKUP($A17,'Crude Oil'!$A$2:$AQ$28,COLUMN('Crude Oil'!AA$2),FALSE)+VLOOKUP($A17,'Crude Oil'!$A$32:$AQ$58,COLUMN('Crude Oil'!AA$32),FALSE)</f>
        <v>0</v>
      </c>
      <c r="AB17">
        <f>VLOOKUP($A17,'Crude Oil'!$A$2:$AQ$28,COLUMN('Crude Oil'!AB$2),FALSE)+VLOOKUP($A17,'Crude Oil'!$A$32:$AQ$58,COLUMN('Crude Oil'!AB$32),FALSE)</f>
        <v>0</v>
      </c>
      <c r="AC17">
        <f>VLOOKUP($A17,'Crude Oil'!$A$2:$AQ$28,COLUMN('Crude Oil'!AC$2),FALSE)+VLOOKUP($A17,'Crude Oil'!$A$32:$AQ$58,COLUMN('Crude Oil'!AC$32),FALSE)</f>
        <v>0</v>
      </c>
      <c r="AD17">
        <f>VLOOKUP($A17,'Crude Oil'!$A$2:$AQ$28,COLUMN('Crude Oil'!AD$2),FALSE)+VLOOKUP($A17,'Crude Oil'!$A$32:$AQ$58,COLUMN('Crude Oil'!AD$32),FALSE)</f>
        <v>0</v>
      </c>
      <c r="AE17">
        <f>VLOOKUP($A17,'Crude Oil'!$A$2:$AQ$28,COLUMN('Crude Oil'!AE$2),FALSE)+VLOOKUP($A17,'Crude Oil'!$A$32:$AQ$58,COLUMN('Crude Oil'!AE$32),FALSE)</f>
        <v>0</v>
      </c>
      <c r="AF17">
        <f>VLOOKUP($A17,'Crude Oil'!$A$2:$AQ$28,COLUMN('Crude Oil'!AF$2),FALSE)+VLOOKUP($A17,'Crude Oil'!$A$32:$AQ$58,COLUMN('Crude Oil'!AF$32),FALSE)</f>
        <v>0</v>
      </c>
      <c r="AG17">
        <f>VLOOKUP($A17,'Crude Oil'!$A$2:$AQ$28,COLUMN('Crude Oil'!AG$2),FALSE)+VLOOKUP($A17,'Crude Oil'!$A$32:$AQ$58,COLUMN('Crude Oil'!AG$32),FALSE)</f>
        <v>0</v>
      </c>
      <c r="AH17">
        <f>VLOOKUP($A17,'Crude Oil'!$A$2:$AQ$28,COLUMN('Crude Oil'!AH$2),FALSE)+VLOOKUP($A17,'Crude Oil'!$A$32:$AQ$58,COLUMN('Crude Oil'!AH$32),FALSE)</f>
        <v>0</v>
      </c>
      <c r="AI17">
        <f>VLOOKUP($A17,'Crude Oil'!$A$2:$AQ$28,COLUMN('Crude Oil'!AI$2),FALSE)+VLOOKUP($A17,'Crude Oil'!$A$32:$AQ$58,COLUMN('Crude Oil'!AI$32),FALSE)</f>
        <v>0</v>
      </c>
      <c r="AJ17">
        <f>VLOOKUP($A17,'Crude Oil'!$A$2:$AQ$28,COLUMN('Crude Oil'!AJ$2),FALSE)+VLOOKUP($A17,'Crude Oil'!$A$32:$AQ$58,COLUMN('Crude Oil'!AJ$32),FALSE)</f>
        <v>0</v>
      </c>
      <c r="AK17">
        <f>VLOOKUP($A17,'Crude Oil'!$A$2:$AQ$28,COLUMN('Crude Oil'!AK$2),FALSE)+VLOOKUP($A17,'Crude Oil'!$A$32:$AQ$58,COLUMN('Crude Oil'!AK$32),FALSE)</f>
        <v>0</v>
      </c>
      <c r="AL17">
        <f>VLOOKUP($A17,'Crude Oil'!$A$2:$AQ$28,COLUMN('Crude Oil'!AL$2),FALSE)+VLOOKUP($A17,'Crude Oil'!$A$32:$AQ$58,COLUMN('Crude Oil'!AL$32),FALSE)</f>
        <v>0</v>
      </c>
      <c r="AM17">
        <f>VLOOKUP($A17,'Crude Oil'!$A$2:$AQ$28,COLUMN('Crude Oil'!AM$2),FALSE)+VLOOKUP($A17,'Crude Oil'!$A$32:$AQ$58,COLUMN('Crude Oil'!AM$32),FALSE)</f>
        <v>0</v>
      </c>
      <c r="AN17">
        <f>VLOOKUP($A17,'Crude Oil'!$A$2:$AQ$28,COLUMN('Crude Oil'!AN$2),FALSE)+VLOOKUP($A17,'Crude Oil'!$A$32:$AQ$58,COLUMN('Crude Oil'!AN$32),FALSE)</f>
        <v>0</v>
      </c>
      <c r="AO17">
        <f>VLOOKUP($A17,'Crude Oil'!$A$2:$AQ$28,COLUMN('Crude Oil'!AO$2),FALSE)+VLOOKUP($A17,'Crude Oil'!$A$32:$AQ$58,COLUMN('Crude Oil'!AO$32),FALSE)</f>
        <v>0</v>
      </c>
      <c r="AP17">
        <f>VLOOKUP($A17,'Crude Oil'!$A$2:$AQ$28,COLUMN('Crude Oil'!AP$2),FALSE)+VLOOKUP($A17,'Crude Oil'!$A$32:$AQ$58,COLUMN('Crude Oil'!AP$32),FALSE)</f>
        <v>0</v>
      </c>
      <c r="AQ17">
        <f>VLOOKUP($A17,'Crude Oil'!$A$2:$AQ$28,COLUMN('Crude Oil'!AQ$2),FALSE)+VLOOKUP($A17,'Crude Oil'!$A$32:$AQ$58,COLUMN('Crude Oil'!AQ$32),FALSE)</f>
        <v>0</v>
      </c>
    </row>
    <row r="18" spans="1:43">
      <c r="A18" s="37" t="s">
        <v>631</v>
      </c>
      <c r="B18">
        <f>VLOOKUP($A18,'Crude Oil'!$A$2:$AQ$28,COLUMN('Crude Oil'!B$2),FALSE)+VLOOKUP($A18,'Crude Oil'!$A$32:$AQ$58,COLUMN('Crude Oil'!B$32),FALSE)</f>
        <v>0</v>
      </c>
      <c r="C18">
        <f>VLOOKUP($A18,'Crude Oil'!$A$2:$AQ$28,COLUMN('Crude Oil'!C$2),FALSE)+VLOOKUP($A18,'Crude Oil'!$A$32:$AQ$58,COLUMN('Crude Oil'!C$32),FALSE)</f>
        <v>0</v>
      </c>
      <c r="D18">
        <f>VLOOKUP($A18,'Crude Oil'!$A$2:$AQ$28,COLUMN('Crude Oil'!D$2),FALSE)+VLOOKUP($A18,'Crude Oil'!$A$32:$AQ$58,COLUMN('Crude Oil'!D$32),FALSE)</f>
        <v>0</v>
      </c>
      <c r="E18">
        <f>VLOOKUP($A18,'Crude Oil'!$A$2:$AQ$28,COLUMN('Crude Oil'!E$2),FALSE)+VLOOKUP($A18,'Crude Oil'!$A$32:$AQ$58,COLUMN('Crude Oil'!E$32),FALSE)</f>
        <v>0</v>
      </c>
      <c r="F18">
        <f>VLOOKUP($A18,'Crude Oil'!$A$2:$AQ$28,COLUMN('Crude Oil'!F$2),FALSE)+VLOOKUP($A18,'Crude Oil'!$A$32:$AQ$58,COLUMN('Crude Oil'!F$32),FALSE)</f>
        <v>0</v>
      </c>
      <c r="G18">
        <f>VLOOKUP($A18,'Crude Oil'!$A$2:$AQ$28,COLUMN('Crude Oil'!G$2),FALSE)+VLOOKUP($A18,'Crude Oil'!$A$32:$AQ$58,COLUMN('Crude Oil'!G$32),FALSE)</f>
        <v>0</v>
      </c>
      <c r="H18">
        <f>VLOOKUP($A18,'Crude Oil'!$A$2:$AQ$28,COLUMN('Crude Oil'!H$2),FALSE)+VLOOKUP($A18,'Crude Oil'!$A$32:$AQ$58,COLUMN('Crude Oil'!H$32),FALSE)</f>
        <v>0</v>
      </c>
      <c r="I18">
        <f>VLOOKUP($A18,'Crude Oil'!$A$2:$AQ$28,COLUMN('Crude Oil'!I$2),FALSE)+VLOOKUP($A18,'Crude Oil'!$A$32:$AQ$58,COLUMN('Crude Oil'!I$32),FALSE)</f>
        <v>0</v>
      </c>
      <c r="J18">
        <f>VLOOKUP($A18,'Crude Oil'!$A$2:$AQ$28,COLUMN('Crude Oil'!J$2),FALSE)+VLOOKUP($A18,'Crude Oil'!$A$32:$AQ$58,COLUMN('Crude Oil'!J$32),FALSE)</f>
        <v>0</v>
      </c>
      <c r="K18">
        <f>VLOOKUP($A18,'Crude Oil'!$A$2:$AQ$28,COLUMN('Crude Oil'!K$2),FALSE)+VLOOKUP($A18,'Crude Oil'!$A$32:$AQ$58,COLUMN('Crude Oil'!K$32),FALSE)</f>
        <v>0</v>
      </c>
      <c r="L18">
        <f>VLOOKUP($A18,'Crude Oil'!$A$2:$AQ$28,COLUMN('Crude Oil'!L$2),FALSE)+VLOOKUP($A18,'Crude Oil'!$A$32:$AQ$58,COLUMN('Crude Oil'!L$32),FALSE)</f>
        <v>0</v>
      </c>
      <c r="M18">
        <f>VLOOKUP($A18,'Crude Oil'!$A$2:$AQ$28,COLUMN('Crude Oil'!M$2),FALSE)+VLOOKUP($A18,'Crude Oil'!$A$32:$AQ$58,COLUMN('Crude Oil'!M$32),FALSE)</f>
        <v>0</v>
      </c>
      <c r="N18">
        <f>VLOOKUP($A18,'Crude Oil'!$A$2:$AQ$28,COLUMN('Crude Oil'!N$2),FALSE)+VLOOKUP($A18,'Crude Oil'!$A$32:$AQ$58,COLUMN('Crude Oil'!N$32),FALSE)</f>
        <v>0</v>
      </c>
      <c r="O18">
        <f>VLOOKUP($A18,'Crude Oil'!$A$2:$AQ$28,COLUMN('Crude Oil'!O$2),FALSE)+VLOOKUP($A18,'Crude Oil'!$A$32:$AQ$58,COLUMN('Crude Oil'!O$32),FALSE)</f>
        <v>0</v>
      </c>
      <c r="P18">
        <f>VLOOKUP($A18,'Crude Oil'!$A$2:$AQ$28,COLUMN('Crude Oil'!P$2),FALSE)+VLOOKUP($A18,'Crude Oil'!$A$32:$AQ$58,COLUMN('Crude Oil'!P$32),FALSE)</f>
        <v>0</v>
      </c>
      <c r="Q18">
        <f>VLOOKUP($A18,'Crude Oil'!$A$2:$AQ$28,COLUMN('Crude Oil'!Q$2),FALSE)+VLOOKUP($A18,'Crude Oil'!$A$32:$AQ$58,COLUMN('Crude Oil'!Q$32),FALSE)</f>
        <v>0</v>
      </c>
      <c r="R18">
        <f>VLOOKUP($A18,'Crude Oil'!$A$2:$AQ$28,COLUMN('Crude Oil'!R$2),FALSE)+VLOOKUP($A18,'Crude Oil'!$A$32:$AQ$58,COLUMN('Crude Oil'!R$32),FALSE)</f>
        <v>0</v>
      </c>
      <c r="S18">
        <f>VLOOKUP($A18,'Crude Oil'!$A$2:$AQ$28,COLUMN('Crude Oil'!S$2),FALSE)+VLOOKUP($A18,'Crude Oil'!$A$32:$AQ$58,COLUMN('Crude Oil'!S$32),FALSE)</f>
        <v>0</v>
      </c>
      <c r="T18">
        <f>VLOOKUP($A18,'Crude Oil'!$A$2:$AQ$28,COLUMN('Crude Oil'!T$2),FALSE)+VLOOKUP($A18,'Crude Oil'!$A$32:$AQ$58,COLUMN('Crude Oil'!T$32),FALSE)</f>
        <v>0</v>
      </c>
      <c r="U18">
        <f>VLOOKUP($A18,'Crude Oil'!$A$2:$AQ$28,COLUMN('Crude Oil'!U$2),FALSE)+VLOOKUP($A18,'Crude Oil'!$A$32:$AQ$58,COLUMN('Crude Oil'!U$32),FALSE)</f>
        <v>0</v>
      </c>
      <c r="V18">
        <f>VLOOKUP($A18,'Crude Oil'!$A$2:$AQ$28,COLUMN('Crude Oil'!V$2),FALSE)+VLOOKUP($A18,'Crude Oil'!$A$32:$AQ$58,COLUMN('Crude Oil'!V$32),FALSE)</f>
        <v>0</v>
      </c>
      <c r="W18">
        <f>VLOOKUP($A18,'Crude Oil'!$A$2:$AQ$28,COLUMN('Crude Oil'!W$2),FALSE)+VLOOKUP($A18,'Crude Oil'!$A$32:$AQ$58,COLUMN('Crude Oil'!W$32),FALSE)</f>
        <v>0</v>
      </c>
      <c r="X18">
        <f>VLOOKUP($A18,'Crude Oil'!$A$2:$AQ$28,COLUMN('Crude Oil'!X$2),FALSE)+VLOOKUP($A18,'Crude Oil'!$A$32:$AQ$58,COLUMN('Crude Oil'!X$32),FALSE)</f>
        <v>0</v>
      </c>
      <c r="Y18">
        <f>VLOOKUP($A18,'Crude Oil'!$A$2:$AQ$28,COLUMN('Crude Oil'!Y$2),FALSE)+VLOOKUP($A18,'Crude Oil'!$A$32:$AQ$58,COLUMN('Crude Oil'!Y$32),FALSE)</f>
        <v>0</v>
      </c>
      <c r="Z18">
        <f>VLOOKUP($A18,'Crude Oil'!$A$2:$AQ$28,COLUMN('Crude Oil'!Z$2),FALSE)+VLOOKUP($A18,'Crude Oil'!$A$32:$AQ$58,COLUMN('Crude Oil'!Z$32),FALSE)</f>
        <v>0</v>
      </c>
      <c r="AA18">
        <f>VLOOKUP($A18,'Crude Oil'!$A$2:$AQ$28,COLUMN('Crude Oil'!AA$2),FALSE)+VLOOKUP($A18,'Crude Oil'!$A$32:$AQ$58,COLUMN('Crude Oil'!AA$32),FALSE)</f>
        <v>0</v>
      </c>
      <c r="AB18">
        <f>VLOOKUP($A18,'Crude Oil'!$A$2:$AQ$28,COLUMN('Crude Oil'!AB$2),FALSE)+VLOOKUP($A18,'Crude Oil'!$A$32:$AQ$58,COLUMN('Crude Oil'!AB$32),FALSE)</f>
        <v>0</v>
      </c>
      <c r="AC18">
        <f>VLOOKUP($A18,'Crude Oil'!$A$2:$AQ$28,COLUMN('Crude Oil'!AC$2),FALSE)+VLOOKUP($A18,'Crude Oil'!$A$32:$AQ$58,COLUMN('Crude Oil'!AC$32),FALSE)</f>
        <v>0</v>
      </c>
      <c r="AD18">
        <f>VLOOKUP($A18,'Crude Oil'!$A$2:$AQ$28,COLUMN('Crude Oil'!AD$2),FALSE)+VLOOKUP($A18,'Crude Oil'!$A$32:$AQ$58,COLUMN('Crude Oil'!AD$32),FALSE)</f>
        <v>0</v>
      </c>
      <c r="AE18">
        <f>VLOOKUP($A18,'Crude Oil'!$A$2:$AQ$28,COLUMN('Crude Oil'!AE$2),FALSE)+VLOOKUP($A18,'Crude Oil'!$A$32:$AQ$58,COLUMN('Crude Oil'!AE$32),FALSE)</f>
        <v>0</v>
      </c>
      <c r="AF18">
        <f>VLOOKUP($A18,'Crude Oil'!$A$2:$AQ$28,COLUMN('Crude Oil'!AF$2),FALSE)+VLOOKUP($A18,'Crude Oil'!$A$32:$AQ$58,COLUMN('Crude Oil'!AF$32),FALSE)</f>
        <v>0</v>
      </c>
      <c r="AG18">
        <f>VLOOKUP($A18,'Crude Oil'!$A$2:$AQ$28,COLUMN('Crude Oil'!AG$2),FALSE)+VLOOKUP($A18,'Crude Oil'!$A$32:$AQ$58,COLUMN('Crude Oil'!AG$32),FALSE)</f>
        <v>0</v>
      </c>
      <c r="AH18">
        <f>VLOOKUP($A18,'Crude Oil'!$A$2:$AQ$28,COLUMN('Crude Oil'!AH$2),FALSE)+VLOOKUP($A18,'Crude Oil'!$A$32:$AQ$58,COLUMN('Crude Oil'!AH$32),FALSE)</f>
        <v>0</v>
      </c>
      <c r="AI18">
        <f>VLOOKUP($A18,'Crude Oil'!$A$2:$AQ$28,COLUMN('Crude Oil'!AI$2),FALSE)+VLOOKUP($A18,'Crude Oil'!$A$32:$AQ$58,COLUMN('Crude Oil'!AI$32),FALSE)</f>
        <v>0</v>
      </c>
      <c r="AJ18">
        <f>VLOOKUP($A18,'Crude Oil'!$A$2:$AQ$28,COLUMN('Crude Oil'!AJ$2),FALSE)+VLOOKUP($A18,'Crude Oil'!$A$32:$AQ$58,COLUMN('Crude Oil'!AJ$32),FALSE)</f>
        <v>0</v>
      </c>
      <c r="AK18">
        <f>VLOOKUP($A18,'Crude Oil'!$A$2:$AQ$28,COLUMN('Crude Oil'!AK$2),FALSE)+VLOOKUP($A18,'Crude Oil'!$A$32:$AQ$58,COLUMN('Crude Oil'!AK$32),FALSE)</f>
        <v>0</v>
      </c>
      <c r="AL18">
        <f>VLOOKUP($A18,'Crude Oil'!$A$2:$AQ$28,COLUMN('Crude Oil'!AL$2),FALSE)+VLOOKUP($A18,'Crude Oil'!$A$32:$AQ$58,COLUMN('Crude Oil'!AL$32),FALSE)</f>
        <v>0</v>
      </c>
      <c r="AM18">
        <f>VLOOKUP($A18,'Crude Oil'!$A$2:$AQ$28,COLUMN('Crude Oil'!AM$2),FALSE)+VLOOKUP($A18,'Crude Oil'!$A$32:$AQ$58,COLUMN('Crude Oil'!AM$32),FALSE)</f>
        <v>0</v>
      </c>
      <c r="AN18">
        <f>VLOOKUP($A18,'Crude Oil'!$A$2:$AQ$28,COLUMN('Crude Oil'!AN$2),FALSE)+VLOOKUP($A18,'Crude Oil'!$A$32:$AQ$58,COLUMN('Crude Oil'!AN$32),FALSE)</f>
        <v>0</v>
      </c>
      <c r="AO18">
        <f>VLOOKUP($A18,'Crude Oil'!$A$2:$AQ$28,COLUMN('Crude Oil'!AO$2),FALSE)+VLOOKUP($A18,'Crude Oil'!$A$32:$AQ$58,COLUMN('Crude Oil'!AO$32),FALSE)</f>
        <v>0</v>
      </c>
      <c r="AP18">
        <f>VLOOKUP($A18,'Crude Oil'!$A$2:$AQ$28,COLUMN('Crude Oil'!AP$2),FALSE)+VLOOKUP($A18,'Crude Oil'!$A$32:$AQ$58,COLUMN('Crude Oil'!AP$32),FALSE)</f>
        <v>0</v>
      </c>
      <c r="AQ18">
        <f>VLOOKUP($A18,'Crude Oil'!$A$2:$AQ$28,COLUMN('Crude Oil'!AQ$2),FALSE)+VLOOKUP($A18,'Crude Oil'!$A$32:$AQ$58,COLUMN('Crude Oil'!AQ$32),FALSE)</f>
        <v>0</v>
      </c>
    </row>
    <row r="19" spans="1:43">
      <c r="A19" s="37" t="s">
        <v>632</v>
      </c>
      <c r="B19">
        <f>VLOOKUP($A19,'Crude Oil'!$A$2:$AQ$28,COLUMN('Crude Oil'!B$2),FALSE)+VLOOKUP($A19,'Crude Oil'!$A$32:$AQ$58,COLUMN('Crude Oil'!B$32),FALSE)</f>
        <v>0</v>
      </c>
      <c r="C19">
        <f>VLOOKUP($A19,'Crude Oil'!$A$2:$AQ$28,COLUMN('Crude Oil'!C$2),FALSE)+VLOOKUP($A19,'Crude Oil'!$A$32:$AQ$58,COLUMN('Crude Oil'!C$32),FALSE)</f>
        <v>0</v>
      </c>
      <c r="D19">
        <f>VLOOKUP($A19,'Crude Oil'!$A$2:$AQ$28,COLUMN('Crude Oil'!D$2),FALSE)+VLOOKUP($A19,'Crude Oil'!$A$32:$AQ$58,COLUMN('Crude Oil'!D$32),FALSE)</f>
        <v>0</v>
      </c>
      <c r="E19">
        <f>VLOOKUP($A19,'Crude Oil'!$A$2:$AQ$28,COLUMN('Crude Oil'!E$2),FALSE)+VLOOKUP($A19,'Crude Oil'!$A$32:$AQ$58,COLUMN('Crude Oil'!E$32),FALSE)</f>
        <v>0</v>
      </c>
      <c r="F19">
        <f>VLOOKUP($A19,'Crude Oil'!$A$2:$AQ$28,COLUMN('Crude Oil'!F$2),FALSE)+VLOOKUP($A19,'Crude Oil'!$A$32:$AQ$58,COLUMN('Crude Oil'!F$32),FALSE)</f>
        <v>0</v>
      </c>
      <c r="G19">
        <f>VLOOKUP($A19,'Crude Oil'!$A$2:$AQ$28,COLUMN('Crude Oil'!G$2),FALSE)+VLOOKUP($A19,'Crude Oil'!$A$32:$AQ$58,COLUMN('Crude Oil'!G$32),FALSE)</f>
        <v>0</v>
      </c>
      <c r="H19">
        <f>VLOOKUP($A19,'Crude Oil'!$A$2:$AQ$28,COLUMN('Crude Oil'!H$2),FALSE)+VLOOKUP($A19,'Crude Oil'!$A$32:$AQ$58,COLUMN('Crude Oil'!H$32),FALSE)</f>
        <v>0</v>
      </c>
      <c r="I19">
        <f>VLOOKUP($A19,'Crude Oil'!$A$2:$AQ$28,COLUMN('Crude Oil'!I$2),FALSE)+VLOOKUP($A19,'Crude Oil'!$A$32:$AQ$58,COLUMN('Crude Oil'!I$32),FALSE)</f>
        <v>0</v>
      </c>
      <c r="J19">
        <f>VLOOKUP($A19,'Crude Oil'!$A$2:$AQ$28,COLUMN('Crude Oil'!J$2),FALSE)+VLOOKUP($A19,'Crude Oil'!$A$32:$AQ$58,COLUMN('Crude Oil'!J$32),FALSE)</f>
        <v>0</v>
      </c>
      <c r="K19">
        <f>VLOOKUP($A19,'Crude Oil'!$A$2:$AQ$28,COLUMN('Crude Oil'!K$2),FALSE)+VLOOKUP($A19,'Crude Oil'!$A$32:$AQ$58,COLUMN('Crude Oil'!K$32),FALSE)</f>
        <v>0</v>
      </c>
      <c r="L19">
        <f>VLOOKUP($A19,'Crude Oil'!$A$2:$AQ$28,COLUMN('Crude Oil'!L$2),FALSE)+VLOOKUP($A19,'Crude Oil'!$A$32:$AQ$58,COLUMN('Crude Oil'!L$32),FALSE)</f>
        <v>0</v>
      </c>
      <c r="M19">
        <f>VLOOKUP($A19,'Crude Oil'!$A$2:$AQ$28,COLUMN('Crude Oil'!M$2),FALSE)+VLOOKUP($A19,'Crude Oil'!$A$32:$AQ$58,COLUMN('Crude Oil'!M$32),FALSE)</f>
        <v>0</v>
      </c>
      <c r="N19">
        <f>VLOOKUP($A19,'Crude Oil'!$A$2:$AQ$28,COLUMN('Crude Oil'!N$2),FALSE)+VLOOKUP($A19,'Crude Oil'!$A$32:$AQ$58,COLUMN('Crude Oil'!N$32),FALSE)</f>
        <v>0</v>
      </c>
      <c r="O19">
        <f>VLOOKUP($A19,'Crude Oil'!$A$2:$AQ$28,COLUMN('Crude Oil'!O$2),FALSE)+VLOOKUP($A19,'Crude Oil'!$A$32:$AQ$58,COLUMN('Crude Oil'!O$32),FALSE)</f>
        <v>0</v>
      </c>
      <c r="P19">
        <f>VLOOKUP($A19,'Crude Oil'!$A$2:$AQ$28,COLUMN('Crude Oil'!P$2),FALSE)+VLOOKUP($A19,'Crude Oil'!$A$32:$AQ$58,COLUMN('Crude Oil'!P$32),FALSE)</f>
        <v>0</v>
      </c>
      <c r="Q19">
        <f>VLOOKUP($A19,'Crude Oil'!$A$2:$AQ$28,COLUMN('Crude Oil'!Q$2),FALSE)+VLOOKUP($A19,'Crude Oil'!$A$32:$AQ$58,COLUMN('Crude Oil'!Q$32),FALSE)</f>
        <v>0</v>
      </c>
      <c r="R19">
        <f>VLOOKUP($A19,'Crude Oil'!$A$2:$AQ$28,COLUMN('Crude Oil'!R$2),FALSE)+VLOOKUP($A19,'Crude Oil'!$A$32:$AQ$58,COLUMN('Crude Oil'!R$32),FALSE)</f>
        <v>0</v>
      </c>
      <c r="S19">
        <f>VLOOKUP($A19,'Crude Oil'!$A$2:$AQ$28,COLUMN('Crude Oil'!S$2),FALSE)+VLOOKUP($A19,'Crude Oil'!$A$32:$AQ$58,COLUMN('Crude Oil'!S$32),FALSE)</f>
        <v>0</v>
      </c>
      <c r="T19">
        <f>VLOOKUP($A19,'Crude Oil'!$A$2:$AQ$28,COLUMN('Crude Oil'!T$2),FALSE)+VLOOKUP($A19,'Crude Oil'!$A$32:$AQ$58,COLUMN('Crude Oil'!T$32),FALSE)</f>
        <v>0</v>
      </c>
      <c r="U19">
        <f>VLOOKUP($A19,'Crude Oil'!$A$2:$AQ$28,COLUMN('Crude Oil'!U$2),FALSE)+VLOOKUP($A19,'Crude Oil'!$A$32:$AQ$58,COLUMN('Crude Oil'!U$32),FALSE)</f>
        <v>0</v>
      </c>
      <c r="V19">
        <f>VLOOKUP($A19,'Crude Oil'!$A$2:$AQ$28,COLUMN('Crude Oil'!V$2),FALSE)+VLOOKUP($A19,'Crude Oil'!$A$32:$AQ$58,COLUMN('Crude Oil'!V$32),FALSE)</f>
        <v>0</v>
      </c>
      <c r="W19">
        <f>VLOOKUP($A19,'Crude Oil'!$A$2:$AQ$28,COLUMN('Crude Oil'!W$2),FALSE)+VLOOKUP($A19,'Crude Oil'!$A$32:$AQ$58,COLUMN('Crude Oil'!W$32),FALSE)</f>
        <v>0</v>
      </c>
      <c r="X19">
        <f>VLOOKUP($A19,'Crude Oil'!$A$2:$AQ$28,COLUMN('Crude Oil'!X$2),FALSE)+VLOOKUP($A19,'Crude Oil'!$A$32:$AQ$58,COLUMN('Crude Oil'!X$32),FALSE)</f>
        <v>0</v>
      </c>
      <c r="Y19">
        <f>VLOOKUP($A19,'Crude Oil'!$A$2:$AQ$28,COLUMN('Crude Oil'!Y$2),FALSE)+VLOOKUP($A19,'Crude Oil'!$A$32:$AQ$58,COLUMN('Crude Oil'!Y$32),FALSE)</f>
        <v>0</v>
      </c>
      <c r="Z19">
        <f>VLOOKUP($A19,'Crude Oil'!$A$2:$AQ$28,COLUMN('Crude Oil'!Z$2),FALSE)+VLOOKUP($A19,'Crude Oil'!$A$32:$AQ$58,COLUMN('Crude Oil'!Z$32),FALSE)</f>
        <v>0</v>
      </c>
      <c r="AA19">
        <f>VLOOKUP($A19,'Crude Oil'!$A$2:$AQ$28,COLUMN('Crude Oil'!AA$2),FALSE)+VLOOKUP($A19,'Crude Oil'!$A$32:$AQ$58,COLUMN('Crude Oil'!AA$32),FALSE)</f>
        <v>0</v>
      </c>
      <c r="AB19">
        <f>VLOOKUP($A19,'Crude Oil'!$A$2:$AQ$28,COLUMN('Crude Oil'!AB$2),FALSE)+VLOOKUP($A19,'Crude Oil'!$A$32:$AQ$58,COLUMN('Crude Oil'!AB$32),FALSE)</f>
        <v>0</v>
      </c>
      <c r="AC19">
        <f>VLOOKUP($A19,'Crude Oil'!$A$2:$AQ$28,COLUMN('Crude Oil'!AC$2),FALSE)+VLOOKUP($A19,'Crude Oil'!$A$32:$AQ$58,COLUMN('Crude Oil'!AC$32),FALSE)</f>
        <v>0</v>
      </c>
      <c r="AD19">
        <f>VLOOKUP($A19,'Crude Oil'!$A$2:$AQ$28,COLUMN('Crude Oil'!AD$2),FALSE)+VLOOKUP($A19,'Crude Oil'!$A$32:$AQ$58,COLUMN('Crude Oil'!AD$32),FALSE)</f>
        <v>0</v>
      </c>
      <c r="AE19">
        <f>VLOOKUP($A19,'Crude Oil'!$A$2:$AQ$28,COLUMN('Crude Oil'!AE$2),FALSE)+VLOOKUP($A19,'Crude Oil'!$A$32:$AQ$58,COLUMN('Crude Oil'!AE$32),FALSE)</f>
        <v>0</v>
      </c>
      <c r="AF19">
        <f>VLOOKUP($A19,'Crude Oil'!$A$2:$AQ$28,COLUMN('Crude Oil'!AF$2),FALSE)+VLOOKUP($A19,'Crude Oil'!$A$32:$AQ$58,COLUMN('Crude Oil'!AF$32),FALSE)</f>
        <v>0</v>
      </c>
      <c r="AG19">
        <f>VLOOKUP($A19,'Crude Oil'!$A$2:$AQ$28,COLUMN('Crude Oil'!AG$2),FALSE)+VLOOKUP($A19,'Crude Oil'!$A$32:$AQ$58,COLUMN('Crude Oil'!AG$32),FALSE)</f>
        <v>0</v>
      </c>
      <c r="AH19">
        <f>VLOOKUP($A19,'Crude Oil'!$A$2:$AQ$28,COLUMN('Crude Oil'!AH$2),FALSE)+VLOOKUP($A19,'Crude Oil'!$A$32:$AQ$58,COLUMN('Crude Oil'!AH$32),FALSE)</f>
        <v>0</v>
      </c>
      <c r="AI19">
        <f>VLOOKUP($A19,'Crude Oil'!$A$2:$AQ$28,COLUMN('Crude Oil'!AI$2),FALSE)+VLOOKUP($A19,'Crude Oil'!$A$32:$AQ$58,COLUMN('Crude Oil'!AI$32),FALSE)</f>
        <v>0</v>
      </c>
      <c r="AJ19">
        <f>VLOOKUP($A19,'Crude Oil'!$A$2:$AQ$28,COLUMN('Crude Oil'!AJ$2),FALSE)+VLOOKUP($A19,'Crude Oil'!$A$32:$AQ$58,COLUMN('Crude Oil'!AJ$32),FALSE)</f>
        <v>0</v>
      </c>
      <c r="AK19">
        <f>VLOOKUP($A19,'Crude Oil'!$A$2:$AQ$28,COLUMN('Crude Oil'!AK$2),FALSE)+VLOOKUP($A19,'Crude Oil'!$A$32:$AQ$58,COLUMN('Crude Oil'!AK$32),FALSE)</f>
        <v>0</v>
      </c>
      <c r="AL19">
        <f>VLOOKUP($A19,'Crude Oil'!$A$2:$AQ$28,COLUMN('Crude Oil'!AL$2),FALSE)+VLOOKUP($A19,'Crude Oil'!$A$32:$AQ$58,COLUMN('Crude Oil'!AL$32),FALSE)</f>
        <v>0</v>
      </c>
      <c r="AM19">
        <f>VLOOKUP($A19,'Crude Oil'!$A$2:$AQ$28,COLUMN('Crude Oil'!AM$2),FALSE)+VLOOKUP($A19,'Crude Oil'!$A$32:$AQ$58,COLUMN('Crude Oil'!AM$32),FALSE)</f>
        <v>0</v>
      </c>
      <c r="AN19">
        <f>VLOOKUP($A19,'Crude Oil'!$A$2:$AQ$28,COLUMN('Crude Oil'!AN$2),FALSE)+VLOOKUP($A19,'Crude Oil'!$A$32:$AQ$58,COLUMN('Crude Oil'!AN$32),FALSE)</f>
        <v>0</v>
      </c>
      <c r="AO19">
        <f>VLOOKUP($A19,'Crude Oil'!$A$2:$AQ$28,COLUMN('Crude Oil'!AO$2),FALSE)+VLOOKUP($A19,'Crude Oil'!$A$32:$AQ$58,COLUMN('Crude Oil'!AO$32),FALSE)</f>
        <v>0</v>
      </c>
      <c r="AP19">
        <f>VLOOKUP($A19,'Crude Oil'!$A$2:$AQ$28,COLUMN('Crude Oil'!AP$2),FALSE)+VLOOKUP($A19,'Crude Oil'!$A$32:$AQ$58,COLUMN('Crude Oil'!AP$32),FALSE)</f>
        <v>0</v>
      </c>
      <c r="AQ19">
        <f>VLOOKUP($A19,'Crude Oil'!$A$2:$AQ$28,COLUMN('Crude Oil'!AQ$2),FALSE)+VLOOKUP($A19,'Crude Oil'!$A$32:$AQ$58,COLUMN('Crude Oil'!AQ$32),FALSE)</f>
        <v>0</v>
      </c>
    </row>
    <row r="20" spans="1:43">
      <c r="A20" s="37" t="s">
        <v>633</v>
      </c>
      <c r="B20">
        <f>VLOOKUP($A20,'Crude Oil'!$A$2:$AQ$28,COLUMN('Crude Oil'!B$2),FALSE)+VLOOKUP($A20,'Crude Oil'!$A$32:$AQ$58,COLUMN('Crude Oil'!B$32),FALSE)</f>
        <v>0</v>
      </c>
      <c r="C20">
        <f>VLOOKUP($A20,'Crude Oil'!$A$2:$AQ$28,COLUMN('Crude Oil'!C$2),FALSE)+VLOOKUP($A20,'Crude Oil'!$A$32:$AQ$58,COLUMN('Crude Oil'!C$32),FALSE)</f>
        <v>0</v>
      </c>
      <c r="D20">
        <f>VLOOKUP($A20,'Crude Oil'!$A$2:$AQ$28,COLUMN('Crude Oil'!D$2),FALSE)+VLOOKUP($A20,'Crude Oil'!$A$32:$AQ$58,COLUMN('Crude Oil'!D$32),FALSE)</f>
        <v>0</v>
      </c>
      <c r="E20">
        <f>VLOOKUP($A20,'Crude Oil'!$A$2:$AQ$28,COLUMN('Crude Oil'!E$2),FALSE)+VLOOKUP($A20,'Crude Oil'!$A$32:$AQ$58,COLUMN('Crude Oil'!E$32),FALSE)</f>
        <v>0</v>
      </c>
      <c r="F20">
        <f>VLOOKUP($A20,'Crude Oil'!$A$2:$AQ$28,COLUMN('Crude Oil'!F$2),FALSE)+VLOOKUP($A20,'Crude Oil'!$A$32:$AQ$58,COLUMN('Crude Oil'!F$32),FALSE)</f>
        <v>0</v>
      </c>
      <c r="G20">
        <f>VLOOKUP($A20,'Crude Oil'!$A$2:$AQ$28,COLUMN('Crude Oil'!G$2),FALSE)+VLOOKUP($A20,'Crude Oil'!$A$32:$AQ$58,COLUMN('Crude Oil'!G$32),FALSE)</f>
        <v>0</v>
      </c>
      <c r="H20">
        <f>VLOOKUP($A20,'Crude Oil'!$A$2:$AQ$28,COLUMN('Crude Oil'!H$2),FALSE)+VLOOKUP($A20,'Crude Oil'!$A$32:$AQ$58,COLUMN('Crude Oil'!H$32),FALSE)</f>
        <v>0</v>
      </c>
      <c r="I20">
        <f>VLOOKUP($A20,'Crude Oil'!$A$2:$AQ$28,COLUMN('Crude Oil'!I$2),FALSE)+VLOOKUP($A20,'Crude Oil'!$A$32:$AQ$58,COLUMN('Crude Oil'!I$32),FALSE)</f>
        <v>0</v>
      </c>
      <c r="J20">
        <f>VLOOKUP($A20,'Crude Oil'!$A$2:$AQ$28,COLUMN('Crude Oil'!J$2),FALSE)+VLOOKUP($A20,'Crude Oil'!$A$32:$AQ$58,COLUMN('Crude Oil'!J$32),FALSE)</f>
        <v>0</v>
      </c>
      <c r="K20">
        <f>VLOOKUP($A20,'Crude Oil'!$A$2:$AQ$28,COLUMN('Crude Oil'!K$2),FALSE)+VLOOKUP($A20,'Crude Oil'!$A$32:$AQ$58,COLUMN('Crude Oil'!K$32),FALSE)</f>
        <v>0</v>
      </c>
      <c r="L20">
        <f>VLOOKUP($A20,'Crude Oil'!$A$2:$AQ$28,COLUMN('Crude Oil'!L$2),FALSE)+VLOOKUP($A20,'Crude Oil'!$A$32:$AQ$58,COLUMN('Crude Oil'!L$32),FALSE)</f>
        <v>0</v>
      </c>
      <c r="M20">
        <f>VLOOKUP($A20,'Crude Oil'!$A$2:$AQ$28,COLUMN('Crude Oil'!M$2),FALSE)+VLOOKUP($A20,'Crude Oil'!$A$32:$AQ$58,COLUMN('Crude Oil'!M$32),FALSE)</f>
        <v>0</v>
      </c>
      <c r="N20">
        <f>VLOOKUP($A20,'Crude Oil'!$A$2:$AQ$28,COLUMN('Crude Oil'!N$2),FALSE)+VLOOKUP($A20,'Crude Oil'!$A$32:$AQ$58,COLUMN('Crude Oil'!N$32),FALSE)</f>
        <v>0</v>
      </c>
      <c r="O20">
        <f>VLOOKUP($A20,'Crude Oil'!$A$2:$AQ$28,COLUMN('Crude Oil'!O$2),FALSE)+VLOOKUP($A20,'Crude Oil'!$A$32:$AQ$58,COLUMN('Crude Oil'!O$32),FALSE)</f>
        <v>0</v>
      </c>
      <c r="P20">
        <f>VLOOKUP($A20,'Crude Oil'!$A$2:$AQ$28,COLUMN('Crude Oil'!P$2),FALSE)+VLOOKUP($A20,'Crude Oil'!$A$32:$AQ$58,COLUMN('Crude Oil'!P$32),FALSE)</f>
        <v>0</v>
      </c>
      <c r="Q20">
        <f>VLOOKUP($A20,'Crude Oil'!$A$2:$AQ$28,COLUMN('Crude Oil'!Q$2),FALSE)+VLOOKUP($A20,'Crude Oil'!$A$32:$AQ$58,COLUMN('Crude Oil'!Q$32),FALSE)</f>
        <v>0</v>
      </c>
      <c r="R20">
        <f>VLOOKUP($A20,'Crude Oil'!$A$2:$AQ$28,COLUMN('Crude Oil'!R$2),FALSE)+VLOOKUP($A20,'Crude Oil'!$A$32:$AQ$58,COLUMN('Crude Oil'!R$32),FALSE)</f>
        <v>0</v>
      </c>
      <c r="S20">
        <f>VLOOKUP($A20,'Crude Oil'!$A$2:$AQ$28,COLUMN('Crude Oil'!S$2),FALSE)+VLOOKUP($A20,'Crude Oil'!$A$32:$AQ$58,COLUMN('Crude Oil'!S$32),FALSE)</f>
        <v>0</v>
      </c>
      <c r="T20">
        <f>VLOOKUP($A20,'Crude Oil'!$A$2:$AQ$28,COLUMN('Crude Oil'!T$2),FALSE)+VLOOKUP($A20,'Crude Oil'!$A$32:$AQ$58,COLUMN('Crude Oil'!T$32),FALSE)</f>
        <v>0</v>
      </c>
      <c r="U20">
        <f>VLOOKUP($A20,'Crude Oil'!$A$2:$AQ$28,COLUMN('Crude Oil'!U$2),FALSE)+VLOOKUP($A20,'Crude Oil'!$A$32:$AQ$58,COLUMN('Crude Oil'!U$32),FALSE)</f>
        <v>0</v>
      </c>
      <c r="V20">
        <f>VLOOKUP($A20,'Crude Oil'!$A$2:$AQ$28,COLUMN('Crude Oil'!V$2),FALSE)+VLOOKUP($A20,'Crude Oil'!$A$32:$AQ$58,COLUMN('Crude Oil'!V$32),FALSE)</f>
        <v>0</v>
      </c>
      <c r="W20">
        <f>VLOOKUP($A20,'Crude Oil'!$A$2:$AQ$28,COLUMN('Crude Oil'!W$2),FALSE)+VLOOKUP($A20,'Crude Oil'!$A$32:$AQ$58,COLUMN('Crude Oil'!W$32),FALSE)</f>
        <v>0</v>
      </c>
      <c r="X20">
        <f>VLOOKUP($A20,'Crude Oil'!$A$2:$AQ$28,COLUMN('Crude Oil'!X$2),FALSE)+VLOOKUP($A20,'Crude Oil'!$A$32:$AQ$58,COLUMN('Crude Oil'!X$32),FALSE)</f>
        <v>0</v>
      </c>
      <c r="Y20">
        <f>VLOOKUP($A20,'Crude Oil'!$A$2:$AQ$28,COLUMN('Crude Oil'!Y$2),FALSE)+VLOOKUP($A20,'Crude Oil'!$A$32:$AQ$58,COLUMN('Crude Oil'!Y$32),FALSE)</f>
        <v>0</v>
      </c>
      <c r="Z20">
        <f>VLOOKUP($A20,'Crude Oil'!$A$2:$AQ$28,COLUMN('Crude Oil'!Z$2),FALSE)+VLOOKUP($A20,'Crude Oil'!$A$32:$AQ$58,COLUMN('Crude Oil'!Z$32),FALSE)</f>
        <v>0</v>
      </c>
      <c r="AA20">
        <f>VLOOKUP($A20,'Crude Oil'!$A$2:$AQ$28,COLUMN('Crude Oil'!AA$2),FALSE)+VLOOKUP($A20,'Crude Oil'!$A$32:$AQ$58,COLUMN('Crude Oil'!AA$32),FALSE)</f>
        <v>0</v>
      </c>
      <c r="AB20">
        <f>VLOOKUP($A20,'Crude Oil'!$A$2:$AQ$28,COLUMN('Crude Oil'!AB$2),FALSE)+VLOOKUP($A20,'Crude Oil'!$A$32:$AQ$58,COLUMN('Crude Oil'!AB$32),FALSE)</f>
        <v>0</v>
      </c>
      <c r="AC20">
        <f>VLOOKUP($A20,'Crude Oil'!$A$2:$AQ$28,COLUMN('Crude Oil'!AC$2),FALSE)+VLOOKUP($A20,'Crude Oil'!$A$32:$AQ$58,COLUMN('Crude Oil'!AC$32),FALSE)</f>
        <v>0</v>
      </c>
      <c r="AD20">
        <f>VLOOKUP($A20,'Crude Oil'!$A$2:$AQ$28,COLUMN('Crude Oil'!AD$2),FALSE)+VLOOKUP($A20,'Crude Oil'!$A$32:$AQ$58,COLUMN('Crude Oil'!AD$32),FALSE)</f>
        <v>0</v>
      </c>
      <c r="AE20">
        <f>VLOOKUP($A20,'Crude Oil'!$A$2:$AQ$28,COLUMN('Crude Oil'!AE$2),FALSE)+VLOOKUP($A20,'Crude Oil'!$A$32:$AQ$58,COLUMN('Crude Oil'!AE$32),FALSE)</f>
        <v>0</v>
      </c>
      <c r="AF20">
        <f>VLOOKUP($A20,'Crude Oil'!$A$2:$AQ$28,COLUMN('Crude Oil'!AF$2),FALSE)+VLOOKUP($A20,'Crude Oil'!$A$32:$AQ$58,COLUMN('Crude Oil'!AF$32),FALSE)</f>
        <v>0</v>
      </c>
      <c r="AG20">
        <f>VLOOKUP($A20,'Crude Oil'!$A$2:$AQ$28,COLUMN('Crude Oil'!AG$2),FALSE)+VLOOKUP($A20,'Crude Oil'!$A$32:$AQ$58,COLUMN('Crude Oil'!AG$32),FALSE)</f>
        <v>0</v>
      </c>
      <c r="AH20">
        <f>VLOOKUP($A20,'Crude Oil'!$A$2:$AQ$28,COLUMN('Crude Oil'!AH$2),FALSE)+VLOOKUP($A20,'Crude Oil'!$A$32:$AQ$58,COLUMN('Crude Oil'!AH$32),FALSE)</f>
        <v>0</v>
      </c>
      <c r="AI20">
        <f>VLOOKUP($A20,'Crude Oil'!$A$2:$AQ$28,COLUMN('Crude Oil'!AI$2),FALSE)+VLOOKUP($A20,'Crude Oil'!$A$32:$AQ$58,COLUMN('Crude Oil'!AI$32),FALSE)</f>
        <v>0</v>
      </c>
      <c r="AJ20">
        <f>VLOOKUP($A20,'Crude Oil'!$A$2:$AQ$28,COLUMN('Crude Oil'!AJ$2),FALSE)+VLOOKUP($A20,'Crude Oil'!$A$32:$AQ$58,COLUMN('Crude Oil'!AJ$32),FALSE)</f>
        <v>0</v>
      </c>
      <c r="AK20">
        <f>VLOOKUP($A20,'Crude Oil'!$A$2:$AQ$28,COLUMN('Crude Oil'!AK$2),FALSE)+VLOOKUP($A20,'Crude Oil'!$A$32:$AQ$58,COLUMN('Crude Oil'!AK$32),FALSE)</f>
        <v>0</v>
      </c>
      <c r="AL20">
        <f>VLOOKUP($A20,'Crude Oil'!$A$2:$AQ$28,COLUMN('Crude Oil'!AL$2),FALSE)+VLOOKUP($A20,'Crude Oil'!$A$32:$AQ$58,COLUMN('Crude Oil'!AL$32),FALSE)</f>
        <v>0</v>
      </c>
      <c r="AM20">
        <f>VLOOKUP($A20,'Crude Oil'!$A$2:$AQ$28,COLUMN('Crude Oil'!AM$2),FALSE)+VLOOKUP($A20,'Crude Oil'!$A$32:$AQ$58,COLUMN('Crude Oil'!AM$32),FALSE)</f>
        <v>0</v>
      </c>
      <c r="AN20">
        <f>VLOOKUP($A20,'Crude Oil'!$A$2:$AQ$28,COLUMN('Crude Oil'!AN$2),FALSE)+VLOOKUP($A20,'Crude Oil'!$A$32:$AQ$58,COLUMN('Crude Oil'!AN$32),FALSE)</f>
        <v>0</v>
      </c>
      <c r="AO20">
        <f>VLOOKUP($A20,'Crude Oil'!$A$2:$AQ$28,COLUMN('Crude Oil'!AO$2),FALSE)+VLOOKUP($A20,'Crude Oil'!$A$32:$AQ$58,COLUMN('Crude Oil'!AO$32),FALSE)</f>
        <v>0</v>
      </c>
      <c r="AP20">
        <f>VLOOKUP($A20,'Crude Oil'!$A$2:$AQ$28,COLUMN('Crude Oil'!AP$2),FALSE)+VLOOKUP($A20,'Crude Oil'!$A$32:$AQ$58,COLUMN('Crude Oil'!AP$32),FALSE)</f>
        <v>0</v>
      </c>
      <c r="AQ20">
        <f>VLOOKUP($A20,'Crude Oil'!$A$2:$AQ$28,COLUMN('Crude Oil'!AQ$2),FALSE)+VLOOKUP($A20,'Crude Oil'!$A$32:$AQ$58,COLUMN('Crude Oil'!AQ$32),FALSE)</f>
        <v>0</v>
      </c>
    </row>
    <row r="21" spans="1:43">
      <c r="A21" s="37" t="s">
        <v>634</v>
      </c>
      <c r="B21">
        <f>VLOOKUP($A21,'Crude Oil'!$A$2:$AQ$28,COLUMN('Crude Oil'!B$2),FALSE)+VLOOKUP($A21,'Crude Oil'!$A$32:$AQ$58,COLUMN('Crude Oil'!B$32),FALSE)</f>
        <v>0</v>
      </c>
      <c r="C21">
        <f>VLOOKUP($A21,'Crude Oil'!$A$2:$AQ$28,COLUMN('Crude Oil'!C$2),FALSE)+VLOOKUP($A21,'Crude Oil'!$A$32:$AQ$58,COLUMN('Crude Oil'!C$32),FALSE)</f>
        <v>0</v>
      </c>
      <c r="D21">
        <f>VLOOKUP($A21,'Crude Oil'!$A$2:$AQ$28,COLUMN('Crude Oil'!D$2),FALSE)+VLOOKUP($A21,'Crude Oil'!$A$32:$AQ$58,COLUMN('Crude Oil'!D$32),FALSE)</f>
        <v>0</v>
      </c>
      <c r="E21">
        <f>VLOOKUP($A21,'Crude Oil'!$A$2:$AQ$28,COLUMN('Crude Oil'!E$2),FALSE)+VLOOKUP($A21,'Crude Oil'!$A$32:$AQ$58,COLUMN('Crude Oil'!E$32),FALSE)</f>
        <v>0</v>
      </c>
      <c r="F21">
        <f>VLOOKUP($A21,'Crude Oil'!$A$2:$AQ$28,COLUMN('Crude Oil'!F$2),FALSE)+VLOOKUP($A21,'Crude Oil'!$A$32:$AQ$58,COLUMN('Crude Oil'!F$32),FALSE)</f>
        <v>0</v>
      </c>
      <c r="G21">
        <f>VLOOKUP($A21,'Crude Oil'!$A$2:$AQ$28,COLUMN('Crude Oil'!G$2),FALSE)+VLOOKUP($A21,'Crude Oil'!$A$32:$AQ$58,COLUMN('Crude Oil'!G$32),FALSE)</f>
        <v>0</v>
      </c>
      <c r="H21">
        <f>VLOOKUP($A21,'Crude Oil'!$A$2:$AQ$28,COLUMN('Crude Oil'!H$2),FALSE)+VLOOKUP($A21,'Crude Oil'!$A$32:$AQ$58,COLUMN('Crude Oil'!H$32),FALSE)</f>
        <v>0</v>
      </c>
      <c r="I21">
        <f>VLOOKUP($A21,'Crude Oil'!$A$2:$AQ$28,COLUMN('Crude Oil'!I$2),FALSE)+VLOOKUP($A21,'Crude Oil'!$A$32:$AQ$58,COLUMN('Crude Oil'!I$32),FALSE)</f>
        <v>0</v>
      </c>
      <c r="J21">
        <f>VLOOKUP($A21,'Crude Oil'!$A$2:$AQ$28,COLUMN('Crude Oil'!J$2),FALSE)+VLOOKUP($A21,'Crude Oil'!$A$32:$AQ$58,COLUMN('Crude Oil'!J$32),FALSE)</f>
        <v>0</v>
      </c>
      <c r="K21">
        <f>VLOOKUP($A21,'Crude Oil'!$A$2:$AQ$28,COLUMN('Crude Oil'!K$2),FALSE)+VLOOKUP($A21,'Crude Oil'!$A$32:$AQ$58,COLUMN('Crude Oil'!K$32),FALSE)</f>
        <v>0</v>
      </c>
      <c r="L21">
        <f>VLOOKUP($A21,'Crude Oil'!$A$2:$AQ$28,COLUMN('Crude Oil'!L$2),FALSE)+VLOOKUP($A21,'Crude Oil'!$A$32:$AQ$58,COLUMN('Crude Oil'!L$32),FALSE)</f>
        <v>0</v>
      </c>
      <c r="M21">
        <f>VLOOKUP($A21,'Crude Oil'!$A$2:$AQ$28,COLUMN('Crude Oil'!M$2),FALSE)+VLOOKUP($A21,'Crude Oil'!$A$32:$AQ$58,COLUMN('Crude Oil'!M$32),FALSE)</f>
        <v>0</v>
      </c>
      <c r="N21">
        <f>VLOOKUP($A21,'Crude Oil'!$A$2:$AQ$28,COLUMN('Crude Oil'!N$2),FALSE)+VLOOKUP($A21,'Crude Oil'!$A$32:$AQ$58,COLUMN('Crude Oil'!N$32),FALSE)</f>
        <v>0</v>
      </c>
      <c r="O21">
        <f>VLOOKUP($A21,'Crude Oil'!$A$2:$AQ$28,COLUMN('Crude Oil'!O$2),FALSE)+VLOOKUP($A21,'Crude Oil'!$A$32:$AQ$58,COLUMN('Crude Oil'!O$32),FALSE)</f>
        <v>0</v>
      </c>
      <c r="P21">
        <f>VLOOKUP($A21,'Crude Oil'!$A$2:$AQ$28,COLUMN('Crude Oil'!P$2),FALSE)+VLOOKUP($A21,'Crude Oil'!$A$32:$AQ$58,COLUMN('Crude Oil'!P$32),FALSE)</f>
        <v>0</v>
      </c>
      <c r="Q21">
        <f>VLOOKUP($A21,'Crude Oil'!$A$2:$AQ$28,COLUMN('Crude Oil'!Q$2),FALSE)+VLOOKUP($A21,'Crude Oil'!$A$32:$AQ$58,COLUMN('Crude Oil'!Q$32),FALSE)</f>
        <v>0</v>
      </c>
      <c r="R21">
        <f>VLOOKUP($A21,'Crude Oil'!$A$2:$AQ$28,COLUMN('Crude Oil'!R$2),FALSE)+VLOOKUP($A21,'Crude Oil'!$A$32:$AQ$58,COLUMN('Crude Oil'!R$32),FALSE)</f>
        <v>0</v>
      </c>
      <c r="S21">
        <f>VLOOKUP($A21,'Crude Oil'!$A$2:$AQ$28,COLUMN('Crude Oil'!S$2),FALSE)+VLOOKUP($A21,'Crude Oil'!$A$32:$AQ$58,COLUMN('Crude Oil'!S$32),FALSE)</f>
        <v>0</v>
      </c>
      <c r="T21">
        <f>VLOOKUP($A21,'Crude Oil'!$A$2:$AQ$28,COLUMN('Crude Oil'!T$2),FALSE)+VLOOKUP($A21,'Crude Oil'!$A$32:$AQ$58,COLUMN('Crude Oil'!T$32),FALSE)</f>
        <v>0</v>
      </c>
      <c r="U21">
        <f>VLOOKUP($A21,'Crude Oil'!$A$2:$AQ$28,COLUMN('Crude Oil'!U$2),FALSE)+VLOOKUP($A21,'Crude Oil'!$A$32:$AQ$58,COLUMN('Crude Oil'!U$32),FALSE)</f>
        <v>0</v>
      </c>
      <c r="V21">
        <f>VLOOKUP($A21,'Crude Oil'!$A$2:$AQ$28,COLUMN('Crude Oil'!V$2),FALSE)+VLOOKUP($A21,'Crude Oil'!$A$32:$AQ$58,COLUMN('Crude Oil'!V$32),FALSE)</f>
        <v>0</v>
      </c>
      <c r="W21">
        <f>VLOOKUP($A21,'Crude Oil'!$A$2:$AQ$28,COLUMN('Crude Oil'!W$2),FALSE)+VLOOKUP($A21,'Crude Oil'!$A$32:$AQ$58,COLUMN('Crude Oil'!W$32),FALSE)</f>
        <v>0</v>
      </c>
      <c r="X21">
        <f>VLOOKUP($A21,'Crude Oil'!$A$2:$AQ$28,COLUMN('Crude Oil'!X$2),FALSE)+VLOOKUP($A21,'Crude Oil'!$A$32:$AQ$58,COLUMN('Crude Oil'!X$32),FALSE)</f>
        <v>0</v>
      </c>
      <c r="Y21">
        <f>VLOOKUP($A21,'Crude Oil'!$A$2:$AQ$28,COLUMN('Crude Oil'!Y$2),FALSE)+VLOOKUP($A21,'Crude Oil'!$A$32:$AQ$58,COLUMN('Crude Oil'!Y$32),FALSE)</f>
        <v>0</v>
      </c>
      <c r="Z21">
        <f>VLOOKUP($A21,'Crude Oil'!$A$2:$AQ$28,COLUMN('Crude Oil'!Z$2),FALSE)+VLOOKUP($A21,'Crude Oil'!$A$32:$AQ$58,COLUMN('Crude Oil'!Z$32),FALSE)</f>
        <v>0</v>
      </c>
      <c r="AA21">
        <f>VLOOKUP($A21,'Crude Oil'!$A$2:$AQ$28,COLUMN('Crude Oil'!AA$2),FALSE)+VLOOKUP($A21,'Crude Oil'!$A$32:$AQ$58,COLUMN('Crude Oil'!AA$32),FALSE)</f>
        <v>0</v>
      </c>
      <c r="AB21">
        <f>VLOOKUP($A21,'Crude Oil'!$A$2:$AQ$28,COLUMN('Crude Oil'!AB$2),FALSE)+VLOOKUP($A21,'Crude Oil'!$A$32:$AQ$58,COLUMN('Crude Oil'!AB$32),FALSE)</f>
        <v>0</v>
      </c>
      <c r="AC21">
        <f>VLOOKUP($A21,'Crude Oil'!$A$2:$AQ$28,COLUMN('Crude Oil'!AC$2),FALSE)+VLOOKUP($A21,'Crude Oil'!$A$32:$AQ$58,COLUMN('Crude Oil'!AC$32),FALSE)</f>
        <v>0</v>
      </c>
      <c r="AD21">
        <f>VLOOKUP($A21,'Crude Oil'!$A$2:$AQ$28,COLUMN('Crude Oil'!AD$2),FALSE)+VLOOKUP($A21,'Crude Oil'!$A$32:$AQ$58,COLUMN('Crude Oil'!AD$32),FALSE)</f>
        <v>0</v>
      </c>
      <c r="AE21">
        <f>VLOOKUP($A21,'Crude Oil'!$A$2:$AQ$28,COLUMN('Crude Oil'!AE$2),FALSE)+VLOOKUP($A21,'Crude Oil'!$A$32:$AQ$58,COLUMN('Crude Oil'!AE$32),FALSE)</f>
        <v>0</v>
      </c>
      <c r="AF21">
        <f>VLOOKUP($A21,'Crude Oil'!$A$2:$AQ$28,COLUMN('Crude Oil'!AF$2),FALSE)+VLOOKUP($A21,'Crude Oil'!$A$32:$AQ$58,COLUMN('Crude Oil'!AF$32),FALSE)</f>
        <v>0</v>
      </c>
      <c r="AG21">
        <f>VLOOKUP($A21,'Crude Oil'!$A$2:$AQ$28,COLUMN('Crude Oil'!AG$2),FALSE)+VLOOKUP($A21,'Crude Oil'!$A$32:$AQ$58,COLUMN('Crude Oil'!AG$32),FALSE)</f>
        <v>0</v>
      </c>
      <c r="AH21">
        <f>VLOOKUP($A21,'Crude Oil'!$A$2:$AQ$28,COLUMN('Crude Oil'!AH$2),FALSE)+VLOOKUP($A21,'Crude Oil'!$A$32:$AQ$58,COLUMN('Crude Oil'!AH$32),FALSE)</f>
        <v>0</v>
      </c>
      <c r="AI21">
        <f>VLOOKUP($A21,'Crude Oil'!$A$2:$AQ$28,COLUMN('Crude Oil'!AI$2),FALSE)+VLOOKUP($A21,'Crude Oil'!$A$32:$AQ$58,COLUMN('Crude Oil'!AI$32),FALSE)</f>
        <v>0</v>
      </c>
      <c r="AJ21">
        <f>VLOOKUP($A21,'Crude Oil'!$A$2:$AQ$28,COLUMN('Crude Oil'!AJ$2),FALSE)+VLOOKUP($A21,'Crude Oil'!$A$32:$AQ$58,COLUMN('Crude Oil'!AJ$32),FALSE)</f>
        <v>0</v>
      </c>
      <c r="AK21">
        <f>VLOOKUP($A21,'Crude Oil'!$A$2:$AQ$28,COLUMN('Crude Oil'!AK$2),FALSE)+VLOOKUP($A21,'Crude Oil'!$A$32:$AQ$58,COLUMN('Crude Oil'!AK$32),FALSE)</f>
        <v>0</v>
      </c>
      <c r="AL21">
        <f>VLOOKUP($A21,'Crude Oil'!$A$2:$AQ$28,COLUMN('Crude Oil'!AL$2),FALSE)+VLOOKUP($A21,'Crude Oil'!$A$32:$AQ$58,COLUMN('Crude Oil'!AL$32),FALSE)</f>
        <v>0</v>
      </c>
      <c r="AM21">
        <f>VLOOKUP($A21,'Crude Oil'!$A$2:$AQ$28,COLUMN('Crude Oil'!AM$2),FALSE)+VLOOKUP($A21,'Crude Oil'!$A$32:$AQ$58,COLUMN('Crude Oil'!AM$32),FALSE)</f>
        <v>0</v>
      </c>
      <c r="AN21">
        <f>VLOOKUP($A21,'Crude Oil'!$A$2:$AQ$28,COLUMN('Crude Oil'!AN$2),FALSE)+VLOOKUP($A21,'Crude Oil'!$A$32:$AQ$58,COLUMN('Crude Oil'!AN$32),FALSE)</f>
        <v>0</v>
      </c>
      <c r="AO21">
        <f>VLOOKUP($A21,'Crude Oil'!$A$2:$AQ$28,COLUMN('Crude Oil'!AO$2),FALSE)+VLOOKUP($A21,'Crude Oil'!$A$32:$AQ$58,COLUMN('Crude Oil'!AO$32),FALSE)</f>
        <v>0</v>
      </c>
      <c r="AP21">
        <f>VLOOKUP($A21,'Crude Oil'!$A$2:$AQ$28,COLUMN('Crude Oil'!AP$2),FALSE)+VLOOKUP($A21,'Crude Oil'!$A$32:$AQ$58,COLUMN('Crude Oil'!AP$32),FALSE)</f>
        <v>0</v>
      </c>
      <c r="AQ21">
        <f>VLOOKUP($A21,'Crude Oil'!$A$2:$AQ$28,COLUMN('Crude Oil'!AQ$2),FALSE)+VLOOKUP($A21,'Crude Oil'!$A$32:$AQ$58,COLUMN('Crude Oil'!AQ$32),FALSE)</f>
        <v>0</v>
      </c>
    </row>
    <row r="22" spans="1:43">
      <c r="A22" s="37" t="s">
        <v>635</v>
      </c>
      <c r="B22">
        <f>VLOOKUP($A22,'Crude Oil'!$A$2:$AQ$28,COLUMN('Crude Oil'!B$2),FALSE)+VLOOKUP($A22,'Crude Oil'!$A$32:$AQ$58,COLUMN('Crude Oil'!B$32),FALSE)</f>
        <v>0</v>
      </c>
      <c r="C22">
        <f>VLOOKUP($A22,'Crude Oil'!$A$2:$AQ$28,COLUMN('Crude Oil'!C$2),FALSE)+VLOOKUP($A22,'Crude Oil'!$A$32:$AQ$58,COLUMN('Crude Oil'!C$32),FALSE)</f>
        <v>0</v>
      </c>
      <c r="D22">
        <f>VLOOKUP($A22,'Crude Oil'!$A$2:$AQ$28,COLUMN('Crude Oil'!D$2),FALSE)+VLOOKUP($A22,'Crude Oil'!$A$32:$AQ$58,COLUMN('Crude Oil'!D$32),FALSE)</f>
        <v>0</v>
      </c>
      <c r="E22">
        <f>VLOOKUP($A22,'Crude Oil'!$A$2:$AQ$28,COLUMN('Crude Oil'!E$2),FALSE)+VLOOKUP($A22,'Crude Oil'!$A$32:$AQ$58,COLUMN('Crude Oil'!E$32),FALSE)</f>
        <v>0</v>
      </c>
      <c r="F22">
        <f>VLOOKUP($A22,'Crude Oil'!$A$2:$AQ$28,COLUMN('Crude Oil'!F$2),FALSE)+VLOOKUP($A22,'Crude Oil'!$A$32:$AQ$58,COLUMN('Crude Oil'!F$32),FALSE)</f>
        <v>0</v>
      </c>
      <c r="G22">
        <f>VLOOKUP($A22,'Crude Oil'!$A$2:$AQ$28,COLUMN('Crude Oil'!G$2),FALSE)+VLOOKUP($A22,'Crude Oil'!$A$32:$AQ$58,COLUMN('Crude Oil'!G$32),FALSE)</f>
        <v>0</v>
      </c>
      <c r="H22">
        <f>VLOOKUP($A22,'Crude Oil'!$A$2:$AQ$28,COLUMN('Crude Oil'!H$2),FALSE)+VLOOKUP($A22,'Crude Oil'!$A$32:$AQ$58,COLUMN('Crude Oil'!H$32),FALSE)</f>
        <v>0</v>
      </c>
      <c r="I22">
        <f>VLOOKUP($A22,'Crude Oil'!$A$2:$AQ$28,COLUMN('Crude Oil'!I$2),FALSE)+VLOOKUP($A22,'Crude Oil'!$A$32:$AQ$58,COLUMN('Crude Oil'!I$32),FALSE)</f>
        <v>0</v>
      </c>
      <c r="J22">
        <f>VLOOKUP($A22,'Crude Oil'!$A$2:$AQ$28,COLUMN('Crude Oil'!J$2),FALSE)+VLOOKUP($A22,'Crude Oil'!$A$32:$AQ$58,COLUMN('Crude Oil'!J$32),FALSE)</f>
        <v>0</v>
      </c>
      <c r="K22">
        <f>VLOOKUP($A22,'Crude Oil'!$A$2:$AQ$28,COLUMN('Crude Oil'!K$2),FALSE)+VLOOKUP($A22,'Crude Oil'!$A$32:$AQ$58,COLUMN('Crude Oil'!K$32),FALSE)</f>
        <v>0</v>
      </c>
      <c r="L22">
        <f>VLOOKUP($A22,'Crude Oil'!$A$2:$AQ$28,COLUMN('Crude Oil'!L$2),FALSE)+VLOOKUP($A22,'Crude Oil'!$A$32:$AQ$58,COLUMN('Crude Oil'!L$32),FALSE)</f>
        <v>0</v>
      </c>
      <c r="M22">
        <f>VLOOKUP($A22,'Crude Oil'!$A$2:$AQ$28,COLUMN('Crude Oil'!M$2),FALSE)+VLOOKUP($A22,'Crude Oil'!$A$32:$AQ$58,COLUMN('Crude Oil'!M$32),FALSE)</f>
        <v>0</v>
      </c>
      <c r="N22">
        <f>VLOOKUP($A22,'Crude Oil'!$A$2:$AQ$28,COLUMN('Crude Oil'!N$2),FALSE)+VLOOKUP($A22,'Crude Oil'!$A$32:$AQ$58,COLUMN('Crude Oil'!N$32),FALSE)</f>
        <v>0</v>
      </c>
      <c r="O22">
        <f>VLOOKUP($A22,'Crude Oil'!$A$2:$AQ$28,COLUMN('Crude Oil'!O$2),FALSE)+VLOOKUP($A22,'Crude Oil'!$A$32:$AQ$58,COLUMN('Crude Oil'!O$32),FALSE)</f>
        <v>0</v>
      </c>
      <c r="P22">
        <f>VLOOKUP($A22,'Crude Oil'!$A$2:$AQ$28,COLUMN('Crude Oil'!P$2),FALSE)+VLOOKUP($A22,'Crude Oil'!$A$32:$AQ$58,COLUMN('Crude Oil'!P$32),FALSE)</f>
        <v>0</v>
      </c>
      <c r="Q22">
        <f>VLOOKUP($A22,'Crude Oil'!$A$2:$AQ$28,COLUMN('Crude Oil'!Q$2),FALSE)+VLOOKUP($A22,'Crude Oil'!$A$32:$AQ$58,COLUMN('Crude Oil'!Q$32),FALSE)</f>
        <v>0</v>
      </c>
      <c r="R22">
        <f>VLOOKUP($A22,'Crude Oil'!$A$2:$AQ$28,COLUMN('Crude Oil'!R$2),FALSE)+VLOOKUP($A22,'Crude Oil'!$A$32:$AQ$58,COLUMN('Crude Oil'!R$32),FALSE)</f>
        <v>0</v>
      </c>
      <c r="S22">
        <f>VLOOKUP($A22,'Crude Oil'!$A$2:$AQ$28,COLUMN('Crude Oil'!S$2),FALSE)+VLOOKUP($A22,'Crude Oil'!$A$32:$AQ$58,COLUMN('Crude Oil'!S$32),FALSE)</f>
        <v>0</v>
      </c>
      <c r="T22">
        <f>VLOOKUP($A22,'Crude Oil'!$A$2:$AQ$28,COLUMN('Crude Oil'!T$2),FALSE)+VLOOKUP($A22,'Crude Oil'!$A$32:$AQ$58,COLUMN('Crude Oil'!T$32),FALSE)</f>
        <v>0</v>
      </c>
      <c r="U22">
        <f>VLOOKUP($A22,'Crude Oil'!$A$2:$AQ$28,COLUMN('Crude Oil'!U$2),FALSE)+VLOOKUP($A22,'Crude Oil'!$A$32:$AQ$58,COLUMN('Crude Oil'!U$32),FALSE)</f>
        <v>0</v>
      </c>
      <c r="V22">
        <f>VLOOKUP($A22,'Crude Oil'!$A$2:$AQ$28,COLUMN('Crude Oil'!V$2),FALSE)+VLOOKUP($A22,'Crude Oil'!$A$32:$AQ$58,COLUMN('Crude Oil'!V$32),FALSE)</f>
        <v>0</v>
      </c>
      <c r="W22">
        <f>VLOOKUP($A22,'Crude Oil'!$A$2:$AQ$28,COLUMN('Crude Oil'!W$2),FALSE)+VLOOKUP($A22,'Crude Oil'!$A$32:$AQ$58,COLUMN('Crude Oil'!W$32),FALSE)</f>
        <v>0</v>
      </c>
      <c r="X22">
        <f>VLOOKUP($A22,'Crude Oil'!$A$2:$AQ$28,COLUMN('Crude Oil'!X$2),FALSE)+VLOOKUP($A22,'Crude Oil'!$A$32:$AQ$58,COLUMN('Crude Oil'!X$32),FALSE)</f>
        <v>0</v>
      </c>
      <c r="Y22">
        <f>VLOOKUP($A22,'Crude Oil'!$A$2:$AQ$28,COLUMN('Crude Oil'!Y$2),FALSE)+VLOOKUP($A22,'Crude Oil'!$A$32:$AQ$58,COLUMN('Crude Oil'!Y$32),FALSE)</f>
        <v>0</v>
      </c>
      <c r="Z22">
        <f>VLOOKUP($A22,'Crude Oil'!$A$2:$AQ$28,COLUMN('Crude Oil'!Z$2),FALSE)+VLOOKUP($A22,'Crude Oil'!$A$32:$AQ$58,COLUMN('Crude Oil'!Z$32),FALSE)</f>
        <v>0</v>
      </c>
      <c r="AA22">
        <f>VLOOKUP($A22,'Crude Oil'!$A$2:$AQ$28,COLUMN('Crude Oil'!AA$2),FALSE)+VLOOKUP($A22,'Crude Oil'!$A$32:$AQ$58,COLUMN('Crude Oil'!AA$32),FALSE)</f>
        <v>0</v>
      </c>
      <c r="AB22">
        <f>VLOOKUP($A22,'Crude Oil'!$A$2:$AQ$28,COLUMN('Crude Oil'!AB$2),FALSE)+VLOOKUP($A22,'Crude Oil'!$A$32:$AQ$58,COLUMN('Crude Oil'!AB$32),FALSE)</f>
        <v>0</v>
      </c>
      <c r="AC22">
        <f>VLOOKUP($A22,'Crude Oil'!$A$2:$AQ$28,COLUMN('Crude Oil'!AC$2),FALSE)+VLOOKUP($A22,'Crude Oil'!$A$32:$AQ$58,COLUMN('Crude Oil'!AC$32),FALSE)</f>
        <v>0</v>
      </c>
      <c r="AD22">
        <f>VLOOKUP($A22,'Crude Oil'!$A$2:$AQ$28,COLUMN('Crude Oil'!AD$2),FALSE)+VLOOKUP($A22,'Crude Oil'!$A$32:$AQ$58,COLUMN('Crude Oil'!AD$32),FALSE)</f>
        <v>0</v>
      </c>
      <c r="AE22">
        <f>VLOOKUP($A22,'Crude Oil'!$A$2:$AQ$28,COLUMN('Crude Oil'!AE$2),FALSE)+VLOOKUP($A22,'Crude Oil'!$A$32:$AQ$58,COLUMN('Crude Oil'!AE$32),FALSE)</f>
        <v>0</v>
      </c>
      <c r="AF22">
        <f>VLOOKUP($A22,'Crude Oil'!$A$2:$AQ$28,COLUMN('Crude Oil'!AF$2),FALSE)+VLOOKUP($A22,'Crude Oil'!$A$32:$AQ$58,COLUMN('Crude Oil'!AF$32),FALSE)</f>
        <v>0</v>
      </c>
      <c r="AG22">
        <f>VLOOKUP($A22,'Crude Oil'!$A$2:$AQ$28,COLUMN('Crude Oil'!AG$2),FALSE)+VLOOKUP($A22,'Crude Oil'!$A$32:$AQ$58,COLUMN('Crude Oil'!AG$32),FALSE)</f>
        <v>0</v>
      </c>
      <c r="AH22">
        <f>VLOOKUP($A22,'Crude Oil'!$A$2:$AQ$28,COLUMN('Crude Oil'!AH$2),FALSE)+VLOOKUP($A22,'Crude Oil'!$A$32:$AQ$58,COLUMN('Crude Oil'!AH$32),FALSE)</f>
        <v>0</v>
      </c>
      <c r="AI22">
        <f>VLOOKUP($A22,'Crude Oil'!$A$2:$AQ$28,COLUMN('Crude Oil'!AI$2),FALSE)+VLOOKUP($A22,'Crude Oil'!$A$32:$AQ$58,COLUMN('Crude Oil'!AI$32),FALSE)</f>
        <v>0</v>
      </c>
      <c r="AJ22">
        <f>VLOOKUP($A22,'Crude Oil'!$A$2:$AQ$28,COLUMN('Crude Oil'!AJ$2),FALSE)+VLOOKUP($A22,'Crude Oil'!$A$32:$AQ$58,COLUMN('Crude Oil'!AJ$32),FALSE)</f>
        <v>0</v>
      </c>
      <c r="AK22">
        <f>VLOOKUP($A22,'Crude Oil'!$A$2:$AQ$28,COLUMN('Crude Oil'!AK$2),FALSE)+VLOOKUP($A22,'Crude Oil'!$A$32:$AQ$58,COLUMN('Crude Oil'!AK$32),FALSE)</f>
        <v>0</v>
      </c>
      <c r="AL22">
        <f>VLOOKUP($A22,'Crude Oil'!$A$2:$AQ$28,COLUMN('Crude Oil'!AL$2),FALSE)+VLOOKUP($A22,'Crude Oil'!$A$32:$AQ$58,COLUMN('Crude Oil'!AL$32),FALSE)</f>
        <v>0</v>
      </c>
      <c r="AM22">
        <f>VLOOKUP($A22,'Crude Oil'!$A$2:$AQ$28,COLUMN('Crude Oil'!AM$2),FALSE)+VLOOKUP($A22,'Crude Oil'!$A$32:$AQ$58,COLUMN('Crude Oil'!AM$32),FALSE)</f>
        <v>0</v>
      </c>
      <c r="AN22">
        <f>VLOOKUP($A22,'Crude Oil'!$A$2:$AQ$28,COLUMN('Crude Oil'!AN$2),FALSE)+VLOOKUP($A22,'Crude Oil'!$A$32:$AQ$58,COLUMN('Crude Oil'!AN$32),FALSE)</f>
        <v>0</v>
      </c>
      <c r="AO22">
        <f>VLOOKUP($A22,'Crude Oil'!$A$2:$AQ$28,COLUMN('Crude Oil'!AO$2),FALSE)+VLOOKUP($A22,'Crude Oil'!$A$32:$AQ$58,COLUMN('Crude Oil'!AO$32),FALSE)</f>
        <v>0</v>
      </c>
      <c r="AP22">
        <f>VLOOKUP($A22,'Crude Oil'!$A$2:$AQ$28,COLUMN('Crude Oil'!AP$2),FALSE)+VLOOKUP($A22,'Crude Oil'!$A$32:$AQ$58,COLUMN('Crude Oil'!AP$32),FALSE)</f>
        <v>0</v>
      </c>
      <c r="AQ22">
        <f>VLOOKUP($A22,'Crude Oil'!$A$2:$AQ$28,COLUMN('Crude Oil'!AQ$2),FALSE)+VLOOKUP($A22,'Crude Oil'!$A$32:$AQ$58,COLUMN('Crude Oil'!AQ$32),FALSE)</f>
        <v>0</v>
      </c>
    </row>
    <row r="23" spans="1:43">
      <c r="A23" s="37" t="s">
        <v>636</v>
      </c>
      <c r="B23">
        <f>VLOOKUP($A23,'Crude Oil'!$A$2:$AQ$28,COLUMN('Crude Oil'!B$2),FALSE)+VLOOKUP($A23,'Crude Oil'!$A$32:$AQ$58,COLUMN('Crude Oil'!B$32),FALSE)</f>
        <v>0</v>
      </c>
      <c r="C23">
        <f>VLOOKUP($A23,'Crude Oil'!$A$2:$AQ$28,COLUMN('Crude Oil'!C$2),FALSE)+VLOOKUP($A23,'Crude Oil'!$A$32:$AQ$58,COLUMN('Crude Oil'!C$32),FALSE)</f>
        <v>0</v>
      </c>
      <c r="D23">
        <f>VLOOKUP($A23,'Crude Oil'!$A$2:$AQ$28,COLUMN('Crude Oil'!D$2),FALSE)+VLOOKUP($A23,'Crude Oil'!$A$32:$AQ$58,COLUMN('Crude Oil'!D$32),FALSE)</f>
        <v>0</v>
      </c>
      <c r="E23">
        <f>VLOOKUP($A23,'Crude Oil'!$A$2:$AQ$28,COLUMN('Crude Oil'!E$2),FALSE)+VLOOKUP($A23,'Crude Oil'!$A$32:$AQ$58,COLUMN('Crude Oil'!E$32),FALSE)</f>
        <v>0</v>
      </c>
      <c r="F23">
        <f>VLOOKUP($A23,'Crude Oil'!$A$2:$AQ$28,COLUMN('Crude Oil'!F$2),FALSE)+VLOOKUP($A23,'Crude Oil'!$A$32:$AQ$58,COLUMN('Crude Oil'!F$32),FALSE)</f>
        <v>0</v>
      </c>
      <c r="G23">
        <f>VLOOKUP($A23,'Crude Oil'!$A$2:$AQ$28,COLUMN('Crude Oil'!G$2),FALSE)+VLOOKUP($A23,'Crude Oil'!$A$32:$AQ$58,COLUMN('Crude Oil'!G$32),FALSE)</f>
        <v>0</v>
      </c>
      <c r="H23">
        <f>VLOOKUP($A23,'Crude Oil'!$A$2:$AQ$28,COLUMN('Crude Oil'!H$2),FALSE)+VLOOKUP($A23,'Crude Oil'!$A$32:$AQ$58,COLUMN('Crude Oil'!H$32),FALSE)</f>
        <v>0</v>
      </c>
      <c r="I23">
        <f>VLOOKUP($A23,'Crude Oil'!$A$2:$AQ$28,COLUMN('Crude Oil'!I$2),FALSE)+VLOOKUP($A23,'Crude Oil'!$A$32:$AQ$58,COLUMN('Crude Oil'!I$32),FALSE)</f>
        <v>0</v>
      </c>
      <c r="J23">
        <f>VLOOKUP($A23,'Crude Oil'!$A$2:$AQ$28,COLUMN('Crude Oil'!J$2),FALSE)+VLOOKUP($A23,'Crude Oil'!$A$32:$AQ$58,COLUMN('Crude Oil'!J$32),FALSE)</f>
        <v>0</v>
      </c>
      <c r="K23">
        <f>VLOOKUP($A23,'Crude Oil'!$A$2:$AQ$28,COLUMN('Crude Oil'!K$2),FALSE)+VLOOKUP($A23,'Crude Oil'!$A$32:$AQ$58,COLUMN('Crude Oil'!K$32),FALSE)</f>
        <v>0</v>
      </c>
      <c r="L23">
        <f>VLOOKUP($A23,'Crude Oil'!$A$2:$AQ$28,COLUMN('Crude Oil'!L$2),FALSE)+VLOOKUP($A23,'Crude Oil'!$A$32:$AQ$58,COLUMN('Crude Oil'!L$32),FALSE)</f>
        <v>0</v>
      </c>
      <c r="M23">
        <f>VLOOKUP($A23,'Crude Oil'!$A$2:$AQ$28,COLUMN('Crude Oil'!M$2),FALSE)+VLOOKUP($A23,'Crude Oil'!$A$32:$AQ$58,COLUMN('Crude Oil'!M$32),FALSE)</f>
        <v>0</v>
      </c>
      <c r="N23">
        <f>VLOOKUP($A23,'Crude Oil'!$A$2:$AQ$28,COLUMN('Crude Oil'!N$2),FALSE)+VLOOKUP($A23,'Crude Oil'!$A$32:$AQ$58,COLUMN('Crude Oil'!N$32),FALSE)</f>
        <v>0</v>
      </c>
      <c r="O23">
        <f>VLOOKUP($A23,'Crude Oil'!$A$2:$AQ$28,COLUMN('Crude Oil'!O$2),FALSE)+VLOOKUP($A23,'Crude Oil'!$A$32:$AQ$58,COLUMN('Crude Oil'!O$32),FALSE)</f>
        <v>0</v>
      </c>
      <c r="P23">
        <f>VLOOKUP($A23,'Crude Oil'!$A$2:$AQ$28,COLUMN('Crude Oil'!P$2),FALSE)+VLOOKUP($A23,'Crude Oil'!$A$32:$AQ$58,COLUMN('Crude Oil'!P$32),FALSE)</f>
        <v>0</v>
      </c>
      <c r="Q23">
        <f>VLOOKUP($A23,'Crude Oil'!$A$2:$AQ$28,COLUMN('Crude Oil'!Q$2),FALSE)+VLOOKUP($A23,'Crude Oil'!$A$32:$AQ$58,COLUMN('Crude Oil'!Q$32),FALSE)</f>
        <v>0</v>
      </c>
      <c r="R23">
        <f>VLOOKUP($A23,'Crude Oil'!$A$2:$AQ$28,COLUMN('Crude Oil'!R$2),FALSE)+VLOOKUP($A23,'Crude Oil'!$A$32:$AQ$58,COLUMN('Crude Oil'!R$32),FALSE)</f>
        <v>0</v>
      </c>
      <c r="S23">
        <f>VLOOKUP($A23,'Crude Oil'!$A$2:$AQ$28,COLUMN('Crude Oil'!S$2),FALSE)+VLOOKUP($A23,'Crude Oil'!$A$32:$AQ$58,COLUMN('Crude Oil'!S$32),FALSE)</f>
        <v>0</v>
      </c>
      <c r="T23">
        <f>VLOOKUP($A23,'Crude Oil'!$A$2:$AQ$28,COLUMN('Crude Oil'!T$2),FALSE)+VLOOKUP($A23,'Crude Oil'!$A$32:$AQ$58,COLUMN('Crude Oil'!T$32),FALSE)</f>
        <v>0</v>
      </c>
      <c r="U23">
        <f>VLOOKUP($A23,'Crude Oil'!$A$2:$AQ$28,COLUMN('Crude Oil'!U$2),FALSE)+VLOOKUP($A23,'Crude Oil'!$A$32:$AQ$58,COLUMN('Crude Oil'!U$32),FALSE)</f>
        <v>0</v>
      </c>
      <c r="V23">
        <f>VLOOKUP($A23,'Crude Oil'!$A$2:$AQ$28,COLUMN('Crude Oil'!V$2),FALSE)+VLOOKUP($A23,'Crude Oil'!$A$32:$AQ$58,COLUMN('Crude Oil'!V$32),FALSE)</f>
        <v>0</v>
      </c>
      <c r="W23">
        <f>VLOOKUP($A23,'Crude Oil'!$A$2:$AQ$28,COLUMN('Crude Oil'!W$2),FALSE)+VLOOKUP($A23,'Crude Oil'!$A$32:$AQ$58,COLUMN('Crude Oil'!W$32),FALSE)</f>
        <v>0</v>
      </c>
      <c r="X23">
        <f>VLOOKUP($A23,'Crude Oil'!$A$2:$AQ$28,COLUMN('Crude Oil'!X$2),FALSE)+VLOOKUP($A23,'Crude Oil'!$A$32:$AQ$58,COLUMN('Crude Oil'!X$32),FALSE)</f>
        <v>0</v>
      </c>
      <c r="Y23">
        <f>VLOOKUP($A23,'Crude Oil'!$A$2:$AQ$28,COLUMN('Crude Oil'!Y$2),FALSE)+VLOOKUP($A23,'Crude Oil'!$A$32:$AQ$58,COLUMN('Crude Oil'!Y$32),FALSE)</f>
        <v>0</v>
      </c>
      <c r="Z23">
        <f>VLOOKUP($A23,'Crude Oil'!$A$2:$AQ$28,COLUMN('Crude Oil'!Z$2),FALSE)+VLOOKUP($A23,'Crude Oil'!$A$32:$AQ$58,COLUMN('Crude Oil'!Z$32),FALSE)</f>
        <v>0</v>
      </c>
      <c r="AA23">
        <f>VLOOKUP($A23,'Crude Oil'!$A$2:$AQ$28,COLUMN('Crude Oil'!AA$2),FALSE)+VLOOKUP($A23,'Crude Oil'!$A$32:$AQ$58,COLUMN('Crude Oil'!AA$32),FALSE)</f>
        <v>0</v>
      </c>
      <c r="AB23">
        <f>VLOOKUP($A23,'Crude Oil'!$A$2:$AQ$28,COLUMN('Crude Oil'!AB$2),FALSE)+VLOOKUP($A23,'Crude Oil'!$A$32:$AQ$58,COLUMN('Crude Oil'!AB$32),FALSE)</f>
        <v>0</v>
      </c>
      <c r="AC23">
        <f>VLOOKUP($A23,'Crude Oil'!$A$2:$AQ$28,COLUMN('Crude Oil'!AC$2),FALSE)+VLOOKUP($A23,'Crude Oil'!$A$32:$AQ$58,COLUMN('Crude Oil'!AC$32),FALSE)</f>
        <v>0</v>
      </c>
      <c r="AD23">
        <f>VLOOKUP($A23,'Crude Oil'!$A$2:$AQ$28,COLUMN('Crude Oil'!AD$2),FALSE)+VLOOKUP($A23,'Crude Oil'!$A$32:$AQ$58,COLUMN('Crude Oil'!AD$32),FALSE)</f>
        <v>0</v>
      </c>
      <c r="AE23">
        <f>VLOOKUP($A23,'Crude Oil'!$A$2:$AQ$28,COLUMN('Crude Oil'!AE$2),FALSE)+VLOOKUP($A23,'Crude Oil'!$A$32:$AQ$58,COLUMN('Crude Oil'!AE$32),FALSE)</f>
        <v>0</v>
      </c>
      <c r="AF23">
        <f>VLOOKUP($A23,'Crude Oil'!$A$2:$AQ$28,COLUMN('Crude Oil'!AF$2),FALSE)+VLOOKUP($A23,'Crude Oil'!$A$32:$AQ$58,COLUMN('Crude Oil'!AF$32),FALSE)</f>
        <v>0</v>
      </c>
      <c r="AG23">
        <f>VLOOKUP($A23,'Crude Oil'!$A$2:$AQ$28,COLUMN('Crude Oil'!AG$2),FALSE)+VLOOKUP($A23,'Crude Oil'!$A$32:$AQ$58,COLUMN('Crude Oil'!AG$32),FALSE)</f>
        <v>0</v>
      </c>
      <c r="AH23">
        <f>VLOOKUP($A23,'Crude Oil'!$A$2:$AQ$28,COLUMN('Crude Oil'!AH$2),FALSE)+VLOOKUP($A23,'Crude Oil'!$A$32:$AQ$58,COLUMN('Crude Oil'!AH$32),FALSE)</f>
        <v>0</v>
      </c>
      <c r="AI23">
        <f>VLOOKUP($A23,'Crude Oil'!$A$2:$AQ$28,COLUMN('Crude Oil'!AI$2),FALSE)+VLOOKUP($A23,'Crude Oil'!$A$32:$AQ$58,COLUMN('Crude Oil'!AI$32),FALSE)</f>
        <v>0</v>
      </c>
      <c r="AJ23">
        <f>VLOOKUP($A23,'Crude Oil'!$A$2:$AQ$28,COLUMN('Crude Oil'!AJ$2),FALSE)+VLOOKUP($A23,'Crude Oil'!$A$32:$AQ$58,COLUMN('Crude Oil'!AJ$32),FALSE)</f>
        <v>0</v>
      </c>
      <c r="AK23">
        <f>VLOOKUP($A23,'Crude Oil'!$A$2:$AQ$28,COLUMN('Crude Oil'!AK$2),FALSE)+VLOOKUP($A23,'Crude Oil'!$A$32:$AQ$58,COLUMN('Crude Oil'!AK$32),FALSE)</f>
        <v>0</v>
      </c>
      <c r="AL23">
        <f>VLOOKUP($A23,'Crude Oil'!$A$2:$AQ$28,COLUMN('Crude Oil'!AL$2),FALSE)+VLOOKUP($A23,'Crude Oil'!$A$32:$AQ$58,COLUMN('Crude Oil'!AL$32),FALSE)</f>
        <v>0</v>
      </c>
      <c r="AM23">
        <f>VLOOKUP($A23,'Crude Oil'!$A$2:$AQ$28,COLUMN('Crude Oil'!AM$2),FALSE)+VLOOKUP($A23,'Crude Oil'!$A$32:$AQ$58,COLUMN('Crude Oil'!AM$32),FALSE)</f>
        <v>0</v>
      </c>
      <c r="AN23">
        <f>VLOOKUP($A23,'Crude Oil'!$A$2:$AQ$28,COLUMN('Crude Oil'!AN$2),FALSE)+VLOOKUP($A23,'Crude Oil'!$A$32:$AQ$58,COLUMN('Crude Oil'!AN$32),FALSE)</f>
        <v>0</v>
      </c>
      <c r="AO23">
        <f>VLOOKUP($A23,'Crude Oil'!$A$2:$AQ$28,COLUMN('Crude Oil'!AO$2),FALSE)+VLOOKUP($A23,'Crude Oil'!$A$32:$AQ$58,COLUMN('Crude Oil'!AO$32),FALSE)</f>
        <v>0</v>
      </c>
      <c r="AP23">
        <f>VLOOKUP($A23,'Crude Oil'!$A$2:$AQ$28,COLUMN('Crude Oil'!AP$2),FALSE)+VLOOKUP($A23,'Crude Oil'!$A$32:$AQ$58,COLUMN('Crude Oil'!AP$32),FALSE)</f>
        <v>0</v>
      </c>
      <c r="AQ23">
        <f>VLOOKUP($A23,'Crude Oil'!$A$2:$AQ$28,COLUMN('Crude Oil'!AQ$2),FALSE)+VLOOKUP($A23,'Crude Oil'!$A$32:$AQ$58,COLUMN('Crude Oil'!AQ$32),FALSE)</f>
        <v>0</v>
      </c>
    </row>
    <row r="24" spans="1:43">
      <c r="A24" s="37" t="s">
        <v>637</v>
      </c>
      <c r="B24">
        <f>VLOOKUP($A24,'Crude Oil'!$A$2:$AQ$28,COLUMN('Crude Oil'!B$2),FALSE)+VLOOKUP($A24,'Crude Oil'!$A$32:$AQ$58,COLUMN('Crude Oil'!B$32),FALSE)</f>
        <v>0</v>
      </c>
      <c r="C24">
        <f>VLOOKUP($A24,'Crude Oil'!$A$2:$AQ$28,COLUMN('Crude Oil'!C$2),FALSE)+VLOOKUP($A24,'Crude Oil'!$A$32:$AQ$58,COLUMN('Crude Oil'!C$32),FALSE)</f>
        <v>0</v>
      </c>
      <c r="D24">
        <f>VLOOKUP($A24,'Crude Oil'!$A$2:$AQ$28,COLUMN('Crude Oil'!D$2),FALSE)+VLOOKUP($A24,'Crude Oil'!$A$32:$AQ$58,COLUMN('Crude Oil'!D$32),FALSE)</f>
        <v>0</v>
      </c>
      <c r="E24">
        <f>VLOOKUP($A24,'Crude Oil'!$A$2:$AQ$28,COLUMN('Crude Oil'!E$2),FALSE)+VLOOKUP($A24,'Crude Oil'!$A$32:$AQ$58,COLUMN('Crude Oil'!E$32),FALSE)</f>
        <v>0</v>
      </c>
      <c r="F24">
        <f>VLOOKUP($A24,'Crude Oil'!$A$2:$AQ$28,COLUMN('Crude Oil'!F$2),FALSE)+VLOOKUP($A24,'Crude Oil'!$A$32:$AQ$58,COLUMN('Crude Oil'!F$32),FALSE)</f>
        <v>0</v>
      </c>
      <c r="G24">
        <f>VLOOKUP($A24,'Crude Oil'!$A$2:$AQ$28,COLUMN('Crude Oil'!G$2),FALSE)+VLOOKUP($A24,'Crude Oil'!$A$32:$AQ$58,COLUMN('Crude Oil'!G$32),FALSE)</f>
        <v>0</v>
      </c>
      <c r="H24">
        <f>VLOOKUP($A24,'Crude Oil'!$A$2:$AQ$28,COLUMN('Crude Oil'!H$2),FALSE)+VLOOKUP($A24,'Crude Oil'!$A$32:$AQ$58,COLUMN('Crude Oil'!H$32),FALSE)</f>
        <v>0</v>
      </c>
      <c r="I24">
        <f>VLOOKUP($A24,'Crude Oil'!$A$2:$AQ$28,COLUMN('Crude Oil'!I$2),FALSE)+VLOOKUP($A24,'Crude Oil'!$A$32:$AQ$58,COLUMN('Crude Oil'!I$32),FALSE)</f>
        <v>0</v>
      </c>
      <c r="J24">
        <f>VLOOKUP($A24,'Crude Oil'!$A$2:$AQ$28,COLUMN('Crude Oil'!J$2),FALSE)+VLOOKUP($A24,'Crude Oil'!$A$32:$AQ$58,COLUMN('Crude Oil'!J$32),FALSE)</f>
        <v>0</v>
      </c>
      <c r="K24">
        <f>VLOOKUP($A24,'Crude Oil'!$A$2:$AQ$28,COLUMN('Crude Oil'!K$2),FALSE)+VLOOKUP($A24,'Crude Oil'!$A$32:$AQ$58,COLUMN('Crude Oil'!K$32),FALSE)</f>
        <v>0</v>
      </c>
      <c r="L24">
        <f>VLOOKUP($A24,'Crude Oil'!$A$2:$AQ$28,COLUMN('Crude Oil'!L$2),FALSE)+VLOOKUP($A24,'Crude Oil'!$A$32:$AQ$58,COLUMN('Crude Oil'!L$32),FALSE)</f>
        <v>0</v>
      </c>
      <c r="M24">
        <f>VLOOKUP($A24,'Crude Oil'!$A$2:$AQ$28,COLUMN('Crude Oil'!M$2),FALSE)+VLOOKUP($A24,'Crude Oil'!$A$32:$AQ$58,COLUMN('Crude Oil'!M$32),FALSE)</f>
        <v>0</v>
      </c>
      <c r="N24">
        <f>VLOOKUP($A24,'Crude Oil'!$A$2:$AQ$28,COLUMN('Crude Oil'!N$2),FALSE)+VLOOKUP($A24,'Crude Oil'!$A$32:$AQ$58,COLUMN('Crude Oil'!N$32),FALSE)</f>
        <v>0</v>
      </c>
      <c r="O24">
        <f>VLOOKUP($A24,'Crude Oil'!$A$2:$AQ$28,COLUMN('Crude Oil'!O$2),FALSE)+VLOOKUP($A24,'Crude Oil'!$A$32:$AQ$58,COLUMN('Crude Oil'!O$32),FALSE)</f>
        <v>0</v>
      </c>
      <c r="P24">
        <f>VLOOKUP($A24,'Crude Oil'!$A$2:$AQ$28,COLUMN('Crude Oil'!P$2),FALSE)+VLOOKUP($A24,'Crude Oil'!$A$32:$AQ$58,COLUMN('Crude Oil'!P$32),FALSE)</f>
        <v>0</v>
      </c>
      <c r="Q24">
        <f>VLOOKUP($A24,'Crude Oil'!$A$2:$AQ$28,COLUMN('Crude Oil'!Q$2),FALSE)+VLOOKUP($A24,'Crude Oil'!$A$32:$AQ$58,COLUMN('Crude Oil'!Q$32),FALSE)</f>
        <v>0</v>
      </c>
      <c r="R24">
        <f>VLOOKUP($A24,'Crude Oil'!$A$2:$AQ$28,COLUMN('Crude Oil'!R$2),FALSE)+VLOOKUP($A24,'Crude Oil'!$A$32:$AQ$58,COLUMN('Crude Oil'!R$32),FALSE)</f>
        <v>0</v>
      </c>
      <c r="S24">
        <f>VLOOKUP($A24,'Crude Oil'!$A$2:$AQ$28,COLUMN('Crude Oil'!S$2),FALSE)+VLOOKUP($A24,'Crude Oil'!$A$32:$AQ$58,COLUMN('Crude Oil'!S$32),FALSE)</f>
        <v>0</v>
      </c>
      <c r="T24">
        <f>VLOOKUP($A24,'Crude Oil'!$A$2:$AQ$28,COLUMN('Crude Oil'!T$2),FALSE)+VLOOKUP($A24,'Crude Oil'!$A$32:$AQ$58,COLUMN('Crude Oil'!T$32),FALSE)</f>
        <v>0</v>
      </c>
      <c r="U24">
        <f>VLOOKUP($A24,'Crude Oil'!$A$2:$AQ$28,COLUMN('Crude Oil'!U$2),FALSE)+VLOOKUP($A24,'Crude Oil'!$A$32:$AQ$58,COLUMN('Crude Oil'!U$32),FALSE)</f>
        <v>0</v>
      </c>
      <c r="V24">
        <f>VLOOKUP($A24,'Crude Oil'!$A$2:$AQ$28,COLUMN('Crude Oil'!V$2),FALSE)+VLOOKUP($A24,'Crude Oil'!$A$32:$AQ$58,COLUMN('Crude Oil'!V$32),FALSE)</f>
        <v>0</v>
      </c>
      <c r="W24">
        <f>VLOOKUP($A24,'Crude Oil'!$A$2:$AQ$28,COLUMN('Crude Oil'!W$2),FALSE)+VLOOKUP($A24,'Crude Oil'!$A$32:$AQ$58,COLUMN('Crude Oil'!W$32),FALSE)</f>
        <v>0</v>
      </c>
      <c r="X24">
        <f>VLOOKUP($A24,'Crude Oil'!$A$2:$AQ$28,COLUMN('Crude Oil'!X$2),FALSE)+VLOOKUP($A24,'Crude Oil'!$A$32:$AQ$58,COLUMN('Crude Oil'!X$32),FALSE)</f>
        <v>0</v>
      </c>
      <c r="Y24">
        <f>VLOOKUP($A24,'Crude Oil'!$A$2:$AQ$28,COLUMN('Crude Oil'!Y$2),FALSE)+VLOOKUP($A24,'Crude Oil'!$A$32:$AQ$58,COLUMN('Crude Oil'!Y$32),FALSE)</f>
        <v>0</v>
      </c>
      <c r="Z24">
        <f>VLOOKUP($A24,'Crude Oil'!$A$2:$AQ$28,COLUMN('Crude Oil'!Z$2),FALSE)+VLOOKUP($A24,'Crude Oil'!$A$32:$AQ$58,COLUMN('Crude Oil'!Z$32),FALSE)</f>
        <v>0</v>
      </c>
      <c r="AA24">
        <f>VLOOKUP($A24,'Crude Oil'!$A$2:$AQ$28,COLUMN('Crude Oil'!AA$2),FALSE)+VLOOKUP($A24,'Crude Oil'!$A$32:$AQ$58,COLUMN('Crude Oil'!AA$32),FALSE)</f>
        <v>0</v>
      </c>
      <c r="AB24">
        <f>VLOOKUP($A24,'Crude Oil'!$A$2:$AQ$28,COLUMN('Crude Oil'!AB$2),FALSE)+VLOOKUP($A24,'Crude Oil'!$A$32:$AQ$58,COLUMN('Crude Oil'!AB$32),FALSE)</f>
        <v>0</v>
      </c>
      <c r="AC24">
        <f>VLOOKUP($A24,'Crude Oil'!$A$2:$AQ$28,COLUMN('Crude Oil'!AC$2),FALSE)+VLOOKUP($A24,'Crude Oil'!$A$32:$AQ$58,COLUMN('Crude Oil'!AC$32),FALSE)</f>
        <v>0</v>
      </c>
      <c r="AD24">
        <f>VLOOKUP($A24,'Crude Oil'!$A$2:$AQ$28,COLUMN('Crude Oil'!AD$2),FALSE)+VLOOKUP($A24,'Crude Oil'!$A$32:$AQ$58,COLUMN('Crude Oil'!AD$32),FALSE)</f>
        <v>0</v>
      </c>
      <c r="AE24">
        <f>VLOOKUP($A24,'Crude Oil'!$A$2:$AQ$28,COLUMN('Crude Oil'!AE$2),FALSE)+VLOOKUP($A24,'Crude Oil'!$A$32:$AQ$58,COLUMN('Crude Oil'!AE$32),FALSE)</f>
        <v>0</v>
      </c>
      <c r="AF24">
        <f>VLOOKUP($A24,'Crude Oil'!$A$2:$AQ$28,COLUMN('Crude Oil'!AF$2),FALSE)+VLOOKUP($A24,'Crude Oil'!$A$32:$AQ$58,COLUMN('Crude Oil'!AF$32),FALSE)</f>
        <v>0</v>
      </c>
      <c r="AG24">
        <f>VLOOKUP($A24,'Crude Oil'!$A$2:$AQ$28,COLUMN('Crude Oil'!AG$2),FALSE)+VLOOKUP($A24,'Crude Oil'!$A$32:$AQ$58,COLUMN('Crude Oil'!AG$32),FALSE)</f>
        <v>0</v>
      </c>
      <c r="AH24">
        <f>VLOOKUP($A24,'Crude Oil'!$A$2:$AQ$28,COLUMN('Crude Oil'!AH$2),FALSE)+VLOOKUP($A24,'Crude Oil'!$A$32:$AQ$58,COLUMN('Crude Oil'!AH$32),FALSE)</f>
        <v>0</v>
      </c>
      <c r="AI24">
        <f>VLOOKUP($A24,'Crude Oil'!$A$2:$AQ$28,COLUMN('Crude Oil'!AI$2),FALSE)+VLOOKUP($A24,'Crude Oil'!$A$32:$AQ$58,COLUMN('Crude Oil'!AI$32),FALSE)</f>
        <v>0</v>
      </c>
      <c r="AJ24">
        <f>VLOOKUP($A24,'Crude Oil'!$A$2:$AQ$28,COLUMN('Crude Oil'!AJ$2),FALSE)+VLOOKUP($A24,'Crude Oil'!$A$32:$AQ$58,COLUMN('Crude Oil'!AJ$32),FALSE)</f>
        <v>0</v>
      </c>
      <c r="AK24">
        <f>VLOOKUP($A24,'Crude Oil'!$A$2:$AQ$28,COLUMN('Crude Oil'!AK$2),FALSE)+VLOOKUP($A24,'Crude Oil'!$A$32:$AQ$58,COLUMN('Crude Oil'!AK$32),FALSE)</f>
        <v>0</v>
      </c>
      <c r="AL24">
        <f>VLOOKUP($A24,'Crude Oil'!$A$2:$AQ$28,COLUMN('Crude Oil'!AL$2),FALSE)+VLOOKUP($A24,'Crude Oil'!$A$32:$AQ$58,COLUMN('Crude Oil'!AL$32),FALSE)</f>
        <v>0</v>
      </c>
      <c r="AM24">
        <f>VLOOKUP($A24,'Crude Oil'!$A$2:$AQ$28,COLUMN('Crude Oil'!AM$2),FALSE)+VLOOKUP($A24,'Crude Oil'!$A$32:$AQ$58,COLUMN('Crude Oil'!AM$32),FALSE)</f>
        <v>0</v>
      </c>
      <c r="AN24">
        <f>VLOOKUP($A24,'Crude Oil'!$A$2:$AQ$28,COLUMN('Crude Oil'!AN$2),FALSE)+VLOOKUP($A24,'Crude Oil'!$A$32:$AQ$58,COLUMN('Crude Oil'!AN$32),FALSE)</f>
        <v>0</v>
      </c>
      <c r="AO24">
        <f>VLOOKUP($A24,'Crude Oil'!$A$2:$AQ$28,COLUMN('Crude Oil'!AO$2),FALSE)+VLOOKUP($A24,'Crude Oil'!$A$32:$AQ$58,COLUMN('Crude Oil'!AO$32),FALSE)</f>
        <v>0</v>
      </c>
      <c r="AP24">
        <f>VLOOKUP($A24,'Crude Oil'!$A$2:$AQ$28,COLUMN('Crude Oil'!AP$2),FALSE)+VLOOKUP($A24,'Crude Oil'!$A$32:$AQ$58,COLUMN('Crude Oil'!AP$32),FALSE)</f>
        <v>0</v>
      </c>
      <c r="AQ24">
        <f>VLOOKUP($A24,'Crude Oil'!$A$2:$AQ$28,COLUMN('Crude Oil'!AQ$2),FALSE)+VLOOKUP($A24,'Crude Oil'!$A$32:$AQ$58,COLUMN('Crude Oil'!AQ$32),FALSE)</f>
        <v>0</v>
      </c>
    </row>
    <row r="25" spans="1:43">
      <c r="A25" s="37" t="s">
        <v>638</v>
      </c>
      <c r="B25">
        <f>VLOOKUP($A25,'Crude Oil'!$A$2:$AQ$28,COLUMN('Crude Oil'!B$2),FALSE)+VLOOKUP($A25,'Crude Oil'!$A$32:$AQ$58,COLUMN('Crude Oil'!B$32),FALSE)</f>
        <v>0</v>
      </c>
      <c r="C25">
        <f>VLOOKUP($A25,'Crude Oil'!$A$2:$AQ$28,COLUMN('Crude Oil'!C$2),FALSE)+VLOOKUP($A25,'Crude Oil'!$A$32:$AQ$58,COLUMN('Crude Oil'!C$32),FALSE)</f>
        <v>0</v>
      </c>
      <c r="D25">
        <f>VLOOKUP($A25,'Crude Oil'!$A$2:$AQ$28,COLUMN('Crude Oil'!D$2),FALSE)+VLOOKUP($A25,'Crude Oil'!$A$32:$AQ$58,COLUMN('Crude Oil'!D$32),FALSE)</f>
        <v>0</v>
      </c>
      <c r="E25">
        <f>VLOOKUP($A25,'Crude Oil'!$A$2:$AQ$28,COLUMN('Crude Oil'!E$2),FALSE)+VLOOKUP($A25,'Crude Oil'!$A$32:$AQ$58,COLUMN('Crude Oil'!E$32),FALSE)</f>
        <v>0</v>
      </c>
      <c r="F25">
        <f>VLOOKUP($A25,'Crude Oil'!$A$2:$AQ$28,COLUMN('Crude Oil'!F$2),FALSE)+VLOOKUP($A25,'Crude Oil'!$A$32:$AQ$58,COLUMN('Crude Oil'!F$32),FALSE)</f>
        <v>0</v>
      </c>
      <c r="G25">
        <f>VLOOKUP($A25,'Crude Oil'!$A$2:$AQ$28,COLUMN('Crude Oil'!G$2),FALSE)+VLOOKUP($A25,'Crude Oil'!$A$32:$AQ$58,COLUMN('Crude Oil'!G$32),FALSE)</f>
        <v>0</v>
      </c>
      <c r="H25">
        <f>VLOOKUP($A25,'Crude Oil'!$A$2:$AQ$28,COLUMN('Crude Oil'!H$2),FALSE)+VLOOKUP($A25,'Crude Oil'!$A$32:$AQ$58,COLUMN('Crude Oil'!H$32),FALSE)</f>
        <v>0</v>
      </c>
      <c r="I25">
        <f>VLOOKUP($A25,'Crude Oil'!$A$2:$AQ$28,COLUMN('Crude Oil'!I$2),FALSE)+VLOOKUP($A25,'Crude Oil'!$A$32:$AQ$58,COLUMN('Crude Oil'!I$32),FALSE)</f>
        <v>0</v>
      </c>
      <c r="J25">
        <f>VLOOKUP($A25,'Crude Oil'!$A$2:$AQ$28,COLUMN('Crude Oil'!J$2),FALSE)+VLOOKUP($A25,'Crude Oil'!$A$32:$AQ$58,COLUMN('Crude Oil'!J$32),FALSE)</f>
        <v>0</v>
      </c>
      <c r="K25">
        <f>VLOOKUP($A25,'Crude Oil'!$A$2:$AQ$28,COLUMN('Crude Oil'!K$2),FALSE)+VLOOKUP($A25,'Crude Oil'!$A$32:$AQ$58,COLUMN('Crude Oil'!K$32),FALSE)</f>
        <v>0</v>
      </c>
      <c r="L25">
        <f>VLOOKUP($A25,'Crude Oil'!$A$2:$AQ$28,COLUMN('Crude Oil'!L$2),FALSE)+VLOOKUP($A25,'Crude Oil'!$A$32:$AQ$58,COLUMN('Crude Oil'!L$32),FALSE)</f>
        <v>0</v>
      </c>
      <c r="M25">
        <f>VLOOKUP($A25,'Crude Oil'!$A$2:$AQ$28,COLUMN('Crude Oil'!M$2),FALSE)+VLOOKUP($A25,'Crude Oil'!$A$32:$AQ$58,COLUMN('Crude Oil'!M$32),FALSE)</f>
        <v>0</v>
      </c>
      <c r="N25">
        <f>VLOOKUP($A25,'Crude Oil'!$A$2:$AQ$28,COLUMN('Crude Oil'!N$2),FALSE)+VLOOKUP($A25,'Crude Oil'!$A$32:$AQ$58,COLUMN('Crude Oil'!N$32),FALSE)</f>
        <v>0</v>
      </c>
      <c r="O25">
        <f>VLOOKUP($A25,'Crude Oil'!$A$2:$AQ$28,COLUMN('Crude Oil'!O$2),FALSE)+VLOOKUP($A25,'Crude Oil'!$A$32:$AQ$58,COLUMN('Crude Oil'!O$32),FALSE)</f>
        <v>0</v>
      </c>
      <c r="P25">
        <f>VLOOKUP($A25,'Crude Oil'!$A$2:$AQ$28,COLUMN('Crude Oil'!P$2),FALSE)+VLOOKUP($A25,'Crude Oil'!$A$32:$AQ$58,COLUMN('Crude Oil'!P$32),FALSE)</f>
        <v>0</v>
      </c>
      <c r="Q25">
        <f>VLOOKUP($A25,'Crude Oil'!$A$2:$AQ$28,COLUMN('Crude Oil'!Q$2),FALSE)+VLOOKUP($A25,'Crude Oil'!$A$32:$AQ$58,COLUMN('Crude Oil'!Q$32),FALSE)</f>
        <v>0</v>
      </c>
      <c r="R25">
        <f>VLOOKUP($A25,'Crude Oil'!$A$2:$AQ$28,COLUMN('Crude Oil'!R$2),FALSE)+VLOOKUP($A25,'Crude Oil'!$A$32:$AQ$58,COLUMN('Crude Oil'!R$32),FALSE)</f>
        <v>0</v>
      </c>
      <c r="S25">
        <f>VLOOKUP($A25,'Crude Oil'!$A$2:$AQ$28,COLUMN('Crude Oil'!S$2),FALSE)+VLOOKUP($A25,'Crude Oil'!$A$32:$AQ$58,COLUMN('Crude Oil'!S$32),FALSE)</f>
        <v>0</v>
      </c>
      <c r="T25">
        <f>VLOOKUP($A25,'Crude Oil'!$A$2:$AQ$28,COLUMN('Crude Oil'!T$2),FALSE)+VLOOKUP($A25,'Crude Oil'!$A$32:$AQ$58,COLUMN('Crude Oil'!T$32),FALSE)</f>
        <v>0</v>
      </c>
      <c r="U25">
        <f>VLOOKUP($A25,'Crude Oil'!$A$2:$AQ$28,COLUMN('Crude Oil'!U$2),FALSE)+VLOOKUP($A25,'Crude Oil'!$A$32:$AQ$58,COLUMN('Crude Oil'!U$32),FALSE)</f>
        <v>0</v>
      </c>
      <c r="V25">
        <f>VLOOKUP($A25,'Crude Oil'!$A$2:$AQ$28,COLUMN('Crude Oil'!V$2),FALSE)+VLOOKUP($A25,'Crude Oil'!$A$32:$AQ$58,COLUMN('Crude Oil'!V$32),FALSE)</f>
        <v>0</v>
      </c>
      <c r="W25">
        <f>VLOOKUP($A25,'Crude Oil'!$A$2:$AQ$28,COLUMN('Crude Oil'!W$2),FALSE)+VLOOKUP($A25,'Crude Oil'!$A$32:$AQ$58,COLUMN('Crude Oil'!W$32),FALSE)</f>
        <v>0</v>
      </c>
      <c r="X25">
        <f>VLOOKUP($A25,'Crude Oil'!$A$2:$AQ$28,COLUMN('Crude Oil'!X$2),FALSE)+VLOOKUP($A25,'Crude Oil'!$A$32:$AQ$58,COLUMN('Crude Oil'!X$32),FALSE)</f>
        <v>0</v>
      </c>
      <c r="Y25">
        <f>VLOOKUP($A25,'Crude Oil'!$A$2:$AQ$28,COLUMN('Crude Oil'!Y$2),FALSE)+VLOOKUP($A25,'Crude Oil'!$A$32:$AQ$58,COLUMN('Crude Oil'!Y$32),FALSE)</f>
        <v>0</v>
      </c>
      <c r="Z25">
        <f>VLOOKUP($A25,'Crude Oil'!$A$2:$AQ$28,COLUMN('Crude Oil'!Z$2),FALSE)+VLOOKUP($A25,'Crude Oil'!$A$32:$AQ$58,COLUMN('Crude Oil'!Z$32),FALSE)</f>
        <v>0</v>
      </c>
      <c r="AA25">
        <f>VLOOKUP($A25,'Crude Oil'!$A$2:$AQ$28,COLUMN('Crude Oil'!AA$2),FALSE)+VLOOKUP($A25,'Crude Oil'!$A$32:$AQ$58,COLUMN('Crude Oil'!AA$32),FALSE)</f>
        <v>0</v>
      </c>
      <c r="AB25">
        <f>VLOOKUP($A25,'Crude Oil'!$A$2:$AQ$28,COLUMN('Crude Oil'!AB$2),FALSE)+VLOOKUP($A25,'Crude Oil'!$A$32:$AQ$58,COLUMN('Crude Oil'!AB$32),FALSE)</f>
        <v>0</v>
      </c>
      <c r="AC25">
        <f>VLOOKUP($A25,'Crude Oil'!$A$2:$AQ$28,COLUMN('Crude Oil'!AC$2),FALSE)+VLOOKUP($A25,'Crude Oil'!$A$32:$AQ$58,COLUMN('Crude Oil'!AC$32),FALSE)</f>
        <v>0</v>
      </c>
      <c r="AD25">
        <f>VLOOKUP($A25,'Crude Oil'!$A$2:$AQ$28,COLUMN('Crude Oil'!AD$2),FALSE)+VLOOKUP($A25,'Crude Oil'!$A$32:$AQ$58,COLUMN('Crude Oil'!AD$32),FALSE)</f>
        <v>0</v>
      </c>
      <c r="AE25">
        <f>VLOOKUP($A25,'Crude Oil'!$A$2:$AQ$28,COLUMN('Crude Oil'!AE$2),FALSE)+VLOOKUP($A25,'Crude Oil'!$A$32:$AQ$58,COLUMN('Crude Oil'!AE$32),FALSE)</f>
        <v>0</v>
      </c>
      <c r="AF25">
        <f>VLOOKUP($A25,'Crude Oil'!$A$2:$AQ$28,COLUMN('Crude Oil'!AF$2),FALSE)+VLOOKUP($A25,'Crude Oil'!$A$32:$AQ$58,COLUMN('Crude Oil'!AF$32),FALSE)</f>
        <v>0</v>
      </c>
      <c r="AG25">
        <f>VLOOKUP($A25,'Crude Oil'!$A$2:$AQ$28,COLUMN('Crude Oil'!AG$2),FALSE)+VLOOKUP($A25,'Crude Oil'!$A$32:$AQ$58,COLUMN('Crude Oil'!AG$32),FALSE)</f>
        <v>0</v>
      </c>
      <c r="AH25">
        <f>VLOOKUP($A25,'Crude Oil'!$A$2:$AQ$28,COLUMN('Crude Oil'!AH$2),FALSE)+VLOOKUP($A25,'Crude Oil'!$A$32:$AQ$58,COLUMN('Crude Oil'!AH$32),FALSE)</f>
        <v>0</v>
      </c>
      <c r="AI25">
        <f>VLOOKUP($A25,'Crude Oil'!$A$2:$AQ$28,COLUMN('Crude Oil'!AI$2),FALSE)+VLOOKUP($A25,'Crude Oil'!$A$32:$AQ$58,COLUMN('Crude Oil'!AI$32),FALSE)</f>
        <v>0</v>
      </c>
      <c r="AJ25">
        <f>VLOOKUP($A25,'Crude Oil'!$A$2:$AQ$28,COLUMN('Crude Oil'!AJ$2),FALSE)+VLOOKUP($A25,'Crude Oil'!$A$32:$AQ$58,COLUMN('Crude Oil'!AJ$32),FALSE)</f>
        <v>0</v>
      </c>
      <c r="AK25">
        <f>VLOOKUP($A25,'Crude Oil'!$A$2:$AQ$28,COLUMN('Crude Oil'!AK$2),FALSE)+VLOOKUP($A25,'Crude Oil'!$A$32:$AQ$58,COLUMN('Crude Oil'!AK$32),FALSE)</f>
        <v>0</v>
      </c>
      <c r="AL25">
        <f>VLOOKUP($A25,'Crude Oil'!$A$2:$AQ$28,COLUMN('Crude Oil'!AL$2),FALSE)+VLOOKUP($A25,'Crude Oil'!$A$32:$AQ$58,COLUMN('Crude Oil'!AL$32),FALSE)</f>
        <v>0</v>
      </c>
      <c r="AM25">
        <f>VLOOKUP($A25,'Crude Oil'!$A$2:$AQ$28,COLUMN('Crude Oil'!AM$2),FALSE)+VLOOKUP($A25,'Crude Oil'!$A$32:$AQ$58,COLUMN('Crude Oil'!AM$32),FALSE)</f>
        <v>0</v>
      </c>
      <c r="AN25">
        <f>VLOOKUP($A25,'Crude Oil'!$A$2:$AQ$28,COLUMN('Crude Oil'!AN$2),FALSE)+VLOOKUP($A25,'Crude Oil'!$A$32:$AQ$58,COLUMN('Crude Oil'!AN$32),FALSE)</f>
        <v>0</v>
      </c>
      <c r="AO25">
        <f>VLOOKUP($A25,'Crude Oil'!$A$2:$AQ$28,COLUMN('Crude Oil'!AO$2),FALSE)+VLOOKUP($A25,'Crude Oil'!$A$32:$AQ$58,COLUMN('Crude Oil'!AO$32),FALSE)</f>
        <v>0</v>
      </c>
      <c r="AP25">
        <f>VLOOKUP($A25,'Crude Oil'!$A$2:$AQ$28,COLUMN('Crude Oil'!AP$2),FALSE)+VLOOKUP($A25,'Crude Oil'!$A$32:$AQ$58,COLUMN('Crude Oil'!AP$32),FALSE)</f>
        <v>0</v>
      </c>
      <c r="AQ25">
        <f>VLOOKUP($A25,'Crude Oil'!$A$2:$AQ$28,COLUMN('Crude Oil'!AQ$2),FALSE)+VLOOKUP($A25,'Crude Oil'!$A$32:$AQ$58,COLUMN('Crude Oil'!AQ$32),FALSE)</f>
        <v>0</v>
      </c>
    </row>
    <row r="26" spans="1:43">
      <c r="A26" s="37" t="s">
        <v>613</v>
      </c>
      <c r="B26">
        <f>VLOOKUP($A26,'Crude Oil'!$A$2:$AQ$28,COLUMN('Crude Oil'!B$2),FALSE)+VLOOKUP($A26,'Crude Oil'!$A$32:$AQ$58,COLUMN('Crude Oil'!B$32),FALSE)</f>
        <v>0</v>
      </c>
      <c r="C26">
        <f>VLOOKUP($A26,'Crude Oil'!$A$2:$AQ$28,COLUMN('Crude Oil'!C$2),FALSE)+VLOOKUP($A26,'Crude Oil'!$A$32:$AQ$58,COLUMN('Crude Oil'!C$32),FALSE)</f>
        <v>0</v>
      </c>
      <c r="D26">
        <f>VLOOKUP($A26,'Crude Oil'!$A$2:$AQ$28,COLUMN('Crude Oil'!D$2),FALSE)+VLOOKUP($A26,'Crude Oil'!$A$32:$AQ$58,COLUMN('Crude Oil'!D$32),FALSE)</f>
        <v>0</v>
      </c>
      <c r="E26">
        <f>VLOOKUP($A26,'Crude Oil'!$A$2:$AQ$28,COLUMN('Crude Oil'!E$2),FALSE)+VLOOKUP($A26,'Crude Oil'!$A$32:$AQ$58,COLUMN('Crude Oil'!E$32),FALSE)</f>
        <v>0</v>
      </c>
      <c r="F26">
        <f>VLOOKUP($A26,'Crude Oil'!$A$2:$AQ$28,COLUMN('Crude Oil'!F$2),FALSE)+VLOOKUP($A26,'Crude Oil'!$A$32:$AQ$58,COLUMN('Crude Oil'!F$32),FALSE)</f>
        <v>0</v>
      </c>
      <c r="G26">
        <f>VLOOKUP($A26,'Crude Oil'!$A$2:$AQ$28,COLUMN('Crude Oil'!G$2),FALSE)+VLOOKUP($A26,'Crude Oil'!$A$32:$AQ$58,COLUMN('Crude Oil'!G$32),FALSE)</f>
        <v>0</v>
      </c>
      <c r="H26">
        <f>VLOOKUP($A26,'Crude Oil'!$A$2:$AQ$28,COLUMN('Crude Oil'!H$2),FALSE)+VLOOKUP($A26,'Crude Oil'!$A$32:$AQ$58,COLUMN('Crude Oil'!H$32),FALSE)</f>
        <v>0</v>
      </c>
      <c r="I26">
        <f>VLOOKUP($A26,'Crude Oil'!$A$2:$AQ$28,COLUMN('Crude Oil'!I$2),FALSE)+VLOOKUP($A26,'Crude Oil'!$A$32:$AQ$58,COLUMN('Crude Oil'!I$32),FALSE)</f>
        <v>0</v>
      </c>
      <c r="J26">
        <f>VLOOKUP($A26,'Crude Oil'!$A$2:$AQ$28,COLUMN('Crude Oil'!J$2),FALSE)+VLOOKUP($A26,'Crude Oil'!$A$32:$AQ$58,COLUMN('Crude Oil'!J$32),FALSE)</f>
        <v>0</v>
      </c>
      <c r="K26">
        <f>VLOOKUP($A26,'Crude Oil'!$A$2:$AQ$28,COLUMN('Crude Oil'!K$2),FALSE)+VLOOKUP($A26,'Crude Oil'!$A$32:$AQ$58,COLUMN('Crude Oil'!K$32),FALSE)</f>
        <v>0</v>
      </c>
      <c r="L26">
        <f>VLOOKUP($A26,'Crude Oil'!$A$2:$AQ$28,COLUMN('Crude Oil'!L$2),FALSE)+VLOOKUP($A26,'Crude Oil'!$A$32:$AQ$58,COLUMN('Crude Oil'!L$32),FALSE)</f>
        <v>0</v>
      </c>
      <c r="M26">
        <f>VLOOKUP($A26,'Crude Oil'!$A$2:$AQ$28,COLUMN('Crude Oil'!M$2),FALSE)+VLOOKUP($A26,'Crude Oil'!$A$32:$AQ$58,COLUMN('Crude Oil'!M$32),FALSE)</f>
        <v>0</v>
      </c>
      <c r="N26">
        <f>VLOOKUP($A26,'Crude Oil'!$A$2:$AQ$28,COLUMN('Crude Oil'!N$2),FALSE)+VLOOKUP($A26,'Crude Oil'!$A$32:$AQ$58,COLUMN('Crude Oil'!N$32),FALSE)</f>
        <v>0</v>
      </c>
      <c r="O26">
        <f>VLOOKUP($A26,'Crude Oil'!$A$2:$AQ$28,COLUMN('Crude Oil'!O$2),FALSE)+VLOOKUP($A26,'Crude Oil'!$A$32:$AQ$58,COLUMN('Crude Oil'!O$32),FALSE)</f>
        <v>0</v>
      </c>
      <c r="P26">
        <f>VLOOKUP($A26,'Crude Oil'!$A$2:$AQ$28,COLUMN('Crude Oil'!P$2),FALSE)+VLOOKUP($A26,'Crude Oil'!$A$32:$AQ$58,COLUMN('Crude Oil'!P$32),FALSE)</f>
        <v>0</v>
      </c>
      <c r="Q26">
        <f>VLOOKUP($A26,'Crude Oil'!$A$2:$AQ$28,COLUMN('Crude Oil'!Q$2),FALSE)+VLOOKUP($A26,'Crude Oil'!$A$32:$AQ$58,COLUMN('Crude Oil'!Q$32),FALSE)</f>
        <v>0</v>
      </c>
      <c r="R26">
        <f>VLOOKUP($A26,'Crude Oil'!$A$2:$AQ$28,COLUMN('Crude Oil'!R$2),FALSE)+VLOOKUP($A26,'Crude Oil'!$A$32:$AQ$58,COLUMN('Crude Oil'!R$32),FALSE)</f>
        <v>0</v>
      </c>
      <c r="S26">
        <f>VLOOKUP($A26,'Crude Oil'!$A$2:$AQ$28,COLUMN('Crude Oil'!S$2),FALSE)+VLOOKUP($A26,'Crude Oil'!$A$32:$AQ$58,COLUMN('Crude Oil'!S$32),FALSE)</f>
        <v>0</v>
      </c>
      <c r="T26">
        <f>VLOOKUP($A26,'Crude Oil'!$A$2:$AQ$28,COLUMN('Crude Oil'!T$2),FALSE)+VLOOKUP($A26,'Crude Oil'!$A$32:$AQ$58,COLUMN('Crude Oil'!T$32),FALSE)</f>
        <v>0</v>
      </c>
      <c r="U26">
        <f>VLOOKUP($A26,'Crude Oil'!$A$2:$AQ$28,COLUMN('Crude Oil'!U$2),FALSE)+VLOOKUP($A26,'Crude Oil'!$A$32:$AQ$58,COLUMN('Crude Oil'!U$32),FALSE)</f>
        <v>0</v>
      </c>
      <c r="V26">
        <f>VLOOKUP($A26,'Crude Oil'!$A$2:$AQ$28,COLUMN('Crude Oil'!V$2),FALSE)+VLOOKUP($A26,'Crude Oil'!$A$32:$AQ$58,COLUMN('Crude Oil'!V$32),FALSE)</f>
        <v>0</v>
      </c>
      <c r="W26">
        <f>VLOOKUP($A26,'Crude Oil'!$A$2:$AQ$28,COLUMN('Crude Oil'!W$2),FALSE)+VLOOKUP($A26,'Crude Oil'!$A$32:$AQ$58,COLUMN('Crude Oil'!W$32),FALSE)</f>
        <v>0</v>
      </c>
      <c r="X26">
        <f>VLOOKUP($A26,'Crude Oil'!$A$2:$AQ$28,COLUMN('Crude Oil'!X$2),FALSE)+VLOOKUP($A26,'Crude Oil'!$A$32:$AQ$58,COLUMN('Crude Oil'!X$32),FALSE)</f>
        <v>0</v>
      </c>
      <c r="Y26">
        <f>VLOOKUP($A26,'Crude Oil'!$A$2:$AQ$28,COLUMN('Crude Oil'!Y$2),FALSE)+VLOOKUP($A26,'Crude Oil'!$A$32:$AQ$58,COLUMN('Crude Oil'!Y$32),FALSE)</f>
        <v>0</v>
      </c>
      <c r="Z26">
        <f>VLOOKUP($A26,'Crude Oil'!$A$2:$AQ$28,COLUMN('Crude Oil'!Z$2),FALSE)+VLOOKUP($A26,'Crude Oil'!$A$32:$AQ$58,COLUMN('Crude Oil'!Z$32),FALSE)</f>
        <v>0</v>
      </c>
      <c r="AA26">
        <f>VLOOKUP($A26,'Crude Oil'!$A$2:$AQ$28,COLUMN('Crude Oil'!AA$2),FALSE)+VLOOKUP($A26,'Crude Oil'!$A$32:$AQ$58,COLUMN('Crude Oil'!AA$32),FALSE)</f>
        <v>0</v>
      </c>
      <c r="AB26">
        <f>VLOOKUP($A26,'Crude Oil'!$A$2:$AQ$28,COLUMN('Crude Oil'!AB$2),FALSE)+VLOOKUP($A26,'Crude Oil'!$A$32:$AQ$58,COLUMN('Crude Oil'!AB$32),FALSE)</f>
        <v>0</v>
      </c>
      <c r="AC26">
        <f>VLOOKUP($A26,'Crude Oil'!$A$2:$AQ$28,COLUMN('Crude Oil'!AC$2),FALSE)+VLOOKUP($A26,'Crude Oil'!$A$32:$AQ$58,COLUMN('Crude Oil'!AC$32),FALSE)</f>
        <v>0</v>
      </c>
      <c r="AD26">
        <f>VLOOKUP($A26,'Crude Oil'!$A$2:$AQ$28,COLUMN('Crude Oil'!AD$2),FALSE)+VLOOKUP($A26,'Crude Oil'!$A$32:$AQ$58,COLUMN('Crude Oil'!AD$32),FALSE)</f>
        <v>0</v>
      </c>
      <c r="AE26">
        <f>VLOOKUP($A26,'Crude Oil'!$A$2:$AQ$28,COLUMN('Crude Oil'!AE$2),FALSE)+VLOOKUP($A26,'Crude Oil'!$A$32:$AQ$58,COLUMN('Crude Oil'!AE$32),FALSE)</f>
        <v>0</v>
      </c>
      <c r="AF26">
        <f>VLOOKUP($A26,'Crude Oil'!$A$2:$AQ$28,COLUMN('Crude Oil'!AF$2),FALSE)+VLOOKUP($A26,'Crude Oil'!$A$32:$AQ$58,COLUMN('Crude Oil'!AF$32),FALSE)</f>
        <v>0</v>
      </c>
      <c r="AG26">
        <f>VLOOKUP($A26,'Crude Oil'!$A$2:$AQ$28,COLUMN('Crude Oil'!AG$2),FALSE)+VLOOKUP($A26,'Crude Oil'!$A$32:$AQ$58,COLUMN('Crude Oil'!AG$32),FALSE)</f>
        <v>0</v>
      </c>
      <c r="AH26">
        <f>VLOOKUP($A26,'Crude Oil'!$A$2:$AQ$28,COLUMN('Crude Oil'!AH$2),FALSE)+VLOOKUP($A26,'Crude Oil'!$A$32:$AQ$58,COLUMN('Crude Oil'!AH$32),FALSE)</f>
        <v>0</v>
      </c>
      <c r="AI26">
        <f>VLOOKUP($A26,'Crude Oil'!$A$2:$AQ$28,COLUMN('Crude Oil'!AI$2),FALSE)+VLOOKUP($A26,'Crude Oil'!$A$32:$AQ$58,COLUMN('Crude Oil'!AI$32),FALSE)</f>
        <v>0</v>
      </c>
      <c r="AJ26">
        <f>VLOOKUP($A26,'Crude Oil'!$A$2:$AQ$28,COLUMN('Crude Oil'!AJ$2),FALSE)+VLOOKUP($A26,'Crude Oil'!$A$32:$AQ$58,COLUMN('Crude Oil'!AJ$32),FALSE)</f>
        <v>0</v>
      </c>
      <c r="AK26">
        <f>VLOOKUP($A26,'Crude Oil'!$A$2:$AQ$28,COLUMN('Crude Oil'!AK$2),FALSE)+VLOOKUP($A26,'Crude Oil'!$A$32:$AQ$58,COLUMN('Crude Oil'!AK$32),FALSE)</f>
        <v>0</v>
      </c>
      <c r="AL26">
        <f>VLOOKUP($A26,'Crude Oil'!$A$2:$AQ$28,COLUMN('Crude Oil'!AL$2),FALSE)+VLOOKUP($A26,'Crude Oil'!$A$32:$AQ$58,COLUMN('Crude Oil'!AL$32),FALSE)</f>
        <v>0</v>
      </c>
      <c r="AM26">
        <f>VLOOKUP($A26,'Crude Oil'!$A$2:$AQ$28,COLUMN('Crude Oil'!AM$2),FALSE)+VLOOKUP($A26,'Crude Oil'!$A$32:$AQ$58,COLUMN('Crude Oil'!AM$32),FALSE)</f>
        <v>0</v>
      </c>
      <c r="AN26">
        <f>VLOOKUP($A26,'Crude Oil'!$A$2:$AQ$28,COLUMN('Crude Oil'!AN$2),FALSE)+VLOOKUP($A26,'Crude Oil'!$A$32:$AQ$58,COLUMN('Crude Oil'!AN$32),FALSE)</f>
        <v>0</v>
      </c>
      <c r="AO26">
        <f>VLOOKUP($A26,'Crude Oil'!$A$2:$AQ$28,COLUMN('Crude Oil'!AO$2),FALSE)+VLOOKUP($A26,'Crude Oil'!$A$32:$AQ$58,COLUMN('Crude Oil'!AO$32),FALSE)</f>
        <v>0</v>
      </c>
      <c r="AP26">
        <f>VLOOKUP($A26,'Crude Oil'!$A$2:$AQ$28,COLUMN('Crude Oil'!AP$2),FALSE)+VLOOKUP($A26,'Crude Oil'!$A$32:$AQ$58,COLUMN('Crude Oil'!AP$32),FALSE)</f>
        <v>0</v>
      </c>
      <c r="AQ26">
        <f>VLOOKUP($A26,'Crude Oil'!$A$2:$AQ$28,COLUMN('Crude Oil'!AQ$2),FALSE)+VLOOKUP($A26,'Crude Oil'!$A$32:$AQ$58,COLUMN('Crude Oil'!AQ$32),FALSE)</f>
        <v>0</v>
      </c>
    </row>
    <row r="27" spans="1:43">
      <c r="A27" s="410" t="s">
        <v>641</v>
      </c>
      <c r="B27">
        <f>VLOOKUP($A27,'Crude Oil'!$A$2:$AQ$28,COLUMN('Crude Oil'!B$2),FALSE)+VLOOKUP($A27,'Crude Oil'!$A$32:$AQ$58,COLUMN('Crude Oil'!B$32),FALSE)</f>
        <v>0</v>
      </c>
      <c r="C27">
        <f>VLOOKUP($A27,'Crude Oil'!$A$2:$AQ$28,COLUMN('Crude Oil'!C$2),FALSE)+VLOOKUP($A27,'Crude Oil'!$A$32:$AQ$58,COLUMN('Crude Oil'!C$32),FALSE)</f>
        <v>0</v>
      </c>
      <c r="D27">
        <f>VLOOKUP($A27,'Crude Oil'!$A$2:$AQ$28,COLUMN('Crude Oil'!D$2),FALSE)+VLOOKUP($A27,'Crude Oil'!$A$32:$AQ$58,COLUMN('Crude Oil'!D$32),FALSE)</f>
        <v>0</v>
      </c>
      <c r="E27">
        <f>VLOOKUP($A27,'Crude Oil'!$A$2:$AQ$28,COLUMN('Crude Oil'!E$2),FALSE)+VLOOKUP($A27,'Crude Oil'!$A$32:$AQ$58,COLUMN('Crude Oil'!E$32),FALSE)</f>
        <v>0</v>
      </c>
      <c r="F27">
        <f>VLOOKUP($A27,'Crude Oil'!$A$2:$AQ$28,COLUMN('Crude Oil'!F$2),FALSE)+VLOOKUP($A27,'Crude Oil'!$A$32:$AQ$58,COLUMN('Crude Oil'!F$32),FALSE)</f>
        <v>0</v>
      </c>
      <c r="G27">
        <f>VLOOKUP($A27,'Crude Oil'!$A$2:$AQ$28,COLUMN('Crude Oil'!G$2),FALSE)+VLOOKUP($A27,'Crude Oil'!$A$32:$AQ$58,COLUMN('Crude Oil'!G$32),FALSE)</f>
        <v>0</v>
      </c>
      <c r="H27">
        <f>VLOOKUP($A27,'Crude Oil'!$A$2:$AQ$28,COLUMN('Crude Oil'!H$2),FALSE)+VLOOKUP($A27,'Crude Oil'!$A$32:$AQ$58,COLUMN('Crude Oil'!H$32),FALSE)</f>
        <v>0</v>
      </c>
      <c r="I27">
        <f>VLOOKUP($A27,'Crude Oil'!$A$2:$AQ$28,COLUMN('Crude Oil'!I$2),FALSE)+VLOOKUP($A27,'Crude Oil'!$A$32:$AQ$58,COLUMN('Crude Oil'!I$32),FALSE)</f>
        <v>0</v>
      </c>
      <c r="J27">
        <f>VLOOKUP($A27,'Crude Oil'!$A$2:$AQ$28,COLUMN('Crude Oil'!J$2),FALSE)+VLOOKUP($A27,'Crude Oil'!$A$32:$AQ$58,COLUMN('Crude Oil'!J$32),FALSE)</f>
        <v>0</v>
      </c>
      <c r="K27">
        <f>VLOOKUP($A27,'Crude Oil'!$A$2:$AQ$28,COLUMN('Crude Oil'!K$2),FALSE)+VLOOKUP($A27,'Crude Oil'!$A$32:$AQ$58,COLUMN('Crude Oil'!K$32),FALSE)</f>
        <v>0</v>
      </c>
      <c r="L27">
        <f>VLOOKUP($A27,'Crude Oil'!$A$2:$AQ$28,COLUMN('Crude Oil'!L$2),FALSE)+VLOOKUP($A27,'Crude Oil'!$A$32:$AQ$58,COLUMN('Crude Oil'!L$32),FALSE)</f>
        <v>0</v>
      </c>
      <c r="M27">
        <f>VLOOKUP($A27,'Crude Oil'!$A$2:$AQ$28,COLUMN('Crude Oil'!M$2),FALSE)+VLOOKUP($A27,'Crude Oil'!$A$32:$AQ$58,COLUMN('Crude Oil'!M$32),FALSE)</f>
        <v>0</v>
      </c>
      <c r="N27">
        <f>VLOOKUP($A27,'Crude Oil'!$A$2:$AQ$28,COLUMN('Crude Oil'!N$2),FALSE)+VLOOKUP($A27,'Crude Oil'!$A$32:$AQ$58,COLUMN('Crude Oil'!N$32),FALSE)</f>
        <v>0</v>
      </c>
      <c r="O27">
        <f>VLOOKUP($A27,'Crude Oil'!$A$2:$AQ$28,COLUMN('Crude Oil'!O$2),FALSE)+VLOOKUP($A27,'Crude Oil'!$A$32:$AQ$58,COLUMN('Crude Oil'!O$32),FALSE)</f>
        <v>0</v>
      </c>
      <c r="P27">
        <f>VLOOKUP($A27,'Crude Oil'!$A$2:$AQ$28,COLUMN('Crude Oil'!P$2),FALSE)+VLOOKUP($A27,'Crude Oil'!$A$32:$AQ$58,COLUMN('Crude Oil'!P$32),FALSE)</f>
        <v>0</v>
      </c>
      <c r="Q27">
        <f>VLOOKUP($A27,'Crude Oil'!$A$2:$AQ$28,COLUMN('Crude Oil'!Q$2),FALSE)+VLOOKUP($A27,'Crude Oil'!$A$32:$AQ$58,COLUMN('Crude Oil'!Q$32),FALSE)</f>
        <v>0</v>
      </c>
      <c r="R27">
        <f>VLOOKUP($A27,'Crude Oil'!$A$2:$AQ$28,COLUMN('Crude Oil'!R$2),FALSE)+VLOOKUP($A27,'Crude Oil'!$A$32:$AQ$58,COLUMN('Crude Oil'!R$32),FALSE)</f>
        <v>0</v>
      </c>
      <c r="S27">
        <f>VLOOKUP($A27,'Crude Oil'!$A$2:$AQ$28,COLUMN('Crude Oil'!S$2),FALSE)+VLOOKUP($A27,'Crude Oil'!$A$32:$AQ$58,COLUMN('Crude Oil'!S$32),FALSE)</f>
        <v>0</v>
      </c>
      <c r="T27">
        <f>VLOOKUP($A27,'Crude Oil'!$A$2:$AQ$28,COLUMN('Crude Oil'!T$2),FALSE)+VLOOKUP($A27,'Crude Oil'!$A$32:$AQ$58,COLUMN('Crude Oil'!T$32),FALSE)</f>
        <v>0</v>
      </c>
      <c r="U27">
        <f>VLOOKUP($A27,'Crude Oil'!$A$2:$AQ$28,COLUMN('Crude Oil'!U$2),FALSE)+VLOOKUP($A27,'Crude Oil'!$A$32:$AQ$58,COLUMN('Crude Oil'!U$32),FALSE)</f>
        <v>0</v>
      </c>
      <c r="V27">
        <f>VLOOKUP($A27,'Crude Oil'!$A$2:$AQ$28,COLUMN('Crude Oil'!V$2),FALSE)+VLOOKUP($A27,'Crude Oil'!$A$32:$AQ$58,COLUMN('Crude Oil'!V$32),FALSE)</f>
        <v>0</v>
      </c>
      <c r="W27">
        <f>VLOOKUP($A27,'Crude Oil'!$A$2:$AQ$28,COLUMN('Crude Oil'!W$2),FALSE)+VLOOKUP($A27,'Crude Oil'!$A$32:$AQ$58,COLUMN('Crude Oil'!W$32),FALSE)</f>
        <v>0</v>
      </c>
      <c r="X27">
        <f>VLOOKUP($A27,'Crude Oil'!$A$2:$AQ$28,COLUMN('Crude Oil'!X$2),FALSE)+VLOOKUP($A27,'Crude Oil'!$A$32:$AQ$58,COLUMN('Crude Oil'!X$32),FALSE)</f>
        <v>0</v>
      </c>
      <c r="Y27">
        <f>VLOOKUP($A27,'Crude Oil'!$A$2:$AQ$28,COLUMN('Crude Oil'!Y$2),FALSE)+VLOOKUP($A27,'Crude Oil'!$A$32:$AQ$58,COLUMN('Crude Oil'!Y$32),FALSE)</f>
        <v>0</v>
      </c>
      <c r="Z27">
        <f>VLOOKUP($A27,'Crude Oil'!$A$2:$AQ$28,COLUMN('Crude Oil'!Z$2),FALSE)+VLOOKUP($A27,'Crude Oil'!$A$32:$AQ$58,COLUMN('Crude Oil'!Z$32),FALSE)</f>
        <v>0</v>
      </c>
      <c r="AA27">
        <f>VLOOKUP($A27,'Crude Oil'!$A$2:$AQ$28,COLUMN('Crude Oil'!AA$2),FALSE)+VLOOKUP($A27,'Crude Oil'!$A$32:$AQ$58,COLUMN('Crude Oil'!AA$32),FALSE)</f>
        <v>0</v>
      </c>
      <c r="AB27">
        <f>VLOOKUP($A27,'Crude Oil'!$A$2:$AQ$28,COLUMN('Crude Oil'!AB$2),FALSE)+VLOOKUP($A27,'Crude Oil'!$A$32:$AQ$58,COLUMN('Crude Oil'!AB$32),FALSE)</f>
        <v>0</v>
      </c>
      <c r="AC27">
        <f>VLOOKUP($A27,'Crude Oil'!$A$2:$AQ$28,COLUMN('Crude Oil'!AC$2),FALSE)+VLOOKUP($A27,'Crude Oil'!$A$32:$AQ$58,COLUMN('Crude Oil'!AC$32),FALSE)</f>
        <v>0</v>
      </c>
      <c r="AD27">
        <f>VLOOKUP($A27,'Crude Oil'!$A$2:$AQ$28,COLUMN('Crude Oil'!AD$2),FALSE)+VLOOKUP($A27,'Crude Oil'!$A$32:$AQ$58,COLUMN('Crude Oil'!AD$32),FALSE)</f>
        <v>0</v>
      </c>
      <c r="AE27">
        <f>VLOOKUP($A27,'Crude Oil'!$A$2:$AQ$28,COLUMN('Crude Oil'!AE$2),FALSE)+VLOOKUP($A27,'Crude Oil'!$A$32:$AQ$58,COLUMN('Crude Oil'!AE$32),FALSE)</f>
        <v>0</v>
      </c>
      <c r="AF27">
        <f>VLOOKUP($A27,'Crude Oil'!$A$2:$AQ$28,COLUMN('Crude Oil'!AF$2),FALSE)+VLOOKUP($A27,'Crude Oil'!$A$32:$AQ$58,COLUMN('Crude Oil'!AF$32),FALSE)</f>
        <v>0</v>
      </c>
      <c r="AG27">
        <f>VLOOKUP($A27,'Crude Oil'!$A$2:$AQ$28,COLUMN('Crude Oil'!AG$2),FALSE)+VLOOKUP($A27,'Crude Oil'!$A$32:$AQ$58,COLUMN('Crude Oil'!AG$32),FALSE)</f>
        <v>0</v>
      </c>
      <c r="AH27">
        <f>VLOOKUP($A27,'Crude Oil'!$A$2:$AQ$28,COLUMN('Crude Oil'!AH$2),FALSE)+VLOOKUP($A27,'Crude Oil'!$A$32:$AQ$58,COLUMN('Crude Oil'!AH$32),FALSE)</f>
        <v>0</v>
      </c>
      <c r="AI27">
        <f>VLOOKUP($A27,'Crude Oil'!$A$2:$AQ$28,COLUMN('Crude Oil'!AI$2),FALSE)+VLOOKUP($A27,'Crude Oil'!$A$32:$AQ$58,COLUMN('Crude Oil'!AI$32),FALSE)</f>
        <v>0</v>
      </c>
      <c r="AJ27">
        <f>VLOOKUP($A27,'Crude Oil'!$A$2:$AQ$28,COLUMN('Crude Oil'!AJ$2),FALSE)+VLOOKUP($A27,'Crude Oil'!$A$32:$AQ$58,COLUMN('Crude Oil'!AJ$32),FALSE)</f>
        <v>0</v>
      </c>
      <c r="AK27">
        <f>VLOOKUP($A27,'Crude Oil'!$A$2:$AQ$28,COLUMN('Crude Oil'!AK$2),FALSE)+VLOOKUP($A27,'Crude Oil'!$A$32:$AQ$58,COLUMN('Crude Oil'!AK$32),FALSE)</f>
        <v>0</v>
      </c>
      <c r="AL27">
        <f>VLOOKUP($A27,'Crude Oil'!$A$2:$AQ$28,COLUMN('Crude Oil'!AL$2),FALSE)+VLOOKUP($A27,'Crude Oil'!$A$32:$AQ$58,COLUMN('Crude Oil'!AL$32),FALSE)</f>
        <v>0</v>
      </c>
      <c r="AM27">
        <f>VLOOKUP($A27,'Crude Oil'!$A$2:$AQ$28,COLUMN('Crude Oil'!AM$2),FALSE)+VLOOKUP($A27,'Crude Oil'!$A$32:$AQ$58,COLUMN('Crude Oil'!AM$32),FALSE)</f>
        <v>0</v>
      </c>
      <c r="AN27">
        <f>VLOOKUP($A27,'Crude Oil'!$A$2:$AQ$28,COLUMN('Crude Oil'!AN$2),FALSE)+VLOOKUP($A27,'Crude Oil'!$A$32:$AQ$58,COLUMN('Crude Oil'!AN$32),FALSE)</f>
        <v>0</v>
      </c>
      <c r="AO27">
        <f>VLOOKUP($A27,'Crude Oil'!$A$2:$AQ$28,COLUMN('Crude Oil'!AO$2),FALSE)+VLOOKUP($A27,'Crude Oil'!$A$32:$AQ$58,COLUMN('Crude Oil'!AO$32),FALSE)</f>
        <v>0</v>
      </c>
      <c r="AP27">
        <f>VLOOKUP($A27,'Crude Oil'!$A$2:$AQ$28,COLUMN('Crude Oil'!AP$2),FALSE)+VLOOKUP($A27,'Crude Oil'!$A$32:$AQ$58,COLUMN('Crude Oil'!AP$32),FALSE)</f>
        <v>0</v>
      </c>
      <c r="AQ27">
        <f>VLOOKUP($A27,'Crude Oil'!$A$2:$AQ$28,COLUMN('Crude Oil'!AQ$2),FALSE)+VLOOKUP($A27,'Crude Oil'!$A$32:$AQ$58,COLUMN('Crude Oil'!AQ$32),FALSE)</f>
        <v>0</v>
      </c>
    </row>
  </sheetData>
  <phoneticPr fontId="2"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6E679-C5A1-4CDA-8CAE-D5A20626C798}">
  <sheetPr>
    <tabColor rgb="FF002060"/>
  </sheetPr>
  <dimension ref="A1:AQ27"/>
  <sheetViews>
    <sheetView workbookViewId="0">
      <selection sqref="A1:XFD27"/>
    </sheetView>
  </sheetViews>
  <sheetFormatPr defaultRowHeight="14.25"/>
  <cols>
    <col min="1" max="1" width="40.375" customWidth="1"/>
    <col min="2" max="2" width="15.25"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VLOOKUP($A2,'heavy fuel oil'!$A$2:$AQ$28,COLUMN('heavy fuel oil'!B$2),FALSE)+VLOOKUP($A2,'heavy fuel oil'!$A$32:$AQ$58,COLUMN('heavy fuel oil'!B$32),FALSE)</f>
        <v>475607049617.32593</v>
      </c>
      <c r="C2">
        <f>VLOOKUP($A2,'heavy fuel oil'!$A$2:$AQ$28,COLUMN('heavy fuel oil'!C$2),FALSE)+VLOOKUP($A2,'heavy fuel oil'!$A$32:$AQ$58,COLUMN('heavy fuel oil'!C$32),FALSE)</f>
        <v>477264521053.55292</v>
      </c>
      <c r="D2">
        <f>VLOOKUP($A2,'heavy fuel oil'!$A$2:$AQ$28,COLUMN('heavy fuel oil'!D$2),FALSE)+VLOOKUP($A2,'heavy fuel oil'!$A$32:$AQ$58,COLUMN('heavy fuel oil'!D$32),FALSE)</f>
        <v>456934096127.54053</v>
      </c>
      <c r="E2">
        <f>VLOOKUP($A2,'heavy fuel oil'!$A$2:$AQ$28,COLUMN('heavy fuel oil'!E$2),FALSE)+VLOOKUP($A2,'heavy fuel oil'!$A$32:$AQ$58,COLUMN('heavy fuel oil'!E$32),FALSE)</f>
        <v>449962948649.48059</v>
      </c>
      <c r="F2">
        <f>VLOOKUP($A2,'heavy fuel oil'!$A$2:$AQ$28,COLUMN('heavy fuel oil'!F$2),FALSE)+VLOOKUP($A2,'heavy fuel oil'!$A$32:$AQ$58,COLUMN('heavy fuel oil'!F$32),FALSE)</f>
        <v>442989976275.18274</v>
      </c>
      <c r="G2">
        <f>VLOOKUP($A2,'heavy fuel oil'!$A$2:$AQ$28,COLUMN('heavy fuel oil'!G$2),FALSE)+VLOOKUP($A2,'heavy fuel oil'!$A$32:$AQ$58,COLUMN('heavy fuel oil'!G$32),FALSE)</f>
        <v>435872291128.60693</v>
      </c>
      <c r="H2">
        <f>VLOOKUP($A2,'heavy fuel oil'!$A$2:$AQ$28,COLUMN('heavy fuel oil'!H$2),FALSE)+VLOOKUP($A2,'heavy fuel oil'!$A$32:$AQ$58,COLUMN('heavy fuel oil'!H$32),FALSE)</f>
        <v>428648210376.52026</v>
      </c>
      <c r="I2">
        <f>VLOOKUP($A2,'heavy fuel oil'!$A$2:$AQ$28,COLUMN('heavy fuel oil'!I$2),FALSE)+VLOOKUP($A2,'heavy fuel oil'!$A$32:$AQ$58,COLUMN('heavy fuel oil'!I$32),FALSE)</f>
        <v>421471452824.42719</v>
      </c>
      <c r="J2">
        <f>VLOOKUP($A2,'heavy fuel oil'!$A$2:$AQ$28,COLUMN('heavy fuel oil'!J$2),FALSE)+VLOOKUP($A2,'heavy fuel oil'!$A$32:$AQ$58,COLUMN('heavy fuel oil'!J$32),FALSE)</f>
        <v>414233150728.76855</v>
      </c>
      <c r="K2">
        <f>VLOOKUP($A2,'heavy fuel oil'!$A$2:$AQ$28,COLUMN('heavy fuel oil'!K$2),FALSE)+VLOOKUP($A2,'heavy fuel oil'!$A$32:$AQ$58,COLUMN('heavy fuel oil'!K$32),FALSE)</f>
        <v>407064904357.81323</v>
      </c>
      <c r="L2">
        <f>VLOOKUP($A2,'heavy fuel oil'!$A$2:$AQ$28,COLUMN('heavy fuel oil'!L$2),FALSE)+VLOOKUP($A2,'heavy fuel oil'!$A$32:$AQ$58,COLUMN('heavy fuel oil'!L$32),FALSE)</f>
        <v>399871150847.84088</v>
      </c>
      <c r="M2">
        <f>VLOOKUP($A2,'heavy fuel oil'!$A$2:$AQ$28,COLUMN('heavy fuel oil'!M$2),FALSE)+VLOOKUP($A2,'heavy fuel oil'!$A$32:$AQ$58,COLUMN('heavy fuel oil'!M$32),FALSE)</f>
        <v>392673591096.66174</v>
      </c>
      <c r="N2">
        <f>VLOOKUP($A2,'heavy fuel oil'!$A$2:$AQ$28,COLUMN('heavy fuel oil'!N$2),FALSE)+VLOOKUP($A2,'heavy fuel oil'!$A$32:$AQ$58,COLUMN('heavy fuel oil'!N$32),FALSE)</f>
        <v>385572533631.5611</v>
      </c>
      <c r="O2">
        <f>VLOOKUP($A2,'heavy fuel oil'!$A$2:$AQ$28,COLUMN('heavy fuel oil'!O$2),FALSE)+VLOOKUP($A2,'heavy fuel oil'!$A$32:$AQ$58,COLUMN('heavy fuel oil'!O$32),FALSE)</f>
        <v>378492439510.6275</v>
      </c>
      <c r="P2">
        <f>VLOOKUP($A2,'heavy fuel oil'!$A$2:$AQ$28,COLUMN('heavy fuel oil'!P$2),FALSE)+VLOOKUP($A2,'heavy fuel oil'!$A$32:$AQ$58,COLUMN('heavy fuel oil'!P$32),FALSE)</f>
        <v>371448409525.49512</v>
      </c>
      <c r="Q2">
        <f>VLOOKUP($A2,'heavy fuel oil'!$A$2:$AQ$28,COLUMN('heavy fuel oil'!Q$2),FALSE)+VLOOKUP($A2,'heavy fuel oil'!$A$32:$AQ$58,COLUMN('heavy fuel oil'!Q$32),FALSE)</f>
        <v>364517936097.79712</v>
      </c>
      <c r="R2">
        <f>VLOOKUP($A2,'heavy fuel oil'!$A$2:$AQ$28,COLUMN('heavy fuel oil'!R$2),FALSE)+VLOOKUP($A2,'heavy fuel oil'!$A$32:$AQ$58,COLUMN('heavy fuel oil'!R$32),FALSE)</f>
        <v>357639985465.17291</v>
      </c>
      <c r="S2">
        <f>VLOOKUP($A2,'heavy fuel oil'!$A$2:$AQ$28,COLUMN('heavy fuel oil'!S$2),FALSE)+VLOOKUP($A2,'heavy fuel oil'!$A$32:$AQ$58,COLUMN('heavy fuel oil'!S$32),FALSE)</f>
        <v>350881985725.51337</v>
      </c>
      <c r="T2">
        <f>VLOOKUP($A2,'heavy fuel oil'!$A$2:$AQ$28,COLUMN('heavy fuel oil'!T$2),FALSE)+VLOOKUP($A2,'heavy fuel oil'!$A$32:$AQ$58,COLUMN('heavy fuel oil'!T$32),FALSE)</f>
        <v>344188913293.18762</v>
      </c>
      <c r="U2">
        <f>VLOOKUP($A2,'heavy fuel oil'!$A$2:$AQ$28,COLUMN('heavy fuel oil'!U$2),FALSE)+VLOOKUP($A2,'heavy fuel oil'!$A$32:$AQ$58,COLUMN('heavy fuel oil'!U$32),FALSE)</f>
        <v>337568718866.74878</v>
      </c>
      <c r="V2">
        <f>VLOOKUP($A2,'heavy fuel oil'!$A$2:$AQ$28,COLUMN('heavy fuel oil'!V$2),FALSE)+VLOOKUP($A2,'heavy fuel oil'!$A$32:$AQ$58,COLUMN('heavy fuel oil'!V$32),FALSE)</f>
        <v>331074118357.16327</v>
      </c>
      <c r="W2">
        <f>VLOOKUP($A2,'heavy fuel oil'!$A$2:$AQ$28,COLUMN('heavy fuel oil'!W$2),FALSE)+VLOOKUP($A2,'heavy fuel oil'!$A$32:$AQ$58,COLUMN('heavy fuel oil'!W$32),FALSE)</f>
        <v>324659297012.45178</v>
      </c>
      <c r="X2">
        <f>VLOOKUP($A2,'heavy fuel oil'!$A$2:$AQ$28,COLUMN('heavy fuel oil'!X$2),FALSE)+VLOOKUP($A2,'heavy fuel oil'!$A$32:$AQ$58,COLUMN('heavy fuel oil'!X$32),FALSE)</f>
        <v>318329032476.88904</v>
      </c>
      <c r="Y2">
        <f>VLOOKUP($A2,'heavy fuel oil'!$A$2:$AQ$28,COLUMN('heavy fuel oil'!Y$2),FALSE)+VLOOKUP($A2,'heavy fuel oil'!$A$32:$AQ$58,COLUMN('heavy fuel oil'!Y$32),FALSE)</f>
        <v>312124687482.78296</v>
      </c>
      <c r="Z2">
        <f>VLOOKUP($A2,'heavy fuel oil'!$A$2:$AQ$28,COLUMN('heavy fuel oil'!Z$2),FALSE)+VLOOKUP($A2,'heavy fuel oil'!$A$32:$AQ$58,COLUMN('heavy fuel oil'!Z$32),FALSE)</f>
        <v>306007446229.04138</v>
      </c>
      <c r="AA2">
        <f>VLOOKUP($A2,'heavy fuel oil'!$A$2:$AQ$28,COLUMN('heavy fuel oil'!AA$2),FALSE)+VLOOKUP($A2,'heavy fuel oil'!$A$32:$AQ$58,COLUMN('heavy fuel oil'!AA$32),FALSE)</f>
        <v>300013408591.36603</v>
      </c>
      <c r="AB2">
        <f>VLOOKUP($A2,'heavy fuel oil'!$A$2:$AQ$28,COLUMN('heavy fuel oil'!AB$2),FALSE)+VLOOKUP($A2,'heavy fuel oil'!$A$32:$AQ$58,COLUMN('heavy fuel oil'!AB$32),FALSE)</f>
        <v>294106806161.11249</v>
      </c>
      <c r="AC2">
        <f>VLOOKUP($A2,'heavy fuel oil'!$A$2:$AQ$28,COLUMN('heavy fuel oil'!AC$2),FALSE)+VLOOKUP($A2,'heavy fuel oil'!$A$32:$AQ$58,COLUMN('heavy fuel oil'!AC$32),FALSE)</f>
        <v>288288728735.19006</v>
      </c>
      <c r="AD2">
        <f>VLOOKUP($A2,'heavy fuel oil'!$A$2:$AQ$28,COLUMN('heavy fuel oil'!AD$2),FALSE)+VLOOKUP($A2,'heavy fuel oil'!$A$32:$AQ$58,COLUMN('heavy fuel oil'!AD$32),FALSE)</f>
        <v>282587515800.59741</v>
      </c>
      <c r="AE2">
        <f>VLOOKUP($A2,'heavy fuel oil'!$A$2:$AQ$28,COLUMN('heavy fuel oil'!AE$2),FALSE)+VLOOKUP($A2,'heavy fuel oil'!$A$32:$AQ$58,COLUMN('heavy fuel oil'!AE$32),FALSE)</f>
        <v>276972200265.82501</v>
      </c>
      <c r="AF2">
        <f>VLOOKUP($A2,'heavy fuel oil'!$A$2:$AQ$28,COLUMN('heavy fuel oil'!AF$2),FALSE)+VLOOKUP($A2,'heavy fuel oil'!$A$32:$AQ$58,COLUMN('heavy fuel oil'!AF$32),FALSE)</f>
        <v>271467478437.70456</v>
      </c>
      <c r="AG2">
        <f>VLOOKUP($A2,'heavy fuel oil'!$A$2:$AQ$28,COLUMN('heavy fuel oil'!AG$2),FALSE)+VLOOKUP($A2,'heavy fuel oil'!$A$32:$AQ$58,COLUMN('heavy fuel oil'!AG$32),FALSE)</f>
        <v>266044563548.11481</v>
      </c>
      <c r="AH2">
        <f>VLOOKUP($A2,'heavy fuel oil'!$A$2:$AQ$28,COLUMN('heavy fuel oil'!AH$2),FALSE)+VLOOKUP($A2,'heavy fuel oil'!$A$32:$AQ$58,COLUMN('heavy fuel oil'!AH$32),FALSE)</f>
        <v>260702115289.32919</v>
      </c>
      <c r="AI2">
        <f>VLOOKUP($A2,'heavy fuel oil'!$A$2:$AQ$28,COLUMN('heavy fuel oil'!AI$2),FALSE)+VLOOKUP($A2,'heavy fuel oil'!$A$32:$AQ$58,COLUMN('heavy fuel oil'!AI$32),FALSE)</f>
        <v>255459442989.60526</v>
      </c>
      <c r="AJ2">
        <f>VLOOKUP($A2,'heavy fuel oil'!$A$2:$AQ$28,COLUMN('heavy fuel oil'!AJ$2),FALSE)+VLOOKUP($A2,'heavy fuel oil'!$A$32:$AQ$58,COLUMN('heavy fuel oil'!AJ$32),FALSE)</f>
        <v>250291246249.03845</v>
      </c>
      <c r="AK2">
        <f>VLOOKUP($A2,'heavy fuel oil'!$A$2:$AQ$28,COLUMN('heavy fuel oil'!AK$2),FALSE)+VLOOKUP($A2,'heavy fuel oil'!$A$32:$AQ$58,COLUMN('heavy fuel oil'!AK$32),FALSE)</f>
        <v>245214264358.33325</v>
      </c>
      <c r="AL2">
        <f>VLOOKUP($A2,'heavy fuel oil'!$A$2:$AQ$28,COLUMN('heavy fuel oil'!AL$2),FALSE)+VLOOKUP($A2,'heavy fuel oil'!$A$32:$AQ$58,COLUMN('heavy fuel oil'!AL$32),FALSE)</f>
        <v>240204829749.22705</v>
      </c>
      <c r="AM2">
        <f>VLOOKUP($A2,'heavy fuel oil'!$A$2:$AQ$28,COLUMN('heavy fuel oil'!AM$2),FALSE)+VLOOKUP($A2,'heavy fuel oil'!$A$32:$AQ$58,COLUMN('heavy fuel oil'!AM$32),FALSE)</f>
        <v>235260028627.64526</v>
      </c>
      <c r="AN2">
        <f>VLOOKUP($A2,'heavy fuel oil'!$A$2:$AQ$28,COLUMN('heavy fuel oil'!AN$2),FALSE)+VLOOKUP($A2,'heavy fuel oil'!$A$32:$AQ$58,COLUMN('heavy fuel oil'!AN$32),FALSE)</f>
        <v>230392738421.77072</v>
      </c>
      <c r="AO2">
        <f>VLOOKUP($A2,'heavy fuel oil'!$A$2:$AQ$28,COLUMN('heavy fuel oil'!AO$2),FALSE)+VLOOKUP($A2,'heavy fuel oil'!$A$32:$AQ$58,COLUMN('heavy fuel oil'!AO$32),FALSE)</f>
        <v>225581840296.45779</v>
      </c>
      <c r="AP2">
        <f>VLOOKUP($A2,'heavy fuel oil'!$A$2:$AQ$28,COLUMN('heavy fuel oil'!AP$2),FALSE)+VLOOKUP($A2,'heavy fuel oil'!$A$32:$AQ$58,COLUMN('heavy fuel oil'!AP$32),FALSE)</f>
        <v>220838260967.96524</v>
      </c>
      <c r="AQ2">
        <f>VLOOKUP($A2,'heavy fuel oil'!$A$2:$AQ$28,COLUMN('heavy fuel oil'!AQ$2),FALSE)+VLOOKUP($A2,'heavy fuel oil'!$A$32:$AQ$58,COLUMN('heavy fuel oil'!AQ$32),FALSE)</f>
        <v>216142010121.21823</v>
      </c>
    </row>
    <row r="3" spans="1:43">
      <c r="A3" s="37" t="s">
        <v>611</v>
      </c>
      <c r="B3">
        <f>VLOOKUP($A3,'heavy fuel oil'!$A$2:$AQ$28,COLUMN('heavy fuel oil'!B$2),FALSE)+VLOOKUP($A3,'heavy fuel oil'!$A$32:$AQ$58,COLUMN('heavy fuel oil'!B$32),FALSE)</f>
        <v>0</v>
      </c>
      <c r="C3">
        <f>VLOOKUP($A3,'heavy fuel oil'!$A$2:$AQ$28,COLUMN('heavy fuel oil'!C$2),FALSE)+VLOOKUP($A3,'heavy fuel oil'!$A$32:$AQ$58,COLUMN('heavy fuel oil'!C$32),FALSE)</f>
        <v>0</v>
      </c>
      <c r="D3">
        <f>VLOOKUP($A3,'heavy fuel oil'!$A$2:$AQ$28,COLUMN('heavy fuel oil'!D$2),FALSE)+VLOOKUP($A3,'heavy fuel oil'!$A$32:$AQ$58,COLUMN('heavy fuel oil'!D$32),FALSE)</f>
        <v>0</v>
      </c>
      <c r="E3">
        <f>VLOOKUP($A3,'heavy fuel oil'!$A$2:$AQ$28,COLUMN('heavy fuel oil'!E$2),FALSE)+VLOOKUP($A3,'heavy fuel oil'!$A$32:$AQ$58,COLUMN('heavy fuel oil'!E$32),FALSE)</f>
        <v>0</v>
      </c>
      <c r="F3">
        <f>VLOOKUP($A3,'heavy fuel oil'!$A$2:$AQ$28,COLUMN('heavy fuel oil'!F$2),FALSE)+VLOOKUP($A3,'heavy fuel oil'!$A$32:$AQ$58,COLUMN('heavy fuel oil'!F$32),FALSE)</f>
        <v>0</v>
      </c>
      <c r="G3">
        <f>VLOOKUP($A3,'heavy fuel oil'!$A$2:$AQ$28,COLUMN('heavy fuel oil'!G$2),FALSE)+VLOOKUP($A3,'heavy fuel oil'!$A$32:$AQ$58,COLUMN('heavy fuel oil'!G$32),FALSE)</f>
        <v>0</v>
      </c>
      <c r="H3">
        <f>VLOOKUP($A3,'heavy fuel oil'!$A$2:$AQ$28,COLUMN('heavy fuel oil'!H$2),FALSE)+VLOOKUP($A3,'heavy fuel oil'!$A$32:$AQ$58,COLUMN('heavy fuel oil'!H$32),FALSE)</f>
        <v>0</v>
      </c>
      <c r="I3">
        <f>VLOOKUP($A3,'heavy fuel oil'!$A$2:$AQ$28,COLUMN('heavy fuel oil'!I$2),FALSE)+VLOOKUP($A3,'heavy fuel oil'!$A$32:$AQ$58,COLUMN('heavy fuel oil'!I$32),FALSE)</f>
        <v>0</v>
      </c>
      <c r="J3">
        <f>VLOOKUP($A3,'heavy fuel oil'!$A$2:$AQ$28,COLUMN('heavy fuel oil'!J$2),FALSE)+VLOOKUP($A3,'heavy fuel oil'!$A$32:$AQ$58,COLUMN('heavy fuel oil'!J$32),FALSE)</f>
        <v>0</v>
      </c>
      <c r="K3">
        <f>VLOOKUP($A3,'heavy fuel oil'!$A$2:$AQ$28,COLUMN('heavy fuel oil'!K$2),FALSE)+VLOOKUP($A3,'heavy fuel oil'!$A$32:$AQ$58,COLUMN('heavy fuel oil'!K$32),FALSE)</f>
        <v>0</v>
      </c>
      <c r="L3">
        <f>VLOOKUP($A3,'heavy fuel oil'!$A$2:$AQ$28,COLUMN('heavy fuel oil'!L$2),FALSE)+VLOOKUP($A3,'heavy fuel oil'!$A$32:$AQ$58,COLUMN('heavy fuel oil'!L$32),FALSE)</f>
        <v>0</v>
      </c>
      <c r="M3">
        <f>VLOOKUP($A3,'heavy fuel oil'!$A$2:$AQ$28,COLUMN('heavy fuel oil'!M$2),FALSE)+VLOOKUP($A3,'heavy fuel oil'!$A$32:$AQ$58,COLUMN('heavy fuel oil'!M$32),FALSE)</f>
        <v>0</v>
      </c>
      <c r="N3">
        <f>VLOOKUP($A3,'heavy fuel oil'!$A$2:$AQ$28,COLUMN('heavy fuel oil'!N$2),FALSE)+VLOOKUP($A3,'heavy fuel oil'!$A$32:$AQ$58,COLUMN('heavy fuel oil'!N$32),FALSE)</f>
        <v>0</v>
      </c>
      <c r="O3">
        <f>VLOOKUP($A3,'heavy fuel oil'!$A$2:$AQ$28,COLUMN('heavy fuel oil'!O$2),FALSE)+VLOOKUP($A3,'heavy fuel oil'!$A$32:$AQ$58,COLUMN('heavy fuel oil'!O$32),FALSE)</f>
        <v>0</v>
      </c>
      <c r="P3">
        <f>VLOOKUP($A3,'heavy fuel oil'!$A$2:$AQ$28,COLUMN('heavy fuel oil'!P$2),FALSE)+VLOOKUP($A3,'heavy fuel oil'!$A$32:$AQ$58,COLUMN('heavy fuel oil'!P$32),FALSE)</f>
        <v>0</v>
      </c>
      <c r="Q3">
        <f>VLOOKUP($A3,'heavy fuel oil'!$A$2:$AQ$28,COLUMN('heavy fuel oil'!Q$2),FALSE)+VLOOKUP($A3,'heavy fuel oil'!$A$32:$AQ$58,COLUMN('heavy fuel oil'!Q$32),FALSE)</f>
        <v>0</v>
      </c>
      <c r="R3">
        <f>VLOOKUP($A3,'heavy fuel oil'!$A$2:$AQ$28,COLUMN('heavy fuel oil'!R$2),FALSE)+VLOOKUP($A3,'heavy fuel oil'!$A$32:$AQ$58,COLUMN('heavy fuel oil'!R$32),FALSE)</f>
        <v>0</v>
      </c>
      <c r="S3">
        <f>VLOOKUP($A3,'heavy fuel oil'!$A$2:$AQ$28,COLUMN('heavy fuel oil'!S$2),FALSE)+VLOOKUP($A3,'heavy fuel oil'!$A$32:$AQ$58,COLUMN('heavy fuel oil'!S$32),FALSE)</f>
        <v>0</v>
      </c>
      <c r="T3">
        <f>VLOOKUP($A3,'heavy fuel oil'!$A$2:$AQ$28,COLUMN('heavy fuel oil'!T$2),FALSE)+VLOOKUP($A3,'heavy fuel oil'!$A$32:$AQ$58,COLUMN('heavy fuel oil'!T$32),FALSE)</f>
        <v>0</v>
      </c>
      <c r="U3">
        <f>VLOOKUP($A3,'heavy fuel oil'!$A$2:$AQ$28,COLUMN('heavy fuel oil'!U$2),FALSE)+VLOOKUP($A3,'heavy fuel oil'!$A$32:$AQ$58,COLUMN('heavy fuel oil'!U$32),FALSE)</f>
        <v>0</v>
      </c>
      <c r="V3">
        <f>VLOOKUP($A3,'heavy fuel oil'!$A$2:$AQ$28,COLUMN('heavy fuel oil'!V$2),FALSE)+VLOOKUP($A3,'heavy fuel oil'!$A$32:$AQ$58,COLUMN('heavy fuel oil'!V$32),FALSE)</f>
        <v>0</v>
      </c>
      <c r="W3">
        <f>VLOOKUP($A3,'heavy fuel oil'!$A$2:$AQ$28,COLUMN('heavy fuel oil'!W$2),FALSE)+VLOOKUP($A3,'heavy fuel oil'!$A$32:$AQ$58,COLUMN('heavy fuel oil'!W$32),FALSE)</f>
        <v>0</v>
      </c>
      <c r="X3">
        <f>VLOOKUP($A3,'heavy fuel oil'!$A$2:$AQ$28,COLUMN('heavy fuel oil'!X$2),FALSE)+VLOOKUP($A3,'heavy fuel oil'!$A$32:$AQ$58,COLUMN('heavy fuel oil'!X$32),FALSE)</f>
        <v>0</v>
      </c>
      <c r="Y3">
        <f>VLOOKUP($A3,'heavy fuel oil'!$A$2:$AQ$28,COLUMN('heavy fuel oil'!Y$2),FALSE)+VLOOKUP($A3,'heavy fuel oil'!$A$32:$AQ$58,COLUMN('heavy fuel oil'!Y$32),FALSE)</f>
        <v>0</v>
      </c>
      <c r="Z3">
        <f>VLOOKUP($A3,'heavy fuel oil'!$A$2:$AQ$28,COLUMN('heavy fuel oil'!Z$2),FALSE)+VLOOKUP($A3,'heavy fuel oil'!$A$32:$AQ$58,COLUMN('heavy fuel oil'!Z$32),FALSE)</f>
        <v>0</v>
      </c>
      <c r="AA3">
        <f>VLOOKUP($A3,'heavy fuel oil'!$A$2:$AQ$28,COLUMN('heavy fuel oil'!AA$2),FALSE)+VLOOKUP($A3,'heavy fuel oil'!$A$32:$AQ$58,COLUMN('heavy fuel oil'!AA$32),FALSE)</f>
        <v>0</v>
      </c>
      <c r="AB3">
        <f>VLOOKUP($A3,'heavy fuel oil'!$A$2:$AQ$28,COLUMN('heavy fuel oil'!AB$2),FALSE)+VLOOKUP($A3,'heavy fuel oil'!$A$32:$AQ$58,COLUMN('heavy fuel oil'!AB$32),FALSE)</f>
        <v>0</v>
      </c>
      <c r="AC3">
        <f>VLOOKUP($A3,'heavy fuel oil'!$A$2:$AQ$28,COLUMN('heavy fuel oil'!AC$2),FALSE)+VLOOKUP($A3,'heavy fuel oil'!$A$32:$AQ$58,COLUMN('heavy fuel oil'!AC$32),FALSE)</f>
        <v>0</v>
      </c>
      <c r="AD3">
        <f>VLOOKUP($A3,'heavy fuel oil'!$A$2:$AQ$28,COLUMN('heavy fuel oil'!AD$2),FALSE)+VLOOKUP($A3,'heavy fuel oil'!$A$32:$AQ$58,COLUMN('heavy fuel oil'!AD$32),FALSE)</f>
        <v>0</v>
      </c>
      <c r="AE3">
        <f>VLOOKUP($A3,'heavy fuel oil'!$A$2:$AQ$28,COLUMN('heavy fuel oil'!AE$2),FALSE)+VLOOKUP($A3,'heavy fuel oil'!$A$32:$AQ$58,COLUMN('heavy fuel oil'!AE$32),FALSE)</f>
        <v>0</v>
      </c>
      <c r="AF3">
        <f>VLOOKUP($A3,'heavy fuel oil'!$A$2:$AQ$28,COLUMN('heavy fuel oil'!AF$2),FALSE)+VLOOKUP($A3,'heavy fuel oil'!$A$32:$AQ$58,COLUMN('heavy fuel oil'!AF$32),FALSE)</f>
        <v>0</v>
      </c>
      <c r="AG3">
        <f>VLOOKUP($A3,'heavy fuel oil'!$A$2:$AQ$28,COLUMN('heavy fuel oil'!AG$2),FALSE)+VLOOKUP($A3,'heavy fuel oil'!$A$32:$AQ$58,COLUMN('heavy fuel oil'!AG$32),FALSE)</f>
        <v>0</v>
      </c>
      <c r="AH3">
        <f>VLOOKUP($A3,'heavy fuel oil'!$A$2:$AQ$28,COLUMN('heavy fuel oil'!AH$2),FALSE)+VLOOKUP($A3,'heavy fuel oil'!$A$32:$AQ$58,COLUMN('heavy fuel oil'!AH$32),FALSE)</f>
        <v>0</v>
      </c>
      <c r="AI3">
        <f>VLOOKUP($A3,'heavy fuel oil'!$A$2:$AQ$28,COLUMN('heavy fuel oil'!AI$2),FALSE)+VLOOKUP($A3,'heavy fuel oil'!$A$32:$AQ$58,COLUMN('heavy fuel oil'!AI$32),FALSE)</f>
        <v>0</v>
      </c>
      <c r="AJ3">
        <f>VLOOKUP($A3,'heavy fuel oil'!$A$2:$AQ$28,COLUMN('heavy fuel oil'!AJ$2),FALSE)+VLOOKUP($A3,'heavy fuel oil'!$A$32:$AQ$58,COLUMN('heavy fuel oil'!AJ$32),FALSE)</f>
        <v>0</v>
      </c>
      <c r="AK3">
        <f>VLOOKUP($A3,'heavy fuel oil'!$A$2:$AQ$28,COLUMN('heavy fuel oil'!AK$2),FALSE)+VLOOKUP($A3,'heavy fuel oil'!$A$32:$AQ$58,COLUMN('heavy fuel oil'!AK$32),FALSE)</f>
        <v>0</v>
      </c>
      <c r="AL3">
        <f>VLOOKUP($A3,'heavy fuel oil'!$A$2:$AQ$28,COLUMN('heavy fuel oil'!AL$2),FALSE)+VLOOKUP($A3,'heavy fuel oil'!$A$32:$AQ$58,COLUMN('heavy fuel oil'!AL$32),FALSE)</f>
        <v>0</v>
      </c>
      <c r="AM3">
        <f>VLOOKUP($A3,'heavy fuel oil'!$A$2:$AQ$28,COLUMN('heavy fuel oil'!AM$2),FALSE)+VLOOKUP($A3,'heavy fuel oil'!$A$32:$AQ$58,COLUMN('heavy fuel oil'!AM$32),FALSE)</f>
        <v>0</v>
      </c>
      <c r="AN3">
        <f>VLOOKUP($A3,'heavy fuel oil'!$A$2:$AQ$28,COLUMN('heavy fuel oil'!AN$2),FALSE)+VLOOKUP($A3,'heavy fuel oil'!$A$32:$AQ$58,COLUMN('heavy fuel oil'!AN$32),FALSE)</f>
        <v>0</v>
      </c>
      <c r="AO3">
        <f>VLOOKUP($A3,'heavy fuel oil'!$A$2:$AQ$28,COLUMN('heavy fuel oil'!AO$2),FALSE)+VLOOKUP($A3,'heavy fuel oil'!$A$32:$AQ$58,COLUMN('heavy fuel oil'!AO$32),FALSE)</f>
        <v>0</v>
      </c>
      <c r="AP3">
        <f>VLOOKUP($A3,'heavy fuel oil'!$A$2:$AQ$28,COLUMN('heavy fuel oil'!AP$2),FALSE)+VLOOKUP($A3,'heavy fuel oil'!$A$32:$AQ$58,COLUMN('heavy fuel oil'!AP$32),FALSE)</f>
        <v>0</v>
      </c>
      <c r="AQ3">
        <f>VLOOKUP($A3,'heavy fuel oil'!$A$2:$AQ$28,COLUMN('heavy fuel oil'!AQ$2),FALSE)+VLOOKUP($A3,'heavy fuel oil'!$A$32:$AQ$58,COLUMN('heavy fuel oil'!AQ$32),FALSE)</f>
        <v>0</v>
      </c>
    </row>
    <row r="4" spans="1:43">
      <c r="A4" s="37" t="s">
        <v>618</v>
      </c>
      <c r="B4">
        <f>VLOOKUP($A4,'heavy fuel oil'!$A$2:$AQ$28,COLUMN('heavy fuel oil'!B$2),FALSE)+VLOOKUP($A4,'heavy fuel oil'!$A$32:$AQ$58,COLUMN('heavy fuel oil'!B$32),FALSE)</f>
        <v>0</v>
      </c>
      <c r="C4">
        <f>VLOOKUP($A4,'heavy fuel oil'!$A$2:$AQ$28,COLUMN('heavy fuel oil'!C$2),FALSE)+VLOOKUP($A4,'heavy fuel oil'!$A$32:$AQ$58,COLUMN('heavy fuel oil'!C$32),FALSE)</f>
        <v>0</v>
      </c>
      <c r="D4">
        <f>VLOOKUP($A4,'heavy fuel oil'!$A$2:$AQ$28,COLUMN('heavy fuel oil'!D$2),FALSE)+VLOOKUP($A4,'heavy fuel oil'!$A$32:$AQ$58,COLUMN('heavy fuel oil'!D$32),FALSE)</f>
        <v>0</v>
      </c>
      <c r="E4">
        <f>VLOOKUP($A4,'heavy fuel oil'!$A$2:$AQ$28,COLUMN('heavy fuel oil'!E$2),FALSE)+VLOOKUP($A4,'heavy fuel oil'!$A$32:$AQ$58,COLUMN('heavy fuel oil'!E$32),FALSE)</f>
        <v>0</v>
      </c>
      <c r="F4">
        <f>VLOOKUP($A4,'heavy fuel oil'!$A$2:$AQ$28,COLUMN('heavy fuel oil'!F$2),FALSE)+VLOOKUP($A4,'heavy fuel oil'!$A$32:$AQ$58,COLUMN('heavy fuel oil'!F$32),FALSE)</f>
        <v>0</v>
      </c>
      <c r="G4">
        <f>VLOOKUP($A4,'heavy fuel oil'!$A$2:$AQ$28,COLUMN('heavy fuel oil'!G$2),FALSE)+VLOOKUP($A4,'heavy fuel oil'!$A$32:$AQ$58,COLUMN('heavy fuel oil'!G$32),FALSE)</f>
        <v>0</v>
      </c>
      <c r="H4">
        <f>VLOOKUP($A4,'heavy fuel oil'!$A$2:$AQ$28,COLUMN('heavy fuel oil'!H$2),FALSE)+VLOOKUP($A4,'heavy fuel oil'!$A$32:$AQ$58,COLUMN('heavy fuel oil'!H$32),FALSE)</f>
        <v>0</v>
      </c>
      <c r="I4">
        <f>VLOOKUP($A4,'heavy fuel oil'!$A$2:$AQ$28,COLUMN('heavy fuel oil'!I$2),FALSE)+VLOOKUP($A4,'heavy fuel oil'!$A$32:$AQ$58,COLUMN('heavy fuel oil'!I$32),FALSE)</f>
        <v>0</v>
      </c>
      <c r="J4">
        <f>VLOOKUP($A4,'heavy fuel oil'!$A$2:$AQ$28,COLUMN('heavy fuel oil'!J$2),FALSE)+VLOOKUP($A4,'heavy fuel oil'!$A$32:$AQ$58,COLUMN('heavy fuel oil'!J$32),FALSE)</f>
        <v>0</v>
      </c>
      <c r="K4">
        <f>VLOOKUP($A4,'heavy fuel oil'!$A$2:$AQ$28,COLUMN('heavy fuel oil'!K$2),FALSE)+VLOOKUP($A4,'heavy fuel oil'!$A$32:$AQ$58,COLUMN('heavy fuel oil'!K$32),FALSE)</f>
        <v>0</v>
      </c>
      <c r="L4">
        <f>VLOOKUP($A4,'heavy fuel oil'!$A$2:$AQ$28,COLUMN('heavy fuel oil'!L$2),FALSE)+VLOOKUP($A4,'heavy fuel oil'!$A$32:$AQ$58,COLUMN('heavy fuel oil'!L$32),FALSE)</f>
        <v>0</v>
      </c>
      <c r="M4">
        <f>VLOOKUP($A4,'heavy fuel oil'!$A$2:$AQ$28,COLUMN('heavy fuel oil'!M$2),FALSE)+VLOOKUP($A4,'heavy fuel oil'!$A$32:$AQ$58,COLUMN('heavy fuel oil'!M$32),FALSE)</f>
        <v>0</v>
      </c>
      <c r="N4">
        <f>VLOOKUP($A4,'heavy fuel oil'!$A$2:$AQ$28,COLUMN('heavy fuel oil'!N$2),FALSE)+VLOOKUP($A4,'heavy fuel oil'!$A$32:$AQ$58,COLUMN('heavy fuel oil'!N$32),FALSE)</f>
        <v>0</v>
      </c>
      <c r="O4">
        <f>VLOOKUP($A4,'heavy fuel oil'!$A$2:$AQ$28,COLUMN('heavy fuel oil'!O$2),FALSE)+VLOOKUP($A4,'heavy fuel oil'!$A$32:$AQ$58,COLUMN('heavy fuel oil'!O$32),FALSE)</f>
        <v>0</v>
      </c>
      <c r="P4">
        <f>VLOOKUP($A4,'heavy fuel oil'!$A$2:$AQ$28,COLUMN('heavy fuel oil'!P$2),FALSE)+VLOOKUP($A4,'heavy fuel oil'!$A$32:$AQ$58,COLUMN('heavy fuel oil'!P$32),FALSE)</f>
        <v>0</v>
      </c>
      <c r="Q4">
        <f>VLOOKUP($A4,'heavy fuel oil'!$A$2:$AQ$28,COLUMN('heavy fuel oil'!Q$2),FALSE)+VLOOKUP($A4,'heavy fuel oil'!$A$32:$AQ$58,COLUMN('heavy fuel oil'!Q$32),FALSE)</f>
        <v>0</v>
      </c>
      <c r="R4">
        <f>VLOOKUP($A4,'heavy fuel oil'!$A$2:$AQ$28,COLUMN('heavy fuel oil'!R$2),FALSE)+VLOOKUP($A4,'heavy fuel oil'!$A$32:$AQ$58,COLUMN('heavy fuel oil'!R$32),FALSE)</f>
        <v>0</v>
      </c>
      <c r="S4">
        <f>VLOOKUP($A4,'heavy fuel oil'!$A$2:$AQ$28,COLUMN('heavy fuel oil'!S$2),FALSE)+VLOOKUP($A4,'heavy fuel oil'!$A$32:$AQ$58,COLUMN('heavy fuel oil'!S$32),FALSE)</f>
        <v>0</v>
      </c>
      <c r="T4">
        <f>VLOOKUP($A4,'heavy fuel oil'!$A$2:$AQ$28,COLUMN('heavy fuel oil'!T$2),FALSE)+VLOOKUP($A4,'heavy fuel oil'!$A$32:$AQ$58,COLUMN('heavy fuel oil'!T$32),FALSE)</f>
        <v>0</v>
      </c>
      <c r="U4">
        <f>VLOOKUP($A4,'heavy fuel oil'!$A$2:$AQ$28,COLUMN('heavy fuel oil'!U$2),FALSE)+VLOOKUP($A4,'heavy fuel oil'!$A$32:$AQ$58,COLUMN('heavy fuel oil'!U$32),FALSE)</f>
        <v>0</v>
      </c>
      <c r="V4">
        <f>VLOOKUP($A4,'heavy fuel oil'!$A$2:$AQ$28,COLUMN('heavy fuel oil'!V$2),FALSE)+VLOOKUP($A4,'heavy fuel oil'!$A$32:$AQ$58,COLUMN('heavy fuel oil'!V$32),FALSE)</f>
        <v>0</v>
      </c>
      <c r="W4">
        <f>VLOOKUP($A4,'heavy fuel oil'!$A$2:$AQ$28,COLUMN('heavy fuel oil'!W$2),FALSE)+VLOOKUP($A4,'heavy fuel oil'!$A$32:$AQ$58,COLUMN('heavy fuel oil'!W$32),FALSE)</f>
        <v>0</v>
      </c>
      <c r="X4">
        <f>VLOOKUP($A4,'heavy fuel oil'!$A$2:$AQ$28,COLUMN('heavy fuel oil'!X$2),FALSE)+VLOOKUP($A4,'heavy fuel oil'!$A$32:$AQ$58,COLUMN('heavy fuel oil'!X$32),FALSE)</f>
        <v>0</v>
      </c>
      <c r="Y4">
        <f>VLOOKUP($A4,'heavy fuel oil'!$A$2:$AQ$28,COLUMN('heavy fuel oil'!Y$2),FALSE)+VLOOKUP($A4,'heavy fuel oil'!$A$32:$AQ$58,COLUMN('heavy fuel oil'!Y$32),FALSE)</f>
        <v>0</v>
      </c>
      <c r="Z4">
        <f>VLOOKUP($A4,'heavy fuel oil'!$A$2:$AQ$28,COLUMN('heavy fuel oil'!Z$2),FALSE)+VLOOKUP($A4,'heavy fuel oil'!$A$32:$AQ$58,COLUMN('heavy fuel oil'!Z$32),FALSE)</f>
        <v>0</v>
      </c>
      <c r="AA4">
        <f>VLOOKUP($A4,'heavy fuel oil'!$A$2:$AQ$28,COLUMN('heavy fuel oil'!AA$2),FALSE)+VLOOKUP($A4,'heavy fuel oil'!$A$32:$AQ$58,COLUMN('heavy fuel oil'!AA$32),FALSE)</f>
        <v>0</v>
      </c>
      <c r="AB4">
        <f>VLOOKUP($A4,'heavy fuel oil'!$A$2:$AQ$28,COLUMN('heavy fuel oil'!AB$2),FALSE)+VLOOKUP($A4,'heavy fuel oil'!$A$32:$AQ$58,COLUMN('heavy fuel oil'!AB$32),FALSE)</f>
        <v>0</v>
      </c>
      <c r="AC4">
        <f>VLOOKUP($A4,'heavy fuel oil'!$A$2:$AQ$28,COLUMN('heavy fuel oil'!AC$2),FALSE)+VLOOKUP($A4,'heavy fuel oil'!$A$32:$AQ$58,COLUMN('heavy fuel oil'!AC$32),FALSE)</f>
        <v>0</v>
      </c>
      <c r="AD4">
        <f>VLOOKUP($A4,'heavy fuel oil'!$A$2:$AQ$28,COLUMN('heavy fuel oil'!AD$2),FALSE)+VLOOKUP($A4,'heavy fuel oil'!$A$32:$AQ$58,COLUMN('heavy fuel oil'!AD$32),FALSE)</f>
        <v>0</v>
      </c>
      <c r="AE4">
        <f>VLOOKUP($A4,'heavy fuel oil'!$A$2:$AQ$28,COLUMN('heavy fuel oil'!AE$2),FALSE)+VLOOKUP($A4,'heavy fuel oil'!$A$32:$AQ$58,COLUMN('heavy fuel oil'!AE$32),FALSE)</f>
        <v>0</v>
      </c>
      <c r="AF4">
        <f>VLOOKUP($A4,'heavy fuel oil'!$A$2:$AQ$28,COLUMN('heavy fuel oil'!AF$2),FALSE)+VLOOKUP($A4,'heavy fuel oil'!$A$32:$AQ$58,COLUMN('heavy fuel oil'!AF$32),FALSE)</f>
        <v>0</v>
      </c>
      <c r="AG4">
        <f>VLOOKUP($A4,'heavy fuel oil'!$A$2:$AQ$28,COLUMN('heavy fuel oil'!AG$2),FALSE)+VLOOKUP($A4,'heavy fuel oil'!$A$32:$AQ$58,COLUMN('heavy fuel oil'!AG$32),FALSE)</f>
        <v>0</v>
      </c>
      <c r="AH4">
        <f>VLOOKUP($A4,'heavy fuel oil'!$A$2:$AQ$28,COLUMN('heavy fuel oil'!AH$2),FALSE)+VLOOKUP($A4,'heavy fuel oil'!$A$32:$AQ$58,COLUMN('heavy fuel oil'!AH$32),FALSE)</f>
        <v>0</v>
      </c>
      <c r="AI4">
        <f>VLOOKUP($A4,'heavy fuel oil'!$A$2:$AQ$28,COLUMN('heavy fuel oil'!AI$2),FALSE)+VLOOKUP($A4,'heavy fuel oil'!$A$32:$AQ$58,COLUMN('heavy fuel oil'!AI$32),FALSE)</f>
        <v>0</v>
      </c>
      <c r="AJ4">
        <f>VLOOKUP($A4,'heavy fuel oil'!$A$2:$AQ$28,COLUMN('heavy fuel oil'!AJ$2),FALSE)+VLOOKUP($A4,'heavy fuel oil'!$A$32:$AQ$58,COLUMN('heavy fuel oil'!AJ$32),FALSE)</f>
        <v>0</v>
      </c>
      <c r="AK4">
        <f>VLOOKUP($A4,'heavy fuel oil'!$A$2:$AQ$28,COLUMN('heavy fuel oil'!AK$2),FALSE)+VLOOKUP($A4,'heavy fuel oil'!$A$32:$AQ$58,COLUMN('heavy fuel oil'!AK$32),FALSE)</f>
        <v>0</v>
      </c>
      <c r="AL4">
        <f>VLOOKUP($A4,'heavy fuel oil'!$A$2:$AQ$28,COLUMN('heavy fuel oil'!AL$2),FALSE)+VLOOKUP($A4,'heavy fuel oil'!$A$32:$AQ$58,COLUMN('heavy fuel oil'!AL$32),FALSE)</f>
        <v>0</v>
      </c>
      <c r="AM4">
        <f>VLOOKUP($A4,'heavy fuel oil'!$A$2:$AQ$28,COLUMN('heavy fuel oil'!AM$2),FALSE)+VLOOKUP($A4,'heavy fuel oil'!$A$32:$AQ$58,COLUMN('heavy fuel oil'!AM$32),FALSE)</f>
        <v>0</v>
      </c>
      <c r="AN4">
        <f>VLOOKUP($A4,'heavy fuel oil'!$A$2:$AQ$28,COLUMN('heavy fuel oil'!AN$2),FALSE)+VLOOKUP($A4,'heavy fuel oil'!$A$32:$AQ$58,COLUMN('heavy fuel oil'!AN$32),FALSE)</f>
        <v>0</v>
      </c>
      <c r="AO4">
        <f>VLOOKUP($A4,'heavy fuel oil'!$A$2:$AQ$28,COLUMN('heavy fuel oil'!AO$2),FALSE)+VLOOKUP($A4,'heavy fuel oil'!$A$32:$AQ$58,COLUMN('heavy fuel oil'!AO$32),FALSE)</f>
        <v>0</v>
      </c>
      <c r="AP4">
        <f>VLOOKUP($A4,'heavy fuel oil'!$A$2:$AQ$28,COLUMN('heavy fuel oil'!AP$2),FALSE)+VLOOKUP($A4,'heavy fuel oil'!$A$32:$AQ$58,COLUMN('heavy fuel oil'!AP$32),FALSE)</f>
        <v>0</v>
      </c>
      <c r="AQ4">
        <f>VLOOKUP($A4,'heavy fuel oil'!$A$2:$AQ$28,COLUMN('heavy fuel oil'!AQ$2),FALSE)+VLOOKUP($A4,'heavy fuel oil'!$A$32:$AQ$58,COLUMN('heavy fuel oil'!AQ$32),FALSE)</f>
        <v>0</v>
      </c>
    </row>
    <row r="5" spans="1:43">
      <c r="A5" s="37" t="s">
        <v>619</v>
      </c>
      <c r="B5">
        <f>VLOOKUP($A5,'heavy fuel oil'!$A$2:$AQ$28,COLUMN('heavy fuel oil'!B$2),FALSE)+VLOOKUP($A5,'heavy fuel oil'!$A$32:$AQ$58,COLUMN('heavy fuel oil'!B$32),FALSE)</f>
        <v>8222289654144.8506</v>
      </c>
      <c r="C5">
        <f>VLOOKUP($A5,'heavy fuel oil'!$A$2:$AQ$28,COLUMN('heavy fuel oil'!C$2),FALSE)+VLOOKUP($A5,'heavy fuel oil'!$A$32:$AQ$58,COLUMN('heavy fuel oil'!C$32),FALSE)</f>
        <v>8115591886560.5615</v>
      </c>
      <c r="D5">
        <f>VLOOKUP($A5,'heavy fuel oil'!$A$2:$AQ$28,COLUMN('heavy fuel oil'!D$2),FALSE)+VLOOKUP($A5,'heavy fuel oil'!$A$32:$AQ$58,COLUMN('heavy fuel oil'!D$32),FALSE)</f>
        <v>8550389619769.0381</v>
      </c>
      <c r="E5">
        <f>VLOOKUP($A5,'heavy fuel oil'!$A$2:$AQ$28,COLUMN('heavy fuel oil'!E$2),FALSE)+VLOOKUP($A5,'heavy fuel oil'!$A$32:$AQ$58,COLUMN('heavy fuel oil'!E$32),FALSE)</f>
        <v>8747719903334.6377</v>
      </c>
      <c r="F5">
        <f>VLOOKUP($A5,'heavy fuel oil'!$A$2:$AQ$28,COLUMN('heavy fuel oil'!F$2),FALSE)+VLOOKUP($A5,'heavy fuel oil'!$A$32:$AQ$58,COLUMN('heavy fuel oil'!F$32),FALSE)</f>
        <v>8936001302713.1563</v>
      </c>
      <c r="G5">
        <f>VLOOKUP($A5,'heavy fuel oil'!$A$2:$AQ$28,COLUMN('heavy fuel oil'!G$2),FALSE)+VLOOKUP($A5,'heavy fuel oil'!$A$32:$AQ$58,COLUMN('heavy fuel oil'!G$32),FALSE)</f>
        <v>9115403479125.7832</v>
      </c>
      <c r="H5">
        <f>VLOOKUP($A5,'heavy fuel oil'!$A$2:$AQ$28,COLUMN('heavy fuel oil'!H$2),FALSE)+VLOOKUP($A5,'heavy fuel oil'!$A$32:$AQ$58,COLUMN('heavy fuel oil'!H$32),FALSE)</f>
        <v>9289034103970.4121</v>
      </c>
      <c r="I5">
        <f>VLOOKUP($A5,'heavy fuel oil'!$A$2:$AQ$28,COLUMN('heavy fuel oil'!I$2),FALSE)+VLOOKUP($A5,'heavy fuel oil'!$A$32:$AQ$58,COLUMN('heavy fuel oil'!I$32),FALSE)</f>
        <v>9453752990629.291</v>
      </c>
      <c r="J5">
        <f>VLOOKUP($A5,'heavy fuel oil'!$A$2:$AQ$28,COLUMN('heavy fuel oil'!J$2),FALSE)+VLOOKUP($A5,'heavy fuel oil'!$A$32:$AQ$58,COLUMN('heavy fuel oil'!J$32),FALSE)</f>
        <v>9618643118568.4043</v>
      </c>
      <c r="K5">
        <f>VLOOKUP($A5,'heavy fuel oil'!$A$2:$AQ$28,COLUMN('heavy fuel oil'!K$2),FALSE)+VLOOKUP($A5,'heavy fuel oil'!$A$32:$AQ$58,COLUMN('heavy fuel oil'!K$32),FALSE)</f>
        <v>9783692732635.168</v>
      </c>
      <c r="L5">
        <f>VLOOKUP($A5,'heavy fuel oil'!$A$2:$AQ$28,COLUMN('heavy fuel oil'!L$2),FALSE)+VLOOKUP($A5,'heavy fuel oil'!$A$32:$AQ$58,COLUMN('heavy fuel oil'!L$32),FALSE)</f>
        <v>9948873765912.7617</v>
      </c>
      <c r="M5">
        <f>VLOOKUP($A5,'heavy fuel oil'!$A$2:$AQ$28,COLUMN('heavy fuel oil'!M$2),FALSE)+VLOOKUP($A5,'heavy fuel oil'!$A$32:$AQ$58,COLUMN('heavy fuel oil'!M$32),FALSE)</f>
        <v>10099178191947.379</v>
      </c>
      <c r="N5">
        <f>VLOOKUP($A5,'heavy fuel oil'!$A$2:$AQ$28,COLUMN('heavy fuel oil'!N$2),FALSE)+VLOOKUP($A5,'heavy fuel oil'!$A$32:$AQ$58,COLUMN('heavy fuel oil'!N$32),FALSE)</f>
        <v>10249044603789.354</v>
      </c>
      <c r="O5">
        <f>VLOOKUP($A5,'heavy fuel oil'!$A$2:$AQ$28,COLUMN('heavy fuel oil'!O$2),FALSE)+VLOOKUP($A5,'heavy fuel oil'!$A$32:$AQ$58,COLUMN('heavy fuel oil'!O$32),FALSE)</f>
        <v>10398402800039.406</v>
      </c>
      <c r="P5">
        <f>VLOOKUP($A5,'heavy fuel oil'!$A$2:$AQ$28,COLUMN('heavy fuel oil'!P$2),FALSE)+VLOOKUP($A5,'heavy fuel oil'!$A$32:$AQ$58,COLUMN('heavy fuel oil'!P$32),FALSE)</f>
        <v>10547170235210.111</v>
      </c>
      <c r="Q5">
        <f>VLOOKUP($A5,'heavy fuel oil'!$A$2:$AQ$28,COLUMN('heavy fuel oil'!Q$2),FALSE)+VLOOKUP($A5,'heavy fuel oil'!$A$32:$AQ$58,COLUMN('heavy fuel oil'!Q$32),FALSE)</f>
        <v>10695147027237.717</v>
      </c>
      <c r="R5">
        <f>VLOOKUP($A5,'heavy fuel oil'!$A$2:$AQ$28,COLUMN('heavy fuel oil'!R$2),FALSE)+VLOOKUP($A5,'heavy fuel oil'!$A$32:$AQ$58,COLUMN('heavy fuel oil'!R$32),FALSE)</f>
        <v>10831505515397.84</v>
      </c>
      <c r="S5">
        <f>VLOOKUP($A5,'heavy fuel oil'!$A$2:$AQ$28,COLUMN('heavy fuel oil'!S$2),FALSE)+VLOOKUP($A5,'heavy fuel oil'!$A$32:$AQ$58,COLUMN('heavy fuel oil'!S$32),FALSE)</f>
        <v>10977309100843.998</v>
      </c>
      <c r="T5">
        <f>VLOOKUP($A5,'heavy fuel oil'!$A$2:$AQ$28,COLUMN('heavy fuel oil'!T$2),FALSE)+VLOOKUP($A5,'heavy fuel oil'!$A$32:$AQ$58,COLUMN('heavy fuel oil'!T$32),FALSE)</f>
        <v>11121741196159.004</v>
      </c>
      <c r="U5">
        <f>VLOOKUP($A5,'heavy fuel oil'!$A$2:$AQ$28,COLUMN('heavy fuel oil'!U$2),FALSE)+VLOOKUP($A5,'heavy fuel oil'!$A$32:$AQ$58,COLUMN('heavy fuel oil'!U$32),FALSE)</f>
        <v>11264543016123.068</v>
      </c>
      <c r="V5">
        <f>VLOOKUP($A5,'heavy fuel oil'!$A$2:$AQ$28,COLUMN('heavy fuel oil'!V$2),FALSE)+VLOOKUP($A5,'heavy fuel oil'!$A$32:$AQ$58,COLUMN('heavy fuel oil'!V$32),FALSE)</f>
        <v>11405441524428.791</v>
      </c>
      <c r="W5">
        <f>VLOOKUP($A5,'heavy fuel oil'!$A$2:$AQ$28,COLUMN('heavy fuel oil'!W$2),FALSE)+VLOOKUP($A5,'heavy fuel oil'!$A$32:$AQ$58,COLUMN('heavy fuel oil'!W$32),FALSE)</f>
        <v>11537180877950.221</v>
      </c>
      <c r="X5">
        <f>VLOOKUP($A5,'heavy fuel oil'!$A$2:$AQ$28,COLUMN('heavy fuel oil'!X$2),FALSE)+VLOOKUP($A5,'heavy fuel oil'!$A$32:$AQ$58,COLUMN('heavy fuel oil'!X$32),FALSE)</f>
        <v>11647663254063.711</v>
      </c>
      <c r="Y5">
        <f>VLOOKUP($A5,'heavy fuel oil'!$A$2:$AQ$28,COLUMN('heavy fuel oil'!Y$2),FALSE)+VLOOKUP($A5,'heavy fuel oil'!$A$32:$AQ$58,COLUMN('heavy fuel oil'!Y$32),FALSE)</f>
        <v>11747576505475.238</v>
      </c>
      <c r="Z5">
        <f>VLOOKUP($A5,'heavy fuel oil'!$A$2:$AQ$28,COLUMN('heavy fuel oil'!Z$2),FALSE)+VLOOKUP($A5,'heavy fuel oil'!$A$32:$AQ$58,COLUMN('heavy fuel oil'!Z$32),FALSE)</f>
        <v>11836432784478.611</v>
      </c>
      <c r="AA5">
        <f>VLOOKUP($A5,'heavy fuel oil'!$A$2:$AQ$28,COLUMN('heavy fuel oil'!AA$2),FALSE)+VLOOKUP($A5,'heavy fuel oil'!$A$32:$AQ$58,COLUMN('heavy fuel oil'!AA$32),FALSE)</f>
        <v>11913646005967.443</v>
      </c>
      <c r="AB5">
        <f>VLOOKUP($A5,'heavy fuel oil'!$A$2:$AQ$28,COLUMN('heavy fuel oil'!AB$2),FALSE)+VLOOKUP($A5,'heavy fuel oil'!$A$32:$AQ$58,COLUMN('heavy fuel oil'!AB$32),FALSE)</f>
        <v>11978770193011.395</v>
      </c>
      <c r="AC5">
        <f>VLOOKUP($A5,'heavy fuel oil'!$A$2:$AQ$28,COLUMN('heavy fuel oil'!AC$2),FALSE)+VLOOKUP($A5,'heavy fuel oil'!$A$32:$AQ$58,COLUMN('heavy fuel oil'!AC$32),FALSE)</f>
        <v>12031387299753.754</v>
      </c>
      <c r="AD5">
        <f>VLOOKUP($A5,'heavy fuel oil'!$A$2:$AQ$28,COLUMN('heavy fuel oil'!AD$2),FALSE)+VLOOKUP($A5,'heavy fuel oil'!$A$32:$AQ$58,COLUMN('heavy fuel oil'!AD$32),FALSE)</f>
        <v>12071110660300.285</v>
      </c>
      <c r="AE5">
        <f>VLOOKUP($A5,'heavy fuel oil'!$A$2:$AQ$28,COLUMN('heavy fuel oil'!AE$2),FALSE)+VLOOKUP($A5,'heavy fuel oil'!$A$32:$AQ$58,COLUMN('heavy fuel oil'!AE$32),FALSE)</f>
        <v>12097467506195.502</v>
      </c>
      <c r="AF5">
        <f>VLOOKUP($A5,'heavy fuel oil'!$A$2:$AQ$28,COLUMN('heavy fuel oil'!AF$2),FALSE)+VLOOKUP($A5,'heavy fuel oil'!$A$32:$AQ$58,COLUMN('heavy fuel oil'!AF$32),FALSE)</f>
        <v>12110143325953.576</v>
      </c>
      <c r="AG5">
        <f>VLOOKUP($A5,'heavy fuel oil'!$A$2:$AQ$28,COLUMN('heavy fuel oil'!AG$2),FALSE)+VLOOKUP($A5,'heavy fuel oil'!$A$32:$AQ$58,COLUMN('heavy fuel oil'!AG$32),FALSE)</f>
        <v>12108744383022.35</v>
      </c>
      <c r="AH5">
        <f>VLOOKUP($A5,'heavy fuel oil'!$A$2:$AQ$28,COLUMN('heavy fuel oil'!AH$2),FALSE)+VLOOKUP($A5,'heavy fuel oil'!$A$32:$AQ$58,COLUMN('heavy fuel oil'!AH$32),FALSE)</f>
        <v>12080921031390.711</v>
      </c>
      <c r="AI5">
        <f>VLOOKUP($A5,'heavy fuel oil'!$A$2:$AQ$28,COLUMN('heavy fuel oil'!AI$2),FALSE)+VLOOKUP($A5,'heavy fuel oil'!$A$32:$AQ$58,COLUMN('heavy fuel oil'!AI$32),FALSE)</f>
        <v>12038554725865.537</v>
      </c>
      <c r="AJ5">
        <f>VLOOKUP($A5,'heavy fuel oil'!$A$2:$AQ$28,COLUMN('heavy fuel oil'!AJ$2),FALSE)+VLOOKUP($A5,'heavy fuel oil'!$A$32:$AQ$58,COLUMN('heavy fuel oil'!AJ$32),FALSE)</f>
        <v>11981442854443.035</v>
      </c>
      <c r="AK5">
        <f>VLOOKUP($A5,'heavy fuel oil'!$A$2:$AQ$28,COLUMN('heavy fuel oil'!AK$2),FALSE)+VLOOKUP($A5,'heavy fuel oil'!$A$32:$AQ$58,COLUMN('heavy fuel oil'!AK$32),FALSE)</f>
        <v>11909440096793.555</v>
      </c>
      <c r="AL5">
        <f>VLOOKUP($A5,'heavy fuel oil'!$A$2:$AQ$28,COLUMN('heavy fuel oil'!AL$2),FALSE)+VLOOKUP($A5,'heavy fuel oil'!$A$32:$AQ$58,COLUMN('heavy fuel oil'!AL$32),FALSE)</f>
        <v>11822461665563.127</v>
      </c>
      <c r="AM5">
        <f>VLOOKUP($A5,'heavy fuel oil'!$A$2:$AQ$28,COLUMN('heavy fuel oil'!AM$2),FALSE)+VLOOKUP($A5,'heavy fuel oil'!$A$32:$AQ$58,COLUMN('heavy fuel oil'!AM$32),FALSE)</f>
        <v>11720367862525.041</v>
      </c>
      <c r="AN5">
        <f>VLOOKUP($A5,'heavy fuel oil'!$A$2:$AQ$28,COLUMN('heavy fuel oil'!AN$2),FALSE)+VLOOKUP($A5,'heavy fuel oil'!$A$32:$AQ$58,COLUMN('heavy fuel oil'!AN$32),FALSE)</f>
        <v>11603206483208.293</v>
      </c>
      <c r="AO5">
        <f>VLOOKUP($A5,'heavy fuel oil'!$A$2:$AQ$28,COLUMN('heavy fuel oil'!AO$2),FALSE)+VLOOKUP($A5,'heavy fuel oil'!$A$32:$AQ$58,COLUMN('heavy fuel oil'!AO$32),FALSE)</f>
        <v>11470978075157.881</v>
      </c>
      <c r="AP5">
        <f>VLOOKUP($A5,'heavy fuel oil'!$A$2:$AQ$28,COLUMN('heavy fuel oil'!AP$2),FALSE)+VLOOKUP($A5,'heavy fuel oil'!$A$32:$AQ$58,COLUMN('heavy fuel oil'!AP$32),FALSE)</f>
        <v>11323873910857.33</v>
      </c>
      <c r="AQ5">
        <f>VLOOKUP($A5,'heavy fuel oil'!$A$2:$AQ$28,COLUMN('heavy fuel oil'!AQ$2),FALSE)+VLOOKUP($A5,'heavy fuel oil'!$A$32:$AQ$58,COLUMN('heavy fuel oil'!AQ$32),FALSE)</f>
        <v>11162044296168.529</v>
      </c>
    </row>
    <row r="6" spans="1:43">
      <c r="A6" s="37" t="s">
        <v>620</v>
      </c>
      <c r="B6">
        <f>VLOOKUP($A6,'heavy fuel oil'!$A$2:$AQ$28,COLUMN('heavy fuel oil'!B$2),FALSE)+VLOOKUP($A6,'heavy fuel oil'!$A$32:$AQ$58,COLUMN('heavy fuel oil'!B$32),FALSE)</f>
        <v>0</v>
      </c>
      <c r="C6">
        <f>VLOOKUP($A6,'heavy fuel oil'!$A$2:$AQ$28,COLUMN('heavy fuel oil'!C$2),FALSE)+VLOOKUP($A6,'heavy fuel oil'!$A$32:$AQ$58,COLUMN('heavy fuel oil'!C$32),FALSE)</f>
        <v>0</v>
      </c>
      <c r="D6">
        <f>VLOOKUP($A6,'heavy fuel oil'!$A$2:$AQ$28,COLUMN('heavy fuel oil'!D$2),FALSE)+VLOOKUP($A6,'heavy fuel oil'!$A$32:$AQ$58,COLUMN('heavy fuel oil'!D$32),FALSE)</f>
        <v>0</v>
      </c>
      <c r="E6">
        <f>VLOOKUP($A6,'heavy fuel oil'!$A$2:$AQ$28,COLUMN('heavy fuel oil'!E$2),FALSE)+VLOOKUP($A6,'heavy fuel oil'!$A$32:$AQ$58,COLUMN('heavy fuel oil'!E$32),FALSE)</f>
        <v>0</v>
      </c>
      <c r="F6">
        <f>VLOOKUP($A6,'heavy fuel oil'!$A$2:$AQ$28,COLUMN('heavy fuel oil'!F$2),FALSE)+VLOOKUP($A6,'heavy fuel oil'!$A$32:$AQ$58,COLUMN('heavy fuel oil'!F$32),FALSE)</f>
        <v>0</v>
      </c>
      <c r="G6">
        <f>VLOOKUP($A6,'heavy fuel oil'!$A$2:$AQ$28,COLUMN('heavy fuel oil'!G$2),FALSE)+VLOOKUP($A6,'heavy fuel oil'!$A$32:$AQ$58,COLUMN('heavy fuel oil'!G$32),FALSE)</f>
        <v>0</v>
      </c>
      <c r="H6">
        <f>VLOOKUP($A6,'heavy fuel oil'!$A$2:$AQ$28,COLUMN('heavy fuel oil'!H$2),FALSE)+VLOOKUP($A6,'heavy fuel oil'!$A$32:$AQ$58,COLUMN('heavy fuel oil'!H$32),FALSE)</f>
        <v>0</v>
      </c>
      <c r="I6">
        <f>VLOOKUP($A6,'heavy fuel oil'!$A$2:$AQ$28,COLUMN('heavy fuel oil'!I$2),FALSE)+VLOOKUP($A6,'heavy fuel oil'!$A$32:$AQ$58,COLUMN('heavy fuel oil'!I$32),FALSE)</f>
        <v>0</v>
      </c>
      <c r="J6">
        <f>VLOOKUP($A6,'heavy fuel oil'!$A$2:$AQ$28,COLUMN('heavy fuel oil'!J$2),FALSE)+VLOOKUP($A6,'heavy fuel oil'!$A$32:$AQ$58,COLUMN('heavy fuel oil'!J$32),FALSE)</f>
        <v>0</v>
      </c>
      <c r="K6">
        <f>VLOOKUP($A6,'heavy fuel oil'!$A$2:$AQ$28,COLUMN('heavy fuel oil'!K$2),FALSE)+VLOOKUP($A6,'heavy fuel oil'!$A$32:$AQ$58,COLUMN('heavy fuel oil'!K$32),FALSE)</f>
        <v>0</v>
      </c>
      <c r="L6">
        <f>VLOOKUP($A6,'heavy fuel oil'!$A$2:$AQ$28,COLUMN('heavy fuel oil'!L$2),FALSE)+VLOOKUP($A6,'heavy fuel oil'!$A$32:$AQ$58,COLUMN('heavy fuel oil'!L$32),FALSE)</f>
        <v>0</v>
      </c>
      <c r="M6">
        <f>VLOOKUP($A6,'heavy fuel oil'!$A$2:$AQ$28,COLUMN('heavy fuel oil'!M$2),FALSE)+VLOOKUP($A6,'heavy fuel oil'!$A$32:$AQ$58,COLUMN('heavy fuel oil'!M$32),FALSE)</f>
        <v>0</v>
      </c>
      <c r="N6">
        <f>VLOOKUP($A6,'heavy fuel oil'!$A$2:$AQ$28,COLUMN('heavy fuel oil'!N$2),FALSE)+VLOOKUP($A6,'heavy fuel oil'!$A$32:$AQ$58,COLUMN('heavy fuel oil'!N$32),FALSE)</f>
        <v>0</v>
      </c>
      <c r="O6">
        <f>VLOOKUP($A6,'heavy fuel oil'!$A$2:$AQ$28,COLUMN('heavy fuel oil'!O$2),FALSE)+VLOOKUP($A6,'heavy fuel oil'!$A$32:$AQ$58,COLUMN('heavy fuel oil'!O$32),FALSE)</f>
        <v>0</v>
      </c>
      <c r="P6">
        <f>VLOOKUP($A6,'heavy fuel oil'!$A$2:$AQ$28,COLUMN('heavy fuel oil'!P$2),FALSE)+VLOOKUP($A6,'heavy fuel oil'!$A$32:$AQ$58,COLUMN('heavy fuel oil'!P$32),FALSE)</f>
        <v>0</v>
      </c>
      <c r="Q6">
        <f>VLOOKUP($A6,'heavy fuel oil'!$A$2:$AQ$28,COLUMN('heavy fuel oil'!Q$2),FALSE)+VLOOKUP($A6,'heavy fuel oil'!$A$32:$AQ$58,COLUMN('heavy fuel oil'!Q$32),FALSE)</f>
        <v>0</v>
      </c>
      <c r="R6">
        <f>VLOOKUP($A6,'heavy fuel oil'!$A$2:$AQ$28,COLUMN('heavy fuel oil'!R$2),FALSE)+VLOOKUP($A6,'heavy fuel oil'!$A$32:$AQ$58,COLUMN('heavy fuel oil'!R$32),FALSE)</f>
        <v>0</v>
      </c>
      <c r="S6">
        <f>VLOOKUP($A6,'heavy fuel oil'!$A$2:$AQ$28,COLUMN('heavy fuel oil'!S$2),FALSE)+VLOOKUP($A6,'heavy fuel oil'!$A$32:$AQ$58,COLUMN('heavy fuel oil'!S$32),FALSE)</f>
        <v>0</v>
      </c>
      <c r="T6">
        <f>VLOOKUP($A6,'heavy fuel oil'!$A$2:$AQ$28,COLUMN('heavy fuel oil'!T$2),FALSE)+VLOOKUP($A6,'heavy fuel oil'!$A$32:$AQ$58,COLUMN('heavy fuel oil'!T$32),FALSE)</f>
        <v>0</v>
      </c>
      <c r="U6">
        <f>VLOOKUP($A6,'heavy fuel oil'!$A$2:$AQ$28,COLUMN('heavy fuel oil'!U$2),FALSE)+VLOOKUP($A6,'heavy fuel oil'!$A$32:$AQ$58,COLUMN('heavy fuel oil'!U$32),FALSE)</f>
        <v>0</v>
      </c>
      <c r="V6">
        <f>VLOOKUP($A6,'heavy fuel oil'!$A$2:$AQ$28,COLUMN('heavy fuel oil'!V$2),FALSE)+VLOOKUP($A6,'heavy fuel oil'!$A$32:$AQ$58,COLUMN('heavy fuel oil'!V$32),FALSE)</f>
        <v>0</v>
      </c>
      <c r="W6">
        <f>VLOOKUP($A6,'heavy fuel oil'!$A$2:$AQ$28,COLUMN('heavy fuel oil'!W$2),FALSE)+VLOOKUP($A6,'heavy fuel oil'!$A$32:$AQ$58,COLUMN('heavy fuel oil'!W$32),FALSE)</f>
        <v>0</v>
      </c>
      <c r="X6">
        <f>VLOOKUP($A6,'heavy fuel oil'!$A$2:$AQ$28,COLUMN('heavy fuel oil'!X$2),FALSE)+VLOOKUP($A6,'heavy fuel oil'!$A$32:$AQ$58,COLUMN('heavy fuel oil'!X$32),FALSE)</f>
        <v>0</v>
      </c>
      <c r="Y6">
        <f>VLOOKUP($A6,'heavy fuel oil'!$A$2:$AQ$28,COLUMN('heavy fuel oil'!Y$2),FALSE)+VLOOKUP($A6,'heavy fuel oil'!$A$32:$AQ$58,COLUMN('heavy fuel oil'!Y$32),FALSE)</f>
        <v>0</v>
      </c>
      <c r="Z6">
        <f>VLOOKUP($A6,'heavy fuel oil'!$A$2:$AQ$28,COLUMN('heavy fuel oil'!Z$2),FALSE)+VLOOKUP($A6,'heavy fuel oil'!$A$32:$AQ$58,COLUMN('heavy fuel oil'!Z$32),FALSE)</f>
        <v>0</v>
      </c>
      <c r="AA6">
        <f>VLOOKUP($A6,'heavy fuel oil'!$A$2:$AQ$28,COLUMN('heavy fuel oil'!AA$2),FALSE)+VLOOKUP($A6,'heavy fuel oil'!$A$32:$AQ$58,COLUMN('heavy fuel oil'!AA$32),FALSE)</f>
        <v>0</v>
      </c>
      <c r="AB6">
        <f>VLOOKUP($A6,'heavy fuel oil'!$A$2:$AQ$28,COLUMN('heavy fuel oil'!AB$2),FALSE)+VLOOKUP($A6,'heavy fuel oil'!$A$32:$AQ$58,COLUMN('heavy fuel oil'!AB$32),FALSE)</f>
        <v>0</v>
      </c>
      <c r="AC6">
        <f>VLOOKUP($A6,'heavy fuel oil'!$A$2:$AQ$28,COLUMN('heavy fuel oil'!AC$2),FALSE)+VLOOKUP($A6,'heavy fuel oil'!$A$32:$AQ$58,COLUMN('heavy fuel oil'!AC$32),FALSE)</f>
        <v>0</v>
      </c>
      <c r="AD6">
        <f>VLOOKUP($A6,'heavy fuel oil'!$A$2:$AQ$28,COLUMN('heavy fuel oil'!AD$2),FALSE)+VLOOKUP($A6,'heavy fuel oil'!$A$32:$AQ$58,COLUMN('heavy fuel oil'!AD$32),FALSE)</f>
        <v>0</v>
      </c>
      <c r="AE6">
        <f>VLOOKUP($A6,'heavy fuel oil'!$A$2:$AQ$28,COLUMN('heavy fuel oil'!AE$2),FALSE)+VLOOKUP($A6,'heavy fuel oil'!$A$32:$AQ$58,COLUMN('heavy fuel oil'!AE$32),FALSE)</f>
        <v>0</v>
      </c>
      <c r="AF6">
        <f>VLOOKUP($A6,'heavy fuel oil'!$A$2:$AQ$28,COLUMN('heavy fuel oil'!AF$2),FALSE)+VLOOKUP($A6,'heavy fuel oil'!$A$32:$AQ$58,COLUMN('heavy fuel oil'!AF$32),FALSE)</f>
        <v>0</v>
      </c>
      <c r="AG6">
        <f>VLOOKUP($A6,'heavy fuel oil'!$A$2:$AQ$28,COLUMN('heavy fuel oil'!AG$2),FALSE)+VLOOKUP($A6,'heavy fuel oil'!$A$32:$AQ$58,COLUMN('heavy fuel oil'!AG$32),FALSE)</f>
        <v>0</v>
      </c>
      <c r="AH6">
        <f>VLOOKUP($A6,'heavy fuel oil'!$A$2:$AQ$28,COLUMN('heavy fuel oil'!AH$2),FALSE)+VLOOKUP($A6,'heavy fuel oil'!$A$32:$AQ$58,COLUMN('heavy fuel oil'!AH$32),FALSE)</f>
        <v>0</v>
      </c>
      <c r="AI6">
        <f>VLOOKUP($A6,'heavy fuel oil'!$A$2:$AQ$28,COLUMN('heavy fuel oil'!AI$2),FALSE)+VLOOKUP($A6,'heavy fuel oil'!$A$32:$AQ$58,COLUMN('heavy fuel oil'!AI$32),FALSE)</f>
        <v>0</v>
      </c>
      <c r="AJ6">
        <f>VLOOKUP($A6,'heavy fuel oil'!$A$2:$AQ$28,COLUMN('heavy fuel oil'!AJ$2),FALSE)+VLOOKUP($A6,'heavy fuel oil'!$A$32:$AQ$58,COLUMN('heavy fuel oil'!AJ$32),FALSE)</f>
        <v>0</v>
      </c>
      <c r="AK6">
        <f>VLOOKUP($A6,'heavy fuel oil'!$A$2:$AQ$28,COLUMN('heavy fuel oil'!AK$2),FALSE)+VLOOKUP($A6,'heavy fuel oil'!$A$32:$AQ$58,COLUMN('heavy fuel oil'!AK$32),FALSE)</f>
        <v>0</v>
      </c>
      <c r="AL6">
        <f>VLOOKUP($A6,'heavy fuel oil'!$A$2:$AQ$28,COLUMN('heavy fuel oil'!AL$2),FALSE)+VLOOKUP($A6,'heavy fuel oil'!$A$32:$AQ$58,COLUMN('heavy fuel oil'!AL$32),FALSE)</f>
        <v>0</v>
      </c>
      <c r="AM6">
        <f>VLOOKUP($A6,'heavy fuel oil'!$A$2:$AQ$28,COLUMN('heavy fuel oil'!AM$2),FALSE)+VLOOKUP($A6,'heavy fuel oil'!$A$32:$AQ$58,COLUMN('heavy fuel oil'!AM$32),FALSE)</f>
        <v>0</v>
      </c>
      <c r="AN6">
        <f>VLOOKUP($A6,'heavy fuel oil'!$A$2:$AQ$28,COLUMN('heavy fuel oil'!AN$2),FALSE)+VLOOKUP($A6,'heavy fuel oil'!$A$32:$AQ$58,COLUMN('heavy fuel oil'!AN$32),FALSE)</f>
        <v>0</v>
      </c>
      <c r="AO6">
        <f>VLOOKUP($A6,'heavy fuel oil'!$A$2:$AQ$28,COLUMN('heavy fuel oil'!AO$2),FALSE)+VLOOKUP($A6,'heavy fuel oil'!$A$32:$AQ$58,COLUMN('heavy fuel oil'!AO$32),FALSE)</f>
        <v>0</v>
      </c>
      <c r="AP6">
        <f>VLOOKUP($A6,'heavy fuel oil'!$A$2:$AQ$28,COLUMN('heavy fuel oil'!AP$2),FALSE)+VLOOKUP($A6,'heavy fuel oil'!$A$32:$AQ$58,COLUMN('heavy fuel oil'!AP$32),FALSE)</f>
        <v>0</v>
      </c>
      <c r="AQ6">
        <f>VLOOKUP($A6,'heavy fuel oil'!$A$2:$AQ$28,COLUMN('heavy fuel oil'!AQ$2),FALSE)+VLOOKUP($A6,'heavy fuel oil'!$A$32:$AQ$58,COLUMN('heavy fuel oil'!AQ$32),FALSE)</f>
        <v>0</v>
      </c>
    </row>
    <row r="7" spans="1:43">
      <c r="A7" s="37" t="s">
        <v>621</v>
      </c>
      <c r="B7">
        <f>VLOOKUP($A7,'heavy fuel oil'!$A$2:$AQ$28,COLUMN('heavy fuel oil'!B$2),FALSE)+VLOOKUP($A7,'heavy fuel oil'!$A$32:$AQ$58,COLUMN('heavy fuel oil'!B$32),FALSE)</f>
        <v>62545291090.134941</v>
      </c>
      <c r="C7">
        <f>VLOOKUP($A7,'heavy fuel oil'!$A$2:$AQ$28,COLUMN('heavy fuel oil'!C$2),FALSE)+VLOOKUP($A7,'heavy fuel oil'!$A$32:$AQ$58,COLUMN('heavy fuel oil'!C$32),FALSE)</f>
        <v>78728507957.497787</v>
      </c>
      <c r="D7">
        <f>VLOOKUP($A7,'heavy fuel oil'!$A$2:$AQ$28,COLUMN('heavy fuel oil'!D$2),FALSE)+VLOOKUP($A7,'heavy fuel oil'!$A$32:$AQ$58,COLUMN('heavy fuel oil'!D$32),FALSE)</f>
        <v>72058909017.820938</v>
      </c>
      <c r="E7">
        <f>VLOOKUP($A7,'heavy fuel oil'!$A$2:$AQ$28,COLUMN('heavy fuel oil'!E$2),FALSE)+VLOOKUP($A7,'heavy fuel oil'!$A$32:$AQ$58,COLUMN('heavy fuel oil'!E$32),FALSE)</f>
        <v>72486417177.123016</v>
      </c>
      <c r="F7">
        <f>VLOOKUP($A7,'heavy fuel oil'!$A$2:$AQ$28,COLUMN('heavy fuel oil'!F$2),FALSE)+VLOOKUP($A7,'heavy fuel oil'!$A$32:$AQ$58,COLUMN('heavy fuel oil'!F$32),FALSE)</f>
        <v>72774846657.169357</v>
      </c>
      <c r="G7">
        <f>VLOOKUP($A7,'heavy fuel oil'!$A$2:$AQ$28,COLUMN('heavy fuel oil'!G$2),FALSE)+VLOOKUP($A7,'heavy fuel oil'!$A$32:$AQ$58,COLUMN('heavy fuel oil'!G$32),FALSE)</f>
        <v>72976289028.339035</v>
      </c>
      <c r="H7">
        <f>VLOOKUP($A7,'heavy fuel oil'!$A$2:$AQ$28,COLUMN('heavy fuel oil'!H$2),FALSE)+VLOOKUP($A7,'heavy fuel oil'!$A$32:$AQ$58,COLUMN('heavy fuel oil'!H$32),FALSE)</f>
        <v>73122059023.658691</v>
      </c>
      <c r="I7">
        <f>VLOOKUP($A7,'heavy fuel oil'!$A$2:$AQ$28,COLUMN('heavy fuel oil'!I$2),FALSE)+VLOOKUP($A7,'heavy fuel oil'!$A$32:$AQ$58,COLUMN('heavy fuel oil'!I$32),FALSE)</f>
        <v>73192690522.738419</v>
      </c>
      <c r="J7">
        <f>VLOOKUP($A7,'heavy fuel oil'!$A$2:$AQ$28,COLUMN('heavy fuel oil'!J$2),FALSE)+VLOOKUP($A7,'heavy fuel oil'!$A$32:$AQ$58,COLUMN('heavy fuel oil'!J$32),FALSE)</f>
        <v>73262761439.728333</v>
      </c>
      <c r="K7">
        <f>VLOOKUP($A7,'heavy fuel oil'!$A$2:$AQ$28,COLUMN('heavy fuel oil'!K$2),FALSE)+VLOOKUP($A7,'heavy fuel oil'!$A$32:$AQ$58,COLUMN('heavy fuel oil'!K$32),FALSE)</f>
        <v>73333641904.37767</v>
      </c>
      <c r="L7">
        <f>VLOOKUP($A7,'heavy fuel oil'!$A$2:$AQ$28,COLUMN('heavy fuel oil'!L$2),FALSE)+VLOOKUP($A7,'heavy fuel oil'!$A$32:$AQ$58,COLUMN('heavy fuel oil'!L$32),FALSE)</f>
        <v>73406251042.913879</v>
      </c>
      <c r="M7">
        <f>VLOOKUP($A7,'heavy fuel oil'!$A$2:$AQ$28,COLUMN('heavy fuel oil'!M$2),FALSE)+VLOOKUP($A7,'heavy fuel oil'!$A$32:$AQ$58,COLUMN('heavy fuel oil'!M$32),FALSE)</f>
        <v>73372408984.096741</v>
      </c>
      <c r="N7">
        <f>VLOOKUP($A7,'heavy fuel oil'!$A$2:$AQ$28,COLUMN('heavy fuel oil'!N$2),FALSE)+VLOOKUP($A7,'heavy fuel oil'!$A$32:$AQ$58,COLUMN('heavy fuel oil'!N$32),FALSE)</f>
        <v>73340982230.955704</v>
      </c>
      <c r="O7">
        <f>VLOOKUP($A7,'heavy fuel oil'!$A$2:$AQ$28,COLUMN('heavy fuel oil'!O$2),FALSE)+VLOOKUP($A7,'heavy fuel oil'!$A$32:$AQ$58,COLUMN('heavy fuel oil'!O$32),FALSE)</f>
        <v>73311922073.611893</v>
      </c>
      <c r="P7">
        <f>VLOOKUP($A7,'heavy fuel oil'!$A$2:$AQ$28,COLUMN('heavy fuel oil'!P$2),FALSE)+VLOOKUP($A7,'heavy fuel oil'!$A$32:$AQ$58,COLUMN('heavy fuel oil'!P$32),FALSE)</f>
        <v>73284962664.054962</v>
      </c>
      <c r="Q7">
        <f>VLOOKUP($A7,'heavy fuel oil'!$A$2:$AQ$28,COLUMN('heavy fuel oil'!Q$2),FALSE)+VLOOKUP($A7,'heavy fuel oil'!$A$32:$AQ$58,COLUMN('heavy fuel oil'!Q$32),FALSE)</f>
        <v>73258935583.970734</v>
      </c>
      <c r="R7">
        <f>VLOOKUP($A7,'heavy fuel oil'!$A$2:$AQ$28,COLUMN('heavy fuel oil'!R$2),FALSE)+VLOOKUP($A7,'heavy fuel oil'!$A$32:$AQ$58,COLUMN('heavy fuel oil'!R$32),FALSE)</f>
        <v>73160856045.71344</v>
      </c>
      <c r="S7">
        <f>VLOOKUP($A7,'heavy fuel oil'!$A$2:$AQ$28,COLUMN('heavy fuel oil'!S$2),FALSE)+VLOOKUP($A7,'heavy fuel oil'!$A$32:$AQ$58,COLUMN('heavy fuel oil'!S$32),FALSE)</f>
        <v>73134107839.849106</v>
      </c>
      <c r="T7">
        <f>VLOOKUP($A7,'heavy fuel oil'!$A$2:$AQ$28,COLUMN('heavy fuel oil'!T$2),FALSE)+VLOOKUP($A7,'heavy fuel oil'!$A$32:$AQ$58,COLUMN('heavy fuel oil'!T$32),FALSE)</f>
        <v>73104744458.950714</v>
      </c>
      <c r="U7">
        <f>VLOOKUP($A7,'heavy fuel oil'!$A$2:$AQ$28,COLUMN('heavy fuel oil'!U$2),FALSE)+VLOOKUP($A7,'heavy fuel oil'!$A$32:$AQ$58,COLUMN('heavy fuel oil'!U$32),FALSE)</f>
        <v>73071164114.707077</v>
      </c>
      <c r="V7">
        <f>VLOOKUP($A7,'heavy fuel oil'!$A$2:$AQ$28,COLUMN('heavy fuel oil'!V$2),FALSE)+VLOOKUP($A7,'heavy fuel oil'!$A$32:$AQ$58,COLUMN('heavy fuel oil'!V$32),FALSE)</f>
        <v>73031706155.296082</v>
      </c>
      <c r="W7">
        <f>VLOOKUP($A7,'heavy fuel oil'!$A$2:$AQ$28,COLUMN('heavy fuel oil'!W$2),FALSE)+VLOOKUP($A7,'heavy fuel oil'!$A$32:$AQ$58,COLUMN('heavy fuel oil'!W$32),FALSE)</f>
        <v>72940604442.085754</v>
      </c>
      <c r="X7">
        <f>VLOOKUP($A7,'heavy fuel oil'!$A$2:$AQ$28,COLUMN('heavy fuel oil'!X$2),FALSE)+VLOOKUP($A7,'heavy fuel oil'!$A$32:$AQ$58,COLUMN('heavy fuel oil'!X$32),FALSE)</f>
        <v>72724099491.051193</v>
      </c>
      <c r="Y7">
        <f>VLOOKUP($A7,'heavy fuel oil'!$A$2:$AQ$28,COLUMN('heavy fuel oil'!Y$2),FALSE)+VLOOKUP($A7,'heavy fuel oil'!$A$32:$AQ$58,COLUMN('heavy fuel oil'!Y$32),FALSE)</f>
        <v>72452514572.049088</v>
      </c>
      <c r="Z7">
        <f>VLOOKUP($A7,'heavy fuel oil'!$A$2:$AQ$28,COLUMN('heavy fuel oil'!Z$2),FALSE)+VLOOKUP($A7,'heavy fuel oil'!$A$32:$AQ$58,COLUMN('heavy fuel oil'!Z$32),FALSE)</f>
        <v>72124629905.800339</v>
      </c>
      <c r="AA7">
        <f>VLOOKUP($A7,'heavy fuel oil'!$A$2:$AQ$28,COLUMN('heavy fuel oil'!AA$2),FALSE)+VLOOKUP($A7,'heavy fuel oil'!$A$32:$AQ$58,COLUMN('heavy fuel oil'!AA$32),FALSE)</f>
        <v>71738655674.542358</v>
      </c>
      <c r="AB7">
        <f>VLOOKUP($A7,'heavy fuel oil'!$A$2:$AQ$28,COLUMN('heavy fuel oil'!AB$2),FALSE)+VLOOKUP($A7,'heavy fuel oil'!$A$32:$AQ$58,COLUMN('heavy fuel oil'!AB$32),FALSE)</f>
        <v>71293688222.110657</v>
      </c>
      <c r="AC7">
        <f>VLOOKUP($A7,'heavy fuel oil'!$A$2:$AQ$28,COLUMN('heavy fuel oil'!AC$2),FALSE)+VLOOKUP($A7,'heavy fuel oil'!$A$32:$AQ$58,COLUMN('heavy fuel oil'!AC$32),FALSE)</f>
        <v>70789003341.719757</v>
      </c>
      <c r="AD7">
        <f>VLOOKUP($A7,'heavy fuel oil'!$A$2:$AQ$28,COLUMN('heavy fuel oil'!AD$2),FALSE)+VLOOKUP($A7,'heavy fuel oil'!$A$32:$AQ$58,COLUMN('heavy fuel oil'!AD$32),FALSE)</f>
        <v>70224070303.345703</v>
      </c>
      <c r="AE7">
        <f>VLOOKUP($A7,'heavy fuel oil'!$A$2:$AQ$28,COLUMN('heavy fuel oil'!AE$2),FALSE)+VLOOKUP($A7,'heavy fuel oil'!$A$32:$AQ$58,COLUMN('heavy fuel oil'!AE$32),FALSE)</f>
        <v>69597869080.053589</v>
      </c>
      <c r="AF7">
        <f>VLOOKUP($A7,'heavy fuel oil'!$A$2:$AQ$28,COLUMN('heavy fuel oil'!AF$2),FALSE)+VLOOKUP($A7,'heavy fuel oil'!$A$32:$AQ$58,COLUMN('heavy fuel oil'!AF$32),FALSE)</f>
        <v>68910311158.317108</v>
      </c>
      <c r="AG7">
        <f>VLOOKUP($A7,'heavy fuel oil'!$A$2:$AQ$28,COLUMN('heavy fuel oil'!AG$2),FALSE)+VLOOKUP($A7,'heavy fuel oil'!$A$32:$AQ$58,COLUMN('heavy fuel oil'!AG$32),FALSE)</f>
        <v>68160855803.647362</v>
      </c>
      <c r="AH7">
        <f>VLOOKUP($A7,'heavy fuel oil'!$A$2:$AQ$28,COLUMN('heavy fuel oil'!AH$2),FALSE)+VLOOKUP($A7,'heavy fuel oil'!$A$32:$AQ$58,COLUMN('heavy fuel oil'!AH$32),FALSE)</f>
        <v>67282392423.231659</v>
      </c>
      <c r="AI7">
        <f>VLOOKUP($A7,'heavy fuel oil'!$A$2:$AQ$28,COLUMN('heavy fuel oil'!AI$2),FALSE)+VLOOKUP($A7,'heavy fuel oil'!$A$32:$AQ$58,COLUMN('heavy fuel oil'!AI$32),FALSE)</f>
        <v>66344155619.68766</v>
      </c>
      <c r="AJ7">
        <f>VLOOKUP($A7,'heavy fuel oil'!$A$2:$AQ$28,COLUMN('heavy fuel oil'!AJ$2),FALSE)+VLOOKUP($A7,'heavy fuel oil'!$A$32:$AQ$58,COLUMN('heavy fuel oil'!AJ$32),FALSE)</f>
        <v>65346599028.764015</v>
      </c>
      <c r="AK7">
        <f>VLOOKUP($A7,'heavy fuel oil'!$A$2:$AQ$28,COLUMN('heavy fuel oil'!AK$2),FALSE)+VLOOKUP($A7,'heavy fuel oil'!$A$32:$AQ$58,COLUMN('heavy fuel oil'!AK$32),FALSE)</f>
        <v>64290470247.422234</v>
      </c>
      <c r="AL7">
        <f>VLOOKUP($A7,'heavy fuel oil'!$A$2:$AQ$28,COLUMN('heavy fuel oil'!AL$2),FALSE)+VLOOKUP($A7,'heavy fuel oil'!$A$32:$AQ$58,COLUMN('heavy fuel oil'!AL$32),FALSE)</f>
        <v>63176815863.786964</v>
      </c>
      <c r="AM7">
        <f>VLOOKUP($A7,'heavy fuel oil'!$A$2:$AQ$28,COLUMN('heavy fuel oil'!AM$2),FALSE)+VLOOKUP($A7,'heavy fuel oil'!$A$32:$AQ$58,COLUMN('heavy fuel oil'!AM$32),FALSE)</f>
        <v>62006358192.865303</v>
      </c>
      <c r="AN7">
        <f>VLOOKUP($A7,'heavy fuel oil'!$A$2:$AQ$28,COLUMN('heavy fuel oil'!AN$2),FALSE)+VLOOKUP($A7,'heavy fuel oil'!$A$32:$AQ$58,COLUMN('heavy fuel oil'!AN$32),FALSE)</f>
        <v>60780783314.120903</v>
      </c>
      <c r="AO7">
        <f>VLOOKUP($A7,'heavy fuel oil'!$A$2:$AQ$28,COLUMN('heavy fuel oil'!AO$2),FALSE)+VLOOKUP($A7,'heavy fuel oil'!$A$32:$AQ$58,COLUMN('heavy fuel oil'!AO$32),FALSE)</f>
        <v>59501478435.769424</v>
      </c>
      <c r="AP7">
        <f>VLOOKUP($A7,'heavy fuel oil'!$A$2:$AQ$28,COLUMN('heavy fuel oil'!AP$2),FALSE)+VLOOKUP($A7,'heavy fuel oil'!$A$32:$AQ$58,COLUMN('heavy fuel oil'!AP$32),FALSE)</f>
        <v>58170770753.013832</v>
      </c>
      <c r="AQ7">
        <f>VLOOKUP($A7,'heavy fuel oil'!$A$2:$AQ$28,COLUMN('heavy fuel oil'!AQ$2),FALSE)+VLOOKUP($A7,'heavy fuel oil'!$A$32:$AQ$58,COLUMN('heavy fuel oil'!AQ$32),FALSE)</f>
        <v>56790705413.586815</v>
      </c>
    </row>
    <row r="8" spans="1:43">
      <c r="A8" s="37" t="s">
        <v>622</v>
      </c>
      <c r="B8">
        <f>VLOOKUP($A8,'heavy fuel oil'!$A$2:$AQ$28,COLUMN('heavy fuel oil'!B$2),FALSE)+VLOOKUP($A8,'heavy fuel oil'!$A$32:$AQ$58,COLUMN('heavy fuel oil'!B$32),FALSE)</f>
        <v>21912741288.517406</v>
      </c>
      <c r="C8">
        <f>VLOOKUP($A8,'heavy fuel oil'!$A$2:$AQ$28,COLUMN('heavy fuel oil'!C$2),FALSE)+VLOOKUP($A8,'heavy fuel oil'!$A$32:$AQ$58,COLUMN('heavy fuel oil'!C$32),FALSE)</f>
        <v>23484608343.290787</v>
      </c>
      <c r="D8">
        <f>VLOOKUP($A8,'heavy fuel oil'!$A$2:$AQ$28,COLUMN('heavy fuel oil'!D$2),FALSE)+VLOOKUP($A8,'heavy fuel oil'!$A$32:$AQ$58,COLUMN('heavy fuel oil'!D$32),FALSE)</f>
        <v>25410779131.500134</v>
      </c>
      <c r="E8">
        <f>VLOOKUP($A8,'heavy fuel oil'!$A$2:$AQ$28,COLUMN('heavy fuel oil'!E$2),FALSE)+VLOOKUP($A8,'heavy fuel oil'!$A$32:$AQ$58,COLUMN('heavy fuel oil'!E$32),FALSE)</f>
        <v>23444874555.648418</v>
      </c>
      <c r="F8">
        <f>VLOOKUP($A8,'heavy fuel oil'!$A$2:$AQ$28,COLUMN('heavy fuel oil'!F$2),FALSE)+VLOOKUP($A8,'heavy fuel oil'!$A$32:$AQ$58,COLUMN('heavy fuel oil'!F$32),FALSE)</f>
        <v>23266035163.490528</v>
      </c>
      <c r="G8">
        <f>VLOOKUP($A8,'heavy fuel oil'!$A$2:$AQ$28,COLUMN('heavy fuel oil'!G$2),FALSE)+VLOOKUP($A8,'heavy fuel oil'!$A$32:$AQ$58,COLUMN('heavy fuel oil'!G$32),FALSE)</f>
        <v>23065450500.414597</v>
      </c>
      <c r="H8">
        <f>VLOOKUP($A8,'heavy fuel oil'!$A$2:$AQ$28,COLUMN('heavy fuel oil'!H$2),FALSE)+VLOOKUP($A8,'heavy fuel oil'!$A$32:$AQ$58,COLUMN('heavy fuel oil'!H$32),FALSE)</f>
        <v>22853603402.751568</v>
      </c>
      <c r="I8">
        <f>VLOOKUP($A8,'heavy fuel oil'!$A$2:$AQ$28,COLUMN('heavy fuel oil'!I$2),FALSE)+VLOOKUP($A8,'heavy fuel oil'!$A$32:$AQ$58,COLUMN('heavy fuel oil'!I$32),FALSE)</f>
        <v>22624810571.290955</v>
      </c>
      <c r="J8">
        <f>VLOOKUP($A8,'heavy fuel oil'!$A$2:$AQ$28,COLUMN('heavy fuel oil'!J$2),FALSE)+VLOOKUP($A8,'heavy fuel oil'!$A$32:$AQ$58,COLUMN('heavy fuel oil'!J$32),FALSE)</f>
        <v>22402385830.0294</v>
      </c>
      <c r="K8">
        <f>VLOOKUP($A8,'heavy fuel oil'!$A$2:$AQ$28,COLUMN('heavy fuel oil'!K$2),FALSE)+VLOOKUP($A8,'heavy fuel oil'!$A$32:$AQ$58,COLUMN('heavy fuel oil'!K$32),FALSE)</f>
        <v>22186499461.265038</v>
      </c>
      <c r="L8">
        <f>VLOOKUP($A8,'heavy fuel oil'!$A$2:$AQ$28,COLUMN('heavy fuel oil'!L$2),FALSE)+VLOOKUP($A8,'heavy fuel oil'!$A$32:$AQ$58,COLUMN('heavy fuel oil'!L$32),FALSE)</f>
        <v>21977182186.993908</v>
      </c>
      <c r="M8">
        <f>VLOOKUP($A8,'heavy fuel oil'!$A$2:$AQ$28,COLUMN('heavy fuel oil'!M$2),FALSE)+VLOOKUP($A8,'heavy fuel oil'!$A$32:$AQ$58,COLUMN('heavy fuel oil'!M$32),FALSE)</f>
        <v>21742137240.094849</v>
      </c>
      <c r="N8">
        <f>VLOOKUP($A8,'heavy fuel oil'!$A$2:$AQ$28,COLUMN('heavy fuel oil'!N$2),FALSE)+VLOOKUP($A8,'heavy fuel oil'!$A$32:$AQ$58,COLUMN('heavy fuel oil'!N$32),FALSE)</f>
        <v>21514039961.358379</v>
      </c>
      <c r="O8">
        <f>VLOOKUP($A8,'heavy fuel oil'!$A$2:$AQ$28,COLUMN('heavy fuel oil'!O$2),FALSE)+VLOOKUP($A8,'heavy fuel oil'!$A$32:$AQ$58,COLUMN('heavy fuel oil'!O$32),FALSE)</f>
        <v>21292628041.217297</v>
      </c>
      <c r="P8">
        <f>VLOOKUP($A8,'heavy fuel oil'!$A$2:$AQ$28,COLUMN('heavy fuel oil'!P$2),FALSE)+VLOOKUP($A8,'heavy fuel oil'!$A$32:$AQ$58,COLUMN('heavy fuel oil'!P$32),FALSE)</f>
        <v>21077589641.560772</v>
      </c>
      <c r="Q8">
        <f>VLOOKUP($A8,'heavy fuel oil'!$A$2:$AQ$28,COLUMN('heavy fuel oil'!Q$2),FALSE)+VLOOKUP($A8,'heavy fuel oil'!$A$32:$AQ$58,COLUMN('heavy fuel oil'!Q$32),FALSE)</f>
        <v>20868370353.754028</v>
      </c>
      <c r="R8">
        <f>VLOOKUP($A8,'heavy fuel oil'!$A$2:$AQ$28,COLUMN('heavy fuel oil'!R$2),FALSE)+VLOOKUP($A8,'heavy fuel oil'!$A$32:$AQ$58,COLUMN('heavy fuel oil'!R$32),FALSE)</f>
        <v>20644174314.529942</v>
      </c>
      <c r="S8">
        <f>VLOOKUP($A8,'heavy fuel oil'!$A$2:$AQ$28,COLUMN('heavy fuel oil'!S$2),FALSE)+VLOOKUP($A8,'heavy fuel oil'!$A$32:$AQ$58,COLUMN('heavy fuel oil'!S$32),FALSE)</f>
        <v>20445466706.859131</v>
      </c>
      <c r="T8">
        <f>VLOOKUP($A8,'heavy fuel oil'!$A$2:$AQ$28,COLUMN('heavy fuel oil'!T$2),FALSE)+VLOOKUP($A8,'heavy fuel oil'!$A$32:$AQ$58,COLUMN('heavy fuel oil'!T$32),FALSE)</f>
        <v>20251028212.076077</v>
      </c>
      <c r="U8">
        <f>VLOOKUP($A8,'heavy fuel oil'!$A$2:$AQ$28,COLUMN('heavy fuel oil'!U$2),FALSE)+VLOOKUP($A8,'heavy fuel oil'!$A$32:$AQ$58,COLUMN('heavy fuel oil'!U$32),FALSE)</f>
        <v>20060271218.834938</v>
      </c>
      <c r="V8">
        <f>VLOOKUP($A8,'heavy fuel oil'!$A$2:$AQ$28,COLUMN('heavy fuel oil'!V$2),FALSE)+VLOOKUP($A8,'heavy fuel oil'!$A$32:$AQ$58,COLUMN('heavy fuel oil'!V$32),FALSE)</f>
        <v>19872614416.785927</v>
      </c>
      <c r="W8">
        <f>VLOOKUP($A8,'heavy fuel oil'!$A$2:$AQ$28,COLUMN('heavy fuel oil'!W$2),FALSE)+VLOOKUP($A8,'heavy fuel oil'!$A$32:$AQ$58,COLUMN('heavy fuel oil'!W$32),FALSE)</f>
        <v>19675600646.501114</v>
      </c>
      <c r="X8">
        <f>VLOOKUP($A8,'heavy fuel oil'!$A$2:$AQ$28,COLUMN('heavy fuel oil'!X$2),FALSE)+VLOOKUP($A8,'heavy fuel oil'!$A$32:$AQ$58,COLUMN('heavy fuel oil'!X$32),FALSE)</f>
        <v>19449712605.11739</v>
      </c>
      <c r="Y8">
        <f>VLOOKUP($A8,'heavy fuel oil'!$A$2:$AQ$28,COLUMN('heavy fuel oil'!Y$2),FALSE)+VLOOKUP($A8,'heavy fuel oil'!$A$32:$AQ$58,COLUMN('heavy fuel oil'!Y$32),FALSE)</f>
        <v>19214295601.123833</v>
      </c>
      <c r="Z8">
        <f>VLOOKUP($A8,'heavy fuel oil'!$A$2:$AQ$28,COLUMN('heavy fuel oil'!Z$2),FALSE)+VLOOKUP($A8,'heavy fuel oil'!$A$32:$AQ$58,COLUMN('heavy fuel oil'!Z$32),FALSE)</f>
        <v>18969227640.553715</v>
      </c>
      <c r="AA8">
        <f>VLOOKUP($A8,'heavy fuel oil'!$A$2:$AQ$28,COLUMN('heavy fuel oil'!AA$2),FALSE)+VLOOKUP($A8,'heavy fuel oil'!$A$32:$AQ$58,COLUMN('heavy fuel oil'!AA$32),FALSE)</f>
        <v>18714238133.501694</v>
      </c>
      <c r="AB8">
        <f>VLOOKUP($A8,'heavy fuel oil'!$A$2:$AQ$28,COLUMN('heavy fuel oil'!AB$2),FALSE)+VLOOKUP($A8,'heavy fuel oil'!$A$32:$AQ$58,COLUMN('heavy fuel oil'!AB$32),FALSE)</f>
        <v>18449290557.400429</v>
      </c>
      <c r="AC8">
        <f>VLOOKUP($A8,'heavy fuel oil'!$A$2:$AQ$28,COLUMN('heavy fuel oil'!AC$2),FALSE)+VLOOKUP($A8,'heavy fuel oil'!$A$32:$AQ$58,COLUMN('heavy fuel oil'!AC$32),FALSE)</f>
        <v>18174391582.178631</v>
      </c>
      <c r="AD8">
        <f>VLOOKUP($A8,'heavy fuel oil'!$A$2:$AQ$28,COLUMN('heavy fuel oil'!AD$2),FALSE)+VLOOKUP($A8,'heavy fuel oil'!$A$32:$AQ$58,COLUMN('heavy fuel oil'!AD$32),FALSE)</f>
        <v>17889592904.200863</v>
      </c>
      <c r="AE8">
        <f>VLOOKUP($A8,'heavy fuel oil'!$A$2:$AQ$28,COLUMN('heavy fuel oil'!AE$2),FALSE)+VLOOKUP($A8,'heavy fuel oil'!$A$32:$AQ$58,COLUMN('heavy fuel oil'!AE$32),FALSE)</f>
        <v>17594816880.21323</v>
      </c>
      <c r="AF8">
        <f>VLOOKUP($A8,'heavy fuel oil'!$A$2:$AQ$28,COLUMN('heavy fuel oil'!AF$2),FALSE)+VLOOKUP($A8,'heavy fuel oil'!$A$32:$AQ$58,COLUMN('heavy fuel oil'!AF$32),FALSE)</f>
        <v>17290217865.254543</v>
      </c>
      <c r="AG8">
        <f>VLOOKUP($A8,'heavy fuel oil'!$A$2:$AQ$28,COLUMN('heavy fuel oil'!AG$2),FALSE)+VLOOKUP($A8,'heavy fuel oil'!$A$32:$AQ$58,COLUMN('heavy fuel oil'!AG$32),FALSE)</f>
        <v>16975828922.000311</v>
      </c>
      <c r="AH8">
        <f>VLOOKUP($A8,'heavy fuel oil'!$A$2:$AQ$28,COLUMN('heavy fuel oil'!AH$2),FALSE)+VLOOKUP($A8,'heavy fuel oil'!$A$32:$AQ$58,COLUMN('heavy fuel oil'!AH$32),FALSE)</f>
        <v>16635219042.59831</v>
      </c>
      <c r="AI8">
        <f>VLOOKUP($A8,'heavy fuel oil'!$A$2:$AQ$28,COLUMN('heavy fuel oil'!AI$2),FALSE)+VLOOKUP($A8,'heavy fuel oil'!$A$32:$AQ$58,COLUMN('heavy fuel oil'!AI$32),FALSE)</f>
        <v>16285892819.273039</v>
      </c>
      <c r="AJ8">
        <f>VLOOKUP($A8,'heavy fuel oil'!$A$2:$AQ$28,COLUMN('heavy fuel oil'!AJ$2),FALSE)+VLOOKUP($A8,'heavy fuel oil'!$A$32:$AQ$58,COLUMN('heavy fuel oil'!AJ$32),FALSE)</f>
        <v>15928086334.388639</v>
      </c>
      <c r="AK8">
        <f>VLOOKUP($A8,'heavy fuel oil'!$A$2:$AQ$28,COLUMN('heavy fuel oil'!AK$2),FALSE)+VLOOKUP($A8,'heavy fuel oil'!$A$32:$AQ$58,COLUMN('heavy fuel oil'!AK$32),FALSE)</f>
        <v>15562096563.704195</v>
      </c>
      <c r="AL8">
        <f>VLOOKUP($A8,'heavy fuel oil'!$A$2:$AQ$28,COLUMN('heavy fuel oil'!AL$2),FALSE)+VLOOKUP($A8,'heavy fuel oil'!$A$32:$AQ$58,COLUMN('heavy fuel oil'!AL$32),FALSE)</f>
        <v>15188280613.940546</v>
      </c>
      <c r="AM8">
        <f>VLOOKUP($A8,'heavy fuel oil'!$A$2:$AQ$28,COLUMN('heavy fuel oil'!AM$2),FALSE)+VLOOKUP($A8,'heavy fuel oil'!$A$32:$AQ$58,COLUMN('heavy fuel oil'!AM$32),FALSE)</f>
        <v>14806905015.16095</v>
      </c>
      <c r="AN8">
        <f>VLOOKUP($A8,'heavy fuel oil'!$A$2:$AQ$28,COLUMN('heavy fuel oil'!AN$2),FALSE)+VLOOKUP($A8,'heavy fuel oil'!$A$32:$AQ$58,COLUMN('heavy fuel oil'!AN$32),FALSE)</f>
        <v>14418454439.383083</v>
      </c>
      <c r="AO8">
        <f>VLOOKUP($A8,'heavy fuel oil'!$A$2:$AQ$28,COLUMN('heavy fuel oil'!AO$2),FALSE)+VLOOKUP($A8,'heavy fuel oil'!$A$32:$AQ$58,COLUMN('heavy fuel oil'!AO$32),FALSE)</f>
        <v>14023327163.653536</v>
      </c>
      <c r="AP8">
        <f>VLOOKUP($A8,'heavy fuel oil'!$A$2:$AQ$28,COLUMN('heavy fuel oil'!AP$2),FALSE)+VLOOKUP($A8,'heavy fuel oil'!$A$32:$AQ$58,COLUMN('heavy fuel oil'!AP$32),FALSE)</f>
        <v>13622128201.302929</v>
      </c>
      <c r="AQ8">
        <f>VLOOKUP($A8,'heavy fuel oil'!$A$2:$AQ$28,COLUMN('heavy fuel oil'!AQ$2),FALSE)+VLOOKUP($A8,'heavy fuel oil'!$A$32:$AQ$58,COLUMN('heavy fuel oil'!AQ$32),FALSE)</f>
        <v>13215378643.375202</v>
      </c>
    </row>
    <row r="9" spans="1:43">
      <c r="A9" s="37" t="s">
        <v>623</v>
      </c>
      <c r="B9">
        <f>VLOOKUP($A9,'heavy fuel oil'!$A$2:$AQ$28,COLUMN('heavy fuel oil'!B$2),FALSE)+VLOOKUP($A9,'heavy fuel oil'!$A$32:$AQ$58,COLUMN('heavy fuel oil'!B$32),FALSE)</f>
        <v>16976988773.892447</v>
      </c>
      <c r="C9">
        <f>VLOOKUP($A9,'heavy fuel oil'!$A$2:$AQ$28,COLUMN('heavy fuel oil'!C$2),FALSE)+VLOOKUP($A9,'heavy fuel oil'!$A$32:$AQ$58,COLUMN('heavy fuel oil'!C$32),FALSE)</f>
        <v>13417617691.512037</v>
      </c>
      <c r="D9">
        <f>VLOOKUP($A9,'heavy fuel oil'!$A$2:$AQ$28,COLUMN('heavy fuel oil'!D$2),FALSE)+VLOOKUP($A9,'heavy fuel oil'!$A$32:$AQ$58,COLUMN('heavy fuel oil'!D$32),FALSE)</f>
        <v>19070992011.276279</v>
      </c>
      <c r="E9">
        <f>VLOOKUP($A9,'heavy fuel oil'!$A$2:$AQ$28,COLUMN('heavy fuel oil'!E$2),FALSE)+VLOOKUP($A9,'heavy fuel oil'!$A$32:$AQ$58,COLUMN('heavy fuel oil'!E$32),FALSE)</f>
        <v>19213889608.013142</v>
      </c>
      <c r="F9">
        <f>VLOOKUP($A9,'heavy fuel oil'!$A$2:$AQ$28,COLUMN('heavy fuel oil'!F$2),FALSE)+VLOOKUP($A9,'heavy fuel oil'!$A$32:$AQ$58,COLUMN('heavy fuel oil'!F$32),FALSE)</f>
        <v>19317404949.18539</v>
      </c>
      <c r="G9">
        <f>VLOOKUP($A9,'heavy fuel oil'!$A$2:$AQ$28,COLUMN('heavy fuel oil'!G$2),FALSE)+VLOOKUP($A9,'heavy fuel oil'!$A$32:$AQ$58,COLUMN('heavy fuel oil'!G$32),FALSE)</f>
        <v>19395279071.080498</v>
      </c>
      <c r="H9">
        <f>VLOOKUP($A9,'heavy fuel oil'!$A$2:$AQ$28,COLUMN('heavy fuel oil'!H$2),FALSE)+VLOOKUP($A9,'heavy fuel oil'!$A$32:$AQ$58,COLUMN('heavy fuel oil'!H$32),FALSE)</f>
        <v>19455813971.120663</v>
      </c>
      <c r="I9">
        <f>VLOOKUP($A9,'heavy fuel oil'!$A$2:$AQ$28,COLUMN('heavy fuel oil'!I$2),FALSE)+VLOOKUP($A9,'heavy fuel oil'!$A$32:$AQ$58,COLUMN('heavy fuel oil'!I$32),FALSE)</f>
        <v>19493834528.413124</v>
      </c>
      <c r="J9">
        <f>VLOOKUP($A9,'heavy fuel oil'!$A$2:$AQ$28,COLUMN('heavy fuel oil'!J$2),FALSE)+VLOOKUP($A9,'heavy fuel oil'!$A$32:$AQ$58,COLUMN('heavy fuel oil'!J$32),FALSE)</f>
        <v>19529224267.699699</v>
      </c>
      <c r="K9">
        <f>VLOOKUP($A9,'heavy fuel oil'!$A$2:$AQ$28,COLUMN('heavy fuel oil'!K$2),FALSE)+VLOOKUP($A9,'heavy fuel oil'!$A$32:$AQ$58,COLUMN('heavy fuel oil'!K$32),FALSE)</f>
        <v>19562407294.172993</v>
      </c>
      <c r="L9">
        <f>VLOOKUP($A9,'heavy fuel oil'!$A$2:$AQ$28,COLUMN('heavy fuel oil'!L$2),FALSE)+VLOOKUP($A9,'heavy fuel oil'!$A$32:$AQ$58,COLUMN('heavy fuel oil'!L$32),FALSE)</f>
        <v>19593684495.283089</v>
      </c>
      <c r="M9">
        <f>VLOOKUP($A9,'heavy fuel oil'!$A$2:$AQ$28,COLUMN('heavy fuel oil'!M$2),FALSE)+VLOOKUP($A9,'heavy fuel oil'!$A$32:$AQ$58,COLUMN('heavy fuel oil'!M$32),FALSE)</f>
        <v>19594218410.835621</v>
      </c>
      <c r="N9">
        <f>VLOOKUP($A9,'heavy fuel oil'!$A$2:$AQ$28,COLUMN('heavy fuel oil'!N$2),FALSE)+VLOOKUP($A9,'heavy fuel oil'!$A$32:$AQ$58,COLUMN('heavy fuel oil'!N$32),FALSE)</f>
        <v>19593109017.183853</v>
      </c>
      <c r="O9">
        <f>VLOOKUP($A9,'heavy fuel oil'!$A$2:$AQ$28,COLUMN('heavy fuel oil'!O$2),FALSE)+VLOOKUP($A9,'heavy fuel oil'!$A$32:$AQ$58,COLUMN('heavy fuel oil'!O$32),FALSE)</f>
        <v>19590398200.31638</v>
      </c>
      <c r="P9">
        <f>VLOOKUP($A9,'heavy fuel oil'!$A$2:$AQ$28,COLUMN('heavy fuel oil'!P$2),FALSE)+VLOOKUP($A9,'heavy fuel oil'!$A$32:$AQ$58,COLUMN('heavy fuel oil'!P$32),FALSE)</f>
        <v>19586066064.763958</v>
      </c>
      <c r="Q9">
        <f>VLOOKUP($A9,'heavy fuel oil'!$A$2:$AQ$28,COLUMN('heavy fuel oil'!Q$2),FALSE)+VLOOKUP($A9,'heavy fuel oil'!$A$32:$AQ$58,COLUMN('heavy fuel oil'!Q$32),FALSE)</f>
        <v>19579847940.933796</v>
      </c>
      <c r="R9">
        <f>VLOOKUP($A9,'heavy fuel oil'!$A$2:$AQ$28,COLUMN('heavy fuel oil'!R$2),FALSE)+VLOOKUP($A9,'heavy fuel oil'!$A$32:$AQ$58,COLUMN('heavy fuel oil'!R$32),FALSE)</f>
        <v>19552282972.170052</v>
      </c>
      <c r="S9">
        <f>VLOOKUP($A9,'heavy fuel oil'!$A$2:$AQ$28,COLUMN('heavy fuel oil'!S$2),FALSE)+VLOOKUP($A9,'heavy fuel oil'!$A$32:$AQ$58,COLUMN('heavy fuel oil'!S$32),FALSE)</f>
        <v>19541735506.399075</v>
      </c>
      <c r="T9">
        <f>VLOOKUP($A9,'heavy fuel oil'!$A$2:$AQ$28,COLUMN('heavy fuel oil'!T$2),FALSE)+VLOOKUP($A9,'heavy fuel oil'!$A$32:$AQ$58,COLUMN('heavy fuel oil'!T$32),FALSE)</f>
        <v>19528481239.580891</v>
      </c>
      <c r="U9">
        <f>VLOOKUP($A9,'heavy fuel oil'!$A$2:$AQ$28,COLUMN('heavy fuel oil'!U$2),FALSE)+VLOOKUP($A9,'heavy fuel oil'!$A$32:$AQ$58,COLUMN('heavy fuel oil'!U$32),FALSE)</f>
        <v>19512129685.017426</v>
      </c>
      <c r="V9">
        <f>VLOOKUP($A9,'heavy fuel oil'!$A$2:$AQ$28,COLUMN('heavy fuel oil'!V$2),FALSE)+VLOOKUP($A9,'heavy fuel oil'!$A$32:$AQ$58,COLUMN('heavy fuel oil'!V$32),FALSE)</f>
        <v>19492273502.200405</v>
      </c>
      <c r="W9">
        <f>VLOOKUP($A9,'heavy fuel oil'!$A$2:$AQ$28,COLUMN('heavy fuel oil'!W$2),FALSE)+VLOOKUP($A9,'heavy fuel oil'!$A$32:$AQ$58,COLUMN('heavy fuel oil'!W$32),FALSE)</f>
        <v>19456739730.038048</v>
      </c>
      <c r="X9">
        <f>VLOOKUP($A9,'heavy fuel oil'!$A$2:$AQ$28,COLUMN('heavy fuel oil'!X$2),FALSE)+VLOOKUP($A9,'heavy fuel oil'!$A$32:$AQ$58,COLUMN('heavy fuel oil'!X$32),FALSE)</f>
        <v>19385924900.731937</v>
      </c>
      <c r="Y9">
        <f>VLOOKUP($A9,'heavy fuel oil'!$A$2:$AQ$28,COLUMN('heavy fuel oil'!Y$2),FALSE)+VLOOKUP($A9,'heavy fuel oil'!$A$32:$AQ$58,COLUMN('heavy fuel oil'!Y$32),FALSE)</f>
        <v>19298670187.055481</v>
      </c>
      <c r="Z9">
        <f>VLOOKUP($A9,'heavy fuel oil'!$A$2:$AQ$28,COLUMN('heavy fuel oil'!Z$2),FALSE)+VLOOKUP($A9,'heavy fuel oil'!$A$32:$AQ$58,COLUMN('heavy fuel oil'!Z$32),FALSE)</f>
        <v>19194728919.474335</v>
      </c>
      <c r="AA9">
        <f>VLOOKUP($A9,'heavy fuel oil'!$A$2:$AQ$28,COLUMN('heavy fuel oil'!AA$2),FALSE)+VLOOKUP($A9,'heavy fuel oil'!$A$32:$AQ$58,COLUMN('heavy fuel oil'!AA$32),FALSE)</f>
        <v>19073710219.44838</v>
      </c>
      <c r="AB9">
        <f>VLOOKUP($A9,'heavy fuel oil'!$A$2:$AQ$28,COLUMN('heavy fuel oil'!AB$2),FALSE)+VLOOKUP($A9,'heavy fuel oil'!$A$32:$AQ$58,COLUMN('heavy fuel oil'!AB$32),FALSE)</f>
        <v>18935466811.451588</v>
      </c>
      <c r="AC9">
        <f>VLOOKUP($A9,'heavy fuel oil'!$A$2:$AQ$28,COLUMN('heavy fuel oil'!AC$2),FALSE)+VLOOKUP($A9,'heavy fuel oil'!$A$32:$AQ$58,COLUMN('heavy fuel oil'!AC$32),FALSE)</f>
        <v>18779906585.574791</v>
      </c>
      <c r="AD9">
        <f>VLOOKUP($A9,'heavy fuel oil'!$A$2:$AQ$28,COLUMN('heavy fuel oil'!AD$2),FALSE)+VLOOKUP($A9,'heavy fuel oil'!$A$32:$AQ$58,COLUMN('heavy fuel oil'!AD$32),FALSE)</f>
        <v>18606996206.569237</v>
      </c>
      <c r="AE9">
        <f>VLOOKUP($A9,'heavy fuel oil'!$A$2:$AQ$28,COLUMN('heavy fuel oil'!AE$2),FALSE)+VLOOKUP($A9,'heavy fuel oil'!$A$32:$AQ$58,COLUMN('heavy fuel oil'!AE$32),FALSE)</f>
        <v>18416580254.188828</v>
      </c>
      <c r="AF9">
        <f>VLOOKUP($A9,'heavy fuel oil'!$A$2:$AQ$28,COLUMN('heavy fuel oil'!AF$2),FALSE)+VLOOKUP($A9,'heavy fuel oil'!$A$32:$AQ$58,COLUMN('heavy fuel oil'!AF$32),FALSE)</f>
        <v>18208757690.950226</v>
      </c>
      <c r="AG9">
        <f>VLOOKUP($A9,'heavy fuel oil'!$A$2:$AQ$28,COLUMN('heavy fuel oil'!AG$2),FALSE)+VLOOKUP($A9,'heavy fuel oil'!$A$32:$AQ$58,COLUMN('heavy fuel oil'!AG$32),FALSE)</f>
        <v>17983515160.746967</v>
      </c>
      <c r="AH9">
        <f>VLOOKUP($A9,'heavy fuel oil'!$A$2:$AQ$28,COLUMN('heavy fuel oil'!AH$2),FALSE)+VLOOKUP($A9,'heavy fuel oil'!$A$32:$AQ$58,COLUMN('heavy fuel oil'!AH$32),FALSE)</f>
        <v>17723311481.044815</v>
      </c>
      <c r="AI9">
        <f>VLOOKUP($A9,'heavy fuel oil'!$A$2:$AQ$28,COLUMN('heavy fuel oil'!AI$2),FALSE)+VLOOKUP($A9,'heavy fuel oil'!$A$32:$AQ$58,COLUMN('heavy fuel oil'!AI$32),FALSE)</f>
        <v>17446586949.357712</v>
      </c>
      <c r="AJ9">
        <f>VLOOKUP($A9,'heavy fuel oil'!$A$2:$AQ$28,COLUMN('heavy fuel oil'!AJ$2),FALSE)+VLOOKUP($A9,'heavy fuel oil'!$A$32:$AQ$58,COLUMN('heavy fuel oil'!AJ$32),FALSE)</f>
        <v>17153613179.058922</v>
      </c>
      <c r="AK9">
        <f>VLOOKUP($A9,'heavy fuel oil'!$A$2:$AQ$28,COLUMN('heavy fuel oil'!AK$2),FALSE)+VLOOKUP($A9,'heavy fuel oil'!$A$32:$AQ$58,COLUMN('heavy fuel oil'!AK$32),FALSE)</f>
        <v>16844744648.295979</v>
      </c>
      <c r="AL9">
        <f>VLOOKUP($A9,'heavy fuel oil'!$A$2:$AQ$28,COLUMN('heavy fuel oil'!AL$2),FALSE)+VLOOKUP($A9,'heavy fuel oil'!$A$32:$AQ$58,COLUMN('heavy fuel oil'!AL$32),FALSE)</f>
        <v>16520419217.623058</v>
      </c>
      <c r="AM9">
        <f>VLOOKUP($A9,'heavy fuel oil'!$A$2:$AQ$28,COLUMN('heavy fuel oil'!AM$2),FALSE)+VLOOKUP($A9,'heavy fuel oil'!$A$32:$AQ$58,COLUMN('heavy fuel oil'!AM$32),FALSE)</f>
        <v>16180994583.18721</v>
      </c>
      <c r="AN9">
        <f>VLOOKUP($A9,'heavy fuel oil'!$A$2:$AQ$28,COLUMN('heavy fuel oil'!AN$2),FALSE)+VLOOKUP($A9,'heavy fuel oil'!$A$32:$AQ$58,COLUMN('heavy fuel oil'!AN$32),FALSE)</f>
        <v>15827084430.823101</v>
      </c>
      <c r="AO9">
        <f>VLOOKUP($A9,'heavy fuel oil'!$A$2:$AQ$28,COLUMN('heavy fuel oil'!AO$2),FALSE)+VLOOKUP($A9,'heavy fuel oil'!$A$32:$AQ$58,COLUMN('heavy fuel oil'!AO$32),FALSE)</f>
        <v>15459227503.861387</v>
      </c>
      <c r="AP9">
        <f>VLOOKUP($A9,'heavy fuel oil'!$A$2:$AQ$28,COLUMN('heavy fuel oil'!AP$2),FALSE)+VLOOKUP($A9,'heavy fuel oil'!$A$32:$AQ$58,COLUMN('heavy fuel oil'!AP$32),FALSE)</f>
        <v>15078209347.297897</v>
      </c>
      <c r="AQ9">
        <f>VLOOKUP($A9,'heavy fuel oil'!$A$2:$AQ$28,COLUMN('heavy fuel oil'!AQ$2),FALSE)+VLOOKUP($A9,'heavy fuel oil'!$A$32:$AQ$58,COLUMN('heavy fuel oil'!AQ$32),FALSE)</f>
        <v>14684743155.874725</v>
      </c>
    </row>
    <row r="10" spans="1:43">
      <c r="A10" s="37" t="s">
        <v>624</v>
      </c>
      <c r="B10">
        <f>VLOOKUP($A10,'heavy fuel oil'!$A$2:$AQ$28,COLUMN('heavy fuel oil'!B$2),FALSE)+VLOOKUP($A10,'heavy fuel oil'!$A$32:$AQ$58,COLUMN('heavy fuel oil'!B$32),FALSE)</f>
        <v>274505205497.13593</v>
      </c>
      <c r="C10">
        <f>VLOOKUP($A10,'heavy fuel oil'!$A$2:$AQ$28,COLUMN('heavy fuel oil'!C$2),FALSE)+VLOOKUP($A10,'heavy fuel oil'!$A$32:$AQ$58,COLUMN('heavy fuel oil'!C$32),FALSE)</f>
        <v>260066352195.42715</v>
      </c>
      <c r="D10">
        <f>VLOOKUP($A10,'heavy fuel oil'!$A$2:$AQ$28,COLUMN('heavy fuel oil'!D$2),FALSE)+VLOOKUP($A10,'heavy fuel oil'!$A$32:$AQ$58,COLUMN('heavy fuel oil'!D$32),FALSE)</f>
        <v>296805940745.33545</v>
      </c>
      <c r="E10">
        <f>VLOOKUP($A10,'heavy fuel oil'!$A$2:$AQ$28,COLUMN('heavy fuel oil'!E$2),FALSE)+VLOOKUP($A10,'heavy fuel oil'!$A$32:$AQ$58,COLUMN('heavy fuel oil'!E$32),FALSE)</f>
        <v>307896194199.2901</v>
      </c>
      <c r="F10">
        <f>VLOOKUP($A10,'heavy fuel oil'!$A$2:$AQ$28,COLUMN('heavy fuel oil'!F$2),FALSE)+VLOOKUP($A10,'heavy fuel oil'!$A$32:$AQ$58,COLUMN('heavy fuel oil'!F$32),FALSE)</f>
        <v>318253095564.013</v>
      </c>
      <c r="G10">
        <f>VLOOKUP($A10,'heavy fuel oil'!$A$2:$AQ$28,COLUMN('heavy fuel oil'!G$2),FALSE)+VLOOKUP($A10,'heavy fuel oil'!$A$32:$AQ$58,COLUMN('heavy fuel oil'!G$32),FALSE)</f>
        <v>328065857667.41309</v>
      </c>
      <c r="H10">
        <f>VLOOKUP($A10,'heavy fuel oil'!$A$2:$AQ$28,COLUMN('heavy fuel oil'!H$2),FALSE)+VLOOKUP($A10,'heavy fuel oil'!$A$32:$AQ$58,COLUMN('heavy fuel oil'!H$32),FALSE)</f>
        <v>337454848350.81427</v>
      </c>
      <c r="I10">
        <f>VLOOKUP($A10,'heavy fuel oil'!$A$2:$AQ$28,COLUMN('heavy fuel oil'!I$2),FALSE)+VLOOKUP($A10,'heavy fuel oil'!$A$32:$AQ$58,COLUMN('heavy fuel oil'!I$32),FALSE)</f>
        <v>346315884433.94196</v>
      </c>
      <c r="J10">
        <f>VLOOKUP($A10,'heavy fuel oil'!$A$2:$AQ$28,COLUMN('heavy fuel oil'!J$2),FALSE)+VLOOKUP($A10,'heavy fuel oil'!$A$32:$AQ$58,COLUMN('heavy fuel oil'!J$32),FALSE)</f>
        <v>354992128140.30627</v>
      </c>
      <c r="K10">
        <f>VLOOKUP($A10,'heavy fuel oil'!$A$2:$AQ$28,COLUMN('heavy fuel oil'!K$2),FALSE)+VLOOKUP($A10,'heavy fuel oil'!$A$32:$AQ$58,COLUMN('heavy fuel oil'!K$32),FALSE)</f>
        <v>363497863770.83368</v>
      </c>
      <c r="L10">
        <f>VLOOKUP($A10,'heavy fuel oil'!$A$2:$AQ$28,COLUMN('heavy fuel oil'!L$2),FALSE)+VLOOKUP($A10,'heavy fuel oil'!$A$32:$AQ$58,COLUMN('heavy fuel oil'!L$32),FALSE)</f>
        <v>371845310303.81409</v>
      </c>
      <c r="M10">
        <f>VLOOKUP($A10,'heavy fuel oil'!$A$2:$AQ$28,COLUMN('heavy fuel oil'!M$2),FALSE)+VLOOKUP($A10,'heavy fuel oil'!$A$32:$AQ$58,COLUMN('heavy fuel oil'!M$32),FALSE)</f>
        <v>379482445011.14429</v>
      </c>
      <c r="N10">
        <f>VLOOKUP($A10,'heavy fuel oil'!$A$2:$AQ$28,COLUMN('heavy fuel oil'!N$2),FALSE)+VLOOKUP($A10,'heavy fuel oil'!$A$32:$AQ$58,COLUMN('heavy fuel oil'!N$32),FALSE)</f>
        <v>386956990419.25854</v>
      </c>
      <c r="O10">
        <f>VLOOKUP($A10,'heavy fuel oil'!$A$2:$AQ$28,COLUMN('heavy fuel oil'!O$2),FALSE)+VLOOKUP($A10,'heavy fuel oil'!$A$32:$AQ$58,COLUMN('heavy fuel oil'!O$32),FALSE)</f>
        <v>394276393013.22675</v>
      </c>
      <c r="P10">
        <f>VLOOKUP($A10,'heavy fuel oil'!$A$2:$AQ$28,COLUMN('heavy fuel oil'!P$2),FALSE)+VLOOKUP($A10,'heavy fuel oil'!$A$32:$AQ$58,COLUMN('heavy fuel oil'!P$32),FALSE)</f>
        <v>401446526515.31323</v>
      </c>
      <c r="Q10">
        <f>VLOOKUP($A10,'heavy fuel oil'!$A$2:$AQ$28,COLUMN('heavy fuel oil'!Q$2),FALSE)+VLOOKUP($A10,'heavy fuel oil'!$A$32:$AQ$58,COLUMN('heavy fuel oil'!Q$32),FALSE)</f>
        <v>408467787412.66632</v>
      </c>
      <c r="R10">
        <f>VLOOKUP($A10,'heavy fuel oil'!$A$2:$AQ$28,COLUMN('heavy fuel oil'!R$2),FALSE)+VLOOKUP($A10,'heavy fuel oil'!$A$32:$AQ$58,COLUMN('heavy fuel oil'!R$32),FALSE)</f>
        <v>414932500156.479</v>
      </c>
      <c r="S10">
        <f>VLOOKUP($A10,'heavy fuel oil'!$A$2:$AQ$28,COLUMN('heavy fuel oil'!S$2),FALSE)+VLOOKUP($A10,'heavy fuel oil'!$A$32:$AQ$58,COLUMN('heavy fuel oil'!S$32),FALSE)</f>
        <v>421652740184.44025</v>
      </c>
      <c r="T10">
        <f>VLOOKUP($A10,'heavy fuel oil'!$A$2:$AQ$28,COLUMN('heavy fuel oil'!T$2),FALSE)+VLOOKUP($A10,'heavy fuel oil'!$A$32:$AQ$58,COLUMN('heavy fuel oil'!T$32),FALSE)</f>
        <v>428220920764.31842</v>
      </c>
      <c r="U10">
        <f>VLOOKUP($A10,'heavy fuel oil'!$A$2:$AQ$28,COLUMN('heavy fuel oil'!U$2),FALSE)+VLOOKUP($A10,'heavy fuel oil'!$A$32:$AQ$58,COLUMN('heavy fuel oil'!U$32),FALSE)</f>
        <v>434632014616.34528</v>
      </c>
      <c r="V10">
        <f>VLOOKUP($A10,'heavy fuel oil'!$A$2:$AQ$28,COLUMN('heavy fuel oil'!V$2),FALSE)+VLOOKUP($A10,'heavy fuel oil'!$A$32:$AQ$58,COLUMN('heavy fuel oil'!V$32),FALSE)</f>
        <v>440879868265.25262</v>
      </c>
      <c r="W10">
        <f>VLOOKUP($A10,'heavy fuel oil'!$A$2:$AQ$28,COLUMN('heavy fuel oil'!W$2),FALSE)+VLOOKUP($A10,'heavy fuel oil'!$A$32:$AQ$58,COLUMN('heavy fuel oil'!W$32),FALSE)</f>
        <v>446687472523.13043</v>
      </c>
      <c r="X10">
        <f>VLOOKUP($A10,'heavy fuel oil'!$A$2:$AQ$28,COLUMN('heavy fuel oil'!X$2),FALSE)+VLOOKUP($A10,'heavy fuel oil'!$A$32:$AQ$58,COLUMN('heavy fuel oil'!X$32),FALSE)</f>
        <v>451588166599.38733</v>
      </c>
      <c r="Y10">
        <f>VLOOKUP($A10,'heavy fuel oil'!$A$2:$AQ$28,COLUMN('heavy fuel oil'!Y$2),FALSE)+VLOOKUP($A10,'heavy fuel oil'!$A$32:$AQ$58,COLUMN('heavy fuel oil'!Y$32),FALSE)</f>
        <v>455997551957.47528</v>
      </c>
      <c r="Z10">
        <f>VLOOKUP($A10,'heavy fuel oil'!$A$2:$AQ$28,COLUMN('heavy fuel oil'!Z$2),FALSE)+VLOOKUP($A10,'heavy fuel oil'!$A$32:$AQ$58,COLUMN('heavy fuel oil'!Z$32),FALSE)</f>
        <v>459899183795.58057</v>
      </c>
      <c r="AA10">
        <f>VLOOKUP($A10,'heavy fuel oil'!$A$2:$AQ$28,COLUMN('heavy fuel oil'!AA$2),FALSE)+VLOOKUP($A10,'heavy fuel oil'!$A$32:$AQ$58,COLUMN('heavy fuel oil'!AA$32),FALSE)</f>
        <v>463272782466.23975</v>
      </c>
      <c r="AB10">
        <f>VLOOKUP($A10,'heavy fuel oil'!$A$2:$AQ$28,COLUMN('heavy fuel oil'!AB$2),FALSE)+VLOOKUP($A10,'heavy fuel oil'!$A$32:$AQ$58,COLUMN('heavy fuel oil'!AB$32),FALSE)</f>
        <v>466103525001.24371</v>
      </c>
      <c r="AC10">
        <f>VLOOKUP($A10,'heavy fuel oil'!$A$2:$AQ$28,COLUMN('heavy fuel oil'!AC$2),FALSE)+VLOOKUP($A10,'heavy fuel oil'!$A$32:$AQ$58,COLUMN('heavy fuel oil'!AC$32),FALSE)</f>
        <v>468377724225.12189</v>
      </c>
      <c r="AD10">
        <f>VLOOKUP($A10,'heavy fuel oil'!$A$2:$AQ$28,COLUMN('heavy fuel oil'!AD$2),FALSE)+VLOOKUP($A10,'heavy fuel oil'!$A$32:$AQ$58,COLUMN('heavy fuel oil'!AD$32),FALSE)</f>
        <v>470082986769.46283</v>
      </c>
      <c r="AE10">
        <f>VLOOKUP($A10,'heavy fuel oil'!$A$2:$AQ$28,COLUMN('heavy fuel oil'!AE$2),FALSE)+VLOOKUP($A10,'heavy fuel oil'!$A$32:$AQ$58,COLUMN('heavy fuel oil'!AE$32),FALSE)</f>
        <v>471203656785.21069</v>
      </c>
      <c r="AF10">
        <f>VLOOKUP($A10,'heavy fuel oil'!$A$2:$AQ$28,COLUMN('heavy fuel oil'!AF$2),FALSE)+VLOOKUP($A10,'heavy fuel oil'!$A$32:$AQ$58,COLUMN('heavy fuel oil'!AF$32),FALSE)</f>
        <v>471730348738.85046</v>
      </c>
      <c r="AG10">
        <f>VLOOKUP($A10,'heavy fuel oil'!$A$2:$AQ$28,COLUMN('heavy fuel oil'!AG$2),FALSE)+VLOOKUP($A10,'heavy fuel oil'!$A$32:$AQ$58,COLUMN('heavy fuel oil'!AG$32),FALSE)</f>
        <v>471650713749.45227</v>
      </c>
      <c r="AH10">
        <f>VLOOKUP($A10,'heavy fuel oil'!$A$2:$AQ$28,COLUMN('heavy fuel oil'!AH$2),FALSE)+VLOOKUP($A10,'heavy fuel oil'!$A$32:$AQ$58,COLUMN('heavy fuel oil'!AH$32),FALSE)</f>
        <v>470486918593.34735</v>
      </c>
      <c r="AI10">
        <f>VLOOKUP($A10,'heavy fuel oil'!$A$2:$AQ$28,COLUMN('heavy fuel oil'!AI$2),FALSE)+VLOOKUP($A10,'heavy fuel oil'!$A$32:$AQ$58,COLUMN('heavy fuel oil'!AI$32),FALSE)</f>
        <v>468705205485.45032</v>
      </c>
      <c r="AJ10">
        <f>VLOOKUP($A10,'heavy fuel oil'!$A$2:$AQ$28,COLUMN('heavy fuel oil'!AJ$2),FALSE)+VLOOKUP($A10,'heavy fuel oil'!$A$32:$AQ$58,COLUMN('heavy fuel oil'!AJ$32),FALSE)</f>
        <v>466301234124.93011</v>
      </c>
      <c r="AK10">
        <f>VLOOKUP($A10,'heavy fuel oil'!$A$2:$AQ$28,COLUMN('heavy fuel oil'!AK$2),FALSE)+VLOOKUP($A10,'heavy fuel oil'!$A$32:$AQ$58,COLUMN('heavy fuel oil'!AK$32),FALSE)</f>
        <v>463273028752.99133</v>
      </c>
      <c r="AL10">
        <f>VLOOKUP($A10,'heavy fuel oil'!$A$2:$AQ$28,COLUMN('heavy fuel oil'!AL$2),FALSE)+VLOOKUP($A10,'heavy fuel oil'!$A$32:$AQ$58,COLUMN('heavy fuel oil'!AL$32),FALSE)</f>
        <v>459621101184.12708</v>
      </c>
      <c r="AM10">
        <f>VLOOKUP($A10,'heavy fuel oil'!$A$2:$AQ$28,COLUMN('heavy fuel oil'!AM$2),FALSE)+VLOOKUP($A10,'heavy fuel oil'!$A$32:$AQ$58,COLUMN('heavy fuel oil'!AM$32),FALSE)</f>
        <v>455343958950.31006</v>
      </c>
      <c r="AN10">
        <f>VLOOKUP($A10,'heavy fuel oil'!$A$2:$AQ$28,COLUMN('heavy fuel oil'!AN$2),FALSE)+VLOOKUP($A10,'heavy fuel oil'!$A$32:$AQ$58,COLUMN('heavy fuel oil'!AN$32),FALSE)</f>
        <v>450447522818.64478</v>
      </c>
      <c r="AO10">
        <f>VLOOKUP($A10,'heavy fuel oil'!$A$2:$AQ$28,COLUMN('heavy fuel oil'!AO$2),FALSE)+VLOOKUP($A10,'heavy fuel oil'!$A$32:$AQ$58,COLUMN('heavy fuel oil'!AO$32),FALSE)</f>
        <v>444935991561.65125</v>
      </c>
      <c r="AP10">
        <f>VLOOKUP($A10,'heavy fuel oil'!$A$2:$AQ$28,COLUMN('heavy fuel oil'!AP$2),FALSE)+VLOOKUP($A10,'heavy fuel oil'!$A$32:$AQ$58,COLUMN('heavy fuel oil'!AP$32),FALSE)</f>
        <v>438821067229.39008</v>
      </c>
      <c r="AQ10">
        <f>VLOOKUP($A10,'heavy fuel oil'!$A$2:$AQ$28,COLUMN('heavy fuel oil'!AQ$2),FALSE)+VLOOKUP($A10,'heavy fuel oil'!$A$32:$AQ$58,COLUMN('heavy fuel oil'!AQ$32),FALSE)</f>
        <v>432112945058.99829</v>
      </c>
    </row>
    <row r="11" spans="1:43">
      <c r="A11" s="37" t="s">
        <v>612</v>
      </c>
      <c r="B11">
        <f>VLOOKUP($A11,'heavy fuel oil'!$A$2:$AQ$28,COLUMN('heavy fuel oil'!B$2),FALSE)+VLOOKUP($A11,'heavy fuel oil'!$A$32:$AQ$58,COLUMN('heavy fuel oil'!B$32),FALSE)</f>
        <v>92672768941558.094</v>
      </c>
      <c r="C11">
        <f>VLOOKUP($A11,'heavy fuel oil'!$A$2:$AQ$28,COLUMN('heavy fuel oil'!C$2),FALSE)+VLOOKUP($A11,'heavy fuel oil'!$A$32:$AQ$58,COLUMN('heavy fuel oil'!C$32),FALSE)</f>
        <v>91429089903187</v>
      </c>
      <c r="D11">
        <f>VLOOKUP($A11,'heavy fuel oil'!$A$2:$AQ$28,COLUMN('heavy fuel oil'!D$2),FALSE)+VLOOKUP($A11,'heavy fuel oil'!$A$32:$AQ$58,COLUMN('heavy fuel oil'!D$32),FALSE)</f>
        <v>96398591097701.563</v>
      </c>
      <c r="E11">
        <f>VLOOKUP($A11,'heavy fuel oil'!$A$2:$AQ$28,COLUMN('heavy fuel oil'!E$2),FALSE)+VLOOKUP($A11,'heavy fuel oil'!$A$32:$AQ$58,COLUMN('heavy fuel oil'!E$32),FALSE)</f>
        <v>98642546558405.688</v>
      </c>
      <c r="F11">
        <f>VLOOKUP($A11,'heavy fuel oil'!$A$2:$AQ$28,COLUMN('heavy fuel oil'!F$2),FALSE)+VLOOKUP($A11,'heavy fuel oil'!$A$32:$AQ$58,COLUMN('heavy fuel oil'!F$32),FALSE)</f>
        <v>100782100025799.77</v>
      </c>
      <c r="G11">
        <f>VLOOKUP($A11,'heavy fuel oil'!$A$2:$AQ$28,COLUMN('heavy fuel oil'!G$2),FALSE)+VLOOKUP($A11,'heavy fuel oil'!$A$32:$AQ$58,COLUMN('heavy fuel oil'!G$32),FALSE)</f>
        <v>102819226741008.05</v>
      </c>
      <c r="H11">
        <f>VLOOKUP($A11,'heavy fuel oil'!$A$2:$AQ$28,COLUMN('heavy fuel oil'!H$2),FALSE)+VLOOKUP($A11,'heavy fuel oil'!$A$32:$AQ$58,COLUMN('heavy fuel oil'!H$32),FALSE)</f>
        <v>104789597034873.33</v>
      </c>
      <c r="I11">
        <f>VLOOKUP($A11,'heavy fuel oil'!$A$2:$AQ$28,COLUMN('heavy fuel oil'!I$2),FALSE)+VLOOKUP($A11,'heavy fuel oil'!$A$32:$AQ$58,COLUMN('heavy fuel oil'!I$32),FALSE)</f>
        <v>106657218026153.73</v>
      </c>
      <c r="J11">
        <f>VLOOKUP($A11,'heavy fuel oil'!$A$2:$AQ$28,COLUMN('heavy fuel oil'!J$2),FALSE)+VLOOKUP($A11,'heavy fuel oil'!$A$32:$AQ$58,COLUMN('heavy fuel oil'!J$32),FALSE)</f>
        <v>108526267732959.81</v>
      </c>
      <c r="K11">
        <f>VLOOKUP($A11,'heavy fuel oil'!$A$2:$AQ$28,COLUMN('heavy fuel oil'!K$2),FALSE)+VLOOKUP($A11,'heavy fuel oil'!$A$32:$AQ$58,COLUMN('heavy fuel oil'!K$32),FALSE)</f>
        <v>110396606637358.98</v>
      </c>
      <c r="L11">
        <f>VLOOKUP($A11,'heavy fuel oil'!$A$2:$AQ$28,COLUMN('heavy fuel oil'!L$2),FALSE)+VLOOKUP($A11,'heavy fuel oil'!$A$32:$AQ$58,COLUMN('heavy fuel oil'!L$32),FALSE)</f>
        <v>112267908251409.56</v>
      </c>
      <c r="M11">
        <f>VLOOKUP($A11,'heavy fuel oil'!$A$2:$AQ$28,COLUMN('heavy fuel oil'!M$2),FALSE)+VLOOKUP($A11,'heavy fuel oil'!$A$32:$AQ$58,COLUMN('heavy fuel oil'!M$32),FALSE)</f>
        <v>113968138740097.19</v>
      </c>
      <c r="N11">
        <f>VLOOKUP($A11,'heavy fuel oil'!$A$2:$AQ$28,COLUMN('heavy fuel oil'!N$2),FALSE)+VLOOKUP($A11,'heavy fuel oil'!$A$32:$AQ$58,COLUMN('heavy fuel oil'!N$32),FALSE)</f>
        <v>115662835091097.09</v>
      </c>
      <c r="O11">
        <f>VLOOKUP($A11,'heavy fuel oil'!$A$2:$AQ$28,COLUMN('heavy fuel oil'!O$2),FALSE)+VLOOKUP($A11,'heavy fuel oil'!$A$32:$AQ$58,COLUMN('heavy fuel oil'!O$32),FALSE)</f>
        <v>117351190618830.72</v>
      </c>
      <c r="P11">
        <f>VLOOKUP($A11,'heavy fuel oil'!$A$2:$AQ$28,COLUMN('heavy fuel oil'!P$2),FALSE)+VLOOKUP($A11,'heavy fuel oil'!$A$32:$AQ$58,COLUMN('heavy fuel oil'!P$32),FALSE)</f>
        <v>119032257551493.22</v>
      </c>
      <c r="Q11">
        <f>VLOOKUP($A11,'heavy fuel oil'!$A$2:$AQ$28,COLUMN('heavy fuel oil'!Q$2),FALSE)+VLOOKUP($A11,'heavy fuel oil'!$A$32:$AQ$58,COLUMN('heavy fuel oil'!Q$32),FALSE)</f>
        <v>120703744191994.67</v>
      </c>
      <c r="R11">
        <f>VLOOKUP($A11,'heavy fuel oil'!$A$2:$AQ$28,COLUMN('heavy fuel oil'!R$2),FALSE)+VLOOKUP($A11,'heavy fuel oil'!$A$32:$AQ$58,COLUMN('heavy fuel oil'!R$32),FALSE)</f>
        <v>122241608837040.03</v>
      </c>
      <c r="S11">
        <f>VLOOKUP($A11,'heavy fuel oil'!$A$2:$AQ$28,COLUMN('heavy fuel oil'!S$2),FALSE)+VLOOKUP($A11,'heavy fuel oil'!$A$32:$AQ$58,COLUMN('heavy fuel oil'!S$32),FALSE)</f>
        <v>123887166695561.13</v>
      </c>
      <c r="T11">
        <f>VLOOKUP($A11,'heavy fuel oil'!$A$2:$AQ$28,COLUMN('heavy fuel oil'!T$2),FALSE)+VLOOKUP($A11,'heavy fuel oil'!$A$32:$AQ$58,COLUMN('heavy fuel oil'!T$32),FALSE)</f>
        <v>125516490941037.06</v>
      </c>
      <c r="U11">
        <f>VLOOKUP($A11,'heavy fuel oil'!$A$2:$AQ$28,COLUMN('heavy fuel oil'!U$2),FALSE)+VLOOKUP($A11,'heavy fuel oil'!$A$32:$AQ$58,COLUMN('heavy fuel oil'!U$32),FALSE)</f>
        <v>127126619563701.39</v>
      </c>
      <c r="V11">
        <f>VLOOKUP($A11,'heavy fuel oil'!$A$2:$AQ$28,COLUMN('heavy fuel oil'!V$2),FALSE)+VLOOKUP($A11,'heavy fuel oil'!$A$32:$AQ$58,COLUMN('heavy fuel oil'!V$32),FALSE)</f>
        <v>128714428805561.09</v>
      </c>
      <c r="W11">
        <f>VLOOKUP($A11,'heavy fuel oil'!$A$2:$AQ$28,COLUMN('heavy fuel oil'!W$2),FALSE)+VLOOKUP($A11,'heavy fuel oil'!$A$32:$AQ$58,COLUMN('heavy fuel oil'!W$32),FALSE)</f>
        <v>130196848922251.61</v>
      </c>
      <c r="X11">
        <f>VLOOKUP($A11,'heavy fuel oil'!$A$2:$AQ$28,COLUMN('heavy fuel oil'!X$2),FALSE)+VLOOKUP($A11,'heavy fuel oil'!$A$32:$AQ$58,COLUMN('heavy fuel oil'!X$32),FALSE)</f>
        <v>131435419813377.52</v>
      </c>
      <c r="Y11">
        <f>VLOOKUP($A11,'heavy fuel oil'!$A$2:$AQ$28,COLUMN('heavy fuel oil'!Y$2),FALSE)+VLOOKUP($A11,'heavy fuel oil'!$A$32:$AQ$58,COLUMN('heavy fuel oil'!Y$32),FALSE)</f>
        <v>132552563461957.11</v>
      </c>
      <c r="Z11">
        <f>VLOOKUP($A11,'heavy fuel oil'!$A$2:$AQ$28,COLUMN('heavy fuel oil'!Z$2),FALSE)+VLOOKUP($A11,'heavy fuel oil'!$A$32:$AQ$58,COLUMN('heavy fuel oil'!Z$32),FALSE)</f>
        <v>133542736996171.47</v>
      </c>
      <c r="AA11">
        <f>VLOOKUP($A11,'heavy fuel oil'!$A$2:$AQ$28,COLUMN('heavy fuel oil'!AA$2),FALSE)+VLOOKUP($A11,'heavy fuel oil'!$A$32:$AQ$58,COLUMN('heavy fuel oil'!AA$32),FALSE)</f>
        <v>134399276522615.48</v>
      </c>
      <c r="AB11">
        <f>VLOOKUP($A11,'heavy fuel oil'!$A$2:$AQ$28,COLUMN('heavy fuel oil'!AB$2),FALSE)+VLOOKUP($A11,'heavy fuel oil'!$A$32:$AQ$58,COLUMN('heavy fuel oil'!AB$32),FALSE)</f>
        <v>135117125070914.5</v>
      </c>
      <c r="AC11">
        <f>VLOOKUP($A11,'heavy fuel oil'!$A$2:$AQ$28,COLUMN('heavy fuel oil'!AC$2),FALSE)+VLOOKUP($A11,'heavy fuel oil'!$A$32:$AQ$58,COLUMN('heavy fuel oil'!AC$32),FALSE)</f>
        <v>135691548254286.23</v>
      </c>
      <c r="AD11">
        <f>VLOOKUP($A11,'heavy fuel oil'!$A$2:$AQ$28,COLUMN('heavy fuel oil'!AD$2),FALSE)+VLOOKUP($A11,'heavy fuel oil'!$A$32:$AQ$58,COLUMN('heavy fuel oil'!AD$32),FALSE)</f>
        <v>136118173564700.94</v>
      </c>
      <c r="AE11">
        <f>VLOOKUP($A11,'heavy fuel oil'!$A$2:$AQ$28,COLUMN('heavy fuel oil'!AE$2),FALSE)+VLOOKUP($A11,'heavy fuel oil'!$A$32:$AQ$58,COLUMN('heavy fuel oil'!AE$32),FALSE)</f>
        <v>136391646418429.09</v>
      </c>
      <c r="AF11">
        <f>VLOOKUP($A11,'heavy fuel oil'!$A$2:$AQ$28,COLUMN('heavy fuel oil'!AF$2),FALSE)+VLOOKUP($A11,'heavy fuel oil'!$A$32:$AQ$58,COLUMN('heavy fuel oil'!AF$32),FALSE)</f>
        <v>136508425449852.58</v>
      </c>
      <c r="AG11">
        <f>VLOOKUP($A11,'heavy fuel oil'!$A$2:$AQ$28,COLUMN('heavy fuel oil'!AG$2),FALSE)+VLOOKUP($A11,'heavy fuel oil'!$A$32:$AQ$58,COLUMN('heavy fuel oil'!AG$32),FALSE)</f>
        <v>136464065770287.27</v>
      </c>
      <c r="AH11">
        <f>VLOOKUP($A11,'heavy fuel oil'!$A$2:$AQ$28,COLUMN('heavy fuel oil'!AH$2),FALSE)+VLOOKUP($A11,'heavy fuel oil'!$A$32:$AQ$58,COLUMN('heavy fuel oil'!AH$32),FALSE)</f>
        <v>136117424916318.55</v>
      </c>
      <c r="AI11">
        <f>VLOOKUP($A11,'heavy fuel oil'!$A$2:$AQ$28,COLUMN('heavy fuel oil'!AI$2),FALSE)+VLOOKUP($A11,'heavy fuel oil'!$A$32:$AQ$58,COLUMN('heavy fuel oil'!AI$32),FALSE)</f>
        <v>135604449243794.25</v>
      </c>
      <c r="AJ11">
        <f>VLOOKUP($A11,'heavy fuel oil'!$A$2:$AQ$28,COLUMN('heavy fuel oil'!AJ$2),FALSE)+VLOOKUP($A11,'heavy fuel oil'!$A$32:$AQ$58,COLUMN('heavy fuel oil'!AJ$32),FALSE)</f>
        <v>134922886321403.64</v>
      </c>
      <c r="AK11">
        <f>VLOOKUP($A11,'heavy fuel oil'!$A$2:$AQ$28,COLUMN('heavy fuel oil'!AK$2),FALSE)+VLOOKUP($A11,'heavy fuel oil'!$A$32:$AQ$58,COLUMN('heavy fuel oil'!AK$32),FALSE)</f>
        <v>134071140416454.7</v>
      </c>
      <c r="AL11">
        <f>VLOOKUP($A11,'heavy fuel oil'!$A$2:$AQ$28,COLUMN('heavy fuel oil'!AL$2),FALSE)+VLOOKUP($A11,'heavy fuel oil'!$A$32:$AQ$58,COLUMN('heavy fuel oil'!AL$32),FALSE)</f>
        <v>133048309135417.56</v>
      </c>
      <c r="AM11">
        <f>VLOOKUP($A11,'heavy fuel oil'!$A$2:$AQ$28,COLUMN('heavy fuel oil'!AM$2),FALSE)+VLOOKUP($A11,'heavy fuel oil'!$A$32:$AQ$58,COLUMN('heavy fuel oil'!AM$32),FALSE)</f>
        <v>131852863888661.56</v>
      </c>
      <c r="AN11">
        <f>VLOOKUP($A11,'heavy fuel oil'!$A$2:$AQ$28,COLUMN('heavy fuel oil'!AN$2),FALSE)+VLOOKUP($A11,'heavy fuel oil'!$A$32:$AQ$58,COLUMN('heavy fuel oil'!AN$32),FALSE)</f>
        <v>130485419756521.06</v>
      </c>
      <c r="AO11">
        <f>VLOOKUP($A11,'heavy fuel oil'!$A$2:$AQ$28,COLUMN('heavy fuel oil'!AO$2),FALSE)+VLOOKUP($A11,'heavy fuel oil'!$A$32:$AQ$58,COLUMN('heavy fuel oil'!AO$32),FALSE)</f>
        <v>128946052557059.53</v>
      </c>
      <c r="AP11">
        <f>VLOOKUP($A11,'heavy fuel oil'!$A$2:$AQ$28,COLUMN('heavy fuel oil'!AP$2),FALSE)+VLOOKUP($A11,'heavy fuel oil'!$A$32:$AQ$58,COLUMN('heavy fuel oil'!AP$32),FALSE)</f>
        <v>127237017299325.91</v>
      </c>
      <c r="AQ11">
        <f>VLOOKUP($A11,'heavy fuel oil'!$A$2:$AQ$28,COLUMN('heavy fuel oil'!AQ$2),FALSE)+VLOOKUP($A11,'heavy fuel oil'!$A$32:$AQ$58,COLUMN('heavy fuel oil'!AQ$32),FALSE)</f>
        <v>125360100745011.7</v>
      </c>
    </row>
    <row r="12" spans="1:43">
      <c r="A12" s="37" t="s">
        <v>625</v>
      </c>
      <c r="B12">
        <f>VLOOKUP($A12,'heavy fuel oil'!$A$2:$AQ$28,COLUMN('heavy fuel oil'!B$2),FALSE)+VLOOKUP($A12,'heavy fuel oil'!$A$32:$AQ$58,COLUMN('heavy fuel oil'!B$32),FALSE)</f>
        <v>28897915078187.906</v>
      </c>
      <c r="C12">
        <f>VLOOKUP($A12,'heavy fuel oil'!$A$2:$AQ$28,COLUMN('heavy fuel oil'!C$2),FALSE)+VLOOKUP($A12,'heavy fuel oil'!$A$32:$AQ$58,COLUMN('heavy fuel oil'!C$32),FALSE)</f>
        <v>29075327419859.492</v>
      </c>
      <c r="D12">
        <f>VLOOKUP($A12,'heavy fuel oil'!$A$2:$AQ$28,COLUMN('heavy fuel oil'!D$2),FALSE)+VLOOKUP($A12,'heavy fuel oil'!$A$32:$AQ$58,COLUMN('heavy fuel oil'!D$32),FALSE)</f>
        <v>33742620040998.438</v>
      </c>
      <c r="E12">
        <f>VLOOKUP($A12,'heavy fuel oil'!$A$2:$AQ$28,COLUMN('heavy fuel oil'!E$2),FALSE)+VLOOKUP($A12,'heavy fuel oil'!$A$32:$AQ$58,COLUMN('heavy fuel oil'!E$32),FALSE)</f>
        <v>34818885169143.914</v>
      </c>
      <c r="F12">
        <f>VLOOKUP($A12,'heavy fuel oil'!$A$2:$AQ$28,COLUMN('heavy fuel oil'!F$2),FALSE)+VLOOKUP($A12,'heavy fuel oil'!$A$32:$AQ$58,COLUMN('heavy fuel oil'!F$32),FALSE)</f>
        <v>35817098450201.008</v>
      </c>
      <c r="G12">
        <f>VLOOKUP($A12,'heavy fuel oil'!$A$2:$AQ$28,COLUMN('heavy fuel oil'!G$2),FALSE)+VLOOKUP($A12,'heavy fuel oil'!$A$32:$AQ$58,COLUMN('heavy fuel oil'!G$32),FALSE)</f>
        <v>36759244312760.18</v>
      </c>
      <c r="H12">
        <f>VLOOKUP($A12,'heavy fuel oil'!$A$2:$AQ$28,COLUMN('heavy fuel oil'!H$2),FALSE)+VLOOKUP($A12,'heavy fuel oil'!$A$32:$AQ$58,COLUMN('heavy fuel oil'!H$32),FALSE)</f>
        <v>37660140598087.875</v>
      </c>
      <c r="I12">
        <f>VLOOKUP($A12,'heavy fuel oil'!$A$2:$AQ$28,COLUMN('heavy fuel oil'!I$2),FALSE)+VLOOKUP($A12,'heavy fuel oil'!$A$32:$AQ$58,COLUMN('heavy fuel oil'!I$32),FALSE)</f>
        <v>38507214483615.43</v>
      </c>
      <c r="J12">
        <f>VLOOKUP($A12,'heavy fuel oil'!$A$2:$AQ$28,COLUMN('heavy fuel oil'!J$2),FALSE)+VLOOKUP($A12,'heavy fuel oil'!$A$32:$AQ$58,COLUMN('heavy fuel oil'!J$32),FALSE)</f>
        <v>39341734045594.883</v>
      </c>
      <c r="K12">
        <f>VLOOKUP($A12,'heavy fuel oil'!$A$2:$AQ$28,COLUMN('heavy fuel oil'!K$2),FALSE)+VLOOKUP($A12,'heavy fuel oil'!$A$32:$AQ$58,COLUMN('heavy fuel oil'!K$32),FALSE)</f>
        <v>40164993209577.344</v>
      </c>
      <c r="L12">
        <f>VLOOKUP($A12,'heavy fuel oil'!$A$2:$AQ$28,COLUMN('heavy fuel oil'!L$2),FALSE)+VLOOKUP($A12,'heavy fuel oil'!$A$32:$AQ$58,COLUMN('heavy fuel oil'!L$32),FALSE)</f>
        <v>40978063520001.094</v>
      </c>
      <c r="M12">
        <f>VLOOKUP($A12,'heavy fuel oil'!$A$2:$AQ$28,COLUMN('heavy fuel oil'!M$2),FALSE)+VLOOKUP($A12,'heavy fuel oil'!$A$32:$AQ$58,COLUMN('heavy fuel oil'!M$32),FALSE)</f>
        <v>41715086937389.203</v>
      </c>
      <c r="N12">
        <f>VLOOKUP($A12,'heavy fuel oil'!$A$2:$AQ$28,COLUMN('heavy fuel oil'!N$2),FALSE)+VLOOKUP($A12,'heavy fuel oil'!$A$32:$AQ$58,COLUMN('heavy fuel oil'!N$32),FALSE)</f>
        <v>42441131601101.047</v>
      </c>
      <c r="O12">
        <f>VLOOKUP($A12,'heavy fuel oil'!$A$2:$AQ$28,COLUMN('heavy fuel oil'!O$2),FALSE)+VLOOKUP($A12,'heavy fuel oil'!$A$32:$AQ$58,COLUMN('heavy fuel oil'!O$32),FALSE)</f>
        <v>43156748841443.898</v>
      </c>
      <c r="P12">
        <f>VLOOKUP($A12,'heavy fuel oil'!$A$2:$AQ$28,COLUMN('heavy fuel oil'!P$2),FALSE)+VLOOKUP($A12,'heavy fuel oil'!$A$32:$AQ$58,COLUMN('heavy fuel oil'!P$32),FALSE)</f>
        <v>43862330736808.086</v>
      </c>
      <c r="Q12">
        <f>VLOOKUP($A12,'heavy fuel oil'!$A$2:$AQ$28,COLUMN('heavy fuel oil'!Q$2),FALSE)+VLOOKUP($A12,'heavy fuel oil'!$A$32:$AQ$58,COLUMN('heavy fuel oil'!Q$32),FALSE)</f>
        <v>44557650722097.891</v>
      </c>
      <c r="R12">
        <f>VLOOKUP($A12,'heavy fuel oil'!$A$2:$AQ$28,COLUMN('heavy fuel oil'!R$2),FALSE)+VLOOKUP($A12,'heavy fuel oil'!$A$32:$AQ$58,COLUMN('heavy fuel oil'!R$32),FALSE)</f>
        <v>45194679414132.477</v>
      </c>
      <c r="S12">
        <f>VLOOKUP($A12,'heavy fuel oil'!$A$2:$AQ$28,COLUMN('heavy fuel oil'!S$2),FALSE)+VLOOKUP($A12,'heavy fuel oil'!$A$32:$AQ$58,COLUMN('heavy fuel oil'!S$32),FALSE)</f>
        <v>45868465269838.336</v>
      </c>
      <c r="T12">
        <f>VLOOKUP($A12,'heavy fuel oil'!$A$2:$AQ$28,COLUMN('heavy fuel oil'!T$2),FALSE)+VLOOKUP($A12,'heavy fuel oil'!$A$32:$AQ$58,COLUMN('heavy fuel oil'!T$32),FALSE)</f>
        <v>46530939284305.313</v>
      </c>
      <c r="U12">
        <f>VLOOKUP($A12,'heavy fuel oil'!$A$2:$AQ$28,COLUMN('heavy fuel oil'!U$2),FALSE)+VLOOKUP($A12,'heavy fuel oil'!$A$32:$AQ$58,COLUMN('heavy fuel oil'!U$32),FALSE)</f>
        <v>47181332975029.313</v>
      </c>
      <c r="V12">
        <f>VLOOKUP($A12,'heavy fuel oil'!$A$2:$AQ$28,COLUMN('heavy fuel oil'!V$2),FALSE)+VLOOKUP($A12,'heavy fuel oil'!$A$32:$AQ$58,COLUMN('heavy fuel oil'!V$32),FALSE)</f>
        <v>47818764763526.828</v>
      </c>
      <c r="W12">
        <f>VLOOKUP($A12,'heavy fuel oil'!$A$2:$AQ$28,COLUMN('heavy fuel oil'!W$2),FALSE)+VLOOKUP($A12,'heavy fuel oil'!$A$32:$AQ$58,COLUMN('heavy fuel oil'!W$32),FALSE)</f>
        <v>48410859143347.391</v>
      </c>
      <c r="X12">
        <f>VLOOKUP($A12,'heavy fuel oil'!$A$2:$AQ$28,COLUMN('heavy fuel oil'!X$2),FALSE)+VLOOKUP($A12,'heavy fuel oil'!$A$32:$AQ$58,COLUMN('heavy fuel oil'!X$32),FALSE)</f>
        <v>48903346532749.953</v>
      </c>
      <c r="Y12">
        <f>VLOOKUP($A12,'heavy fuel oil'!$A$2:$AQ$28,COLUMN('heavy fuel oil'!Y$2),FALSE)+VLOOKUP($A12,'heavy fuel oil'!$A$32:$AQ$58,COLUMN('heavy fuel oil'!Y$32),FALSE)</f>
        <v>49344576181818.344</v>
      </c>
      <c r="Z12">
        <f>VLOOKUP($A12,'heavy fuel oil'!$A$2:$AQ$28,COLUMN('heavy fuel oil'!Z$2),FALSE)+VLOOKUP($A12,'heavy fuel oil'!$A$32:$AQ$58,COLUMN('heavy fuel oil'!Z$32),FALSE)</f>
        <v>49732565742800.031</v>
      </c>
      <c r="AA12">
        <f>VLOOKUP($A12,'heavy fuel oil'!$A$2:$AQ$28,COLUMN('heavy fuel oil'!AA$2),FALSE)+VLOOKUP($A12,'heavy fuel oil'!$A$32:$AQ$58,COLUMN('heavy fuel oil'!AA$32),FALSE)</f>
        <v>50064877199350.422</v>
      </c>
      <c r="AB12">
        <f>VLOOKUP($A12,'heavy fuel oil'!$A$2:$AQ$28,COLUMN('heavy fuel oil'!AB$2),FALSE)+VLOOKUP($A12,'heavy fuel oil'!$A$32:$AQ$58,COLUMN('heavy fuel oil'!AB$32),FALSE)</f>
        <v>50339693793677.047</v>
      </c>
      <c r="AC12">
        <f>VLOOKUP($A12,'heavy fuel oil'!$A$2:$AQ$28,COLUMN('heavy fuel oil'!AC$2),FALSE)+VLOOKUP($A12,'heavy fuel oil'!$A$32:$AQ$58,COLUMN('heavy fuel oil'!AC$32),FALSE)</f>
        <v>50555316805900.25</v>
      </c>
      <c r="AD12">
        <f>VLOOKUP($A12,'heavy fuel oil'!$A$2:$AQ$28,COLUMN('heavy fuel oil'!AD$2),FALSE)+VLOOKUP($A12,'heavy fuel oil'!$A$32:$AQ$58,COLUMN('heavy fuel oil'!AD$32),FALSE)</f>
        <v>50710182999827.266</v>
      </c>
      <c r="AE12">
        <f>VLOOKUP($A12,'heavy fuel oil'!$A$2:$AQ$28,COLUMN('heavy fuel oil'!AE$2),FALSE)+VLOOKUP($A12,'heavy fuel oil'!$A$32:$AQ$58,COLUMN('heavy fuel oil'!AE$32),FALSE)</f>
        <v>50802336647475.93</v>
      </c>
      <c r="AF12">
        <f>VLOOKUP($A12,'heavy fuel oil'!$A$2:$AQ$28,COLUMN('heavy fuel oil'!AF$2),FALSE)+VLOOKUP($A12,'heavy fuel oil'!$A$32:$AQ$58,COLUMN('heavy fuel oil'!AF$32),FALSE)</f>
        <v>50830532620252.32</v>
      </c>
      <c r="AG12">
        <f>VLOOKUP($A12,'heavy fuel oil'!$A$2:$AQ$28,COLUMN('heavy fuel oil'!AG$2),FALSE)+VLOOKUP($A12,'heavy fuel oil'!$A$32:$AQ$58,COLUMN('heavy fuel oil'!AG$32),FALSE)</f>
        <v>50793167037839.031</v>
      </c>
      <c r="AH12">
        <f>VLOOKUP($A12,'heavy fuel oil'!$A$2:$AQ$28,COLUMN('heavy fuel oil'!AH$2),FALSE)+VLOOKUP($A12,'heavy fuel oil'!$A$32:$AQ$58,COLUMN('heavy fuel oil'!AH$32),FALSE)</f>
        <v>50634767494563.672</v>
      </c>
      <c r="AI12">
        <f>VLOOKUP($A12,'heavy fuel oil'!$A$2:$AQ$28,COLUMN('heavy fuel oil'!AI$2),FALSE)+VLOOKUP($A12,'heavy fuel oil'!$A$32:$AQ$58,COLUMN('heavy fuel oil'!AI$32),FALSE)</f>
        <v>50409062421845.969</v>
      </c>
      <c r="AJ12">
        <f>VLOOKUP($A12,'heavy fuel oil'!$A$2:$AQ$28,COLUMN('heavy fuel oil'!AJ$2),FALSE)+VLOOKUP($A12,'heavy fuel oil'!$A$32:$AQ$58,COLUMN('heavy fuel oil'!AJ$32),FALSE)</f>
        <v>50115314501073.992</v>
      </c>
      <c r="AK12">
        <f>VLOOKUP($A12,'heavy fuel oil'!$A$2:$AQ$28,COLUMN('heavy fuel oil'!AK$2),FALSE)+VLOOKUP($A12,'heavy fuel oil'!$A$32:$AQ$58,COLUMN('heavy fuel oil'!AK$32),FALSE)</f>
        <v>49753045104157.625</v>
      </c>
      <c r="AL12">
        <f>VLOOKUP($A12,'heavy fuel oil'!$A$2:$AQ$28,COLUMN('heavy fuel oil'!AL$2),FALSE)+VLOOKUP($A12,'heavy fuel oil'!$A$32:$AQ$58,COLUMN('heavy fuel oil'!AL$32),FALSE)</f>
        <v>49322049048512.648</v>
      </c>
      <c r="AM12">
        <f>VLOOKUP($A12,'heavy fuel oil'!$A$2:$AQ$28,COLUMN('heavy fuel oil'!AM$2),FALSE)+VLOOKUP($A12,'heavy fuel oil'!$A$32:$AQ$58,COLUMN('heavy fuel oil'!AM$32),FALSE)</f>
        <v>48821875205727.641</v>
      </c>
      <c r="AN12">
        <f>VLOOKUP($A12,'heavy fuel oil'!$A$2:$AQ$28,COLUMN('heavy fuel oil'!AN$2),FALSE)+VLOOKUP($A12,'heavy fuel oil'!$A$32:$AQ$58,COLUMN('heavy fuel oil'!AN$32),FALSE)</f>
        <v>48252917433708.891</v>
      </c>
      <c r="AO12">
        <f>VLOOKUP($A12,'heavy fuel oil'!$A$2:$AQ$28,COLUMN('heavy fuel oil'!AO$2),FALSE)+VLOOKUP($A12,'heavy fuel oil'!$A$32:$AQ$58,COLUMN('heavy fuel oil'!AO$32),FALSE)</f>
        <v>47615357986648.188</v>
      </c>
      <c r="AP12">
        <f>VLOOKUP($A12,'heavy fuel oil'!$A$2:$AQ$28,COLUMN('heavy fuel oil'!AP$2),FALSE)+VLOOKUP($A12,'heavy fuel oil'!$A$32:$AQ$58,COLUMN('heavy fuel oil'!AP$32),FALSE)</f>
        <v>46910237395625.031</v>
      </c>
      <c r="AQ12">
        <f>VLOOKUP($A12,'heavy fuel oil'!$A$2:$AQ$28,COLUMN('heavy fuel oil'!AQ$2),FALSE)+VLOOKUP($A12,'heavy fuel oil'!$A$32:$AQ$58,COLUMN('heavy fuel oil'!AQ$32),FALSE)</f>
        <v>46138412073847.547</v>
      </c>
    </row>
    <row r="13" spans="1:43">
      <c r="A13" s="37" t="s">
        <v>626</v>
      </c>
      <c r="B13">
        <f>VLOOKUP($A13,'heavy fuel oil'!$A$2:$AQ$28,COLUMN('heavy fuel oil'!B$2),FALSE)+VLOOKUP($A13,'heavy fuel oil'!$A$32:$AQ$58,COLUMN('heavy fuel oil'!B$32),FALSE)</f>
        <v>117340915454.13089</v>
      </c>
      <c r="C13">
        <f>VLOOKUP($A13,'heavy fuel oil'!$A$2:$AQ$28,COLUMN('heavy fuel oil'!C$2),FALSE)+VLOOKUP($A13,'heavy fuel oil'!$A$32:$AQ$58,COLUMN('heavy fuel oil'!C$32),FALSE)</f>
        <v>116903363495.41226</v>
      </c>
      <c r="D13">
        <f>VLOOKUP($A13,'heavy fuel oil'!$A$2:$AQ$28,COLUMN('heavy fuel oil'!D$2),FALSE)+VLOOKUP($A13,'heavy fuel oil'!$A$32:$AQ$58,COLUMN('heavy fuel oil'!D$32),FALSE)</f>
        <v>133501244749.50569</v>
      </c>
      <c r="E13">
        <f>VLOOKUP($A13,'heavy fuel oil'!$A$2:$AQ$28,COLUMN('heavy fuel oil'!E$2),FALSE)+VLOOKUP($A13,'heavy fuel oil'!$A$32:$AQ$58,COLUMN('heavy fuel oil'!E$32),FALSE)</f>
        <v>135903165613.84808</v>
      </c>
      <c r="F13">
        <f>VLOOKUP($A13,'heavy fuel oil'!$A$2:$AQ$28,COLUMN('heavy fuel oil'!F$2),FALSE)+VLOOKUP($A13,'heavy fuel oil'!$A$32:$AQ$58,COLUMN('heavy fuel oil'!F$32),FALSE)</f>
        <v>137906514854.71204</v>
      </c>
      <c r="G13">
        <f>VLOOKUP($A13,'heavy fuel oil'!$A$2:$AQ$28,COLUMN('heavy fuel oil'!G$2),FALSE)+VLOOKUP($A13,'heavy fuel oil'!$A$32:$AQ$58,COLUMN('heavy fuel oil'!G$32),FALSE)</f>
        <v>139605355844.51938</v>
      </c>
      <c r="H13">
        <f>VLOOKUP($A13,'heavy fuel oil'!$A$2:$AQ$28,COLUMN('heavy fuel oil'!H$2),FALSE)+VLOOKUP($A13,'heavy fuel oil'!$A$32:$AQ$58,COLUMN('heavy fuel oil'!H$32),FALSE)</f>
        <v>141058496294.4122</v>
      </c>
      <c r="I13">
        <f>VLOOKUP($A13,'heavy fuel oil'!$A$2:$AQ$28,COLUMN('heavy fuel oil'!I$2),FALSE)+VLOOKUP($A13,'heavy fuel oil'!$A$32:$AQ$58,COLUMN('heavy fuel oil'!I$32),FALSE)</f>
        <v>142228642255.87869</v>
      </c>
      <c r="J13">
        <f>VLOOKUP($A13,'heavy fuel oil'!$A$2:$AQ$28,COLUMN('heavy fuel oil'!J$2),FALSE)+VLOOKUP($A13,'heavy fuel oil'!$A$32:$AQ$58,COLUMN('heavy fuel oil'!J$32),FALSE)</f>
        <v>143261864619.60867</v>
      </c>
      <c r="K13">
        <f>VLOOKUP($A13,'heavy fuel oil'!$A$2:$AQ$28,COLUMN('heavy fuel oil'!K$2),FALSE)+VLOOKUP($A13,'heavy fuel oil'!$A$32:$AQ$58,COLUMN('heavy fuel oil'!K$32),FALSE)</f>
        <v>144164042246.80005</v>
      </c>
      <c r="L13">
        <f>VLOOKUP($A13,'heavy fuel oil'!$A$2:$AQ$28,COLUMN('heavy fuel oil'!L$2),FALSE)+VLOOKUP($A13,'heavy fuel oil'!$A$32:$AQ$58,COLUMN('heavy fuel oil'!L$32),FALSE)</f>
        <v>144940007549.77371</v>
      </c>
      <c r="M13">
        <f>VLOOKUP($A13,'heavy fuel oil'!$A$2:$AQ$28,COLUMN('heavy fuel oil'!M$2),FALSE)+VLOOKUP($A13,'heavy fuel oil'!$A$32:$AQ$58,COLUMN('heavy fuel oil'!M$32),FALSE)</f>
        <v>145378246658.32025</v>
      </c>
      <c r="N13">
        <f>VLOOKUP($A13,'heavy fuel oil'!$A$2:$AQ$28,COLUMN('heavy fuel oil'!N$2),FALSE)+VLOOKUP($A13,'heavy fuel oil'!$A$32:$AQ$58,COLUMN('heavy fuel oil'!N$32),FALSE)</f>
        <v>145695975105.71576</v>
      </c>
      <c r="O13">
        <f>VLOOKUP($A13,'heavy fuel oil'!$A$2:$AQ$28,COLUMN('heavy fuel oil'!O$2),FALSE)+VLOOKUP($A13,'heavy fuel oil'!$A$32:$AQ$58,COLUMN('heavy fuel oil'!O$32),FALSE)</f>
        <v>145896078626.41791</v>
      </c>
      <c r="P13">
        <f>VLOOKUP($A13,'heavy fuel oil'!$A$2:$AQ$28,COLUMN('heavy fuel oil'!P$2),FALSE)+VLOOKUP($A13,'heavy fuel oil'!$A$32:$AQ$58,COLUMN('heavy fuel oil'!P$32),FALSE)</f>
        <v>145980805782.26208</v>
      </c>
      <c r="Q13">
        <f>VLOOKUP($A13,'heavy fuel oil'!$A$2:$AQ$28,COLUMN('heavy fuel oil'!Q$2),FALSE)+VLOOKUP($A13,'heavy fuel oil'!$A$32:$AQ$58,COLUMN('heavy fuel oil'!Q$32),FALSE)</f>
        <v>145950413702.28668</v>
      </c>
      <c r="R13">
        <f>VLOOKUP($A13,'heavy fuel oil'!$A$2:$AQ$28,COLUMN('heavy fuel oil'!R$2),FALSE)+VLOOKUP($A13,'heavy fuel oil'!$A$32:$AQ$58,COLUMN('heavy fuel oil'!R$32),FALSE)</f>
        <v>145661999823.3461</v>
      </c>
      <c r="S13">
        <f>VLOOKUP($A13,'heavy fuel oil'!$A$2:$AQ$28,COLUMN('heavy fuel oil'!S$2),FALSE)+VLOOKUP($A13,'heavy fuel oil'!$A$32:$AQ$58,COLUMN('heavy fuel oil'!S$32),FALSE)</f>
        <v>145403499198.16559</v>
      </c>
      <c r="T13">
        <f>VLOOKUP($A13,'heavy fuel oil'!$A$2:$AQ$28,COLUMN('heavy fuel oil'!T$2),FALSE)+VLOOKUP($A13,'heavy fuel oil'!$A$32:$AQ$58,COLUMN('heavy fuel oil'!T$32),FALSE)</f>
        <v>145029727047.01028</v>
      </c>
      <c r="U13">
        <f>VLOOKUP($A13,'heavy fuel oil'!$A$2:$AQ$28,COLUMN('heavy fuel oil'!U$2),FALSE)+VLOOKUP($A13,'heavy fuel oil'!$A$32:$AQ$58,COLUMN('heavy fuel oil'!U$32),FALSE)</f>
        <v>144539537287.61633</v>
      </c>
      <c r="V13">
        <f>VLOOKUP($A13,'heavy fuel oil'!$A$2:$AQ$28,COLUMN('heavy fuel oil'!V$2),FALSE)+VLOOKUP($A13,'heavy fuel oil'!$A$32:$AQ$58,COLUMN('heavy fuel oil'!V$32),FALSE)</f>
        <v>143931607352.83221</v>
      </c>
      <c r="W13">
        <f>VLOOKUP($A13,'heavy fuel oil'!$A$2:$AQ$28,COLUMN('heavy fuel oil'!W$2),FALSE)+VLOOKUP($A13,'heavy fuel oil'!$A$32:$AQ$58,COLUMN('heavy fuel oil'!W$32),FALSE)</f>
        <v>143118044810.31927</v>
      </c>
      <c r="X13">
        <f>VLOOKUP($A13,'heavy fuel oil'!$A$2:$AQ$28,COLUMN('heavy fuel oil'!X$2),FALSE)+VLOOKUP($A13,'heavy fuel oil'!$A$32:$AQ$58,COLUMN('heavy fuel oil'!X$32),FALSE)</f>
        <v>141958096139.23138</v>
      </c>
      <c r="Y13">
        <f>VLOOKUP($A13,'heavy fuel oil'!$A$2:$AQ$28,COLUMN('heavy fuel oil'!Y$2),FALSE)+VLOOKUP($A13,'heavy fuel oil'!$A$32:$AQ$58,COLUMN('heavy fuel oil'!Y$32),FALSE)</f>
        <v>140594315274.86765</v>
      </c>
      <c r="Z13">
        <f>VLOOKUP($A13,'heavy fuel oil'!$A$2:$AQ$28,COLUMN('heavy fuel oil'!Z$2),FALSE)+VLOOKUP($A13,'heavy fuel oil'!$A$32:$AQ$58,COLUMN('heavy fuel oil'!Z$32),FALSE)</f>
        <v>139028650334.10345</v>
      </c>
      <c r="AA13">
        <f>VLOOKUP($A13,'heavy fuel oil'!$A$2:$AQ$28,COLUMN('heavy fuel oil'!AA$2),FALSE)+VLOOKUP($A13,'heavy fuel oil'!$A$32:$AQ$58,COLUMN('heavy fuel oil'!AA$32),FALSE)</f>
        <v>137262364236.29515</v>
      </c>
      <c r="AB13">
        <f>VLOOKUP($A13,'heavy fuel oil'!$A$2:$AQ$28,COLUMN('heavy fuel oil'!AB$2),FALSE)+VLOOKUP($A13,'heavy fuel oil'!$A$32:$AQ$58,COLUMN('heavy fuel oil'!AB$32),FALSE)</f>
        <v>135298856587.804</v>
      </c>
      <c r="AC13">
        <f>VLOOKUP($A13,'heavy fuel oil'!$A$2:$AQ$28,COLUMN('heavy fuel oil'!AC$2),FALSE)+VLOOKUP($A13,'heavy fuel oil'!$A$32:$AQ$58,COLUMN('heavy fuel oil'!AC$32),FALSE)</f>
        <v>133142281298.55974</v>
      </c>
      <c r="AD13">
        <f>VLOOKUP($A13,'heavy fuel oil'!$A$2:$AQ$28,COLUMN('heavy fuel oil'!AD$2),FALSE)+VLOOKUP($A13,'heavy fuel oil'!$A$32:$AQ$58,COLUMN('heavy fuel oil'!AD$32),FALSE)</f>
        <v>130797566692.16193</v>
      </c>
      <c r="AE13">
        <f>VLOOKUP($A13,'heavy fuel oil'!$A$2:$AQ$28,COLUMN('heavy fuel oil'!AE$2),FALSE)+VLOOKUP($A13,'heavy fuel oil'!$A$32:$AQ$58,COLUMN('heavy fuel oil'!AE$32),FALSE)</f>
        <v>128269146705.86208</v>
      </c>
      <c r="AF13">
        <f>VLOOKUP($A13,'heavy fuel oil'!$A$2:$AQ$28,COLUMN('heavy fuel oil'!AF$2),FALSE)+VLOOKUP($A13,'heavy fuel oil'!$A$32:$AQ$58,COLUMN('heavy fuel oil'!AF$32),FALSE)</f>
        <v>125563607348.1033</v>
      </c>
      <c r="AG13">
        <f>VLOOKUP($A13,'heavy fuel oil'!$A$2:$AQ$28,COLUMN('heavy fuel oil'!AG$2),FALSE)+VLOOKUP($A13,'heavy fuel oil'!$A$32:$AQ$58,COLUMN('heavy fuel oil'!AG$32),FALSE)</f>
        <v>122687106164.02049</v>
      </c>
      <c r="AH13">
        <f>VLOOKUP($A13,'heavy fuel oil'!$A$2:$AQ$28,COLUMN('heavy fuel oil'!AH$2),FALSE)+VLOOKUP($A13,'heavy fuel oil'!$A$32:$AQ$58,COLUMN('heavy fuel oil'!AH$32),FALSE)</f>
        <v>119527968383.8665</v>
      </c>
      <c r="AI13">
        <f>VLOOKUP($A13,'heavy fuel oil'!$A$2:$AQ$28,COLUMN('heavy fuel oil'!AI$2),FALSE)+VLOOKUP($A13,'heavy fuel oil'!$A$32:$AQ$58,COLUMN('heavy fuel oil'!AI$32),FALSE)</f>
        <v>116220389690.57585</v>
      </c>
      <c r="AJ13">
        <f>VLOOKUP($A13,'heavy fuel oil'!$A$2:$AQ$28,COLUMN('heavy fuel oil'!AJ$2),FALSE)+VLOOKUP($A13,'heavy fuel oil'!$A$32:$AQ$58,COLUMN('heavy fuel oil'!AJ$32),FALSE)</f>
        <v>112773562859.18651</v>
      </c>
      <c r="AK13">
        <f>VLOOKUP($A13,'heavy fuel oil'!$A$2:$AQ$28,COLUMN('heavy fuel oil'!AK$2),FALSE)+VLOOKUP($A13,'heavy fuel oil'!$A$32:$AQ$58,COLUMN('heavy fuel oil'!AK$32),FALSE)</f>
        <v>109197502234.61261</v>
      </c>
      <c r="AL13">
        <f>VLOOKUP($A13,'heavy fuel oil'!$A$2:$AQ$28,COLUMN('heavy fuel oil'!AL$2),FALSE)+VLOOKUP($A13,'heavy fuel oil'!$A$32:$AQ$58,COLUMN('heavy fuel oil'!AL$32),FALSE)</f>
        <v>105503008052.67555</v>
      </c>
      <c r="AM13">
        <f>VLOOKUP($A13,'heavy fuel oil'!$A$2:$AQ$28,COLUMN('heavy fuel oil'!AM$2),FALSE)+VLOOKUP($A13,'heavy fuel oil'!$A$32:$AQ$58,COLUMN('heavy fuel oil'!AM$32),FALSE)</f>
        <v>101700594377.70493</v>
      </c>
      <c r="AN13">
        <f>VLOOKUP($A13,'heavy fuel oil'!$A$2:$AQ$28,COLUMN('heavy fuel oil'!AN$2),FALSE)+VLOOKUP($A13,'heavy fuel oil'!$A$32:$AQ$58,COLUMN('heavy fuel oil'!AN$32),FALSE)</f>
        <v>97802603602.063629</v>
      </c>
      <c r="AO13">
        <f>VLOOKUP($A13,'heavy fuel oil'!$A$2:$AQ$28,COLUMN('heavy fuel oil'!AO$2),FALSE)+VLOOKUP($A13,'heavy fuel oil'!$A$32:$AQ$58,COLUMN('heavy fuel oil'!AO$32),FALSE)</f>
        <v>93821055995.758957</v>
      </c>
      <c r="AP13">
        <f>VLOOKUP($A13,'heavy fuel oil'!$A$2:$AQ$28,COLUMN('heavy fuel oil'!AP$2),FALSE)+VLOOKUP($A13,'heavy fuel oil'!$A$32:$AQ$58,COLUMN('heavy fuel oil'!AP$32),FALSE)</f>
        <v>89769596285.613831</v>
      </c>
      <c r="AQ13">
        <f>VLOOKUP($A13,'heavy fuel oil'!$A$2:$AQ$28,COLUMN('heavy fuel oil'!AQ$2),FALSE)+VLOOKUP($A13,'heavy fuel oil'!$A$32:$AQ$58,COLUMN('heavy fuel oil'!AQ$32),FALSE)</f>
        <v>85661475484.52948</v>
      </c>
    </row>
    <row r="14" spans="1:43">
      <c r="A14" s="37" t="s">
        <v>627</v>
      </c>
      <c r="B14">
        <f>VLOOKUP($A14,'heavy fuel oil'!$A$2:$AQ$28,COLUMN('heavy fuel oil'!B$2),FALSE)+VLOOKUP($A14,'heavy fuel oil'!$A$32:$AQ$58,COLUMN('heavy fuel oil'!B$32),FALSE)</f>
        <v>240839548319.81622</v>
      </c>
      <c r="C14">
        <f>VLOOKUP($A14,'heavy fuel oil'!$A$2:$AQ$28,COLUMN('heavy fuel oil'!C$2),FALSE)+VLOOKUP($A14,'heavy fuel oil'!$A$32:$AQ$58,COLUMN('heavy fuel oil'!C$32),FALSE)</f>
        <v>237555474486.50763</v>
      </c>
      <c r="D14">
        <f>VLOOKUP($A14,'heavy fuel oil'!$A$2:$AQ$28,COLUMN('heavy fuel oil'!D$2),FALSE)+VLOOKUP($A14,'heavy fuel oil'!$A$32:$AQ$58,COLUMN('heavy fuel oil'!D$32),FALSE)</f>
        <v>254935056719.6521</v>
      </c>
      <c r="E14">
        <f>VLOOKUP($A14,'heavy fuel oil'!$A$2:$AQ$28,COLUMN('heavy fuel oil'!E$2),FALSE)+VLOOKUP($A14,'heavy fuel oil'!$A$32:$AQ$58,COLUMN('heavy fuel oil'!E$32),FALSE)</f>
        <v>253409555982.07385</v>
      </c>
      <c r="F14">
        <f>VLOOKUP($A14,'heavy fuel oil'!$A$2:$AQ$28,COLUMN('heavy fuel oil'!F$2),FALSE)+VLOOKUP($A14,'heavy fuel oil'!$A$32:$AQ$58,COLUMN('heavy fuel oil'!F$32),FALSE)</f>
        <v>251449105160.08951</v>
      </c>
      <c r="G14">
        <f>VLOOKUP($A14,'heavy fuel oil'!$A$2:$AQ$28,COLUMN('heavy fuel oil'!G$2),FALSE)+VLOOKUP($A14,'heavy fuel oil'!$A$32:$AQ$58,COLUMN('heavy fuel oil'!G$32),FALSE)</f>
        <v>249246172681.29318</v>
      </c>
      <c r="H14">
        <f>VLOOKUP($A14,'heavy fuel oil'!$A$2:$AQ$28,COLUMN('heavy fuel oil'!H$2),FALSE)+VLOOKUP($A14,'heavy fuel oil'!$A$32:$AQ$58,COLUMN('heavy fuel oil'!H$32),FALSE)</f>
        <v>246914257251.7417</v>
      </c>
      <c r="I14">
        <f>VLOOKUP($A14,'heavy fuel oil'!$A$2:$AQ$28,COLUMN('heavy fuel oil'!I$2),FALSE)+VLOOKUP($A14,'heavy fuel oil'!$A$32:$AQ$58,COLUMN('heavy fuel oil'!I$32),FALSE)</f>
        <v>244392185252.72815</v>
      </c>
      <c r="J14">
        <f>VLOOKUP($A14,'heavy fuel oil'!$A$2:$AQ$28,COLUMN('heavy fuel oil'!J$2),FALSE)+VLOOKUP($A14,'heavy fuel oil'!$A$32:$AQ$58,COLUMN('heavy fuel oil'!J$32),FALSE)</f>
        <v>241932017625.49576</v>
      </c>
      <c r="K14">
        <f>VLOOKUP($A14,'heavy fuel oil'!$A$2:$AQ$28,COLUMN('heavy fuel oil'!K$2),FALSE)+VLOOKUP($A14,'heavy fuel oil'!$A$32:$AQ$58,COLUMN('heavy fuel oil'!K$32),FALSE)</f>
        <v>239535711785.22</v>
      </c>
      <c r="L14">
        <f>VLOOKUP($A14,'heavy fuel oil'!$A$2:$AQ$28,COLUMN('heavy fuel oil'!L$2),FALSE)+VLOOKUP($A14,'heavy fuel oil'!$A$32:$AQ$58,COLUMN('heavy fuel oil'!L$32),FALSE)</f>
        <v>237203704590.28604</v>
      </c>
      <c r="M14">
        <f>VLOOKUP($A14,'heavy fuel oil'!$A$2:$AQ$28,COLUMN('heavy fuel oil'!M$2),FALSE)+VLOOKUP($A14,'heavy fuel oil'!$A$32:$AQ$58,COLUMN('heavy fuel oil'!M$32),FALSE)</f>
        <v>234587621220.37463</v>
      </c>
      <c r="N14">
        <f>VLOOKUP($A14,'heavy fuel oil'!$A$2:$AQ$28,COLUMN('heavy fuel oil'!N$2),FALSE)+VLOOKUP($A14,'heavy fuel oil'!$A$32:$AQ$58,COLUMN('heavy fuel oil'!N$32),FALSE)</f>
        <v>232040350419.00836</v>
      </c>
      <c r="O14">
        <f>VLOOKUP($A14,'heavy fuel oil'!$A$2:$AQ$28,COLUMN('heavy fuel oil'!O$2),FALSE)+VLOOKUP($A14,'heavy fuel oil'!$A$32:$AQ$58,COLUMN('heavy fuel oil'!O$32),FALSE)</f>
        <v>229559161455.35187</v>
      </c>
      <c r="P14">
        <f>VLOOKUP($A14,'heavy fuel oil'!$A$2:$AQ$28,COLUMN('heavy fuel oil'!P$2),FALSE)+VLOOKUP($A14,'heavy fuel oil'!$A$32:$AQ$58,COLUMN('heavy fuel oil'!P$32),FALSE)</f>
        <v>227140781275.47214</v>
      </c>
      <c r="Q14">
        <f>VLOOKUP($A14,'heavy fuel oil'!$A$2:$AQ$28,COLUMN('heavy fuel oil'!Q$2),FALSE)+VLOOKUP($A14,'heavy fuel oil'!$A$32:$AQ$58,COLUMN('heavy fuel oil'!Q$32),FALSE)</f>
        <v>224779317251.76776</v>
      </c>
      <c r="R14">
        <f>VLOOKUP($A14,'heavy fuel oil'!$A$2:$AQ$28,COLUMN('heavy fuel oil'!R$2),FALSE)+VLOOKUP($A14,'heavy fuel oil'!$A$32:$AQ$58,COLUMN('heavy fuel oil'!R$32),FALSE)</f>
        <v>222250960944.2532</v>
      </c>
      <c r="S14">
        <f>VLOOKUP($A14,'heavy fuel oil'!$A$2:$AQ$28,COLUMN('heavy fuel oil'!S$2),FALSE)+VLOOKUP($A14,'heavy fuel oil'!$A$32:$AQ$58,COLUMN('heavy fuel oil'!S$32),FALSE)</f>
        <v>219991545116.03101</v>
      </c>
      <c r="T14">
        <f>VLOOKUP($A14,'heavy fuel oil'!$A$2:$AQ$28,COLUMN('heavy fuel oil'!T$2),FALSE)+VLOOKUP($A14,'heavy fuel oil'!$A$32:$AQ$58,COLUMN('heavy fuel oil'!T$32),FALSE)</f>
        <v>217772591296.95395</v>
      </c>
      <c r="U14">
        <f>VLOOKUP($A14,'heavy fuel oil'!$A$2:$AQ$28,COLUMN('heavy fuel oil'!U$2),FALSE)+VLOOKUP($A14,'heavy fuel oil'!$A$32:$AQ$58,COLUMN('heavy fuel oil'!U$32),FALSE)</f>
        <v>215587857160.35104</v>
      </c>
      <c r="V14">
        <f>VLOOKUP($A14,'heavy fuel oil'!$A$2:$AQ$28,COLUMN('heavy fuel oil'!V$2),FALSE)+VLOOKUP($A14,'heavy fuel oil'!$A$32:$AQ$58,COLUMN('heavy fuel oil'!V$32),FALSE)</f>
        <v>213431176208.59131</v>
      </c>
      <c r="W14">
        <f>VLOOKUP($A14,'heavy fuel oil'!$A$2:$AQ$28,COLUMN('heavy fuel oil'!W$2),FALSE)+VLOOKUP($A14,'heavy fuel oil'!$A$32:$AQ$58,COLUMN('heavy fuel oil'!W$32),FALSE)</f>
        <v>211168934233.98657</v>
      </c>
      <c r="X14">
        <f>VLOOKUP($A14,'heavy fuel oil'!$A$2:$AQ$28,COLUMN('heavy fuel oil'!X$2),FALSE)+VLOOKUP($A14,'heavy fuel oil'!$A$32:$AQ$58,COLUMN('heavy fuel oil'!X$32),FALSE)</f>
        <v>208592183772.76062</v>
      </c>
      <c r="Y14">
        <f>VLOOKUP($A14,'heavy fuel oil'!$A$2:$AQ$28,COLUMN('heavy fuel oil'!Y$2),FALSE)+VLOOKUP($A14,'heavy fuel oil'!$A$32:$AQ$58,COLUMN('heavy fuel oil'!Y$32),FALSE)</f>
        <v>205909114103.81091</v>
      </c>
      <c r="Z14">
        <f>VLOOKUP($A14,'heavy fuel oil'!$A$2:$AQ$28,COLUMN('heavy fuel oil'!Z$2),FALSE)+VLOOKUP($A14,'heavy fuel oil'!$A$32:$AQ$58,COLUMN('heavy fuel oil'!Z$32),FALSE)</f>
        <v>203118865597.74017</v>
      </c>
      <c r="AA14">
        <f>VLOOKUP($A14,'heavy fuel oil'!$A$2:$AQ$28,COLUMN('heavy fuel oil'!AA$2),FALSE)+VLOOKUP($A14,'heavy fuel oil'!$A$32:$AQ$58,COLUMN('heavy fuel oil'!AA$32),FALSE)</f>
        <v>200219018983.02216</v>
      </c>
      <c r="AB14">
        <f>VLOOKUP($A14,'heavy fuel oil'!$A$2:$AQ$28,COLUMN('heavy fuel oil'!AB$2),FALSE)+VLOOKUP($A14,'heavy fuel oil'!$A$32:$AQ$58,COLUMN('heavy fuel oil'!AB$32),FALSE)</f>
        <v>197209693715.90604</v>
      </c>
      <c r="AC14">
        <f>VLOOKUP($A14,'heavy fuel oil'!$A$2:$AQ$28,COLUMN('heavy fuel oil'!AC$2),FALSE)+VLOOKUP($A14,'heavy fuel oil'!$A$32:$AQ$58,COLUMN('heavy fuel oil'!AC$32),FALSE)</f>
        <v>194091499560.03949</v>
      </c>
      <c r="AD14">
        <f>VLOOKUP($A14,'heavy fuel oil'!$A$2:$AQ$28,COLUMN('heavy fuel oil'!AD$2),FALSE)+VLOOKUP($A14,'heavy fuel oil'!$A$32:$AQ$58,COLUMN('heavy fuel oil'!AD$32),FALSE)</f>
        <v>190865554550.72491</v>
      </c>
      <c r="AE14">
        <f>VLOOKUP($A14,'heavy fuel oil'!$A$2:$AQ$28,COLUMN('heavy fuel oil'!AE$2),FALSE)+VLOOKUP($A14,'heavy fuel oil'!$A$32:$AQ$58,COLUMN('heavy fuel oil'!AE$32),FALSE)</f>
        <v>187531624579.09985</v>
      </c>
      <c r="AF14">
        <f>VLOOKUP($A14,'heavy fuel oil'!$A$2:$AQ$28,COLUMN('heavy fuel oil'!AF$2),FALSE)+VLOOKUP($A14,'heavy fuel oil'!$A$32:$AQ$58,COLUMN('heavy fuel oil'!AF$32),FALSE)</f>
        <v>184091978116.34366</v>
      </c>
      <c r="AG14">
        <f>VLOOKUP($A14,'heavy fuel oil'!$A$2:$AQ$28,COLUMN('heavy fuel oil'!AG$2),FALSE)+VLOOKUP($A14,'heavy fuel oil'!$A$32:$AQ$58,COLUMN('heavy fuel oil'!AG$32),FALSE)</f>
        <v>180547616148.54828</v>
      </c>
      <c r="AH14">
        <f>VLOOKUP($A14,'heavy fuel oil'!$A$2:$AQ$28,COLUMN('heavy fuel oil'!AH$2),FALSE)+VLOOKUP($A14,'heavy fuel oil'!$A$32:$AQ$58,COLUMN('heavy fuel oil'!AH$32),FALSE)</f>
        <v>176724661416.4216</v>
      </c>
      <c r="AI14">
        <f>VLOOKUP($A14,'heavy fuel oil'!$A$2:$AQ$28,COLUMN('heavy fuel oil'!AI$2),FALSE)+VLOOKUP($A14,'heavy fuel oil'!$A$32:$AQ$58,COLUMN('heavy fuel oil'!AI$32),FALSE)</f>
        <v>172810179625.70755</v>
      </c>
      <c r="AJ14">
        <f>VLOOKUP($A14,'heavy fuel oil'!$A$2:$AQ$28,COLUMN('heavy fuel oil'!AJ$2),FALSE)+VLOOKUP($A14,'heavy fuel oil'!$A$32:$AQ$58,COLUMN('heavy fuel oil'!AJ$32),FALSE)</f>
        <v>168807392262.88074</v>
      </c>
      <c r="AK14">
        <f>VLOOKUP($A14,'heavy fuel oil'!$A$2:$AQ$28,COLUMN('heavy fuel oil'!AK$2),FALSE)+VLOOKUP($A14,'heavy fuel oil'!$A$32:$AQ$58,COLUMN('heavy fuel oil'!AK$32),FALSE)</f>
        <v>164720181434.16895</v>
      </c>
      <c r="AL14">
        <f>VLOOKUP($A14,'heavy fuel oil'!$A$2:$AQ$28,COLUMN('heavy fuel oil'!AL$2),FALSE)+VLOOKUP($A14,'heavy fuel oil'!$A$32:$AQ$58,COLUMN('heavy fuel oil'!AL$32),FALSE)</f>
        <v>160553077031.10468</v>
      </c>
      <c r="AM14">
        <f>VLOOKUP($A14,'heavy fuel oil'!$A$2:$AQ$28,COLUMN('heavy fuel oil'!AM$2),FALSE)+VLOOKUP($A14,'heavy fuel oil'!$A$32:$AQ$58,COLUMN('heavy fuel oil'!AM$32),FALSE)</f>
        <v>156309660626.96432</v>
      </c>
      <c r="AN14">
        <f>VLOOKUP($A14,'heavy fuel oil'!$A$2:$AQ$28,COLUMN('heavy fuel oil'!AN$2),FALSE)+VLOOKUP($A14,'heavy fuel oil'!$A$32:$AQ$58,COLUMN('heavy fuel oil'!AN$32),FALSE)</f>
        <v>151995825461.49368</v>
      </c>
      <c r="AO14">
        <f>VLOOKUP($A14,'heavy fuel oil'!$A$2:$AQ$28,COLUMN('heavy fuel oil'!AO$2),FALSE)+VLOOKUP($A14,'heavy fuel oil'!$A$32:$AQ$58,COLUMN('heavy fuel oil'!AO$32),FALSE)</f>
        <v>147616553353.58185</v>
      </c>
      <c r="AP14">
        <f>VLOOKUP($A14,'heavy fuel oil'!$A$2:$AQ$28,COLUMN('heavy fuel oil'!AP$2),FALSE)+VLOOKUP($A14,'heavy fuel oil'!$A$32:$AQ$58,COLUMN('heavy fuel oil'!AP$32),FALSE)</f>
        <v>143179000735.25427</v>
      </c>
      <c r="AQ14">
        <f>VLOOKUP($A14,'heavy fuel oil'!$A$2:$AQ$28,COLUMN('heavy fuel oil'!AQ$2),FALSE)+VLOOKUP($A14,'heavy fuel oil'!$A$32:$AQ$58,COLUMN('heavy fuel oil'!AQ$32),FALSE)</f>
        <v>138689430141.78259</v>
      </c>
    </row>
    <row r="15" spans="1:43">
      <c r="A15" s="37" t="s">
        <v>628</v>
      </c>
      <c r="B15">
        <f>VLOOKUP($A15,'heavy fuel oil'!$A$2:$AQ$28,COLUMN('heavy fuel oil'!B$2),FALSE)+VLOOKUP($A15,'heavy fuel oil'!$A$32:$AQ$58,COLUMN('heavy fuel oil'!B$32),FALSE)</f>
        <v>12293681525.922123</v>
      </c>
      <c r="C15">
        <f>VLOOKUP($A15,'heavy fuel oil'!$A$2:$AQ$28,COLUMN('heavy fuel oil'!C$2),FALSE)+VLOOKUP($A15,'heavy fuel oil'!$A$32:$AQ$58,COLUMN('heavy fuel oil'!C$32),FALSE)</f>
        <v>12269685177.797277</v>
      </c>
      <c r="D15">
        <f>VLOOKUP($A15,'heavy fuel oil'!$A$2:$AQ$28,COLUMN('heavy fuel oil'!D$2),FALSE)+VLOOKUP($A15,'heavy fuel oil'!$A$32:$AQ$58,COLUMN('heavy fuel oil'!D$32),FALSE)</f>
        <v>12891321189.004387</v>
      </c>
      <c r="E15">
        <f>VLOOKUP($A15,'heavy fuel oil'!$A$2:$AQ$28,COLUMN('heavy fuel oil'!E$2),FALSE)+VLOOKUP($A15,'heavy fuel oil'!$A$32:$AQ$58,COLUMN('heavy fuel oil'!E$32),FALSE)</f>
        <v>13046267018.537609</v>
      </c>
      <c r="F15">
        <f>VLOOKUP($A15,'heavy fuel oil'!$A$2:$AQ$28,COLUMN('heavy fuel oil'!F$2),FALSE)+VLOOKUP($A15,'heavy fuel oil'!$A$32:$AQ$58,COLUMN('heavy fuel oil'!F$32),FALSE)</f>
        <v>13175450641.281494</v>
      </c>
      <c r="G15">
        <f>VLOOKUP($A15,'heavy fuel oil'!$A$2:$AQ$28,COLUMN('heavy fuel oil'!G$2),FALSE)+VLOOKUP($A15,'heavy fuel oil'!$A$32:$AQ$58,COLUMN('heavy fuel oil'!G$32),FALSE)</f>
        <v>13287984117.070658</v>
      </c>
      <c r="H15">
        <f>VLOOKUP($A15,'heavy fuel oil'!$A$2:$AQ$28,COLUMN('heavy fuel oil'!H$2),FALSE)+VLOOKUP($A15,'heavy fuel oil'!$A$32:$AQ$58,COLUMN('heavy fuel oil'!H$32),FALSE)</f>
        <v>13389448271.368286</v>
      </c>
      <c r="I15">
        <f>VLOOKUP($A15,'heavy fuel oil'!$A$2:$AQ$28,COLUMN('heavy fuel oil'!I$2),FALSE)+VLOOKUP($A15,'heavy fuel oil'!$A$32:$AQ$58,COLUMN('heavy fuel oil'!I$32),FALSE)</f>
        <v>13476099189.907957</v>
      </c>
      <c r="J15">
        <f>VLOOKUP($A15,'heavy fuel oil'!$A$2:$AQ$28,COLUMN('heavy fuel oil'!J$2),FALSE)+VLOOKUP($A15,'heavy fuel oil'!$A$32:$AQ$58,COLUMN('heavy fuel oil'!J$32),FALSE)</f>
        <v>13561725117.757017</v>
      </c>
      <c r="K15">
        <f>VLOOKUP($A15,'heavy fuel oil'!$A$2:$AQ$28,COLUMN('heavy fuel oil'!K$2),FALSE)+VLOOKUP($A15,'heavy fuel oil'!$A$32:$AQ$58,COLUMN('heavy fuel oil'!K$32),FALSE)</f>
        <v>13646632330.787191</v>
      </c>
      <c r="L15">
        <f>VLOOKUP($A15,'heavy fuel oil'!$A$2:$AQ$28,COLUMN('heavy fuel oil'!L$2),FALSE)+VLOOKUP($A15,'heavy fuel oil'!$A$32:$AQ$58,COLUMN('heavy fuel oil'!L$32),FALSE)</f>
        <v>13731045456.644815</v>
      </c>
      <c r="M15">
        <f>VLOOKUP($A15,'heavy fuel oil'!$A$2:$AQ$28,COLUMN('heavy fuel oil'!M$2),FALSE)+VLOOKUP($A15,'heavy fuel oil'!$A$32:$AQ$58,COLUMN('heavy fuel oil'!M$32),FALSE)</f>
        <v>13794454586.439844</v>
      </c>
      <c r="N15">
        <f>VLOOKUP($A15,'heavy fuel oil'!$A$2:$AQ$28,COLUMN('heavy fuel oil'!N$2),FALSE)+VLOOKUP($A15,'heavy fuel oil'!$A$32:$AQ$58,COLUMN('heavy fuel oil'!N$32),FALSE)</f>
        <v>13857400742.580198</v>
      </c>
      <c r="O15">
        <f>VLOOKUP($A15,'heavy fuel oil'!$A$2:$AQ$28,COLUMN('heavy fuel oil'!O$2),FALSE)+VLOOKUP($A15,'heavy fuel oil'!$A$32:$AQ$58,COLUMN('heavy fuel oil'!O$32),FALSE)</f>
        <v>13919928314.257153</v>
      </c>
      <c r="P15">
        <f>VLOOKUP($A15,'heavy fuel oil'!$A$2:$AQ$28,COLUMN('heavy fuel oil'!P$2),FALSE)+VLOOKUP($A15,'heavy fuel oil'!$A$32:$AQ$58,COLUMN('heavy fuel oil'!P$32),FALSE)</f>
        <v>13982037755.75526</v>
      </c>
      <c r="Q15">
        <f>VLOOKUP($A15,'heavy fuel oil'!$A$2:$AQ$28,COLUMN('heavy fuel oil'!Q$2),FALSE)+VLOOKUP($A15,'heavy fuel oil'!$A$32:$AQ$58,COLUMN('heavy fuel oil'!Q$32),FALSE)</f>
        <v>14043551896.613935</v>
      </c>
      <c r="R15">
        <f>VLOOKUP($A15,'heavy fuel oil'!$A$2:$AQ$28,COLUMN('heavy fuel oil'!R$2),FALSE)+VLOOKUP($A15,'heavy fuel oil'!$A$32:$AQ$58,COLUMN('heavy fuel oil'!R$32),FALSE)</f>
        <v>14090309908.408537</v>
      </c>
      <c r="S15">
        <f>VLOOKUP($A15,'heavy fuel oil'!$A$2:$AQ$28,COLUMN('heavy fuel oil'!S$2),FALSE)+VLOOKUP($A15,'heavy fuel oil'!$A$32:$AQ$58,COLUMN('heavy fuel oil'!S$32),FALSE)</f>
        <v>14150194769.59704</v>
      </c>
      <c r="T15">
        <f>VLOOKUP($A15,'heavy fuel oil'!$A$2:$AQ$28,COLUMN('heavy fuel oil'!T$2),FALSE)+VLOOKUP($A15,'heavy fuel oil'!$A$32:$AQ$58,COLUMN('heavy fuel oil'!T$32),FALSE)</f>
        <v>14208912097.499947</v>
      </c>
      <c r="U15">
        <f>VLOOKUP($A15,'heavy fuel oil'!$A$2:$AQ$28,COLUMN('heavy fuel oil'!U$2),FALSE)+VLOOKUP($A15,'heavy fuel oil'!$A$32:$AQ$58,COLUMN('heavy fuel oil'!U$32),FALSE)</f>
        <v>14266176553.258623</v>
      </c>
      <c r="V15">
        <f>VLOOKUP($A15,'heavy fuel oil'!$A$2:$AQ$28,COLUMN('heavy fuel oil'!V$2),FALSE)+VLOOKUP($A15,'heavy fuel oil'!$A$32:$AQ$58,COLUMN('heavy fuel oil'!V$32),FALSE)</f>
        <v>14321684400.701656</v>
      </c>
      <c r="W15">
        <f>VLOOKUP($A15,'heavy fuel oil'!$A$2:$AQ$28,COLUMN('heavy fuel oil'!W$2),FALSE)+VLOOKUP($A15,'heavy fuel oil'!$A$32:$AQ$58,COLUMN('heavy fuel oil'!W$32),FALSE)</f>
        <v>14366348785.409599</v>
      </c>
      <c r="X15">
        <f>VLOOKUP($A15,'heavy fuel oil'!$A$2:$AQ$28,COLUMN('heavy fuel oil'!X$2),FALSE)+VLOOKUP($A15,'heavy fuel oil'!$A$32:$AQ$58,COLUMN('heavy fuel oil'!X$32),FALSE)</f>
        <v>14385332036.737406</v>
      </c>
      <c r="Y15">
        <f>VLOOKUP($A15,'heavy fuel oil'!$A$2:$AQ$28,COLUMN('heavy fuel oil'!Y$2),FALSE)+VLOOKUP($A15,'heavy fuel oil'!$A$32:$AQ$58,COLUMN('heavy fuel oil'!Y$32),FALSE)</f>
        <v>14392462400.680887</v>
      </c>
      <c r="Z15">
        <f>VLOOKUP($A15,'heavy fuel oil'!$A$2:$AQ$28,COLUMN('heavy fuel oil'!Z$2),FALSE)+VLOOKUP($A15,'heavy fuel oil'!$A$32:$AQ$58,COLUMN('heavy fuel oil'!Z$32),FALSE)</f>
        <v>14387389699.227562</v>
      </c>
      <c r="AA15">
        <f>VLOOKUP($A15,'heavy fuel oil'!$A$2:$AQ$28,COLUMN('heavy fuel oil'!AA$2),FALSE)+VLOOKUP($A15,'heavy fuel oil'!$A$32:$AQ$58,COLUMN('heavy fuel oil'!AA$32),FALSE)</f>
        <v>14369644598.980173</v>
      </c>
      <c r="AB15">
        <f>VLOOKUP($A15,'heavy fuel oil'!$A$2:$AQ$28,COLUMN('heavy fuel oil'!AB$2),FALSE)+VLOOKUP($A15,'heavy fuel oil'!$A$32:$AQ$58,COLUMN('heavy fuel oil'!AB$32),FALSE)</f>
        <v>14338932032.226507</v>
      </c>
      <c r="AC15">
        <f>VLOOKUP($A15,'heavy fuel oil'!$A$2:$AQ$28,COLUMN('heavy fuel oil'!AC$2),FALSE)+VLOOKUP($A15,'heavy fuel oil'!$A$32:$AQ$58,COLUMN('heavy fuel oil'!AC$32),FALSE)</f>
        <v>14294990608.667553</v>
      </c>
      <c r="AD15">
        <f>VLOOKUP($A15,'heavy fuel oil'!$A$2:$AQ$28,COLUMN('heavy fuel oil'!AD$2),FALSE)+VLOOKUP($A15,'heavy fuel oil'!$A$32:$AQ$58,COLUMN('heavy fuel oil'!AD$32),FALSE)</f>
        <v>14237596115.006441</v>
      </c>
      <c r="AE15">
        <f>VLOOKUP($A15,'heavy fuel oil'!$A$2:$AQ$28,COLUMN('heavy fuel oil'!AE$2),FALSE)+VLOOKUP($A15,'heavy fuel oil'!$A$32:$AQ$58,COLUMN('heavy fuel oil'!AE$32),FALSE)</f>
        <v>14166421770.472799</v>
      </c>
      <c r="AF15">
        <f>VLOOKUP($A15,'heavy fuel oil'!$A$2:$AQ$28,COLUMN('heavy fuel oil'!AF$2),FALSE)+VLOOKUP($A15,'heavy fuel oil'!$A$32:$AQ$58,COLUMN('heavy fuel oil'!AF$32),FALSE)</f>
        <v>14081329464.147669</v>
      </c>
      <c r="AG15">
        <f>VLOOKUP($A15,'heavy fuel oil'!$A$2:$AQ$28,COLUMN('heavy fuel oil'!AG$2),FALSE)+VLOOKUP($A15,'heavy fuel oil'!$A$32:$AQ$58,COLUMN('heavy fuel oil'!AG$32),FALSE)</f>
        <v>13982086601.754047</v>
      </c>
      <c r="AH15">
        <f>VLOOKUP($A15,'heavy fuel oil'!$A$2:$AQ$28,COLUMN('heavy fuel oil'!AH$2),FALSE)+VLOOKUP($A15,'heavy fuel oil'!$A$32:$AQ$58,COLUMN('heavy fuel oil'!AH$32),FALSE)</f>
        <v>13854604882.120268</v>
      </c>
      <c r="AI15">
        <f>VLOOKUP($A15,'heavy fuel oil'!$A$2:$AQ$28,COLUMN('heavy fuel oil'!AI$2),FALSE)+VLOOKUP($A15,'heavy fuel oil'!$A$32:$AQ$58,COLUMN('heavy fuel oil'!AI$32),FALSE)</f>
        <v>13713062004.807428</v>
      </c>
      <c r="AJ15">
        <f>VLOOKUP($A15,'heavy fuel oil'!$A$2:$AQ$28,COLUMN('heavy fuel oil'!AJ$2),FALSE)+VLOOKUP($A15,'heavy fuel oil'!$A$32:$AQ$58,COLUMN('heavy fuel oil'!AJ$32),FALSE)</f>
        <v>13557434589.761906</v>
      </c>
      <c r="AK15">
        <f>VLOOKUP($A15,'heavy fuel oil'!$A$2:$AQ$28,COLUMN('heavy fuel oil'!AK$2),FALSE)+VLOOKUP($A15,'heavy fuel oil'!$A$32:$AQ$58,COLUMN('heavy fuel oil'!AK$32),FALSE)</f>
        <v>13387761519.384729</v>
      </c>
      <c r="AL15">
        <f>VLOOKUP($A15,'heavy fuel oil'!$A$2:$AQ$28,COLUMN('heavy fuel oil'!AL$2),FALSE)+VLOOKUP($A15,'heavy fuel oil'!$A$32:$AQ$58,COLUMN('heavy fuel oil'!AL$32),FALSE)</f>
        <v>13204146059.594072</v>
      </c>
      <c r="AM15">
        <f>VLOOKUP($A15,'heavy fuel oil'!$A$2:$AQ$28,COLUMN('heavy fuel oil'!AM$2),FALSE)+VLOOKUP($A15,'heavy fuel oil'!$A$32:$AQ$58,COLUMN('heavy fuel oil'!AM$32),FALSE)</f>
        <v>13006624718.312246</v>
      </c>
      <c r="AN15">
        <f>VLOOKUP($A15,'heavy fuel oil'!$A$2:$AQ$28,COLUMN('heavy fuel oil'!AN$2),FALSE)+VLOOKUP($A15,'heavy fuel oil'!$A$32:$AQ$58,COLUMN('heavy fuel oil'!AN$32),FALSE)</f>
        <v>12795440101.882351</v>
      </c>
      <c r="AO15">
        <f>VLOOKUP($A15,'heavy fuel oil'!$A$2:$AQ$28,COLUMN('heavy fuel oil'!AO$2),FALSE)+VLOOKUP($A15,'heavy fuel oil'!$A$32:$AQ$58,COLUMN('heavy fuel oil'!AO$32),FALSE)</f>
        <v>12570774788.856049</v>
      </c>
      <c r="AP15">
        <f>VLOOKUP($A15,'heavy fuel oil'!$A$2:$AQ$28,COLUMN('heavy fuel oil'!AP$2),FALSE)+VLOOKUP($A15,'heavy fuel oil'!$A$32:$AQ$58,COLUMN('heavy fuel oil'!AP$32),FALSE)</f>
        <v>12333015824.2139</v>
      </c>
      <c r="AQ15">
        <f>VLOOKUP($A15,'heavy fuel oil'!$A$2:$AQ$28,COLUMN('heavy fuel oil'!AQ$2),FALSE)+VLOOKUP($A15,'heavy fuel oil'!$A$32:$AQ$58,COLUMN('heavy fuel oil'!AQ$32),FALSE)</f>
        <v>12082495223.040974</v>
      </c>
    </row>
    <row r="16" spans="1:43">
      <c r="A16" s="37" t="s">
        <v>629</v>
      </c>
      <c r="B16">
        <f>VLOOKUP($A16,'heavy fuel oil'!$A$2:$AQ$28,COLUMN('heavy fuel oil'!B$2),FALSE)+VLOOKUP($A16,'heavy fuel oil'!$A$32:$AQ$58,COLUMN('heavy fuel oil'!B$32),FALSE)</f>
        <v>139022263445.33795</v>
      </c>
      <c r="C16">
        <f>VLOOKUP($A16,'heavy fuel oil'!$A$2:$AQ$28,COLUMN('heavy fuel oil'!C$2),FALSE)+VLOOKUP($A16,'heavy fuel oil'!$A$32:$AQ$58,COLUMN('heavy fuel oil'!C$32),FALSE)</f>
        <v>138941007542.4136</v>
      </c>
      <c r="D16">
        <f>VLOOKUP($A16,'heavy fuel oil'!$A$2:$AQ$28,COLUMN('heavy fuel oil'!D$2),FALSE)+VLOOKUP($A16,'heavy fuel oil'!$A$32:$AQ$58,COLUMN('heavy fuel oil'!D$32),FALSE)</f>
        <v>146071804467.50394</v>
      </c>
      <c r="E16">
        <f>VLOOKUP($A16,'heavy fuel oil'!$A$2:$AQ$28,COLUMN('heavy fuel oil'!E$2),FALSE)+VLOOKUP($A16,'heavy fuel oil'!$A$32:$AQ$58,COLUMN('heavy fuel oil'!E$32),FALSE)</f>
        <v>147971931907.3898</v>
      </c>
      <c r="F16">
        <f>VLOOKUP($A16,'heavy fuel oil'!$A$2:$AQ$28,COLUMN('heavy fuel oil'!F$2),FALSE)+VLOOKUP($A16,'heavy fuel oil'!$A$32:$AQ$58,COLUMN('heavy fuel oil'!F$32),FALSE)</f>
        <v>149587258210.16971</v>
      </c>
      <c r="G16">
        <f>VLOOKUP($A16,'heavy fuel oil'!$A$2:$AQ$28,COLUMN('heavy fuel oil'!G$2),FALSE)+VLOOKUP($A16,'heavy fuel oil'!$A$32:$AQ$58,COLUMN('heavy fuel oil'!G$32),FALSE)</f>
        <v>151020327587.74802</v>
      </c>
      <c r="H16">
        <f>VLOOKUP($A16,'heavy fuel oil'!$A$2:$AQ$28,COLUMN('heavy fuel oil'!H$2),FALSE)+VLOOKUP($A16,'heavy fuel oil'!$A$32:$AQ$58,COLUMN('heavy fuel oil'!H$32),FALSE)</f>
        <v>152333418167.87012</v>
      </c>
      <c r="I16">
        <f>VLOOKUP($A16,'heavy fuel oil'!$A$2:$AQ$28,COLUMN('heavy fuel oil'!I$2),FALSE)+VLOOKUP($A16,'heavy fuel oil'!$A$32:$AQ$58,COLUMN('heavy fuel oil'!I$32),FALSE)</f>
        <v>153483980865.28348</v>
      </c>
      <c r="J16">
        <f>VLOOKUP($A16,'heavy fuel oil'!$A$2:$AQ$28,COLUMN('heavy fuel oil'!J$2),FALSE)+VLOOKUP($A16,'heavy fuel oil'!$A$32:$AQ$58,COLUMN('heavy fuel oil'!J$32),FALSE)</f>
        <v>154627094663.98459</v>
      </c>
      <c r="K16">
        <f>VLOOKUP($A16,'heavy fuel oil'!$A$2:$AQ$28,COLUMN('heavy fuel oil'!K$2),FALSE)+VLOOKUP($A16,'heavy fuel oil'!$A$32:$AQ$58,COLUMN('heavy fuel oil'!K$32),FALSE)</f>
        <v>155766245002.77603</v>
      </c>
      <c r="L16">
        <f>VLOOKUP($A16,'heavy fuel oil'!$A$2:$AQ$28,COLUMN('heavy fuel oil'!L$2),FALSE)+VLOOKUP($A16,'heavy fuel oil'!$A$32:$AQ$58,COLUMN('heavy fuel oil'!L$32),FALSE)</f>
        <v>156904003226.43677</v>
      </c>
      <c r="M16">
        <f>VLOOKUP($A16,'heavy fuel oil'!$A$2:$AQ$28,COLUMN('heavy fuel oil'!M$2),FALSE)+VLOOKUP($A16,'heavy fuel oil'!$A$32:$AQ$58,COLUMN('heavy fuel oil'!M$32),FALSE)</f>
        <v>157808110289.58615</v>
      </c>
      <c r="N16">
        <f>VLOOKUP($A16,'heavy fuel oil'!$A$2:$AQ$28,COLUMN('heavy fuel oil'!N$2),FALSE)+VLOOKUP($A16,'heavy fuel oil'!$A$32:$AQ$58,COLUMN('heavy fuel oil'!N$32),FALSE)</f>
        <v>158710670642.52841</v>
      </c>
      <c r="O16">
        <f>VLOOKUP($A16,'heavy fuel oil'!$A$2:$AQ$28,COLUMN('heavy fuel oil'!O$2),FALSE)+VLOOKUP($A16,'heavy fuel oil'!$A$32:$AQ$58,COLUMN('heavy fuel oil'!O$32),FALSE)</f>
        <v>159612208667.45825</v>
      </c>
      <c r="P16">
        <f>VLOOKUP($A16,'heavy fuel oil'!$A$2:$AQ$28,COLUMN('heavy fuel oil'!P$2),FALSE)+VLOOKUP($A16,'heavy fuel oil'!$A$32:$AQ$58,COLUMN('heavy fuel oil'!P$32),FALSE)</f>
        <v>160512749102.27451</v>
      </c>
      <c r="Q16">
        <f>VLOOKUP($A16,'heavy fuel oil'!$A$2:$AQ$28,COLUMN('heavy fuel oil'!Q$2),FALSE)+VLOOKUP($A16,'heavy fuel oil'!$A$32:$AQ$58,COLUMN('heavy fuel oil'!Q$32),FALSE)</f>
        <v>161410292916.77264</v>
      </c>
      <c r="R16">
        <f>VLOOKUP($A16,'heavy fuel oil'!$A$2:$AQ$28,COLUMN('heavy fuel oil'!R$2),FALSE)+VLOOKUP($A16,'heavy fuel oil'!$A$32:$AQ$58,COLUMN('heavy fuel oil'!R$32),FALSE)</f>
        <v>162143462494.22156</v>
      </c>
      <c r="S16">
        <f>VLOOKUP($A16,'heavy fuel oil'!$A$2:$AQ$28,COLUMN('heavy fuel oil'!S$2),FALSE)+VLOOKUP($A16,'heavy fuel oil'!$A$32:$AQ$58,COLUMN('heavy fuel oil'!S$32),FALSE)</f>
        <v>163029825936.00546</v>
      </c>
      <c r="T16">
        <f>VLOOKUP($A16,'heavy fuel oil'!$A$2:$AQ$28,COLUMN('heavy fuel oil'!T$2),FALSE)+VLOOKUP($A16,'heavy fuel oil'!$A$32:$AQ$58,COLUMN('heavy fuel oil'!T$32),FALSE)</f>
        <v>163906662142.3696</v>
      </c>
      <c r="U16">
        <f>VLOOKUP($A16,'heavy fuel oil'!$A$2:$AQ$28,COLUMN('heavy fuel oil'!U$2),FALSE)+VLOOKUP($A16,'heavy fuel oil'!$A$32:$AQ$58,COLUMN('heavy fuel oil'!U$32),FALSE)</f>
        <v>164770687096.67499</v>
      </c>
      <c r="V16">
        <f>VLOOKUP($A16,'heavy fuel oil'!$A$2:$AQ$28,COLUMN('heavy fuel oil'!V$2),FALSE)+VLOOKUP($A16,'heavy fuel oil'!$A$32:$AQ$58,COLUMN('heavy fuel oil'!V$32),FALSE)</f>
        <v>165618388331.58621</v>
      </c>
      <c r="W16">
        <f>VLOOKUP($A16,'heavy fuel oil'!$A$2:$AQ$28,COLUMN('heavy fuel oil'!W$2),FALSE)+VLOOKUP($A16,'heavy fuel oil'!$A$32:$AQ$58,COLUMN('heavy fuel oil'!W$32),FALSE)</f>
        <v>166345488329.58237</v>
      </c>
      <c r="X16">
        <f>VLOOKUP($A16,'heavy fuel oil'!$A$2:$AQ$28,COLUMN('heavy fuel oil'!X$2),FALSE)+VLOOKUP($A16,'heavy fuel oil'!$A$32:$AQ$58,COLUMN('heavy fuel oil'!X$32),FALSE)</f>
        <v>166781107546.53574</v>
      </c>
      <c r="Y16">
        <f>VLOOKUP($A16,'heavy fuel oil'!$A$2:$AQ$28,COLUMN('heavy fuel oil'!Y$2),FALSE)+VLOOKUP($A16,'heavy fuel oil'!$A$32:$AQ$58,COLUMN('heavy fuel oil'!Y$32),FALSE)</f>
        <v>167083134362.39966</v>
      </c>
      <c r="Z16">
        <f>VLOOKUP($A16,'heavy fuel oil'!$A$2:$AQ$28,COLUMN('heavy fuel oil'!Z$2),FALSE)+VLOOKUP($A16,'heavy fuel oil'!$A$32:$AQ$58,COLUMN('heavy fuel oil'!Z$32),FALSE)</f>
        <v>167247007428.5748</v>
      </c>
      <c r="AA16">
        <f>VLOOKUP($A16,'heavy fuel oil'!$A$2:$AQ$28,COLUMN('heavy fuel oil'!AA$2),FALSE)+VLOOKUP($A16,'heavy fuel oil'!$A$32:$AQ$58,COLUMN('heavy fuel oil'!AA$32),FALSE)</f>
        <v>167266760851.76486</v>
      </c>
      <c r="AB16">
        <f>VLOOKUP($A16,'heavy fuel oil'!$A$2:$AQ$28,COLUMN('heavy fuel oil'!AB$2),FALSE)+VLOOKUP($A16,'heavy fuel oil'!$A$32:$AQ$58,COLUMN('heavy fuel oil'!AB$32),FALSE)</f>
        <v>167138402533.74561</v>
      </c>
      <c r="AC16">
        <f>VLOOKUP($A16,'heavy fuel oil'!$A$2:$AQ$28,COLUMN('heavy fuel oil'!AC$2),FALSE)+VLOOKUP($A16,'heavy fuel oil'!$A$32:$AQ$58,COLUMN('heavy fuel oil'!AC$32),FALSE)</f>
        <v>166858301519.19901</v>
      </c>
      <c r="AD16">
        <f>VLOOKUP($A16,'heavy fuel oil'!$A$2:$AQ$28,COLUMN('heavy fuel oil'!AD$2),FALSE)+VLOOKUP($A16,'heavy fuel oil'!$A$32:$AQ$58,COLUMN('heavy fuel oil'!AD$32),FALSE)</f>
        <v>166423230642.74789</v>
      </c>
      <c r="AE16">
        <f>VLOOKUP($A16,'heavy fuel oil'!$A$2:$AQ$28,COLUMN('heavy fuel oil'!AE$2),FALSE)+VLOOKUP($A16,'heavy fuel oil'!$A$32:$AQ$58,COLUMN('heavy fuel oil'!AE$32),FALSE)</f>
        <v>165828748628.01984</v>
      </c>
      <c r="AF16">
        <f>VLOOKUP($A16,'heavy fuel oil'!$A$2:$AQ$28,COLUMN('heavy fuel oil'!AF$2),FALSE)+VLOOKUP($A16,'heavy fuel oil'!$A$32:$AQ$58,COLUMN('heavy fuel oil'!AF$32),FALSE)</f>
        <v>165072572931.6438</v>
      </c>
      <c r="AG16">
        <f>VLOOKUP($A16,'heavy fuel oil'!$A$2:$AQ$28,COLUMN('heavy fuel oil'!AG$2),FALSE)+VLOOKUP($A16,'heavy fuel oil'!$A$32:$AQ$58,COLUMN('heavy fuel oil'!AG$32),FALSE)</f>
        <v>164151302085.88824</v>
      </c>
      <c r="AH16">
        <f>VLOOKUP($A16,'heavy fuel oil'!$A$2:$AQ$28,COLUMN('heavy fuel oil'!AH$2),FALSE)+VLOOKUP($A16,'heavy fuel oil'!$A$32:$AQ$58,COLUMN('heavy fuel oil'!AH$32),FALSE)</f>
        <v>162900170045.06393</v>
      </c>
      <c r="AI16">
        <f>VLOOKUP($A16,'heavy fuel oil'!$A$2:$AQ$28,COLUMN('heavy fuel oil'!AI$2),FALSE)+VLOOKUP($A16,'heavy fuel oil'!$A$32:$AQ$58,COLUMN('heavy fuel oil'!AI$32),FALSE)</f>
        <v>161483064861.05353</v>
      </c>
      <c r="AJ16">
        <f>VLOOKUP($A16,'heavy fuel oil'!$A$2:$AQ$28,COLUMN('heavy fuel oil'!AJ$2),FALSE)+VLOOKUP($A16,'heavy fuel oil'!$A$32:$AQ$58,COLUMN('heavy fuel oil'!AJ$32),FALSE)</f>
        <v>159898967510.07263</v>
      </c>
      <c r="AK16">
        <f>VLOOKUP($A16,'heavy fuel oil'!$A$2:$AQ$28,COLUMN('heavy fuel oil'!AK$2),FALSE)+VLOOKUP($A16,'heavy fuel oil'!$A$32:$AQ$58,COLUMN('heavy fuel oil'!AK$32),FALSE)</f>
        <v>158147572969.45416</v>
      </c>
      <c r="AL16">
        <f>VLOOKUP($A16,'heavy fuel oil'!$A$2:$AQ$28,COLUMN('heavy fuel oil'!AL$2),FALSE)+VLOOKUP($A16,'heavy fuel oil'!$A$32:$AQ$58,COLUMN('heavy fuel oil'!AL$32),FALSE)</f>
        <v>156229320081.49728</v>
      </c>
      <c r="AM16">
        <f>VLOOKUP($A16,'heavy fuel oil'!$A$2:$AQ$28,COLUMN('heavy fuel oil'!AM$2),FALSE)+VLOOKUP($A16,'heavy fuel oil'!$A$32:$AQ$58,COLUMN('heavy fuel oil'!AM$32),FALSE)</f>
        <v>154143858772.996</v>
      </c>
      <c r="AN16">
        <f>VLOOKUP($A16,'heavy fuel oil'!$A$2:$AQ$28,COLUMN('heavy fuel oil'!AN$2),FALSE)+VLOOKUP($A16,'heavy fuel oil'!$A$32:$AQ$58,COLUMN('heavy fuel oil'!AN$32),FALSE)</f>
        <v>151893249137.51215</v>
      </c>
      <c r="AO16">
        <f>VLOOKUP($A16,'heavy fuel oil'!$A$2:$AQ$28,COLUMN('heavy fuel oil'!AO$2),FALSE)+VLOOKUP($A16,'heavy fuel oil'!$A$32:$AQ$58,COLUMN('heavy fuel oil'!AO$32),FALSE)</f>
        <v>149478848675.44595</v>
      </c>
      <c r="AP16">
        <f>VLOOKUP($A16,'heavy fuel oil'!$A$2:$AQ$28,COLUMN('heavy fuel oil'!AP$2),FALSE)+VLOOKUP($A16,'heavy fuel oil'!$A$32:$AQ$58,COLUMN('heavy fuel oil'!AP$32),FALSE)</f>
        <v>146904423160.96756</v>
      </c>
      <c r="AQ16">
        <f>VLOOKUP($A16,'heavy fuel oil'!$A$2:$AQ$28,COLUMN('heavy fuel oil'!AQ$2),FALSE)+VLOOKUP($A16,'heavy fuel oil'!$A$32:$AQ$58,COLUMN('heavy fuel oil'!AQ$32),FALSE)</f>
        <v>144173103061.64935</v>
      </c>
    </row>
    <row r="17" spans="1:43">
      <c r="A17" s="37" t="s">
        <v>630</v>
      </c>
      <c r="B17">
        <f>VLOOKUP($A17,'heavy fuel oil'!$A$2:$AQ$28,COLUMN('heavy fuel oil'!B$2),FALSE)+VLOOKUP($A17,'heavy fuel oil'!$A$32:$AQ$58,COLUMN('heavy fuel oil'!B$32),FALSE)</f>
        <v>65257630459.617523</v>
      </c>
      <c r="C17">
        <f>VLOOKUP($A17,'heavy fuel oil'!$A$2:$AQ$28,COLUMN('heavy fuel oil'!C$2),FALSE)+VLOOKUP($A17,'heavy fuel oil'!$A$32:$AQ$58,COLUMN('heavy fuel oil'!C$32),FALSE)</f>
        <v>64825488617.931786</v>
      </c>
      <c r="D17">
        <f>VLOOKUP($A17,'heavy fuel oil'!$A$2:$AQ$28,COLUMN('heavy fuel oil'!D$2),FALSE)+VLOOKUP($A17,'heavy fuel oil'!$A$32:$AQ$58,COLUMN('heavy fuel oil'!D$32),FALSE)</f>
        <v>67794498486.605324</v>
      </c>
      <c r="E17">
        <f>VLOOKUP($A17,'heavy fuel oil'!$A$2:$AQ$28,COLUMN('heavy fuel oil'!E$2),FALSE)+VLOOKUP($A17,'heavy fuel oil'!$A$32:$AQ$58,COLUMN('heavy fuel oil'!E$32),FALSE)</f>
        <v>68261757552.41394</v>
      </c>
      <c r="F17">
        <f>VLOOKUP($A17,'heavy fuel oil'!$A$2:$AQ$28,COLUMN('heavy fuel oil'!F$2),FALSE)+VLOOKUP($A17,'heavy fuel oil'!$A$32:$AQ$58,COLUMN('heavy fuel oil'!F$32),FALSE)</f>
        <v>68531463022.994919</v>
      </c>
      <c r="G17">
        <f>VLOOKUP($A17,'heavy fuel oil'!$A$2:$AQ$28,COLUMN('heavy fuel oil'!G$2),FALSE)+VLOOKUP($A17,'heavy fuel oil'!$A$32:$AQ$58,COLUMN('heavy fuel oil'!G$32),FALSE)</f>
        <v>68653567026.270645</v>
      </c>
      <c r="H17">
        <f>VLOOKUP($A17,'heavy fuel oil'!$A$2:$AQ$28,COLUMN('heavy fuel oil'!H$2),FALSE)+VLOOKUP($A17,'heavy fuel oil'!$A$32:$AQ$58,COLUMN('heavy fuel oil'!H$32),FALSE)</f>
        <v>68658793439.670006</v>
      </c>
      <c r="I17">
        <f>VLOOKUP($A17,'heavy fuel oil'!$A$2:$AQ$28,COLUMN('heavy fuel oil'!I$2),FALSE)+VLOOKUP($A17,'heavy fuel oil'!$A$32:$AQ$58,COLUMN('heavy fuel oil'!I$32),FALSE)</f>
        <v>68530350274.880516</v>
      </c>
      <c r="J17">
        <f>VLOOKUP($A17,'heavy fuel oil'!$A$2:$AQ$28,COLUMN('heavy fuel oil'!J$2),FALSE)+VLOOKUP($A17,'heavy fuel oil'!$A$32:$AQ$58,COLUMN('heavy fuel oil'!J$32),FALSE)</f>
        <v>68339636379.732521</v>
      </c>
      <c r="K17">
        <f>VLOOKUP($A17,'heavy fuel oil'!$A$2:$AQ$28,COLUMN('heavy fuel oil'!K$2),FALSE)+VLOOKUP($A17,'heavy fuel oil'!$A$32:$AQ$58,COLUMN('heavy fuel oil'!K$32),FALSE)</f>
        <v>68089074621.00988</v>
      </c>
      <c r="L17">
        <f>VLOOKUP($A17,'heavy fuel oil'!$A$2:$AQ$28,COLUMN('heavy fuel oil'!L$2),FALSE)+VLOOKUP($A17,'heavy fuel oil'!$A$32:$AQ$58,COLUMN('heavy fuel oil'!L$32),FALSE)</f>
        <v>67780560644.790726</v>
      </c>
      <c r="M17">
        <f>VLOOKUP($A17,'heavy fuel oil'!$A$2:$AQ$28,COLUMN('heavy fuel oil'!M$2),FALSE)+VLOOKUP($A17,'heavy fuel oil'!$A$32:$AQ$58,COLUMN('heavy fuel oil'!M$32),FALSE)</f>
        <v>67315790588.255714</v>
      </c>
      <c r="N17">
        <f>VLOOKUP($A17,'heavy fuel oil'!$A$2:$AQ$28,COLUMN('heavy fuel oil'!N$2),FALSE)+VLOOKUP($A17,'heavy fuel oil'!$A$32:$AQ$58,COLUMN('heavy fuel oil'!N$32),FALSE)</f>
        <v>66796947309.392441</v>
      </c>
      <c r="O17">
        <f>VLOOKUP($A17,'heavy fuel oil'!$A$2:$AQ$28,COLUMN('heavy fuel oil'!O$2),FALSE)+VLOOKUP($A17,'heavy fuel oil'!$A$32:$AQ$58,COLUMN('heavy fuel oil'!O$32),FALSE)</f>
        <v>66224999820.344017</v>
      </c>
      <c r="P17">
        <f>VLOOKUP($A17,'heavy fuel oil'!$A$2:$AQ$28,COLUMN('heavy fuel oil'!P$2),FALSE)+VLOOKUP($A17,'heavy fuel oil'!$A$32:$AQ$58,COLUMN('heavy fuel oil'!P$32),FALSE)</f>
        <v>65600639816.700546</v>
      </c>
      <c r="Q17">
        <f>VLOOKUP($A17,'heavy fuel oil'!$A$2:$AQ$28,COLUMN('heavy fuel oil'!Q$2),FALSE)+VLOOKUP($A17,'heavy fuel oil'!$A$32:$AQ$58,COLUMN('heavy fuel oil'!Q$32),FALSE)</f>
        <v>64923688471.567291</v>
      </c>
      <c r="R17">
        <f>VLOOKUP($A17,'heavy fuel oil'!$A$2:$AQ$28,COLUMN('heavy fuel oil'!R$2),FALSE)+VLOOKUP($A17,'heavy fuel oil'!$A$32:$AQ$58,COLUMN('heavy fuel oil'!R$32),FALSE)</f>
        <v>64130984484.923134</v>
      </c>
      <c r="S17">
        <f>VLOOKUP($A17,'heavy fuel oil'!$A$2:$AQ$28,COLUMN('heavy fuel oil'!S$2),FALSE)+VLOOKUP($A17,'heavy fuel oil'!$A$32:$AQ$58,COLUMN('heavy fuel oil'!S$32),FALSE)</f>
        <v>63349746320.227661</v>
      </c>
      <c r="T17">
        <f>VLOOKUP($A17,'heavy fuel oil'!$A$2:$AQ$28,COLUMN('heavy fuel oil'!T$2),FALSE)+VLOOKUP($A17,'heavy fuel oil'!$A$32:$AQ$58,COLUMN('heavy fuel oil'!T$32),FALSE)</f>
        <v>62515241356.346176</v>
      </c>
      <c r="U17">
        <f>VLOOKUP($A17,'heavy fuel oil'!$A$2:$AQ$28,COLUMN('heavy fuel oil'!U$2),FALSE)+VLOOKUP($A17,'heavy fuel oil'!$A$32:$AQ$58,COLUMN('heavy fuel oil'!U$32),FALSE)</f>
        <v>61626873480.988358</v>
      </c>
      <c r="V17">
        <f>VLOOKUP($A17,'heavy fuel oil'!$A$2:$AQ$28,COLUMN('heavy fuel oil'!V$2),FALSE)+VLOOKUP($A17,'heavy fuel oil'!$A$32:$AQ$58,COLUMN('heavy fuel oil'!V$32),FALSE)</f>
        <v>60684034270.128143</v>
      </c>
      <c r="W17">
        <f>VLOOKUP($A17,'heavy fuel oil'!$A$2:$AQ$28,COLUMN('heavy fuel oil'!W$2),FALSE)+VLOOKUP($A17,'heavy fuel oil'!$A$32:$AQ$58,COLUMN('heavy fuel oil'!W$32),FALSE)</f>
        <v>59650099138.844421</v>
      </c>
      <c r="X17">
        <f>VLOOKUP($A17,'heavy fuel oil'!$A$2:$AQ$28,COLUMN('heavy fuel oil'!X$2),FALSE)+VLOOKUP($A17,'heavy fuel oil'!$A$32:$AQ$58,COLUMN('heavy fuel oil'!X$32),FALSE)</f>
        <v>58468440677.602127</v>
      </c>
      <c r="Y17">
        <f>VLOOKUP($A17,'heavy fuel oil'!$A$2:$AQ$28,COLUMN('heavy fuel oil'!Y$2),FALSE)+VLOOKUP($A17,'heavy fuel oil'!$A$32:$AQ$58,COLUMN('heavy fuel oil'!Y$32),FALSE)</f>
        <v>57200617527.792297</v>
      </c>
      <c r="Z17">
        <f>VLOOKUP($A17,'heavy fuel oil'!$A$2:$AQ$28,COLUMN('heavy fuel oil'!Z$2),FALSE)+VLOOKUP($A17,'heavy fuel oil'!$A$32:$AQ$58,COLUMN('heavy fuel oil'!Z$32),FALSE)</f>
        <v>55848982342.680061</v>
      </c>
      <c r="AA17">
        <f>VLOOKUP($A17,'heavy fuel oil'!$A$2:$AQ$28,COLUMN('heavy fuel oil'!AA$2),FALSE)+VLOOKUP($A17,'heavy fuel oil'!$A$32:$AQ$58,COLUMN('heavy fuel oil'!AA$32),FALSE)</f>
        <v>54415704355.123573</v>
      </c>
      <c r="AB17">
        <f>VLOOKUP($A17,'heavy fuel oil'!$A$2:$AQ$28,COLUMN('heavy fuel oil'!AB$2),FALSE)+VLOOKUP($A17,'heavy fuel oil'!$A$32:$AQ$58,COLUMN('heavy fuel oil'!AB$32),FALSE)</f>
        <v>52903905008.491829</v>
      </c>
      <c r="AC17">
        <f>VLOOKUP($A17,'heavy fuel oil'!$A$2:$AQ$28,COLUMN('heavy fuel oil'!AC$2),FALSE)+VLOOKUP($A17,'heavy fuel oil'!$A$32:$AQ$58,COLUMN('heavy fuel oil'!AC$32),FALSE)</f>
        <v>51317081821.514328</v>
      </c>
      <c r="AD17">
        <f>VLOOKUP($A17,'heavy fuel oil'!$A$2:$AQ$28,COLUMN('heavy fuel oil'!AD$2),FALSE)+VLOOKUP($A17,'heavy fuel oil'!$A$32:$AQ$58,COLUMN('heavy fuel oil'!AD$32),FALSE)</f>
        <v>49659108849.742584</v>
      </c>
      <c r="AE17">
        <f>VLOOKUP($A17,'heavy fuel oil'!$A$2:$AQ$28,COLUMN('heavy fuel oil'!AE$2),FALSE)+VLOOKUP($A17,'heavy fuel oil'!$A$32:$AQ$58,COLUMN('heavy fuel oil'!AE$32),FALSE)</f>
        <v>47933754213.282028</v>
      </c>
      <c r="AF17">
        <f>VLOOKUP($A17,'heavy fuel oil'!$A$2:$AQ$28,COLUMN('heavy fuel oil'!AF$2),FALSE)+VLOOKUP($A17,'heavy fuel oil'!$A$32:$AQ$58,COLUMN('heavy fuel oil'!AF$32),FALSE)</f>
        <v>46145682836.534691</v>
      </c>
      <c r="AG17">
        <f>VLOOKUP($A17,'heavy fuel oil'!$A$2:$AQ$28,COLUMN('heavy fuel oil'!AG$2),FALSE)+VLOOKUP($A17,'heavy fuel oil'!$A$32:$AQ$58,COLUMN('heavy fuel oil'!AG$32),FALSE)</f>
        <v>44299473349.23951</v>
      </c>
      <c r="AH17">
        <f>VLOOKUP($A17,'heavy fuel oil'!$A$2:$AQ$28,COLUMN('heavy fuel oil'!AH$2),FALSE)+VLOOKUP($A17,'heavy fuel oil'!$A$32:$AQ$58,COLUMN('heavy fuel oil'!AH$32),FALSE)</f>
        <v>42358041735.598946</v>
      </c>
      <c r="AI17">
        <f>VLOOKUP($A17,'heavy fuel oil'!$A$2:$AQ$28,COLUMN('heavy fuel oil'!AI$2),FALSE)+VLOOKUP($A17,'heavy fuel oil'!$A$32:$AQ$58,COLUMN('heavy fuel oil'!AI$32),FALSE)</f>
        <v>40373123941.519203</v>
      </c>
      <c r="AJ17">
        <f>VLOOKUP($A17,'heavy fuel oil'!$A$2:$AQ$28,COLUMN('heavy fuel oil'!AJ$2),FALSE)+VLOOKUP($A17,'heavy fuel oil'!$A$32:$AQ$58,COLUMN('heavy fuel oil'!AJ$32),FALSE)</f>
        <v>38350560418.404594</v>
      </c>
      <c r="AK17">
        <f>VLOOKUP($A17,'heavy fuel oil'!$A$2:$AQ$28,COLUMN('heavy fuel oil'!AK$2),FALSE)+VLOOKUP($A17,'heavy fuel oil'!$A$32:$AQ$58,COLUMN('heavy fuel oil'!AK$32),FALSE)</f>
        <v>36296521054.018417</v>
      </c>
      <c r="AL17">
        <f>VLOOKUP($A17,'heavy fuel oil'!$A$2:$AQ$28,COLUMN('heavy fuel oil'!AL$2),FALSE)+VLOOKUP($A17,'heavy fuel oil'!$A$32:$AQ$58,COLUMN('heavy fuel oil'!AL$32),FALSE)</f>
        <v>34217474332.342113</v>
      </c>
      <c r="AM17">
        <f>VLOOKUP($A17,'heavy fuel oil'!$A$2:$AQ$28,COLUMN('heavy fuel oil'!AM$2),FALSE)+VLOOKUP($A17,'heavy fuel oil'!$A$32:$AQ$58,COLUMN('heavy fuel oil'!AM$32),FALSE)</f>
        <v>33875524475.827152</v>
      </c>
      <c r="AN17">
        <f>VLOOKUP($A17,'heavy fuel oil'!$A$2:$AQ$28,COLUMN('heavy fuel oil'!AN$2),FALSE)+VLOOKUP($A17,'heavy fuel oil'!$A$32:$AQ$58,COLUMN('heavy fuel oil'!AN$32),FALSE)</f>
        <v>33491760966.930286</v>
      </c>
      <c r="AO17">
        <f>VLOOKUP($A17,'heavy fuel oil'!$A$2:$AQ$28,COLUMN('heavy fuel oil'!AO$2),FALSE)+VLOOKUP($A17,'heavy fuel oil'!$A$32:$AQ$58,COLUMN('heavy fuel oil'!AO$32),FALSE)</f>
        <v>33066306435.899414</v>
      </c>
      <c r="AP17">
        <f>VLOOKUP($A17,'heavy fuel oil'!$A$2:$AQ$28,COLUMN('heavy fuel oil'!AP$2),FALSE)+VLOOKUP($A17,'heavy fuel oil'!$A$32:$AQ$58,COLUMN('heavy fuel oil'!AP$32),FALSE)</f>
        <v>32599827688.87785</v>
      </c>
      <c r="AQ17">
        <f>VLOOKUP($A17,'heavy fuel oil'!$A$2:$AQ$28,COLUMN('heavy fuel oil'!AQ$2),FALSE)+VLOOKUP($A17,'heavy fuel oil'!$A$32:$AQ$58,COLUMN('heavy fuel oil'!AQ$32),FALSE)</f>
        <v>32092866519.416046</v>
      </c>
    </row>
    <row r="18" spans="1:43">
      <c r="A18" s="37" t="s">
        <v>631</v>
      </c>
      <c r="B18">
        <f>VLOOKUP($A18,'heavy fuel oil'!$A$2:$AQ$28,COLUMN('heavy fuel oil'!B$2),FALSE)+VLOOKUP($A18,'heavy fuel oil'!$A$32:$AQ$58,COLUMN('heavy fuel oil'!B$32),FALSE)</f>
        <v>118715593278.02888</v>
      </c>
      <c r="C18">
        <f>VLOOKUP($A18,'heavy fuel oil'!$A$2:$AQ$28,COLUMN('heavy fuel oil'!C$2),FALSE)+VLOOKUP($A18,'heavy fuel oil'!$A$32:$AQ$58,COLUMN('heavy fuel oil'!C$32),FALSE)</f>
        <v>115851712563.86473</v>
      </c>
      <c r="D18">
        <f>VLOOKUP($A18,'heavy fuel oil'!$A$2:$AQ$28,COLUMN('heavy fuel oil'!D$2),FALSE)+VLOOKUP($A18,'heavy fuel oil'!$A$32:$AQ$58,COLUMN('heavy fuel oil'!D$32),FALSE)</f>
        <v>135287613708.64789</v>
      </c>
      <c r="E18">
        <f>VLOOKUP($A18,'heavy fuel oil'!$A$2:$AQ$28,COLUMN('heavy fuel oil'!E$2),FALSE)+VLOOKUP($A18,'heavy fuel oil'!$A$32:$AQ$58,COLUMN('heavy fuel oil'!E$32),FALSE)</f>
        <v>143053443665.30811</v>
      </c>
      <c r="F18">
        <f>VLOOKUP($A18,'heavy fuel oil'!$A$2:$AQ$28,COLUMN('heavy fuel oil'!F$2),FALSE)+VLOOKUP($A18,'heavy fuel oil'!$A$32:$AQ$58,COLUMN('heavy fuel oil'!F$32),FALSE)</f>
        <v>150449429951.86819</v>
      </c>
      <c r="G18">
        <f>VLOOKUP($A18,'heavy fuel oil'!$A$2:$AQ$28,COLUMN('heavy fuel oil'!G$2),FALSE)+VLOOKUP($A18,'heavy fuel oil'!$A$32:$AQ$58,COLUMN('heavy fuel oil'!G$32),FALSE)</f>
        <v>157554265648.59933</v>
      </c>
      <c r="H18">
        <f>VLOOKUP($A18,'heavy fuel oil'!$A$2:$AQ$28,COLUMN('heavy fuel oil'!H$2),FALSE)+VLOOKUP($A18,'heavy fuel oil'!$A$32:$AQ$58,COLUMN('heavy fuel oil'!H$32),FALSE)</f>
        <v>164420091418.97742</v>
      </c>
      <c r="I18">
        <f>VLOOKUP($A18,'heavy fuel oil'!$A$2:$AQ$28,COLUMN('heavy fuel oil'!I$2),FALSE)+VLOOKUP($A18,'heavy fuel oil'!$A$32:$AQ$58,COLUMN('heavy fuel oil'!I$32),FALSE)</f>
        <v>170992161804.09549</v>
      </c>
      <c r="J18">
        <f>VLOOKUP($A18,'heavy fuel oil'!$A$2:$AQ$28,COLUMN('heavy fuel oil'!J$2),FALSE)+VLOOKUP($A18,'heavy fuel oil'!$A$32:$AQ$58,COLUMN('heavy fuel oil'!J$32),FALSE)</f>
        <v>177437184748.41464</v>
      </c>
      <c r="K18">
        <f>VLOOKUP($A18,'heavy fuel oil'!$A$2:$AQ$28,COLUMN('heavy fuel oil'!K$2),FALSE)+VLOOKUP($A18,'heavy fuel oil'!$A$32:$AQ$58,COLUMN('heavy fuel oil'!K$32),FALSE)</f>
        <v>183764002649.26007</v>
      </c>
      <c r="L18">
        <f>VLOOKUP($A18,'heavy fuel oil'!$A$2:$AQ$28,COLUMN('heavy fuel oil'!L$2),FALSE)+VLOOKUP($A18,'heavy fuel oil'!$A$32:$AQ$58,COLUMN('heavy fuel oil'!L$32),FALSE)</f>
        <v>189980473238.54709</v>
      </c>
      <c r="M18">
        <f>VLOOKUP($A18,'heavy fuel oil'!$A$2:$AQ$28,COLUMN('heavy fuel oil'!M$2),FALSE)+VLOOKUP($A18,'heavy fuel oil'!$A$32:$AQ$58,COLUMN('heavy fuel oil'!M$32),FALSE)</f>
        <v>195803342042.69025</v>
      </c>
      <c r="N18">
        <f>VLOOKUP($A18,'heavy fuel oil'!$A$2:$AQ$28,COLUMN('heavy fuel oil'!N$2),FALSE)+VLOOKUP($A18,'heavy fuel oil'!$A$32:$AQ$58,COLUMN('heavy fuel oil'!N$32),FALSE)</f>
        <v>201511281835.51907</v>
      </c>
      <c r="O18">
        <f>VLOOKUP($A18,'heavy fuel oil'!$A$2:$AQ$28,COLUMN('heavy fuel oil'!O$2),FALSE)+VLOOKUP($A18,'heavy fuel oil'!$A$32:$AQ$58,COLUMN('heavy fuel oil'!O$32),FALSE)</f>
        <v>207109748225.57178</v>
      </c>
      <c r="P18">
        <f>VLOOKUP($A18,'heavy fuel oil'!$A$2:$AQ$28,COLUMN('heavy fuel oil'!P$2),FALSE)+VLOOKUP($A18,'heavy fuel oil'!$A$32:$AQ$58,COLUMN('heavy fuel oil'!P$32),FALSE)</f>
        <v>212603294310.90054</v>
      </c>
      <c r="Q18">
        <f>VLOOKUP($A18,'heavy fuel oil'!$A$2:$AQ$28,COLUMN('heavy fuel oil'!Q$2),FALSE)+VLOOKUP($A18,'heavy fuel oil'!$A$32:$AQ$58,COLUMN('heavy fuel oil'!Q$32),FALSE)</f>
        <v>217993466825.57587</v>
      </c>
      <c r="R18">
        <f>VLOOKUP($A18,'heavy fuel oil'!$A$2:$AQ$28,COLUMN('heavy fuel oil'!R$2),FALSE)+VLOOKUP($A18,'heavy fuel oil'!$A$32:$AQ$58,COLUMN('heavy fuel oil'!R$32),FALSE)</f>
        <v>223062282767.96896</v>
      </c>
      <c r="S18">
        <f>VLOOKUP($A18,'heavy fuel oil'!$A$2:$AQ$28,COLUMN('heavy fuel oil'!S$2),FALSE)+VLOOKUP($A18,'heavy fuel oil'!$A$32:$AQ$58,COLUMN('heavy fuel oil'!S$32),FALSE)</f>
        <v>228245809609.78671</v>
      </c>
      <c r="T18">
        <f>VLOOKUP($A18,'heavy fuel oil'!$A$2:$AQ$28,COLUMN('heavy fuel oil'!T$2),FALSE)+VLOOKUP($A18,'heavy fuel oil'!$A$32:$AQ$58,COLUMN('heavy fuel oil'!T$32),FALSE)</f>
        <v>233327398862.82648</v>
      </c>
      <c r="U18">
        <f>VLOOKUP($A18,'heavy fuel oil'!$A$2:$AQ$28,COLUMN('heavy fuel oil'!U$2),FALSE)+VLOOKUP($A18,'heavy fuel oil'!$A$32:$AQ$58,COLUMN('heavy fuel oil'!U$32),FALSE)</f>
        <v>238305064953.24054</v>
      </c>
      <c r="V18">
        <f>VLOOKUP($A18,'heavy fuel oil'!$A$2:$AQ$28,COLUMN('heavy fuel oil'!V$2),FALSE)+VLOOKUP($A18,'heavy fuel oil'!$A$32:$AQ$58,COLUMN('heavy fuel oil'!V$32),FALSE)</f>
        <v>243176043845.39822</v>
      </c>
      <c r="W18">
        <f>VLOOKUP($A18,'heavy fuel oil'!$A$2:$AQ$28,COLUMN('heavy fuel oil'!W$2),FALSE)+VLOOKUP($A18,'heavy fuel oil'!$A$32:$AQ$58,COLUMN('heavy fuel oil'!W$32),FALSE)</f>
        <v>247787167609.28851</v>
      </c>
      <c r="X18">
        <f>VLOOKUP($A18,'heavy fuel oil'!$A$2:$AQ$28,COLUMN('heavy fuel oil'!X$2),FALSE)+VLOOKUP($A18,'heavy fuel oil'!$A$32:$AQ$58,COLUMN('heavy fuel oil'!X$32),FALSE)</f>
        <v>251876062782.98215</v>
      </c>
      <c r="Y18">
        <f>VLOOKUP($A18,'heavy fuel oil'!$A$2:$AQ$28,COLUMN('heavy fuel oil'!Y$2),FALSE)+VLOOKUP($A18,'heavy fuel oil'!$A$32:$AQ$58,COLUMN('heavy fuel oil'!Y$32),FALSE)</f>
        <v>255669686330.38516</v>
      </c>
      <c r="Z18">
        <f>VLOOKUP($A18,'heavy fuel oil'!$A$2:$AQ$28,COLUMN('heavy fuel oil'!Z$2),FALSE)+VLOOKUP($A18,'heavy fuel oil'!$A$32:$AQ$58,COLUMN('heavy fuel oil'!Z$32),FALSE)</f>
        <v>259156620660.13892</v>
      </c>
      <c r="AA18">
        <f>VLOOKUP($A18,'heavy fuel oil'!$A$2:$AQ$28,COLUMN('heavy fuel oil'!AA$2),FALSE)+VLOOKUP($A18,'heavy fuel oil'!$A$32:$AQ$58,COLUMN('heavy fuel oil'!AA$32),FALSE)</f>
        <v>262323206692.77332</v>
      </c>
      <c r="AB18">
        <f>VLOOKUP($A18,'heavy fuel oil'!$A$2:$AQ$28,COLUMN('heavy fuel oil'!AB$2),FALSE)+VLOOKUP($A18,'heavy fuel oil'!$A$32:$AQ$58,COLUMN('heavy fuel oil'!AB$32),FALSE)</f>
        <v>265158779463.21167</v>
      </c>
      <c r="AC18">
        <f>VLOOKUP($A18,'heavy fuel oil'!$A$2:$AQ$28,COLUMN('heavy fuel oil'!AC$2),FALSE)+VLOOKUP($A18,'heavy fuel oil'!$A$32:$AQ$58,COLUMN('heavy fuel oil'!AC$32),FALSE)</f>
        <v>267653272267.28156</v>
      </c>
      <c r="AD18">
        <f>VLOOKUP($A18,'heavy fuel oil'!$A$2:$AQ$28,COLUMN('heavy fuel oil'!AD$2),FALSE)+VLOOKUP($A18,'heavy fuel oil'!$A$32:$AQ$58,COLUMN('heavy fuel oil'!AD$32),FALSE)</f>
        <v>269797320069.90057</v>
      </c>
      <c r="AE18">
        <f>VLOOKUP($A18,'heavy fuel oil'!$A$2:$AQ$28,COLUMN('heavy fuel oil'!AE$2),FALSE)+VLOOKUP($A18,'heavy fuel oil'!$A$32:$AQ$58,COLUMN('heavy fuel oil'!AE$32),FALSE)</f>
        <v>271579646888.99484</v>
      </c>
      <c r="AF18">
        <f>VLOOKUP($A18,'heavy fuel oil'!$A$2:$AQ$28,COLUMN('heavy fuel oil'!AF$2),FALSE)+VLOOKUP($A18,'heavy fuel oil'!$A$32:$AQ$58,COLUMN('heavy fuel oil'!AF$32),FALSE)</f>
        <v>272992541120.51535</v>
      </c>
      <c r="AG18">
        <f>VLOOKUP($A18,'heavy fuel oil'!$A$2:$AQ$28,COLUMN('heavy fuel oil'!AG$2),FALSE)+VLOOKUP($A18,'heavy fuel oil'!$A$32:$AQ$58,COLUMN('heavy fuel oil'!AG$32),FALSE)</f>
        <v>274026561830.33572</v>
      </c>
      <c r="AH18">
        <f>VLOOKUP($A18,'heavy fuel oil'!$A$2:$AQ$28,COLUMN('heavy fuel oil'!AH$2),FALSE)+VLOOKUP($A18,'heavy fuel oil'!$A$32:$AQ$58,COLUMN('heavy fuel oil'!AH$32),FALSE)</f>
        <v>274400746359.65723</v>
      </c>
      <c r="AI18">
        <f>VLOOKUP($A18,'heavy fuel oil'!$A$2:$AQ$28,COLUMN('heavy fuel oil'!AI$2),FALSE)+VLOOKUP($A18,'heavy fuel oil'!$A$32:$AQ$58,COLUMN('heavy fuel oil'!AI$32),FALSE)</f>
        <v>274382701702.31049</v>
      </c>
      <c r="AJ18">
        <f>VLOOKUP($A18,'heavy fuel oil'!$A$2:$AQ$28,COLUMN('heavy fuel oil'!AJ$2),FALSE)+VLOOKUP($A18,'heavy fuel oil'!$A$32:$AQ$58,COLUMN('heavy fuel oil'!AJ$32),FALSE)</f>
        <v>273967723018.84167</v>
      </c>
      <c r="AK18">
        <f>VLOOKUP($A18,'heavy fuel oil'!$A$2:$AQ$28,COLUMN('heavy fuel oil'!AK$2),FALSE)+VLOOKUP($A18,'heavy fuel oil'!$A$32:$AQ$58,COLUMN('heavy fuel oil'!AK$32),FALSE)</f>
        <v>273152510689.15985</v>
      </c>
      <c r="AL18">
        <f>VLOOKUP($A18,'heavy fuel oil'!$A$2:$AQ$28,COLUMN('heavy fuel oil'!AL$2),FALSE)+VLOOKUP($A18,'heavy fuel oil'!$A$32:$AQ$58,COLUMN('heavy fuel oil'!AL$32),FALSE)</f>
        <v>271935262248.97803</v>
      </c>
      <c r="AM18">
        <f>VLOOKUP($A18,'heavy fuel oil'!$A$2:$AQ$28,COLUMN('heavy fuel oil'!AM$2),FALSE)+VLOOKUP($A18,'heavy fuel oil'!$A$32:$AQ$58,COLUMN('heavy fuel oil'!AM$32),FALSE)</f>
        <v>270313025124.39014</v>
      </c>
      <c r="AN18">
        <f>VLOOKUP($A18,'heavy fuel oil'!$A$2:$AQ$28,COLUMN('heavy fuel oil'!AN$2),FALSE)+VLOOKUP($A18,'heavy fuel oil'!$A$32:$AQ$58,COLUMN('heavy fuel oil'!AN$32),FALSE)</f>
        <v>268287280122.72348</v>
      </c>
      <c r="AO18">
        <f>VLOOKUP($A18,'heavy fuel oil'!$A$2:$AQ$28,COLUMN('heavy fuel oil'!AO$2),FALSE)+VLOOKUP($A18,'heavy fuel oil'!$A$32:$AQ$58,COLUMN('heavy fuel oil'!AO$32),FALSE)</f>
        <v>265858549355.72443</v>
      </c>
      <c r="AP18">
        <f>VLOOKUP($A18,'heavy fuel oil'!$A$2:$AQ$28,COLUMN('heavy fuel oil'!AP$2),FALSE)+VLOOKUP($A18,'heavy fuel oil'!$A$32:$AQ$58,COLUMN('heavy fuel oil'!AP$32),FALSE)</f>
        <v>263031902805.2384</v>
      </c>
      <c r="AQ18">
        <f>VLOOKUP($A18,'heavy fuel oil'!$A$2:$AQ$28,COLUMN('heavy fuel oil'!AQ$2),FALSE)+VLOOKUP($A18,'heavy fuel oil'!$A$32:$AQ$58,COLUMN('heavy fuel oil'!AQ$32),FALSE)</f>
        <v>259811604755.78589</v>
      </c>
    </row>
    <row r="19" spans="1:43">
      <c r="A19" s="37" t="s">
        <v>632</v>
      </c>
      <c r="B19">
        <f>VLOOKUP($A19,'heavy fuel oil'!$A$2:$AQ$28,COLUMN('heavy fuel oil'!B$2),FALSE)+VLOOKUP($A19,'heavy fuel oil'!$A$32:$AQ$58,COLUMN('heavy fuel oil'!B$32),FALSE)</f>
        <v>17933087925.386215</v>
      </c>
      <c r="C19">
        <f>VLOOKUP($A19,'heavy fuel oil'!$A$2:$AQ$28,COLUMN('heavy fuel oil'!C$2),FALSE)+VLOOKUP($A19,'heavy fuel oil'!$A$32:$AQ$58,COLUMN('heavy fuel oil'!C$32),FALSE)</f>
        <v>17513800812.747627</v>
      </c>
      <c r="D19">
        <f>VLOOKUP($A19,'heavy fuel oil'!$A$2:$AQ$28,COLUMN('heavy fuel oil'!D$2),FALSE)+VLOOKUP($A19,'heavy fuel oil'!$A$32:$AQ$58,COLUMN('heavy fuel oil'!D$32),FALSE)</f>
        <v>19945993320.041515</v>
      </c>
      <c r="E19">
        <f>VLOOKUP($A19,'heavy fuel oil'!$A$2:$AQ$28,COLUMN('heavy fuel oil'!E$2),FALSE)+VLOOKUP($A19,'heavy fuel oil'!$A$32:$AQ$58,COLUMN('heavy fuel oil'!E$32),FALSE)</f>
        <v>20372412029.268799</v>
      </c>
      <c r="F19">
        <f>VLOOKUP($A19,'heavy fuel oil'!$A$2:$AQ$28,COLUMN('heavy fuel oil'!F$2),FALSE)+VLOOKUP($A19,'heavy fuel oil'!$A$32:$AQ$58,COLUMN('heavy fuel oil'!F$32),FALSE)</f>
        <v>20742226988.208099</v>
      </c>
      <c r="G19">
        <f>VLOOKUP($A19,'heavy fuel oil'!$A$2:$AQ$28,COLUMN('heavy fuel oil'!G$2),FALSE)+VLOOKUP($A19,'heavy fuel oil'!$A$32:$AQ$58,COLUMN('heavy fuel oil'!G$32),FALSE)</f>
        <v>21069238305.559708</v>
      </c>
      <c r="H19">
        <f>VLOOKUP($A19,'heavy fuel oil'!$A$2:$AQ$28,COLUMN('heavy fuel oil'!H$2),FALSE)+VLOOKUP($A19,'heavy fuel oil'!$A$32:$AQ$58,COLUMN('heavy fuel oil'!H$32),FALSE)</f>
        <v>21362087148.200424</v>
      </c>
      <c r="I19">
        <f>VLOOKUP($A19,'heavy fuel oil'!$A$2:$AQ$28,COLUMN('heavy fuel oil'!I$2),FALSE)+VLOOKUP($A19,'heavy fuel oil'!$A$32:$AQ$58,COLUMN('heavy fuel oil'!I$32),FALSE)</f>
        <v>21614922019.945599</v>
      </c>
      <c r="J19">
        <f>VLOOKUP($A19,'heavy fuel oil'!$A$2:$AQ$28,COLUMN('heavy fuel oil'!J$2),FALSE)+VLOOKUP($A19,'heavy fuel oil'!$A$32:$AQ$58,COLUMN('heavy fuel oil'!J$32),FALSE)</f>
        <v>21849765945.496677</v>
      </c>
      <c r="K19">
        <f>VLOOKUP($A19,'heavy fuel oil'!$A$2:$AQ$28,COLUMN('heavy fuel oil'!K$2),FALSE)+VLOOKUP($A19,'heavy fuel oil'!$A$32:$AQ$58,COLUMN('heavy fuel oil'!K$32),FALSE)</f>
        <v>22067492694.31266</v>
      </c>
      <c r="L19">
        <f>VLOOKUP($A19,'heavy fuel oil'!$A$2:$AQ$28,COLUMN('heavy fuel oil'!L$2),FALSE)+VLOOKUP($A19,'heavy fuel oil'!$A$32:$AQ$58,COLUMN('heavy fuel oil'!L$32),FALSE)</f>
        <v>22268824538.002571</v>
      </c>
      <c r="M19">
        <f>VLOOKUP($A19,'heavy fuel oil'!$A$2:$AQ$28,COLUMN('heavy fuel oil'!M$2),FALSE)+VLOOKUP($A19,'heavy fuel oil'!$A$32:$AQ$58,COLUMN('heavy fuel oil'!M$32),FALSE)</f>
        <v>22421125161.746555</v>
      </c>
      <c r="N19">
        <f>VLOOKUP($A19,'heavy fuel oil'!$A$2:$AQ$28,COLUMN('heavy fuel oil'!N$2),FALSE)+VLOOKUP($A19,'heavy fuel oil'!$A$32:$AQ$58,COLUMN('heavy fuel oil'!N$32),FALSE)</f>
        <v>22557625705.157188</v>
      </c>
      <c r="O19">
        <f>VLOOKUP($A19,'heavy fuel oil'!$A$2:$AQ$28,COLUMN('heavy fuel oil'!O$2),FALSE)+VLOOKUP($A19,'heavy fuel oil'!$A$32:$AQ$58,COLUMN('heavy fuel oil'!O$32),FALSE)</f>
        <v>22678752556.057606</v>
      </c>
      <c r="P19">
        <f>VLOOKUP($A19,'heavy fuel oil'!$A$2:$AQ$28,COLUMN('heavy fuel oil'!P$2),FALSE)+VLOOKUP($A19,'heavy fuel oil'!$A$32:$AQ$58,COLUMN('heavy fuel oil'!P$32),FALSE)</f>
        <v>22784836267.927143</v>
      </c>
      <c r="Q19">
        <f>VLOOKUP($A19,'heavy fuel oil'!$A$2:$AQ$28,COLUMN('heavy fuel oil'!Q$2),FALSE)+VLOOKUP($A19,'heavy fuel oil'!$A$32:$AQ$58,COLUMN('heavy fuel oil'!Q$32),FALSE)</f>
        <v>22875897686.911892</v>
      </c>
      <c r="R19">
        <f>VLOOKUP($A19,'heavy fuel oil'!$A$2:$AQ$28,COLUMN('heavy fuel oil'!R$2),FALSE)+VLOOKUP($A19,'heavy fuel oil'!$A$32:$AQ$58,COLUMN('heavy fuel oil'!R$32),FALSE)</f>
        <v>22929419545.911293</v>
      </c>
      <c r="S19">
        <f>VLOOKUP($A19,'heavy fuel oil'!$A$2:$AQ$28,COLUMN('heavy fuel oil'!S$2),FALSE)+VLOOKUP($A19,'heavy fuel oil'!$A$32:$AQ$58,COLUMN('heavy fuel oil'!S$32),FALSE)</f>
        <v>22990602987.303204</v>
      </c>
      <c r="T19">
        <f>VLOOKUP($A19,'heavy fuel oil'!$A$2:$AQ$28,COLUMN('heavy fuel oil'!T$2),FALSE)+VLOOKUP($A19,'heavy fuel oil'!$A$32:$AQ$58,COLUMN('heavy fuel oil'!T$32),FALSE)</f>
        <v>23036662609.064579</v>
      </c>
      <c r="U19">
        <f>VLOOKUP($A19,'heavy fuel oil'!$A$2:$AQ$28,COLUMN('heavy fuel oil'!U$2),FALSE)+VLOOKUP($A19,'heavy fuel oil'!$A$32:$AQ$58,COLUMN('heavy fuel oil'!U$32),FALSE)</f>
        <v>23067382261.422176</v>
      </c>
      <c r="V19">
        <f>VLOOKUP($A19,'heavy fuel oil'!$A$2:$AQ$28,COLUMN('heavy fuel oil'!V$2),FALSE)+VLOOKUP($A19,'heavy fuel oil'!$A$32:$AQ$58,COLUMN('heavy fuel oil'!V$32),FALSE)</f>
        <v>23082509941.522419</v>
      </c>
      <c r="W19">
        <f>VLOOKUP($A19,'heavy fuel oil'!$A$2:$AQ$28,COLUMN('heavy fuel oil'!W$2),FALSE)+VLOOKUP($A19,'heavy fuel oil'!$A$32:$AQ$58,COLUMN('heavy fuel oil'!W$32),FALSE)</f>
        <v>23067831521.865356</v>
      </c>
      <c r="X19">
        <f>VLOOKUP($A19,'heavy fuel oil'!$A$2:$AQ$28,COLUMN('heavy fuel oil'!X$2),FALSE)+VLOOKUP($A19,'heavy fuel oil'!$A$32:$AQ$58,COLUMN('heavy fuel oil'!X$32),FALSE)</f>
        <v>23000267449.215828</v>
      </c>
      <c r="Y19">
        <f>VLOOKUP($A19,'heavy fuel oil'!$A$2:$AQ$28,COLUMN('heavy fuel oil'!Y$2),FALSE)+VLOOKUP($A19,'heavy fuel oil'!$A$32:$AQ$58,COLUMN('heavy fuel oil'!Y$32),FALSE)</f>
        <v>22902371621.615742</v>
      </c>
      <c r="Z19">
        <f>VLOOKUP($A19,'heavy fuel oil'!$A$2:$AQ$28,COLUMN('heavy fuel oil'!Z$2),FALSE)+VLOOKUP($A19,'heavy fuel oil'!$A$32:$AQ$58,COLUMN('heavy fuel oil'!Z$32),FALSE)</f>
        <v>22774128206.119514</v>
      </c>
      <c r="AA19">
        <f>VLOOKUP($A19,'heavy fuel oil'!$A$2:$AQ$28,COLUMN('heavy fuel oil'!AA$2),FALSE)+VLOOKUP($A19,'heavy fuel oil'!$A$32:$AQ$58,COLUMN('heavy fuel oil'!AA$32),FALSE)</f>
        <v>22615385466.982079</v>
      </c>
      <c r="AB19">
        <f>VLOOKUP($A19,'heavy fuel oil'!$A$2:$AQ$28,COLUMN('heavy fuel oil'!AB$2),FALSE)+VLOOKUP($A19,'heavy fuel oil'!$A$32:$AQ$58,COLUMN('heavy fuel oil'!AB$32),FALSE)</f>
        <v>22426317343.927544</v>
      </c>
      <c r="AC19">
        <f>VLOOKUP($A19,'heavy fuel oil'!$A$2:$AQ$28,COLUMN('heavy fuel oil'!AC$2),FALSE)+VLOOKUP($A19,'heavy fuel oil'!$A$32:$AQ$58,COLUMN('heavy fuel oil'!AC$32),FALSE)</f>
        <v>22207200528.717228</v>
      </c>
      <c r="AD19">
        <f>VLOOKUP($A19,'heavy fuel oil'!$A$2:$AQ$28,COLUMN('heavy fuel oil'!AD$2),FALSE)+VLOOKUP($A19,'heavy fuel oil'!$A$32:$AQ$58,COLUMN('heavy fuel oil'!AD$32),FALSE)</f>
        <v>21958419036.60043</v>
      </c>
      <c r="AE19">
        <f>VLOOKUP($A19,'heavy fuel oil'!$A$2:$AQ$28,COLUMN('heavy fuel oil'!AE$2),FALSE)+VLOOKUP($A19,'heavy fuel oil'!$A$32:$AQ$58,COLUMN('heavy fuel oil'!AE$32),FALSE)</f>
        <v>21680251231.618111</v>
      </c>
      <c r="AF19">
        <f>VLOOKUP($A19,'heavy fuel oil'!$A$2:$AQ$28,COLUMN('heavy fuel oil'!AF$2),FALSE)+VLOOKUP($A19,'heavy fuel oil'!$A$32:$AQ$58,COLUMN('heavy fuel oil'!AF$32),FALSE)</f>
        <v>21373314406.319881</v>
      </c>
      <c r="AG19">
        <f>VLOOKUP($A19,'heavy fuel oil'!$A$2:$AQ$28,COLUMN('heavy fuel oil'!AG$2),FALSE)+VLOOKUP($A19,'heavy fuel oil'!$A$32:$AQ$58,COLUMN('heavy fuel oil'!AG$32),FALSE)</f>
        <v>21038132129.175854</v>
      </c>
      <c r="AH19">
        <f>VLOOKUP($A19,'heavy fuel oil'!$A$2:$AQ$28,COLUMN('heavy fuel oil'!AH$2),FALSE)+VLOOKUP($A19,'heavy fuel oil'!$A$32:$AQ$58,COLUMN('heavy fuel oil'!AH$32),FALSE)</f>
        <v>20654840766.350388</v>
      </c>
      <c r="AI19">
        <f>VLOOKUP($A19,'heavy fuel oil'!$A$2:$AQ$28,COLUMN('heavy fuel oil'!AI$2),FALSE)+VLOOKUP($A19,'heavy fuel oil'!$A$32:$AQ$58,COLUMN('heavy fuel oil'!AI$32),FALSE)</f>
        <v>20245719814.446384</v>
      </c>
      <c r="AJ19">
        <f>VLOOKUP($A19,'heavy fuel oil'!$A$2:$AQ$28,COLUMN('heavy fuel oil'!AJ$2),FALSE)+VLOOKUP($A19,'heavy fuel oil'!$A$32:$AQ$58,COLUMN('heavy fuel oil'!AJ$32),FALSE)</f>
        <v>19811755888.618149</v>
      </c>
      <c r="AK19">
        <f>VLOOKUP($A19,'heavy fuel oil'!$A$2:$AQ$28,COLUMN('heavy fuel oil'!AK$2),FALSE)+VLOOKUP($A19,'heavy fuel oil'!$A$32:$AQ$58,COLUMN('heavy fuel oil'!AK$32),FALSE)</f>
        <v>19354063886.158924</v>
      </c>
      <c r="AL19">
        <f>VLOOKUP($A19,'heavy fuel oil'!$A$2:$AQ$28,COLUMN('heavy fuel oil'!AL$2),FALSE)+VLOOKUP($A19,'heavy fuel oil'!$A$32:$AQ$58,COLUMN('heavy fuel oil'!AL$32),FALSE)</f>
        <v>18873884669.811859</v>
      </c>
      <c r="AM19">
        <f>VLOOKUP($A19,'heavy fuel oil'!$A$2:$AQ$28,COLUMN('heavy fuel oil'!AM$2),FALSE)+VLOOKUP($A19,'heavy fuel oil'!$A$32:$AQ$58,COLUMN('heavy fuel oil'!AM$32),FALSE)</f>
        <v>18372395909.823879</v>
      </c>
      <c r="AN19">
        <f>VLOOKUP($A19,'heavy fuel oil'!$A$2:$AQ$28,COLUMN('heavy fuel oil'!AN$2),FALSE)+VLOOKUP($A19,'heavy fuel oil'!$A$32:$AQ$58,COLUMN('heavy fuel oil'!AN$32),FALSE)</f>
        <v>17851093387.335484</v>
      </c>
      <c r="AO19">
        <f>VLOOKUP($A19,'heavy fuel oil'!$A$2:$AQ$28,COLUMN('heavy fuel oil'!AO$2),FALSE)+VLOOKUP($A19,'heavy fuel oil'!$A$32:$AQ$58,COLUMN('heavy fuel oil'!AO$32),FALSE)</f>
        <v>17311409730.110767</v>
      </c>
      <c r="AP19">
        <f>VLOOKUP($A19,'heavy fuel oil'!$A$2:$AQ$28,COLUMN('heavy fuel oil'!AP$2),FALSE)+VLOOKUP($A19,'heavy fuel oil'!$A$32:$AQ$58,COLUMN('heavy fuel oil'!AP$32),FALSE)</f>
        <v>16755073553.079231</v>
      </c>
      <c r="AQ19">
        <f>VLOOKUP($A19,'heavy fuel oil'!$A$2:$AQ$28,COLUMN('heavy fuel oil'!AQ$2),FALSE)+VLOOKUP($A19,'heavy fuel oil'!$A$32:$AQ$58,COLUMN('heavy fuel oil'!AQ$32),FALSE)</f>
        <v>16183745319.209436</v>
      </c>
    </row>
    <row r="20" spans="1:43">
      <c r="A20" s="37" t="s">
        <v>633</v>
      </c>
      <c r="B20">
        <f>VLOOKUP($A20,'heavy fuel oil'!$A$2:$AQ$28,COLUMN('heavy fuel oil'!B$2),FALSE)+VLOOKUP($A20,'heavy fuel oil'!$A$32:$AQ$58,COLUMN('heavy fuel oil'!B$32),FALSE)</f>
        <v>83991664912.883759</v>
      </c>
      <c r="C20">
        <f>VLOOKUP($A20,'heavy fuel oil'!$A$2:$AQ$28,COLUMN('heavy fuel oil'!C$2),FALSE)+VLOOKUP($A20,'heavy fuel oil'!$A$32:$AQ$58,COLUMN('heavy fuel oil'!C$32),FALSE)</f>
        <v>77780153452.88002</v>
      </c>
      <c r="D20">
        <f>VLOOKUP($A20,'heavy fuel oil'!$A$2:$AQ$28,COLUMN('heavy fuel oil'!D$2),FALSE)+VLOOKUP($A20,'heavy fuel oil'!$A$32:$AQ$58,COLUMN('heavy fuel oil'!D$32),FALSE)</f>
        <v>96121225508.522034</v>
      </c>
      <c r="E20">
        <f>VLOOKUP($A20,'heavy fuel oil'!$A$2:$AQ$28,COLUMN('heavy fuel oil'!E$2),FALSE)+VLOOKUP($A20,'heavy fuel oil'!$A$32:$AQ$58,COLUMN('heavy fuel oil'!E$32),FALSE)</f>
        <v>98004996076.347733</v>
      </c>
      <c r="F20">
        <f>VLOOKUP($A20,'heavy fuel oil'!$A$2:$AQ$28,COLUMN('heavy fuel oil'!F$2),FALSE)+VLOOKUP($A20,'heavy fuel oil'!$A$32:$AQ$58,COLUMN('heavy fuel oil'!F$32),FALSE)</f>
        <v>99647901599.792969</v>
      </c>
      <c r="G20">
        <f>VLOOKUP($A20,'heavy fuel oil'!$A$2:$AQ$28,COLUMN('heavy fuel oil'!G$2),FALSE)+VLOOKUP($A20,'heavy fuel oil'!$A$32:$AQ$58,COLUMN('heavy fuel oil'!G$32),FALSE)</f>
        <v>101116417990.81216</v>
      </c>
      <c r="H20">
        <f>VLOOKUP($A20,'heavy fuel oil'!$A$2:$AQ$28,COLUMN('heavy fuel oil'!H$2),FALSE)+VLOOKUP($A20,'heavy fuel oil'!$A$32:$AQ$58,COLUMN('heavy fuel oil'!H$32),FALSE)</f>
        <v>102451763400.6637</v>
      </c>
      <c r="I20">
        <f>VLOOKUP($A20,'heavy fuel oil'!$A$2:$AQ$28,COLUMN('heavy fuel oil'!I$2),FALSE)+VLOOKUP($A20,'heavy fuel oil'!$A$32:$AQ$58,COLUMN('heavy fuel oil'!I$32),FALSE)</f>
        <v>103625434899.15912</v>
      </c>
      <c r="J20">
        <f>VLOOKUP($A20,'heavy fuel oil'!$A$2:$AQ$28,COLUMN('heavy fuel oil'!J$2),FALSE)+VLOOKUP($A20,'heavy fuel oil'!$A$32:$AQ$58,COLUMN('heavy fuel oil'!J$32),FALSE)</f>
        <v>104742470145.74802</v>
      </c>
      <c r="K20">
        <f>VLOOKUP($A20,'heavy fuel oil'!$A$2:$AQ$28,COLUMN('heavy fuel oil'!K$2),FALSE)+VLOOKUP($A20,'heavy fuel oil'!$A$32:$AQ$58,COLUMN('heavy fuel oil'!K$32),FALSE)</f>
        <v>105806448784.53444</v>
      </c>
      <c r="L20">
        <f>VLOOKUP($A20,'heavy fuel oil'!$A$2:$AQ$28,COLUMN('heavy fuel oil'!L$2),FALSE)+VLOOKUP($A20,'heavy fuel oil'!$A$32:$AQ$58,COLUMN('heavy fuel oil'!L$32),FALSE)</f>
        <v>106820268969.57077</v>
      </c>
      <c r="M20">
        <f>VLOOKUP($A20,'heavy fuel oil'!$A$2:$AQ$28,COLUMN('heavy fuel oil'!M$2),FALSE)+VLOOKUP($A20,'heavy fuel oil'!$A$32:$AQ$58,COLUMN('heavy fuel oil'!M$32),FALSE)</f>
        <v>107626745910.18109</v>
      </c>
      <c r="N20">
        <f>VLOOKUP($A20,'heavy fuel oil'!$A$2:$AQ$28,COLUMN('heavy fuel oil'!N$2),FALSE)+VLOOKUP($A20,'heavy fuel oil'!$A$32:$AQ$58,COLUMN('heavy fuel oil'!N$32),FALSE)</f>
        <v>108384614664.69942</v>
      </c>
      <c r="O20">
        <f>VLOOKUP($A20,'heavy fuel oil'!$A$2:$AQ$28,COLUMN('heavy fuel oil'!O$2),FALSE)+VLOOKUP($A20,'heavy fuel oil'!$A$32:$AQ$58,COLUMN('heavy fuel oil'!O$32),FALSE)</f>
        <v>109095366461.92461</v>
      </c>
      <c r="P20">
        <f>VLOOKUP($A20,'heavy fuel oil'!$A$2:$AQ$28,COLUMN('heavy fuel oil'!P$2),FALSE)+VLOOKUP($A20,'heavy fuel oil'!$A$32:$AQ$58,COLUMN('heavy fuel oil'!P$32),FALSE)</f>
        <v>109760073282.00969</v>
      </c>
      <c r="Q20">
        <f>VLOOKUP($A20,'heavy fuel oil'!$A$2:$AQ$28,COLUMN('heavy fuel oil'!Q$2),FALSE)+VLOOKUP($A20,'heavy fuel oil'!$A$32:$AQ$58,COLUMN('heavy fuel oil'!Q$32),FALSE)</f>
        <v>110378350873.84723</v>
      </c>
      <c r="R20">
        <f>VLOOKUP($A20,'heavy fuel oil'!$A$2:$AQ$28,COLUMN('heavy fuel oil'!R$2),FALSE)+VLOOKUP($A20,'heavy fuel oil'!$A$32:$AQ$58,COLUMN('heavy fuel oil'!R$32),FALSE)</f>
        <v>110840891032.68501</v>
      </c>
      <c r="S20">
        <f>VLOOKUP($A20,'heavy fuel oil'!$A$2:$AQ$28,COLUMN('heavy fuel oil'!S$2),FALSE)+VLOOKUP($A20,'heavy fuel oil'!$A$32:$AQ$58,COLUMN('heavy fuel oil'!S$32),FALSE)</f>
        <v>111365534126.16202</v>
      </c>
      <c r="T20">
        <f>VLOOKUP($A20,'heavy fuel oil'!$A$2:$AQ$28,COLUMN('heavy fuel oil'!T$2),FALSE)+VLOOKUP($A20,'heavy fuel oil'!$A$32:$AQ$58,COLUMN('heavy fuel oil'!T$32),FALSE)</f>
        <v>111841912389.7809</v>
      </c>
      <c r="U20">
        <f>VLOOKUP($A20,'heavy fuel oil'!$A$2:$AQ$28,COLUMN('heavy fuel oil'!U$2),FALSE)+VLOOKUP($A20,'heavy fuel oil'!$A$32:$AQ$58,COLUMN('heavy fuel oil'!U$32),FALSE)</f>
        <v>112268559123.95667</v>
      </c>
      <c r="V20">
        <f>VLOOKUP($A20,'heavy fuel oil'!$A$2:$AQ$28,COLUMN('heavy fuel oil'!V$2),FALSE)+VLOOKUP($A20,'heavy fuel oil'!$A$32:$AQ$58,COLUMN('heavy fuel oil'!V$32),FALSE)</f>
        <v>112643829281.72797</v>
      </c>
      <c r="W20">
        <f>VLOOKUP($A20,'heavy fuel oil'!$A$2:$AQ$28,COLUMN('heavy fuel oil'!W$2),FALSE)+VLOOKUP($A20,'heavy fuel oil'!$A$32:$AQ$58,COLUMN('heavy fuel oil'!W$32),FALSE)</f>
        <v>112897734037.32431</v>
      </c>
      <c r="X20">
        <f>VLOOKUP($A20,'heavy fuel oil'!$A$2:$AQ$28,COLUMN('heavy fuel oil'!X$2),FALSE)+VLOOKUP($A20,'heavy fuel oil'!$A$32:$AQ$58,COLUMN('heavy fuel oil'!X$32),FALSE)</f>
        <v>112915897690.46194</v>
      </c>
      <c r="Y20">
        <f>VLOOKUP($A20,'heavy fuel oil'!$A$2:$AQ$28,COLUMN('heavy fuel oil'!Y$2),FALSE)+VLOOKUP($A20,'heavy fuel oil'!$A$32:$AQ$58,COLUMN('heavy fuel oil'!Y$32),FALSE)</f>
        <v>112807120902.06186</v>
      </c>
      <c r="Z20">
        <f>VLOOKUP($A20,'heavy fuel oil'!$A$2:$AQ$28,COLUMN('heavy fuel oil'!Z$2),FALSE)+VLOOKUP($A20,'heavy fuel oil'!$A$32:$AQ$58,COLUMN('heavy fuel oil'!Z$32),FALSE)</f>
        <v>112569956008.22173</v>
      </c>
      <c r="AA20">
        <f>VLOOKUP($A20,'heavy fuel oil'!$A$2:$AQ$28,COLUMN('heavy fuel oil'!AA$2),FALSE)+VLOOKUP($A20,'heavy fuel oil'!$A$32:$AQ$58,COLUMN('heavy fuel oil'!AA$32),FALSE)</f>
        <v>112202167062.74863</v>
      </c>
      <c r="AB20">
        <f>VLOOKUP($A20,'heavy fuel oil'!$A$2:$AQ$28,COLUMN('heavy fuel oil'!AB$2),FALSE)+VLOOKUP($A20,'heavy fuel oil'!$A$32:$AQ$58,COLUMN('heavy fuel oil'!AB$32),FALSE)</f>
        <v>111703007491.11607</v>
      </c>
      <c r="AC20">
        <f>VLOOKUP($A20,'heavy fuel oil'!$A$2:$AQ$28,COLUMN('heavy fuel oil'!AC$2),FALSE)+VLOOKUP($A20,'heavy fuel oil'!$A$32:$AQ$58,COLUMN('heavy fuel oil'!AC$32),FALSE)</f>
        <v>111072128107.75397</v>
      </c>
      <c r="AD20">
        <f>VLOOKUP($A20,'heavy fuel oil'!$A$2:$AQ$28,COLUMN('heavy fuel oil'!AD$2),FALSE)+VLOOKUP($A20,'heavy fuel oil'!$A$32:$AQ$58,COLUMN('heavy fuel oil'!AD$32),FALSE)</f>
        <v>110309603234.49423</v>
      </c>
      <c r="AE20">
        <f>VLOOKUP($A20,'heavy fuel oil'!$A$2:$AQ$28,COLUMN('heavy fuel oil'!AE$2),FALSE)+VLOOKUP($A20,'heavy fuel oil'!$A$32:$AQ$58,COLUMN('heavy fuel oil'!AE$32),FALSE)</f>
        <v>109414860317.64569</v>
      </c>
      <c r="AF20">
        <f>VLOOKUP($A20,'heavy fuel oil'!$A$2:$AQ$28,COLUMN('heavy fuel oil'!AF$2),FALSE)+VLOOKUP($A20,'heavy fuel oil'!$A$32:$AQ$58,COLUMN('heavy fuel oil'!AF$32),FALSE)</f>
        <v>108388913777.70557</v>
      </c>
      <c r="AG20">
        <f>VLOOKUP($A20,'heavy fuel oil'!$A$2:$AQ$28,COLUMN('heavy fuel oil'!AG$2),FALSE)+VLOOKUP($A20,'heavy fuel oil'!$A$32:$AQ$58,COLUMN('heavy fuel oil'!AG$32),FALSE)</f>
        <v>107232193117.44751</v>
      </c>
      <c r="AH20">
        <f>VLOOKUP($A20,'heavy fuel oil'!$A$2:$AQ$28,COLUMN('heavy fuel oil'!AH$2),FALSE)+VLOOKUP($A20,'heavy fuel oil'!$A$32:$AQ$58,COLUMN('heavy fuel oil'!AH$32),FALSE)</f>
        <v>105840534260.56218</v>
      </c>
      <c r="AI20">
        <f>VLOOKUP($A20,'heavy fuel oil'!$A$2:$AQ$28,COLUMN('heavy fuel oil'!AI$2),FALSE)+VLOOKUP($A20,'heavy fuel oil'!$A$32:$AQ$58,COLUMN('heavy fuel oil'!AI$32),FALSE)</f>
        <v>104324461271.21338</v>
      </c>
      <c r="AJ20">
        <f>VLOOKUP($A20,'heavy fuel oil'!$A$2:$AQ$28,COLUMN('heavy fuel oil'!AJ$2),FALSE)+VLOOKUP($A20,'heavy fuel oil'!$A$32:$AQ$58,COLUMN('heavy fuel oil'!AJ$32),FALSE)</f>
        <v>102686430539.31458</v>
      </c>
      <c r="AK20">
        <f>VLOOKUP($A20,'heavy fuel oil'!$A$2:$AQ$28,COLUMN('heavy fuel oil'!AK$2),FALSE)+VLOOKUP($A20,'heavy fuel oil'!$A$32:$AQ$58,COLUMN('heavy fuel oil'!AK$32),FALSE)</f>
        <v>100929475477.90349</v>
      </c>
      <c r="AL20">
        <f>VLOOKUP($A20,'heavy fuel oil'!$A$2:$AQ$28,COLUMN('heavy fuel oil'!AL$2),FALSE)+VLOOKUP($A20,'heavy fuel oil'!$A$32:$AQ$58,COLUMN('heavy fuel oil'!AL$32),FALSE)</f>
        <v>99057209516.636536</v>
      </c>
      <c r="AM20">
        <f>VLOOKUP($A20,'heavy fuel oil'!$A$2:$AQ$28,COLUMN('heavy fuel oil'!AM$2),FALSE)+VLOOKUP($A20,'heavy fuel oil'!$A$32:$AQ$58,COLUMN('heavy fuel oil'!AM$32),FALSE)</f>
        <v>97072843690.707397</v>
      </c>
      <c r="AN20">
        <f>VLOOKUP($A20,'heavy fuel oil'!$A$2:$AQ$28,COLUMN('heavy fuel oil'!AN$2),FALSE)+VLOOKUP($A20,'heavy fuel oil'!$A$32:$AQ$58,COLUMN('heavy fuel oil'!AN$32),FALSE)</f>
        <v>94981199908.894775</v>
      </c>
      <c r="AO20">
        <f>VLOOKUP($A20,'heavy fuel oil'!$A$2:$AQ$28,COLUMN('heavy fuel oil'!AO$2),FALSE)+VLOOKUP($A20,'heavy fuel oil'!$A$32:$AQ$58,COLUMN('heavy fuel oil'!AO$32),FALSE)</f>
        <v>92786723707.544983</v>
      </c>
      <c r="AP20">
        <f>VLOOKUP($A20,'heavy fuel oil'!$A$2:$AQ$28,COLUMN('heavy fuel oil'!AP$2),FALSE)+VLOOKUP($A20,'heavy fuel oil'!$A$32:$AQ$58,COLUMN('heavy fuel oil'!AP$32),FALSE)</f>
        <v>90495410645.279984</v>
      </c>
      <c r="AQ20">
        <f>VLOOKUP($A20,'heavy fuel oil'!$A$2:$AQ$28,COLUMN('heavy fuel oil'!AQ$2),FALSE)+VLOOKUP($A20,'heavy fuel oil'!$A$32:$AQ$58,COLUMN('heavy fuel oil'!AQ$32),FALSE)</f>
        <v>88112885891.126434</v>
      </c>
    </row>
    <row r="21" spans="1:43">
      <c r="A21" s="37" t="s">
        <v>634</v>
      </c>
      <c r="B21">
        <f>VLOOKUP($A21,'heavy fuel oil'!$A$2:$AQ$28,COLUMN('heavy fuel oil'!B$2),FALSE)+VLOOKUP($A21,'heavy fuel oil'!$A$32:$AQ$58,COLUMN('heavy fuel oil'!B$32),FALSE)</f>
        <v>20636289015.078247</v>
      </c>
      <c r="C21">
        <f>VLOOKUP($A21,'heavy fuel oil'!$A$2:$AQ$28,COLUMN('heavy fuel oil'!C$2),FALSE)+VLOOKUP($A21,'heavy fuel oil'!$A$32:$AQ$58,COLUMN('heavy fuel oil'!C$32),FALSE)</f>
        <v>19130767131.093262</v>
      </c>
      <c r="D21">
        <f>VLOOKUP($A21,'heavy fuel oil'!$A$2:$AQ$28,COLUMN('heavy fuel oil'!D$2),FALSE)+VLOOKUP($A21,'heavy fuel oil'!$A$32:$AQ$58,COLUMN('heavy fuel oil'!D$32),FALSE)</f>
        <v>23667881162.103893</v>
      </c>
      <c r="E21">
        <f>VLOOKUP($A21,'heavy fuel oil'!$A$2:$AQ$28,COLUMN('heavy fuel oil'!E$2),FALSE)+VLOOKUP($A21,'heavy fuel oil'!$A$32:$AQ$58,COLUMN('heavy fuel oil'!E$32),FALSE)</f>
        <v>24158686419.776276</v>
      </c>
      <c r="F21">
        <f>VLOOKUP($A21,'heavy fuel oil'!$A$2:$AQ$28,COLUMN('heavy fuel oil'!F$2),FALSE)+VLOOKUP($A21,'heavy fuel oil'!$A$32:$AQ$58,COLUMN('heavy fuel oil'!F$32),FALSE)</f>
        <v>24591613939.265987</v>
      </c>
      <c r="G21">
        <f>VLOOKUP($A21,'heavy fuel oil'!$A$2:$AQ$28,COLUMN('heavy fuel oil'!G$2),FALSE)+VLOOKUP($A21,'heavy fuel oil'!$A$32:$AQ$58,COLUMN('heavy fuel oil'!G$32),FALSE)</f>
        <v>24982926458.34903</v>
      </c>
      <c r="H21">
        <f>VLOOKUP($A21,'heavy fuel oil'!$A$2:$AQ$28,COLUMN('heavy fuel oil'!H$2),FALSE)+VLOOKUP($A21,'heavy fuel oil'!$A$32:$AQ$58,COLUMN('heavy fuel oil'!H$32),FALSE)</f>
        <v>25342710030.274788</v>
      </c>
      <c r="I21">
        <f>VLOOKUP($A21,'heavy fuel oil'!$A$2:$AQ$28,COLUMN('heavy fuel oil'!I$2),FALSE)+VLOOKUP($A21,'heavy fuel oil'!$A$32:$AQ$58,COLUMN('heavy fuel oil'!I$32),FALSE)</f>
        <v>25663828241.19035</v>
      </c>
      <c r="J21">
        <f>VLOOKUP($A21,'heavy fuel oil'!$A$2:$AQ$28,COLUMN('heavy fuel oil'!J$2),FALSE)+VLOOKUP($A21,'heavy fuel oil'!$A$32:$AQ$58,COLUMN('heavy fuel oil'!J$32),FALSE)</f>
        <v>25972220075.243988</v>
      </c>
      <c r="K21">
        <f>VLOOKUP($A21,'heavy fuel oil'!$A$2:$AQ$28,COLUMN('heavy fuel oil'!K$2),FALSE)+VLOOKUP($A21,'heavy fuel oil'!$A$32:$AQ$58,COLUMN('heavy fuel oil'!K$32),FALSE)</f>
        <v>26268760937.12981</v>
      </c>
      <c r="L21">
        <f>VLOOKUP($A21,'heavy fuel oil'!$A$2:$AQ$28,COLUMN('heavy fuel oil'!L$2),FALSE)+VLOOKUP($A21,'heavy fuel oil'!$A$32:$AQ$58,COLUMN('heavy fuel oil'!L$32),FALSE)</f>
        <v>26554160758.194397</v>
      </c>
      <c r="M21">
        <f>VLOOKUP($A21,'heavy fuel oil'!$A$2:$AQ$28,COLUMN('heavy fuel oil'!M$2),FALSE)+VLOOKUP($A21,'heavy fuel oil'!$A$32:$AQ$58,COLUMN('heavy fuel oil'!M$32),FALSE)</f>
        <v>26789286613.943802</v>
      </c>
      <c r="N21">
        <f>VLOOKUP($A21,'heavy fuel oil'!$A$2:$AQ$28,COLUMN('heavy fuel oil'!N$2),FALSE)+VLOOKUP($A21,'heavy fuel oil'!$A$32:$AQ$58,COLUMN('heavy fuel oil'!N$32),FALSE)</f>
        <v>27013537776.668869</v>
      </c>
      <c r="O21">
        <f>VLOOKUP($A21,'heavy fuel oil'!$A$2:$AQ$28,COLUMN('heavy fuel oil'!O$2),FALSE)+VLOOKUP($A21,'heavy fuel oil'!$A$32:$AQ$58,COLUMN('heavy fuel oil'!O$32),FALSE)</f>
        <v>27227275783.293217</v>
      </c>
      <c r="P21">
        <f>VLOOKUP($A21,'heavy fuel oil'!$A$2:$AQ$28,COLUMN('heavy fuel oil'!P$2),FALSE)+VLOOKUP($A21,'heavy fuel oil'!$A$32:$AQ$58,COLUMN('heavy fuel oil'!P$32),FALSE)</f>
        <v>27430758950.741997</v>
      </c>
      <c r="Q21">
        <f>VLOOKUP($A21,'heavy fuel oil'!$A$2:$AQ$28,COLUMN('heavy fuel oil'!Q$2),FALSE)+VLOOKUP($A21,'heavy fuel oil'!$A$32:$AQ$58,COLUMN('heavy fuel oil'!Q$32),FALSE)</f>
        <v>27623882205.225227</v>
      </c>
      <c r="R21">
        <f>VLOOKUP($A21,'heavy fuel oil'!$A$2:$AQ$28,COLUMN('heavy fuel oil'!R$2),FALSE)+VLOOKUP($A21,'heavy fuel oil'!$A$32:$AQ$58,COLUMN('heavy fuel oil'!R$32),FALSE)</f>
        <v>27779240689.809895</v>
      </c>
      <c r="S21">
        <f>VLOOKUP($A21,'heavy fuel oil'!$A$2:$AQ$28,COLUMN('heavy fuel oil'!S$2),FALSE)+VLOOKUP($A21,'heavy fuel oil'!$A$32:$AQ$58,COLUMN('heavy fuel oil'!S$32),FALSE)</f>
        <v>27951379752.664886</v>
      </c>
      <c r="T21">
        <f>VLOOKUP($A21,'heavy fuel oil'!$A$2:$AQ$28,COLUMN('heavy fuel oil'!T$2),FALSE)+VLOOKUP($A21,'heavy fuel oil'!$A$32:$AQ$58,COLUMN('heavy fuel oil'!T$32),FALSE)</f>
        <v>28112665414.568211</v>
      </c>
      <c r="U21">
        <f>VLOOKUP($A21,'heavy fuel oil'!$A$2:$AQ$28,COLUMN('heavy fuel oil'!U$2),FALSE)+VLOOKUP($A21,'heavy fuel oil'!$A$32:$AQ$58,COLUMN('heavy fuel oil'!U$32),FALSE)</f>
        <v>28262715095.299053</v>
      </c>
      <c r="V21">
        <f>VLOOKUP($A21,'heavy fuel oil'!$A$2:$AQ$28,COLUMN('heavy fuel oil'!V$2),FALSE)+VLOOKUP($A21,'heavy fuel oil'!$A$32:$AQ$58,COLUMN('heavy fuel oil'!V$32),FALSE)</f>
        <v>28401098323.524597</v>
      </c>
      <c r="W21">
        <f>VLOOKUP($A21,'heavy fuel oil'!$A$2:$AQ$28,COLUMN('heavy fuel oil'!W$2),FALSE)+VLOOKUP($A21,'heavy fuel oil'!$A$32:$AQ$58,COLUMN('heavy fuel oil'!W$32),FALSE)</f>
        <v>28510122365.458332</v>
      </c>
      <c r="X21">
        <f>VLOOKUP($A21,'heavy fuel oil'!$A$2:$AQ$28,COLUMN('heavy fuel oil'!X$2),FALSE)+VLOOKUP($A21,'heavy fuel oil'!$A$32:$AQ$58,COLUMN('heavy fuel oil'!X$32),FALSE)</f>
        <v>28560752310.128883</v>
      </c>
      <c r="Y21">
        <f>VLOOKUP($A21,'heavy fuel oil'!$A$2:$AQ$28,COLUMN('heavy fuel oil'!Y$2),FALSE)+VLOOKUP($A21,'heavy fuel oil'!$A$32:$AQ$58,COLUMN('heavy fuel oil'!Y$32),FALSE)</f>
        <v>28580300441.772709</v>
      </c>
      <c r="Z21">
        <f>VLOOKUP($A21,'heavy fuel oil'!$A$2:$AQ$28,COLUMN('heavy fuel oil'!Z$2),FALSE)+VLOOKUP($A21,'heavy fuel oil'!$A$32:$AQ$58,COLUMN('heavy fuel oil'!Z$32),FALSE)</f>
        <v>28568273904.004383</v>
      </c>
      <c r="AA21">
        <f>VLOOKUP($A21,'heavy fuel oil'!$A$2:$AQ$28,COLUMN('heavy fuel oil'!AA$2),FALSE)+VLOOKUP($A21,'heavy fuel oil'!$A$32:$AQ$58,COLUMN('heavy fuel oil'!AA$32),FALSE)</f>
        <v>28523970950.444717</v>
      </c>
      <c r="AB21">
        <f>VLOOKUP($A21,'heavy fuel oil'!$A$2:$AQ$28,COLUMN('heavy fuel oil'!AB$2),FALSE)+VLOOKUP($A21,'heavy fuel oil'!$A$32:$AQ$58,COLUMN('heavy fuel oil'!AB$32),FALSE)</f>
        <v>28447058723.170822</v>
      </c>
      <c r="AC21">
        <f>VLOOKUP($A21,'heavy fuel oil'!$A$2:$AQ$28,COLUMN('heavy fuel oil'!AC$2),FALSE)+VLOOKUP($A21,'heavy fuel oil'!$A$32:$AQ$58,COLUMN('heavy fuel oil'!AC$32),FALSE)</f>
        <v>28337297451.332333</v>
      </c>
      <c r="AD21">
        <f>VLOOKUP($A21,'heavy fuel oil'!$A$2:$AQ$28,COLUMN('heavy fuel oil'!AD$2),FALSE)+VLOOKUP($A21,'heavy fuel oil'!$A$32:$AQ$58,COLUMN('heavy fuel oil'!AD$32),FALSE)</f>
        <v>28194547559.930622</v>
      </c>
      <c r="AE21">
        <f>VLOOKUP($A21,'heavy fuel oil'!$A$2:$AQ$28,COLUMN('heavy fuel oil'!AE$2),FALSE)+VLOOKUP($A21,'heavy fuel oil'!$A$32:$AQ$58,COLUMN('heavy fuel oil'!AE$32),FALSE)</f>
        <v>28018496099.321419</v>
      </c>
      <c r="AF21">
        <f>VLOOKUP($A21,'heavy fuel oil'!$A$2:$AQ$28,COLUMN('heavy fuel oil'!AF$2),FALSE)+VLOOKUP($A21,'heavy fuel oil'!$A$32:$AQ$58,COLUMN('heavy fuel oil'!AF$32),FALSE)</f>
        <v>27809227811.331059</v>
      </c>
      <c r="AG21">
        <f>VLOOKUP($A21,'heavy fuel oil'!$A$2:$AQ$28,COLUMN('heavy fuel oil'!AG$2),FALSE)+VLOOKUP($A21,'heavy fuel oil'!$A$32:$AQ$58,COLUMN('heavy fuel oil'!AG$32),FALSE)</f>
        <v>27566670211.637154</v>
      </c>
      <c r="AH21">
        <f>VLOOKUP($A21,'heavy fuel oil'!$A$2:$AQ$28,COLUMN('heavy fuel oil'!AH$2),FALSE)+VLOOKUP($A21,'heavy fuel oil'!$A$32:$AQ$58,COLUMN('heavy fuel oil'!AH$32),FALSE)</f>
        <v>27263799720.654621</v>
      </c>
      <c r="AI21">
        <f>VLOOKUP($A21,'heavy fuel oil'!$A$2:$AQ$28,COLUMN('heavy fuel oil'!AI$2),FALSE)+VLOOKUP($A21,'heavy fuel oil'!$A$32:$AQ$58,COLUMN('heavy fuel oil'!AI$32),FALSE)</f>
        <v>26928777539.138336</v>
      </c>
      <c r="AJ21">
        <f>VLOOKUP($A21,'heavy fuel oil'!$A$2:$AQ$28,COLUMN('heavy fuel oil'!AJ$2),FALSE)+VLOOKUP($A21,'heavy fuel oil'!$A$32:$AQ$58,COLUMN('heavy fuel oil'!AJ$32),FALSE)</f>
        <v>26562032925.98399</v>
      </c>
      <c r="AK21">
        <f>VLOOKUP($A21,'heavy fuel oil'!$A$2:$AQ$28,COLUMN('heavy fuel oil'!AK$2),FALSE)+VLOOKUP($A21,'heavy fuel oil'!$A$32:$AQ$58,COLUMN('heavy fuel oil'!AK$32),FALSE)</f>
        <v>26164139257.36665</v>
      </c>
      <c r="AL21">
        <f>VLOOKUP($A21,'heavy fuel oil'!$A$2:$AQ$28,COLUMN('heavy fuel oil'!AL$2),FALSE)+VLOOKUP($A21,'heavy fuel oil'!$A$32:$AQ$58,COLUMN('heavy fuel oil'!AL$32),FALSE)</f>
        <v>25735816107.655418</v>
      </c>
      <c r="AM21">
        <f>VLOOKUP($A21,'heavy fuel oil'!$A$2:$AQ$28,COLUMN('heavy fuel oil'!AM$2),FALSE)+VLOOKUP($A21,'heavy fuel oil'!$A$32:$AQ$58,COLUMN('heavy fuel oil'!AM$32),FALSE)</f>
        <v>25277674849.76619</v>
      </c>
      <c r="AN21">
        <f>VLOOKUP($A21,'heavy fuel oil'!$A$2:$AQ$28,COLUMN('heavy fuel oil'!AN$2),FALSE)+VLOOKUP($A21,'heavy fuel oil'!$A$32:$AQ$58,COLUMN('heavy fuel oil'!AN$32),FALSE)</f>
        <v>24790742683.774643</v>
      </c>
      <c r="AO21">
        <f>VLOOKUP($A21,'heavy fuel oil'!$A$2:$AQ$28,COLUMN('heavy fuel oil'!AO$2),FALSE)+VLOOKUP($A21,'heavy fuel oil'!$A$32:$AQ$58,COLUMN('heavy fuel oil'!AO$32),FALSE)</f>
        <v>24275947430.644604</v>
      </c>
      <c r="AP21">
        <f>VLOOKUP($A21,'heavy fuel oil'!$A$2:$AQ$28,COLUMN('heavy fuel oil'!AP$2),FALSE)+VLOOKUP($A21,'heavy fuel oil'!$A$32:$AQ$58,COLUMN('heavy fuel oil'!AP$32),FALSE)</f>
        <v>23734621514.131863</v>
      </c>
      <c r="AQ21">
        <f>VLOOKUP($A21,'heavy fuel oil'!$A$2:$AQ$28,COLUMN('heavy fuel oil'!AQ$2),FALSE)+VLOOKUP($A21,'heavy fuel oil'!$A$32:$AQ$58,COLUMN('heavy fuel oil'!AQ$32),FALSE)</f>
        <v>23168002013.541656</v>
      </c>
    </row>
    <row r="22" spans="1:43">
      <c r="A22" s="37" t="s">
        <v>635</v>
      </c>
      <c r="B22">
        <f>VLOOKUP($A22,'heavy fuel oil'!$A$2:$AQ$28,COLUMN('heavy fuel oil'!B$2),FALSE)+VLOOKUP($A22,'heavy fuel oil'!$A$32:$AQ$58,COLUMN('heavy fuel oil'!B$32),FALSE)</f>
        <v>39155595807.845673</v>
      </c>
      <c r="C22">
        <f>VLOOKUP($A22,'heavy fuel oil'!$A$2:$AQ$28,COLUMN('heavy fuel oil'!C$2),FALSE)+VLOOKUP($A22,'heavy fuel oil'!$A$32:$AQ$58,COLUMN('heavy fuel oil'!C$32),FALSE)</f>
        <v>41170164661.653374</v>
      </c>
      <c r="D22">
        <f>VLOOKUP($A22,'heavy fuel oil'!$A$2:$AQ$28,COLUMN('heavy fuel oil'!D$2),FALSE)+VLOOKUP($A22,'heavy fuel oil'!$A$32:$AQ$58,COLUMN('heavy fuel oil'!D$32),FALSE)</f>
        <v>45412277178.380737</v>
      </c>
      <c r="E22">
        <f>VLOOKUP($A22,'heavy fuel oil'!$A$2:$AQ$28,COLUMN('heavy fuel oil'!E$2),FALSE)+VLOOKUP($A22,'heavy fuel oil'!$A$32:$AQ$58,COLUMN('heavy fuel oil'!E$32),FALSE)</f>
        <v>45730727719.01004</v>
      </c>
      <c r="F22">
        <f>VLOOKUP($A22,'heavy fuel oil'!$A$2:$AQ$28,COLUMN('heavy fuel oil'!F$2),FALSE)+VLOOKUP($A22,'heavy fuel oil'!$A$32:$AQ$58,COLUMN('heavy fuel oil'!F$32),FALSE)</f>
        <v>45940346912.849281</v>
      </c>
      <c r="G22">
        <f>VLOOKUP($A22,'heavy fuel oil'!$A$2:$AQ$28,COLUMN('heavy fuel oil'!G$2),FALSE)+VLOOKUP($A22,'heavy fuel oil'!$A$32:$AQ$58,COLUMN('heavy fuel oil'!G$32),FALSE)</f>
        <v>46074178448.585114</v>
      </c>
      <c r="H22">
        <f>VLOOKUP($A22,'heavy fuel oil'!$A$2:$AQ$28,COLUMN('heavy fuel oil'!H$2),FALSE)+VLOOKUP($A22,'heavy fuel oil'!$A$32:$AQ$58,COLUMN('heavy fuel oil'!H$32),FALSE)</f>
        <v>46152322904.743523</v>
      </c>
      <c r="I22">
        <f>VLOOKUP($A22,'heavy fuel oil'!$A$2:$AQ$28,COLUMN('heavy fuel oil'!I$2),FALSE)+VLOOKUP($A22,'heavy fuel oil'!$A$32:$AQ$58,COLUMN('heavy fuel oil'!I$32),FALSE)</f>
        <v>46162911175.053596</v>
      </c>
      <c r="J22">
        <f>VLOOKUP($A22,'heavy fuel oil'!$A$2:$AQ$28,COLUMN('heavy fuel oil'!J$2),FALSE)+VLOOKUP($A22,'heavy fuel oil'!$A$32:$AQ$58,COLUMN('heavy fuel oil'!J$32),FALSE)</f>
        <v>46153437986.033951</v>
      </c>
      <c r="K22">
        <f>VLOOKUP($A22,'heavy fuel oil'!$A$2:$AQ$28,COLUMN('heavy fuel oil'!K$2),FALSE)+VLOOKUP($A22,'heavy fuel oil'!$A$32:$AQ$58,COLUMN('heavy fuel oil'!K$32),FALSE)</f>
        <v>46125145969.83429</v>
      </c>
      <c r="L22">
        <f>VLOOKUP($A22,'heavy fuel oil'!$A$2:$AQ$28,COLUMN('heavy fuel oil'!L$2),FALSE)+VLOOKUP($A22,'heavy fuel oil'!$A$32:$AQ$58,COLUMN('heavy fuel oil'!L$32),FALSE)</f>
        <v>46078960959.425301</v>
      </c>
      <c r="M22">
        <f>VLOOKUP($A22,'heavy fuel oil'!$A$2:$AQ$28,COLUMN('heavy fuel oil'!M$2),FALSE)+VLOOKUP($A22,'heavy fuel oil'!$A$32:$AQ$58,COLUMN('heavy fuel oil'!M$32),FALSE)</f>
        <v>45947455639.3022</v>
      </c>
      <c r="N22">
        <f>VLOOKUP($A22,'heavy fuel oil'!$A$2:$AQ$28,COLUMN('heavy fuel oil'!N$2),FALSE)+VLOOKUP($A22,'heavy fuel oil'!$A$32:$AQ$58,COLUMN('heavy fuel oil'!N$32),FALSE)</f>
        <v>45799472064.814507</v>
      </c>
      <c r="O22">
        <f>VLOOKUP($A22,'heavy fuel oil'!$A$2:$AQ$28,COLUMN('heavy fuel oil'!O$2),FALSE)+VLOOKUP($A22,'heavy fuel oil'!$A$32:$AQ$58,COLUMN('heavy fuel oil'!O$32),FALSE)</f>
        <v>45635318639.957085</v>
      </c>
      <c r="P22">
        <f>VLOOKUP($A22,'heavy fuel oil'!$A$2:$AQ$28,COLUMN('heavy fuel oil'!P$2),FALSE)+VLOOKUP($A22,'heavy fuel oil'!$A$32:$AQ$58,COLUMN('heavy fuel oil'!P$32),FALSE)</f>
        <v>45455142166.05394</v>
      </c>
      <c r="Q22">
        <f>VLOOKUP($A22,'heavy fuel oil'!$A$2:$AQ$28,COLUMN('heavy fuel oil'!Q$2),FALSE)+VLOOKUP($A22,'heavy fuel oil'!$A$32:$AQ$58,COLUMN('heavy fuel oil'!Q$32),FALSE)</f>
        <v>45258508550.483215</v>
      </c>
      <c r="R22">
        <f>VLOOKUP($A22,'heavy fuel oil'!$A$2:$AQ$28,COLUMN('heavy fuel oil'!R$2),FALSE)+VLOOKUP($A22,'heavy fuel oil'!$A$32:$AQ$58,COLUMN('heavy fuel oil'!R$32),FALSE)</f>
        <v>45000798193.993553</v>
      </c>
      <c r="S22">
        <f>VLOOKUP($A22,'heavy fuel oil'!$A$2:$AQ$28,COLUMN('heavy fuel oil'!S$2),FALSE)+VLOOKUP($A22,'heavy fuel oil'!$A$32:$AQ$58,COLUMN('heavy fuel oil'!S$32),FALSE)</f>
        <v>44770677743.502571</v>
      </c>
      <c r="T22">
        <f>VLOOKUP($A22,'heavy fuel oil'!$A$2:$AQ$28,COLUMN('heavy fuel oil'!T$2),FALSE)+VLOOKUP($A22,'heavy fuel oil'!$A$32:$AQ$58,COLUMN('heavy fuel oil'!T$32),FALSE)</f>
        <v>44522727377.331909</v>
      </c>
      <c r="U22">
        <f>VLOOKUP($A22,'heavy fuel oil'!$A$2:$AQ$28,COLUMN('heavy fuel oil'!U$2),FALSE)+VLOOKUP($A22,'heavy fuel oil'!$A$32:$AQ$58,COLUMN('heavy fuel oil'!U$32),FALSE)</f>
        <v>44256225601.943588</v>
      </c>
      <c r="V22">
        <f>VLOOKUP($A22,'heavy fuel oil'!$A$2:$AQ$28,COLUMN('heavy fuel oil'!V$2),FALSE)+VLOOKUP($A22,'heavy fuel oil'!$A$32:$AQ$58,COLUMN('heavy fuel oil'!V$32),FALSE)</f>
        <v>43970424429.246407</v>
      </c>
      <c r="W22">
        <f>VLOOKUP($A22,'heavy fuel oil'!$A$2:$AQ$28,COLUMN('heavy fuel oil'!W$2),FALSE)+VLOOKUP($A22,'heavy fuel oil'!$A$32:$AQ$58,COLUMN('heavy fuel oil'!W$32),FALSE)</f>
        <v>43638202904.175117</v>
      </c>
      <c r="X22">
        <f>VLOOKUP($A22,'heavy fuel oil'!$A$2:$AQ$28,COLUMN('heavy fuel oil'!X$2),FALSE)+VLOOKUP($A22,'heavy fuel oil'!$A$32:$AQ$58,COLUMN('heavy fuel oil'!X$32),FALSE)</f>
        <v>43216531891.027458</v>
      </c>
      <c r="Y22">
        <f>VLOOKUP($A22,'heavy fuel oil'!$A$2:$AQ$28,COLUMN('heavy fuel oil'!Y$2),FALSE)+VLOOKUP($A22,'heavy fuel oil'!$A$32:$AQ$58,COLUMN('heavy fuel oil'!Y$32),FALSE)</f>
        <v>42748692872.782661</v>
      </c>
      <c r="Z22">
        <f>VLOOKUP($A22,'heavy fuel oil'!$A$2:$AQ$28,COLUMN('heavy fuel oil'!Z$2),FALSE)+VLOOKUP($A22,'heavy fuel oil'!$A$32:$AQ$58,COLUMN('heavy fuel oil'!Z$32),FALSE)</f>
        <v>42234967390.773163</v>
      </c>
      <c r="AA22">
        <f>VLOOKUP($A22,'heavy fuel oil'!$A$2:$AQ$28,COLUMN('heavy fuel oil'!AA$2),FALSE)+VLOOKUP($A22,'heavy fuel oil'!$A$32:$AQ$58,COLUMN('heavy fuel oil'!AA$32),FALSE)</f>
        <v>41675382472.738693</v>
      </c>
      <c r="AB22">
        <f>VLOOKUP($A22,'heavy fuel oil'!$A$2:$AQ$28,COLUMN('heavy fuel oil'!AB$2),FALSE)+VLOOKUP($A22,'heavy fuel oil'!$A$32:$AQ$58,COLUMN('heavy fuel oil'!AB$32),FALSE)</f>
        <v>41070565863.516396</v>
      </c>
      <c r="AC22">
        <f>VLOOKUP($A22,'heavy fuel oil'!$A$2:$AQ$28,COLUMN('heavy fuel oil'!AC$2),FALSE)+VLOOKUP($A22,'heavy fuel oil'!$A$32:$AQ$58,COLUMN('heavy fuel oil'!AC$32),FALSE)</f>
        <v>40421323796.711861</v>
      </c>
      <c r="AD22">
        <f>VLOOKUP($A22,'heavy fuel oil'!$A$2:$AQ$28,COLUMN('heavy fuel oil'!AD$2),FALSE)+VLOOKUP($A22,'heavy fuel oil'!$A$32:$AQ$58,COLUMN('heavy fuel oil'!AD$32),FALSE)</f>
        <v>39728646192.152573</v>
      </c>
      <c r="AE22">
        <f>VLOOKUP($A22,'heavy fuel oil'!$A$2:$AQ$28,COLUMN('heavy fuel oil'!AE$2),FALSE)+VLOOKUP($A22,'heavy fuel oil'!$A$32:$AQ$58,COLUMN('heavy fuel oil'!AE$32),FALSE)</f>
        <v>38993320530.76902</v>
      </c>
      <c r="AF22">
        <f>VLOOKUP($A22,'heavy fuel oil'!$A$2:$AQ$28,COLUMN('heavy fuel oil'!AF$2),FALSE)+VLOOKUP($A22,'heavy fuel oil'!$A$32:$AQ$58,COLUMN('heavy fuel oil'!AF$32),FALSE)</f>
        <v>38216735111.110954</v>
      </c>
      <c r="AG22">
        <f>VLOOKUP($A22,'heavy fuel oil'!$A$2:$AQ$28,COLUMN('heavy fuel oil'!AG$2),FALSE)+VLOOKUP($A22,'heavy fuel oil'!$A$32:$AQ$58,COLUMN('heavy fuel oil'!AG$32),FALSE)</f>
        <v>37400094876.725403</v>
      </c>
      <c r="AH22">
        <f>VLOOKUP($A22,'heavy fuel oil'!$A$2:$AQ$28,COLUMN('heavy fuel oil'!AH$2),FALSE)+VLOOKUP($A22,'heavy fuel oil'!$A$32:$AQ$58,COLUMN('heavy fuel oil'!AH$32),FALSE)</f>
        <v>36508559317.677185</v>
      </c>
      <c r="AI22">
        <f>VLOOKUP($A22,'heavy fuel oil'!$A$2:$AQ$28,COLUMN('heavy fuel oil'!AI$2),FALSE)+VLOOKUP($A22,'heavy fuel oil'!$A$32:$AQ$58,COLUMN('heavy fuel oil'!AI$32),FALSE)</f>
        <v>35582166551.147392</v>
      </c>
      <c r="AJ22">
        <f>VLOOKUP($A22,'heavy fuel oil'!$A$2:$AQ$28,COLUMN('heavy fuel oil'!AJ$2),FALSE)+VLOOKUP($A22,'heavy fuel oil'!$A$32:$AQ$58,COLUMN('heavy fuel oil'!AJ$32),FALSE)</f>
        <v>34622861106.915726</v>
      </c>
      <c r="AK22">
        <f>VLOOKUP($A22,'heavy fuel oil'!$A$2:$AQ$28,COLUMN('heavy fuel oil'!AK$2),FALSE)+VLOOKUP($A22,'heavy fuel oil'!$A$32:$AQ$58,COLUMN('heavy fuel oil'!AK$32),FALSE)</f>
        <v>33632792627.884373</v>
      </c>
      <c r="AL22">
        <f>VLOOKUP($A22,'heavy fuel oil'!$A$2:$AQ$28,COLUMN('heavy fuel oil'!AL$2),FALSE)+VLOOKUP($A22,'heavy fuel oil'!$A$32:$AQ$58,COLUMN('heavy fuel oil'!AL$32),FALSE)</f>
        <v>32614308329.491074</v>
      </c>
      <c r="AM22">
        <f>VLOOKUP($A22,'heavy fuel oil'!$A$2:$AQ$28,COLUMN('heavy fuel oil'!AM$2),FALSE)+VLOOKUP($A22,'heavy fuel oil'!$A$32:$AQ$58,COLUMN('heavy fuel oil'!AM$32),FALSE)</f>
        <v>31569624545.020786</v>
      </c>
      <c r="AN22">
        <f>VLOOKUP($A22,'heavy fuel oil'!$A$2:$AQ$28,COLUMN('heavy fuel oil'!AN$2),FALSE)+VLOOKUP($A22,'heavy fuel oil'!$A$32:$AQ$58,COLUMN('heavy fuel oil'!AN$32),FALSE)</f>
        <v>30501483906.878059</v>
      </c>
      <c r="AO22">
        <f>VLOOKUP($A22,'heavy fuel oil'!$A$2:$AQ$28,COLUMN('heavy fuel oil'!AO$2),FALSE)+VLOOKUP($A22,'heavy fuel oil'!$A$32:$AQ$58,COLUMN('heavy fuel oil'!AO$32),FALSE)</f>
        <v>29412494703.612518</v>
      </c>
      <c r="AP22">
        <f>VLOOKUP($A22,'heavy fuel oil'!$A$2:$AQ$28,COLUMN('heavy fuel oil'!AP$2),FALSE)+VLOOKUP($A22,'heavy fuel oil'!$A$32:$AQ$58,COLUMN('heavy fuel oil'!AP$32),FALSE)</f>
        <v>28305743029.394337</v>
      </c>
      <c r="AQ22">
        <f>VLOOKUP($A22,'heavy fuel oil'!$A$2:$AQ$28,COLUMN('heavy fuel oil'!AQ$2),FALSE)+VLOOKUP($A22,'heavy fuel oil'!$A$32:$AQ$58,COLUMN('heavy fuel oil'!AQ$32),FALSE)</f>
        <v>27184169047.797188</v>
      </c>
    </row>
    <row r="23" spans="1:43">
      <c r="A23" s="37" t="s">
        <v>636</v>
      </c>
      <c r="B23">
        <f>VLOOKUP($A23,'heavy fuel oil'!$A$2:$AQ$28,COLUMN('heavy fuel oil'!B$2),FALSE)+VLOOKUP($A23,'heavy fuel oil'!$A$32:$AQ$58,COLUMN('heavy fuel oil'!B$32),FALSE)</f>
        <v>4390600544.9721918</v>
      </c>
      <c r="C23">
        <f>VLOOKUP($A23,'heavy fuel oil'!$A$2:$AQ$28,COLUMN('heavy fuel oil'!C$2),FALSE)+VLOOKUP($A23,'heavy fuel oil'!$A$32:$AQ$58,COLUMN('heavy fuel oil'!C$32),FALSE)</f>
        <v>4120005992.3674002</v>
      </c>
      <c r="D23">
        <f>VLOOKUP($A23,'heavy fuel oil'!$A$2:$AQ$28,COLUMN('heavy fuel oil'!D$2),FALSE)+VLOOKUP($A23,'heavy fuel oil'!$A$32:$AQ$58,COLUMN('heavy fuel oil'!D$32),FALSE)</f>
        <v>4737154965.0957975</v>
      </c>
      <c r="E23">
        <f>VLOOKUP($A23,'heavy fuel oil'!$A$2:$AQ$28,COLUMN('heavy fuel oil'!E$2),FALSE)+VLOOKUP($A23,'heavy fuel oil'!$A$32:$AQ$58,COLUMN('heavy fuel oil'!E$32),FALSE)</f>
        <v>4749190796.9602861</v>
      </c>
      <c r="F23">
        <f>VLOOKUP($A23,'heavy fuel oil'!$A$2:$AQ$28,COLUMN('heavy fuel oil'!F$2),FALSE)+VLOOKUP($A23,'heavy fuel oil'!$A$32:$AQ$58,COLUMN('heavy fuel oil'!F$32),FALSE)</f>
        <v>4742651705.0368052</v>
      </c>
      <c r="G23">
        <f>VLOOKUP($A23,'heavy fuel oil'!$A$2:$AQ$28,COLUMN('heavy fuel oil'!G$2),FALSE)+VLOOKUP($A23,'heavy fuel oil'!$A$32:$AQ$58,COLUMN('heavy fuel oil'!G$32),FALSE)</f>
        <v>4721171309.3970957</v>
      </c>
      <c r="H23">
        <f>VLOOKUP($A23,'heavy fuel oil'!$A$2:$AQ$28,COLUMN('heavy fuel oil'!H$2),FALSE)+VLOOKUP($A23,'heavy fuel oil'!$A$32:$AQ$58,COLUMN('heavy fuel oil'!H$32),FALSE)</f>
        <v>4687018499.4958572</v>
      </c>
      <c r="I23">
        <f>VLOOKUP($A23,'heavy fuel oil'!$A$2:$AQ$28,COLUMN('heavy fuel oil'!I$2),FALSE)+VLOOKUP($A23,'heavy fuel oil'!$A$32:$AQ$58,COLUMN('heavy fuel oil'!I$32),FALSE)</f>
        <v>4639204683.4572506</v>
      </c>
      <c r="J23">
        <f>VLOOKUP($A23,'heavy fuel oil'!$A$2:$AQ$28,COLUMN('heavy fuel oil'!J$2),FALSE)+VLOOKUP($A23,'heavy fuel oil'!$A$32:$AQ$58,COLUMN('heavy fuel oil'!J$32),FALSE)</f>
        <v>4582715919.6207724</v>
      </c>
      <c r="K23">
        <f>VLOOKUP($A23,'heavy fuel oil'!$A$2:$AQ$28,COLUMN('heavy fuel oil'!K$2),FALSE)+VLOOKUP($A23,'heavy fuel oil'!$A$32:$AQ$58,COLUMN('heavy fuel oil'!K$32),FALSE)</f>
        <v>4517786008.0541668</v>
      </c>
      <c r="L23">
        <f>VLOOKUP($A23,'heavy fuel oil'!$A$2:$AQ$28,COLUMN('heavy fuel oil'!L$2),FALSE)+VLOOKUP($A23,'heavy fuel oil'!$A$32:$AQ$58,COLUMN('heavy fuel oil'!L$32),FALSE)</f>
        <v>4444604445.446063</v>
      </c>
      <c r="M23">
        <f>VLOOKUP($A23,'heavy fuel oil'!$A$2:$AQ$28,COLUMN('heavy fuel oil'!M$2),FALSE)+VLOOKUP($A23,'heavy fuel oil'!$A$32:$AQ$58,COLUMN('heavy fuel oil'!M$32),FALSE)</f>
        <v>4356866640.2263479</v>
      </c>
      <c r="N23">
        <f>VLOOKUP($A23,'heavy fuel oil'!$A$2:$AQ$28,COLUMN('heavy fuel oil'!N$2),FALSE)+VLOOKUP($A23,'heavy fuel oil'!$A$32:$AQ$58,COLUMN('heavy fuel oil'!N$32),FALSE)</f>
        <v>4261419972.8045697</v>
      </c>
      <c r="O23">
        <f>VLOOKUP($A23,'heavy fuel oil'!$A$2:$AQ$28,COLUMN('heavy fuel oil'!O$2),FALSE)+VLOOKUP($A23,'heavy fuel oil'!$A$32:$AQ$58,COLUMN('heavy fuel oil'!O$32),FALSE)</f>
        <v>4158390126.7584939</v>
      </c>
      <c r="P23">
        <f>VLOOKUP($A23,'heavy fuel oil'!$A$2:$AQ$28,COLUMN('heavy fuel oil'!P$2),FALSE)+VLOOKUP($A23,'heavy fuel oil'!$A$32:$AQ$58,COLUMN('heavy fuel oil'!P$32),FALSE)</f>
        <v>4047879575.0650434</v>
      </c>
      <c r="Q23">
        <f>VLOOKUP($A23,'heavy fuel oil'!$A$2:$AQ$28,COLUMN('heavy fuel oil'!Q$2),FALSE)+VLOOKUP($A23,'heavy fuel oil'!$A$32:$AQ$58,COLUMN('heavy fuel oil'!Q$32),FALSE)</f>
        <v>3929933145.7906289</v>
      </c>
      <c r="R23">
        <f>VLOOKUP($A23,'heavy fuel oil'!$A$2:$AQ$28,COLUMN('heavy fuel oil'!R$2),FALSE)+VLOOKUP($A23,'heavy fuel oil'!$A$32:$AQ$58,COLUMN('heavy fuel oil'!R$32),FALSE)</f>
        <v>3800862320.3393903</v>
      </c>
      <c r="S23">
        <f>VLOOKUP($A23,'heavy fuel oil'!$A$2:$AQ$28,COLUMN('heavy fuel oil'!S$2),FALSE)+VLOOKUP($A23,'heavy fuel oil'!$A$32:$AQ$58,COLUMN('heavy fuel oil'!S$32),FALSE)</f>
        <v>3668345816.2570763</v>
      </c>
      <c r="T23">
        <f>VLOOKUP($A23,'heavy fuel oil'!$A$2:$AQ$28,COLUMN('heavy fuel oil'!T$2),FALSE)+VLOOKUP($A23,'heavy fuel oil'!$A$32:$AQ$58,COLUMN('heavy fuel oil'!T$32),FALSE)</f>
        <v>3720986755.1121221</v>
      </c>
      <c r="U23">
        <f>VLOOKUP($A23,'heavy fuel oil'!$A$2:$AQ$28,COLUMN('heavy fuel oil'!U$2),FALSE)+VLOOKUP($A23,'heavy fuel oil'!$A$32:$AQ$58,COLUMN('heavy fuel oil'!U$32),FALSE)</f>
        <v>3772769155.0684285</v>
      </c>
      <c r="V23">
        <f>VLOOKUP($A23,'heavy fuel oil'!$A$2:$AQ$28,COLUMN('heavy fuel oil'!V$2),FALSE)+VLOOKUP($A23,'heavy fuel oil'!$A$32:$AQ$58,COLUMN('heavy fuel oil'!V$32),FALSE)</f>
        <v>3823629336.9345565</v>
      </c>
      <c r="W23">
        <f>VLOOKUP($A23,'heavy fuel oil'!$A$2:$AQ$28,COLUMN('heavy fuel oil'!W$2),FALSE)+VLOOKUP($A23,'heavy fuel oil'!$A$32:$AQ$58,COLUMN('heavy fuel oil'!W$32),FALSE)</f>
        <v>3871157004.2766643</v>
      </c>
      <c r="X23">
        <f>VLOOKUP($A23,'heavy fuel oil'!$A$2:$AQ$28,COLUMN('heavy fuel oil'!X$2),FALSE)+VLOOKUP($A23,'heavy fuel oil'!$A$32:$AQ$58,COLUMN('heavy fuel oil'!X$32),FALSE)</f>
        <v>3911305383.8543701</v>
      </c>
      <c r="Y23">
        <f>VLOOKUP($A23,'heavy fuel oil'!$A$2:$AQ$28,COLUMN('heavy fuel oil'!Y$2),FALSE)+VLOOKUP($A23,'heavy fuel oil'!$A$32:$AQ$58,COLUMN('heavy fuel oil'!Y$32),FALSE)</f>
        <v>3947671586.8329372</v>
      </c>
      <c r="Z23">
        <f>VLOOKUP($A23,'heavy fuel oil'!$A$2:$AQ$28,COLUMN('heavy fuel oil'!Z$2),FALSE)+VLOOKUP($A23,'heavy fuel oil'!$A$32:$AQ$58,COLUMN('heavy fuel oil'!Z$32),FALSE)</f>
        <v>3980104392.5011373</v>
      </c>
      <c r="AA23">
        <f>VLOOKUP($A23,'heavy fuel oil'!$A$2:$AQ$28,COLUMN('heavy fuel oil'!AA$2),FALSE)+VLOOKUP($A23,'heavy fuel oil'!$A$32:$AQ$58,COLUMN('heavy fuel oil'!AA$32),FALSE)</f>
        <v>4008418033.1330309</v>
      </c>
      <c r="AB23">
        <f>VLOOKUP($A23,'heavy fuel oil'!$A$2:$AQ$28,COLUMN('heavy fuel oil'!AB$2),FALSE)+VLOOKUP($A23,'heavy fuel oil'!$A$32:$AQ$58,COLUMN('heavy fuel oil'!AB$32),FALSE)</f>
        <v>4032472546.1181669</v>
      </c>
      <c r="AC23">
        <f>VLOOKUP($A23,'heavy fuel oil'!$A$2:$AQ$28,COLUMN('heavy fuel oil'!AC$2),FALSE)+VLOOKUP($A23,'heavy fuel oil'!$A$32:$AQ$58,COLUMN('heavy fuel oil'!AC$32),FALSE)</f>
        <v>4052136306.2882166</v>
      </c>
      <c r="AD23">
        <f>VLOOKUP($A23,'heavy fuel oil'!$A$2:$AQ$28,COLUMN('heavy fuel oil'!AD$2),FALSE)+VLOOKUP($A23,'heavy fuel oil'!$A$32:$AQ$58,COLUMN('heavy fuel oil'!AD$32),FALSE)</f>
        <v>4067287364.4210839</v>
      </c>
      <c r="AE23">
        <f>VLOOKUP($A23,'heavy fuel oil'!$A$2:$AQ$28,COLUMN('heavy fuel oil'!AE$2),FALSE)+VLOOKUP($A23,'heavy fuel oil'!$A$32:$AQ$58,COLUMN('heavy fuel oil'!AE$32),FALSE)</f>
        <v>4077774003.0398355</v>
      </c>
      <c r="AF23">
        <f>VLOOKUP($A23,'heavy fuel oil'!$A$2:$AQ$28,COLUMN('heavy fuel oil'!AF$2),FALSE)+VLOOKUP($A23,'heavy fuel oil'!$A$32:$AQ$58,COLUMN('heavy fuel oil'!AF$32),FALSE)</f>
        <v>4083497199.1889396</v>
      </c>
      <c r="AG23">
        <f>VLOOKUP($A23,'heavy fuel oil'!$A$2:$AQ$28,COLUMN('heavy fuel oil'!AG$2),FALSE)+VLOOKUP($A23,'heavy fuel oil'!$A$32:$AQ$58,COLUMN('heavy fuel oil'!AG$32),FALSE)</f>
        <v>4084330721.0490303</v>
      </c>
      <c r="AH23">
        <f>VLOOKUP($A23,'heavy fuel oil'!$A$2:$AQ$28,COLUMN('heavy fuel oil'!AH$2),FALSE)+VLOOKUP($A23,'heavy fuel oil'!$A$32:$AQ$58,COLUMN('heavy fuel oil'!AH$32),FALSE)</f>
        <v>4076113969.8279576</v>
      </c>
      <c r="AI23">
        <f>VLOOKUP($A23,'heavy fuel oil'!$A$2:$AQ$28,COLUMN('heavy fuel oil'!AI$2),FALSE)+VLOOKUP($A23,'heavy fuel oil'!$A$32:$AQ$58,COLUMN('heavy fuel oil'!AI$32),FALSE)</f>
        <v>4062859556.0419364</v>
      </c>
      <c r="AJ23">
        <f>VLOOKUP($A23,'heavy fuel oil'!$A$2:$AQ$28,COLUMN('heavy fuel oil'!AJ$2),FALSE)+VLOOKUP($A23,'heavy fuel oil'!$A$32:$AQ$58,COLUMN('heavy fuel oil'!AJ$32),FALSE)</f>
        <v>4044505127.66502</v>
      </c>
      <c r="AK23">
        <f>VLOOKUP($A23,'heavy fuel oil'!$A$2:$AQ$28,COLUMN('heavy fuel oil'!AK$2),FALSE)+VLOOKUP($A23,'heavy fuel oil'!$A$32:$AQ$58,COLUMN('heavy fuel oil'!AK$32),FALSE)</f>
        <v>4021007471.6249261</v>
      </c>
      <c r="AL23">
        <f>VLOOKUP($A23,'heavy fuel oil'!$A$2:$AQ$28,COLUMN('heavy fuel oil'!AL$2),FALSE)+VLOOKUP($A23,'heavy fuel oil'!$A$32:$AQ$58,COLUMN('heavy fuel oil'!AL$32),FALSE)</f>
        <v>3992343672.871664</v>
      </c>
      <c r="AM23">
        <f>VLOOKUP($A23,'heavy fuel oil'!$A$2:$AQ$28,COLUMN('heavy fuel oil'!AM$2),FALSE)+VLOOKUP($A23,'heavy fuel oil'!$A$32:$AQ$58,COLUMN('heavy fuel oil'!AM$32),FALSE)</f>
        <v>3958472176.9484658</v>
      </c>
      <c r="AN23">
        <f>VLOOKUP($A23,'heavy fuel oil'!$A$2:$AQ$28,COLUMN('heavy fuel oil'!AN$2),FALSE)+VLOOKUP($A23,'heavy fuel oil'!$A$32:$AQ$58,COLUMN('heavy fuel oil'!AN$32),FALSE)</f>
        <v>3919414687.2857895</v>
      </c>
      <c r="AO23">
        <f>VLOOKUP($A23,'heavy fuel oil'!$A$2:$AQ$28,COLUMN('heavy fuel oil'!AO$2),FALSE)+VLOOKUP($A23,'heavy fuel oil'!$A$32:$AQ$58,COLUMN('heavy fuel oil'!AO$32),FALSE)</f>
        <v>3875176927.0579987</v>
      </c>
      <c r="AP23">
        <f>VLOOKUP($A23,'heavy fuel oil'!$A$2:$AQ$28,COLUMN('heavy fuel oil'!AP$2),FALSE)+VLOOKUP($A23,'heavy fuel oil'!$A$32:$AQ$58,COLUMN('heavy fuel oil'!AP$32),FALSE)</f>
        <v>3825829044.7084751</v>
      </c>
      <c r="AQ23">
        <f>VLOOKUP($A23,'heavy fuel oil'!$A$2:$AQ$28,COLUMN('heavy fuel oil'!AQ$2),FALSE)+VLOOKUP($A23,'heavy fuel oil'!$A$32:$AQ$58,COLUMN('heavy fuel oil'!AQ$32),FALSE)</f>
        <v>3771427366.7790828</v>
      </c>
    </row>
    <row r="24" spans="1:43">
      <c r="A24" s="37" t="s">
        <v>637</v>
      </c>
      <c r="B24">
        <f>VLOOKUP($A24,'heavy fuel oil'!$A$2:$AQ$28,COLUMN('heavy fuel oil'!B$2),FALSE)+VLOOKUP($A24,'heavy fuel oil'!$A$32:$AQ$58,COLUMN('heavy fuel oil'!B$32),FALSE)</f>
        <v>11122854713.929544</v>
      </c>
      <c r="C24">
        <f>VLOOKUP($A24,'heavy fuel oil'!$A$2:$AQ$28,COLUMN('heavy fuel oil'!C$2),FALSE)+VLOOKUP($A24,'heavy fuel oil'!$A$32:$AQ$58,COLUMN('heavy fuel oil'!C$32),FALSE)</f>
        <v>11429609539.746241</v>
      </c>
      <c r="D24">
        <f>VLOOKUP($A24,'heavy fuel oil'!$A$2:$AQ$28,COLUMN('heavy fuel oil'!D$2),FALSE)+VLOOKUP($A24,'heavy fuel oil'!$A$32:$AQ$58,COLUMN('heavy fuel oil'!D$32),FALSE)</f>
        <v>12451438206.950262</v>
      </c>
      <c r="E24">
        <f>VLOOKUP($A24,'heavy fuel oil'!$A$2:$AQ$28,COLUMN('heavy fuel oil'!E$2),FALSE)+VLOOKUP($A24,'heavy fuel oil'!$A$32:$AQ$58,COLUMN('heavy fuel oil'!E$32),FALSE)</f>
        <v>12764059840.620174</v>
      </c>
      <c r="F24">
        <f>VLOOKUP($A24,'heavy fuel oil'!$A$2:$AQ$28,COLUMN('heavy fuel oil'!F$2),FALSE)+VLOOKUP($A24,'heavy fuel oil'!$A$32:$AQ$58,COLUMN('heavy fuel oil'!F$32),FALSE)</f>
        <v>13050273424.022289</v>
      </c>
      <c r="G24">
        <f>VLOOKUP($A24,'heavy fuel oil'!$A$2:$AQ$28,COLUMN('heavy fuel oil'!G$2),FALSE)+VLOOKUP($A24,'heavy fuel oil'!$A$32:$AQ$58,COLUMN('heavy fuel oil'!G$32),FALSE)</f>
        <v>13318401827.670513</v>
      </c>
      <c r="H24">
        <f>VLOOKUP($A24,'heavy fuel oil'!$A$2:$AQ$28,COLUMN('heavy fuel oil'!H$2),FALSE)+VLOOKUP($A24,'heavy fuel oil'!$A$32:$AQ$58,COLUMN('heavy fuel oil'!H$32),FALSE)</f>
        <v>13573600671.676188</v>
      </c>
      <c r="I24">
        <f>VLOOKUP($A24,'heavy fuel oil'!$A$2:$AQ$28,COLUMN('heavy fuel oil'!I$2),FALSE)+VLOOKUP($A24,'heavy fuel oil'!$A$32:$AQ$58,COLUMN('heavy fuel oil'!I$32),FALSE)</f>
        <v>13811847397.255369</v>
      </c>
      <c r="J24">
        <f>VLOOKUP($A24,'heavy fuel oil'!$A$2:$AQ$28,COLUMN('heavy fuel oil'!J$2),FALSE)+VLOOKUP($A24,'heavy fuel oil'!$A$32:$AQ$58,COLUMN('heavy fuel oil'!J$32),FALSE)</f>
        <v>14046923515.41424</v>
      </c>
      <c r="K24">
        <f>VLOOKUP($A24,'heavy fuel oil'!$A$2:$AQ$28,COLUMN('heavy fuel oil'!K$2),FALSE)+VLOOKUP($A24,'heavy fuel oil'!$A$32:$AQ$58,COLUMN('heavy fuel oil'!K$32),FALSE)</f>
        <v>14279258542.27179</v>
      </c>
      <c r="L24">
        <f>VLOOKUP($A24,'heavy fuel oil'!$A$2:$AQ$28,COLUMN('heavy fuel oil'!L$2),FALSE)+VLOOKUP($A24,'heavy fuel oil'!$A$32:$AQ$58,COLUMN('heavy fuel oil'!L$32),FALSE)</f>
        <v>14509201427.058081</v>
      </c>
      <c r="M24">
        <f>VLOOKUP($A24,'heavy fuel oil'!$A$2:$AQ$28,COLUMN('heavy fuel oil'!M$2),FALSE)+VLOOKUP($A24,'heavy fuel oil'!$A$32:$AQ$58,COLUMN('heavy fuel oil'!M$32),FALSE)</f>
        <v>14715224028.818558</v>
      </c>
      <c r="N24">
        <f>VLOOKUP($A24,'heavy fuel oil'!$A$2:$AQ$28,COLUMN('heavy fuel oil'!N$2),FALSE)+VLOOKUP($A24,'heavy fuel oil'!$A$32:$AQ$58,COLUMN('heavy fuel oil'!N$32),FALSE)</f>
        <v>14918704008.38867</v>
      </c>
      <c r="O24">
        <f>VLOOKUP($A24,'heavy fuel oil'!$A$2:$AQ$28,COLUMN('heavy fuel oil'!O$2),FALSE)+VLOOKUP($A24,'heavy fuel oil'!$A$32:$AQ$58,COLUMN('heavy fuel oil'!O$32),FALSE)</f>
        <v>15119803243.58473</v>
      </c>
      <c r="P24">
        <f>VLOOKUP($A24,'heavy fuel oil'!$A$2:$AQ$28,COLUMN('heavy fuel oil'!P$2),FALSE)+VLOOKUP($A24,'heavy fuel oil'!$A$32:$AQ$58,COLUMN('heavy fuel oil'!P$32),FALSE)</f>
        <v>15318630534.481785</v>
      </c>
      <c r="Q24">
        <f>VLOOKUP($A24,'heavy fuel oil'!$A$2:$AQ$28,COLUMN('heavy fuel oil'!Q$2),FALSE)+VLOOKUP($A24,'heavy fuel oil'!$A$32:$AQ$58,COLUMN('heavy fuel oil'!Q$32),FALSE)</f>
        <v>15515093931.382065</v>
      </c>
      <c r="R24">
        <f>VLOOKUP($A24,'heavy fuel oil'!$A$2:$AQ$28,COLUMN('heavy fuel oil'!R$2),FALSE)+VLOOKUP($A24,'heavy fuel oil'!$A$32:$AQ$58,COLUMN('heavy fuel oil'!R$32),FALSE)</f>
        <v>15693677292.244377</v>
      </c>
      <c r="S24">
        <f>VLOOKUP($A24,'heavy fuel oil'!$A$2:$AQ$28,COLUMN('heavy fuel oil'!S$2),FALSE)+VLOOKUP($A24,'heavy fuel oil'!$A$32:$AQ$58,COLUMN('heavy fuel oil'!S$32),FALSE)</f>
        <v>15885068253.426966</v>
      </c>
      <c r="T24">
        <f>VLOOKUP($A24,'heavy fuel oil'!$A$2:$AQ$28,COLUMN('heavy fuel oil'!T$2),FALSE)+VLOOKUP($A24,'heavy fuel oil'!$A$32:$AQ$58,COLUMN('heavy fuel oil'!T$32),FALSE)</f>
        <v>16073706478.354137</v>
      </c>
      <c r="U24">
        <f>VLOOKUP($A24,'heavy fuel oil'!$A$2:$AQ$28,COLUMN('heavy fuel oil'!U$2),FALSE)+VLOOKUP($A24,'heavy fuel oil'!$A$32:$AQ$58,COLUMN('heavy fuel oil'!U$32),FALSE)</f>
        <v>16259331597.699738</v>
      </c>
      <c r="V24">
        <f>VLOOKUP($A24,'heavy fuel oil'!$A$2:$AQ$28,COLUMN('heavy fuel oil'!V$2),FALSE)+VLOOKUP($A24,'heavy fuel oil'!$A$32:$AQ$58,COLUMN('heavy fuel oil'!V$32),FALSE)</f>
        <v>16441649155.796089</v>
      </c>
      <c r="W24">
        <f>VLOOKUP($A24,'heavy fuel oil'!$A$2:$AQ$28,COLUMN('heavy fuel oil'!W$2),FALSE)+VLOOKUP($A24,'heavy fuel oil'!$A$32:$AQ$58,COLUMN('heavy fuel oil'!W$32),FALSE)</f>
        <v>16610300000.576906</v>
      </c>
      <c r="X24">
        <f>VLOOKUP($A24,'heavy fuel oil'!$A$2:$AQ$28,COLUMN('heavy fuel oil'!X$2),FALSE)+VLOOKUP($A24,'heavy fuel oil'!$A$32:$AQ$58,COLUMN('heavy fuel oil'!X$32),FALSE)</f>
        <v>16748004314.846649</v>
      </c>
      <c r="Y24">
        <f>VLOOKUP($A24,'heavy fuel oil'!$A$2:$AQ$28,COLUMN('heavy fuel oil'!Y$2),FALSE)+VLOOKUP($A24,'heavy fuel oil'!$A$32:$AQ$58,COLUMN('heavy fuel oil'!Y$32),FALSE)</f>
        <v>16870281368.878145</v>
      </c>
      <c r="Z24">
        <f>VLOOKUP($A24,'heavy fuel oil'!$A$2:$AQ$28,COLUMN('heavy fuel oil'!Z$2),FALSE)+VLOOKUP($A24,'heavy fuel oil'!$A$32:$AQ$58,COLUMN('heavy fuel oil'!Z$32),FALSE)</f>
        <v>16976533616.126842</v>
      </c>
      <c r="AA24">
        <f>VLOOKUP($A24,'heavy fuel oil'!$A$2:$AQ$28,COLUMN('heavy fuel oil'!AA$2),FALSE)+VLOOKUP($A24,'heavy fuel oil'!$A$32:$AQ$58,COLUMN('heavy fuel oil'!AA$32),FALSE)</f>
        <v>17066017372.438309</v>
      </c>
      <c r="AB24">
        <f>VLOOKUP($A24,'heavy fuel oil'!$A$2:$AQ$28,COLUMN('heavy fuel oil'!AB$2),FALSE)+VLOOKUP($A24,'heavy fuel oil'!$A$32:$AQ$58,COLUMN('heavy fuel oil'!AB$32),FALSE)</f>
        <v>17138185519.358263</v>
      </c>
      <c r="AC24">
        <f>VLOOKUP($A24,'heavy fuel oil'!$A$2:$AQ$28,COLUMN('heavy fuel oil'!AC$2),FALSE)+VLOOKUP($A24,'heavy fuel oil'!$A$32:$AQ$58,COLUMN('heavy fuel oil'!AC$32),FALSE)</f>
        <v>17192526702.234272</v>
      </c>
      <c r="AD24">
        <f>VLOOKUP($A24,'heavy fuel oil'!$A$2:$AQ$28,COLUMN('heavy fuel oil'!AD$2),FALSE)+VLOOKUP($A24,'heavy fuel oil'!$A$32:$AQ$58,COLUMN('heavy fuel oil'!AD$32),FALSE)</f>
        <v>17228570674.009087</v>
      </c>
      <c r="AE24">
        <f>VLOOKUP($A24,'heavy fuel oil'!$A$2:$AQ$28,COLUMN('heavy fuel oil'!AE$2),FALSE)+VLOOKUP($A24,'heavy fuel oil'!$A$32:$AQ$58,COLUMN('heavy fuel oil'!AE$32),FALSE)</f>
        <v>17245721143.105404</v>
      </c>
      <c r="AF24">
        <f>VLOOKUP($A24,'heavy fuel oil'!$A$2:$AQ$28,COLUMN('heavy fuel oil'!AF$2),FALSE)+VLOOKUP($A24,'heavy fuel oil'!$A$32:$AQ$58,COLUMN('heavy fuel oil'!AF$32),FALSE)</f>
        <v>17243604966.269016</v>
      </c>
      <c r="AG24">
        <f>VLOOKUP($A24,'heavy fuel oil'!$A$2:$AQ$28,COLUMN('heavy fuel oil'!AG$2),FALSE)+VLOOKUP($A24,'heavy fuel oil'!$A$32:$AQ$58,COLUMN('heavy fuel oil'!AG$32),FALSE)</f>
        <v>17221733538.875614</v>
      </c>
      <c r="AH24">
        <f>VLOOKUP($A24,'heavy fuel oil'!$A$2:$AQ$28,COLUMN('heavy fuel oil'!AH$2),FALSE)+VLOOKUP($A24,'heavy fuel oil'!$A$32:$AQ$58,COLUMN('heavy fuel oil'!AH$32),FALSE)</f>
        <v>17162631385.079006</v>
      </c>
      <c r="AI24">
        <f>VLOOKUP($A24,'heavy fuel oil'!$A$2:$AQ$28,COLUMN('heavy fuel oil'!AI$2),FALSE)+VLOOKUP($A24,'heavy fuel oil'!$A$32:$AQ$58,COLUMN('heavy fuel oil'!AI$32),FALSE)</f>
        <v>17083282764.289824</v>
      </c>
      <c r="AJ24">
        <f>VLOOKUP($A24,'heavy fuel oil'!$A$2:$AQ$28,COLUMN('heavy fuel oil'!AJ$2),FALSE)+VLOOKUP($A24,'heavy fuel oil'!$A$32:$AQ$58,COLUMN('heavy fuel oil'!AJ$32),FALSE)</f>
        <v>16983463146.058128</v>
      </c>
      <c r="AK24">
        <f>VLOOKUP($A24,'heavy fuel oil'!$A$2:$AQ$28,COLUMN('heavy fuel oil'!AK$2),FALSE)+VLOOKUP($A24,'heavy fuel oil'!$A$32:$AQ$58,COLUMN('heavy fuel oil'!AK$32),FALSE)</f>
        <v>16863027140.435543</v>
      </c>
      <c r="AL24">
        <f>VLOOKUP($A24,'heavy fuel oil'!$A$2:$AQ$28,COLUMN('heavy fuel oil'!AL$2),FALSE)+VLOOKUP($A24,'heavy fuel oil'!$A$32:$AQ$58,COLUMN('heavy fuel oil'!AL$32),FALSE)</f>
        <v>16721912943.207829</v>
      </c>
      <c r="AM24">
        <f>VLOOKUP($A24,'heavy fuel oil'!$A$2:$AQ$28,COLUMN('heavy fuel oil'!AM$2),FALSE)+VLOOKUP($A24,'heavy fuel oil'!$A$32:$AQ$58,COLUMN('heavy fuel oil'!AM$32),FALSE)</f>
        <v>16559979044.536186</v>
      </c>
      <c r="AN24">
        <f>VLOOKUP($A24,'heavy fuel oil'!$A$2:$AQ$28,COLUMN('heavy fuel oil'!AN$2),FALSE)+VLOOKUP($A24,'heavy fuel oil'!$A$32:$AQ$58,COLUMN('heavy fuel oil'!AN$32),FALSE)</f>
        <v>16377347032.300102</v>
      </c>
      <c r="AO24">
        <f>VLOOKUP($A24,'heavy fuel oil'!$A$2:$AQ$28,COLUMN('heavy fuel oil'!AO$2),FALSE)+VLOOKUP($A24,'heavy fuel oil'!$A$32:$AQ$58,COLUMN('heavy fuel oil'!AO$32),FALSE)</f>
        <v>16174069462.043564</v>
      </c>
      <c r="AP24">
        <f>VLOOKUP($A24,'heavy fuel oil'!$A$2:$AQ$28,COLUMN('heavy fuel oil'!AP$2),FALSE)+VLOOKUP($A24,'heavy fuel oil'!$A$32:$AQ$58,COLUMN('heavy fuel oil'!AP$32),FALSE)</f>
        <v>15950465626.947535</v>
      </c>
      <c r="AQ24">
        <f>VLOOKUP($A24,'heavy fuel oil'!$A$2:$AQ$28,COLUMN('heavy fuel oil'!AQ$2),FALSE)+VLOOKUP($A24,'heavy fuel oil'!$A$32:$AQ$58,COLUMN('heavy fuel oil'!AQ$32),FALSE)</f>
        <v>15706794383.342316</v>
      </c>
    </row>
    <row r="25" spans="1:43">
      <c r="A25" s="37" t="s">
        <v>638</v>
      </c>
      <c r="B25">
        <f>VLOOKUP($A25,'heavy fuel oil'!$A$2:$AQ$28,COLUMN('heavy fuel oil'!B$2),FALSE)+VLOOKUP($A25,'heavy fuel oil'!$A$32:$AQ$58,COLUMN('heavy fuel oil'!B$32),FALSE)</f>
        <v>2927067029.981461</v>
      </c>
      <c r="C25">
        <f>VLOOKUP($A25,'heavy fuel oil'!$A$2:$AQ$28,COLUMN('heavy fuel oil'!C$2),FALSE)+VLOOKUP($A25,'heavy fuel oil'!$A$32:$AQ$58,COLUMN('heavy fuel oil'!C$32),FALSE)</f>
        <v>2971896317.1083226</v>
      </c>
      <c r="D25">
        <f>VLOOKUP($A25,'heavy fuel oil'!$A$2:$AQ$28,COLUMN('heavy fuel oil'!D$2),FALSE)+VLOOKUP($A25,'heavy fuel oil'!$A$32:$AQ$58,COLUMN('heavy fuel oil'!D$32),FALSE)</f>
        <v>3246687756.4021297</v>
      </c>
      <c r="E25">
        <f>VLOOKUP($A25,'heavy fuel oil'!$A$2:$AQ$28,COLUMN('heavy fuel oil'!E$2),FALSE)+VLOOKUP($A25,'heavy fuel oil'!$A$32:$AQ$58,COLUMN('heavy fuel oil'!E$32),FALSE)</f>
        <v>3309389502.8069921</v>
      </c>
      <c r="F25">
        <f>VLOOKUP($A25,'heavy fuel oil'!$A$2:$AQ$28,COLUMN('heavy fuel oil'!F$2),FALSE)+VLOOKUP($A25,'heavy fuel oil'!$A$32:$AQ$58,COLUMN('heavy fuel oil'!F$32),FALSE)</f>
        <v>3364989990.2320566</v>
      </c>
      <c r="G25">
        <f>VLOOKUP($A25,'heavy fuel oil'!$A$2:$AQ$28,COLUMN('heavy fuel oil'!G$2),FALSE)+VLOOKUP($A25,'heavy fuel oil'!$A$32:$AQ$58,COLUMN('heavy fuel oil'!G$32),FALSE)</f>
        <v>3415719702.3615007</v>
      </c>
      <c r="H25">
        <f>VLOOKUP($A25,'heavy fuel oil'!$A$2:$AQ$28,COLUMN('heavy fuel oil'!H$2),FALSE)+VLOOKUP($A25,'heavy fuel oil'!$A$32:$AQ$58,COLUMN('heavy fuel oil'!H$32),FALSE)</f>
        <v>3462951187.2387919</v>
      </c>
      <c r="I25">
        <f>VLOOKUP($A25,'heavy fuel oil'!$A$2:$AQ$28,COLUMN('heavy fuel oil'!I$2),FALSE)+VLOOKUP($A25,'heavy fuel oil'!$A$32:$AQ$58,COLUMN('heavy fuel oil'!I$32),FALSE)</f>
        <v>3505697850.3183808</v>
      </c>
      <c r="J25">
        <f>VLOOKUP($A25,'heavy fuel oil'!$A$2:$AQ$28,COLUMN('heavy fuel oil'!J$2),FALSE)+VLOOKUP($A25,'heavy fuel oil'!$A$32:$AQ$58,COLUMN('heavy fuel oil'!J$32),FALSE)</f>
        <v>3547488705.84833</v>
      </c>
      <c r="K25">
        <f>VLOOKUP($A25,'heavy fuel oil'!$A$2:$AQ$28,COLUMN('heavy fuel oil'!K$2),FALSE)+VLOOKUP($A25,'heavy fuel oil'!$A$32:$AQ$58,COLUMN('heavy fuel oil'!K$32),FALSE)</f>
        <v>3588427136.0934711</v>
      </c>
      <c r="L25">
        <f>VLOOKUP($A25,'heavy fuel oil'!$A$2:$AQ$28,COLUMN('heavy fuel oil'!L$2),FALSE)+VLOOKUP($A25,'heavy fuel oil'!$A$32:$AQ$58,COLUMN('heavy fuel oil'!L$32),FALSE)</f>
        <v>3628595100.7780385</v>
      </c>
      <c r="M25">
        <f>VLOOKUP($A25,'heavy fuel oil'!$A$2:$AQ$28,COLUMN('heavy fuel oil'!M$2),FALSE)+VLOOKUP($A25,'heavy fuel oil'!$A$32:$AQ$58,COLUMN('heavy fuel oil'!M$32),FALSE)</f>
        <v>3662628465.2455711</v>
      </c>
      <c r="N25">
        <f>VLOOKUP($A25,'heavy fuel oil'!$A$2:$AQ$28,COLUMN('heavy fuel oil'!N$2),FALSE)+VLOOKUP($A25,'heavy fuel oil'!$A$32:$AQ$58,COLUMN('heavy fuel oil'!N$32),FALSE)</f>
        <v>3695893461.7971468</v>
      </c>
      <c r="O25">
        <f>VLOOKUP($A25,'heavy fuel oil'!$A$2:$AQ$28,COLUMN('heavy fuel oil'!O$2),FALSE)+VLOOKUP($A25,'heavy fuel oil'!$A$32:$AQ$58,COLUMN('heavy fuel oil'!O$32),FALSE)</f>
        <v>3728424770.7778659</v>
      </c>
      <c r="P25">
        <f>VLOOKUP($A25,'heavy fuel oil'!$A$2:$AQ$28,COLUMN('heavy fuel oil'!P$2),FALSE)+VLOOKUP($A25,'heavy fuel oil'!$A$32:$AQ$58,COLUMN('heavy fuel oil'!P$32),FALSE)</f>
        <v>3760244039.5080242</v>
      </c>
      <c r="Q25">
        <f>VLOOKUP($A25,'heavy fuel oil'!$A$2:$AQ$28,COLUMN('heavy fuel oil'!Q$2),FALSE)+VLOOKUP($A25,'heavy fuel oil'!$A$32:$AQ$58,COLUMN('heavy fuel oil'!Q$32),FALSE)</f>
        <v>3791324044.1131501</v>
      </c>
      <c r="R25">
        <f>VLOOKUP($A25,'heavy fuel oil'!$A$2:$AQ$28,COLUMN('heavy fuel oil'!R$2),FALSE)+VLOOKUP($A25,'heavy fuel oil'!$A$32:$AQ$58,COLUMN('heavy fuel oil'!R$32),FALSE)</f>
        <v>3817886242.4895997</v>
      </c>
      <c r="S25">
        <f>VLOOKUP($A25,'heavy fuel oil'!$A$2:$AQ$28,COLUMN('heavy fuel oil'!S$2),FALSE)+VLOOKUP($A25,'heavy fuel oil'!$A$32:$AQ$58,COLUMN('heavy fuel oil'!S$32),FALSE)</f>
        <v>3847409887.4013538</v>
      </c>
      <c r="T25">
        <f>VLOOKUP($A25,'heavy fuel oil'!$A$2:$AQ$28,COLUMN('heavy fuel oil'!T$2),FALSE)+VLOOKUP($A25,'heavy fuel oil'!$A$32:$AQ$58,COLUMN('heavy fuel oil'!T$32),FALSE)</f>
        <v>3876091034.8958507</v>
      </c>
      <c r="U25">
        <f>VLOOKUP($A25,'heavy fuel oil'!$A$2:$AQ$28,COLUMN('heavy fuel oil'!U$2),FALSE)+VLOOKUP($A25,'heavy fuel oil'!$A$32:$AQ$58,COLUMN('heavy fuel oil'!U$32),FALSE)</f>
        <v>3903866014.8484697</v>
      </c>
      <c r="V25">
        <f>VLOOKUP($A25,'heavy fuel oil'!$A$2:$AQ$28,COLUMN('heavy fuel oil'!V$2),FALSE)+VLOOKUP($A25,'heavy fuel oil'!$A$32:$AQ$58,COLUMN('heavy fuel oil'!V$32),FALSE)</f>
        <v>3930664456.2824192</v>
      </c>
      <c r="W25">
        <f>VLOOKUP($A25,'heavy fuel oil'!$A$2:$AQ$28,COLUMN('heavy fuel oil'!W$2),FALSE)+VLOOKUP($A25,'heavy fuel oil'!$A$32:$AQ$58,COLUMN('heavy fuel oil'!W$32),FALSE)</f>
        <v>3954021649.7598429</v>
      </c>
      <c r="X25">
        <f>VLOOKUP($A25,'heavy fuel oil'!$A$2:$AQ$28,COLUMN('heavy fuel oil'!X$2),FALSE)+VLOOKUP($A25,'heavy fuel oil'!$A$32:$AQ$58,COLUMN('heavy fuel oil'!X$32),FALSE)</f>
        <v>3969874599.849256</v>
      </c>
      <c r="Y25">
        <f>VLOOKUP($A25,'heavy fuel oil'!$A$2:$AQ$28,COLUMN('heavy fuel oil'!Y$2),FALSE)+VLOOKUP($A25,'heavy fuel oil'!$A$32:$AQ$58,COLUMN('heavy fuel oil'!Y$32),FALSE)</f>
        <v>3981970881.2272234</v>
      </c>
      <c r="Z25">
        <f>VLOOKUP($A25,'heavy fuel oil'!$A$2:$AQ$28,COLUMN('heavy fuel oil'!Z$2),FALSE)+VLOOKUP($A25,'heavy fuel oil'!$A$32:$AQ$58,COLUMN('heavy fuel oil'!Z$32),FALSE)</f>
        <v>3990207137.8491507</v>
      </c>
      <c r="AA25">
        <f>VLOOKUP($A25,'heavy fuel oil'!$A$2:$AQ$28,COLUMN('heavy fuel oil'!AA$2),FALSE)+VLOOKUP($A25,'heavy fuel oil'!$A$32:$AQ$58,COLUMN('heavy fuel oil'!AA$32),FALSE)</f>
        <v>3994447894.206533</v>
      </c>
      <c r="AB25">
        <f>VLOOKUP($A25,'heavy fuel oil'!$A$2:$AQ$28,COLUMN('heavy fuel oil'!AB$2),FALSE)+VLOOKUP($A25,'heavy fuel oil'!$A$32:$AQ$58,COLUMN('heavy fuel oil'!AB$32),FALSE)</f>
        <v>3994606157.2235126</v>
      </c>
      <c r="AC25">
        <f>VLOOKUP($A25,'heavy fuel oil'!$A$2:$AQ$28,COLUMN('heavy fuel oil'!AC$2),FALSE)+VLOOKUP($A25,'heavy fuel oil'!$A$32:$AQ$58,COLUMN('heavy fuel oil'!AC$32),FALSE)</f>
        <v>3990605141.3617544</v>
      </c>
      <c r="AD25">
        <f>VLOOKUP($A25,'heavy fuel oil'!$A$2:$AQ$28,COLUMN('heavy fuel oil'!AD$2),FALSE)+VLOOKUP($A25,'heavy fuel oil'!$A$32:$AQ$58,COLUMN('heavy fuel oil'!AD$32),FALSE)</f>
        <v>3982379349.4908338</v>
      </c>
      <c r="AE25">
        <f>VLOOKUP($A25,'heavy fuel oil'!$A$2:$AQ$28,COLUMN('heavy fuel oil'!AE$2),FALSE)+VLOOKUP($A25,'heavy fuel oil'!$A$32:$AQ$58,COLUMN('heavy fuel oil'!AE$32),FALSE)</f>
        <v>3969835919.7736487</v>
      </c>
      <c r="AF25">
        <f>VLOOKUP($A25,'heavy fuel oil'!$A$2:$AQ$28,COLUMN('heavy fuel oil'!AF$2),FALSE)+VLOOKUP($A25,'heavy fuel oil'!$A$32:$AQ$58,COLUMN('heavy fuel oil'!AF$32),FALSE)</f>
        <v>3952935298.1544561</v>
      </c>
      <c r="AG25">
        <f>VLOOKUP($A25,'heavy fuel oil'!$A$2:$AQ$28,COLUMN('heavy fuel oil'!AG$2),FALSE)+VLOOKUP($A25,'heavy fuel oil'!$A$32:$AQ$58,COLUMN('heavy fuel oil'!AG$32),FALSE)</f>
        <v>3931612896.5930905</v>
      </c>
      <c r="AH25">
        <f>VLOOKUP($A25,'heavy fuel oil'!$A$2:$AQ$28,COLUMN('heavy fuel oil'!AH$2),FALSE)+VLOOKUP($A25,'heavy fuel oil'!$A$32:$AQ$58,COLUMN('heavy fuel oil'!AH$32),FALSE)</f>
        <v>3901943931.1443386</v>
      </c>
      <c r="AI25">
        <f>VLOOKUP($A25,'heavy fuel oil'!$A$2:$AQ$28,COLUMN('heavy fuel oil'!AI$2),FALSE)+VLOOKUP($A25,'heavy fuel oil'!$A$32:$AQ$58,COLUMN('heavy fuel oil'!AI$32),FALSE)</f>
        <v>3867871317.9979758</v>
      </c>
      <c r="AJ25">
        <f>VLOOKUP($A25,'heavy fuel oil'!$A$2:$AQ$28,COLUMN('heavy fuel oil'!AJ$2),FALSE)+VLOOKUP($A25,'heavy fuel oil'!$A$32:$AQ$58,COLUMN('heavy fuel oil'!AJ$32),FALSE)</f>
        <v>3829393898.2700572</v>
      </c>
      <c r="AK25">
        <f>VLOOKUP($A25,'heavy fuel oil'!$A$2:$AQ$28,COLUMN('heavy fuel oil'!AK$2),FALSE)+VLOOKUP($A25,'heavy fuel oil'!$A$32:$AQ$58,COLUMN('heavy fuel oil'!AK$32),FALSE)</f>
        <v>3786529192.1951985</v>
      </c>
      <c r="AL25">
        <f>VLOOKUP($A25,'heavy fuel oil'!$A$2:$AQ$28,COLUMN('heavy fuel oil'!AL$2),FALSE)+VLOOKUP($A25,'heavy fuel oil'!$A$32:$AQ$58,COLUMN('heavy fuel oil'!AL$32),FALSE)</f>
        <v>3739314053.5806813</v>
      </c>
      <c r="AM25">
        <f>VLOOKUP($A25,'heavy fuel oil'!$A$2:$AQ$28,COLUMN('heavy fuel oil'!AM$2),FALSE)+VLOOKUP($A25,'heavy fuel oil'!$A$32:$AQ$58,COLUMN('heavy fuel oil'!AM$32),FALSE)</f>
        <v>3687767947.9448919</v>
      </c>
      <c r="AN25">
        <f>VLOOKUP($A25,'heavy fuel oil'!$A$2:$AQ$28,COLUMN('heavy fuel oil'!AN$2),FALSE)+VLOOKUP($A25,'heavy fuel oil'!$A$32:$AQ$58,COLUMN('heavy fuel oil'!AN$32),FALSE)</f>
        <v>3631969372.5535874</v>
      </c>
      <c r="AO25">
        <f>VLOOKUP($A25,'heavy fuel oil'!$A$2:$AQ$28,COLUMN('heavy fuel oil'!AO$2),FALSE)+VLOOKUP($A25,'heavy fuel oil'!$A$32:$AQ$58,COLUMN('heavy fuel oil'!AO$32),FALSE)</f>
        <v>3571981319.9610667</v>
      </c>
      <c r="AP25">
        <f>VLOOKUP($A25,'heavy fuel oil'!$A$2:$AQ$28,COLUMN('heavy fuel oil'!AP$2),FALSE)+VLOOKUP($A25,'heavy fuel oil'!$A$32:$AQ$58,COLUMN('heavy fuel oil'!AP$32),FALSE)</f>
        <v>3507925469.1820927</v>
      </c>
      <c r="AQ25">
        <f>VLOOKUP($A25,'heavy fuel oil'!$A$2:$AQ$28,COLUMN('heavy fuel oil'!AQ$2),FALSE)+VLOOKUP($A25,'heavy fuel oil'!$A$32:$AQ$58,COLUMN('heavy fuel oil'!AQ$32),FALSE)</f>
        <v>3439909332.5030584</v>
      </c>
    </row>
    <row r="26" spans="1:43">
      <c r="A26" s="37" t="s">
        <v>613</v>
      </c>
      <c r="B26">
        <f>VLOOKUP($A26,'heavy fuel oil'!$A$2:$AQ$28,COLUMN('heavy fuel oil'!B$2),FALSE)+VLOOKUP($A26,'heavy fuel oil'!$A$32:$AQ$58,COLUMN('heavy fuel oil'!B$32),FALSE)</f>
        <v>571992927.21511424</v>
      </c>
      <c r="C26">
        <f>VLOOKUP($A26,'heavy fuel oil'!$A$2:$AQ$28,COLUMN('heavy fuel oil'!C$2),FALSE)+VLOOKUP($A26,'heavy fuel oil'!$A$32:$AQ$58,COLUMN('heavy fuel oil'!C$32),FALSE)</f>
        <v>545525605.90505004</v>
      </c>
      <c r="D26">
        <f>VLOOKUP($A26,'heavy fuel oil'!$A$2:$AQ$28,COLUMN('heavy fuel oil'!D$2),FALSE)+VLOOKUP($A26,'heavy fuel oil'!$A$32:$AQ$58,COLUMN('heavy fuel oil'!D$32),FALSE)</f>
        <v>662261958.48504519</v>
      </c>
      <c r="E26">
        <f>VLOOKUP($A26,'heavy fuel oil'!$A$2:$AQ$28,COLUMN('heavy fuel oil'!E$2),FALSE)+VLOOKUP($A26,'heavy fuel oil'!$A$32:$AQ$58,COLUMN('heavy fuel oil'!E$32),FALSE)</f>
        <v>708801180.38916171</v>
      </c>
      <c r="F26">
        <f>VLOOKUP($A26,'heavy fuel oil'!$A$2:$AQ$28,COLUMN('heavy fuel oil'!F$2),FALSE)+VLOOKUP($A26,'heavy fuel oil'!$A$32:$AQ$58,COLUMN('heavy fuel oil'!F$32),FALSE)</f>
        <v>753474363.56977677</v>
      </c>
      <c r="G26">
        <f>VLOOKUP($A26,'heavy fuel oil'!$A$2:$AQ$28,COLUMN('heavy fuel oil'!G$2),FALSE)+VLOOKUP($A26,'heavy fuel oil'!$A$32:$AQ$58,COLUMN('heavy fuel oil'!G$32),FALSE)</f>
        <v>796642027.14368129</v>
      </c>
      <c r="H26">
        <f>VLOOKUP($A26,'heavy fuel oil'!$A$2:$AQ$28,COLUMN('heavy fuel oil'!H$2),FALSE)+VLOOKUP($A26,'heavy fuel oil'!$A$32:$AQ$58,COLUMN('heavy fuel oil'!H$32),FALSE)</f>
        <v>838549717.69423401</v>
      </c>
      <c r="I26">
        <f>VLOOKUP($A26,'heavy fuel oil'!$A$2:$AQ$28,COLUMN('heavy fuel oil'!I$2),FALSE)+VLOOKUP($A26,'heavy fuel oil'!$A$32:$AQ$58,COLUMN('heavy fuel oil'!I$32),FALSE)</f>
        <v>878905181.77679217</v>
      </c>
      <c r="J26">
        <f>VLOOKUP($A26,'heavy fuel oil'!$A$2:$AQ$28,COLUMN('heavy fuel oil'!J$2),FALSE)+VLOOKUP($A26,'heavy fuel oil'!$A$32:$AQ$58,COLUMN('heavy fuel oil'!J$32),FALSE)</f>
        <v>918556012.60954392</v>
      </c>
      <c r="K26">
        <f>VLOOKUP($A26,'heavy fuel oil'!$A$2:$AQ$28,COLUMN('heavy fuel oil'!K$2),FALSE)+VLOOKUP($A26,'heavy fuel oil'!$A$32:$AQ$58,COLUMN('heavy fuel oil'!K$32),FALSE)</f>
        <v>957551913.14119017</v>
      </c>
      <c r="L26">
        <f>VLOOKUP($A26,'heavy fuel oil'!$A$2:$AQ$28,COLUMN('heavy fuel oil'!L$2),FALSE)+VLOOKUP($A26,'heavy fuel oil'!$A$32:$AQ$58,COLUMN('heavy fuel oil'!L$32),FALSE)</f>
        <v>995937717.02838147</v>
      </c>
      <c r="M26">
        <f>VLOOKUP($A26,'heavy fuel oil'!$A$2:$AQ$28,COLUMN('heavy fuel oil'!M$2),FALSE)+VLOOKUP($A26,'heavy fuel oil'!$A$32:$AQ$58,COLUMN('heavy fuel oil'!M$32),FALSE)</f>
        <v>1032223743.5142624</v>
      </c>
      <c r="N26">
        <f>VLOOKUP($A26,'heavy fuel oil'!$A$2:$AQ$28,COLUMN('heavy fuel oil'!N$2),FALSE)+VLOOKUP($A26,'heavy fuel oil'!$A$32:$AQ$58,COLUMN('heavy fuel oil'!N$32),FALSE)</f>
        <v>1067866198.2518933</v>
      </c>
      <c r="O26">
        <f>VLOOKUP($A26,'heavy fuel oil'!$A$2:$AQ$28,COLUMN('heavy fuel oil'!O$2),FALSE)+VLOOKUP($A26,'heavy fuel oil'!$A$32:$AQ$58,COLUMN('heavy fuel oil'!O$32),FALSE)</f>
        <v>1102897451.3509488</v>
      </c>
      <c r="P26">
        <f>VLOOKUP($A26,'heavy fuel oil'!$A$2:$AQ$28,COLUMN('heavy fuel oil'!P$2),FALSE)+VLOOKUP($A26,'heavy fuel oil'!$A$32:$AQ$58,COLUMN('heavy fuel oil'!P$32),FALSE)</f>
        <v>1137344929.7201245</v>
      </c>
      <c r="Q26">
        <f>VLOOKUP($A26,'heavy fuel oil'!$A$2:$AQ$28,COLUMN('heavy fuel oil'!Q$2),FALSE)+VLOOKUP($A26,'heavy fuel oil'!$A$32:$AQ$58,COLUMN('heavy fuel oil'!Q$32),FALSE)</f>
        <v>1171219748.167583</v>
      </c>
      <c r="R26">
        <f>VLOOKUP($A26,'heavy fuel oil'!$A$2:$AQ$28,COLUMN('heavy fuel oil'!R$2),FALSE)+VLOOKUP($A26,'heavy fuel oil'!$A$32:$AQ$58,COLUMN('heavy fuel oil'!R$32),FALSE)</f>
        <v>1203348348.4188869</v>
      </c>
      <c r="S26">
        <f>VLOOKUP($A26,'heavy fuel oil'!$A$2:$AQ$28,COLUMN('heavy fuel oil'!S$2),FALSE)+VLOOKUP($A26,'heavy fuel oil'!$A$32:$AQ$58,COLUMN('heavy fuel oil'!S$32),FALSE)</f>
        <v>1236080563.9382951</v>
      </c>
      <c r="T26">
        <f>VLOOKUP($A26,'heavy fuel oil'!$A$2:$AQ$28,COLUMN('heavy fuel oil'!T$2),FALSE)+VLOOKUP($A26,'heavy fuel oil'!$A$32:$AQ$58,COLUMN('heavy fuel oil'!T$32),FALSE)</f>
        <v>1268254034.6504157</v>
      </c>
      <c r="U26">
        <f>VLOOKUP($A26,'heavy fuel oil'!$A$2:$AQ$28,COLUMN('heavy fuel oil'!U$2),FALSE)+VLOOKUP($A26,'heavy fuel oil'!$A$32:$AQ$58,COLUMN('heavy fuel oil'!U$32),FALSE)</f>
        <v>1299859236.3838005</v>
      </c>
      <c r="V26">
        <f>VLOOKUP($A26,'heavy fuel oil'!$A$2:$AQ$28,COLUMN('heavy fuel oil'!V$2),FALSE)+VLOOKUP($A26,'heavy fuel oil'!$A$32:$AQ$58,COLUMN('heavy fuel oil'!V$32),FALSE)</f>
        <v>1330881958.1105108</v>
      </c>
      <c r="W26">
        <f>VLOOKUP($A26,'heavy fuel oil'!$A$2:$AQ$28,COLUMN('heavy fuel oil'!W$2),FALSE)+VLOOKUP($A26,'heavy fuel oil'!$A$32:$AQ$58,COLUMN('heavy fuel oil'!W$32),FALSE)</f>
        <v>1360481763.2199435</v>
      </c>
      <c r="X26">
        <f>VLOOKUP($A26,'heavy fuel oil'!$A$2:$AQ$28,COLUMN('heavy fuel oil'!X$2),FALSE)+VLOOKUP($A26,'heavy fuel oil'!$A$32:$AQ$58,COLUMN('heavy fuel oil'!X$32),FALSE)</f>
        <v>1387206175.8921096</v>
      </c>
      <c r="Y26">
        <f>VLOOKUP($A26,'heavy fuel oil'!$A$2:$AQ$28,COLUMN('heavy fuel oil'!Y$2),FALSE)+VLOOKUP($A26,'heavy fuel oil'!$A$32:$AQ$58,COLUMN('heavy fuel oil'!Y$32),FALSE)</f>
        <v>1412288893.2128623</v>
      </c>
      <c r="Z26">
        <f>VLOOKUP($A26,'heavy fuel oil'!$A$2:$AQ$28,COLUMN('heavy fuel oil'!Z$2),FALSE)+VLOOKUP($A26,'heavy fuel oil'!$A$32:$AQ$58,COLUMN('heavy fuel oil'!Z$32),FALSE)</f>
        <v>1435658620.6586947</v>
      </c>
      <c r="AA26">
        <f>VLOOKUP($A26,'heavy fuel oil'!$A$2:$AQ$28,COLUMN('heavy fuel oil'!AA$2),FALSE)+VLOOKUP($A26,'heavy fuel oil'!$A$32:$AQ$58,COLUMN('heavy fuel oil'!AA$32),FALSE)</f>
        <v>1457231226.6082225</v>
      </c>
      <c r="AB26">
        <f>VLOOKUP($A26,'heavy fuel oil'!$A$2:$AQ$28,COLUMN('heavy fuel oil'!AB$2),FALSE)+VLOOKUP($A26,'heavy fuel oil'!$A$32:$AQ$58,COLUMN('heavy fuel oil'!AB$32),FALSE)</f>
        <v>1476938738.5069408</v>
      </c>
      <c r="AC26">
        <f>VLOOKUP($A26,'heavy fuel oil'!$A$2:$AQ$28,COLUMN('heavy fuel oil'!AC$2),FALSE)+VLOOKUP($A26,'heavy fuel oil'!$A$32:$AQ$58,COLUMN('heavy fuel oil'!AC$32),FALSE)</f>
        <v>1494716189.3177614</v>
      </c>
      <c r="AD26">
        <f>VLOOKUP($A26,'heavy fuel oil'!$A$2:$AQ$28,COLUMN('heavy fuel oil'!AD$2),FALSE)+VLOOKUP($A26,'heavy fuel oil'!$A$32:$AQ$58,COLUMN('heavy fuel oil'!AD$32),FALSE)</f>
        <v>1510502233.9074521</v>
      </c>
      <c r="AE26">
        <f>VLOOKUP($A26,'heavy fuel oil'!$A$2:$AQ$28,COLUMN('heavy fuel oil'!AE$2),FALSE)+VLOOKUP($A26,'heavy fuel oil'!$A$32:$AQ$58,COLUMN('heavy fuel oil'!AE$32),FALSE)</f>
        <v>1524224527.0387368</v>
      </c>
      <c r="AF26">
        <f>VLOOKUP($A26,'heavy fuel oil'!$A$2:$AQ$28,COLUMN('heavy fuel oil'!AF$2),FALSE)+VLOOKUP($A26,'heavy fuel oil'!$A$32:$AQ$58,COLUMN('heavy fuel oil'!AF$32),FALSE)</f>
        <v>1535830388.9596622</v>
      </c>
      <c r="AG26">
        <f>VLOOKUP($A26,'heavy fuel oil'!$A$2:$AQ$28,COLUMN('heavy fuel oil'!AG$2),FALSE)+VLOOKUP($A26,'heavy fuel oil'!$A$32:$AQ$58,COLUMN('heavy fuel oil'!AG$32),FALSE)</f>
        <v>1545257185.0898998</v>
      </c>
      <c r="AH26">
        <f>VLOOKUP($A26,'heavy fuel oil'!$A$2:$AQ$28,COLUMN('heavy fuel oil'!AH$2),FALSE)+VLOOKUP($A26,'heavy fuel oil'!$A$32:$AQ$58,COLUMN('heavy fuel oil'!AH$32),FALSE)</f>
        <v>1550907339.7655244</v>
      </c>
      <c r="AI26">
        <f>VLOOKUP($A26,'heavy fuel oil'!$A$2:$AQ$28,COLUMN('heavy fuel oil'!AI$2),FALSE)+VLOOKUP($A26,'heavy fuel oil'!$A$32:$AQ$58,COLUMN('heavy fuel oil'!AI$32),FALSE)</f>
        <v>1554276667.0303431</v>
      </c>
      <c r="AJ26">
        <f>VLOOKUP($A26,'heavy fuel oil'!$A$2:$AQ$28,COLUMN('heavy fuel oil'!AJ$2),FALSE)+VLOOKUP($A26,'heavy fuel oil'!$A$32:$AQ$58,COLUMN('heavy fuel oil'!AJ$32),FALSE)</f>
        <v>1555328870.3442147</v>
      </c>
      <c r="AK26">
        <f>VLOOKUP($A26,'heavy fuel oil'!$A$2:$AQ$28,COLUMN('heavy fuel oil'!AK$2),FALSE)+VLOOKUP($A26,'heavy fuel oil'!$A$32:$AQ$58,COLUMN('heavy fuel oil'!AK$32),FALSE)</f>
        <v>1554035522.1214578</v>
      </c>
      <c r="AL26">
        <f>VLOOKUP($A26,'heavy fuel oil'!$A$2:$AQ$28,COLUMN('heavy fuel oil'!AL$2),FALSE)+VLOOKUP($A26,'heavy fuel oil'!$A$32:$AQ$58,COLUMN('heavy fuel oil'!AL$32),FALSE)</f>
        <v>1550376657.7103238</v>
      </c>
      <c r="AM26">
        <f>VLOOKUP($A26,'heavy fuel oil'!$A$2:$AQ$28,COLUMN('heavy fuel oil'!AM$2),FALSE)+VLOOKUP($A26,'heavy fuel oil'!$A$32:$AQ$58,COLUMN('heavy fuel oil'!AM$32),FALSE)</f>
        <v>1544325723.8794248</v>
      </c>
      <c r="AN26">
        <f>VLOOKUP($A26,'heavy fuel oil'!$A$2:$AQ$28,COLUMN('heavy fuel oil'!AN$2),FALSE)+VLOOKUP($A26,'heavy fuel oil'!$A$32:$AQ$58,COLUMN('heavy fuel oil'!AN$32),FALSE)</f>
        <v>1535881458.8021004</v>
      </c>
      <c r="AO26">
        <f>VLOOKUP($A26,'heavy fuel oil'!$A$2:$AQ$28,COLUMN('heavy fuel oil'!AO$2),FALSE)+VLOOKUP($A26,'heavy fuel oil'!$A$32:$AQ$58,COLUMN('heavy fuel oil'!AO$32),FALSE)</f>
        <v>1525037202.9604478</v>
      </c>
      <c r="AP26">
        <f>VLOOKUP($A26,'heavy fuel oil'!$A$2:$AQ$28,COLUMN('heavy fuel oil'!AP$2),FALSE)+VLOOKUP($A26,'heavy fuel oil'!$A$32:$AQ$58,COLUMN('heavy fuel oil'!AP$32),FALSE)</f>
        <v>1511812475.3927515</v>
      </c>
      <c r="AQ26">
        <f>VLOOKUP($A26,'heavy fuel oil'!$A$2:$AQ$28,COLUMN('heavy fuel oil'!AQ$2),FALSE)+VLOOKUP($A26,'heavy fuel oil'!$A$32:$AQ$58,COLUMN('heavy fuel oil'!AQ$32),FALSE)</f>
        <v>1496222382.8013268</v>
      </c>
    </row>
    <row r="27" spans="1:43">
      <c r="A27" s="410" t="s">
        <v>641</v>
      </c>
      <c r="B27">
        <f>VLOOKUP($A27,'heavy fuel oil'!$A$2:$AQ$28,COLUMN('heavy fuel oil'!B$2),FALSE)+VLOOKUP($A27,'heavy fuel oil'!$A$32:$AQ$58,COLUMN('heavy fuel oil'!B$32),FALSE)</f>
        <v>6083806843021.6279</v>
      </c>
      <c r="C27">
        <f>VLOOKUP($A27,'heavy fuel oil'!$A$2:$AQ$28,COLUMN('heavy fuel oil'!C$2),FALSE)+VLOOKUP($A27,'heavy fuel oil'!$A$32:$AQ$58,COLUMN('heavy fuel oil'!C$32),FALSE)</f>
        <v>6542799939265.502</v>
      </c>
      <c r="D27">
        <f>VLOOKUP($A27,'heavy fuel oil'!$A$2:$AQ$28,COLUMN('heavy fuel oil'!D$2),FALSE)+VLOOKUP($A27,'heavy fuel oil'!$A$32:$AQ$58,COLUMN('heavy fuel oil'!D$32),FALSE)</f>
        <v>7026553473245.4453</v>
      </c>
      <c r="E27">
        <f>VLOOKUP($A27,'heavy fuel oil'!$A$2:$AQ$28,COLUMN('heavy fuel oil'!E$2),FALSE)+VLOOKUP($A27,'heavy fuel oil'!$A$32:$AQ$58,COLUMN('heavy fuel oil'!E$32),FALSE)</f>
        <v>7003309052731.1348</v>
      </c>
      <c r="F27">
        <f>VLOOKUP($A27,'heavy fuel oil'!$A$2:$AQ$28,COLUMN('heavy fuel oil'!F$2),FALSE)+VLOOKUP($A27,'heavy fuel oil'!$A$32:$AQ$58,COLUMN('heavy fuel oil'!F$32),FALSE)</f>
        <v>6975016944184.6289</v>
      </c>
      <c r="G27">
        <f>VLOOKUP($A27,'heavy fuel oil'!$A$2:$AQ$28,COLUMN('heavy fuel oil'!G$2),FALSE)+VLOOKUP($A27,'heavy fuel oil'!$A$32:$AQ$58,COLUMN('heavy fuel oil'!G$32),FALSE)</f>
        <v>6934837700704.6191</v>
      </c>
      <c r="H27">
        <f>VLOOKUP($A27,'heavy fuel oil'!$A$2:$AQ$28,COLUMN('heavy fuel oil'!H$2),FALSE)+VLOOKUP($A27,'heavy fuel oil'!$A$32:$AQ$58,COLUMN('heavy fuel oil'!H$32),FALSE)</f>
        <v>6884288693680.25</v>
      </c>
      <c r="I27">
        <f>VLOOKUP($A27,'heavy fuel oil'!$A$2:$AQ$28,COLUMN('heavy fuel oil'!I$2),FALSE)+VLOOKUP($A27,'heavy fuel oil'!$A$32:$AQ$58,COLUMN('heavy fuel oil'!I$32),FALSE)</f>
        <v>6830542244031.8223</v>
      </c>
      <c r="J27">
        <f>VLOOKUP($A27,'heavy fuel oil'!$A$2:$AQ$28,COLUMN('heavy fuel oil'!J$2),FALSE)+VLOOKUP($A27,'heavy fuel oil'!$A$32:$AQ$58,COLUMN('heavy fuel oil'!J$32),FALSE)</f>
        <v>6768313492721.8281</v>
      </c>
      <c r="K27">
        <f>VLOOKUP($A27,'heavy fuel oil'!$A$2:$AQ$28,COLUMN('heavy fuel oil'!K$2),FALSE)+VLOOKUP($A27,'heavy fuel oil'!$A$32:$AQ$58,COLUMN('heavy fuel oil'!K$32),FALSE)</f>
        <v>6703913210300.083</v>
      </c>
      <c r="L27">
        <f>VLOOKUP($A27,'heavy fuel oil'!$A$2:$AQ$28,COLUMN('heavy fuel oil'!L$2),FALSE)+VLOOKUP($A27,'heavy fuel oil'!$A$32:$AQ$58,COLUMN('heavy fuel oil'!L$32),FALSE)</f>
        <v>6632666450306.666</v>
      </c>
      <c r="M27">
        <f>VLOOKUP($A27,'heavy fuel oil'!$A$2:$AQ$28,COLUMN('heavy fuel oil'!M$2),FALSE)+VLOOKUP($A27,'heavy fuel oil'!$A$32:$AQ$58,COLUMN('heavy fuel oil'!M$32),FALSE)</f>
        <v>6555589485484.0186</v>
      </c>
      <c r="N27">
        <f>VLOOKUP($A27,'heavy fuel oil'!$A$2:$AQ$28,COLUMN('heavy fuel oil'!N$2),FALSE)+VLOOKUP($A27,'heavy fuel oil'!$A$32:$AQ$58,COLUMN('heavy fuel oil'!N$32),FALSE)</f>
        <v>6477671961191.6846</v>
      </c>
      <c r="O27">
        <f>VLOOKUP($A27,'heavy fuel oil'!$A$2:$AQ$28,COLUMN('heavy fuel oil'!O$2),FALSE)+VLOOKUP($A27,'heavy fuel oil'!$A$32:$AQ$58,COLUMN('heavy fuel oil'!O$32),FALSE)</f>
        <v>6395191260024.542</v>
      </c>
      <c r="P27">
        <f>VLOOKUP($A27,'heavy fuel oil'!$A$2:$AQ$28,COLUMN('heavy fuel oil'!P$2),FALSE)+VLOOKUP($A27,'heavy fuel oil'!$A$32:$AQ$58,COLUMN('heavy fuel oil'!P$32),FALSE)</f>
        <v>6308924079864.8779</v>
      </c>
      <c r="Q27">
        <f>VLOOKUP($A27,'heavy fuel oil'!$A$2:$AQ$28,COLUMN('heavy fuel oil'!Q$2),FALSE)+VLOOKUP($A27,'heavy fuel oil'!$A$32:$AQ$58,COLUMN('heavy fuel oil'!Q$32),FALSE)</f>
        <v>6222845035986.3477</v>
      </c>
      <c r="R27">
        <f>VLOOKUP($A27,'heavy fuel oil'!$A$2:$AQ$28,COLUMN('heavy fuel oil'!R$2),FALSE)+VLOOKUP($A27,'heavy fuel oil'!$A$32:$AQ$58,COLUMN('heavy fuel oil'!R$32),FALSE)</f>
        <v>6133932082871.9355</v>
      </c>
      <c r="S27">
        <f>VLOOKUP($A27,'heavy fuel oil'!$A$2:$AQ$28,COLUMN('heavy fuel oil'!S$2),FALSE)+VLOOKUP($A27,'heavy fuel oil'!$A$32:$AQ$58,COLUMN('heavy fuel oil'!S$32),FALSE)</f>
        <v>6045701678653.8945</v>
      </c>
      <c r="T27">
        <f>VLOOKUP($A27,'heavy fuel oil'!$A$2:$AQ$28,COLUMN('heavy fuel oil'!T$2),FALSE)+VLOOKUP($A27,'heavy fuel oil'!$A$32:$AQ$58,COLUMN('heavy fuel oil'!T$32),FALSE)</f>
        <v>5955419035867.4248</v>
      </c>
      <c r="U27">
        <f>VLOOKUP($A27,'heavy fuel oil'!$A$2:$AQ$28,COLUMN('heavy fuel oil'!U$2),FALSE)+VLOOKUP($A27,'heavy fuel oil'!$A$32:$AQ$58,COLUMN('heavy fuel oil'!U$32),FALSE)</f>
        <v>5863563350026.3027</v>
      </c>
      <c r="V27">
        <f>VLOOKUP($A27,'heavy fuel oil'!$A$2:$AQ$28,COLUMN('heavy fuel oil'!V$2),FALSE)+VLOOKUP($A27,'heavy fuel oil'!$A$32:$AQ$58,COLUMN('heavy fuel oil'!V$32),FALSE)</f>
        <v>5772951517370.7109</v>
      </c>
      <c r="W27">
        <f>VLOOKUP($A27,'heavy fuel oil'!$A$2:$AQ$28,COLUMN('heavy fuel oil'!W$2),FALSE)+VLOOKUP($A27,'heavy fuel oil'!$A$32:$AQ$58,COLUMN('heavy fuel oil'!W$32),FALSE)</f>
        <v>5681299529605.001</v>
      </c>
      <c r="X27">
        <f>VLOOKUP($A27,'heavy fuel oil'!$A$2:$AQ$28,COLUMN('heavy fuel oil'!X$2),FALSE)+VLOOKUP($A27,'heavy fuel oil'!$A$32:$AQ$58,COLUMN('heavy fuel oil'!X$32),FALSE)</f>
        <v>5588939031632.9697</v>
      </c>
      <c r="Y27">
        <f>VLOOKUP($A27,'heavy fuel oil'!$A$2:$AQ$28,COLUMN('heavy fuel oil'!Y$2),FALSE)+VLOOKUP($A27,'heavy fuel oil'!$A$32:$AQ$58,COLUMN('heavy fuel oil'!Y$32),FALSE)</f>
        <v>5498129525743.8135</v>
      </c>
      <c r="Z27">
        <f>VLOOKUP($A27,'heavy fuel oil'!$A$2:$AQ$28,COLUMN('heavy fuel oil'!Z$2),FALSE)+VLOOKUP($A27,'heavy fuel oil'!$A$32:$AQ$58,COLUMN('heavy fuel oil'!Z$32),FALSE)</f>
        <v>5406930776474.1328</v>
      </c>
      <c r="AA27">
        <f>VLOOKUP($A27,'heavy fuel oil'!$A$2:$AQ$28,COLUMN('heavy fuel oil'!AA$2),FALSE)+VLOOKUP($A27,'heavy fuel oil'!$A$32:$AQ$58,COLUMN('heavy fuel oil'!AA$32),FALSE)</f>
        <v>5317339307532.6035</v>
      </c>
      <c r="AB27">
        <f>VLOOKUP($A27,'heavy fuel oil'!$A$2:$AQ$28,COLUMN('heavy fuel oil'!AB$2),FALSE)+VLOOKUP($A27,'heavy fuel oil'!$A$32:$AQ$58,COLUMN('heavy fuel oil'!AB$32),FALSE)</f>
        <v>5227561470934.4365</v>
      </c>
      <c r="AC27">
        <f>VLOOKUP($A27,'heavy fuel oil'!$A$2:$AQ$28,COLUMN('heavy fuel oil'!AC$2),FALSE)+VLOOKUP($A27,'heavy fuel oil'!$A$32:$AQ$58,COLUMN('heavy fuel oil'!AC$32),FALSE)</f>
        <v>5137742150344.9258</v>
      </c>
      <c r="AD27">
        <f>VLOOKUP($A27,'heavy fuel oil'!$A$2:$AQ$28,COLUMN('heavy fuel oil'!AD$2),FALSE)+VLOOKUP($A27,'heavy fuel oil'!$A$32:$AQ$58,COLUMN('heavy fuel oil'!AD$32),FALSE)</f>
        <v>5049480934830.3174</v>
      </c>
      <c r="AE27">
        <f>VLOOKUP($A27,'heavy fuel oil'!$A$2:$AQ$28,COLUMN('heavy fuel oil'!AE$2),FALSE)+VLOOKUP($A27,'heavy fuel oil'!$A$32:$AQ$58,COLUMN('heavy fuel oil'!AE$32),FALSE)</f>
        <v>4961220485158.9531</v>
      </c>
      <c r="AF27">
        <f>VLOOKUP($A27,'heavy fuel oil'!$A$2:$AQ$28,COLUMN('heavy fuel oil'!AF$2),FALSE)+VLOOKUP($A27,'heavy fuel oil'!$A$32:$AQ$58,COLUMN('heavy fuel oil'!AF$32),FALSE)</f>
        <v>4874370934578.8535</v>
      </c>
      <c r="AG27">
        <f>VLOOKUP($A27,'heavy fuel oil'!$A$2:$AQ$28,COLUMN('heavy fuel oil'!AG$2),FALSE)+VLOOKUP($A27,'heavy fuel oil'!$A$32:$AQ$58,COLUMN('heavy fuel oil'!AG$32),FALSE)</f>
        <v>4787479978605.1025</v>
      </c>
      <c r="AH27">
        <f>VLOOKUP($A27,'heavy fuel oil'!$A$2:$AQ$28,COLUMN('heavy fuel oil'!AH$2),FALSE)+VLOOKUP($A27,'heavy fuel oil'!$A$32:$AQ$58,COLUMN('heavy fuel oil'!AH$32),FALSE)</f>
        <v>4700559076122.1875</v>
      </c>
      <c r="AI27">
        <f>VLOOKUP($A27,'heavy fuel oil'!$A$2:$AQ$28,COLUMN('heavy fuel oil'!AI$2),FALSE)+VLOOKUP($A27,'heavy fuel oil'!$A$32:$AQ$58,COLUMN('heavy fuel oil'!AI$32),FALSE)</f>
        <v>4614733674480.8975</v>
      </c>
      <c r="AJ27">
        <f>VLOOKUP($A27,'heavy fuel oil'!$A$2:$AQ$28,COLUMN('heavy fuel oil'!AJ$2),FALSE)+VLOOKUP($A27,'heavy fuel oil'!$A$32:$AQ$58,COLUMN('heavy fuel oil'!AJ$32),FALSE)</f>
        <v>4548287530031.9873</v>
      </c>
      <c r="AK27">
        <f>VLOOKUP($A27,'heavy fuel oil'!$A$2:$AQ$28,COLUMN('heavy fuel oil'!AK$2),FALSE)+VLOOKUP($A27,'heavy fuel oil'!$A$32:$AQ$58,COLUMN('heavy fuel oil'!AK$32),FALSE)</f>
        <v>4462723458541.5156</v>
      </c>
      <c r="AL27">
        <f>VLOOKUP($A27,'heavy fuel oil'!$A$2:$AQ$28,COLUMN('heavy fuel oil'!AL$2),FALSE)+VLOOKUP($A27,'heavy fuel oil'!$A$32:$AQ$58,COLUMN('heavy fuel oil'!AL$32),FALSE)</f>
        <v>4376762422229.0898</v>
      </c>
      <c r="AM27">
        <f>VLOOKUP($A27,'heavy fuel oil'!$A$2:$AQ$28,COLUMN('heavy fuel oil'!AM$2),FALSE)+VLOOKUP($A27,'heavy fuel oil'!$A$32:$AQ$58,COLUMN('heavy fuel oil'!AM$32),FALSE)</f>
        <v>4290325135944.4189</v>
      </c>
      <c r="AN27">
        <f>VLOOKUP($A27,'heavy fuel oil'!$A$2:$AQ$28,COLUMN('heavy fuel oil'!AN$2),FALSE)+VLOOKUP($A27,'heavy fuel oil'!$A$32:$AQ$58,COLUMN('heavy fuel oil'!AN$32),FALSE)</f>
        <v>4204194328276.5186</v>
      </c>
      <c r="AO27">
        <f>VLOOKUP($A27,'heavy fuel oil'!$A$2:$AQ$28,COLUMN('heavy fuel oil'!AO$2),FALSE)+VLOOKUP($A27,'heavy fuel oil'!$A$32:$AQ$58,COLUMN('heavy fuel oil'!AO$32),FALSE)</f>
        <v>4117298085405.4707</v>
      </c>
      <c r="AP27">
        <f>VLOOKUP($A27,'heavy fuel oil'!$A$2:$AQ$28,COLUMN('heavy fuel oil'!AP$2),FALSE)+VLOOKUP($A27,'heavy fuel oil'!$A$32:$AQ$58,COLUMN('heavy fuel oil'!AP$32),FALSE)</f>
        <v>4030313573989.6592</v>
      </c>
      <c r="AQ27">
        <f>VLOOKUP($A27,'heavy fuel oil'!$A$2:$AQ$28,COLUMN('heavy fuel oil'!AQ$2),FALSE)+VLOOKUP($A27,'heavy fuel oil'!$A$32:$AQ$58,COLUMN('heavy fuel oil'!AQ$32),FALSE)</f>
        <v>3942230102136.1846</v>
      </c>
    </row>
  </sheetData>
  <phoneticPr fontId="2"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FF0DE-27A4-49C7-A6A4-1994E61406EC}">
  <sheetPr>
    <tabColor rgb="FF002060"/>
  </sheetPr>
  <dimension ref="A1:AQ27"/>
  <sheetViews>
    <sheetView workbookViewId="0">
      <selection activeCell="C33" sqref="C33"/>
    </sheetView>
  </sheetViews>
  <sheetFormatPr defaultRowHeight="14.25"/>
  <cols>
    <col min="1" max="1" width="40.375" customWidth="1"/>
    <col min="2" max="2" width="15.25"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VLOOKUP($A2,'natural gas'!$A$2:$AQ$28,COLUMN('natural gas'!B$2),FALSE)+VLOOKUP($A2,'natural gas'!$A$32:$AQ$58,COLUMN('natural gas'!B$32),FALSE)</f>
        <v>404731180818.53204</v>
      </c>
      <c r="C2">
        <f>VLOOKUP($A2,'natural gas'!$A$2:$AQ$28,COLUMN('natural gas'!C$2),FALSE)+VLOOKUP($A2,'natural gas'!$A$32:$AQ$58,COLUMN('natural gas'!C$32),FALSE)</f>
        <v>406141652703.03607</v>
      </c>
      <c r="D2">
        <f>VLOOKUP($A2,'natural gas'!$A$2:$AQ$28,COLUMN('natural gas'!D$2),FALSE)+VLOOKUP($A2,'natural gas'!$A$32:$AQ$58,COLUMN('natural gas'!D$32),FALSE)</f>
        <v>388840906438.93408</v>
      </c>
      <c r="E2">
        <f>VLOOKUP($A2,'natural gas'!$A$2:$AQ$28,COLUMN('natural gas'!E$2),FALSE)+VLOOKUP($A2,'natural gas'!$A$32:$AQ$58,COLUMN('natural gas'!E$32),FALSE)</f>
        <v>382908612641.51147</v>
      </c>
      <c r="F2">
        <f>VLOOKUP($A2,'natural gas'!$A$2:$AQ$28,COLUMN('natural gas'!F$2),FALSE)+VLOOKUP($A2,'natural gas'!$A$32:$AQ$58,COLUMN('natural gas'!F$32),FALSE)</f>
        <v>376974765897.36566</v>
      </c>
      <c r="G2">
        <f>VLOOKUP($A2,'natural gas'!$A$2:$AQ$28,COLUMN('natural gas'!G$2),FALSE)+VLOOKUP($A2,'natural gas'!$A$32:$AQ$58,COLUMN('natural gas'!G$32),FALSE)</f>
        <v>370917771754.01556</v>
      </c>
      <c r="H2">
        <f>VLOOKUP($A2,'natural gas'!$A$2:$AQ$28,COLUMN('natural gas'!H$2),FALSE)+VLOOKUP($A2,'natural gas'!$A$32:$AQ$58,COLUMN('natural gas'!H$32),FALSE)</f>
        <v>364770237281.02368</v>
      </c>
      <c r="I2">
        <f>VLOOKUP($A2,'natural gas'!$A$2:$AQ$28,COLUMN('natural gas'!I$2),FALSE)+VLOOKUP($A2,'natural gas'!$A$32:$AQ$58,COLUMN('natural gas'!I$32),FALSE)</f>
        <v>358662973814.58844</v>
      </c>
      <c r="J2">
        <f>VLOOKUP($A2,'natural gas'!$A$2:$AQ$28,COLUMN('natural gas'!J$2),FALSE)+VLOOKUP($A2,'natural gas'!$A$32:$AQ$58,COLUMN('natural gas'!J$32),FALSE)</f>
        <v>352503337289.74231</v>
      </c>
      <c r="K2">
        <f>VLOOKUP($A2,'natural gas'!$A$2:$AQ$28,COLUMN('natural gas'!K$2),FALSE)+VLOOKUP($A2,'natural gas'!$A$32:$AQ$58,COLUMN('natural gas'!K$32),FALSE)</f>
        <v>346403316652.01373</v>
      </c>
      <c r="L2">
        <f>VLOOKUP($A2,'natural gas'!$A$2:$AQ$28,COLUMN('natural gas'!L$2),FALSE)+VLOOKUP($A2,'natural gas'!$A$32:$AQ$58,COLUMN('natural gas'!L$32),FALSE)</f>
        <v>340281589997.72803</v>
      </c>
      <c r="M2">
        <f>VLOOKUP($A2,'natural gas'!$A$2:$AQ$28,COLUMN('natural gas'!M$2),FALSE)+VLOOKUP($A2,'natural gas'!$A$32:$AQ$58,COLUMN('natural gas'!M$32),FALSE)</f>
        <v>334156624315.55292</v>
      </c>
      <c r="N2">
        <f>VLOOKUP($A2,'natural gas'!$A$2:$AQ$28,COLUMN('natural gas'!N$2),FALSE)+VLOOKUP($A2,'natural gas'!$A$32:$AQ$58,COLUMN('natural gas'!N$32),FALSE)</f>
        <v>328113779964.9007</v>
      </c>
      <c r="O2">
        <f>VLOOKUP($A2,'natural gas'!$A$2:$AQ$28,COLUMN('natural gas'!O$2),FALSE)+VLOOKUP($A2,'natural gas'!$A$32:$AQ$58,COLUMN('natural gas'!O$32),FALSE)</f>
        <v>322088774960.92224</v>
      </c>
      <c r="P2">
        <f>VLOOKUP($A2,'natural gas'!$A$2:$AQ$28,COLUMN('natural gas'!P$2),FALSE)+VLOOKUP($A2,'natural gas'!$A$32:$AQ$58,COLUMN('natural gas'!P$32),FALSE)</f>
        <v>316094459746.50806</v>
      </c>
      <c r="Q2">
        <f>VLOOKUP($A2,'natural gas'!$A$2:$AQ$28,COLUMN('natural gas'!Q$2),FALSE)+VLOOKUP($A2,'natural gas'!$A$32:$AQ$58,COLUMN('natural gas'!Q$32),FALSE)</f>
        <v>310196778674.95844</v>
      </c>
      <c r="R2">
        <f>VLOOKUP($A2,'natural gas'!$A$2:$AQ$28,COLUMN('natural gas'!R$2),FALSE)+VLOOKUP($A2,'natural gas'!$A$32:$AQ$58,COLUMN('natural gas'!R$32),FALSE)</f>
        <v>304343793351.479</v>
      </c>
      <c r="S2">
        <f>VLOOKUP($A2,'natural gas'!$A$2:$AQ$28,COLUMN('natural gas'!S$2),FALSE)+VLOOKUP($A2,'natural gas'!$A$32:$AQ$58,COLUMN('natural gas'!S$32),FALSE)</f>
        <v>298592883610.32935</v>
      </c>
      <c r="T2">
        <f>VLOOKUP($A2,'natural gas'!$A$2:$AQ$28,COLUMN('natural gas'!T$2),FALSE)+VLOOKUP($A2,'natural gas'!$A$32:$AQ$58,COLUMN('natural gas'!T$32),FALSE)</f>
        <v>292897225585.45624</v>
      </c>
      <c r="U2">
        <f>VLOOKUP($A2,'natural gas'!$A$2:$AQ$28,COLUMN('natural gas'!U$2),FALSE)+VLOOKUP($A2,'natural gas'!$A$32:$AQ$58,COLUMN('natural gas'!U$32),FALSE)</f>
        <v>287263585147.16431</v>
      </c>
      <c r="V2">
        <f>VLOOKUP($A2,'natural gas'!$A$2:$AQ$28,COLUMN('natural gas'!V$2),FALSE)+VLOOKUP($A2,'natural gas'!$A$32:$AQ$58,COLUMN('natural gas'!V$32),FALSE)</f>
        <v>281736822380.91827</v>
      </c>
      <c r="W2">
        <f>VLOOKUP($A2,'natural gas'!$A$2:$AQ$28,COLUMN('natural gas'!W$2),FALSE)+VLOOKUP($A2,'natural gas'!$A$32:$AQ$58,COLUMN('natural gas'!W$32),FALSE)</f>
        <v>276277949936.37817</v>
      </c>
      <c r="X2">
        <f>VLOOKUP($A2,'natural gas'!$A$2:$AQ$28,COLUMN('natural gas'!X$2),FALSE)+VLOOKUP($A2,'natural gas'!$A$32:$AQ$58,COLUMN('natural gas'!X$32),FALSE)</f>
        <v>270891033484.16534</v>
      </c>
      <c r="Y2">
        <f>VLOOKUP($A2,'natural gas'!$A$2:$AQ$28,COLUMN('natural gas'!Y$2),FALSE)+VLOOKUP($A2,'natural gas'!$A$32:$AQ$58,COLUMN('natural gas'!Y$32),FALSE)</f>
        <v>265611271803.40277</v>
      </c>
      <c r="Z2">
        <f>VLOOKUP($A2,'natural gas'!$A$2:$AQ$28,COLUMN('natural gas'!Z$2),FALSE)+VLOOKUP($A2,'natural gas'!$A$32:$AQ$58,COLUMN('natural gas'!Z$32),FALSE)</f>
        <v>260405633497.64026</v>
      </c>
      <c r="AA2">
        <f>VLOOKUP($A2,'natural gas'!$A$2:$AQ$28,COLUMN('natural gas'!AA$2),FALSE)+VLOOKUP($A2,'natural gas'!$A$32:$AQ$58,COLUMN('natural gas'!AA$32),FALSE)</f>
        <v>255304838770.31436</v>
      </c>
      <c r="AB2">
        <f>VLOOKUP($A2,'natural gas'!$A$2:$AQ$28,COLUMN('natural gas'!AB$2),FALSE)+VLOOKUP($A2,'natural gas'!$A$32:$AQ$58,COLUMN('natural gas'!AB$32),FALSE)</f>
        <v>250278449489.19336</v>
      </c>
      <c r="AC2">
        <f>VLOOKUP($A2,'natural gas'!$A$2:$AQ$28,COLUMN('natural gas'!AC$2),FALSE)+VLOOKUP($A2,'natural gas'!$A$32:$AQ$58,COLUMN('natural gas'!AC$32),FALSE)</f>
        <v>245327393047.5744</v>
      </c>
      <c r="AD2">
        <f>VLOOKUP($A2,'natural gas'!$A$2:$AQ$28,COLUMN('natural gas'!AD$2),FALSE)+VLOOKUP($A2,'natural gas'!$A$32:$AQ$58,COLUMN('natural gas'!AD$32),FALSE)</f>
        <v>240475785728.10309</v>
      </c>
      <c r="AE2">
        <f>VLOOKUP($A2,'natural gas'!$A$2:$AQ$28,COLUMN('natural gas'!AE$2),FALSE)+VLOOKUP($A2,'natural gas'!$A$32:$AQ$58,COLUMN('natural gas'!AE$32),FALSE)</f>
        <v>235697275214.25415</v>
      </c>
      <c r="AF2">
        <f>VLOOKUP($A2,'natural gas'!$A$2:$AQ$28,COLUMN('natural gas'!AF$2),FALSE)+VLOOKUP($A2,'natural gas'!$A$32:$AQ$58,COLUMN('natural gas'!AF$32),FALSE)</f>
        <v>231012877522.15656</v>
      </c>
      <c r="AG2">
        <f>VLOOKUP($A2,'natural gas'!$A$2:$AQ$28,COLUMN('natural gas'!AG$2),FALSE)+VLOOKUP($A2,'natural gas'!$A$32:$AQ$58,COLUMN('natural gas'!AG$32),FALSE)</f>
        <v>226398095742.72748</v>
      </c>
      <c r="AH2">
        <f>VLOOKUP($A2,'natural gas'!$A$2:$AQ$28,COLUMN('natural gas'!AH$2),FALSE)+VLOOKUP($A2,'natural gas'!$A$32:$AQ$58,COLUMN('natural gas'!AH$32),FALSE)</f>
        <v>221851789303.45166</v>
      </c>
      <c r="AI2">
        <f>VLOOKUP($A2,'natural gas'!$A$2:$AQ$28,COLUMN('natural gas'!AI$2),FALSE)+VLOOKUP($A2,'natural gas'!$A$32:$AQ$58,COLUMN('natural gas'!AI$32),FALSE)</f>
        <v>217390390019.69604</v>
      </c>
      <c r="AJ2">
        <f>VLOOKUP($A2,'natural gas'!$A$2:$AQ$28,COLUMN('natural gas'!AJ$2),FALSE)+VLOOKUP($A2,'natural gas'!$A$32:$AQ$58,COLUMN('natural gas'!AJ$32),FALSE)</f>
        <v>212992367805.35944</v>
      </c>
      <c r="AK2">
        <f>VLOOKUP($A2,'natural gas'!$A$2:$AQ$28,COLUMN('natural gas'!AK$2),FALSE)+VLOOKUP($A2,'natural gas'!$A$32:$AQ$58,COLUMN('natural gas'!AK$32),FALSE)</f>
        <v>208671967430.14899</v>
      </c>
      <c r="AL2">
        <f>VLOOKUP($A2,'natural gas'!$A$2:$AQ$28,COLUMN('natural gas'!AL$2),FALSE)+VLOOKUP($A2,'natural gas'!$A$32:$AQ$58,COLUMN('natural gas'!AL$32),FALSE)</f>
        <v>204409048311.92294</v>
      </c>
      <c r="AM2">
        <f>VLOOKUP($A2,'natural gas'!$A$2:$AQ$28,COLUMN('natural gas'!AM$2),FALSE)+VLOOKUP($A2,'natural gas'!$A$32:$AQ$58,COLUMN('natural gas'!AM$32),FALSE)</f>
        <v>200201130875.75195</v>
      </c>
      <c r="AN2">
        <f>VLOOKUP($A2,'natural gas'!$A$2:$AQ$28,COLUMN('natural gas'!AN$2),FALSE)+VLOOKUP($A2,'natural gas'!$A$32:$AQ$58,COLUMN('natural gas'!AN$32),FALSE)</f>
        <v>196059173530.93314</v>
      </c>
      <c r="AO2">
        <f>VLOOKUP($A2,'natural gas'!$A$2:$AQ$28,COLUMN('natural gas'!AO$2),FALSE)+VLOOKUP($A2,'natural gas'!$A$32:$AQ$58,COLUMN('natural gas'!AO$32),FALSE)</f>
        <v>191965204611.3761</v>
      </c>
      <c r="AP2">
        <f>VLOOKUP($A2,'natural gas'!$A$2:$AQ$28,COLUMN('natural gas'!AP$2),FALSE)+VLOOKUP($A2,'natural gas'!$A$32:$AQ$58,COLUMN('natural gas'!AP$32),FALSE)</f>
        <v>187928522513.2619</v>
      </c>
      <c r="AQ2">
        <f>VLOOKUP($A2,'natural gas'!$A$2:$AQ$28,COLUMN('natural gas'!AQ$2),FALSE)+VLOOKUP($A2,'natural gas'!$A$32:$AQ$58,COLUMN('natural gas'!AQ$32),FALSE)</f>
        <v>183932115916.35956</v>
      </c>
    </row>
    <row r="3" spans="1:43">
      <c r="A3" s="37" t="s">
        <v>611</v>
      </c>
      <c r="B3">
        <f>VLOOKUP($A3,'natural gas'!$A$2:$AQ$28,COLUMN('natural gas'!B$2),FALSE)+VLOOKUP($A3,'natural gas'!$A$32:$AQ$58,COLUMN('natural gas'!B$32),FALSE)</f>
        <v>0</v>
      </c>
      <c r="C3">
        <f>VLOOKUP($A3,'natural gas'!$A$2:$AQ$28,COLUMN('natural gas'!C$2),FALSE)+VLOOKUP($A3,'natural gas'!$A$32:$AQ$58,COLUMN('natural gas'!C$32),FALSE)</f>
        <v>0</v>
      </c>
      <c r="D3">
        <f>VLOOKUP($A3,'natural gas'!$A$2:$AQ$28,COLUMN('natural gas'!D$2),FALSE)+VLOOKUP($A3,'natural gas'!$A$32:$AQ$58,COLUMN('natural gas'!D$32),FALSE)</f>
        <v>0</v>
      </c>
      <c r="E3">
        <f>VLOOKUP($A3,'natural gas'!$A$2:$AQ$28,COLUMN('natural gas'!E$2),FALSE)+VLOOKUP($A3,'natural gas'!$A$32:$AQ$58,COLUMN('natural gas'!E$32),FALSE)</f>
        <v>0</v>
      </c>
      <c r="F3">
        <f>VLOOKUP($A3,'natural gas'!$A$2:$AQ$28,COLUMN('natural gas'!F$2),FALSE)+VLOOKUP($A3,'natural gas'!$A$32:$AQ$58,COLUMN('natural gas'!F$32),FALSE)</f>
        <v>0</v>
      </c>
      <c r="G3">
        <f>VLOOKUP($A3,'natural gas'!$A$2:$AQ$28,COLUMN('natural gas'!G$2),FALSE)+VLOOKUP($A3,'natural gas'!$A$32:$AQ$58,COLUMN('natural gas'!G$32),FALSE)</f>
        <v>0</v>
      </c>
      <c r="H3">
        <f>VLOOKUP($A3,'natural gas'!$A$2:$AQ$28,COLUMN('natural gas'!H$2),FALSE)+VLOOKUP($A3,'natural gas'!$A$32:$AQ$58,COLUMN('natural gas'!H$32),FALSE)</f>
        <v>0</v>
      </c>
      <c r="I3">
        <f>VLOOKUP($A3,'natural gas'!$A$2:$AQ$28,COLUMN('natural gas'!I$2),FALSE)+VLOOKUP($A3,'natural gas'!$A$32:$AQ$58,COLUMN('natural gas'!I$32),FALSE)</f>
        <v>0</v>
      </c>
      <c r="J3">
        <f>VLOOKUP($A3,'natural gas'!$A$2:$AQ$28,COLUMN('natural gas'!J$2),FALSE)+VLOOKUP($A3,'natural gas'!$A$32:$AQ$58,COLUMN('natural gas'!J$32),FALSE)</f>
        <v>0</v>
      </c>
      <c r="K3">
        <f>VLOOKUP($A3,'natural gas'!$A$2:$AQ$28,COLUMN('natural gas'!K$2),FALSE)+VLOOKUP($A3,'natural gas'!$A$32:$AQ$58,COLUMN('natural gas'!K$32),FALSE)</f>
        <v>0</v>
      </c>
      <c r="L3">
        <f>VLOOKUP($A3,'natural gas'!$A$2:$AQ$28,COLUMN('natural gas'!L$2),FALSE)+VLOOKUP($A3,'natural gas'!$A$32:$AQ$58,COLUMN('natural gas'!L$32),FALSE)</f>
        <v>0</v>
      </c>
      <c r="M3">
        <f>VLOOKUP($A3,'natural gas'!$A$2:$AQ$28,COLUMN('natural gas'!M$2),FALSE)+VLOOKUP($A3,'natural gas'!$A$32:$AQ$58,COLUMN('natural gas'!M$32),FALSE)</f>
        <v>0</v>
      </c>
      <c r="N3">
        <f>VLOOKUP($A3,'natural gas'!$A$2:$AQ$28,COLUMN('natural gas'!N$2),FALSE)+VLOOKUP($A3,'natural gas'!$A$32:$AQ$58,COLUMN('natural gas'!N$32),FALSE)</f>
        <v>0</v>
      </c>
      <c r="O3">
        <f>VLOOKUP($A3,'natural gas'!$A$2:$AQ$28,COLUMN('natural gas'!O$2),FALSE)+VLOOKUP($A3,'natural gas'!$A$32:$AQ$58,COLUMN('natural gas'!O$32),FALSE)</f>
        <v>0</v>
      </c>
      <c r="P3">
        <f>VLOOKUP($A3,'natural gas'!$A$2:$AQ$28,COLUMN('natural gas'!P$2),FALSE)+VLOOKUP($A3,'natural gas'!$A$32:$AQ$58,COLUMN('natural gas'!P$32),FALSE)</f>
        <v>0</v>
      </c>
      <c r="Q3">
        <f>VLOOKUP($A3,'natural gas'!$A$2:$AQ$28,COLUMN('natural gas'!Q$2),FALSE)+VLOOKUP($A3,'natural gas'!$A$32:$AQ$58,COLUMN('natural gas'!Q$32),FALSE)</f>
        <v>0</v>
      </c>
      <c r="R3">
        <f>VLOOKUP($A3,'natural gas'!$A$2:$AQ$28,COLUMN('natural gas'!R$2),FALSE)+VLOOKUP($A3,'natural gas'!$A$32:$AQ$58,COLUMN('natural gas'!R$32),FALSE)</f>
        <v>0</v>
      </c>
      <c r="S3">
        <f>VLOOKUP($A3,'natural gas'!$A$2:$AQ$28,COLUMN('natural gas'!S$2),FALSE)+VLOOKUP($A3,'natural gas'!$A$32:$AQ$58,COLUMN('natural gas'!S$32),FALSE)</f>
        <v>0</v>
      </c>
      <c r="T3">
        <f>VLOOKUP($A3,'natural gas'!$A$2:$AQ$28,COLUMN('natural gas'!T$2),FALSE)+VLOOKUP($A3,'natural gas'!$A$32:$AQ$58,COLUMN('natural gas'!T$32),FALSE)</f>
        <v>0</v>
      </c>
      <c r="U3">
        <f>VLOOKUP($A3,'natural gas'!$A$2:$AQ$28,COLUMN('natural gas'!U$2),FALSE)+VLOOKUP($A3,'natural gas'!$A$32:$AQ$58,COLUMN('natural gas'!U$32),FALSE)</f>
        <v>0</v>
      </c>
      <c r="V3">
        <f>VLOOKUP($A3,'natural gas'!$A$2:$AQ$28,COLUMN('natural gas'!V$2),FALSE)+VLOOKUP($A3,'natural gas'!$A$32:$AQ$58,COLUMN('natural gas'!V$32),FALSE)</f>
        <v>0</v>
      </c>
      <c r="W3">
        <f>VLOOKUP($A3,'natural gas'!$A$2:$AQ$28,COLUMN('natural gas'!W$2),FALSE)+VLOOKUP($A3,'natural gas'!$A$32:$AQ$58,COLUMN('natural gas'!W$32),FALSE)</f>
        <v>0</v>
      </c>
      <c r="X3">
        <f>VLOOKUP($A3,'natural gas'!$A$2:$AQ$28,COLUMN('natural gas'!X$2),FALSE)+VLOOKUP($A3,'natural gas'!$A$32:$AQ$58,COLUMN('natural gas'!X$32),FALSE)</f>
        <v>0</v>
      </c>
      <c r="Y3">
        <f>VLOOKUP($A3,'natural gas'!$A$2:$AQ$28,COLUMN('natural gas'!Y$2),FALSE)+VLOOKUP($A3,'natural gas'!$A$32:$AQ$58,COLUMN('natural gas'!Y$32),FALSE)</f>
        <v>0</v>
      </c>
      <c r="Z3">
        <f>VLOOKUP($A3,'natural gas'!$A$2:$AQ$28,COLUMN('natural gas'!Z$2),FALSE)+VLOOKUP($A3,'natural gas'!$A$32:$AQ$58,COLUMN('natural gas'!Z$32),FALSE)</f>
        <v>0</v>
      </c>
      <c r="AA3">
        <f>VLOOKUP($A3,'natural gas'!$A$2:$AQ$28,COLUMN('natural gas'!AA$2),FALSE)+VLOOKUP($A3,'natural gas'!$A$32:$AQ$58,COLUMN('natural gas'!AA$32),FALSE)</f>
        <v>0</v>
      </c>
      <c r="AB3">
        <f>VLOOKUP($A3,'natural gas'!$A$2:$AQ$28,COLUMN('natural gas'!AB$2),FALSE)+VLOOKUP($A3,'natural gas'!$A$32:$AQ$58,COLUMN('natural gas'!AB$32),FALSE)</f>
        <v>0</v>
      </c>
      <c r="AC3">
        <f>VLOOKUP($A3,'natural gas'!$A$2:$AQ$28,COLUMN('natural gas'!AC$2),FALSE)+VLOOKUP($A3,'natural gas'!$A$32:$AQ$58,COLUMN('natural gas'!AC$32),FALSE)</f>
        <v>0</v>
      </c>
      <c r="AD3">
        <f>VLOOKUP($A3,'natural gas'!$A$2:$AQ$28,COLUMN('natural gas'!AD$2),FALSE)+VLOOKUP($A3,'natural gas'!$A$32:$AQ$58,COLUMN('natural gas'!AD$32),FALSE)</f>
        <v>0</v>
      </c>
      <c r="AE3">
        <f>VLOOKUP($A3,'natural gas'!$A$2:$AQ$28,COLUMN('natural gas'!AE$2),FALSE)+VLOOKUP($A3,'natural gas'!$A$32:$AQ$58,COLUMN('natural gas'!AE$32),FALSE)</f>
        <v>0</v>
      </c>
      <c r="AF3">
        <f>VLOOKUP($A3,'natural gas'!$A$2:$AQ$28,COLUMN('natural gas'!AF$2),FALSE)+VLOOKUP($A3,'natural gas'!$A$32:$AQ$58,COLUMN('natural gas'!AF$32),FALSE)</f>
        <v>0</v>
      </c>
      <c r="AG3">
        <f>VLOOKUP($A3,'natural gas'!$A$2:$AQ$28,COLUMN('natural gas'!AG$2),FALSE)+VLOOKUP($A3,'natural gas'!$A$32:$AQ$58,COLUMN('natural gas'!AG$32),FALSE)</f>
        <v>0</v>
      </c>
      <c r="AH3">
        <f>VLOOKUP($A3,'natural gas'!$A$2:$AQ$28,COLUMN('natural gas'!AH$2),FALSE)+VLOOKUP($A3,'natural gas'!$A$32:$AQ$58,COLUMN('natural gas'!AH$32),FALSE)</f>
        <v>0</v>
      </c>
      <c r="AI3">
        <f>VLOOKUP($A3,'natural gas'!$A$2:$AQ$28,COLUMN('natural gas'!AI$2),FALSE)+VLOOKUP($A3,'natural gas'!$A$32:$AQ$58,COLUMN('natural gas'!AI$32),FALSE)</f>
        <v>0</v>
      </c>
      <c r="AJ3">
        <f>VLOOKUP($A3,'natural gas'!$A$2:$AQ$28,COLUMN('natural gas'!AJ$2),FALSE)+VLOOKUP($A3,'natural gas'!$A$32:$AQ$58,COLUMN('natural gas'!AJ$32),FALSE)</f>
        <v>0</v>
      </c>
      <c r="AK3">
        <f>VLOOKUP($A3,'natural gas'!$A$2:$AQ$28,COLUMN('natural gas'!AK$2),FALSE)+VLOOKUP($A3,'natural gas'!$A$32:$AQ$58,COLUMN('natural gas'!AK$32),FALSE)</f>
        <v>0</v>
      </c>
      <c r="AL3">
        <f>VLOOKUP($A3,'natural gas'!$A$2:$AQ$28,COLUMN('natural gas'!AL$2),FALSE)+VLOOKUP($A3,'natural gas'!$A$32:$AQ$58,COLUMN('natural gas'!AL$32),FALSE)</f>
        <v>0</v>
      </c>
      <c r="AM3">
        <f>VLOOKUP($A3,'natural gas'!$A$2:$AQ$28,COLUMN('natural gas'!AM$2),FALSE)+VLOOKUP($A3,'natural gas'!$A$32:$AQ$58,COLUMN('natural gas'!AM$32),FALSE)</f>
        <v>0</v>
      </c>
      <c r="AN3">
        <f>VLOOKUP($A3,'natural gas'!$A$2:$AQ$28,COLUMN('natural gas'!AN$2),FALSE)+VLOOKUP($A3,'natural gas'!$A$32:$AQ$58,COLUMN('natural gas'!AN$32),FALSE)</f>
        <v>0</v>
      </c>
      <c r="AO3">
        <f>VLOOKUP($A3,'natural gas'!$A$2:$AQ$28,COLUMN('natural gas'!AO$2),FALSE)+VLOOKUP($A3,'natural gas'!$A$32:$AQ$58,COLUMN('natural gas'!AO$32),FALSE)</f>
        <v>0</v>
      </c>
      <c r="AP3">
        <f>VLOOKUP($A3,'natural gas'!$A$2:$AQ$28,COLUMN('natural gas'!AP$2),FALSE)+VLOOKUP($A3,'natural gas'!$A$32:$AQ$58,COLUMN('natural gas'!AP$32),FALSE)</f>
        <v>0</v>
      </c>
      <c r="AQ3">
        <f>VLOOKUP($A3,'natural gas'!$A$2:$AQ$28,COLUMN('natural gas'!AQ$2),FALSE)+VLOOKUP($A3,'natural gas'!$A$32:$AQ$58,COLUMN('natural gas'!AQ$32),FALSE)</f>
        <v>0</v>
      </c>
    </row>
    <row r="4" spans="1:43">
      <c r="A4" s="37" t="s">
        <v>618</v>
      </c>
      <c r="B4">
        <f>VLOOKUP($A4,'natural gas'!$A$2:$AQ$28,COLUMN('natural gas'!B$2),FALSE)+VLOOKUP($A4,'natural gas'!$A$32:$AQ$58,COLUMN('natural gas'!B$32),FALSE)</f>
        <v>3625260526672.1353</v>
      </c>
      <c r="C4">
        <f>VLOOKUP($A4,'natural gas'!$A$2:$AQ$28,COLUMN('natural gas'!C$2),FALSE)+VLOOKUP($A4,'natural gas'!$A$32:$AQ$58,COLUMN('natural gas'!C$32),FALSE)</f>
        <v>3509114788817.5576</v>
      </c>
      <c r="D4">
        <f>VLOOKUP($A4,'natural gas'!$A$2:$AQ$28,COLUMN('natural gas'!D$2),FALSE)+VLOOKUP($A4,'natural gas'!$A$32:$AQ$58,COLUMN('natural gas'!D$32),FALSE)</f>
        <v>3160050707421.1094</v>
      </c>
      <c r="E4">
        <f>VLOOKUP($A4,'natural gas'!$A$2:$AQ$28,COLUMN('natural gas'!E$2),FALSE)+VLOOKUP($A4,'natural gas'!$A$32:$AQ$58,COLUMN('natural gas'!E$32),FALSE)</f>
        <v>3354803182049.416</v>
      </c>
      <c r="F4">
        <f>VLOOKUP($A4,'natural gas'!$A$2:$AQ$28,COLUMN('natural gas'!F$2),FALSE)+VLOOKUP($A4,'natural gas'!$A$32:$AQ$58,COLUMN('natural gas'!F$32),FALSE)</f>
        <v>3541152846981.4912</v>
      </c>
      <c r="G4">
        <f>VLOOKUP($A4,'natural gas'!$A$2:$AQ$28,COLUMN('natural gas'!G$2),FALSE)+VLOOKUP($A4,'natural gas'!$A$32:$AQ$58,COLUMN('natural gas'!G$32),FALSE)</f>
        <v>3720893622944.3706</v>
      </c>
      <c r="H4">
        <f>VLOOKUP($A4,'natural gas'!$A$2:$AQ$28,COLUMN('natural gas'!H$2),FALSE)+VLOOKUP($A4,'natural gas'!$A$32:$AQ$58,COLUMN('natural gas'!H$32),FALSE)</f>
        <v>3895221739725.8867</v>
      </c>
      <c r="I4">
        <f>VLOOKUP($A4,'natural gas'!$A$2:$AQ$28,COLUMN('natural gas'!I$2),FALSE)+VLOOKUP($A4,'natural gas'!$A$32:$AQ$58,COLUMN('natural gas'!I$32),FALSE)</f>
        <v>4062812136972.9746</v>
      </c>
      <c r="J4">
        <f>VLOOKUP($A4,'natural gas'!$A$2:$AQ$28,COLUMN('natural gas'!J$2),FALSE)+VLOOKUP($A4,'natural gas'!$A$32:$AQ$58,COLUMN('natural gas'!J$32),FALSE)</f>
        <v>4227603367098.7432</v>
      </c>
      <c r="K4">
        <f>VLOOKUP($A4,'natural gas'!$A$2:$AQ$28,COLUMN('natural gas'!K$2),FALSE)+VLOOKUP($A4,'natural gas'!$A$32:$AQ$58,COLUMN('natural gas'!K$32),FALSE)</f>
        <v>4389806769335.873</v>
      </c>
      <c r="L4">
        <f>VLOOKUP($A4,'natural gas'!$A$2:$AQ$28,COLUMN('natural gas'!L$2),FALSE)+VLOOKUP($A4,'natural gas'!$A$32:$AQ$58,COLUMN('natural gas'!L$32),FALSE)</f>
        <v>4549611105270.4863</v>
      </c>
      <c r="M4">
        <f>VLOOKUP($A4,'natural gas'!$A$2:$AQ$28,COLUMN('natural gas'!M$2),FALSE)+VLOOKUP($A4,'natural gas'!$A$32:$AQ$58,COLUMN('natural gas'!M$32),FALSE)</f>
        <v>4700217810331.1377</v>
      </c>
      <c r="N4">
        <f>VLOOKUP($A4,'natural gas'!$A$2:$AQ$28,COLUMN('natural gas'!N$2),FALSE)+VLOOKUP($A4,'natural gas'!$A$32:$AQ$58,COLUMN('natural gas'!N$32),FALSE)</f>
        <v>4848284999942.6309</v>
      </c>
      <c r="O4">
        <f>VLOOKUP($A4,'natural gas'!$A$2:$AQ$28,COLUMN('natural gas'!O$2),FALSE)+VLOOKUP($A4,'natural gas'!$A$32:$AQ$58,COLUMN('natural gas'!O$32),FALSE)</f>
        <v>4993944272133.8867</v>
      </c>
      <c r="P4">
        <f>VLOOKUP($A4,'natural gas'!$A$2:$AQ$28,COLUMN('natural gas'!P$2),FALSE)+VLOOKUP($A4,'natural gas'!$A$32:$AQ$58,COLUMN('natural gas'!P$32),FALSE)</f>
        <v>5137305656910.3008</v>
      </c>
      <c r="Q4">
        <f>VLOOKUP($A4,'natural gas'!$A$2:$AQ$28,COLUMN('natural gas'!Q$2),FALSE)+VLOOKUP($A4,'natural gas'!$A$32:$AQ$58,COLUMN('natural gas'!Q$32),FALSE)</f>
        <v>5278406505723.8301</v>
      </c>
      <c r="R4">
        <f>VLOOKUP($A4,'natural gas'!$A$2:$AQ$28,COLUMN('natural gas'!R$2),FALSE)+VLOOKUP($A4,'natural gas'!$A$32:$AQ$58,COLUMN('natural gas'!R$32),FALSE)</f>
        <v>5411957511252.96</v>
      </c>
      <c r="S4">
        <f>VLOOKUP($A4,'natural gas'!$A$2:$AQ$28,COLUMN('natural gas'!S$2),FALSE)+VLOOKUP($A4,'natural gas'!$A$32:$AQ$58,COLUMN('natural gas'!S$32),FALSE)</f>
        <v>5548527065075.2813</v>
      </c>
      <c r="T4">
        <f>VLOOKUP($A4,'natural gas'!$A$2:$AQ$28,COLUMN('natural gas'!T$2),FALSE)+VLOOKUP($A4,'natural gas'!$A$32:$AQ$58,COLUMN('natural gas'!T$32),FALSE)</f>
        <v>5682867766565.9971</v>
      </c>
      <c r="U4">
        <f>VLOOKUP($A4,'natural gas'!$A$2:$AQ$28,COLUMN('natural gas'!U$2),FALSE)+VLOOKUP($A4,'natural gas'!$A$32:$AQ$58,COLUMN('natural gas'!U$32),FALSE)</f>
        <v>5814929133046.5195</v>
      </c>
      <c r="V4">
        <f>VLOOKUP($A4,'natural gas'!$A$2:$AQ$28,COLUMN('natural gas'!V$2),FALSE)+VLOOKUP($A4,'natural gas'!$A$32:$AQ$58,COLUMN('natural gas'!V$32),FALSE)</f>
        <v>5944640882239.9346</v>
      </c>
      <c r="W4">
        <f>VLOOKUP($A4,'natural gas'!$A$2:$AQ$28,COLUMN('natural gas'!W$2),FALSE)+VLOOKUP($A4,'natural gas'!$A$32:$AQ$58,COLUMN('natural gas'!W$32),FALSE)</f>
        <v>6068248530580.4629</v>
      </c>
      <c r="X4">
        <f>VLOOKUP($A4,'natural gas'!$A$2:$AQ$28,COLUMN('natural gas'!X$2),FALSE)+VLOOKUP($A4,'natural gas'!$A$32:$AQ$58,COLUMN('natural gas'!X$32),FALSE)</f>
        <v>6179291604470.207</v>
      </c>
      <c r="Y4">
        <f>VLOOKUP($A4,'natural gas'!$A$2:$AQ$28,COLUMN('natural gas'!Y$2),FALSE)+VLOOKUP($A4,'natural gas'!$A$32:$AQ$58,COLUMN('natural gas'!Y$32),FALSE)</f>
        <v>6283290681618.4697</v>
      </c>
      <c r="Z4">
        <f>VLOOKUP($A4,'natural gas'!$A$2:$AQ$28,COLUMN('natural gas'!Z$2),FALSE)+VLOOKUP($A4,'natural gas'!$A$32:$AQ$58,COLUMN('natural gas'!Z$32),FALSE)</f>
        <v>6379937299865.4844</v>
      </c>
      <c r="AA4">
        <f>VLOOKUP($A4,'natural gas'!$A$2:$AQ$28,COLUMN('natural gas'!AA$2),FALSE)+VLOOKUP($A4,'natural gas'!$A$32:$AQ$58,COLUMN('natural gas'!AA$32),FALSE)</f>
        <v>6468865925115.46</v>
      </c>
      <c r="AB4">
        <f>VLOOKUP($A4,'natural gas'!$A$2:$AQ$28,COLUMN('natural gas'!AB$2),FALSE)+VLOOKUP($A4,'natural gas'!$A$32:$AQ$58,COLUMN('natural gas'!AB$32),FALSE)</f>
        <v>6549782789326.8594</v>
      </c>
      <c r="AC4">
        <f>VLOOKUP($A4,'natural gas'!$A$2:$AQ$28,COLUMN('natural gas'!AC$2),FALSE)+VLOOKUP($A4,'natural gas'!$A$32:$AQ$58,COLUMN('natural gas'!AC$32),FALSE)</f>
        <v>6622407208278.2559</v>
      </c>
      <c r="AD4">
        <f>VLOOKUP($A4,'natural gas'!$A$2:$AQ$28,COLUMN('natural gas'!AD$2),FALSE)+VLOOKUP($A4,'natural gas'!$A$32:$AQ$58,COLUMN('natural gas'!AD$32),FALSE)</f>
        <v>6686474235712.2217</v>
      </c>
      <c r="AE4">
        <f>VLOOKUP($A4,'natural gas'!$A$2:$AQ$28,COLUMN('natural gas'!AE$2),FALSE)+VLOOKUP($A4,'natural gas'!$A$32:$AQ$58,COLUMN('natural gas'!AE$32),FALSE)</f>
        <v>6741669917210.1221</v>
      </c>
      <c r="AF4">
        <f>VLOOKUP($A4,'natural gas'!$A$2:$AQ$28,COLUMN('natural gas'!AF$2),FALSE)+VLOOKUP($A4,'natural gas'!$A$32:$AQ$58,COLUMN('natural gas'!AF$32),FALSE)</f>
        <v>6787767009385.7803</v>
      </c>
      <c r="AG4">
        <f>VLOOKUP($A4,'natural gas'!$A$2:$AQ$28,COLUMN('natural gas'!AG$2),FALSE)+VLOOKUP($A4,'natural gas'!$A$32:$AQ$58,COLUMN('natural gas'!AG$32),FALSE)</f>
        <v>6824493827538.0771</v>
      </c>
      <c r="AH4">
        <f>VLOOKUP($A4,'natural gas'!$A$2:$AQ$28,COLUMN('natural gas'!AH$2),FALSE)+VLOOKUP($A4,'natural gas'!$A$32:$AQ$58,COLUMN('natural gas'!AH$32),FALSE)</f>
        <v>6844804010351.2803</v>
      </c>
      <c r="AI4">
        <f>VLOOKUP($A4,'natural gas'!$A$2:$AQ$28,COLUMN('natural gas'!AI$2),FALSE)+VLOOKUP($A4,'natural gas'!$A$32:$AQ$58,COLUMN('natural gas'!AI$32),FALSE)</f>
        <v>6855311830841.0439</v>
      </c>
      <c r="AJ4">
        <f>VLOOKUP($A4,'natural gas'!$A$2:$AQ$28,COLUMN('natural gas'!AJ$2),FALSE)+VLOOKUP($A4,'natural gas'!$A$32:$AQ$58,COLUMN('natural gas'!AJ$32),FALSE)</f>
        <v>6855859686254.3564</v>
      </c>
      <c r="AK4">
        <f>VLOOKUP($A4,'natural gas'!$A$2:$AQ$28,COLUMN('natural gas'!AK$2),FALSE)+VLOOKUP($A4,'natural gas'!$A$32:$AQ$58,COLUMN('natural gas'!AK$32),FALSE)</f>
        <v>6846324123831.4551</v>
      </c>
      <c r="AL4">
        <f>VLOOKUP($A4,'natural gas'!$A$2:$AQ$28,COLUMN('natural gas'!AL$2),FALSE)+VLOOKUP($A4,'natural gas'!$A$32:$AQ$58,COLUMN('natural gas'!AL$32),FALSE)</f>
        <v>6826618392733.6953</v>
      </c>
      <c r="AM4">
        <f>VLOOKUP($A4,'natural gas'!$A$2:$AQ$28,COLUMN('natural gas'!AM$2),FALSE)+VLOOKUP($A4,'natural gas'!$A$32:$AQ$58,COLUMN('natural gas'!AM$32),FALSE)</f>
        <v>6796626145179.4922</v>
      </c>
      <c r="AN4">
        <f>VLOOKUP($A4,'natural gas'!$A$2:$AQ$28,COLUMN('natural gas'!AN$2),FALSE)+VLOOKUP($A4,'natural gas'!$A$32:$AQ$58,COLUMN('natural gas'!AN$32),FALSE)</f>
        <v>6756341785401.8701</v>
      </c>
      <c r="AO4">
        <f>VLOOKUP($A4,'natural gas'!$A$2:$AQ$28,COLUMN('natural gas'!AO$2),FALSE)+VLOOKUP($A4,'natural gas'!$A$32:$AQ$58,COLUMN('natural gas'!AO$32),FALSE)</f>
        <v>6705735314244.6494</v>
      </c>
      <c r="AP4">
        <f>VLOOKUP($A4,'natural gas'!$A$2:$AQ$28,COLUMN('natural gas'!AP$2),FALSE)+VLOOKUP($A4,'natural gas'!$A$32:$AQ$58,COLUMN('natural gas'!AP$32),FALSE)</f>
        <v>6644891220064.0215</v>
      </c>
      <c r="AQ4">
        <f>VLOOKUP($A4,'natural gas'!$A$2:$AQ$28,COLUMN('natural gas'!AQ$2),FALSE)+VLOOKUP($A4,'natural gas'!$A$32:$AQ$58,COLUMN('natural gas'!AQ$32),FALSE)</f>
        <v>6573873897524.0967</v>
      </c>
    </row>
    <row r="5" spans="1:43">
      <c r="A5" s="37" t="s">
        <v>619</v>
      </c>
      <c r="B5">
        <f>VLOOKUP($A5,'natural gas'!$A$2:$AQ$28,COLUMN('natural gas'!B$2),FALSE)+VLOOKUP($A5,'natural gas'!$A$32:$AQ$58,COLUMN('natural gas'!B$32),FALSE)</f>
        <v>1012706861129.5934</v>
      </c>
      <c r="C5">
        <f>VLOOKUP($A5,'natural gas'!$A$2:$AQ$28,COLUMN('natural gas'!C$2),FALSE)+VLOOKUP($A5,'natural gas'!$A$32:$AQ$58,COLUMN('natural gas'!C$32),FALSE)</f>
        <v>999565319558.46301</v>
      </c>
      <c r="D5">
        <f>VLOOKUP($A5,'natural gas'!$A$2:$AQ$28,COLUMN('natural gas'!D$2),FALSE)+VLOOKUP($A5,'natural gas'!$A$32:$AQ$58,COLUMN('natural gas'!D$32),FALSE)</f>
        <v>1053117634807.0327</v>
      </c>
      <c r="E5">
        <f>VLOOKUP($A5,'natural gas'!$A$2:$AQ$28,COLUMN('natural gas'!E$2),FALSE)+VLOOKUP($A5,'natural gas'!$A$32:$AQ$58,COLUMN('natural gas'!E$32),FALSE)</f>
        <v>1077422024518.5764</v>
      </c>
      <c r="F5">
        <f>VLOOKUP($A5,'natural gas'!$A$2:$AQ$28,COLUMN('natural gas'!F$2),FALSE)+VLOOKUP($A5,'natural gas'!$A$32:$AQ$58,COLUMN('natural gas'!F$32),FALSE)</f>
        <v>1100611898993.2112</v>
      </c>
      <c r="G5">
        <f>VLOOKUP($A5,'natural gas'!$A$2:$AQ$28,COLUMN('natural gas'!G$2),FALSE)+VLOOKUP($A5,'natural gas'!$A$32:$AQ$58,COLUMN('natural gas'!G$32),FALSE)</f>
        <v>1122708154731.7893</v>
      </c>
      <c r="H5">
        <f>VLOOKUP($A5,'natural gas'!$A$2:$AQ$28,COLUMN('natural gas'!H$2),FALSE)+VLOOKUP($A5,'natural gas'!$A$32:$AQ$58,COLUMN('natural gas'!H$32),FALSE)</f>
        <v>1144093551315.7852</v>
      </c>
      <c r="I5">
        <f>VLOOKUP($A5,'natural gas'!$A$2:$AQ$28,COLUMN('natural gas'!I$2),FALSE)+VLOOKUP($A5,'natural gas'!$A$32:$AQ$58,COLUMN('natural gas'!I$32),FALSE)</f>
        <v>1164381324392.8359</v>
      </c>
      <c r="J5">
        <f>VLOOKUP($A5,'natural gas'!$A$2:$AQ$28,COLUMN('natural gas'!J$2),FALSE)+VLOOKUP($A5,'natural gas'!$A$32:$AQ$58,COLUMN('natural gas'!J$32),FALSE)</f>
        <v>1184690188580.3557</v>
      </c>
      <c r="K5">
        <f>VLOOKUP($A5,'natural gas'!$A$2:$AQ$28,COLUMN('natural gas'!K$2),FALSE)+VLOOKUP($A5,'natural gas'!$A$32:$AQ$58,COLUMN('natural gas'!K$32),FALSE)</f>
        <v>1205018696042.7441</v>
      </c>
      <c r="L5">
        <f>VLOOKUP($A5,'natural gas'!$A$2:$AQ$28,COLUMN('natural gas'!L$2),FALSE)+VLOOKUP($A5,'natural gas'!$A$32:$AQ$58,COLUMN('natural gas'!L$32),FALSE)</f>
        <v>1225363389888.9856</v>
      </c>
      <c r="M5">
        <f>VLOOKUP($A5,'natural gas'!$A$2:$AQ$28,COLUMN('natural gas'!M$2),FALSE)+VLOOKUP($A5,'natural gas'!$A$32:$AQ$58,COLUMN('natural gas'!M$32),FALSE)</f>
        <v>1243875790923.9785</v>
      </c>
      <c r="N5">
        <f>VLOOKUP($A5,'natural gas'!$A$2:$AQ$28,COLUMN('natural gas'!N$2),FALSE)+VLOOKUP($A5,'natural gas'!$A$32:$AQ$58,COLUMN('natural gas'!N$32),FALSE)</f>
        <v>1262334243485.1497</v>
      </c>
      <c r="O5">
        <f>VLOOKUP($A5,'natural gas'!$A$2:$AQ$28,COLUMN('natural gas'!O$2),FALSE)+VLOOKUP($A5,'natural gas'!$A$32:$AQ$58,COLUMN('natural gas'!O$32),FALSE)</f>
        <v>1280730101144.1074</v>
      </c>
      <c r="P5">
        <f>VLOOKUP($A5,'natural gas'!$A$2:$AQ$28,COLUMN('natural gas'!P$2),FALSE)+VLOOKUP($A5,'natural gas'!$A$32:$AQ$58,COLUMN('natural gas'!P$32),FALSE)</f>
        <v>1299053197099.9983</v>
      </c>
      <c r="Q5">
        <f>VLOOKUP($A5,'natural gas'!$A$2:$AQ$28,COLUMN('natural gas'!Q$2),FALSE)+VLOOKUP($A5,'natural gas'!$A$32:$AQ$58,COLUMN('natural gas'!Q$32),FALSE)</f>
        <v>1317278912670.4487</v>
      </c>
      <c r="R5">
        <f>VLOOKUP($A5,'natural gas'!$A$2:$AQ$28,COLUMN('natural gas'!R$2),FALSE)+VLOOKUP($A5,'natural gas'!$A$32:$AQ$58,COLUMN('natural gas'!R$32),FALSE)</f>
        <v>1334073647755.3901</v>
      </c>
      <c r="S5">
        <f>VLOOKUP($A5,'natural gas'!$A$2:$AQ$28,COLUMN('natural gas'!S$2),FALSE)+VLOOKUP($A5,'natural gas'!$A$32:$AQ$58,COLUMN('natural gas'!S$32),FALSE)</f>
        <v>1352031698075.8608</v>
      </c>
      <c r="T5">
        <f>VLOOKUP($A5,'natural gas'!$A$2:$AQ$28,COLUMN('natural gas'!T$2),FALSE)+VLOOKUP($A5,'natural gas'!$A$32:$AQ$58,COLUMN('natural gas'!T$32),FALSE)</f>
        <v>1369820827387.1951</v>
      </c>
      <c r="U5">
        <f>VLOOKUP($A5,'natural gas'!$A$2:$AQ$28,COLUMN('natural gas'!U$2),FALSE)+VLOOKUP($A5,'natural gas'!$A$32:$AQ$58,COLUMN('natural gas'!U$32),FALSE)</f>
        <v>1387409162138.5134</v>
      </c>
      <c r="V5">
        <f>VLOOKUP($A5,'natural gas'!$A$2:$AQ$28,COLUMN('natural gas'!V$2),FALSE)+VLOOKUP($A5,'natural gas'!$A$32:$AQ$58,COLUMN('natural gas'!V$32),FALSE)</f>
        <v>1404763073528.9011</v>
      </c>
      <c r="W5">
        <f>VLOOKUP($A5,'natural gas'!$A$2:$AQ$28,COLUMN('natural gas'!W$2),FALSE)+VLOOKUP($A5,'natural gas'!$A$32:$AQ$58,COLUMN('natural gas'!W$32),FALSE)</f>
        <v>1420988888089.5295</v>
      </c>
      <c r="X5">
        <f>VLOOKUP($A5,'natural gas'!$A$2:$AQ$28,COLUMN('natural gas'!X$2),FALSE)+VLOOKUP($A5,'natural gas'!$A$32:$AQ$58,COLUMN('natural gas'!X$32),FALSE)</f>
        <v>1434596564908.3132</v>
      </c>
      <c r="Y5">
        <f>VLOOKUP($A5,'natural gas'!$A$2:$AQ$28,COLUMN('natural gas'!Y$2),FALSE)+VLOOKUP($A5,'natural gas'!$A$32:$AQ$58,COLUMN('natural gas'!Y$32),FALSE)</f>
        <v>1446902484485.2542</v>
      </c>
      <c r="Z5">
        <f>VLOOKUP($A5,'natural gas'!$A$2:$AQ$28,COLUMN('natural gas'!Z$2),FALSE)+VLOOKUP($A5,'natural gas'!$A$32:$AQ$58,COLUMN('natural gas'!Z$32),FALSE)</f>
        <v>1457846560549.979</v>
      </c>
      <c r="AA5">
        <f>VLOOKUP($A5,'natural gas'!$A$2:$AQ$28,COLUMN('natural gas'!AA$2),FALSE)+VLOOKUP($A5,'natural gas'!$A$32:$AQ$58,COLUMN('natural gas'!AA$32),FALSE)</f>
        <v>1467356607320.4963</v>
      </c>
      <c r="AB5">
        <f>VLOOKUP($A5,'natural gas'!$A$2:$AQ$28,COLUMN('natural gas'!AB$2),FALSE)+VLOOKUP($A5,'natural gas'!$A$32:$AQ$58,COLUMN('natural gas'!AB$32),FALSE)</f>
        <v>1475377695584.1106</v>
      </c>
      <c r="AC5">
        <f>VLOOKUP($A5,'natural gas'!$A$2:$AQ$28,COLUMN('natural gas'!AC$2),FALSE)+VLOOKUP($A5,'natural gas'!$A$32:$AQ$58,COLUMN('natural gas'!AC$32),FALSE)</f>
        <v>1481858336287.8728</v>
      </c>
      <c r="AD5">
        <f>VLOOKUP($A5,'natural gas'!$A$2:$AQ$28,COLUMN('natural gas'!AD$2),FALSE)+VLOOKUP($A5,'natural gas'!$A$32:$AQ$58,COLUMN('natural gas'!AD$32),FALSE)</f>
        <v>1486750905324.5667</v>
      </c>
      <c r="AE5">
        <f>VLOOKUP($A5,'natural gas'!$A$2:$AQ$28,COLUMN('natural gas'!AE$2),FALSE)+VLOOKUP($A5,'natural gas'!$A$32:$AQ$58,COLUMN('natural gas'!AE$32),FALSE)</f>
        <v>1489997173675.4229</v>
      </c>
      <c r="AF5">
        <f>VLOOKUP($A5,'natural gas'!$A$2:$AQ$28,COLUMN('natural gas'!AF$2),FALSE)+VLOOKUP($A5,'natural gas'!$A$32:$AQ$58,COLUMN('natural gas'!AF$32),FALSE)</f>
        <v>1491558404206.0176</v>
      </c>
      <c r="AG5">
        <f>VLOOKUP($A5,'natural gas'!$A$2:$AQ$28,COLUMN('natural gas'!AG$2),FALSE)+VLOOKUP($A5,'natural gas'!$A$32:$AQ$58,COLUMN('natural gas'!AG$32),FALSE)</f>
        <v>1491386101944.1934</v>
      </c>
      <c r="AH5">
        <f>VLOOKUP($A5,'natural gas'!$A$2:$AQ$28,COLUMN('natural gas'!AH$2),FALSE)+VLOOKUP($A5,'natural gas'!$A$32:$AQ$58,COLUMN('natural gas'!AH$32),FALSE)</f>
        <v>1487959209888.3074</v>
      </c>
      <c r="AI5">
        <f>VLOOKUP($A5,'natural gas'!$A$2:$AQ$28,COLUMN('natural gas'!AI$2),FALSE)+VLOOKUP($A5,'natural gas'!$A$32:$AQ$58,COLUMN('natural gas'!AI$32),FALSE)</f>
        <v>1482741119783.1472</v>
      </c>
      <c r="AJ5">
        <f>VLOOKUP($A5,'natural gas'!$A$2:$AQ$28,COLUMN('natural gas'!AJ$2),FALSE)+VLOOKUP($A5,'natural gas'!$A$32:$AQ$58,COLUMN('natural gas'!AJ$32),FALSE)</f>
        <v>1475706876710.4326</v>
      </c>
      <c r="AK5">
        <f>VLOOKUP($A5,'natural gas'!$A$2:$AQ$28,COLUMN('natural gas'!AK$2),FALSE)+VLOOKUP($A5,'natural gas'!$A$32:$AQ$58,COLUMN('natural gas'!AK$32),FALSE)</f>
        <v>1466838582140.5471</v>
      </c>
      <c r="AL5">
        <f>VLOOKUP($A5,'natural gas'!$A$2:$AQ$28,COLUMN('natural gas'!AL$2),FALSE)+VLOOKUP($A5,'natural gas'!$A$32:$AQ$58,COLUMN('natural gas'!AL$32),FALSE)</f>
        <v>1456125793150.811</v>
      </c>
      <c r="AM5">
        <f>VLOOKUP($A5,'natural gas'!$A$2:$AQ$28,COLUMN('natural gas'!AM$2),FALSE)+VLOOKUP($A5,'natural gas'!$A$32:$AQ$58,COLUMN('natural gas'!AM$32),FALSE)</f>
        <v>1443551303663.7661</v>
      </c>
      <c r="AN5">
        <f>VLOOKUP($A5,'natural gas'!$A$2:$AQ$28,COLUMN('natural gas'!AN$2),FALSE)+VLOOKUP($A5,'natural gas'!$A$32:$AQ$58,COLUMN('natural gas'!AN$32),FALSE)</f>
        <v>1429121000465.4756</v>
      </c>
      <c r="AO5">
        <f>VLOOKUP($A5,'natural gas'!$A$2:$AQ$28,COLUMN('natural gas'!AO$2),FALSE)+VLOOKUP($A5,'natural gas'!$A$32:$AQ$58,COLUMN('natural gas'!AO$32),FALSE)</f>
        <v>1412834950994.8889</v>
      </c>
      <c r="AP5">
        <f>VLOOKUP($A5,'natural gas'!$A$2:$AQ$28,COLUMN('natural gas'!AP$2),FALSE)+VLOOKUP($A5,'natural gas'!$A$32:$AQ$58,COLUMN('natural gas'!AP$32),FALSE)</f>
        <v>1394716713526.4722</v>
      </c>
      <c r="AQ5">
        <f>VLOOKUP($A5,'natural gas'!$A$2:$AQ$28,COLUMN('natural gas'!AQ$2),FALSE)+VLOOKUP($A5,'natural gas'!$A$32:$AQ$58,COLUMN('natural gas'!AQ$32),FALSE)</f>
        <v>1374784800638.1086</v>
      </c>
    </row>
    <row r="6" spans="1:43">
      <c r="A6" s="37" t="s">
        <v>620</v>
      </c>
      <c r="B6">
        <f>VLOOKUP($A6,'natural gas'!$A$2:$AQ$28,COLUMN('natural gas'!B$2),FALSE)+VLOOKUP($A6,'natural gas'!$A$32:$AQ$58,COLUMN('natural gas'!B$32),FALSE)</f>
        <v>0</v>
      </c>
      <c r="C6">
        <f>VLOOKUP($A6,'natural gas'!$A$2:$AQ$28,COLUMN('natural gas'!C$2),FALSE)+VLOOKUP($A6,'natural gas'!$A$32:$AQ$58,COLUMN('natural gas'!C$32),FALSE)</f>
        <v>0</v>
      </c>
      <c r="D6">
        <f>VLOOKUP($A6,'natural gas'!$A$2:$AQ$28,COLUMN('natural gas'!D$2),FALSE)+VLOOKUP($A6,'natural gas'!$A$32:$AQ$58,COLUMN('natural gas'!D$32),FALSE)</f>
        <v>0</v>
      </c>
      <c r="E6">
        <f>VLOOKUP($A6,'natural gas'!$A$2:$AQ$28,COLUMN('natural gas'!E$2),FALSE)+VLOOKUP($A6,'natural gas'!$A$32:$AQ$58,COLUMN('natural gas'!E$32),FALSE)</f>
        <v>0</v>
      </c>
      <c r="F6">
        <f>VLOOKUP($A6,'natural gas'!$A$2:$AQ$28,COLUMN('natural gas'!F$2),FALSE)+VLOOKUP($A6,'natural gas'!$A$32:$AQ$58,COLUMN('natural gas'!F$32),FALSE)</f>
        <v>0</v>
      </c>
      <c r="G6">
        <f>VLOOKUP($A6,'natural gas'!$A$2:$AQ$28,COLUMN('natural gas'!G$2),FALSE)+VLOOKUP($A6,'natural gas'!$A$32:$AQ$58,COLUMN('natural gas'!G$32),FALSE)</f>
        <v>0</v>
      </c>
      <c r="H6">
        <f>VLOOKUP($A6,'natural gas'!$A$2:$AQ$28,COLUMN('natural gas'!H$2),FALSE)+VLOOKUP($A6,'natural gas'!$A$32:$AQ$58,COLUMN('natural gas'!H$32),FALSE)</f>
        <v>0</v>
      </c>
      <c r="I6">
        <f>VLOOKUP($A6,'natural gas'!$A$2:$AQ$28,COLUMN('natural gas'!I$2),FALSE)+VLOOKUP($A6,'natural gas'!$A$32:$AQ$58,COLUMN('natural gas'!I$32),FALSE)</f>
        <v>0</v>
      </c>
      <c r="J6">
        <f>VLOOKUP($A6,'natural gas'!$A$2:$AQ$28,COLUMN('natural gas'!J$2),FALSE)+VLOOKUP($A6,'natural gas'!$A$32:$AQ$58,COLUMN('natural gas'!J$32),FALSE)</f>
        <v>0</v>
      </c>
      <c r="K6">
        <f>VLOOKUP($A6,'natural gas'!$A$2:$AQ$28,COLUMN('natural gas'!K$2),FALSE)+VLOOKUP($A6,'natural gas'!$A$32:$AQ$58,COLUMN('natural gas'!K$32),FALSE)</f>
        <v>0</v>
      </c>
      <c r="L6">
        <f>VLOOKUP($A6,'natural gas'!$A$2:$AQ$28,COLUMN('natural gas'!L$2),FALSE)+VLOOKUP($A6,'natural gas'!$A$32:$AQ$58,COLUMN('natural gas'!L$32),FALSE)</f>
        <v>0</v>
      </c>
      <c r="M6">
        <f>VLOOKUP($A6,'natural gas'!$A$2:$AQ$28,COLUMN('natural gas'!M$2),FALSE)+VLOOKUP($A6,'natural gas'!$A$32:$AQ$58,COLUMN('natural gas'!M$32),FALSE)</f>
        <v>0</v>
      </c>
      <c r="N6">
        <f>VLOOKUP($A6,'natural gas'!$A$2:$AQ$28,COLUMN('natural gas'!N$2),FALSE)+VLOOKUP($A6,'natural gas'!$A$32:$AQ$58,COLUMN('natural gas'!N$32),FALSE)</f>
        <v>0</v>
      </c>
      <c r="O6">
        <f>VLOOKUP($A6,'natural gas'!$A$2:$AQ$28,COLUMN('natural gas'!O$2),FALSE)+VLOOKUP($A6,'natural gas'!$A$32:$AQ$58,COLUMN('natural gas'!O$32),FALSE)</f>
        <v>0</v>
      </c>
      <c r="P6">
        <f>VLOOKUP($A6,'natural gas'!$A$2:$AQ$28,COLUMN('natural gas'!P$2),FALSE)+VLOOKUP($A6,'natural gas'!$A$32:$AQ$58,COLUMN('natural gas'!P$32),FALSE)</f>
        <v>0</v>
      </c>
      <c r="Q6">
        <f>VLOOKUP($A6,'natural gas'!$A$2:$AQ$28,COLUMN('natural gas'!Q$2),FALSE)+VLOOKUP($A6,'natural gas'!$A$32:$AQ$58,COLUMN('natural gas'!Q$32),FALSE)</f>
        <v>0</v>
      </c>
      <c r="R6">
        <f>VLOOKUP($A6,'natural gas'!$A$2:$AQ$28,COLUMN('natural gas'!R$2),FALSE)+VLOOKUP($A6,'natural gas'!$A$32:$AQ$58,COLUMN('natural gas'!R$32),FALSE)</f>
        <v>0</v>
      </c>
      <c r="S6">
        <f>VLOOKUP($A6,'natural gas'!$A$2:$AQ$28,COLUMN('natural gas'!S$2),FALSE)+VLOOKUP($A6,'natural gas'!$A$32:$AQ$58,COLUMN('natural gas'!S$32),FALSE)</f>
        <v>0</v>
      </c>
      <c r="T6">
        <f>VLOOKUP($A6,'natural gas'!$A$2:$AQ$28,COLUMN('natural gas'!T$2),FALSE)+VLOOKUP($A6,'natural gas'!$A$32:$AQ$58,COLUMN('natural gas'!T$32),FALSE)</f>
        <v>0</v>
      </c>
      <c r="U6">
        <f>VLOOKUP($A6,'natural gas'!$A$2:$AQ$28,COLUMN('natural gas'!U$2),FALSE)+VLOOKUP($A6,'natural gas'!$A$32:$AQ$58,COLUMN('natural gas'!U$32),FALSE)</f>
        <v>0</v>
      </c>
      <c r="V6">
        <f>VLOOKUP($A6,'natural gas'!$A$2:$AQ$28,COLUMN('natural gas'!V$2),FALSE)+VLOOKUP($A6,'natural gas'!$A$32:$AQ$58,COLUMN('natural gas'!V$32),FALSE)</f>
        <v>0</v>
      </c>
      <c r="W6">
        <f>VLOOKUP($A6,'natural gas'!$A$2:$AQ$28,COLUMN('natural gas'!W$2),FALSE)+VLOOKUP($A6,'natural gas'!$A$32:$AQ$58,COLUMN('natural gas'!W$32),FALSE)</f>
        <v>0</v>
      </c>
      <c r="X6">
        <f>VLOOKUP($A6,'natural gas'!$A$2:$AQ$28,COLUMN('natural gas'!X$2),FALSE)+VLOOKUP($A6,'natural gas'!$A$32:$AQ$58,COLUMN('natural gas'!X$32),FALSE)</f>
        <v>0</v>
      </c>
      <c r="Y6">
        <f>VLOOKUP($A6,'natural gas'!$A$2:$AQ$28,COLUMN('natural gas'!Y$2),FALSE)+VLOOKUP($A6,'natural gas'!$A$32:$AQ$58,COLUMN('natural gas'!Y$32),FALSE)</f>
        <v>0</v>
      </c>
      <c r="Z6">
        <f>VLOOKUP($A6,'natural gas'!$A$2:$AQ$28,COLUMN('natural gas'!Z$2),FALSE)+VLOOKUP($A6,'natural gas'!$A$32:$AQ$58,COLUMN('natural gas'!Z$32),FALSE)</f>
        <v>0</v>
      </c>
      <c r="AA6">
        <f>VLOOKUP($A6,'natural gas'!$A$2:$AQ$28,COLUMN('natural gas'!AA$2),FALSE)+VLOOKUP($A6,'natural gas'!$A$32:$AQ$58,COLUMN('natural gas'!AA$32),FALSE)</f>
        <v>0</v>
      </c>
      <c r="AB6">
        <f>VLOOKUP($A6,'natural gas'!$A$2:$AQ$28,COLUMN('natural gas'!AB$2),FALSE)+VLOOKUP($A6,'natural gas'!$A$32:$AQ$58,COLUMN('natural gas'!AB$32),FALSE)</f>
        <v>0</v>
      </c>
      <c r="AC6">
        <f>VLOOKUP($A6,'natural gas'!$A$2:$AQ$28,COLUMN('natural gas'!AC$2),FALSE)+VLOOKUP($A6,'natural gas'!$A$32:$AQ$58,COLUMN('natural gas'!AC$32),FALSE)</f>
        <v>0</v>
      </c>
      <c r="AD6">
        <f>VLOOKUP($A6,'natural gas'!$A$2:$AQ$28,COLUMN('natural gas'!AD$2),FALSE)+VLOOKUP($A6,'natural gas'!$A$32:$AQ$58,COLUMN('natural gas'!AD$32),FALSE)</f>
        <v>0</v>
      </c>
      <c r="AE6">
        <f>VLOOKUP($A6,'natural gas'!$A$2:$AQ$28,COLUMN('natural gas'!AE$2),FALSE)+VLOOKUP($A6,'natural gas'!$A$32:$AQ$58,COLUMN('natural gas'!AE$32),FALSE)</f>
        <v>0</v>
      </c>
      <c r="AF6">
        <f>VLOOKUP($A6,'natural gas'!$A$2:$AQ$28,COLUMN('natural gas'!AF$2),FALSE)+VLOOKUP($A6,'natural gas'!$A$32:$AQ$58,COLUMN('natural gas'!AF$32),FALSE)</f>
        <v>0</v>
      </c>
      <c r="AG6">
        <f>VLOOKUP($A6,'natural gas'!$A$2:$AQ$28,COLUMN('natural gas'!AG$2),FALSE)+VLOOKUP($A6,'natural gas'!$A$32:$AQ$58,COLUMN('natural gas'!AG$32),FALSE)</f>
        <v>0</v>
      </c>
      <c r="AH6">
        <f>VLOOKUP($A6,'natural gas'!$A$2:$AQ$28,COLUMN('natural gas'!AH$2),FALSE)+VLOOKUP($A6,'natural gas'!$A$32:$AQ$58,COLUMN('natural gas'!AH$32),FALSE)</f>
        <v>0</v>
      </c>
      <c r="AI6">
        <f>VLOOKUP($A6,'natural gas'!$A$2:$AQ$28,COLUMN('natural gas'!AI$2),FALSE)+VLOOKUP($A6,'natural gas'!$A$32:$AQ$58,COLUMN('natural gas'!AI$32),FALSE)</f>
        <v>0</v>
      </c>
      <c r="AJ6">
        <f>VLOOKUP($A6,'natural gas'!$A$2:$AQ$28,COLUMN('natural gas'!AJ$2),FALSE)+VLOOKUP($A6,'natural gas'!$A$32:$AQ$58,COLUMN('natural gas'!AJ$32),FALSE)</f>
        <v>0</v>
      </c>
      <c r="AK6">
        <f>VLOOKUP($A6,'natural gas'!$A$2:$AQ$28,COLUMN('natural gas'!AK$2),FALSE)+VLOOKUP($A6,'natural gas'!$A$32:$AQ$58,COLUMN('natural gas'!AK$32),FALSE)</f>
        <v>0</v>
      </c>
      <c r="AL6">
        <f>VLOOKUP($A6,'natural gas'!$A$2:$AQ$28,COLUMN('natural gas'!AL$2),FALSE)+VLOOKUP($A6,'natural gas'!$A$32:$AQ$58,COLUMN('natural gas'!AL$32),FALSE)</f>
        <v>0</v>
      </c>
      <c r="AM6">
        <f>VLOOKUP($A6,'natural gas'!$A$2:$AQ$28,COLUMN('natural gas'!AM$2),FALSE)+VLOOKUP($A6,'natural gas'!$A$32:$AQ$58,COLUMN('natural gas'!AM$32),FALSE)</f>
        <v>0</v>
      </c>
      <c r="AN6">
        <f>VLOOKUP($A6,'natural gas'!$A$2:$AQ$28,COLUMN('natural gas'!AN$2),FALSE)+VLOOKUP($A6,'natural gas'!$A$32:$AQ$58,COLUMN('natural gas'!AN$32),FALSE)</f>
        <v>0</v>
      </c>
      <c r="AO6">
        <f>VLOOKUP($A6,'natural gas'!$A$2:$AQ$28,COLUMN('natural gas'!AO$2),FALSE)+VLOOKUP($A6,'natural gas'!$A$32:$AQ$58,COLUMN('natural gas'!AO$32),FALSE)</f>
        <v>0</v>
      </c>
      <c r="AP6">
        <f>VLOOKUP($A6,'natural gas'!$A$2:$AQ$28,COLUMN('natural gas'!AP$2),FALSE)+VLOOKUP($A6,'natural gas'!$A$32:$AQ$58,COLUMN('natural gas'!AP$32),FALSE)</f>
        <v>0</v>
      </c>
      <c r="AQ6">
        <f>VLOOKUP($A6,'natural gas'!$A$2:$AQ$28,COLUMN('natural gas'!AQ$2),FALSE)+VLOOKUP($A6,'natural gas'!$A$32:$AQ$58,COLUMN('natural gas'!AQ$32),FALSE)</f>
        <v>0</v>
      </c>
    </row>
    <row r="7" spans="1:43">
      <c r="A7" s="37" t="s">
        <v>621</v>
      </c>
      <c r="B7">
        <f>VLOOKUP($A7,'natural gas'!$A$2:$AQ$28,COLUMN('natural gas'!B$2),FALSE)+VLOOKUP($A7,'natural gas'!$A$32:$AQ$58,COLUMN('natural gas'!B$32),FALSE)</f>
        <v>3893469271161.2627</v>
      </c>
      <c r="C7">
        <f>VLOOKUP($A7,'natural gas'!$A$2:$AQ$28,COLUMN('natural gas'!C$2),FALSE)+VLOOKUP($A7,'natural gas'!$A$32:$AQ$58,COLUMN('natural gas'!C$32),FALSE)</f>
        <v>4900880964086.5205</v>
      </c>
      <c r="D7">
        <f>VLOOKUP($A7,'natural gas'!$A$2:$AQ$28,COLUMN('natural gas'!D$2),FALSE)+VLOOKUP($A7,'natural gas'!$A$32:$AQ$58,COLUMN('natural gas'!D$32),FALSE)</f>
        <v>4485695774762.2129</v>
      </c>
      <c r="E7">
        <f>VLOOKUP($A7,'natural gas'!$A$2:$AQ$28,COLUMN('natural gas'!E$2),FALSE)+VLOOKUP($A7,'natural gas'!$A$32:$AQ$58,COLUMN('natural gas'!E$32),FALSE)</f>
        <v>4512308327880.1553</v>
      </c>
      <c r="F7">
        <f>VLOOKUP($A7,'natural gas'!$A$2:$AQ$28,COLUMN('natural gas'!F$2),FALSE)+VLOOKUP($A7,'natural gas'!$A$32:$AQ$58,COLUMN('natural gas'!F$32),FALSE)</f>
        <v>4530263177843.8262</v>
      </c>
      <c r="G7">
        <f>VLOOKUP($A7,'natural gas'!$A$2:$AQ$28,COLUMN('natural gas'!G$2),FALSE)+VLOOKUP($A7,'natural gas'!$A$32:$AQ$58,COLUMN('natural gas'!G$32),FALSE)</f>
        <v>4542803045648.2412</v>
      </c>
      <c r="H7">
        <f>VLOOKUP($A7,'natural gas'!$A$2:$AQ$28,COLUMN('natural gas'!H$2),FALSE)+VLOOKUP($A7,'natural gas'!$A$32:$AQ$58,COLUMN('natural gas'!H$32),FALSE)</f>
        <v>4551877285891.4678</v>
      </c>
      <c r="I7">
        <f>VLOOKUP($A7,'natural gas'!$A$2:$AQ$28,COLUMN('natural gas'!I$2),FALSE)+VLOOKUP($A7,'natural gas'!$A$32:$AQ$58,COLUMN('natural gas'!I$32),FALSE)</f>
        <v>4556274124829.2969</v>
      </c>
      <c r="J7">
        <f>VLOOKUP($A7,'natural gas'!$A$2:$AQ$28,COLUMN('natural gas'!J$2),FALSE)+VLOOKUP($A7,'natural gas'!$A$32:$AQ$58,COLUMN('natural gas'!J$32),FALSE)</f>
        <v>4560636067308.8545</v>
      </c>
      <c r="K7">
        <f>VLOOKUP($A7,'natural gas'!$A$2:$AQ$28,COLUMN('natural gas'!K$2),FALSE)+VLOOKUP($A7,'natural gas'!$A$32:$AQ$58,COLUMN('natural gas'!K$32),FALSE)</f>
        <v>4565048404452.5107</v>
      </c>
      <c r="L7">
        <f>VLOOKUP($A7,'natural gas'!$A$2:$AQ$28,COLUMN('natural gas'!L$2),FALSE)+VLOOKUP($A7,'natural gas'!$A$32:$AQ$58,COLUMN('natural gas'!L$32),FALSE)</f>
        <v>4569568352233.8525</v>
      </c>
      <c r="M7">
        <f>VLOOKUP($A7,'natural gas'!$A$2:$AQ$28,COLUMN('natural gas'!M$2),FALSE)+VLOOKUP($A7,'natural gas'!$A$32:$AQ$58,COLUMN('natural gas'!M$32),FALSE)</f>
        <v>4567461670599.1396</v>
      </c>
      <c r="N7">
        <f>VLOOKUP($A7,'natural gas'!$A$2:$AQ$28,COLUMN('natural gas'!N$2),FALSE)+VLOOKUP($A7,'natural gas'!$A$32:$AQ$58,COLUMN('natural gas'!N$32),FALSE)</f>
        <v>4565505342704.3564</v>
      </c>
      <c r="O7">
        <f>VLOOKUP($A7,'natural gas'!$A$2:$AQ$28,COLUMN('natural gas'!O$2),FALSE)+VLOOKUP($A7,'natural gas'!$A$32:$AQ$58,COLUMN('natural gas'!O$32),FALSE)</f>
        <v>4563696336340.1484</v>
      </c>
      <c r="P7">
        <f>VLOOKUP($A7,'natural gas'!$A$2:$AQ$28,COLUMN('natural gas'!P$2),FALSE)+VLOOKUP($A7,'natural gas'!$A$32:$AQ$58,COLUMN('natural gas'!P$32),FALSE)</f>
        <v>4562018102362.0342</v>
      </c>
      <c r="Q7">
        <f>VLOOKUP($A7,'natural gas'!$A$2:$AQ$28,COLUMN('natural gas'!Q$2),FALSE)+VLOOKUP($A7,'natural gas'!$A$32:$AQ$58,COLUMN('natural gas'!Q$32),FALSE)</f>
        <v>4560397906264.7773</v>
      </c>
      <c r="R7">
        <f>VLOOKUP($A7,'natural gas'!$A$2:$AQ$28,COLUMN('natural gas'!R$2),FALSE)+VLOOKUP($A7,'natural gas'!$A$32:$AQ$58,COLUMN('natural gas'!R$32),FALSE)</f>
        <v>4554292415960.4131</v>
      </c>
      <c r="S7">
        <f>VLOOKUP($A7,'natural gas'!$A$2:$AQ$28,COLUMN('natural gas'!S$2),FALSE)+VLOOKUP($A7,'natural gas'!$A$32:$AQ$58,COLUMN('natural gas'!S$32),FALSE)</f>
        <v>4552627329496.248</v>
      </c>
      <c r="T7">
        <f>VLOOKUP($A7,'natural gas'!$A$2:$AQ$28,COLUMN('natural gas'!T$2),FALSE)+VLOOKUP($A7,'natural gas'!$A$32:$AQ$58,COLUMN('natural gas'!T$32),FALSE)</f>
        <v>4550799447345.0469</v>
      </c>
      <c r="U7">
        <f>VLOOKUP($A7,'natural gas'!$A$2:$AQ$28,COLUMN('natural gas'!U$2),FALSE)+VLOOKUP($A7,'natural gas'!$A$32:$AQ$58,COLUMN('natural gas'!U$32),FALSE)</f>
        <v>4548709057546.7295</v>
      </c>
      <c r="V7">
        <f>VLOOKUP($A7,'natural gas'!$A$2:$AQ$28,COLUMN('natural gas'!V$2),FALSE)+VLOOKUP($A7,'natural gas'!$A$32:$AQ$58,COLUMN('natural gas'!V$32),FALSE)</f>
        <v>4546252783864.2227</v>
      </c>
      <c r="W7">
        <f>VLOOKUP($A7,'natural gas'!$A$2:$AQ$28,COLUMN('natural gas'!W$2),FALSE)+VLOOKUP($A7,'natural gas'!$A$32:$AQ$58,COLUMN('natural gas'!W$32),FALSE)</f>
        <v>4540581665947.0742</v>
      </c>
      <c r="X7">
        <f>VLOOKUP($A7,'natural gas'!$A$2:$AQ$28,COLUMN('natural gas'!X$2),FALSE)+VLOOKUP($A7,'natural gas'!$A$32:$AQ$58,COLUMN('natural gas'!X$32),FALSE)</f>
        <v>4527104146549.29</v>
      </c>
      <c r="Y7">
        <f>VLOOKUP($A7,'natural gas'!$A$2:$AQ$28,COLUMN('natural gas'!Y$2),FALSE)+VLOOKUP($A7,'natural gas'!$A$32:$AQ$58,COLUMN('natural gas'!Y$32),FALSE)</f>
        <v>4510197877216.8525</v>
      </c>
      <c r="Z7">
        <f>VLOOKUP($A7,'natural gas'!$A$2:$AQ$28,COLUMN('natural gas'!Z$2),FALSE)+VLOOKUP($A7,'natural gas'!$A$32:$AQ$58,COLUMN('natural gas'!Z$32),FALSE)</f>
        <v>4489786926204.0137</v>
      </c>
      <c r="AA7">
        <f>VLOOKUP($A7,'natural gas'!$A$2:$AQ$28,COLUMN('natural gas'!AA$2),FALSE)+VLOOKUP($A7,'natural gas'!$A$32:$AQ$58,COLUMN('natural gas'!AA$32),FALSE)</f>
        <v>4465759876642.4824</v>
      </c>
      <c r="AB7">
        <f>VLOOKUP($A7,'natural gas'!$A$2:$AQ$28,COLUMN('natural gas'!AB$2),FALSE)+VLOOKUP($A7,'natural gas'!$A$32:$AQ$58,COLUMN('natural gas'!AB$32),FALSE)</f>
        <v>4438060475576.2539</v>
      </c>
      <c r="AC7">
        <f>VLOOKUP($A7,'natural gas'!$A$2:$AQ$28,COLUMN('natural gas'!AC$2),FALSE)+VLOOKUP($A7,'natural gas'!$A$32:$AQ$58,COLUMN('natural gas'!AC$32),FALSE)</f>
        <v>4406643640844.6035</v>
      </c>
      <c r="AD7">
        <f>VLOOKUP($A7,'natural gas'!$A$2:$AQ$28,COLUMN('natural gas'!AD$2),FALSE)+VLOOKUP($A7,'natural gas'!$A$32:$AQ$58,COLUMN('natural gas'!AD$32),FALSE)</f>
        <v>4371476334292.248</v>
      </c>
      <c r="AE7">
        <f>VLOOKUP($A7,'natural gas'!$A$2:$AQ$28,COLUMN('natural gas'!AE$2),FALSE)+VLOOKUP($A7,'natural gas'!$A$32:$AQ$58,COLUMN('natural gas'!AE$32),FALSE)</f>
        <v>4332495058836.3887</v>
      </c>
      <c r="AF7">
        <f>VLOOKUP($A7,'natural gas'!$A$2:$AQ$28,COLUMN('natural gas'!AF$2),FALSE)+VLOOKUP($A7,'natural gas'!$A$32:$AQ$58,COLUMN('natural gas'!AF$32),FALSE)</f>
        <v>4289694304474.7749</v>
      </c>
      <c r="AG7">
        <f>VLOOKUP($A7,'natural gas'!$A$2:$AQ$28,COLUMN('natural gas'!AG$2),FALSE)+VLOOKUP($A7,'natural gas'!$A$32:$AQ$58,COLUMN('natural gas'!AG$32),FALSE)</f>
        <v>4243040410270.1934</v>
      </c>
      <c r="AH7">
        <f>VLOOKUP($A7,'natural gas'!$A$2:$AQ$28,COLUMN('natural gas'!AH$2),FALSE)+VLOOKUP($A7,'natural gas'!$A$32:$AQ$58,COLUMN('natural gas'!AH$32),FALSE)</f>
        <v>4188355715101.6958</v>
      </c>
      <c r="AI7">
        <f>VLOOKUP($A7,'natural gas'!$A$2:$AQ$28,COLUMN('natural gas'!AI$2),FALSE)+VLOOKUP($A7,'natural gas'!$A$32:$AQ$58,COLUMN('natural gas'!AI$32),FALSE)</f>
        <v>4129950100546.209</v>
      </c>
      <c r="AJ7">
        <f>VLOOKUP($A7,'natural gas'!$A$2:$AQ$28,COLUMN('natural gas'!AJ$2),FALSE)+VLOOKUP($A7,'natural gas'!$A$32:$AQ$58,COLUMN('natural gas'!AJ$32),FALSE)</f>
        <v>4067851805609.6904</v>
      </c>
      <c r="AK7">
        <f>VLOOKUP($A7,'natural gas'!$A$2:$AQ$28,COLUMN('natural gas'!AK$2),FALSE)+VLOOKUP($A7,'natural gas'!$A$32:$AQ$58,COLUMN('natural gas'!AK$32),FALSE)</f>
        <v>4002107368500.6309</v>
      </c>
      <c r="AL7">
        <f>VLOOKUP($A7,'natural gas'!$A$2:$AQ$28,COLUMN('natural gas'!AL$2),FALSE)+VLOOKUP($A7,'natural gas'!$A$32:$AQ$58,COLUMN('natural gas'!AL$32),FALSE)</f>
        <v>3932781939746.4609</v>
      </c>
      <c r="AM7">
        <f>VLOOKUP($A7,'natural gas'!$A$2:$AQ$28,COLUMN('natural gas'!AM$2),FALSE)+VLOOKUP($A7,'natural gas'!$A$32:$AQ$58,COLUMN('natural gas'!AM$32),FALSE)</f>
        <v>3859920483743.9438</v>
      </c>
      <c r="AN7">
        <f>VLOOKUP($A7,'natural gas'!$A$2:$AQ$28,COLUMN('natural gas'!AN$2),FALSE)+VLOOKUP($A7,'natural gas'!$A$32:$AQ$58,COLUMN('natural gas'!AN$32),FALSE)</f>
        <v>3783627959610.9619</v>
      </c>
      <c r="AO7">
        <f>VLOOKUP($A7,'natural gas'!$A$2:$AQ$28,COLUMN('natural gas'!AO$2),FALSE)+VLOOKUP($A7,'natural gas'!$A$32:$AQ$58,COLUMN('natural gas'!AO$32),FALSE)</f>
        <v>3703990721611.2207</v>
      </c>
      <c r="AP7">
        <f>VLOOKUP($A7,'natural gas'!$A$2:$AQ$28,COLUMN('natural gas'!AP$2),FALSE)+VLOOKUP($A7,'natural gas'!$A$32:$AQ$58,COLUMN('natural gas'!AP$32),FALSE)</f>
        <v>3621153638572.6177</v>
      </c>
      <c r="AQ7">
        <f>VLOOKUP($A7,'natural gas'!$A$2:$AQ$28,COLUMN('natural gas'!AQ$2),FALSE)+VLOOKUP($A7,'natural gas'!$A$32:$AQ$58,COLUMN('natural gas'!AQ$32),FALSE)</f>
        <v>3535244021755.7358</v>
      </c>
    </row>
    <row r="8" spans="1:43">
      <c r="A8" s="37" t="s">
        <v>622</v>
      </c>
      <c r="B8">
        <f>VLOOKUP($A8,'natural gas'!$A$2:$AQ$28,COLUMN('natural gas'!B$2),FALSE)+VLOOKUP($A8,'natural gas'!$A$32:$AQ$58,COLUMN('natural gas'!B$32),FALSE)</f>
        <v>1262746790646.8962</v>
      </c>
      <c r="C8">
        <f>VLOOKUP($A8,'natural gas'!$A$2:$AQ$28,COLUMN('natural gas'!C$2),FALSE)+VLOOKUP($A8,'natural gas'!$A$32:$AQ$58,COLUMN('natural gas'!C$32),FALSE)</f>
        <v>1353327428304.4392</v>
      </c>
      <c r="D8">
        <f>VLOOKUP($A8,'natural gas'!$A$2:$AQ$28,COLUMN('natural gas'!D$2),FALSE)+VLOOKUP($A8,'natural gas'!$A$32:$AQ$58,COLUMN('natural gas'!D$32),FALSE)</f>
        <v>1464325224017.1873</v>
      </c>
      <c r="E8">
        <f>VLOOKUP($A8,'natural gas'!$A$2:$AQ$28,COLUMN('natural gas'!E$2),FALSE)+VLOOKUP($A8,'natural gas'!$A$32:$AQ$58,COLUMN('natural gas'!E$32),FALSE)</f>
        <v>1351037723325.7227</v>
      </c>
      <c r="F8">
        <f>VLOOKUP($A8,'natural gas'!$A$2:$AQ$28,COLUMN('natural gas'!F$2),FALSE)+VLOOKUP($A8,'natural gas'!$A$32:$AQ$58,COLUMN('natural gas'!F$32),FALSE)</f>
        <v>1340731898713.6758</v>
      </c>
      <c r="G8">
        <f>VLOOKUP($A8,'natural gas'!$A$2:$AQ$28,COLUMN('natural gas'!G$2),FALSE)+VLOOKUP($A8,'natural gas'!$A$32:$AQ$58,COLUMN('natural gas'!G$32),FALSE)</f>
        <v>1329172977982.7104</v>
      </c>
      <c r="H8">
        <f>VLOOKUP($A8,'natural gas'!$A$2:$AQ$28,COLUMN('natural gas'!H$2),FALSE)+VLOOKUP($A8,'natural gas'!$A$32:$AQ$58,COLUMN('natural gas'!H$32),FALSE)</f>
        <v>1316965046571.4988</v>
      </c>
      <c r="I8">
        <f>VLOOKUP($A8,'natural gas'!$A$2:$AQ$28,COLUMN('natural gas'!I$2),FALSE)+VLOOKUP($A8,'natural gas'!$A$32:$AQ$58,COLUMN('natural gas'!I$32),FALSE)</f>
        <v>1303780597859.8584</v>
      </c>
      <c r="J8">
        <f>VLOOKUP($A8,'natural gas'!$A$2:$AQ$28,COLUMN('natural gas'!J$2),FALSE)+VLOOKUP($A8,'natural gas'!$A$32:$AQ$58,COLUMN('natural gas'!J$32),FALSE)</f>
        <v>1290963117632.6958</v>
      </c>
      <c r="K8">
        <f>VLOOKUP($A8,'natural gas'!$A$2:$AQ$28,COLUMN('natural gas'!K$2),FALSE)+VLOOKUP($A8,'natural gas'!$A$32:$AQ$58,COLUMN('natural gas'!K$32),FALSE)</f>
        <v>1278522418602.2893</v>
      </c>
      <c r="L8">
        <f>VLOOKUP($A8,'natural gas'!$A$2:$AQ$28,COLUMN('natural gas'!L$2),FALSE)+VLOOKUP($A8,'natural gas'!$A$32:$AQ$58,COLUMN('natural gas'!L$32),FALSE)</f>
        <v>1266460271158.814</v>
      </c>
      <c r="M8">
        <f>VLOOKUP($A8,'natural gas'!$A$2:$AQ$28,COLUMN('natural gas'!M$2),FALSE)+VLOOKUP($A8,'natural gas'!$A$32:$AQ$58,COLUMN('natural gas'!M$32),FALSE)</f>
        <v>1252915537140.981</v>
      </c>
      <c r="N8">
        <f>VLOOKUP($A8,'natural gas'!$A$2:$AQ$28,COLUMN('natural gas'!N$2),FALSE)+VLOOKUP($A8,'natural gas'!$A$32:$AQ$58,COLUMN('natural gas'!N$32),FALSE)</f>
        <v>1239771170450.9631</v>
      </c>
      <c r="O8">
        <f>VLOOKUP($A8,'natural gas'!$A$2:$AQ$28,COLUMN('natural gas'!O$2),FALSE)+VLOOKUP($A8,'natural gas'!$A$32:$AQ$58,COLUMN('natural gas'!O$32),FALSE)</f>
        <v>1227012055199.7998</v>
      </c>
      <c r="P8">
        <f>VLOOKUP($A8,'natural gas'!$A$2:$AQ$28,COLUMN('natural gas'!P$2),FALSE)+VLOOKUP($A8,'natural gas'!$A$32:$AQ$58,COLUMN('natural gas'!P$32),FALSE)</f>
        <v>1214620221359.5303</v>
      </c>
      <c r="Q8">
        <f>VLOOKUP($A8,'natural gas'!$A$2:$AQ$28,COLUMN('natural gas'!Q$2),FALSE)+VLOOKUP($A8,'natural gas'!$A$32:$AQ$58,COLUMN('natural gas'!Q$32),FALSE)</f>
        <v>1202563720498.1873</v>
      </c>
      <c r="R8">
        <f>VLOOKUP($A8,'natural gas'!$A$2:$AQ$28,COLUMN('natural gas'!R$2),FALSE)+VLOOKUP($A8,'natural gas'!$A$32:$AQ$58,COLUMN('natural gas'!R$32),FALSE)</f>
        <v>1189644167199.1069</v>
      </c>
      <c r="S8">
        <f>VLOOKUP($A8,'natural gas'!$A$2:$AQ$28,COLUMN('natural gas'!S$2),FALSE)+VLOOKUP($A8,'natural gas'!$A$32:$AQ$58,COLUMN('natural gas'!S$32),FALSE)</f>
        <v>1178193413933.7031</v>
      </c>
      <c r="T8">
        <f>VLOOKUP($A8,'natural gas'!$A$2:$AQ$28,COLUMN('natural gas'!T$2),FALSE)+VLOOKUP($A8,'natural gas'!$A$32:$AQ$58,COLUMN('natural gas'!T$32),FALSE)</f>
        <v>1166988673183.4358</v>
      </c>
      <c r="U8">
        <f>VLOOKUP($A8,'natural gas'!$A$2:$AQ$28,COLUMN('natural gas'!U$2),FALSE)+VLOOKUP($A8,'natural gas'!$A$32:$AQ$58,COLUMN('natural gas'!U$32),FALSE)</f>
        <v>1155996083172.1204</v>
      </c>
      <c r="V8">
        <f>VLOOKUP($A8,'natural gas'!$A$2:$AQ$28,COLUMN('natural gas'!V$2),FALSE)+VLOOKUP($A8,'natural gas'!$A$32:$AQ$58,COLUMN('natural gas'!V$32),FALSE)</f>
        <v>1145182145225.679</v>
      </c>
      <c r="W8">
        <f>VLOOKUP($A8,'natural gas'!$A$2:$AQ$28,COLUMN('natural gas'!W$2),FALSE)+VLOOKUP($A8,'natural gas'!$A$32:$AQ$58,COLUMN('natural gas'!W$32),FALSE)</f>
        <v>1133829001277.8354</v>
      </c>
      <c r="X8">
        <f>VLOOKUP($A8,'natural gas'!$A$2:$AQ$28,COLUMN('natural gas'!X$2),FALSE)+VLOOKUP($A8,'natural gas'!$A$32:$AQ$58,COLUMN('natural gas'!X$32),FALSE)</f>
        <v>1120811944418.2136</v>
      </c>
      <c r="Y8">
        <f>VLOOKUP($A8,'natural gas'!$A$2:$AQ$28,COLUMN('natural gas'!Y$2),FALSE)+VLOOKUP($A8,'natural gas'!$A$32:$AQ$58,COLUMN('natural gas'!Y$32),FALSE)</f>
        <v>1107245770184.5796</v>
      </c>
      <c r="Z8">
        <f>VLOOKUP($A8,'natural gas'!$A$2:$AQ$28,COLUMN('natural gas'!Z$2),FALSE)+VLOOKUP($A8,'natural gas'!$A$32:$AQ$58,COLUMN('natural gas'!Z$32),FALSE)</f>
        <v>1093123448535.0079</v>
      </c>
      <c r="AA8">
        <f>VLOOKUP($A8,'natural gas'!$A$2:$AQ$28,COLUMN('natural gas'!AA$2),FALSE)+VLOOKUP($A8,'natural gas'!$A$32:$AQ$58,COLUMN('natural gas'!AA$32),FALSE)</f>
        <v>1078429386416.5773</v>
      </c>
      <c r="AB8">
        <f>VLOOKUP($A8,'natural gas'!$A$2:$AQ$28,COLUMN('natural gas'!AB$2),FALSE)+VLOOKUP($A8,'natural gas'!$A$32:$AQ$58,COLUMN('natural gas'!AB$32),FALSE)</f>
        <v>1063161479174.5535</v>
      </c>
      <c r="AC8">
        <f>VLOOKUP($A8,'natural gas'!$A$2:$AQ$28,COLUMN('natural gas'!AC$2),FALSE)+VLOOKUP($A8,'natural gas'!$A$32:$AQ$58,COLUMN('natural gas'!AC$32),FALSE)</f>
        <v>1047320111171.2109</v>
      </c>
      <c r="AD8">
        <f>VLOOKUP($A8,'natural gas'!$A$2:$AQ$28,COLUMN('natural gas'!AD$2),FALSE)+VLOOKUP($A8,'natural gas'!$A$32:$AQ$58,COLUMN('natural gas'!AD$32),FALSE)</f>
        <v>1030908261468.7114</v>
      </c>
      <c r="AE8">
        <f>VLOOKUP($A8,'natural gas'!$A$2:$AQ$28,COLUMN('natural gas'!AE$2),FALSE)+VLOOKUP($A8,'natural gas'!$A$32:$AQ$58,COLUMN('natural gas'!AE$32),FALSE)</f>
        <v>1013921455785.705</v>
      </c>
      <c r="AF8">
        <f>VLOOKUP($A8,'natural gas'!$A$2:$AQ$28,COLUMN('natural gas'!AF$2),FALSE)+VLOOKUP($A8,'natural gas'!$A$32:$AQ$58,COLUMN('natural gas'!AF$32),FALSE)</f>
        <v>996368589007.92578</v>
      </c>
      <c r="AG8">
        <f>VLOOKUP($A8,'natural gas'!$A$2:$AQ$28,COLUMN('natural gas'!AG$2),FALSE)+VLOOKUP($A8,'natural gas'!$A$32:$AQ$58,COLUMN('natural gas'!AG$32),FALSE)</f>
        <v>978251566409.8822</v>
      </c>
      <c r="AH8">
        <f>VLOOKUP($A8,'natural gas'!$A$2:$AQ$28,COLUMN('natural gas'!AH$2),FALSE)+VLOOKUP($A8,'natural gas'!$A$32:$AQ$58,COLUMN('natural gas'!AH$32),FALSE)</f>
        <v>958623532362.72791</v>
      </c>
      <c r="AI8">
        <f>VLOOKUP($A8,'natural gas'!$A$2:$AQ$28,COLUMN('natural gas'!AI$2),FALSE)+VLOOKUP($A8,'natural gas'!$A$32:$AQ$58,COLUMN('natural gas'!AI$32),FALSE)</f>
        <v>938493209023.22253</v>
      </c>
      <c r="AJ8">
        <f>VLOOKUP($A8,'natural gas'!$A$2:$AQ$28,COLUMN('natural gas'!AJ$2),FALSE)+VLOOKUP($A8,'natural gas'!$A$32:$AQ$58,COLUMN('natural gas'!AJ$32),FALSE)</f>
        <v>917874200907.73938</v>
      </c>
      <c r="AK8">
        <f>VLOOKUP($A8,'natural gas'!$A$2:$AQ$28,COLUMN('natural gas'!AK$2),FALSE)+VLOOKUP($A8,'natural gas'!$A$32:$AQ$58,COLUMN('natural gas'!AK$32),FALSE)</f>
        <v>896783621584.2135</v>
      </c>
      <c r="AL8">
        <f>VLOOKUP($A8,'natural gas'!$A$2:$AQ$28,COLUMN('natural gas'!AL$2),FALSE)+VLOOKUP($A8,'natural gas'!$A$32:$AQ$58,COLUMN('natural gas'!AL$32),FALSE)</f>
        <v>875242049736.05676</v>
      </c>
      <c r="AM8">
        <f>VLOOKUP($A8,'natural gas'!$A$2:$AQ$28,COLUMN('natural gas'!AM$2),FALSE)+VLOOKUP($A8,'natural gas'!$A$32:$AQ$58,COLUMN('natural gas'!AM$32),FALSE)</f>
        <v>853264844463.14417</v>
      </c>
      <c r="AN8">
        <f>VLOOKUP($A8,'natural gas'!$A$2:$AQ$28,COLUMN('natural gas'!AN$2),FALSE)+VLOOKUP($A8,'natural gas'!$A$32:$AQ$58,COLUMN('natural gas'!AN$32),FALSE)</f>
        <v>830879935545.08569</v>
      </c>
      <c r="AO8">
        <f>VLOOKUP($A8,'natural gas'!$A$2:$AQ$28,COLUMN('natural gas'!AO$2),FALSE)+VLOOKUP($A8,'natural gas'!$A$32:$AQ$58,COLUMN('natural gas'!AO$32),FALSE)</f>
        <v>808110274152.42419</v>
      </c>
      <c r="AP8">
        <f>VLOOKUP($A8,'natural gas'!$A$2:$AQ$28,COLUMN('natural gas'!AP$2),FALSE)+VLOOKUP($A8,'natural gas'!$A$32:$AQ$58,COLUMN('natural gas'!AP$32),FALSE)</f>
        <v>784990724870.62952</v>
      </c>
      <c r="AQ8">
        <f>VLOOKUP($A8,'natural gas'!$A$2:$AQ$28,COLUMN('natural gas'!AQ$2),FALSE)+VLOOKUP($A8,'natural gas'!$A$32:$AQ$58,COLUMN('natural gas'!AQ$32),FALSE)</f>
        <v>761551316167.37317</v>
      </c>
    </row>
    <row r="9" spans="1:43">
      <c r="A9" s="37" t="s">
        <v>623</v>
      </c>
      <c r="B9">
        <f>VLOOKUP($A9,'natural gas'!$A$2:$AQ$28,COLUMN('natural gas'!B$2),FALSE)+VLOOKUP($A9,'natural gas'!$A$32:$AQ$58,COLUMN('natural gas'!B$32),FALSE)</f>
        <v>1052288992205.7456</v>
      </c>
      <c r="C9">
        <f>VLOOKUP($A9,'natural gas'!$A$2:$AQ$28,COLUMN('natural gas'!C$2),FALSE)+VLOOKUP($A9,'natural gas'!$A$32:$AQ$58,COLUMN('natural gas'!C$32),FALSE)</f>
        <v>831667593496.67419</v>
      </c>
      <c r="D9">
        <f>VLOOKUP($A9,'natural gas'!$A$2:$AQ$28,COLUMN('natural gas'!D$2),FALSE)+VLOOKUP($A9,'natural gas'!$A$32:$AQ$58,COLUMN('natural gas'!D$32),FALSE)</f>
        <v>1182082124880.1797</v>
      </c>
      <c r="E9">
        <f>VLOOKUP($A9,'natural gas'!$A$2:$AQ$28,COLUMN('natural gas'!E$2),FALSE)+VLOOKUP($A9,'natural gas'!$A$32:$AQ$58,COLUMN('natural gas'!E$32),FALSE)</f>
        <v>1190939382787.4299</v>
      </c>
      <c r="F9">
        <f>VLOOKUP($A9,'natural gas'!$A$2:$AQ$28,COLUMN('natural gas'!F$2),FALSE)+VLOOKUP($A9,'natural gas'!$A$32:$AQ$58,COLUMN('natural gas'!F$32),FALSE)</f>
        <v>1197355600380.0039</v>
      </c>
      <c r="G9">
        <f>VLOOKUP($A9,'natural gas'!$A$2:$AQ$28,COLUMN('natural gas'!G$2),FALSE)+VLOOKUP($A9,'natural gas'!$A$32:$AQ$58,COLUMN('natural gas'!G$32),FALSE)</f>
        <v>1202182491788.092</v>
      </c>
      <c r="H9">
        <f>VLOOKUP($A9,'natural gas'!$A$2:$AQ$28,COLUMN('natural gas'!H$2),FALSE)+VLOOKUP($A9,'natural gas'!$A$32:$AQ$58,COLUMN('natural gas'!H$32),FALSE)</f>
        <v>1205934641819.2271</v>
      </c>
      <c r="I9">
        <f>VLOOKUP($A9,'natural gas'!$A$2:$AQ$28,COLUMN('natural gas'!I$2),FALSE)+VLOOKUP($A9,'natural gas'!$A$32:$AQ$58,COLUMN('natural gas'!I$32),FALSE)</f>
        <v>1208291279645.2419</v>
      </c>
      <c r="J9">
        <f>VLOOKUP($A9,'natural gas'!$A$2:$AQ$28,COLUMN('natural gas'!J$2),FALSE)+VLOOKUP($A9,'natural gas'!$A$32:$AQ$58,COLUMN('natural gas'!J$32),FALSE)</f>
        <v>1210484850812.9136</v>
      </c>
      <c r="K9">
        <f>VLOOKUP($A9,'natural gas'!$A$2:$AQ$28,COLUMN('natural gas'!K$2),FALSE)+VLOOKUP($A9,'natural gas'!$A$32:$AQ$58,COLUMN('natural gas'!K$32),FALSE)</f>
        <v>1212541642741.74</v>
      </c>
      <c r="L9">
        <f>VLOOKUP($A9,'natural gas'!$A$2:$AQ$28,COLUMN('natural gas'!L$2),FALSE)+VLOOKUP($A9,'natural gas'!$A$32:$AQ$58,COLUMN('natural gas'!L$32),FALSE)</f>
        <v>1214480305414.6973</v>
      </c>
      <c r="M9">
        <f>VLOOKUP($A9,'natural gas'!$A$2:$AQ$28,COLUMN('natural gas'!M$2),FALSE)+VLOOKUP($A9,'natural gas'!$A$32:$AQ$58,COLUMN('natural gas'!M$32),FALSE)</f>
        <v>1214513399237.5288</v>
      </c>
      <c r="N9">
        <f>VLOOKUP($A9,'natural gas'!$A$2:$AQ$28,COLUMN('natural gas'!N$2),FALSE)+VLOOKUP($A9,'natural gas'!$A$32:$AQ$58,COLUMN('natural gas'!N$32),FALSE)</f>
        <v>1214444635410.0134</v>
      </c>
      <c r="O9">
        <f>VLOOKUP($A9,'natural gas'!$A$2:$AQ$28,COLUMN('natural gas'!O$2),FALSE)+VLOOKUP($A9,'natural gas'!$A$32:$AQ$58,COLUMN('natural gas'!O$32),FALSE)</f>
        <v>1214276610161.9839</v>
      </c>
      <c r="P9">
        <f>VLOOKUP($A9,'natural gas'!$A$2:$AQ$28,COLUMN('natural gas'!P$2),FALSE)+VLOOKUP($A9,'natural gas'!$A$32:$AQ$58,COLUMN('natural gas'!P$32),FALSE)</f>
        <v>1214008090307.5344</v>
      </c>
      <c r="Q9">
        <f>VLOOKUP($A9,'natural gas'!$A$2:$AQ$28,COLUMN('natural gas'!Q$2),FALSE)+VLOOKUP($A9,'natural gas'!$A$32:$AQ$58,COLUMN('natural gas'!Q$32),FALSE)</f>
        <v>1213622670764.3047</v>
      </c>
      <c r="R9">
        <f>VLOOKUP($A9,'natural gas'!$A$2:$AQ$28,COLUMN('natural gas'!R$2),FALSE)+VLOOKUP($A9,'natural gas'!$A$32:$AQ$58,COLUMN('natural gas'!R$32),FALSE)</f>
        <v>1211914104328.4717</v>
      </c>
      <c r="S9">
        <f>VLOOKUP($A9,'natural gas'!$A$2:$AQ$28,COLUMN('natural gas'!S$2),FALSE)+VLOOKUP($A9,'natural gas'!$A$32:$AQ$58,COLUMN('natural gas'!S$32),FALSE)</f>
        <v>1211260338087.9277</v>
      </c>
      <c r="T9">
        <f>VLOOKUP($A9,'natural gas'!$A$2:$AQ$28,COLUMN('natural gas'!T$2),FALSE)+VLOOKUP($A9,'natural gas'!$A$32:$AQ$58,COLUMN('natural gas'!T$32),FALSE)</f>
        <v>1210438795512.9583</v>
      </c>
      <c r="U9">
        <f>VLOOKUP($A9,'natural gas'!$A$2:$AQ$28,COLUMN('natural gas'!U$2),FALSE)+VLOOKUP($A9,'natural gas'!$A$32:$AQ$58,COLUMN('natural gas'!U$32),FALSE)</f>
        <v>1209425272967.7205</v>
      </c>
      <c r="V9">
        <f>VLOOKUP($A9,'natural gas'!$A$2:$AQ$28,COLUMN('natural gas'!V$2),FALSE)+VLOOKUP($A9,'natural gas'!$A$32:$AQ$58,COLUMN('natural gas'!V$32),FALSE)</f>
        <v>1208194522162.3889</v>
      </c>
      <c r="W9">
        <f>VLOOKUP($A9,'natural gas'!$A$2:$AQ$28,COLUMN('natural gas'!W$2),FALSE)+VLOOKUP($A9,'natural gas'!$A$32:$AQ$58,COLUMN('natural gas'!W$32),FALSE)</f>
        <v>1205992023368.5215</v>
      </c>
      <c r="X9">
        <f>VLOOKUP($A9,'natural gas'!$A$2:$AQ$28,COLUMN('natural gas'!X$2),FALSE)+VLOOKUP($A9,'natural gas'!$A$32:$AQ$58,COLUMN('natural gas'!X$32),FALSE)</f>
        <v>1201602689879.7498</v>
      </c>
      <c r="Y9">
        <f>VLOOKUP($A9,'natural gas'!$A$2:$AQ$28,COLUMN('natural gas'!Y$2),FALSE)+VLOOKUP($A9,'natural gas'!$A$32:$AQ$58,COLUMN('natural gas'!Y$32),FALSE)</f>
        <v>1196194358876.9634</v>
      </c>
      <c r="Z9">
        <f>VLOOKUP($A9,'natural gas'!$A$2:$AQ$28,COLUMN('natural gas'!Z$2),FALSE)+VLOOKUP($A9,'natural gas'!$A$32:$AQ$58,COLUMN('natural gas'!Z$32),FALSE)</f>
        <v>1189751740979.9807</v>
      </c>
      <c r="AA9">
        <f>VLOOKUP($A9,'natural gas'!$A$2:$AQ$28,COLUMN('natural gas'!AA$2),FALSE)+VLOOKUP($A9,'natural gas'!$A$32:$AQ$58,COLUMN('natural gas'!AA$32),FALSE)</f>
        <v>1182250608265.3147</v>
      </c>
      <c r="AB9">
        <f>VLOOKUP($A9,'natural gas'!$A$2:$AQ$28,COLUMN('natural gas'!AB$2),FALSE)+VLOOKUP($A9,'natural gas'!$A$32:$AQ$58,COLUMN('natural gas'!AB$32),FALSE)</f>
        <v>1173681832116.7588</v>
      </c>
      <c r="AC9">
        <f>VLOOKUP($A9,'natural gas'!$A$2:$AQ$28,COLUMN('natural gas'!AC$2),FALSE)+VLOOKUP($A9,'natural gas'!$A$32:$AQ$58,COLUMN('natural gas'!AC$32),FALSE)</f>
        <v>1164039703262.499</v>
      </c>
      <c r="AD9">
        <f>VLOOKUP($A9,'natural gas'!$A$2:$AQ$28,COLUMN('natural gas'!AD$2),FALSE)+VLOOKUP($A9,'natural gas'!$A$32:$AQ$58,COLUMN('natural gas'!AD$32),FALSE)</f>
        <v>1153322155475.3748</v>
      </c>
      <c r="AE9">
        <f>VLOOKUP($A9,'natural gas'!$A$2:$AQ$28,COLUMN('natural gas'!AE$2),FALSE)+VLOOKUP($A9,'natural gas'!$A$32:$AQ$58,COLUMN('natural gas'!AE$32),FALSE)</f>
        <v>1141519555302.9331</v>
      </c>
      <c r="AF9">
        <f>VLOOKUP($A9,'natural gas'!$A$2:$AQ$28,COLUMN('natural gas'!AF$2),FALSE)+VLOOKUP($A9,'natural gas'!$A$32:$AQ$58,COLUMN('natural gas'!AF$32),FALSE)</f>
        <v>1128638036763.8936</v>
      </c>
      <c r="AG9">
        <f>VLOOKUP($A9,'natural gas'!$A$2:$AQ$28,COLUMN('natural gas'!AG$2),FALSE)+VLOOKUP($A9,'natural gas'!$A$32:$AQ$58,COLUMN('natural gas'!AG$32),FALSE)</f>
        <v>1114676772003.3284</v>
      </c>
      <c r="AH9">
        <f>VLOOKUP($A9,'natural gas'!$A$2:$AQ$28,COLUMN('natural gas'!AH$2),FALSE)+VLOOKUP($A9,'natural gas'!$A$32:$AQ$58,COLUMN('natural gas'!AH$32),FALSE)</f>
        <v>1098548501464.3812</v>
      </c>
      <c r="AI9">
        <f>VLOOKUP($A9,'natural gas'!$A$2:$AQ$28,COLUMN('natural gas'!AI$2),FALSE)+VLOOKUP($A9,'natural gas'!$A$32:$AQ$58,COLUMN('natural gas'!AI$32),FALSE)</f>
        <v>1081396214775.2699</v>
      </c>
      <c r="AJ9">
        <f>VLOOKUP($A9,'natural gas'!$A$2:$AQ$28,COLUMN('natural gas'!AJ$2),FALSE)+VLOOKUP($A9,'natural gas'!$A$32:$AQ$58,COLUMN('natural gas'!AJ$32),FALSE)</f>
        <v>1063236747416.457</v>
      </c>
      <c r="AK9">
        <f>VLOOKUP($A9,'natural gas'!$A$2:$AQ$28,COLUMN('natural gas'!AK$2),FALSE)+VLOOKUP($A9,'natural gas'!$A$32:$AQ$58,COLUMN('natural gas'!AK$32),FALSE)</f>
        <v>1044092071096.6831</v>
      </c>
      <c r="AL9">
        <f>VLOOKUP($A9,'natural gas'!$A$2:$AQ$28,COLUMN('natural gas'!AL$2),FALSE)+VLOOKUP($A9,'natural gas'!$A$32:$AQ$58,COLUMN('natural gas'!AL$32),FALSE)</f>
        <v>1023989325837.504</v>
      </c>
      <c r="AM9">
        <f>VLOOKUP($A9,'natural gas'!$A$2:$AQ$28,COLUMN('natural gas'!AM$2),FALSE)+VLOOKUP($A9,'natural gas'!$A$32:$AQ$58,COLUMN('natural gas'!AM$32),FALSE)</f>
        <v>1002950682809.7388</v>
      </c>
      <c r="AN9">
        <f>VLOOKUP($A9,'natural gas'!$A$2:$AQ$28,COLUMN('natural gas'!AN$2),FALSE)+VLOOKUP($A9,'natural gas'!$A$32:$AQ$58,COLUMN('natural gas'!AN$32),FALSE)</f>
        <v>981014180257.80688</v>
      </c>
      <c r="AO9">
        <f>VLOOKUP($A9,'natural gas'!$A$2:$AQ$28,COLUMN('natural gas'!AO$2),FALSE)+VLOOKUP($A9,'natural gas'!$A$32:$AQ$58,COLUMN('natural gas'!AO$32),FALSE)</f>
        <v>958213211245.93347</v>
      </c>
      <c r="AP9">
        <f>VLOOKUP($A9,'natural gas'!$A$2:$AQ$28,COLUMN('natural gas'!AP$2),FALSE)+VLOOKUP($A9,'natural gas'!$A$32:$AQ$58,COLUMN('natural gas'!AP$32),FALSE)</f>
        <v>934596466408.42371</v>
      </c>
      <c r="AQ9">
        <f>VLOOKUP($A9,'natural gas'!$A$2:$AQ$28,COLUMN('natural gas'!AQ$2),FALSE)+VLOOKUP($A9,'natural gas'!$A$32:$AQ$58,COLUMN('natural gas'!AQ$32),FALSE)</f>
        <v>910208151875.49292</v>
      </c>
    </row>
    <row r="10" spans="1:43">
      <c r="A10" s="37" t="s">
        <v>624</v>
      </c>
      <c r="B10">
        <f>VLOOKUP($A10,'natural gas'!$A$2:$AQ$28,COLUMN('natural gas'!B$2),FALSE)+VLOOKUP($A10,'natural gas'!$A$32:$AQ$58,COLUMN('natural gas'!B$32),FALSE)</f>
        <v>2420264682073.2183</v>
      </c>
      <c r="C10">
        <f>VLOOKUP($A10,'natural gas'!$A$2:$AQ$28,COLUMN('natural gas'!C$2),FALSE)+VLOOKUP($A10,'natural gas'!$A$32:$AQ$58,COLUMN('natural gas'!C$32),FALSE)</f>
        <v>2292959822289.3237</v>
      </c>
      <c r="D10">
        <f>VLOOKUP($A10,'natural gas'!$A$2:$AQ$28,COLUMN('natural gas'!D$2),FALSE)+VLOOKUP($A10,'natural gas'!$A$32:$AQ$58,COLUMN('natural gas'!D$32),FALSE)</f>
        <v>2616886388418.4038</v>
      </c>
      <c r="E10">
        <f>VLOOKUP($A10,'natural gas'!$A$2:$AQ$28,COLUMN('natural gas'!E$2),FALSE)+VLOOKUP($A10,'natural gas'!$A$32:$AQ$58,COLUMN('natural gas'!E$32),FALSE)</f>
        <v>2714667225401.9375</v>
      </c>
      <c r="F10">
        <f>VLOOKUP($A10,'natural gas'!$A$2:$AQ$28,COLUMN('natural gas'!F$2),FALSE)+VLOOKUP($A10,'natural gas'!$A$32:$AQ$58,COLUMN('natural gas'!F$32),FALSE)</f>
        <v>2805982224486.7773</v>
      </c>
      <c r="G10">
        <f>VLOOKUP($A10,'natural gas'!$A$2:$AQ$28,COLUMN('natural gas'!G$2),FALSE)+VLOOKUP($A10,'natural gas'!$A$32:$AQ$58,COLUMN('natural gas'!G$32),FALSE)</f>
        <v>2892499642287.4155</v>
      </c>
      <c r="H10">
        <f>VLOOKUP($A10,'natural gas'!$A$2:$AQ$28,COLUMN('natural gas'!H$2),FALSE)+VLOOKUP($A10,'natural gas'!$A$32:$AQ$58,COLUMN('natural gas'!H$32),FALSE)</f>
        <v>2975280741138.335</v>
      </c>
      <c r="I10">
        <f>VLOOKUP($A10,'natural gas'!$A$2:$AQ$28,COLUMN('natural gas'!I$2),FALSE)+VLOOKUP($A10,'natural gas'!$A$32:$AQ$58,COLUMN('natural gas'!I$32),FALSE)</f>
        <v>3053406956048.2891</v>
      </c>
      <c r="J10">
        <f>VLOOKUP($A10,'natural gas'!$A$2:$AQ$28,COLUMN('natural gas'!J$2),FALSE)+VLOOKUP($A10,'natural gas'!$A$32:$AQ$58,COLUMN('natural gas'!J$32),FALSE)</f>
        <v>3129903888693.1338</v>
      </c>
      <c r="K10">
        <f>VLOOKUP($A10,'natural gas'!$A$2:$AQ$28,COLUMN('natural gas'!K$2),FALSE)+VLOOKUP($A10,'natural gas'!$A$32:$AQ$58,COLUMN('natural gas'!K$32),FALSE)</f>
        <v>3204897481271.2241</v>
      </c>
      <c r="L10">
        <f>VLOOKUP($A10,'natural gas'!$A$2:$AQ$28,COLUMN('natural gas'!L$2),FALSE)+VLOOKUP($A10,'natural gas'!$A$32:$AQ$58,COLUMN('natural gas'!L$32),FALSE)</f>
        <v>3278495466390.2271</v>
      </c>
      <c r="M10">
        <f>VLOOKUP($A10,'natural gas'!$A$2:$AQ$28,COLUMN('natural gas'!M$2),FALSE)+VLOOKUP($A10,'natural gas'!$A$32:$AQ$58,COLUMN('natural gas'!M$32),FALSE)</f>
        <v>3345830755609.6504</v>
      </c>
      <c r="N10">
        <f>VLOOKUP($A10,'natural gas'!$A$2:$AQ$28,COLUMN('natural gas'!N$2),FALSE)+VLOOKUP($A10,'natural gas'!$A$32:$AQ$58,COLUMN('natural gas'!N$32),FALSE)</f>
        <v>3411732523239.3369</v>
      </c>
      <c r="O10">
        <f>VLOOKUP($A10,'natural gas'!$A$2:$AQ$28,COLUMN('natural gas'!O$2),FALSE)+VLOOKUP($A10,'natural gas'!$A$32:$AQ$58,COLUMN('natural gas'!O$32),FALSE)</f>
        <v>3476266423643.7905</v>
      </c>
      <c r="P10">
        <f>VLOOKUP($A10,'natural gas'!$A$2:$AQ$28,COLUMN('natural gas'!P$2),FALSE)+VLOOKUP($A10,'natural gas'!$A$32:$AQ$58,COLUMN('natural gas'!P$32),FALSE)</f>
        <v>3539484244411.2407</v>
      </c>
      <c r="Q10">
        <f>VLOOKUP($A10,'natural gas'!$A$2:$AQ$28,COLUMN('natural gas'!Q$2),FALSE)+VLOOKUP($A10,'natural gas'!$A$32:$AQ$58,COLUMN('natural gas'!Q$32),FALSE)</f>
        <v>3601389481299.9546</v>
      </c>
      <c r="R10">
        <f>VLOOKUP($A10,'natural gas'!$A$2:$AQ$28,COLUMN('natural gas'!R$2),FALSE)+VLOOKUP($A10,'natural gas'!$A$32:$AQ$58,COLUMN('natural gas'!R$32),FALSE)</f>
        <v>3658387729858.7119</v>
      </c>
      <c r="S10">
        <f>VLOOKUP($A10,'natural gas'!$A$2:$AQ$28,COLUMN('natural gas'!S$2),FALSE)+VLOOKUP($A10,'natural gas'!$A$32:$AQ$58,COLUMN('natural gas'!S$32),FALSE)</f>
        <v>3717638918065.7749</v>
      </c>
      <c r="T10">
        <f>VLOOKUP($A10,'natural gas'!$A$2:$AQ$28,COLUMN('natural gas'!T$2),FALSE)+VLOOKUP($A10,'natural gas'!$A$32:$AQ$58,COLUMN('natural gas'!T$32),FALSE)</f>
        <v>3775549424550.229</v>
      </c>
      <c r="U10">
        <f>VLOOKUP($A10,'natural gas'!$A$2:$AQ$28,COLUMN('natural gas'!U$2),FALSE)+VLOOKUP($A10,'natural gas'!$A$32:$AQ$58,COLUMN('natural gas'!U$32),FALSE)</f>
        <v>3832074924660.2051</v>
      </c>
      <c r="V10">
        <f>VLOOKUP($A10,'natural gas'!$A$2:$AQ$28,COLUMN('natural gas'!V$2),FALSE)+VLOOKUP($A10,'natural gas'!$A$32:$AQ$58,COLUMN('natural gas'!V$32),FALSE)</f>
        <v>3887161164273.8672</v>
      </c>
      <c r="W10">
        <f>VLOOKUP($A10,'natural gas'!$A$2:$AQ$28,COLUMN('natural gas'!W$2),FALSE)+VLOOKUP($A10,'natural gas'!$A$32:$AQ$58,COLUMN('natural gas'!W$32),FALSE)</f>
        <v>3938365801531.4521</v>
      </c>
      <c r="X10">
        <f>VLOOKUP($A10,'natural gas'!$A$2:$AQ$28,COLUMN('natural gas'!X$2),FALSE)+VLOOKUP($A10,'natural gas'!$A$32:$AQ$58,COLUMN('natural gas'!X$32),FALSE)</f>
        <v>3981574369357.8052</v>
      </c>
      <c r="Y10">
        <f>VLOOKUP($A10,'natural gas'!$A$2:$AQ$28,COLUMN('natural gas'!Y$2),FALSE)+VLOOKUP($A10,'natural gas'!$A$32:$AQ$58,COLUMN('natural gas'!Y$32),FALSE)</f>
        <v>4020451153615.8813</v>
      </c>
      <c r="Z10">
        <f>VLOOKUP($A10,'natural gas'!$A$2:$AQ$28,COLUMN('natural gas'!Z$2),FALSE)+VLOOKUP($A10,'natural gas'!$A$32:$AQ$58,COLUMN('natural gas'!Z$32),FALSE)</f>
        <v>4054851163346.543</v>
      </c>
      <c r="AA10">
        <f>VLOOKUP($A10,'natural gas'!$A$2:$AQ$28,COLUMN('natural gas'!AA$2),FALSE)+VLOOKUP($A10,'natural gas'!$A$32:$AQ$58,COLUMN('natural gas'!AA$32),FALSE)</f>
        <v>4084595596423.1343</v>
      </c>
      <c r="AB10">
        <f>VLOOKUP($A10,'natural gas'!$A$2:$AQ$28,COLUMN('natural gas'!AB$2),FALSE)+VLOOKUP($A10,'natural gas'!$A$32:$AQ$58,COLUMN('natural gas'!AB$32),FALSE)</f>
        <v>4109553761311.501</v>
      </c>
      <c r="AC10">
        <f>VLOOKUP($A10,'natural gas'!$A$2:$AQ$28,COLUMN('natural gas'!AC$2),FALSE)+VLOOKUP($A10,'natural gas'!$A$32:$AQ$58,COLUMN('natural gas'!AC$32),FALSE)</f>
        <v>4129604980564.6387</v>
      </c>
      <c r="AD10">
        <f>VLOOKUP($A10,'natural gas'!$A$2:$AQ$28,COLUMN('natural gas'!AD$2),FALSE)+VLOOKUP($A10,'natural gas'!$A$32:$AQ$58,COLUMN('natural gas'!AD$32),FALSE)</f>
        <v>4144639984007.4922</v>
      </c>
      <c r="AE10">
        <f>VLOOKUP($A10,'natural gas'!$A$2:$AQ$28,COLUMN('natural gas'!AE$2),FALSE)+VLOOKUP($A10,'natural gas'!$A$32:$AQ$58,COLUMN('natural gas'!AE$32),FALSE)</f>
        <v>4154520736740.2534</v>
      </c>
      <c r="AF10">
        <f>VLOOKUP($A10,'natural gas'!$A$2:$AQ$28,COLUMN('natural gas'!AF$2),FALSE)+VLOOKUP($A10,'natural gas'!$A$32:$AQ$58,COLUMN('natural gas'!AF$32),FALSE)</f>
        <v>4159164488145.3237</v>
      </c>
      <c r="AG10">
        <f>VLOOKUP($A10,'natural gas'!$A$2:$AQ$28,COLUMN('natural gas'!AG$2),FALSE)+VLOOKUP($A10,'natural gas'!$A$32:$AQ$58,COLUMN('natural gas'!AG$32),FALSE)</f>
        <v>4158462360286.041</v>
      </c>
      <c r="AH10">
        <f>VLOOKUP($A10,'natural gas'!$A$2:$AQ$28,COLUMN('natural gas'!AH$2),FALSE)+VLOOKUP($A10,'natural gas'!$A$32:$AQ$58,COLUMN('natural gas'!AH$32),FALSE)</f>
        <v>4148201380686.811</v>
      </c>
      <c r="AI10">
        <f>VLOOKUP($A10,'natural gas'!$A$2:$AQ$28,COLUMN('natural gas'!AI$2),FALSE)+VLOOKUP($A10,'natural gas'!$A$32:$AQ$58,COLUMN('natural gas'!AI$32),FALSE)</f>
        <v>4132492325913.8037</v>
      </c>
      <c r="AJ10">
        <f>VLOOKUP($A10,'natural gas'!$A$2:$AQ$28,COLUMN('natural gas'!AJ$2),FALSE)+VLOOKUP($A10,'natural gas'!$A$32:$AQ$58,COLUMN('natural gas'!AJ$32),FALSE)</f>
        <v>4111296928289.0278</v>
      </c>
      <c r="AK10">
        <f>VLOOKUP($A10,'natural gas'!$A$2:$AQ$28,COLUMN('natural gas'!AK$2),FALSE)+VLOOKUP($A10,'natural gas'!$A$32:$AQ$58,COLUMN('natural gas'!AK$32),FALSE)</f>
        <v>4084597767890.6133</v>
      </c>
      <c r="AL10">
        <f>VLOOKUP($A10,'natural gas'!$A$2:$AQ$28,COLUMN('natural gas'!AL$2),FALSE)+VLOOKUP($A10,'natural gas'!$A$32:$AQ$58,COLUMN('natural gas'!AL$32),FALSE)</f>
        <v>4052399357297.981</v>
      </c>
      <c r="AM10">
        <f>VLOOKUP($A10,'natural gas'!$A$2:$AQ$28,COLUMN('natural gas'!AM$2),FALSE)+VLOOKUP($A10,'natural gas'!$A$32:$AQ$58,COLUMN('natural gas'!AM$32),FALSE)</f>
        <v>4014688537679.957</v>
      </c>
      <c r="AN10">
        <f>VLOOKUP($A10,'natural gas'!$A$2:$AQ$28,COLUMN('natural gas'!AN$2),FALSE)+VLOOKUP($A10,'natural gas'!$A$32:$AQ$58,COLUMN('natural gas'!AN$32),FALSE)</f>
        <v>3971517511410.9473</v>
      </c>
      <c r="AO10">
        <f>VLOOKUP($A10,'natural gas'!$A$2:$AQ$28,COLUMN('natural gas'!AO$2),FALSE)+VLOOKUP($A10,'natural gas'!$A$32:$AQ$58,COLUMN('natural gas'!AO$32),FALSE)</f>
        <v>3922923298338.4263</v>
      </c>
      <c r="AP10">
        <f>VLOOKUP($A10,'natural gas'!$A$2:$AQ$28,COLUMN('natural gas'!AP$2),FALSE)+VLOOKUP($A10,'natural gas'!$A$32:$AQ$58,COLUMN('natural gas'!AP$32),FALSE)</f>
        <v>3869009073403.7148</v>
      </c>
      <c r="AQ10">
        <f>VLOOKUP($A10,'natural gas'!$A$2:$AQ$28,COLUMN('natural gas'!AQ$2),FALSE)+VLOOKUP($A10,'natural gas'!$A$32:$AQ$58,COLUMN('natural gas'!AQ$32),FALSE)</f>
        <v>3809864726240.502</v>
      </c>
    </row>
    <row r="11" spans="1:43">
      <c r="A11" s="37" t="s">
        <v>612</v>
      </c>
      <c r="B11">
        <f>VLOOKUP($A11,'natural gas'!$A$2:$AQ$28,COLUMN('natural gas'!B$2),FALSE)+VLOOKUP($A11,'natural gas'!$A$32:$AQ$58,COLUMN('natural gas'!B$32),FALSE)</f>
        <v>1259247867450.6089</v>
      </c>
      <c r="C11">
        <f>VLOOKUP($A11,'natural gas'!$A$2:$AQ$28,COLUMN('natural gas'!C$2),FALSE)+VLOOKUP($A11,'natural gas'!$A$32:$AQ$58,COLUMN('natural gas'!C$32),FALSE)</f>
        <v>1241933383113.0615</v>
      </c>
      <c r="D11">
        <f>VLOOKUP($A11,'natural gas'!$A$2:$AQ$28,COLUMN('natural gas'!D$2),FALSE)+VLOOKUP($A11,'natural gas'!$A$32:$AQ$58,COLUMN('natural gas'!D$32),FALSE)</f>
        <v>1310155977921.5635</v>
      </c>
      <c r="E11">
        <f>VLOOKUP($A11,'natural gas'!$A$2:$AQ$28,COLUMN('natural gas'!E$2),FALSE)+VLOOKUP($A11,'natural gas'!$A$32:$AQ$58,COLUMN('natural gas'!E$32),FALSE)</f>
        <v>1340847771232.6558</v>
      </c>
      <c r="F11">
        <f>VLOOKUP($A11,'natural gas'!$A$2:$AQ$28,COLUMN('natural gas'!F$2),FALSE)+VLOOKUP($A11,'natural gas'!$A$32:$AQ$58,COLUMN('natural gas'!F$32),FALSE)</f>
        <v>1370096560835.0205</v>
      </c>
      <c r="G11">
        <f>VLOOKUP($A11,'natural gas'!$A$2:$AQ$28,COLUMN('natural gas'!G$2),FALSE)+VLOOKUP($A11,'natural gas'!$A$32:$AQ$58,COLUMN('natural gas'!G$32),FALSE)</f>
        <v>1397929823093.6577</v>
      </c>
      <c r="H11">
        <f>VLOOKUP($A11,'natural gas'!$A$2:$AQ$28,COLUMN('natural gas'!H$2),FALSE)+VLOOKUP($A11,'natural gas'!$A$32:$AQ$58,COLUMN('natural gas'!H$32),FALSE)</f>
        <v>1424838757411.6689</v>
      </c>
      <c r="I11">
        <f>VLOOKUP($A11,'natural gas'!$A$2:$AQ$28,COLUMN('natural gas'!I$2),FALSE)+VLOOKUP($A11,'natural gas'!$A$32:$AQ$58,COLUMN('natural gas'!I$32),FALSE)</f>
        <v>1450328225354.585</v>
      </c>
      <c r="J11">
        <f>VLOOKUP($A11,'natural gas'!$A$2:$AQ$28,COLUMN('natural gas'!J$2),FALSE)+VLOOKUP($A11,'natural gas'!$A$32:$AQ$58,COLUMN('natural gas'!J$32),FALSE)</f>
        <v>1475832041500.0278</v>
      </c>
      <c r="K11">
        <f>VLOOKUP($A11,'natural gas'!$A$2:$AQ$28,COLUMN('natural gas'!K$2),FALSE)+VLOOKUP($A11,'natural gas'!$A$32:$AQ$58,COLUMN('natural gas'!K$32),FALSE)</f>
        <v>1501348239068.1235</v>
      </c>
      <c r="L11">
        <f>VLOOKUP($A11,'natural gas'!$A$2:$AQ$28,COLUMN('natural gas'!L$2),FALSE)+VLOOKUP($A11,'natural gas'!$A$32:$AQ$58,COLUMN('natural gas'!L$32),FALSE)</f>
        <v>1526872279171.624</v>
      </c>
      <c r="M11">
        <f>VLOOKUP($A11,'natural gas'!$A$2:$AQ$28,COLUMN('natural gas'!M$2),FALSE)+VLOOKUP($A11,'natural gas'!$A$32:$AQ$58,COLUMN('natural gas'!M$32),FALSE)</f>
        <v>1550037452423.9634</v>
      </c>
      <c r="N11">
        <f>VLOOKUP($A11,'natural gas'!$A$2:$AQ$28,COLUMN('natural gas'!N$2),FALSE)+VLOOKUP($A11,'natural gas'!$A$32:$AQ$58,COLUMN('natural gas'!N$32),FALSE)</f>
        <v>1573121392060.0498</v>
      </c>
      <c r="O11">
        <f>VLOOKUP($A11,'natural gas'!$A$2:$AQ$28,COLUMN('natural gas'!O$2),FALSE)+VLOOKUP($A11,'natural gas'!$A$32:$AQ$58,COLUMN('natural gas'!O$32),FALSE)</f>
        <v>1596112980630.9109</v>
      </c>
      <c r="P11">
        <f>VLOOKUP($A11,'natural gas'!$A$2:$AQ$28,COLUMN('natural gas'!P$2),FALSE)+VLOOKUP($A11,'natural gas'!$A$32:$AQ$58,COLUMN('natural gas'!P$32),FALSE)</f>
        <v>1618999163819.2104</v>
      </c>
      <c r="Q11">
        <f>VLOOKUP($A11,'natural gas'!$A$2:$AQ$28,COLUMN('natural gas'!Q$2),FALSE)+VLOOKUP($A11,'natural gas'!$A$32:$AQ$58,COLUMN('natural gas'!Q$32),FALSE)</f>
        <v>1641748409335.9998</v>
      </c>
      <c r="R11">
        <f>VLOOKUP($A11,'natural gas'!$A$2:$AQ$28,COLUMN('natural gas'!R$2),FALSE)+VLOOKUP($A11,'natural gas'!$A$32:$AQ$58,COLUMN('natural gas'!R$32),FALSE)</f>
        <v>1662654976715.1846</v>
      </c>
      <c r="S11">
        <f>VLOOKUP($A11,'natural gas'!$A$2:$AQ$28,COLUMN('natural gas'!S$2),FALSE)+VLOOKUP($A11,'natural gas'!$A$32:$AQ$58,COLUMN('natural gas'!S$32),FALSE)</f>
        <v>1685037402717.4653</v>
      </c>
      <c r="T11">
        <f>VLOOKUP($A11,'natural gas'!$A$2:$AQ$28,COLUMN('natural gas'!T$2),FALSE)+VLOOKUP($A11,'natural gas'!$A$32:$AQ$58,COLUMN('natural gas'!T$32),FALSE)</f>
        <v>1707191407508.7173</v>
      </c>
      <c r="U11">
        <f>VLOOKUP($A11,'natural gas'!$A$2:$AQ$28,COLUMN('natural gas'!U$2),FALSE)+VLOOKUP($A11,'natural gas'!$A$32:$AQ$58,COLUMN('natural gas'!U$32),FALSE)</f>
        <v>1729076285651.5117</v>
      </c>
      <c r="V11">
        <f>VLOOKUP($A11,'natural gas'!$A$2:$AQ$28,COLUMN('natural gas'!V$2),FALSE)+VLOOKUP($A11,'natural gas'!$A$32:$AQ$58,COLUMN('natural gas'!V$32),FALSE)</f>
        <v>1750649122485.1943</v>
      </c>
      <c r="W11">
        <f>VLOOKUP($A11,'natural gas'!$A$2:$AQ$28,COLUMN('natural gas'!W$2),FALSE)+VLOOKUP($A11,'natural gas'!$A$32:$AQ$58,COLUMN('natural gas'!W$32),FALSE)</f>
        <v>1770768126084.6626</v>
      </c>
      <c r="X11">
        <f>VLOOKUP($A11,'natural gas'!$A$2:$AQ$28,COLUMN('natural gas'!X$2),FALSE)+VLOOKUP($A11,'natural gas'!$A$32:$AQ$58,COLUMN('natural gas'!X$32),FALSE)</f>
        <v>1787530601526.4641</v>
      </c>
      <c r="Y11">
        <f>VLOOKUP($A11,'natural gas'!$A$2:$AQ$28,COLUMN('natural gas'!Y$2),FALSE)+VLOOKUP($A11,'natural gas'!$A$32:$AQ$58,COLUMN('natural gas'!Y$32),FALSE)</f>
        <v>1802619836223.1423</v>
      </c>
      <c r="Z11">
        <f>VLOOKUP($A11,'natural gas'!$A$2:$AQ$28,COLUMN('natural gas'!Z$2),FALSE)+VLOOKUP($A11,'natural gas'!$A$32:$AQ$58,COLUMN('natural gas'!Z$32),FALSE)</f>
        <v>1815960064618.0322</v>
      </c>
      <c r="AA11">
        <f>VLOOKUP($A11,'natural gas'!$A$2:$AQ$28,COLUMN('natural gas'!AA$2),FALSE)+VLOOKUP($A11,'natural gas'!$A$32:$AQ$58,COLUMN('natural gas'!AA$32),FALSE)</f>
        <v>1827460149199.9238</v>
      </c>
      <c r="AB11">
        <f>VLOOKUP($A11,'natural gas'!$A$2:$AQ$28,COLUMN('natural gas'!AB$2),FALSE)+VLOOKUP($A11,'natural gas'!$A$32:$AQ$58,COLUMN('natural gas'!AB$32),FALSE)</f>
        <v>1837051068138.51</v>
      </c>
      <c r="AC11">
        <f>VLOOKUP($A11,'natural gas'!$A$2:$AQ$28,COLUMN('natural gas'!AC$2),FALSE)+VLOOKUP($A11,'natural gas'!$A$32:$AQ$58,COLUMN('natural gas'!AC$32),FALSE)</f>
        <v>1844668261458.9766</v>
      </c>
      <c r="AD11">
        <f>VLOOKUP($A11,'natural gas'!$A$2:$AQ$28,COLUMN('natural gas'!AD$2),FALSE)+VLOOKUP($A11,'natural gas'!$A$32:$AQ$58,COLUMN('natural gas'!AD$32),FALSE)</f>
        <v>1850252169263.0024</v>
      </c>
      <c r="AE11">
        <f>VLOOKUP($A11,'natural gas'!$A$2:$AQ$28,COLUMN('natural gas'!AE$2),FALSE)+VLOOKUP($A11,'natural gas'!$A$32:$AQ$58,COLUMN('natural gas'!AE$32),FALSE)</f>
        <v>1853729769686.4541</v>
      </c>
      <c r="AF11">
        <f>VLOOKUP($A11,'natural gas'!$A$2:$AQ$28,COLUMN('natural gas'!AF$2),FALSE)+VLOOKUP($A11,'natural gas'!$A$32:$AQ$58,COLUMN('natural gas'!AF$32),FALSE)</f>
        <v>1855052977302.0898</v>
      </c>
      <c r="AG11">
        <f>VLOOKUP($A11,'natural gas'!$A$2:$AQ$28,COLUMN('natural gas'!AG$2),FALSE)+VLOOKUP($A11,'natural gas'!$A$32:$AQ$58,COLUMN('natural gas'!AG$32),FALSE)</f>
        <v>1854161322575.7642</v>
      </c>
      <c r="AH11">
        <f>VLOOKUP($A11,'natural gas'!$A$2:$AQ$28,COLUMN('natural gas'!AH$2),FALSE)+VLOOKUP($A11,'natural gas'!$A$32:$AQ$58,COLUMN('natural gas'!AH$32),FALSE)</f>
        <v>1849117237701.8474</v>
      </c>
      <c r="AI11">
        <f>VLOOKUP($A11,'natural gas'!$A$2:$AQ$28,COLUMN('natural gas'!AI$2),FALSE)+VLOOKUP($A11,'natural gas'!$A$32:$AQ$58,COLUMN('natural gas'!AI$32),FALSE)</f>
        <v>1841788501969.9009</v>
      </c>
      <c r="AJ11">
        <f>VLOOKUP($A11,'natural gas'!$A$2:$AQ$28,COLUMN('natural gas'!AJ$2),FALSE)+VLOOKUP($A11,'natural gas'!$A$32:$AQ$58,COLUMN('natural gas'!AJ$32),FALSE)</f>
        <v>1832144824254.3682</v>
      </c>
      <c r="AK11">
        <f>VLOOKUP($A11,'natural gas'!$A$2:$AQ$28,COLUMN('natural gas'!AK$2),FALSE)+VLOOKUP($A11,'natural gas'!$A$32:$AQ$58,COLUMN('natural gas'!AK$32),FALSE)</f>
        <v>1820164947549.1953</v>
      </c>
      <c r="AL11">
        <f>VLOOKUP($A11,'natural gas'!$A$2:$AQ$28,COLUMN('natural gas'!AL$2),FALSE)+VLOOKUP($A11,'natural gas'!$A$32:$AQ$58,COLUMN('natural gas'!AL$32),FALSE)</f>
        <v>1805837147935.7512</v>
      </c>
      <c r="AM11">
        <f>VLOOKUP($A11,'natural gas'!$A$2:$AQ$28,COLUMN('natural gas'!AM$2),FALSE)+VLOOKUP($A11,'natural gas'!$A$32:$AQ$58,COLUMN('natural gas'!AM$32),FALSE)</f>
        <v>1789141118915.21</v>
      </c>
      <c r="AN11">
        <f>VLOOKUP($A11,'natural gas'!$A$2:$AQ$28,COLUMN('natural gas'!AN$2),FALSE)+VLOOKUP($A11,'natural gas'!$A$32:$AQ$58,COLUMN('natural gas'!AN$32),FALSE)</f>
        <v>1770085990002.0005</v>
      </c>
      <c r="AO11">
        <f>VLOOKUP($A11,'natural gas'!$A$2:$AQ$28,COLUMN('natural gas'!AO$2),FALSE)+VLOOKUP($A11,'natural gas'!$A$32:$AQ$58,COLUMN('natural gas'!AO$32),FALSE)</f>
        <v>1748673495115.8701</v>
      </c>
      <c r="AP11">
        <f>VLOOKUP($A11,'natural gas'!$A$2:$AQ$28,COLUMN('natural gas'!AP$2),FALSE)+VLOOKUP($A11,'natural gas'!$A$32:$AQ$58,COLUMN('natural gas'!AP$32),FALSE)</f>
        <v>1724935277786.4265</v>
      </c>
      <c r="AQ11">
        <f>VLOOKUP($A11,'natural gas'!$A$2:$AQ$28,COLUMN('natural gas'!AQ$2),FALSE)+VLOOKUP($A11,'natural gas'!$A$32:$AQ$58,COLUMN('natural gas'!AQ$32),FALSE)</f>
        <v>1698896553111.5703</v>
      </c>
    </row>
    <row r="12" spans="1:43">
      <c r="A12" s="37" t="s">
        <v>625</v>
      </c>
      <c r="B12">
        <f>VLOOKUP($A12,'natural gas'!$A$2:$AQ$28,COLUMN('natural gas'!B$2),FALSE)+VLOOKUP($A12,'natural gas'!$A$32:$AQ$58,COLUMN('natural gas'!B$32),FALSE)</f>
        <v>42498589394189.141</v>
      </c>
      <c r="C12">
        <f>VLOOKUP($A12,'natural gas'!$A$2:$AQ$28,COLUMN('natural gas'!C$2),FALSE)+VLOOKUP($A12,'natural gas'!$A$32:$AQ$58,COLUMN('natural gas'!C$32),FALSE)</f>
        <v>42721496408985.281</v>
      </c>
      <c r="D12">
        <f>VLOOKUP($A12,'natural gas'!$A$2:$AQ$28,COLUMN('natural gas'!D$2),FALSE)+VLOOKUP($A12,'natural gas'!$A$32:$AQ$58,COLUMN('natural gas'!D$32),FALSE)</f>
        <v>49656772104846.203</v>
      </c>
      <c r="E12">
        <f>VLOOKUP($A12,'natural gas'!$A$2:$AQ$28,COLUMN('natural gas'!E$2),FALSE)+VLOOKUP($A12,'natural gas'!$A$32:$AQ$58,COLUMN('natural gas'!E$32),FALSE)</f>
        <v>51263117164637.875</v>
      </c>
      <c r="F12">
        <f>VLOOKUP($A12,'natural gas'!$A$2:$AQ$28,COLUMN('natural gas'!F$2),FALSE)+VLOOKUP($A12,'natural gas'!$A$32:$AQ$58,COLUMN('natural gas'!F$32),FALSE)</f>
        <v>52752414816281</v>
      </c>
      <c r="G12">
        <f>VLOOKUP($A12,'natural gas'!$A$2:$AQ$28,COLUMN('natural gas'!G$2),FALSE)+VLOOKUP($A12,'natural gas'!$A$32:$AQ$58,COLUMN('natural gas'!G$32),FALSE)</f>
        <v>54156992895140.109</v>
      </c>
      <c r="H12">
        <f>VLOOKUP($A12,'natural gas'!$A$2:$AQ$28,COLUMN('natural gas'!H$2),FALSE)+VLOOKUP($A12,'natural gas'!$A$32:$AQ$58,COLUMN('natural gas'!H$32),FALSE)</f>
        <v>55499272424911.523</v>
      </c>
      <c r="I12">
        <f>VLOOKUP($A12,'natural gas'!$A$2:$AQ$28,COLUMN('natural gas'!I$2),FALSE)+VLOOKUP($A12,'natural gas'!$A$32:$AQ$58,COLUMN('natural gas'!I$32),FALSE)</f>
        <v>56760055715833.758</v>
      </c>
      <c r="J12">
        <f>VLOOKUP($A12,'natural gas'!$A$2:$AQ$28,COLUMN('natural gas'!J$2),FALSE)+VLOOKUP($A12,'natural gas'!$A$32:$AQ$58,COLUMN('natural gas'!J$32),FALSE)</f>
        <v>58001973224099.773</v>
      </c>
      <c r="K12">
        <f>VLOOKUP($A12,'natural gas'!$A$2:$AQ$28,COLUMN('natural gas'!K$2),FALSE)+VLOOKUP($A12,'natural gas'!$A$32:$AQ$58,COLUMN('natural gas'!K$32),FALSE)</f>
        <v>59226905517055.43</v>
      </c>
      <c r="L12">
        <f>VLOOKUP($A12,'natural gas'!$A$2:$AQ$28,COLUMN('natural gas'!L$2),FALSE)+VLOOKUP($A12,'natural gas'!$A$32:$AQ$58,COLUMN('natural gas'!L$32),FALSE)</f>
        <v>60436405590192.703</v>
      </c>
      <c r="M12">
        <f>VLOOKUP($A12,'natural gas'!$A$2:$AQ$28,COLUMN('natural gas'!M$2),FALSE)+VLOOKUP($A12,'natural gas'!$A$32:$AQ$58,COLUMN('natural gas'!M$32),FALSE)</f>
        <v>61530396516278.039</v>
      </c>
      <c r="N12">
        <f>VLOOKUP($A12,'natural gas'!$A$2:$AQ$28,COLUMN('natural gas'!N$2),FALSE)+VLOOKUP($A12,'natural gas'!$A$32:$AQ$58,COLUMN('natural gas'!N$32),FALSE)</f>
        <v>62607666228551.367</v>
      </c>
      <c r="O12">
        <f>VLOOKUP($A12,'natural gas'!$A$2:$AQ$28,COLUMN('natural gas'!O$2),FALSE)+VLOOKUP($A12,'natural gas'!$A$32:$AQ$58,COLUMN('natural gas'!O$32),FALSE)</f>
        <v>63669003822017.664</v>
      </c>
      <c r="P12">
        <f>VLOOKUP($A12,'natural gas'!$A$2:$AQ$28,COLUMN('natural gas'!P$2),FALSE)+VLOOKUP($A12,'natural gas'!$A$32:$AQ$58,COLUMN('natural gas'!P$32),FALSE)</f>
        <v>64714962845829.867</v>
      </c>
      <c r="Q12">
        <f>VLOOKUP($A12,'natural gas'!$A$2:$AQ$28,COLUMN('natural gas'!Q$2),FALSE)+VLOOKUP($A12,'natural gas'!$A$32:$AQ$58,COLUMN('natural gas'!Q$32),FALSE)</f>
        <v>65745163454175.328</v>
      </c>
      <c r="R12">
        <f>VLOOKUP($A12,'natural gas'!$A$2:$AQ$28,COLUMN('natural gas'!R$2),FALSE)+VLOOKUP($A12,'natural gas'!$A$32:$AQ$58,COLUMN('natural gas'!R$32),FALSE)</f>
        <v>66686696923573.617</v>
      </c>
      <c r="S12">
        <f>VLOOKUP($A12,'natural gas'!$A$2:$AQ$28,COLUMN('natural gas'!S$2),FALSE)+VLOOKUP($A12,'natural gas'!$A$32:$AQ$58,COLUMN('natural gas'!S$32),FALSE)</f>
        <v>67683772230366.016</v>
      </c>
      <c r="T12">
        <f>VLOOKUP($A12,'natural gas'!$A$2:$AQ$28,COLUMN('natural gas'!T$2),FALSE)+VLOOKUP($A12,'natural gas'!$A$32:$AQ$58,COLUMN('natural gas'!T$32),FALSE)</f>
        <v>68663417627964.188</v>
      </c>
      <c r="U12">
        <f>VLOOKUP($A12,'natural gas'!$A$2:$AQ$28,COLUMN('natural gas'!U$2),FALSE)+VLOOKUP($A12,'natural gas'!$A$32:$AQ$58,COLUMN('natural gas'!U$32),FALSE)</f>
        <v>69624449359875.156</v>
      </c>
      <c r="V12">
        <f>VLOOKUP($A12,'natural gas'!$A$2:$AQ$28,COLUMN('natural gas'!V$2),FALSE)+VLOOKUP($A12,'natural gas'!$A$32:$AQ$58,COLUMN('natural gas'!V$32),FALSE)</f>
        <v>70565515898836.406</v>
      </c>
      <c r="W12">
        <f>VLOOKUP($A12,'natural gas'!$A$2:$AQ$28,COLUMN('natural gas'!W$2),FALSE)+VLOOKUP($A12,'natural gas'!$A$32:$AQ$58,COLUMN('natural gas'!W$32),FALSE)</f>
        <v>71437521563291.781</v>
      </c>
      <c r="X12">
        <f>VLOOKUP($A12,'natural gas'!$A$2:$AQ$28,COLUMN('natural gas'!X$2),FALSE)+VLOOKUP($A12,'natural gas'!$A$32:$AQ$58,COLUMN('natural gas'!X$32),FALSE)</f>
        <v>72158218806718.453</v>
      </c>
      <c r="Y12">
        <f>VLOOKUP($A12,'natural gas'!$A$2:$AQ$28,COLUMN('natural gas'!Y$2),FALSE)+VLOOKUP($A12,'natural gas'!$A$32:$AQ$58,COLUMN('natural gas'!Y$32),FALSE)</f>
        <v>72800945008772.938</v>
      </c>
      <c r="Z12">
        <f>VLOOKUP($A12,'natural gas'!$A$2:$AQ$28,COLUMN('natural gas'!Z$2),FALSE)+VLOOKUP($A12,'natural gas'!$A$32:$AQ$58,COLUMN('natural gas'!Z$32),FALSE)</f>
        <v>73362721515509.938</v>
      </c>
      <c r="AA12">
        <f>VLOOKUP($A12,'natural gas'!$A$2:$AQ$28,COLUMN('natural gas'!AA$2),FALSE)+VLOOKUP($A12,'natural gas'!$A$32:$AQ$58,COLUMN('natural gas'!AA$32),FALSE)</f>
        <v>73839883310609.125</v>
      </c>
      <c r="AB12">
        <f>VLOOKUP($A12,'natural gas'!$A$2:$AQ$28,COLUMN('natural gas'!AB$2),FALSE)+VLOOKUP($A12,'natural gas'!$A$32:$AQ$58,COLUMN('natural gas'!AB$32),FALSE)</f>
        <v>74229710779947.953</v>
      </c>
      <c r="AC12">
        <f>VLOOKUP($A12,'natural gas'!$A$2:$AQ$28,COLUMN('natural gas'!AC$2),FALSE)+VLOOKUP($A12,'natural gas'!$A$32:$AQ$58,COLUMN('natural gas'!AC$32),FALSE)</f>
        <v>74529666635865.141</v>
      </c>
      <c r="AD12">
        <f>VLOOKUP($A12,'natural gas'!$A$2:$AQ$28,COLUMN('natural gas'!AD$2),FALSE)+VLOOKUP($A12,'natural gas'!$A$32:$AQ$58,COLUMN('natural gas'!AD$32),FALSE)</f>
        <v>74737422074787.609</v>
      </c>
      <c r="AE12">
        <f>VLOOKUP($A12,'natural gas'!$A$2:$AQ$28,COLUMN('natural gas'!AE$2),FALSE)+VLOOKUP($A12,'natural gas'!$A$32:$AQ$58,COLUMN('natural gas'!AE$32),FALSE)</f>
        <v>74850057172892.797</v>
      </c>
      <c r="AF12">
        <f>VLOOKUP($A12,'natural gas'!$A$2:$AQ$28,COLUMN('natural gas'!AF$2),FALSE)+VLOOKUP($A12,'natural gas'!$A$32:$AQ$58,COLUMN('natural gas'!AF$32),FALSE)</f>
        <v>74865731095594.938</v>
      </c>
      <c r="AG12">
        <f>VLOOKUP($A12,'natural gas'!$A$2:$AQ$28,COLUMN('natural gas'!AG$2),FALSE)+VLOOKUP($A12,'natural gas'!$A$32:$AQ$58,COLUMN('natural gas'!AG$32),FALSE)</f>
        <v>74782062697278.328</v>
      </c>
      <c r="AH12">
        <f>VLOOKUP($A12,'natural gas'!$A$2:$AQ$28,COLUMN('natural gas'!AH$2),FALSE)+VLOOKUP($A12,'natural gas'!$A$32:$AQ$58,COLUMN('natural gas'!AH$32),FALSE)</f>
        <v>74515163083346.406</v>
      </c>
      <c r="AI12">
        <f>VLOOKUP($A12,'natural gas'!$A$2:$AQ$28,COLUMN('natural gas'!AI$2),FALSE)+VLOOKUP($A12,'natural gas'!$A$32:$AQ$58,COLUMN('natural gas'!AI$32),FALSE)</f>
        <v>74146412285930.344</v>
      </c>
      <c r="AJ12">
        <f>VLOOKUP($A12,'natural gas'!$A$2:$AQ$28,COLUMN('natural gas'!AJ$2),FALSE)+VLOOKUP($A12,'natural gas'!$A$32:$AQ$58,COLUMN('natural gas'!AJ$32),FALSE)</f>
        <v>73674747828504.563</v>
      </c>
      <c r="AK12">
        <f>VLOOKUP($A12,'natural gas'!$A$2:$AQ$28,COLUMN('natural gas'!AK$2),FALSE)+VLOOKUP($A12,'natural gas'!$A$32:$AQ$58,COLUMN('natural gas'!AK$32),FALSE)</f>
        <v>73099500378794.578</v>
      </c>
      <c r="AL12">
        <f>VLOOKUP($A12,'natural gas'!$A$2:$AQ$28,COLUMN('natural gas'!AL$2),FALSE)+VLOOKUP($A12,'natural gas'!$A$32:$AQ$58,COLUMN('natural gas'!AL$32),FALSE)</f>
        <v>72420415670143.766</v>
      </c>
      <c r="AM12">
        <f>VLOOKUP($A12,'natural gas'!$A$2:$AQ$28,COLUMN('natural gas'!AM$2),FALSE)+VLOOKUP($A12,'natural gas'!$A$32:$AQ$58,COLUMN('natural gas'!AM$32),FALSE)</f>
        <v>71636868910917.656</v>
      </c>
      <c r="AN12">
        <f>VLOOKUP($A12,'natural gas'!$A$2:$AQ$28,COLUMN('natural gas'!AN$2),FALSE)+VLOOKUP($A12,'natural gas'!$A$32:$AQ$58,COLUMN('natural gas'!AN$32),FALSE)</f>
        <v>70749514000853.094</v>
      </c>
      <c r="AO12">
        <f>VLOOKUP($A12,'natural gas'!$A$2:$AQ$28,COLUMN('natural gas'!AO$2),FALSE)+VLOOKUP($A12,'natural gas'!$A$32:$AQ$58,COLUMN('natural gas'!AO$32),FALSE)</f>
        <v>69758685627040.555</v>
      </c>
      <c r="AP12">
        <f>VLOOKUP($A12,'natural gas'!$A$2:$AQ$28,COLUMN('natural gas'!AP$2),FALSE)+VLOOKUP($A12,'natural gas'!$A$32:$AQ$58,COLUMN('natural gas'!AP$32),FALSE)</f>
        <v>68666015991975.516</v>
      </c>
      <c r="AQ12">
        <f>VLOOKUP($A12,'natural gas'!$A$2:$AQ$28,COLUMN('natural gas'!AQ$2),FALSE)+VLOOKUP($A12,'natural gas'!$A$32:$AQ$58,COLUMN('natural gas'!AQ$32),FALSE)</f>
        <v>67472858930206.008</v>
      </c>
    </row>
    <row r="13" spans="1:43">
      <c r="A13" s="37" t="s">
        <v>626</v>
      </c>
      <c r="B13">
        <f>VLOOKUP($A13,'natural gas'!$A$2:$AQ$28,COLUMN('natural gas'!B$2),FALSE)+VLOOKUP($A13,'natural gas'!$A$32:$AQ$58,COLUMN('natural gas'!B$32),FALSE)</f>
        <v>1367975689867.4731</v>
      </c>
      <c r="C13">
        <f>VLOOKUP($A13,'natural gas'!$A$2:$AQ$28,COLUMN('natural gas'!C$2),FALSE)+VLOOKUP($A13,'natural gas'!$A$32:$AQ$58,COLUMN('natural gas'!C$32),FALSE)</f>
        <v>1362874652089.9473</v>
      </c>
      <c r="D13">
        <f>VLOOKUP($A13,'natural gas'!$A$2:$AQ$28,COLUMN('natural gas'!D$2),FALSE)+VLOOKUP($A13,'natural gas'!$A$32:$AQ$58,COLUMN('natural gas'!D$32),FALSE)</f>
        <v>1556374915583.1409</v>
      </c>
      <c r="E13">
        <f>VLOOKUP($A13,'natural gas'!$A$2:$AQ$28,COLUMN('natural gas'!E$2),FALSE)+VLOOKUP($A13,'natural gas'!$A$32:$AQ$58,COLUMN('natural gas'!E$32),FALSE)</f>
        <v>1584376822153.3198</v>
      </c>
      <c r="F13">
        <f>VLOOKUP($A13,'natural gas'!$A$2:$AQ$28,COLUMN('natural gas'!F$2),FALSE)+VLOOKUP($A13,'natural gas'!$A$32:$AQ$58,COLUMN('natural gas'!F$32),FALSE)</f>
        <v>1607732128775.9929</v>
      </c>
      <c r="G13">
        <f>VLOOKUP($A13,'natural gas'!$A$2:$AQ$28,COLUMN('natural gas'!G$2),FALSE)+VLOOKUP($A13,'natural gas'!$A$32:$AQ$58,COLUMN('natural gas'!G$32),FALSE)</f>
        <v>1627537438509.7085</v>
      </c>
      <c r="H13">
        <f>VLOOKUP($A13,'natural gas'!$A$2:$AQ$28,COLUMN('natural gas'!H$2),FALSE)+VLOOKUP($A13,'natural gas'!$A$32:$AQ$58,COLUMN('natural gas'!H$32),FALSE)</f>
        <v>1644478339317.6072</v>
      </c>
      <c r="I13">
        <f>VLOOKUP($A13,'natural gas'!$A$2:$AQ$28,COLUMN('natural gas'!I$2),FALSE)+VLOOKUP($A13,'natural gas'!$A$32:$AQ$58,COLUMN('natural gas'!I$32),FALSE)</f>
        <v>1658120053486</v>
      </c>
      <c r="J13">
        <f>VLOOKUP($A13,'natural gas'!$A$2:$AQ$28,COLUMN('natural gas'!J$2),FALSE)+VLOOKUP($A13,'natural gas'!$A$32:$AQ$58,COLUMN('natural gas'!J$32),FALSE)</f>
        <v>1670165494501.5212</v>
      </c>
      <c r="K13">
        <f>VLOOKUP($A13,'natural gas'!$A$2:$AQ$28,COLUMN('natural gas'!K$2),FALSE)+VLOOKUP($A13,'natural gas'!$A$32:$AQ$58,COLUMN('natural gas'!K$32),FALSE)</f>
        <v>1680683198894.4324</v>
      </c>
      <c r="L13">
        <f>VLOOKUP($A13,'natural gas'!$A$2:$AQ$28,COLUMN('natural gas'!L$2),FALSE)+VLOOKUP($A13,'natural gas'!$A$32:$AQ$58,COLUMN('natural gas'!L$32),FALSE)</f>
        <v>1689729503557.562</v>
      </c>
      <c r="M13">
        <f>VLOOKUP($A13,'natural gas'!$A$2:$AQ$28,COLUMN('natural gas'!M$2),FALSE)+VLOOKUP($A13,'natural gas'!$A$32:$AQ$58,COLUMN('natural gas'!M$32),FALSE)</f>
        <v>1694838552217.3643</v>
      </c>
      <c r="N13">
        <f>VLOOKUP($A13,'natural gas'!$A$2:$AQ$28,COLUMN('natural gas'!N$2),FALSE)+VLOOKUP($A13,'natural gas'!$A$32:$AQ$58,COLUMN('natural gas'!N$32),FALSE)</f>
        <v>1698542671878.7305</v>
      </c>
      <c r="O13">
        <f>VLOOKUP($A13,'natural gas'!$A$2:$AQ$28,COLUMN('natural gas'!O$2),FALSE)+VLOOKUP($A13,'natural gas'!$A$32:$AQ$58,COLUMN('natural gas'!O$32),FALSE)</f>
        <v>1700875504810.1765</v>
      </c>
      <c r="P13">
        <f>VLOOKUP($A13,'natural gas'!$A$2:$AQ$28,COLUMN('natural gas'!P$2),FALSE)+VLOOKUP($A13,'natural gas'!$A$32:$AQ$58,COLUMN('natural gas'!P$32),FALSE)</f>
        <v>1701863265038.72</v>
      </c>
      <c r="Q13">
        <f>VLOOKUP($A13,'natural gas'!$A$2:$AQ$28,COLUMN('natural gas'!Q$2),FALSE)+VLOOKUP($A13,'natural gas'!$A$32:$AQ$58,COLUMN('natural gas'!Q$32),FALSE)</f>
        <v>1701508950208.2112</v>
      </c>
      <c r="R13">
        <f>VLOOKUP($A13,'natural gas'!$A$2:$AQ$28,COLUMN('natural gas'!R$2),FALSE)+VLOOKUP($A13,'natural gas'!$A$32:$AQ$58,COLUMN('natural gas'!R$32),FALSE)</f>
        <v>1698146583607.5747</v>
      </c>
      <c r="S13">
        <f>VLOOKUP($A13,'natural gas'!$A$2:$AQ$28,COLUMN('natural gas'!S$2),FALSE)+VLOOKUP($A13,'natural gas'!$A$32:$AQ$58,COLUMN('natural gas'!S$32),FALSE)</f>
        <v>1695132949619.0046</v>
      </c>
      <c r="T13">
        <f>VLOOKUP($A13,'natural gas'!$A$2:$AQ$28,COLUMN('natural gas'!T$2),FALSE)+VLOOKUP($A13,'natural gas'!$A$32:$AQ$58,COLUMN('natural gas'!T$32),FALSE)</f>
        <v>1690775465152.8997</v>
      </c>
      <c r="U13">
        <f>VLOOKUP($A13,'natural gas'!$A$2:$AQ$28,COLUMN('natural gas'!U$2),FALSE)+VLOOKUP($A13,'natural gas'!$A$32:$AQ$58,COLUMN('natural gas'!U$32),FALSE)</f>
        <v>1685060769032.8149</v>
      </c>
      <c r="V13">
        <f>VLOOKUP($A13,'natural gas'!$A$2:$AQ$28,COLUMN('natural gas'!V$2),FALSE)+VLOOKUP($A13,'natural gas'!$A$32:$AQ$58,COLUMN('natural gas'!V$32),FALSE)</f>
        <v>1677973442598.4778</v>
      </c>
      <c r="W13">
        <f>VLOOKUP($A13,'natural gas'!$A$2:$AQ$28,COLUMN('natural gas'!W$2),FALSE)+VLOOKUP($A13,'natural gas'!$A$32:$AQ$58,COLUMN('natural gas'!W$32),FALSE)</f>
        <v>1668488824415.3213</v>
      </c>
      <c r="X13">
        <f>VLOOKUP($A13,'natural gas'!$A$2:$AQ$28,COLUMN('natural gas'!X$2),FALSE)+VLOOKUP($A13,'natural gas'!$A$32:$AQ$58,COLUMN('natural gas'!X$32),FALSE)</f>
        <v>1654965991587.563</v>
      </c>
      <c r="Y13">
        <f>VLOOKUP($A13,'natural gas'!$A$2:$AQ$28,COLUMN('natural gas'!Y$2),FALSE)+VLOOKUP($A13,'natural gas'!$A$32:$AQ$58,COLUMN('natural gas'!Y$32),FALSE)</f>
        <v>1639066856477.3948</v>
      </c>
      <c r="Z13">
        <f>VLOOKUP($A13,'natural gas'!$A$2:$AQ$28,COLUMN('natural gas'!Z$2),FALSE)+VLOOKUP($A13,'natural gas'!$A$32:$AQ$58,COLUMN('natural gas'!Z$32),FALSE)</f>
        <v>1620814130485.3225</v>
      </c>
      <c r="AA13">
        <f>VLOOKUP($A13,'natural gas'!$A$2:$AQ$28,COLUMN('natural gas'!AA$2),FALSE)+VLOOKUP($A13,'natural gas'!$A$32:$AQ$58,COLUMN('natural gas'!AA$32),FALSE)</f>
        <v>1600222536889.8457</v>
      </c>
      <c r="AB13">
        <f>VLOOKUP($A13,'natural gas'!$A$2:$AQ$28,COLUMN('natural gas'!AB$2),FALSE)+VLOOKUP($A13,'natural gas'!$A$32:$AQ$58,COLUMN('natural gas'!AB$32),FALSE)</f>
        <v>1577331708745.1248</v>
      </c>
      <c r="AC13">
        <f>VLOOKUP($A13,'natural gas'!$A$2:$AQ$28,COLUMN('natural gas'!AC$2),FALSE)+VLOOKUP($A13,'natural gas'!$A$32:$AQ$58,COLUMN('natural gas'!AC$32),FALSE)</f>
        <v>1552190072874.6572</v>
      </c>
      <c r="AD13">
        <f>VLOOKUP($A13,'natural gas'!$A$2:$AQ$28,COLUMN('natural gas'!AD$2),FALSE)+VLOOKUP($A13,'natural gas'!$A$32:$AQ$58,COLUMN('natural gas'!AD$32),FALSE)</f>
        <v>1524855084317.4629</v>
      </c>
      <c r="AE13">
        <f>VLOOKUP($A13,'natural gas'!$A$2:$AQ$28,COLUMN('natural gas'!AE$2),FALSE)+VLOOKUP($A13,'natural gas'!$A$32:$AQ$58,COLUMN('natural gas'!AE$32),FALSE)</f>
        <v>1495378434492.0632</v>
      </c>
      <c r="AF13">
        <f>VLOOKUP($A13,'natural gas'!$A$2:$AQ$28,COLUMN('natural gas'!AF$2),FALSE)+VLOOKUP($A13,'natural gas'!$A$32:$AQ$58,COLUMN('natural gas'!AF$32),FALSE)</f>
        <v>1463836903943.4929</v>
      </c>
      <c r="AG13">
        <f>VLOOKUP($A13,'natural gas'!$A$2:$AQ$28,COLUMN('natural gas'!AG$2),FALSE)+VLOOKUP($A13,'natural gas'!$A$32:$AQ$58,COLUMN('natural gas'!AG$32),FALSE)</f>
        <v>1430302278135.6819</v>
      </c>
      <c r="AH13">
        <f>VLOOKUP($A13,'natural gas'!$A$2:$AQ$28,COLUMN('natural gas'!AH$2),FALSE)+VLOOKUP($A13,'natural gas'!$A$32:$AQ$58,COLUMN('natural gas'!AH$32),FALSE)</f>
        <v>1393472638044.0986</v>
      </c>
      <c r="AI13">
        <f>VLOOKUP($A13,'natural gas'!$A$2:$AQ$28,COLUMN('natural gas'!AI$2),FALSE)+VLOOKUP($A13,'natural gas'!$A$32:$AQ$58,COLUMN('natural gas'!AI$32),FALSE)</f>
        <v>1354912454435.2195</v>
      </c>
      <c r="AJ13">
        <f>VLOOKUP($A13,'natural gas'!$A$2:$AQ$28,COLUMN('natural gas'!AJ$2),FALSE)+VLOOKUP($A13,'natural gas'!$A$32:$AQ$58,COLUMN('natural gas'!AJ$32),FALSE)</f>
        <v>1314728897878.8813</v>
      </c>
      <c r="AK13">
        <f>VLOOKUP($A13,'natural gas'!$A$2:$AQ$28,COLUMN('natural gas'!AK$2),FALSE)+VLOOKUP($A13,'natural gas'!$A$32:$AQ$58,COLUMN('natural gas'!AK$32),FALSE)</f>
        <v>1273038716913.6436</v>
      </c>
      <c r="AL13">
        <f>VLOOKUP($A13,'natural gas'!$A$2:$AQ$28,COLUMN('natural gas'!AL$2),FALSE)+VLOOKUP($A13,'natural gas'!$A$32:$AQ$58,COLUMN('natural gas'!AL$32),FALSE)</f>
        <v>1229967822096.7173</v>
      </c>
      <c r="AM13">
        <f>VLOOKUP($A13,'natural gas'!$A$2:$AQ$28,COLUMN('natural gas'!AM$2),FALSE)+VLOOKUP($A13,'natural gas'!$A$32:$AQ$58,COLUMN('natural gas'!AM$32),FALSE)</f>
        <v>1185638787760.7546</v>
      </c>
      <c r="AN13">
        <f>VLOOKUP($A13,'natural gas'!$A$2:$AQ$28,COLUMN('natural gas'!AN$2),FALSE)+VLOOKUP($A13,'natural gas'!$A$32:$AQ$58,COLUMN('natural gas'!AN$32),FALSE)</f>
        <v>1140195503124.9758</v>
      </c>
      <c r="AO13">
        <f>VLOOKUP($A13,'natural gas'!$A$2:$AQ$28,COLUMN('natural gas'!AO$2),FALSE)+VLOOKUP($A13,'natural gas'!$A$32:$AQ$58,COLUMN('natural gas'!AO$32),FALSE)</f>
        <v>1093778102064.1843</v>
      </c>
      <c r="AP13">
        <f>VLOOKUP($A13,'natural gas'!$A$2:$AQ$28,COLUMN('natural gas'!AP$2),FALSE)+VLOOKUP($A13,'natural gas'!$A$32:$AQ$58,COLUMN('natural gas'!AP$32),FALSE)</f>
        <v>1046545656582.5179</v>
      </c>
      <c r="AQ13">
        <f>VLOOKUP($A13,'natural gas'!$A$2:$AQ$28,COLUMN('natural gas'!AQ$2),FALSE)+VLOOKUP($A13,'natural gas'!$A$32:$AQ$58,COLUMN('natural gas'!AQ$32),FALSE)</f>
        <v>998652648715.88757</v>
      </c>
    </row>
    <row r="14" spans="1:43">
      <c r="A14" s="37" t="s">
        <v>627</v>
      </c>
      <c r="B14">
        <f>VLOOKUP($A14,'natural gas'!$A$2:$AQ$28,COLUMN('natural gas'!B$2),FALSE)+VLOOKUP($A14,'natural gas'!$A$32:$AQ$58,COLUMN('natural gas'!B$32),FALSE)</f>
        <v>841831193764.59839</v>
      </c>
      <c r="C14">
        <f>VLOOKUP($A14,'natural gas'!$A$2:$AQ$28,COLUMN('natural gas'!C$2),FALSE)+VLOOKUP($A14,'natural gas'!$A$32:$AQ$58,COLUMN('natural gas'!C$32),FALSE)</f>
        <v>830352033407.45459</v>
      </c>
      <c r="D14">
        <f>VLOOKUP($A14,'natural gas'!$A$2:$AQ$28,COLUMN('natural gas'!D$2),FALSE)+VLOOKUP($A14,'natural gas'!$A$32:$AQ$58,COLUMN('natural gas'!D$32),FALSE)</f>
        <v>891100671081.48645</v>
      </c>
      <c r="E14">
        <f>VLOOKUP($A14,'natural gas'!$A$2:$AQ$28,COLUMN('natural gas'!E$2),FALSE)+VLOOKUP($A14,'natural gas'!$A$32:$AQ$58,COLUMN('natural gas'!E$32),FALSE)</f>
        <v>885768431771.276</v>
      </c>
      <c r="F14">
        <f>VLOOKUP($A14,'natural gas'!$A$2:$AQ$28,COLUMN('natural gas'!F$2),FALSE)+VLOOKUP($A14,'natural gas'!$A$32:$AQ$58,COLUMN('natural gas'!F$32),FALSE)</f>
        <v>878915866786.40771</v>
      </c>
      <c r="G14">
        <f>VLOOKUP($A14,'natural gas'!$A$2:$AQ$28,COLUMN('natural gas'!G$2),FALSE)+VLOOKUP($A14,'natural gas'!$A$32:$AQ$58,COLUMN('natural gas'!G$32),FALSE)</f>
        <v>871215730777.41101</v>
      </c>
      <c r="H14">
        <f>VLOOKUP($A14,'natural gas'!$A$2:$AQ$28,COLUMN('natural gas'!H$2),FALSE)+VLOOKUP($A14,'natural gas'!$A$32:$AQ$58,COLUMN('natural gas'!H$32),FALSE)</f>
        <v>863064747421.42737</v>
      </c>
      <c r="I14">
        <f>VLOOKUP($A14,'natural gas'!$A$2:$AQ$28,COLUMN('natural gas'!I$2),FALSE)+VLOOKUP($A14,'natural gas'!$A$32:$AQ$58,COLUMN('natural gas'!I$32),FALSE)</f>
        <v>854249090289.93982</v>
      </c>
      <c r="J14">
        <f>VLOOKUP($A14,'natural gas'!$A$2:$AQ$28,COLUMN('natural gas'!J$2),FALSE)+VLOOKUP($A14,'natural gas'!$A$32:$AQ$58,COLUMN('natural gas'!J$32),FALSE)</f>
        <v>845649813863.19666</v>
      </c>
      <c r="K14">
        <f>VLOOKUP($A14,'natural gas'!$A$2:$AQ$28,COLUMN('natural gas'!K$2),FALSE)+VLOOKUP($A14,'natural gas'!$A$32:$AQ$58,COLUMN('natural gas'!K$32),FALSE)</f>
        <v>837273760095.37598</v>
      </c>
      <c r="L14">
        <f>VLOOKUP($A14,'natural gas'!$A$2:$AQ$28,COLUMN('natural gas'!L$2),FALSE)+VLOOKUP($A14,'natural gas'!$A$32:$AQ$58,COLUMN('natural gas'!L$32),FALSE)</f>
        <v>829122455982.43213</v>
      </c>
      <c r="M14">
        <f>VLOOKUP($A14,'natural gas'!$A$2:$AQ$28,COLUMN('natural gas'!M$2),FALSE)+VLOOKUP($A14,'natural gas'!$A$32:$AQ$58,COLUMN('natural gas'!M$32),FALSE)</f>
        <v>819978191256.62488</v>
      </c>
      <c r="N14">
        <f>VLOOKUP($A14,'natural gas'!$A$2:$AQ$28,COLUMN('natural gas'!N$2),FALSE)+VLOOKUP($A14,'natural gas'!$A$32:$AQ$58,COLUMN('natural gas'!N$32),FALSE)</f>
        <v>811074454164.79016</v>
      </c>
      <c r="O14">
        <f>VLOOKUP($A14,'natural gas'!$A$2:$AQ$28,COLUMN('natural gas'!O$2),FALSE)+VLOOKUP($A14,'natural gas'!$A$32:$AQ$58,COLUMN('natural gas'!O$32),FALSE)</f>
        <v>802401699703.14819</v>
      </c>
      <c r="P14">
        <f>VLOOKUP($A14,'natural gas'!$A$2:$AQ$28,COLUMN('natural gas'!P$2),FALSE)+VLOOKUP($A14,'natural gas'!$A$32:$AQ$58,COLUMN('natural gas'!P$32),FALSE)</f>
        <v>793948487230.33081</v>
      </c>
      <c r="Q14">
        <f>VLOOKUP($A14,'natural gas'!$A$2:$AQ$28,COLUMN('natural gas'!Q$2),FALSE)+VLOOKUP($A14,'natural gas'!$A$32:$AQ$58,COLUMN('natural gas'!Q$32),FALSE)</f>
        <v>785694219640.24475</v>
      </c>
      <c r="R14">
        <f>VLOOKUP($A14,'natural gas'!$A$2:$AQ$28,COLUMN('natural gas'!R$2),FALSE)+VLOOKUP($A14,'natural gas'!$A$32:$AQ$58,COLUMN('natural gas'!R$32),FALSE)</f>
        <v>776856596320.21265</v>
      </c>
      <c r="S14">
        <f>VLOOKUP($A14,'natural gas'!$A$2:$AQ$28,COLUMN('natural gas'!S$2),FALSE)+VLOOKUP($A14,'natural gas'!$A$32:$AQ$58,COLUMN('natural gas'!S$32),FALSE)</f>
        <v>768959028262.34045</v>
      </c>
      <c r="T14">
        <f>VLOOKUP($A14,'natural gas'!$A$2:$AQ$28,COLUMN('natural gas'!T$2),FALSE)+VLOOKUP($A14,'natural gas'!$A$32:$AQ$58,COLUMN('natural gas'!T$32),FALSE)</f>
        <v>761202891218.18018</v>
      </c>
      <c r="U14">
        <f>VLOOKUP($A14,'natural gas'!$A$2:$AQ$28,COLUMN('natural gas'!U$2),FALSE)+VLOOKUP($A14,'natural gas'!$A$32:$AQ$58,COLUMN('natural gas'!U$32),FALSE)</f>
        <v>753566365742.58679</v>
      </c>
      <c r="V14">
        <f>VLOOKUP($A14,'natural gas'!$A$2:$AQ$28,COLUMN('natural gas'!V$2),FALSE)+VLOOKUP($A14,'natural gas'!$A$32:$AQ$58,COLUMN('natural gas'!V$32),FALSE)</f>
        <v>746027897443.44202</v>
      </c>
      <c r="W14">
        <f>VLOOKUP($A14,'natural gas'!$A$2:$AQ$28,COLUMN('natural gas'!W$2),FALSE)+VLOOKUP($A14,'natural gas'!$A$32:$AQ$58,COLUMN('natural gas'!W$32),FALSE)</f>
        <v>738120450866.03467</v>
      </c>
      <c r="X14">
        <f>VLOOKUP($A14,'natural gas'!$A$2:$AQ$28,COLUMN('natural gas'!X$2),FALSE)+VLOOKUP($A14,'natural gas'!$A$32:$AQ$58,COLUMN('natural gas'!X$32),FALSE)</f>
        <v>729113670493.20813</v>
      </c>
      <c r="Y14">
        <f>VLOOKUP($A14,'natural gas'!$A$2:$AQ$28,COLUMN('natural gas'!Y$2),FALSE)+VLOOKUP($A14,'natural gas'!$A$32:$AQ$58,COLUMN('natural gas'!Y$32),FALSE)</f>
        <v>719735261680.6897</v>
      </c>
      <c r="Z14">
        <f>VLOOKUP($A14,'natural gas'!$A$2:$AQ$28,COLUMN('natural gas'!Z$2),FALSE)+VLOOKUP($A14,'natural gas'!$A$32:$AQ$58,COLUMN('natural gas'!Z$32),FALSE)</f>
        <v>709982219677.61206</v>
      </c>
      <c r="AA14">
        <f>VLOOKUP($A14,'natural gas'!$A$2:$AQ$28,COLUMN('natural gas'!AA$2),FALSE)+VLOOKUP($A14,'natural gas'!$A$32:$AQ$58,COLUMN('natural gas'!AA$32),FALSE)</f>
        <v>699846088155.88782</v>
      </c>
      <c r="AB14">
        <f>VLOOKUP($A14,'natural gas'!$A$2:$AQ$28,COLUMN('natural gas'!AB$2),FALSE)+VLOOKUP($A14,'natural gas'!$A$32:$AQ$58,COLUMN('natural gas'!AB$32),FALSE)</f>
        <v>689327284663.2063</v>
      </c>
      <c r="AC14">
        <f>VLOOKUP($A14,'natural gas'!$A$2:$AQ$28,COLUMN('natural gas'!AC$2),FALSE)+VLOOKUP($A14,'natural gas'!$A$32:$AQ$58,COLUMN('natural gas'!AC$32),FALSE)</f>
        <v>678427940569.03308</v>
      </c>
      <c r="AD14">
        <f>VLOOKUP($A14,'natural gas'!$A$2:$AQ$28,COLUMN('natural gas'!AD$2),FALSE)+VLOOKUP($A14,'natural gas'!$A$32:$AQ$58,COLUMN('natural gas'!AD$32),FALSE)</f>
        <v>667151963856.91943</v>
      </c>
      <c r="AE14">
        <f>VLOOKUP($A14,'natural gas'!$A$2:$AQ$28,COLUMN('natural gas'!AE$2),FALSE)+VLOOKUP($A14,'natural gas'!$A$32:$AQ$58,COLUMN('natural gas'!AE$32),FALSE)</f>
        <v>655498536222.12854</v>
      </c>
      <c r="AF14">
        <f>VLOOKUP($A14,'natural gas'!$A$2:$AQ$28,COLUMN('natural gas'!AF$2),FALSE)+VLOOKUP($A14,'natural gas'!$A$32:$AQ$58,COLUMN('natural gas'!AF$32),FALSE)</f>
        <v>643475586884.81665</v>
      </c>
      <c r="AG14">
        <f>VLOOKUP($A14,'natural gas'!$A$2:$AQ$28,COLUMN('natural gas'!AG$2),FALSE)+VLOOKUP($A14,'natural gas'!$A$32:$AQ$58,COLUMN('natural gas'!AG$32),FALSE)</f>
        <v>631086614694.41528</v>
      </c>
      <c r="AH14">
        <f>VLOOKUP($A14,'natural gas'!$A$2:$AQ$28,COLUMN('natural gas'!AH$2),FALSE)+VLOOKUP($A14,'natural gas'!$A$32:$AQ$58,COLUMN('natural gas'!AH$32),FALSE)</f>
        <v>617723848619.21655</v>
      </c>
      <c r="AI14">
        <f>VLOOKUP($A14,'natural gas'!$A$2:$AQ$28,COLUMN('natural gas'!AI$2),FALSE)+VLOOKUP($A14,'natural gas'!$A$32:$AQ$58,COLUMN('natural gas'!AI$32),FALSE)</f>
        <v>604041158621.51465</v>
      </c>
      <c r="AJ14">
        <f>VLOOKUP($A14,'natural gas'!$A$2:$AQ$28,COLUMN('natural gas'!AJ$2),FALSE)+VLOOKUP($A14,'natural gas'!$A$32:$AQ$58,COLUMN('natural gas'!AJ$32),FALSE)</f>
        <v>590049805093.64783</v>
      </c>
      <c r="AK14">
        <f>VLOOKUP($A14,'natural gas'!$A$2:$AQ$28,COLUMN('natural gas'!AK$2),FALSE)+VLOOKUP($A14,'natural gas'!$A$32:$AQ$58,COLUMN('natural gas'!AK$32),FALSE)</f>
        <v>575763357559.98523</v>
      </c>
      <c r="AL14">
        <f>VLOOKUP($A14,'natural gas'!$A$2:$AQ$28,COLUMN('natural gas'!AL$2),FALSE)+VLOOKUP($A14,'natural gas'!$A$32:$AQ$58,COLUMN('natural gas'!AL$32),FALSE)</f>
        <v>561197649815.36279</v>
      </c>
      <c r="AM14">
        <f>VLOOKUP($A14,'natural gas'!$A$2:$AQ$28,COLUMN('natural gas'!AM$2),FALSE)+VLOOKUP($A14,'natural gas'!$A$32:$AQ$58,COLUMN('natural gas'!AM$32),FALSE)</f>
        <v>546365200900.47742</v>
      </c>
      <c r="AN14">
        <f>VLOOKUP($A14,'natural gas'!$A$2:$AQ$28,COLUMN('natural gas'!AN$2),FALSE)+VLOOKUP($A14,'natural gas'!$A$32:$AQ$58,COLUMN('natural gas'!AN$32),FALSE)</f>
        <v>531286610061.11298</v>
      </c>
      <c r="AO14">
        <f>VLOOKUP($A14,'natural gas'!$A$2:$AQ$28,COLUMN('natural gas'!AO$2),FALSE)+VLOOKUP($A14,'natural gas'!$A$32:$AQ$58,COLUMN('natural gas'!AO$32),FALSE)</f>
        <v>515979290760.18195</v>
      </c>
      <c r="AP14">
        <f>VLOOKUP($A14,'natural gas'!$A$2:$AQ$28,COLUMN('natural gas'!AP$2),FALSE)+VLOOKUP($A14,'natural gas'!$A$32:$AQ$58,COLUMN('natural gas'!AP$32),FALSE)</f>
        <v>500468257609.10138</v>
      </c>
      <c r="AQ14">
        <f>VLOOKUP($A14,'natural gas'!$A$2:$AQ$28,COLUMN('natural gas'!AQ$2),FALSE)+VLOOKUP($A14,'natural gas'!$A$32:$AQ$58,COLUMN('natural gas'!AQ$32),FALSE)</f>
        <v>484775400690.21259</v>
      </c>
    </row>
    <row r="15" spans="1:43">
      <c r="A15" s="37" t="s">
        <v>628</v>
      </c>
      <c r="B15">
        <f>VLOOKUP($A15,'natural gas'!$A$2:$AQ$28,COLUMN('natural gas'!B$2),FALSE)+VLOOKUP($A15,'natural gas'!$A$32:$AQ$58,COLUMN('natural gas'!B$32),FALSE)</f>
        <v>17376174629115.689</v>
      </c>
      <c r="C15">
        <f>VLOOKUP($A15,'natural gas'!$A$2:$AQ$28,COLUMN('natural gas'!C$2),FALSE)+VLOOKUP($A15,'natural gas'!$A$32:$AQ$58,COLUMN('natural gas'!C$32),FALSE)</f>
        <v>17344202755626.467</v>
      </c>
      <c r="D15">
        <f>VLOOKUP($A15,'natural gas'!$A$2:$AQ$28,COLUMN('natural gas'!D$2),FALSE)+VLOOKUP($A15,'natural gas'!$A$32:$AQ$58,COLUMN('natural gas'!D$32),FALSE)</f>
        <v>18223896853440.195</v>
      </c>
      <c r="E15">
        <f>VLOOKUP($A15,'natural gas'!$A$2:$AQ$28,COLUMN('natural gas'!E$2),FALSE)+VLOOKUP($A15,'natural gas'!$A$32:$AQ$58,COLUMN('natural gas'!E$32),FALSE)</f>
        <v>18444428783118.23</v>
      </c>
      <c r="F15">
        <f>VLOOKUP($A15,'natural gas'!$A$2:$AQ$28,COLUMN('natural gas'!F$2),FALSE)+VLOOKUP($A15,'natural gas'!$A$32:$AQ$58,COLUMN('natural gas'!F$32),FALSE)</f>
        <v>18628614236857.578</v>
      </c>
      <c r="G15">
        <f>VLOOKUP($A15,'natural gas'!$A$2:$AQ$28,COLUMN('natural gas'!G$2),FALSE)+VLOOKUP($A15,'natural gas'!$A$32:$AQ$58,COLUMN('natural gas'!G$32),FALSE)</f>
        <v>18789327321935.035</v>
      </c>
      <c r="H15">
        <f>VLOOKUP($A15,'natural gas'!$A$2:$AQ$28,COLUMN('natural gas'!H$2),FALSE)+VLOOKUP($A15,'natural gas'!$A$32:$AQ$58,COLUMN('natural gas'!H$32),FALSE)</f>
        <v>18934447735382.352</v>
      </c>
      <c r="I15">
        <f>VLOOKUP($A15,'natural gas'!$A$2:$AQ$28,COLUMN('natural gas'!I$2),FALSE)+VLOOKUP($A15,'natural gas'!$A$32:$AQ$58,COLUMN('natural gas'!I$32),FALSE)</f>
        <v>19058681426055.262</v>
      </c>
      <c r="J15">
        <f>VLOOKUP($A15,'natural gas'!$A$2:$AQ$28,COLUMN('natural gas'!J$2),FALSE)+VLOOKUP($A15,'natural gas'!$A$32:$AQ$58,COLUMN('natural gas'!J$32),FALSE)</f>
        <v>19181508820899.316</v>
      </c>
      <c r="K15">
        <f>VLOOKUP($A15,'natural gas'!$A$2:$AQ$28,COLUMN('natural gas'!K$2),FALSE)+VLOOKUP($A15,'natural gas'!$A$32:$AQ$58,COLUMN('natural gas'!K$32),FALSE)</f>
        <v>19303363047812.828</v>
      </c>
      <c r="L15">
        <f>VLOOKUP($A15,'natural gas'!$A$2:$AQ$28,COLUMN('natural gas'!L$2),FALSE)+VLOOKUP($A15,'natural gas'!$A$32:$AQ$58,COLUMN('natural gas'!L$32),FALSE)</f>
        <v>19424561925055.898</v>
      </c>
      <c r="M15">
        <f>VLOOKUP($A15,'natural gas'!$A$2:$AQ$28,COLUMN('natural gas'!M$2),FALSE)+VLOOKUP($A15,'natural gas'!$A$32:$AQ$58,COLUMN('natural gas'!M$32),FALSE)</f>
        <v>19516112209938.629</v>
      </c>
      <c r="N15">
        <f>VLOOKUP($A15,'natural gas'!$A$2:$AQ$28,COLUMN('natural gas'!N$2),FALSE)+VLOOKUP($A15,'natural gas'!$A$32:$AQ$58,COLUMN('natural gas'!N$32),FALSE)</f>
        <v>19607045914218.996</v>
      </c>
      <c r="O15">
        <f>VLOOKUP($A15,'natural gas'!$A$2:$AQ$28,COLUMN('natural gas'!O$2),FALSE)+VLOOKUP($A15,'natural gas'!$A$32:$AQ$58,COLUMN('natural gas'!O$32),FALSE)</f>
        <v>19697426010544.063</v>
      </c>
      <c r="P15">
        <f>VLOOKUP($A15,'natural gas'!$A$2:$AQ$28,COLUMN('natural gas'!P$2),FALSE)+VLOOKUP($A15,'natural gas'!$A$32:$AQ$58,COLUMN('natural gas'!P$32),FALSE)</f>
        <v>19787253343308.75</v>
      </c>
      <c r="Q15">
        <f>VLOOKUP($A15,'natural gas'!$A$2:$AQ$28,COLUMN('natural gas'!Q$2),FALSE)+VLOOKUP($A15,'natural gas'!$A$32:$AQ$58,COLUMN('natural gas'!Q$32),FALSE)</f>
        <v>19876277536974.883</v>
      </c>
      <c r="R15">
        <f>VLOOKUP($A15,'natural gas'!$A$2:$AQ$28,COLUMN('natural gas'!R$2),FALSE)+VLOOKUP($A15,'natural gas'!$A$32:$AQ$58,COLUMN('natural gas'!R$32),FALSE)</f>
        <v>19944470093725.09</v>
      </c>
      <c r="S15">
        <f>VLOOKUP($A15,'natural gas'!$A$2:$AQ$28,COLUMN('natural gas'!S$2),FALSE)+VLOOKUP($A15,'natural gas'!$A$32:$AQ$58,COLUMN('natural gas'!S$32),FALSE)</f>
        <v>20031265634826.055</v>
      </c>
      <c r="T15">
        <f>VLOOKUP($A15,'natural gas'!$A$2:$AQ$28,COLUMN('natural gas'!T$2),FALSE)+VLOOKUP($A15,'natural gas'!$A$32:$AQ$58,COLUMN('natural gas'!T$32),FALSE)</f>
        <v>20116448604115.793</v>
      </c>
      <c r="U15">
        <f>VLOOKUP($A15,'natural gas'!$A$2:$AQ$28,COLUMN('natural gas'!U$2),FALSE)+VLOOKUP($A15,'natural gas'!$A$32:$AQ$58,COLUMN('natural gas'!U$32),FALSE)</f>
        <v>20199615100831.023</v>
      </c>
      <c r="V15">
        <f>VLOOKUP($A15,'natural gas'!$A$2:$AQ$28,COLUMN('natural gas'!V$2),FALSE)+VLOOKUP($A15,'natural gas'!$A$32:$AQ$58,COLUMN('natural gas'!V$32),FALSE)</f>
        <v>20280335010736.703</v>
      </c>
      <c r="W15">
        <f>VLOOKUP($A15,'natural gas'!$A$2:$AQ$28,COLUMN('natural gas'!W$2),FALSE)+VLOOKUP($A15,'natural gas'!$A$32:$AQ$58,COLUMN('natural gas'!W$32),FALSE)</f>
        <v>20345748826147.629</v>
      </c>
      <c r="X15">
        <f>VLOOKUP($A15,'natural gas'!$A$2:$AQ$28,COLUMN('natural gas'!X$2),FALSE)+VLOOKUP($A15,'natural gas'!$A$32:$AQ$58,COLUMN('natural gas'!X$32),FALSE)</f>
        <v>20374852368447.832</v>
      </c>
      <c r="Y15">
        <f>VLOOKUP($A15,'natural gas'!$A$2:$AQ$28,COLUMN('natural gas'!Y$2),FALSE)+VLOOKUP($A15,'natural gas'!$A$32:$AQ$58,COLUMN('natural gas'!Y$32),FALSE)</f>
        <v>20387206841792.949</v>
      </c>
      <c r="Z15">
        <f>VLOOKUP($A15,'natural gas'!$A$2:$AQ$28,COLUMN('natural gas'!Z$2),FALSE)+VLOOKUP($A15,'natural gas'!$A$32:$AQ$58,COLUMN('natural gas'!Z$32),FALSE)</f>
        <v>20382311105647.57</v>
      </c>
      <c r="AA15">
        <f>VLOOKUP($A15,'natural gas'!$A$2:$AQ$28,COLUMN('natural gas'!AA$2),FALSE)+VLOOKUP($A15,'natural gas'!$A$32:$AQ$58,COLUMN('natural gas'!AA$32),FALSE)</f>
        <v>20359495011478.477</v>
      </c>
      <c r="AB15">
        <f>VLOOKUP($A15,'natural gas'!$A$2:$AQ$28,COLUMN('natural gas'!AB$2),FALSE)+VLOOKUP($A15,'natural gas'!$A$32:$AQ$58,COLUMN('natural gas'!AB$32),FALSE)</f>
        <v>20318334760129.313</v>
      </c>
      <c r="AC15">
        <f>VLOOKUP($A15,'natural gas'!$A$2:$AQ$28,COLUMN('natural gas'!AC$2),FALSE)+VLOOKUP($A15,'natural gas'!$A$32:$AQ$58,COLUMN('natural gas'!AC$32),FALSE)</f>
        <v>20258453951554.359</v>
      </c>
      <c r="AD15">
        <f>VLOOKUP($A15,'natural gas'!$A$2:$AQ$28,COLUMN('natural gas'!AD$2),FALSE)+VLOOKUP($A15,'natural gas'!$A$32:$AQ$58,COLUMN('natural gas'!AD$32),FALSE)</f>
        <v>20179528562912.473</v>
      </c>
      <c r="AE15">
        <f>VLOOKUP($A15,'natural gas'!$A$2:$AQ$28,COLUMN('natural gas'!AE$2),FALSE)+VLOOKUP($A15,'natural gas'!$A$32:$AQ$58,COLUMN('natural gas'!AE$32),FALSE)</f>
        <v>20081089038953.93</v>
      </c>
      <c r="AF15">
        <f>VLOOKUP($A15,'natural gas'!$A$2:$AQ$28,COLUMN('natural gas'!AF$2),FALSE)+VLOOKUP($A15,'natural gas'!$A$32:$AQ$58,COLUMN('natural gas'!AF$32),FALSE)</f>
        <v>19962932760105.289</v>
      </c>
      <c r="AG15">
        <f>VLOOKUP($A15,'natural gas'!$A$2:$AQ$28,COLUMN('natural gas'!AG$2),FALSE)+VLOOKUP($A15,'natural gas'!$A$32:$AQ$58,COLUMN('natural gas'!AG$32),FALSE)</f>
        <v>19824723039672.375</v>
      </c>
      <c r="AH15">
        <f>VLOOKUP($A15,'natural gas'!$A$2:$AQ$28,COLUMN('natural gas'!AH$2),FALSE)+VLOOKUP($A15,'natural gas'!$A$32:$AQ$58,COLUMN('natural gas'!AH$32),FALSE)</f>
        <v>19646490637239.586</v>
      </c>
      <c r="AI15">
        <f>VLOOKUP($A15,'natural gas'!$A$2:$AQ$28,COLUMN('natural gas'!AI$2),FALSE)+VLOOKUP($A15,'natural gas'!$A$32:$AQ$58,COLUMN('natural gas'!AI$32),FALSE)</f>
        <v>19448311743167.887</v>
      </c>
      <c r="AJ15">
        <f>VLOOKUP($A15,'natural gas'!$A$2:$AQ$28,COLUMN('natural gas'!AJ$2),FALSE)+VLOOKUP($A15,'natural gas'!$A$32:$AQ$58,COLUMN('natural gas'!AJ$32),FALSE)</f>
        <v>19230145556335.539</v>
      </c>
      <c r="AK15">
        <f>VLOOKUP($A15,'natural gas'!$A$2:$AQ$28,COLUMN('natural gas'!AK$2),FALSE)+VLOOKUP($A15,'natural gas'!$A$32:$AQ$58,COLUMN('natural gas'!AK$32),FALSE)</f>
        <v>18992039382797.879</v>
      </c>
      <c r="AL15">
        <f>VLOOKUP($A15,'natural gas'!$A$2:$AQ$28,COLUMN('natural gas'!AL$2),FALSE)+VLOOKUP($A15,'natural gas'!$A$32:$AQ$58,COLUMN('natural gas'!AL$32),FALSE)</f>
        <v>18734131694239.621</v>
      </c>
      <c r="AM15">
        <f>VLOOKUP($A15,'natural gas'!$A$2:$AQ$28,COLUMN('natural gas'!AM$2),FALSE)+VLOOKUP($A15,'natural gas'!$A$32:$AQ$58,COLUMN('natural gas'!AM$32),FALSE)</f>
        <v>18456466253260.84</v>
      </c>
      <c r="AN15">
        <f>VLOOKUP($A15,'natural gas'!$A$2:$AQ$28,COLUMN('natural gas'!AN$2),FALSE)+VLOOKUP($A15,'natural gas'!$A$32:$AQ$58,COLUMN('natural gas'!AN$32),FALSE)</f>
        <v>18159378951276.617</v>
      </c>
      <c r="AO15">
        <f>VLOOKUP($A15,'natural gas'!$A$2:$AQ$28,COLUMN('natural gas'!AO$2),FALSE)+VLOOKUP($A15,'natural gas'!$A$32:$AQ$58,COLUMN('natural gas'!AO$32),FALSE)</f>
        <v>17843120588475.172</v>
      </c>
      <c r="AP15">
        <f>VLOOKUP($A15,'natural gas'!$A$2:$AQ$28,COLUMN('natural gas'!AP$2),FALSE)+VLOOKUP($A15,'natural gas'!$A$32:$AQ$58,COLUMN('natural gas'!AP$32),FALSE)</f>
        <v>17508231957344.908</v>
      </c>
      <c r="AQ15">
        <f>VLOOKUP($A15,'natural gas'!$A$2:$AQ$28,COLUMN('natural gas'!AQ$2),FALSE)+VLOOKUP($A15,'natural gas'!$A$32:$AQ$58,COLUMN('natural gas'!AQ$32),FALSE)</f>
        <v>17155175934152.098</v>
      </c>
    </row>
    <row r="16" spans="1:43">
      <c r="A16" s="37" t="s">
        <v>629</v>
      </c>
      <c r="B16">
        <f>VLOOKUP($A16,'natural gas'!$A$2:$AQ$28,COLUMN('natural gas'!B$2),FALSE)+VLOOKUP($A16,'natural gas'!$A$32:$AQ$58,COLUMN('natural gas'!B$32),FALSE)</f>
        <v>33083973974042.352</v>
      </c>
      <c r="C16">
        <f>VLOOKUP($A16,'natural gas'!$A$2:$AQ$28,COLUMN('natural gas'!C$2),FALSE)+VLOOKUP($A16,'natural gas'!$A$32:$AQ$58,COLUMN('natural gas'!C$32),FALSE)</f>
        <v>33064726092058.453</v>
      </c>
      <c r="D16">
        <f>VLOOKUP($A16,'natural gas'!$A$2:$AQ$28,COLUMN('natural gas'!D$2),FALSE)+VLOOKUP($A16,'natural gas'!$A$32:$AQ$58,COLUMN('natural gas'!D$32),FALSE)</f>
        <v>34761743819018.68</v>
      </c>
      <c r="E16">
        <f>VLOOKUP($A16,'natural gas'!$A$2:$AQ$28,COLUMN('natural gas'!E$2),FALSE)+VLOOKUP($A16,'natural gas'!$A$32:$AQ$58,COLUMN('natural gas'!E$32),FALSE)</f>
        <v>35214004383539.078</v>
      </c>
      <c r="F16">
        <f>VLOOKUP($A16,'natural gas'!$A$2:$AQ$28,COLUMN('natural gas'!F$2),FALSE)+VLOOKUP($A16,'natural gas'!$A$32:$AQ$58,COLUMN('natural gas'!F$32),FALSE)</f>
        <v>35598491979019.859</v>
      </c>
      <c r="G16">
        <f>VLOOKUP($A16,'natural gas'!$A$2:$AQ$28,COLUMN('natural gas'!G$2),FALSE)+VLOOKUP($A16,'natural gas'!$A$32:$AQ$58,COLUMN('natural gas'!G$32),FALSE)</f>
        <v>35939609448530.305</v>
      </c>
      <c r="H16">
        <f>VLOOKUP($A16,'natural gas'!$A$2:$AQ$28,COLUMN('natural gas'!H$2),FALSE)+VLOOKUP($A16,'natural gas'!$A$32:$AQ$58,COLUMN('natural gas'!H$32),FALSE)</f>
        <v>36252177171400.75</v>
      </c>
      <c r="I16">
        <f>VLOOKUP($A16,'natural gas'!$A$2:$AQ$28,COLUMN('natural gas'!I$2),FALSE)+VLOOKUP($A16,'natural gas'!$A$32:$AQ$58,COLUMN('natural gas'!I$32),FALSE)</f>
        <v>36526069315305.836</v>
      </c>
      <c r="J16">
        <f>VLOOKUP($A16,'natural gas'!$A$2:$AQ$28,COLUMN('natural gas'!J$2),FALSE)+VLOOKUP($A16,'natural gas'!$A$32:$AQ$58,COLUMN('natural gas'!J$32),FALSE)</f>
        <v>36798190770743.055</v>
      </c>
      <c r="K16">
        <f>VLOOKUP($A16,'natural gas'!$A$2:$AQ$28,COLUMN('natural gas'!K$2),FALSE)+VLOOKUP($A16,'natural gas'!$A$32:$AQ$58,COLUMN('natural gas'!K$32),FALSE)</f>
        <v>37069371001745.781</v>
      </c>
      <c r="L16">
        <f>VLOOKUP($A16,'natural gas'!$A$2:$AQ$28,COLUMN('natural gas'!L$2),FALSE)+VLOOKUP($A16,'natural gas'!$A$32:$AQ$58,COLUMN('natural gas'!L$32),FALSE)</f>
        <v>37340221943939.43</v>
      </c>
      <c r="M16">
        <f>VLOOKUP($A16,'natural gas'!$A$2:$AQ$28,COLUMN('natural gas'!M$2),FALSE)+VLOOKUP($A16,'natural gas'!$A$32:$AQ$58,COLUMN('natural gas'!M$32),FALSE)</f>
        <v>37555471015281.367</v>
      </c>
      <c r="N16">
        <f>VLOOKUP($A16,'natural gas'!$A$2:$AQ$28,COLUMN('natural gas'!N$2),FALSE)+VLOOKUP($A16,'natural gas'!$A$32:$AQ$58,COLUMN('natural gas'!N$32),FALSE)</f>
        <v>37770353759133.109</v>
      </c>
      <c r="O16">
        <f>VLOOKUP($A16,'natural gas'!$A$2:$AQ$28,COLUMN('natural gas'!O$2),FALSE)+VLOOKUP($A16,'natural gas'!$A$32:$AQ$58,COLUMN('natural gas'!O$32),FALSE)</f>
        <v>37984994977592.375</v>
      </c>
      <c r="P16">
        <f>VLOOKUP($A16,'natural gas'!$A$2:$AQ$28,COLUMN('natural gas'!P$2),FALSE)+VLOOKUP($A16,'natural gas'!$A$32:$AQ$58,COLUMN('natural gas'!P$32),FALSE)</f>
        <v>38199400567650.477</v>
      </c>
      <c r="Q16">
        <f>VLOOKUP($A16,'natural gas'!$A$2:$AQ$28,COLUMN('natural gas'!Q$2),FALSE)+VLOOKUP($A16,'natural gas'!$A$32:$AQ$58,COLUMN('natural gas'!Q$32),FALSE)</f>
        <v>38413094807963.555</v>
      </c>
      <c r="R16">
        <f>VLOOKUP($A16,'natural gas'!$A$2:$AQ$28,COLUMN('natural gas'!R$2),FALSE)+VLOOKUP($A16,'natural gas'!$A$32:$AQ$58,COLUMN('natural gas'!R$32),FALSE)</f>
        <v>38587672855064.133</v>
      </c>
      <c r="S16">
        <f>VLOOKUP($A16,'natural gas'!$A$2:$AQ$28,COLUMN('natural gas'!S$2),FALSE)+VLOOKUP($A16,'natural gas'!$A$32:$AQ$58,COLUMN('natural gas'!S$32),FALSE)</f>
        <v>38798709867523.688</v>
      </c>
      <c r="T16">
        <f>VLOOKUP($A16,'natural gas'!$A$2:$AQ$28,COLUMN('natural gas'!T$2),FALSE)+VLOOKUP($A16,'natural gas'!$A$32:$AQ$58,COLUMN('natural gas'!T$32),FALSE)</f>
        <v>39007481364812.594</v>
      </c>
      <c r="U16">
        <f>VLOOKUP($A16,'natural gas'!$A$2:$AQ$28,COLUMN('natural gas'!U$2),FALSE)+VLOOKUP($A16,'natural gas'!$A$32:$AQ$58,COLUMN('natural gas'!U$32),FALSE)</f>
        <v>39213205798166.422</v>
      </c>
      <c r="V16">
        <f>VLOOKUP($A16,'natural gas'!$A$2:$AQ$28,COLUMN('natural gas'!V$2),FALSE)+VLOOKUP($A16,'natural gas'!$A$32:$AQ$58,COLUMN('natural gas'!V$32),FALSE)</f>
        <v>39415047242791.578</v>
      </c>
      <c r="W16">
        <f>VLOOKUP($A16,'natural gas'!$A$2:$AQ$28,COLUMN('natural gas'!W$2),FALSE)+VLOOKUP($A16,'natural gas'!$A$32:$AQ$58,COLUMN('natural gas'!W$32),FALSE)</f>
        <v>39588189257578.805</v>
      </c>
      <c r="X16">
        <f>VLOOKUP($A16,'natural gas'!$A$2:$AQ$28,COLUMN('natural gas'!X$2),FALSE)+VLOOKUP($A16,'natural gas'!$A$32:$AQ$58,COLUMN('natural gas'!X$32),FALSE)</f>
        <v>39691964853197.914</v>
      </c>
      <c r="Y16">
        <f>VLOOKUP($A16,'natural gas'!$A$2:$AQ$28,COLUMN('natural gas'!Y$2),FALSE)+VLOOKUP($A16,'natural gas'!$A$32:$AQ$58,COLUMN('natural gas'!Y$32),FALSE)</f>
        <v>39763948648025.586</v>
      </c>
      <c r="Z16">
        <f>VLOOKUP($A16,'natural gas'!$A$2:$AQ$28,COLUMN('natural gas'!Z$2),FALSE)+VLOOKUP($A16,'natural gas'!$A$32:$AQ$58,COLUMN('natural gas'!Z$32),FALSE)</f>
        <v>39803054851660.367</v>
      </c>
      <c r="AA16">
        <f>VLOOKUP($A16,'natural gas'!$A$2:$AQ$28,COLUMN('natural gas'!AA$2),FALSE)+VLOOKUP($A16,'natural gas'!$A$32:$AQ$58,COLUMN('natural gas'!AA$32),FALSE)</f>
        <v>39807863395814.469</v>
      </c>
      <c r="AB16">
        <f>VLOOKUP($A16,'natural gas'!$A$2:$AQ$28,COLUMN('natural gas'!AB$2),FALSE)+VLOOKUP($A16,'natural gas'!$A$32:$AQ$58,COLUMN('natural gas'!AB$32),FALSE)</f>
        <v>39777423932473.664</v>
      </c>
      <c r="AC16">
        <f>VLOOKUP($A16,'natural gas'!$A$2:$AQ$28,COLUMN('natural gas'!AC$2),FALSE)+VLOOKUP($A16,'natural gas'!$A$32:$AQ$58,COLUMN('natural gas'!AC$32),FALSE)</f>
        <v>39710872047857.648</v>
      </c>
      <c r="AD16">
        <f>VLOOKUP($A16,'natural gas'!$A$2:$AQ$28,COLUMN('natural gas'!AD$2),FALSE)+VLOOKUP($A16,'natural gas'!$A$32:$AQ$58,COLUMN('natural gas'!AD$32),FALSE)</f>
        <v>39607439412949.68</v>
      </c>
      <c r="AE16">
        <f>VLOOKUP($A16,'natural gas'!$A$2:$AQ$28,COLUMN('natural gas'!AE$2),FALSE)+VLOOKUP($A16,'natural gas'!$A$32:$AQ$58,COLUMN('natural gas'!AE$32),FALSE)</f>
        <v>39466068741154.375</v>
      </c>
      <c r="AF16">
        <f>VLOOKUP($A16,'natural gas'!$A$2:$AQ$28,COLUMN('natural gas'!AF$2),FALSE)+VLOOKUP($A16,'natural gas'!$A$32:$AQ$58,COLUMN('natural gas'!AF$32),FALSE)</f>
        <v>39286216487959.078</v>
      </c>
      <c r="AG16">
        <f>VLOOKUP($A16,'natural gas'!$A$2:$AQ$28,COLUMN('natural gas'!AG$2),FALSE)+VLOOKUP($A16,'natural gas'!$A$32:$AQ$58,COLUMN('natural gas'!AG$32),FALSE)</f>
        <v>39067072805384.945</v>
      </c>
      <c r="AH16">
        <f>VLOOKUP($A16,'natural gas'!$A$2:$AQ$28,COLUMN('natural gas'!AH$2),FALSE)+VLOOKUP($A16,'natural gas'!$A$32:$AQ$58,COLUMN('natural gas'!AH$32),FALSE)</f>
        <v>38769424427038.914</v>
      </c>
      <c r="AI16">
        <f>VLOOKUP($A16,'natural gas'!$A$2:$AQ$28,COLUMN('natural gas'!AI$2),FALSE)+VLOOKUP($A16,'natural gas'!$A$32:$AQ$58,COLUMN('natural gas'!AI$32),FALSE)</f>
        <v>38432274756848.094</v>
      </c>
      <c r="AJ16">
        <f>VLOOKUP($A16,'natural gas'!$A$2:$AQ$28,COLUMN('natural gas'!AJ$2),FALSE)+VLOOKUP($A16,'natural gas'!$A$32:$AQ$58,COLUMN('natural gas'!AJ$32),FALSE)</f>
        <v>38055380922796.648</v>
      </c>
      <c r="AK16">
        <f>VLOOKUP($A16,'natural gas'!$A$2:$AQ$28,COLUMN('natural gas'!AK$2),FALSE)+VLOOKUP($A16,'natural gas'!$A$32:$AQ$58,COLUMN('natural gas'!AK$32),FALSE)</f>
        <v>37638669973851.18</v>
      </c>
      <c r="AL16">
        <f>VLOOKUP($A16,'natural gas'!$A$2:$AQ$28,COLUMN('natural gas'!AL$2),FALSE)+VLOOKUP($A16,'natural gas'!$A$32:$AQ$58,COLUMN('natural gas'!AL$32),FALSE)</f>
        <v>37182245989753.219</v>
      </c>
      <c r="AM16">
        <f>VLOOKUP($A16,'natural gas'!$A$2:$AQ$28,COLUMN('natural gas'!AM$2),FALSE)+VLOOKUP($A16,'natural gas'!$A$32:$AQ$58,COLUMN('natural gas'!AM$32),FALSE)</f>
        <v>36686025289499.211</v>
      </c>
      <c r="AN16">
        <f>VLOOKUP($A16,'natural gas'!$A$2:$AQ$28,COLUMN('natural gas'!AN$2),FALSE)+VLOOKUP($A16,'natural gas'!$A$32:$AQ$58,COLUMN('natural gas'!AN$32),FALSE)</f>
        <v>36150497796261.961</v>
      </c>
      <c r="AO16">
        <f>VLOOKUP($A16,'natural gas'!$A$2:$AQ$28,COLUMN('natural gas'!AO$2),FALSE)+VLOOKUP($A16,'natural gas'!$A$32:$AQ$58,COLUMN('natural gas'!AO$32),FALSE)</f>
        <v>35575986220229.391</v>
      </c>
      <c r="AP16">
        <f>VLOOKUP($A16,'natural gas'!$A$2:$AQ$28,COLUMN('natural gas'!AP$2),FALSE)+VLOOKUP($A16,'natural gas'!$A$32:$AQ$58,COLUMN('natural gas'!AP$32),FALSE)</f>
        <v>34963386433358.121</v>
      </c>
      <c r="AQ16">
        <f>VLOOKUP($A16,'natural gas'!$A$2:$AQ$28,COLUMN('natural gas'!AQ$2),FALSE)+VLOOKUP($A16,'natural gas'!$A$32:$AQ$58,COLUMN('natural gas'!AQ$32),FALSE)</f>
        <v>34313443112563.469</v>
      </c>
    </row>
    <row r="17" spans="1:43">
      <c r="A17" s="37" t="s">
        <v>630</v>
      </c>
      <c r="B17">
        <f>VLOOKUP($A17,'natural gas'!$A$2:$AQ$28,COLUMN('natural gas'!B$2),FALSE)+VLOOKUP($A17,'natural gas'!$A$32:$AQ$58,COLUMN('natural gas'!B$32),FALSE)</f>
        <v>1262746790646.896</v>
      </c>
      <c r="C17">
        <f>VLOOKUP($A17,'natural gas'!$A$2:$AQ$28,COLUMN('natural gas'!C$2),FALSE)+VLOOKUP($A17,'natural gas'!$A$32:$AQ$58,COLUMN('natural gas'!C$32),FALSE)</f>
        <v>1254384768920.8606</v>
      </c>
      <c r="D17">
        <f>VLOOKUP($A17,'natural gas'!$A$2:$AQ$28,COLUMN('natural gas'!D$2),FALSE)+VLOOKUP($A17,'natural gas'!$A$32:$AQ$58,COLUMN('natural gas'!D$32),FALSE)</f>
        <v>1311835639518.8435</v>
      </c>
      <c r="E17">
        <f>VLOOKUP($A17,'natural gas'!$A$2:$AQ$28,COLUMN('natural gas'!E$2),FALSE)+VLOOKUP($A17,'natural gas'!$A$32:$AQ$58,COLUMN('natural gas'!E$32),FALSE)</f>
        <v>1320877185796.1882</v>
      </c>
      <c r="F17">
        <f>VLOOKUP($A17,'natural gas'!$A$2:$AQ$28,COLUMN('natural gas'!F$2),FALSE)+VLOOKUP($A17,'natural gas'!$A$32:$AQ$58,COLUMN('natural gas'!F$32),FALSE)</f>
        <v>1326096034764.4602</v>
      </c>
      <c r="G17">
        <f>VLOOKUP($A17,'natural gas'!$A$2:$AQ$28,COLUMN('natural gas'!G$2),FALSE)+VLOOKUP($A17,'natural gas'!$A$32:$AQ$58,COLUMN('natural gas'!G$32),FALSE)</f>
        <v>1328458769009.875</v>
      </c>
      <c r="H17">
        <f>VLOOKUP($A17,'natural gas'!$A$2:$AQ$28,COLUMN('natural gas'!H$2),FALSE)+VLOOKUP($A17,'natural gas'!$A$32:$AQ$58,COLUMN('natural gas'!H$32),FALSE)</f>
        <v>1328559901041.488</v>
      </c>
      <c r="I17">
        <f>VLOOKUP($A17,'natural gas'!$A$2:$AQ$28,COLUMN('natural gas'!I$2),FALSE)+VLOOKUP($A17,'natural gas'!$A$32:$AQ$58,COLUMN('natural gas'!I$32),FALSE)</f>
        <v>1326074502889.9443</v>
      </c>
      <c r="J17">
        <f>VLOOKUP($A17,'natural gas'!$A$2:$AQ$28,COLUMN('natural gas'!J$2),FALSE)+VLOOKUP($A17,'natural gas'!$A$32:$AQ$58,COLUMN('natural gas'!J$32),FALSE)</f>
        <v>1322384154997.5408</v>
      </c>
      <c r="K17">
        <f>VLOOKUP($A17,'natural gas'!$A$2:$AQ$28,COLUMN('natural gas'!K$2),FALSE)+VLOOKUP($A17,'natural gas'!$A$32:$AQ$58,COLUMN('natural gas'!K$32),FALSE)</f>
        <v>1317535740268.7583</v>
      </c>
      <c r="L17">
        <f>VLOOKUP($A17,'natural gas'!$A$2:$AQ$28,COLUMN('natural gas'!L$2),FALSE)+VLOOKUP($A17,'natural gas'!$A$32:$AQ$58,COLUMN('natural gas'!L$32),FALSE)</f>
        <v>1311565939793.3713</v>
      </c>
      <c r="M17">
        <f>VLOOKUP($A17,'natural gas'!$A$2:$AQ$28,COLUMN('natural gas'!M$2),FALSE)+VLOOKUP($A17,'natural gas'!$A$32:$AQ$58,COLUMN('natural gas'!M$32),FALSE)</f>
        <v>1302572556289.4829</v>
      </c>
      <c r="N17">
        <f>VLOOKUP($A17,'natural gas'!$A$2:$AQ$28,COLUMN('natural gas'!N$2),FALSE)+VLOOKUP($A17,'natural gas'!$A$32:$AQ$58,COLUMN('natural gas'!N$32),FALSE)</f>
        <v>1292532846287.4666</v>
      </c>
      <c r="O17">
        <f>VLOOKUP($A17,'natural gas'!$A$2:$AQ$28,COLUMN('natural gas'!O$2),FALSE)+VLOOKUP($A17,'natural gas'!$A$32:$AQ$58,COLUMN('natural gas'!O$32),FALSE)</f>
        <v>1281465560345.1526</v>
      </c>
      <c r="P17">
        <f>VLOOKUP($A17,'natural gas'!$A$2:$AQ$28,COLUMN('natural gas'!P$2),FALSE)+VLOOKUP($A17,'natural gas'!$A$32:$AQ$58,COLUMN('natural gas'!P$32),FALSE)</f>
        <v>1269384082895.6003</v>
      </c>
      <c r="Q17">
        <f>VLOOKUP($A17,'natural gas'!$A$2:$AQ$28,COLUMN('natural gas'!Q$2),FALSE)+VLOOKUP($A17,'natural gas'!$A$32:$AQ$58,COLUMN('natural gas'!Q$32),FALSE)</f>
        <v>1256284953606.4963</v>
      </c>
      <c r="R17">
        <f>VLOOKUP($A17,'natural gas'!$A$2:$AQ$28,COLUMN('natural gas'!R$2),FALSE)+VLOOKUP($A17,'natural gas'!$A$32:$AQ$58,COLUMN('natural gas'!R$32),FALSE)</f>
        <v>1240945990055.1406</v>
      </c>
      <c r="S17">
        <f>VLOOKUP($A17,'natural gas'!$A$2:$AQ$28,COLUMN('natural gas'!S$2),FALSE)+VLOOKUP($A17,'natural gas'!$A$32:$AQ$58,COLUMN('natural gas'!S$32),FALSE)</f>
        <v>1225828892203.8701</v>
      </c>
      <c r="T17">
        <f>VLOOKUP($A17,'natural gas'!$A$2:$AQ$28,COLUMN('natural gas'!T$2),FALSE)+VLOOKUP($A17,'natural gas'!$A$32:$AQ$58,COLUMN('natural gas'!T$32),FALSE)</f>
        <v>1209681072286.1313</v>
      </c>
      <c r="U17">
        <f>VLOOKUP($A17,'natural gas'!$A$2:$AQ$28,COLUMN('natural gas'!U$2),FALSE)+VLOOKUP($A17,'natural gas'!$A$32:$AQ$58,COLUMN('natural gas'!U$32),FALSE)</f>
        <v>1192490995422.7666</v>
      </c>
      <c r="V17">
        <f>VLOOKUP($A17,'natural gas'!$A$2:$AQ$28,COLUMN('natural gas'!V$2),FALSE)+VLOOKUP($A17,'natural gas'!$A$32:$AQ$58,COLUMN('natural gas'!V$32),FALSE)</f>
        <v>1174246888500.335</v>
      </c>
      <c r="W17">
        <f>VLOOKUP($A17,'natural gas'!$A$2:$AQ$28,COLUMN('natural gas'!W$2),FALSE)+VLOOKUP($A17,'natural gas'!$A$32:$AQ$58,COLUMN('natural gas'!W$32),FALSE)</f>
        <v>1154240059267.1846</v>
      </c>
      <c r="X17">
        <f>VLOOKUP($A17,'natural gas'!$A$2:$AQ$28,COLUMN('natural gas'!X$2),FALSE)+VLOOKUP($A17,'natural gas'!$A$32:$AQ$58,COLUMN('natural gas'!X$32),FALSE)</f>
        <v>1131374757247.0964</v>
      </c>
      <c r="Y17">
        <f>VLOOKUP($A17,'natural gas'!$A$2:$AQ$28,COLUMN('natural gas'!Y$2),FALSE)+VLOOKUP($A17,'natural gas'!$A$32:$AQ$58,COLUMN('natural gas'!Y$32),FALSE)</f>
        <v>1106842153132.3811</v>
      </c>
      <c r="Z17">
        <f>VLOOKUP($A17,'natural gas'!$A$2:$AQ$28,COLUMN('natural gas'!Z$2),FALSE)+VLOOKUP($A17,'natural gas'!$A$32:$AQ$58,COLUMN('natural gas'!Z$32),FALSE)</f>
        <v>1080687771183.406</v>
      </c>
      <c r="AA17">
        <f>VLOOKUP($A17,'natural gas'!$A$2:$AQ$28,COLUMN('natural gas'!AA$2),FALSE)+VLOOKUP($A17,'natural gas'!$A$32:$AQ$58,COLUMN('natural gas'!AA$32),FALSE)</f>
        <v>1052953586442.9445</v>
      </c>
      <c r="AB17">
        <f>VLOOKUP($A17,'natural gas'!$A$2:$AQ$28,COLUMN('natural gas'!AB$2),FALSE)+VLOOKUP($A17,'natural gas'!$A$32:$AQ$58,COLUMN('natural gas'!AB$32),FALSE)</f>
        <v>1023699999397.0183</v>
      </c>
      <c r="AC17">
        <f>VLOOKUP($A17,'natural gas'!$A$2:$AQ$28,COLUMN('natural gas'!AC$2),FALSE)+VLOOKUP($A17,'natural gas'!$A$32:$AQ$58,COLUMN('natural gas'!AC$32),FALSE)</f>
        <v>992994687656.96252</v>
      </c>
      <c r="AD17">
        <f>VLOOKUP($A17,'natural gas'!$A$2:$AQ$28,COLUMN('natural gas'!AD$2),FALSE)+VLOOKUP($A17,'natural gas'!$A$32:$AQ$58,COLUMN('natural gas'!AD$32),FALSE)</f>
        <v>960912614888.78833</v>
      </c>
      <c r="AE17">
        <f>VLOOKUP($A17,'natural gas'!$A$2:$AQ$28,COLUMN('natural gas'!AE$2),FALSE)+VLOOKUP($A17,'natural gas'!$A$32:$AQ$58,COLUMN('natural gas'!AE$32),FALSE)</f>
        <v>927526694888.72766</v>
      </c>
      <c r="AF17">
        <f>VLOOKUP($A17,'natural gas'!$A$2:$AQ$28,COLUMN('natural gas'!AF$2),FALSE)+VLOOKUP($A17,'natural gas'!$A$32:$AQ$58,COLUMN('natural gas'!AF$32),FALSE)</f>
        <v>892927194776.13184</v>
      </c>
      <c r="AG17">
        <f>VLOOKUP($A17,'natural gas'!$A$2:$AQ$28,COLUMN('natural gas'!AG$2),FALSE)+VLOOKUP($A17,'natural gas'!$A$32:$AQ$58,COLUMN('natural gas'!AG$32),FALSE)</f>
        <v>857202711853.22693</v>
      </c>
      <c r="AH17">
        <f>VLOOKUP($A17,'natural gas'!$A$2:$AQ$28,COLUMN('natural gas'!AH$2),FALSE)+VLOOKUP($A17,'natural gas'!$A$32:$AQ$58,COLUMN('natural gas'!AH$32),FALSE)</f>
        <v>819635663798.9447</v>
      </c>
      <c r="AI17">
        <f>VLOOKUP($A17,'natural gas'!$A$2:$AQ$28,COLUMN('natural gas'!AI$2),FALSE)+VLOOKUP($A17,'natural gas'!$A$32:$AQ$58,COLUMN('natural gas'!AI$32),FALSE)</f>
        <v>781227150395.70154</v>
      </c>
      <c r="AJ17">
        <f>VLOOKUP($A17,'natural gas'!$A$2:$AQ$28,COLUMN('natural gas'!AJ$2),FALSE)+VLOOKUP($A17,'natural gas'!$A$32:$AQ$58,COLUMN('natural gas'!AJ$32),FALSE)</f>
        <v>742090185420.04395</v>
      </c>
      <c r="AK17">
        <f>VLOOKUP($A17,'natural gas'!$A$2:$AQ$28,COLUMN('natural gas'!AK$2),FALSE)+VLOOKUP($A17,'natural gas'!$A$32:$AQ$58,COLUMN('natural gas'!AK$32),FALSE)</f>
        <v>702344157300.83313</v>
      </c>
      <c r="AL17">
        <f>VLOOKUP($A17,'natural gas'!$A$2:$AQ$28,COLUMN('natural gas'!AL$2),FALSE)+VLOOKUP($A17,'natural gas'!$A$32:$AQ$58,COLUMN('natural gas'!AL$32),FALSE)</f>
        <v>662114232357.01697</v>
      </c>
      <c r="AM17">
        <f>VLOOKUP($A17,'natural gas'!$A$2:$AQ$28,COLUMN('natural gas'!AM$2),FALSE)+VLOOKUP($A17,'natural gas'!$A$32:$AQ$58,COLUMN('natural gas'!AM$32),FALSE)</f>
        <v>655497441633.30786</v>
      </c>
      <c r="AN17">
        <f>VLOOKUP($A17,'natural gas'!$A$2:$AQ$28,COLUMN('natural gas'!AN$2),FALSE)+VLOOKUP($A17,'natural gas'!$A$32:$AQ$58,COLUMN('natural gas'!AN$32),FALSE)</f>
        <v>648071549276.90698</v>
      </c>
      <c r="AO17">
        <f>VLOOKUP($A17,'natural gas'!$A$2:$AQ$28,COLUMN('natural gas'!AO$2),FALSE)+VLOOKUP($A17,'natural gas'!$A$32:$AQ$58,COLUMN('natural gas'!AO$32),FALSE)</f>
        <v>639838928204.98694</v>
      </c>
      <c r="AP17">
        <f>VLOOKUP($A17,'natural gas'!$A$2:$AQ$28,COLUMN('natural gas'!AP$2),FALSE)+VLOOKUP($A17,'natural gas'!$A$32:$AQ$58,COLUMN('natural gas'!AP$32),FALSE)</f>
        <v>630812481235.37195</v>
      </c>
      <c r="AQ17">
        <f>VLOOKUP($A17,'natural gas'!$A$2:$AQ$28,COLUMN('natural gas'!AQ$2),FALSE)+VLOOKUP($A17,'natural gas'!$A$32:$AQ$58,COLUMN('natural gas'!AQ$32),FALSE)</f>
        <v>621002692169.91345</v>
      </c>
    </row>
    <row r="18" spans="1:43">
      <c r="A18" s="37" t="s">
        <v>631</v>
      </c>
      <c r="B18">
        <f>VLOOKUP($A18,'natural gas'!$A$2:$AQ$28,COLUMN('natural gas'!B$2),FALSE)+VLOOKUP($A18,'natural gas'!$A$32:$AQ$58,COLUMN('natural gas'!B$32),FALSE)</f>
        <v>2420264682073.2188</v>
      </c>
      <c r="C18">
        <f>VLOOKUP($A18,'natural gas'!$A$2:$AQ$28,COLUMN('natural gas'!C$2),FALSE)+VLOOKUP($A18,'natural gas'!$A$32:$AQ$58,COLUMN('natural gas'!C$32),FALSE)</f>
        <v>2361878507563.4468</v>
      </c>
      <c r="D18">
        <f>VLOOKUP($A18,'natural gas'!$A$2:$AQ$28,COLUMN('natural gas'!D$2),FALSE)+VLOOKUP($A18,'natural gas'!$A$32:$AQ$58,COLUMN('natural gas'!D$32),FALSE)</f>
        <v>2758119842051.146</v>
      </c>
      <c r="E18">
        <f>VLOOKUP($A18,'natural gas'!$A$2:$AQ$28,COLUMN('natural gas'!E$2),FALSE)+VLOOKUP($A18,'natural gas'!$A$32:$AQ$58,COLUMN('natural gas'!E$32),FALSE)</f>
        <v>2916442463807.0991</v>
      </c>
      <c r="F18">
        <f>VLOOKUP($A18,'natural gas'!$A$2:$AQ$28,COLUMN('natural gas'!F$2),FALSE)+VLOOKUP($A18,'natural gas'!$A$32:$AQ$58,COLUMN('natural gas'!F$32),FALSE)</f>
        <v>3067225051874.8467</v>
      </c>
      <c r="G18">
        <f>VLOOKUP($A18,'natural gas'!$A$2:$AQ$28,COLUMN('natural gas'!G$2),FALSE)+VLOOKUP($A18,'natural gas'!$A$32:$AQ$58,COLUMN('natural gas'!G$32),FALSE)</f>
        <v>3212071928632.3066</v>
      </c>
      <c r="H18">
        <f>VLOOKUP($A18,'natural gas'!$A$2:$AQ$28,COLUMN('natural gas'!H$2),FALSE)+VLOOKUP($A18,'natural gas'!$A$32:$AQ$58,COLUMN('natural gas'!H$32),FALSE)</f>
        <v>3352046090125.9648</v>
      </c>
      <c r="I18">
        <f>VLOOKUP($A18,'natural gas'!$A$2:$AQ$28,COLUMN('natural gas'!I$2),FALSE)+VLOOKUP($A18,'natural gas'!$A$32:$AQ$58,COLUMN('natural gas'!I$32),FALSE)</f>
        <v>3486031436128.0586</v>
      </c>
      <c r="J18">
        <f>VLOOKUP($A18,'natural gas'!$A$2:$AQ$28,COLUMN('natural gas'!J$2),FALSE)+VLOOKUP($A18,'natural gas'!$A$32:$AQ$58,COLUMN('natural gas'!J$32),FALSE)</f>
        <v>3617426655379.127</v>
      </c>
      <c r="K18">
        <f>VLOOKUP($A18,'natural gas'!$A$2:$AQ$28,COLUMN('natural gas'!K$2),FALSE)+VLOOKUP($A18,'natural gas'!$A$32:$AQ$58,COLUMN('natural gas'!K$32),FALSE)</f>
        <v>3746412018569.48</v>
      </c>
      <c r="L18">
        <f>VLOOKUP($A18,'natural gas'!$A$2:$AQ$28,COLUMN('natural gas'!L$2),FALSE)+VLOOKUP($A18,'natural gas'!$A$32:$AQ$58,COLUMN('natural gas'!L$32),FALSE)</f>
        <v>3873147721933.7559</v>
      </c>
      <c r="M18">
        <f>VLOOKUP($A18,'natural gas'!$A$2:$AQ$28,COLUMN('natural gas'!M$2),FALSE)+VLOOKUP($A18,'natural gas'!$A$32:$AQ$58,COLUMN('natural gas'!M$32),FALSE)</f>
        <v>3991859032940.7979</v>
      </c>
      <c r="N18">
        <f>VLOOKUP($A18,'natural gas'!$A$2:$AQ$28,COLUMN('natural gas'!N$2),FALSE)+VLOOKUP($A18,'natural gas'!$A$32:$AQ$58,COLUMN('natural gas'!N$32),FALSE)</f>
        <v>4108227276627.457</v>
      </c>
      <c r="O18">
        <f>VLOOKUP($A18,'natural gas'!$A$2:$AQ$28,COLUMN('natural gas'!O$2),FALSE)+VLOOKUP($A18,'natural gas'!$A$32:$AQ$58,COLUMN('natural gas'!O$32),FALSE)</f>
        <v>4222363676939.1265</v>
      </c>
      <c r="P18">
        <f>VLOOKUP($A18,'natural gas'!$A$2:$AQ$28,COLUMN('natural gas'!P$2),FALSE)+VLOOKUP($A18,'natural gas'!$A$32:$AQ$58,COLUMN('natural gas'!P$32),FALSE)</f>
        <v>4334361058264.7988</v>
      </c>
      <c r="Q18">
        <f>VLOOKUP($A18,'natural gas'!$A$2:$AQ$28,COLUMN('natural gas'!Q$2),FALSE)+VLOOKUP($A18,'natural gas'!$A$32:$AQ$58,COLUMN('natural gas'!Q$32),FALSE)</f>
        <v>4444250954000.7188</v>
      </c>
      <c r="R18">
        <f>VLOOKUP($A18,'natural gas'!$A$2:$AQ$28,COLUMN('natural gas'!R$2),FALSE)+VLOOKUP($A18,'natural gas'!$A$32:$AQ$58,COLUMN('natural gas'!R$32),FALSE)</f>
        <v>4547589326547.7236</v>
      </c>
      <c r="S18">
        <f>VLOOKUP($A18,'natural gas'!$A$2:$AQ$28,COLUMN('natural gas'!S$2),FALSE)+VLOOKUP($A18,'natural gas'!$A$32:$AQ$58,COLUMN('natural gas'!S$32),FALSE)</f>
        <v>4653266319749.8613</v>
      </c>
      <c r="T18">
        <f>VLOOKUP($A18,'natural gas'!$A$2:$AQ$28,COLUMN('natural gas'!T$2),FALSE)+VLOOKUP($A18,'natural gas'!$A$32:$AQ$58,COLUMN('natural gas'!T$32),FALSE)</f>
        <v>4756865102844.2734</v>
      </c>
      <c r="U18">
        <f>VLOOKUP($A18,'natural gas'!$A$2:$AQ$28,COLUMN('natural gas'!U$2),FALSE)+VLOOKUP($A18,'natural gas'!$A$32:$AQ$58,COLUMN('natural gas'!U$32),FALSE)</f>
        <v>4858345195771.6475</v>
      </c>
      <c r="V18">
        <f>VLOOKUP($A18,'natural gas'!$A$2:$AQ$28,COLUMN('natural gas'!V$2),FALSE)+VLOOKUP($A18,'natural gas'!$A$32:$AQ$58,COLUMN('natural gas'!V$32),FALSE)</f>
        <v>4957650247907.5</v>
      </c>
      <c r="W18">
        <f>VLOOKUP($A18,'natural gas'!$A$2:$AQ$28,COLUMN('natural gas'!W$2),FALSE)+VLOOKUP($A18,'natural gas'!$A$32:$AQ$58,COLUMN('natural gas'!W$32),FALSE)</f>
        <v>5051657611912.9639</v>
      </c>
      <c r="X18">
        <f>VLOOKUP($A18,'natural gas'!$A$2:$AQ$28,COLUMN('natural gas'!X$2),FALSE)+VLOOKUP($A18,'natural gas'!$A$32:$AQ$58,COLUMN('natural gas'!X$32),FALSE)</f>
        <v>5135018258179.6563</v>
      </c>
      <c r="Y18">
        <f>VLOOKUP($A18,'natural gas'!$A$2:$AQ$28,COLUMN('natural gas'!Y$2),FALSE)+VLOOKUP($A18,'natural gas'!$A$32:$AQ$58,COLUMN('natural gas'!Y$32),FALSE)</f>
        <v>5212359177222.6826</v>
      </c>
      <c r="Z18">
        <f>VLOOKUP($A18,'natural gas'!$A$2:$AQ$28,COLUMN('natural gas'!Z$2),FALSE)+VLOOKUP($A18,'natural gas'!$A$32:$AQ$58,COLUMN('natural gas'!Z$32),FALSE)</f>
        <v>5283447597656.6104</v>
      </c>
      <c r="AA18">
        <f>VLOOKUP($A18,'natural gas'!$A$2:$AQ$28,COLUMN('natural gas'!AA$2),FALSE)+VLOOKUP($A18,'natural gas'!$A$32:$AQ$58,COLUMN('natural gas'!AA$32),FALSE)</f>
        <v>5348005050691.2969</v>
      </c>
      <c r="AB18">
        <f>VLOOKUP($A18,'natural gas'!$A$2:$AQ$28,COLUMN('natural gas'!AB$2),FALSE)+VLOOKUP($A18,'natural gas'!$A$32:$AQ$58,COLUMN('natural gas'!AB$32),FALSE)</f>
        <v>5405814108795.9717</v>
      </c>
      <c r="AC18">
        <f>VLOOKUP($A18,'natural gas'!$A$2:$AQ$28,COLUMN('natural gas'!AC$2),FALSE)+VLOOKUP($A18,'natural gas'!$A$32:$AQ$58,COLUMN('natural gas'!AC$32),FALSE)</f>
        <v>5456669541234.7148</v>
      </c>
      <c r="AD18">
        <f>VLOOKUP($A18,'natural gas'!$A$2:$AQ$28,COLUMN('natural gas'!AD$2),FALSE)+VLOOKUP($A18,'natural gas'!$A$32:$AQ$58,COLUMN('natural gas'!AD$32),FALSE)</f>
        <v>5500380422257.7549</v>
      </c>
      <c r="AE18">
        <f>VLOOKUP($A18,'natural gas'!$A$2:$AQ$28,COLUMN('natural gas'!AE$2),FALSE)+VLOOKUP($A18,'natural gas'!$A$32:$AQ$58,COLUMN('natural gas'!AE$32),FALSE)</f>
        <v>5536716867479.9355</v>
      </c>
      <c r="AF18">
        <f>VLOOKUP($A18,'natural gas'!$A$2:$AQ$28,COLUMN('natural gas'!AF$2),FALSE)+VLOOKUP($A18,'natural gas'!$A$32:$AQ$58,COLUMN('natural gas'!AF$32),FALSE)</f>
        <v>5565521659787.5938</v>
      </c>
      <c r="AG18">
        <f>VLOOKUP($A18,'natural gas'!$A$2:$AQ$28,COLUMN('natural gas'!AG$2),FALSE)+VLOOKUP($A18,'natural gas'!$A$32:$AQ$58,COLUMN('natural gas'!AG$32),FALSE)</f>
        <v>5586602326070.8301</v>
      </c>
      <c r="AH18">
        <f>VLOOKUP($A18,'natural gas'!$A$2:$AQ$28,COLUMN('natural gas'!AH$2),FALSE)+VLOOKUP($A18,'natural gas'!$A$32:$AQ$58,COLUMN('natural gas'!AH$32),FALSE)</f>
        <v>5594230857217.3164</v>
      </c>
      <c r="AI18">
        <f>VLOOKUP($A18,'natural gas'!$A$2:$AQ$28,COLUMN('natural gas'!AI$2),FALSE)+VLOOKUP($A18,'natural gas'!$A$32:$AQ$58,COLUMN('natural gas'!AI$32),FALSE)</f>
        <v>5593862979285.9463</v>
      </c>
      <c r="AJ18">
        <f>VLOOKUP($A18,'natural gas'!$A$2:$AQ$28,COLUMN('natural gas'!AJ$2),FALSE)+VLOOKUP($A18,'natural gas'!$A$32:$AQ$58,COLUMN('natural gas'!AJ$32),FALSE)</f>
        <v>5585402774323.1445</v>
      </c>
      <c r="AK18">
        <f>VLOOKUP($A18,'natural gas'!$A$2:$AQ$28,COLUMN('natural gas'!AK$2),FALSE)+VLOOKUP($A18,'natural gas'!$A$32:$AQ$58,COLUMN('natural gas'!AK$32),FALSE)</f>
        <v>5568782972699.4541</v>
      </c>
      <c r="AL18">
        <f>VLOOKUP($A18,'natural gas'!$A$2:$AQ$28,COLUMN('natural gas'!AL$2),FALSE)+VLOOKUP($A18,'natural gas'!$A$32:$AQ$58,COLUMN('natural gas'!AL$32),FALSE)</f>
        <v>5543966827425.4199</v>
      </c>
      <c r="AM18">
        <f>VLOOKUP($A18,'natural gas'!$A$2:$AQ$28,COLUMN('natural gas'!AM$2),FALSE)+VLOOKUP($A18,'natural gas'!$A$32:$AQ$58,COLUMN('natural gas'!AM$32),FALSE)</f>
        <v>5510894144131.0449</v>
      </c>
      <c r="AN18">
        <f>VLOOKUP($A18,'natural gas'!$A$2:$AQ$28,COLUMN('natural gas'!AN$2),FALSE)+VLOOKUP($A18,'natural gas'!$A$32:$AQ$58,COLUMN('natural gas'!AN$32),FALSE)</f>
        <v>5469595112158.5732</v>
      </c>
      <c r="AO18">
        <f>VLOOKUP($A18,'natural gas'!$A$2:$AQ$28,COLUMN('natural gas'!AO$2),FALSE)+VLOOKUP($A18,'natural gas'!$A$32:$AQ$58,COLUMN('natural gas'!AO$32),FALSE)</f>
        <v>5420080375843.6406</v>
      </c>
      <c r="AP18">
        <f>VLOOKUP($A18,'natural gas'!$A$2:$AQ$28,COLUMN('natural gas'!AP$2),FALSE)+VLOOKUP($A18,'natural gas'!$A$32:$AQ$58,COLUMN('natural gas'!AP$32),FALSE)</f>
        <v>5362453297328.1553</v>
      </c>
      <c r="AQ18">
        <f>VLOOKUP($A18,'natural gas'!$A$2:$AQ$28,COLUMN('natural gas'!AQ$2),FALSE)+VLOOKUP($A18,'natural gas'!$A$32:$AQ$58,COLUMN('natural gas'!AQ$32),FALSE)</f>
        <v>5296800812935.5957</v>
      </c>
    </row>
    <row r="19" spans="1:43">
      <c r="A19" s="37" t="s">
        <v>632</v>
      </c>
      <c r="B19">
        <f>VLOOKUP($A19,'natural gas'!$A$2:$AQ$28,COLUMN('natural gas'!B$2),FALSE)+VLOOKUP($A19,'natural gas'!$A$32:$AQ$58,COLUMN('natural gas'!B$32),FALSE)</f>
        <v>5682360557911.0557</v>
      </c>
      <c r="C19">
        <f>VLOOKUP($A19,'natural gas'!$A$2:$AQ$28,COLUMN('natural gas'!C$2),FALSE)+VLOOKUP($A19,'natural gas'!$A$32:$AQ$58,COLUMN('natural gas'!C$32),FALSE)</f>
        <v>5549503318755.6514</v>
      </c>
      <c r="D19">
        <f>VLOOKUP($A19,'natural gas'!$A$2:$AQ$28,COLUMN('natural gas'!D$2),FALSE)+VLOOKUP($A19,'natural gas'!$A$32:$AQ$58,COLUMN('natural gas'!D$32),FALSE)</f>
        <v>6320179001058.4775</v>
      </c>
      <c r="E19">
        <f>VLOOKUP($A19,'natural gas'!$A$2:$AQ$28,COLUMN('natural gas'!E$2),FALSE)+VLOOKUP($A19,'natural gas'!$A$32:$AQ$58,COLUMN('natural gas'!E$32),FALSE)</f>
        <v>6455295990644.9922</v>
      </c>
      <c r="F19">
        <f>VLOOKUP($A19,'natural gas'!$A$2:$AQ$28,COLUMN('natural gas'!F$2),FALSE)+VLOOKUP($A19,'natural gas'!$A$32:$AQ$58,COLUMN('natural gas'!F$32),FALSE)</f>
        <v>6572477256088.2617</v>
      </c>
      <c r="G19">
        <f>VLOOKUP($A19,'natural gas'!$A$2:$AQ$28,COLUMN('natural gas'!G$2),FALSE)+VLOOKUP($A19,'natural gas'!$A$32:$AQ$58,COLUMN('natural gas'!G$32),FALSE)</f>
        <v>6676095563177.4072</v>
      </c>
      <c r="H19">
        <f>VLOOKUP($A19,'natural gas'!$A$2:$AQ$28,COLUMN('natural gas'!H$2),FALSE)+VLOOKUP($A19,'natural gas'!$A$32:$AQ$58,COLUMN('natural gas'!H$32),FALSE)</f>
        <v>6768888991714.375</v>
      </c>
      <c r="I19">
        <f>VLOOKUP($A19,'natural gas'!$A$2:$AQ$28,COLUMN('natural gas'!I$2),FALSE)+VLOOKUP($A19,'natural gas'!$A$32:$AQ$58,COLUMN('natural gas'!I$32),FALSE)</f>
        <v>6849003409758.1016</v>
      </c>
      <c r="J19">
        <f>VLOOKUP($A19,'natural gas'!$A$2:$AQ$28,COLUMN('natural gas'!J$2),FALSE)+VLOOKUP($A19,'natural gas'!$A$32:$AQ$58,COLUMN('natural gas'!J$32),FALSE)</f>
        <v>6923417134007.3076</v>
      </c>
      <c r="K19">
        <f>VLOOKUP($A19,'natural gas'!$A$2:$AQ$28,COLUMN('natural gas'!K$2),FALSE)+VLOOKUP($A19,'natural gas'!$A$32:$AQ$58,COLUMN('natural gas'!K$32),FALSE)</f>
        <v>6992407031063.6172</v>
      </c>
      <c r="L19">
        <f>VLOOKUP($A19,'natural gas'!$A$2:$AQ$28,COLUMN('natural gas'!L$2),FALSE)+VLOOKUP($A19,'natural gas'!$A$32:$AQ$58,COLUMN('natural gas'!L$32),FALSE)</f>
        <v>7056201963224.4941</v>
      </c>
      <c r="M19">
        <f>VLOOKUP($A19,'natural gas'!$A$2:$AQ$28,COLUMN('natural gas'!M$2),FALSE)+VLOOKUP($A19,'natural gas'!$A$32:$AQ$58,COLUMN('natural gas'!M$32),FALSE)</f>
        <v>7104460637966.3359</v>
      </c>
      <c r="N19">
        <f>VLOOKUP($A19,'natural gas'!$A$2:$AQ$28,COLUMN('natural gas'!N$2),FALSE)+VLOOKUP($A19,'natural gas'!$A$32:$AQ$58,COLUMN('natural gas'!N$32),FALSE)</f>
        <v>7147712826726.9795</v>
      </c>
      <c r="O19">
        <f>VLOOKUP($A19,'natural gas'!$A$2:$AQ$28,COLUMN('natural gas'!O$2),FALSE)+VLOOKUP($A19,'natural gas'!$A$32:$AQ$58,COLUMN('natural gas'!O$32),FALSE)</f>
        <v>7186093636709.2998</v>
      </c>
      <c r="P19">
        <f>VLOOKUP($A19,'natural gas'!$A$2:$AQ$28,COLUMN('natural gas'!P$2),FALSE)+VLOOKUP($A19,'natural gas'!$A$32:$AQ$58,COLUMN('natural gas'!P$32),FALSE)</f>
        <v>7219707808606.0947</v>
      </c>
      <c r="Q19">
        <f>VLOOKUP($A19,'natural gas'!$A$2:$AQ$28,COLUMN('natural gas'!Q$2),FALSE)+VLOOKUP($A19,'natural gas'!$A$32:$AQ$58,COLUMN('natural gas'!Q$32),FALSE)</f>
        <v>7248561947822.9023</v>
      </c>
      <c r="R19">
        <f>VLOOKUP($A19,'natural gas'!$A$2:$AQ$28,COLUMN('natural gas'!R$2),FALSE)+VLOOKUP($A19,'natural gas'!$A$32:$AQ$58,COLUMN('natural gas'!R$32),FALSE)</f>
        <v>7265521129745.708</v>
      </c>
      <c r="S19">
        <f>VLOOKUP($A19,'natural gas'!$A$2:$AQ$28,COLUMN('natural gas'!S$2),FALSE)+VLOOKUP($A19,'natural gas'!$A$32:$AQ$58,COLUMN('natural gas'!S$32),FALSE)</f>
        <v>7284907995834.2012</v>
      </c>
      <c r="T19">
        <f>VLOOKUP($A19,'natural gas'!$A$2:$AQ$28,COLUMN('natural gas'!T$2),FALSE)+VLOOKUP($A19,'natural gas'!$A$32:$AQ$58,COLUMN('natural gas'!T$32),FALSE)</f>
        <v>7299502659012.0156</v>
      </c>
      <c r="U19">
        <f>VLOOKUP($A19,'natural gas'!$A$2:$AQ$28,COLUMN('natural gas'!U$2),FALSE)+VLOOKUP($A19,'natural gas'!$A$32:$AQ$58,COLUMN('natural gas'!U$32),FALSE)</f>
        <v>7309236629069.8125</v>
      </c>
      <c r="V19">
        <f>VLOOKUP($A19,'natural gas'!$A$2:$AQ$28,COLUMN('natural gas'!V$2),FALSE)+VLOOKUP($A19,'natural gas'!$A$32:$AQ$58,COLUMN('natural gas'!V$32),FALSE)</f>
        <v>7314030055226.6445</v>
      </c>
      <c r="W19">
        <f>VLOOKUP($A19,'natural gas'!$A$2:$AQ$28,COLUMN('natural gas'!W$2),FALSE)+VLOOKUP($A19,'natural gas'!$A$32:$AQ$58,COLUMN('natural gas'!W$32),FALSE)</f>
        <v>7309378983796.0693</v>
      </c>
      <c r="X19">
        <f>VLOOKUP($A19,'natural gas'!$A$2:$AQ$28,COLUMN('natural gas'!X$2),FALSE)+VLOOKUP($A19,'natural gas'!$A$32:$AQ$58,COLUMN('natural gas'!X$32),FALSE)</f>
        <v>7287970321598.4092</v>
      </c>
      <c r="Y19">
        <f>VLOOKUP($A19,'natural gas'!$A$2:$AQ$28,COLUMN('natural gas'!Y$2),FALSE)+VLOOKUP($A19,'natural gas'!$A$32:$AQ$58,COLUMN('natural gas'!Y$32),FALSE)</f>
        <v>7256950600295.9053</v>
      </c>
      <c r="Z19">
        <f>VLOOKUP($A19,'natural gas'!$A$2:$AQ$28,COLUMN('natural gas'!Z$2),FALSE)+VLOOKUP($A19,'natural gas'!$A$32:$AQ$58,COLUMN('natural gas'!Z$32),FALSE)</f>
        <v>7216314802988.7402</v>
      </c>
      <c r="AA19">
        <f>VLOOKUP($A19,'natural gas'!$A$2:$AQ$28,COLUMN('natural gas'!AA$2),FALSE)+VLOOKUP($A19,'natural gas'!$A$32:$AQ$58,COLUMN('natural gas'!AA$32),FALSE)</f>
        <v>7166014849992.2236</v>
      </c>
      <c r="AB19">
        <f>VLOOKUP($A19,'natural gas'!$A$2:$AQ$28,COLUMN('natural gas'!AB$2),FALSE)+VLOOKUP($A19,'natural gas'!$A$32:$AQ$58,COLUMN('natural gas'!AB$32),FALSE)</f>
        <v>7106105856645.7686</v>
      </c>
      <c r="AC19">
        <f>VLOOKUP($A19,'natural gas'!$A$2:$AQ$28,COLUMN('natural gas'!AC$2),FALSE)+VLOOKUP($A19,'natural gas'!$A$32:$AQ$58,COLUMN('natural gas'!AC$32),FALSE)</f>
        <v>7036675496770.958</v>
      </c>
      <c r="AD19">
        <f>VLOOKUP($A19,'natural gas'!$A$2:$AQ$28,COLUMN('natural gas'!AD$2),FALSE)+VLOOKUP($A19,'natural gas'!$A$32:$AQ$58,COLUMN('natural gas'!AD$32),FALSE)</f>
        <v>6957845451202.4219</v>
      </c>
      <c r="AE19">
        <f>VLOOKUP($A19,'natural gas'!$A$2:$AQ$28,COLUMN('natural gas'!AE$2),FALSE)+VLOOKUP($A19,'natural gas'!$A$32:$AQ$58,COLUMN('natural gas'!AE$32),FALSE)</f>
        <v>6869703923647.9482</v>
      </c>
      <c r="AF19">
        <f>VLOOKUP($A19,'natural gas'!$A$2:$AQ$28,COLUMN('natural gas'!AF$2),FALSE)+VLOOKUP($A19,'natural gas'!$A$32:$AQ$58,COLUMN('natural gas'!AF$32),FALSE)</f>
        <v>6772446512258.3516</v>
      </c>
      <c r="AG19">
        <f>VLOOKUP($A19,'natural gas'!$A$2:$AQ$28,COLUMN('natural gas'!AG$2),FALSE)+VLOOKUP($A19,'natural gas'!$A$32:$AQ$58,COLUMN('natural gas'!AG$32),FALSE)</f>
        <v>6666239117342.3975</v>
      </c>
      <c r="AH19">
        <f>VLOOKUP($A19,'natural gas'!$A$2:$AQ$28,COLUMN('natural gas'!AH$2),FALSE)+VLOOKUP($A19,'natural gas'!$A$32:$AQ$58,COLUMN('natural gas'!AH$32),FALSE)</f>
        <v>6544787656703.3057</v>
      </c>
      <c r="AI19">
        <f>VLOOKUP($A19,'natural gas'!$A$2:$AQ$28,COLUMN('natural gas'!AI$2),FALSE)+VLOOKUP($A19,'natural gas'!$A$32:$AQ$58,COLUMN('natural gas'!AI$32),FALSE)</f>
        <v>6415151713903.7744</v>
      </c>
      <c r="AJ19">
        <f>VLOOKUP($A19,'natural gas'!$A$2:$AQ$28,COLUMN('natural gas'!AJ$2),FALSE)+VLOOKUP($A19,'natural gas'!$A$32:$AQ$58,COLUMN('natural gas'!AJ$32),FALSE)</f>
        <v>6277643912350.4346</v>
      </c>
      <c r="AK19">
        <f>VLOOKUP($A19,'natural gas'!$A$2:$AQ$28,COLUMN('natural gas'!AK$2),FALSE)+VLOOKUP($A19,'natural gas'!$A$32:$AQ$58,COLUMN('natural gas'!AK$32),FALSE)</f>
        <v>6132617523517.3125</v>
      </c>
      <c r="AL19">
        <f>VLOOKUP($A19,'natural gas'!$A$2:$AQ$28,COLUMN('natural gas'!AL$2),FALSE)+VLOOKUP($A19,'natural gas'!$A$32:$AQ$58,COLUMN('natural gas'!AL$32),FALSE)</f>
        <v>5980465732869.1084</v>
      </c>
      <c r="AM19">
        <f>VLOOKUP($A19,'natural gas'!$A$2:$AQ$28,COLUMN('natural gas'!AM$2),FALSE)+VLOOKUP($A19,'natural gas'!$A$32:$AQ$58,COLUMN('natural gas'!AM$32),FALSE)</f>
        <v>5821561702406.0967</v>
      </c>
      <c r="AN19">
        <f>VLOOKUP($A19,'natural gas'!$A$2:$AQ$28,COLUMN('natural gas'!AN$2),FALSE)+VLOOKUP($A19,'natural gas'!$A$32:$AQ$58,COLUMN('natural gas'!AN$32),FALSE)</f>
        <v>5656379392206.5117</v>
      </c>
      <c r="AO19">
        <f>VLOOKUP($A19,'natural gas'!$A$2:$AQ$28,COLUMN('natural gas'!AO$2),FALSE)+VLOOKUP($A19,'natural gas'!$A$32:$AQ$58,COLUMN('natural gas'!AO$32),FALSE)</f>
        <v>5485372751279.8418</v>
      </c>
      <c r="AP19">
        <f>VLOOKUP($A19,'natural gas'!$A$2:$AQ$28,COLUMN('natural gas'!AP$2),FALSE)+VLOOKUP($A19,'natural gas'!$A$32:$AQ$58,COLUMN('natural gas'!AP$32),FALSE)</f>
        <v>5309089516487.4746</v>
      </c>
      <c r="AQ19">
        <f>VLOOKUP($A19,'natural gas'!$A$2:$AQ$28,COLUMN('natural gas'!AQ$2),FALSE)+VLOOKUP($A19,'natural gas'!$A$32:$AQ$58,COLUMN('natural gas'!AQ$32),FALSE)</f>
        <v>5128055829747.6162</v>
      </c>
    </row>
    <row r="20" spans="1:43">
      <c r="A20" s="37" t="s">
        <v>633</v>
      </c>
      <c r="B20">
        <f>VLOOKUP($A20,'natural gas'!$A$2:$AQ$28,COLUMN('natural gas'!B$2),FALSE)+VLOOKUP($A20,'natural gas'!$A$32:$AQ$58,COLUMN('natural gas'!B$32),FALSE)</f>
        <v>631373395323.448</v>
      </c>
      <c r="C20">
        <f>VLOOKUP($A20,'natural gas'!$A$2:$AQ$28,COLUMN('natural gas'!C$2),FALSE)+VLOOKUP($A20,'natural gas'!$A$32:$AQ$58,COLUMN('natural gas'!C$32),FALSE)</f>
        <v>584680868336.86255</v>
      </c>
      <c r="D20">
        <f>VLOOKUP($A20,'natural gas'!$A$2:$AQ$28,COLUMN('natural gas'!D$2),FALSE)+VLOOKUP($A20,'natural gas'!$A$32:$AQ$58,COLUMN('natural gas'!D$32),FALSE)</f>
        <v>722552464877.46643</v>
      </c>
      <c r="E20">
        <f>VLOOKUP($A20,'natural gas'!$A$2:$AQ$28,COLUMN('natural gas'!E$2),FALSE)+VLOOKUP($A20,'natural gas'!$A$32:$AQ$58,COLUMN('natural gas'!E$32),FALSE)</f>
        <v>736712948785.62695</v>
      </c>
      <c r="F20">
        <f>VLOOKUP($A20,'natural gas'!$A$2:$AQ$28,COLUMN('natural gas'!F$2),FALSE)+VLOOKUP($A20,'natural gas'!$A$32:$AQ$58,COLUMN('natural gas'!F$32),FALSE)</f>
        <v>749062827069.4917</v>
      </c>
      <c r="G20">
        <f>VLOOKUP($A20,'natural gas'!$A$2:$AQ$28,COLUMN('natural gas'!G$2),FALSE)+VLOOKUP($A20,'natural gas'!$A$32:$AQ$58,COLUMN('natural gas'!G$32),FALSE)</f>
        <v>760101805530.59961</v>
      </c>
      <c r="H20">
        <f>VLOOKUP($A20,'natural gas'!$A$2:$AQ$28,COLUMN('natural gas'!H$2),FALSE)+VLOOKUP($A20,'natural gas'!$A$32:$AQ$58,COLUMN('natural gas'!H$32),FALSE)</f>
        <v>770139724962.51001</v>
      </c>
      <c r="I20">
        <f>VLOOKUP($A20,'natural gas'!$A$2:$AQ$28,COLUMN('natural gas'!I$2),FALSE)+VLOOKUP($A20,'natural gas'!$A$32:$AQ$58,COLUMN('natural gas'!I$32),FALSE)</f>
        <v>778962326107.13562</v>
      </c>
      <c r="J20">
        <f>VLOOKUP($A20,'natural gas'!$A$2:$AQ$28,COLUMN('natural gas'!J$2),FALSE)+VLOOKUP($A20,'natural gas'!$A$32:$AQ$58,COLUMN('natural gas'!J$32),FALSE)</f>
        <v>787359187117.88342</v>
      </c>
      <c r="K20">
        <f>VLOOKUP($A20,'natural gas'!$A$2:$AQ$28,COLUMN('natural gas'!K$2),FALSE)+VLOOKUP($A20,'natural gas'!$A$32:$AQ$58,COLUMN('natural gas'!K$32),FALSE)</f>
        <v>795357216522.57458</v>
      </c>
      <c r="L20">
        <f>VLOOKUP($A20,'natural gas'!$A$2:$AQ$28,COLUMN('natural gas'!L$2),FALSE)+VLOOKUP($A20,'natural gas'!$A$32:$AQ$58,COLUMN('natural gas'!L$32),FALSE)</f>
        <v>802978200022.9939</v>
      </c>
      <c r="M20">
        <f>VLOOKUP($A20,'natural gas'!$A$2:$AQ$28,COLUMN('natural gas'!M$2),FALSE)+VLOOKUP($A20,'natural gas'!$A$32:$AQ$58,COLUMN('natural gas'!M$32),FALSE)</f>
        <v>809040564482.26904</v>
      </c>
      <c r="N20">
        <f>VLOOKUP($A20,'natural gas'!$A$2:$AQ$28,COLUMN('natural gas'!N$2),FALSE)+VLOOKUP($A20,'natural gas'!$A$32:$AQ$58,COLUMN('natural gas'!N$32),FALSE)</f>
        <v>814737536547.84338</v>
      </c>
      <c r="O20">
        <f>VLOOKUP($A20,'natural gas'!$A$2:$AQ$28,COLUMN('natural gas'!O$2),FALSE)+VLOOKUP($A20,'natural gas'!$A$32:$AQ$58,COLUMN('natural gas'!O$32),FALSE)</f>
        <v>820080325929.5249</v>
      </c>
      <c r="P20">
        <f>VLOOKUP($A20,'natural gas'!$A$2:$AQ$28,COLUMN('natural gas'!P$2),FALSE)+VLOOKUP($A20,'natural gas'!$A$32:$AQ$58,COLUMN('natural gas'!P$32),FALSE)</f>
        <v>825076990804.86768</v>
      </c>
      <c r="Q20">
        <f>VLOOKUP($A20,'natural gas'!$A$2:$AQ$28,COLUMN('natural gas'!Q$2),FALSE)+VLOOKUP($A20,'natural gas'!$A$32:$AQ$58,COLUMN('natural gas'!Q$32),FALSE)</f>
        <v>829724642721.46875</v>
      </c>
      <c r="R20">
        <f>VLOOKUP($A20,'natural gas'!$A$2:$AQ$28,COLUMN('natural gas'!R$2),FALSE)+VLOOKUP($A20,'natural gas'!$A$32:$AQ$58,COLUMN('natural gas'!R$32),FALSE)</f>
        <v>833201601427.5708</v>
      </c>
      <c r="S20">
        <f>VLOOKUP($A20,'natural gas'!$A$2:$AQ$28,COLUMN('natural gas'!S$2),FALSE)+VLOOKUP($A20,'natural gas'!$A$32:$AQ$58,COLUMN('natural gas'!S$32),FALSE)</f>
        <v>837145393845.60583</v>
      </c>
      <c r="T20">
        <f>VLOOKUP($A20,'natural gas'!$A$2:$AQ$28,COLUMN('natural gas'!T$2),FALSE)+VLOOKUP($A20,'natural gas'!$A$32:$AQ$58,COLUMN('natural gas'!T$32),FALSE)</f>
        <v>840726374911.6593</v>
      </c>
      <c r="U20">
        <f>VLOOKUP($A20,'natural gas'!$A$2:$AQ$28,COLUMN('natural gas'!U$2),FALSE)+VLOOKUP($A20,'natural gas'!$A$32:$AQ$58,COLUMN('natural gas'!U$32),FALSE)</f>
        <v>843933519304.375</v>
      </c>
      <c r="V20">
        <f>VLOOKUP($A20,'natural gas'!$A$2:$AQ$28,COLUMN('natural gas'!V$2),FALSE)+VLOOKUP($A20,'natural gas'!$A$32:$AQ$58,COLUMN('natural gas'!V$32),FALSE)</f>
        <v>846754461048.0752</v>
      </c>
      <c r="W20">
        <f>VLOOKUP($A20,'natural gas'!$A$2:$AQ$28,COLUMN('natural gas'!W$2),FALSE)+VLOOKUP($A20,'natural gas'!$A$32:$AQ$58,COLUMN('natural gas'!W$32),FALSE)</f>
        <v>848663087431.37061</v>
      </c>
      <c r="X20">
        <f>VLOOKUP($A20,'natural gas'!$A$2:$AQ$28,COLUMN('natural gas'!X$2),FALSE)+VLOOKUP($A20,'natural gas'!$A$32:$AQ$58,COLUMN('natural gas'!X$32),FALSE)</f>
        <v>848799625352.89978</v>
      </c>
      <c r="Y20">
        <f>VLOOKUP($A20,'natural gas'!$A$2:$AQ$28,COLUMN('natural gas'!Y$2),FALSE)+VLOOKUP($A20,'natural gas'!$A$32:$AQ$58,COLUMN('natural gas'!Y$32),FALSE)</f>
        <v>847981939808.79529</v>
      </c>
      <c r="Z20">
        <f>VLOOKUP($A20,'natural gas'!$A$2:$AQ$28,COLUMN('natural gas'!Z$2),FALSE)+VLOOKUP($A20,'natural gas'!$A$32:$AQ$58,COLUMN('natural gas'!Z$32),FALSE)</f>
        <v>846199148570.75195</v>
      </c>
      <c r="AA20">
        <f>VLOOKUP($A20,'natural gas'!$A$2:$AQ$28,COLUMN('natural gas'!AA$2),FALSE)+VLOOKUP($A20,'natural gas'!$A$32:$AQ$58,COLUMN('natural gas'!AA$32),FALSE)</f>
        <v>843434443816.93335</v>
      </c>
      <c r="AB20">
        <f>VLOOKUP($A20,'natural gas'!$A$2:$AQ$28,COLUMN('natural gas'!AB$2),FALSE)+VLOOKUP($A20,'natural gas'!$A$32:$AQ$58,COLUMN('natural gas'!AB$32),FALSE)</f>
        <v>839682213475.06873</v>
      </c>
      <c r="AC20">
        <f>VLOOKUP($A20,'natural gas'!$A$2:$AQ$28,COLUMN('natural gas'!AC$2),FALSE)+VLOOKUP($A20,'natural gas'!$A$32:$AQ$58,COLUMN('natural gas'!AC$32),FALSE)</f>
        <v>834939832683.76013</v>
      </c>
      <c r="AD20">
        <f>VLOOKUP($A20,'natural gas'!$A$2:$AQ$28,COLUMN('natural gas'!AD$2),FALSE)+VLOOKUP($A20,'natural gas'!$A$32:$AQ$58,COLUMN('natural gas'!AD$32),FALSE)</f>
        <v>829207860127.34119</v>
      </c>
      <c r="AE20">
        <f>VLOOKUP($A20,'natural gas'!$A$2:$AQ$28,COLUMN('natural gas'!AE$2),FALSE)+VLOOKUP($A20,'natural gas'!$A$32:$AQ$58,COLUMN('natural gas'!AE$32),FALSE)</f>
        <v>822481991864.83911</v>
      </c>
      <c r="AF20">
        <f>VLOOKUP($A20,'natural gas'!$A$2:$AQ$28,COLUMN('natural gas'!AF$2),FALSE)+VLOOKUP($A20,'natural gas'!$A$32:$AQ$58,COLUMN('natural gas'!AF$32),FALSE)</f>
        <v>814769853392.35864</v>
      </c>
      <c r="AG20">
        <f>VLOOKUP($A20,'natural gas'!$A$2:$AQ$28,COLUMN('natural gas'!AG$2),FALSE)+VLOOKUP($A20,'natural gas'!$A$32:$AQ$58,COLUMN('natural gas'!AG$32),FALSE)</f>
        <v>806074673323.41492</v>
      </c>
      <c r="AH20">
        <f>VLOOKUP($A20,'natural gas'!$A$2:$AQ$28,COLUMN('natural gas'!AH$2),FALSE)+VLOOKUP($A20,'natural gas'!$A$32:$AQ$58,COLUMN('natural gas'!AH$32),FALSE)</f>
        <v>795613440312.79443</v>
      </c>
      <c r="AI20">
        <f>VLOOKUP($A20,'natural gas'!$A$2:$AQ$28,COLUMN('natural gas'!AI$2),FALSE)+VLOOKUP($A20,'natural gas'!$A$32:$AQ$58,COLUMN('natural gas'!AI$32),FALSE)</f>
        <v>784216974343.98499</v>
      </c>
      <c r="AJ20">
        <f>VLOOKUP($A20,'natural gas'!$A$2:$AQ$28,COLUMN('natural gas'!AJ$2),FALSE)+VLOOKUP($A20,'natural gas'!$A$32:$AQ$58,COLUMN('natural gas'!AJ$32),FALSE)</f>
        <v>771903740335.3988</v>
      </c>
      <c r="AK20">
        <f>VLOOKUP($A20,'natural gas'!$A$2:$AQ$28,COLUMN('natural gas'!AK$2),FALSE)+VLOOKUP($A20,'natural gas'!$A$32:$AQ$58,COLUMN('natural gas'!AK$32),FALSE)</f>
        <v>758696540743.57739</v>
      </c>
      <c r="AL20">
        <f>VLOOKUP($A20,'natural gas'!$A$2:$AQ$28,COLUMN('natural gas'!AL$2),FALSE)+VLOOKUP($A20,'natural gas'!$A$32:$AQ$58,COLUMN('natural gas'!AL$32),FALSE)</f>
        <v>744622538065.57703</v>
      </c>
      <c r="AM20">
        <f>VLOOKUP($A20,'natural gas'!$A$2:$AQ$28,COLUMN('natural gas'!AM$2),FALSE)+VLOOKUP($A20,'natural gas'!$A$32:$AQ$58,COLUMN('natural gas'!AM$32),FALSE)</f>
        <v>729705869960.70984</v>
      </c>
      <c r="AN20">
        <f>VLOOKUP($A20,'natural gas'!$A$2:$AQ$28,COLUMN('natural gas'!AN$2),FALSE)+VLOOKUP($A20,'natural gas'!$A$32:$AQ$58,COLUMN('natural gas'!AN$32),FALSE)</f>
        <v>713982783179.42102</v>
      </c>
      <c r="AO20">
        <f>VLOOKUP($A20,'natural gas'!$A$2:$AQ$28,COLUMN('natural gas'!AO$2),FALSE)+VLOOKUP($A20,'natural gas'!$A$32:$AQ$58,COLUMN('natural gas'!AO$32),FALSE)</f>
        <v>697486695244.50745</v>
      </c>
      <c r="AP20">
        <f>VLOOKUP($A20,'natural gas'!$A$2:$AQ$28,COLUMN('natural gas'!AP$2),FALSE)+VLOOKUP($A20,'natural gas'!$A$32:$AQ$58,COLUMN('natural gas'!AP$32),FALSE)</f>
        <v>680262675344.77441</v>
      </c>
      <c r="AQ20">
        <f>VLOOKUP($A20,'natural gas'!$A$2:$AQ$28,COLUMN('natural gas'!AQ$2),FALSE)+VLOOKUP($A20,'natural gas'!$A$32:$AQ$58,COLUMN('natural gas'!AQ$32),FALSE)</f>
        <v>662353008414.93909</v>
      </c>
    </row>
    <row r="21" spans="1:43">
      <c r="A21" s="37" t="s">
        <v>634</v>
      </c>
      <c r="B21">
        <f>VLOOKUP($A21,'natural gas'!$A$2:$AQ$28,COLUMN('natural gas'!B$2),FALSE)+VLOOKUP($A21,'natural gas'!$A$32:$AQ$58,COLUMN('natural gas'!B$32),FALSE)</f>
        <v>4840529364146.4375</v>
      </c>
      <c r="C21">
        <f>VLOOKUP($A21,'natural gas'!$A$2:$AQ$28,COLUMN('natural gas'!C$2),FALSE)+VLOOKUP($A21,'natural gas'!$A$32:$AQ$58,COLUMN('natural gas'!C$32),FALSE)</f>
        <v>4487388211564.71</v>
      </c>
      <c r="D21">
        <f>VLOOKUP($A21,'natural gas'!$A$2:$AQ$28,COLUMN('natural gas'!D$2),FALSE)+VLOOKUP($A21,'natural gas'!$A$32:$AQ$58,COLUMN('natural gas'!D$32),FALSE)</f>
        <v>5551631578167.1465</v>
      </c>
      <c r="E21">
        <f>VLOOKUP($A21,'natural gas'!$A$2:$AQ$28,COLUMN('natural gas'!E$2),FALSE)+VLOOKUP($A21,'natural gas'!$A$32:$AQ$58,COLUMN('natural gas'!E$32),FALSE)</f>
        <v>5666756795695.5859</v>
      </c>
      <c r="F21">
        <f>VLOOKUP($A21,'natural gas'!$A$2:$AQ$28,COLUMN('natural gas'!F$2),FALSE)+VLOOKUP($A21,'natural gas'!$A$32:$AQ$58,COLUMN('natural gas'!F$32),FALSE)</f>
        <v>5768305982620.9023</v>
      </c>
      <c r="G21">
        <f>VLOOKUP($A21,'natural gas'!$A$2:$AQ$28,COLUMN('natural gas'!G$2),FALSE)+VLOOKUP($A21,'natural gas'!$A$32:$AQ$58,COLUMN('natural gas'!G$32),FALSE)</f>
        <v>5860093790874.3906</v>
      </c>
      <c r="H21">
        <f>VLOOKUP($A21,'natural gas'!$A$2:$AQ$28,COLUMN('natural gas'!H$2),FALSE)+VLOOKUP($A21,'natural gas'!$A$32:$AQ$58,COLUMN('natural gas'!H$32),FALSE)</f>
        <v>5944486044896.9844</v>
      </c>
      <c r="I21">
        <f>VLOOKUP($A21,'natural gas'!$A$2:$AQ$28,COLUMN('natural gas'!I$2),FALSE)+VLOOKUP($A21,'natural gas'!$A$32:$AQ$58,COLUMN('natural gas'!I$32),FALSE)</f>
        <v>6019808799301.2861</v>
      </c>
      <c r="J21">
        <f>VLOOKUP($A21,'natural gas'!$A$2:$AQ$28,COLUMN('natural gas'!J$2),FALSE)+VLOOKUP($A21,'natural gas'!$A$32:$AQ$58,COLUMN('natural gas'!J$32),FALSE)</f>
        <v>6092146404541.6895</v>
      </c>
      <c r="K21">
        <f>VLOOKUP($A21,'natural gas'!$A$2:$AQ$28,COLUMN('natural gas'!K$2),FALSE)+VLOOKUP($A21,'natural gas'!$A$32:$AQ$58,COLUMN('natural gas'!K$32),FALSE)</f>
        <v>6161704198996.8271</v>
      </c>
      <c r="L21">
        <f>VLOOKUP($A21,'natural gas'!$A$2:$AQ$28,COLUMN('natural gas'!L$2),FALSE)+VLOOKUP($A21,'natural gas'!$A$32:$AQ$58,COLUMN('natural gas'!L$32),FALSE)</f>
        <v>6228648706964.1201</v>
      </c>
      <c r="M21">
        <f>VLOOKUP($A21,'natural gas'!$A$2:$AQ$28,COLUMN('natural gas'!M$2),FALSE)+VLOOKUP($A21,'natural gas'!$A$32:$AQ$58,COLUMN('natural gas'!M$32),FALSE)</f>
        <v>6283800755289.9346</v>
      </c>
      <c r="N21">
        <f>VLOOKUP($A21,'natural gas'!$A$2:$AQ$28,COLUMN('natural gas'!N$2),FALSE)+VLOOKUP($A21,'natural gas'!$A$32:$AQ$58,COLUMN('natural gas'!N$32),FALSE)</f>
        <v>6336401992717.9199</v>
      </c>
      <c r="O21">
        <f>VLOOKUP($A21,'natural gas'!$A$2:$AQ$28,COLUMN('natural gas'!O$2),FALSE)+VLOOKUP($A21,'natural gas'!$A$32:$AQ$58,COLUMN('natural gas'!O$32),FALSE)</f>
        <v>6386537222775.1904</v>
      </c>
      <c r="P21">
        <f>VLOOKUP($A21,'natural gas'!$A$2:$AQ$28,COLUMN('natural gas'!P$2),FALSE)+VLOOKUP($A21,'natural gas'!$A$32:$AQ$58,COLUMN('natural gas'!P$32),FALSE)</f>
        <v>6434267037298.8027</v>
      </c>
      <c r="Q21">
        <f>VLOOKUP($A21,'natural gas'!$A$2:$AQ$28,COLUMN('natural gas'!Q$2),FALSE)+VLOOKUP($A21,'natural gas'!$A$32:$AQ$58,COLUMN('natural gas'!Q$32),FALSE)</f>
        <v>6479566789766.0498</v>
      </c>
      <c r="R21">
        <f>VLOOKUP($A21,'natural gas'!$A$2:$AQ$28,COLUMN('natural gas'!R$2),FALSE)+VLOOKUP($A21,'natural gas'!$A$32:$AQ$58,COLUMN('natural gas'!R$32),FALSE)</f>
        <v>6516008288819.0967</v>
      </c>
      <c r="S21">
        <f>VLOOKUP($A21,'natural gas'!$A$2:$AQ$28,COLUMN('natural gas'!S$2),FALSE)+VLOOKUP($A21,'natural gas'!$A$32:$AQ$58,COLUMN('natural gas'!S$32),FALSE)</f>
        <v>6556385906512.7334</v>
      </c>
      <c r="T21">
        <f>VLOOKUP($A21,'natural gas'!$A$2:$AQ$28,COLUMN('natural gas'!T$2),FALSE)+VLOOKUP($A21,'natural gas'!$A$32:$AQ$58,COLUMN('natural gas'!T$32),FALSE)</f>
        <v>6594217707661.1094</v>
      </c>
      <c r="U21">
        <f>VLOOKUP($A21,'natural gas'!$A$2:$AQ$28,COLUMN('natural gas'!U$2),FALSE)+VLOOKUP($A21,'natural gas'!$A$32:$AQ$58,COLUMN('natural gas'!U$32),FALSE)</f>
        <v>6629413952738.2998</v>
      </c>
      <c r="V21">
        <f>VLOOKUP($A21,'natural gas'!$A$2:$AQ$28,COLUMN('natural gas'!V$2),FALSE)+VLOOKUP($A21,'natural gas'!$A$32:$AQ$58,COLUMN('natural gas'!V$32),FALSE)</f>
        <v>6661873668690.2178</v>
      </c>
      <c r="W21">
        <f>VLOOKUP($A21,'natural gas'!$A$2:$AQ$28,COLUMN('natural gas'!W$2),FALSE)+VLOOKUP($A21,'natural gas'!$A$32:$AQ$58,COLUMN('natural gas'!W$32),FALSE)</f>
        <v>6687446778079.8271</v>
      </c>
      <c r="X21">
        <f>VLOOKUP($A21,'natural gas'!$A$2:$AQ$28,COLUMN('natural gas'!X$2),FALSE)+VLOOKUP($A21,'natural gas'!$A$32:$AQ$58,COLUMN('natural gas'!X$32),FALSE)</f>
        <v>6699322737643.2852</v>
      </c>
      <c r="Y21">
        <f>VLOOKUP($A21,'natural gas'!$A$2:$AQ$28,COLUMN('natural gas'!Y$2),FALSE)+VLOOKUP($A21,'natural gas'!$A$32:$AQ$58,COLUMN('natural gas'!Y$32),FALSE)</f>
        <v>6703908024521.5127</v>
      </c>
      <c r="Z21">
        <f>VLOOKUP($A21,'natural gas'!$A$2:$AQ$28,COLUMN('natural gas'!Z$2),FALSE)+VLOOKUP($A21,'natural gas'!$A$32:$AQ$58,COLUMN('natural gas'!Z$32),FALSE)</f>
        <v>6701087032376.3613</v>
      </c>
      <c r="AA21">
        <f>VLOOKUP($A21,'natural gas'!$A$2:$AQ$28,COLUMN('natural gas'!AA$2),FALSE)+VLOOKUP($A21,'natural gas'!$A$32:$AQ$58,COLUMN('natural gas'!AA$32),FALSE)</f>
        <v>6690695156808.6523</v>
      </c>
      <c r="AB21">
        <f>VLOOKUP($A21,'natural gas'!$A$2:$AQ$28,COLUMN('natural gas'!AB$2),FALSE)+VLOOKUP($A21,'natural gas'!$A$32:$AQ$58,COLUMN('natural gas'!AB$32),FALSE)</f>
        <v>6672654321350.8242</v>
      </c>
      <c r="AC21">
        <f>VLOOKUP($A21,'natural gas'!$A$2:$AQ$28,COLUMN('natural gas'!AC$2),FALSE)+VLOOKUP($A21,'natural gas'!$A$32:$AQ$58,COLUMN('natural gas'!AC$32),FALSE)</f>
        <v>6646908284406.292</v>
      </c>
      <c r="AD21">
        <f>VLOOKUP($A21,'natural gas'!$A$2:$AQ$28,COLUMN('natural gas'!AD$2),FALSE)+VLOOKUP($A21,'natural gas'!$A$32:$AQ$58,COLUMN('natural gas'!AD$32),FALSE)</f>
        <v>6613424306712.7344</v>
      </c>
      <c r="AE21">
        <f>VLOOKUP($A21,'natural gas'!$A$2:$AQ$28,COLUMN('natural gas'!AE$2),FALSE)+VLOOKUP($A21,'natural gas'!$A$32:$AQ$58,COLUMN('natural gas'!AE$32),FALSE)</f>
        <v>6572128981566.9648</v>
      </c>
      <c r="AF21">
        <f>VLOOKUP($A21,'natural gas'!$A$2:$AQ$28,COLUMN('natural gas'!AF$2),FALSE)+VLOOKUP($A21,'natural gas'!$A$32:$AQ$58,COLUMN('natural gas'!AF$32),FALSE)</f>
        <v>6523042186346.0879</v>
      </c>
      <c r="AG21">
        <f>VLOOKUP($A21,'natural gas'!$A$2:$AQ$28,COLUMN('natural gas'!AG$2),FALSE)+VLOOKUP($A21,'natural gas'!$A$32:$AQ$58,COLUMN('natural gas'!AG$32),FALSE)</f>
        <v>6466146918841.4814</v>
      </c>
      <c r="AH21">
        <f>VLOOKUP($A21,'natural gas'!$A$2:$AQ$28,COLUMN('natural gas'!AH$2),FALSE)+VLOOKUP($A21,'natural gas'!$A$32:$AQ$58,COLUMN('natural gas'!AH$32),FALSE)</f>
        <v>6395104421614.2334</v>
      </c>
      <c r="AI21">
        <f>VLOOKUP($A21,'natural gas'!$A$2:$AQ$28,COLUMN('natural gas'!AI$2),FALSE)+VLOOKUP($A21,'natural gas'!$A$32:$AQ$58,COLUMN('natural gas'!AI$32),FALSE)</f>
        <v>6316520297012.9023</v>
      </c>
      <c r="AJ21">
        <f>VLOOKUP($A21,'natural gas'!$A$2:$AQ$28,COLUMN('natural gas'!AJ$2),FALSE)+VLOOKUP($A21,'natural gas'!$A$32:$AQ$58,COLUMN('natural gas'!AJ$32),FALSE)</f>
        <v>6230495233697.5449</v>
      </c>
      <c r="AK21">
        <f>VLOOKUP($A21,'natural gas'!$A$2:$AQ$28,COLUMN('natural gas'!AK$2),FALSE)+VLOOKUP($A21,'natural gas'!$A$32:$AQ$58,COLUMN('natural gas'!AK$32),FALSE)</f>
        <v>6137163725045.8232</v>
      </c>
      <c r="AL21">
        <f>VLOOKUP($A21,'natural gas'!$A$2:$AQ$28,COLUMN('natural gas'!AL$2),FALSE)+VLOOKUP($A21,'natural gas'!$A$32:$AQ$58,COLUMN('natural gas'!AL$32),FALSE)</f>
        <v>6036694557260.5693</v>
      </c>
      <c r="AM21">
        <f>VLOOKUP($A21,'natural gas'!$A$2:$AQ$28,COLUMN('natural gas'!AM$2),FALSE)+VLOOKUP($A21,'natural gas'!$A$32:$AQ$58,COLUMN('natural gas'!AM$32),FALSE)</f>
        <v>5929231136384.876</v>
      </c>
      <c r="AN21">
        <f>VLOOKUP($A21,'natural gas'!$A$2:$AQ$28,COLUMN('natural gas'!AN$2),FALSE)+VLOOKUP($A21,'natural gas'!$A$32:$AQ$58,COLUMN('natural gas'!AN$32),FALSE)</f>
        <v>5815014406520.9297</v>
      </c>
      <c r="AO21">
        <f>VLOOKUP($A21,'natural gas'!$A$2:$AQ$28,COLUMN('natural gas'!AO$2),FALSE)+VLOOKUP($A21,'natural gas'!$A$32:$AQ$58,COLUMN('natural gas'!AO$32),FALSE)</f>
        <v>5694262001014.377</v>
      </c>
      <c r="AP21">
        <f>VLOOKUP($A21,'natural gas'!$A$2:$AQ$28,COLUMN('natural gas'!AP$2),FALSE)+VLOOKUP($A21,'natural gas'!$A$32:$AQ$58,COLUMN('natural gas'!AP$32),FALSE)</f>
        <v>5567286458437.9551</v>
      </c>
      <c r="AQ21">
        <f>VLOOKUP($A21,'natural gas'!$A$2:$AQ$28,COLUMN('natural gas'!AQ$2),FALSE)+VLOOKUP($A21,'natural gas'!$A$32:$AQ$58,COLUMN('natural gas'!AQ$32),FALSE)</f>
        <v>5434377952993.9365</v>
      </c>
    </row>
    <row r="22" spans="1:43">
      <c r="A22" s="37" t="s">
        <v>635</v>
      </c>
      <c r="B22">
        <f>VLOOKUP($A22,'natural gas'!$A$2:$AQ$28,COLUMN('natural gas'!B$2),FALSE)+VLOOKUP($A22,'natural gas'!$A$32:$AQ$58,COLUMN('natural gas'!B$32),FALSE)</f>
        <v>1578433488308.6199</v>
      </c>
      <c r="C22">
        <f>VLOOKUP($A22,'natural gas'!$A$2:$AQ$28,COLUMN('natural gas'!C$2),FALSE)+VLOOKUP($A22,'natural gas'!$A$32:$AQ$58,COLUMN('natural gas'!C$32),FALSE)</f>
        <v>1659644433455.7356</v>
      </c>
      <c r="D22">
        <f>VLOOKUP($A22,'natural gas'!$A$2:$AQ$28,COLUMN('natural gas'!D$2),FALSE)+VLOOKUP($A22,'natural gas'!$A$32:$AQ$58,COLUMN('natural gas'!D$32),FALSE)</f>
        <v>1830651726779.4133</v>
      </c>
      <c r="E22">
        <f>VLOOKUP($A22,'natural gas'!$A$2:$AQ$28,COLUMN('natural gas'!E$2),FALSE)+VLOOKUP($A22,'natural gas'!$A$32:$AQ$58,COLUMN('natural gas'!E$32),FALSE)</f>
        <v>1843489048938.0654</v>
      </c>
      <c r="F22">
        <f>VLOOKUP($A22,'natural gas'!$A$2:$AQ$28,COLUMN('natural gas'!F$2),FALSE)+VLOOKUP($A22,'natural gas'!$A$32:$AQ$58,COLUMN('natural gas'!F$32),FALSE)</f>
        <v>1851939180995.0986</v>
      </c>
      <c r="G22">
        <f>VLOOKUP($A22,'natural gas'!$A$2:$AQ$28,COLUMN('natural gas'!G$2),FALSE)+VLOOKUP($A22,'natural gas'!$A$32:$AQ$58,COLUMN('natural gas'!G$32),FALSE)</f>
        <v>1857334174314.4158</v>
      </c>
      <c r="H22">
        <f>VLOOKUP($A22,'natural gas'!$A$2:$AQ$28,COLUMN('natural gas'!H$2),FALSE)+VLOOKUP($A22,'natural gas'!$A$32:$AQ$58,COLUMN('natural gas'!H$32),FALSE)</f>
        <v>1860484319880.6182</v>
      </c>
      <c r="I22">
        <f>VLOOKUP($A22,'natural gas'!$A$2:$AQ$28,COLUMN('natural gas'!I$2),FALSE)+VLOOKUP($A22,'natural gas'!$A$32:$AQ$58,COLUMN('natural gas'!I$32),FALSE)</f>
        <v>1860911152370.2244</v>
      </c>
      <c r="J22">
        <f>VLOOKUP($A22,'natural gas'!$A$2:$AQ$28,COLUMN('natural gas'!J$2),FALSE)+VLOOKUP($A22,'natural gas'!$A$32:$AQ$58,COLUMN('natural gas'!J$32),FALSE)</f>
        <v>1860529270841.386</v>
      </c>
      <c r="K22">
        <f>VLOOKUP($A22,'natural gas'!$A$2:$AQ$28,COLUMN('natural gas'!K$2),FALSE)+VLOOKUP($A22,'natural gas'!$A$32:$AQ$58,COLUMN('natural gas'!K$32),FALSE)</f>
        <v>1859388768062.665</v>
      </c>
      <c r="L22">
        <f>VLOOKUP($A22,'natural gas'!$A$2:$AQ$28,COLUMN('natural gas'!L$2),FALSE)+VLOOKUP($A22,'natural gas'!$A$32:$AQ$58,COLUMN('natural gas'!L$32),FALSE)</f>
        <v>1857526966049.865</v>
      </c>
      <c r="M22">
        <f>VLOOKUP($A22,'natural gas'!$A$2:$AQ$28,COLUMN('natural gas'!M$2),FALSE)+VLOOKUP($A22,'natural gas'!$A$32:$AQ$58,COLUMN('natural gas'!M$32),FALSE)</f>
        <v>1852225746725.0027</v>
      </c>
      <c r="N22">
        <f>VLOOKUP($A22,'natural gas'!$A$2:$AQ$28,COLUMN('natural gas'!N$2),FALSE)+VLOOKUP($A22,'natural gas'!$A$32:$AQ$58,COLUMN('natural gas'!N$32),FALSE)</f>
        <v>1846260258909.7417</v>
      </c>
      <c r="O22">
        <f>VLOOKUP($A22,'natural gas'!$A$2:$AQ$28,COLUMN('natural gas'!O$2),FALSE)+VLOOKUP($A22,'natural gas'!$A$32:$AQ$58,COLUMN('natural gas'!O$32),FALSE)</f>
        <v>1839642934931.6555</v>
      </c>
      <c r="P22">
        <f>VLOOKUP($A22,'natural gas'!$A$2:$AQ$28,COLUMN('natural gas'!P$2),FALSE)+VLOOKUP($A22,'natural gas'!$A$32:$AQ$58,COLUMN('natural gas'!P$32),FALSE)</f>
        <v>1832379692619.8865</v>
      </c>
      <c r="Q22">
        <f>VLOOKUP($A22,'natural gas'!$A$2:$AQ$28,COLUMN('natural gas'!Q$2),FALSE)+VLOOKUP($A22,'natural gas'!$A$32:$AQ$58,COLUMN('natural gas'!Q$32),FALSE)</f>
        <v>1824453032909.0449</v>
      </c>
      <c r="R22">
        <f>VLOOKUP($A22,'natural gas'!$A$2:$AQ$28,COLUMN('natural gas'!R$2),FALSE)+VLOOKUP($A22,'natural gas'!$A$32:$AQ$58,COLUMN('natural gas'!R$32),FALSE)</f>
        <v>1814064258365.4653</v>
      </c>
      <c r="S22">
        <f>VLOOKUP($A22,'natural gas'!$A$2:$AQ$28,COLUMN('natural gas'!S$2),FALSE)+VLOOKUP($A22,'natural gas'!$A$32:$AQ$58,COLUMN('natural gas'!S$32),FALSE)</f>
        <v>1804787683257.7297</v>
      </c>
      <c r="T22">
        <f>VLOOKUP($A22,'natural gas'!$A$2:$AQ$28,COLUMN('natural gas'!T$2),FALSE)+VLOOKUP($A22,'natural gas'!$A$32:$AQ$58,COLUMN('natural gas'!T$32),FALSE)</f>
        <v>1794792351726.502</v>
      </c>
      <c r="U22">
        <f>VLOOKUP($A22,'natural gas'!$A$2:$AQ$28,COLUMN('natural gas'!U$2),FALSE)+VLOOKUP($A22,'natural gas'!$A$32:$AQ$58,COLUMN('natural gas'!U$32),FALSE)</f>
        <v>1784049179051.2354</v>
      </c>
      <c r="V22">
        <f>VLOOKUP($A22,'natural gas'!$A$2:$AQ$28,COLUMN('natural gas'!V$2),FALSE)+VLOOKUP($A22,'natural gas'!$A$32:$AQ$58,COLUMN('natural gas'!V$32),FALSE)</f>
        <v>1772528012467.615</v>
      </c>
      <c r="W22">
        <f>VLOOKUP($A22,'natural gas'!$A$2:$AQ$28,COLUMN('natural gas'!W$2),FALSE)+VLOOKUP($A22,'natural gas'!$A$32:$AQ$58,COLUMN('natural gas'!W$32),FALSE)</f>
        <v>1759135556807.3076</v>
      </c>
      <c r="X22">
        <f>VLOOKUP($A22,'natural gas'!$A$2:$AQ$28,COLUMN('natural gas'!X$2),FALSE)+VLOOKUP($A22,'natural gas'!$A$32:$AQ$58,COLUMN('natural gas'!X$32),FALSE)</f>
        <v>1742137229123.3774</v>
      </c>
      <c r="Y22">
        <f>VLOOKUP($A22,'natural gas'!$A$2:$AQ$28,COLUMN('natural gas'!Y$2),FALSE)+VLOOKUP($A22,'natural gas'!$A$32:$AQ$58,COLUMN('natural gas'!Y$32),FALSE)</f>
        <v>1723277784941.7861</v>
      </c>
      <c r="Z22">
        <f>VLOOKUP($A22,'natural gas'!$A$2:$AQ$28,COLUMN('natural gas'!Z$2),FALSE)+VLOOKUP($A22,'natural gas'!$A$32:$AQ$58,COLUMN('natural gas'!Z$32),FALSE)</f>
        <v>1702568573707.1865</v>
      </c>
      <c r="AA22">
        <f>VLOOKUP($A22,'natural gas'!$A$2:$AQ$28,COLUMN('natural gas'!AA$2),FALSE)+VLOOKUP($A22,'natural gas'!$A$32:$AQ$58,COLUMN('natural gas'!AA$32),FALSE)</f>
        <v>1680010684957.0667</v>
      </c>
      <c r="AB22">
        <f>VLOOKUP($A22,'natural gas'!$A$2:$AQ$28,COLUMN('natural gas'!AB$2),FALSE)+VLOOKUP($A22,'natural gas'!$A$32:$AQ$58,COLUMN('natural gas'!AB$32),FALSE)</f>
        <v>1655629424230.8423</v>
      </c>
      <c r="AC22">
        <f>VLOOKUP($A22,'natural gas'!$A$2:$AQ$28,COLUMN('natural gas'!AC$2),FALSE)+VLOOKUP($A22,'natural gas'!$A$32:$AQ$58,COLUMN('natural gas'!AC$32),FALSE)</f>
        <v>1629457292275.7554</v>
      </c>
      <c r="AD22">
        <f>VLOOKUP($A22,'natural gas'!$A$2:$AQ$28,COLUMN('natural gas'!AD$2),FALSE)+VLOOKUP($A22,'natural gas'!$A$32:$AQ$58,COLUMN('natural gas'!AD$32),FALSE)</f>
        <v>1601534194565.7036</v>
      </c>
      <c r="AE22">
        <f>VLOOKUP($A22,'natural gas'!$A$2:$AQ$28,COLUMN('natural gas'!AE$2),FALSE)+VLOOKUP($A22,'natural gas'!$A$32:$AQ$58,COLUMN('natural gas'!AE$32),FALSE)</f>
        <v>1571891875893.3894</v>
      </c>
      <c r="AF22">
        <f>VLOOKUP($A22,'natural gas'!$A$2:$AQ$28,COLUMN('natural gas'!AF$2),FALSE)+VLOOKUP($A22,'natural gas'!$A$32:$AQ$58,COLUMN('natural gas'!AF$32),FALSE)</f>
        <v>1540586301105.6631</v>
      </c>
      <c r="AG22">
        <f>VLOOKUP($A22,'natural gas'!$A$2:$AQ$28,COLUMN('natural gas'!AG$2),FALSE)+VLOOKUP($A22,'natural gas'!$A$32:$AQ$58,COLUMN('natural gas'!AG$32),FALSE)</f>
        <v>1507666043674.7681</v>
      </c>
      <c r="AH22">
        <f>VLOOKUP($A22,'natural gas'!$A$2:$AQ$28,COLUMN('natural gas'!AH$2),FALSE)+VLOOKUP($A22,'natural gas'!$A$32:$AQ$58,COLUMN('natural gas'!AH$32),FALSE)</f>
        <v>1471726619094.8032</v>
      </c>
      <c r="AI22">
        <f>VLOOKUP($A22,'natural gas'!$A$2:$AQ$28,COLUMN('natural gas'!AI$2),FALSE)+VLOOKUP($A22,'natural gas'!$A$32:$AQ$58,COLUMN('natural gas'!AI$32),FALSE)</f>
        <v>1434382036900.3855</v>
      </c>
      <c r="AJ22">
        <f>VLOOKUP($A22,'natural gas'!$A$2:$AQ$28,COLUMN('natural gas'!AJ$2),FALSE)+VLOOKUP($A22,'natural gas'!$A$32:$AQ$58,COLUMN('natural gas'!AJ$32),FALSE)</f>
        <v>1395710684633.8306</v>
      </c>
      <c r="AK22">
        <f>VLOOKUP($A22,'natural gas'!$A$2:$AQ$28,COLUMN('natural gas'!AK$2),FALSE)+VLOOKUP($A22,'natural gas'!$A$32:$AQ$58,COLUMN('natural gas'!AK$32),FALSE)</f>
        <v>1355799218321.5562</v>
      </c>
      <c r="AL22">
        <f>VLOOKUP($A22,'natural gas'!$A$2:$AQ$28,COLUMN('natural gas'!AL$2),FALSE)+VLOOKUP($A22,'natural gas'!$A$32:$AQ$58,COLUMN('natural gas'!AL$32),FALSE)</f>
        <v>1314742258499.2676</v>
      </c>
      <c r="AM22">
        <f>VLOOKUP($A22,'natural gas'!$A$2:$AQ$28,COLUMN('natural gas'!AM$2),FALSE)+VLOOKUP($A22,'natural gas'!$A$32:$AQ$58,COLUMN('natural gas'!AM$32),FALSE)</f>
        <v>1272629149604.3577</v>
      </c>
      <c r="AN22">
        <f>VLOOKUP($A22,'natural gas'!$A$2:$AQ$28,COLUMN('natural gas'!AN$2),FALSE)+VLOOKUP($A22,'natural gas'!$A$32:$AQ$58,COLUMN('natural gas'!AN$32),FALSE)</f>
        <v>1229570452151.7192</v>
      </c>
      <c r="AO22">
        <f>VLOOKUP($A22,'natural gas'!$A$2:$AQ$28,COLUMN('natural gas'!AO$2),FALSE)+VLOOKUP($A22,'natural gas'!$A$32:$AQ$58,COLUMN('natural gas'!AO$32),FALSE)</f>
        <v>1185671311010.4055</v>
      </c>
      <c r="AP22">
        <f>VLOOKUP($A22,'natural gas'!$A$2:$AQ$28,COLUMN('natural gas'!AP$2),FALSE)+VLOOKUP($A22,'natural gas'!$A$32:$AQ$58,COLUMN('natural gas'!AP$32),FALSE)</f>
        <v>1141056132265.5688</v>
      </c>
      <c r="AQ22">
        <f>VLOOKUP($A22,'natural gas'!$A$2:$AQ$28,COLUMN('natural gas'!AQ$2),FALSE)+VLOOKUP($A22,'natural gas'!$A$32:$AQ$58,COLUMN('natural gas'!AQ$32),FALSE)</f>
        <v>1095843439273.8344</v>
      </c>
    </row>
    <row r="23" spans="1:43">
      <c r="A23" s="37" t="s">
        <v>636</v>
      </c>
      <c r="B23">
        <f>VLOOKUP($A23,'natural gas'!$A$2:$AQ$28,COLUMN('natural gas'!B$2),FALSE)+VLOOKUP($A23,'natural gas'!$A$32:$AQ$58,COLUMN('natural gas'!B$32),FALSE)</f>
        <v>3051638077396.6665</v>
      </c>
      <c r="C23">
        <f>VLOOKUP($A23,'natural gas'!$A$2:$AQ$28,COLUMN('natural gas'!C$2),FALSE)+VLOOKUP($A23,'natural gas'!$A$32:$AQ$58,COLUMN('natural gas'!C$32),FALSE)</f>
        <v>2863564343107.5166</v>
      </c>
      <c r="D23">
        <f>VLOOKUP($A23,'natural gas'!$A$2:$AQ$28,COLUMN('natural gas'!D$2),FALSE)+VLOOKUP($A23,'natural gas'!$A$32:$AQ$58,COLUMN('natural gas'!D$32),FALSE)</f>
        <v>3292506872794.2256</v>
      </c>
      <c r="E23">
        <f>VLOOKUP($A23,'natural gas'!$A$2:$AQ$28,COLUMN('natural gas'!E$2),FALSE)+VLOOKUP($A23,'natural gas'!$A$32:$AQ$58,COLUMN('natural gas'!E$32),FALSE)</f>
        <v>3300872243871.5093</v>
      </c>
      <c r="F23">
        <f>VLOOKUP($A23,'natural gas'!$A$2:$AQ$28,COLUMN('natural gas'!F$2),FALSE)+VLOOKUP($A23,'natural gas'!$A$32:$AQ$58,COLUMN('natural gas'!F$32),FALSE)</f>
        <v>3296327320756.5742</v>
      </c>
      <c r="G23">
        <f>VLOOKUP($A23,'natural gas'!$A$2:$AQ$28,COLUMN('natural gas'!G$2),FALSE)+VLOOKUP($A23,'natural gas'!$A$32:$AQ$58,COLUMN('natural gas'!G$32),FALSE)</f>
        <v>3281397610667.8833</v>
      </c>
      <c r="H23">
        <f>VLOOKUP($A23,'natural gas'!$A$2:$AQ$28,COLUMN('natural gas'!H$2),FALSE)+VLOOKUP($A23,'natural gas'!$A$32:$AQ$58,COLUMN('natural gas'!H$32),FALSE)</f>
        <v>3257660079986.7886</v>
      </c>
      <c r="I23">
        <f>VLOOKUP($A23,'natural gas'!$A$2:$AQ$28,COLUMN('natural gas'!I$2),FALSE)+VLOOKUP($A23,'natural gas'!$A$32:$AQ$58,COLUMN('natural gas'!I$32),FALSE)</f>
        <v>3224427618924.9097</v>
      </c>
      <c r="J23">
        <f>VLOOKUP($A23,'natural gas'!$A$2:$AQ$28,COLUMN('natural gas'!J$2),FALSE)+VLOOKUP($A23,'natural gas'!$A$32:$AQ$58,COLUMN('natural gas'!J$32),FALSE)</f>
        <v>3185165731877.165</v>
      </c>
      <c r="K23">
        <f>VLOOKUP($A23,'natural gas'!$A$2:$AQ$28,COLUMN('natural gas'!K$2),FALSE)+VLOOKUP($A23,'natural gas'!$A$32:$AQ$58,COLUMN('natural gas'!K$32),FALSE)</f>
        <v>3140036918980.3618</v>
      </c>
      <c r="L23">
        <f>VLOOKUP($A23,'natural gas'!$A$2:$AQ$28,COLUMN('natural gas'!L$2),FALSE)+VLOOKUP($A23,'natural gas'!$A$32:$AQ$58,COLUMN('natural gas'!L$32),FALSE)</f>
        <v>3089172887800.3882</v>
      </c>
      <c r="M23">
        <f>VLOOKUP($A23,'natural gas'!$A$2:$AQ$28,COLUMN('natural gas'!M$2),FALSE)+VLOOKUP($A23,'natural gas'!$A$32:$AQ$58,COLUMN('natural gas'!M$32),FALSE)</f>
        <v>3028191702084.8491</v>
      </c>
      <c r="N23">
        <f>VLOOKUP($A23,'natural gas'!$A$2:$AQ$28,COLUMN('natural gas'!N$2),FALSE)+VLOOKUP($A23,'natural gas'!$A$32:$AQ$58,COLUMN('natural gas'!N$32),FALSE)</f>
        <v>2961852557432.1992</v>
      </c>
      <c r="O23">
        <f>VLOOKUP($A23,'natural gas'!$A$2:$AQ$28,COLUMN('natural gas'!O$2),FALSE)+VLOOKUP($A23,'natural gas'!$A$32:$AQ$58,COLUMN('natural gas'!O$32),FALSE)</f>
        <v>2890242808815.3359</v>
      </c>
      <c r="P23">
        <f>VLOOKUP($A23,'natural gas'!$A$2:$AQ$28,COLUMN('natural gas'!P$2),FALSE)+VLOOKUP($A23,'natural gas'!$A$32:$AQ$58,COLUMN('natural gas'!P$32),FALSE)</f>
        <v>2813433678937.1855</v>
      </c>
      <c r="Q23">
        <f>VLOOKUP($A23,'natural gas'!$A$2:$AQ$28,COLUMN('natural gas'!Q$2),FALSE)+VLOOKUP($A23,'natural gas'!$A$32:$AQ$58,COLUMN('natural gas'!Q$32),FALSE)</f>
        <v>2731456325046.7383</v>
      </c>
      <c r="R23">
        <f>VLOOKUP($A23,'natural gas'!$A$2:$AQ$28,COLUMN('natural gas'!R$2),FALSE)+VLOOKUP($A23,'natural gas'!$A$32:$AQ$58,COLUMN('natural gas'!R$32),FALSE)</f>
        <v>2641747083316.9116</v>
      </c>
      <c r="S23">
        <f>VLOOKUP($A23,'natural gas'!$A$2:$AQ$28,COLUMN('natural gas'!S$2),FALSE)+VLOOKUP($A23,'natural gas'!$A$32:$AQ$58,COLUMN('natural gas'!S$32),FALSE)</f>
        <v>2549642960976.709</v>
      </c>
      <c r="T23">
        <f>VLOOKUP($A23,'natural gas'!$A$2:$AQ$28,COLUMN('natural gas'!T$2),FALSE)+VLOOKUP($A23,'natural gas'!$A$32:$AQ$58,COLUMN('natural gas'!T$32),FALSE)</f>
        <v>2586230460065.8535</v>
      </c>
      <c r="U23">
        <f>VLOOKUP($A23,'natural gas'!$A$2:$AQ$28,COLUMN('natural gas'!U$2),FALSE)+VLOOKUP($A23,'natural gas'!$A$32:$AQ$58,COLUMN('natural gas'!U$32),FALSE)</f>
        <v>2622221241241.9277</v>
      </c>
      <c r="V23">
        <f>VLOOKUP($A23,'natural gas'!$A$2:$AQ$28,COLUMN('natural gas'!V$2),FALSE)+VLOOKUP($A23,'natural gas'!$A$32:$AQ$58,COLUMN('natural gas'!V$32),FALSE)</f>
        <v>2657571044991.1504</v>
      </c>
      <c r="W23">
        <f>VLOOKUP($A23,'natural gas'!$A$2:$AQ$28,COLUMN('natural gas'!W$2),FALSE)+VLOOKUP($A23,'natural gas'!$A$32:$AQ$58,COLUMN('natural gas'!W$32),FALSE)</f>
        <v>2690604621584.0166</v>
      </c>
      <c r="X23">
        <f>VLOOKUP($A23,'natural gas'!$A$2:$AQ$28,COLUMN('natural gas'!X$2),FALSE)+VLOOKUP($A23,'natural gas'!$A$32:$AQ$58,COLUMN('natural gas'!X$32),FALSE)</f>
        <v>2718509306287.2061</v>
      </c>
      <c r="Y23">
        <f>VLOOKUP($A23,'natural gas'!$A$2:$AQ$28,COLUMN('natural gas'!Y$2),FALSE)+VLOOKUP($A23,'natural gas'!$A$32:$AQ$58,COLUMN('natural gas'!Y$32),FALSE)</f>
        <v>2743785231209.7803</v>
      </c>
      <c r="Z23">
        <f>VLOOKUP($A23,'natural gas'!$A$2:$AQ$28,COLUMN('natural gas'!Z$2),FALSE)+VLOOKUP($A23,'natural gas'!$A$32:$AQ$58,COLUMN('natural gas'!Z$32),FALSE)</f>
        <v>2766327292078.2471</v>
      </c>
      <c r="AA23">
        <f>VLOOKUP($A23,'natural gas'!$A$2:$AQ$28,COLUMN('natural gas'!AA$2),FALSE)+VLOOKUP($A23,'natural gas'!$A$32:$AQ$58,COLUMN('natural gas'!AA$32),FALSE)</f>
        <v>2786006373100.7632</v>
      </c>
      <c r="AB23">
        <f>VLOOKUP($A23,'natural gas'!$A$2:$AQ$28,COLUMN('natural gas'!AB$2),FALSE)+VLOOKUP($A23,'natural gas'!$A$32:$AQ$58,COLUMN('natural gas'!AB$32),FALSE)</f>
        <v>2802725194821.5718</v>
      </c>
      <c r="AC23">
        <f>VLOOKUP($A23,'natural gas'!$A$2:$AQ$28,COLUMN('natural gas'!AC$2),FALSE)+VLOOKUP($A23,'natural gas'!$A$32:$AQ$58,COLUMN('natural gas'!AC$32),FALSE)</f>
        <v>2816392272631.3335</v>
      </c>
      <c r="AD23">
        <f>VLOOKUP($A23,'natural gas'!$A$2:$AQ$28,COLUMN('natural gas'!AD$2),FALSE)+VLOOKUP($A23,'natural gas'!$A$32:$AQ$58,COLUMN('natural gas'!AD$32),FALSE)</f>
        <v>2826922847079.5269</v>
      </c>
      <c r="AE23">
        <f>VLOOKUP($A23,'natural gas'!$A$2:$AQ$28,COLUMN('natural gas'!AE$2),FALSE)+VLOOKUP($A23,'natural gas'!$A$32:$AQ$58,COLUMN('natural gas'!AE$32),FALSE)</f>
        <v>2834211468621.1812</v>
      </c>
      <c r="AF23">
        <f>VLOOKUP($A23,'natural gas'!$A$2:$AQ$28,COLUMN('natural gas'!AF$2),FALSE)+VLOOKUP($A23,'natural gas'!$A$32:$AQ$58,COLUMN('natural gas'!AF$32),FALSE)</f>
        <v>2838189312452.3662</v>
      </c>
      <c r="AG23">
        <f>VLOOKUP($A23,'natural gas'!$A$2:$AQ$28,COLUMN('natural gas'!AG$2),FALSE)+VLOOKUP($A23,'natural gas'!$A$32:$AQ$58,COLUMN('natural gas'!AG$32),FALSE)</f>
        <v>2838768642550.9575</v>
      </c>
      <c r="AH23">
        <f>VLOOKUP($A23,'natural gas'!$A$2:$AQ$28,COLUMN('natural gas'!AH$2),FALSE)+VLOOKUP($A23,'natural gas'!$A$32:$AQ$58,COLUMN('natural gas'!AH$32),FALSE)</f>
        <v>2833057680999.8242</v>
      </c>
      <c r="AI23">
        <f>VLOOKUP($A23,'natural gas'!$A$2:$AQ$28,COLUMN('natural gas'!AI$2),FALSE)+VLOOKUP($A23,'natural gas'!$A$32:$AQ$58,COLUMN('natural gas'!AI$32),FALSE)</f>
        <v>2823845348110.8052</v>
      </c>
      <c r="AJ23">
        <f>VLOOKUP($A23,'natural gas'!$A$2:$AQ$28,COLUMN('natural gas'!AJ$2),FALSE)+VLOOKUP($A23,'natural gas'!$A$32:$AQ$58,COLUMN('natural gas'!AJ$32),FALSE)</f>
        <v>2811088306801.7324</v>
      </c>
      <c r="AK23">
        <f>VLOOKUP($A23,'natural gas'!$A$2:$AQ$28,COLUMN('natural gas'!AK$2),FALSE)+VLOOKUP($A23,'natural gas'!$A$32:$AQ$58,COLUMN('natural gas'!AK$32),FALSE)</f>
        <v>2794756522307.3232</v>
      </c>
      <c r="AL23">
        <f>VLOOKUP($A23,'natural gas'!$A$2:$AQ$28,COLUMN('natural gas'!AL$2),FALSE)+VLOOKUP($A23,'natural gas'!$A$32:$AQ$58,COLUMN('natural gas'!AL$32),FALSE)</f>
        <v>2774834067776.939</v>
      </c>
      <c r="AM23">
        <f>VLOOKUP($A23,'natural gas'!$A$2:$AQ$28,COLUMN('natural gas'!AM$2),FALSE)+VLOOKUP($A23,'natural gas'!$A$32:$AQ$58,COLUMN('natural gas'!AM$32),FALSE)</f>
        <v>2751292061247.5625</v>
      </c>
      <c r="AN23">
        <f>VLOOKUP($A23,'natural gas'!$A$2:$AQ$28,COLUMN('natural gas'!AN$2),FALSE)+VLOOKUP($A23,'natural gas'!$A$32:$AQ$58,COLUMN('natural gas'!AN$32),FALSE)</f>
        <v>2724145587447.1538</v>
      </c>
      <c r="AO23">
        <f>VLOOKUP($A23,'natural gas'!$A$2:$AQ$28,COLUMN('natural gas'!AO$2),FALSE)+VLOOKUP($A23,'natural gas'!$A$32:$AQ$58,COLUMN('natural gas'!AO$32),FALSE)</f>
        <v>2693398624204.4009</v>
      </c>
      <c r="AP23">
        <f>VLOOKUP($A23,'natural gas'!$A$2:$AQ$28,COLUMN('natural gas'!AP$2),FALSE)+VLOOKUP($A23,'natural gas'!$A$32:$AQ$58,COLUMN('natural gas'!AP$32),FALSE)</f>
        <v>2659099927414.6997</v>
      </c>
      <c r="AQ23">
        <f>VLOOKUP($A23,'natural gas'!$A$2:$AQ$28,COLUMN('natural gas'!AQ$2),FALSE)+VLOOKUP($A23,'natural gas'!$A$32:$AQ$58,COLUMN('natural gas'!AQ$32),FALSE)</f>
        <v>2621288646214.5205</v>
      </c>
    </row>
    <row r="24" spans="1:43">
      <c r="A24" s="37" t="s">
        <v>637</v>
      </c>
      <c r="B24">
        <f>VLOOKUP($A24,'natural gas'!$A$2:$AQ$28,COLUMN('natural gas'!B$2),FALSE)+VLOOKUP($A24,'natural gas'!$A$32:$AQ$58,COLUMN('natural gas'!B$32),FALSE)</f>
        <v>315686697661.72437</v>
      </c>
      <c r="C24">
        <f>VLOOKUP($A24,'natural gas'!$A$2:$AQ$28,COLUMN('natural gas'!C$2),FALSE)+VLOOKUP($A24,'natural gas'!$A$32:$AQ$58,COLUMN('natural gas'!C$32),FALSE)</f>
        <v>324392953424.69824</v>
      </c>
      <c r="D24">
        <f>VLOOKUP($A24,'natural gas'!$A$2:$AQ$28,COLUMN('natural gas'!D$2),FALSE)+VLOOKUP($A24,'natural gas'!$A$32:$AQ$58,COLUMN('natural gas'!D$32),FALSE)</f>
        <v>353394295779.88904</v>
      </c>
      <c r="E24">
        <f>VLOOKUP($A24,'natural gas'!$A$2:$AQ$28,COLUMN('natural gas'!E$2),FALSE)+VLOOKUP($A24,'natural gas'!$A$32:$AQ$58,COLUMN('natural gas'!E$32),FALSE)</f>
        <v>362267062141.50256</v>
      </c>
      <c r="F24">
        <f>VLOOKUP($A24,'natural gas'!$A$2:$AQ$28,COLUMN('natural gas'!F$2),FALSE)+VLOOKUP($A24,'natural gas'!$A$32:$AQ$58,COLUMN('natural gas'!F$32),FALSE)</f>
        <v>370390320360.1853</v>
      </c>
      <c r="G24">
        <f>VLOOKUP($A24,'natural gas'!$A$2:$AQ$28,COLUMN('natural gas'!G$2),FALSE)+VLOOKUP($A24,'natural gas'!$A$32:$AQ$58,COLUMN('natural gas'!G$32),FALSE)</f>
        <v>378000288526.99176</v>
      </c>
      <c r="H24">
        <f>VLOOKUP($A24,'natural gas'!$A$2:$AQ$28,COLUMN('natural gas'!H$2),FALSE)+VLOOKUP($A24,'natural gas'!$A$32:$AQ$58,COLUMN('natural gas'!H$32),FALSE)</f>
        <v>385243292448.4895</v>
      </c>
      <c r="I24">
        <f>VLOOKUP($A24,'natural gas'!$A$2:$AQ$28,COLUMN('natural gas'!I$2),FALSE)+VLOOKUP($A24,'natural gas'!$A$32:$AQ$58,COLUMN('natural gas'!I$32),FALSE)</f>
        <v>392005164644.17871</v>
      </c>
      <c r="J24">
        <f>VLOOKUP($A24,'natural gas'!$A$2:$AQ$28,COLUMN('natural gas'!J$2),FALSE)+VLOOKUP($A24,'natural gas'!$A$32:$AQ$58,COLUMN('natural gas'!J$32),FALSE)</f>
        <v>398677049277.15656</v>
      </c>
      <c r="K24">
        <f>VLOOKUP($A24,'natural gas'!$A$2:$AQ$28,COLUMN('natural gas'!K$2),FALSE)+VLOOKUP($A24,'natural gas'!$A$32:$AQ$58,COLUMN('natural gas'!K$32),FALSE)</f>
        <v>405271136790.31586</v>
      </c>
      <c r="L24">
        <f>VLOOKUP($A24,'natural gas'!$A$2:$AQ$28,COLUMN('natural gas'!L$2),FALSE)+VLOOKUP($A24,'natural gas'!$A$32:$AQ$58,COLUMN('natural gas'!L$32),FALSE)</f>
        <v>411797330992.78864</v>
      </c>
      <c r="M24">
        <f>VLOOKUP($A24,'natural gas'!$A$2:$AQ$28,COLUMN('natural gas'!M$2),FALSE)+VLOOKUP($A24,'natural gas'!$A$32:$AQ$58,COLUMN('natural gas'!M$32),FALSE)</f>
        <v>417644624378.00134</v>
      </c>
      <c r="N24">
        <f>VLOOKUP($A24,'natural gas'!$A$2:$AQ$28,COLUMN('natural gas'!N$2),FALSE)+VLOOKUP($A24,'natural gas'!$A$32:$AQ$58,COLUMN('natural gas'!N$32),FALSE)</f>
        <v>423419753555.07477</v>
      </c>
      <c r="O24">
        <f>VLOOKUP($A24,'natural gas'!$A$2:$AQ$28,COLUMN('natural gas'!O$2),FALSE)+VLOOKUP($A24,'natural gas'!$A$32:$AQ$58,COLUMN('natural gas'!O$32),FALSE)</f>
        <v>429127312908.68561</v>
      </c>
      <c r="P24">
        <f>VLOOKUP($A24,'natural gas'!$A$2:$AQ$28,COLUMN('natural gas'!P$2),FALSE)+VLOOKUP($A24,'natural gas'!$A$32:$AQ$58,COLUMN('natural gas'!P$32),FALSE)</f>
        <v>434770390381.38806</v>
      </c>
      <c r="Q24">
        <f>VLOOKUP($A24,'natural gas'!$A$2:$AQ$28,COLUMN('natural gas'!Q$2),FALSE)+VLOOKUP($A24,'natural gas'!$A$32:$AQ$58,COLUMN('natural gas'!Q$32),FALSE)</f>
        <v>440346376274.75616</v>
      </c>
      <c r="R24">
        <f>VLOOKUP($A24,'natural gas'!$A$2:$AQ$28,COLUMN('natural gas'!R$2),FALSE)+VLOOKUP($A24,'natural gas'!$A$32:$AQ$58,COLUMN('natural gas'!R$32),FALSE)</f>
        <v>445414894465.26648</v>
      </c>
      <c r="S24">
        <f>VLOOKUP($A24,'natural gas'!$A$2:$AQ$28,COLUMN('natural gas'!S$2),FALSE)+VLOOKUP($A24,'natural gas'!$A$32:$AQ$58,COLUMN('natural gas'!S$32),FALSE)</f>
        <v>450846915475.33765</v>
      </c>
      <c r="T24">
        <f>VLOOKUP($A24,'natural gas'!$A$2:$AQ$28,COLUMN('natural gas'!T$2),FALSE)+VLOOKUP($A24,'natural gas'!$A$32:$AQ$58,COLUMN('natural gas'!T$32),FALSE)</f>
        <v>456200808860.76971</v>
      </c>
      <c r="U24">
        <f>VLOOKUP($A24,'natural gas'!$A$2:$AQ$28,COLUMN('natural gas'!U$2),FALSE)+VLOOKUP($A24,'natural gas'!$A$32:$AQ$58,COLUMN('natural gas'!U$32),FALSE)</f>
        <v>461469184870.02295</v>
      </c>
      <c r="V24">
        <f>VLOOKUP($A24,'natural gas'!$A$2:$AQ$28,COLUMN('natural gas'!V$2),FALSE)+VLOOKUP($A24,'natural gas'!$A$32:$AQ$58,COLUMN('natural gas'!V$32),FALSE)</f>
        <v>466643686319.64703</v>
      </c>
      <c r="W24">
        <f>VLOOKUP($A24,'natural gas'!$A$2:$AQ$28,COLUMN('natural gas'!W$2),FALSE)+VLOOKUP($A24,'natural gas'!$A$32:$AQ$58,COLUMN('natural gas'!W$32),FALSE)</f>
        <v>471430301771.88708</v>
      </c>
      <c r="X24">
        <f>VLOOKUP($A24,'natural gas'!$A$2:$AQ$28,COLUMN('natural gas'!X$2),FALSE)+VLOOKUP($A24,'natural gas'!$A$32:$AQ$58,COLUMN('natural gas'!X$32),FALSE)</f>
        <v>475338598818.25116</v>
      </c>
      <c r="Y24">
        <f>VLOOKUP($A24,'natural gas'!$A$2:$AQ$28,COLUMN('natural gas'!Y$2),FALSE)+VLOOKUP($A24,'natural gas'!$A$32:$AQ$58,COLUMN('natural gas'!Y$32),FALSE)</f>
        <v>478809042367.12402</v>
      </c>
      <c r="Z24">
        <f>VLOOKUP($A24,'natural gas'!$A$2:$AQ$28,COLUMN('natural gas'!Z$2),FALSE)+VLOOKUP($A24,'natural gas'!$A$32:$AQ$58,COLUMN('natural gas'!Z$32),FALSE)</f>
        <v>481824672968.77814</v>
      </c>
      <c r="AA24">
        <f>VLOOKUP($A24,'natural gas'!$A$2:$AQ$28,COLUMN('natural gas'!AA$2),FALSE)+VLOOKUP($A24,'natural gas'!$A$32:$AQ$58,COLUMN('natural gas'!AA$32),FALSE)</f>
        <v>484364383524.28473</v>
      </c>
      <c r="AB24">
        <f>VLOOKUP($A24,'natural gas'!$A$2:$AQ$28,COLUMN('natural gas'!AB$2),FALSE)+VLOOKUP($A24,'natural gas'!$A$32:$AQ$58,COLUMN('natural gas'!AB$32),FALSE)</f>
        <v>486412645824.15948</v>
      </c>
      <c r="AC24">
        <f>VLOOKUP($A24,'natural gas'!$A$2:$AQ$28,COLUMN('natural gas'!AC$2),FALSE)+VLOOKUP($A24,'natural gas'!$A$32:$AQ$58,COLUMN('natural gas'!AC$32),FALSE)</f>
        <v>487954946700.18158</v>
      </c>
      <c r="AD24">
        <f>VLOOKUP($A24,'natural gas'!$A$2:$AQ$28,COLUMN('natural gas'!AD$2),FALSE)+VLOOKUP($A24,'natural gas'!$A$32:$AQ$58,COLUMN('natural gas'!AD$32),FALSE)</f>
        <v>488977939691.89557</v>
      </c>
      <c r="AE24">
        <f>VLOOKUP($A24,'natural gas'!$A$2:$AQ$28,COLUMN('natural gas'!AE$2),FALSE)+VLOOKUP($A24,'natural gas'!$A$32:$AQ$58,COLUMN('natural gas'!AE$32),FALSE)</f>
        <v>489464700967.81024</v>
      </c>
      <c r="AF24">
        <f>VLOOKUP($A24,'natural gas'!$A$2:$AQ$28,COLUMN('natural gas'!AF$2),FALSE)+VLOOKUP($A24,'natural gas'!$A$32:$AQ$58,COLUMN('natural gas'!AF$32),FALSE)</f>
        <v>489404640048.70917</v>
      </c>
      <c r="AG24">
        <f>VLOOKUP($A24,'natural gas'!$A$2:$AQ$28,COLUMN('natural gas'!AG$2),FALSE)+VLOOKUP($A24,'natural gas'!$A$32:$AQ$58,COLUMN('natural gas'!AG$32),FALSE)</f>
        <v>488783889453.24158</v>
      </c>
      <c r="AH24">
        <f>VLOOKUP($A24,'natural gas'!$A$2:$AQ$28,COLUMN('natural gas'!AH$2),FALSE)+VLOOKUP($A24,'natural gas'!$A$32:$AQ$58,COLUMN('natural gas'!AH$32),FALSE)</f>
        <v>487106463627.17365</v>
      </c>
      <c r="AI24">
        <f>VLOOKUP($A24,'natural gas'!$A$2:$AQ$28,COLUMN('natural gas'!AI$2),FALSE)+VLOOKUP($A24,'natural gas'!$A$32:$AQ$58,COLUMN('natural gas'!AI$32),FALSE)</f>
        <v>484854406515.47015</v>
      </c>
      <c r="AJ24">
        <f>VLOOKUP($A24,'natural gas'!$A$2:$AQ$28,COLUMN('natural gas'!AJ$2),FALSE)+VLOOKUP($A24,'natural gas'!$A$32:$AQ$58,COLUMN('natural gas'!AJ$32),FALSE)</f>
        <v>482021345538.60107</v>
      </c>
      <c r="AK24">
        <f>VLOOKUP($A24,'natural gas'!$A$2:$AQ$28,COLUMN('natural gas'!AK$2),FALSE)+VLOOKUP($A24,'natural gas'!$A$32:$AQ$58,COLUMN('natural gas'!AK$32),FALSE)</f>
        <v>478603154267.34869</v>
      </c>
      <c r="AL24">
        <f>VLOOKUP($A24,'natural gas'!$A$2:$AQ$28,COLUMN('natural gas'!AL$2),FALSE)+VLOOKUP($A24,'natural gas'!$A$32:$AQ$58,COLUMN('natural gas'!AL$32),FALSE)</f>
        <v>474598078586.5332</v>
      </c>
      <c r="AM24">
        <f>VLOOKUP($A24,'natural gas'!$A$2:$AQ$28,COLUMN('natural gas'!AM$2),FALSE)+VLOOKUP($A24,'natural gas'!$A$32:$AQ$58,COLUMN('natural gas'!AM$32),FALSE)</f>
        <v>470002102191.4519</v>
      </c>
      <c r="AN24">
        <f>VLOOKUP($A24,'natural gas'!$A$2:$AQ$28,COLUMN('natural gas'!AN$2),FALSE)+VLOOKUP($A24,'natural gas'!$A$32:$AQ$58,COLUMN('natural gas'!AN$32),FALSE)</f>
        <v>464818675965.6358</v>
      </c>
      <c r="AO24">
        <f>VLOOKUP($A24,'natural gas'!$A$2:$AQ$28,COLUMN('natural gas'!AO$2),FALSE)+VLOOKUP($A24,'natural gas'!$A$32:$AQ$58,COLUMN('natural gas'!AO$32),FALSE)</f>
        <v>459049291530.30548</v>
      </c>
      <c r="AP24">
        <f>VLOOKUP($A24,'natural gas'!$A$2:$AQ$28,COLUMN('natural gas'!AP$2),FALSE)+VLOOKUP($A24,'natural gas'!$A$32:$AQ$58,COLUMN('natural gas'!AP$32),FALSE)</f>
        <v>452703011002.37933</v>
      </c>
      <c r="AQ24">
        <f>VLOOKUP($A24,'natural gas'!$A$2:$AQ$28,COLUMN('natural gas'!AQ$2),FALSE)+VLOOKUP($A24,'natural gas'!$A$32:$AQ$58,COLUMN('natural gas'!AQ$32),FALSE)</f>
        <v>445787181191.84314</v>
      </c>
    </row>
    <row r="25" spans="1:43">
      <c r="A25" s="37" t="s">
        <v>638</v>
      </c>
      <c r="B25">
        <f>VLOOKUP($A25,'natural gas'!$A$2:$AQ$28,COLUMN('natural gas'!B$2),FALSE)+VLOOKUP($A25,'natural gas'!$A$32:$AQ$58,COLUMN('natural gas'!B$32),FALSE)</f>
        <v>0</v>
      </c>
      <c r="C25">
        <f>VLOOKUP($A25,'natural gas'!$A$2:$AQ$28,COLUMN('natural gas'!C$2),FALSE)+VLOOKUP($A25,'natural gas'!$A$32:$AQ$58,COLUMN('natural gas'!C$32),FALSE)</f>
        <v>0</v>
      </c>
      <c r="D25">
        <f>VLOOKUP($A25,'natural gas'!$A$2:$AQ$28,COLUMN('natural gas'!D$2),FALSE)+VLOOKUP($A25,'natural gas'!$A$32:$AQ$58,COLUMN('natural gas'!D$32),FALSE)</f>
        <v>0</v>
      </c>
      <c r="E25">
        <f>VLOOKUP($A25,'natural gas'!$A$2:$AQ$28,COLUMN('natural gas'!E$2),FALSE)+VLOOKUP($A25,'natural gas'!$A$32:$AQ$58,COLUMN('natural gas'!E$32),FALSE)</f>
        <v>0</v>
      </c>
      <c r="F25">
        <f>VLOOKUP($A25,'natural gas'!$A$2:$AQ$28,COLUMN('natural gas'!F$2),FALSE)+VLOOKUP($A25,'natural gas'!$A$32:$AQ$58,COLUMN('natural gas'!F$32),FALSE)</f>
        <v>0</v>
      </c>
      <c r="G25">
        <f>VLOOKUP($A25,'natural gas'!$A$2:$AQ$28,COLUMN('natural gas'!G$2),FALSE)+VLOOKUP($A25,'natural gas'!$A$32:$AQ$58,COLUMN('natural gas'!G$32),FALSE)</f>
        <v>0</v>
      </c>
      <c r="H25">
        <f>VLOOKUP($A25,'natural gas'!$A$2:$AQ$28,COLUMN('natural gas'!H$2),FALSE)+VLOOKUP($A25,'natural gas'!$A$32:$AQ$58,COLUMN('natural gas'!H$32),FALSE)</f>
        <v>0</v>
      </c>
      <c r="I25">
        <f>VLOOKUP($A25,'natural gas'!$A$2:$AQ$28,COLUMN('natural gas'!I$2),FALSE)+VLOOKUP($A25,'natural gas'!$A$32:$AQ$58,COLUMN('natural gas'!I$32),FALSE)</f>
        <v>0</v>
      </c>
      <c r="J25">
        <f>VLOOKUP($A25,'natural gas'!$A$2:$AQ$28,COLUMN('natural gas'!J$2),FALSE)+VLOOKUP($A25,'natural gas'!$A$32:$AQ$58,COLUMN('natural gas'!J$32),FALSE)</f>
        <v>0</v>
      </c>
      <c r="K25">
        <f>VLOOKUP($A25,'natural gas'!$A$2:$AQ$28,COLUMN('natural gas'!K$2),FALSE)+VLOOKUP($A25,'natural gas'!$A$32:$AQ$58,COLUMN('natural gas'!K$32),FALSE)</f>
        <v>0</v>
      </c>
      <c r="L25">
        <f>VLOOKUP($A25,'natural gas'!$A$2:$AQ$28,COLUMN('natural gas'!L$2),FALSE)+VLOOKUP($A25,'natural gas'!$A$32:$AQ$58,COLUMN('natural gas'!L$32),FALSE)</f>
        <v>0</v>
      </c>
      <c r="M25">
        <f>VLOOKUP($A25,'natural gas'!$A$2:$AQ$28,COLUMN('natural gas'!M$2),FALSE)+VLOOKUP($A25,'natural gas'!$A$32:$AQ$58,COLUMN('natural gas'!M$32),FALSE)</f>
        <v>0</v>
      </c>
      <c r="N25">
        <f>VLOOKUP($A25,'natural gas'!$A$2:$AQ$28,COLUMN('natural gas'!N$2),FALSE)+VLOOKUP($A25,'natural gas'!$A$32:$AQ$58,COLUMN('natural gas'!N$32),FALSE)</f>
        <v>0</v>
      </c>
      <c r="O25">
        <f>VLOOKUP($A25,'natural gas'!$A$2:$AQ$28,COLUMN('natural gas'!O$2),FALSE)+VLOOKUP($A25,'natural gas'!$A$32:$AQ$58,COLUMN('natural gas'!O$32),FALSE)</f>
        <v>0</v>
      </c>
      <c r="P25">
        <f>VLOOKUP($A25,'natural gas'!$A$2:$AQ$28,COLUMN('natural gas'!P$2),FALSE)+VLOOKUP($A25,'natural gas'!$A$32:$AQ$58,COLUMN('natural gas'!P$32),FALSE)</f>
        <v>0</v>
      </c>
      <c r="Q25">
        <f>VLOOKUP($A25,'natural gas'!$A$2:$AQ$28,COLUMN('natural gas'!Q$2),FALSE)+VLOOKUP($A25,'natural gas'!$A$32:$AQ$58,COLUMN('natural gas'!Q$32),FALSE)</f>
        <v>0</v>
      </c>
      <c r="R25">
        <f>VLOOKUP($A25,'natural gas'!$A$2:$AQ$28,COLUMN('natural gas'!R$2),FALSE)+VLOOKUP($A25,'natural gas'!$A$32:$AQ$58,COLUMN('natural gas'!R$32),FALSE)</f>
        <v>0</v>
      </c>
      <c r="S25">
        <f>VLOOKUP($A25,'natural gas'!$A$2:$AQ$28,COLUMN('natural gas'!S$2),FALSE)+VLOOKUP($A25,'natural gas'!$A$32:$AQ$58,COLUMN('natural gas'!S$32),FALSE)</f>
        <v>0</v>
      </c>
      <c r="T25">
        <f>VLOOKUP($A25,'natural gas'!$A$2:$AQ$28,COLUMN('natural gas'!T$2),FALSE)+VLOOKUP($A25,'natural gas'!$A$32:$AQ$58,COLUMN('natural gas'!T$32),FALSE)</f>
        <v>0</v>
      </c>
      <c r="U25">
        <f>VLOOKUP($A25,'natural gas'!$A$2:$AQ$28,COLUMN('natural gas'!U$2),FALSE)+VLOOKUP($A25,'natural gas'!$A$32:$AQ$58,COLUMN('natural gas'!U$32),FALSE)</f>
        <v>0</v>
      </c>
      <c r="V25">
        <f>VLOOKUP($A25,'natural gas'!$A$2:$AQ$28,COLUMN('natural gas'!V$2),FALSE)+VLOOKUP($A25,'natural gas'!$A$32:$AQ$58,COLUMN('natural gas'!V$32),FALSE)</f>
        <v>0</v>
      </c>
      <c r="W25">
        <f>VLOOKUP($A25,'natural gas'!$A$2:$AQ$28,COLUMN('natural gas'!W$2),FALSE)+VLOOKUP($A25,'natural gas'!$A$32:$AQ$58,COLUMN('natural gas'!W$32),FALSE)</f>
        <v>0</v>
      </c>
      <c r="X25">
        <f>VLOOKUP($A25,'natural gas'!$A$2:$AQ$28,COLUMN('natural gas'!X$2),FALSE)+VLOOKUP($A25,'natural gas'!$A$32:$AQ$58,COLUMN('natural gas'!X$32),FALSE)</f>
        <v>0</v>
      </c>
      <c r="Y25">
        <f>VLOOKUP($A25,'natural gas'!$A$2:$AQ$28,COLUMN('natural gas'!Y$2),FALSE)+VLOOKUP($A25,'natural gas'!$A$32:$AQ$58,COLUMN('natural gas'!Y$32),FALSE)</f>
        <v>0</v>
      </c>
      <c r="Z25">
        <f>VLOOKUP($A25,'natural gas'!$A$2:$AQ$28,COLUMN('natural gas'!Z$2),FALSE)+VLOOKUP($A25,'natural gas'!$A$32:$AQ$58,COLUMN('natural gas'!Z$32),FALSE)</f>
        <v>0</v>
      </c>
      <c r="AA25">
        <f>VLOOKUP($A25,'natural gas'!$A$2:$AQ$28,COLUMN('natural gas'!AA$2),FALSE)+VLOOKUP($A25,'natural gas'!$A$32:$AQ$58,COLUMN('natural gas'!AA$32),FALSE)</f>
        <v>0</v>
      </c>
      <c r="AB25">
        <f>VLOOKUP($A25,'natural gas'!$A$2:$AQ$28,COLUMN('natural gas'!AB$2),FALSE)+VLOOKUP($A25,'natural gas'!$A$32:$AQ$58,COLUMN('natural gas'!AB$32),FALSE)</f>
        <v>0</v>
      </c>
      <c r="AC25">
        <f>VLOOKUP($A25,'natural gas'!$A$2:$AQ$28,COLUMN('natural gas'!AC$2),FALSE)+VLOOKUP($A25,'natural gas'!$A$32:$AQ$58,COLUMN('natural gas'!AC$32),FALSE)</f>
        <v>0</v>
      </c>
      <c r="AD25">
        <f>VLOOKUP($A25,'natural gas'!$A$2:$AQ$28,COLUMN('natural gas'!AD$2),FALSE)+VLOOKUP($A25,'natural gas'!$A$32:$AQ$58,COLUMN('natural gas'!AD$32),FALSE)</f>
        <v>0</v>
      </c>
      <c r="AE25">
        <f>VLOOKUP($A25,'natural gas'!$A$2:$AQ$28,COLUMN('natural gas'!AE$2),FALSE)+VLOOKUP($A25,'natural gas'!$A$32:$AQ$58,COLUMN('natural gas'!AE$32),FALSE)</f>
        <v>0</v>
      </c>
      <c r="AF25">
        <f>VLOOKUP($A25,'natural gas'!$A$2:$AQ$28,COLUMN('natural gas'!AF$2),FALSE)+VLOOKUP($A25,'natural gas'!$A$32:$AQ$58,COLUMN('natural gas'!AF$32),FALSE)</f>
        <v>0</v>
      </c>
      <c r="AG25">
        <f>VLOOKUP($A25,'natural gas'!$A$2:$AQ$28,COLUMN('natural gas'!AG$2),FALSE)+VLOOKUP($A25,'natural gas'!$A$32:$AQ$58,COLUMN('natural gas'!AG$32),FALSE)</f>
        <v>0</v>
      </c>
      <c r="AH25">
        <f>VLOOKUP($A25,'natural gas'!$A$2:$AQ$28,COLUMN('natural gas'!AH$2),FALSE)+VLOOKUP($A25,'natural gas'!$A$32:$AQ$58,COLUMN('natural gas'!AH$32),FALSE)</f>
        <v>0</v>
      </c>
      <c r="AI25">
        <f>VLOOKUP($A25,'natural gas'!$A$2:$AQ$28,COLUMN('natural gas'!AI$2),FALSE)+VLOOKUP($A25,'natural gas'!$A$32:$AQ$58,COLUMN('natural gas'!AI$32),FALSE)</f>
        <v>0</v>
      </c>
      <c r="AJ25">
        <f>VLOOKUP($A25,'natural gas'!$A$2:$AQ$28,COLUMN('natural gas'!AJ$2),FALSE)+VLOOKUP($A25,'natural gas'!$A$32:$AQ$58,COLUMN('natural gas'!AJ$32),FALSE)</f>
        <v>0</v>
      </c>
      <c r="AK25">
        <f>VLOOKUP($A25,'natural gas'!$A$2:$AQ$28,COLUMN('natural gas'!AK$2),FALSE)+VLOOKUP($A25,'natural gas'!$A$32:$AQ$58,COLUMN('natural gas'!AK$32),FALSE)</f>
        <v>0</v>
      </c>
      <c r="AL25">
        <f>VLOOKUP($A25,'natural gas'!$A$2:$AQ$28,COLUMN('natural gas'!AL$2),FALSE)+VLOOKUP($A25,'natural gas'!$A$32:$AQ$58,COLUMN('natural gas'!AL$32),FALSE)</f>
        <v>0</v>
      </c>
      <c r="AM25">
        <f>VLOOKUP($A25,'natural gas'!$A$2:$AQ$28,COLUMN('natural gas'!AM$2),FALSE)+VLOOKUP($A25,'natural gas'!$A$32:$AQ$58,COLUMN('natural gas'!AM$32),FALSE)</f>
        <v>0</v>
      </c>
      <c r="AN25">
        <f>VLOOKUP($A25,'natural gas'!$A$2:$AQ$28,COLUMN('natural gas'!AN$2),FALSE)+VLOOKUP($A25,'natural gas'!$A$32:$AQ$58,COLUMN('natural gas'!AN$32),FALSE)</f>
        <v>0</v>
      </c>
      <c r="AO25">
        <f>VLOOKUP($A25,'natural gas'!$A$2:$AQ$28,COLUMN('natural gas'!AO$2),FALSE)+VLOOKUP($A25,'natural gas'!$A$32:$AQ$58,COLUMN('natural gas'!AO$32),FALSE)</f>
        <v>0</v>
      </c>
      <c r="AP25">
        <f>VLOOKUP($A25,'natural gas'!$A$2:$AQ$28,COLUMN('natural gas'!AP$2),FALSE)+VLOOKUP($A25,'natural gas'!$A$32:$AQ$58,COLUMN('natural gas'!AP$32),FALSE)</f>
        <v>0</v>
      </c>
      <c r="AQ25">
        <f>VLOOKUP($A25,'natural gas'!$A$2:$AQ$28,COLUMN('natural gas'!AQ$2),FALSE)+VLOOKUP($A25,'natural gas'!$A$32:$AQ$58,COLUMN('natural gas'!AQ$32),FALSE)</f>
        <v>0</v>
      </c>
    </row>
    <row r="26" spans="1:43">
      <c r="A26" s="37" t="s">
        <v>613</v>
      </c>
      <c r="B26">
        <f>VLOOKUP($A26,'natural gas'!$A$2:$AQ$28,COLUMN('natural gas'!B$2),FALSE)+VLOOKUP($A26,'natural gas'!$A$32:$AQ$58,COLUMN('natural gas'!B$32),FALSE)</f>
        <v>105228899220.57492</v>
      </c>
      <c r="C26">
        <f>VLOOKUP($A26,'natural gas'!$A$2:$AQ$28,COLUMN('natural gas'!C$2),FALSE)+VLOOKUP($A26,'natural gas'!$A$32:$AQ$58,COLUMN('natural gas'!C$32),FALSE)</f>
        <v>100359735714.76836</v>
      </c>
      <c r="D26">
        <f>VLOOKUP($A26,'natural gas'!$A$2:$AQ$28,COLUMN('natural gas'!D$2),FALSE)+VLOOKUP($A26,'natural gas'!$A$32:$AQ$58,COLUMN('natural gas'!D$32),FALSE)</f>
        <v>121835591964.9944</v>
      </c>
      <c r="E26">
        <f>VLOOKUP($A26,'natural gas'!$A$2:$AQ$28,COLUMN('natural gas'!E$2),FALSE)+VLOOKUP($A26,'natural gas'!$A$32:$AQ$58,COLUMN('natural gas'!E$32),FALSE)</f>
        <v>130397360578.80542</v>
      </c>
      <c r="F26">
        <f>VLOOKUP($A26,'natural gas'!$A$2:$AQ$28,COLUMN('natural gas'!F$2),FALSE)+VLOOKUP($A26,'natural gas'!$A$32:$AQ$58,COLUMN('natural gas'!F$32),FALSE)</f>
        <v>138615836135.24759</v>
      </c>
      <c r="G26">
        <f>VLOOKUP($A26,'natural gas'!$A$2:$AQ$28,COLUMN('natural gas'!G$2),FALSE)+VLOOKUP($A26,'natural gas'!$A$32:$AQ$58,COLUMN('natural gas'!G$32),FALSE)</f>
        <v>146557342933.10657</v>
      </c>
      <c r="H26">
        <f>VLOOKUP($A26,'natural gas'!$A$2:$AQ$28,COLUMN('natural gas'!H$2),FALSE)+VLOOKUP($A26,'natural gas'!$A$32:$AQ$58,COLUMN('natural gas'!H$32),FALSE)</f>
        <v>154267053902.75409</v>
      </c>
      <c r="I26">
        <f>VLOOKUP($A26,'natural gas'!$A$2:$AQ$28,COLUMN('natural gas'!I$2),FALSE)+VLOOKUP($A26,'natural gas'!$A$32:$AQ$58,COLUMN('natural gas'!I$32),FALSE)</f>
        <v>161691203504.7753</v>
      </c>
      <c r="J26">
        <f>VLOOKUP($A26,'natural gas'!$A$2:$AQ$28,COLUMN('natural gas'!J$2),FALSE)+VLOOKUP($A26,'natural gas'!$A$32:$AQ$58,COLUMN('natural gas'!J$32),FALSE)</f>
        <v>168985722515.74646</v>
      </c>
      <c r="K26">
        <f>VLOOKUP($A26,'natural gas'!$A$2:$AQ$28,COLUMN('natural gas'!K$2),FALSE)+VLOOKUP($A26,'natural gas'!$A$32:$AQ$58,COLUMN('natural gas'!K$32),FALSE)</f>
        <v>176159754731.56253</v>
      </c>
      <c r="L26">
        <f>VLOOKUP($A26,'natural gas'!$A$2:$AQ$28,COLUMN('natural gas'!L$2),FALSE)+VLOOKUP($A26,'natural gas'!$A$32:$AQ$58,COLUMN('natural gas'!L$32),FALSE)</f>
        <v>183221548149.90479</v>
      </c>
      <c r="M26">
        <f>VLOOKUP($A26,'natural gas'!$A$2:$AQ$28,COLUMN('natural gas'!M$2),FALSE)+VLOOKUP($A26,'natural gas'!$A$32:$AQ$58,COLUMN('natural gas'!M$32),FALSE)</f>
        <v>189897047867.68692</v>
      </c>
      <c r="N26">
        <f>VLOOKUP($A26,'natural gas'!$A$2:$AQ$28,COLUMN('natural gas'!N$2),FALSE)+VLOOKUP($A26,'natural gas'!$A$32:$AQ$58,COLUMN('natural gas'!N$32),FALSE)</f>
        <v>196454150410.58173</v>
      </c>
      <c r="O26">
        <f>VLOOKUP($A26,'natural gas'!$A$2:$AQ$28,COLUMN('natural gas'!O$2),FALSE)+VLOOKUP($A26,'natural gas'!$A$32:$AQ$58,COLUMN('natural gas'!O$32),FALSE)</f>
        <v>202898810871.46997</v>
      </c>
      <c r="P26">
        <f>VLOOKUP($A26,'natural gas'!$A$2:$AQ$28,COLUMN('natural gas'!P$2),FALSE)+VLOOKUP($A26,'natural gas'!$A$32:$AQ$58,COLUMN('natural gas'!P$32),FALSE)</f>
        <v>209236074948.07571</v>
      </c>
      <c r="Q26">
        <f>VLOOKUP($A26,'natural gas'!$A$2:$AQ$28,COLUMN('natural gas'!Q$2),FALSE)+VLOOKUP($A26,'natural gas'!$A$32:$AQ$58,COLUMN('natural gas'!Q$32),FALSE)</f>
        <v>215467987419.22821</v>
      </c>
      <c r="R26">
        <f>VLOOKUP($A26,'natural gas'!$A$2:$AQ$28,COLUMN('natural gas'!R$2),FALSE)+VLOOKUP($A26,'natural gas'!$A$32:$AQ$58,COLUMN('natural gas'!R$32),FALSE)</f>
        <v>221378650081.44522</v>
      </c>
      <c r="S26">
        <f>VLOOKUP($A26,'natural gas'!$A$2:$AQ$28,COLUMN('natural gas'!S$2),FALSE)+VLOOKUP($A26,'natural gas'!$A$32:$AQ$58,COLUMN('natural gas'!S$32),FALSE)</f>
        <v>227400359169.57629</v>
      </c>
      <c r="T26">
        <f>VLOOKUP($A26,'natural gas'!$A$2:$AQ$28,COLUMN('natural gas'!T$2),FALSE)+VLOOKUP($A26,'natural gas'!$A$32:$AQ$58,COLUMN('natural gas'!T$32),FALSE)</f>
        <v>233319276600.29587</v>
      </c>
      <c r="U26">
        <f>VLOOKUP($A26,'natural gas'!$A$2:$AQ$28,COLUMN('natural gas'!U$2),FALSE)+VLOOKUP($A26,'natural gas'!$A$32:$AQ$58,COLUMN('natural gas'!U$32),FALSE)</f>
        <v>239133650222.43253</v>
      </c>
      <c r="V26">
        <f>VLOOKUP($A26,'natural gas'!$A$2:$AQ$28,COLUMN('natural gas'!V$2),FALSE)+VLOOKUP($A26,'natural gas'!$A$32:$AQ$58,COLUMN('natural gas'!V$32),FALSE)</f>
        <v>244840865649.06705</v>
      </c>
      <c r="W26">
        <f>VLOOKUP($A26,'natural gas'!$A$2:$AQ$28,COLUMN('natural gas'!W$2),FALSE)+VLOOKUP($A26,'natural gas'!$A$32:$AQ$58,COLUMN('natural gas'!W$32),FALSE)</f>
        <v>250286308696.71817</v>
      </c>
      <c r="X26">
        <f>VLOOKUP($A26,'natural gas'!$A$2:$AQ$28,COLUMN('natural gas'!X$2),FALSE)+VLOOKUP($A26,'natural gas'!$A$32:$AQ$58,COLUMN('natural gas'!X$32),FALSE)</f>
        <v>255202769012.93256</v>
      </c>
      <c r="Y26">
        <f>VLOOKUP($A26,'natural gas'!$A$2:$AQ$28,COLUMN('natural gas'!Y$2),FALSE)+VLOOKUP($A26,'natural gas'!$A$32:$AQ$58,COLUMN('natural gas'!Y$32),FALSE)</f>
        <v>259817208471.0817</v>
      </c>
      <c r="Z26">
        <f>VLOOKUP($A26,'natural gas'!$A$2:$AQ$28,COLUMN('natural gas'!Z$2),FALSE)+VLOOKUP($A26,'natural gas'!$A$32:$AQ$58,COLUMN('natural gas'!Z$32),FALSE)</f>
        <v>264116511097.39719</v>
      </c>
      <c r="AA26">
        <f>VLOOKUP($A26,'natural gas'!$A$2:$AQ$28,COLUMN('natural gas'!AA$2),FALSE)+VLOOKUP($A26,'natural gas'!$A$32:$AQ$58,COLUMN('natural gas'!AA$32),FALSE)</f>
        <v>268085199291.56833</v>
      </c>
      <c r="AB26">
        <f>VLOOKUP($A26,'natural gas'!$A$2:$AQ$28,COLUMN('natural gas'!AB$2),FALSE)+VLOOKUP($A26,'natural gas'!$A$32:$AQ$58,COLUMN('natural gas'!AB$32),FALSE)</f>
        <v>271710768218.74948</v>
      </c>
      <c r="AC26">
        <f>VLOOKUP($A26,'natural gas'!$A$2:$AQ$28,COLUMN('natural gas'!AC$2),FALSE)+VLOOKUP($A26,'natural gas'!$A$32:$AQ$58,COLUMN('natural gas'!AC$32),FALSE)</f>
        <v>274981265965.77332</v>
      </c>
      <c r="AD26">
        <f>VLOOKUP($A26,'natural gas'!$A$2:$AQ$28,COLUMN('natural gas'!AD$2),FALSE)+VLOOKUP($A26,'natural gas'!$A$32:$AQ$58,COLUMN('natural gas'!AD$32),FALSE)</f>
        <v>277885406937.07477</v>
      </c>
      <c r="AE26">
        <f>VLOOKUP($A26,'natural gas'!$A$2:$AQ$28,COLUMN('natural gas'!AE$2),FALSE)+VLOOKUP($A26,'natural gas'!$A$32:$AQ$58,COLUMN('natural gas'!AE$32),FALSE)</f>
        <v>280409881860.24817</v>
      </c>
      <c r="AF26">
        <f>VLOOKUP($A26,'natural gas'!$A$2:$AQ$28,COLUMN('natural gas'!AF$2),FALSE)+VLOOKUP($A26,'natural gas'!$A$32:$AQ$58,COLUMN('natural gas'!AF$32),FALSE)</f>
        <v>282544999300.23303</v>
      </c>
      <c r="AG26">
        <f>VLOOKUP($A26,'natural gas'!$A$2:$AQ$28,COLUMN('natural gas'!AG$2),FALSE)+VLOOKUP($A26,'natural gas'!$A$32:$AQ$58,COLUMN('natural gas'!AG$32),FALSE)</f>
        <v>284279236443.32379</v>
      </c>
      <c r="AH26">
        <f>VLOOKUP($A26,'natural gas'!$A$2:$AQ$28,COLUMN('natural gas'!AH$2),FALSE)+VLOOKUP($A26,'natural gas'!$A$32:$AQ$58,COLUMN('natural gas'!AH$32),FALSE)</f>
        <v>285318689081.02814</v>
      </c>
      <c r="AI26">
        <f>VLOOKUP($A26,'natural gas'!$A$2:$AQ$28,COLUMN('natural gas'!AI$2),FALSE)+VLOOKUP($A26,'natural gas'!$A$32:$AQ$58,COLUMN('natural gas'!AI$32),FALSE)</f>
        <v>285938540450.37451</v>
      </c>
      <c r="AJ26">
        <f>VLOOKUP($A26,'natural gas'!$A$2:$AQ$28,COLUMN('natural gas'!AJ$2),FALSE)+VLOOKUP($A26,'natural gas'!$A$32:$AQ$58,COLUMN('natural gas'!AJ$32),FALSE)</f>
        <v>286132113117.45984</v>
      </c>
      <c r="AK26">
        <f>VLOOKUP($A26,'natural gas'!$A$2:$AQ$28,COLUMN('natural gas'!AK$2),FALSE)+VLOOKUP($A26,'natural gas'!$A$32:$AQ$58,COLUMN('natural gas'!AK$32),FALSE)</f>
        <v>285894177291.13379</v>
      </c>
      <c r="AL26">
        <f>VLOOKUP($A26,'natural gas'!$A$2:$AQ$28,COLUMN('natural gas'!AL$2),FALSE)+VLOOKUP($A26,'natural gas'!$A$32:$AQ$58,COLUMN('natural gas'!AL$32),FALSE)</f>
        <v>285221060096.73846</v>
      </c>
      <c r="AM26">
        <f>VLOOKUP($A26,'natural gas'!$A$2:$AQ$28,COLUMN('natural gas'!AM$2),FALSE)+VLOOKUP($A26,'natural gas'!$A$32:$AQ$58,COLUMN('natural gas'!AM$32),FALSE)</f>
        <v>284107876565.9873</v>
      </c>
      <c r="AN26">
        <f>VLOOKUP($A26,'natural gas'!$A$2:$AQ$28,COLUMN('natural gas'!AN$2),FALSE)+VLOOKUP($A26,'natural gas'!$A$32:$AQ$58,COLUMN('natural gas'!AN$32),FALSE)</f>
        <v>282554394562.04041</v>
      </c>
      <c r="AO26">
        <f>VLOOKUP($A26,'natural gas'!$A$2:$AQ$28,COLUMN('natural gas'!AO$2),FALSE)+VLOOKUP($A26,'natural gas'!$A$32:$AQ$58,COLUMN('natural gas'!AO$32),FALSE)</f>
        <v>280559388940.83588</v>
      </c>
      <c r="AP26">
        <f>VLOOKUP($A26,'natural gas'!$A$2:$AQ$28,COLUMN('natural gas'!AP$2),FALSE)+VLOOKUP($A26,'natural gas'!$A$32:$AQ$58,COLUMN('natural gas'!AP$32),FALSE)</f>
        <v>278126450598.02075</v>
      </c>
      <c r="AQ26">
        <f>VLOOKUP($A26,'natural gas'!$A$2:$AQ$28,COLUMN('natural gas'!AQ$2),FALSE)+VLOOKUP($A26,'natural gas'!$A$32:$AQ$58,COLUMN('natural gas'!AQ$32),FALSE)</f>
        <v>275258358696.72791</v>
      </c>
    </row>
    <row r="27" spans="1:43">
      <c r="A27" s="410" t="s">
        <v>641</v>
      </c>
      <c r="B27">
        <f>VLOOKUP($A27,'natural gas'!$A$2:$AQ$28,COLUMN('natural gas'!B$2),FALSE)+VLOOKUP($A27,'natural gas'!$A$32:$AQ$58,COLUMN('natural gas'!B$32),FALSE)</f>
        <v>371003582416.98767</v>
      </c>
      <c r="C27">
        <f>VLOOKUP($A27,'natural gas'!$A$2:$AQ$28,COLUMN('natural gas'!C$2),FALSE)+VLOOKUP($A27,'natural gas'!$A$32:$AQ$58,COLUMN('natural gas'!C$32),FALSE)</f>
        <v>399020855224.86298</v>
      </c>
      <c r="D27">
        <f>VLOOKUP($A27,'natural gas'!$A$2:$AQ$28,COLUMN('natural gas'!D$2),FALSE)+VLOOKUP($A27,'natural gas'!$A$32:$AQ$58,COLUMN('natural gas'!D$32),FALSE)</f>
        <v>427710332525.98505</v>
      </c>
      <c r="E27">
        <f>VLOOKUP($A27,'natural gas'!$A$2:$AQ$28,COLUMN('natural gas'!E$2),FALSE)+VLOOKUP($A27,'natural gas'!$A$32:$AQ$58,COLUMN('natural gas'!E$32),FALSE)</f>
        <v>425477471474.5415</v>
      </c>
      <c r="F27">
        <f>VLOOKUP($A27,'natural gas'!$A$2:$AQ$28,COLUMN('natural gas'!F$2),FALSE)+VLOOKUP($A27,'natural gas'!$A$32:$AQ$58,COLUMN('natural gas'!F$32),FALSE)</f>
        <v>422936079813.19562</v>
      </c>
      <c r="G27">
        <f>VLOOKUP($A27,'natural gas'!$A$2:$AQ$28,COLUMN('natural gas'!G$2),FALSE)+VLOOKUP($A27,'natural gas'!$A$32:$AQ$58,COLUMN('natural gas'!G$32),FALSE)</f>
        <v>419674031753.84137</v>
      </c>
      <c r="H27">
        <f>VLOOKUP($A27,'natural gas'!$A$2:$AQ$28,COLUMN('natural gas'!H$2),FALSE)+VLOOKUP($A27,'natural gas'!$A$32:$AQ$58,COLUMN('natural gas'!H$32),FALSE)</f>
        <v>415787248456.24817</v>
      </c>
      <c r="I27">
        <f>VLOOKUP($A27,'natural gas'!$A$2:$AQ$28,COLUMN('natural gas'!I$2),FALSE)+VLOOKUP($A27,'natural gas'!$A$32:$AQ$58,COLUMN('natural gas'!I$32),FALSE)</f>
        <v>411711850800.14789</v>
      </c>
      <c r="J27">
        <f>VLOOKUP($A27,'natural gas'!$A$2:$AQ$28,COLUMN('natural gas'!J$2),FALSE)+VLOOKUP($A27,'natural gas'!$A$32:$AQ$58,COLUMN('natural gas'!J$32),FALSE)</f>
        <v>407131186187.71826</v>
      </c>
      <c r="K27">
        <f>VLOOKUP($A27,'natural gas'!$A$2:$AQ$28,COLUMN('natural gas'!K$2),FALSE)+VLOOKUP($A27,'natural gas'!$A$32:$AQ$58,COLUMN('natural gas'!K$32),FALSE)</f>
        <v>402427314627.59338</v>
      </c>
      <c r="L27">
        <f>VLOOKUP($A27,'natural gas'!$A$2:$AQ$28,COLUMN('natural gas'!L$2),FALSE)+VLOOKUP($A27,'natural gas'!$A$32:$AQ$58,COLUMN('natural gas'!L$32),FALSE)</f>
        <v>397321118833.68866</v>
      </c>
      <c r="M27">
        <f>VLOOKUP($A27,'natural gas'!$A$2:$AQ$28,COLUMN('natural gas'!M$2),FALSE)+VLOOKUP($A27,'natural gas'!$A$32:$AQ$58,COLUMN('natural gas'!M$32),FALSE)</f>
        <v>391876067587.12207</v>
      </c>
      <c r="N27">
        <f>VLOOKUP($A27,'natural gas'!$A$2:$AQ$28,COLUMN('natural gas'!N$2),FALSE)+VLOOKUP($A27,'natural gas'!$A$32:$AQ$58,COLUMN('natural gas'!N$32),FALSE)</f>
        <v>386392176418.10168</v>
      </c>
      <c r="O27">
        <f>VLOOKUP($A27,'natural gas'!$A$2:$AQ$28,COLUMN('natural gas'!O$2),FALSE)+VLOOKUP($A27,'natural gas'!$A$32:$AQ$58,COLUMN('natural gas'!O$32),FALSE)</f>
        <v>380648374501.74213</v>
      </c>
      <c r="P27">
        <f>VLOOKUP($A27,'natural gas'!$A$2:$AQ$28,COLUMN('natural gas'!P$2),FALSE)+VLOOKUP($A27,'natural gas'!$A$32:$AQ$58,COLUMN('natural gas'!P$32),FALSE)</f>
        <v>374692756884.49255</v>
      </c>
      <c r="Q27">
        <f>VLOOKUP($A27,'natural gas'!$A$2:$AQ$28,COLUMN('natural gas'!Q$2),FALSE)+VLOOKUP($A27,'natural gas'!$A$32:$AQ$58,COLUMN('natural gas'!Q$32),FALSE)</f>
        <v>368762556706.50787</v>
      </c>
      <c r="R27">
        <f>VLOOKUP($A27,'natural gas'!$A$2:$AQ$28,COLUMN('natural gas'!R$2),FALSE)+VLOOKUP($A27,'natural gas'!$A$32:$AQ$58,COLUMN('natural gas'!R$32),FALSE)</f>
        <v>362679241002.68469</v>
      </c>
      <c r="S27">
        <f>VLOOKUP($A27,'natural gas'!$A$2:$AQ$28,COLUMN('natural gas'!S$2),FALSE)+VLOOKUP($A27,'natural gas'!$A$32:$AQ$58,COLUMN('natural gas'!S$32),FALSE)</f>
        <v>356651624143.79358</v>
      </c>
      <c r="T27">
        <f>VLOOKUP($A27,'natural gas'!$A$2:$AQ$28,COLUMN('natural gas'!T$2),FALSE)+VLOOKUP($A27,'natural gas'!$A$32:$AQ$58,COLUMN('natural gas'!T$32),FALSE)</f>
        <v>350518712235.33612</v>
      </c>
      <c r="U27">
        <f>VLOOKUP($A27,'natural gas'!$A$2:$AQ$28,COLUMN('natural gas'!U$2),FALSE)+VLOOKUP($A27,'natural gas'!$A$32:$AQ$58,COLUMN('natural gas'!U$32),FALSE)</f>
        <v>344309733586.20856</v>
      </c>
      <c r="V27">
        <f>VLOOKUP($A27,'natural gas'!$A$2:$AQ$28,COLUMN('natural gas'!V$2),FALSE)+VLOOKUP($A27,'natural gas'!$A$32:$AQ$58,COLUMN('natural gas'!V$32),FALSE)</f>
        <v>338190620614.85785</v>
      </c>
      <c r="W27">
        <f>VLOOKUP($A27,'natural gas'!$A$2:$AQ$28,COLUMN('natural gas'!W$2),FALSE)+VLOOKUP($A27,'natural gas'!$A$32:$AQ$58,COLUMN('natural gas'!W$32),FALSE)</f>
        <v>332027641872.93842</v>
      </c>
      <c r="X27">
        <f>VLOOKUP($A27,'natural gas'!$A$2:$AQ$28,COLUMN('natural gas'!X$2),FALSE)+VLOOKUP($A27,'natural gas'!$A$32:$AQ$58,COLUMN('natural gas'!X$32),FALSE)</f>
        <v>325840845471.61383</v>
      </c>
      <c r="Y27">
        <f>VLOOKUP($A27,'natural gas'!$A$2:$AQ$28,COLUMN('natural gas'!Y$2),FALSE)+VLOOKUP($A27,'natural gas'!$A$32:$AQ$58,COLUMN('natural gas'!Y$32),FALSE)</f>
        <v>319762225872.28345</v>
      </c>
      <c r="Z27">
        <f>VLOOKUP($A27,'natural gas'!$A$2:$AQ$28,COLUMN('natural gas'!Z$2),FALSE)+VLOOKUP($A27,'natural gas'!$A$32:$AQ$58,COLUMN('natural gas'!Z$32),FALSE)</f>
        <v>313678842150.80237</v>
      </c>
      <c r="AA27">
        <f>VLOOKUP($A27,'natural gas'!$A$2:$AQ$28,COLUMN('natural gas'!AA$2),FALSE)+VLOOKUP($A27,'natural gas'!$A$32:$AQ$58,COLUMN('natural gas'!AA$32),FALSE)</f>
        <v>307706690085.74255</v>
      </c>
      <c r="AB27">
        <f>VLOOKUP($A27,'natural gas'!$A$2:$AQ$28,COLUMN('natural gas'!AB$2),FALSE)+VLOOKUP($A27,'natural gas'!$A$32:$AQ$58,COLUMN('natural gas'!AB$32),FALSE)</f>
        <v>301741825427.70319</v>
      </c>
      <c r="AC27">
        <f>VLOOKUP($A27,'natural gas'!$A$2:$AQ$28,COLUMN('natural gas'!AC$2),FALSE)+VLOOKUP($A27,'natural gas'!$A$32:$AQ$58,COLUMN('natural gas'!AC$32),FALSE)</f>
        <v>295792968427.72424</v>
      </c>
      <c r="AD27">
        <f>VLOOKUP($A27,'natural gas'!$A$2:$AQ$28,COLUMN('natural gas'!AD$2),FALSE)+VLOOKUP($A27,'natural gas'!$A$32:$AQ$58,COLUMN('natural gas'!AD$32),FALSE)</f>
        <v>289952292307.68182</v>
      </c>
      <c r="AE27">
        <f>VLOOKUP($A27,'natural gas'!$A$2:$AQ$28,COLUMN('natural gas'!AE$2),FALSE)+VLOOKUP($A27,'natural gas'!$A$32:$AQ$58,COLUMN('natural gas'!AE$32),FALSE)</f>
        <v>284130206438.18158</v>
      </c>
      <c r="AF27">
        <f>VLOOKUP($A27,'natural gas'!$A$2:$AQ$28,COLUMN('natural gas'!AF$2),FALSE)+VLOOKUP($A27,'natural gas'!$A$32:$AQ$58,COLUMN('natural gas'!AF$32),FALSE)</f>
        <v>278407560044.30829</v>
      </c>
      <c r="AG27">
        <f>VLOOKUP($A27,'natural gas'!$A$2:$AQ$28,COLUMN('natural gas'!AG$2),FALSE)+VLOOKUP($A27,'natural gas'!$A$32:$AQ$58,COLUMN('natural gas'!AG$32),FALSE)</f>
        <v>272701284517.65167</v>
      </c>
      <c r="AH27">
        <f>VLOOKUP($A27,'natural gas'!$A$2:$AQ$28,COLUMN('natural gas'!AH$2),FALSE)+VLOOKUP($A27,'natural gas'!$A$32:$AQ$58,COLUMN('natural gas'!AH$32),FALSE)</f>
        <v>267012363392.82773</v>
      </c>
      <c r="AI27">
        <f>VLOOKUP($A27,'natural gas'!$A$2:$AQ$28,COLUMN('natural gas'!AI$2),FALSE)+VLOOKUP($A27,'natural gas'!$A$32:$AQ$58,COLUMN('natural gas'!AI$32),FALSE)</f>
        <v>261404882487.47842</v>
      </c>
      <c r="AJ27">
        <f>VLOOKUP($A27,'natural gas'!$A$2:$AQ$28,COLUMN('natural gas'!AJ$2),FALSE)+VLOOKUP($A27,'natural gas'!$A$32:$AQ$58,COLUMN('natural gas'!AJ$32),FALSE)</f>
        <v>256959076008.55603</v>
      </c>
      <c r="AK27">
        <f>VLOOKUP($A27,'natural gas'!$A$2:$AQ$28,COLUMN('natural gas'!AK$2),FALSE)+VLOOKUP($A27,'natural gas'!$A$32:$AQ$58,COLUMN('natural gas'!AK$32),FALSE)</f>
        <v>251402169556.56454</v>
      </c>
      <c r="AL27">
        <f>VLOOKUP($A27,'natural gas'!$A$2:$AQ$28,COLUMN('natural gas'!AL$2),FALSE)+VLOOKUP($A27,'natural gas'!$A$32:$AQ$58,COLUMN('natural gas'!AL$32),FALSE)</f>
        <v>245842851336.39722</v>
      </c>
      <c r="AM27">
        <f>VLOOKUP($A27,'natural gas'!$A$2:$AQ$28,COLUMN('natural gas'!AM$2),FALSE)+VLOOKUP($A27,'natural gas'!$A$32:$AQ$58,COLUMN('natural gas'!AM$32),FALSE)</f>
        <v>240277217123.52274</v>
      </c>
      <c r="AN27">
        <f>VLOOKUP($A27,'natural gas'!$A$2:$AQ$28,COLUMN('natural gas'!AN$2),FALSE)+VLOOKUP($A27,'natural gas'!$A$32:$AQ$58,COLUMN('natural gas'!AN$32),FALSE)</f>
        <v>234749559603.77588</v>
      </c>
      <c r="AO27">
        <f>VLOOKUP($A27,'natural gas'!$A$2:$AQ$28,COLUMN('natural gas'!AO$2),FALSE)+VLOOKUP($A27,'natural gas'!$A$32:$AQ$58,COLUMN('natural gas'!AO$32),FALSE)</f>
        <v>229200410470.12924</v>
      </c>
      <c r="AP27">
        <f>VLOOKUP($A27,'natural gas'!$A$2:$AQ$28,COLUMN('natural gas'!AP$2),FALSE)+VLOOKUP($A27,'natural gas'!$A$32:$AQ$58,COLUMN('natural gas'!AP$32),FALSE)</f>
        <v>223668107455.97623</v>
      </c>
      <c r="AQ27">
        <f>VLOOKUP($A27,'natural gas'!$A$2:$AQ$28,COLUMN('natural gas'!AQ$2),FALSE)+VLOOKUP($A27,'natural gas'!$A$32:$AQ$58,COLUMN('natural gas'!AQ$32),FALSE)</f>
        <v>218097158071.04156</v>
      </c>
    </row>
  </sheetData>
  <phoneticPr fontId="2"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00105-B7CD-4BA5-B342-9361456416BE}">
  <sheetPr>
    <tabColor rgb="FF002060"/>
  </sheetPr>
  <dimension ref="A1:AQ27"/>
  <sheetViews>
    <sheetView tabSelected="1" topLeftCell="V1" zoomScaleNormal="100" workbookViewId="0">
      <selection activeCell="AC34" sqref="AC34"/>
    </sheetView>
  </sheetViews>
  <sheetFormatPr defaultRowHeight="14.25"/>
  <cols>
    <col min="1" max="1" width="48.75" customWidth="1"/>
    <col min="2" max="2" width="13.125" style="224" bestFit="1" customWidth="1"/>
  </cols>
  <sheetData>
    <row r="1" spans="1:43">
      <c r="A1" s="394" t="s">
        <v>780</v>
      </c>
      <c r="B1" s="417">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s="224">
        <f>VLOOKUP($A2,Electricity!$A$1:$AQ$28,COLUMN(Electricity!B$2),FALSE)</f>
        <v>370558582277.89557</v>
      </c>
      <c r="C2">
        <f>VLOOKUP($A2,Electricity!$A$1:$AQ$28,COLUMN(Electricity!C$2),FALSE)</f>
        <v>374008056350.34674</v>
      </c>
      <c r="D2">
        <f>VLOOKUP($A2,Electricity!$A$1:$AQ$28,COLUMN(Electricity!D$2),FALSE)</f>
        <v>358831906701.83478</v>
      </c>
      <c r="E2">
        <f>VLOOKUP($A2,Electricity!$A$1:$AQ$28,COLUMN(Electricity!E$2),FALSE)</f>
        <v>354103339456.57458</v>
      </c>
      <c r="F2">
        <f>VLOOKUP($A2,Electricity!$A$1:$AQ$28,COLUMN(Electricity!F$2),FALSE)</f>
        <v>349351852795.28516</v>
      </c>
      <c r="G2">
        <f>VLOOKUP($A2,Electricity!$A$1:$AQ$28,COLUMN(Electricity!G$2),FALSE)</f>
        <v>344464441968.87738</v>
      </c>
      <c r="H2">
        <f>VLOOKUP($A2,Electricity!$A$1:$AQ$28,COLUMN(Electricity!H$2),FALSE)</f>
        <v>339470654639.57629</v>
      </c>
      <c r="I2">
        <f>VLOOKUP($A2,Electricity!$A$1:$AQ$28,COLUMN(Electricity!I$2),FALSE)</f>
        <v>334491877408.60669</v>
      </c>
      <c r="J2">
        <f>VLOOKUP($A2,Electricity!$A$1:$AQ$28,COLUMN(Electricity!J$2),FALSE)</f>
        <v>329441688517.4386</v>
      </c>
      <c r="K2">
        <f>VLOOKUP($A2,Electricity!$A$1:$AQ$28,COLUMN(Electricity!K$2),FALSE)</f>
        <v>324424584832.89136</v>
      </c>
      <c r="L2">
        <f>VLOOKUP($A2,Electricity!$A$1:$AQ$28,COLUMN(Electricity!L$2),FALSE)</f>
        <v>319364519819.64197</v>
      </c>
      <c r="M2">
        <f>VLOOKUP($A2,Electricity!$A$1:$AQ$28,COLUMN(Electricity!M$2),FALSE)</f>
        <v>314278656002.08856</v>
      </c>
      <c r="N2">
        <f>VLOOKUP($A2,Electricity!$A$1:$AQ$28,COLUMN(Electricity!N$2),FALSE)</f>
        <v>309247348902.12854</v>
      </c>
      <c r="O2">
        <f>VLOOKUP($A2,Electricity!$A$1:$AQ$28,COLUMN(Electricity!O$2),FALSE)</f>
        <v>304210297756.67999</v>
      </c>
      <c r="P2">
        <f>VLOOKUP($A2,Electricity!$A$1:$AQ$28,COLUMN(Electricity!P$2),FALSE)</f>
        <v>299179695397.79321</v>
      </c>
      <c r="Q2">
        <f>VLOOKUP($A2,Electricity!$A$1:$AQ$28,COLUMN(Electricity!Q$2),FALSE)</f>
        <v>294218196701.22894</v>
      </c>
      <c r="R2">
        <f>VLOOKUP($A2,Electricity!$A$1:$AQ$28,COLUMN(Electricity!R$2),FALSE)</f>
        <v>289276939165.97925</v>
      </c>
      <c r="S2">
        <f>VLOOKUP($A2,Electricity!$A$1:$AQ$28,COLUMN(Electricity!S$2),FALSE)</f>
        <v>284410771136.54852</v>
      </c>
      <c r="T2">
        <f>VLOOKUP($A2,Electricity!$A$1:$AQ$28,COLUMN(Electricity!T$2),FALSE)</f>
        <v>279575539908.82458</v>
      </c>
      <c r="U2">
        <f>VLOOKUP($A2,Electricity!$A$1:$AQ$28,COLUMN(Electricity!U$2),FALSE)</f>
        <v>274777977737.58954</v>
      </c>
      <c r="V2">
        <f>VLOOKUP($A2,Electricity!$A$1:$AQ$28,COLUMN(Electricity!V$2),FALSE)</f>
        <v>270061388431.93103</v>
      </c>
      <c r="W2">
        <f>VLOOKUP($A2,Electricity!$A$1:$AQ$28,COLUMN(Electricity!W$2),FALSE)</f>
        <v>265388898334.73288</v>
      </c>
      <c r="X2">
        <f>VLOOKUP($A2,Electricity!$A$1:$AQ$28,COLUMN(Electricity!X$2),FALSE)</f>
        <v>260764763193.24118</v>
      </c>
      <c r="Y2">
        <f>VLOOKUP($A2,Electricity!$A$1:$AQ$28,COLUMN(Electricity!Y$2),FALSE)</f>
        <v>256223306202.24216</v>
      </c>
      <c r="Z2">
        <f>VLOOKUP($A2,Electricity!$A$1:$AQ$28,COLUMN(Electricity!Z$2),FALSE)</f>
        <v>251733181802.76611</v>
      </c>
      <c r="AA2">
        <f>VLOOKUP($A2,Electricity!$A$1:$AQ$28,COLUMN(Electricity!AA$2),FALSE)</f>
        <v>247324535702.35303</v>
      </c>
      <c r="AB2">
        <f>VLOOKUP($A2,Electricity!$A$1:$AQ$28,COLUMN(Electricity!AB$2),FALSE)</f>
        <v>242968395306.90289</v>
      </c>
      <c r="AC2">
        <f>VLOOKUP($A2,Electricity!$A$1:$AQ$28,COLUMN(Electricity!AC$2),FALSE)</f>
        <v>238666054358.48959</v>
      </c>
      <c r="AD2">
        <f>VLOOKUP($A2,Electricity!$A$1:$AQ$28,COLUMN(Electricity!AD$2),FALSE)</f>
        <v>234441423067.24829</v>
      </c>
      <c r="AE2">
        <f>VLOOKUP($A2,Electricity!$A$1:$AQ$28,COLUMN(Electricity!AE$2),FALSE)</f>
        <v>230269306273.50443</v>
      </c>
      <c r="AF2">
        <f>VLOOKUP($A2,Electricity!$A$1:$AQ$28,COLUMN(Electricity!AF$2),FALSE)</f>
        <v>226170668756.29666</v>
      </c>
      <c r="AG2">
        <f>VLOOKUP($A2,Electricity!$A$1:$AQ$28,COLUMN(Electricity!AG$2),FALSE)</f>
        <v>222121998097.78519</v>
      </c>
      <c r="AH2">
        <f>VLOOKUP($A2,Electricity!$A$1:$AQ$28,COLUMN(Electricity!AH$2),FALSE)</f>
        <v>218122544405.3627</v>
      </c>
      <c r="AI2">
        <f>VLOOKUP($A2,Electricity!$A$1:$AQ$28,COLUMN(Electricity!AI$2),FALSE)</f>
        <v>214188863617.90768</v>
      </c>
      <c r="AJ2">
        <f>VLOOKUP($A2,Electricity!$A$1:$AQ$28,COLUMN(Electricity!AJ$2),FALSE)</f>
        <v>210300168502.82257</v>
      </c>
      <c r="AK2">
        <f>VLOOKUP($A2,Electricity!$A$1:$AQ$28,COLUMN(Electricity!AK$2),FALSE)</f>
        <v>206470891354.76392</v>
      </c>
      <c r="AL2">
        <f>VLOOKUP($A2,Electricity!$A$1:$AQ$28,COLUMN(Electricity!AL$2),FALSE)</f>
        <v>202681490764.70438</v>
      </c>
      <c r="AM2">
        <f>VLOOKUP($A2,Electricity!$A$1:$AQ$28,COLUMN(Electricity!AM$2),FALSE)</f>
        <v>198929806888.19714</v>
      </c>
      <c r="AN2">
        <f>VLOOKUP($A2,Electricity!$A$1:$AQ$28,COLUMN(Electricity!AN$2),FALSE)</f>
        <v>195227041372.4054</v>
      </c>
      <c r="AO2">
        <f>VLOOKUP($A2,Electricity!$A$1:$AQ$28,COLUMN(Electricity!AO$2),FALSE)</f>
        <v>191555621398.37949</v>
      </c>
      <c r="AP2">
        <f>VLOOKUP($A2,Electricity!$A$1:$AQ$28,COLUMN(Electricity!AP$2),FALSE)</f>
        <v>187925093325.65347</v>
      </c>
      <c r="AQ2">
        <f>VLOOKUP($A2,Electricity!$A$1:$AQ$28,COLUMN(Electricity!AQ$2),FALSE)</f>
        <v>184318718530.43622</v>
      </c>
    </row>
    <row r="3" spans="1:43">
      <c r="A3" s="37" t="s">
        <v>611</v>
      </c>
      <c r="B3" s="224">
        <f>VLOOKUP($A3,Electricity!$A$1:$AQ$28,COLUMN(Electricity!B$2),FALSE)</f>
        <v>1398978073.0565121</v>
      </c>
      <c r="C3">
        <f>VLOOKUP($A3,Electricity!$A$1:$AQ$28,COLUMN(Electricity!C$2),FALSE)</f>
        <v>1388418557.6537335</v>
      </c>
      <c r="D3">
        <f>VLOOKUP($A3,Electricity!$A$1:$AQ$28,COLUMN(Electricity!D$2),FALSE)</f>
        <v>1470849341.3712056</v>
      </c>
      <c r="E3">
        <f>VLOOKUP($A3,Electricity!$A$1:$AQ$28,COLUMN(Electricity!E$2),FALSE)</f>
        <v>1513070726.9442255</v>
      </c>
      <c r="F3">
        <f>VLOOKUP($A3,Electricity!$A$1:$AQ$28,COLUMN(Electricity!F$2),FALSE)</f>
        <v>1554138283.8306406</v>
      </c>
      <c r="G3">
        <f>VLOOKUP($A3,Electricity!$A$1:$AQ$28,COLUMN(Electricity!G$2),FALSE)</f>
        <v>1594059056.5384722</v>
      </c>
      <c r="H3">
        <f>VLOOKUP($A3,Electricity!$A$1:$AQ$28,COLUMN(Electricity!H$2),FALSE)</f>
        <v>1633357092.0029409</v>
      </c>
      <c r="I3">
        <f>VLOOKUP($A3,Electricity!$A$1:$AQ$28,COLUMN(Electricity!I$2),FALSE)</f>
        <v>1671463552.5307257</v>
      </c>
      <c r="J3">
        <f>VLOOKUP($A3,Electricity!$A$1:$AQ$28,COLUMN(Electricity!J$2),FALSE)</f>
        <v>1709970217.7746105</v>
      </c>
      <c r="K3">
        <f>VLOOKUP($A3,Electricity!$A$1:$AQ$28,COLUMN(Electricity!K$2),FALSE)</f>
        <v>1748878403.4153225</v>
      </c>
      <c r="L3">
        <f>VLOOKUP($A3,Electricity!$A$1:$AQ$28,COLUMN(Electricity!L$2),FALSE)</f>
        <v>1788186473.4696376</v>
      </c>
      <c r="M3">
        <f>VLOOKUP($A3,Electricity!$A$1:$AQ$28,COLUMN(Electricity!M$2),FALSE)</f>
        <v>1825185437.0002546</v>
      </c>
      <c r="N3">
        <f>VLOOKUP($A3,Electricity!$A$1:$AQ$28,COLUMN(Electricity!N$2),FALSE)</f>
        <v>1862457700.4935958</v>
      </c>
      <c r="O3">
        <f>VLOOKUP($A3,Electricity!$A$1:$AQ$28,COLUMN(Electricity!O$2),FALSE)</f>
        <v>1899991886.0818057</v>
      </c>
      <c r="P3">
        <f>VLOOKUP($A3,Electricity!$A$1:$AQ$28,COLUMN(Electricity!P$2),FALSE)</f>
        <v>1937774071.0544996</v>
      </c>
      <c r="Q3">
        <f>VLOOKUP($A3,Electricity!$A$1:$AQ$28,COLUMN(Electricity!Q$2),FALSE)</f>
        <v>1975768325.8211827</v>
      </c>
      <c r="R3">
        <f>VLOOKUP($A3,Electricity!$A$1:$AQ$28,COLUMN(Electricity!R$2),FALSE)</f>
        <v>2011963787.2980843</v>
      </c>
      <c r="S3">
        <f>VLOOKUP($A3,Electricity!$A$1:$AQ$28,COLUMN(Electricity!S$2),FALSE)</f>
        <v>2050261718.2317858</v>
      </c>
      <c r="T3">
        <f>VLOOKUP($A3,Electricity!$A$1:$AQ$28,COLUMN(Electricity!T$2),FALSE)</f>
        <v>2088662498.7159629</v>
      </c>
      <c r="U3">
        <f>VLOOKUP($A3,Electricity!$A$1:$AQ$28,COLUMN(Electricity!U$2),FALSE)</f>
        <v>2127115817.8195629</v>
      </c>
      <c r="V3">
        <f>VLOOKUP($A3,Electricity!$A$1:$AQ$28,COLUMN(Electricity!V$2),FALSE)</f>
        <v>2165567556.8755889</v>
      </c>
      <c r="W3">
        <f>VLOOKUP($A3,Electricity!$A$1:$AQ$28,COLUMN(Electricity!W$2),FALSE)</f>
        <v>2202629293.0989003</v>
      </c>
      <c r="X3">
        <f>VLOOKUP($A3,Electricity!$A$1:$AQ$28,COLUMN(Electricity!X$2),FALSE)</f>
        <v>2235952588.0704703</v>
      </c>
      <c r="Y3">
        <f>VLOOKUP($A3,Electricity!$A$1:$AQ$28,COLUMN(Electricity!Y$2),FALSE)</f>
        <v>2267535740.6352692</v>
      </c>
      <c r="Z3">
        <f>VLOOKUP($A3,Electricity!$A$1:$AQ$28,COLUMN(Electricity!Z$2),FALSE)</f>
        <v>2297252697.7752953</v>
      </c>
      <c r="AA3">
        <f>VLOOKUP($A3,Electricity!$A$1:$AQ$28,COLUMN(Electricity!AA$2),FALSE)</f>
        <v>2324955798.2103057</v>
      </c>
      <c r="AB3">
        <f>VLOOKUP($A3,Electricity!$A$1:$AQ$28,COLUMN(Electricity!AB$2),FALSE)</f>
        <v>2350521982.3830767</v>
      </c>
      <c r="AC3">
        <f>VLOOKUP($A3,Electricity!$A$1:$AQ$28,COLUMN(Electricity!AC$2),FALSE)</f>
        <v>2373831377.5333991</v>
      </c>
      <c r="AD3">
        <f>VLOOKUP($A3,Electricity!$A$1:$AQ$28,COLUMN(Electricity!AD$2),FALSE)</f>
        <v>2394768103.3048844</v>
      </c>
      <c r="AE3">
        <f>VLOOKUP($A3,Electricity!$A$1:$AQ$28,COLUMN(Electricity!AE$2),FALSE)</f>
        <v>2413196978.769968</v>
      </c>
      <c r="AF3">
        <f>VLOOKUP($A3,Electricity!$A$1:$AQ$28,COLUMN(Electricity!AF$2),FALSE)</f>
        <v>2429012035.6752477</v>
      </c>
      <c r="AG3">
        <f>VLOOKUP($A3,Electricity!$A$1:$AQ$28,COLUMN(Electricity!AG$2),FALSE)</f>
        <v>2442089463.3041544</v>
      </c>
      <c r="AH3">
        <f>VLOOKUP($A3,Electricity!$A$1:$AQ$28,COLUMN(Electricity!AH$2),FALSE)</f>
        <v>2449878683.8815207</v>
      </c>
      <c r="AI3">
        <f>VLOOKUP($A3,Electricity!$A$1:$AQ$28,COLUMN(Electricity!AI$2),FALSE)</f>
        <v>2454714340.3160992</v>
      </c>
      <c r="AJ3">
        <f>VLOOKUP($A3,Electricity!$A$1:$AQ$28,COLUMN(Electricity!AJ$2),FALSE)</f>
        <v>2456505857.5261512</v>
      </c>
      <c r="AK3">
        <f>VLOOKUP($A3,Electricity!$A$1:$AQ$28,COLUMN(Electricity!AK$2),FALSE)</f>
        <v>2455173017.6794796</v>
      </c>
      <c r="AL3">
        <f>VLOOKUP($A3,Electricity!$A$1:$AQ$28,COLUMN(Electricity!AL$2),FALSE)</f>
        <v>2450646939.3602796</v>
      </c>
      <c r="AM3">
        <f>VLOOKUP($A3,Electricity!$A$1:$AQ$28,COLUMN(Electricity!AM$2),FALSE)</f>
        <v>2442846346.8454428</v>
      </c>
      <c r="AN3">
        <f>VLOOKUP($A3,Electricity!$A$1:$AQ$28,COLUMN(Electricity!AN$2),FALSE)</f>
        <v>2431728046.5622792</v>
      </c>
      <c r="AO3">
        <f>VLOOKUP($A3,Electricity!$A$1:$AQ$28,COLUMN(Electricity!AO$2),FALSE)</f>
        <v>2417238527.3449812</v>
      </c>
      <c r="AP3">
        <f>VLOOKUP($A3,Electricity!$A$1:$AQ$28,COLUMN(Electricity!AP$2),FALSE)</f>
        <v>2399364107.3514891</v>
      </c>
      <c r="AQ3">
        <f>VLOOKUP($A3,Electricity!$A$1:$AQ$28,COLUMN(Electricity!AQ$2),FALSE)</f>
        <v>2378082678.0085812</v>
      </c>
    </row>
    <row r="4" spans="1:43">
      <c r="A4" s="37" t="s">
        <v>618</v>
      </c>
      <c r="B4" s="224">
        <f>VLOOKUP($A4,Electricity!$A$1:$AQ$28,COLUMN(Electricity!B$2),FALSE)</f>
        <v>1023642492.4803745</v>
      </c>
      <c r="C4">
        <f>VLOOKUP($A4,Electricity!$A$1:$AQ$28,COLUMN(Electricity!C$2),FALSE)</f>
        <v>1007373588.0997099</v>
      </c>
      <c r="D4">
        <f>VLOOKUP($A4,Electricity!$A$1:$AQ$28,COLUMN(Electricity!D$2),FALSE)</f>
        <v>872852467.95691156</v>
      </c>
      <c r="E4">
        <f>VLOOKUP($A4,Electricity!$A$1:$AQ$28,COLUMN(Electricity!E$2),FALSE)</f>
        <v>914077329.30789995</v>
      </c>
      <c r="F4">
        <f>VLOOKUP($A4,Electricity!$A$1:$AQ$28,COLUMN(Electricity!F$2),FALSE)</f>
        <v>953041116.03380287</v>
      </c>
      <c r="G4">
        <f>VLOOKUP($A4,Electricity!$A$1:$AQ$28,COLUMN(Electricity!G$2),FALSE)</f>
        <v>990386017.6498698</v>
      </c>
      <c r="H4">
        <f>VLOOKUP($A4,Electricity!$A$1:$AQ$28,COLUMN(Electricity!H$2),FALSE)</f>
        <v>1026282288.1149633</v>
      </c>
      <c r="I4">
        <f>VLOOKUP($A4,Electricity!$A$1:$AQ$28,COLUMN(Electricity!I$2),FALSE)</f>
        <v>1060777543.3443708</v>
      </c>
      <c r="J4">
        <f>VLOOKUP($A4,Electricity!$A$1:$AQ$28,COLUMN(Electricity!J$2),FALSE)</f>
        <v>1094148489.254807</v>
      </c>
      <c r="K4">
        <f>VLOOKUP($A4,Electricity!$A$1:$AQ$28,COLUMN(Electricity!K$2),FALSE)</f>
        <v>1126496292.8920469</v>
      </c>
      <c r="L4">
        <f>VLOOKUP($A4,Electricity!$A$1:$AQ$28,COLUMN(Electricity!L$2),FALSE)</f>
        <v>1157913058.6062233</v>
      </c>
      <c r="M4">
        <f>VLOOKUP($A4,Electricity!$A$1:$AQ$28,COLUMN(Electricity!M$2),FALSE)</f>
        <v>1188159969.6481419</v>
      </c>
      <c r="N4">
        <f>VLOOKUP($A4,Electricity!$A$1:$AQ$28,COLUMN(Electricity!N$2),FALSE)</f>
        <v>1217610628.3335211</v>
      </c>
      <c r="O4">
        <f>VLOOKUP($A4,Electricity!$A$1:$AQ$28,COLUMN(Electricity!O$2),FALSE)</f>
        <v>1246333478.7924933</v>
      </c>
      <c r="P4">
        <f>VLOOKUP($A4,Electricity!$A$1:$AQ$28,COLUMN(Electricity!P$2),FALSE)</f>
        <v>1274390201.842747</v>
      </c>
      <c r="Q4">
        <f>VLOOKUP($A4,Electricity!$A$1:$AQ$28,COLUMN(Electricity!Q$2),FALSE)</f>
        <v>1301833807.7106242</v>
      </c>
      <c r="R4">
        <f>VLOOKUP($A4,Electricity!$A$1:$AQ$28,COLUMN(Electricity!R$2),FALSE)</f>
        <v>1328459056.3526998</v>
      </c>
      <c r="S4">
        <f>VLOOKUP($A4,Electricity!$A$1:$AQ$28,COLUMN(Electricity!S$2),FALSE)</f>
        <v>1354809464.1950431</v>
      </c>
      <c r="T4">
        <f>VLOOKUP($A4,Electricity!$A$1:$AQ$28,COLUMN(Electricity!T$2),FALSE)</f>
        <v>1380674844.9732337</v>
      </c>
      <c r="U4">
        <f>VLOOKUP($A4,Electricity!$A$1:$AQ$28,COLUMN(Electricity!U$2),FALSE)</f>
        <v>1406087316.5920756</v>
      </c>
      <c r="V4">
        <f>VLOOKUP($A4,Electricity!$A$1:$AQ$28,COLUMN(Electricity!V$2),FALSE)</f>
        <v>1431074769.2937877</v>
      </c>
      <c r="W4">
        <f>VLOOKUP($A4,Electricity!$A$1:$AQ$28,COLUMN(Electricity!W$2),FALSE)</f>
        <v>1455481954.5491076</v>
      </c>
      <c r="X4">
        <f>VLOOKUP($A4,Electricity!$A$1:$AQ$28,COLUMN(Electricity!X$2),FALSE)</f>
        <v>1479013918.203927</v>
      </c>
      <c r="Y4">
        <f>VLOOKUP($A4,Electricity!$A$1:$AQ$28,COLUMN(Electricity!Y$2),FALSE)</f>
        <v>1501958717.880182</v>
      </c>
      <c r="Z4">
        <f>VLOOKUP($A4,Electricity!$A$1:$AQ$28,COLUMN(Electricity!Z$2),FALSE)</f>
        <v>1524318419.2891059</v>
      </c>
      <c r="AA4">
        <f>VLOOKUP($A4,Electricity!$A$1:$AQ$28,COLUMN(Electricity!AA$2),FALSE)</f>
        <v>1546089949.0116608</v>
      </c>
      <c r="AB4">
        <f>VLOOKUP($A4,Electricity!$A$1:$AQ$28,COLUMN(Electricity!AB$2),FALSE)</f>
        <v>1567271673.3520002</v>
      </c>
      <c r="AC4">
        <f>VLOOKUP($A4,Electricity!$A$1:$AQ$28,COLUMN(Electricity!AC$2),FALSE)</f>
        <v>1587860692.6970234</v>
      </c>
      <c r="AD4">
        <f>VLOOKUP($A4,Electricity!$A$1:$AQ$28,COLUMN(Electricity!AD$2),FALSE)</f>
        <v>1607853138.9543564</v>
      </c>
      <c r="AE4">
        <f>VLOOKUP($A4,Electricity!$A$1:$AQ$28,COLUMN(Electricity!AE$2),FALSE)</f>
        <v>1627241017.9330161</v>
      </c>
      <c r="AF4">
        <f>VLOOKUP($A4,Electricity!$A$1:$AQ$28,COLUMN(Electricity!AF$2),FALSE)</f>
        <v>1646019228.3329973</v>
      </c>
      <c r="AG4">
        <f>VLOOKUP($A4,Electricity!$A$1:$AQ$28,COLUMN(Electricity!AG$2),FALSE)</f>
        <v>1664179010.2100382</v>
      </c>
      <c r="AH4">
        <f>VLOOKUP($A4,Electricity!$A$1:$AQ$28,COLUMN(Electricity!AH$2),FALSE)</f>
        <v>1681358370.4571176</v>
      </c>
      <c r="AI4">
        <f>VLOOKUP($A4,Electricity!$A$1:$AQ$28,COLUMN(Electricity!AI$2),FALSE)</f>
        <v>1697899838.8214276</v>
      </c>
      <c r="AJ4">
        <f>VLOOKUP($A4,Electricity!$A$1:$AQ$28,COLUMN(Electricity!AJ$2),FALSE)</f>
        <v>1713796978.3649411</v>
      </c>
      <c r="AK4">
        <f>VLOOKUP($A4,Electricity!$A$1:$AQ$28,COLUMN(Electricity!AK$2),FALSE)</f>
        <v>1729044182.4725676</v>
      </c>
      <c r="AL4">
        <f>VLOOKUP($A4,Electricity!$A$1:$AQ$28,COLUMN(Electricity!AL$2),FALSE)</f>
        <v>1743636918.371655</v>
      </c>
      <c r="AM4">
        <f>VLOOKUP($A4,Electricity!$A$1:$AQ$28,COLUMN(Electricity!AM$2),FALSE)</f>
        <v>1757568293.713007</v>
      </c>
      <c r="AN4">
        <f>VLOOKUP($A4,Electricity!$A$1:$AQ$28,COLUMN(Electricity!AN$2),FALSE)</f>
        <v>1770836595.0836015</v>
      </c>
      <c r="AO4">
        <f>VLOOKUP($A4,Electricity!$A$1:$AQ$28,COLUMN(Electricity!AO$2),FALSE)</f>
        <v>1783438198.170074</v>
      </c>
      <c r="AP4">
        <f>VLOOKUP($A4,Electricity!$A$1:$AQ$28,COLUMN(Electricity!AP$2),FALSE)</f>
        <v>1795375109.3144357</v>
      </c>
      <c r="AQ4">
        <f>VLOOKUP($A4,Electricity!$A$1:$AQ$28,COLUMN(Electricity!AQ$2),FALSE)</f>
        <v>1806647826.8871551</v>
      </c>
    </row>
    <row r="5" spans="1:43">
      <c r="A5" s="37" t="s">
        <v>619</v>
      </c>
      <c r="B5" s="224">
        <f>VLOOKUP($A5,Electricity!$A$1:$AQ$28,COLUMN(Electricity!B$2),FALSE)</f>
        <v>37397072391.949684</v>
      </c>
      <c r="C5">
        <f>VLOOKUP($A5,Electricity!$A$1:$AQ$28,COLUMN(Electricity!C$2),FALSE)</f>
        <v>37442313291.686691</v>
      </c>
      <c r="D5">
        <f>VLOOKUP($A5,Electricity!$A$1:$AQ$28,COLUMN(Electricity!D$2),FALSE)</f>
        <v>38073301646.916153</v>
      </c>
      <c r="E5">
        <f>VLOOKUP($A5,Electricity!$A$1:$AQ$28,COLUMN(Electricity!E$2),FALSE)</f>
        <v>38448928038.350677</v>
      </c>
      <c r="F5">
        <f>VLOOKUP($A5,Electricity!$A$1:$AQ$28,COLUMN(Electricity!F$2),FALSE)</f>
        <v>38815839202.809807</v>
      </c>
      <c r="G5">
        <f>VLOOKUP($A5,Electricity!$A$1:$AQ$28,COLUMN(Electricity!G$2),FALSE)</f>
        <v>39174212901.368599</v>
      </c>
      <c r="H5">
        <f>VLOOKUP($A5,Electricity!$A$1:$AQ$28,COLUMN(Electricity!H$2),FALSE)</f>
        <v>39527406155.812614</v>
      </c>
      <c r="I5">
        <f>VLOOKUP($A5,Electricity!$A$1:$AQ$28,COLUMN(Electricity!I$2),FALSE)</f>
        <v>39872018231.494141</v>
      </c>
      <c r="J5">
        <f>VLOOKUP($A5,Electricity!$A$1:$AQ$28,COLUMN(Electricity!J$2),FALSE)</f>
        <v>40217879685.674881</v>
      </c>
      <c r="K5">
        <f>VLOOKUP($A5,Electricity!$A$1:$AQ$28,COLUMN(Electricity!K$2),FALSE)</f>
        <v>40564984278.918076</v>
      </c>
      <c r="L5">
        <f>VLOOKUP($A5,Electricity!$A$1:$AQ$28,COLUMN(Electricity!L$2),FALSE)</f>
        <v>40913308109.856018</v>
      </c>
      <c r="M5">
        <f>VLOOKUP($A5,Electricity!$A$1:$AQ$28,COLUMN(Electricity!M$2),FALSE)</f>
        <v>41246584188.889915</v>
      </c>
      <c r="N5">
        <f>VLOOKUP($A5,Electricity!$A$1:$AQ$28,COLUMN(Electricity!N$2),FALSE)</f>
        <v>41580460971.564774</v>
      </c>
      <c r="O5">
        <f>VLOOKUP($A5,Electricity!$A$1:$AQ$28,COLUMN(Electricity!O$2),FALSE)</f>
        <v>41914867960.014496</v>
      </c>
      <c r="P5">
        <f>VLOOKUP($A5,Electricity!$A$1:$AQ$28,COLUMN(Electricity!P$2),FALSE)</f>
        <v>42249721152.727753</v>
      </c>
      <c r="Q5">
        <f>VLOOKUP($A5,Electricity!$A$1:$AQ$28,COLUMN(Electricity!Q$2),FALSE)</f>
        <v>42584808972.232994</v>
      </c>
      <c r="R5">
        <f>VLOOKUP($A5,Electricity!$A$1:$AQ$28,COLUMN(Electricity!R$2),FALSE)</f>
        <v>42908370691.751144</v>
      </c>
      <c r="S5">
        <f>VLOOKUP($A5,Electricity!$A$1:$AQ$28,COLUMN(Electricity!S$2),FALSE)</f>
        <v>43243294965.634193</v>
      </c>
      <c r="T5">
        <f>VLOOKUP($A5,Electricity!$A$1:$AQ$28,COLUMN(Electricity!T$2),FALSE)</f>
        <v>43577837436.24588</v>
      </c>
      <c r="U5">
        <f>VLOOKUP($A5,Electricity!$A$1:$AQ$28,COLUMN(Electricity!U$2),FALSE)</f>
        <v>43911721028.001305</v>
      </c>
      <c r="V5">
        <f>VLOOKUP($A5,Electricity!$A$1:$AQ$28,COLUMN(Electricity!V$2),FALSE)</f>
        <v>44244652666.972481</v>
      </c>
      <c r="W5">
        <f>VLOOKUP($A5,Electricity!$A$1:$AQ$28,COLUMN(Electricity!W$2),FALSE)</f>
        <v>44568734009.346794</v>
      </c>
      <c r="X5">
        <f>VLOOKUP($A5,Electricity!$A$1:$AQ$28,COLUMN(Electricity!X$2),FALSE)</f>
        <v>44870776906.896179</v>
      </c>
      <c r="Y5">
        <f>VLOOKUP($A5,Electricity!$A$1:$AQ$28,COLUMN(Electricity!Y$2),FALSE)</f>
        <v>45162406799.647827</v>
      </c>
      <c r="Z5">
        <f>VLOOKUP($A5,Electricity!$A$1:$AQ$28,COLUMN(Electricity!Z$2),FALSE)</f>
        <v>45443082377.458069</v>
      </c>
      <c r="AA5">
        <f>VLOOKUP($A5,Electricity!$A$1:$AQ$28,COLUMN(Electricity!AA$2),FALSE)</f>
        <v>45712154042.939606</v>
      </c>
      <c r="AB5">
        <f>VLOOKUP($A5,Electricity!$A$1:$AQ$28,COLUMN(Electricity!AB$2),FALSE)</f>
        <v>45969123815.090439</v>
      </c>
      <c r="AC5">
        <f>VLOOKUP($A5,Electricity!$A$1:$AQ$28,COLUMN(Electricity!AC$2),FALSE)</f>
        <v>46213523161.654388</v>
      </c>
      <c r="AD5">
        <f>VLOOKUP($A5,Electricity!$A$1:$AQ$28,COLUMN(Electricity!AD$2),FALSE)</f>
        <v>46444916823.92112</v>
      </c>
      <c r="AE5">
        <f>VLOOKUP($A5,Electricity!$A$1:$AQ$28,COLUMN(Electricity!AE$2),FALSE)</f>
        <v>46662774468.037201</v>
      </c>
      <c r="AF5">
        <f>VLOOKUP($A5,Electricity!$A$1:$AQ$28,COLUMN(Electricity!AF$2),FALSE)</f>
        <v>46866737676.417267</v>
      </c>
      <c r="AG5">
        <f>VLOOKUP($A5,Electricity!$A$1:$AQ$28,COLUMN(Electricity!AG$2),FALSE)</f>
        <v>47056360514.31884</v>
      </c>
      <c r="AH5">
        <f>VLOOKUP($A5,Electricity!$A$1:$AQ$28,COLUMN(Electricity!AH$2),FALSE)</f>
        <v>47218109098.424446</v>
      </c>
      <c r="AI5">
        <f>VLOOKUP($A5,Electricity!$A$1:$AQ$28,COLUMN(Electricity!AI$2),FALSE)</f>
        <v>47364959616.770866</v>
      </c>
      <c r="AJ5">
        <f>VLOOKUP($A5,Electricity!$A$1:$AQ$28,COLUMN(Electricity!AJ$2),FALSE)</f>
        <v>47496672858.385712</v>
      </c>
      <c r="AK5">
        <f>VLOOKUP($A5,Electricity!$A$1:$AQ$28,COLUMN(Electricity!AK$2),FALSE)</f>
        <v>47613071767.231064</v>
      </c>
      <c r="AL5">
        <f>VLOOKUP($A5,Electricity!$A$1:$AQ$28,COLUMN(Electricity!AL$2),FALSE)</f>
        <v>47714045140.262405</v>
      </c>
      <c r="AM5">
        <f>VLOOKUP($A5,Electricity!$A$1:$AQ$28,COLUMN(Electricity!AM$2),FALSE)</f>
        <v>47799421113.711494</v>
      </c>
      <c r="AN5">
        <f>VLOOKUP($A5,Electricity!$A$1:$AQ$28,COLUMN(Electricity!AN$2),FALSE)</f>
        <v>47869233114.053001</v>
      </c>
      <c r="AO5">
        <f>VLOOKUP($A5,Electricity!$A$1:$AQ$28,COLUMN(Electricity!AO$2),FALSE)</f>
        <v>47923462538.740448</v>
      </c>
      <c r="AP5">
        <f>VLOOKUP($A5,Electricity!$A$1:$AQ$28,COLUMN(Electricity!AP$2),FALSE)</f>
        <v>47962300121.408493</v>
      </c>
      <c r="AQ5">
        <f>VLOOKUP($A5,Electricity!$A$1:$AQ$28,COLUMN(Electricity!AQ$2),FALSE)</f>
        <v>47985891730.096878</v>
      </c>
    </row>
    <row r="6" spans="1:43">
      <c r="A6" s="37" t="s">
        <v>620</v>
      </c>
      <c r="B6" s="224">
        <f>VLOOKUP($A6,Electricity!$A$1:$AQ$28,COLUMN(Electricity!B$2),FALSE)</f>
        <v>102261884998.78941</v>
      </c>
      <c r="C6">
        <f>VLOOKUP($A6,Electricity!$A$1:$AQ$28,COLUMN(Electricity!C$2),FALSE)</f>
        <v>100934868401.55338</v>
      </c>
      <c r="D6">
        <f>VLOOKUP($A6,Electricity!$A$1:$AQ$28,COLUMN(Electricity!D$2),FALSE)</f>
        <v>106342514891.9304</v>
      </c>
      <c r="E6">
        <f>VLOOKUP($A6,Electricity!$A$1:$AQ$28,COLUMN(Electricity!E$2),FALSE)</f>
        <v>108796742073.60011</v>
      </c>
      <c r="F6">
        <f>VLOOKUP($A6,Electricity!$A$1:$AQ$28,COLUMN(Electricity!F$2),FALSE)</f>
        <v>111138426886.53435</v>
      </c>
      <c r="G6">
        <f>VLOOKUP($A6,Electricity!$A$1:$AQ$28,COLUMN(Electricity!G$2),FALSE)</f>
        <v>113369679433.51707</v>
      </c>
      <c r="H6">
        <f>VLOOKUP($A6,Electricity!$A$1:$AQ$28,COLUMN(Electricity!H$2),FALSE)</f>
        <v>115529150303.18886</v>
      </c>
      <c r="I6">
        <f>VLOOKUP($A6,Electricity!$A$1:$AQ$28,COLUMN(Electricity!I$2),FALSE)</f>
        <v>117577784510.10318</v>
      </c>
      <c r="J6">
        <f>VLOOKUP($A6,Electricity!$A$1:$AQ$28,COLUMN(Electricity!J$2),FALSE)</f>
        <v>119628548471.23964</v>
      </c>
      <c r="K6">
        <f>VLOOKUP($A6,Electricity!$A$1:$AQ$28,COLUMN(Electricity!K$2),FALSE)</f>
        <v>121681295985.95186</v>
      </c>
      <c r="L6">
        <f>VLOOKUP($A6,Electricity!$A$1:$AQ$28,COLUMN(Electricity!L$2),FALSE)</f>
        <v>123735677981.6651</v>
      </c>
      <c r="M6">
        <f>VLOOKUP($A6,Electricity!$A$1:$AQ$28,COLUMN(Electricity!M$2),FALSE)</f>
        <v>125605037317.87051</v>
      </c>
      <c r="N6">
        <f>VLOOKUP($A6,Electricity!$A$1:$AQ$28,COLUMN(Electricity!N$2),FALSE)</f>
        <v>127468949003.98335</v>
      </c>
      <c r="O6">
        <f>VLOOKUP($A6,Electricity!$A$1:$AQ$28,COLUMN(Electricity!O$2),FALSE)</f>
        <v>129326539934.36978</v>
      </c>
      <c r="P6">
        <f>VLOOKUP($A6,Electricity!$A$1:$AQ$28,COLUMN(Electricity!P$2),FALSE)</f>
        <v>131176783478.06714</v>
      </c>
      <c r="Q6">
        <f>VLOOKUP($A6,Electricity!$A$1:$AQ$28,COLUMN(Electricity!Q$2),FALSE)</f>
        <v>133017193671.01001</v>
      </c>
      <c r="R6">
        <f>VLOOKUP($A6,Electricity!$A$1:$AQ$28,COLUMN(Electricity!R$2),FALSE)</f>
        <v>134713105226.23111</v>
      </c>
      <c r="S6">
        <f>VLOOKUP($A6,Electricity!$A$1:$AQ$28,COLUMN(Electricity!S$2),FALSE)</f>
        <v>136526486913.62888</v>
      </c>
      <c r="T6">
        <f>VLOOKUP($A6,Electricity!$A$1:$AQ$28,COLUMN(Electricity!T$2),FALSE)</f>
        <v>138322811166.66605</v>
      </c>
      <c r="U6">
        <f>VLOOKUP($A6,Electricity!$A$1:$AQ$28,COLUMN(Electricity!U$2),FALSE)</f>
        <v>140098859433.63773</v>
      </c>
      <c r="V6">
        <f>VLOOKUP($A6,Electricity!$A$1:$AQ$28,COLUMN(Electricity!V$2),FALSE)</f>
        <v>141851235919.86346</v>
      </c>
      <c r="W6">
        <f>VLOOKUP($A6,Electricity!$A$1:$AQ$28,COLUMN(Electricity!W$2),FALSE)</f>
        <v>143489698584.92319</v>
      </c>
      <c r="X6">
        <f>VLOOKUP($A6,Electricity!$A$1:$AQ$28,COLUMN(Electricity!X$2),FALSE)</f>
        <v>144863784942.34259</v>
      </c>
      <c r="Y6">
        <f>VLOOKUP($A6,Electricity!$A$1:$AQ$28,COLUMN(Electricity!Y$2),FALSE)</f>
        <v>146106421465.1936</v>
      </c>
      <c r="Z6">
        <f>VLOOKUP($A6,Electricity!$A$1:$AQ$28,COLUMN(Electricity!Z$2),FALSE)</f>
        <v>147211540716.28723</v>
      </c>
      <c r="AA6">
        <f>VLOOKUP($A6,Electricity!$A$1:$AQ$28,COLUMN(Electricity!AA$2),FALSE)</f>
        <v>148171853464.73154</v>
      </c>
      <c r="AB6">
        <f>VLOOKUP($A6,Electricity!$A$1:$AQ$28,COLUMN(Electricity!AB$2),FALSE)</f>
        <v>148981813026.63666</v>
      </c>
      <c r="AC6">
        <f>VLOOKUP($A6,Electricity!$A$1:$AQ$28,COLUMN(Electricity!AC$2),FALSE)</f>
        <v>149636220101.18478</v>
      </c>
      <c r="AD6">
        <f>VLOOKUP($A6,Electricity!$A$1:$AQ$28,COLUMN(Electricity!AD$2),FALSE)</f>
        <v>150130265664.99283</v>
      </c>
      <c r="AE6">
        <f>VLOOKUP($A6,Electricity!$A$1:$AQ$28,COLUMN(Electricity!AE$2),FALSE)</f>
        <v>150458069823.83911</v>
      </c>
      <c r="AF6">
        <f>VLOOKUP($A6,Electricity!$A$1:$AQ$28,COLUMN(Electricity!AF$2),FALSE)</f>
        <v>150615720949.85022</v>
      </c>
      <c r="AG6">
        <f>VLOOKUP($A6,Electricity!$A$1:$AQ$28,COLUMN(Electricity!AG$2),FALSE)</f>
        <v>150598322080.77957</v>
      </c>
      <c r="AH6">
        <f>VLOOKUP($A6,Electricity!$A$1:$AQ$28,COLUMN(Electricity!AH$2),FALSE)</f>
        <v>150252278763.83063</v>
      </c>
      <c r="AI6">
        <f>VLOOKUP($A6,Electricity!$A$1:$AQ$28,COLUMN(Electricity!AI$2),FALSE)</f>
        <v>149725362485.55832</v>
      </c>
      <c r="AJ6">
        <f>VLOOKUP($A6,Electricity!$A$1:$AQ$28,COLUMN(Electricity!AJ$2),FALSE)</f>
        <v>149015053329.21164</v>
      </c>
      <c r="AK6">
        <f>VLOOKUP($A6,Electricity!$A$1:$AQ$28,COLUMN(Electricity!AK$2),FALSE)</f>
        <v>148119543923.43011</v>
      </c>
      <c r="AL6">
        <f>VLOOKUP($A6,Electricity!$A$1:$AQ$28,COLUMN(Electricity!AL$2),FALSE)</f>
        <v>147037779754.81104</v>
      </c>
      <c r="AM6">
        <f>VLOOKUP($A6,Electricity!$A$1:$AQ$28,COLUMN(Electricity!AM$2),FALSE)</f>
        <v>145768023374.9556</v>
      </c>
      <c r="AN6">
        <f>VLOOKUP($A6,Electricity!$A$1:$AQ$28,COLUMN(Electricity!AN$2),FALSE)</f>
        <v>144310869224.23199</v>
      </c>
      <c r="AO6">
        <f>VLOOKUP($A6,Electricity!$A$1:$AQ$28,COLUMN(Electricity!AO$2),FALSE)</f>
        <v>142666324112.54187</v>
      </c>
      <c r="AP6">
        <f>VLOOKUP($A6,Electricity!$A$1:$AQ$28,COLUMN(Electricity!AP$2),FALSE)</f>
        <v>140836766925.27313</v>
      </c>
      <c r="AQ6">
        <f>VLOOKUP($A6,Electricity!$A$1:$AQ$28,COLUMN(Electricity!AQ$2),FALSE)</f>
        <v>138824067039.61996</v>
      </c>
    </row>
    <row r="7" spans="1:43">
      <c r="A7" s="37" t="s">
        <v>621</v>
      </c>
      <c r="B7" s="224">
        <f>VLOOKUP($A7,Electricity!$A$1:$AQ$28,COLUMN(Electricity!B$2),FALSE)</f>
        <v>6174850364556.5303</v>
      </c>
      <c r="C7">
        <f>VLOOKUP($A7,Electricity!$A$1:$AQ$28,COLUMN(Electricity!C$2),FALSE)</f>
        <v>7836106365839.6143</v>
      </c>
      <c r="D7">
        <f>VLOOKUP($A7,Electricity!$A$1:$AQ$28,COLUMN(Electricity!D$2),FALSE)</f>
        <v>7231059204183.2227</v>
      </c>
      <c r="E7">
        <f>VLOOKUP($A7,Electricity!$A$1:$AQ$28,COLUMN(Electricity!E$2),FALSE)</f>
        <v>7333754314240.3379</v>
      </c>
      <c r="F7">
        <f>VLOOKUP($A7,Electricity!$A$1:$AQ$28,COLUMN(Electricity!F$2),FALSE)</f>
        <v>7423627439862.835</v>
      </c>
      <c r="G7">
        <f>VLOOKUP($A7,Electricity!$A$1:$AQ$28,COLUMN(Electricity!G$2),FALSE)</f>
        <v>7505706128289.5098</v>
      </c>
      <c r="H7">
        <f>VLOOKUP($A7,Electricity!$A$1:$AQ$28,COLUMN(Electricity!H$2),FALSE)</f>
        <v>7583033572318.8672</v>
      </c>
      <c r="I7">
        <f>VLOOKUP($A7,Electricity!$A$1:$AQ$28,COLUMN(Electricity!I$2),FALSE)</f>
        <v>7653446421673.7207</v>
      </c>
      <c r="J7">
        <f>VLOOKUP($A7,Electricity!$A$1:$AQ$28,COLUMN(Electricity!J$2),FALSE)</f>
        <v>7724626326184.5293</v>
      </c>
      <c r="K7">
        <f>VLOOKUP($A7,Electricity!$A$1:$AQ$28,COLUMN(Electricity!K$2),FALSE)</f>
        <v>7796730397079.2783</v>
      </c>
      <c r="L7">
        <f>VLOOKUP($A7,Electricity!$A$1:$AQ$28,COLUMN(Electricity!L$2),FALSE)</f>
        <v>7869872510293.4922</v>
      </c>
      <c r="M7">
        <f>VLOOKUP($A7,Electricity!$A$1:$AQ$28,COLUMN(Electricity!M$2),FALSE)</f>
        <v>7932375358617.4902</v>
      </c>
      <c r="N7">
        <f>VLOOKUP($A7,Electricity!$A$1:$AQ$28,COLUMN(Electricity!N$2),FALSE)</f>
        <v>7995830559964.7627</v>
      </c>
      <c r="O7">
        <f>VLOOKUP($A7,Electricity!$A$1:$AQ$28,COLUMN(Electricity!O$2),FALSE)</f>
        <v>8060250211151.6465</v>
      </c>
      <c r="P7">
        <f>VLOOKUP($A7,Electricity!$A$1:$AQ$28,COLUMN(Electricity!P$2),FALSE)</f>
        <v>8125622530230.541</v>
      </c>
      <c r="Q7">
        <f>VLOOKUP($A7,Electricity!$A$1:$AQ$28,COLUMN(Electricity!Q$2),FALSE)</f>
        <v>8191834192042.835</v>
      </c>
      <c r="R7">
        <f>VLOOKUP($A7,Electricity!$A$1:$AQ$28,COLUMN(Electricity!R$2),FALSE)</f>
        <v>8250668745521.5615</v>
      </c>
      <c r="S7">
        <f>VLOOKUP($A7,Electricity!$A$1:$AQ$28,COLUMN(Electricity!S$2),FALSE)</f>
        <v>8318237941156.9678</v>
      </c>
      <c r="T7">
        <f>VLOOKUP($A7,Electricity!$A$1:$AQ$28,COLUMN(Electricity!T$2),FALSE)</f>
        <v>8386277679788.7852</v>
      </c>
      <c r="U7">
        <f>VLOOKUP($A7,Electricity!$A$1:$AQ$28,COLUMN(Electricity!U$2),FALSE)</f>
        <v>8454607332923.6133</v>
      </c>
      <c r="V7">
        <f>VLOOKUP($A7,Electricity!$A$1:$AQ$28,COLUMN(Electricity!V$2),FALSE)</f>
        <v>8523033086092.2412</v>
      </c>
      <c r="W7">
        <f>VLOOKUP($A7,Electricity!$A$1:$AQ$28,COLUMN(Electricity!W$2),FALSE)</f>
        <v>8586162530781.7686</v>
      </c>
      <c r="X7">
        <f>VLOOKUP($A7,Electricity!$A$1:$AQ$28,COLUMN(Electricity!X$2),FALSE)</f>
        <v>8635091927596.4355</v>
      </c>
      <c r="Y7">
        <f>VLOOKUP($A7,Electricity!$A$1:$AQ$28,COLUMN(Electricity!Y$2),FALSE)</f>
        <v>8677865785573.9932</v>
      </c>
      <c r="Z7">
        <f>VLOOKUP($A7,Electricity!$A$1:$AQ$28,COLUMN(Electricity!Z$2),FALSE)</f>
        <v>8714170380253.1279</v>
      </c>
      <c r="AA7">
        <f>VLOOKUP($A7,Electricity!$A$1:$AQ$28,COLUMN(Electricity!AA$2),FALSE)</f>
        <v>8743613317910.7266</v>
      </c>
      <c r="AB7">
        <f>VLOOKUP($A7,Electricity!$A$1:$AQ$28,COLUMN(Electricity!AB$2),FALSE)</f>
        <v>8765899253740.79</v>
      </c>
      <c r="AC7">
        <f>VLOOKUP($A7,Electricity!$A$1:$AQ$28,COLUMN(Electricity!AC$2),FALSE)</f>
        <v>8780746690898.2266</v>
      </c>
      <c r="AD7">
        <f>VLOOKUP($A7,Electricity!$A$1:$AQ$28,COLUMN(Electricity!AD$2),FALSE)</f>
        <v>8787890475097.7842</v>
      </c>
      <c r="AE7">
        <f>VLOOKUP($A7,Electricity!$A$1:$AQ$28,COLUMN(Electricity!AE$2),FALSE)</f>
        <v>8786996436957.7393</v>
      </c>
      <c r="AF7">
        <f>VLOOKUP($A7,Electricity!$A$1:$AQ$28,COLUMN(Electricity!AF$2),FALSE)</f>
        <v>8777839405884.9004</v>
      </c>
      <c r="AG7">
        <f>VLOOKUP($A7,Electricity!$A$1:$AQ$28,COLUMN(Electricity!AG$2),FALSE)</f>
        <v>8760130395076.2266</v>
      </c>
      <c r="AH7">
        <f>VLOOKUP($A7,Electricity!$A$1:$AQ$28,COLUMN(Electricity!AH$2),FALSE)</f>
        <v>8724939924810.2402</v>
      </c>
      <c r="AI7">
        <f>VLOOKUP($A7,Electricity!$A$1:$AQ$28,COLUMN(Electricity!AI$2),FALSE)</f>
        <v>8680859130904.6875</v>
      </c>
      <c r="AJ7">
        <f>VLOOKUP($A7,Electricity!$A$1:$AQ$28,COLUMN(Electricity!AJ$2),FALSE)</f>
        <v>8627714185496.7754</v>
      </c>
      <c r="AK7">
        <f>VLOOKUP($A7,Electricity!$A$1:$AQ$28,COLUMN(Electricity!AK$2),FALSE)</f>
        <v>8565366722559.1582</v>
      </c>
      <c r="AL7">
        <f>VLOOKUP($A7,Electricity!$A$1:$AQ$28,COLUMN(Electricity!AL$2),FALSE)</f>
        <v>8493716193284.5254</v>
      </c>
      <c r="AM7">
        <f>VLOOKUP($A7,Electricity!$A$1:$AQ$28,COLUMN(Electricity!AM$2),FALSE)</f>
        <v>8412617080376.9883</v>
      </c>
      <c r="AN7">
        <f>VLOOKUP($A7,Electricity!$A$1:$AQ$28,COLUMN(Electricity!AN$2),FALSE)</f>
        <v>8322053216357.1543</v>
      </c>
      <c r="AO7">
        <f>VLOOKUP($A7,Electricity!$A$1:$AQ$28,COLUMN(Electricity!AO$2),FALSE)</f>
        <v>8221969319862.0547</v>
      </c>
      <c r="AP7">
        <f>VLOOKUP($A7,Electricity!$A$1:$AQ$28,COLUMN(Electricity!AP$2),FALSE)</f>
        <v>8112441939095.541</v>
      </c>
      <c r="AQ7">
        <f>VLOOKUP($A7,Electricity!$A$1:$AQ$28,COLUMN(Electricity!AQ$2),FALSE)</f>
        <v>7993513568011.0381</v>
      </c>
    </row>
    <row r="8" spans="1:43">
      <c r="A8" s="37" t="s">
        <v>622</v>
      </c>
      <c r="B8" s="224">
        <f>VLOOKUP($A8,Electricity!$A$1:$AQ$28,COLUMN(Electricity!B$2),FALSE)</f>
        <v>5141517389814.0088</v>
      </c>
      <c r="C8">
        <f>VLOOKUP($A8,Electricity!$A$1:$AQ$28,COLUMN(Electricity!C$2),FALSE)</f>
        <v>4997882359675.0859</v>
      </c>
      <c r="D8">
        <f>VLOOKUP($A8,Electricity!$A$1:$AQ$28,COLUMN(Electricity!D$2),FALSE)</f>
        <v>5446868904984.8008</v>
      </c>
      <c r="E8">
        <f>VLOOKUP($A8,Electricity!$A$1:$AQ$28,COLUMN(Electricity!E$2),FALSE)</f>
        <v>5253158940487.2793</v>
      </c>
      <c r="F8">
        <f>VLOOKUP($A8,Electricity!$A$1:$AQ$28,COLUMN(Electricity!F$2),FALSE)</f>
        <v>5247041829247.9814</v>
      </c>
      <c r="G8">
        <f>VLOOKUP($A8,Electricity!$A$1:$AQ$28,COLUMN(Electricity!G$2),FALSE)</f>
        <v>5235749705924.1279</v>
      </c>
      <c r="H8">
        <f>VLOOKUP($A8,Electricity!$A$1:$AQ$28,COLUMN(Electricity!H$2),FALSE)</f>
        <v>5221577406312.2842</v>
      </c>
      <c r="I8">
        <f>VLOOKUP($A8,Electricity!$A$1:$AQ$28,COLUMN(Electricity!I$2),FALSE)</f>
        <v>5203163009601.2285</v>
      </c>
      <c r="J8">
        <f>VLOOKUP($A8,Electricity!$A$1:$AQ$28,COLUMN(Electricity!J$2),FALSE)</f>
        <v>5185821768813.5303</v>
      </c>
      <c r="K8">
        <f>VLOOKUP($A8,Electricity!$A$1:$AQ$28,COLUMN(Electricity!K$2),FALSE)</f>
        <v>5169616888085.8174</v>
      </c>
      <c r="L8">
        <f>VLOOKUP($A8,Electricity!$A$1:$AQ$28,COLUMN(Electricity!L$2),FALSE)</f>
        <v>5154580295327.7266</v>
      </c>
      <c r="M8">
        <f>VLOOKUP($A8,Electricity!$A$1:$AQ$28,COLUMN(Electricity!M$2),FALSE)</f>
        <v>5133112327386.1836</v>
      </c>
      <c r="N8">
        <f>VLOOKUP($A8,Electricity!$A$1:$AQ$28,COLUMN(Electricity!N$2),FALSE)</f>
        <v>5112852796778.998</v>
      </c>
      <c r="O8">
        <f>VLOOKUP($A8,Electricity!$A$1:$AQ$28,COLUMN(Electricity!O$2),FALSE)</f>
        <v>5093765632867.3457</v>
      </c>
      <c r="P8">
        <f>VLOOKUP($A8,Electricity!$A$1:$AQ$28,COLUMN(Electricity!P$2),FALSE)</f>
        <v>5075801642081.4268</v>
      </c>
      <c r="Q8">
        <f>VLOOKUP($A8,Electricity!$A$1:$AQ$28,COLUMN(Electricity!Q$2),FALSE)</f>
        <v>5058851287527.7842</v>
      </c>
      <c r="R8">
        <f>VLOOKUP($A8,Electricity!$A$1:$AQ$28,COLUMN(Electricity!R$2),FALSE)</f>
        <v>5037862304505.4219</v>
      </c>
      <c r="S8">
        <f>VLOOKUP($A8,Electricity!$A$1:$AQ$28,COLUMN(Electricity!S$2),FALSE)</f>
        <v>5022696822504.4482</v>
      </c>
      <c r="T8">
        <f>VLOOKUP($A8,Electricity!$A$1:$AQ$28,COLUMN(Electricity!T$2),FALSE)</f>
        <v>5008226711999.2656</v>
      </c>
      <c r="U8">
        <f>VLOOKUP($A8,Electricity!$A$1:$AQ$28,COLUMN(Electricity!U$2),FALSE)</f>
        <v>4994321760959.2422</v>
      </c>
      <c r="V8">
        <f>VLOOKUP($A8,Electricity!$A$1:$AQ$28,COLUMN(Electricity!V$2),FALSE)</f>
        <v>4980849695212.3398</v>
      </c>
      <c r="W8">
        <f>VLOOKUP($A8,Electricity!$A$1:$AQ$28,COLUMN(Electricity!W$2),FALSE)</f>
        <v>4964677968102.668</v>
      </c>
      <c r="X8">
        <f>VLOOKUP($A8,Electricity!$A$1:$AQ$28,COLUMN(Electricity!X$2),FALSE)</f>
        <v>4940795908565.3848</v>
      </c>
      <c r="Y8">
        <f>VLOOKUP($A8,Electricity!$A$1:$AQ$28,COLUMN(Electricity!Y$2),FALSE)</f>
        <v>4913996819214.168</v>
      </c>
      <c r="Z8">
        <f>VLOOKUP($A8,Electricity!$A$1:$AQ$28,COLUMN(Electricity!Z$2),FALSE)</f>
        <v>4884192935236.8994</v>
      </c>
      <c r="AA8">
        <f>VLOOKUP($A8,Electricity!$A$1:$AQ$28,COLUMN(Electricity!AA$2),FALSE)</f>
        <v>4851256129199.2119</v>
      </c>
      <c r="AB8">
        <f>VLOOKUP($A8,Electricity!$A$1:$AQ$28,COLUMN(Electricity!AB$2),FALSE)</f>
        <v>4815116433953.3018</v>
      </c>
      <c r="AC8">
        <f>VLOOKUP($A8,Electricity!$A$1:$AQ$28,COLUMN(Electricity!AC$2),FALSE)</f>
        <v>4775713905971.7207</v>
      </c>
      <c r="AD8">
        <f>VLOOKUP($A8,Electricity!$A$1:$AQ$28,COLUMN(Electricity!AD$2),FALSE)</f>
        <v>4732999471225.6904</v>
      </c>
      <c r="AE8">
        <f>VLOOKUP($A8,Electricity!$A$1:$AQ$28,COLUMN(Electricity!AE$2),FALSE)</f>
        <v>4686888864849.6084</v>
      </c>
      <c r="AF8">
        <f>VLOOKUP($A8,Electricity!$A$1:$AQ$28,COLUMN(Electricity!AF$2),FALSE)</f>
        <v>4637358348381.6572</v>
      </c>
      <c r="AG8">
        <f>VLOOKUP($A8,Electricity!$A$1:$AQ$28,COLUMN(Electricity!AG$2),FALSE)</f>
        <v>4584351407160.5957</v>
      </c>
      <c r="AH8">
        <f>VLOOKUP($A8,Electricity!$A$1:$AQ$28,COLUMN(Electricity!AH$2),FALSE)</f>
        <v>4523333808514.2588</v>
      </c>
      <c r="AI8">
        <f>VLOOKUP($A8,Electricity!$A$1:$AQ$28,COLUMN(Electricity!AI$2),FALSE)</f>
        <v>4458937955735.8477</v>
      </c>
      <c r="AJ8">
        <f>VLOOKUP($A8,Electricity!$A$1:$AQ$28,COLUMN(Electricity!AJ$2),FALSE)</f>
        <v>4391165365384.8652</v>
      </c>
      <c r="AK8">
        <f>VLOOKUP($A8,Electricity!$A$1:$AQ$28,COLUMN(Electricity!AK$2),FALSE)</f>
        <v>4320035125046.0186</v>
      </c>
      <c r="AL8">
        <f>VLOOKUP($A8,Electricity!$A$1:$AQ$28,COLUMN(Electricity!AL$2),FALSE)</f>
        <v>4245584286068.2666</v>
      </c>
      <c r="AM8">
        <f>VLOOKUP($A8,Electricity!$A$1:$AQ$28,COLUMN(Electricity!AM$2),FALSE)</f>
        <v>4167826057759.0488</v>
      </c>
      <c r="AN8">
        <f>VLOOKUP($A8,Electricity!$A$1:$AQ$28,COLUMN(Electricity!AN$2),FALSE)</f>
        <v>4086836462559.7378</v>
      </c>
      <c r="AO8">
        <f>VLOOKUP($A8,Electricity!$A$1:$AQ$28,COLUMN(Electricity!AO$2),FALSE)</f>
        <v>4002669602303.8447</v>
      </c>
      <c r="AP8">
        <f>VLOOKUP($A8,Electricity!$A$1:$AQ$28,COLUMN(Electricity!AP$2),FALSE)</f>
        <v>3915441114828.061</v>
      </c>
      <c r="AQ8">
        <f>VLOOKUP($A8,Electricity!$A$1:$AQ$28,COLUMN(Electricity!AQ$2),FALSE)</f>
        <v>3825246183440.2446</v>
      </c>
    </row>
    <row r="9" spans="1:43">
      <c r="A9" s="37" t="s">
        <v>623</v>
      </c>
      <c r="B9" s="224">
        <f>VLOOKUP($A9,Electricity!$A$1:$AQ$28,COLUMN(Electricity!B$2),FALSE)</f>
        <v>1748006041575.9036</v>
      </c>
      <c r="C9">
        <f>VLOOKUP($A9,Electricity!$A$1:$AQ$28,COLUMN(Electricity!C$2),FALSE)</f>
        <v>1395818411386.6941</v>
      </c>
      <c r="D9">
        <f>VLOOKUP($A9,Electricity!$A$1:$AQ$28,COLUMN(Electricity!D$2),FALSE)</f>
        <v>2004562987818.7261</v>
      </c>
      <c r="E9">
        <f>VLOOKUP($A9,Electricity!$A$1:$AQ$28,COLUMN(Electricity!E$2),FALSE)</f>
        <v>2040688103738.6843</v>
      </c>
      <c r="F9">
        <f>VLOOKUP($A9,Electricity!$A$1:$AQ$28,COLUMN(Electricity!F$2),FALSE)</f>
        <v>2073229539900.0461</v>
      </c>
      <c r="G9">
        <f>VLOOKUP($A9,Electricity!$A$1:$AQ$28,COLUMN(Electricity!G$2),FALSE)</f>
        <v>2103558482601.9092</v>
      </c>
      <c r="H9">
        <f>VLOOKUP($A9,Electricity!$A$1:$AQ$28,COLUMN(Electricity!H$2),FALSE)</f>
        <v>2132509439944.9246</v>
      </c>
      <c r="I9">
        <f>VLOOKUP($A9,Electricity!$A$1:$AQ$28,COLUMN(Electricity!I$2),FALSE)</f>
        <v>2159460381576.9248</v>
      </c>
      <c r="J9">
        <f>VLOOKUP($A9,Electricity!$A$1:$AQ$28,COLUMN(Electricity!J$2),FALSE)</f>
        <v>2186568795986.0664</v>
      </c>
      <c r="K9">
        <f>VLOOKUP($A9,Electricity!$A$1:$AQ$28,COLUMN(Electricity!K$2),FALSE)</f>
        <v>2213883673102.0352</v>
      </c>
      <c r="L9">
        <f>VLOOKUP($A9,Electricity!$A$1:$AQ$28,COLUMN(Electricity!L$2),FALSE)</f>
        <v>2241442005007.2217</v>
      </c>
      <c r="M9">
        <f>VLOOKUP($A9,Electricity!$A$1:$AQ$28,COLUMN(Electricity!M$2),FALSE)</f>
        <v>2265912738728.1494</v>
      </c>
      <c r="N9">
        <f>VLOOKUP($A9,Electricity!$A$1:$AQ$28,COLUMN(Electricity!N$2),FALSE)</f>
        <v>2290592233343.2344</v>
      </c>
      <c r="O9">
        <f>VLOOKUP($A9,Electricity!$A$1:$AQ$28,COLUMN(Electricity!O$2),FALSE)</f>
        <v>2315488635653.3296</v>
      </c>
      <c r="P9">
        <f>VLOOKUP($A9,Electricity!$A$1:$AQ$28,COLUMN(Electricity!P$2),FALSE)</f>
        <v>2340603022483.1758</v>
      </c>
      <c r="Q9">
        <f>VLOOKUP($A9,Electricity!$A$1:$AQ$28,COLUMN(Electricity!Q$2),FALSE)</f>
        <v>2365906890989.2383</v>
      </c>
      <c r="R9">
        <f>VLOOKUP($A9,Electricity!$A$1:$AQ$28,COLUMN(Electricity!R$2),FALSE)</f>
        <v>2389024896124.8608</v>
      </c>
      <c r="S9">
        <f>VLOOKUP($A9,Electricity!$A$1:$AQ$28,COLUMN(Electricity!S$2),FALSE)</f>
        <v>2414619685239.0928</v>
      </c>
      <c r="T9">
        <f>VLOOKUP($A9,Electricity!$A$1:$AQ$28,COLUMN(Electricity!T$2),FALSE)</f>
        <v>2440307114777.959</v>
      </c>
      <c r="U9">
        <f>VLOOKUP($A9,Electricity!$A$1:$AQ$28,COLUMN(Electricity!U$2),FALSE)</f>
        <v>2466037011608.3174</v>
      </c>
      <c r="V9">
        <f>VLOOKUP($A9,Electricity!$A$1:$AQ$28,COLUMN(Electricity!V$2),FALSE)</f>
        <v>2491754744479.3086</v>
      </c>
      <c r="W9">
        <f>VLOOKUP($A9,Electricity!$A$1:$AQ$28,COLUMN(Electricity!W$2),FALSE)</f>
        <v>2515881807754.0049</v>
      </c>
      <c r="X9">
        <f>VLOOKUP($A9,Electricity!$A$1:$AQ$28,COLUMN(Electricity!X$2),FALSE)</f>
        <v>2535794555886.0933</v>
      </c>
      <c r="Y9">
        <f>VLOOKUP($A9,Electricity!$A$1:$AQ$28,COLUMN(Electricity!Y$2),FALSE)</f>
        <v>2553835001915.9116</v>
      </c>
      <c r="Z9">
        <f>VLOOKUP($A9,Electricity!$A$1:$AQ$28,COLUMN(Electricity!Z$2),FALSE)</f>
        <v>2569901212976.0615</v>
      </c>
      <c r="AA9">
        <f>VLOOKUP($A9,Electricity!$A$1:$AQ$28,COLUMN(Electricity!AA$2),FALSE)</f>
        <v>2583867657122.9736</v>
      </c>
      <c r="AB9">
        <f>VLOOKUP($A9,Electricity!$A$1:$AQ$28,COLUMN(Electricity!AB$2),FALSE)</f>
        <v>2595637020763.0825</v>
      </c>
      <c r="AC9">
        <f>VLOOKUP($A9,Electricity!$A$1:$AQ$28,COLUMN(Electricity!AC$2),FALSE)</f>
        <v>2605115832481.1968</v>
      </c>
      <c r="AD9">
        <f>VLOOKUP($A9,Electricity!$A$1:$AQ$28,COLUMN(Electricity!AD$2),FALSE)</f>
        <v>2612215257748.1709</v>
      </c>
      <c r="AE9">
        <f>VLOOKUP($A9,Electricity!$A$1:$AQ$28,COLUMN(Electricity!AE$2),FALSE)</f>
        <v>2616825735643.7383</v>
      </c>
      <c r="AF9">
        <f>VLOOKUP($A9,Electricity!$A$1:$AQ$28,COLUMN(Electricity!AF$2),FALSE)</f>
        <v>2618869910650.6162</v>
      </c>
      <c r="AG9">
        <f>VLOOKUP($A9,Electricity!$A$1:$AQ$28,COLUMN(Electricity!AG$2),FALSE)</f>
        <v>2618251287423.4351</v>
      </c>
      <c r="AH9">
        <f>VLOOKUP($A9,Electricity!$A$1:$AQ$28,COLUMN(Electricity!AH$2),FALSE)</f>
        <v>2612286172122.3457</v>
      </c>
      <c r="AI9">
        <f>VLOOKUP($A9,Electricity!$A$1:$AQ$28,COLUMN(Electricity!AI$2),FALSE)</f>
        <v>2603527720227.5469</v>
      </c>
      <c r="AJ9">
        <f>VLOOKUP($A9,Electricity!$A$1:$AQ$28,COLUMN(Electricity!AJ$2),FALSE)</f>
        <v>2591914094121.0684</v>
      </c>
      <c r="AK9">
        <f>VLOOKUP($A9,Electricity!$A$1:$AQ$28,COLUMN(Electricity!AK$2),FALSE)</f>
        <v>2577394160576.1836</v>
      </c>
      <c r="AL9">
        <f>VLOOKUP($A9,Electricity!$A$1:$AQ$28,COLUMN(Electricity!AL$2),FALSE)</f>
        <v>2559928284496.5503</v>
      </c>
      <c r="AM9">
        <f>VLOOKUP($A9,Electricity!$A$1:$AQ$28,COLUMN(Electricity!AM$2),FALSE)</f>
        <v>2539463423519.1523</v>
      </c>
      <c r="AN9">
        <f>VLOOKUP($A9,Electricity!$A$1:$AQ$28,COLUMN(Electricity!AN$2),FALSE)</f>
        <v>2515985717019.9331</v>
      </c>
      <c r="AO9">
        <f>VLOOKUP($A9,Electricity!$A$1:$AQ$28,COLUMN(Electricity!AO$2),FALSE)</f>
        <v>2489469769032.5977</v>
      </c>
      <c r="AP9">
        <f>VLOOKUP($A9,Electricity!$A$1:$AQ$28,COLUMN(Electricity!AP$2),FALSE)</f>
        <v>2459930381648.2837</v>
      </c>
      <c r="AQ9">
        <f>VLOOKUP($A9,Electricity!$A$1:$AQ$28,COLUMN(Electricity!AQ$2),FALSE)</f>
        <v>2427372460140.1177</v>
      </c>
    </row>
    <row r="10" spans="1:43">
      <c r="A10" s="37" t="s">
        <v>624</v>
      </c>
      <c r="B10" s="224">
        <f>VLOOKUP($A10,Electricity!$A$1:$AQ$28,COLUMN(Electricity!B$2),FALSE)</f>
        <v>3854525805434.8501</v>
      </c>
      <c r="C10">
        <f>VLOOKUP($A10,Electricity!$A$1:$AQ$28,COLUMN(Electricity!C$2),FALSE)</f>
        <v>3678324248184.7612</v>
      </c>
      <c r="D10">
        <f>VLOOKUP($A10,Electricity!$A$1:$AQ$28,COLUMN(Electricity!D$2),FALSE)</f>
        <v>4228530411028.1421</v>
      </c>
      <c r="E10">
        <f>VLOOKUP($A10,Electricity!$A$1:$AQ$28,COLUMN(Electricity!E$2),FALSE)</f>
        <v>4418530112935.0693</v>
      </c>
      <c r="F10">
        <f>VLOOKUP($A10,Electricity!$A$1:$AQ$28,COLUMN(Electricity!F$2),FALSE)</f>
        <v>4600535854102.7871</v>
      </c>
      <c r="G10">
        <f>VLOOKUP($A10,Electricity!$A$1:$AQ$28,COLUMN(Electricity!G$2),FALSE)</f>
        <v>4777105249579.9824</v>
      </c>
      <c r="H10">
        <f>VLOOKUP($A10,Electricity!$A$1:$AQ$28,COLUMN(Electricity!H$2),FALSE)</f>
        <v>4949863215403.4551</v>
      </c>
      <c r="I10">
        <f>VLOOKUP($A10,Electricity!$A$1:$AQ$28,COLUMN(Electricity!I$2),FALSE)</f>
        <v>5117165934853.9355</v>
      </c>
      <c r="J10">
        <f>VLOOKUP($A10,Electricity!$A$1:$AQ$28,COLUMN(Electricity!J$2),FALSE)</f>
        <v>5283980903149.9658</v>
      </c>
      <c r="K10">
        <f>VLOOKUP($A10,Electricity!$A$1:$AQ$28,COLUMN(Electricity!K$2),FALSE)</f>
        <v>5450492259615.2227</v>
      </c>
      <c r="L10">
        <f>VLOOKUP($A10,Electricity!$A$1:$AQ$28,COLUMN(Electricity!L$2),FALSE)</f>
        <v>5616858651183.3652</v>
      </c>
      <c r="M10">
        <f>VLOOKUP($A10,Electricity!$A$1:$AQ$28,COLUMN(Electricity!M$2),FALSE)</f>
        <v>5774657465373.6787</v>
      </c>
      <c r="N10">
        <f>VLOOKUP($A10,Electricity!$A$1:$AQ$28,COLUMN(Electricity!N$2),FALSE)</f>
        <v>5932075538791.7969</v>
      </c>
      <c r="O10">
        <f>VLOOKUP($A10,Electricity!$A$1:$AQ$28,COLUMN(Electricity!O$2),FALSE)</f>
        <v>6089201299448.6182</v>
      </c>
      <c r="P10">
        <f>VLOOKUP($A10,Electricity!$A$1:$AQ$28,COLUMN(Electricity!P$2),FALSE)</f>
        <v>6246101567269.2129</v>
      </c>
      <c r="Q10">
        <f>VLOOKUP($A10,Electricity!$A$1:$AQ$28,COLUMN(Electricity!Q$2),FALSE)</f>
        <v>6402759507108.4404</v>
      </c>
      <c r="R10">
        <f>VLOOKUP($A10,Electricity!$A$1:$AQ$28,COLUMN(Electricity!R$2),FALSE)</f>
        <v>6552713599302.4072</v>
      </c>
      <c r="S10">
        <f>VLOOKUP($A10,Electricity!$A$1:$AQ$28,COLUMN(Electricity!S$2),FALSE)</f>
        <v>6708715808830.8711</v>
      </c>
      <c r="T10">
        <f>VLOOKUP($A10,Electricity!$A$1:$AQ$28,COLUMN(Electricity!T$2),FALSE)</f>
        <v>6864351605058.1963</v>
      </c>
      <c r="U10">
        <f>VLOOKUP($A10,Electricity!$A$1:$AQ$28,COLUMN(Electricity!U$2),FALSE)</f>
        <v>7019513662639.7227</v>
      </c>
      <c r="V10">
        <f>VLOOKUP($A10,Electricity!$A$1:$AQ$28,COLUMN(Electricity!V$2),FALSE)</f>
        <v>7174073320842.1523</v>
      </c>
      <c r="W10">
        <f>VLOOKUP($A10,Electricity!$A$1:$AQ$28,COLUMN(Electricity!W$2),FALSE)</f>
        <v>7323457595482.9102</v>
      </c>
      <c r="X10">
        <f>VLOOKUP($A10,Electricity!$A$1:$AQ$28,COLUMN(Electricity!X$2),FALSE)</f>
        <v>7459822517122.1846</v>
      </c>
      <c r="Y10">
        <f>VLOOKUP($A10,Electricity!$A$1:$AQ$28,COLUMN(Electricity!Y$2),FALSE)</f>
        <v>7589772321253.4932</v>
      </c>
      <c r="Z10">
        <f>VLOOKUP($A10,Electricity!$A$1:$AQ$28,COLUMN(Electricity!Z$2),FALSE)</f>
        <v>7712869586141.0195</v>
      </c>
      <c r="AA10">
        <f>VLOOKUP($A10,Electricity!$A$1:$AQ$28,COLUMN(Electricity!AA$2),FALSE)</f>
        <v>7828600493841.917</v>
      </c>
      <c r="AB10">
        <f>VLOOKUP($A10,Electricity!$A$1:$AQ$28,COLUMN(Electricity!AB$2),FALSE)</f>
        <v>7936530294247.5361</v>
      </c>
      <c r="AC10">
        <f>VLOOKUP($A10,Electricity!$A$1:$AQ$28,COLUMN(Electricity!AC$2),FALSE)</f>
        <v>8036232391284.207</v>
      </c>
      <c r="AD10">
        <f>VLOOKUP($A10,Electricity!$A$1:$AQ$28,COLUMN(Electricity!AD$2),FALSE)</f>
        <v>8127291552640.7402</v>
      </c>
      <c r="AE10">
        <f>VLOOKUP($A10,Electricity!$A$1:$AQ$28,COLUMN(Electricity!AE$2),FALSE)</f>
        <v>8209225128621.8027</v>
      </c>
      <c r="AF10">
        <f>VLOOKUP($A10,Electricity!$A$1:$AQ$28,COLUMN(Electricity!AF$2),FALSE)</f>
        <v>8281647970728.4688</v>
      </c>
      <c r="AG10">
        <f>VLOOKUP($A10,Electricity!$A$1:$AQ$28,COLUMN(Electricity!AG$2),FALSE)</f>
        <v>8344113020161.3047</v>
      </c>
      <c r="AH10">
        <f>VLOOKUP($A10,Electricity!$A$1:$AQ$28,COLUMN(Electricity!AH$2),FALSE)</f>
        <v>8387863210571.1387</v>
      </c>
      <c r="AI10">
        <f>VLOOKUP($A10,Electricity!$A$1:$AQ$28,COLUMN(Electricity!AI$2),FALSE)</f>
        <v>8420834125047.7646</v>
      </c>
      <c r="AJ10">
        <f>VLOOKUP($A10,Electricity!$A$1:$AQ$28,COLUMN(Electricity!AJ$2),FALSE)</f>
        <v>8442692446355.2598</v>
      </c>
      <c r="AK10">
        <f>VLOOKUP($A10,Electricity!$A$1:$AQ$28,COLUMN(Electricity!AK$2),FALSE)</f>
        <v>8453140424950.8477</v>
      </c>
      <c r="AL10">
        <f>VLOOKUP($A10,Electricity!$A$1:$AQ$28,COLUMN(Electricity!AL$2),FALSE)</f>
        <v>8451919645858.4922</v>
      </c>
      <c r="AM10">
        <f>VLOOKUP($A10,Electricity!$A$1:$AQ$28,COLUMN(Electricity!AM$2),FALSE)</f>
        <v>8438729421853.7891</v>
      </c>
      <c r="AN10">
        <f>VLOOKUP($A10,Electricity!$A$1:$AQ$28,COLUMN(Electricity!AN$2),FALSE)</f>
        <v>8413401120648.5273</v>
      </c>
      <c r="AO10">
        <f>VLOOKUP($A10,Electricity!$A$1:$AQ$28,COLUMN(Electricity!AO$2),FALSE)</f>
        <v>8375731486317.5371</v>
      </c>
      <c r="AP10">
        <f>VLOOKUP($A10,Electricity!$A$1:$AQ$28,COLUMN(Electricity!AP$2),FALSE)</f>
        <v>8325656350000.0342</v>
      </c>
      <c r="AQ10">
        <f>VLOOKUP($A10,Electricity!$A$1:$AQ$28,COLUMN(Electricity!AQ$2),FALSE)</f>
        <v>8263083881926.1074</v>
      </c>
    </row>
    <row r="11" spans="1:43">
      <c r="A11" s="37" t="s">
        <v>612</v>
      </c>
      <c r="B11" s="224">
        <f>VLOOKUP($A11,Electricity!$A$1:$AQ$28,COLUMN(Electricity!B$2),FALSE)</f>
        <v>16019936764485.031</v>
      </c>
      <c r="C11">
        <f>VLOOKUP($A11,Electricity!$A$1:$AQ$28,COLUMN(Electricity!C$2),FALSE)</f>
        <v>15999509081366.924</v>
      </c>
      <c r="D11">
        <f>VLOOKUP($A11,Electricity!$A$1:$AQ$28,COLUMN(Electricity!D$2),FALSE)</f>
        <v>16532233044970.852</v>
      </c>
      <c r="E11">
        <f>VLOOKUP($A11,Electricity!$A$1:$AQ$28,COLUMN(Electricity!E$2),FALSE)</f>
        <v>16826106895022.305</v>
      </c>
      <c r="F11">
        <f>VLOOKUP($A11,Electricity!$A$1:$AQ$28,COLUMN(Electricity!F$2),FALSE)</f>
        <v>17113355644446.053</v>
      </c>
      <c r="G11">
        <f>VLOOKUP($A11,Electricity!$A$1:$AQ$28,COLUMN(Electricity!G$2),FALSE)</f>
        <v>17394022475255.801</v>
      </c>
      <c r="H11">
        <f>VLOOKUP($A11,Electricity!$A$1:$AQ$28,COLUMN(Electricity!H$2),FALSE)</f>
        <v>17671224663869.055</v>
      </c>
      <c r="I11">
        <f>VLOOKUP($A11,Electricity!$A$1:$AQ$28,COLUMN(Electricity!I$2),FALSE)</f>
        <v>17941581221215.949</v>
      </c>
      <c r="J11">
        <f>VLOOKUP($A11,Electricity!$A$1:$AQ$28,COLUMN(Electricity!J$2),FALSE)</f>
        <v>18214558157916.629</v>
      </c>
      <c r="K11">
        <f>VLOOKUP($A11,Electricity!$A$1:$AQ$28,COLUMN(Electricity!K$2),FALSE)</f>
        <v>18490164621215.984</v>
      </c>
      <c r="L11">
        <f>VLOOKUP($A11,Electricity!$A$1:$AQ$28,COLUMN(Electricity!L$2),FALSE)</f>
        <v>18768392215100.594</v>
      </c>
      <c r="M11">
        <f>VLOOKUP($A11,Electricity!$A$1:$AQ$28,COLUMN(Electricity!M$2),FALSE)</f>
        <v>19033134666257.141</v>
      </c>
      <c r="N11">
        <f>VLOOKUP($A11,Electricity!$A$1:$AQ$28,COLUMN(Electricity!N$2),FALSE)</f>
        <v>19299748264133.156</v>
      </c>
      <c r="O11">
        <f>VLOOKUP($A11,Electricity!$A$1:$AQ$28,COLUMN(Electricity!O$2),FALSE)</f>
        <v>19568166709732.703</v>
      </c>
      <c r="P11">
        <f>VLOOKUP($A11,Electricity!$A$1:$AQ$28,COLUMN(Electricity!P$2),FALSE)</f>
        <v>19838308579916.051</v>
      </c>
      <c r="Q11">
        <f>VLOOKUP($A11,Electricity!$A$1:$AQ$28,COLUMN(Electricity!Q$2),FALSE)</f>
        <v>20109961606509.75</v>
      </c>
      <c r="R11">
        <f>VLOOKUP($A11,Electricity!$A$1:$AQ$28,COLUMN(Electricity!R$2),FALSE)</f>
        <v>20371170609282.469</v>
      </c>
      <c r="S11">
        <f>VLOOKUP($A11,Electricity!$A$1:$AQ$28,COLUMN(Electricity!S$2),FALSE)</f>
        <v>20645133811084.281</v>
      </c>
      <c r="T11">
        <f>VLOOKUP($A11,Electricity!$A$1:$AQ$28,COLUMN(Electricity!T$2),FALSE)</f>
        <v>20919962898596.215</v>
      </c>
      <c r="U11">
        <f>VLOOKUP($A11,Electricity!$A$1:$AQ$28,COLUMN(Electricity!U$2),FALSE)</f>
        <v>21195360122805.555</v>
      </c>
      <c r="V11">
        <f>VLOOKUP($A11,Electricity!$A$1:$AQ$28,COLUMN(Electricity!V$2),FALSE)</f>
        <v>21471005101662.984</v>
      </c>
      <c r="W11">
        <f>VLOOKUP($A11,Electricity!$A$1:$AQ$28,COLUMN(Electricity!W$2),FALSE)</f>
        <v>21738643712192.809</v>
      </c>
      <c r="X11">
        <f>VLOOKUP($A11,Electricity!$A$1:$AQ$28,COLUMN(Electricity!X$2),FALSE)</f>
        <v>21984313603236.086</v>
      </c>
      <c r="Y11">
        <f>VLOOKUP($A11,Electricity!$A$1:$AQ$28,COLUMN(Electricity!Y$2),FALSE)</f>
        <v>22219898054268.152</v>
      </c>
      <c r="Z11">
        <f>VLOOKUP($A11,Electricity!$A$1:$AQ$28,COLUMN(Electricity!Z$2),FALSE)</f>
        <v>22444648994063.363</v>
      </c>
      <c r="AA11">
        <f>VLOOKUP($A11,Electricity!$A$1:$AQ$28,COLUMN(Electricity!AA$2),FALSE)</f>
        <v>22657689876959.188</v>
      </c>
      <c r="AB11">
        <f>VLOOKUP($A11,Electricity!$A$1:$AQ$28,COLUMN(Electricity!AB$2),FALSE)</f>
        <v>22858290446653.902</v>
      </c>
      <c r="AC11">
        <f>VLOOKUP($A11,Electricity!$A$1:$AQ$28,COLUMN(Electricity!AC$2),FALSE)</f>
        <v>23045739403479.492</v>
      </c>
      <c r="AD11">
        <f>VLOOKUP($A11,Electricity!$A$1:$AQ$28,COLUMN(Electricity!AD$2),FALSE)</f>
        <v>23219349194569.398</v>
      </c>
      <c r="AE11">
        <f>VLOOKUP($A11,Electricity!$A$1:$AQ$28,COLUMN(Electricity!AE$2),FALSE)</f>
        <v>23378317514285.797</v>
      </c>
      <c r="AF11">
        <f>VLOOKUP($A11,Electricity!$A$1:$AQ$28,COLUMN(Electricity!AF$2),FALSE)</f>
        <v>23522015763161.941</v>
      </c>
      <c r="AG11">
        <f>VLOOKUP($A11,Electricity!$A$1:$AQ$28,COLUMN(Electricity!AG$2),FALSE)</f>
        <v>23649709258933.395</v>
      </c>
      <c r="AH11">
        <f>VLOOKUP($A11,Electricity!$A$1:$AQ$28,COLUMN(Electricity!AH$2),FALSE)</f>
        <v>23746233813588.559</v>
      </c>
      <c r="AI11">
        <f>VLOOKUP($A11,Electricity!$A$1:$AQ$28,COLUMN(Electricity!AI$2),FALSE)</f>
        <v>23825472683072.137</v>
      </c>
      <c r="AJ11">
        <f>VLOOKUP($A11,Electricity!$A$1:$AQ$28,COLUMN(Electricity!AJ$2),FALSE)</f>
        <v>23886888828403.844</v>
      </c>
      <c r="AK11">
        <f>VLOOKUP($A11,Electricity!$A$1:$AQ$28,COLUMN(Electricity!AK$2),FALSE)</f>
        <v>23930006802979.496</v>
      </c>
      <c r="AL11">
        <f>VLOOKUP($A11,Electricity!$A$1:$AQ$28,COLUMN(Electricity!AL$2),FALSE)</f>
        <v>23954418574725.676</v>
      </c>
      <c r="AM11">
        <f>VLOOKUP($A11,Electricity!$A$1:$AQ$28,COLUMN(Electricity!AM$2),FALSE)</f>
        <v>23959642423683.039</v>
      </c>
      <c r="AN11">
        <f>VLOOKUP($A11,Electricity!$A$1:$AQ$28,COLUMN(Electricity!AN$2),FALSE)</f>
        <v>23945423074176.637</v>
      </c>
      <c r="AO11">
        <f>VLOOKUP($A11,Electricity!$A$1:$AQ$28,COLUMN(Electricity!AO$2),FALSE)</f>
        <v>23911443910844.523</v>
      </c>
      <c r="AP11">
        <f>VLOOKUP($A11,Electricity!$A$1:$AQ$28,COLUMN(Electricity!AP$2),FALSE)</f>
        <v>23857625151364.535</v>
      </c>
      <c r="AQ11">
        <f>VLOOKUP($A11,Electricity!$A$1:$AQ$28,COLUMN(Electricity!AQ$2),FALSE)</f>
        <v>23783836916853.379</v>
      </c>
    </row>
    <row r="12" spans="1:43">
      <c r="A12" s="37" t="s">
        <v>625</v>
      </c>
      <c r="B12" s="224">
        <f>VLOOKUP($A12,Electricity!$A$1:$AQ$28,COLUMN(Electricity!B$2),FALSE)</f>
        <v>33964526143331.656</v>
      </c>
      <c r="C12">
        <f>VLOOKUP($A12,Electricity!$A$1:$AQ$28,COLUMN(Electricity!C$2),FALSE)</f>
        <v>34675622975572.898</v>
      </c>
      <c r="D12">
        <f>VLOOKUP($A12,Electricity!$A$1:$AQ$28,COLUMN(Electricity!D$2),FALSE)</f>
        <v>39217750902162.438</v>
      </c>
      <c r="E12">
        <f>VLOOKUP($A12,Electricity!$A$1:$AQ$28,COLUMN(Electricity!E$2),FALSE)</f>
        <v>40171403170055.07</v>
      </c>
      <c r="F12">
        <f>VLOOKUP($A12,Electricity!$A$1:$AQ$28,COLUMN(Electricity!F$2),FALSE)</f>
        <v>41063216981685.891</v>
      </c>
      <c r="G12">
        <f>VLOOKUP($A12,Electricity!$A$1:$AQ$28,COLUMN(Electricity!G$2),FALSE)</f>
        <v>41919077086835.523</v>
      </c>
      <c r="H12">
        <f>VLOOKUP($A12,Electricity!$A$1:$AQ$28,COLUMN(Electricity!H$2),FALSE)</f>
        <v>42748078034107.438</v>
      </c>
      <c r="I12">
        <f>VLOOKUP($A12,Electricity!$A$1:$AQ$28,COLUMN(Electricity!I$2),FALSE)</f>
        <v>43544799290363.594</v>
      </c>
      <c r="J12">
        <f>VLOOKUP($A12,Electricity!$A$1:$AQ$28,COLUMN(Electricity!J$2),FALSE)</f>
        <v>44332092230557.344</v>
      </c>
      <c r="K12">
        <f>VLOOKUP($A12,Electricity!$A$1:$AQ$28,COLUMN(Electricity!K$2),FALSE)</f>
        <v>45111773056540.859</v>
      </c>
      <c r="L12">
        <f>VLOOKUP($A12,Electricity!$A$1:$AQ$28,COLUMN(Electricity!L$2),FALSE)</f>
        <v>45885403582847.398</v>
      </c>
      <c r="M12">
        <f>VLOOKUP($A12,Electricity!$A$1:$AQ$28,COLUMN(Electricity!M$2),FALSE)</f>
        <v>46618202845325.547</v>
      </c>
      <c r="N12">
        <f>VLOOKUP($A12,Electricity!$A$1:$AQ$28,COLUMN(Electricity!N$2),FALSE)</f>
        <v>47345707303841.484</v>
      </c>
      <c r="O12">
        <f>VLOOKUP($A12,Electricity!$A$1:$AQ$28,COLUMN(Electricity!O$2),FALSE)</f>
        <v>48068852141312.391</v>
      </c>
      <c r="P12">
        <f>VLOOKUP($A12,Electricity!$A$1:$AQ$28,COLUMN(Electricity!P$2),FALSE)</f>
        <v>48788403124408.813</v>
      </c>
      <c r="Q12">
        <f>VLOOKUP($A12,Electricity!$A$1:$AQ$28,COLUMN(Electricity!Q$2),FALSE)</f>
        <v>49504710872666.156</v>
      </c>
      <c r="R12">
        <f>VLOOKUP($A12,Electricity!$A$1:$AQ$28,COLUMN(Electricity!R$2),FALSE)</f>
        <v>50191404575643.945</v>
      </c>
      <c r="S12">
        <f>VLOOKUP($A12,Electricity!$A$1:$AQ$28,COLUMN(Electricity!S$2),FALSE)</f>
        <v>50901660573361.609</v>
      </c>
      <c r="T12">
        <f>VLOOKUP($A12,Electricity!$A$1:$AQ$28,COLUMN(Electricity!T$2),FALSE)</f>
        <v>51609124350677.805</v>
      </c>
      <c r="U12">
        <f>VLOOKUP($A12,Electricity!$A$1:$AQ$28,COLUMN(Electricity!U$2),FALSE)</f>
        <v>52313601404507.445</v>
      </c>
      <c r="V12">
        <f>VLOOKUP($A12,Electricity!$A$1:$AQ$28,COLUMN(Electricity!V$2),FALSE)</f>
        <v>53014783438438.18</v>
      </c>
      <c r="W12">
        <f>VLOOKUP($A12,Electricity!$A$1:$AQ$28,COLUMN(Electricity!W$2),FALSE)</f>
        <v>53694227740877.977</v>
      </c>
      <c r="X12">
        <f>VLOOKUP($A12,Electricity!$A$1:$AQ$28,COLUMN(Electricity!X$2),FALSE)</f>
        <v>54320367662315.781</v>
      </c>
      <c r="Y12">
        <f>VLOOKUP($A12,Electricity!$A$1:$AQ$28,COLUMN(Electricity!Y$2),FALSE)</f>
        <v>54920502145950.672</v>
      </c>
      <c r="Z12">
        <f>VLOOKUP($A12,Electricity!$A$1:$AQ$28,COLUMN(Electricity!Z$2),FALSE)</f>
        <v>55493138699275.563</v>
      </c>
      <c r="AA12">
        <f>VLOOKUP($A12,Electricity!$A$1:$AQ$28,COLUMN(Electricity!AA$2),FALSE)</f>
        <v>56036463974772.445</v>
      </c>
      <c r="AB12">
        <f>VLOOKUP($A12,Electricity!$A$1:$AQ$28,COLUMN(Electricity!AB$2),FALSE)</f>
        <v>56548974915250.938</v>
      </c>
      <c r="AC12">
        <f>VLOOKUP($A12,Electricity!$A$1:$AQ$28,COLUMN(Electricity!AC$2),FALSE)</f>
        <v>57029191686965.398</v>
      </c>
      <c r="AD12">
        <f>VLOOKUP($A12,Electricity!$A$1:$AQ$28,COLUMN(Electricity!AD$2),FALSE)</f>
        <v>57475671557626.344</v>
      </c>
      <c r="AE12">
        <f>VLOOKUP($A12,Electricity!$A$1:$AQ$28,COLUMN(Electricity!AE$2),FALSE)</f>
        <v>57886694361221.75</v>
      </c>
      <c r="AF12">
        <f>VLOOKUP($A12,Electricity!$A$1:$AQ$28,COLUMN(Electricity!AF$2),FALSE)</f>
        <v>58260924832477.852</v>
      </c>
      <c r="AG12">
        <f>VLOOKUP($A12,Electricity!$A$1:$AQ$28,COLUMN(Electricity!AG$2),FALSE)</f>
        <v>58596774196937.906</v>
      </c>
      <c r="AH12">
        <f>VLOOKUP($A12,Electricity!$A$1:$AQ$28,COLUMN(Electricity!AH$2),FALSE)</f>
        <v>58859574917163.203</v>
      </c>
      <c r="AI12">
        <f>VLOOKUP($A12,Electricity!$A$1:$AQ$28,COLUMN(Electricity!AI$2),FALSE)</f>
        <v>59081205467420.609</v>
      </c>
      <c r="AJ12">
        <f>VLOOKUP($A12,Electricity!$A$1:$AQ$28,COLUMN(Electricity!AJ$2),FALSE)</f>
        <v>59260510198307.922</v>
      </c>
      <c r="AK12">
        <f>VLOOKUP($A12,Electricity!$A$1:$AQ$28,COLUMN(Electricity!AK$2),FALSE)</f>
        <v>59396469526494.844</v>
      </c>
      <c r="AL12">
        <f>VLOOKUP($A12,Electricity!$A$1:$AQ$28,COLUMN(Electricity!AL$2),FALSE)</f>
        <v>59488214340625.063</v>
      </c>
      <c r="AM12">
        <f>VLOOKUP($A12,Electricity!$A$1:$AQ$28,COLUMN(Electricity!AM$2),FALSE)</f>
        <v>59534703179751.875</v>
      </c>
      <c r="AN12">
        <f>VLOOKUP($A12,Electricity!$A$1:$AQ$28,COLUMN(Electricity!AN$2),FALSE)</f>
        <v>59535411425097.172</v>
      </c>
      <c r="AO12">
        <f>VLOOKUP($A12,Electricity!$A$1:$AQ$28,COLUMN(Electricity!AO$2),FALSE)</f>
        <v>59489671795965.406</v>
      </c>
      <c r="AP12">
        <f>VLOOKUP($A12,Electricity!$A$1:$AQ$28,COLUMN(Electricity!AP$2),FALSE)</f>
        <v>59397359018510.641</v>
      </c>
      <c r="AQ12">
        <f>VLOOKUP($A12,Electricity!$A$1:$AQ$28,COLUMN(Electricity!AQ$2),FALSE)</f>
        <v>59258231870968.727</v>
      </c>
    </row>
    <row r="13" spans="1:43">
      <c r="A13" s="37" t="s">
        <v>626</v>
      </c>
      <c r="B13" s="224">
        <f>VLOOKUP($A13,Electricity!$A$1:$AQ$28,COLUMN(Electricity!B$2),FALSE)</f>
        <v>10836825368059.9</v>
      </c>
      <c r="C13">
        <f>VLOOKUP($A13,Electricity!$A$1:$AQ$28,COLUMN(Electricity!C$2),FALSE)</f>
        <v>10987357046668.039</v>
      </c>
      <c r="D13">
        <f>VLOOKUP($A13,Electricity!$A$1:$AQ$28,COLUMN(Electricity!D$2),FALSE)</f>
        <v>12771981087610.396</v>
      </c>
      <c r="E13">
        <f>VLOOKUP($A13,Electricity!$A$1:$AQ$28,COLUMN(Electricity!E$2),FALSE)</f>
        <v>13237475645087.902</v>
      </c>
      <c r="F13">
        <f>VLOOKUP($A13,Electricity!$A$1:$AQ$28,COLUMN(Electricity!F$2),FALSE)</f>
        <v>13679238713415.91</v>
      </c>
      <c r="G13">
        <f>VLOOKUP($A13,Electricity!$A$1:$AQ$28,COLUMN(Electricity!G$2),FALSE)</f>
        <v>14105314311439.207</v>
      </c>
      <c r="H13">
        <f>VLOOKUP($A13,Electricity!$A$1:$AQ$28,COLUMN(Electricity!H$2),FALSE)</f>
        <v>14520739385824.777</v>
      </c>
      <c r="I13">
        <f>VLOOKUP($A13,Electricity!$A$1:$AQ$28,COLUMN(Electricity!I$2),FALSE)</f>
        <v>14920864810208.217</v>
      </c>
      <c r="J13">
        <f>VLOOKUP($A13,Electricity!$A$1:$AQ$28,COLUMN(Electricity!J$2),FALSE)</f>
        <v>15320297973761.912</v>
      </c>
      <c r="K13">
        <f>VLOOKUP($A13,Electricity!$A$1:$AQ$28,COLUMN(Electricity!K$2),FALSE)</f>
        <v>15719518099727.244</v>
      </c>
      <c r="L13">
        <f>VLOOKUP($A13,Electricity!$A$1:$AQ$28,COLUMN(Electricity!L$2),FALSE)</f>
        <v>16118927588138.883</v>
      </c>
      <c r="M13">
        <f>VLOOKUP($A13,Electricity!$A$1:$AQ$28,COLUMN(Electricity!M$2),FALSE)</f>
        <v>16494416086133.156</v>
      </c>
      <c r="N13">
        <f>VLOOKUP($A13,Electricity!$A$1:$AQ$28,COLUMN(Electricity!N$2),FALSE)</f>
        <v>16869536664091.213</v>
      </c>
      <c r="O13">
        <f>VLOOKUP($A13,Electricity!$A$1:$AQ$28,COLUMN(Electricity!O$2),FALSE)</f>
        <v>17244488556407.961</v>
      </c>
      <c r="P13">
        <f>VLOOKUP($A13,Electricity!$A$1:$AQ$28,COLUMN(Electricity!P$2),FALSE)</f>
        <v>17619412107860.941</v>
      </c>
      <c r="Q13">
        <f>VLOOKUP($A13,Electricity!$A$1:$AQ$28,COLUMN(Electricity!Q$2),FALSE)</f>
        <v>17994215236595.531</v>
      </c>
      <c r="R13">
        <f>VLOOKUP($A13,Electricity!$A$1:$AQ$28,COLUMN(Electricity!R$2),FALSE)</f>
        <v>18350763250486.434</v>
      </c>
      <c r="S13">
        <f>VLOOKUP($A13,Electricity!$A$1:$AQ$28,COLUMN(Electricity!S$2),FALSE)</f>
        <v>18724794864277.855</v>
      </c>
      <c r="T13">
        <f>VLOOKUP($A13,Electricity!$A$1:$AQ$28,COLUMN(Electricity!T$2),FALSE)</f>
        <v>19098254879700.855</v>
      </c>
      <c r="U13">
        <f>VLOOKUP($A13,Electricity!$A$1:$AQ$28,COLUMN(Electricity!U$2),FALSE)</f>
        <v>19470820544835.051</v>
      </c>
      <c r="V13">
        <f>VLOOKUP($A13,Electricity!$A$1:$AQ$28,COLUMN(Electricity!V$2),FALSE)</f>
        <v>19842116029766.789</v>
      </c>
      <c r="W13">
        <f>VLOOKUP($A13,Electricity!$A$1:$AQ$28,COLUMN(Electricity!W$2),FALSE)</f>
        <v>20199513061507.184</v>
      </c>
      <c r="X13">
        <f>VLOOKUP($A13,Electricity!$A$1:$AQ$28,COLUMN(Electricity!X$2),FALSE)</f>
        <v>20521519210062.148</v>
      </c>
      <c r="Y13">
        <f>VLOOKUP($A13,Electricity!$A$1:$AQ$28,COLUMN(Electricity!Y$2),FALSE)</f>
        <v>20826497328811.891</v>
      </c>
      <c r="Z13">
        <f>VLOOKUP($A13,Electricity!$A$1:$AQ$28,COLUMN(Electricity!Z$2),FALSE)</f>
        <v>21113338043504.027</v>
      </c>
      <c r="AA13">
        <f>VLOOKUP($A13,Electricity!$A$1:$AQ$28,COLUMN(Electricity!AA$2),FALSE)</f>
        <v>21380726580417.574</v>
      </c>
      <c r="AB13">
        <f>VLOOKUP($A13,Electricity!$A$1:$AQ$28,COLUMN(Electricity!AB$2),FALSE)</f>
        <v>21627568371088.48</v>
      </c>
      <c r="AC13">
        <f>VLOOKUP($A13,Electricity!$A$1:$AQ$28,COLUMN(Electricity!AC$2),FALSE)</f>
        <v>21852793428938.852</v>
      </c>
      <c r="AD13">
        <f>VLOOKUP($A13,Electricity!$A$1:$AQ$28,COLUMN(Electricity!AD$2),FALSE)</f>
        <v>22055364583593.621</v>
      </c>
      <c r="AE13">
        <f>VLOOKUP($A13,Electricity!$A$1:$AQ$28,COLUMN(Electricity!AE$2),FALSE)</f>
        <v>22234063604841.352</v>
      </c>
      <c r="AF13">
        <f>VLOOKUP($A13,Electricity!$A$1:$AQ$28,COLUMN(Electricity!AF$2),FALSE)</f>
        <v>22387938597978.156</v>
      </c>
      <c r="AG13">
        <f>VLOOKUP($A13,Electricity!$A$1:$AQ$28,COLUMN(Electricity!AG$2),FALSE)</f>
        <v>22515871184611.004</v>
      </c>
      <c r="AH13">
        <f>VLOOKUP($A13,Electricity!$A$1:$AQ$28,COLUMN(Electricity!AH$2),FALSE)</f>
        <v>22594360034748.613</v>
      </c>
      <c r="AI13">
        <f>VLOOKUP($A13,Electricity!$A$1:$AQ$28,COLUMN(Electricity!AI$2),FALSE)</f>
        <v>22644945404874.117</v>
      </c>
      <c r="AJ13">
        <f>VLOOKUP($A13,Electricity!$A$1:$AQ$28,COLUMN(Electricity!AJ$2),FALSE)</f>
        <v>22666813763770.289</v>
      </c>
      <c r="AK13">
        <f>VLOOKUP($A13,Electricity!$A$1:$AQ$28,COLUMN(Electricity!AK$2),FALSE)</f>
        <v>22659246640009.855</v>
      </c>
      <c r="AL13">
        <f>VLOOKUP($A13,Electricity!$A$1:$AQ$28,COLUMN(Electricity!AL$2),FALSE)</f>
        <v>22621630006482.43</v>
      </c>
      <c r="AM13">
        <f>VLOOKUP($A13,Electricity!$A$1:$AQ$28,COLUMN(Electricity!AM$2),FALSE)</f>
        <v>22553235480938.945</v>
      </c>
      <c r="AN13">
        <f>VLOOKUP($A13,Electricity!$A$1:$AQ$28,COLUMN(Electricity!AN$2),FALSE)</f>
        <v>22453686489270.512</v>
      </c>
      <c r="AO13">
        <f>VLOOKUP($A13,Electricity!$A$1:$AQ$28,COLUMN(Electricity!AO$2),FALSE)</f>
        <v>22322511680321.938</v>
      </c>
      <c r="AP13">
        <f>VLOOKUP($A13,Electricity!$A$1:$AQ$28,COLUMN(Electricity!AP$2),FALSE)</f>
        <v>22159608095238.602</v>
      </c>
      <c r="AQ13">
        <f>VLOOKUP($A13,Electricity!$A$1:$AQ$28,COLUMN(Electricity!AQ$2),FALSE)</f>
        <v>21964795688885.91</v>
      </c>
    </row>
    <row r="14" spans="1:43">
      <c r="A14" s="37" t="s">
        <v>627</v>
      </c>
      <c r="B14" s="224">
        <f>VLOOKUP($A14,Electricity!$A$1:$AQ$28,COLUMN(Electricity!B$2),FALSE)</f>
        <v>4155613183889.7446</v>
      </c>
      <c r="C14">
        <f>VLOOKUP($A14,Electricity!$A$1:$AQ$28,COLUMN(Electricity!C$2),FALSE)</f>
        <v>4136195096858.3579</v>
      </c>
      <c r="D14">
        <f>VLOOKUP($A14,Electricity!$A$1:$AQ$28,COLUMN(Electricity!D$2),FALSE)</f>
        <v>4479280636810.4033</v>
      </c>
      <c r="E14">
        <f>VLOOKUP($A14,Electricity!$A$1:$AQ$28,COLUMN(Electricity!E$2),FALSE)</f>
        <v>4493230511235.1592</v>
      </c>
      <c r="F14">
        <f>VLOOKUP($A14,Electricity!$A$1:$AQ$28,COLUMN(Electricity!F$2),FALSE)</f>
        <v>4499427375978.5645</v>
      </c>
      <c r="G14">
        <f>VLOOKUP($A14,Electricity!$A$1:$AQ$28,COLUMN(Electricity!G$2),FALSE)</f>
        <v>4501131681470.5039</v>
      </c>
      <c r="H14">
        <f>VLOOKUP($A14,Electricity!$A$1:$AQ$28,COLUMN(Electricity!H$2),FALSE)</f>
        <v>4500287644656.7695</v>
      </c>
      <c r="I14">
        <f>VLOOKUP($A14,Electricity!$A$1:$AQ$28,COLUMN(Electricity!I$2),FALSE)</f>
        <v>4495699932568.2275</v>
      </c>
      <c r="J14">
        <f>VLOOKUP($A14,Electricity!$A$1:$AQ$28,COLUMN(Electricity!J$2),FALSE)</f>
        <v>4491945222255.0586</v>
      </c>
      <c r="K14">
        <f>VLOOKUP($A14,Electricity!$A$1:$AQ$28,COLUMN(Electricity!K$2),FALSE)</f>
        <v>4489085573270.708</v>
      </c>
      <c r="L14">
        <f>VLOOKUP($A14,Electricity!$A$1:$AQ$28,COLUMN(Electricity!L$2),FALSE)</f>
        <v>4487156343147.4131</v>
      </c>
      <c r="M14">
        <f>VLOOKUP($A14,Electricity!$A$1:$AQ$28,COLUMN(Electricity!M$2),FALSE)</f>
        <v>4479533251816.6543</v>
      </c>
      <c r="N14">
        <f>VLOOKUP($A14,Electricity!$A$1:$AQ$28,COLUMN(Electricity!N$2),FALSE)</f>
        <v>4472858459813.6973</v>
      </c>
      <c r="O14">
        <f>VLOOKUP($A14,Electricity!$A$1:$AQ$28,COLUMN(Electricity!O$2),FALSE)</f>
        <v>4467108367512.5723</v>
      </c>
      <c r="P14">
        <f>VLOOKUP($A14,Electricity!$A$1:$AQ$28,COLUMN(Electricity!P$2),FALSE)</f>
        <v>4462247505230.6631</v>
      </c>
      <c r="Q14">
        <f>VLOOKUP($A14,Electricity!$A$1:$AQ$28,COLUMN(Electricity!Q$2),FALSE)</f>
        <v>4458186780191.0498</v>
      </c>
      <c r="R14">
        <f>VLOOKUP($A14,Electricity!$A$1:$AQ$28,COLUMN(Electricity!R$2),FALSE)</f>
        <v>4450469712642.7227</v>
      </c>
      <c r="S14">
        <f>VLOOKUP($A14,Electricity!$A$1:$AQ$28,COLUMN(Electricity!S$2),FALSE)</f>
        <v>4447803931877.0039</v>
      </c>
      <c r="T14">
        <f>VLOOKUP($A14,Electricity!$A$1:$AQ$28,COLUMN(Electricity!T$2),FALSE)</f>
        <v>4445674834451.2188</v>
      </c>
      <c r="U14">
        <f>VLOOKUP($A14,Electricity!$A$1:$AQ$28,COLUMN(Electricity!U$2),FALSE)</f>
        <v>4443971179222.2217</v>
      </c>
      <c r="V14">
        <f>VLOOKUP($A14,Electricity!$A$1:$AQ$28,COLUMN(Electricity!V$2),FALSE)</f>
        <v>4442578764216.749</v>
      </c>
      <c r="W14">
        <f>VLOOKUP($A14,Electricity!$A$1:$AQ$28,COLUMN(Electricity!W$2),FALSE)</f>
        <v>4438699841081.9541</v>
      </c>
      <c r="X14">
        <f>VLOOKUP($A14,Electricity!$A$1:$AQ$28,COLUMN(Electricity!X$2),FALSE)</f>
        <v>4427826945795.0322</v>
      </c>
      <c r="Y14">
        <f>VLOOKUP($A14,Electricity!$A$1:$AQ$28,COLUMN(Electricity!Y$2),FALSE)</f>
        <v>4414217075119.3984</v>
      </c>
      <c r="Z14">
        <f>VLOOKUP($A14,Electricity!$A$1:$AQ$28,COLUMN(Electricity!Z$2),FALSE)</f>
        <v>4397772955758.417</v>
      </c>
      <c r="AA14">
        <f>VLOOKUP($A14,Electricity!$A$1:$AQ$28,COLUMN(Electricity!AA$2),FALSE)</f>
        <v>4378360198549.7813</v>
      </c>
      <c r="AB14">
        <f>VLOOKUP($A14,Electricity!$A$1:$AQ$28,COLUMN(Electricity!AB$2),FALSE)</f>
        <v>4355896002186.625</v>
      </c>
      <c r="AC14">
        <f>VLOOKUP($A14,Electricity!$A$1:$AQ$28,COLUMN(Electricity!AC$2),FALSE)</f>
        <v>4330306122035.9658</v>
      </c>
      <c r="AD14">
        <f>VLOOKUP($A14,Electricity!$A$1:$AQ$28,COLUMN(Electricity!AD$2),FALSE)</f>
        <v>4301525746215.7368</v>
      </c>
      <c r="AE14">
        <f>VLOOKUP($A14,Electricity!$A$1:$AQ$28,COLUMN(Electricity!AE$2),FALSE)</f>
        <v>4269457653277.8296</v>
      </c>
      <c r="AF14">
        <f>VLOOKUP($A14,Electricity!$A$1:$AQ$28,COLUMN(Electricity!AF$2),FALSE)</f>
        <v>4234059237624.9214</v>
      </c>
      <c r="AG14">
        <f>VLOOKUP($A14,Electricity!$A$1:$AQ$28,COLUMN(Electricity!AG$2),FALSE)</f>
        <v>4195257761706.769</v>
      </c>
      <c r="AH14">
        <f>VLOOKUP($A14,Electricity!$A$1:$AQ$28,COLUMN(Electricity!AH$2),FALSE)</f>
        <v>4148873043332.1787</v>
      </c>
      <c r="AI14">
        <f>VLOOKUP($A14,Electricity!$A$1:$AQ$28,COLUMN(Electricity!AI$2),FALSE)</f>
        <v>4099114024274.3755</v>
      </c>
      <c r="AJ14">
        <f>VLOOKUP($A14,Electricity!$A$1:$AQ$28,COLUMN(Electricity!AJ$2),FALSE)</f>
        <v>4045961568552.9736</v>
      </c>
      <c r="AK14">
        <f>VLOOKUP($A14,Electricity!$A$1:$AQ$28,COLUMN(Electricity!AK$2),FALSE)</f>
        <v>3989412838885.9302</v>
      </c>
      <c r="AL14">
        <f>VLOOKUP($A14,Electricity!$A$1:$AQ$28,COLUMN(Electricity!AL$2),FALSE)</f>
        <v>3929481842479.1143</v>
      </c>
      <c r="AM14">
        <f>VLOOKUP($A14,Electricity!$A$1:$AQ$28,COLUMN(Electricity!AM$2),FALSE)</f>
        <v>3866160836675.374</v>
      </c>
      <c r="AN14">
        <f>VLOOKUP($A14,Electricity!$A$1:$AQ$28,COLUMN(Electricity!AN$2),FALSE)</f>
        <v>3799500643289.2573</v>
      </c>
      <c r="AO14">
        <f>VLOOKUP($A14,Electricity!$A$1:$AQ$28,COLUMN(Electricity!AO$2),FALSE)</f>
        <v>3729532346143.3892</v>
      </c>
      <c r="AP14">
        <f>VLOOKUP($A14,Electricity!$A$1:$AQ$28,COLUMN(Electricity!AP$2),FALSE)</f>
        <v>3656344996196.7637</v>
      </c>
      <c r="AQ14">
        <f>VLOOKUP($A14,Electricity!$A$1:$AQ$28,COLUMN(Electricity!AQ$2),FALSE)</f>
        <v>3580009510308.8149</v>
      </c>
    </row>
    <row r="15" spans="1:43">
      <c r="A15" s="37" t="s">
        <v>628</v>
      </c>
      <c r="B15" s="224">
        <f>VLOOKUP($A15,Electricity!$A$1:$AQ$28,COLUMN(Electricity!B$2),FALSE)</f>
        <v>48243724727937.391</v>
      </c>
      <c r="C15">
        <f>VLOOKUP($A15,Electricity!$A$1:$AQ$28,COLUMN(Electricity!C$2),FALSE)</f>
        <v>48520624031180.211</v>
      </c>
      <c r="D15">
        <f>VLOOKUP($A15,Electricity!$A$1:$AQ$28,COLUMN(Electricity!D$2),FALSE)</f>
        <v>51162180039548.5</v>
      </c>
      <c r="E15">
        <f>VLOOKUP($A15,Electricity!$A$1:$AQ$28,COLUMN(Electricity!E$2),FALSE)</f>
        <v>52061704146167.891</v>
      </c>
      <c r="F15">
        <f>VLOOKUP($A15,Electricity!$A$1:$AQ$28,COLUMN(Electricity!F$2),FALSE)</f>
        <v>52872802125436.898</v>
      </c>
      <c r="G15">
        <f>VLOOKUP($A15,Electricity!$A$1:$AQ$28,COLUMN(Electricity!G$2),FALSE)</f>
        <v>53630261253499.563</v>
      </c>
      <c r="H15">
        <f>VLOOKUP($A15,Electricity!$A$1:$AQ$28,COLUMN(Electricity!H$2),FALSE)</f>
        <v>54354385250209.352</v>
      </c>
      <c r="I15">
        <f>VLOOKUP($A15,Electricity!$A$1:$AQ$28,COLUMN(Electricity!I$2),FALSE)</f>
        <v>55030040189490.734</v>
      </c>
      <c r="J15">
        <f>VLOOKUP($A15,Electricity!$A$1:$AQ$28,COLUMN(Electricity!J$2),FALSE)</f>
        <v>55709770860823.297</v>
      </c>
      <c r="K15">
        <f>VLOOKUP($A15,Electricity!$A$1:$AQ$28,COLUMN(Electricity!K$2),FALSE)</f>
        <v>56394823141083.828</v>
      </c>
      <c r="L15">
        <f>VLOOKUP($A15,Electricity!$A$1:$AQ$28,COLUMN(Electricity!L$2),FALSE)</f>
        <v>57086140402494.477</v>
      </c>
      <c r="M15">
        <f>VLOOKUP($A15,Electricity!$A$1:$AQ$28,COLUMN(Electricity!M$2),FALSE)</f>
        <v>57702461378477.719</v>
      </c>
      <c r="N15">
        <f>VLOOKUP($A15,Electricity!$A$1:$AQ$28,COLUMN(Electricity!N$2),FALSE)</f>
        <v>58324176007793.906</v>
      </c>
      <c r="O15">
        <f>VLOOKUP($A15,Electricity!$A$1:$AQ$28,COLUMN(Electricity!O$2),FALSE)</f>
        <v>58951502731348.359</v>
      </c>
      <c r="P15">
        <f>VLOOKUP($A15,Electricity!$A$1:$AQ$28,COLUMN(Electricity!P$2),FALSE)</f>
        <v>59584481924026.68</v>
      </c>
      <c r="Q15">
        <f>VLOOKUP($A15,Electricity!$A$1:$AQ$28,COLUMN(Electricity!Q$2),FALSE)</f>
        <v>60222426199925.352</v>
      </c>
      <c r="R15">
        <f>VLOOKUP($A15,Electricity!$A$1:$AQ$28,COLUMN(Electricity!R$2),FALSE)</f>
        <v>60807236117207</v>
      </c>
      <c r="S15">
        <f>VLOOKUP($A15,Electricity!$A$1:$AQ$28,COLUMN(Electricity!S$2),FALSE)</f>
        <v>61452943403034.188</v>
      </c>
      <c r="T15">
        <f>VLOOKUP($A15,Electricity!$A$1:$AQ$28,COLUMN(Electricity!T$2),FALSE)</f>
        <v>62101250790647.125</v>
      </c>
      <c r="U15">
        <f>VLOOKUP($A15,Electricity!$A$1:$AQ$28,COLUMN(Electricity!U$2),FALSE)</f>
        <v>62750924796956.758</v>
      </c>
      <c r="V15">
        <f>VLOOKUP($A15,Electricity!$A$1:$AQ$28,COLUMN(Electricity!V$2),FALSE)</f>
        <v>63400619627499.008</v>
      </c>
      <c r="W15">
        <f>VLOOKUP($A15,Electricity!$A$1:$AQ$28,COLUMN(Electricity!W$2),FALSE)</f>
        <v>64011635763253.5</v>
      </c>
      <c r="X15">
        <f>VLOOKUP($A15,Electricity!$A$1:$AQ$28,COLUMN(Electricity!X$2),FALSE)</f>
        <v>64519589943548.891</v>
      </c>
      <c r="Y15">
        <f>VLOOKUP($A15,Electricity!$A$1:$AQ$28,COLUMN(Electricity!Y$2),FALSE)</f>
        <v>64981807958359.289</v>
      </c>
      <c r="Z15">
        <f>VLOOKUP($A15,Electricity!$A$1:$AQ$28,COLUMN(Electricity!Z$2),FALSE)</f>
        <v>65395734604618.766</v>
      </c>
      <c r="AA15">
        <f>VLOOKUP($A15,Electricity!$A$1:$AQ$28,COLUMN(Electricity!AA$2),FALSE)</f>
        <v>65758234334826.125</v>
      </c>
      <c r="AB15">
        <f>VLOOKUP($A15,Electricity!$A$1:$AQ$28,COLUMN(Electricity!AB$2),FALSE)</f>
        <v>66066862757361.578</v>
      </c>
      <c r="AC15">
        <f>VLOOKUP($A15,Electricity!$A$1:$AQ$28,COLUMN(Electricity!AC$2),FALSE)</f>
        <v>66319269233183.258</v>
      </c>
      <c r="AD15">
        <f>VLOOKUP($A15,Electricity!$A$1:$AQ$28,COLUMN(Electricity!AD$2),FALSE)</f>
        <v>66513216655328.836</v>
      </c>
      <c r="AE15">
        <f>VLOOKUP($A15,Electricity!$A$1:$AQ$28,COLUMN(Electricity!AE$2),FALSE)</f>
        <v>66645958362407.641</v>
      </c>
      <c r="AF15">
        <f>VLOOKUP($A15,Electricity!$A$1:$AQ$28,COLUMN(Electricity!AF$2),FALSE)</f>
        <v>66715538701370.273</v>
      </c>
      <c r="AG15">
        <f>VLOOKUP($A15,Electricity!$A$1:$AQ$28,COLUMN(Electricity!AG$2),FALSE)</f>
        <v>66719531631154.773</v>
      </c>
      <c r="AH15">
        <f>VLOOKUP($A15,Electricity!$A$1:$AQ$28,COLUMN(Electricity!AH$2),FALSE)</f>
        <v>66591870779032.984</v>
      </c>
      <c r="AI15">
        <f>VLOOKUP($A15,Electricity!$A$1:$AQ$28,COLUMN(Electricity!AI$2),FALSE)</f>
        <v>66395270946688.563</v>
      </c>
      <c r="AJ15">
        <f>VLOOKUP($A15,Electricity!$A$1:$AQ$28,COLUMN(Electricity!AJ$2),FALSE)</f>
        <v>66128160936272.305</v>
      </c>
      <c r="AK15">
        <f>VLOOKUP($A15,Electricity!$A$1:$AQ$28,COLUMN(Electricity!AK$2),FALSE)</f>
        <v>65789233720593.469</v>
      </c>
      <c r="AL15">
        <f>VLOOKUP($A15,Electricity!$A$1:$AQ$28,COLUMN(Electricity!AL$2),FALSE)</f>
        <v>65377466306952.93</v>
      </c>
      <c r="AM15">
        <f>VLOOKUP($A15,Electricity!$A$1:$AQ$28,COLUMN(Electricity!AM$2),FALSE)</f>
        <v>64891506616887.031</v>
      </c>
      <c r="AN15">
        <f>VLOOKUP($A15,Electricity!$A$1:$AQ$28,COLUMN(Electricity!AN$2),FALSE)</f>
        <v>64330968651243.953</v>
      </c>
      <c r="AO15">
        <f>VLOOKUP($A15,Electricity!$A$1:$AQ$28,COLUMN(Electricity!AO$2),FALSE)</f>
        <v>63695183810927.039</v>
      </c>
      <c r="AP15">
        <f>VLOOKUP($A15,Electricity!$A$1:$AQ$28,COLUMN(Electricity!AP$2),FALSE)</f>
        <v>62984475636787.219</v>
      </c>
      <c r="AQ15">
        <f>VLOOKUP($A15,Electricity!$A$1:$AQ$28,COLUMN(Electricity!AQ$2),FALSE)</f>
        <v>62198925831904.531</v>
      </c>
    </row>
    <row r="16" spans="1:43">
      <c r="A16" s="37" t="s">
        <v>629</v>
      </c>
      <c r="B16" s="224">
        <f>VLOOKUP($A16,Electricity!$A$1:$AQ$28,COLUMN(Electricity!B$2),FALSE)</f>
        <v>1804033407330.9958</v>
      </c>
      <c r="C16">
        <f>VLOOKUP($A16,Electricity!$A$1:$AQ$28,COLUMN(Electricity!C$2),FALSE)</f>
        <v>1814122449642.8784</v>
      </c>
      <c r="D16">
        <f>VLOOKUP($A16,Electricity!$A$1:$AQ$28,COLUMN(Electricity!D$2),FALSE)</f>
        <v>1913985425163.9241</v>
      </c>
      <c r="E16">
        <f>VLOOKUP($A16,Electricity!$A$1:$AQ$28,COLUMN(Electricity!E$2),FALSE)</f>
        <v>1948109242645.0513</v>
      </c>
      <c r="F16">
        <f>VLOOKUP($A16,Electricity!$A$1:$AQ$28,COLUMN(Electricity!F$2),FALSE)</f>
        <v>1978898911035.5518</v>
      </c>
      <c r="G16">
        <f>VLOOKUP($A16,Electricity!$A$1:$AQ$28,COLUMN(Electricity!G$2),FALSE)</f>
        <v>2007656705135.6328</v>
      </c>
      <c r="H16">
        <f>VLOOKUP($A16,Electricity!$A$1:$AQ$28,COLUMN(Electricity!H$2),FALSE)</f>
        <v>2035150039918.1104</v>
      </c>
      <c r="I16">
        <f>VLOOKUP($A16,Electricity!$A$1:$AQ$28,COLUMN(Electricity!I$2),FALSE)</f>
        <v>2060805807900.5156</v>
      </c>
      <c r="J16">
        <f>VLOOKUP($A16,Electricity!$A$1:$AQ$28,COLUMN(Electricity!J$2),FALSE)</f>
        <v>2086611513512.2305</v>
      </c>
      <c r="K16">
        <f>VLOOKUP($A16,Electricity!$A$1:$AQ$28,COLUMN(Electricity!K$2),FALSE)</f>
        <v>2112614006164.4294</v>
      </c>
      <c r="L16">
        <f>VLOOKUP($A16,Electricity!$A$1:$AQ$28,COLUMN(Electricity!L$2),FALSE)</f>
        <v>2138848787484.2815</v>
      </c>
      <c r="M16">
        <f>VLOOKUP($A16,Electricity!$A$1:$AQ$28,COLUMN(Electricity!M$2),FALSE)</f>
        <v>2162241416969.5027</v>
      </c>
      <c r="N16">
        <f>VLOOKUP($A16,Electricity!$A$1:$AQ$28,COLUMN(Electricity!N$2),FALSE)</f>
        <v>2185833211490.3645</v>
      </c>
      <c r="O16">
        <f>VLOOKUP($A16,Electricity!$A$1:$AQ$28,COLUMN(Electricity!O$2),FALSE)</f>
        <v>2209632436353.2822</v>
      </c>
      <c r="P16">
        <f>VLOOKUP($A16,Electricity!$A$1:$AQ$28,COLUMN(Electricity!P$2),FALSE)</f>
        <v>2233640658893.6914</v>
      </c>
      <c r="Q16">
        <f>VLOOKUP($A16,Electricity!$A$1:$AQ$28,COLUMN(Electricity!Q$2),FALSE)</f>
        <v>2257831943282.0293</v>
      </c>
      <c r="R16">
        <f>VLOOKUP($A16,Electricity!$A$1:$AQ$28,COLUMN(Electricity!R$2),FALSE)</f>
        <v>2280008325694.979</v>
      </c>
      <c r="S16">
        <f>VLOOKUP($A16,Electricity!$A$1:$AQ$28,COLUMN(Electricity!S$2),FALSE)</f>
        <v>2304484039126.647</v>
      </c>
      <c r="T16">
        <f>VLOOKUP($A16,Electricity!$A$1:$AQ$28,COLUMN(Electricity!T$2),FALSE)</f>
        <v>2329053664560.9951</v>
      </c>
      <c r="U16">
        <f>VLOOKUP($A16,Electricity!$A$1:$AQ$28,COLUMN(Electricity!U$2),FALSE)</f>
        <v>2353670665976.1724</v>
      </c>
      <c r="V16">
        <f>VLOOKUP($A16,Electricity!$A$1:$AQ$28,COLUMN(Electricity!V$2),FALSE)</f>
        <v>2378284263515.1777</v>
      </c>
      <c r="W16">
        <f>VLOOKUP($A16,Electricity!$A$1:$AQ$28,COLUMN(Electricity!W$2),FALSE)</f>
        <v>2401430489312.4985</v>
      </c>
      <c r="X16">
        <f>VLOOKUP($A16,Electricity!$A$1:$AQ$28,COLUMN(Electricity!X$2),FALSE)</f>
        <v>2420673692029.7988</v>
      </c>
      <c r="Y16">
        <f>VLOOKUP($A16,Electricity!$A$1:$AQ$28,COLUMN(Electricity!Y$2),FALSE)</f>
        <v>2438182796651.4912</v>
      </c>
      <c r="Z16">
        <f>VLOOKUP($A16,Electricity!$A$1:$AQ$28,COLUMN(Electricity!Z$2),FALSE)</f>
        <v>2453861269001.4702</v>
      </c>
      <c r="AA16">
        <f>VLOOKUP($A16,Electricity!$A$1:$AQ$28,COLUMN(Electricity!AA$2),FALSE)</f>
        <v>2467590616086.8804</v>
      </c>
      <c r="AB16">
        <f>VLOOKUP($A16,Electricity!$A$1:$AQ$28,COLUMN(Electricity!AB$2),FALSE)</f>
        <v>2479278489661.4712</v>
      </c>
      <c r="AC16">
        <f>VLOOKUP($A16,Electricity!$A$1:$AQ$28,COLUMN(Electricity!AC$2),FALSE)</f>
        <v>2488836084380.604</v>
      </c>
      <c r="AD16">
        <f>VLOOKUP($A16,Electricity!$A$1:$AQ$28,COLUMN(Electricity!AD$2),FALSE)</f>
        <v>2496178885773.2437</v>
      </c>
      <c r="AE16">
        <f>VLOOKUP($A16,Electricity!$A$1:$AQ$28,COLUMN(Electricity!AE$2),FALSE)</f>
        <v>2501203097003.5386</v>
      </c>
      <c r="AF16">
        <f>VLOOKUP($A16,Electricity!$A$1:$AQ$28,COLUMN(Electricity!AF$2),FALSE)</f>
        <v>2503834842496.6084</v>
      </c>
      <c r="AG16">
        <f>VLOOKUP($A16,Electricity!$A$1:$AQ$28,COLUMN(Electricity!AG$2),FALSE)</f>
        <v>2503982445913.1128</v>
      </c>
      <c r="AH16">
        <f>VLOOKUP($A16,Electricity!$A$1:$AQ$28,COLUMN(Electricity!AH$2),FALSE)</f>
        <v>2499146543191.5254</v>
      </c>
      <c r="AI16">
        <f>VLOOKUP($A16,Electricity!$A$1:$AQ$28,COLUMN(Electricity!AI$2),FALSE)</f>
        <v>2491699899932.6279</v>
      </c>
      <c r="AJ16">
        <f>VLOOKUP($A16,Electricity!$A$1:$AQ$28,COLUMN(Electricity!AJ$2),FALSE)</f>
        <v>2481583166835.9102</v>
      </c>
      <c r="AK16">
        <f>VLOOKUP($A16,Electricity!$A$1:$AQ$28,COLUMN(Electricity!AK$2),FALSE)</f>
        <v>2468746984431.5762</v>
      </c>
      <c r="AL16">
        <f>VLOOKUP($A16,Electricity!$A$1:$AQ$28,COLUMN(Electricity!AL$2),FALSE)</f>
        <v>2453152734721.9639</v>
      </c>
      <c r="AM16">
        <f>VLOOKUP($A16,Electricity!$A$1:$AQ$28,COLUMN(Electricity!AM$2),FALSE)</f>
        <v>2434749345364.729</v>
      </c>
      <c r="AN16">
        <f>VLOOKUP($A16,Electricity!$A$1:$AQ$28,COLUMN(Electricity!AN$2),FALSE)</f>
        <v>2413522289373.9541</v>
      </c>
      <c r="AO16">
        <f>VLOOKUP($A16,Electricity!$A$1:$AQ$28,COLUMN(Electricity!AO$2),FALSE)</f>
        <v>2389446344429.6357</v>
      </c>
      <c r="AP16">
        <f>VLOOKUP($A16,Electricity!$A$1:$AQ$28,COLUMN(Electricity!AP$2),FALSE)</f>
        <v>2362533819846.6919</v>
      </c>
      <c r="AQ16">
        <f>VLOOKUP($A16,Electricity!$A$1:$AQ$28,COLUMN(Electricity!AQ$2),FALSE)</f>
        <v>2332787872084.4331</v>
      </c>
    </row>
    <row r="17" spans="1:43">
      <c r="A17" s="37" t="s">
        <v>630</v>
      </c>
      <c r="B17" s="224">
        <f>VLOOKUP($A17,Electricity!$A$1:$AQ$28,COLUMN(Electricity!B$2),FALSE)</f>
        <v>13882025297523.35</v>
      </c>
      <c r="C17">
        <f>VLOOKUP($A17,Electricity!$A$1:$AQ$28,COLUMN(Electricity!C$2),FALSE)</f>
        <v>14088875777228.467</v>
      </c>
      <c r="D17">
        <f>VLOOKUP($A17,Electricity!$A$1:$AQ$28,COLUMN(Electricity!D$2),FALSE)</f>
        <v>15058624811168.91</v>
      </c>
      <c r="E17">
        <f>VLOOKUP($A17,Electricity!$A$1:$AQ$28,COLUMN(Electricity!E$2),FALSE)</f>
        <v>15501932089169.17</v>
      </c>
      <c r="F17">
        <f>VLOOKUP($A17,Electricity!$A$1:$AQ$28,COLUMN(Electricity!F$2),FALSE)</f>
        <v>15917661888062.605</v>
      </c>
      <c r="G17">
        <f>VLOOKUP($A17,Electricity!$A$1:$AQ$28,COLUMN(Electricity!G$2),FALSE)</f>
        <v>16315608904536.445</v>
      </c>
      <c r="H17">
        <f>VLOOKUP($A17,Electricity!$A$1:$AQ$28,COLUMN(Electricity!H$2),FALSE)</f>
        <v>16701837478441.471</v>
      </c>
      <c r="I17">
        <f>VLOOKUP($A17,Electricity!$A$1:$AQ$28,COLUMN(Electricity!I$2),FALSE)</f>
        <v>17071173697792.609</v>
      </c>
      <c r="J17">
        <f>VLOOKUP($A17,Electricity!$A$1:$AQ$28,COLUMN(Electricity!J$2),FALSE)</f>
        <v>17440454076060.441</v>
      </c>
      <c r="K17">
        <f>VLOOKUP($A17,Electricity!$A$1:$AQ$28,COLUMN(Electricity!K$2),FALSE)</f>
        <v>17810168707710.266</v>
      </c>
      <c r="L17">
        <f>VLOOKUP($A17,Electricity!$A$1:$AQ$28,COLUMN(Electricity!L$2),FALSE)</f>
        <v>18180717280054.246</v>
      </c>
      <c r="M17">
        <f>VLOOKUP($A17,Electricity!$A$1:$AQ$28,COLUMN(Electricity!M$2),FALSE)</f>
        <v>18524967312992.289</v>
      </c>
      <c r="N17">
        <f>VLOOKUP($A17,Electricity!$A$1:$AQ$28,COLUMN(Electricity!N$2),FALSE)</f>
        <v>18869545008069.93</v>
      </c>
      <c r="O17">
        <f>VLOOKUP($A17,Electricity!$A$1:$AQ$28,COLUMN(Electricity!O$2),FALSE)</f>
        <v>19214619203305.355</v>
      </c>
      <c r="P17">
        <f>VLOOKUP($A17,Electricity!$A$1:$AQ$28,COLUMN(Electricity!P$2),FALSE)</f>
        <v>19560295511663.566</v>
      </c>
      <c r="Q17">
        <f>VLOOKUP($A17,Electricity!$A$1:$AQ$28,COLUMN(Electricity!Q$2),FALSE)</f>
        <v>19906425220383.445</v>
      </c>
      <c r="R17">
        <f>VLOOKUP($A17,Electricity!$A$1:$AQ$28,COLUMN(Electricity!R$2),FALSE)</f>
        <v>20232972305006.355</v>
      </c>
      <c r="S17">
        <f>VLOOKUP($A17,Electricity!$A$1:$AQ$28,COLUMN(Electricity!S$2),FALSE)</f>
        <v>20579369552629.352</v>
      </c>
      <c r="T17">
        <f>VLOOKUP($A17,Electricity!$A$1:$AQ$28,COLUMN(Electricity!T$2),FALSE)</f>
        <v>20925613878390.664</v>
      </c>
      <c r="U17">
        <f>VLOOKUP($A17,Electricity!$A$1:$AQ$28,COLUMN(Electricity!U$2),FALSE)</f>
        <v>21271326125602.582</v>
      </c>
      <c r="V17">
        <f>VLOOKUP($A17,Electricity!$A$1:$AQ$28,COLUMN(Electricity!V$2),FALSE)</f>
        <v>21616075621038.617</v>
      </c>
      <c r="W17">
        <f>VLOOKUP($A17,Electricity!$A$1:$AQ$28,COLUMN(Electricity!W$2),FALSE)</f>
        <v>21946126052121.512</v>
      </c>
      <c r="X17">
        <f>VLOOKUP($A17,Electricity!$A$1:$AQ$28,COLUMN(Electricity!X$2),FALSE)</f>
        <v>22238278784591.293</v>
      </c>
      <c r="Y17">
        <f>VLOOKUP($A17,Electricity!$A$1:$AQ$28,COLUMN(Electricity!Y$2),FALSE)</f>
        <v>22512641302927.285</v>
      </c>
      <c r="Z17">
        <f>VLOOKUP($A17,Electricity!$A$1:$AQ$28,COLUMN(Electricity!Z$2),FALSE)</f>
        <v>22768111855520.957</v>
      </c>
      <c r="AA17">
        <f>VLOOKUP($A17,Electricity!$A$1:$AQ$28,COLUMN(Electricity!AA$2),FALSE)</f>
        <v>23003371198734.066</v>
      </c>
      <c r="AB17">
        <f>VLOOKUP($A17,Electricity!$A$1:$AQ$28,COLUMN(Electricity!AB$2),FALSE)</f>
        <v>23217341596163.797</v>
      </c>
      <c r="AC17">
        <f>VLOOKUP($A17,Electricity!$A$1:$AQ$28,COLUMN(Electricity!AC$2),FALSE)</f>
        <v>23408974248764.77</v>
      </c>
      <c r="AD17">
        <f>VLOOKUP($A17,Electricity!$A$1:$AQ$28,COLUMN(Electricity!AD$2),FALSE)</f>
        <v>23577257581477.539</v>
      </c>
      <c r="AE17">
        <f>VLOOKUP($A17,Electricity!$A$1:$AQ$28,COLUMN(Electricity!AE$2),FALSE)</f>
        <v>23720988517570.309</v>
      </c>
      <c r="AF17">
        <f>VLOOKUP($A17,Electricity!$A$1:$AQ$28,COLUMN(Electricity!AF$2),FALSE)</f>
        <v>23839250582130.887</v>
      </c>
      <c r="AG17">
        <f>VLOOKUP($A17,Electricity!$A$1:$AQ$28,COLUMN(Electricity!AG$2),FALSE)</f>
        <v>23930950981030.055</v>
      </c>
      <c r="AH17">
        <f>VLOOKUP($A17,Electricity!$A$1:$AQ$28,COLUMN(Electricity!AH$2),FALSE)</f>
        <v>23971251803723.086</v>
      </c>
      <c r="AI17">
        <f>VLOOKUP($A17,Electricity!$A$1:$AQ$28,COLUMN(Electricity!AI$2),FALSE)</f>
        <v>23983185224469.523</v>
      </c>
      <c r="AJ17">
        <f>VLOOKUP($A17,Electricity!$A$1:$AQ$28,COLUMN(Electricity!AJ$2),FALSE)</f>
        <v>23965980194404.543</v>
      </c>
      <c r="AK17">
        <f>VLOOKUP($A17,Electricity!$A$1:$AQ$28,COLUMN(Electricity!AK$2),FALSE)</f>
        <v>23918965699892.141</v>
      </c>
      <c r="AL17">
        <f>VLOOKUP($A17,Electricity!$A$1:$AQ$28,COLUMN(Electricity!AL$2),FALSE)</f>
        <v>23841579886735.27</v>
      </c>
      <c r="AM17">
        <f>VLOOKUP($A17,Electricity!$A$1:$AQ$28,COLUMN(Electricity!AM$2),FALSE)</f>
        <v>23603320781396.984</v>
      </c>
      <c r="AN17">
        <f>VLOOKUP($A17,Electricity!$A$1:$AQ$28,COLUMN(Electricity!AN$2),FALSE)</f>
        <v>23335927335986.262</v>
      </c>
      <c r="AO17">
        <f>VLOOKUP($A17,Electricity!$A$1:$AQ$28,COLUMN(Electricity!AO$2),FALSE)</f>
        <v>23039484995116.051</v>
      </c>
      <c r="AP17">
        <f>VLOOKUP($A17,Electricity!$A$1:$AQ$28,COLUMN(Electricity!AP$2),FALSE)</f>
        <v>22714458366775.219</v>
      </c>
      <c r="AQ17">
        <f>VLOOKUP($A17,Electricity!$A$1:$AQ$28,COLUMN(Electricity!AQ$2),FALSE)</f>
        <v>22361224954402.32</v>
      </c>
    </row>
    <row r="18" spans="1:43">
      <c r="A18" s="37" t="s">
        <v>631</v>
      </c>
      <c r="B18" s="224">
        <f>VLOOKUP($A18,Electricity!$A$1:$AQ$28,COLUMN(Electricity!B$2),FALSE)</f>
        <v>7231795359458.9326</v>
      </c>
      <c r="C18">
        <f>VLOOKUP($A18,Electricity!$A$1:$AQ$28,COLUMN(Electricity!C$2),FALSE)</f>
        <v>7103347029089.7676</v>
      </c>
      <c r="D18">
        <f>VLOOKUP($A18,Electricity!$A$1:$AQ$28,COLUMN(Electricity!D$2),FALSE)</f>
        <v>8349177516720.0254</v>
      </c>
      <c r="E18">
        <f>VLOOKUP($A18,Electricity!$A$1:$AQ$28,COLUMN(Electricity!E$2),FALSE)</f>
        <v>8886115466179.0371</v>
      </c>
      <c r="F18">
        <f>VLOOKUP($A18,Electricity!$A$1:$AQ$28,COLUMN(Electricity!F$2),FALSE)</f>
        <v>9406651906662.8789</v>
      </c>
      <c r="G18">
        <f>VLOOKUP($A18,Electricity!$A$1:$AQ$28,COLUMN(Electricity!G$2),FALSE)</f>
        <v>9915360768294.2852</v>
      </c>
      <c r="H18">
        <f>VLOOKUP($A18,Electricity!$A$1:$AQ$28,COLUMN(Electricity!H$2),FALSE)</f>
        <v>10415257868919.367</v>
      </c>
      <c r="I18">
        <f>VLOOKUP($A18,Electricity!$A$1:$AQ$28,COLUMN(Electricity!I$2),FALSE)</f>
        <v>10902625965518.93</v>
      </c>
      <c r="J18">
        <f>VLOOKUP($A18,Electricity!$A$1:$AQ$28,COLUMN(Electricity!J$2),FALSE)</f>
        <v>11387865284232.678</v>
      </c>
      <c r="K18">
        <f>VLOOKUP($A18,Electricity!$A$1:$AQ$28,COLUMN(Electricity!K$2),FALSE)</f>
        <v>11871454277512.467</v>
      </c>
      <c r="L18">
        <f>VLOOKUP($A18,Electricity!$A$1:$AQ$28,COLUMN(Electricity!L$2),FALSE)</f>
        <v>12353820802534.838</v>
      </c>
      <c r="M18">
        <f>VLOOKUP($A18,Electricity!$A$1:$AQ$28,COLUMN(Electricity!M$2),FALSE)</f>
        <v>12816349913659.232</v>
      </c>
      <c r="N18">
        <f>VLOOKUP($A18,Electricity!$A$1:$AQ$28,COLUMN(Electricity!N$2),FALSE)</f>
        <v>13276959860609.953</v>
      </c>
      <c r="O18">
        <f>VLOOKUP($A18,Electricity!$A$1:$AQ$28,COLUMN(Electricity!O$2),FALSE)</f>
        <v>13735926530984.9</v>
      </c>
      <c r="P18">
        <f>VLOOKUP($A18,Electricity!$A$1:$AQ$28,COLUMN(Electricity!P$2),FALSE)</f>
        <v>14193473630028.441</v>
      </c>
      <c r="Q18">
        <f>VLOOKUP($A18,Electricity!$A$1:$AQ$28,COLUMN(Electricity!Q$2),FALSE)</f>
        <v>14649629463858.344</v>
      </c>
      <c r="R18">
        <f>VLOOKUP($A18,Electricity!$A$1:$AQ$28,COLUMN(Electricity!R$2),FALSE)</f>
        <v>15089573146627.059</v>
      </c>
      <c r="S18">
        <f>VLOOKUP($A18,Electricity!$A$1:$AQ$28,COLUMN(Electricity!S$2),FALSE)</f>
        <v>15542629490921.066</v>
      </c>
      <c r="T18">
        <f>VLOOKUP($A18,Electricity!$A$1:$AQ$28,COLUMN(Electricity!T$2),FALSE)</f>
        <v>15994163582940.15</v>
      </c>
      <c r="U18">
        <f>VLOOKUP($A18,Electricity!$A$1:$AQ$28,COLUMN(Electricity!U$2),FALSE)</f>
        <v>16443961395383.721</v>
      </c>
      <c r="V18">
        <f>VLOOKUP($A18,Electricity!$A$1:$AQ$28,COLUMN(Electricity!V$2),FALSE)</f>
        <v>16891749811605.408</v>
      </c>
      <c r="W18">
        <f>VLOOKUP($A18,Electricity!$A$1:$AQ$28,COLUMN(Electricity!W$2),FALSE)</f>
        <v>17326732042263.123</v>
      </c>
      <c r="X18">
        <f>VLOOKUP($A18,Electricity!$A$1:$AQ$28,COLUMN(Electricity!X$2),FALSE)</f>
        <v>17730136776501.645</v>
      </c>
      <c r="Y18">
        <f>VLOOKUP($A18,Electricity!$A$1:$AQ$28,COLUMN(Electricity!Y$2),FALSE)</f>
        <v>18117369558382.063</v>
      </c>
      <c r="Z18">
        <f>VLOOKUP($A18,Electricity!$A$1:$AQ$28,COLUMN(Electricity!Z$2),FALSE)</f>
        <v>18487250513655.625</v>
      </c>
      <c r="AA18">
        <f>VLOOKUP($A18,Electricity!$A$1:$AQ$28,COLUMN(Electricity!AA$2),FALSE)</f>
        <v>18838411085413.414</v>
      </c>
      <c r="AB18">
        <f>VLOOKUP($A18,Electricity!$A$1:$AQ$28,COLUMN(Electricity!AB$2),FALSE)</f>
        <v>19169666619324.164</v>
      </c>
      <c r="AC18">
        <f>VLOOKUP($A18,Electricity!$A$1:$AQ$28,COLUMN(Electricity!AC$2),FALSE)</f>
        <v>19479848630956.91</v>
      </c>
      <c r="AD18">
        <f>VLOOKUP($A18,Electricity!$A$1:$AQ$28,COLUMN(Electricity!AD$2),FALSE)</f>
        <v>19767813323321.012</v>
      </c>
      <c r="AE18">
        <f>VLOOKUP($A18,Electricity!$A$1:$AQ$28,COLUMN(Electricity!AE$2),FALSE)</f>
        <v>20032250095396.469</v>
      </c>
      <c r="AF18">
        <f>VLOOKUP($A18,Electricity!$A$1:$AQ$28,COLUMN(Electricity!AF$2),FALSE)</f>
        <v>20272082894938.941</v>
      </c>
      <c r="AG18">
        <f>VLOOKUP($A18,Electricity!$A$1:$AQ$28,COLUMN(Electricity!AG$2),FALSE)</f>
        <v>20486082810699.289</v>
      </c>
      <c r="AH18">
        <f>VLOOKUP($A18,Electricity!$A$1:$AQ$28,COLUMN(Electricity!AH$2),FALSE)</f>
        <v>20652557548744.02</v>
      </c>
      <c r="AI18">
        <f>VLOOKUP($A18,Electricity!$A$1:$AQ$28,COLUMN(Electricity!AI$2),FALSE)</f>
        <v>20790800963654.922</v>
      </c>
      <c r="AJ18">
        <f>VLOOKUP($A18,Electricity!$A$1:$AQ$28,COLUMN(Electricity!AJ$2),FALSE)</f>
        <v>20899866494029.641</v>
      </c>
      <c r="AK18">
        <f>VLOOKUP($A18,Electricity!$A$1:$AQ$28,COLUMN(Electricity!AK$2),FALSE)</f>
        <v>20978896270776.551</v>
      </c>
      <c r="AL18">
        <f>VLOOKUP($A18,Electricity!$A$1:$AQ$28,COLUMN(Electricity!AL$2),FALSE)</f>
        <v>21027131529746.297</v>
      </c>
      <c r="AM18">
        <f>VLOOKUP($A18,Electricity!$A$1:$AQ$28,COLUMN(Electricity!AM$2),FALSE)</f>
        <v>21043710150476.73</v>
      </c>
      <c r="AN18">
        <f>VLOOKUP($A18,Electricity!$A$1:$AQ$28,COLUMN(Electricity!AN$2),FALSE)</f>
        <v>21028100990668.836</v>
      </c>
      <c r="AO18">
        <f>VLOOKUP($A18,Electricity!$A$1:$AQ$28,COLUMN(Electricity!AO$2),FALSE)</f>
        <v>20979689914003.355</v>
      </c>
      <c r="AP18">
        <f>VLOOKUP($A18,Electricity!$A$1:$AQ$28,COLUMN(Electricity!AP$2),FALSE)</f>
        <v>20898214596925.598</v>
      </c>
      <c r="AQ18">
        <f>VLOOKUP($A18,Electricity!$A$1:$AQ$28,COLUMN(Electricity!AQ$2),FALSE)</f>
        <v>20783348454730.586</v>
      </c>
    </row>
    <row r="19" spans="1:43">
      <c r="A19" s="37" t="s">
        <v>632</v>
      </c>
      <c r="B19" s="224">
        <f>VLOOKUP($A19,Electricity!$A$1:$AQ$28,COLUMN(Electricity!B$2),FALSE)</f>
        <v>12337758233367.457</v>
      </c>
      <c r="C19">
        <f>VLOOKUP($A19,Electricity!$A$1:$AQ$28,COLUMN(Electricity!C$2),FALSE)</f>
        <v>12230930587996.602</v>
      </c>
      <c r="D19">
        <f>VLOOKUP($A19,Electricity!$A$1:$AQ$28,COLUMN(Electricity!D$2),FALSE)</f>
        <v>14141485282028.221</v>
      </c>
      <c r="E19">
        <f>VLOOKUP($A19,Electricity!$A$1:$AQ$28,COLUMN(Electricity!E$2),FALSE)</f>
        <v>14665807270932.758</v>
      </c>
      <c r="F19">
        <f>VLOOKUP($A19,Electricity!$A$1:$AQ$28,COLUMN(Electricity!F$2),FALSE)</f>
        <v>15163819084940</v>
      </c>
      <c r="G19">
        <f>VLOOKUP($A19,Electricity!$A$1:$AQ$28,COLUMN(Electricity!G$2),FALSE)</f>
        <v>15644401052567.236</v>
      </c>
      <c r="H19">
        <f>VLOOKUP($A19,Electricity!$A$1:$AQ$28,COLUMN(Electricity!H$2),FALSE)</f>
        <v>16113119609222.484</v>
      </c>
      <c r="I19">
        <f>VLOOKUP($A19,Electricity!$A$1:$AQ$28,COLUMN(Electricity!I$2),FALSE)</f>
        <v>16564801135219.121</v>
      </c>
      <c r="J19">
        <f>VLOOKUP($A19,Electricity!$A$1:$AQ$28,COLUMN(Electricity!J$2),FALSE)</f>
        <v>17015651944868.814</v>
      </c>
      <c r="K19">
        <f>VLOOKUP($A19,Electricity!$A$1:$AQ$28,COLUMN(Electricity!K$2),FALSE)</f>
        <v>17466208976152.859</v>
      </c>
      <c r="L19">
        <f>VLOOKUP($A19,Electricity!$A$1:$AQ$28,COLUMN(Electricity!L$2),FALSE)</f>
        <v>17916924091931.695</v>
      </c>
      <c r="M19">
        <f>VLOOKUP($A19,Electricity!$A$1:$AQ$28,COLUMN(Electricity!M$2),FALSE)</f>
        <v>18340992309246.684</v>
      </c>
      <c r="N19">
        <f>VLOOKUP($A19,Electricity!$A$1:$AQ$28,COLUMN(Electricity!N$2),FALSE)</f>
        <v>18764588836784.98</v>
      </c>
      <c r="O19">
        <f>VLOOKUP($A19,Electricity!$A$1:$AQ$28,COLUMN(Electricity!O$2),FALSE)</f>
        <v>19187939852823.48</v>
      </c>
      <c r="P19">
        <f>VLOOKUP($A19,Electricity!$A$1:$AQ$28,COLUMN(Electricity!P$2),FALSE)</f>
        <v>19611205807076.957</v>
      </c>
      <c r="Q19">
        <f>VLOOKUP($A19,Electricity!$A$1:$AQ$28,COLUMN(Electricity!Q$2),FALSE)</f>
        <v>20034288134985.578</v>
      </c>
      <c r="R19">
        <f>VLOOKUP($A19,Electricity!$A$1:$AQ$28,COLUMN(Electricity!R$2),FALSE)</f>
        <v>20436993965346.637</v>
      </c>
      <c r="S19">
        <f>VLOOKUP($A19,Electricity!$A$1:$AQ$28,COLUMN(Electricity!S$2),FALSE)</f>
        <v>20859122616204.543</v>
      </c>
      <c r="T19">
        <f>VLOOKUP($A19,Electricity!$A$1:$AQ$28,COLUMN(Electricity!T$2),FALSE)</f>
        <v>21280574368655.301</v>
      </c>
      <c r="U19">
        <f>VLOOKUP($A19,Electricity!$A$1:$AQ$28,COLUMN(Electricity!U$2),FALSE)</f>
        <v>21700991746465.871</v>
      </c>
      <c r="V19">
        <f>VLOOKUP($A19,Electricity!$A$1:$AQ$28,COLUMN(Electricity!V$2),FALSE)</f>
        <v>22119957569417.055</v>
      </c>
      <c r="W19">
        <f>VLOOKUP($A19,Electricity!$A$1:$AQ$28,COLUMN(Electricity!W$2),FALSE)</f>
        <v>22523392088269.793</v>
      </c>
      <c r="X19">
        <f>VLOOKUP($A19,Electricity!$A$1:$AQ$28,COLUMN(Electricity!X$2),FALSE)</f>
        <v>22887317392221.254</v>
      </c>
      <c r="Y19">
        <f>VLOOKUP($A19,Electricity!$A$1:$AQ$28,COLUMN(Electricity!Y$2),FALSE)</f>
        <v>23232195665578.992</v>
      </c>
      <c r="Z19">
        <f>VLOOKUP($A19,Electricity!$A$1:$AQ$28,COLUMN(Electricity!Z$2),FALSE)</f>
        <v>23556781158161.395</v>
      </c>
      <c r="AA19">
        <f>VLOOKUP($A19,Electricity!$A$1:$AQ$28,COLUMN(Electricity!AA$2),FALSE)</f>
        <v>23859598611110.426</v>
      </c>
      <c r="AB19">
        <f>VLOOKUP($A19,Electricity!$A$1:$AQ$28,COLUMN(Electricity!AB$2),FALSE)</f>
        <v>24139418113617.598</v>
      </c>
      <c r="AC19">
        <f>VLOOKUP($A19,Electricity!$A$1:$AQ$28,COLUMN(Electricity!AC$2),FALSE)</f>
        <v>24395036976458.59</v>
      </c>
      <c r="AD19">
        <f>VLOOKUP($A19,Electricity!$A$1:$AQ$28,COLUMN(Electricity!AD$2),FALSE)</f>
        <v>24625288969358.574</v>
      </c>
      <c r="AE19">
        <f>VLOOKUP($A19,Electricity!$A$1:$AQ$28,COLUMN(Electricity!AE$2),FALSE)</f>
        <v>24828805531521.125</v>
      </c>
      <c r="AF19">
        <f>VLOOKUP($A19,Electricity!$A$1:$AQ$28,COLUMN(Electricity!AF$2),FALSE)</f>
        <v>25004515311973.504</v>
      </c>
      <c r="AG19">
        <f>VLOOKUP($A19,Electricity!$A$1:$AQ$28,COLUMN(Electricity!AG$2),FALSE)</f>
        <v>25151160937546.941</v>
      </c>
      <c r="AH19">
        <f>VLOOKUP($A19,Electricity!$A$1:$AQ$28,COLUMN(Electricity!AH$2),FALSE)</f>
        <v>25242478586805.488</v>
      </c>
      <c r="AI19">
        <f>VLOOKUP($A19,Electricity!$A$1:$AQ$28,COLUMN(Electricity!AI$2),FALSE)</f>
        <v>25302517949045.82</v>
      </c>
      <c r="AJ19">
        <f>VLOOKUP($A19,Electricity!$A$1:$AQ$28,COLUMN(Electricity!AJ$2),FALSE)</f>
        <v>25330362369005.215</v>
      </c>
      <c r="AK19">
        <f>VLOOKUP($A19,Electricity!$A$1:$AQ$28,COLUMN(Electricity!AK$2),FALSE)</f>
        <v>25325201461519.645</v>
      </c>
      <c r="AL19">
        <f>VLOOKUP($A19,Electricity!$A$1:$AQ$28,COLUMN(Electricity!AL$2),FALSE)</f>
        <v>25286341666236.629</v>
      </c>
      <c r="AM19">
        <f>VLOOKUP($A19,Electricity!$A$1:$AQ$28,COLUMN(Electricity!AM$2),FALSE)</f>
        <v>25212961709805.793</v>
      </c>
      <c r="AN19">
        <f>VLOOKUP($A19,Electricity!$A$1:$AQ$28,COLUMN(Electricity!AN$2),FALSE)</f>
        <v>25104633720221.191</v>
      </c>
      <c r="AO19">
        <f>VLOOKUP($A19,Electricity!$A$1:$AQ$28,COLUMN(Electricity!AO$2),FALSE)</f>
        <v>24960824079692.168</v>
      </c>
      <c r="AP19">
        <f>VLOOKUP($A19,Electricity!$A$1:$AQ$28,COLUMN(Electricity!AP$2),FALSE)</f>
        <v>24781411317108.496</v>
      </c>
      <c r="AQ19">
        <f>VLOOKUP($A19,Electricity!$A$1:$AQ$28,COLUMN(Electricity!AQ$2),FALSE)</f>
        <v>24566188077929.77</v>
      </c>
    </row>
    <row r="20" spans="1:43">
      <c r="A20" s="37" t="s">
        <v>633</v>
      </c>
      <c r="B20" s="224">
        <f>VLOOKUP($A20,Electricity!$A$1:$AQ$28,COLUMN(Electricity!B$2),FALSE)</f>
        <v>8101891478067.251</v>
      </c>
      <c r="C20">
        <f>VLOOKUP($A20,Electricity!$A$1:$AQ$28,COLUMN(Electricity!C$2),FALSE)</f>
        <v>7593652691054.5205</v>
      </c>
      <c r="D20">
        <f>VLOOKUP($A20,Electricity!$A$1:$AQ$28,COLUMN(Electricity!D$2),FALSE)</f>
        <v>9498774701377.4902</v>
      </c>
      <c r="E20">
        <f>VLOOKUP($A20,Electricity!$A$1:$AQ$28,COLUMN(Electricity!E$2),FALSE)</f>
        <v>9803883985291.541</v>
      </c>
      <c r="F20">
        <f>VLOOKUP($A20,Electricity!$A$1:$AQ$28,COLUMN(Electricity!F$2),FALSE)</f>
        <v>10091500525937.377</v>
      </c>
      <c r="G20">
        <f>VLOOKUP($A20,Electricity!$A$1:$AQ$28,COLUMN(Electricity!G$2),FALSE)</f>
        <v>10367727719022.725</v>
      </c>
      <c r="H20">
        <f>VLOOKUP($A20,Electricity!$A$1:$AQ$28,COLUMN(Electricity!H$2),FALSE)</f>
        <v>10636360544425.285</v>
      </c>
      <c r="I20">
        <f>VLOOKUP($A20,Electricity!$A$1:$AQ$28,COLUMN(Electricity!I$2),FALSE)</f>
        <v>10894061112493.67</v>
      </c>
      <c r="J20">
        <f>VLOOKUP($A20,Electricity!$A$1:$AQ$28,COLUMN(Electricity!J$2),FALSE)</f>
        <v>11151542886110.215</v>
      </c>
      <c r="K20">
        <f>VLOOKUP($A20,Electricity!$A$1:$AQ$28,COLUMN(Electricity!K$2),FALSE)</f>
        <v>11409133099496.977</v>
      </c>
      <c r="L20">
        <f>VLOOKUP($A20,Electricity!$A$1:$AQ$28,COLUMN(Electricity!L$2),FALSE)</f>
        <v>11667101918195.367</v>
      </c>
      <c r="M20">
        <f>VLOOKUP($A20,Electricity!$A$1:$AQ$28,COLUMN(Electricity!M$2),FALSE)</f>
        <v>11908022020190.881</v>
      </c>
      <c r="N20">
        <f>VLOOKUP($A20,Electricity!$A$1:$AQ$28,COLUMN(Electricity!N$2),FALSE)</f>
        <v>12148964972261.594</v>
      </c>
      <c r="O20">
        <f>VLOOKUP($A20,Electricity!$A$1:$AQ$28,COLUMN(Electricity!O$2),FALSE)</f>
        <v>12390053225304.324</v>
      </c>
      <c r="P20">
        <f>VLOOKUP($A20,Electricity!$A$1:$AQ$28,COLUMN(Electricity!P$2),FALSE)</f>
        <v>12631367849961.473</v>
      </c>
      <c r="Q20">
        <f>VLOOKUP($A20,Electricity!$A$1:$AQ$28,COLUMN(Electricity!Q$2),FALSE)</f>
        <v>12872824732297.115</v>
      </c>
      <c r="R20">
        <f>VLOOKUP($A20,Electricity!$A$1:$AQ$28,COLUMN(Electricity!R$2),FALSE)</f>
        <v>13101460600032.838</v>
      </c>
      <c r="S20">
        <f>VLOOKUP($A20,Electricity!$A$1:$AQ$28,COLUMN(Electricity!S$2),FALSE)</f>
        <v>13342802039495.086</v>
      </c>
      <c r="T20">
        <f>VLOOKUP($A20,Electricity!$A$1:$AQ$28,COLUMN(Electricity!T$2),FALSE)</f>
        <v>13583921231710.617</v>
      </c>
      <c r="U20">
        <f>VLOOKUP($A20,Electricity!$A$1:$AQ$28,COLUMN(Electricity!U$2),FALSE)</f>
        <v>13824578676793.148</v>
      </c>
      <c r="V20">
        <f>VLOOKUP($A20,Electricity!$A$1:$AQ$28,COLUMN(Electricity!V$2),FALSE)</f>
        <v>14064499707710.516</v>
      </c>
      <c r="W20">
        <f>VLOOKUP($A20,Electricity!$A$1:$AQ$28,COLUMN(Electricity!W$2),FALSE)</f>
        <v>14294741311963.383</v>
      </c>
      <c r="X20">
        <f>VLOOKUP($A20,Electricity!$A$1:$AQ$28,COLUMN(Electricity!X$2),FALSE)</f>
        <v>14500153042457.582</v>
      </c>
      <c r="Y20">
        <f>VLOOKUP($A20,Electricity!$A$1:$AQ$28,COLUMN(Electricity!Y$2),FALSE)</f>
        <v>14693790941294.033</v>
      </c>
      <c r="Z20">
        <f>VLOOKUP($A20,Electricity!$A$1:$AQ$28,COLUMN(Electricity!Z$2),FALSE)</f>
        <v>14874910246754.514</v>
      </c>
      <c r="AA20">
        <f>VLOOKUP($A20,Electricity!$A$1:$AQ$28,COLUMN(Electricity!AA$2),FALSE)</f>
        <v>15042623047402.129</v>
      </c>
      <c r="AB20">
        <f>VLOOKUP($A20,Electricity!$A$1:$AQ$28,COLUMN(Electricity!AB$2),FALSE)</f>
        <v>15196198146552.449</v>
      </c>
      <c r="AC20">
        <f>VLOOKUP($A20,Electricity!$A$1:$AQ$28,COLUMN(Electricity!AC$2),FALSE)</f>
        <v>15334922611812.227</v>
      </c>
      <c r="AD20">
        <f>VLOOKUP($A20,Electricity!$A$1:$AQ$28,COLUMN(Electricity!AD$2),FALSE)</f>
        <v>15458107345462.379</v>
      </c>
      <c r="AE20">
        <f>VLOOKUP($A20,Electricity!$A$1:$AQ$28,COLUMN(Electricity!AE$2),FALSE)</f>
        <v>15564937147953.818</v>
      </c>
      <c r="AF20">
        <f>VLOOKUP($A20,Electricity!$A$1:$AQ$28,COLUMN(Electricity!AF$2),FALSE)</f>
        <v>15654784223507.473</v>
      </c>
      <c r="AG20">
        <f>VLOOKUP($A20,Electricity!$A$1:$AQ$28,COLUMN(Electricity!AG$2),FALSE)</f>
        <v>15726904735060.215</v>
      </c>
      <c r="AH20">
        <f>VLOOKUP($A20,Electricity!$A$1:$AQ$28,COLUMN(Electricity!AH$2),FALSE)</f>
        <v>15764938132967.23</v>
      </c>
      <c r="AI20">
        <f>VLOOKUP($A20,Electricity!$A$1:$AQ$28,COLUMN(Electricity!AI$2),FALSE)</f>
        <v>15783983665253.072</v>
      </c>
      <c r="AJ20">
        <f>VLOOKUP($A20,Electricity!$A$1:$AQ$28,COLUMN(Electricity!AJ$2),FALSE)</f>
        <v>15783509544432.762</v>
      </c>
      <c r="AK20">
        <f>VLOOKUP($A20,Electricity!$A$1:$AQ$28,COLUMN(Electricity!AK$2),FALSE)</f>
        <v>15763049991536.59</v>
      </c>
      <c r="AL20">
        <f>VLOOKUP($A20,Electricity!$A$1:$AQ$28,COLUMN(Electricity!AL$2),FALSE)</f>
        <v>15722211460020.588</v>
      </c>
      <c r="AM20">
        <f>VLOOKUP($A20,Electricity!$A$1:$AQ$28,COLUMN(Electricity!AM$2),FALSE)</f>
        <v>15660520406635.889</v>
      </c>
      <c r="AN20">
        <f>VLOOKUP($A20,Electricity!$A$1:$AQ$28,COLUMN(Electricity!AN$2),FALSE)</f>
        <v>15577747096852.67</v>
      </c>
      <c r="AO20">
        <f>VLOOKUP($A20,Electricity!$A$1:$AQ$28,COLUMN(Electricity!AO$2),FALSE)</f>
        <v>15473595024133.686</v>
      </c>
      <c r="AP20">
        <f>VLOOKUP($A20,Electricity!$A$1:$AQ$28,COLUMN(Electricity!AP$2),FALSE)</f>
        <v>15348022059623.094</v>
      </c>
      <c r="AQ20">
        <f>VLOOKUP($A20,Electricity!$A$1:$AQ$28,COLUMN(Electricity!AQ$2),FALSE)</f>
        <v>15200931193394.393</v>
      </c>
    </row>
    <row r="21" spans="1:43">
      <c r="A21" s="37" t="s">
        <v>634</v>
      </c>
      <c r="B21" s="224">
        <f>VLOOKUP($A21,Electricity!$A$1:$AQ$28,COLUMN(Electricity!B$2),FALSE)</f>
        <v>6307343824499.9072</v>
      </c>
      <c r="C21">
        <f>VLOOKUP($A21,Electricity!$A$1:$AQ$28,COLUMN(Electricity!C$2),FALSE)</f>
        <v>5911678592089.168</v>
      </c>
      <c r="D21">
        <f>VLOOKUP($A21,Electricity!$A$1:$AQ$28,COLUMN(Electricity!D$2),FALSE)</f>
        <v>7394821087796.3525</v>
      </c>
      <c r="E21">
        <f>VLOOKUP($A21,Electricity!$A$1:$AQ$28,COLUMN(Electricity!E$2),FALSE)</f>
        <v>7632349467792.8682</v>
      </c>
      <c r="F21">
        <f>VLOOKUP($A21,Electricity!$A$1:$AQ$28,COLUMN(Electricity!F$2),FALSE)</f>
        <v>7856259701147.3262</v>
      </c>
      <c r="G21">
        <f>VLOOKUP($A21,Electricity!$A$1:$AQ$28,COLUMN(Electricity!G$2),FALSE)</f>
        <v>8071303297470.7646</v>
      </c>
      <c r="H21">
        <f>VLOOKUP($A21,Electricity!$A$1:$AQ$28,COLUMN(Electricity!H$2),FALSE)</f>
        <v>8280434658579.1709</v>
      </c>
      <c r="I21">
        <f>VLOOKUP($A21,Electricity!$A$1:$AQ$28,COLUMN(Electricity!I$2),FALSE)</f>
        <v>8481055228599.9375</v>
      </c>
      <c r="J21">
        <f>VLOOKUP($A21,Electricity!$A$1:$AQ$28,COLUMN(Electricity!J$2),FALSE)</f>
        <v>8681505466564.4922</v>
      </c>
      <c r="K21">
        <f>VLOOKUP($A21,Electricity!$A$1:$AQ$28,COLUMN(Electricity!K$2),FALSE)</f>
        <v>8882040125175.373</v>
      </c>
      <c r="L21">
        <f>VLOOKUP($A21,Electricity!$A$1:$AQ$28,COLUMN(Electricity!L$2),FALSE)</f>
        <v>9082869529017.123</v>
      </c>
      <c r="M21">
        <f>VLOOKUP($A21,Electricity!$A$1:$AQ$28,COLUMN(Electricity!M$2),FALSE)</f>
        <v>9270426462065.7734</v>
      </c>
      <c r="N21">
        <f>VLOOKUP($A21,Electricity!$A$1:$AQ$28,COLUMN(Electricity!N$2),FALSE)</f>
        <v>9458001183958.0664</v>
      </c>
      <c r="O21">
        <f>VLOOKUP($A21,Electricity!$A$1:$AQ$28,COLUMN(Electricity!O$2),FALSE)</f>
        <v>9645689023039.2285</v>
      </c>
      <c r="P21">
        <f>VLOOKUP($A21,Electricity!$A$1:$AQ$28,COLUMN(Electricity!P$2),FALSE)</f>
        <v>9833553093017.5996</v>
      </c>
      <c r="Q21">
        <f>VLOOKUP($A21,Electricity!$A$1:$AQ$28,COLUMN(Electricity!Q$2),FALSE)</f>
        <v>10021527910972.828</v>
      </c>
      <c r="R21">
        <f>VLOOKUP($A21,Electricity!$A$1:$AQ$28,COLUMN(Electricity!R$2),FALSE)</f>
        <v>10199521535341.404</v>
      </c>
      <c r="S21">
        <f>VLOOKUP($A21,Electricity!$A$1:$AQ$28,COLUMN(Electricity!S$2),FALSE)</f>
        <v>10387406480716.074</v>
      </c>
      <c r="T21">
        <f>VLOOKUP($A21,Electricity!$A$1:$AQ$28,COLUMN(Electricity!T$2),FALSE)</f>
        <v>10575118406024.635</v>
      </c>
      <c r="U21">
        <f>VLOOKUP($A21,Electricity!$A$1:$AQ$28,COLUMN(Electricity!U$2),FALSE)</f>
        <v>10762470859975.717</v>
      </c>
      <c r="V21">
        <f>VLOOKUP($A21,Electricity!$A$1:$AQ$28,COLUMN(Electricity!V$2),FALSE)</f>
        <v>10949250013562.363</v>
      </c>
      <c r="W21">
        <f>VLOOKUP($A21,Electricity!$A$1:$AQ$28,COLUMN(Electricity!W$2),FALSE)</f>
        <v>11128493708032.793</v>
      </c>
      <c r="X21">
        <f>VLOOKUP($A21,Electricity!$A$1:$AQ$28,COLUMN(Electricity!X$2),FALSE)</f>
        <v>11288407280476.928</v>
      </c>
      <c r="Y21">
        <f>VLOOKUP($A21,Electricity!$A$1:$AQ$28,COLUMN(Electricity!Y$2),FALSE)</f>
        <v>11439154894009.096</v>
      </c>
      <c r="Z21">
        <f>VLOOKUP($A21,Electricity!$A$1:$AQ$28,COLUMN(Electricity!Z$2),FALSE)</f>
        <v>11580156749672.855</v>
      </c>
      <c r="AA21">
        <f>VLOOKUP($A21,Electricity!$A$1:$AQ$28,COLUMN(Electricity!AA$2),FALSE)</f>
        <v>11710721606079.287</v>
      </c>
      <c r="AB21">
        <f>VLOOKUP($A21,Electricity!$A$1:$AQ$28,COLUMN(Electricity!AB$2),FALSE)</f>
        <v>11830280224686.436</v>
      </c>
      <c r="AC21">
        <f>VLOOKUP($A21,Electricity!$A$1:$AQ$28,COLUMN(Electricity!AC$2),FALSE)</f>
        <v>11938277585751.07</v>
      </c>
      <c r="AD21">
        <f>VLOOKUP($A21,Electricity!$A$1:$AQ$28,COLUMN(Electricity!AD$2),FALSE)</f>
        <v>12034177224886.48</v>
      </c>
      <c r="AE21">
        <f>VLOOKUP($A21,Electricity!$A$1:$AQ$28,COLUMN(Electricity!AE$2),FALSE)</f>
        <v>12117344507099.656</v>
      </c>
      <c r="AF21">
        <f>VLOOKUP($A21,Electricity!$A$1:$AQ$28,COLUMN(Electricity!AF$2),FALSE)</f>
        <v>12187290691725.41</v>
      </c>
      <c r="AG21">
        <f>VLOOKUP($A21,Electricity!$A$1:$AQ$28,COLUMN(Electricity!AG$2),FALSE)</f>
        <v>12243436699653.732</v>
      </c>
      <c r="AH21">
        <f>VLOOKUP($A21,Electricity!$A$1:$AQ$28,COLUMN(Electricity!AH$2),FALSE)</f>
        <v>12273045799956.17</v>
      </c>
      <c r="AI21">
        <f>VLOOKUP($A21,Electricity!$A$1:$AQ$28,COLUMN(Electricity!AI$2),FALSE)</f>
        <v>12287872796932.443</v>
      </c>
      <c r="AJ21">
        <f>VLOOKUP($A21,Electricity!$A$1:$AQ$28,COLUMN(Electricity!AJ$2),FALSE)</f>
        <v>12287503692626.844</v>
      </c>
      <c r="AK21">
        <f>VLOOKUP($A21,Electricity!$A$1:$AQ$28,COLUMN(Electricity!AK$2),FALSE)</f>
        <v>12271575876886.406</v>
      </c>
      <c r="AL21">
        <f>VLOOKUP($A21,Electricity!$A$1:$AQ$28,COLUMN(Electricity!AL$2),FALSE)</f>
        <v>12239782972691.578</v>
      </c>
      <c r="AM21">
        <f>VLOOKUP($A21,Electricity!$A$1:$AQ$28,COLUMN(Electricity!AM$2),FALSE)</f>
        <v>12191756325377.645</v>
      </c>
      <c r="AN21">
        <f>VLOOKUP($A21,Electricity!$A$1:$AQ$28,COLUMN(Electricity!AN$2),FALSE)</f>
        <v>12127317086008.924</v>
      </c>
      <c r="AO21">
        <f>VLOOKUP($A21,Electricity!$A$1:$AQ$28,COLUMN(Electricity!AO$2),FALSE)</f>
        <v>12046234423466.316</v>
      </c>
      <c r="AP21">
        <f>VLOOKUP($A21,Electricity!$A$1:$AQ$28,COLUMN(Electricity!AP$2),FALSE)</f>
        <v>11948475540324.744</v>
      </c>
      <c r="AQ21">
        <f>VLOOKUP($A21,Electricity!$A$1:$AQ$28,COLUMN(Electricity!AQ$2),FALSE)</f>
        <v>11833964914101.289</v>
      </c>
    </row>
    <row r="22" spans="1:43">
      <c r="A22" s="37" t="s">
        <v>635</v>
      </c>
      <c r="B22" s="224">
        <f>VLOOKUP($A22,Electricity!$A$1:$AQ$28,COLUMN(Electricity!B$2),FALSE)</f>
        <v>6304477625520.9629</v>
      </c>
      <c r="C22">
        <f>VLOOKUP($A22,Electricity!$A$1:$AQ$28,COLUMN(Electricity!C$2),FALSE)</f>
        <v>6733434305339.8174</v>
      </c>
      <c r="D22">
        <f>VLOOKUP($A22,Electricity!$A$1:$AQ$28,COLUMN(Electricity!D$2),FALSE)</f>
        <v>7545640369618.5</v>
      </c>
      <c r="E22">
        <f>VLOOKUP($A22,Electricity!$A$1:$AQ$28,COLUMN(Electricity!E$2),FALSE)</f>
        <v>7720965950663.4043</v>
      </c>
      <c r="F22">
        <f>VLOOKUP($A22,Electricity!$A$1:$AQ$28,COLUMN(Electricity!F$2),FALSE)</f>
        <v>7882651559483.6602</v>
      </c>
      <c r="G22">
        <f>VLOOKUP($A22,Electricity!$A$1:$AQ$28,COLUMN(Electricity!G$2),FALSE)</f>
        <v>8035742897017.3486</v>
      </c>
      <c r="H22">
        <f>VLOOKUP($A22,Electricity!$A$1:$AQ$28,COLUMN(Electricity!H$2),FALSE)</f>
        <v>8183334420374.416</v>
      </c>
      <c r="I22">
        <f>VLOOKUP($A22,Electricity!$A$1:$AQ$28,COLUMN(Electricity!I$2),FALSE)</f>
        <v>8322969994279.666</v>
      </c>
      <c r="J22">
        <f>VLOOKUP($A22,Electricity!$A$1:$AQ$28,COLUMN(Electricity!J$2),FALSE)</f>
        <v>8462914858834.252</v>
      </c>
      <c r="K22">
        <f>VLOOKUP($A22,Electricity!$A$1:$AQ$28,COLUMN(Electricity!K$2),FALSE)</f>
        <v>8603381357407.7803</v>
      </c>
      <c r="L22">
        <f>VLOOKUP($A22,Electricity!$A$1:$AQ$28,COLUMN(Electricity!L$2),FALSE)</f>
        <v>8744536607246.0654</v>
      </c>
      <c r="M22">
        <f>VLOOKUP($A22,Electricity!$A$1:$AQ$28,COLUMN(Electricity!M$2),FALSE)</f>
        <v>8873359145387.5059</v>
      </c>
      <c r="N22">
        <f>VLOOKUP($A22,Electricity!$A$1:$AQ$28,COLUMN(Electricity!N$2),FALSE)</f>
        <v>9002683626781.8125</v>
      </c>
      <c r="O22">
        <f>VLOOKUP($A22,Electricity!$A$1:$AQ$28,COLUMN(Electricity!O$2),FALSE)</f>
        <v>9132565348465.6016</v>
      </c>
      <c r="P22">
        <f>VLOOKUP($A22,Electricity!$A$1:$AQ$28,COLUMN(Electricity!P$2),FALSE)</f>
        <v>9263030680036.6113</v>
      </c>
      <c r="Q22">
        <f>VLOOKUP($A22,Electricity!$A$1:$AQ$28,COLUMN(Electricity!Q$2),FALSE)</f>
        <v>9393987296817.3906</v>
      </c>
      <c r="R22">
        <f>VLOOKUP($A22,Electricity!$A$1:$AQ$28,COLUMN(Electricity!R$2),FALSE)</f>
        <v>9515992252296.5469</v>
      </c>
      <c r="S22">
        <f>VLOOKUP($A22,Electricity!$A$1:$AQ$28,COLUMN(Electricity!S$2),FALSE)</f>
        <v>9647605090267.2852</v>
      </c>
      <c r="T22">
        <f>VLOOKUP($A22,Electricity!$A$1:$AQ$28,COLUMN(Electricity!T$2),FALSE)</f>
        <v>9779372406725.3613</v>
      </c>
      <c r="U22">
        <f>VLOOKUP($A22,Electricity!$A$1:$AQ$28,COLUMN(Electricity!U$2),FALSE)</f>
        <v>9911104824080.6797</v>
      </c>
      <c r="V22">
        <f>VLOOKUP($A22,Electricity!$A$1:$AQ$28,COLUMN(Electricity!V$2),FALSE)</f>
        <v>10042592058405.518</v>
      </c>
      <c r="W22">
        <f>VLOOKUP($A22,Electricity!$A$1:$AQ$28,COLUMN(Electricity!W$2),FALSE)</f>
        <v>10167462438802.844</v>
      </c>
      <c r="X22">
        <f>VLOOKUP($A22,Electricity!$A$1:$AQ$28,COLUMN(Electricity!X$2),FALSE)</f>
        <v>10275041491405.943</v>
      </c>
      <c r="Y22">
        <f>VLOOKUP($A22,Electricity!$A$1:$AQ$28,COLUMN(Electricity!Y$2),FALSE)</f>
        <v>10374720343052.551</v>
      </c>
      <c r="Z22">
        <f>VLOOKUP($A22,Electricity!$A$1:$AQ$28,COLUMN(Electricity!Z$2),FALSE)</f>
        <v>10466038405192.549</v>
      </c>
      <c r="AA22">
        <f>VLOOKUP($A22,Electricity!$A$1:$AQ$28,COLUMN(Electricity!AA$2),FALSE)</f>
        <v>10548437055303.953</v>
      </c>
      <c r="AB22">
        <f>VLOOKUP($A22,Electricity!$A$1:$AQ$28,COLUMN(Electricity!AB$2),FALSE)</f>
        <v>10621470647691.953</v>
      </c>
      <c r="AC22">
        <f>VLOOKUP($A22,Electricity!$A$1:$AQ$28,COLUMN(Electricity!AC$2),FALSE)</f>
        <v>10684708016502.467</v>
      </c>
      <c r="AD22">
        <f>VLOOKUP($A22,Electricity!$A$1:$AQ$28,COLUMN(Electricity!AD$2),FALSE)</f>
        <v>10737735997301.355</v>
      </c>
      <c r="AE22">
        <f>VLOOKUP($A22,Electricity!$A$1:$AQ$28,COLUMN(Electricity!AE$2),FALSE)</f>
        <v>10780055214325.848</v>
      </c>
      <c r="AF22">
        <f>VLOOKUP($A22,Electricity!$A$1:$AQ$28,COLUMN(Electricity!AF$2),FALSE)</f>
        <v>10811297742015.219</v>
      </c>
      <c r="AG22">
        <f>VLOOKUP($A22,Electricity!$A$1:$AQ$28,COLUMN(Electricity!AG$2),FALSE)</f>
        <v>10831016162549.018</v>
      </c>
      <c r="AH22">
        <f>VLOOKUP($A22,Electricity!$A$1:$AQ$28,COLUMN(Electricity!AH$2),FALSE)</f>
        <v>10828038076385.355</v>
      </c>
      <c r="AI22">
        <f>VLOOKUP($A22,Electricity!$A$1:$AQ$28,COLUMN(Electricity!AI$2),FALSE)</f>
        <v>10812855697948.82</v>
      </c>
      <c r="AJ22">
        <f>VLOOKUP($A22,Electricity!$A$1:$AQ$28,COLUMN(Electricity!AJ$2),FALSE)</f>
        <v>10785166117013.695</v>
      </c>
      <c r="AK22">
        <f>VLOOKUP($A22,Electricity!$A$1:$AQ$28,COLUMN(Electricity!AK$2),FALSE)</f>
        <v>10744711207233.949</v>
      </c>
      <c r="AL22">
        <f>VLOOKUP($A22,Electricity!$A$1:$AQ$28,COLUMN(Electricity!AL$2),FALSE)</f>
        <v>10691281337402.949</v>
      </c>
      <c r="AM22">
        <f>VLOOKUP($A22,Electricity!$A$1:$AQ$28,COLUMN(Electricity!AM$2),FALSE)</f>
        <v>10624611571430.43</v>
      </c>
      <c r="AN22">
        <f>VLOOKUP($A22,Electricity!$A$1:$AQ$28,COLUMN(Electricity!AN$2),FALSE)</f>
        <v>10544601542347.055</v>
      </c>
      <c r="AO22">
        <f>VLOOKUP($A22,Electricity!$A$1:$AQ$28,COLUMN(Electricity!AO$2),FALSE)</f>
        <v>10451103903807.561</v>
      </c>
      <c r="AP22">
        <f>VLOOKUP($A22,Electricity!$A$1:$AQ$28,COLUMN(Electricity!AP$2),FALSE)</f>
        <v>10344141394251.039</v>
      </c>
      <c r="AQ22">
        <f>VLOOKUP($A22,Electricity!$A$1:$AQ$28,COLUMN(Electricity!AQ$2),FALSE)</f>
        <v>10223697152764.848</v>
      </c>
    </row>
    <row r="23" spans="1:43">
      <c r="A23" s="37" t="s">
        <v>636</v>
      </c>
      <c r="B23" s="224">
        <f>VLOOKUP($A23,Electricity!$A$1:$AQ$28,COLUMN(Electricity!B$2),FALSE)</f>
        <v>20159785853990.578</v>
      </c>
      <c r="C23">
        <f>VLOOKUP($A23,Electricity!$A$1:$AQ$28,COLUMN(Electricity!C$2),FALSE)</f>
        <v>19519603127416.914</v>
      </c>
      <c r="D23">
        <f>VLOOKUP($A23,Electricity!$A$1:$AQ$28,COLUMN(Electricity!D$2),FALSE)</f>
        <v>23181220517618.051</v>
      </c>
      <c r="E23">
        <f>VLOOKUP($A23,Electricity!$A$1:$AQ$28,COLUMN(Electricity!E$2),FALSE)</f>
        <v>24024252704012.652</v>
      </c>
      <c r="F23">
        <f>VLOOKUP($A23,Electricity!$A$1:$AQ$28,COLUMN(Electricity!F$2),FALSE)</f>
        <v>24824219133907.691</v>
      </c>
      <c r="G23">
        <f>VLOOKUP($A23,Electricity!$A$1:$AQ$28,COLUMN(Electricity!G$2),FALSE)</f>
        <v>25595725172055.992</v>
      </c>
      <c r="H23">
        <f>VLOOKUP($A23,Electricity!$A$1:$AQ$28,COLUMN(Electricity!H$2),FALSE)</f>
        <v>26347915099903.625</v>
      </c>
      <c r="I23">
        <f>VLOOKUP($A23,Electricity!$A$1:$AQ$28,COLUMN(Electricity!I$2),FALSE)</f>
        <v>27072356098018.961</v>
      </c>
      <c r="J23">
        <f>VLOOKUP($A23,Electricity!$A$1:$AQ$28,COLUMN(Electricity!J$2),FALSE)</f>
        <v>27795553919245.871</v>
      </c>
      <c r="K23">
        <f>VLOOKUP($A23,Electricity!$A$1:$AQ$28,COLUMN(Electricity!K$2),FALSE)</f>
        <v>28518377047888.219</v>
      </c>
      <c r="L23">
        <f>VLOOKUP($A23,Electricity!$A$1:$AQ$28,COLUMN(Electricity!L$2),FALSE)</f>
        <v>29241554536650.711</v>
      </c>
      <c r="M23">
        <f>VLOOKUP($A23,Electricity!$A$1:$AQ$28,COLUMN(Electricity!M$2),FALSE)</f>
        <v>29921348563644.195</v>
      </c>
      <c r="N23">
        <f>VLOOKUP($A23,Electricity!$A$1:$AQ$28,COLUMN(Electricity!N$2),FALSE)</f>
        <v>30600488113293.609</v>
      </c>
      <c r="O23">
        <f>VLOOKUP($A23,Electricity!$A$1:$AQ$28,COLUMN(Electricity!O$2),FALSE)</f>
        <v>31279333643264.699</v>
      </c>
      <c r="P23">
        <f>VLOOKUP($A23,Electricity!$A$1:$AQ$28,COLUMN(Electricity!P$2),FALSE)</f>
        <v>31958138834651.09</v>
      </c>
      <c r="Q23">
        <f>VLOOKUP($A23,Electricity!$A$1:$AQ$28,COLUMN(Electricity!Q$2),FALSE)</f>
        <v>32636735857166.191</v>
      </c>
      <c r="R23">
        <f>VLOOKUP($A23,Electricity!$A$1:$AQ$28,COLUMN(Electricity!R$2),FALSE)</f>
        <v>33282233637850.652</v>
      </c>
      <c r="S23">
        <f>VLOOKUP($A23,Electricity!$A$1:$AQ$28,COLUMN(Electricity!S$2),FALSE)</f>
        <v>33959450917112.422</v>
      </c>
      <c r="T23">
        <f>VLOOKUP($A23,Electricity!$A$1:$AQ$28,COLUMN(Electricity!T$2),FALSE)</f>
        <v>34446185820085.289</v>
      </c>
      <c r="U23">
        <f>VLOOKUP($A23,Electricity!$A$1:$AQ$28,COLUMN(Electricity!U$2),FALSE)</f>
        <v>34924983342752.324</v>
      </c>
      <c r="V23">
        <f>VLOOKUP($A23,Electricity!$A$1:$AQ$28,COLUMN(Electricity!V$2),FALSE)</f>
        <v>35395253701250.188</v>
      </c>
      <c r="W23">
        <f>VLOOKUP($A23,Electricity!$A$1:$AQ$28,COLUMN(Electricity!W$2),FALSE)</f>
        <v>35834684910466.586</v>
      </c>
      <c r="X23">
        <f>VLOOKUP($A23,Electricity!$A$1:$AQ$28,COLUMN(Electricity!X$2),FALSE)</f>
        <v>36205817883766.609</v>
      </c>
      <c r="Y23">
        <f>VLOOKUP($A23,Electricity!$A$1:$AQ$28,COLUMN(Electricity!Y$2),FALSE)</f>
        <v>36541951769464.563</v>
      </c>
      <c r="Z23">
        <f>VLOOKUP($A23,Electricity!$A$1:$AQ$28,COLUMN(Electricity!Z$2),FALSE)</f>
        <v>36841687504785.328</v>
      </c>
      <c r="AA23">
        <f>VLOOKUP($A23,Electricity!$A$1:$AQ$28,COLUMN(Electricity!AA$2),FALSE)</f>
        <v>37103306261915.484</v>
      </c>
      <c r="AB23">
        <f>VLOOKUP($A23,Electricity!$A$1:$AQ$28,COLUMN(Electricity!AB$2),FALSE)</f>
        <v>37325513224097.148</v>
      </c>
      <c r="AC23">
        <f>VLOOKUP($A23,Electricity!$A$1:$AQ$28,COLUMN(Electricity!AC$2),FALSE)</f>
        <v>37507090752794.656</v>
      </c>
      <c r="AD23">
        <f>VLOOKUP($A23,Electricity!$A$1:$AQ$28,COLUMN(Electricity!AD$2),FALSE)</f>
        <v>37646910772071.57</v>
      </c>
      <c r="AE23">
        <f>VLOOKUP($A23,Electricity!$A$1:$AQ$28,COLUMN(Electricity!AE$2),FALSE)</f>
        <v>37743569671051.109</v>
      </c>
      <c r="AF23">
        <f>VLOOKUP($A23,Electricity!$A$1:$AQ$28,COLUMN(Electricity!AF$2),FALSE)</f>
        <v>37796151579739.867</v>
      </c>
      <c r="AG23">
        <f>VLOOKUP($A23,Electricity!$A$1:$AQ$28,COLUMN(Electricity!AG$2),FALSE)</f>
        <v>37803488779149.039</v>
      </c>
      <c r="AH23">
        <f>VLOOKUP($A23,Electricity!$A$1:$AQ$28,COLUMN(Electricity!AH$2),FALSE)</f>
        <v>37727072872638.969</v>
      </c>
      <c r="AI23">
        <f>VLOOKUP($A23,Electricity!$A$1:$AQ$28,COLUMN(Electricity!AI$2),FALSE)</f>
        <v>37604044491717.344</v>
      </c>
      <c r="AJ23">
        <f>VLOOKUP($A23,Electricity!$A$1:$AQ$28,COLUMN(Electricity!AJ$2),FALSE)</f>
        <v>37433827093418.906</v>
      </c>
      <c r="AK23">
        <f>VLOOKUP($A23,Electricity!$A$1:$AQ$28,COLUMN(Electricity!AK$2),FALSE)</f>
        <v>37216021256687.883</v>
      </c>
      <c r="AL23">
        <f>VLOOKUP($A23,Electricity!$A$1:$AQ$28,COLUMN(Electricity!AL$2),FALSE)</f>
        <v>36950415403835.891</v>
      </c>
      <c r="AM23">
        <f>VLOOKUP($A23,Electricity!$A$1:$AQ$28,COLUMN(Electricity!AM$2),FALSE)</f>
        <v>36636625419196.563</v>
      </c>
      <c r="AN23">
        <f>VLOOKUP($A23,Electricity!$A$1:$AQ$28,COLUMN(Electricity!AN$2),FALSE)</f>
        <v>36274852631411.906</v>
      </c>
      <c r="AO23">
        <f>VLOOKUP($A23,Electricity!$A$1:$AQ$28,COLUMN(Electricity!AO$2),FALSE)</f>
        <v>35865150435523.539</v>
      </c>
      <c r="AP23">
        <f>VLOOKUP($A23,Electricity!$A$1:$AQ$28,COLUMN(Electricity!AP$2),FALSE)</f>
        <v>35408168456781.883</v>
      </c>
      <c r="AQ23">
        <f>VLOOKUP($A23,Electricity!$A$1:$AQ$28,COLUMN(Electricity!AQ$2),FALSE)</f>
        <v>34904428356481.211</v>
      </c>
    </row>
    <row r="24" spans="1:43">
      <c r="A24" s="37" t="s">
        <v>637</v>
      </c>
      <c r="B24" s="224">
        <f>VLOOKUP($A24,Electricity!$A$1:$AQ$28,COLUMN(Electricity!B$2),FALSE)</f>
        <v>12045064723350.902</v>
      </c>
      <c r="C24">
        <f>VLOOKUP($A24,Electricity!$A$1:$AQ$28,COLUMN(Electricity!C$2),FALSE)</f>
        <v>12377252981328.881</v>
      </c>
      <c r="D24">
        <f>VLOOKUP($A24,Electricity!$A$1:$AQ$28,COLUMN(Electricity!D$2),FALSE)</f>
        <v>13483802760967.209</v>
      </c>
      <c r="E24">
        <f>VLOOKUP($A24,Electricity!$A$1:$AQ$28,COLUMN(Electricity!E$2),FALSE)</f>
        <v>13822344251287.855</v>
      </c>
      <c r="F24">
        <f>VLOOKUP($A24,Electricity!$A$1:$AQ$28,COLUMN(Electricity!F$2),FALSE)</f>
        <v>14132288166357.016</v>
      </c>
      <c r="G24">
        <f>VLOOKUP($A24,Electricity!$A$1:$AQ$28,COLUMN(Electricity!G$2),FALSE)</f>
        <v>14422647436452.201</v>
      </c>
      <c r="H24">
        <f>VLOOKUP($A24,Electricity!$A$1:$AQ$28,COLUMN(Electricity!H$2),FALSE)</f>
        <v>14699005140695.461</v>
      </c>
      <c r="I24">
        <f>VLOOKUP($A24,Electricity!$A$1:$AQ$28,COLUMN(Electricity!I$2),FALSE)</f>
        <v>14957005204845.715</v>
      </c>
      <c r="J24">
        <f>VLOOKUP($A24,Electricity!$A$1:$AQ$28,COLUMN(Electricity!J$2),FALSE)</f>
        <v>15211571782488.027</v>
      </c>
      <c r="K24">
        <f>VLOOKUP($A24,Electricity!$A$1:$AQ$28,COLUMN(Electricity!K$2),FALSE)</f>
        <v>15463170001468.252</v>
      </c>
      <c r="L24">
        <f>VLOOKUP($A24,Electricity!$A$1:$AQ$28,COLUMN(Electricity!L$2),FALSE)</f>
        <v>15712177742840.305</v>
      </c>
      <c r="M24">
        <f>VLOOKUP($A24,Electricity!$A$1:$AQ$28,COLUMN(Electricity!M$2),FALSE)</f>
        <v>15935281940144.092</v>
      </c>
      <c r="N24">
        <f>VLOOKUP($A24,Electricity!$A$1:$AQ$28,COLUMN(Electricity!N$2),FALSE)</f>
        <v>16155632703222.809</v>
      </c>
      <c r="O24">
        <f>VLOOKUP($A24,Electricity!$A$1:$AQ$28,COLUMN(Electricity!O$2),FALSE)</f>
        <v>16373405331388.098</v>
      </c>
      <c r="P24">
        <f>VLOOKUP($A24,Electricity!$A$1:$AQ$28,COLUMN(Electricity!P$2),FALSE)</f>
        <v>16588717645467.338</v>
      </c>
      <c r="Q24">
        <f>VLOOKUP($A24,Electricity!$A$1:$AQ$28,COLUMN(Electricity!Q$2),FALSE)</f>
        <v>16801470072096.6</v>
      </c>
      <c r="R24">
        <f>VLOOKUP($A24,Electricity!$A$1:$AQ$28,COLUMN(Electricity!R$2),FALSE)</f>
        <v>16994860006193.85</v>
      </c>
      <c r="S24">
        <f>VLOOKUP($A24,Electricity!$A$1:$AQ$28,COLUMN(Electricity!S$2),FALSE)</f>
        <v>17202119435018.496</v>
      </c>
      <c r="T24">
        <f>VLOOKUP($A24,Electricity!$A$1:$AQ$28,COLUMN(Electricity!T$2),FALSE)</f>
        <v>17406397894729.074</v>
      </c>
      <c r="U24">
        <f>VLOOKUP($A24,Electricity!$A$1:$AQ$28,COLUMN(Electricity!U$2),FALSE)</f>
        <v>17607413428447.902</v>
      </c>
      <c r="V24">
        <f>VLOOKUP($A24,Electricity!$A$1:$AQ$28,COLUMN(Electricity!V$2),FALSE)</f>
        <v>17804847166813.949</v>
      </c>
      <c r="W24">
        <f>VLOOKUP($A24,Electricity!$A$1:$AQ$28,COLUMN(Electricity!W$2),FALSE)</f>
        <v>17987481067307.969</v>
      </c>
      <c r="X24">
        <f>VLOOKUP($A24,Electricity!$A$1:$AQ$28,COLUMN(Electricity!X$2),FALSE)</f>
        <v>18136602621146.68</v>
      </c>
      <c r="Y24">
        <f>VLOOKUP($A24,Electricity!$A$1:$AQ$28,COLUMN(Electricity!Y$2),FALSE)</f>
        <v>18269017821009.488</v>
      </c>
      <c r="Z24">
        <f>VLOOKUP($A24,Electricity!$A$1:$AQ$28,COLUMN(Electricity!Z$2),FALSE)</f>
        <v>18384079577009.02</v>
      </c>
      <c r="AA24">
        <f>VLOOKUP($A24,Electricity!$A$1:$AQ$28,COLUMN(Electricity!AA$2),FALSE)</f>
        <v>18480982545193.105</v>
      </c>
      <c r="AB24">
        <f>VLOOKUP($A24,Electricity!$A$1:$AQ$28,COLUMN(Electricity!AB$2),FALSE)</f>
        <v>18559134244821.656</v>
      </c>
      <c r="AC24">
        <f>VLOOKUP($A24,Electricity!$A$1:$AQ$28,COLUMN(Electricity!AC$2),FALSE)</f>
        <v>18617980924178.602</v>
      </c>
      <c r="AD24">
        <f>VLOOKUP($A24,Electricity!$A$1:$AQ$28,COLUMN(Electricity!AD$2),FALSE)</f>
        <v>18657013347426.109</v>
      </c>
      <c r="AE24">
        <f>VLOOKUP($A24,Electricity!$A$1:$AQ$28,COLUMN(Electricity!AE$2),FALSE)</f>
        <v>18675585783694.836</v>
      </c>
      <c r="AF24">
        <f>VLOOKUP($A24,Electricity!$A$1:$AQ$28,COLUMN(Electricity!AF$2),FALSE)</f>
        <v>18673294151949.59</v>
      </c>
      <c r="AG24">
        <f>VLOOKUP($A24,Electricity!$A$1:$AQ$28,COLUMN(Electricity!AG$2),FALSE)</f>
        <v>18649609336736.152</v>
      </c>
      <c r="AH24">
        <f>VLOOKUP($A24,Electricity!$A$1:$AQ$28,COLUMN(Electricity!AH$2),FALSE)</f>
        <v>18585606948313.48</v>
      </c>
      <c r="AI24">
        <f>VLOOKUP($A24,Electricity!$A$1:$AQ$28,COLUMN(Electricity!AI$2),FALSE)</f>
        <v>18499679432608.59</v>
      </c>
      <c r="AJ24">
        <f>VLOOKUP($A24,Electricity!$A$1:$AQ$28,COLUMN(Electricity!AJ$2),FALSE)</f>
        <v>18391583643066.789</v>
      </c>
      <c r="AK24">
        <f>VLOOKUP($A24,Electricity!$A$1:$AQ$28,COLUMN(Electricity!AK$2),FALSE)</f>
        <v>18261162135274.477</v>
      </c>
      <c r="AL24">
        <f>VLOOKUP($A24,Electricity!$A$1:$AQ$28,COLUMN(Electricity!AL$2),FALSE)</f>
        <v>18108347980751.418</v>
      </c>
      <c r="AM24">
        <f>VLOOKUP($A24,Electricity!$A$1:$AQ$28,COLUMN(Electricity!AM$2),FALSE)</f>
        <v>17932987936898.512</v>
      </c>
      <c r="AN24">
        <f>VLOOKUP($A24,Electricity!$A$1:$AQ$28,COLUMN(Electricity!AN$2),FALSE)</f>
        <v>17735213672600.652</v>
      </c>
      <c r="AO24">
        <f>VLOOKUP($A24,Electricity!$A$1:$AQ$28,COLUMN(Electricity!AO$2),FALSE)</f>
        <v>17515082100848.721</v>
      </c>
      <c r="AP24">
        <f>VLOOKUP($A24,Electricity!$A$1:$AQ$28,COLUMN(Electricity!AP$2),FALSE)</f>
        <v>17272938987826.844</v>
      </c>
      <c r="AQ24">
        <f>VLOOKUP($A24,Electricity!$A$1:$AQ$28,COLUMN(Electricity!AQ$2),FALSE)</f>
        <v>17009064651972.32</v>
      </c>
    </row>
    <row r="25" spans="1:43">
      <c r="A25" s="37" t="s">
        <v>638</v>
      </c>
      <c r="B25" s="224">
        <f>VLOOKUP($A25,Electricity!$A$1:$AQ$28,COLUMN(Electricity!B$2),FALSE)</f>
        <v>5298987726573.9063</v>
      </c>
      <c r="C25">
        <f>VLOOKUP($A25,Electricity!$A$1:$AQ$28,COLUMN(Electricity!C$2),FALSE)</f>
        <v>5273884472709.7207</v>
      </c>
      <c r="D25">
        <f>VLOOKUP($A25,Electricity!$A$1:$AQ$28,COLUMN(Electricity!D$2),FALSE)</f>
        <v>5842788030090.3242</v>
      </c>
      <c r="E25">
        <f>VLOOKUP($A25,Electricity!$A$1:$AQ$28,COLUMN(Electricity!E$2),FALSE)</f>
        <v>5923952604680.0811</v>
      </c>
      <c r="F25">
        <f>VLOOKUP($A25,Electricity!$A$1:$AQ$28,COLUMN(Electricity!F$2),FALSE)</f>
        <v>5993738884431.3779</v>
      </c>
      <c r="G25">
        <f>VLOOKUP($A25,Electricity!$A$1:$AQ$28,COLUMN(Electricity!G$2),FALSE)</f>
        <v>6056232280967.0928</v>
      </c>
      <c r="H25">
        <f>VLOOKUP($A25,Electricity!$A$1:$AQ$28,COLUMN(Electricity!H$2),FALSE)</f>
        <v>6113914798846.0244</v>
      </c>
      <c r="I25">
        <f>VLOOKUP($A25,Electricity!$A$1:$AQ$28,COLUMN(Electricity!I$2),FALSE)</f>
        <v>6165070346696.9082</v>
      </c>
      <c r="J25">
        <f>VLOOKUP($A25,Electricity!$A$1:$AQ$28,COLUMN(Electricity!J$2),FALSE)</f>
        <v>6215914754854.7803</v>
      </c>
      <c r="K25">
        <f>VLOOKUP($A25,Electricity!$A$1:$AQ$28,COLUMN(Electricity!K$2),FALSE)</f>
        <v>6266590682507.4287</v>
      </c>
      <c r="L25">
        <f>VLOOKUP($A25,Electricity!$A$1:$AQ$28,COLUMN(Electricity!L$2),FALSE)</f>
        <v>6317204267016.2578</v>
      </c>
      <c r="M25">
        <f>VLOOKUP($A25,Electricity!$A$1:$AQ$28,COLUMN(Electricity!M$2),FALSE)</f>
        <v>6358408420843.2412</v>
      </c>
      <c r="N25">
        <f>VLOOKUP($A25,Electricity!$A$1:$AQ$28,COLUMN(Electricity!N$2),FALSE)</f>
        <v>6399535284264.8184</v>
      </c>
      <c r="O25">
        <f>VLOOKUP($A25,Electricity!$A$1:$AQ$28,COLUMN(Electricity!O$2),FALSE)</f>
        <v>6440608720073.7939</v>
      </c>
      <c r="P25">
        <f>VLOOKUP($A25,Electricity!$A$1:$AQ$28,COLUMN(Electricity!P$2),FALSE)</f>
        <v>6481632332208.2451</v>
      </c>
      <c r="Q25">
        <f>VLOOKUP($A25,Electricity!$A$1:$AQ$28,COLUMN(Electricity!Q$2),FALSE)</f>
        <v>6522527868823.6494</v>
      </c>
      <c r="R25">
        <f>VLOOKUP($A25,Electricity!$A$1:$AQ$28,COLUMN(Electricity!R$2),FALSE)</f>
        <v>6556777247902.1445</v>
      </c>
      <c r="S25">
        <f>VLOOKUP($A25,Electricity!$A$1:$AQ$28,COLUMN(Electricity!S$2),FALSE)</f>
        <v>6597208654018.0352</v>
      </c>
      <c r="T25">
        <f>VLOOKUP($A25,Electricity!$A$1:$AQ$28,COLUMN(Electricity!T$2),FALSE)</f>
        <v>6637253610937.9404</v>
      </c>
      <c r="U25">
        <f>VLOOKUP($A25,Electricity!$A$1:$AQ$28,COLUMN(Electricity!U$2),FALSE)</f>
        <v>6676780428001.6582</v>
      </c>
      <c r="V25">
        <f>VLOOKUP($A25,Electricity!$A$1:$AQ$28,COLUMN(Electricity!V$2),FALSE)</f>
        <v>6715647714104.9863</v>
      </c>
      <c r="W25">
        <f>VLOOKUP($A25,Electricity!$A$1:$AQ$28,COLUMN(Electricity!W$2),FALSE)</f>
        <v>6749628358428.2734</v>
      </c>
      <c r="X25">
        <f>VLOOKUP($A25,Electricity!$A$1:$AQ$28,COLUMN(Electricity!X$2),FALSE)</f>
        <v>6771781937531.2656</v>
      </c>
      <c r="Y25">
        <f>VLOOKUP($A25,Electricity!$A$1:$AQ$28,COLUMN(Electricity!Y$2),FALSE)</f>
        <v>6788496572393.5039</v>
      </c>
      <c r="Z25">
        <f>VLOOKUP($A25,Electricity!$A$1:$AQ$28,COLUMN(Electricity!Z$2),FALSE)</f>
        <v>6799578290256.2119</v>
      </c>
      <c r="AA25">
        <f>VLOOKUP($A25,Electricity!$A$1:$AQ$28,COLUMN(Electricity!AA$2),FALSE)</f>
        <v>6804775625478.8896</v>
      </c>
      <c r="AB25">
        <f>VLOOKUP($A25,Electricity!$A$1:$AQ$28,COLUMN(Electricity!AB$2),FALSE)</f>
        <v>6803916849379.084</v>
      </c>
      <c r="AC25">
        <f>VLOOKUP($A25,Electricity!$A$1:$AQ$28,COLUMN(Electricity!AC$2),FALSE)</f>
        <v>6796844590610.9268</v>
      </c>
      <c r="AD25">
        <f>VLOOKUP($A25,Electricity!$A$1:$AQ$28,COLUMN(Electricity!AD$2),FALSE)</f>
        <v>6783417615552.0967</v>
      </c>
      <c r="AE25">
        <f>VLOOKUP($A25,Electricity!$A$1:$AQ$28,COLUMN(Electricity!AE$2),FALSE)</f>
        <v>6763444943243.6416</v>
      </c>
      <c r="AF25">
        <f>VLOOKUP($A25,Electricity!$A$1:$AQ$28,COLUMN(Electricity!AF$2),FALSE)</f>
        <v>6736823223092.3848</v>
      </c>
      <c r="AG25">
        <f>VLOOKUP($A25,Electricity!$A$1:$AQ$28,COLUMN(Electricity!AG$2),FALSE)</f>
        <v>6703403267135.1865</v>
      </c>
      <c r="AH25">
        <f>VLOOKUP($A25,Electricity!$A$1:$AQ$28,COLUMN(Electricity!AH$2),FALSE)</f>
        <v>6656447415919.126</v>
      </c>
      <c r="AI25">
        <f>VLOOKUP($A25,Electricity!$A$1:$AQ$28,COLUMN(Electricity!AI$2),FALSE)</f>
        <v>6602628039778.2412</v>
      </c>
      <c r="AJ25">
        <f>VLOOKUP($A25,Electricity!$A$1:$AQ$28,COLUMN(Electricity!AJ$2),FALSE)</f>
        <v>6541892925840.9814</v>
      </c>
      <c r="AK25">
        <f>VLOOKUP($A25,Electricity!$A$1:$AQ$28,COLUMN(Electricity!AK$2),FALSE)</f>
        <v>6474218978751.918</v>
      </c>
      <c r="AL25">
        <f>VLOOKUP($A25,Electricity!$A$1:$AQ$28,COLUMN(Electricity!AL$2),FALSE)</f>
        <v>6399613524650.8789</v>
      </c>
      <c r="AM25">
        <f>VLOOKUP($A25,Electricity!$A$1:$AQ$28,COLUMN(Electricity!AM$2),FALSE)</f>
        <v>6318051626006.5586</v>
      </c>
      <c r="AN25">
        <f>VLOOKUP($A25,Electricity!$A$1:$AQ$28,COLUMN(Electricity!AN$2),FALSE)</f>
        <v>6229607063906.6934</v>
      </c>
      <c r="AO25">
        <f>VLOOKUP($A25,Electricity!$A$1:$AQ$28,COLUMN(Electricity!AO$2),FALSE)</f>
        <v>6134325001364.4355</v>
      </c>
      <c r="AP25">
        <f>VLOOKUP($A25,Electricity!$A$1:$AQ$28,COLUMN(Electricity!AP$2),FALSE)</f>
        <v>6032349512805.0254</v>
      </c>
      <c r="AQ25">
        <f>VLOOKUP($A25,Electricity!$A$1:$AQ$28,COLUMN(Electricity!AQ$2),FALSE)</f>
        <v>5923798933636.8252</v>
      </c>
    </row>
    <row r="26" spans="1:43">
      <c r="A26" s="37" t="s">
        <v>613</v>
      </c>
      <c r="B26" s="224">
        <f>VLOOKUP($A26,Electricity!$A$1:$AQ$28,COLUMN(Electricity!B$2),FALSE)</f>
        <v>525299205724.51221</v>
      </c>
      <c r="C26">
        <f>VLOOKUP($A26,Electricity!$A$1:$AQ$28,COLUMN(Electricity!C$2),FALSE)</f>
        <v>503846779107.81732</v>
      </c>
      <c r="D26">
        <f>VLOOKUP($A26,Electricity!$A$1:$AQ$28,COLUMN(Electricity!D$2),FALSE)</f>
        <v>615149820549.54626</v>
      </c>
      <c r="E26">
        <f>VLOOKUP($A26,Electricity!$A$1:$AQ$28,COLUMN(Electricity!E$2),FALSE)</f>
        <v>662130752646.2926</v>
      </c>
      <c r="F26">
        <f>VLOOKUP($A26,Electricity!$A$1:$AQ$28,COLUMN(Electricity!F$2),FALSE)</f>
        <v>707874932069.4408</v>
      </c>
      <c r="G26">
        <f>VLOOKUP($A26,Electricity!$A$1:$AQ$28,COLUMN(Electricity!G$2),FALSE)</f>
        <v>752697521998.36511</v>
      </c>
      <c r="H26">
        <f>VLOOKUP($A26,Electricity!$A$1:$AQ$28,COLUMN(Electricity!H$2),FALSE)</f>
        <v>796811889708.06775</v>
      </c>
      <c r="I26">
        <f>VLOOKUP($A26,Electricity!$A$1:$AQ$28,COLUMN(Electricity!I$2),FALSE)</f>
        <v>839922528524.15125</v>
      </c>
      <c r="J26">
        <f>VLOOKUP($A26,Electricity!$A$1:$AQ$28,COLUMN(Electricity!J$2),FALSE)</f>
        <v>882822856599.92419</v>
      </c>
      <c r="K26">
        <f>VLOOKUP($A26,Electricity!$A$1:$AQ$28,COLUMN(Electricity!K$2),FALSE)</f>
        <v>925553394011.08899</v>
      </c>
      <c r="L26">
        <f>VLOOKUP($A26,Electricity!$A$1:$AQ$28,COLUMN(Electricity!L$2),FALSE)</f>
        <v>968150921114.03394</v>
      </c>
      <c r="M26">
        <f>VLOOKUP($A26,Electricity!$A$1:$AQ$28,COLUMN(Electricity!M$2),FALSE)</f>
        <v>1009152901909.9063</v>
      </c>
      <c r="N26">
        <f>VLOOKUP($A26,Electricity!$A$1:$AQ$28,COLUMN(Electricity!N$2),FALSE)</f>
        <v>1049959938950.9543</v>
      </c>
      <c r="O26">
        <f>VLOOKUP($A26,Electricity!$A$1:$AQ$28,COLUMN(Electricity!O$2),FALSE)</f>
        <v>1090597004711.4832</v>
      </c>
      <c r="P26">
        <f>VLOOKUP($A26,Electricity!$A$1:$AQ$28,COLUMN(Electricity!P$2),FALSE)</f>
        <v>1131084790451.7813</v>
      </c>
      <c r="Q26">
        <f>VLOOKUP($A26,Electricity!$A$1:$AQ$28,COLUMN(Electricity!Q$2),FALSE)</f>
        <v>1171428204615.0684</v>
      </c>
      <c r="R26">
        <f>VLOOKUP($A26,Electricity!$A$1:$AQ$28,COLUMN(Electricity!R$2),FALSE)</f>
        <v>1210440667769.3213</v>
      </c>
      <c r="S26">
        <f>VLOOKUP($A26,Electricity!$A$1:$AQ$28,COLUMN(Electricity!S$2),FALSE)</f>
        <v>1250472941054.7075</v>
      </c>
      <c r="T26">
        <f>VLOOKUP($A26,Electricity!$A$1:$AQ$28,COLUMN(Electricity!T$2),FALSE)</f>
        <v>1290356421447.9932</v>
      </c>
      <c r="U26">
        <f>VLOOKUP($A26,Electricity!$A$1:$AQ$28,COLUMN(Electricity!U$2),FALSE)</f>
        <v>1330075242869.9319</v>
      </c>
      <c r="V26">
        <f>VLOOKUP($A26,Electricity!$A$1:$AQ$28,COLUMN(Electricity!V$2),FALSE)</f>
        <v>1369608407642.5547</v>
      </c>
      <c r="W26">
        <f>VLOOKUP($A26,Electricity!$A$1:$AQ$28,COLUMN(Electricity!W$2),FALSE)</f>
        <v>1408079363299.3118</v>
      </c>
      <c r="X26">
        <f>VLOOKUP($A26,Electricity!$A$1:$AQ$28,COLUMN(Electricity!X$2),FALSE)</f>
        <v>1443954478406.2786</v>
      </c>
      <c r="Y26">
        <f>VLOOKUP($A26,Electricity!$A$1:$AQ$28,COLUMN(Electricity!Y$2),FALSE)</f>
        <v>1478477300103.1797</v>
      </c>
      <c r="Z26">
        <f>VLOOKUP($A26,Electricity!$A$1:$AQ$28,COLUMN(Electricity!Z$2),FALSE)</f>
        <v>1511546395340.5491</v>
      </c>
      <c r="AA26">
        <f>VLOOKUP($A26,Electricity!$A$1:$AQ$28,COLUMN(Electricity!AA$2),FALSE)</f>
        <v>1543044693788.7856</v>
      </c>
      <c r="AB26">
        <f>VLOOKUP($A26,Electricity!$A$1:$AQ$28,COLUMN(Electricity!AB$2),FALSE)</f>
        <v>1572869949021.5208</v>
      </c>
      <c r="AC26">
        <f>VLOOKUP($A26,Electricity!$A$1:$AQ$28,COLUMN(Electricity!AC$2),FALSE)</f>
        <v>1600921109181.1294</v>
      </c>
      <c r="AD26">
        <f>VLOOKUP($A26,Electricity!$A$1:$AQ$28,COLUMN(Electricity!AD$2),FALSE)</f>
        <v>1627099044519.8076</v>
      </c>
      <c r="AE26">
        <f>VLOOKUP($A26,Electricity!$A$1:$AQ$28,COLUMN(Electricity!AE$2),FALSE)</f>
        <v>1651290790327.6311</v>
      </c>
      <c r="AF26">
        <f>VLOOKUP($A26,Electricity!$A$1:$AQ$28,COLUMN(Electricity!AF$2),FALSE)</f>
        <v>1673402590882.8218</v>
      </c>
      <c r="AG26">
        <f>VLOOKUP($A26,Electricity!$A$1:$AQ$28,COLUMN(Electricity!AG$2),FALSE)</f>
        <v>1693328023812.6111</v>
      </c>
      <c r="AH26">
        <f>VLOOKUP($A26,Electricity!$A$1:$AQ$28,COLUMN(Electricity!AH$2),FALSE)</f>
        <v>1709266963729.8806</v>
      </c>
      <c r="AI26">
        <f>VLOOKUP($A26,Electricity!$A$1:$AQ$28,COLUMN(Electricity!AI$2),FALSE)</f>
        <v>1722807212273.5908</v>
      </c>
      <c r="AJ26">
        <f>VLOOKUP($A26,Electricity!$A$1:$AQ$28,COLUMN(Electricity!AJ$2),FALSE)</f>
        <v>1733865799627.6438</v>
      </c>
      <c r="AK26">
        <f>VLOOKUP($A26,Electricity!$A$1:$AQ$28,COLUMN(Electricity!AK$2),FALSE)</f>
        <v>1742367137525.0166</v>
      </c>
      <c r="AL26">
        <f>VLOOKUP($A26,Electricity!$A$1:$AQ$28,COLUMN(Electricity!AL$2),FALSE)</f>
        <v>1748243922879.2251</v>
      </c>
      <c r="AM26">
        <f>VLOOKUP($A26,Electricity!$A$1:$AQ$28,COLUMN(Electricity!AM$2),FALSE)</f>
        <v>1751420325239.5491</v>
      </c>
      <c r="AN26">
        <f>VLOOKUP($A26,Electricity!$A$1:$AQ$28,COLUMN(Electricity!AN$2),FALSE)</f>
        <v>1751848121437.7581</v>
      </c>
      <c r="AO26">
        <f>VLOOKUP($A26,Electricity!$A$1:$AQ$28,COLUMN(Electricity!AO$2),FALSE)</f>
        <v>1749472302456.9011</v>
      </c>
      <c r="AP26">
        <f>VLOOKUP($A26,Electricity!$A$1:$AQ$28,COLUMN(Electricity!AP$2),FALSE)</f>
        <v>1744267320369.5098</v>
      </c>
      <c r="AQ26">
        <f>VLOOKUP($A26,Electricity!$A$1:$AQ$28,COLUMN(Electricity!AQ$2),FALSE)</f>
        <v>1736202450242.1792</v>
      </c>
    </row>
    <row r="27" spans="1:43">
      <c r="A27" s="410" t="s">
        <v>641</v>
      </c>
      <c r="B27" s="224">
        <f>VLOOKUP($A27,Electricity!$A$1:$AQ$28,COLUMN(Electricity!B$2),FALSE)</f>
        <v>16037065715525.867</v>
      </c>
      <c r="C27">
        <f>VLOOKUP($A27,Electricity!$A$1:$AQ$28,COLUMN(Electricity!C$2),FALSE)</f>
        <v>17242597930277.301</v>
      </c>
      <c r="D27">
        <f>VLOOKUP($A27,Electricity!$A$1:$AQ$28,COLUMN(Electricity!D$2),FALSE)</f>
        <v>18650010551036.93</v>
      </c>
      <c r="E27">
        <f>VLOOKUP($A27,Electricity!$A$1:$AQ$28,COLUMN(Electricity!E$2),FALSE)</f>
        <v>18721700468188.621</v>
      </c>
      <c r="F27">
        <f>VLOOKUP($A27,Electricity!$A$1:$AQ$28,COLUMN(Electricity!F$2),FALSE)</f>
        <v>18780200624275.281</v>
      </c>
      <c r="G27">
        <f>VLOOKUP($A27,Electricity!$A$1:$AQ$28,COLUMN(Electricity!G$2),FALSE)</f>
        <v>18806673504413.02</v>
      </c>
      <c r="H27">
        <f>VLOOKUP($A27,Electricity!$A$1:$AQ$28,COLUMN(Electricity!H$2),FALSE)</f>
        <v>18804566354175.637</v>
      </c>
      <c r="I27">
        <f>VLOOKUP($A27,Electricity!$A$1:$AQ$28,COLUMN(Electricity!I$2),FALSE)</f>
        <v>18792991487060.973</v>
      </c>
      <c r="J27">
        <f>VLOOKUP($A27,Electricity!$A$1:$AQ$28,COLUMN(Electricity!J$2),FALSE)</f>
        <v>18757099884902.863</v>
      </c>
      <c r="K27">
        <f>VLOOKUP($A27,Electricity!$A$1:$AQ$28,COLUMN(Electricity!K$2),FALSE)</f>
        <v>18713980935678.145</v>
      </c>
      <c r="L27">
        <f>VLOOKUP($A27,Electricity!$A$1:$AQ$28,COLUMN(Electricity!L$2),FALSE)</f>
        <v>18650337671320.508</v>
      </c>
      <c r="M27">
        <f>VLOOKUP($A27,Electricity!$A$1:$AQ$28,COLUMN(Electricity!M$2),FALSE)</f>
        <v>18568605336187.43</v>
      </c>
      <c r="N27">
        <f>VLOOKUP($A27,Electricity!$A$1:$AQ$28,COLUMN(Electricity!N$2),FALSE)</f>
        <v>18482632052302.52</v>
      </c>
      <c r="O27">
        <f>VLOOKUP($A27,Electricity!$A$1:$AQ$28,COLUMN(Electricity!O$2),FALSE)</f>
        <v>18381635879413.016</v>
      </c>
      <c r="P27">
        <f>VLOOKUP($A27,Electricity!$A$1:$AQ$28,COLUMN(Electricity!P$2),FALSE)</f>
        <v>18267545114217.605</v>
      </c>
      <c r="Q27">
        <f>VLOOKUP($A27,Electricity!$A$1:$AQ$28,COLUMN(Electricity!Q$2),FALSE)</f>
        <v>18151676336955.004</v>
      </c>
      <c r="R27">
        <f>VLOOKUP($A27,Electricity!$A$1:$AQ$28,COLUMN(Electricity!R$2),FALSE)</f>
        <v>18025124421437.766</v>
      </c>
      <c r="S27">
        <f>VLOOKUP($A27,Electricity!$A$1:$AQ$28,COLUMN(Electricity!S$2),FALSE)</f>
        <v>17898076404910.836</v>
      </c>
      <c r="T27">
        <f>VLOOKUP($A27,Electricity!$A$1:$AQ$28,COLUMN(Electricity!T$2),FALSE)</f>
        <v>17762380881220.852</v>
      </c>
      <c r="U27">
        <f>VLOOKUP($A27,Electricity!$A$1:$AQ$28,COLUMN(Electricity!U$2),FALSE)</f>
        <v>17619300053101.906</v>
      </c>
      <c r="V27">
        <f>VLOOKUP($A27,Electricity!$A$1:$AQ$28,COLUMN(Electricity!V$2),FALSE)</f>
        <v>17477212961527.469</v>
      </c>
      <c r="W27">
        <f>VLOOKUP($A27,Electricity!$A$1:$AQ$28,COLUMN(Electricity!W$2),FALSE)</f>
        <v>17329193488097.51</v>
      </c>
      <c r="X27">
        <f>VLOOKUP($A27,Electricity!$A$1:$AQ$28,COLUMN(Electricity!X$2),FALSE)</f>
        <v>17176144607430.18</v>
      </c>
      <c r="Y27">
        <f>VLOOKUP($A27,Electricity!$A$1:$AQ$28,COLUMN(Electricity!Y$2),FALSE)</f>
        <v>17024967393731.684</v>
      </c>
      <c r="Z27">
        <f>VLOOKUP($A27,Electricity!$A$1:$AQ$28,COLUMN(Electricity!Z$2),FALSE)</f>
        <v>16869670211907.17</v>
      </c>
      <c r="AA27">
        <f>VLOOKUP($A27,Electricity!$A$1:$AQ$28,COLUMN(Electricity!AA$2),FALSE)</f>
        <v>16716454670074.086</v>
      </c>
      <c r="AB27">
        <f>VLOOKUP($A27,Electricity!$A$1:$AQ$28,COLUMN(Electricity!AB$2),FALSE)</f>
        <v>16559706171935.301</v>
      </c>
      <c r="AC27">
        <f>VLOOKUP($A27,Electricity!$A$1:$AQ$28,COLUMN(Electricity!AC$2),FALSE)</f>
        <v>16399825398284.705</v>
      </c>
      <c r="AD27">
        <f>VLOOKUP($A27,Electricity!$A$1:$AQ$28,COLUMN(Electricity!AD$2),FALSE)</f>
        <v>16241905111291.477</v>
      </c>
      <c r="AE27">
        <f>VLOOKUP($A27,Electricity!$A$1:$AQ$28,COLUMN(Electricity!AE$2),FALSE)</f>
        <v>16080962924521.928</v>
      </c>
      <c r="AF27">
        <f>VLOOKUP($A27,Electricity!$A$1:$AQ$28,COLUMN(Electricity!AF$2),FALSE)</f>
        <v>15921554777281.084</v>
      </c>
      <c r="AG27">
        <f>VLOOKUP($A27,Electricity!$A$1:$AQ$28,COLUMN(Electricity!AG$2),FALSE)</f>
        <v>15758956114370.873</v>
      </c>
      <c r="AH27">
        <f>VLOOKUP($A27,Electricity!$A$1:$AQ$28,COLUMN(Electricity!AH$2),FALSE)</f>
        <v>15593150707615.309</v>
      </c>
      <c r="AI27">
        <f>VLOOKUP($A27,Electricity!$A$1:$AQ$28,COLUMN(Electricity!AI$2),FALSE)</f>
        <v>15427846646846.604</v>
      </c>
      <c r="AJ27">
        <f>VLOOKUP($A27,Electricity!$A$1:$AQ$28,COLUMN(Electricity!AJ$2),FALSE)</f>
        <v>15316906838298.615</v>
      </c>
      <c r="AK27">
        <f>VLOOKUP($A27,Electricity!$A$1:$AQ$28,COLUMN(Electricity!AK$2),FALSE)</f>
        <v>15146643193286.98</v>
      </c>
      <c r="AL27">
        <f>VLOOKUP($A27,Electricity!$A$1:$AQ$28,COLUMN(Electricity!AL$2),FALSE)</f>
        <v>14971778839713.318</v>
      </c>
      <c r="AM27">
        <f>VLOOKUP($A27,Electricity!$A$1:$AQ$28,COLUMN(Electricity!AM$2),FALSE)</f>
        <v>14791953000803.348</v>
      </c>
      <c r="AN27">
        <f>VLOOKUP($A27,Electricity!$A$1:$AQ$28,COLUMN(Electricity!AN$2),FALSE)</f>
        <v>14609789897798.537</v>
      </c>
      <c r="AO27">
        <f>VLOOKUP($A27,Electricity!$A$1:$AQ$28,COLUMN(Electricity!AO$2),FALSE)</f>
        <v>14421501934108.729</v>
      </c>
      <c r="AP27">
        <f>VLOOKUP($A27,Electricity!$A$1:$AQ$28,COLUMN(Electricity!AP$2),FALSE)</f>
        <v>14229356394979.17</v>
      </c>
      <c r="AQ27">
        <f>VLOOKUP($A27,Electricity!$A$1:$AQ$28,COLUMN(Electricity!AQ$2),FALSE)</f>
        <v>14029687542378.518</v>
      </c>
    </row>
  </sheetData>
  <phoneticPr fontId="2"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43539-CADE-4148-805E-CB4C4F6AD4FB}">
  <sheetPr>
    <tabColor rgb="FF002060"/>
  </sheetPr>
  <dimension ref="A1:AQ27"/>
  <sheetViews>
    <sheetView topLeftCell="Y4" workbookViewId="0">
      <selection activeCell="A2" sqref="A2:AQ27"/>
    </sheetView>
  </sheetViews>
  <sheetFormatPr defaultRowHeight="14.25"/>
  <cols>
    <col min="1" max="1" width="40.375" customWidth="1"/>
    <col min="2" max="2" width="15.25"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VLOOKUP($A2,heat!$A$2:$AQ$28,COLUMN(heat!B$2),FALSE)+VLOOKUP($A2,heat!$A$32:$AQ$58,COLUMN(heat!B$32),FALSE)</f>
        <v>0</v>
      </c>
      <c r="C2">
        <f>VLOOKUP($A2,heat!$A$2:$AQ$28,COLUMN(heat!C$2),FALSE)+VLOOKUP($A2,heat!$A$32:$AQ$58,COLUMN(heat!C$32),FALSE)</f>
        <v>0</v>
      </c>
      <c r="D2">
        <f>VLOOKUP($A2,heat!$A$2:$AQ$28,COLUMN(heat!D$2),FALSE)+VLOOKUP($A2,heat!$A$32:$AQ$58,COLUMN(heat!D$32),FALSE)</f>
        <v>0</v>
      </c>
      <c r="E2">
        <f>VLOOKUP($A2,heat!$A$2:$AQ$28,COLUMN(heat!E$2),FALSE)+VLOOKUP($A2,heat!$A$32:$AQ$58,COLUMN(heat!E$32),FALSE)</f>
        <v>0</v>
      </c>
      <c r="F2">
        <f>VLOOKUP($A2,heat!$A$2:$AQ$28,COLUMN(heat!F$2),FALSE)+VLOOKUP($A2,heat!$A$32:$AQ$58,COLUMN(heat!F$32),FALSE)</f>
        <v>0</v>
      </c>
      <c r="G2">
        <f>VLOOKUP($A2,heat!$A$2:$AQ$28,COLUMN(heat!G$2),FALSE)+VLOOKUP($A2,heat!$A$32:$AQ$58,COLUMN(heat!G$32),FALSE)</f>
        <v>0</v>
      </c>
      <c r="H2">
        <f>VLOOKUP($A2,heat!$A$2:$AQ$28,COLUMN(heat!H$2),FALSE)+VLOOKUP($A2,heat!$A$32:$AQ$58,COLUMN(heat!H$32),FALSE)</f>
        <v>0</v>
      </c>
      <c r="I2">
        <f>VLOOKUP($A2,heat!$A$2:$AQ$28,COLUMN(heat!I$2),FALSE)+VLOOKUP($A2,heat!$A$32:$AQ$58,COLUMN(heat!I$32),FALSE)</f>
        <v>0</v>
      </c>
      <c r="J2">
        <f>VLOOKUP($A2,heat!$A$2:$AQ$28,COLUMN(heat!J$2),FALSE)+VLOOKUP($A2,heat!$A$32:$AQ$58,COLUMN(heat!J$32),FALSE)</f>
        <v>0</v>
      </c>
      <c r="K2">
        <f>VLOOKUP($A2,heat!$A$2:$AQ$28,COLUMN(heat!K$2),FALSE)+VLOOKUP($A2,heat!$A$32:$AQ$58,COLUMN(heat!K$32),FALSE)</f>
        <v>0</v>
      </c>
      <c r="L2">
        <f>VLOOKUP($A2,heat!$A$2:$AQ$28,COLUMN(heat!L$2),FALSE)+VLOOKUP($A2,heat!$A$32:$AQ$58,COLUMN(heat!L$32),FALSE)</f>
        <v>0</v>
      </c>
      <c r="M2">
        <f>VLOOKUP($A2,heat!$A$2:$AQ$28,COLUMN(heat!M$2),FALSE)+VLOOKUP($A2,heat!$A$32:$AQ$58,COLUMN(heat!M$32),FALSE)</f>
        <v>0</v>
      </c>
      <c r="N2">
        <f>VLOOKUP($A2,heat!$A$2:$AQ$28,COLUMN(heat!N$2),FALSE)+VLOOKUP($A2,heat!$A$32:$AQ$58,COLUMN(heat!N$32),FALSE)</f>
        <v>0</v>
      </c>
      <c r="O2">
        <f>VLOOKUP($A2,heat!$A$2:$AQ$28,COLUMN(heat!O$2),FALSE)+VLOOKUP($A2,heat!$A$32:$AQ$58,COLUMN(heat!O$32),FALSE)</f>
        <v>0</v>
      </c>
      <c r="P2">
        <f>VLOOKUP($A2,heat!$A$2:$AQ$28,COLUMN(heat!P$2),FALSE)+VLOOKUP($A2,heat!$A$32:$AQ$58,COLUMN(heat!P$32),FALSE)</f>
        <v>0</v>
      </c>
      <c r="Q2">
        <f>VLOOKUP($A2,heat!$A$2:$AQ$28,COLUMN(heat!Q$2),FALSE)+VLOOKUP($A2,heat!$A$32:$AQ$58,COLUMN(heat!Q$32),FALSE)</f>
        <v>0</v>
      </c>
      <c r="R2">
        <f>VLOOKUP($A2,heat!$A$2:$AQ$28,COLUMN(heat!R$2),FALSE)+VLOOKUP($A2,heat!$A$32:$AQ$58,COLUMN(heat!R$32),FALSE)</f>
        <v>0</v>
      </c>
      <c r="S2">
        <f>VLOOKUP($A2,heat!$A$2:$AQ$28,COLUMN(heat!S$2),FALSE)+VLOOKUP($A2,heat!$A$32:$AQ$58,COLUMN(heat!S$32),FALSE)</f>
        <v>0</v>
      </c>
      <c r="T2">
        <f>VLOOKUP($A2,heat!$A$2:$AQ$28,COLUMN(heat!T$2),FALSE)+VLOOKUP($A2,heat!$A$32:$AQ$58,COLUMN(heat!T$32),FALSE)</f>
        <v>0</v>
      </c>
      <c r="U2">
        <f>VLOOKUP($A2,heat!$A$2:$AQ$28,COLUMN(heat!U$2),FALSE)+VLOOKUP($A2,heat!$A$32:$AQ$58,COLUMN(heat!U$32),FALSE)</f>
        <v>0</v>
      </c>
      <c r="V2">
        <f>VLOOKUP($A2,heat!$A$2:$AQ$28,COLUMN(heat!V$2),FALSE)+VLOOKUP($A2,heat!$A$32:$AQ$58,COLUMN(heat!V$32),FALSE)</f>
        <v>0</v>
      </c>
      <c r="W2">
        <f>VLOOKUP($A2,heat!$A$2:$AQ$28,COLUMN(heat!W$2),FALSE)+VLOOKUP($A2,heat!$A$32:$AQ$58,COLUMN(heat!W$32),FALSE)</f>
        <v>0</v>
      </c>
      <c r="X2">
        <f>VLOOKUP($A2,heat!$A$2:$AQ$28,COLUMN(heat!X$2),FALSE)+VLOOKUP($A2,heat!$A$32:$AQ$58,COLUMN(heat!X$32),FALSE)</f>
        <v>0</v>
      </c>
      <c r="Y2">
        <f>VLOOKUP($A2,heat!$A$2:$AQ$28,COLUMN(heat!Y$2),FALSE)+VLOOKUP($A2,heat!$A$32:$AQ$58,COLUMN(heat!Y$32),FALSE)</f>
        <v>0</v>
      </c>
      <c r="Z2">
        <f>VLOOKUP($A2,heat!$A$2:$AQ$28,COLUMN(heat!Z$2),FALSE)+VLOOKUP($A2,heat!$A$32:$AQ$58,COLUMN(heat!Z$32),FALSE)</f>
        <v>0</v>
      </c>
      <c r="AA2">
        <f>VLOOKUP($A2,heat!$A$2:$AQ$28,COLUMN(heat!AA$2),FALSE)+VLOOKUP($A2,heat!$A$32:$AQ$58,COLUMN(heat!AA$32),FALSE)</f>
        <v>0</v>
      </c>
      <c r="AB2">
        <f>VLOOKUP($A2,heat!$A$2:$AQ$28,COLUMN(heat!AB$2),FALSE)+VLOOKUP($A2,heat!$A$32:$AQ$58,COLUMN(heat!AB$32),FALSE)</f>
        <v>0</v>
      </c>
      <c r="AC2">
        <f>VLOOKUP($A2,heat!$A$2:$AQ$28,COLUMN(heat!AC$2),FALSE)+VLOOKUP($A2,heat!$A$32:$AQ$58,COLUMN(heat!AC$32),FALSE)</f>
        <v>0</v>
      </c>
      <c r="AD2">
        <f>VLOOKUP($A2,heat!$A$2:$AQ$28,COLUMN(heat!AD$2),FALSE)+VLOOKUP($A2,heat!$A$32:$AQ$58,COLUMN(heat!AD$32),FALSE)</f>
        <v>0</v>
      </c>
      <c r="AE2">
        <f>VLOOKUP($A2,heat!$A$2:$AQ$28,COLUMN(heat!AE$2),FALSE)+VLOOKUP($A2,heat!$A$32:$AQ$58,COLUMN(heat!AE$32),FALSE)</f>
        <v>0</v>
      </c>
      <c r="AF2">
        <f>VLOOKUP($A2,heat!$A$2:$AQ$28,COLUMN(heat!AF$2),FALSE)+VLOOKUP($A2,heat!$A$32:$AQ$58,COLUMN(heat!AF$32),FALSE)</f>
        <v>0</v>
      </c>
      <c r="AG2">
        <f>VLOOKUP($A2,heat!$A$2:$AQ$28,COLUMN(heat!AG$2),FALSE)+VLOOKUP($A2,heat!$A$32:$AQ$58,COLUMN(heat!AG$32),FALSE)</f>
        <v>0</v>
      </c>
      <c r="AH2">
        <f>VLOOKUP($A2,heat!$A$2:$AQ$28,COLUMN(heat!AH$2),FALSE)+VLOOKUP($A2,heat!$A$32:$AQ$58,COLUMN(heat!AH$32),FALSE)</f>
        <v>0</v>
      </c>
      <c r="AI2">
        <f>VLOOKUP($A2,heat!$A$2:$AQ$28,COLUMN(heat!AI$2),FALSE)+VLOOKUP($A2,heat!$A$32:$AQ$58,COLUMN(heat!AI$32),FALSE)</f>
        <v>0</v>
      </c>
      <c r="AJ2">
        <f>VLOOKUP($A2,heat!$A$2:$AQ$28,COLUMN(heat!AJ$2),FALSE)+VLOOKUP($A2,heat!$A$32:$AQ$58,COLUMN(heat!AJ$32),FALSE)</f>
        <v>0</v>
      </c>
      <c r="AK2">
        <f>VLOOKUP($A2,heat!$A$2:$AQ$28,COLUMN(heat!AK$2),FALSE)+VLOOKUP($A2,heat!$A$32:$AQ$58,COLUMN(heat!AK$32),FALSE)</f>
        <v>0</v>
      </c>
      <c r="AL2">
        <f>VLOOKUP($A2,heat!$A$2:$AQ$28,COLUMN(heat!AL$2),FALSE)+VLOOKUP($A2,heat!$A$32:$AQ$58,COLUMN(heat!AL$32),FALSE)</f>
        <v>0</v>
      </c>
      <c r="AM2">
        <f>VLOOKUP($A2,heat!$A$2:$AQ$28,COLUMN(heat!AM$2),FALSE)+VLOOKUP($A2,heat!$A$32:$AQ$58,COLUMN(heat!AM$32),FALSE)</f>
        <v>0</v>
      </c>
      <c r="AN2">
        <f>VLOOKUP($A2,heat!$A$2:$AQ$28,COLUMN(heat!AN$2),FALSE)+VLOOKUP($A2,heat!$A$32:$AQ$58,COLUMN(heat!AN$32),FALSE)</f>
        <v>0</v>
      </c>
      <c r="AO2">
        <f>VLOOKUP($A2,heat!$A$2:$AQ$28,COLUMN(heat!AO$2),FALSE)+VLOOKUP($A2,heat!$A$32:$AQ$58,COLUMN(heat!AO$32),FALSE)</f>
        <v>0</v>
      </c>
      <c r="AP2">
        <f>VLOOKUP($A2,heat!$A$2:$AQ$28,COLUMN(heat!AP$2),FALSE)+VLOOKUP($A2,heat!$A$32:$AQ$58,COLUMN(heat!AP$32),FALSE)</f>
        <v>0</v>
      </c>
      <c r="AQ2">
        <f>VLOOKUP($A2,heat!$A$2:$AQ$28,COLUMN(heat!AQ$2),FALSE)+VLOOKUP($A2,heat!$A$32:$AQ$58,COLUMN(heat!AQ$32),FALSE)</f>
        <v>0</v>
      </c>
    </row>
    <row r="3" spans="1:43">
      <c r="A3" s="37" t="s">
        <v>611</v>
      </c>
      <c r="B3">
        <f>VLOOKUP($A3,heat!$A$2:$AQ$28,COLUMN(heat!B$2),FALSE)+VLOOKUP($A3,heat!$A$32:$AQ$58,COLUMN(heat!B$32),FALSE)</f>
        <v>167768344686.24545</v>
      </c>
      <c r="C3">
        <f>VLOOKUP($A3,heat!$A$2:$AQ$28,COLUMN(heat!C$2),FALSE)+VLOOKUP($A3,heat!$A$32:$AQ$58,COLUMN(heat!C$32),FALSE)</f>
        <v>165583679216.16867</v>
      </c>
      <c r="D3">
        <f>VLOOKUP($A3,heat!$A$2:$AQ$28,COLUMN(heat!D$2),FALSE)+VLOOKUP($A3,heat!$A$32:$AQ$58,COLUMN(heat!D$32),FALSE)</f>
        <v>174446879340.94312</v>
      </c>
      <c r="E3">
        <f>VLOOKUP($A3,heat!$A$2:$AQ$28,COLUMN(heat!E$2),FALSE)+VLOOKUP($A3,heat!$A$32:$AQ$58,COLUMN(heat!E$32),FALSE)</f>
        <v>178464577658.3082</v>
      </c>
      <c r="F3">
        <f>VLOOKUP($A3,heat!$A$2:$AQ$28,COLUMN(heat!F$2),FALSE)+VLOOKUP($A3,heat!$A$32:$AQ$58,COLUMN(heat!F$32),FALSE)</f>
        <v>182297255931.11081</v>
      </c>
      <c r="G3">
        <f>VLOOKUP($A3,heat!$A$2:$AQ$28,COLUMN(heat!G$2),FALSE)+VLOOKUP($A3,heat!$A$32:$AQ$58,COLUMN(heat!G$32),FALSE)</f>
        <v>185948397764.74362</v>
      </c>
      <c r="H3">
        <f>VLOOKUP($A3,heat!$A$2:$AQ$28,COLUMN(heat!H$2),FALSE)+VLOOKUP($A3,heat!$A$32:$AQ$58,COLUMN(heat!H$32),FALSE)</f>
        <v>189481417075.11533</v>
      </c>
      <c r="I3">
        <f>VLOOKUP($A3,heat!$A$2:$AQ$28,COLUMN(heat!I$2),FALSE)+VLOOKUP($A3,heat!$A$32:$AQ$58,COLUMN(heat!I$32),FALSE)</f>
        <v>192832275761.28833</v>
      </c>
      <c r="J3">
        <f>VLOOKUP($A3,heat!$A$2:$AQ$28,COLUMN(heat!J$2),FALSE)+VLOOKUP($A3,heat!$A$32:$AQ$58,COLUMN(heat!J$32),FALSE)</f>
        <v>196186257401.15265</v>
      </c>
      <c r="K3">
        <f>VLOOKUP($A3,heat!$A$2:$AQ$28,COLUMN(heat!K$2),FALSE)+VLOOKUP($A3,heat!$A$32:$AQ$58,COLUMN(heat!K$32),FALSE)</f>
        <v>199543118825.75131</v>
      </c>
      <c r="L3">
        <f>VLOOKUP($A3,heat!$A$2:$AQ$28,COLUMN(heat!L$2),FALSE)+VLOOKUP($A3,heat!$A$32:$AQ$58,COLUMN(heat!L$32),FALSE)</f>
        <v>202902284215.71423</v>
      </c>
      <c r="M3">
        <f>VLOOKUP($A3,heat!$A$2:$AQ$28,COLUMN(heat!M$2),FALSE)+VLOOKUP($A3,heat!$A$32:$AQ$58,COLUMN(heat!M$32),FALSE)</f>
        <v>205957683893.03323</v>
      </c>
      <c r="N3">
        <f>VLOOKUP($A3,heat!$A$2:$AQ$28,COLUMN(heat!N$2),FALSE)+VLOOKUP($A3,heat!$A$32:$AQ$58,COLUMN(heat!N$32),FALSE)</f>
        <v>209003798463.28754</v>
      </c>
      <c r="O3">
        <f>VLOOKUP($A3,heat!$A$2:$AQ$28,COLUMN(heat!O$2),FALSE)+VLOOKUP($A3,heat!$A$32:$AQ$58,COLUMN(heat!O$32),FALSE)</f>
        <v>212039194964.23178</v>
      </c>
      <c r="P3">
        <f>VLOOKUP($A3,heat!$A$2:$AQ$28,COLUMN(heat!P$2),FALSE)+VLOOKUP($A3,heat!$A$32:$AQ$58,COLUMN(heat!P$32),FALSE)</f>
        <v>215062189008.2879</v>
      </c>
      <c r="Q3">
        <f>VLOOKUP($A3,heat!$A$2:$AQ$28,COLUMN(heat!Q$2),FALSE)+VLOOKUP($A3,heat!$A$32:$AQ$58,COLUMN(heat!Q$32),FALSE)</f>
        <v>218068704104.41727</v>
      </c>
      <c r="R3">
        <f>VLOOKUP($A3,heat!$A$2:$AQ$28,COLUMN(heat!R$2),FALSE)+VLOOKUP($A3,heat!$A$32:$AQ$58,COLUMN(heat!R$32),FALSE)</f>
        <v>220837980275.27649</v>
      </c>
      <c r="S3">
        <f>VLOOKUP($A3,heat!$A$2:$AQ$28,COLUMN(heat!S$2),FALSE)+VLOOKUP($A3,heat!$A$32:$AQ$58,COLUMN(heat!S$32),FALSE)</f>
        <v>223799479631.48898</v>
      </c>
      <c r="T3">
        <f>VLOOKUP($A3,heat!$A$2:$AQ$28,COLUMN(heat!T$2),FALSE)+VLOOKUP($A3,heat!$A$32:$AQ$58,COLUMN(heat!T$32),FALSE)</f>
        <v>226732658777.36252</v>
      </c>
      <c r="U3">
        <f>VLOOKUP($A3,heat!$A$2:$AQ$28,COLUMN(heat!U$2),FALSE)+VLOOKUP($A3,heat!$A$32:$AQ$58,COLUMN(heat!U$32),FALSE)</f>
        <v>229632243715.80188</v>
      </c>
      <c r="V3">
        <f>VLOOKUP($A3,heat!$A$2:$AQ$28,COLUMN(heat!V$2),FALSE)+VLOOKUP($A3,heat!$A$32:$AQ$58,COLUMN(heat!V$32),FALSE)</f>
        <v>232492671052.21637</v>
      </c>
      <c r="W3">
        <f>VLOOKUP($A3,heat!$A$2:$AQ$28,COLUMN(heat!W$2),FALSE)+VLOOKUP($A3,heat!$A$32:$AQ$58,COLUMN(heat!W$32),FALSE)</f>
        <v>235166045784.99127</v>
      </c>
      <c r="X3">
        <f>VLOOKUP($A3,heat!$A$2:$AQ$28,COLUMN(heat!X$2),FALSE)+VLOOKUP($A3,heat!$A$32:$AQ$58,COLUMN(heat!X$32),FALSE)</f>
        <v>237405812902.2243</v>
      </c>
      <c r="Y3">
        <f>VLOOKUP($A3,heat!$A$2:$AQ$28,COLUMN(heat!Y$2),FALSE)+VLOOKUP($A3,heat!$A$32:$AQ$58,COLUMN(heat!Y$32),FALSE)</f>
        <v>239429868502.41797</v>
      </c>
      <c r="Z3">
        <f>VLOOKUP($A3,heat!$A$2:$AQ$28,COLUMN(heat!Z$2),FALSE)+VLOOKUP($A3,heat!$A$32:$AQ$58,COLUMN(heat!Z$32),FALSE)</f>
        <v>241228301545.05045</v>
      </c>
      <c r="AA3">
        <f>VLOOKUP($A3,heat!$A$2:$AQ$28,COLUMN(heat!AA$2),FALSE)+VLOOKUP($A3,heat!$A$32:$AQ$58,COLUMN(heat!AA$32),FALSE)</f>
        <v>242789201438.46671</v>
      </c>
      <c r="AB3">
        <f>VLOOKUP($A3,heat!$A$2:$AQ$28,COLUMN(heat!AB$2),FALSE)+VLOOKUP($A3,heat!$A$32:$AQ$58,COLUMN(heat!AB$32),FALSE)</f>
        <v>244103515607.88226</v>
      </c>
      <c r="AC3">
        <f>VLOOKUP($A3,heat!$A$2:$AQ$28,COLUMN(heat!AC$2),FALSE)+VLOOKUP($A3,heat!$A$32:$AQ$58,COLUMN(heat!AC$32),FALSE)</f>
        <v>245162762952.19907</v>
      </c>
      <c r="AD3">
        <f>VLOOKUP($A3,heat!$A$2:$AQ$28,COLUMN(heat!AD$2),FALSE)+VLOOKUP($A3,heat!$A$32:$AQ$58,COLUMN(heat!AD$32),FALSE)</f>
        <v>245959103996.64963</v>
      </c>
      <c r="AE3">
        <f>VLOOKUP($A3,heat!$A$2:$AQ$28,COLUMN(heat!AE$2),FALSE)+VLOOKUP($A3,heat!$A$32:$AQ$58,COLUMN(heat!AE$32),FALSE)</f>
        <v>246482947072.67508</v>
      </c>
      <c r="AF3">
        <f>VLOOKUP($A3,heat!$A$2:$AQ$28,COLUMN(heat!AF$2),FALSE)+VLOOKUP($A3,heat!$A$32:$AQ$58,COLUMN(heat!AF$32),FALSE)</f>
        <v>246727927315.18759</v>
      </c>
      <c r="AG3">
        <f>VLOOKUP($A3,heat!$A$2:$AQ$28,COLUMN(heat!AG$2),FALSE)+VLOOKUP($A3,heat!$A$32:$AQ$58,COLUMN(heat!AG$32),FALSE)</f>
        <v>246686067706.39951</v>
      </c>
      <c r="AH3">
        <f>VLOOKUP($A3,heat!$A$2:$AQ$28,COLUMN(heat!AH$2),FALSE)+VLOOKUP($A3,heat!$A$32:$AQ$58,COLUMN(heat!AH$32),FALSE)</f>
        <v>246105834300.11508</v>
      </c>
      <c r="AI3">
        <f>VLOOKUP($A3,heat!$A$2:$AQ$28,COLUMN(heat!AI$2),FALSE)+VLOOKUP($A3,heat!$A$32:$AQ$58,COLUMN(heat!AI$32),FALSE)</f>
        <v>245229344301.35464</v>
      </c>
      <c r="AJ3">
        <f>VLOOKUP($A3,heat!$A$2:$AQ$28,COLUMN(heat!AJ$2),FALSE)+VLOOKUP($A3,heat!$A$32:$AQ$58,COLUMN(heat!AJ$32),FALSE)</f>
        <v>244052519698.14188</v>
      </c>
      <c r="AK3">
        <f>VLOOKUP($A3,heat!$A$2:$AQ$28,COLUMN(heat!AK$2),FALSE)+VLOOKUP($A3,heat!$A$32:$AQ$58,COLUMN(heat!AK$32),FALSE)</f>
        <v>242572450853.64032</v>
      </c>
      <c r="AL3">
        <f>VLOOKUP($A3,heat!$A$2:$AQ$28,COLUMN(heat!AL$2),FALSE)+VLOOKUP($A3,heat!$A$32:$AQ$58,COLUMN(heat!AL$32),FALSE)</f>
        <v>240787462214.28735</v>
      </c>
      <c r="AM3">
        <f>VLOOKUP($A3,heat!$A$2:$AQ$28,COLUMN(heat!AM$2),FALSE)+VLOOKUP($A3,heat!$A$32:$AQ$58,COLUMN(heat!AM$32),FALSE)</f>
        <v>238694760871.60678</v>
      </c>
      <c r="AN3">
        <f>VLOOKUP($A3,heat!$A$2:$AQ$28,COLUMN(heat!AN$2),FALSE)+VLOOKUP($A3,heat!$A$32:$AQ$58,COLUMN(heat!AN$32),FALSE)</f>
        <v>236295373375.63525</v>
      </c>
      <c r="AO3">
        <f>VLOOKUP($A3,heat!$A$2:$AQ$28,COLUMN(heat!AO$2),FALSE)+VLOOKUP($A3,heat!$A$32:$AQ$58,COLUMN(heat!AO$32),FALSE)</f>
        <v>233589364502.85822</v>
      </c>
      <c r="AP3">
        <f>VLOOKUP($A3,heat!$A$2:$AQ$28,COLUMN(heat!AP$2),FALSE)+VLOOKUP($A3,heat!$A$32:$AQ$58,COLUMN(heat!AP$32),FALSE)</f>
        <v>230580683220.21671</v>
      </c>
      <c r="AQ3">
        <f>VLOOKUP($A3,heat!$A$2:$AQ$28,COLUMN(heat!AQ$2),FALSE)+VLOOKUP($A3,heat!$A$32:$AQ$58,COLUMN(heat!AQ$32),FALSE)</f>
        <v>227272444064.46646</v>
      </c>
    </row>
    <row r="4" spans="1:43">
      <c r="A4" s="37" t="s">
        <v>618</v>
      </c>
      <c r="B4">
        <f>VLOOKUP($A4,heat!$A$2:$AQ$28,COLUMN(heat!B$2),FALSE)+VLOOKUP($A4,heat!$A$32:$AQ$58,COLUMN(heat!B$32),FALSE)</f>
        <v>660671979175.06506</v>
      </c>
      <c r="C4">
        <f>VLOOKUP($A4,heat!$A$2:$AQ$28,COLUMN(heat!C$2),FALSE)+VLOOKUP($A4,heat!$A$32:$AQ$58,COLUMN(heat!C$32),FALSE)</f>
        <v>639488909259.99011</v>
      </c>
      <c r="D4">
        <f>VLOOKUP($A4,heat!$A$2:$AQ$28,COLUMN(heat!D$2),FALSE)+VLOOKUP($A4,heat!$A$32:$AQ$58,COLUMN(heat!D$32),FALSE)</f>
        <v>575910995744.85999</v>
      </c>
      <c r="E4">
        <f>VLOOKUP($A4,heat!$A$2:$AQ$28,COLUMN(heat!E$2),FALSE)+VLOOKUP($A4,heat!$A$32:$AQ$58,COLUMN(heat!E$32),FALSE)</f>
        <v>611416694703.84058</v>
      </c>
      <c r="F4">
        <f>VLOOKUP($A4,heat!$A$2:$AQ$28,COLUMN(heat!F$2),FALSE)+VLOOKUP($A4,heat!$A$32:$AQ$58,COLUMN(heat!F$32),FALSE)</f>
        <v>645390943616.60583</v>
      </c>
      <c r="G4">
        <f>VLOOKUP($A4,heat!$A$2:$AQ$28,COLUMN(heat!G$2),FALSE)+VLOOKUP($A4,heat!$A$32:$AQ$58,COLUMN(heat!G$32),FALSE)</f>
        <v>678160533172.4541</v>
      </c>
      <c r="H4">
        <f>VLOOKUP($A4,heat!$A$2:$AQ$28,COLUMN(heat!H$2),FALSE)+VLOOKUP($A4,heat!$A$32:$AQ$58,COLUMN(heat!H$32),FALSE)</f>
        <v>709943633291.13062</v>
      </c>
      <c r="I4">
        <f>VLOOKUP($A4,heat!$A$2:$AQ$28,COLUMN(heat!I$2),FALSE)+VLOOKUP($A4,heat!$A$32:$AQ$58,COLUMN(heat!I$32),FALSE)</f>
        <v>740498341563.7699</v>
      </c>
      <c r="J4">
        <f>VLOOKUP($A4,heat!$A$2:$AQ$28,COLUMN(heat!J$2),FALSE)+VLOOKUP($A4,heat!$A$32:$AQ$58,COLUMN(heat!J$32),FALSE)</f>
        <v>770543260070.76282</v>
      </c>
      <c r="K4">
        <f>VLOOKUP($A4,heat!$A$2:$AQ$28,COLUMN(heat!K$2),FALSE)+VLOOKUP($A4,heat!$A$32:$AQ$58,COLUMN(heat!K$32),FALSE)</f>
        <v>800116862043.76514</v>
      </c>
      <c r="L4">
        <f>VLOOKUP($A4,heat!$A$2:$AQ$28,COLUMN(heat!L$2),FALSE)+VLOOKUP($A4,heat!$A$32:$AQ$58,COLUMN(heat!L$32),FALSE)</f>
        <v>829253508823.677</v>
      </c>
      <c r="M4">
        <f>VLOOKUP($A4,heat!$A$2:$AQ$28,COLUMN(heat!M$2),FALSE)+VLOOKUP($A4,heat!$A$32:$AQ$58,COLUMN(heat!M$32),FALSE)</f>
        <v>856712540710.45093</v>
      </c>
      <c r="N4">
        <f>VLOOKUP($A4,heat!$A$2:$AQ$28,COLUMN(heat!N$2),FALSE)+VLOOKUP($A4,heat!$A$32:$AQ$58,COLUMN(heat!N$32),FALSE)</f>
        <v>883708847333.95508</v>
      </c>
      <c r="O4">
        <f>VLOOKUP($A4,heat!$A$2:$AQ$28,COLUMN(heat!O$2),FALSE)+VLOOKUP($A4,heat!$A$32:$AQ$58,COLUMN(heat!O$32),FALSE)</f>
        <v>910266379996.75488</v>
      </c>
      <c r="P4">
        <f>VLOOKUP($A4,heat!$A$2:$AQ$28,COLUMN(heat!P$2),FALSE)+VLOOKUP($A4,heat!$A$32:$AQ$58,COLUMN(heat!P$32),FALSE)</f>
        <v>936405160091.31348</v>
      </c>
      <c r="Q4">
        <f>VLOOKUP($A4,heat!$A$2:$AQ$28,COLUMN(heat!Q$2),FALSE)+VLOOKUP($A4,heat!$A$32:$AQ$58,COLUMN(heat!Q$32),FALSE)</f>
        <v>962131952129.08191</v>
      </c>
      <c r="R4">
        <f>VLOOKUP($A4,heat!$A$2:$AQ$28,COLUMN(heat!R$2),FALSE)+VLOOKUP($A4,heat!$A$32:$AQ$58,COLUMN(heat!R$32),FALSE)</f>
        <v>986481537907.96667</v>
      </c>
      <c r="S4">
        <f>VLOOKUP($A4,heat!$A$2:$AQ$28,COLUMN(heat!S$2),FALSE)+VLOOKUP($A4,heat!$A$32:$AQ$58,COLUMN(heat!S$32),FALSE)</f>
        <v>1011382354845.0525</v>
      </c>
      <c r="T4">
        <f>VLOOKUP($A4,heat!$A$2:$AQ$28,COLUMN(heat!T$2),FALSE)+VLOOKUP($A4,heat!$A$32:$AQ$58,COLUMN(heat!T$32),FALSE)</f>
        <v>1035876838645.8422</v>
      </c>
      <c r="U4">
        <f>VLOOKUP($A4,heat!$A$2:$AQ$28,COLUMN(heat!U$2),FALSE)+VLOOKUP($A4,heat!$A$32:$AQ$58,COLUMN(heat!U$32),FALSE)</f>
        <v>1059955742911.926</v>
      </c>
      <c r="V4">
        <f>VLOOKUP($A4,heat!$A$2:$AQ$28,COLUMN(heat!V$2),FALSE)+VLOOKUP($A4,heat!$A$32:$AQ$58,COLUMN(heat!V$32),FALSE)</f>
        <v>1083606211578.4865</v>
      </c>
      <c r="W4">
        <f>VLOOKUP($A4,heat!$A$2:$AQ$28,COLUMN(heat!W$2),FALSE)+VLOOKUP($A4,heat!$A$32:$AQ$58,COLUMN(heat!W$32),FALSE)</f>
        <v>1106143118017.3943</v>
      </c>
      <c r="X4">
        <f>VLOOKUP($A4,heat!$A$2:$AQ$28,COLUMN(heat!X$2),FALSE)+VLOOKUP($A4,heat!$A$32:$AQ$58,COLUMN(heat!X$32),FALSE)</f>
        <v>1126387568249.4353</v>
      </c>
      <c r="Y4">
        <f>VLOOKUP($A4,heat!$A$2:$AQ$28,COLUMN(heat!Y$2),FALSE)+VLOOKUP($A4,heat!$A$32:$AQ$58,COLUMN(heat!Y$32),FALSE)</f>
        <v>1145346909964.114</v>
      </c>
      <c r="Z4">
        <f>VLOOKUP($A4,heat!$A$2:$AQ$28,COLUMN(heat!Z$2),FALSE)+VLOOKUP($A4,heat!$A$32:$AQ$58,COLUMN(heat!Z$32),FALSE)</f>
        <v>1162964839470.2031</v>
      </c>
      <c r="AA4">
        <f>VLOOKUP($A4,heat!$A$2:$AQ$28,COLUMN(heat!AA$2),FALSE)+VLOOKUP($A4,heat!$A$32:$AQ$58,COLUMN(heat!AA$32),FALSE)</f>
        <v>1179174641240.0801</v>
      </c>
      <c r="AB4">
        <f>VLOOKUP($A4,heat!$A$2:$AQ$28,COLUMN(heat!AB$2),FALSE)+VLOOKUP($A4,heat!$A$32:$AQ$58,COLUMN(heat!AB$32),FALSE)</f>
        <v>1193922697305.3618</v>
      </c>
      <c r="AC4">
        <f>VLOOKUP($A4,heat!$A$2:$AQ$28,COLUMN(heat!AC$2),FALSE)+VLOOKUP($A4,heat!$A$32:$AQ$58,COLUMN(heat!AC$32),FALSE)</f>
        <v>1207157779069.6008</v>
      </c>
      <c r="AD4">
        <f>VLOOKUP($A4,heat!$A$2:$AQ$28,COLUMN(heat!AD$2),FALSE)+VLOOKUP($A4,heat!$A$32:$AQ$58,COLUMN(heat!AD$32),FALSE)</f>
        <v>1218831531454.7595</v>
      </c>
      <c r="AE4">
        <f>VLOOKUP($A4,heat!$A$2:$AQ$28,COLUMN(heat!AE$2),FALSE)+VLOOKUP($A4,heat!$A$32:$AQ$58,COLUMN(heat!AE$32),FALSE)</f>
        <v>1228886658362.6245</v>
      </c>
      <c r="AF4">
        <f>VLOOKUP($A4,heat!$A$2:$AQ$28,COLUMN(heat!AF$2),FALSE)+VLOOKUP($A4,heat!$A$32:$AQ$58,COLUMN(heat!AF$32),FALSE)</f>
        <v>1237281687612.3564</v>
      </c>
      <c r="AG4">
        <f>VLOOKUP($A4,heat!$A$2:$AQ$28,COLUMN(heat!AG$2),FALSE)+VLOOKUP($A4,heat!$A$32:$AQ$58,COLUMN(heat!AG$32),FALSE)</f>
        <v>1243967039092.7344</v>
      </c>
      <c r="AH4">
        <f>VLOOKUP($A4,heat!$A$2:$AQ$28,COLUMN(heat!AH$2),FALSE)+VLOOKUP($A4,heat!$A$32:$AQ$58,COLUMN(heat!AH$32),FALSE)</f>
        <v>1247656947524.9063</v>
      </c>
      <c r="AI4">
        <f>VLOOKUP($A4,heat!$A$2:$AQ$28,COLUMN(heat!AI$2),FALSE)+VLOOKUP($A4,heat!$A$32:$AQ$58,COLUMN(heat!AI$32),FALSE)</f>
        <v>1249558331336.7224</v>
      </c>
      <c r="AJ4">
        <f>VLOOKUP($A4,heat!$A$2:$AQ$28,COLUMN(heat!AJ$2),FALSE)+VLOOKUP($A4,heat!$A$32:$AQ$58,COLUMN(heat!AJ$32),FALSE)</f>
        <v>1249642430742.428</v>
      </c>
      <c r="AK4">
        <f>VLOOKUP($A4,heat!$A$2:$AQ$28,COLUMN(heat!AK$2),FALSE)+VLOOKUP($A4,heat!$A$32:$AQ$58,COLUMN(heat!AK$32),FALSE)</f>
        <v>1247886718305.8359</v>
      </c>
      <c r="AL4">
        <f>VLOOKUP($A4,heat!$A$2:$AQ$28,COLUMN(heat!AL$2),FALSE)+VLOOKUP($A4,heat!$A$32:$AQ$58,COLUMN(heat!AL$32),FALSE)</f>
        <v>1244275364483.8823</v>
      </c>
      <c r="AM4">
        <f>VLOOKUP($A4,heat!$A$2:$AQ$28,COLUMN(heat!AM$2),FALSE)+VLOOKUP($A4,heat!$A$32:$AQ$58,COLUMN(heat!AM$32),FALSE)</f>
        <v>1238787139952.3457</v>
      </c>
      <c r="AN4">
        <f>VLOOKUP($A4,heat!$A$2:$AQ$28,COLUMN(heat!AN$2),FALSE)+VLOOKUP($A4,heat!$A$32:$AQ$58,COLUMN(heat!AN$32),FALSE)</f>
        <v>1231421025065.0767</v>
      </c>
      <c r="AO4">
        <f>VLOOKUP($A4,heat!$A$2:$AQ$28,COLUMN(heat!AO$2),FALSE)+VLOOKUP($A4,heat!$A$32:$AQ$58,COLUMN(heat!AO$32),FALSE)</f>
        <v>1222171547892.2458</v>
      </c>
      <c r="AP4">
        <f>VLOOKUP($A4,heat!$A$2:$AQ$28,COLUMN(heat!AP$2),FALSE)+VLOOKUP($A4,heat!$A$32:$AQ$58,COLUMN(heat!AP$32),FALSE)</f>
        <v>1211054127546.8926</v>
      </c>
      <c r="AQ4">
        <f>VLOOKUP($A4,heat!$A$2:$AQ$28,COLUMN(heat!AQ$2),FALSE)+VLOOKUP($A4,heat!$A$32:$AQ$58,COLUMN(heat!AQ$32),FALSE)</f>
        <v>1198080517076.9048</v>
      </c>
    </row>
    <row r="5" spans="1:43">
      <c r="A5" s="37" t="s">
        <v>619</v>
      </c>
      <c r="B5">
        <f>VLOOKUP($A5,heat!$A$2:$AQ$28,COLUMN(heat!B$2),FALSE)+VLOOKUP($A5,heat!$A$32:$AQ$58,COLUMN(heat!B$32),FALSE)</f>
        <v>573087629024.2627</v>
      </c>
      <c r="C5">
        <f>VLOOKUP($A5,heat!$A$2:$AQ$28,COLUMN(heat!C$2),FALSE)+VLOOKUP($A5,heat!$A$32:$AQ$58,COLUMN(heat!C$32),FALSE)</f>
        <v>565120342377.49426</v>
      </c>
      <c r="D5">
        <f>VLOOKUP($A5,heat!$A$2:$AQ$28,COLUMN(heat!D$2),FALSE)+VLOOKUP($A5,heat!$A$32:$AQ$58,COLUMN(heat!D$32),FALSE)</f>
        <v>596772011955.68298</v>
      </c>
      <c r="E5">
        <f>VLOOKUP($A5,heat!$A$2:$AQ$28,COLUMN(heat!E$2),FALSE)+VLOOKUP($A5,heat!$A$32:$AQ$58,COLUMN(heat!E$32),FALSE)</f>
        <v>611047671800.82227</v>
      </c>
      <c r="F5">
        <f>VLOOKUP($A5,heat!$A$2:$AQ$28,COLUMN(heat!F$2),FALSE)+VLOOKUP($A5,heat!$A$32:$AQ$58,COLUMN(heat!F$32),FALSE)</f>
        <v>624660189568.77625</v>
      </c>
      <c r="G5">
        <f>VLOOKUP($A5,heat!$A$2:$AQ$28,COLUMN(heat!G$2),FALSE)+VLOOKUP($A5,heat!$A$32:$AQ$58,COLUMN(heat!G$32),FALSE)</f>
        <v>637621984425.14783</v>
      </c>
      <c r="H5">
        <f>VLOOKUP($A5,heat!$A$2:$AQ$28,COLUMN(heat!H$2),FALSE)+VLOOKUP($A5,heat!$A$32:$AQ$58,COLUMN(heat!H$32),FALSE)</f>
        <v>650160436274.88306</v>
      </c>
      <c r="I5">
        <f>VLOOKUP($A5,heat!$A$2:$AQ$28,COLUMN(heat!I$2),FALSE)+VLOOKUP($A5,heat!$A$32:$AQ$58,COLUMN(heat!I$32),FALSE)</f>
        <v>662045794751.12183</v>
      </c>
      <c r="J5">
        <f>VLOOKUP($A5,heat!$A$2:$AQ$28,COLUMN(heat!J$2),FALSE)+VLOOKUP($A5,heat!$A$32:$AQ$58,COLUMN(heat!J$32),FALSE)</f>
        <v>673942618091.03174</v>
      </c>
      <c r="K5">
        <f>VLOOKUP($A5,heat!$A$2:$AQ$28,COLUMN(heat!K$2),FALSE)+VLOOKUP($A5,heat!$A$32:$AQ$58,COLUMN(heat!K$32),FALSE)</f>
        <v>685850039742.99365</v>
      </c>
      <c r="L5">
        <f>VLOOKUP($A5,heat!$A$2:$AQ$28,COLUMN(heat!L$2),FALSE)+VLOOKUP($A5,heat!$A$32:$AQ$58,COLUMN(heat!L$32),FALSE)</f>
        <v>697765999709.12012</v>
      </c>
      <c r="M5">
        <f>VLOOKUP($A5,heat!$A$2:$AQ$28,COLUMN(heat!M$2),FALSE)+VLOOKUP($A5,heat!$A$32:$AQ$58,COLUMN(heat!M$32),FALSE)</f>
        <v>708592456077.97339</v>
      </c>
      <c r="N5">
        <f>VLOOKUP($A5,heat!$A$2:$AQ$28,COLUMN(heat!N$2),FALSE)+VLOOKUP($A5,heat!$A$32:$AQ$58,COLUMN(heat!N$32),FALSE)</f>
        <v>719385790271.08008</v>
      </c>
      <c r="O5">
        <f>VLOOKUP($A5,heat!$A$2:$AQ$28,COLUMN(heat!O$2),FALSE)+VLOOKUP($A5,heat!$A$32:$AQ$58,COLUMN(heat!O$32),FALSE)</f>
        <v>730140860505.77783</v>
      </c>
      <c r="P5">
        <f>VLOOKUP($A5,heat!$A$2:$AQ$28,COLUMN(heat!P$2),FALSE)+VLOOKUP($A5,heat!$A$32:$AQ$58,COLUMN(heat!P$32),FALSE)</f>
        <v>740851621984.99243</v>
      </c>
      <c r="Q5">
        <f>VLOOKUP($A5,heat!$A$2:$AQ$28,COLUMN(heat!Q$2),FALSE)+VLOOKUP($A5,heat!$A$32:$AQ$58,COLUMN(heat!Q$32),FALSE)</f>
        <v>751503445536.57312</v>
      </c>
      <c r="R5">
        <f>VLOOKUP($A5,heat!$A$2:$AQ$28,COLUMN(heat!R$2),FALSE)+VLOOKUP($A5,heat!$A$32:$AQ$58,COLUMN(heat!R$32),FALSE)</f>
        <v>761304164818.03589</v>
      </c>
      <c r="S5">
        <f>VLOOKUP($A5,heat!$A$2:$AQ$28,COLUMN(heat!S$2),FALSE)+VLOOKUP($A5,heat!$A$32:$AQ$58,COLUMN(heat!S$32),FALSE)</f>
        <v>771794796693.4231</v>
      </c>
      <c r="T5">
        <f>VLOOKUP($A5,heat!$A$2:$AQ$28,COLUMN(heat!T$2),FALSE)+VLOOKUP($A5,heat!$A$32:$AQ$58,COLUMN(heat!T$32),FALSE)</f>
        <v>782183980616.81592</v>
      </c>
      <c r="U5">
        <f>VLOOKUP($A5,heat!$A$2:$AQ$28,COLUMN(heat!U$2),FALSE)+VLOOKUP($A5,heat!$A$32:$AQ$58,COLUMN(heat!U$32),FALSE)</f>
        <v>792452779500.31128</v>
      </c>
      <c r="V5">
        <f>VLOOKUP($A5,heat!$A$2:$AQ$28,COLUMN(heat!V$2),FALSE)+VLOOKUP($A5,heat!$A$32:$AQ$58,COLUMN(heat!V$32),FALSE)</f>
        <v>802581214146.29504</v>
      </c>
      <c r="W5">
        <f>VLOOKUP($A5,heat!$A$2:$AQ$28,COLUMN(heat!W$2),FALSE)+VLOOKUP($A5,heat!$A$32:$AQ$58,COLUMN(heat!W$32),FALSE)</f>
        <v>812038454465.18762</v>
      </c>
      <c r="X5">
        <f>VLOOKUP($A5,heat!$A$2:$AQ$28,COLUMN(heat!X$2),FALSE)+VLOOKUP($A5,heat!$A$32:$AQ$58,COLUMN(heat!X$32),FALSE)</f>
        <v>819939455151.65845</v>
      </c>
      <c r="Y5">
        <f>VLOOKUP($A5,heat!$A$2:$AQ$28,COLUMN(heat!Y$2),FALSE)+VLOOKUP($A5,heat!$A$32:$AQ$58,COLUMN(heat!Y$32),FALSE)</f>
        <v>827066137434.85205</v>
      </c>
      <c r="Z5">
        <f>VLOOKUP($A5,heat!$A$2:$AQ$28,COLUMN(heat!Z$2),FALSE)+VLOOKUP($A5,heat!$A$32:$AQ$58,COLUMN(heat!Z$32),FALSE)</f>
        <v>833382821137.49536</v>
      </c>
      <c r="AA5">
        <f>VLOOKUP($A5,heat!$A$2:$AQ$28,COLUMN(heat!AA$2),FALSE)+VLOOKUP($A5,heat!$A$32:$AQ$58,COLUMN(heat!AA$32),FALSE)</f>
        <v>838846640485.19153</v>
      </c>
      <c r="AB5">
        <f>VLOOKUP($A5,heat!$A$2:$AQ$28,COLUMN(heat!AB$2),FALSE)+VLOOKUP($A5,heat!$A$32:$AQ$58,COLUMN(heat!AB$32),FALSE)</f>
        <v>843424980773.23132</v>
      </c>
      <c r="AC5">
        <f>VLOOKUP($A5,heat!$A$2:$AQ$28,COLUMN(heat!AC$2),FALSE)+VLOOKUP($A5,heat!$A$32:$AQ$58,COLUMN(heat!AC$32),FALSE)</f>
        <v>847087271661.39954</v>
      </c>
      <c r="AD5">
        <f>VLOOKUP($A5,heat!$A$2:$AQ$28,COLUMN(heat!AD$2),FALSE)+VLOOKUP($A5,heat!$A$32:$AQ$58,COLUMN(heat!AD$32),FALSE)</f>
        <v>849805239420.65552</v>
      </c>
      <c r="AE5">
        <f>VLOOKUP($A5,heat!$A$2:$AQ$28,COLUMN(heat!AE$2),FALSE)+VLOOKUP($A5,heat!$A$32:$AQ$58,COLUMN(heat!AE$32),FALSE)</f>
        <v>851544312494.55493</v>
      </c>
      <c r="AF5">
        <f>VLOOKUP($A5,heat!$A$2:$AQ$28,COLUMN(heat!AF$2),FALSE)+VLOOKUP($A5,heat!$A$32:$AQ$58,COLUMN(heat!AF$32),FALSE)</f>
        <v>852281497599.56274</v>
      </c>
      <c r="AG5">
        <f>VLOOKUP($A5,heat!$A$2:$AQ$28,COLUMN(heat!AG$2),FALSE)+VLOOKUP($A5,heat!$A$32:$AQ$58,COLUMN(heat!AG$32),FALSE)</f>
        <v>851988006703.78577</v>
      </c>
      <c r="AH5">
        <f>VLOOKUP($A5,heat!$A$2:$AQ$28,COLUMN(heat!AH$2),FALSE)+VLOOKUP($A5,heat!$A$32:$AQ$58,COLUMN(heat!AH$32),FALSE)</f>
        <v>849760442972.35339</v>
      </c>
      <c r="AI5">
        <f>VLOOKUP($A5,heat!$A$2:$AQ$28,COLUMN(heat!AI$2),FALSE)+VLOOKUP($A5,heat!$A$32:$AQ$58,COLUMN(heat!AI$32),FALSE)</f>
        <v>846467998894.72656</v>
      </c>
      <c r="AJ5">
        <f>VLOOKUP($A5,heat!$A$2:$AQ$28,COLUMN(heat!AJ$2),FALSE)+VLOOKUP($A5,heat!$A$32:$AQ$58,COLUMN(heat!AJ$32),FALSE)</f>
        <v>842095870240.94849</v>
      </c>
      <c r="AK5">
        <f>VLOOKUP($A5,heat!$A$2:$AQ$28,COLUMN(heat!AK$2),FALSE)+VLOOKUP($A5,heat!$A$32:$AQ$58,COLUMN(heat!AK$32),FALSE)</f>
        <v>836633444391.46448</v>
      </c>
      <c r="AL5">
        <f>VLOOKUP($A5,heat!$A$2:$AQ$28,COLUMN(heat!AL$2),FALSE)+VLOOKUP($A5,heat!$A$32:$AQ$58,COLUMN(heat!AL$32),FALSE)</f>
        <v>830074537297.67395</v>
      </c>
      <c r="AM5">
        <f>VLOOKUP($A5,heat!$A$2:$AQ$28,COLUMN(heat!AM$2),FALSE)+VLOOKUP($A5,heat!$A$32:$AQ$58,COLUMN(heat!AM$32),FALSE)</f>
        <v>822408948575.00269</v>
      </c>
      <c r="AN5">
        <f>VLOOKUP($A5,heat!$A$2:$AQ$28,COLUMN(heat!AN$2),FALSE)+VLOOKUP($A5,heat!$A$32:$AQ$58,COLUMN(heat!AN$32),FALSE)</f>
        <v>813640193496.96899</v>
      </c>
      <c r="AO5">
        <f>VLOOKUP($A5,heat!$A$2:$AQ$28,COLUMN(heat!AO$2),FALSE)+VLOOKUP($A5,heat!$A$32:$AQ$58,COLUMN(heat!AO$32),FALSE)</f>
        <v>803768331319.98804</v>
      </c>
      <c r="AP5">
        <f>VLOOKUP($A5,heat!$A$2:$AQ$28,COLUMN(heat!AP$2),FALSE)+VLOOKUP($A5,heat!$A$32:$AQ$58,COLUMN(heat!AP$32),FALSE)</f>
        <v>792807372819.96301</v>
      </c>
      <c r="AQ5">
        <f>VLOOKUP($A5,heat!$A$2:$AQ$28,COLUMN(heat!AQ$2),FALSE)+VLOOKUP($A5,heat!$A$32:$AQ$58,COLUMN(heat!AQ$32),FALSE)</f>
        <v>780768331967.9126</v>
      </c>
    </row>
    <row r="6" spans="1:43">
      <c r="A6" s="37" t="s">
        <v>620</v>
      </c>
      <c r="B6">
        <f>VLOOKUP($A6,heat!$A$2:$AQ$28,COLUMN(heat!B$2),FALSE)+VLOOKUP($A6,heat!$A$32:$AQ$58,COLUMN(heat!B$32),FALSE)</f>
        <v>0</v>
      </c>
      <c r="C6">
        <f>VLOOKUP($A6,heat!$A$2:$AQ$28,COLUMN(heat!C$2),FALSE)+VLOOKUP($A6,heat!$A$32:$AQ$58,COLUMN(heat!C$32),FALSE)</f>
        <v>0</v>
      </c>
      <c r="D6">
        <f>VLOOKUP($A6,heat!$A$2:$AQ$28,COLUMN(heat!D$2),FALSE)+VLOOKUP($A6,heat!$A$32:$AQ$58,COLUMN(heat!D$32),FALSE)</f>
        <v>0</v>
      </c>
      <c r="E6">
        <f>VLOOKUP($A6,heat!$A$2:$AQ$28,COLUMN(heat!E$2),FALSE)+VLOOKUP($A6,heat!$A$32:$AQ$58,COLUMN(heat!E$32),FALSE)</f>
        <v>0</v>
      </c>
      <c r="F6">
        <f>VLOOKUP($A6,heat!$A$2:$AQ$28,COLUMN(heat!F$2),FALSE)+VLOOKUP($A6,heat!$A$32:$AQ$58,COLUMN(heat!F$32),FALSE)</f>
        <v>0</v>
      </c>
      <c r="G6">
        <f>VLOOKUP($A6,heat!$A$2:$AQ$28,COLUMN(heat!G$2),FALSE)+VLOOKUP($A6,heat!$A$32:$AQ$58,COLUMN(heat!G$32),FALSE)</f>
        <v>0</v>
      </c>
      <c r="H6">
        <f>VLOOKUP($A6,heat!$A$2:$AQ$28,COLUMN(heat!H$2),FALSE)+VLOOKUP($A6,heat!$A$32:$AQ$58,COLUMN(heat!H$32),FALSE)</f>
        <v>0</v>
      </c>
      <c r="I6">
        <f>VLOOKUP($A6,heat!$A$2:$AQ$28,COLUMN(heat!I$2),FALSE)+VLOOKUP($A6,heat!$A$32:$AQ$58,COLUMN(heat!I$32),FALSE)</f>
        <v>0</v>
      </c>
      <c r="J6">
        <f>VLOOKUP($A6,heat!$A$2:$AQ$28,COLUMN(heat!J$2),FALSE)+VLOOKUP($A6,heat!$A$32:$AQ$58,COLUMN(heat!J$32),FALSE)</f>
        <v>0</v>
      </c>
      <c r="K6">
        <f>VLOOKUP($A6,heat!$A$2:$AQ$28,COLUMN(heat!K$2),FALSE)+VLOOKUP($A6,heat!$A$32:$AQ$58,COLUMN(heat!K$32),FALSE)</f>
        <v>0</v>
      </c>
      <c r="L6">
        <f>VLOOKUP($A6,heat!$A$2:$AQ$28,COLUMN(heat!L$2),FALSE)+VLOOKUP($A6,heat!$A$32:$AQ$58,COLUMN(heat!L$32),FALSE)</f>
        <v>0</v>
      </c>
      <c r="M6">
        <f>VLOOKUP($A6,heat!$A$2:$AQ$28,COLUMN(heat!M$2),FALSE)+VLOOKUP($A6,heat!$A$32:$AQ$58,COLUMN(heat!M$32),FALSE)</f>
        <v>0</v>
      </c>
      <c r="N6">
        <f>VLOOKUP($A6,heat!$A$2:$AQ$28,COLUMN(heat!N$2),FALSE)+VLOOKUP($A6,heat!$A$32:$AQ$58,COLUMN(heat!N$32),FALSE)</f>
        <v>0</v>
      </c>
      <c r="O6">
        <f>VLOOKUP($A6,heat!$A$2:$AQ$28,COLUMN(heat!O$2),FALSE)+VLOOKUP($A6,heat!$A$32:$AQ$58,COLUMN(heat!O$32),FALSE)</f>
        <v>0</v>
      </c>
      <c r="P6">
        <f>VLOOKUP($A6,heat!$A$2:$AQ$28,COLUMN(heat!P$2),FALSE)+VLOOKUP($A6,heat!$A$32:$AQ$58,COLUMN(heat!P$32),FALSE)</f>
        <v>0</v>
      </c>
      <c r="Q6">
        <f>VLOOKUP($A6,heat!$A$2:$AQ$28,COLUMN(heat!Q$2),FALSE)+VLOOKUP($A6,heat!$A$32:$AQ$58,COLUMN(heat!Q$32),FALSE)</f>
        <v>0</v>
      </c>
      <c r="R6">
        <f>VLOOKUP($A6,heat!$A$2:$AQ$28,COLUMN(heat!R$2),FALSE)+VLOOKUP($A6,heat!$A$32:$AQ$58,COLUMN(heat!R$32),FALSE)</f>
        <v>0</v>
      </c>
      <c r="S6">
        <f>VLOOKUP($A6,heat!$A$2:$AQ$28,COLUMN(heat!S$2),FALSE)+VLOOKUP($A6,heat!$A$32:$AQ$58,COLUMN(heat!S$32),FALSE)</f>
        <v>0</v>
      </c>
      <c r="T6">
        <f>VLOOKUP($A6,heat!$A$2:$AQ$28,COLUMN(heat!T$2),FALSE)+VLOOKUP($A6,heat!$A$32:$AQ$58,COLUMN(heat!T$32),FALSE)</f>
        <v>0</v>
      </c>
      <c r="U6">
        <f>VLOOKUP($A6,heat!$A$2:$AQ$28,COLUMN(heat!U$2),FALSE)+VLOOKUP($A6,heat!$A$32:$AQ$58,COLUMN(heat!U$32),FALSE)</f>
        <v>0</v>
      </c>
      <c r="V6">
        <f>VLOOKUP($A6,heat!$A$2:$AQ$28,COLUMN(heat!V$2),FALSE)+VLOOKUP($A6,heat!$A$32:$AQ$58,COLUMN(heat!V$32),FALSE)</f>
        <v>0</v>
      </c>
      <c r="W6">
        <f>VLOOKUP($A6,heat!$A$2:$AQ$28,COLUMN(heat!W$2),FALSE)+VLOOKUP($A6,heat!$A$32:$AQ$58,COLUMN(heat!W$32),FALSE)</f>
        <v>0</v>
      </c>
      <c r="X6">
        <f>VLOOKUP($A6,heat!$A$2:$AQ$28,COLUMN(heat!X$2),FALSE)+VLOOKUP($A6,heat!$A$32:$AQ$58,COLUMN(heat!X$32),FALSE)</f>
        <v>0</v>
      </c>
      <c r="Y6">
        <f>VLOOKUP($A6,heat!$A$2:$AQ$28,COLUMN(heat!Y$2),FALSE)+VLOOKUP($A6,heat!$A$32:$AQ$58,COLUMN(heat!Y$32),FALSE)</f>
        <v>0</v>
      </c>
      <c r="Z6">
        <f>VLOOKUP($A6,heat!$A$2:$AQ$28,COLUMN(heat!Z$2),FALSE)+VLOOKUP($A6,heat!$A$32:$AQ$58,COLUMN(heat!Z$32),FALSE)</f>
        <v>0</v>
      </c>
      <c r="AA6">
        <f>VLOOKUP($A6,heat!$A$2:$AQ$28,COLUMN(heat!AA$2),FALSE)+VLOOKUP($A6,heat!$A$32:$AQ$58,COLUMN(heat!AA$32),FALSE)</f>
        <v>0</v>
      </c>
      <c r="AB6">
        <f>VLOOKUP($A6,heat!$A$2:$AQ$28,COLUMN(heat!AB$2),FALSE)+VLOOKUP($A6,heat!$A$32:$AQ$58,COLUMN(heat!AB$32),FALSE)</f>
        <v>0</v>
      </c>
      <c r="AC6">
        <f>VLOOKUP($A6,heat!$A$2:$AQ$28,COLUMN(heat!AC$2),FALSE)+VLOOKUP($A6,heat!$A$32:$AQ$58,COLUMN(heat!AC$32),FALSE)</f>
        <v>0</v>
      </c>
      <c r="AD6">
        <f>VLOOKUP($A6,heat!$A$2:$AQ$28,COLUMN(heat!AD$2),FALSE)+VLOOKUP($A6,heat!$A$32:$AQ$58,COLUMN(heat!AD$32),FALSE)</f>
        <v>0</v>
      </c>
      <c r="AE6">
        <f>VLOOKUP($A6,heat!$A$2:$AQ$28,COLUMN(heat!AE$2),FALSE)+VLOOKUP($A6,heat!$A$32:$AQ$58,COLUMN(heat!AE$32),FALSE)</f>
        <v>0</v>
      </c>
      <c r="AF6">
        <f>VLOOKUP($A6,heat!$A$2:$AQ$28,COLUMN(heat!AF$2),FALSE)+VLOOKUP($A6,heat!$A$32:$AQ$58,COLUMN(heat!AF$32),FALSE)</f>
        <v>0</v>
      </c>
      <c r="AG6">
        <f>VLOOKUP($A6,heat!$A$2:$AQ$28,COLUMN(heat!AG$2),FALSE)+VLOOKUP($A6,heat!$A$32:$AQ$58,COLUMN(heat!AG$32),FALSE)</f>
        <v>0</v>
      </c>
      <c r="AH6">
        <f>VLOOKUP($A6,heat!$A$2:$AQ$28,COLUMN(heat!AH$2),FALSE)+VLOOKUP($A6,heat!$A$32:$AQ$58,COLUMN(heat!AH$32),FALSE)</f>
        <v>0</v>
      </c>
      <c r="AI6">
        <f>VLOOKUP($A6,heat!$A$2:$AQ$28,COLUMN(heat!AI$2),FALSE)+VLOOKUP($A6,heat!$A$32:$AQ$58,COLUMN(heat!AI$32),FALSE)</f>
        <v>0</v>
      </c>
      <c r="AJ6">
        <f>VLOOKUP($A6,heat!$A$2:$AQ$28,COLUMN(heat!AJ$2),FALSE)+VLOOKUP($A6,heat!$A$32:$AQ$58,COLUMN(heat!AJ$32),FALSE)</f>
        <v>0</v>
      </c>
      <c r="AK6">
        <f>VLOOKUP($A6,heat!$A$2:$AQ$28,COLUMN(heat!AK$2),FALSE)+VLOOKUP($A6,heat!$A$32:$AQ$58,COLUMN(heat!AK$32),FALSE)</f>
        <v>0</v>
      </c>
      <c r="AL6">
        <f>VLOOKUP($A6,heat!$A$2:$AQ$28,COLUMN(heat!AL$2),FALSE)+VLOOKUP($A6,heat!$A$32:$AQ$58,COLUMN(heat!AL$32),FALSE)</f>
        <v>0</v>
      </c>
      <c r="AM6">
        <f>VLOOKUP($A6,heat!$A$2:$AQ$28,COLUMN(heat!AM$2),FALSE)+VLOOKUP($A6,heat!$A$32:$AQ$58,COLUMN(heat!AM$32),FALSE)</f>
        <v>0</v>
      </c>
      <c r="AN6">
        <f>VLOOKUP($A6,heat!$A$2:$AQ$28,COLUMN(heat!AN$2),FALSE)+VLOOKUP($A6,heat!$A$32:$AQ$58,COLUMN(heat!AN$32),FALSE)</f>
        <v>0</v>
      </c>
      <c r="AO6">
        <f>VLOOKUP($A6,heat!$A$2:$AQ$28,COLUMN(heat!AO$2),FALSE)+VLOOKUP($A6,heat!$A$32:$AQ$58,COLUMN(heat!AO$32),FALSE)</f>
        <v>0</v>
      </c>
      <c r="AP6">
        <f>VLOOKUP($A6,heat!$A$2:$AQ$28,COLUMN(heat!AP$2),FALSE)+VLOOKUP($A6,heat!$A$32:$AQ$58,COLUMN(heat!AP$32),FALSE)</f>
        <v>0</v>
      </c>
      <c r="AQ6">
        <f>VLOOKUP($A6,heat!$A$2:$AQ$28,COLUMN(heat!AQ$2),FALSE)+VLOOKUP($A6,heat!$A$32:$AQ$58,COLUMN(heat!AQ$32),FALSE)</f>
        <v>0</v>
      </c>
    </row>
    <row r="7" spans="1:43">
      <c r="A7" s="37" t="s">
        <v>621</v>
      </c>
      <c r="B7">
        <f>VLOOKUP($A7,heat!$A$2:$AQ$28,COLUMN(heat!B$2),FALSE)+VLOOKUP($A7,heat!$A$32:$AQ$58,COLUMN(heat!B$32),FALSE)</f>
        <v>4906350164756.2783</v>
      </c>
      <c r="C7">
        <f>VLOOKUP($A7,heat!$A$2:$AQ$28,COLUMN(heat!C$2),FALSE)+VLOOKUP($A7,heat!$A$32:$AQ$58,COLUMN(heat!C$32),FALSE)</f>
        <v>6175838680351.2725</v>
      </c>
      <c r="D7">
        <f>VLOOKUP($A7,heat!$A$2:$AQ$28,COLUMN(heat!D$2),FALSE)+VLOOKUP($A7,heat!$A$32:$AQ$58,COLUMN(heat!D$32),FALSE)</f>
        <v>5652643611846.6963</v>
      </c>
      <c r="E7">
        <f>VLOOKUP($A7,heat!$A$2:$AQ$28,COLUMN(heat!E$2),FALSE)+VLOOKUP($A7,heat!$A$32:$AQ$58,COLUMN(heat!E$32),FALSE)</f>
        <v>5686179385543.9307</v>
      </c>
      <c r="F7">
        <f>VLOOKUP($A7,heat!$A$2:$AQ$28,COLUMN(heat!F$2),FALSE)+VLOOKUP($A7,heat!$A$32:$AQ$58,COLUMN(heat!F$32),FALSE)</f>
        <v>5708805166034.8486</v>
      </c>
      <c r="G7">
        <f>VLOOKUP($A7,heat!$A$2:$AQ$28,COLUMN(heat!G$2),FALSE)+VLOOKUP($A7,heat!$A$32:$AQ$58,COLUMN(heat!G$32),FALSE)</f>
        <v>5724607263902.6631</v>
      </c>
      <c r="H7">
        <f>VLOOKUP($A7,heat!$A$2:$AQ$28,COLUMN(heat!H$2),FALSE)+VLOOKUP($A7,heat!$A$32:$AQ$58,COLUMN(heat!H$32),FALSE)</f>
        <v>5736042155772.0195</v>
      </c>
      <c r="I7">
        <f>VLOOKUP($A7,heat!$A$2:$AQ$28,COLUMN(heat!I$2),FALSE)+VLOOKUP($A7,heat!$A$32:$AQ$58,COLUMN(heat!I$32),FALSE)</f>
        <v>5741582826558.0488</v>
      </c>
      <c r="J7">
        <f>VLOOKUP($A7,heat!$A$2:$AQ$28,COLUMN(heat!J$2),FALSE)+VLOOKUP($A7,heat!$A$32:$AQ$58,COLUMN(heat!J$32),FALSE)</f>
        <v>5747079522618.2305</v>
      </c>
      <c r="K7">
        <f>VLOOKUP($A7,heat!$A$2:$AQ$28,COLUMN(heat!K$2),FALSE)+VLOOKUP($A7,heat!$A$32:$AQ$58,COLUMN(heat!K$32),FALSE)</f>
        <v>5752639723447.8838</v>
      </c>
      <c r="L7">
        <f>VLOOKUP($A7,heat!$A$2:$AQ$28,COLUMN(heat!L$2),FALSE)+VLOOKUP($A7,heat!$A$32:$AQ$58,COLUMN(heat!L$32),FALSE)</f>
        <v>5758335529680.627</v>
      </c>
      <c r="M7">
        <f>VLOOKUP($A7,heat!$A$2:$AQ$28,COLUMN(heat!M$2),FALSE)+VLOOKUP($A7,heat!$A$32:$AQ$58,COLUMN(heat!M$32),FALSE)</f>
        <v>5755680797598.3369</v>
      </c>
      <c r="N7">
        <f>VLOOKUP($A7,heat!$A$2:$AQ$28,COLUMN(heat!N$2),FALSE)+VLOOKUP($A7,heat!$A$32:$AQ$58,COLUMN(heat!N$32),FALSE)</f>
        <v>5753215533583.0322</v>
      </c>
      <c r="O7">
        <f>VLOOKUP($A7,heat!$A$2:$AQ$28,COLUMN(heat!O$2),FALSE)+VLOOKUP($A7,heat!$A$32:$AQ$58,COLUMN(heat!O$32),FALSE)</f>
        <v>5750935916600.0977</v>
      </c>
      <c r="P7">
        <f>VLOOKUP($A7,heat!$A$2:$AQ$28,COLUMN(heat!P$2),FALSE)+VLOOKUP($A7,heat!$A$32:$AQ$58,COLUMN(heat!P$32),FALSE)</f>
        <v>5748821092266.9473</v>
      </c>
      <c r="Q7">
        <f>VLOOKUP($A7,heat!$A$2:$AQ$28,COLUMN(heat!Q$2),FALSE)+VLOOKUP($A7,heat!$A$32:$AQ$58,COLUMN(heat!Q$32),FALSE)</f>
        <v>5746779404292.7832</v>
      </c>
      <c r="R7">
        <f>VLOOKUP($A7,heat!$A$2:$AQ$28,COLUMN(heat!R$2),FALSE)+VLOOKUP($A7,heat!$A$32:$AQ$58,COLUMN(heat!R$32),FALSE)</f>
        <v>5739085578741.7207</v>
      </c>
      <c r="S7">
        <f>VLOOKUP($A7,heat!$A$2:$AQ$28,COLUMN(heat!S$2),FALSE)+VLOOKUP($A7,heat!$A$32:$AQ$58,COLUMN(heat!S$32),FALSE)</f>
        <v>5736987322230.9268</v>
      </c>
      <c r="T7">
        <f>VLOOKUP($A7,heat!$A$2:$AQ$28,COLUMN(heat!T$2),FALSE)+VLOOKUP($A7,heat!$A$32:$AQ$58,COLUMN(heat!T$32),FALSE)</f>
        <v>5734683918949.918</v>
      </c>
      <c r="U7">
        <f>VLOOKUP($A7,heat!$A$2:$AQ$28,COLUMN(heat!U$2),FALSE)+VLOOKUP($A7,heat!$A$32:$AQ$58,COLUMN(heat!U$32),FALSE)</f>
        <v>5732049717003.7646</v>
      </c>
      <c r="V7">
        <f>VLOOKUP($A7,heat!$A$2:$AQ$28,COLUMN(heat!V$2),FALSE)+VLOOKUP($A7,heat!$A$32:$AQ$58,COLUMN(heat!V$32),FALSE)</f>
        <v>5728954446963.7217</v>
      </c>
      <c r="W7">
        <f>VLOOKUP($A7,heat!$A$2:$AQ$28,COLUMN(heat!W$2),FALSE)+VLOOKUP($A7,heat!$A$32:$AQ$58,COLUMN(heat!W$32),FALSE)</f>
        <v>5721807995203.2695</v>
      </c>
      <c r="X7">
        <f>VLOOKUP($A7,heat!$A$2:$AQ$28,COLUMN(heat!X$2),FALSE)+VLOOKUP($A7,heat!$A$32:$AQ$58,COLUMN(heat!X$32),FALSE)</f>
        <v>5704824316917.2715</v>
      </c>
      <c r="Y7">
        <f>VLOOKUP($A7,heat!$A$2:$AQ$28,COLUMN(heat!Y$2),FALSE)+VLOOKUP($A7,heat!$A$32:$AQ$58,COLUMN(heat!Y$32),FALSE)</f>
        <v>5683519903925.2363</v>
      </c>
      <c r="Z7">
        <f>VLOOKUP($A7,heat!$A$2:$AQ$28,COLUMN(heat!Z$2),FALSE)+VLOOKUP($A7,heat!$A$32:$AQ$58,COLUMN(heat!Z$32),FALSE)</f>
        <v>5657799070937.9492</v>
      </c>
      <c r="AA7">
        <f>VLOOKUP($A7,heat!$A$2:$AQ$28,COLUMN(heat!AA$2),FALSE)+VLOOKUP($A7,heat!$A$32:$AQ$58,COLUMN(heat!AA$32),FALSE)</f>
        <v>5627521416135.8438</v>
      </c>
      <c r="AB7">
        <f>VLOOKUP($A7,heat!$A$2:$AQ$28,COLUMN(heat!AB$2),FALSE)+VLOOKUP($A7,heat!$A$32:$AQ$58,COLUMN(heat!AB$32),FALSE)</f>
        <v>5592616052430.6338</v>
      </c>
      <c r="AC7">
        <f>VLOOKUP($A7,heat!$A$2:$AQ$28,COLUMN(heat!AC$2),FALSE)+VLOOKUP($A7,heat!$A$32:$AQ$58,COLUMN(heat!AC$32),FALSE)</f>
        <v>5553026169596.9678</v>
      </c>
      <c r="AD7">
        <f>VLOOKUP($A7,heat!$A$2:$AQ$28,COLUMN(heat!AD$2),FALSE)+VLOOKUP($A7,heat!$A$32:$AQ$58,COLUMN(heat!AD$32),FALSE)</f>
        <v>5508710134647.0576</v>
      </c>
      <c r="AE7">
        <f>VLOOKUP($A7,heat!$A$2:$AQ$28,COLUMN(heat!AE$2),FALSE)+VLOOKUP($A7,heat!$A$32:$AQ$58,COLUMN(heat!AE$32),FALSE)</f>
        <v>5459587931815.7969</v>
      </c>
      <c r="AF7">
        <f>VLOOKUP($A7,heat!$A$2:$AQ$28,COLUMN(heat!AF$2),FALSE)+VLOOKUP($A7,heat!$A$32:$AQ$58,COLUMN(heat!AF$32),FALSE)</f>
        <v>5405652617681.1191</v>
      </c>
      <c r="AG7">
        <f>VLOOKUP($A7,heat!$A$2:$AQ$28,COLUMN(heat!AG$2),FALSE)+VLOOKUP($A7,heat!$A$32:$AQ$58,COLUMN(heat!AG$32),FALSE)</f>
        <v>5346861774457.4102</v>
      </c>
      <c r="AH7">
        <f>VLOOKUP($A7,heat!$A$2:$AQ$28,COLUMN(heat!AH$2),FALSE)+VLOOKUP($A7,heat!$A$32:$AQ$58,COLUMN(heat!AH$32),FALSE)</f>
        <v>5277950927995.3848</v>
      </c>
      <c r="AI7">
        <f>VLOOKUP($A7,heat!$A$2:$AQ$28,COLUMN(heat!AI$2),FALSE)+VLOOKUP($A7,heat!$A$32:$AQ$58,COLUMN(heat!AI$32),FALSE)</f>
        <v>5204351169877.4697</v>
      </c>
      <c r="AJ7">
        <f>VLOOKUP($A7,heat!$A$2:$AQ$28,COLUMN(heat!AJ$2),FALSE)+VLOOKUP($A7,heat!$A$32:$AQ$58,COLUMN(heat!AJ$32),FALSE)</f>
        <v>5126098085449.7617</v>
      </c>
      <c r="AK7">
        <f>VLOOKUP($A7,heat!$A$2:$AQ$28,COLUMN(heat!AK$2),FALSE)+VLOOKUP($A7,heat!$A$32:$AQ$58,COLUMN(heat!AK$32),FALSE)</f>
        <v>5043250319774.2832</v>
      </c>
      <c r="AL7">
        <f>VLOOKUP($A7,heat!$A$2:$AQ$28,COLUMN(heat!AL$2),FALSE)+VLOOKUP($A7,heat!$A$32:$AQ$58,COLUMN(heat!AL$32),FALSE)</f>
        <v>4955889972202.2139</v>
      </c>
      <c r="AM7">
        <f>VLOOKUP($A7,heat!$A$2:$AQ$28,COLUMN(heat!AM$2),FALSE)+VLOOKUP($A7,heat!$A$32:$AQ$58,COLUMN(heat!AM$32),FALSE)</f>
        <v>4864073704558.8047</v>
      </c>
      <c r="AN7">
        <f>VLOOKUP($A7,heat!$A$2:$AQ$28,COLUMN(heat!AN$2),FALSE)+VLOOKUP($A7,heat!$A$32:$AQ$58,COLUMN(heat!AN$32),FALSE)</f>
        <v>4767933780937.9648</v>
      </c>
      <c r="AO7">
        <f>VLOOKUP($A7,heat!$A$2:$AQ$28,COLUMN(heat!AO$2),FALSE)+VLOOKUP($A7,heat!$A$32:$AQ$58,COLUMN(heat!AO$32),FALSE)</f>
        <v>4667579020551.1631</v>
      </c>
      <c r="AP7">
        <f>VLOOKUP($A7,heat!$A$2:$AQ$28,COLUMN(heat!AP$2),FALSE)+VLOOKUP($A7,heat!$A$32:$AQ$58,COLUMN(heat!AP$32),FALSE)</f>
        <v>4563191979660.7236</v>
      </c>
      <c r="AQ7">
        <f>VLOOKUP($A7,heat!$A$2:$AQ$28,COLUMN(heat!AQ$2),FALSE)+VLOOKUP($A7,heat!$A$32:$AQ$58,COLUMN(heat!AQ$32),FALSE)</f>
        <v>4454933089383.6885</v>
      </c>
    </row>
    <row r="8" spans="1:43">
      <c r="A8" s="37" t="s">
        <v>622</v>
      </c>
      <c r="B8">
        <f>VLOOKUP($A8,heat!$A$2:$AQ$28,COLUMN(heat!B$2),FALSE)+VLOOKUP($A8,heat!$A$32:$AQ$58,COLUMN(heat!B$32),FALSE)</f>
        <v>7894676541604.751</v>
      </c>
      <c r="C8">
        <f>VLOOKUP($A8,heat!$A$2:$AQ$28,COLUMN(heat!C$2),FALSE)+VLOOKUP($A8,heat!$A$32:$AQ$58,COLUMN(heat!C$32),FALSE)</f>
        <v>8460985512283.0771</v>
      </c>
      <c r="D8">
        <f>VLOOKUP($A8,heat!$A$2:$AQ$28,COLUMN(heat!D$2),FALSE)+VLOOKUP($A8,heat!$A$32:$AQ$58,COLUMN(heat!D$32),FALSE)</f>
        <v>9154942290058.2559</v>
      </c>
      <c r="E8">
        <f>VLOOKUP($A8,heat!$A$2:$AQ$28,COLUMN(heat!E$2),FALSE)+VLOOKUP($A8,heat!$A$32:$AQ$58,COLUMN(heat!E$32),FALSE)</f>
        <v>8446670306482.0723</v>
      </c>
      <c r="F8">
        <f>VLOOKUP($A8,heat!$A$2:$AQ$28,COLUMN(heat!F$2),FALSE)+VLOOKUP($A8,heat!$A$32:$AQ$58,COLUMN(heat!F$32),FALSE)</f>
        <v>8382238424802.1855</v>
      </c>
      <c r="G8">
        <f>VLOOKUP($A8,heat!$A$2:$AQ$28,COLUMN(heat!G$2),FALSE)+VLOOKUP($A8,heat!$A$32:$AQ$58,COLUMN(heat!G$32),FALSE)</f>
        <v>8309972202455.0488</v>
      </c>
      <c r="H8">
        <f>VLOOKUP($A8,heat!$A$2:$AQ$28,COLUMN(heat!H$2),FALSE)+VLOOKUP($A8,heat!$A$32:$AQ$58,COLUMN(heat!H$32),FALSE)</f>
        <v>8233648373760.7471</v>
      </c>
      <c r="I8">
        <f>VLOOKUP($A8,heat!$A$2:$AQ$28,COLUMN(heat!I$2),FALSE)+VLOOKUP($A8,heat!$A$32:$AQ$58,COLUMN(heat!I$32),FALSE)</f>
        <v>8151219371581.7305</v>
      </c>
      <c r="J8">
        <f>VLOOKUP($A8,heat!$A$2:$AQ$28,COLUMN(heat!J$2),FALSE)+VLOOKUP($A8,heat!$A$32:$AQ$58,COLUMN(heat!J$32),FALSE)</f>
        <v>8071084651603.5293</v>
      </c>
      <c r="K8">
        <f>VLOOKUP($A8,heat!$A$2:$AQ$28,COLUMN(heat!K$2),FALSE)+VLOOKUP($A8,heat!$A$32:$AQ$58,COLUMN(heat!K$32),FALSE)</f>
        <v>7993305562775.9102</v>
      </c>
      <c r="L8">
        <f>VLOOKUP($A8,heat!$A$2:$AQ$28,COLUMN(heat!L$2),FALSE)+VLOOKUP($A8,heat!$A$32:$AQ$58,COLUMN(heat!L$32),FALSE)</f>
        <v>7917893173555.2666</v>
      </c>
      <c r="M8">
        <f>VLOOKUP($A8,heat!$A$2:$AQ$28,COLUMN(heat!M$2),FALSE)+VLOOKUP($A8,heat!$A$32:$AQ$58,COLUMN(heat!M$32),FALSE)</f>
        <v>7833211672319.3125</v>
      </c>
      <c r="N8">
        <f>VLOOKUP($A8,heat!$A$2:$AQ$28,COLUMN(heat!N$2),FALSE)+VLOOKUP($A8,heat!$A$32:$AQ$58,COLUMN(heat!N$32),FALSE)</f>
        <v>7751033262419.1182</v>
      </c>
      <c r="O8">
        <f>VLOOKUP($A8,heat!$A$2:$AQ$28,COLUMN(heat!O$2),FALSE)+VLOOKUP($A8,heat!$A$32:$AQ$58,COLUMN(heat!O$32),FALSE)</f>
        <v>7671263439513.1436</v>
      </c>
      <c r="P8">
        <f>VLOOKUP($A8,heat!$A$2:$AQ$28,COLUMN(heat!P$2),FALSE)+VLOOKUP($A8,heat!$A$32:$AQ$58,COLUMN(heat!P$32),FALSE)</f>
        <v>7593789855219.873</v>
      </c>
      <c r="Q8">
        <f>VLOOKUP($A8,heat!$A$2:$AQ$28,COLUMN(heat!Q$2),FALSE)+VLOOKUP($A8,heat!$A$32:$AQ$58,COLUMN(heat!Q$32),FALSE)</f>
        <v>7518412768357.4141</v>
      </c>
      <c r="R8">
        <f>VLOOKUP($A8,heat!$A$2:$AQ$28,COLUMN(heat!R$2),FALSE)+VLOOKUP($A8,heat!$A$32:$AQ$58,COLUMN(heat!R$32),FALSE)</f>
        <v>7437639888858.7383</v>
      </c>
      <c r="S8">
        <f>VLOOKUP($A8,heat!$A$2:$AQ$28,COLUMN(heat!S$2),FALSE)+VLOOKUP($A8,heat!$A$32:$AQ$58,COLUMN(heat!S$32),FALSE)</f>
        <v>7366049928102.0166</v>
      </c>
      <c r="T8">
        <f>VLOOKUP($A8,heat!$A$2:$AQ$28,COLUMN(heat!T$2),FALSE)+VLOOKUP($A8,heat!$A$32:$AQ$58,COLUMN(heat!T$32),FALSE)</f>
        <v>7295998034396.0879</v>
      </c>
      <c r="U8">
        <f>VLOOKUP($A8,heat!$A$2:$AQ$28,COLUMN(heat!U$2),FALSE)+VLOOKUP($A8,heat!$A$32:$AQ$58,COLUMN(heat!U$32),FALSE)</f>
        <v>7227272504355.8555</v>
      </c>
      <c r="V8">
        <f>VLOOKUP($A8,heat!$A$2:$AQ$28,COLUMN(heat!V$2),FALSE)+VLOOKUP($A8,heat!$A$32:$AQ$58,COLUMN(heat!V$32),FALSE)</f>
        <v>7159663904705.877</v>
      </c>
      <c r="W8">
        <f>VLOOKUP($A8,heat!$A$2:$AQ$28,COLUMN(heat!W$2),FALSE)+VLOOKUP($A8,heat!$A$32:$AQ$58,COLUMN(heat!W$32),FALSE)</f>
        <v>7088684196135.3369</v>
      </c>
      <c r="X8">
        <f>VLOOKUP($A8,heat!$A$2:$AQ$28,COLUMN(heat!X$2),FALSE)+VLOOKUP($A8,heat!$A$32:$AQ$58,COLUMN(heat!X$32),FALSE)</f>
        <v>7007301725641.9893</v>
      </c>
      <c r="Y8">
        <f>VLOOKUP($A8,heat!$A$2:$AQ$28,COLUMN(heat!Y$2),FALSE)+VLOOKUP($A8,heat!$A$32:$AQ$58,COLUMN(heat!Y$32),FALSE)</f>
        <v>6922486180455.1934</v>
      </c>
      <c r="Z8">
        <f>VLOOKUP($A8,heat!$A$2:$AQ$28,COLUMN(heat!Z$2),FALSE)+VLOOKUP($A8,heat!$A$32:$AQ$58,COLUMN(heat!Z$32),FALSE)</f>
        <v>6834193608844.0986</v>
      </c>
      <c r="AA8">
        <f>VLOOKUP($A8,heat!$A$2:$AQ$28,COLUMN(heat!AA$2),FALSE)+VLOOKUP($A8,heat!$A$32:$AQ$58,COLUMN(heat!AA$32),FALSE)</f>
        <v>6742326523244.2783</v>
      </c>
      <c r="AB8">
        <f>VLOOKUP($A8,heat!$A$2:$AQ$28,COLUMN(heat!AB$2),FALSE)+VLOOKUP($A8,heat!$A$32:$AQ$58,COLUMN(heat!AB$32),FALSE)</f>
        <v>6646871765381.6563</v>
      </c>
      <c r="AC8">
        <f>VLOOKUP($A8,heat!$A$2:$AQ$28,COLUMN(heat!AC$2),FALSE)+VLOOKUP($A8,heat!$A$32:$AQ$58,COLUMN(heat!AC$32),FALSE)</f>
        <v>6547831738284.1816</v>
      </c>
      <c r="AD8">
        <f>VLOOKUP($A8,heat!$A$2:$AQ$28,COLUMN(heat!AD$2),FALSE)+VLOOKUP($A8,heat!$A$32:$AQ$58,COLUMN(heat!AD$32),FALSE)</f>
        <v>6445225067009.8164</v>
      </c>
      <c r="AE8">
        <f>VLOOKUP($A8,heat!$A$2:$AQ$28,COLUMN(heat!AE$2),FALSE)+VLOOKUP($A8,heat!$A$32:$AQ$58,COLUMN(heat!AE$32),FALSE)</f>
        <v>6339023778409.6475</v>
      </c>
      <c r="AF8">
        <f>VLOOKUP($A8,heat!$A$2:$AQ$28,COLUMN(heat!AF$2),FALSE)+VLOOKUP($A8,heat!$A$32:$AQ$58,COLUMN(heat!AF$32),FALSE)</f>
        <v>6229283483193.8057</v>
      </c>
      <c r="AG8">
        <f>VLOOKUP($A8,heat!$A$2:$AQ$28,COLUMN(heat!AG$2),FALSE)+VLOOKUP($A8,heat!$A$32:$AQ$58,COLUMN(heat!AG$32),FALSE)</f>
        <v>6116016093113.7842</v>
      </c>
      <c r="AH8">
        <f>VLOOKUP($A8,heat!$A$2:$AQ$28,COLUMN(heat!AH$2),FALSE)+VLOOKUP($A8,heat!$A$32:$AQ$58,COLUMN(heat!AH$32),FALSE)</f>
        <v>5993301879070.5195</v>
      </c>
      <c r="AI8">
        <f>VLOOKUP($A8,heat!$A$2:$AQ$28,COLUMN(heat!AI$2),FALSE)+VLOOKUP($A8,heat!$A$32:$AQ$58,COLUMN(heat!AI$32),FALSE)</f>
        <v>5867447358892.4102</v>
      </c>
      <c r="AJ8">
        <f>VLOOKUP($A8,heat!$A$2:$AQ$28,COLUMN(heat!AJ$2),FALSE)+VLOOKUP($A8,heat!$A$32:$AQ$58,COLUMN(heat!AJ$32),FALSE)</f>
        <v>5738537587839.2041</v>
      </c>
      <c r="AK8">
        <f>VLOOKUP($A8,heat!$A$2:$AQ$28,COLUMN(heat!AK$2),FALSE)+VLOOKUP($A8,heat!$A$32:$AQ$58,COLUMN(heat!AK$32),FALSE)</f>
        <v>5606679559715.4541</v>
      </c>
      <c r="AL8">
        <f>VLOOKUP($A8,heat!$A$2:$AQ$28,COLUMN(heat!AL$2),FALSE)+VLOOKUP($A8,heat!$A$32:$AQ$58,COLUMN(heat!AL$32),FALSE)</f>
        <v>5472001932182.6895</v>
      </c>
      <c r="AM8">
        <f>VLOOKUP($A8,heat!$A$2:$AQ$28,COLUMN(heat!AM$2),FALSE)+VLOOKUP($A8,heat!$A$32:$AQ$58,COLUMN(heat!AM$32),FALSE)</f>
        <v>5334600730133.9307</v>
      </c>
      <c r="AN8">
        <f>VLOOKUP($A8,heat!$A$2:$AQ$28,COLUMN(heat!AN$2),FALSE)+VLOOKUP($A8,heat!$A$32:$AQ$58,COLUMN(heat!AN$32),FALSE)</f>
        <v>5194650570188.7041</v>
      </c>
      <c r="AO8">
        <f>VLOOKUP($A8,heat!$A$2:$AQ$28,COLUMN(heat!AO$2),FALSE)+VLOOKUP($A8,heat!$A$32:$AQ$58,COLUMN(heat!AO$32),FALSE)</f>
        <v>5052294942767.2803</v>
      </c>
      <c r="AP8">
        <f>VLOOKUP($A8,heat!$A$2:$AQ$28,COLUMN(heat!AP$2),FALSE)+VLOOKUP($A8,heat!$A$32:$AQ$58,COLUMN(heat!AP$32),FALSE)</f>
        <v>4907751820805.3906</v>
      </c>
      <c r="AQ8">
        <f>VLOOKUP($A8,heat!$A$2:$AQ$28,COLUMN(heat!AQ$2),FALSE)+VLOOKUP($A8,heat!$A$32:$AQ$58,COLUMN(heat!AQ$32),FALSE)</f>
        <v>4761208941893.0742</v>
      </c>
    </row>
    <row r="9" spans="1:43">
      <c r="A9" s="37" t="s">
        <v>623</v>
      </c>
      <c r="B9">
        <f>VLOOKUP($A9,heat!$A$2:$AQ$28,COLUMN(heat!B$2),FALSE)+VLOOKUP($A9,heat!$A$32:$AQ$58,COLUMN(heat!B$32),FALSE)</f>
        <v>174215119774.04718</v>
      </c>
      <c r="C9">
        <f>VLOOKUP($A9,heat!$A$2:$AQ$28,COLUMN(heat!C$2),FALSE)+VLOOKUP($A9,heat!$A$32:$AQ$58,COLUMN(heat!C$32),FALSE)</f>
        <v>137689427986.42111</v>
      </c>
      <c r="D9">
        <f>VLOOKUP($A9,heat!$A$2:$AQ$28,COLUMN(heat!D$2),FALSE)+VLOOKUP($A9,heat!$A$32:$AQ$58,COLUMN(heat!D$32),FALSE)</f>
        <v>195703443154.99176</v>
      </c>
      <c r="E9">
        <f>VLOOKUP($A9,heat!$A$2:$AQ$28,COLUMN(heat!E$2),FALSE)+VLOOKUP($A9,heat!$A$32:$AQ$58,COLUMN(heat!E$32),FALSE)</f>
        <v>197169835237.97531</v>
      </c>
      <c r="F9">
        <f>VLOOKUP($A9,heat!$A$2:$AQ$28,COLUMN(heat!F$2),FALSE)+VLOOKUP($A9,heat!$A$32:$AQ$58,COLUMN(heat!F$32),FALSE)</f>
        <v>198232092968.18643</v>
      </c>
      <c r="G9">
        <f>VLOOKUP($A9,heat!$A$2:$AQ$28,COLUMN(heat!G$2),FALSE)+VLOOKUP($A9,heat!$A$32:$AQ$58,COLUMN(heat!G$32),FALSE)</f>
        <v>199031224643.06378</v>
      </c>
      <c r="H9">
        <f>VLOOKUP($A9,heat!$A$2:$AQ$28,COLUMN(heat!H$2),FALSE)+VLOOKUP($A9,heat!$A$32:$AQ$58,COLUMN(heat!H$32),FALSE)</f>
        <v>199652424020.73111</v>
      </c>
      <c r="I9">
        <f>VLOOKUP($A9,heat!$A$2:$AQ$28,COLUMN(heat!I$2),FALSE)+VLOOKUP($A9,heat!$A$32:$AQ$58,COLUMN(heat!I$32),FALSE)</f>
        <v>200042584845.52756</v>
      </c>
      <c r="J9">
        <f>VLOOKUP($A9,heat!$A$2:$AQ$28,COLUMN(heat!J$2),FALSE)+VLOOKUP($A9,heat!$A$32:$AQ$58,COLUMN(heat!J$32),FALSE)</f>
        <v>200405748640.39703</v>
      </c>
      <c r="K9">
        <f>VLOOKUP($A9,heat!$A$2:$AQ$28,COLUMN(heat!K$2),FALSE)+VLOOKUP($A9,heat!$A$32:$AQ$58,COLUMN(heat!K$32),FALSE)</f>
        <v>200746267504.40195</v>
      </c>
      <c r="L9">
        <f>VLOOKUP($A9,heat!$A$2:$AQ$28,COLUMN(heat!L$2),FALSE)+VLOOKUP($A9,heat!$A$32:$AQ$58,COLUMN(heat!L$32),FALSE)</f>
        <v>201067229096.01068</v>
      </c>
      <c r="M9">
        <f>VLOOKUP($A9,heat!$A$2:$AQ$28,COLUMN(heat!M$2),FALSE)+VLOOKUP($A9,heat!$A$32:$AQ$58,COLUMN(heat!M$32),FALSE)</f>
        <v>201072708051.27023</v>
      </c>
      <c r="N9">
        <f>VLOOKUP($A9,heat!$A$2:$AQ$28,COLUMN(heat!N$2),FALSE)+VLOOKUP($A9,heat!$A$32:$AQ$58,COLUMN(heat!N$32),FALSE)</f>
        <v>201061323632.60251</v>
      </c>
      <c r="O9">
        <f>VLOOKUP($A9,heat!$A$2:$AQ$28,COLUMN(heat!O$2),FALSE)+VLOOKUP($A9,heat!$A$32:$AQ$58,COLUMN(heat!O$32),FALSE)</f>
        <v>201033505667.26471</v>
      </c>
      <c r="P9">
        <f>VLOOKUP($A9,heat!$A$2:$AQ$28,COLUMN(heat!P$2),FALSE)+VLOOKUP($A9,heat!$A$32:$AQ$58,COLUMN(heat!P$32),FALSE)</f>
        <v>200989049991.16135</v>
      </c>
      <c r="Q9">
        <f>VLOOKUP($A9,heat!$A$2:$AQ$28,COLUMN(heat!Q$2),FALSE)+VLOOKUP($A9,heat!$A$32:$AQ$58,COLUMN(heat!Q$32),FALSE)</f>
        <v>200925240607.63229</v>
      </c>
      <c r="R9">
        <f>VLOOKUP($A9,heat!$A$2:$AQ$28,COLUMN(heat!R$2),FALSE)+VLOOKUP($A9,heat!$A$32:$AQ$58,COLUMN(heat!R$32),FALSE)</f>
        <v>200642373345.43979</v>
      </c>
      <c r="S9">
        <f>VLOOKUP($A9,heat!$A$2:$AQ$28,COLUMN(heat!S$2),FALSE)+VLOOKUP($A9,heat!$A$32:$AQ$58,COLUMN(heat!S$32),FALSE)</f>
        <v>200534136953.39902</v>
      </c>
      <c r="T9">
        <f>VLOOKUP($A9,heat!$A$2:$AQ$28,COLUMN(heat!T$2),FALSE)+VLOOKUP($A9,heat!$A$32:$AQ$58,COLUMN(heat!T$32),FALSE)</f>
        <v>200398123805.72006</v>
      </c>
      <c r="U9">
        <f>VLOOKUP($A9,heat!$A$2:$AQ$28,COLUMN(heat!U$2),FALSE)+VLOOKUP($A9,heat!$A$32:$AQ$58,COLUMN(heat!U$32),FALSE)</f>
        <v>200230326790.90747</v>
      </c>
      <c r="V9">
        <f>VLOOKUP($A9,heat!$A$2:$AQ$28,COLUMN(heat!V$2),FALSE)+VLOOKUP($A9,heat!$A$32:$AQ$58,COLUMN(heat!V$32),FALSE)</f>
        <v>200026565846.38458</v>
      </c>
      <c r="W9">
        <f>VLOOKUP($A9,heat!$A$2:$AQ$28,COLUMN(heat!W$2),FALSE)+VLOOKUP($A9,heat!$A$32:$AQ$58,COLUMN(heat!W$32),FALSE)</f>
        <v>199661924009.38174</v>
      </c>
      <c r="X9">
        <f>VLOOKUP($A9,heat!$A$2:$AQ$28,COLUMN(heat!X$2),FALSE)+VLOOKUP($A9,heat!$A$32:$AQ$58,COLUMN(heat!X$32),FALSE)</f>
        <v>198935233656.1246</v>
      </c>
      <c r="Y9">
        <f>VLOOKUP($A9,heat!$A$2:$AQ$28,COLUMN(heat!Y$2),FALSE)+VLOOKUP($A9,heat!$A$32:$AQ$58,COLUMN(heat!Y$32),FALSE)</f>
        <v>198039839861.82755</v>
      </c>
      <c r="Z9">
        <f>VLOOKUP($A9,heat!$A$2:$AQ$28,COLUMN(heat!Z$2),FALSE)+VLOOKUP($A9,heat!$A$32:$AQ$58,COLUMN(heat!Z$32),FALSE)</f>
        <v>196973211343.52618</v>
      </c>
      <c r="AA9">
        <f>VLOOKUP($A9,heat!$A$2:$AQ$28,COLUMN(heat!AA$2),FALSE)+VLOOKUP($A9,heat!$A$32:$AQ$58,COLUMN(heat!AA$32),FALSE)</f>
        <v>195731336968.70514</v>
      </c>
      <c r="AB9">
        <f>VLOOKUP($A9,heat!$A$2:$AQ$28,COLUMN(heat!AB$2),FALSE)+VLOOKUP($A9,heat!$A$32:$AQ$58,COLUMN(heat!AB$32),FALSE)</f>
        <v>194312705419.67743</v>
      </c>
      <c r="AC9">
        <f>VLOOKUP($A9,heat!$A$2:$AQ$28,COLUMN(heat!AC$2),FALSE)+VLOOKUP($A9,heat!$A$32:$AQ$58,COLUMN(heat!AC$32),FALSE)</f>
        <v>192716371479.41586</v>
      </c>
      <c r="AD9">
        <f>VLOOKUP($A9,heat!$A$2:$AQ$28,COLUMN(heat!AD$2),FALSE)+VLOOKUP($A9,heat!$A$32:$AQ$58,COLUMN(heat!AD$32),FALSE)</f>
        <v>190941993066.97601</v>
      </c>
      <c r="AE9">
        <f>VLOOKUP($A9,heat!$A$2:$AQ$28,COLUMN(heat!AE$2),FALSE)+VLOOKUP($A9,heat!$A$32:$AQ$58,COLUMN(heat!AE$32),FALSE)</f>
        <v>188987975284.86749</v>
      </c>
      <c r="AF9">
        <f>VLOOKUP($A9,heat!$A$2:$AQ$28,COLUMN(heat!AF$2),FALSE)+VLOOKUP($A9,heat!$A$32:$AQ$58,COLUMN(heat!AF$32),FALSE)</f>
        <v>186855333670.47</v>
      </c>
      <c r="AG9">
        <f>VLOOKUP($A9,heat!$A$2:$AQ$28,COLUMN(heat!AG$2),FALSE)+VLOOKUP($A9,heat!$A$32:$AQ$58,COLUMN(heat!AG$32),FALSE)</f>
        <v>184543931165.57376</v>
      </c>
      <c r="AH9">
        <f>VLOOKUP($A9,heat!$A$2:$AQ$28,COLUMN(heat!AH$2),FALSE)+VLOOKUP($A9,heat!$A$32:$AQ$58,COLUMN(heat!AH$32),FALSE)</f>
        <v>181873762985.06171</v>
      </c>
      <c r="AI9">
        <f>VLOOKUP($A9,heat!$A$2:$AQ$28,COLUMN(heat!AI$2),FALSE)+VLOOKUP($A9,heat!$A$32:$AQ$58,COLUMN(heat!AI$32),FALSE)</f>
        <v>179034060486.91177</v>
      </c>
      <c r="AJ9">
        <f>VLOOKUP($A9,heat!$A$2:$AQ$28,COLUMN(heat!AJ$2),FALSE)+VLOOKUP($A9,heat!$A$32:$AQ$58,COLUMN(heat!AJ$32),FALSE)</f>
        <v>176027610923.73898</v>
      </c>
      <c r="AK9">
        <f>VLOOKUP($A9,heat!$A$2:$AQ$28,COLUMN(heat!AK$2),FALSE)+VLOOKUP($A9,heat!$A$32:$AQ$58,COLUMN(heat!AK$32),FALSE)</f>
        <v>172858051893.10278</v>
      </c>
      <c r="AL9">
        <f>VLOOKUP($A9,heat!$A$2:$AQ$28,COLUMN(heat!AL$2),FALSE)+VLOOKUP($A9,heat!$A$32:$AQ$58,COLUMN(heat!AL$32),FALSE)</f>
        <v>169529876649.36682</v>
      </c>
      <c r="AM9">
        <f>VLOOKUP($A9,heat!$A$2:$AQ$28,COLUMN(heat!AM$2),FALSE)+VLOOKUP($A9,heat!$A$32:$AQ$58,COLUMN(heat!AM$32),FALSE)</f>
        <v>166046755812.68234</v>
      </c>
      <c r="AN9">
        <f>VLOOKUP($A9,heat!$A$2:$AQ$28,COLUMN(heat!AN$2),FALSE)+VLOOKUP($A9,heat!$A$32:$AQ$58,COLUMN(heat!AN$32),FALSE)</f>
        <v>162414986928.07419</v>
      </c>
      <c r="AO9">
        <f>VLOOKUP($A9,heat!$A$2:$AQ$28,COLUMN(heat!AO$2),FALSE)+VLOOKUP($A9,heat!$A$32:$AQ$58,COLUMN(heat!AO$32),FALSE)</f>
        <v>158640098492.6821</v>
      </c>
      <c r="AP9">
        <f>VLOOKUP($A9,heat!$A$2:$AQ$28,COLUMN(heat!AP$2),FALSE)+VLOOKUP($A9,heat!$A$32:$AQ$58,COLUMN(heat!AP$32),FALSE)</f>
        <v>154730151642.51547</v>
      </c>
      <c r="AQ9">
        <f>VLOOKUP($A9,heat!$A$2:$AQ$28,COLUMN(heat!AQ$2),FALSE)+VLOOKUP($A9,heat!$A$32:$AQ$58,COLUMN(heat!AQ$32),FALSE)</f>
        <v>150692465066.95264</v>
      </c>
    </row>
    <row r="10" spans="1:43">
      <c r="A10" s="37" t="s">
        <v>624</v>
      </c>
      <c r="B10">
        <f>VLOOKUP($A10,heat!$A$2:$AQ$28,COLUMN(heat!B$2),FALSE)+VLOOKUP($A10,heat!$A$32:$AQ$58,COLUMN(heat!B$32),FALSE)</f>
        <v>5229640121667.6182</v>
      </c>
      <c r="C10">
        <f>VLOOKUP($A10,heat!$A$2:$AQ$28,COLUMN(heat!C$2),FALSE)+VLOOKUP($A10,heat!$A$32:$AQ$58,COLUMN(heat!C$32),FALSE)</f>
        <v>4954563347073.3496</v>
      </c>
      <c r="D10">
        <f>VLOOKUP($A10,heat!$A$2:$AQ$28,COLUMN(heat!D$2),FALSE)+VLOOKUP($A10,heat!$A$32:$AQ$58,COLUMN(heat!D$32),FALSE)</f>
        <v>5654494796410.3477</v>
      </c>
      <c r="E10">
        <f>VLOOKUP($A10,heat!$A$2:$AQ$28,COLUMN(heat!E$2),FALSE)+VLOOKUP($A10,heat!$A$32:$AQ$58,COLUMN(heat!E$32),FALSE)</f>
        <v>5865776889648.7178</v>
      </c>
      <c r="F10">
        <f>VLOOKUP($A10,heat!$A$2:$AQ$28,COLUMN(heat!F$2),FALSE)+VLOOKUP($A10,heat!$A$32:$AQ$58,COLUMN(heat!F$32),FALSE)</f>
        <v>6063087781495.0811</v>
      </c>
      <c r="G10">
        <f>VLOOKUP($A10,heat!$A$2:$AQ$28,COLUMN(heat!G$2),FALSE)+VLOOKUP($A10,heat!$A$32:$AQ$58,COLUMN(heat!G$32),FALSE)</f>
        <v>6250032194106.0684</v>
      </c>
      <c r="H10">
        <f>VLOOKUP($A10,heat!$A$2:$AQ$28,COLUMN(heat!H$2),FALSE)+VLOOKUP($A10,heat!$A$32:$AQ$58,COLUMN(heat!H$32),FALSE)</f>
        <v>6428903273402.9258</v>
      </c>
      <c r="I10">
        <f>VLOOKUP($A10,heat!$A$2:$AQ$28,COLUMN(heat!I$2),FALSE)+VLOOKUP($A10,heat!$A$32:$AQ$58,COLUMN(heat!I$32),FALSE)</f>
        <v>6597716209886.0283</v>
      </c>
      <c r="J10">
        <f>VLOOKUP($A10,heat!$A$2:$AQ$28,COLUMN(heat!J$2),FALSE)+VLOOKUP($A10,heat!$A$32:$AQ$58,COLUMN(heat!J$32),FALSE)</f>
        <v>6763008638894.7832</v>
      </c>
      <c r="K10">
        <f>VLOOKUP($A10,heat!$A$2:$AQ$28,COLUMN(heat!K$2),FALSE)+VLOOKUP($A10,heat!$A$32:$AQ$58,COLUMN(heat!K$32),FALSE)</f>
        <v>6925052692803.1455</v>
      </c>
      <c r="L10">
        <f>VLOOKUP($A10,heat!$A$2:$AQ$28,COLUMN(heat!L$2),FALSE)+VLOOKUP($A10,heat!$A$32:$AQ$58,COLUMN(heat!L$32),FALSE)</f>
        <v>7084081157211.6465</v>
      </c>
      <c r="M10">
        <f>VLOOKUP($A10,heat!$A$2:$AQ$28,COLUMN(heat!M$2),FALSE)+VLOOKUP($A10,heat!$A$32:$AQ$58,COLUMN(heat!M$32),FALSE)</f>
        <v>7229577363768.834</v>
      </c>
      <c r="N10">
        <f>VLOOKUP($A10,heat!$A$2:$AQ$28,COLUMN(heat!N$2),FALSE)+VLOOKUP($A10,heat!$A$32:$AQ$58,COLUMN(heat!N$32),FALSE)</f>
        <v>7371976057034.8115</v>
      </c>
      <c r="O10">
        <f>VLOOKUP($A10,heat!$A$2:$AQ$28,COLUMN(heat!O$2),FALSE)+VLOOKUP($A10,heat!$A$32:$AQ$58,COLUMN(heat!O$32),FALSE)</f>
        <v>7511419101121.1045</v>
      </c>
      <c r="P10">
        <f>VLOOKUP($A10,heat!$A$2:$AQ$28,COLUMN(heat!P$2),FALSE)+VLOOKUP($A10,heat!$A$32:$AQ$58,COLUMN(heat!P$32),FALSE)</f>
        <v>7648018397197.5352</v>
      </c>
      <c r="Q10">
        <f>VLOOKUP($A10,heat!$A$2:$AQ$28,COLUMN(heat!Q$2),FALSE)+VLOOKUP($A10,heat!$A$32:$AQ$58,COLUMN(heat!Q$32),FALSE)</f>
        <v>7781781498800.6367</v>
      </c>
      <c r="R10">
        <f>VLOOKUP($A10,heat!$A$2:$AQ$28,COLUMN(heat!R$2),FALSE)+VLOOKUP($A10,heat!$A$32:$AQ$58,COLUMN(heat!R$32),FALSE)</f>
        <v>7904941717488.918</v>
      </c>
      <c r="S10">
        <f>VLOOKUP($A10,heat!$A$2:$AQ$28,COLUMN(heat!S$2),FALSE)+VLOOKUP($A10,heat!$A$32:$AQ$58,COLUMN(heat!S$32),FALSE)</f>
        <v>8032970025053.4883</v>
      </c>
      <c r="T10">
        <f>VLOOKUP($A10,heat!$A$2:$AQ$28,COLUMN(heat!T$2),FALSE)+VLOOKUP($A10,heat!$A$32:$AQ$58,COLUMN(heat!T$32),FALSE)</f>
        <v>8158101425110.8438</v>
      </c>
      <c r="U10">
        <f>VLOOKUP($A10,heat!$A$2:$AQ$28,COLUMN(heat!U$2),FALSE)+VLOOKUP($A10,heat!$A$32:$AQ$58,COLUMN(heat!U$32),FALSE)</f>
        <v>8280240142194.9756</v>
      </c>
      <c r="V10">
        <f>VLOOKUP($A10,heat!$A$2:$AQ$28,COLUMN(heat!V$2),FALSE)+VLOOKUP($A10,heat!$A$32:$AQ$58,COLUMN(heat!V$32),FALSE)</f>
        <v>8399268945519.3428</v>
      </c>
      <c r="W10">
        <f>VLOOKUP($A10,heat!$A$2:$AQ$28,COLUMN(heat!W$2),FALSE)+VLOOKUP($A10,heat!$A$32:$AQ$58,COLUMN(heat!W$32),FALSE)</f>
        <v>8509910491215.2129</v>
      </c>
      <c r="X10">
        <f>VLOOKUP($A10,heat!$A$2:$AQ$28,COLUMN(heat!X$2),FALSE)+VLOOKUP($A10,heat!$A$32:$AQ$58,COLUMN(heat!X$32),FALSE)</f>
        <v>8603274354092.7754</v>
      </c>
      <c r="Y10">
        <f>VLOOKUP($A10,heat!$A$2:$AQ$28,COLUMN(heat!Y$2),FALSE)+VLOOKUP($A10,heat!$A$32:$AQ$58,COLUMN(heat!Y$32),FALSE)</f>
        <v>8687278220390.2803</v>
      </c>
      <c r="Z10">
        <f>VLOOKUP($A10,heat!$A$2:$AQ$28,COLUMN(heat!Z$2),FALSE)+VLOOKUP($A10,heat!$A$32:$AQ$58,COLUMN(heat!Z$32),FALSE)</f>
        <v>8761608797705.1211</v>
      </c>
      <c r="AA10">
        <f>VLOOKUP($A10,heat!$A$2:$AQ$28,COLUMN(heat!AA$2),FALSE)+VLOOKUP($A10,heat!$A$32:$AQ$58,COLUMN(heat!AA$32),FALSE)</f>
        <v>8825879735411.1387</v>
      </c>
      <c r="AB10">
        <f>VLOOKUP($A10,heat!$A$2:$AQ$28,COLUMN(heat!AB$2),FALSE)+VLOOKUP($A10,heat!$A$32:$AQ$58,COLUMN(heat!AB$32),FALSE)</f>
        <v>8879808638902.6328</v>
      </c>
      <c r="AC10">
        <f>VLOOKUP($A10,heat!$A$2:$AQ$28,COLUMN(heat!AC$2),FALSE)+VLOOKUP($A10,heat!$A$32:$AQ$58,COLUMN(heat!AC$32),FALSE)</f>
        <v>8923134751732.877</v>
      </c>
      <c r="AD10">
        <f>VLOOKUP($A10,heat!$A$2:$AQ$28,COLUMN(heat!AD$2),FALSE)+VLOOKUP($A10,heat!$A$32:$AQ$58,COLUMN(heat!AD$32),FALSE)</f>
        <v>8955621965968.8047</v>
      </c>
      <c r="AE10">
        <f>VLOOKUP($A10,heat!$A$2:$AQ$28,COLUMN(heat!AE$2),FALSE)+VLOOKUP($A10,heat!$A$32:$AQ$58,COLUMN(heat!AE$32),FALSE)</f>
        <v>8976972019665.9316</v>
      </c>
      <c r="AF10">
        <f>VLOOKUP($A10,heat!$A$2:$AQ$28,COLUMN(heat!AF$2),FALSE)+VLOOKUP($A10,heat!$A$32:$AQ$58,COLUMN(heat!AF$32),FALSE)</f>
        <v>8987006107608</v>
      </c>
      <c r="AG10">
        <f>VLOOKUP($A10,heat!$A$2:$AQ$28,COLUMN(heat!AG$2),FALSE)+VLOOKUP($A10,heat!$A$32:$AQ$58,COLUMN(heat!AG$32),FALSE)</f>
        <v>8985488969399.6699</v>
      </c>
      <c r="AH10">
        <f>VLOOKUP($A10,heat!$A$2:$AQ$28,COLUMN(heat!AH$2),FALSE)+VLOOKUP($A10,heat!$A$32:$AQ$58,COLUMN(heat!AH$32),FALSE)</f>
        <v>8963317332141.4766</v>
      </c>
      <c r="AI10">
        <f>VLOOKUP($A10,heat!$A$2:$AQ$28,COLUMN(heat!AI$2),FALSE)+VLOOKUP($A10,heat!$A$32:$AQ$58,COLUMN(heat!AI$32),FALSE)</f>
        <v>8929373646674.8027</v>
      </c>
      <c r="AJ10">
        <f>VLOOKUP($A10,heat!$A$2:$AQ$28,COLUMN(heat!AJ$2),FALSE)+VLOOKUP($A10,heat!$A$32:$AQ$58,COLUMN(heat!AJ$32),FALSE)</f>
        <v>8883575225273.1074</v>
      </c>
      <c r="AK10">
        <f>VLOOKUP($A10,heat!$A$2:$AQ$28,COLUMN(heat!AK$2),FALSE)+VLOOKUP($A10,heat!$A$32:$AQ$58,COLUMN(heat!AK$32),FALSE)</f>
        <v>8825884427457.2324</v>
      </c>
      <c r="AL10">
        <f>VLOOKUP($A10,heat!$A$2:$AQ$28,COLUMN(heat!AL$2),FALSE)+VLOOKUP($A10,heat!$A$32:$AQ$58,COLUMN(heat!AL$32),FALSE)</f>
        <v>8756311003882.3711</v>
      </c>
      <c r="AM10">
        <f>VLOOKUP($A10,heat!$A$2:$AQ$28,COLUMN(heat!AM$2),FALSE)+VLOOKUP($A10,heat!$A$32:$AQ$58,COLUMN(heat!AM$32),FALSE)</f>
        <v>8674826521314.7656</v>
      </c>
      <c r="AN10">
        <f>VLOOKUP($A10,heat!$A$2:$AQ$28,COLUMN(heat!AN$2),FALSE)+VLOOKUP($A10,heat!$A$32:$AQ$58,COLUMN(heat!AN$32),FALSE)</f>
        <v>8581543777182.5889</v>
      </c>
      <c r="AO10">
        <f>VLOOKUP($A10,heat!$A$2:$AQ$28,COLUMN(heat!AO$2),FALSE)+VLOOKUP($A10,heat!$A$32:$AQ$58,COLUMN(heat!AO$32),FALSE)</f>
        <v>8476542762935.1592</v>
      </c>
      <c r="AP10">
        <f>VLOOKUP($A10,heat!$A$2:$AQ$28,COLUMN(heat!AP$2),FALSE)+VLOOKUP($A10,heat!$A$32:$AQ$58,COLUMN(heat!AP$32),FALSE)</f>
        <v>8360046416095.251</v>
      </c>
      <c r="AQ10">
        <f>VLOOKUP($A10,heat!$A$2:$AQ$28,COLUMN(heat!AQ$2),FALSE)+VLOOKUP($A10,heat!$A$32:$AQ$58,COLUMN(heat!AQ$32),FALSE)</f>
        <v>8232248967665.0977</v>
      </c>
    </row>
    <row r="11" spans="1:43">
      <c r="A11" s="37" t="s">
        <v>612</v>
      </c>
      <c r="B11">
        <f>VLOOKUP($A11,heat!$A$2:$AQ$28,COLUMN(heat!B$2),FALSE)+VLOOKUP($A11,heat!$A$32:$AQ$58,COLUMN(heat!B$32),FALSE)</f>
        <v>15086274117630.609</v>
      </c>
      <c r="C11">
        <f>VLOOKUP($A11,heat!$A$2:$AQ$28,COLUMN(heat!C$2),FALSE)+VLOOKUP($A11,heat!$A$32:$AQ$58,COLUMN(heat!C$32),FALSE)</f>
        <v>14862586642614.762</v>
      </c>
      <c r="D11">
        <f>VLOOKUP($A11,heat!$A$2:$AQ$28,COLUMN(heat!D$2),FALSE)+VLOOKUP($A11,heat!$A$32:$AQ$58,COLUMN(heat!D$32),FALSE)</f>
        <v>15707180700499.389</v>
      </c>
      <c r="E11">
        <f>VLOOKUP($A11,heat!$A$2:$AQ$28,COLUMN(heat!E$2),FALSE)+VLOOKUP($A11,heat!$A$32:$AQ$58,COLUMN(heat!E$32),FALSE)</f>
        <v>16082735183384.35</v>
      </c>
      <c r="F11">
        <f>VLOOKUP($A11,heat!$A$2:$AQ$28,COLUMN(heat!F$2),FALSE)+VLOOKUP($A11,heat!$A$32:$AQ$58,COLUMN(heat!F$32),FALSE)</f>
        <v>16440047720962.908</v>
      </c>
      <c r="G11">
        <f>VLOOKUP($A11,heat!$A$2:$AQ$28,COLUMN(heat!G$2),FALSE)+VLOOKUP($A11,heat!$A$32:$AQ$58,COLUMN(heat!G$32),FALSE)</f>
        <v>16779472407475.355</v>
      </c>
      <c r="H11">
        <f>VLOOKUP($A11,heat!$A$2:$AQ$28,COLUMN(heat!H$2),FALSE)+VLOOKUP($A11,heat!$A$32:$AQ$58,COLUMN(heat!H$32),FALSE)</f>
        <v>17107148699576.98</v>
      </c>
      <c r="I11">
        <f>VLOOKUP($A11,heat!$A$2:$AQ$28,COLUMN(heat!I$2),FALSE)+VLOOKUP($A11,heat!$A$32:$AQ$58,COLUMN(heat!I$32),FALSE)</f>
        <v>17416907321621.141</v>
      </c>
      <c r="J11">
        <f>VLOOKUP($A11,heat!$A$2:$AQ$28,COLUMN(heat!J$2),FALSE)+VLOOKUP($A11,heat!$A$32:$AQ$58,COLUMN(heat!J$32),FALSE)</f>
        <v>17726639571330.348</v>
      </c>
      <c r="K11">
        <f>VLOOKUP($A11,heat!$A$2:$AQ$28,COLUMN(heat!K$2),FALSE)+VLOOKUP($A11,heat!$A$32:$AQ$58,COLUMN(heat!K$32),FALSE)</f>
        <v>18036319107025.629</v>
      </c>
      <c r="L11">
        <f>VLOOKUP($A11,heat!$A$2:$AQ$28,COLUMN(heat!L$2),FALSE)+VLOOKUP($A11,heat!$A$32:$AQ$58,COLUMN(heat!L$32),FALSE)</f>
        <v>18345887537715.098</v>
      </c>
      <c r="M11">
        <f>VLOOKUP($A11,heat!$A$2:$AQ$28,COLUMN(heat!M$2),FALSE)+VLOOKUP($A11,heat!$A$32:$AQ$58,COLUMN(heat!M$32),FALSE)</f>
        <v>18625851945588.031</v>
      </c>
      <c r="N11">
        <f>VLOOKUP($A11,heat!$A$2:$AQ$28,COLUMN(heat!N$2),FALSE)+VLOOKUP($A11,heat!$A$32:$AQ$58,COLUMN(heat!N$32),FALSE)</f>
        <v>18904606914043.617</v>
      </c>
      <c r="O11">
        <f>VLOOKUP($A11,heat!$A$2:$AQ$28,COLUMN(heat!O$2),FALSE)+VLOOKUP($A11,heat!$A$32:$AQ$58,COLUMN(heat!O$32),FALSE)</f>
        <v>19182013141026.895</v>
      </c>
      <c r="P11">
        <f>VLOOKUP($A11,heat!$A$2:$AQ$28,COLUMN(heat!P$2),FALSE)+VLOOKUP($A11,heat!$A$32:$AQ$58,COLUMN(heat!P$32),FALSE)</f>
        <v>19457907346090.465</v>
      </c>
      <c r="Q11">
        <f>VLOOKUP($A11,heat!$A$2:$AQ$28,COLUMN(heat!Q$2),FALSE)+VLOOKUP($A11,heat!$A$32:$AQ$58,COLUMN(heat!Q$32),FALSE)</f>
        <v>19731896398687.863</v>
      </c>
      <c r="R11">
        <f>VLOOKUP($A11,heat!$A$2:$AQ$28,COLUMN(heat!R$2),FALSE)+VLOOKUP($A11,heat!$A$32:$AQ$58,COLUMN(heat!R$32),FALSE)</f>
        <v>19982752316086.434</v>
      </c>
      <c r="S11">
        <f>VLOOKUP($A11,heat!$A$2:$AQ$28,COLUMN(heat!S$2),FALSE)+VLOOKUP($A11,heat!$A$32:$AQ$58,COLUMN(heat!S$32),FALSE)</f>
        <v>20251779308846.516</v>
      </c>
      <c r="T11">
        <f>VLOOKUP($A11,heat!$A$2:$AQ$28,COLUMN(heat!T$2),FALSE)+VLOOKUP($A11,heat!$A$32:$AQ$58,COLUMN(heat!T$32),FALSE)</f>
        <v>20517762966159.879</v>
      </c>
      <c r="U11">
        <f>VLOOKUP($A11,heat!$A$2:$AQ$28,COLUMN(heat!U$2),FALSE)+VLOOKUP($A11,heat!$A$32:$AQ$58,COLUMN(heat!U$32),FALSE)</f>
        <v>20780197720645.551</v>
      </c>
      <c r="V11">
        <f>VLOOKUP($A11,heat!$A$2:$AQ$28,COLUMN(heat!V$2),FALSE)+VLOOKUP($A11,heat!$A$32:$AQ$58,COLUMN(heat!V$32),FALSE)</f>
        <v>21038551092515.012</v>
      </c>
      <c r="W11">
        <f>VLOOKUP($A11,heat!$A$2:$AQ$28,COLUMN(heat!W$2),FALSE)+VLOOKUP($A11,heat!$A$32:$AQ$58,COLUMN(heat!W$32),FALSE)</f>
        <v>21278633910482.117</v>
      </c>
      <c r="X11">
        <f>VLOOKUP($A11,heat!$A$2:$AQ$28,COLUMN(heat!X$2),FALSE)+VLOOKUP($A11,heat!$A$32:$AQ$58,COLUMN(heat!X$32),FALSE)</f>
        <v>21476818062770.121</v>
      </c>
      <c r="Y11">
        <f>VLOOKUP($A11,heat!$A$2:$AQ$28,COLUMN(heat!Y$2),FALSE)+VLOOKUP($A11,heat!$A$32:$AQ$58,COLUMN(heat!Y$32),FALSE)</f>
        <v>21654045152202.84</v>
      </c>
      <c r="Z11">
        <f>VLOOKUP($A11,heat!$A$2:$AQ$28,COLUMN(heat!Z$2),FALSE)+VLOOKUP($A11,heat!$A$32:$AQ$58,COLUMN(heat!Z$32),FALSE)</f>
        <v>21809389926854.043</v>
      </c>
      <c r="AA11">
        <f>VLOOKUP($A11,heat!$A$2:$AQ$28,COLUMN(heat!AA$2),FALSE)+VLOOKUP($A11,heat!$A$32:$AQ$58,COLUMN(heat!AA$32),FALSE)</f>
        <v>21941737516861.199</v>
      </c>
      <c r="AB11">
        <f>VLOOKUP($A11,heat!$A$2:$AQ$28,COLUMN(heat!AB$2),FALSE)+VLOOKUP($A11,heat!$A$32:$AQ$58,COLUMN(heat!AB$32),FALSE)</f>
        <v>22050248991340.027</v>
      </c>
      <c r="AC11">
        <f>VLOOKUP($A11,heat!$A$2:$AQ$28,COLUMN(heat!AC$2),FALSE)+VLOOKUP($A11,heat!$A$32:$AQ$58,COLUMN(heat!AC$32),FALSE)</f>
        <v>22134141948933.148</v>
      </c>
      <c r="AD11">
        <f>VLOOKUP($A11,heat!$A$2:$AQ$28,COLUMN(heat!AD$2),FALSE)+VLOOKUP($A11,heat!$A$32:$AQ$58,COLUMN(heat!AD$32),FALSE)</f>
        <v>22192697133199.207</v>
      </c>
      <c r="AE11">
        <f>VLOOKUP($A11,heat!$A$2:$AQ$28,COLUMN(heat!AE$2),FALSE)+VLOOKUP($A11,heat!$A$32:$AQ$58,COLUMN(heat!AE$32),FALSE)</f>
        <v>22225029412376.469</v>
      </c>
      <c r="AF11">
        <f>VLOOKUP($A11,heat!$A$2:$AQ$28,COLUMN(heat!AF$2),FALSE)+VLOOKUP($A11,heat!$A$32:$AQ$58,COLUMN(heat!AF$32),FALSE)</f>
        <v>22230564076154.344</v>
      </c>
      <c r="AG11">
        <f>VLOOKUP($A11,heat!$A$2:$AQ$28,COLUMN(heat!AG$2),FALSE)+VLOOKUP($A11,heat!$A$32:$AQ$58,COLUMN(heat!AG$32),FALSE)</f>
        <v>22208573862160.824</v>
      </c>
      <c r="AH11">
        <f>VLOOKUP($A11,heat!$A$2:$AQ$28,COLUMN(heat!AH$2),FALSE)+VLOOKUP($A11,heat!$A$32:$AQ$58,COLUMN(heat!AH$32),FALSE)</f>
        <v>22135074531496.762</v>
      </c>
      <c r="AI11">
        <f>VLOOKUP($A11,heat!$A$2:$AQ$28,COLUMN(heat!AI$2),FALSE)+VLOOKUP($A11,heat!$A$32:$AQ$58,COLUMN(heat!AI$32),FALSE)</f>
        <v>22033246200065.766</v>
      </c>
      <c r="AJ11">
        <f>VLOOKUP($A11,heat!$A$2:$AQ$28,COLUMN(heat!AJ$2),FALSE)+VLOOKUP($A11,heat!$A$32:$AQ$58,COLUMN(heat!AJ$32),FALSE)</f>
        <v>21902738304662.781</v>
      </c>
      <c r="AK11">
        <f>VLOOKUP($A11,heat!$A$2:$AQ$28,COLUMN(heat!AK$2),FALSE)+VLOOKUP($A11,heat!$A$32:$AQ$58,COLUMN(heat!AK$32),FALSE)</f>
        <v>21743312852291.93</v>
      </c>
      <c r="AL11">
        <f>VLOOKUP($A11,heat!$A$2:$AQ$28,COLUMN(heat!AL$2),FALSE)+VLOOKUP($A11,heat!$A$32:$AQ$58,COLUMN(heat!AL$32),FALSE)</f>
        <v>21554850440743.637</v>
      </c>
      <c r="AM11">
        <f>VLOOKUP($A11,heat!$A$2:$AQ$28,COLUMN(heat!AM$2),FALSE)+VLOOKUP($A11,heat!$A$32:$AQ$58,COLUMN(heat!AM$32),FALSE)</f>
        <v>21337125958130.348</v>
      </c>
      <c r="AN11">
        <f>VLOOKUP($A11,heat!$A$2:$AQ$28,COLUMN(heat!AN$2),FALSE)+VLOOKUP($A11,heat!$A$32:$AQ$58,COLUMN(heat!AN$32),FALSE)</f>
        <v>21090278987041.043</v>
      </c>
      <c r="AO11">
        <f>VLOOKUP($A11,heat!$A$2:$AQ$28,COLUMN(heat!AO$2),FALSE)+VLOOKUP($A11,heat!$A$32:$AQ$58,COLUMN(heat!AO$32),FALSE)</f>
        <v>20814357844784.434</v>
      </c>
      <c r="AP11">
        <f>VLOOKUP($A11,heat!$A$2:$AQ$28,COLUMN(heat!AP$2),FALSE)+VLOOKUP($A11,heat!$A$32:$AQ$58,COLUMN(heat!AP$32),FALSE)</f>
        <v>20509780862113.355</v>
      </c>
      <c r="AQ11">
        <f>VLOOKUP($A11,heat!$A$2:$AQ$28,COLUMN(heat!AQ$2),FALSE)+VLOOKUP($A11,heat!$A$32:$AQ$58,COLUMN(heat!AQ$32),FALSE)</f>
        <v>20176886777772.43</v>
      </c>
    </row>
    <row r="12" spans="1:43">
      <c r="A12" s="37" t="s">
        <v>625</v>
      </c>
      <c r="B12">
        <f>VLOOKUP($A12,heat!$A$2:$AQ$28,COLUMN(heat!B$2),FALSE)+VLOOKUP($A12,heat!$A$32:$AQ$58,COLUMN(heat!B$32),FALSE)</f>
        <v>37251868243684.523</v>
      </c>
      <c r="C12">
        <f>VLOOKUP($A12,heat!$A$2:$AQ$28,COLUMN(heat!C$2),FALSE)+VLOOKUP($A12,heat!$A$32:$AQ$58,COLUMN(heat!C$32),FALSE)</f>
        <v>37429483547259.609</v>
      </c>
      <c r="D12">
        <f>VLOOKUP($A12,heat!$A$2:$AQ$28,COLUMN(heat!D$2),FALSE)+VLOOKUP($A12,heat!$A$32:$AQ$58,COLUMN(heat!D$32),FALSE)</f>
        <v>43541918794561.281</v>
      </c>
      <c r="E12">
        <f>VLOOKUP($A12,heat!$A$2:$AQ$28,COLUMN(heat!E$2),FALSE)+VLOOKUP($A12,heat!$A$32:$AQ$58,COLUMN(heat!E$32),FALSE)</f>
        <v>44960959096913.797</v>
      </c>
      <c r="F12">
        <f>VLOOKUP($A12,heat!$A$2:$AQ$28,COLUMN(heat!F$2),FALSE)+VLOOKUP($A12,heat!$A$32:$AQ$58,COLUMN(heat!F$32),FALSE)</f>
        <v>46276344969945.555</v>
      </c>
      <c r="G12">
        <f>VLOOKUP($A12,heat!$A$2:$AQ$28,COLUMN(heat!G$2),FALSE)+VLOOKUP($A12,heat!$A$32:$AQ$58,COLUMN(heat!G$32),FALSE)</f>
        <v>47516411551223.961</v>
      </c>
      <c r="H12">
        <f>VLOOKUP($A12,heat!$A$2:$AQ$28,COLUMN(heat!H$2),FALSE)+VLOOKUP($A12,heat!$A$32:$AQ$58,COLUMN(heat!H$32),FALSE)</f>
        <v>48701106106974.602</v>
      </c>
      <c r="I12">
        <f>VLOOKUP($A12,heat!$A$2:$AQ$28,COLUMN(heat!I$2),FALSE)+VLOOKUP($A12,heat!$A$32:$AQ$58,COLUMN(heat!I$32),FALSE)</f>
        <v>49813270150192.109</v>
      </c>
      <c r="J12">
        <f>VLOOKUP($A12,heat!$A$2:$AQ$28,COLUMN(heat!J$2),FALSE)+VLOOKUP($A12,heat!$A$32:$AQ$58,COLUMN(heat!J$32),FALSE)</f>
        <v>50908709131293.141</v>
      </c>
      <c r="K12">
        <f>VLOOKUP($A12,heat!$A$2:$AQ$28,COLUMN(heat!K$2),FALSE)+VLOOKUP($A12,heat!$A$32:$AQ$58,COLUMN(heat!K$32),FALSE)</f>
        <v>51989061003029.336</v>
      </c>
      <c r="L12">
        <f>VLOOKUP($A12,heat!$A$2:$AQ$28,COLUMN(heat!L$2),FALSE)+VLOOKUP($A12,heat!$A$32:$AQ$58,COLUMN(heat!L$32),FALSE)</f>
        <v>53055676340176.859</v>
      </c>
      <c r="M12">
        <f>VLOOKUP($A12,heat!$A$2:$AQ$28,COLUMN(heat!M$2),FALSE)+VLOOKUP($A12,heat!$A$32:$AQ$58,COLUMN(heat!M$32),FALSE)</f>
        <v>54019326066329.555</v>
      </c>
      <c r="N12">
        <f>VLOOKUP($A12,heat!$A$2:$AQ$28,COLUMN(heat!N$2),FALSE)+VLOOKUP($A12,heat!$A$32:$AQ$58,COLUMN(heat!N$32),FALSE)</f>
        <v>54968049852049.297</v>
      </c>
      <c r="O12">
        <f>VLOOKUP($A12,heat!$A$2:$AQ$28,COLUMN(heat!O$2),FALSE)+VLOOKUP($A12,heat!$A$32:$AQ$58,COLUMN(heat!O$32),FALSE)</f>
        <v>55902529217841.117</v>
      </c>
      <c r="P12">
        <f>VLOOKUP($A12,heat!$A$2:$AQ$28,COLUMN(heat!P$2),FALSE)+VLOOKUP($A12,heat!$A$32:$AQ$58,COLUMN(heat!P$32),FALSE)</f>
        <v>56823238590061.633</v>
      </c>
      <c r="Q12">
        <f>VLOOKUP($A12,heat!$A$2:$AQ$28,COLUMN(heat!Q$2),FALSE)+VLOOKUP($A12,heat!$A$32:$AQ$58,COLUMN(heat!Q$32),FALSE)</f>
        <v>57729823201917.203</v>
      </c>
      <c r="R12">
        <f>VLOOKUP($A12,heat!$A$2:$AQ$28,COLUMN(heat!R$2),FALSE)+VLOOKUP($A12,heat!$A$32:$AQ$58,COLUMN(heat!R$32),FALSE)</f>
        <v>58557311692452.5</v>
      </c>
      <c r="S12">
        <f>VLOOKUP($A12,heat!$A$2:$AQ$28,COLUMN(heat!S$2),FALSE)+VLOOKUP($A12,heat!$A$32:$AQ$58,COLUMN(heat!S$32),FALSE)</f>
        <v>59434179525217.383</v>
      </c>
      <c r="T12">
        <f>VLOOKUP($A12,heat!$A$2:$AQ$28,COLUMN(heat!T$2),FALSE)+VLOOKUP($A12,heat!$A$32:$AQ$58,COLUMN(heat!T$32),FALSE)</f>
        <v>60295397873734.227</v>
      </c>
      <c r="U12">
        <f>VLOOKUP($A12,heat!$A$2:$AQ$28,COLUMN(heat!U$2),FALSE)+VLOOKUP($A12,heat!$A$32:$AQ$58,COLUMN(heat!U$32),FALSE)</f>
        <v>61139904061859.813</v>
      </c>
      <c r="V12">
        <f>VLOOKUP($A12,heat!$A$2:$AQ$28,COLUMN(heat!V$2),FALSE)+VLOOKUP($A12,heat!$A$32:$AQ$58,COLUMN(heat!V$32),FALSE)</f>
        <v>61966487678512.227</v>
      </c>
      <c r="W12">
        <f>VLOOKUP($A12,heat!$A$2:$AQ$28,COLUMN(heat!W$2),FALSE)+VLOOKUP($A12,heat!$A$32:$AQ$58,COLUMN(heat!W$32),FALSE)</f>
        <v>62731420789877.102</v>
      </c>
      <c r="X12">
        <f>VLOOKUP($A12,heat!$A$2:$AQ$28,COLUMN(heat!X$2),FALSE)+VLOOKUP($A12,heat!$A$32:$AQ$58,COLUMN(heat!X$32),FALSE)</f>
        <v>63361470528594.648</v>
      </c>
      <c r="Y12">
        <f>VLOOKUP($A12,heat!$A$2:$AQ$28,COLUMN(heat!Y$2),FALSE)+VLOOKUP($A12,heat!$A$32:$AQ$58,COLUMN(heat!Y$32),FALSE)</f>
        <v>63921964464885.305</v>
      </c>
      <c r="Z12">
        <f>VLOOKUP($A12,heat!$A$2:$AQ$28,COLUMN(heat!Z$2),FALSE)+VLOOKUP($A12,heat!$A$32:$AQ$58,COLUMN(heat!Z$32),FALSE)</f>
        <v>64410262065504.117</v>
      </c>
      <c r="AA12">
        <f>VLOOKUP($A12,heat!$A$2:$AQ$28,COLUMN(heat!AA$2),FALSE)+VLOOKUP($A12,heat!$A$32:$AQ$58,COLUMN(heat!AA$32),FALSE)</f>
        <v>64823113578139.867</v>
      </c>
      <c r="AB12">
        <f>VLOOKUP($A12,heat!$A$2:$AQ$28,COLUMN(heat!AB$2),FALSE)+VLOOKUP($A12,heat!$A$32:$AQ$58,COLUMN(heat!AB$32),FALSE)</f>
        <v>65158112785175.148</v>
      </c>
      <c r="AC12">
        <f>VLOOKUP($A12,heat!$A$2:$AQ$28,COLUMN(heat!AC$2),FALSE)+VLOOKUP($A12,heat!$A$32:$AQ$58,COLUMN(heat!AC$32),FALSE)</f>
        <v>65413017370800.695</v>
      </c>
      <c r="AD12">
        <f>VLOOKUP($A12,heat!$A$2:$AQ$28,COLUMN(heat!AD$2),FALSE)+VLOOKUP($A12,heat!$A$32:$AQ$58,COLUMN(heat!AD$32),FALSE)</f>
        <v>65585772083645.773</v>
      </c>
      <c r="AE12">
        <f>VLOOKUP($A12,heat!$A$2:$AQ$28,COLUMN(heat!AE$2),FALSE)+VLOOKUP($A12,heat!$A$32:$AQ$58,COLUMN(heat!AE$32),FALSE)</f>
        <v>65673797027453.477</v>
      </c>
      <c r="AF12">
        <f>VLOOKUP($A12,heat!$A$2:$AQ$28,COLUMN(heat!AF$2),FALSE)+VLOOKUP($A12,heat!$A$32:$AQ$58,COLUMN(heat!AF$32),FALSE)</f>
        <v>65675474098003.375</v>
      </c>
      <c r="AG12">
        <f>VLOOKUP($A12,heat!$A$2:$AQ$28,COLUMN(heat!AG$2),FALSE)+VLOOKUP($A12,heat!$A$32:$AQ$58,COLUMN(heat!AG$32),FALSE)</f>
        <v>65588705638977.094</v>
      </c>
      <c r="AH12">
        <f>VLOOKUP($A12,heat!$A$2:$AQ$28,COLUMN(heat!AH$2),FALSE)+VLOOKUP($A12,heat!$A$32:$AQ$58,COLUMN(heat!AH$32),FALSE)</f>
        <v>65338879732429.344</v>
      </c>
      <c r="AI12">
        <f>VLOOKUP($A12,heat!$A$2:$AQ$28,COLUMN(heat!AI$2),FALSE)+VLOOKUP($A12,heat!$A$32:$AQ$58,COLUMN(heat!AI$32),FALSE)</f>
        <v>64998435313077.984</v>
      </c>
      <c r="AJ12">
        <f>VLOOKUP($A12,heat!$A$2:$AQ$28,COLUMN(heat!AJ$2),FALSE)+VLOOKUP($A12,heat!$A$32:$AQ$58,COLUMN(heat!AJ$32),FALSE)</f>
        <v>64566451295685.633</v>
      </c>
      <c r="AK12">
        <f>VLOOKUP($A12,heat!$A$2:$AQ$28,COLUMN(heat!AK$2),FALSE)+VLOOKUP($A12,heat!$A$32:$AQ$58,COLUMN(heat!AK$32),FALSE)</f>
        <v>64042357143293.82</v>
      </c>
      <c r="AL12">
        <f>VLOOKUP($A12,heat!$A$2:$AQ$28,COLUMN(heat!AL$2),FALSE)+VLOOKUP($A12,heat!$A$32:$AQ$58,COLUMN(heat!AL$32),FALSE)</f>
        <v>63425952186083.156</v>
      </c>
      <c r="AM12">
        <f>VLOOKUP($A12,heat!$A$2:$AQ$28,COLUMN(heat!AM$2),FALSE)+VLOOKUP($A12,heat!$A$32:$AQ$58,COLUMN(heat!AM$32),FALSE)</f>
        <v>62716706845509.828</v>
      </c>
      <c r="AN12">
        <f>VLOOKUP($A12,heat!$A$2:$AQ$28,COLUMN(heat!AN$2),FALSE)+VLOOKUP($A12,heat!$A$32:$AQ$58,COLUMN(heat!AN$32),FALSE)</f>
        <v>61915229214728.766</v>
      </c>
      <c r="AO12">
        <f>VLOOKUP($A12,heat!$A$2:$AQ$28,COLUMN(heat!AO$2),FALSE)+VLOOKUP($A12,heat!$A$32:$AQ$58,COLUMN(heat!AO$32),FALSE)</f>
        <v>61021843833182.477</v>
      </c>
      <c r="AP12">
        <f>VLOOKUP($A12,heat!$A$2:$AQ$28,COLUMN(heat!AP$2),FALSE)+VLOOKUP($A12,heat!$A$32:$AQ$58,COLUMN(heat!AP$32),FALSE)</f>
        <v>60038029074603.484</v>
      </c>
      <c r="AQ12">
        <f>VLOOKUP($A12,heat!$A$2:$AQ$28,COLUMN(heat!AQ$2),FALSE)+VLOOKUP($A12,heat!$A$32:$AQ$58,COLUMN(heat!AQ$32),FALSE)</f>
        <v>58965015758880.102</v>
      </c>
    </row>
    <row r="13" spans="1:43">
      <c r="A13" s="37" t="s">
        <v>626</v>
      </c>
      <c r="B13">
        <f>VLOOKUP($A13,heat!$A$2:$AQ$28,COLUMN(heat!B$2),FALSE)+VLOOKUP($A13,heat!$A$32:$AQ$58,COLUMN(heat!B$32),FALSE)</f>
        <v>746484714630.03101</v>
      </c>
      <c r="C13">
        <f>VLOOKUP($A13,heat!$A$2:$AQ$28,COLUMN(heat!C$2),FALSE)+VLOOKUP($A13,heat!$A$32:$AQ$58,COLUMN(heat!C$32),FALSE)</f>
        <v>743701151473.26025</v>
      </c>
      <c r="D13">
        <f>VLOOKUP($A13,heat!$A$2:$AQ$28,COLUMN(heat!D$2),FALSE)+VLOOKUP($A13,heat!$A$32:$AQ$58,COLUMN(heat!D$32),FALSE)</f>
        <v>849291470105.71045</v>
      </c>
      <c r="E13">
        <f>VLOOKUP($A13,heat!$A$2:$AQ$28,COLUMN(heat!E$2),FALSE)+VLOOKUP($A13,heat!$A$32:$AQ$58,COLUMN(heat!E$32),FALSE)</f>
        <v>864571708921.32996</v>
      </c>
      <c r="F13">
        <f>VLOOKUP($A13,heat!$A$2:$AQ$28,COLUMN(heat!F$2),FALSE)+VLOOKUP($A13,heat!$A$32:$AQ$58,COLUMN(heat!F$32),FALSE)</f>
        <v>877316364786.53174</v>
      </c>
      <c r="G13">
        <f>VLOOKUP($A13,heat!$A$2:$AQ$28,COLUMN(heat!G$2),FALSE)+VLOOKUP($A13,heat!$A$32:$AQ$58,COLUMN(heat!G$32),FALSE)</f>
        <v>888123838263.02637</v>
      </c>
      <c r="H13">
        <f>VLOOKUP($A13,heat!$A$2:$AQ$28,COLUMN(heat!H$2),FALSE)+VLOOKUP($A13,heat!$A$32:$AQ$58,COLUMN(heat!H$32),FALSE)</f>
        <v>897368244869.68542</v>
      </c>
      <c r="I13">
        <f>VLOOKUP($A13,heat!$A$2:$AQ$28,COLUMN(heat!I$2),FALSE)+VLOOKUP($A13,heat!$A$32:$AQ$58,COLUMN(heat!I$32),FALSE)</f>
        <v>904812332643.6748</v>
      </c>
      <c r="J13">
        <f>VLOOKUP($A13,heat!$A$2:$AQ$28,COLUMN(heat!J$2),FALSE)+VLOOKUP($A13,heat!$A$32:$AQ$58,COLUMN(heat!J$32),FALSE)</f>
        <v>911385357051.68555</v>
      </c>
      <c r="K13">
        <f>VLOOKUP($A13,heat!$A$2:$AQ$28,COLUMN(heat!K$2),FALSE)+VLOOKUP($A13,heat!$A$32:$AQ$58,COLUMN(heat!K$32),FALSE)</f>
        <v>917124717495.33923</v>
      </c>
      <c r="L13">
        <f>VLOOKUP($A13,heat!$A$2:$AQ$28,COLUMN(heat!L$2),FALSE)+VLOOKUP($A13,heat!$A$32:$AQ$58,COLUMN(heat!L$32),FALSE)</f>
        <v>922061156209.07617</v>
      </c>
      <c r="M13">
        <f>VLOOKUP($A13,heat!$A$2:$AQ$28,COLUMN(heat!M$2),FALSE)+VLOOKUP($A13,heat!$A$32:$AQ$58,COLUMN(heat!M$32),FALSE)</f>
        <v>924849090789.41418</v>
      </c>
      <c r="N13">
        <f>VLOOKUP($A13,heat!$A$2:$AQ$28,COLUMN(heat!N$2),FALSE)+VLOOKUP($A13,heat!$A$32:$AQ$58,COLUMN(heat!N$32),FALSE)</f>
        <v>926870375764.61609</v>
      </c>
      <c r="O13">
        <f>VLOOKUP($A13,heat!$A$2:$AQ$28,COLUMN(heat!O$2),FALSE)+VLOOKUP($A13,heat!$A$32:$AQ$58,COLUMN(heat!O$32),FALSE)</f>
        <v>928143369238.11755</v>
      </c>
      <c r="P13">
        <f>VLOOKUP($A13,heat!$A$2:$AQ$28,COLUMN(heat!P$2),FALSE)+VLOOKUP($A13,heat!$A$32:$AQ$58,COLUMN(heat!P$32),FALSE)</f>
        <v>928682375828.50403</v>
      </c>
      <c r="Q13">
        <f>VLOOKUP($A13,heat!$A$2:$AQ$28,COLUMN(heat!Q$2),FALSE)+VLOOKUP($A13,heat!$A$32:$AQ$58,COLUMN(heat!Q$32),FALSE)</f>
        <v>928489031307.03296</v>
      </c>
      <c r="R13">
        <f>VLOOKUP($A13,heat!$A$2:$AQ$28,COLUMN(heat!R$2),FALSE)+VLOOKUP($A13,heat!$A$32:$AQ$58,COLUMN(heat!R$32),FALSE)</f>
        <v>926654236075.69312</v>
      </c>
      <c r="S13">
        <f>VLOOKUP($A13,heat!$A$2:$AQ$28,COLUMN(heat!S$2),FALSE)+VLOOKUP($A13,heat!$A$32:$AQ$58,COLUMN(heat!S$32),FALSE)</f>
        <v>925009739229.27991</v>
      </c>
      <c r="T13">
        <f>VLOOKUP($A13,heat!$A$2:$AQ$28,COLUMN(heat!T$2),FALSE)+VLOOKUP($A13,heat!$A$32:$AQ$58,COLUMN(heat!T$32),FALSE)</f>
        <v>922631922450.60583</v>
      </c>
      <c r="U13">
        <f>VLOOKUP($A13,heat!$A$2:$AQ$28,COLUMN(heat!U$2),FALSE)+VLOOKUP($A13,heat!$A$32:$AQ$58,COLUMN(heat!U$32),FALSE)</f>
        <v>919513494737.3092</v>
      </c>
      <c r="V13">
        <f>VLOOKUP($A13,heat!$A$2:$AQ$28,COLUMN(heat!V$2),FALSE)+VLOOKUP($A13,heat!$A$32:$AQ$58,COLUMN(heat!V$32),FALSE)</f>
        <v>915646042347.61169</v>
      </c>
      <c r="W13">
        <f>VLOOKUP($A13,heat!$A$2:$AQ$28,COLUMN(heat!W$2),FALSE)+VLOOKUP($A13,heat!$A$32:$AQ$58,COLUMN(heat!W$32),FALSE)</f>
        <v>910470422232.23206</v>
      </c>
      <c r="X13">
        <f>VLOOKUP($A13,heat!$A$2:$AQ$28,COLUMN(heat!X$2),FALSE)+VLOOKUP($A13,heat!$A$32:$AQ$58,COLUMN(heat!X$32),FALSE)</f>
        <v>903091206300.84607</v>
      </c>
      <c r="Y13">
        <f>VLOOKUP($A13,heat!$A$2:$AQ$28,COLUMN(heat!Y$2),FALSE)+VLOOKUP($A13,heat!$A$32:$AQ$58,COLUMN(heat!Y$32),FALSE)</f>
        <v>894415276294.56946</v>
      </c>
      <c r="Z13">
        <f>VLOOKUP($A13,heat!$A$2:$AQ$28,COLUMN(heat!Z$2),FALSE)+VLOOKUP($A13,heat!$A$32:$AQ$58,COLUMN(heat!Z$32),FALSE)</f>
        <v>884455025498.93408</v>
      </c>
      <c r="AA13">
        <f>VLOOKUP($A13,heat!$A$2:$AQ$28,COLUMN(heat!AA$2),FALSE)+VLOOKUP($A13,heat!$A$32:$AQ$58,COLUMN(heat!AA$32),FALSE)</f>
        <v>873218488195.85803</v>
      </c>
      <c r="AB13">
        <f>VLOOKUP($A13,heat!$A$2:$AQ$28,COLUMN(heat!AB$2),FALSE)+VLOOKUP($A13,heat!$A$32:$AQ$58,COLUMN(heat!AB$32),FALSE)</f>
        <v>860727291574.58435</v>
      </c>
      <c r="AC13">
        <f>VLOOKUP($A13,heat!$A$2:$AQ$28,COLUMN(heat!AC$2),FALSE)+VLOOKUP($A13,heat!$A$32:$AQ$58,COLUMN(heat!AC$32),FALSE)</f>
        <v>847007861458.16455</v>
      </c>
      <c r="AD13">
        <f>VLOOKUP($A13,heat!$A$2:$AQ$28,COLUMN(heat!AD$2),FALSE)+VLOOKUP($A13,heat!$A$32:$AQ$58,COLUMN(heat!AD$32),FALSE)</f>
        <v>832091550237.37866</v>
      </c>
      <c r="AE13">
        <f>VLOOKUP($A13,heat!$A$2:$AQ$28,COLUMN(heat!AE$2),FALSE)+VLOOKUP($A13,heat!$A$32:$AQ$58,COLUMN(heat!AE$32),FALSE)</f>
        <v>816006565177.96252</v>
      </c>
      <c r="AF13">
        <f>VLOOKUP($A13,heat!$A$2:$AQ$28,COLUMN(heat!AF$2),FALSE)+VLOOKUP($A13,heat!$A$32:$AQ$58,COLUMN(heat!AF$32),FALSE)</f>
        <v>798794804322.16479</v>
      </c>
      <c r="AG13">
        <f>VLOOKUP($A13,heat!$A$2:$AQ$28,COLUMN(heat!AG$2),FALSE)+VLOOKUP($A13,heat!$A$32:$AQ$58,COLUMN(heat!AG$32),FALSE)</f>
        <v>780495439968.11401</v>
      </c>
      <c r="AH13">
        <f>VLOOKUP($A13,heat!$A$2:$AQ$28,COLUMN(heat!AH$2),FALSE)+VLOOKUP($A13,heat!$A$32:$AQ$58,COLUMN(heat!AH$32),FALSE)</f>
        <v>760398033576.07813</v>
      </c>
      <c r="AI13">
        <f>VLOOKUP($A13,heat!$A$2:$AQ$28,COLUMN(heat!AI$2),FALSE)+VLOOKUP($A13,heat!$A$32:$AQ$58,COLUMN(heat!AI$32),FALSE)</f>
        <v>739356294405.8855</v>
      </c>
      <c r="AJ13">
        <f>VLOOKUP($A13,heat!$A$2:$AQ$28,COLUMN(heat!AJ$2),FALSE)+VLOOKUP($A13,heat!$A$32:$AQ$58,COLUMN(heat!AJ$32),FALSE)</f>
        <v>717428703900.46973</v>
      </c>
      <c r="AK13">
        <f>VLOOKUP($A13,heat!$A$2:$AQ$28,COLUMN(heat!AK$2),FALSE)+VLOOKUP($A13,heat!$A$32:$AQ$58,COLUMN(heat!AK$32),FALSE)</f>
        <v>694678970062.92993</v>
      </c>
      <c r="AL13">
        <f>VLOOKUP($A13,heat!$A$2:$AQ$28,COLUMN(heat!AL$2),FALSE)+VLOOKUP($A13,heat!$A$32:$AQ$58,COLUMN(heat!AL$32),FALSE)</f>
        <v>671175800478.54346</v>
      </c>
      <c r="AM13">
        <f>VLOOKUP($A13,heat!$A$2:$AQ$28,COLUMN(heat!AM$2),FALSE)+VLOOKUP($A13,heat!$A$32:$AQ$58,COLUMN(heat!AM$32),FALSE)</f>
        <v>646986082202.69324</v>
      </c>
      <c r="AN13">
        <f>VLOOKUP($A13,heat!$A$2:$AQ$28,COLUMN(heat!AN$2),FALSE)+VLOOKUP($A13,heat!$A$32:$AQ$58,COLUMN(heat!AN$32),FALSE)</f>
        <v>622188333518.66724</v>
      </c>
      <c r="AO13">
        <f>VLOOKUP($A13,heat!$A$2:$AQ$28,COLUMN(heat!AO$2),FALSE)+VLOOKUP($A13,heat!$A$32:$AQ$58,COLUMN(heat!AO$32),FALSE)</f>
        <v>596859023472.16382</v>
      </c>
      <c r="AP13">
        <f>VLOOKUP($A13,heat!$A$2:$AQ$28,COLUMN(heat!AP$2),FALSE)+VLOOKUP($A13,heat!$A$32:$AQ$58,COLUMN(heat!AP$32),FALSE)</f>
        <v>571084955374.45081</v>
      </c>
      <c r="AQ13">
        <f>VLOOKUP($A13,heat!$A$2:$AQ$28,COLUMN(heat!AQ$2),FALSE)+VLOOKUP($A13,heat!$A$32:$AQ$58,COLUMN(heat!AQ$32),FALSE)</f>
        <v>544950427856.96332</v>
      </c>
    </row>
    <row r="14" spans="1:43">
      <c r="A14" s="37" t="s">
        <v>627</v>
      </c>
      <c r="B14">
        <f>VLOOKUP($A14,heat!$A$2:$AQ$28,COLUMN(heat!B$2),FALSE)+VLOOKUP($A14,heat!$A$32:$AQ$58,COLUMN(heat!B$32),FALSE)</f>
        <v>598929423520.44153</v>
      </c>
      <c r="C14">
        <f>VLOOKUP($A14,heat!$A$2:$AQ$28,COLUMN(heat!C$2),FALSE)+VLOOKUP($A14,heat!$A$32:$AQ$58,COLUMN(heat!C$32),FALSE)</f>
        <v>590762457332.76978</v>
      </c>
      <c r="D14">
        <f>VLOOKUP($A14,heat!$A$2:$AQ$28,COLUMN(heat!D$2),FALSE)+VLOOKUP($A14,heat!$A$32:$AQ$58,COLUMN(heat!D$32),FALSE)</f>
        <v>633982697698.36279</v>
      </c>
      <c r="E14">
        <f>VLOOKUP($A14,heat!$A$2:$AQ$28,COLUMN(heat!E$2),FALSE)+VLOOKUP($A14,heat!$A$32:$AQ$58,COLUMN(heat!E$32),FALSE)</f>
        <v>630189021436.66992</v>
      </c>
      <c r="F14">
        <f>VLOOKUP($A14,heat!$A$2:$AQ$28,COLUMN(heat!F$2),FALSE)+VLOOKUP($A14,heat!$A$32:$AQ$58,COLUMN(heat!F$32),FALSE)</f>
        <v>625313693904.94727</v>
      </c>
      <c r="G14">
        <f>VLOOKUP($A14,heat!$A$2:$AQ$28,COLUMN(heat!G$2),FALSE)+VLOOKUP($A14,heat!$A$32:$AQ$58,COLUMN(heat!G$32),FALSE)</f>
        <v>619835353288.6134</v>
      </c>
      <c r="H14">
        <f>VLOOKUP($A14,heat!$A$2:$AQ$28,COLUMN(heat!H$2),FALSE)+VLOOKUP($A14,heat!$A$32:$AQ$58,COLUMN(heat!H$32),FALSE)</f>
        <v>614036252710.39331</v>
      </c>
      <c r="I14">
        <f>VLOOKUP($A14,heat!$A$2:$AQ$28,COLUMN(heat!I$2),FALSE)+VLOOKUP($A14,heat!$A$32:$AQ$58,COLUMN(heat!I$32),FALSE)</f>
        <v>607764263168.04309</v>
      </c>
      <c r="J14">
        <f>VLOOKUP($A14,heat!$A$2:$AQ$28,COLUMN(heat!J$2),FALSE)+VLOOKUP($A14,heat!$A$32:$AQ$58,COLUMN(heat!J$32),FALSE)</f>
        <v>601646219893.91565</v>
      </c>
      <c r="K14">
        <f>VLOOKUP($A14,heat!$A$2:$AQ$28,COLUMN(heat!K$2),FALSE)+VLOOKUP($A14,heat!$A$32:$AQ$58,COLUMN(heat!K$32),FALSE)</f>
        <v>595686990666.37549</v>
      </c>
      <c r="L14">
        <f>VLOOKUP($A14,heat!$A$2:$AQ$28,COLUMN(heat!L$2),FALSE)+VLOOKUP($A14,heat!$A$32:$AQ$58,COLUMN(heat!L$32),FALSE)</f>
        <v>589887661882.3313</v>
      </c>
      <c r="M14">
        <f>VLOOKUP($A14,heat!$A$2:$AQ$28,COLUMN(heat!M$2),FALSE)+VLOOKUP($A14,heat!$A$32:$AQ$58,COLUMN(heat!M$32),FALSE)</f>
        <v>583381881101.91809</v>
      </c>
      <c r="N14">
        <f>VLOOKUP($A14,heat!$A$2:$AQ$28,COLUMN(heat!N$2),FALSE)+VLOOKUP($A14,heat!$A$32:$AQ$58,COLUMN(heat!N$32),FALSE)</f>
        <v>577047226169.80188</v>
      </c>
      <c r="O14">
        <f>VLOOKUP($A14,heat!$A$2:$AQ$28,COLUMN(heat!O$2),FALSE)+VLOOKUP($A14,heat!$A$32:$AQ$58,COLUMN(heat!O$32),FALSE)</f>
        <v>570876906195.29883</v>
      </c>
      <c r="P14">
        <f>VLOOKUP($A14,heat!$A$2:$AQ$28,COLUMN(heat!P$2),FALSE)+VLOOKUP($A14,heat!$A$32:$AQ$58,COLUMN(heat!P$32),FALSE)</f>
        <v>564862781616.95007</v>
      </c>
      <c r="Q14">
        <f>VLOOKUP($A14,heat!$A$2:$AQ$28,COLUMN(heat!Q$2),FALSE)+VLOOKUP($A14,heat!$A$32:$AQ$58,COLUMN(heat!Q$32),FALSE)</f>
        <v>558990198412.70239</v>
      </c>
      <c r="R14">
        <f>VLOOKUP($A14,heat!$A$2:$AQ$28,COLUMN(heat!R$2),FALSE)+VLOOKUP($A14,heat!$A$32:$AQ$58,COLUMN(heat!R$32),FALSE)</f>
        <v>552702580800.56897</v>
      </c>
      <c r="S14">
        <f>VLOOKUP($A14,heat!$A$2:$AQ$28,COLUMN(heat!S$2),FALSE)+VLOOKUP($A14,heat!$A$32:$AQ$58,COLUMN(heat!S$32),FALSE)</f>
        <v>547083775131.27289</v>
      </c>
      <c r="T14">
        <f>VLOOKUP($A14,heat!$A$2:$AQ$28,COLUMN(heat!T$2),FALSE)+VLOOKUP($A14,heat!$A$32:$AQ$58,COLUMN(heat!T$32),FALSE)</f>
        <v>541565592004.99701</v>
      </c>
      <c r="U14">
        <f>VLOOKUP($A14,heat!$A$2:$AQ$28,COLUMN(heat!U$2),FALSE)+VLOOKUP($A14,heat!$A$32:$AQ$58,COLUMN(heat!U$32),FALSE)</f>
        <v>536132507754.05237</v>
      </c>
      <c r="V14">
        <f>VLOOKUP($A14,heat!$A$2:$AQ$28,COLUMN(heat!V$2),FALSE)+VLOOKUP($A14,heat!$A$32:$AQ$58,COLUMN(heat!V$32),FALSE)</f>
        <v>530769187285.44025</v>
      </c>
      <c r="W14">
        <f>VLOOKUP($A14,heat!$A$2:$AQ$28,COLUMN(heat!W$2),FALSE)+VLOOKUP($A14,heat!$A$32:$AQ$58,COLUMN(heat!W$32),FALSE)</f>
        <v>525143353442.26044</v>
      </c>
      <c r="X14">
        <f>VLOOKUP($A14,heat!$A$2:$AQ$28,COLUMN(heat!X$2),FALSE)+VLOOKUP($A14,heat!$A$32:$AQ$58,COLUMN(heat!X$32),FALSE)</f>
        <v>518735387312.6748</v>
      </c>
      <c r="Y14">
        <f>VLOOKUP($A14,heat!$A$2:$AQ$28,COLUMN(heat!Y$2),FALSE)+VLOOKUP($A14,heat!$A$32:$AQ$58,COLUMN(heat!Y$32),FALSE)</f>
        <v>512063022324.03394</v>
      </c>
      <c r="Z14">
        <f>VLOOKUP($A14,heat!$A$2:$AQ$28,COLUMN(heat!Z$2),FALSE)+VLOOKUP($A14,heat!$A$32:$AQ$58,COLUMN(heat!Z$32),FALSE)</f>
        <v>505124120715.56323</v>
      </c>
      <c r="AA14">
        <f>VLOOKUP($A14,heat!$A$2:$AQ$28,COLUMN(heat!AA$2),FALSE)+VLOOKUP($A14,heat!$A$32:$AQ$58,COLUMN(heat!AA$32),FALSE)</f>
        <v>497912666146.04865</v>
      </c>
      <c r="AB14">
        <f>VLOOKUP($A14,heat!$A$2:$AQ$28,COLUMN(heat!AB$2),FALSE)+VLOOKUP($A14,heat!$A$32:$AQ$58,COLUMN(heat!AB$32),FALSE)</f>
        <v>490428955684.06946</v>
      </c>
      <c r="AC14">
        <f>VLOOKUP($A14,heat!$A$2:$AQ$28,COLUMN(heat!AC$2),FALSE)+VLOOKUP($A14,heat!$A$32:$AQ$58,COLUMN(heat!AC$32),FALSE)</f>
        <v>482674505714.25812</v>
      </c>
      <c r="AD14">
        <f>VLOOKUP($A14,heat!$A$2:$AQ$28,COLUMN(heat!AD$2),FALSE)+VLOOKUP($A14,heat!$A$32:$AQ$58,COLUMN(heat!AD$32),FALSE)</f>
        <v>474652096611.53168</v>
      </c>
      <c r="AE14">
        <f>VLOOKUP($A14,heat!$A$2:$AQ$28,COLUMN(heat!AE$2),FALSE)+VLOOKUP($A14,heat!$A$32:$AQ$58,COLUMN(heat!AE$32),FALSE)</f>
        <v>466361146184.60535</v>
      </c>
      <c r="AF14">
        <f>VLOOKUP($A14,heat!$A$2:$AQ$28,COLUMN(heat!AF$2),FALSE)+VLOOKUP($A14,heat!$A$32:$AQ$58,COLUMN(heat!AF$32),FALSE)</f>
        <v>457807295758.35797</v>
      </c>
      <c r="AG14">
        <f>VLOOKUP($A14,heat!$A$2:$AQ$28,COLUMN(heat!AG$2),FALSE)+VLOOKUP($A14,heat!$A$32:$AQ$58,COLUMN(heat!AG$32),FALSE)</f>
        <v>448993034625.04724</v>
      </c>
      <c r="AH14">
        <f>VLOOKUP($A14,heat!$A$2:$AQ$28,COLUMN(heat!AH$2),FALSE)+VLOOKUP($A14,heat!$A$32:$AQ$58,COLUMN(heat!AH$32),FALSE)</f>
        <v>439485957860.32562</v>
      </c>
      <c r="AI14">
        <f>VLOOKUP($A14,heat!$A$2:$AQ$28,COLUMN(heat!AI$2),FALSE)+VLOOKUP($A14,heat!$A$32:$AQ$58,COLUMN(heat!AI$32),FALSE)</f>
        <v>429751267944.77936</v>
      </c>
      <c r="AJ14">
        <f>VLOOKUP($A14,heat!$A$2:$AQ$28,COLUMN(heat!AJ$2),FALSE)+VLOOKUP($A14,heat!$A$32:$AQ$58,COLUMN(heat!AJ$32),FALSE)</f>
        <v>419796976199.84875</v>
      </c>
      <c r="AK14">
        <f>VLOOKUP($A14,heat!$A$2:$AQ$28,COLUMN(heat!AK$2),FALSE)+VLOOKUP($A14,heat!$A$32:$AQ$58,COLUMN(heat!AK$32),FALSE)</f>
        <v>409632736802.60419</v>
      </c>
      <c r="AL14">
        <f>VLOOKUP($A14,heat!$A$2:$AQ$28,COLUMN(heat!AL$2),FALSE)+VLOOKUP($A14,heat!$A$32:$AQ$58,COLUMN(heat!AL$32),FALSE)</f>
        <v>399269814868.52655</v>
      </c>
      <c r="AM14">
        <f>VLOOKUP($A14,heat!$A$2:$AQ$28,COLUMN(heat!AM$2),FALSE)+VLOOKUP($A14,heat!$A$32:$AQ$58,COLUMN(heat!AM$32),FALSE)</f>
        <v>388717117197.32001</v>
      </c>
      <c r="AN14">
        <f>VLOOKUP($A14,heat!$A$2:$AQ$28,COLUMN(heat!AN$2),FALSE)+VLOOKUP($A14,heat!$A$32:$AQ$58,COLUMN(heat!AN$32),FALSE)</f>
        <v>377989299333.34271</v>
      </c>
      <c r="AO14">
        <f>VLOOKUP($A14,heat!$A$2:$AQ$28,COLUMN(heat!AO$2),FALSE)+VLOOKUP($A14,heat!$A$32:$AQ$58,COLUMN(heat!AO$32),FALSE)</f>
        <v>367098750263.10529</v>
      </c>
      <c r="AP14">
        <f>VLOOKUP($A14,heat!$A$2:$AQ$28,COLUMN(heat!AP$2),FALSE)+VLOOKUP($A14,heat!$A$32:$AQ$58,COLUMN(heat!AP$32),FALSE)</f>
        <v>356063266888.06067</v>
      </c>
      <c r="AQ14">
        <f>VLOOKUP($A14,heat!$A$2:$AQ$28,COLUMN(heat!AQ$2),FALSE)+VLOOKUP($A14,heat!$A$32:$AQ$58,COLUMN(heat!AQ$32),FALSE)</f>
        <v>344898423131.45471</v>
      </c>
    </row>
    <row r="15" spans="1:43">
      <c r="A15" s="37" t="s">
        <v>628</v>
      </c>
      <c r="B15">
        <f>VLOOKUP($A15,heat!$A$2:$AQ$28,COLUMN(heat!B$2),FALSE)+VLOOKUP($A15,heat!$A$32:$AQ$58,COLUMN(heat!B$32),FALSE)</f>
        <v>4630629845932.8701</v>
      </c>
      <c r="C15">
        <f>VLOOKUP($A15,heat!$A$2:$AQ$28,COLUMN(heat!C$2),FALSE)+VLOOKUP($A15,heat!$A$32:$AQ$58,COLUMN(heat!C$32),FALSE)</f>
        <v>4621591202334.8564</v>
      </c>
      <c r="D15">
        <f>VLOOKUP($A15,heat!$A$2:$AQ$28,COLUMN(heat!D$2),FALSE)+VLOOKUP($A15,heat!$A$32:$AQ$58,COLUMN(heat!D$32),FALSE)</f>
        <v>4855741262325.6436</v>
      </c>
      <c r="E15">
        <f>VLOOKUP($A15,heat!$A$2:$AQ$28,COLUMN(heat!E$2),FALSE)+VLOOKUP($A15,heat!$A$32:$AQ$58,COLUMN(heat!E$32),FALSE)</f>
        <v>4914104315022.793</v>
      </c>
      <c r="F15">
        <f>VLOOKUP($A15,heat!$A$2:$AQ$28,COLUMN(heat!F$2),FALSE)+VLOOKUP($A15,heat!$A$32:$AQ$58,COLUMN(heat!F$32),FALSE)</f>
        <v>4962763582616.6553</v>
      </c>
      <c r="G15">
        <f>VLOOKUP($A15,heat!$A$2:$AQ$28,COLUMN(heat!G$2),FALSE)+VLOOKUP($A15,heat!$A$32:$AQ$58,COLUMN(heat!G$32),FALSE)</f>
        <v>5005151281578.6855</v>
      </c>
      <c r="H15">
        <f>VLOOKUP($A15,heat!$A$2:$AQ$28,COLUMN(heat!H$2),FALSE)+VLOOKUP($A15,heat!$A$32:$AQ$58,COLUMN(heat!H$32),FALSE)</f>
        <v>5043369527284.1924</v>
      </c>
      <c r="I15">
        <f>VLOOKUP($A15,heat!$A$2:$AQ$28,COLUMN(heat!I$2),FALSE)+VLOOKUP($A15,heat!$A$32:$AQ$58,COLUMN(heat!I$32),FALSE)</f>
        <v>5076008109040.2949</v>
      </c>
      <c r="J15">
        <f>VLOOKUP($A15,heat!$A$2:$AQ$28,COLUMN(heat!J$2),FALSE)+VLOOKUP($A15,heat!$A$32:$AQ$58,COLUMN(heat!J$32),FALSE)</f>
        <v>5108260610152.1465</v>
      </c>
      <c r="K15">
        <f>VLOOKUP($A15,heat!$A$2:$AQ$28,COLUMN(heat!K$2),FALSE)+VLOOKUP($A15,heat!$A$32:$AQ$58,COLUMN(heat!K$32),FALSE)</f>
        <v>5140242394775.6914</v>
      </c>
      <c r="L15">
        <f>VLOOKUP($A15,heat!$A$2:$AQ$28,COLUMN(heat!L$2),FALSE)+VLOOKUP($A15,heat!$A$32:$AQ$58,COLUMN(heat!L$32),FALSE)</f>
        <v>5172038072836.8643</v>
      </c>
      <c r="M15">
        <f>VLOOKUP($A15,heat!$A$2:$AQ$28,COLUMN(heat!M$2),FALSE)+VLOOKUP($A15,heat!$A$32:$AQ$58,COLUMN(heat!M$32),FALSE)</f>
        <v>5195922228963.2744</v>
      </c>
      <c r="N15">
        <f>VLOOKUP($A15,heat!$A$2:$AQ$28,COLUMN(heat!N$2),FALSE)+VLOOKUP($A15,heat!$A$32:$AQ$58,COLUMN(heat!N$32),FALSE)</f>
        <v>5219631997977.1924</v>
      </c>
      <c r="O15">
        <f>VLOOKUP($A15,heat!$A$2:$AQ$28,COLUMN(heat!O$2),FALSE)+VLOOKUP($A15,heat!$A$32:$AQ$58,COLUMN(heat!O$32),FALSE)</f>
        <v>5243184099842.7314</v>
      </c>
      <c r="P15">
        <f>VLOOKUP($A15,heat!$A$2:$AQ$28,COLUMN(heat!P$2),FALSE)+VLOOKUP($A15,heat!$A$32:$AQ$58,COLUMN(heat!P$32),FALSE)</f>
        <v>5266578705674.1025</v>
      </c>
      <c r="Q15">
        <f>VLOOKUP($A15,heat!$A$2:$AQ$28,COLUMN(heat!Q$2),FALSE)+VLOOKUP($A15,heat!$A$32:$AQ$58,COLUMN(heat!Q$32),FALSE)</f>
        <v>5289749081123.1875</v>
      </c>
      <c r="R15">
        <f>VLOOKUP($A15,heat!$A$2:$AQ$28,COLUMN(heat!R$2),FALSE)+VLOOKUP($A15,heat!$A$32:$AQ$58,COLUMN(heat!R$32),FALSE)</f>
        <v>5307361302856.4424</v>
      </c>
      <c r="S15">
        <f>VLOOKUP($A15,heat!$A$2:$AQ$28,COLUMN(heat!S$2),FALSE)+VLOOKUP($A15,heat!$A$32:$AQ$58,COLUMN(heat!S$32),FALSE)</f>
        <v>5329917981663.707</v>
      </c>
      <c r="T15">
        <f>VLOOKUP($A15,heat!$A$2:$AQ$28,COLUMN(heat!T$2),FALSE)+VLOOKUP($A15,heat!$A$32:$AQ$58,COLUMN(heat!T$32),FALSE)</f>
        <v>5352034888668.9287</v>
      </c>
      <c r="U15">
        <f>VLOOKUP($A15,heat!$A$2:$AQ$28,COLUMN(heat!U$2),FALSE)+VLOOKUP($A15,heat!$A$32:$AQ$58,COLUMN(heat!U$32),FALSE)</f>
        <v>5373604546007.79</v>
      </c>
      <c r="V15">
        <f>VLOOKUP($A15,heat!$A$2:$AQ$28,COLUMN(heat!V$2),FALSE)+VLOOKUP($A15,heat!$A$32:$AQ$58,COLUMN(heat!V$32),FALSE)</f>
        <v>5394512546146.8223</v>
      </c>
      <c r="W15">
        <f>VLOOKUP($A15,heat!$A$2:$AQ$28,COLUMN(heat!W$2),FALSE)+VLOOKUP($A15,heat!$A$32:$AQ$58,COLUMN(heat!W$32),FALSE)</f>
        <v>5411336166674.3857</v>
      </c>
      <c r="X15">
        <f>VLOOKUP($A15,heat!$A$2:$AQ$28,COLUMN(heat!X$2),FALSE)+VLOOKUP($A15,heat!$A$32:$AQ$58,COLUMN(heat!X$32),FALSE)</f>
        <v>5418486539814.1182</v>
      </c>
      <c r="Y15">
        <f>VLOOKUP($A15,heat!$A$2:$AQ$28,COLUMN(heat!Y$2),FALSE)+VLOOKUP($A15,heat!$A$32:$AQ$58,COLUMN(heat!Y$32),FALSE)</f>
        <v>5421172315919.4639</v>
      </c>
      <c r="Z15">
        <f>VLOOKUP($A15,heat!$A$2:$AQ$28,COLUMN(heat!Z$2),FALSE)+VLOOKUP($A15,heat!$A$32:$AQ$58,COLUMN(heat!Z$32),FALSE)</f>
        <v>5419261594326.4453</v>
      </c>
      <c r="AA15">
        <f>VLOOKUP($A15,heat!$A$2:$AQ$28,COLUMN(heat!AA$2),FALSE)+VLOOKUP($A15,heat!$A$32:$AQ$58,COLUMN(heat!AA$32),FALSE)</f>
        <v>5412577592414.457</v>
      </c>
      <c r="AB15">
        <f>VLOOKUP($A15,heat!$A$2:$AQ$28,COLUMN(heat!AB$2),FALSE)+VLOOKUP($A15,heat!$A$32:$AQ$58,COLUMN(heat!AB$32),FALSE)</f>
        <v>5401009167776.5771</v>
      </c>
      <c r="AC15">
        <f>VLOOKUP($A15,heat!$A$2:$AQ$28,COLUMN(heat!AC$2),FALSE)+VLOOKUP($A15,heat!$A$32:$AQ$58,COLUMN(heat!AC$32),FALSE)</f>
        <v>5384457863191.7119</v>
      </c>
      <c r="AD15">
        <f>VLOOKUP($A15,heat!$A$2:$AQ$28,COLUMN(heat!AD$2),FALSE)+VLOOKUP($A15,heat!$A$32:$AQ$58,COLUMN(heat!AD$32),FALSE)</f>
        <v>5362839224805.8916</v>
      </c>
      <c r="AE15">
        <f>VLOOKUP($A15,heat!$A$2:$AQ$28,COLUMN(heat!AE$2),FALSE)+VLOOKUP($A15,heat!$A$32:$AQ$58,COLUMN(heat!AE$32),FALSE)</f>
        <v>5336030164934.9941</v>
      </c>
      <c r="AF15">
        <f>VLOOKUP($A15,heat!$A$2:$AQ$28,COLUMN(heat!AF$2),FALSE)+VLOOKUP($A15,heat!$A$32:$AQ$58,COLUMN(heat!AF$32),FALSE)</f>
        <v>5303978661689.3994</v>
      </c>
      <c r="AG15">
        <f>VLOOKUP($A15,heat!$A$2:$AQ$28,COLUMN(heat!AG$2),FALSE)+VLOOKUP($A15,heat!$A$32:$AQ$58,COLUMN(heat!AG$32),FALSE)</f>
        <v>5266597104372.6016</v>
      </c>
      <c r="AH15">
        <f>VLOOKUP($A15,heat!$A$2:$AQ$28,COLUMN(heat!AH$2),FALSE)+VLOOKUP($A15,heat!$A$32:$AQ$58,COLUMN(heat!AH$32),FALSE)</f>
        <v>5218578888307.5195</v>
      </c>
      <c r="AI15">
        <f>VLOOKUP($A15,heat!$A$2:$AQ$28,COLUMN(heat!AI$2),FALSE)+VLOOKUP($A15,heat!$A$32:$AQ$58,COLUMN(heat!AI$32),FALSE)</f>
        <v>5165264291635.8867</v>
      </c>
      <c r="AJ15">
        <f>VLOOKUP($A15,heat!$A$2:$AQ$28,COLUMN(heat!AJ$2),FALSE)+VLOOKUP($A15,heat!$A$32:$AQ$58,COLUMN(heat!AJ$32),FALSE)</f>
        <v>5106644507852.1895</v>
      </c>
      <c r="AK15">
        <f>VLOOKUP($A15,heat!$A$2:$AQ$28,COLUMN(heat!AK$2),FALSE)+VLOOKUP($A15,heat!$A$32:$AQ$58,COLUMN(heat!AK$32),FALSE)</f>
        <v>5042734182691.8281</v>
      </c>
      <c r="AL15">
        <f>VLOOKUP($A15,heat!$A$2:$AQ$28,COLUMN(heat!AL$2),FALSE)+VLOOKUP($A15,heat!$A$32:$AQ$58,COLUMN(heat!AL$32),FALSE)</f>
        <v>4973572213066.3359</v>
      </c>
      <c r="AM15">
        <f>VLOOKUP($A15,heat!$A$2:$AQ$28,COLUMN(heat!AM$2),FALSE)+VLOOKUP($A15,heat!$A$32:$AQ$58,COLUMN(heat!AM$32),FALSE)</f>
        <v>4899172350322.2324</v>
      </c>
      <c r="AN15">
        <f>VLOOKUP($A15,heat!$A$2:$AQ$28,COLUMN(heat!AN$2),FALSE)+VLOOKUP($A15,heat!$A$32:$AQ$58,COLUMN(heat!AN$32),FALSE)</f>
        <v>4819625976375.5713</v>
      </c>
      <c r="AO15">
        <f>VLOOKUP($A15,heat!$A$2:$AQ$28,COLUMN(heat!AO$2),FALSE)+VLOOKUP($A15,heat!$A$32:$AQ$58,COLUMN(heat!AO$32),FALSE)</f>
        <v>4735001862626.4229</v>
      </c>
      <c r="AP15">
        <f>VLOOKUP($A15,heat!$A$2:$AQ$28,COLUMN(heat!AP$2),FALSE)+VLOOKUP($A15,heat!$A$32:$AQ$58,COLUMN(heat!AP$32),FALSE)</f>
        <v>4645445796326.1406</v>
      </c>
      <c r="AQ15">
        <f>VLOOKUP($A15,heat!$A$2:$AQ$28,COLUMN(heat!AQ$2),FALSE)+VLOOKUP($A15,heat!$A$32:$AQ$58,COLUMN(heat!AQ$32),FALSE)</f>
        <v>4551082836754.8926</v>
      </c>
    </row>
    <row r="16" spans="1:43">
      <c r="A16" s="37" t="s">
        <v>629</v>
      </c>
      <c r="B16">
        <f>VLOOKUP($A16,heat!$A$2:$AQ$28,COLUMN(heat!B$2),FALSE)+VLOOKUP($A16,heat!$A$32:$AQ$58,COLUMN(heat!B$32),FALSE)</f>
        <v>5197850933407.2959</v>
      </c>
      <c r="C16">
        <f>VLOOKUP($A16,heat!$A$2:$AQ$28,COLUMN(heat!C$2),FALSE)+VLOOKUP($A16,heat!$A$32:$AQ$58,COLUMN(heat!C$32),FALSE)</f>
        <v>5194812887123.2461</v>
      </c>
      <c r="D16">
        <f>VLOOKUP($A16,heat!$A$2:$AQ$28,COLUMN(heat!D$2),FALSE)+VLOOKUP($A16,heat!$A$32:$AQ$58,COLUMN(heat!D$32),FALSE)</f>
        <v>5461423561805.5225</v>
      </c>
      <c r="E16">
        <f>VLOOKUP($A16,heat!$A$2:$AQ$28,COLUMN(heat!E$2),FALSE)+VLOOKUP($A16,heat!$A$32:$AQ$58,COLUMN(heat!E$32),FALSE)</f>
        <v>5532466709444.1514</v>
      </c>
      <c r="F16">
        <f>VLOOKUP($A16,heat!$A$2:$AQ$28,COLUMN(heat!F$2),FALSE)+VLOOKUP($A16,heat!$A$32:$AQ$58,COLUMN(heat!F$32),FALSE)</f>
        <v>5592861534866.9385</v>
      </c>
      <c r="G16">
        <f>VLOOKUP($A16,heat!$A$2:$AQ$28,COLUMN(heat!G$2),FALSE)+VLOOKUP($A16,heat!$A$32:$AQ$58,COLUMN(heat!G$32),FALSE)</f>
        <v>5646442024907.0225</v>
      </c>
      <c r="H16">
        <f>VLOOKUP($A16,heat!$A$2:$AQ$28,COLUMN(heat!H$2),FALSE)+VLOOKUP($A16,heat!$A$32:$AQ$58,COLUMN(heat!H$32),FALSE)</f>
        <v>5695536672975.5293</v>
      </c>
      <c r="I16">
        <f>VLOOKUP($A16,heat!$A$2:$AQ$28,COLUMN(heat!I$2),FALSE)+VLOOKUP($A16,heat!$A$32:$AQ$58,COLUMN(heat!I$32),FALSE)</f>
        <v>5738554627384.2852</v>
      </c>
      <c r="J16">
        <f>VLOOKUP($A16,heat!$A$2:$AQ$28,COLUMN(heat!J$2),FALSE)+VLOOKUP($A16,heat!$A$32:$AQ$58,COLUMN(heat!J$32),FALSE)</f>
        <v>5781294077730.707</v>
      </c>
      <c r="K16">
        <f>VLOOKUP($A16,heat!$A$2:$AQ$28,COLUMN(heat!K$2),FALSE)+VLOOKUP($A16,heat!$A$32:$AQ$58,COLUMN(heat!K$32),FALSE)</f>
        <v>5823885339770.5928</v>
      </c>
      <c r="L16">
        <f>VLOOKUP($A16,heat!$A$2:$AQ$28,COLUMN(heat!L$2),FALSE)+VLOOKUP($A16,heat!$A$32:$AQ$58,COLUMN(heat!L$32),FALSE)</f>
        <v>5866424552543.3164</v>
      </c>
      <c r="M16">
        <f>VLOOKUP($A16,heat!$A$2:$AQ$28,COLUMN(heat!M$2),FALSE)+VLOOKUP($A16,heat!$A$32:$AQ$58,COLUMN(heat!M$32),FALSE)</f>
        <v>5900227870268.3145</v>
      </c>
      <c r="N16">
        <f>VLOOKUP($A16,heat!$A$2:$AQ$28,COLUMN(heat!N$2),FALSE)+VLOOKUP($A16,heat!$A$32:$AQ$58,COLUMN(heat!N$32),FALSE)</f>
        <v>5933973358629.1904</v>
      </c>
      <c r="O16">
        <f>VLOOKUP($A16,heat!$A$2:$AQ$28,COLUMN(heat!O$2),FALSE)+VLOOKUP($A16,heat!$A$32:$AQ$58,COLUMN(heat!O$32),FALSE)</f>
        <v>5967680623553.8926</v>
      </c>
      <c r="P16">
        <f>VLOOKUP($A16,heat!$A$2:$AQ$28,COLUMN(heat!P$2),FALSE)+VLOOKUP($A16,heat!$A$32:$AQ$58,COLUMN(heat!P$32),FALSE)</f>
        <v>6001350589958.3828</v>
      </c>
      <c r="Q16">
        <f>VLOOKUP($A16,heat!$A$2:$AQ$28,COLUMN(heat!Q$2),FALSE)+VLOOKUP($A16,heat!$A$32:$AQ$58,COLUMN(heat!Q$32),FALSE)</f>
        <v>6034908516856.8857</v>
      </c>
      <c r="R16">
        <f>VLOOKUP($A16,heat!$A$2:$AQ$28,COLUMN(heat!R$2),FALSE)+VLOOKUP($A16,heat!$A$32:$AQ$58,COLUMN(heat!R$32),FALSE)</f>
        <v>6062320717450.1172</v>
      </c>
      <c r="S16">
        <f>VLOOKUP($A16,heat!$A$2:$AQ$28,COLUMN(heat!S$2),FALSE)+VLOOKUP($A16,heat!$A$32:$AQ$58,COLUMN(heat!S$32),FALSE)</f>
        <v>6095460625613.2871</v>
      </c>
      <c r="T16">
        <f>VLOOKUP($A16,heat!$A$2:$AQ$28,COLUMN(heat!T$2),FALSE)+VLOOKUP($A16,heat!$A$32:$AQ$58,COLUMN(heat!T$32),FALSE)</f>
        <v>6128244323567.4434</v>
      </c>
      <c r="U16">
        <f>VLOOKUP($A16,heat!$A$2:$AQ$28,COLUMN(heat!U$2),FALSE)+VLOOKUP($A16,heat!$A$32:$AQ$58,COLUMN(heat!U$32),FALSE)</f>
        <v>6160549026454.0391</v>
      </c>
      <c r="V16">
        <f>VLOOKUP($A16,heat!$A$2:$AQ$28,COLUMN(heat!V$2),FALSE)+VLOOKUP($A16,heat!$A$32:$AQ$58,COLUMN(heat!V$32),FALSE)</f>
        <v>6192243407957.6621</v>
      </c>
      <c r="W16">
        <f>VLOOKUP($A16,heat!$A$2:$AQ$28,COLUMN(heat!W$2),FALSE)+VLOOKUP($A16,heat!$A$32:$AQ$58,COLUMN(heat!W$32),FALSE)</f>
        <v>6219428675335.7227</v>
      </c>
      <c r="X16">
        <f>VLOOKUP($A16,heat!$A$2:$AQ$28,COLUMN(heat!X$2),FALSE)+VLOOKUP($A16,heat!$A$32:$AQ$58,COLUMN(heat!X$32),FALSE)</f>
        <v>6235715877812.0488</v>
      </c>
      <c r="Y16">
        <f>VLOOKUP($A16,heat!$A$2:$AQ$28,COLUMN(heat!Y$2),FALSE)+VLOOKUP($A16,heat!$A$32:$AQ$58,COLUMN(heat!Y$32),FALSE)</f>
        <v>6247008244429.0664</v>
      </c>
      <c r="Z16">
        <f>VLOOKUP($A16,heat!$A$2:$AQ$28,COLUMN(heat!Z$2),FALSE)+VLOOKUP($A16,heat!$A$32:$AQ$58,COLUMN(heat!Z$32),FALSE)</f>
        <v>6253135232645.6953</v>
      </c>
      <c r="AA16">
        <f>VLOOKUP($A16,heat!$A$2:$AQ$28,COLUMN(heat!AA$2),FALSE)+VLOOKUP($A16,heat!$A$32:$AQ$58,COLUMN(heat!AA$32),FALSE)</f>
        <v>6253873785929.334</v>
      </c>
      <c r="AB16">
        <f>VLOOKUP($A16,heat!$A$2:$AQ$28,COLUMN(heat!AB$2),FALSE)+VLOOKUP($A16,heat!$A$32:$AQ$58,COLUMN(heat!AB$32),FALSE)</f>
        <v>6249074645226.3105</v>
      </c>
      <c r="AC16">
        <f>VLOOKUP($A16,heat!$A$2:$AQ$28,COLUMN(heat!AC$2),FALSE)+VLOOKUP($A16,heat!$A$32:$AQ$58,COLUMN(heat!AC$32),FALSE)</f>
        <v>6238602054118.7588</v>
      </c>
      <c r="AD16">
        <f>VLOOKUP($A16,heat!$A$2:$AQ$28,COLUMN(heat!AD$2),FALSE)+VLOOKUP($A16,heat!$A$32:$AQ$58,COLUMN(heat!AD$32),FALSE)</f>
        <v>6222335353338.499</v>
      </c>
      <c r="AE16">
        <f>VLOOKUP($A16,heat!$A$2:$AQ$28,COLUMN(heat!AE$2),FALSE)+VLOOKUP($A16,heat!$A$32:$AQ$58,COLUMN(heat!AE$32),FALSE)</f>
        <v>6200108489679.6221</v>
      </c>
      <c r="AF16">
        <f>VLOOKUP($A16,heat!$A$2:$AQ$28,COLUMN(heat!AF$2),FALSE)+VLOOKUP($A16,heat!$A$32:$AQ$58,COLUMN(heat!AF$32),FALSE)</f>
        <v>6171836121989.582</v>
      </c>
      <c r="AG16">
        <f>VLOOKUP($A16,heat!$A$2:$AQ$28,COLUMN(heat!AG$2),FALSE)+VLOOKUP($A16,heat!$A$32:$AQ$58,COLUMN(heat!AG$32),FALSE)</f>
        <v>6137391074075.2656</v>
      </c>
      <c r="AH16">
        <f>VLOOKUP($A16,heat!$A$2:$AQ$28,COLUMN(heat!AH$2),FALSE)+VLOOKUP($A16,heat!$A$32:$AQ$58,COLUMN(heat!AH$32),FALSE)</f>
        <v>6090612970446.0479</v>
      </c>
      <c r="AI16">
        <f>VLOOKUP($A16,heat!$A$2:$AQ$28,COLUMN(heat!AI$2),FALSE)+VLOOKUP($A16,heat!$A$32:$AQ$58,COLUMN(heat!AI$32),FALSE)</f>
        <v>6037629359613.5205</v>
      </c>
      <c r="AJ16">
        <f>VLOOKUP($A16,heat!$A$2:$AQ$28,COLUMN(heat!AJ$2),FALSE)+VLOOKUP($A16,heat!$A$32:$AQ$58,COLUMN(heat!AJ$32),FALSE)</f>
        <v>5978402141682.0449</v>
      </c>
      <c r="AK16">
        <f>VLOOKUP($A16,heat!$A$2:$AQ$28,COLUMN(heat!AK$2),FALSE)+VLOOKUP($A16,heat!$A$32:$AQ$58,COLUMN(heat!AK$32),FALSE)</f>
        <v>5912919912274.2529</v>
      </c>
      <c r="AL16">
        <f>VLOOKUP($A16,heat!$A$2:$AQ$28,COLUMN(heat!AL$2),FALSE)+VLOOKUP($A16,heat!$A$32:$AQ$58,COLUMN(heat!AL$32),FALSE)</f>
        <v>5841199079099.2246</v>
      </c>
      <c r="AM16">
        <f>VLOOKUP($A16,heat!$A$2:$AQ$28,COLUMN(heat!AM$2),FALSE)+VLOOKUP($A16,heat!$A$32:$AQ$58,COLUMN(heat!AM$32),FALSE)</f>
        <v>5763226553401.998</v>
      </c>
      <c r="AN16">
        <f>VLOOKUP($A16,heat!$A$2:$AQ$28,COLUMN(heat!AN$2),FALSE)+VLOOKUP($A16,heat!$A$32:$AQ$58,COLUMN(heat!AN$32),FALSE)</f>
        <v>5679079359243.166</v>
      </c>
      <c r="AO16">
        <f>VLOOKUP($A16,heat!$A$2:$AQ$28,COLUMN(heat!AO$2),FALSE)+VLOOKUP($A16,heat!$A$32:$AQ$58,COLUMN(heat!AO$32),FALSE)</f>
        <v>5588808251692.7969</v>
      </c>
      <c r="AP16">
        <f>VLOOKUP($A16,heat!$A$2:$AQ$28,COLUMN(heat!AP$2),FALSE)+VLOOKUP($A16,heat!$A$32:$AQ$58,COLUMN(heat!AP$32),FALSE)</f>
        <v>5492554027859.9326</v>
      </c>
      <c r="AQ16">
        <f>VLOOKUP($A16,heat!$A$2:$AQ$28,COLUMN(heat!AQ$2),FALSE)+VLOOKUP($A16,heat!$A$32:$AQ$58,COLUMN(heat!AQ$32),FALSE)</f>
        <v>5390433731615.0264</v>
      </c>
    </row>
    <row r="17" spans="1:43">
      <c r="A17" s="37" t="s">
        <v>630</v>
      </c>
      <c r="B17">
        <f>VLOOKUP($A17,heat!$A$2:$AQ$28,COLUMN(heat!B$2),FALSE)+VLOOKUP($A17,heat!$A$32:$AQ$58,COLUMN(heat!B$32),FALSE)</f>
        <v>151562231730.37357</v>
      </c>
      <c r="C17">
        <f>VLOOKUP($A17,heat!$A$2:$AQ$28,COLUMN(heat!C$2),FALSE)+VLOOKUP($A17,heat!$A$32:$AQ$58,COLUMN(heat!C$32),FALSE)</f>
        <v>150558573131.54514</v>
      </c>
      <c r="D17">
        <f>VLOOKUP($A17,heat!$A$2:$AQ$28,COLUMN(heat!D$2),FALSE)+VLOOKUP($A17,heat!$A$32:$AQ$58,COLUMN(heat!D$32),FALSE)</f>
        <v>157454161563.98331</v>
      </c>
      <c r="E17">
        <f>VLOOKUP($A17,heat!$A$2:$AQ$28,COLUMN(heat!E$2),FALSE)+VLOOKUP($A17,heat!$A$32:$AQ$58,COLUMN(heat!E$32),FALSE)</f>
        <v>158539380661.14355</v>
      </c>
      <c r="F17">
        <f>VLOOKUP($A17,heat!$A$2:$AQ$28,COLUMN(heat!F$2),FALSE)+VLOOKUP($A17,heat!$A$32:$AQ$58,COLUMN(heat!F$32),FALSE)</f>
        <v>159165777340.63132</v>
      </c>
      <c r="G17">
        <f>VLOOKUP($A17,heat!$A$2:$AQ$28,COLUMN(heat!G$2),FALSE)+VLOOKUP($A17,heat!$A$32:$AQ$58,COLUMN(heat!G$32),FALSE)</f>
        <v>159449366479.69965</v>
      </c>
      <c r="H17">
        <f>VLOOKUP($A17,heat!$A$2:$AQ$28,COLUMN(heat!H$2),FALSE)+VLOOKUP($A17,heat!$A$32:$AQ$58,COLUMN(heat!H$32),FALSE)</f>
        <v>159461504935.74185</v>
      </c>
      <c r="I17">
        <f>VLOOKUP($A17,heat!$A$2:$AQ$28,COLUMN(heat!I$2),FALSE)+VLOOKUP($A17,heat!$A$32:$AQ$58,COLUMN(heat!I$32),FALSE)</f>
        <v>159163192959.51935</v>
      </c>
      <c r="J17">
        <f>VLOOKUP($A17,heat!$A$2:$AQ$28,COLUMN(heat!J$2),FALSE)+VLOOKUP($A17,heat!$A$32:$AQ$58,COLUMN(heat!J$32),FALSE)</f>
        <v>158720255890.44342</v>
      </c>
      <c r="K17">
        <f>VLOOKUP($A17,heat!$A$2:$AQ$28,COLUMN(heat!K$2),FALSE)+VLOOKUP($A17,heat!$A$32:$AQ$58,COLUMN(heat!K$32),FALSE)</f>
        <v>158138320888.04105</v>
      </c>
      <c r="L17">
        <f>VLOOKUP($A17,heat!$A$2:$AQ$28,COLUMN(heat!L$2),FALSE)+VLOOKUP($A17,heat!$A$32:$AQ$58,COLUMN(heat!L$32),FALSE)</f>
        <v>157421790630.56073</v>
      </c>
      <c r="M17">
        <f>VLOOKUP($A17,heat!$A$2:$AQ$28,COLUMN(heat!M$2),FALSE)+VLOOKUP($A17,heat!$A$32:$AQ$58,COLUMN(heat!M$32),FALSE)</f>
        <v>156342352310.26361</v>
      </c>
      <c r="N17">
        <f>VLOOKUP($A17,heat!$A$2:$AQ$28,COLUMN(heat!N$2),FALSE)+VLOOKUP($A17,heat!$A$32:$AQ$58,COLUMN(heat!N$32),FALSE)</f>
        <v>155137327783.49222</v>
      </c>
      <c r="O17">
        <f>VLOOKUP($A17,heat!$A$2:$AQ$28,COLUMN(heat!O$2),FALSE)+VLOOKUP($A17,heat!$A$32:$AQ$58,COLUMN(heat!O$32),FALSE)</f>
        <v>153808967601.51465</v>
      </c>
      <c r="P17">
        <f>VLOOKUP($A17,heat!$A$2:$AQ$28,COLUMN(heat!P$2),FALSE)+VLOOKUP($A17,heat!$A$32:$AQ$58,COLUMN(heat!P$32),FALSE)</f>
        <v>152358878242.01904</v>
      </c>
      <c r="Q17">
        <f>VLOOKUP($A17,heat!$A$2:$AQ$28,COLUMN(heat!Q$2),FALSE)+VLOOKUP($A17,heat!$A$32:$AQ$58,COLUMN(heat!Q$32),FALSE)</f>
        <v>150786644375.74704</v>
      </c>
      <c r="R17">
        <f>VLOOKUP($A17,heat!$A$2:$AQ$28,COLUMN(heat!R$2),FALSE)+VLOOKUP($A17,heat!$A$32:$AQ$58,COLUMN(heat!R$32),FALSE)</f>
        <v>148945572542.90292</v>
      </c>
      <c r="S17">
        <f>VLOOKUP($A17,heat!$A$2:$AQ$28,COLUMN(heat!S$2),FALSE)+VLOOKUP($A17,heat!$A$32:$AQ$58,COLUMN(heat!S$32),FALSE)</f>
        <v>147131130324.87817</v>
      </c>
      <c r="T17">
        <f>VLOOKUP($A17,heat!$A$2:$AQ$28,COLUMN(heat!T$2),FALSE)+VLOOKUP($A17,heat!$A$32:$AQ$58,COLUMN(heat!T$32),FALSE)</f>
        <v>145192974835.24207</v>
      </c>
      <c r="U17">
        <f>VLOOKUP($A17,heat!$A$2:$AQ$28,COLUMN(heat!U$2),FALSE)+VLOOKUP($A17,heat!$A$32:$AQ$58,COLUMN(heat!U$32),FALSE)</f>
        <v>143129721590.54877</v>
      </c>
      <c r="V17">
        <f>VLOOKUP($A17,heat!$A$2:$AQ$28,COLUMN(heat!V$2),FALSE)+VLOOKUP($A17,heat!$A$32:$AQ$58,COLUMN(heat!V$32),FALSE)</f>
        <v>140939957513.08496</v>
      </c>
      <c r="W17">
        <f>VLOOKUP($A17,heat!$A$2:$AQ$28,COLUMN(heat!W$2),FALSE)+VLOOKUP($A17,heat!$A$32:$AQ$58,COLUMN(heat!W$32),FALSE)</f>
        <v>138538621227.07364</v>
      </c>
      <c r="X17">
        <f>VLOOKUP($A17,heat!$A$2:$AQ$28,COLUMN(heat!X$2),FALSE)+VLOOKUP($A17,heat!$A$32:$AQ$58,COLUMN(heat!X$32),FALSE)</f>
        <v>135794194372.04419</v>
      </c>
      <c r="Y17">
        <f>VLOOKUP($A17,heat!$A$2:$AQ$28,COLUMN(heat!Y$2),FALSE)+VLOOKUP($A17,heat!$A$32:$AQ$58,COLUMN(heat!Y$32),FALSE)</f>
        <v>132849648199.11018</v>
      </c>
      <c r="Z17">
        <f>VLOOKUP($A17,heat!$A$2:$AQ$28,COLUMN(heat!Z$2),FALSE)+VLOOKUP($A17,heat!$A$32:$AQ$58,COLUMN(heat!Z$32),FALSE)</f>
        <v>129710446795.4111</v>
      </c>
      <c r="AA17">
        <f>VLOOKUP($A17,heat!$A$2:$AQ$28,COLUMN(heat!AA$2),FALSE)+VLOOKUP($A17,heat!$A$32:$AQ$58,COLUMN(heat!AA$32),FALSE)</f>
        <v>126381628250.29849</v>
      </c>
      <c r="AB17">
        <f>VLOOKUP($A17,heat!$A$2:$AQ$28,COLUMN(heat!AB$2),FALSE)+VLOOKUP($A17,heat!$A$32:$AQ$58,COLUMN(heat!AB$32),FALSE)</f>
        <v>122870442182.24446</v>
      </c>
      <c r="AC17">
        <f>VLOOKUP($A17,heat!$A$2:$AQ$28,COLUMN(heat!AC$2),FALSE)+VLOOKUP($A17,heat!$A$32:$AQ$58,COLUMN(heat!AC$32),FALSE)</f>
        <v>119185011652.72745</v>
      </c>
      <c r="AD17">
        <f>VLOOKUP($A17,heat!$A$2:$AQ$28,COLUMN(heat!AD$2),FALSE)+VLOOKUP($A17,heat!$A$32:$AQ$58,COLUMN(heat!AD$32),FALSE)</f>
        <v>115334334237.98642</v>
      </c>
      <c r="AE17">
        <f>VLOOKUP($A17,heat!$A$2:$AQ$28,COLUMN(heat!AE$2),FALSE)+VLOOKUP($A17,heat!$A$32:$AQ$58,COLUMN(heat!AE$32),FALSE)</f>
        <v>111327161476.93851</v>
      </c>
      <c r="AF17">
        <f>VLOOKUP($A17,heat!$A$2:$AQ$28,COLUMN(heat!AF$2),FALSE)+VLOOKUP($A17,heat!$A$32:$AQ$58,COLUMN(heat!AF$32),FALSE)</f>
        <v>107174327755.51295</v>
      </c>
      <c r="AG17">
        <f>VLOOKUP($A17,heat!$A$2:$AQ$28,COLUMN(heat!AG$2),FALSE)+VLOOKUP($A17,heat!$A$32:$AQ$58,COLUMN(heat!AG$32),FALSE)</f>
        <v>102886467038.45241</v>
      </c>
      <c r="AH17">
        <f>VLOOKUP($A17,heat!$A$2:$AQ$28,COLUMN(heat!AH$2),FALSE)+VLOOKUP($A17,heat!$A$32:$AQ$58,COLUMN(heat!AH$32),FALSE)</f>
        <v>98377450912.018753</v>
      </c>
      <c r="AI17">
        <f>VLOOKUP($A17,heat!$A$2:$AQ$28,COLUMN(heat!AI$2),FALSE)+VLOOKUP($A17,heat!$A$32:$AQ$58,COLUMN(heat!AI$32),FALSE)</f>
        <v>93767437208.59108</v>
      </c>
      <c r="AJ17">
        <f>VLOOKUP($A17,heat!$A$2:$AQ$28,COLUMN(heat!AJ$2),FALSE)+VLOOKUP($A17,heat!$A$32:$AQ$58,COLUMN(heat!AJ$32),FALSE)</f>
        <v>89069990500.510071</v>
      </c>
      <c r="AK17">
        <f>VLOOKUP($A17,heat!$A$2:$AQ$28,COLUMN(heat!AK$2),FALSE)+VLOOKUP($A17,heat!$A$32:$AQ$58,COLUMN(heat!AK$32),FALSE)</f>
        <v>84299440483.05191</v>
      </c>
      <c r="AL17">
        <f>VLOOKUP($A17,heat!$A$2:$AQ$28,COLUMN(heat!AL$2),FALSE)+VLOOKUP($A17,heat!$A$32:$AQ$58,COLUMN(heat!AL$32),FALSE)</f>
        <v>79470810347.546616</v>
      </c>
      <c r="AM17">
        <f>VLOOKUP($A17,heat!$A$2:$AQ$28,COLUMN(heat!AM$2),FALSE)+VLOOKUP($A17,heat!$A$32:$AQ$58,COLUMN(heat!AM$32),FALSE)</f>
        <v>78676624548.45665</v>
      </c>
      <c r="AN17">
        <f>VLOOKUP($A17,heat!$A$2:$AQ$28,COLUMN(heat!AN$2),FALSE)+VLOOKUP($A17,heat!$A$32:$AQ$58,COLUMN(heat!AN$32),FALSE)</f>
        <v>77785325654.28241</v>
      </c>
      <c r="AO17">
        <f>VLOOKUP($A17,heat!$A$2:$AQ$28,COLUMN(heat!AO$2),FALSE)+VLOOKUP($A17,heat!$A$32:$AQ$58,COLUMN(heat!AO$32),FALSE)</f>
        <v>76797198476.377274</v>
      </c>
      <c r="AP17">
        <f>VLOOKUP($A17,heat!$A$2:$AQ$28,COLUMN(heat!AP$2),FALSE)+VLOOKUP($A17,heat!$A$32:$AQ$58,COLUMN(heat!AP$32),FALSE)</f>
        <v>75713791686.16095</v>
      </c>
      <c r="AQ17">
        <f>VLOOKUP($A17,heat!$A$2:$AQ$28,COLUMN(heat!AQ$2),FALSE)+VLOOKUP($A17,heat!$A$32:$AQ$58,COLUMN(heat!AQ$32),FALSE)</f>
        <v>74536363610.653091</v>
      </c>
    </row>
    <row r="18" spans="1:43">
      <c r="A18" s="37" t="s">
        <v>631</v>
      </c>
      <c r="B18">
        <f>VLOOKUP($A18,heat!$A$2:$AQ$28,COLUMN(heat!B$2),FALSE)+VLOOKUP($A18,heat!$A$32:$AQ$58,COLUMN(heat!B$32),FALSE)</f>
        <v>81732076638.784653</v>
      </c>
      <c r="C18">
        <f>VLOOKUP($A18,heat!$A$2:$AQ$28,COLUMN(heat!C$2),FALSE)+VLOOKUP($A18,heat!$A$32:$AQ$58,COLUMN(heat!C$32),FALSE)</f>
        <v>79760381838.201767</v>
      </c>
      <c r="D18">
        <f>VLOOKUP($A18,heat!$A$2:$AQ$28,COLUMN(heat!D$2),FALSE)+VLOOKUP($A18,heat!$A$32:$AQ$58,COLUMN(heat!D$32),FALSE)</f>
        <v>93141408862.924179</v>
      </c>
      <c r="E18">
        <f>VLOOKUP($A18,heat!$A$2:$AQ$28,COLUMN(heat!E$2),FALSE)+VLOOKUP($A18,heat!$A$32:$AQ$58,COLUMN(heat!E$32),FALSE)</f>
        <v>98487946682.054916</v>
      </c>
      <c r="F18">
        <f>VLOOKUP($A18,heat!$A$2:$AQ$28,COLUMN(heat!F$2),FALSE)+VLOOKUP($A18,heat!$A$32:$AQ$58,COLUMN(heat!F$32),FALSE)</f>
        <v>103579858378.75032</v>
      </c>
      <c r="G18">
        <f>VLOOKUP($A18,heat!$A$2:$AQ$28,COLUMN(heat!G$2),FALSE)+VLOOKUP($A18,heat!$A$32:$AQ$58,COLUMN(heat!G$32),FALSE)</f>
        <v>108471321746.25616</v>
      </c>
      <c r="H18">
        <f>VLOOKUP($A18,heat!$A$2:$AQ$28,COLUMN(heat!H$2),FALSE)+VLOOKUP($A18,heat!$A$32:$AQ$58,COLUMN(heat!H$32),FALSE)</f>
        <v>113198234046.13295</v>
      </c>
      <c r="I18">
        <f>VLOOKUP($A18,heat!$A$2:$AQ$28,COLUMN(heat!I$2),FALSE)+VLOOKUP($A18,heat!$A$32:$AQ$58,COLUMN(heat!I$32),FALSE)</f>
        <v>117722904694.35999</v>
      </c>
      <c r="J18">
        <f>VLOOKUP($A18,heat!$A$2:$AQ$28,COLUMN(heat!J$2),FALSE)+VLOOKUP($A18,heat!$A$32:$AQ$58,COLUMN(heat!J$32),FALSE)</f>
        <v>122160107042.24489</v>
      </c>
      <c r="K18">
        <f>VLOOKUP($A18,heat!$A$2:$AQ$28,COLUMN(heat!K$2),FALSE)+VLOOKUP($A18,heat!$A$32:$AQ$58,COLUMN(heat!K$32),FALSE)</f>
        <v>126515928811.50891</v>
      </c>
      <c r="L18">
        <f>VLOOKUP($A18,heat!$A$2:$AQ$28,COLUMN(heat!L$2),FALSE)+VLOOKUP($A18,heat!$A$32:$AQ$58,COLUMN(heat!L$32),FALSE)</f>
        <v>130795779811.67564</v>
      </c>
      <c r="M18">
        <f>VLOOKUP($A18,heat!$A$2:$AQ$28,COLUMN(heat!M$2),FALSE)+VLOOKUP($A18,heat!$A$32:$AQ$58,COLUMN(heat!M$32),FALSE)</f>
        <v>134804647949.522</v>
      </c>
      <c r="N18">
        <f>VLOOKUP($A18,heat!$A$2:$AQ$28,COLUMN(heat!N$2),FALSE)+VLOOKUP($A18,heat!$A$32:$AQ$58,COLUMN(heat!N$32),FALSE)</f>
        <v>138734390957.28741</v>
      </c>
      <c r="O18">
        <f>VLOOKUP($A18,heat!$A$2:$AQ$28,COLUMN(heat!O$2),FALSE)+VLOOKUP($A18,heat!$A$32:$AQ$58,COLUMN(heat!O$32),FALSE)</f>
        <v>142588764855.58246</v>
      </c>
      <c r="P18">
        <f>VLOOKUP($A18,heat!$A$2:$AQ$28,COLUMN(heat!P$2),FALSE)+VLOOKUP($A18,heat!$A$32:$AQ$58,COLUMN(heat!P$32),FALSE)</f>
        <v>146370904313.9874</v>
      </c>
      <c r="Q18">
        <f>VLOOKUP($A18,heat!$A$2:$AQ$28,COLUMN(heat!Q$2),FALSE)+VLOOKUP($A18,heat!$A$32:$AQ$58,COLUMN(heat!Q$32),FALSE)</f>
        <v>150081874211.88409</v>
      </c>
      <c r="R18">
        <f>VLOOKUP($A18,heat!$A$2:$AQ$28,COLUMN(heat!R$2),FALSE)+VLOOKUP($A18,heat!$A$32:$AQ$58,COLUMN(heat!R$32),FALSE)</f>
        <v>153571599880.03052</v>
      </c>
      <c r="S18">
        <f>VLOOKUP($A18,heat!$A$2:$AQ$28,COLUMN(heat!S$2),FALSE)+VLOOKUP($A18,heat!$A$32:$AQ$58,COLUMN(heat!S$32),FALSE)</f>
        <v>157140300514.85312</v>
      </c>
      <c r="T18">
        <f>VLOOKUP($A18,heat!$A$2:$AQ$28,COLUMN(heat!T$2),FALSE)+VLOOKUP($A18,heat!$A$32:$AQ$58,COLUMN(heat!T$32),FALSE)</f>
        <v>160638820219.03033</v>
      </c>
      <c r="U18">
        <f>VLOOKUP($A18,heat!$A$2:$AQ$28,COLUMN(heat!U$2),FALSE)+VLOOKUP($A18,heat!$A$32:$AQ$58,COLUMN(heat!U$32),FALSE)</f>
        <v>164065791985.33575</v>
      </c>
      <c r="V18">
        <f>VLOOKUP($A18,heat!$A$2:$AQ$28,COLUMN(heat!V$2),FALSE)+VLOOKUP($A18,heat!$A$32:$AQ$58,COLUMN(heat!V$32),FALSE)</f>
        <v>167419312859.27316</v>
      </c>
      <c r="W18">
        <f>VLOOKUP($A18,heat!$A$2:$AQ$28,COLUMN(heat!W$2),FALSE)+VLOOKUP($A18,heat!$A$32:$AQ$58,COLUMN(heat!W$32),FALSE)</f>
        <v>170593931377.82419</v>
      </c>
      <c r="X18">
        <f>VLOOKUP($A18,heat!$A$2:$AQ$28,COLUMN(heat!X$2),FALSE)+VLOOKUP($A18,heat!$A$32:$AQ$58,COLUMN(heat!X$32),FALSE)</f>
        <v>173409011389.44165</v>
      </c>
      <c r="Y18">
        <f>VLOOKUP($A18,heat!$A$2:$AQ$28,COLUMN(heat!Y$2),FALSE)+VLOOKUP($A18,heat!$A$32:$AQ$58,COLUMN(heat!Y$32),FALSE)</f>
        <v>176020805863.55832</v>
      </c>
      <c r="Z18">
        <f>VLOOKUP($A18,heat!$A$2:$AQ$28,COLUMN(heat!Z$2),FALSE)+VLOOKUP($A18,heat!$A$32:$AQ$58,COLUMN(heat!Z$32),FALSE)</f>
        <v>178421454135.65509</v>
      </c>
      <c r="AA18">
        <f>VLOOKUP($A18,heat!$A$2:$AQ$28,COLUMN(heat!AA$2),FALSE)+VLOOKUP($A18,heat!$A$32:$AQ$58,COLUMN(heat!AA$32),FALSE)</f>
        <v>180601552344.79642</v>
      </c>
      <c r="AB18">
        <f>VLOOKUP($A18,heat!$A$2:$AQ$28,COLUMN(heat!AB$2),FALSE)+VLOOKUP($A18,heat!$A$32:$AQ$58,COLUMN(heat!AB$32),FALSE)</f>
        <v>182553757986.77597</v>
      </c>
      <c r="AC18">
        <f>VLOOKUP($A18,heat!$A$2:$AQ$28,COLUMN(heat!AC$2),FALSE)+VLOOKUP($A18,heat!$A$32:$AQ$58,COLUMN(heat!AC$32),FALSE)</f>
        <v>184271140441.83102</v>
      </c>
      <c r="AD18">
        <f>VLOOKUP($A18,heat!$A$2:$AQ$28,COLUMN(heat!AD$2),FALSE)+VLOOKUP($A18,heat!$A$32:$AQ$58,COLUMN(heat!AD$32),FALSE)</f>
        <v>185747252168.03427</v>
      </c>
      <c r="AE18">
        <f>VLOOKUP($A18,heat!$A$2:$AQ$28,COLUMN(heat!AE$2),FALSE)+VLOOKUP($A18,heat!$A$32:$AQ$58,COLUMN(heat!AE$32),FALSE)</f>
        <v>186974329994.55377</v>
      </c>
      <c r="AF18">
        <f>VLOOKUP($A18,heat!$A$2:$AQ$28,COLUMN(heat!AF$2),FALSE)+VLOOKUP($A18,heat!$A$32:$AQ$58,COLUMN(heat!AF$32),FALSE)</f>
        <v>187947064716.45908</v>
      </c>
      <c r="AG18">
        <f>VLOOKUP($A18,heat!$A$2:$AQ$28,COLUMN(heat!AG$2),FALSE)+VLOOKUP($A18,heat!$A$32:$AQ$58,COLUMN(heat!AG$32),FALSE)</f>
        <v>188658956537.63882</v>
      </c>
      <c r="AH18">
        <f>VLOOKUP($A18,heat!$A$2:$AQ$28,COLUMN(heat!AH$2),FALSE)+VLOOKUP($A18,heat!$A$32:$AQ$58,COLUMN(heat!AH$32),FALSE)</f>
        <v>188916571209.67209</v>
      </c>
      <c r="AI18">
        <f>VLOOKUP($A18,heat!$A$2:$AQ$28,COLUMN(heat!AI$2),FALSE)+VLOOKUP($A18,heat!$A$32:$AQ$58,COLUMN(heat!AI$32),FALSE)</f>
        <v>188904148011.70407</v>
      </c>
      <c r="AJ18">
        <f>VLOOKUP($A18,heat!$A$2:$AQ$28,COLUMN(heat!AJ$2),FALSE)+VLOOKUP($A18,heat!$A$32:$AQ$58,COLUMN(heat!AJ$32),FALSE)</f>
        <v>188618447804.81296</v>
      </c>
      <c r="AK18">
        <f>VLOOKUP($A18,heat!$A$2:$AQ$28,COLUMN(heat!AK$2),FALSE)+VLOOKUP($A18,heat!$A$32:$AQ$58,COLUMN(heat!AK$32),FALSE)</f>
        <v>188057198900.8851</v>
      </c>
      <c r="AL18">
        <f>VLOOKUP($A18,heat!$A$2:$AQ$28,COLUMN(heat!AL$2),FALSE)+VLOOKUP($A18,heat!$A$32:$AQ$58,COLUMN(heat!AL$32),FALSE)</f>
        <v>187219160358.05963</v>
      </c>
      <c r="AM18">
        <f>VLOOKUP($A18,heat!$A$2:$AQ$28,COLUMN(heat!AM$2),FALSE)+VLOOKUP($A18,heat!$A$32:$AQ$58,COLUMN(heat!AM$32),FALSE)</f>
        <v>186102299418.96985</v>
      </c>
      <c r="AN18">
        <f>VLOOKUP($A18,heat!$A$2:$AQ$28,COLUMN(heat!AN$2),FALSE)+VLOOKUP($A18,heat!$A$32:$AQ$58,COLUMN(heat!AN$32),FALSE)</f>
        <v>184707635574.43936</v>
      </c>
      <c r="AO18">
        <f>VLOOKUP($A18,heat!$A$2:$AQ$28,COLUMN(heat!AO$2),FALSE)+VLOOKUP($A18,heat!$A$32:$AQ$58,COLUMN(heat!AO$32),FALSE)</f>
        <v>183035528282.53168</v>
      </c>
      <c r="AP18">
        <f>VLOOKUP($A18,heat!$A$2:$AQ$28,COLUMN(heat!AP$2),FALSE)+VLOOKUP($A18,heat!$A$32:$AQ$58,COLUMN(heat!AP$32),FALSE)</f>
        <v>181089468071.60367</v>
      </c>
      <c r="AQ18">
        <f>VLOOKUP($A18,heat!$A$2:$AQ$28,COLUMN(heat!AQ$2),FALSE)+VLOOKUP($A18,heat!$A$32:$AQ$58,COLUMN(heat!AQ$32),FALSE)</f>
        <v>178872390771.89993</v>
      </c>
    </row>
    <row r="19" spans="1:43">
      <c r="A19" s="37" t="s">
        <v>632</v>
      </c>
      <c r="B19">
        <f>VLOOKUP($A19,heat!$A$2:$AQ$28,COLUMN(heat!B$2),FALSE)+VLOOKUP($A19,heat!$A$32:$AQ$58,COLUMN(heat!B$32),FALSE)</f>
        <v>227170942138.58298</v>
      </c>
      <c r="C19">
        <f>VLOOKUP($A19,heat!$A$2:$AQ$28,COLUMN(heat!C$2),FALSE)+VLOOKUP($A19,heat!$A$32:$AQ$58,COLUMN(heat!C$32),FALSE)</f>
        <v>221859539618.22632</v>
      </c>
      <c r="D19">
        <f>VLOOKUP($A19,heat!$A$2:$AQ$28,COLUMN(heat!D$2),FALSE)+VLOOKUP($A19,heat!$A$32:$AQ$58,COLUMN(heat!D$32),FALSE)</f>
        <v>252669819791.0123</v>
      </c>
      <c r="E19">
        <f>VLOOKUP($A19,heat!$A$2:$AQ$28,COLUMN(heat!E$2),FALSE)+VLOOKUP($A19,heat!$A$32:$AQ$58,COLUMN(heat!E$32),FALSE)</f>
        <v>258071563223.24915</v>
      </c>
      <c r="F19">
        <f>VLOOKUP($A19,heat!$A$2:$AQ$28,COLUMN(heat!F$2),FALSE)+VLOOKUP($A19,heat!$A$32:$AQ$58,COLUMN(heat!F$32),FALSE)</f>
        <v>262756267440.87891</v>
      </c>
      <c r="G19">
        <f>VLOOKUP($A19,heat!$A$2:$AQ$28,COLUMN(heat!G$2),FALSE)+VLOOKUP($A19,heat!$A$32:$AQ$58,COLUMN(heat!G$32),FALSE)</f>
        <v>266898748053.3551</v>
      </c>
      <c r="H19">
        <f>VLOOKUP($A19,heat!$A$2:$AQ$28,COLUMN(heat!H$2),FALSE)+VLOOKUP($A19,heat!$A$32:$AQ$58,COLUMN(heat!H$32),FALSE)</f>
        <v>270608468753.08521</v>
      </c>
      <c r="I19">
        <f>VLOOKUP($A19,heat!$A$2:$AQ$28,COLUMN(heat!I$2),FALSE)+VLOOKUP($A19,heat!$A$32:$AQ$58,COLUMN(heat!I$32),FALSE)</f>
        <v>273811304553.52377</v>
      </c>
      <c r="J19">
        <f>VLOOKUP($A19,heat!$A$2:$AQ$28,COLUMN(heat!J$2),FALSE)+VLOOKUP($A19,heat!$A$32:$AQ$58,COLUMN(heat!J$32),FALSE)</f>
        <v>276786236480.7486</v>
      </c>
      <c r="K19">
        <f>VLOOKUP($A19,heat!$A$2:$AQ$28,COLUMN(heat!K$2),FALSE)+VLOOKUP($A19,heat!$A$32:$AQ$58,COLUMN(heat!K$32),FALSE)</f>
        <v>279544333182.39252</v>
      </c>
      <c r="L19">
        <f>VLOOKUP($A19,heat!$A$2:$AQ$28,COLUMN(heat!L$2),FALSE)+VLOOKUP($A19,heat!$A$32:$AQ$58,COLUMN(heat!L$32),FALSE)</f>
        <v>282094744177.07617</v>
      </c>
      <c r="M19">
        <f>VLOOKUP($A19,heat!$A$2:$AQ$28,COLUMN(heat!M$2),FALSE)+VLOOKUP($A19,heat!$A$32:$AQ$58,COLUMN(heat!M$32),FALSE)</f>
        <v>284024042484.66083</v>
      </c>
      <c r="N19">
        <f>VLOOKUP($A19,heat!$A$2:$AQ$28,COLUMN(heat!N$2),FALSE)+VLOOKUP($A19,heat!$A$32:$AQ$58,COLUMN(heat!N$32),FALSE)</f>
        <v>285753190146.12555</v>
      </c>
      <c r="O19">
        <f>VLOOKUP($A19,heat!$A$2:$AQ$28,COLUMN(heat!O$2),FALSE)+VLOOKUP($A19,heat!$A$32:$AQ$58,COLUMN(heat!O$32),FALSE)</f>
        <v>287287588513.64679</v>
      </c>
      <c r="P19">
        <f>VLOOKUP($A19,heat!$A$2:$AQ$28,COLUMN(heat!P$2),FALSE)+VLOOKUP($A19,heat!$A$32:$AQ$58,COLUMN(heat!P$32),FALSE)</f>
        <v>288631424938.87537</v>
      </c>
      <c r="Q19">
        <f>VLOOKUP($A19,heat!$A$2:$AQ$28,COLUMN(heat!Q$2),FALSE)+VLOOKUP($A19,heat!$A$32:$AQ$58,COLUMN(heat!Q$32),FALSE)</f>
        <v>289784963494.49457</v>
      </c>
      <c r="R19">
        <f>VLOOKUP($A19,heat!$A$2:$AQ$28,COLUMN(heat!R$2),FALSE)+VLOOKUP($A19,heat!$A$32:$AQ$58,COLUMN(heat!R$32),FALSE)</f>
        <v>290462962240.97314</v>
      </c>
      <c r="S19">
        <f>VLOOKUP($A19,heat!$A$2:$AQ$28,COLUMN(heat!S$2),FALSE)+VLOOKUP($A19,heat!$A$32:$AQ$58,COLUMN(heat!S$32),FALSE)</f>
        <v>291238015599.44165</v>
      </c>
      <c r="T19">
        <f>VLOOKUP($A19,heat!$A$2:$AQ$28,COLUMN(heat!T$2),FALSE)+VLOOKUP($A19,heat!$A$32:$AQ$58,COLUMN(heat!T$32),FALSE)</f>
        <v>291821484978.14612</v>
      </c>
      <c r="U19">
        <f>VLOOKUP($A19,heat!$A$2:$AQ$28,COLUMN(heat!U$2),FALSE)+VLOOKUP($A19,heat!$A$32:$AQ$58,COLUMN(heat!U$32),FALSE)</f>
        <v>292210632257.03534</v>
      </c>
      <c r="V19">
        <f>VLOOKUP($A19,heat!$A$2:$AQ$28,COLUMN(heat!V$2),FALSE)+VLOOKUP($A19,heat!$A$32:$AQ$58,COLUMN(heat!V$32),FALSE)</f>
        <v>292402265140.06372</v>
      </c>
      <c r="W19">
        <f>VLOOKUP($A19,heat!$A$2:$AQ$28,COLUMN(heat!W$2),FALSE)+VLOOKUP($A19,heat!$A$32:$AQ$58,COLUMN(heat!W$32),FALSE)</f>
        <v>292216323352.65521</v>
      </c>
      <c r="X19">
        <f>VLOOKUP($A19,heat!$A$2:$AQ$28,COLUMN(heat!X$2),FALSE)+VLOOKUP($A19,heat!$A$32:$AQ$58,COLUMN(heat!X$32),FALSE)</f>
        <v>291360442084.33301</v>
      </c>
      <c r="Y19">
        <f>VLOOKUP($A19,heat!$A$2:$AQ$28,COLUMN(heat!Y$2),FALSE)+VLOOKUP($A19,heat!$A$32:$AQ$58,COLUMN(heat!Y$32),FALSE)</f>
        <v>290120327304.33099</v>
      </c>
      <c r="Z19">
        <f>VLOOKUP($A19,heat!$A$2:$AQ$28,COLUMN(heat!Z$2),FALSE)+VLOOKUP($A19,heat!$A$32:$AQ$58,COLUMN(heat!Z$32),FALSE)</f>
        <v>288495778445.67584</v>
      </c>
      <c r="AA19">
        <f>VLOOKUP($A19,heat!$A$2:$AQ$28,COLUMN(heat!AA$2),FALSE)+VLOOKUP($A19,heat!$A$32:$AQ$58,COLUMN(heat!AA$32),FALSE)</f>
        <v>286484873365.77264</v>
      </c>
      <c r="AB19">
        <f>VLOOKUP($A19,heat!$A$2:$AQ$28,COLUMN(heat!AB$2),FALSE)+VLOOKUP($A19,heat!$A$32:$AQ$58,COLUMN(heat!AB$32),FALSE)</f>
        <v>284089815480.5174</v>
      </c>
      <c r="AC19">
        <f>VLOOKUP($A19,heat!$A$2:$AQ$28,COLUMN(heat!AC$2),FALSE)+VLOOKUP($A19,heat!$A$32:$AQ$58,COLUMN(heat!AC$32),FALSE)</f>
        <v>281314109837.58301</v>
      </c>
      <c r="AD19">
        <f>VLOOKUP($A19,heat!$A$2:$AQ$28,COLUMN(heat!AD$2),FALSE)+VLOOKUP($A19,heat!$A$32:$AQ$58,COLUMN(heat!AD$32),FALSE)</f>
        <v>278162621026.17694</v>
      </c>
      <c r="AE19">
        <f>VLOOKUP($A19,heat!$A$2:$AQ$28,COLUMN(heat!AE$2),FALSE)+VLOOKUP($A19,heat!$A$32:$AQ$58,COLUMN(heat!AE$32),FALSE)</f>
        <v>274638875277.90561</v>
      </c>
      <c r="AF19">
        <f>VLOOKUP($A19,heat!$A$2:$AQ$28,COLUMN(heat!AF$2),FALSE)+VLOOKUP($A19,heat!$A$32:$AQ$58,COLUMN(heat!AF$32),FALSE)</f>
        <v>270750692268.36835</v>
      </c>
      <c r="AG19">
        <f>VLOOKUP($A19,heat!$A$2:$AQ$28,COLUMN(heat!AG$2),FALSE)+VLOOKUP($A19,heat!$A$32:$AQ$58,COLUMN(heat!AG$32),FALSE)</f>
        <v>266504704404.82956</v>
      </c>
      <c r="AH19">
        <f>VLOOKUP($A19,heat!$A$2:$AQ$28,COLUMN(heat!AH$2),FALSE)+VLOOKUP($A19,heat!$A$32:$AQ$58,COLUMN(heat!AH$32),FALSE)</f>
        <v>261649285172.57437</v>
      </c>
      <c r="AI19">
        <f>VLOOKUP($A19,heat!$A$2:$AQ$28,COLUMN(heat!AI$2),FALSE)+VLOOKUP($A19,heat!$A$32:$AQ$58,COLUMN(heat!AI$32),FALSE)</f>
        <v>256466664506.27524</v>
      </c>
      <c r="AJ19">
        <f>VLOOKUP($A19,heat!$A$2:$AQ$28,COLUMN(heat!AJ$2),FALSE)+VLOOKUP($A19,heat!$A$32:$AQ$58,COLUMN(heat!AJ$32),FALSE)</f>
        <v>250969340548.75412</v>
      </c>
      <c r="AK19">
        <f>VLOOKUP($A19,heat!$A$2:$AQ$28,COLUMN(heat!AK$2),FALSE)+VLOOKUP($A19,heat!$A$32:$AQ$58,COLUMN(heat!AK$32),FALSE)</f>
        <v>245171436482.22861</v>
      </c>
      <c r="AL19">
        <f>VLOOKUP($A19,heat!$A$2:$AQ$28,COLUMN(heat!AL$2),FALSE)+VLOOKUP($A19,heat!$A$32:$AQ$58,COLUMN(heat!AL$32),FALSE)</f>
        <v>239088671181.1947</v>
      </c>
      <c r="AM19">
        <f>VLOOKUP($A19,heat!$A$2:$AQ$28,COLUMN(heat!AM$2),FALSE)+VLOOKUP($A19,heat!$A$32:$AQ$58,COLUMN(heat!AM$32),FALSE)</f>
        <v>232735963016.69012</v>
      </c>
      <c r="AN19">
        <f>VLOOKUP($A19,heat!$A$2:$AQ$28,COLUMN(heat!AN$2),FALSE)+VLOOKUP($A19,heat!$A$32:$AQ$58,COLUMN(heat!AN$32),FALSE)</f>
        <v>226132260092.48456</v>
      </c>
      <c r="AO19">
        <f>VLOOKUP($A19,heat!$A$2:$AQ$28,COLUMN(heat!AO$2),FALSE)+VLOOKUP($A19,heat!$A$32:$AQ$58,COLUMN(heat!AO$32),FALSE)</f>
        <v>219295710504.44733</v>
      </c>
      <c r="AP19">
        <f>VLOOKUP($A19,heat!$A$2:$AQ$28,COLUMN(heat!AP$2),FALSE)+VLOOKUP($A19,heat!$A$32:$AQ$58,COLUMN(heat!AP$32),FALSE)</f>
        <v>212248211824.4725</v>
      </c>
      <c r="AQ19">
        <f>VLOOKUP($A19,heat!$A$2:$AQ$28,COLUMN(heat!AQ$2),FALSE)+VLOOKUP($A19,heat!$A$32:$AQ$58,COLUMN(heat!AQ$32),FALSE)</f>
        <v>205010798295.9946</v>
      </c>
    </row>
    <row r="20" spans="1:43">
      <c r="A20" s="37" t="s">
        <v>633</v>
      </c>
      <c r="B20">
        <f>VLOOKUP($A20,heat!$A$2:$AQ$28,COLUMN(heat!B$2),FALSE)+VLOOKUP($A20,heat!$A$32:$AQ$58,COLUMN(heat!B$32),FALSE)</f>
        <v>709268915985.95251</v>
      </c>
      <c r="C20">
        <f>VLOOKUP($A20,heat!$A$2:$AQ$28,COLUMN(heat!C$2),FALSE)+VLOOKUP($A20,heat!$A$32:$AQ$58,COLUMN(heat!C$32),FALSE)</f>
        <v>656815711201.39807</v>
      </c>
      <c r="D20">
        <f>VLOOKUP($A20,heat!$A$2:$AQ$28,COLUMN(heat!D$2),FALSE)+VLOOKUP($A20,heat!$A$32:$AQ$58,COLUMN(heat!D$32),FALSE)</f>
        <v>811697178409.10425</v>
      </c>
      <c r="E20">
        <f>VLOOKUP($A20,heat!$A$2:$AQ$28,COLUMN(heat!E$2),FALSE)+VLOOKUP($A20,heat!$A$32:$AQ$58,COLUMN(heat!E$32),FALSE)</f>
        <v>827604708162.13135</v>
      </c>
      <c r="F20">
        <f>VLOOKUP($A20,heat!$A$2:$AQ$28,COLUMN(heat!F$2),FALSE)+VLOOKUP($A20,heat!$A$32:$AQ$58,COLUMN(heat!F$32),FALSE)</f>
        <v>841478249315.17249</v>
      </c>
      <c r="G20">
        <f>VLOOKUP($A20,heat!$A$2:$AQ$28,COLUMN(heat!G$2),FALSE)+VLOOKUP($A20,heat!$A$32:$AQ$58,COLUMN(heat!G$32),FALSE)</f>
        <v>853879158736.91223</v>
      </c>
      <c r="H20">
        <f>VLOOKUP($A20,heat!$A$2:$AQ$28,COLUMN(heat!H$2),FALSE)+VLOOKUP($A20,heat!$A$32:$AQ$58,COLUMN(heat!H$32),FALSE)</f>
        <v>865155503744.41467</v>
      </c>
      <c r="I20">
        <f>VLOOKUP($A20,heat!$A$2:$AQ$28,COLUMN(heat!I$2),FALSE)+VLOOKUP($A20,heat!$A$32:$AQ$58,COLUMN(heat!I$32),FALSE)</f>
        <v>875066590901.98999</v>
      </c>
      <c r="J20">
        <f>VLOOKUP($A20,heat!$A$2:$AQ$28,COLUMN(heat!J$2),FALSE)+VLOOKUP($A20,heat!$A$32:$AQ$58,COLUMN(heat!J$32),FALSE)</f>
        <v>884499412352.64185</v>
      </c>
      <c r="K20">
        <f>VLOOKUP($A20,heat!$A$2:$AQ$28,COLUMN(heat!K$2),FALSE)+VLOOKUP($A20,heat!$A$32:$AQ$58,COLUMN(heat!K$32),FALSE)</f>
        <v>893484196456.48083</v>
      </c>
      <c r="L20">
        <f>VLOOKUP($A20,heat!$A$2:$AQ$28,COLUMN(heat!L$2),FALSE)+VLOOKUP($A20,heat!$A$32:$AQ$58,COLUMN(heat!L$32),FALSE)</f>
        <v>902045416720.31567</v>
      </c>
      <c r="M20">
        <f>VLOOKUP($A20,heat!$A$2:$AQ$28,COLUMN(heat!M$2),FALSE)+VLOOKUP($A20,heat!$A$32:$AQ$58,COLUMN(heat!M$32),FALSE)</f>
        <v>908855723743.37134</v>
      </c>
      <c r="N20">
        <f>VLOOKUP($A20,heat!$A$2:$AQ$28,COLUMN(heat!N$2),FALSE)+VLOOKUP($A20,heat!$A$32:$AQ$58,COLUMN(heat!N$32),FALSE)</f>
        <v>915255558185.68616</v>
      </c>
      <c r="O20">
        <f>VLOOKUP($A20,heat!$A$2:$AQ$28,COLUMN(heat!O$2),FALSE)+VLOOKUP($A20,heat!$A$32:$AQ$58,COLUMN(heat!O$32),FALSE)</f>
        <v>921257512751.96167</v>
      </c>
      <c r="P20">
        <f>VLOOKUP($A20,heat!$A$2:$AQ$28,COLUMN(heat!P$2),FALSE)+VLOOKUP($A20,heat!$A$32:$AQ$58,COLUMN(heat!P$32),FALSE)</f>
        <v>926870639795.21301</v>
      </c>
      <c r="Q20">
        <f>VLOOKUP($A20,heat!$A$2:$AQ$28,COLUMN(heat!Q$2),FALSE)+VLOOKUP($A20,heat!$A$32:$AQ$58,COLUMN(heat!Q$32),FALSE)</f>
        <v>932091694501.00867</v>
      </c>
      <c r="R20">
        <f>VLOOKUP($A20,heat!$A$2:$AQ$28,COLUMN(heat!R$2),FALSE)+VLOOKUP($A20,heat!$A$32:$AQ$58,COLUMN(heat!R$32),FALSE)</f>
        <v>935997622040.35571</v>
      </c>
      <c r="S20">
        <f>VLOOKUP($A20,heat!$A$2:$AQ$28,COLUMN(heat!S$2),FALSE)+VLOOKUP($A20,heat!$A$32:$AQ$58,COLUMN(heat!S$32),FALSE)</f>
        <v>940427978773.68054</v>
      </c>
      <c r="T20">
        <f>VLOOKUP($A20,heat!$A$2:$AQ$28,COLUMN(heat!T$2),FALSE)+VLOOKUP($A20,heat!$A$32:$AQ$58,COLUMN(heat!T$32),FALSE)</f>
        <v>944450762403.30237</v>
      </c>
      <c r="U20">
        <f>VLOOKUP($A20,heat!$A$2:$AQ$28,COLUMN(heat!U$2),FALSE)+VLOOKUP($A20,heat!$A$32:$AQ$58,COLUMN(heat!U$32),FALSE)</f>
        <v>948053587361.84631</v>
      </c>
      <c r="V20">
        <f>VLOOKUP($A20,heat!$A$2:$AQ$28,COLUMN(heat!V$2),FALSE)+VLOOKUP($A20,heat!$A$32:$AQ$58,COLUMN(heat!V$32),FALSE)</f>
        <v>951222562024.75354</v>
      </c>
      <c r="W20">
        <f>VLOOKUP($A20,heat!$A$2:$AQ$28,COLUMN(heat!W$2),FALSE)+VLOOKUP($A20,heat!$A$32:$AQ$58,COLUMN(heat!W$32),FALSE)</f>
        <v>953366664668.18005</v>
      </c>
      <c r="X20">
        <f>VLOOKUP($A20,heat!$A$2:$AQ$28,COLUMN(heat!X$2),FALSE)+VLOOKUP($A20,heat!$A$32:$AQ$58,COLUMN(heat!X$32),FALSE)</f>
        <v>953520047918.58508</v>
      </c>
      <c r="Y20">
        <f>VLOOKUP($A20,heat!$A$2:$AQ$28,COLUMN(heat!Y$2),FALSE)+VLOOKUP($A20,heat!$A$32:$AQ$58,COLUMN(heat!Y$32),FALSE)</f>
        <v>952601480643.21338</v>
      </c>
      <c r="Z20">
        <f>VLOOKUP($A20,heat!$A$2:$AQ$28,COLUMN(heat!Z$2),FALSE)+VLOOKUP($A20,heat!$A$32:$AQ$58,COLUMN(heat!Z$32),FALSE)</f>
        <v>950598738021.80701</v>
      </c>
      <c r="AA20">
        <f>VLOOKUP($A20,heat!$A$2:$AQ$28,COLUMN(heat!AA$2),FALSE)+VLOOKUP($A20,heat!$A$32:$AQ$58,COLUMN(heat!AA$32),FALSE)</f>
        <v>947492938572.08911</v>
      </c>
      <c r="AB20">
        <f>VLOOKUP($A20,heat!$A$2:$AQ$28,COLUMN(heat!AB$2),FALSE)+VLOOKUP($A20,heat!$A$32:$AQ$58,COLUMN(heat!AB$32),FALSE)</f>
        <v>943277777833.90112</v>
      </c>
      <c r="AC20">
        <f>VLOOKUP($A20,heat!$A$2:$AQ$28,COLUMN(heat!AC$2),FALSE)+VLOOKUP($A20,heat!$A$32:$AQ$58,COLUMN(heat!AC$32),FALSE)</f>
        <v>937950307104.28479</v>
      </c>
      <c r="AD20">
        <f>VLOOKUP($A20,heat!$A$2:$AQ$28,COLUMN(heat!AD$2),FALSE)+VLOOKUP($A20,heat!$A$32:$AQ$58,COLUMN(heat!AD$32),FALSE)</f>
        <v>931511153995.10181</v>
      </c>
      <c r="AE20">
        <f>VLOOKUP($A20,heat!$A$2:$AQ$28,COLUMN(heat!AE$2),FALSE)+VLOOKUP($A20,heat!$A$32:$AQ$58,COLUMN(heat!AE$32),FALSE)</f>
        <v>923955483567.83374</v>
      </c>
      <c r="AF20">
        <f>VLOOKUP($A20,heat!$A$2:$AQ$28,COLUMN(heat!AF$2),FALSE)+VLOOKUP($A20,heat!$A$32:$AQ$58,COLUMN(heat!AF$32),FALSE)</f>
        <v>915291862112.09033</v>
      </c>
      <c r="AG20">
        <f>VLOOKUP($A20,heat!$A$2:$AQ$28,COLUMN(heat!AG$2),FALSE)+VLOOKUP($A20,heat!$A$32:$AQ$58,COLUMN(heat!AG$32),FALSE)</f>
        <v>905523916570.69958</v>
      </c>
      <c r="AH20">
        <f>VLOOKUP($A20,heat!$A$2:$AQ$28,COLUMN(heat!AH$2),FALSE)+VLOOKUP($A20,heat!$A$32:$AQ$58,COLUMN(heat!AH$32),FALSE)</f>
        <v>893772031787.02393</v>
      </c>
      <c r="AI20">
        <f>VLOOKUP($A20,heat!$A$2:$AQ$28,COLUMN(heat!AI$2),FALSE)+VLOOKUP($A20,heat!$A$32:$AQ$58,COLUMN(heat!AI$32),FALSE)</f>
        <v>880969529933.69934</v>
      </c>
      <c r="AJ20">
        <f>VLOOKUP($A20,heat!$A$2:$AQ$28,COLUMN(heat!AJ$2),FALSE)+VLOOKUP($A20,heat!$A$32:$AQ$58,COLUMN(heat!AJ$32),FALSE)</f>
        <v>867137154033.41736</v>
      </c>
      <c r="AK20">
        <f>VLOOKUP($A20,heat!$A$2:$AQ$28,COLUMN(heat!AK$2),FALSE)+VLOOKUP($A20,heat!$A$32:$AQ$58,COLUMN(heat!AK$32),FALSE)</f>
        <v>852300519789.58386</v>
      </c>
      <c r="AL20">
        <f>VLOOKUP($A20,heat!$A$2:$AQ$28,COLUMN(heat!AL$2),FALSE)+VLOOKUP($A20,heat!$A$32:$AQ$58,COLUMN(heat!AL$32),FALSE)</f>
        <v>836490140864.93054</v>
      </c>
      <c r="AM20">
        <f>VLOOKUP($A20,heat!$A$2:$AQ$28,COLUMN(heat!AM$2),FALSE)+VLOOKUP($A20,heat!$A$32:$AQ$58,COLUMN(heat!AM$32),FALSE)</f>
        <v>819733132895.91187</v>
      </c>
      <c r="AN20">
        <f>VLOOKUP($A20,heat!$A$2:$AQ$28,COLUMN(heat!AN$2),FALSE)+VLOOKUP($A20,heat!$A$32:$AQ$58,COLUMN(heat!AN$32),FALSE)</f>
        <v>802070214565.93567</v>
      </c>
      <c r="AO20">
        <f>VLOOKUP($A20,heat!$A$2:$AQ$28,COLUMN(heat!AO$2),FALSE)+VLOOKUP($A20,heat!$A$32:$AQ$58,COLUMN(heat!AO$32),FALSE)</f>
        <v>783538926275.57129</v>
      </c>
      <c r="AP20">
        <f>VLOOKUP($A20,heat!$A$2:$AQ$28,COLUMN(heat!AP$2),FALSE)+VLOOKUP($A20,heat!$A$32:$AQ$58,COLUMN(heat!AP$32),FALSE)</f>
        <v>764189897612.51575</v>
      </c>
      <c r="AQ20">
        <f>VLOOKUP($A20,heat!$A$2:$AQ$28,COLUMN(heat!AQ$2),FALSE)+VLOOKUP($A20,heat!$A$32:$AQ$58,COLUMN(heat!AQ$32),FALSE)</f>
        <v>744070630403.78845</v>
      </c>
    </row>
    <row r="21" spans="1:43">
      <c r="A21" s="37" t="s">
        <v>634</v>
      </c>
      <c r="B21">
        <f>VLOOKUP($A21,heat!$A$2:$AQ$28,COLUMN(heat!B$2),FALSE)+VLOOKUP($A21,heat!$A$32:$AQ$58,COLUMN(heat!B$32),FALSE)</f>
        <v>158517900167.04639</v>
      </c>
      <c r="C21">
        <f>VLOOKUP($A21,heat!$A$2:$AQ$28,COLUMN(heat!C$2),FALSE)+VLOOKUP($A21,heat!$A$32:$AQ$58,COLUMN(heat!C$32),FALSE)</f>
        <v>146953215861.13947</v>
      </c>
      <c r="D21">
        <f>VLOOKUP($A21,heat!$A$2:$AQ$28,COLUMN(heat!D$2),FALSE)+VLOOKUP($A21,heat!$A$32:$AQ$58,COLUMN(heat!D$32),FALSE)</f>
        <v>181805111397.62582</v>
      </c>
      <c r="E21">
        <f>VLOOKUP($A21,heat!$A$2:$AQ$28,COLUMN(heat!E$2),FALSE)+VLOOKUP($A21,heat!$A$32:$AQ$58,COLUMN(heat!E$32),FALSE)</f>
        <v>185575237837.52621</v>
      </c>
      <c r="F21">
        <f>VLOOKUP($A21,heat!$A$2:$AQ$28,COLUMN(heat!F$2),FALSE)+VLOOKUP($A21,heat!$A$32:$AQ$58,COLUMN(heat!F$32),FALSE)</f>
        <v>188900775741.35641</v>
      </c>
      <c r="G21">
        <f>VLOOKUP($A21,heat!$A$2:$AQ$28,COLUMN(heat!G$2),FALSE)+VLOOKUP($A21,heat!$A$32:$AQ$58,COLUMN(heat!G$32),FALSE)</f>
        <v>191906647523.28375</v>
      </c>
      <c r="H21">
        <f>VLOOKUP($A21,heat!$A$2:$AQ$28,COLUMN(heat!H$2),FALSE)+VLOOKUP($A21,heat!$A$32:$AQ$58,COLUMN(heat!H$32),FALSE)</f>
        <v>194670329321.62451</v>
      </c>
      <c r="I21">
        <f>VLOOKUP($A21,heat!$A$2:$AQ$28,COLUMN(heat!I$2),FALSE)+VLOOKUP($A21,heat!$A$32:$AQ$58,COLUMN(heat!I$32),FALSE)</f>
        <v>197137002688.26227</v>
      </c>
      <c r="J21">
        <f>VLOOKUP($A21,heat!$A$2:$AQ$28,COLUMN(heat!J$2),FALSE)+VLOOKUP($A21,heat!$A$32:$AQ$58,COLUMN(heat!J$32),FALSE)</f>
        <v>199505918239.267</v>
      </c>
      <c r="K21">
        <f>VLOOKUP($A21,heat!$A$2:$AQ$28,COLUMN(heat!K$2),FALSE)+VLOOKUP($A21,heat!$A$32:$AQ$58,COLUMN(heat!K$32),FALSE)</f>
        <v>201783800406.23608</v>
      </c>
      <c r="L21">
        <f>VLOOKUP($A21,heat!$A$2:$AQ$28,COLUMN(heat!L$2),FALSE)+VLOOKUP($A21,heat!$A$32:$AQ$58,COLUMN(heat!L$32),FALSE)</f>
        <v>203976102535.27457</v>
      </c>
      <c r="M21">
        <f>VLOOKUP($A21,heat!$A$2:$AQ$28,COLUMN(heat!M$2),FALSE)+VLOOKUP($A21,heat!$A$32:$AQ$58,COLUMN(heat!M$32),FALSE)</f>
        <v>205782224600.20313</v>
      </c>
      <c r="N21">
        <f>VLOOKUP($A21,heat!$A$2:$AQ$28,COLUMN(heat!N$2),FALSE)+VLOOKUP($A21,heat!$A$32:$AQ$58,COLUMN(heat!N$32),FALSE)</f>
        <v>207504812580.97925</v>
      </c>
      <c r="O21">
        <f>VLOOKUP($A21,heat!$A$2:$AQ$28,COLUMN(heat!O$2),FALSE)+VLOOKUP($A21,heat!$A$32:$AQ$58,COLUMN(heat!O$32),FALSE)</f>
        <v>209146643627.79321</v>
      </c>
      <c r="P21">
        <f>VLOOKUP($A21,heat!$A$2:$AQ$28,COLUMN(heat!P$2),FALSE)+VLOOKUP($A21,heat!$A$32:$AQ$58,COLUMN(heat!P$32),FALSE)</f>
        <v>210709702005.18616</v>
      </c>
      <c r="Q21">
        <f>VLOOKUP($A21,heat!$A$2:$AQ$28,COLUMN(heat!Q$2),FALSE)+VLOOKUP($A21,heat!$A$32:$AQ$58,COLUMN(heat!Q$32),FALSE)</f>
        <v>212193180587.58728</v>
      </c>
      <c r="R21">
        <f>VLOOKUP($A21,heat!$A$2:$AQ$28,COLUMN(heat!R$2),FALSE)+VLOOKUP($A21,heat!$A$32:$AQ$58,COLUMN(heat!R$32),FALSE)</f>
        <v>213386568639.64941</v>
      </c>
      <c r="S21">
        <f>VLOOKUP($A21,heat!$A$2:$AQ$28,COLUMN(heat!S$2),FALSE)+VLOOKUP($A21,heat!$A$32:$AQ$58,COLUMN(heat!S$32),FALSE)</f>
        <v>214708856903.81158</v>
      </c>
      <c r="T21">
        <f>VLOOKUP($A21,heat!$A$2:$AQ$28,COLUMN(heat!T$2),FALSE)+VLOOKUP($A21,heat!$A$32:$AQ$58,COLUMN(heat!T$32),FALSE)</f>
        <v>215947774639.13147</v>
      </c>
      <c r="U21">
        <f>VLOOKUP($A21,heat!$A$2:$AQ$28,COLUMN(heat!U$2),FALSE)+VLOOKUP($A21,heat!$A$32:$AQ$58,COLUMN(heat!U$32),FALSE)</f>
        <v>217100383051.08041</v>
      </c>
      <c r="V21">
        <f>VLOOKUP($A21,heat!$A$2:$AQ$28,COLUMN(heat!V$2),FALSE)+VLOOKUP($A21,heat!$A$32:$AQ$58,COLUMN(heat!V$32),FALSE)</f>
        <v>218163375468.98184</v>
      </c>
      <c r="W21">
        <f>VLOOKUP($A21,heat!$A$2:$AQ$28,COLUMN(heat!W$2),FALSE)+VLOOKUP($A21,heat!$A$32:$AQ$58,COLUMN(heat!W$32),FALSE)</f>
        <v>219000844947.26022</v>
      </c>
      <c r="X21">
        <f>VLOOKUP($A21,heat!$A$2:$AQ$28,COLUMN(heat!X$2),FALSE)+VLOOKUP($A21,heat!$A$32:$AQ$58,COLUMN(heat!X$32),FALSE)</f>
        <v>219389759471.03363</v>
      </c>
      <c r="Y21">
        <f>VLOOKUP($A21,heat!$A$2:$AQ$28,COLUMN(heat!Y$2),FALSE)+VLOOKUP($A21,heat!$A$32:$AQ$58,COLUMN(heat!Y$32),FALSE)</f>
        <v>219539918677.37662</v>
      </c>
      <c r="Z21">
        <f>VLOOKUP($A21,heat!$A$2:$AQ$28,COLUMN(heat!Z$2),FALSE)+VLOOKUP($A21,heat!$A$32:$AQ$58,COLUMN(heat!Z$32),FALSE)</f>
        <v>219447536684.08694</v>
      </c>
      <c r="AA21">
        <f>VLOOKUP($A21,heat!$A$2:$AQ$28,COLUMN(heat!AA$2),FALSE)+VLOOKUP($A21,heat!$A$32:$AQ$58,COLUMN(heat!AA$32),FALSE)</f>
        <v>219107223017.98422</v>
      </c>
      <c r="AB21">
        <f>VLOOKUP($A21,heat!$A$2:$AQ$28,COLUMN(heat!AB$2),FALSE)+VLOOKUP($A21,heat!$A$32:$AQ$58,COLUMN(heat!AB$32),FALSE)</f>
        <v>218516420826.96429</v>
      </c>
      <c r="AC21">
        <f>VLOOKUP($A21,heat!$A$2:$AQ$28,COLUMN(heat!AC$2),FALSE)+VLOOKUP($A21,heat!$A$32:$AQ$58,COLUMN(heat!AC$32),FALSE)</f>
        <v>217673288308.38071</v>
      </c>
      <c r="AD21">
        <f>VLOOKUP($A21,heat!$A$2:$AQ$28,COLUMN(heat!AD$2),FALSE)+VLOOKUP($A21,heat!$A$32:$AQ$58,COLUMN(heat!AD$32),FALSE)</f>
        <v>216576753315.21701</v>
      </c>
      <c r="AE21">
        <f>VLOOKUP($A21,heat!$A$2:$AQ$28,COLUMN(heat!AE$2),FALSE)+VLOOKUP($A21,heat!$A$32:$AQ$58,COLUMN(heat!AE$32),FALSE)</f>
        <v>215224411921.04861</v>
      </c>
      <c r="AF21">
        <f>VLOOKUP($A21,heat!$A$2:$AQ$28,COLUMN(heat!AF$2),FALSE)+VLOOKUP($A21,heat!$A$32:$AQ$58,COLUMN(heat!AF$32),FALSE)</f>
        <v>213616915071.22519</v>
      </c>
      <c r="AG21">
        <f>VLOOKUP($A21,heat!$A$2:$AQ$28,COLUMN(heat!AG$2),FALSE)+VLOOKUP($A21,heat!$A$32:$AQ$58,COLUMN(heat!AG$32),FALSE)</f>
        <v>211753705976.55981</v>
      </c>
      <c r="AH21">
        <f>VLOOKUP($A21,heat!$A$2:$AQ$28,COLUMN(heat!AH$2),FALSE)+VLOOKUP($A21,heat!$A$32:$AQ$58,COLUMN(heat!AH$32),FALSE)</f>
        <v>209427202688.20047</v>
      </c>
      <c r="AI21">
        <f>VLOOKUP($A21,heat!$A$2:$AQ$28,COLUMN(heat!AI$2),FALSE)+VLOOKUP($A21,heat!$A$32:$AQ$58,COLUMN(heat!AI$32),FALSE)</f>
        <v>206853725805.58163</v>
      </c>
      <c r="AJ21">
        <f>VLOOKUP($A21,heat!$A$2:$AQ$28,COLUMN(heat!AJ$2),FALSE)+VLOOKUP($A21,heat!$A$32:$AQ$58,COLUMN(heat!AJ$32),FALSE)</f>
        <v>204036572686.02972</v>
      </c>
      <c r="AK21">
        <f>VLOOKUP($A21,heat!$A$2:$AQ$28,COLUMN(heat!AK$2),FALSE)+VLOOKUP($A21,heat!$A$32:$AQ$58,COLUMN(heat!AK$32),FALSE)</f>
        <v>200980147725.47125</v>
      </c>
      <c r="AL21">
        <f>VLOOKUP($A21,heat!$A$2:$AQ$28,COLUMN(heat!AL$2),FALSE)+VLOOKUP($A21,heat!$A$32:$AQ$58,COLUMN(heat!AL$32),FALSE)</f>
        <v>197689978343.00385</v>
      </c>
      <c r="AM21">
        <f>VLOOKUP($A21,heat!$A$2:$AQ$28,COLUMN(heat!AM$2),FALSE)+VLOOKUP($A21,heat!$A$32:$AQ$58,COLUMN(heat!AM$32),FALSE)</f>
        <v>194170760806.97174</v>
      </c>
      <c r="AN21">
        <f>VLOOKUP($A21,heat!$A$2:$AQ$28,COLUMN(heat!AN$2),FALSE)+VLOOKUP($A21,heat!$A$32:$AQ$58,COLUMN(heat!AN$32),FALSE)</f>
        <v>190430385567.00616</v>
      </c>
      <c r="AO21">
        <f>VLOOKUP($A21,heat!$A$2:$AQ$28,COLUMN(heat!AO$2),FALSE)+VLOOKUP($A21,heat!$A$32:$AQ$58,COLUMN(heat!AO$32),FALSE)</f>
        <v>186475979690.90552</v>
      </c>
      <c r="AP21">
        <f>VLOOKUP($A21,heat!$A$2:$AQ$28,COLUMN(heat!AP$2),FALSE)+VLOOKUP($A21,heat!$A$32:$AQ$58,COLUMN(heat!AP$32),FALSE)</f>
        <v>182317778207.63965</v>
      </c>
      <c r="AQ21">
        <f>VLOOKUP($A21,heat!$A$2:$AQ$28,COLUMN(heat!AQ$2),FALSE)+VLOOKUP($A21,heat!$A$32:$AQ$58,COLUMN(heat!AQ$32),FALSE)</f>
        <v>177965283756.6445</v>
      </c>
    </row>
    <row r="22" spans="1:43">
      <c r="A22" s="37" t="s">
        <v>635</v>
      </c>
      <c r="B22">
        <f>VLOOKUP($A22,heat!$A$2:$AQ$28,COLUMN(heat!B$2),FALSE)+VLOOKUP($A22,heat!$A$32:$AQ$58,COLUMN(heat!B$32),FALSE)</f>
        <v>336345211515.55719</v>
      </c>
      <c r="C22">
        <f>VLOOKUP($A22,heat!$A$2:$AQ$28,COLUMN(heat!C$2),FALSE)+VLOOKUP($A22,heat!$A$32:$AQ$58,COLUMN(heat!C$32),FALSE)</f>
        <v>353650288178.72046</v>
      </c>
      <c r="D22">
        <f>VLOOKUP($A22,heat!$A$2:$AQ$28,COLUMN(heat!D$2),FALSE)+VLOOKUP($A22,heat!$A$32:$AQ$58,COLUMN(heat!D$32),FALSE)</f>
        <v>390089887737.19696</v>
      </c>
      <c r="E22">
        <f>VLOOKUP($A22,heat!$A$2:$AQ$28,COLUMN(heat!E$2),FALSE)+VLOOKUP($A22,heat!$A$32:$AQ$58,COLUMN(heat!E$32),FALSE)</f>
        <v>392825366849.0675</v>
      </c>
      <c r="F22">
        <f>VLOOKUP($A22,heat!$A$2:$AQ$28,COLUMN(heat!F$2),FALSE)+VLOOKUP($A22,heat!$A$32:$AQ$58,COLUMN(heat!F$32),FALSE)</f>
        <v>394625988462.27386</v>
      </c>
      <c r="G22">
        <f>VLOOKUP($A22,heat!$A$2:$AQ$28,COLUMN(heat!G$2),FALSE)+VLOOKUP($A22,heat!$A$32:$AQ$58,COLUMN(heat!G$32),FALSE)</f>
        <v>395775596717.89648</v>
      </c>
      <c r="H22">
        <f>VLOOKUP($A22,heat!$A$2:$AQ$28,COLUMN(heat!H$2),FALSE)+VLOOKUP($A22,heat!$A$32:$AQ$58,COLUMN(heat!H$32),FALSE)</f>
        <v>396446854889.12579</v>
      </c>
      <c r="I22">
        <f>VLOOKUP($A22,heat!$A$2:$AQ$28,COLUMN(heat!I$2),FALSE)+VLOOKUP($A22,heat!$A$32:$AQ$58,COLUMN(heat!I$32),FALSE)</f>
        <v>396537807764.27808</v>
      </c>
      <c r="J22">
        <f>VLOOKUP($A22,heat!$A$2:$AQ$28,COLUMN(heat!J$2),FALSE)+VLOOKUP($A22,heat!$A$32:$AQ$58,COLUMN(heat!J$32),FALSE)</f>
        <v>396456433398.78058</v>
      </c>
      <c r="K22">
        <f>VLOOKUP($A22,heat!$A$2:$AQ$28,COLUMN(heat!K$2),FALSE)+VLOOKUP($A22,heat!$A$32:$AQ$58,COLUMN(heat!K$32),FALSE)</f>
        <v>396213405959.75055</v>
      </c>
      <c r="L22">
        <f>VLOOKUP($A22,heat!$A$2:$AQ$28,COLUMN(heat!L$2),FALSE)+VLOOKUP($A22,heat!$A$32:$AQ$58,COLUMN(heat!L$32),FALSE)</f>
        <v>395816678320.33228</v>
      </c>
      <c r="M22">
        <f>VLOOKUP($A22,heat!$A$2:$AQ$28,COLUMN(heat!M$2),FALSE)+VLOOKUP($A22,heat!$A$32:$AQ$58,COLUMN(heat!M$32),FALSE)</f>
        <v>394687052176.2356</v>
      </c>
      <c r="N22">
        <f>VLOOKUP($A22,heat!$A$2:$AQ$28,COLUMN(heat!N$2),FALSE)+VLOOKUP($A22,heat!$A$32:$AQ$58,COLUMN(heat!N$32),FALSE)</f>
        <v>393415878398.00598</v>
      </c>
      <c r="O22">
        <f>VLOOKUP($A22,heat!$A$2:$AQ$28,COLUMN(heat!O$2),FALSE)+VLOOKUP($A22,heat!$A$32:$AQ$58,COLUMN(heat!O$32),FALSE)</f>
        <v>392005806165.27521</v>
      </c>
      <c r="P22">
        <f>VLOOKUP($A22,heat!$A$2:$AQ$28,COLUMN(heat!P$2),FALSE)+VLOOKUP($A22,heat!$A$32:$AQ$58,COLUMN(heat!P$32),FALSE)</f>
        <v>390458096496.33087</v>
      </c>
      <c r="Q22">
        <f>VLOOKUP($A22,heat!$A$2:$AQ$28,COLUMN(heat!Q$2),FALSE)+VLOOKUP($A22,heat!$A$32:$AQ$58,COLUMN(heat!Q$32),FALSE)</f>
        <v>388769020550.58948</v>
      </c>
      <c r="R22">
        <f>VLOOKUP($A22,heat!$A$2:$AQ$28,COLUMN(heat!R$2),FALSE)+VLOOKUP($A22,heat!$A$32:$AQ$58,COLUMN(heat!R$32),FALSE)</f>
        <v>386555297516.24615</v>
      </c>
      <c r="S22">
        <f>VLOOKUP($A22,heat!$A$2:$AQ$28,COLUMN(heat!S$2),FALSE)+VLOOKUP($A22,heat!$A$32:$AQ$58,COLUMN(heat!S$32),FALSE)</f>
        <v>384578570818.62982</v>
      </c>
      <c r="T22">
        <f>VLOOKUP($A22,heat!$A$2:$AQ$28,COLUMN(heat!T$2),FALSE)+VLOOKUP($A22,heat!$A$32:$AQ$58,COLUMN(heat!T$32),FALSE)</f>
        <v>382448685763.00964</v>
      </c>
      <c r="U22">
        <f>VLOOKUP($A22,heat!$A$2:$AQ$28,COLUMN(heat!U$2),FALSE)+VLOOKUP($A22,heat!$A$32:$AQ$58,COLUMN(heat!U$32),FALSE)</f>
        <v>380159444744.88947</v>
      </c>
      <c r="V22">
        <f>VLOOKUP($A22,heat!$A$2:$AQ$28,COLUMN(heat!V$2),FALSE)+VLOOKUP($A22,heat!$A$32:$AQ$58,COLUMN(heat!V$32),FALSE)</f>
        <v>377704422572.47839</v>
      </c>
      <c r="W22">
        <f>VLOOKUP($A22,heat!$A$2:$AQ$28,COLUMN(heat!W$2),FALSE)+VLOOKUP($A22,heat!$A$32:$AQ$58,COLUMN(heat!W$32),FALSE)</f>
        <v>374850651181.32172</v>
      </c>
      <c r="X22">
        <f>VLOOKUP($A22,heat!$A$2:$AQ$28,COLUMN(heat!X$2),FALSE)+VLOOKUP($A22,heat!$A$32:$AQ$58,COLUMN(heat!X$32),FALSE)</f>
        <v>371228511786.40259</v>
      </c>
      <c r="Y22">
        <f>VLOOKUP($A22,heat!$A$2:$AQ$28,COLUMN(heat!Y$2),FALSE)+VLOOKUP($A22,heat!$A$32:$AQ$58,COLUMN(heat!Y$32),FALSE)</f>
        <v>367209790827.10492</v>
      </c>
      <c r="Z22">
        <f>VLOOKUP($A22,heat!$A$2:$AQ$28,COLUMN(heat!Z$2),FALSE)+VLOOKUP($A22,heat!$A$32:$AQ$58,COLUMN(heat!Z$32),FALSE)</f>
        <v>362796906733.72089</v>
      </c>
      <c r="AA22">
        <f>VLOOKUP($A22,heat!$A$2:$AQ$28,COLUMN(heat!AA$2),FALSE)+VLOOKUP($A22,heat!$A$32:$AQ$58,COLUMN(heat!AA$32),FALSE)</f>
        <v>357990091673.59845</v>
      </c>
      <c r="AB22">
        <f>VLOOKUP($A22,heat!$A$2:$AQ$28,COLUMN(heat!AB$2),FALSE)+VLOOKUP($A22,heat!$A$32:$AQ$58,COLUMN(heat!AB$32),FALSE)</f>
        <v>352794737953.1416</v>
      </c>
      <c r="AC22">
        <f>VLOOKUP($A22,heat!$A$2:$AQ$28,COLUMN(heat!AC$2),FALSE)+VLOOKUP($A22,heat!$A$32:$AQ$58,COLUMN(heat!AC$32),FALSE)</f>
        <v>347217771091.09186</v>
      </c>
      <c r="AD22">
        <f>VLOOKUP($A22,heat!$A$2:$AQ$28,COLUMN(heat!AD$2),FALSE)+VLOOKUP($A22,heat!$A$32:$AQ$58,COLUMN(heat!AD$32),FALSE)</f>
        <v>341267694464.47339</v>
      </c>
      <c r="AE22">
        <f>VLOOKUP($A22,heat!$A$2:$AQ$28,COLUMN(heat!AE$2),FALSE)+VLOOKUP($A22,heat!$A$32:$AQ$58,COLUMN(heat!AE$32),FALSE)</f>
        <v>334951272507.19818</v>
      </c>
      <c r="AF22">
        <f>VLOOKUP($A22,heat!$A$2:$AQ$28,COLUMN(heat!AF$2),FALSE)+VLOOKUP($A22,heat!$A$32:$AQ$58,COLUMN(heat!AF$32),FALSE)</f>
        <v>328280430655.71362</v>
      </c>
      <c r="AG22">
        <f>VLOOKUP($A22,heat!$A$2:$AQ$28,COLUMN(heat!AG$2),FALSE)+VLOOKUP($A22,heat!$A$32:$AQ$58,COLUMN(heat!AG$32),FALSE)</f>
        <v>321265519333.34564</v>
      </c>
      <c r="AH22">
        <f>VLOOKUP($A22,heat!$A$2:$AQ$28,COLUMN(heat!AH$2),FALSE)+VLOOKUP($A22,heat!$A$32:$AQ$58,COLUMN(heat!AH$32),FALSE)</f>
        <v>313607259766.73651</v>
      </c>
      <c r="AI22">
        <f>VLOOKUP($A22,heat!$A$2:$AQ$28,COLUMN(heat!AI$2),FALSE)+VLOOKUP($A22,heat!$A$32:$AQ$58,COLUMN(heat!AI$32),FALSE)</f>
        <v>305649577995.42474</v>
      </c>
      <c r="AJ22">
        <f>VLOOKUP($A22,heat!$A$2:$AQ$28,COLUMN(heat!AJ$2),FALSE)+VLOOKUP($A22,heat!$A$32:$AQ$58,COLUMN(heat!AJ$32),FALSE)</f>
        <v>297409177462.85327</v>
      </c>
      <c r="AK22">
        <f>VLOOKUP($A22,heat!$A$2:$AQ$28,COLUMN(heat!AK$2),FALSE)+VLOOKUP($A22,heat!$A$32:$AQ$58,COLUMN(heat!AK$32),FALSE)</f>
        <v>288904523527.08142</v>
      </c>
      <c r="AL22">
        <f>VLOOKUP($A22,heat!$A$2:$AQ$28,COLUMN(heat!AL$2),FALSE)+VLOOKUP($A22,heat!$A$32:$AQ$58,COLUMN(heat!AL$32),FALSE)</f>
        <v>280155778687.40442</v>
      </c>
      <c r="AM22">
        <f>VLOOKUP($A22,heat!$A$2:$AQ$28,COLUMN(heat!AM$2),FALSE)+VLOOKUP($A22,heat!$A$32:$AQ$58,COLUMN(heat!AM$32),FALSE)</f>
        <v>271181981169.95929</v>
      </c>
      <c r="AN22">
        <f>VLOOKUP($A22,heat!$A$2:$AQ$28,COLUMN(heat!AN$2),FALSE)+VLOOKUP($A22,heat!$A$32:$AQ$58,COLUMN(heat!AN$32),FALSE)</f>
        <v>262006690092.08755</v>
      </c>
      <c r="AO22">
        <f>VLOOKUP($A22,heat!$A$2:$AQ$28,COLUMN(heat!AO$2),FALSE)+VLOOKUP($A22,heat!$A$32:$AQ$58,COLUMN(heat!AO$32),FALSE)</f>
        <v>252652310562.0712</v>
      </c>
      <c r="AP22">
        <f>VLOOKUP($A22,heat!$A$2:$AQ$28,COLUMN(heat!AP$2),FALSE)+VLOOKUP($A22,heat!$A$32:$AQ$58,COLUMN(heat!AP$32),FALSE)</f>
        <v>243145352021.91989</v>
      </c>
      <c r="AQ22">
        <f>VLOOKUP($A22,heat!$A$2:$AQ$28,COLUMN(heat!AQ$2),FALSE)+VLOOKUP($A22,heat!$A$32:$AQ$58,COLUMN(heat!AQ$32),FALSE)</f>
        <v>233511070374.87491</v>
      </c>
    </row>
    <row r="23" spans="1:43">
      <c r="A23" s="37" t="s">
        <v>636</v>
      </c>
      <c r="B23">
        <f>VLOOKUP($A23,heat!$A$2:$AQ$28,COLUMN(heat!B$2),FALSE)+VLOOKUP($A23,heat!$A$32:$AQ$58,COLUMN(heat!B$32),FALSE)</f>
        <v>384357158775.87317</v>
      </c>
      <c r="C23">
        <f>VLOOKUP($A23,heat!$A$2:$AQ$28,COLUMN(heat!C$2),FALSE)+VLOOKUP($A23,heat!$A$32:$AQ$58,COLUMN(heat!C$32),FALSE)</f>
        <v>360669065916.11493</v>
      </c>
      <c r="D23">
        <f>VLOOKUP($A23,heat!$A$2:$AQ$28,COLUMN(heat!D$2),FALSE)+VLOOKUP($A23,heat!$A$32:$AQ$58,COLUMN(heat!D$32),FALSE)</f>
        <v>414694847416.77252</v>
      </c>
      <c r="E23">
        <f>VLOOKUP($A23,heat!$A$2:$AQ$28,COLUMN(heat!E$2),FALSE)+VLOOKUP($A23,heat!$A$32:$AQ$58,COLUMN(heat!E$32),FALSE)</f>
        <v>415748475067.83185</v>
      </c>
      <c r="F23">
        <f>VLOOKUP($A23,heat!$A$2:$AQ$28,COLUMN(heat!F$2),FALSE)+VLOOKUP($A23,heat!$A$32:$AQ$58,COLUMN(heat!F$32),FALSE)</f>
        <v>415176037022.75366</v>
      </c>
      <c r="G23">
        <f>VLOOKUP($A23,heat!$A$2:$AQ$28,COLUMN(heat!G$2),FALSE)+VLOOKUP($A23,heat!$A$32:$AQ$58,COLUMN(heat!G$32),FALSE)</f>
        <v>413295623682.27905</v>
      </c>
      <c r="H23">
        <f>VLOOKUP($A23,heat!$A$2:$AQ$28,COLUMN(heat!H$2),FALSE)+VLOOKUP($A23,heat!$A$32:$AQ$58,COLUMN(heat!H$32),FALSE)</f>
        <v>410305855689.633</v>
      </c>
      <c r="I23">
        <f>VLOOKUP($A23,heat!$A$2:$AQ$28,COLUMN(heat!I$2),FALSE)+VLOOKUP($A23,heat!$A$32:$AQ$58,COLUMN(heat!I$32),FALSE)</f>
        <v>406120190814.27191</v>
      </c>
      <c r="J23">
        <f>VLOOKUP($A23,heat!$A$2:$AQ$28,COLUMN(heat!J$2),FALSE)+VLOOKUP($A23,heat!$A$32:$AQ$58,COLUMN(heat!J$32),FALSE)</f>
        <v>401175113131.03497</v>
      </c>
      <c r="K23">
        <f>VLOOKUP($A23,heat!$A$2:$AQ$28,COLUMN(heat!K$2),FALSE)+VLOOKUP($A23,heat!$A$32:$AQ$58,COLUMN(heat!K$32),FALSE)</f>
        <v>395491089710.16431</v>
      </c>
      <c r="L23">
        <f>VLOOKUP($A23,heat!$A$2:$AQ$28,COLUMN(heat!L$2),FALSE)+VLOOKUP($A23,heat!$A$32:$AQ$58,COLUMN(heat!L$32),FALSE)</f>
        <v>389084709263.86316</v>
      </c>
      <c r="M23">
        <f>VLOOKUP($A23,heat!$A$2:$AQ$28,COLUMN(heat!M$2),FALSE)+VLOOKUP($A23,heat!$A$32:$AQ$58,COLUMN(heat!M$32),FALSE)</f>
        <v>381404062120.93469</v>
      </c>
      <c r="N23">
        <f>VLOOKUP($A23,heat!$A$2:$AQ$28,COLUMN(heat!N$2),FALSE)+VLOOKUP($A23,heat!$A$32:$AQ$58,COLUMN(heat!N$32),FALSE)</f>
        <v>373048574180.48193</v>
      </c>
      <c r="O23">
        <f>VLOOKUP($A23,heat!$A$2:$AQ$28,COLUMN(heat!O$2),FALSE)+VLOOKUP($A23,heat!$A$32:$AQ$58,COLUMN(heat!O$32),FALSE)</f>
        <v>364029247897.03473</v>
      </c>
      <c r="P23">
        <f>VLOOKUP($A23,heat!$A$2:$AQ$28,COLUMN(heat!P$2),FALSE)+VLOOKUP($A23,heat!$A$32:$AQ$58,COLUMN(heat!P$32),FALSE)</f>
        <v>354355053848.04779</v>
      </c>
      <c r="Q23">
        <f>VLOOKUP($A23,heat!$A$2:$AQ$28,COLUMN(heat!Q$2),FALSE)+VLOOKUP($A23,heat!$A$32:$AQ$58,COLUMN(heat!Q$32),FALSE)</f>
        <v>344029916323.16266</v>
      </c>
      <c r="R23">
        <f>VLOOKUP($A23,heat!$A$2:$AQ$28,COLUMN(heat!R$2),FALSE)+VLOOKUP($A23,heat!$A$32:$AQ$58,COLUMN(heat!R$32),FALSE)</f>
        <v>332730939054.9837</v>
      </c>
      <c r="S23">
        <f>VLOOKUP($A23,heat!$A$2:$AQ$28,COLUMN(heat!S$2),FALSE)+VLOOKUP($A23,heat!$A$32:$AQ$58,COLUMN(heat!S$32),FALSE)</f>
        <v>321130323950.44745</v>
      </c>
      <c r="T23">
        <f>VLOOKUP($A23,heat!$A$2:$AQ$28,COLUMN(heat!T$2),FALSE)+VLOOKUP($A23,heat!$A$32:$AQ$58,COLUMN(heat!T$32),FALSE)</f>
        <v>325738559540.63098</v>
      </c>
      <c r="U23">
        <f>VLOOKUP($A23,heat!$A$2:$AQ$28,COLUMN(heat!U$2),FALSE)+VLOOKUP($A23,heat!$A$32:$AQ$58,COLUMN(heat!U$32),FALSE)</f>
        <v>330271637855.98651</v>
      </c>
      <c r="V23">
        <f>VLOOKUP($A23,heat!$A$2:$AQ$28,COLUMN(heat!V$2),FALSE)+VLOOKUP($A23,heat!$A$32:$AQ$58,COLUMN(heat!V$32),FALSE)</f>
        <v>334723984362.26904</v>
      </c>
      <c r="W23">
        <f>VLOOKUP($A23,heat!$A$2:$AQ$28,COLUMN(heat!W$2),FALSE)+VLOOKUP($A23,heat!$A$32:$AQ$58,COLUMN(heat!W$32),FALSE)</f>
        <v>338884599520.88928</v>
      </c>
      <c r="X23">
        <f>VLOOKUP($A23,heat!$A$2:$AQ$28,COLUMN(heat!X$2),FALSE)+VLOOKUP($A23,heat!$A$32:$AQ$58,COLUMN(heat!X$32),FALSE)</f>
        <v>342399225127.54187</v>
      </c>
      <c r="Y23">
        <f>VLOOKUP($A23,heat!$A$2:$AQ$28,COLUMN(heat!Y$2),FALSE)+VLOOKUP($A23,heat!$A$32:$AQ$58,COLUMN(heat!Y$32),FALSE)</f>
        <v>345582755560.14185</v>
      </c>
      <c r="Z23">
        <f>VLOOKUP($A23,heat!$A$2:$AQ$28,COLUMN(heat!Z$2),FALSE)+VLOOKUP($A23,heat!$A$32:$AQ$58,COLUMN(heat!Z$32),FALSE)</f>
        <v>348421952820.30579</v>
      </c>
      <c r="AA23">
        <f>VLOOKUP($A23,heat!$A$2:$AQ$28,COLUMN(heat!AA$2),FALSE)+VLOOKUP($A23,heat!$A$32:$AQ$58,COLUMN(heat!AA$32),FALSE)</f>
        <v>350900554632.61084</v>
      </c>
      <c r="AB23">
        <f>VLOOKUP($A23,heat!$A$2:$AQ$28,COLUMN(heat!AB$2),FALSE)+VLOOKUP($A23,heat!$A$32:$AQ$58,COLUMN(heat!AB$32),FALSE)</f>
        <v>353006308543.03925</v>
      </c>
      <c r="AC23">
        <f>VLOOKUP($A23,heat!$A$2:$AQ$28,COLUMN(heat!AC$2),FALSE)+VLOOKUP($A23,heat!$A$32:$AQ$58,COLUMN(heat!AC$32),FALSE)</f>
        <v>354727691964.8277</v>
      </c>
      <c r="AD23">
        <f>VLOOKUP($A23,heat!$A$2:$AQ$28,COLUMN(heat!AD$2),FALSE)+VLOOKUP($A23,heat!$A$32:$AQ$58,COLUMN(heat!AD$32),FALSE)</f>
        <v>356054029352.33282</v>
      </c>
      <c r="AE23">
        <f>VLOOKUP($A23,heat!$A$2:$AQ$28,COLUMN(heat!AE$2),FALSE)+VLOOKUP($A23,heat!$A$32:$AQ$58,COLUMN(heat!AE$32),FALSE)</f>
        <v>356972039219.85046</v>
      </c>
      <c r="AF23">
        <f>VLOOKUP($A23,heat!$A$2:$AQ$28,COLUMN(heat!AF$2),FALSE)+VLOOKUP($A23,heat!$A$32:$AQ$58,COLUMN(heat!AF$32),FALSE)</f>
        <v>357473053007.93134</v>
      </c>
      <c r="AG23">
        <f>VLOOKUP($A23,heat!$A$2:$AQ$28,COLUMN(heat!AG$2),FALSE)+VLOOKUP($A23,heat!$A$32:$AQ$58,COLUMN(heat!AG$32),FALSE)</f>
        <v>357546020268.47815</v>
      </c>
      <c r="AH23">
        <f>VLOOKUP($A23,heat!$A$2:$AQ$28,COLUMN(heat!AH$2),FALSE)+VLOOKUP($A23,heat!$A$32:$AQ$58,COLUMN(heat!AH$32),FALSE)</f>
        <v>356826718405.01984</v>
      </c>
      <c r="AI23">
        <f>VLOOKUP($A23,heat!$A$2:$AQ$28,COLUMN(heat!AI$2),FALSE)+VLOOKUP($A23,heat!$A$32:$AQ$58,COLUMN(heat!AI$32),FALSE)</f>
        <v>355666414985.96515</v>
      </c>
      <c r="AJ23">
        <f>VLOOKUP($A23,heat!$A$2:$AQ$28,COLUMN(heat!AJ$2),FALSE)+VLOOKUP($A23,heat!$A$32:$AQ$58,COLUMN(heat!AJ$32),FALSE)</f>
        <v>354059651658.34119</v>
      </c>
      <c r="AK23">
        <f>VLOOKUP($A23,heat!$A$2:$AQ$28,COLUMN(heat!AK$2),FALSE)+VLOOKUP($A23,heat!$A$32:$AQ$58,COLUMN(heat!AK$32),FALSE)</f>
        <v>352002645510.55908</v>
      </c>
      <c r="AL23">
        <f>VLOOKUP($A23,heat!$A$2:$AQ$28,COLUMN(heat!AL$2),FALSE)+VLOOKUP($A23,heat!$A$32:$AQ$58,COLUMN(heat!AL$32),FALSE)</f>
        <v>349493390538.33368</v>
      </c>
      <c r="AM23">
        <f>VLOOKUP($A23,heat!$A$2:$AQ$28,COLUMN(heat!AM$2),FALSE)+VLOOKUP($A23,heat!$A$32:$AQ$58,COLUMN(heat!AM$32),FALSE)</f>
        <v>346528249026.78412</v>
      </c>
      <c r="AN23">
        <f>VLOOKUP($A23,heat!$A$2:$AQ$28,COLUMN(heat!AN$2),FALSE)+VLOOKUP($A23,heat!$A$32:$AQ$58,COLUMN(heat!AN$32),FALSE)</f>
        <v>343109120913.92151</v>
      </c>
      <c r="AO23">
        <f>VLOOKUP($A23,heat!$A$2:$AQ$28,COLUMN(heat!AO$2),FALSE)+VLOOKUP($A23,heat!$A$32:$AQ$58,COLUMN(heat!AO$32),FALSE)</f>
        <v>339236507211.62677</v>
      </c>
      <c r="AP23">
        <f>VLOOKUP($A23,heat!$A$2:$AQ$28,COLUMN(heat!AP$2),FALSE)+VLOOKUP($A23,heat!$A$32:$AQ$58,COLUMN(heat!AP$32),FALSE)</f>
        <v>334916548778.33478</v>
      </c>
      <c r="AQ23">
        <f>VLOOKUP($A23,heat!$A$2:$AQ$28,COLUMN(heat!AQ$2),FALSE)+VLOOKUP($A23,heat!$A$32:$AQ$58,COLUMN(heat!AQ$32),FALSE)</f>
        <v>330154176490.67004</v>
      </c>
    </row>
    <row r="24" spans="1:43">
      <c r="A24" s="37" t="s">
        <v>637</v>
      </c>
      <c r="B24">
        <f>VLOOKUP($A24,heat!$A$2:$AQ$28,COLUMN(heat!B$2),FALSE)+VLOOKUP($A24,heat!$A$32:$AQ$58,COLUMN(heat!B$32),FALSE)</f>
        <v>16370195390.78829</v>
      </c>
      <c r="C24">
        <f>VLOOKUP($A24,heat!$A$2:$AQ$28,COLUMN(heat!C$2),FALSE)+VLOOKUP($A24,heat!$A$32:$AQ$58,COLUMN(heat!C$32),FALSE)</f>
        <v>16821665500.291544</v>
      </c>
      <c r="D24">
        <f>VLOOKUP($A24,heat!$A$2:$AQ$28,COLUMN(heat!D$2),FALSE)+VLOOKUP($A24,heat!$A$32:$AQ$58,COLUMN(heat!D$32),FALSE)</f>
        <v>18325554148.328106</v>
      </c>
      <c r="E24">
        <f>VLOOKUP($A24,heat!$A$2:$AQ$28,COLUMN(heat!E$2),FALSE)+VLOOKUP($A24,heat!$A$32:$AQ$58,COLUMN(heat!E$32),FALSE)</f>
        <v>18785658802.950165</v>
      </c>
      <c r="F24">
        <f>VLOOKUP($A24,heat!$A$2:$AQ$28,COLUMN(heat!F$2),FALSE)+VLOOKUP($A24,heat!$A$32:$AQ$58,COLUMN(heat!F$32),FALSE)</f>
        <v>19206897091.527527</v>
      </c>
      <c r="G24">
        <f>VLOOKUP($A24,heat!$A$2:$AQ$28,COLUMN(heat!G$2),FALSE)+VLOOKUP($A24,heat!$A$32:$AQ$58,COLUMN(heat!G$32),FALSE)</f>
        <v>19601518298.981102</v>
      </c>
      <c r="H24">
        <f>VLOOKUP($A24,heat!$A$2:$AQ$28,COLUMN(heat!H$2),FALSE)+VLOOKUP($A24,heat!$A$32:$AQ$58,COLUMN(heat!H$32),FALSE)</f>
        <v>19977110271.304932</v>
      </c>
      <c r="I24">
        <f>VLOOKUP($A24,heat!$A$2:$AQ$28,COLUMN(heat!I$2),FALSE)+VLOOKUP($A24,heat!$A$32:$AQ$58,COLUMN(heat!I$32),FALSE)</f>
        <v>20327752759.160358</v>
      </c>
      <c r="J24">
        <f>VLOOKUP($A24,heat!$A$2:$AQ$28,COLUMN(heat!J$2),FALSE)+VLOOKUP($A24,heat!$A$32:$AQ$58,COLUMN(heat!J$32),FALSE)</f>
        <v>20673728867.357609</v>
      </c>
      <c r="K24">
        <f>VLOOKUP($A24,heat!$A$2:$AQ$28,COLUMN(heat!K$2),FALSE)+VLOOKUP($A24,heat!$A$32:$AQ$58,COLUMN(heat!K$32),FALSE)</f>
        <v>21015670741.417961</v>
      </c>
      <c r="L24">
        <f>VLOOKUP($A24,heat!$A$2:$AQ$28,COLUMN(heat!L$2),FALSE)+VLOOKUP($A24,heat!$A$32:$AQ$58,COLUMN(heat!L$32),FALSE)</f>
        <v>21354091951.573574</v>
      </c>
      <c r="M24">
        <f>VLOOKUP($A24,heat!$A$2:$AQ$28,COLUMN(heat!M$2),FALSE)+VLOOKUP($A24,heat!$A$32:$AQ$58,COLUMN(heat!M$32),FALSE)</f>
        <v>21657308197.085972</v>
      </c>
      <c r="N24">
        <f>VLOOKUP($A24,heat!$A$2:$AQ$28,COLUMN(heat!N$2),FALSE)+VLOOKUP($A24,heat!$A$32:$AQ$58,COLUMN(heat!N$32),FALSE)</f>
        <v>21956782307.765923</v>
      </c>
      <c r="O24">
        <f>VLOOKUP($A24,heat!$A$2:$AQ$28,COLUMN(heat!O$2),FALSE)+VLOOKUP($A24,heat!$A$32:$AQ$58,COLUMN(heat!O$32),FALSE)</f>
        <v>22252752529.239269</v>
      </c>
      <c r="P24">
        <f>VLOOKUP($A24,heat!$A$2:$AQ$28,COLUMN(heat!P$2),FALSE)+VLOOKUP($A24,heat!$A$32:$AQ$58,COLUMN(heat!P$32),FALSE)</f>
        <v>22545378989.32687</v>
      </c>
      <c r="Q24">
        <f>VLOOKUP($A24,heat!$A$2:$AQ$28,COLUMN(heat!Q$2),FALSE)+VLOOKUP($A24,heat!$A$32:$AQ$58,COLUMN(heat!Q$32),FALSE)</f>
        <v>22834526359.953575</v>
      </c>
      <c r="R24">
        <f>VLOOKUP($A24,heat!$A$2:$AQ$28,COLUMN(heat!R$2),FALSE)+VLOOKUP($A24,heat!$A$32:$AQ$58,COLUMN(heat!R$32),FALSE)</f>
        <v>23097358572.191193</v>
      </c>
      <c r="S24">
        <f>VLOOKUP($A24,heat!$A$2:$AQ$28,COLUMN(heat!S$2),FALSE)+VLOOKUP($A24,heat!$A$32:$AQ$58,COLUMN(heat!S$32),FALSE)</f>
        <v>23379040524.4571</v>
      </c>
      <c r="T24">
        <f>VLOOKUP($A24,heat!$A$2:$AQ$28,COLUMN(heat!T$2),FALSE)+VLOOKUP($A24,heat!$A$32:$AQ$58,COLUMN(heat!T$32),FALSE)</f>
        <v>23656671103.984676</v>
      </c>
      <c r="U24">
        <f>VLOOKUP($A24,heat!$A$2:$AQ$28,COLUMN(heat!U$2),FALSE)+VLOOKUP($A24,heat!$A$32:$AQ$58,COLUMN(heat!U$32),FALSE)</f>
        <v>23929867109.082214</v>
      </c>
      <c r="V24">
        <f>VLOOKUP($A24,heat!$A$2:$AQ$28,COLUMN(heat!V$2),FALSE)+VLOOKUP($A24,heat!$A$32:$AQ$58,COLUMN(heat!V$32),FALSE)</f>
        <v>24198195171.074337</v>
      </c>
      <c r="W24">
        <f>VLOOKUP($A24,heat!$A$2:$AQ$28,COLUMN(heat!W$2),FALSE)+VLOOKUP($A24,heat!$A$32:$AQ$58,COLUMN(heat!W$32),FALSE)</f>
        <v>24446409083.140095</v>
      </c>
      <c r="X24">
        <f>VLOOKUP($A24,heat!$A$2:$AQ$28,COLUMN(heat!X$2),FALSE)+VLOOKUP($A24,heat!$A$32:$AQ$58,COLUMN(heat!X$32),FALSE)</f>
        <v>24649077066.200874</v>
      </c>
      <c r="Y24">
        <f>VLOOKUP($A24,heat!$A$2:$AQ$28,COLUMN(heat!Y$2),FALSE)+VLOOKUP($A24,heat!$A$32:$AQ$58,COLUMN(heat!Y$32),FALSE)</f>
        <v>24829039793.197456</v>
      </c>
      <c r="Z24">
        <f>VLOOKUP($A24,heat!$A$2:$AQ$28,COLUMN(heat!Z$2),FALSE)+VLOOKUP($A24,heat!$A$32:$AQ$58,COLUMN(heat!Z$32),FALSE)</f>
        <v>24985417817.805946</v>
      </c>
      <c r="AA24">
        <f>VLOOKUP($A24,heat!$A$2:$AQ$28,COLUMN(heat!AA$2),FALSE)+VLOOKUP($A24,heat!$A$32:$AQ$58,COLUMN(heat!AA$32),FALSE)</f>
        <v>25117116613.914997</v>
      </c>
      <c r="AB24">
        <f>VLOOKUP($A24,heat!$A$2:$AQ$28,COLUMN(heat!AB$2),FALSE)+VLOOKUP($A24,heat!$A$32:$AQ$58,COLUMN(heat!AB$32),FALSE)</f>
        <v>25223330953.34993</v>
      </c>
      <c r="AC24">
        <f>VLOOKUP($A24,heat!$A$2:$AQ$28,COLUMN(heat!AC$2),FALSE)+VLOOKUP($A24,heat!$A$32:$AQ$58,COLUMN(heat!AC$32),FALSE)</f>
        <v>25303308243.742188</v>
      </c>
      <c r="AD24">
        <f>VLOOKUP($A24,heat!$A$2:$AQ$28,COLUMN(heat!AD$2),FALSE)+VLOOKUP($A24,heat!$A$32:$AQ$58,COLUMN(heat!AD$32),FALSE)</f>
        <v>25356356393.321522</v>
      </c>
      <c r="AE24">
        <f>VLOOKUP($A24,heat!$A$2:$AQ$28,COLUMN(heat!AE$2),FALSE)+VLOOKUP($A24,heat!$A$32:$AQ$58,COLUMN(heat!AE$32),FALSE)</f>
        <v>25381597802.77721</v>
      </c>
      <c r="AF24">
        <f>VLOOKUP($A24,heat!$A$2:$AQ$28,COLUMN(heat!AF$2),FALSE)+VLOOKUP($A24,heat!$A$32:$AQ$58,COLUMN(heat!AF$32),FALSE)</f>
        <v>25378483294.030663</v>
      </c>
      <c r="AG24">
        <f>VLOOKUP($A24,heat!$A$2:$AQ$28,COLUMN(heat!AG$2),FALSE)+VLOOKUP($A24,heat!$A$32:$AQ$58,COLUMN(heat!AG$32),FALSE)</f>
        <v>25346293757.341217</v>
      </c>
      <c r="AH24">
        <f>VLOOKUP($A24,heat!$A$2:$AQ$28,COLUMN(heat!AH$2),FALSE)+VLOOKUP($A24,heat!$A$32:$AQ$58,COLUMN(heat!AH$32),FALSE)</f>
        <v>25259309450.654617</v>
      </c>
      <c r="AI24">
        <f>VLOOKUP($A24,heat!$A$2:$AQ$28,COLUMN(heat!AI$2),FALSE)+VLOOKUP($A24,heat!$A$32:$AQ$58,COLUMN(heat!AI$32),FALSE)</f>
        <v>25142527162.319794</v>
      </c>
      <c r="AJ24">
        <f>VLOOKUP($A24,heat!$A$2:$AQ$28,COLUMN(heat!AJ$2),FALSE)+VLOOKUP($A24,heat!$A$32:$AQ$58,COLUMN(heat!AJ$32),FALSE)</f>
        <v>24995616436.94276</v>
      </c>
      <c r="AK24">
        <f>VLOOKUP($A24,heat!$A$2:$AQ$28,COLUMN(heat!AK$2),FALSE)+VLOOKUP($A24,heat!$A$32:$AQ$58,COLUMN(heat!AK$32),FALSE)</f>
        <v>24818363295.115894</v>
      </c>
      <c r="AL24">
        <f>VLOOKUP($A24,heat!$A$2:$AQ$28,COLUMN(heat!AL$2),FALSE)+VLOOKUP($A24,heat!$A$32:$AQ$58,COLUMN(heat!AL$32),FALSE)</f>
        <v>24610676775.742504</v>
      </c>
      <c r="AM24">
        <f>VLOOKUP($A24,heat!$A$2:$AQ$28,COLUMN(heat!AM$2),FALSE)+VLOOKUP($A24,heat!$A$32:$AQ$58,COLUMN(heat!AM$32),FALSE)</f>
        <v>24372348610.012974</v>
      </c>
      <c r="AN24">
        <f>VLOOKUP($A24,heat!$A$2:$AQ$28,COLUMN(heat!AN$2),FALSE)+VLOOKUP($A24,heat!$A$32:$AQ$58,COLUMN(heat!AN$32),FALSE)</f>
        <v>24103557746.353359</v>
      </c>
      <c r="AO24">
        <f>VLOOKUP($A24,heat!$A$2:$AQ$28,COLUMN(heat!AO$2),FALSE)+VLOOKUP($A24,heat!$A$32:$AQ$58,COLUMN(heat!AO$32),FALSE)</f>
        <v>23804381534.018513</v>
      </c>
      <c r="AP24">
        <f>VLOOKUP($A24,heat!$A$2:$AQ$28,COLUMN(heat!AP$2),FALSE)+VLOOKUP($A24,heat!$A$32:$AQ$58,COLUMN(heat!AP$32),FALSE)</f>
        <v>23475289896.59314</v>
      </c>
      <c r="AQ24">
        <f>VLOOKUP($A24,heat!$A$2:$AQ$28,COLUMN(heat!AQ$2),FALSE)+VLOOKUP($A24,heat!$A$32:$AQ$58,COLUMN(heat!AQ$32),FALSE)</f>
        <v>23116663808.999069</v>
      </c>
    </row>
    <row r="25" spans="1:43">
      <c r="A25" s="37" t="s">
        <v>638</v>
      </c>
      <c r="B25">
        <f>VLOOKUP($A25,heat!$A$2:$AQ$28,COLUMN(heat!B$2),FALSE)+VLOOKUP($A25,heat!$A$32:$AQ$58,COLUMN(heat!B$32),FALSE)</f>
        <v>39729351306.493309</v>
      </c>
      <c r="C25">
        <f>VLOOKUP($A25,heat!$A$2:$AQ$28,COLUMN(heat!C$2),FALSE)+VLOOKUP($A25,heat!$A$32:$AQ$58,COLUMN(heat!C$32),FALSE)</f>
        <v>40337823363.620758</v>
      </c>
      <c r="D25">
        <f>VLOOKUP($A25,heat!$A$2:$AQ$28,COLUMN(heat!D$2),FALSE)+VLOOKUP($A25,heat!$A$32:$AQ$58,COLUMN(heat!D$32),FALSE)</f>
        <v>44067592964.349632</v>
      </c>
      <c r="E25">
        <f>VLOOKUP($A25,heat!$A$2:$AQ$28,COLUMN(heat!E$2),FALSE)+VLOOKUP($A25,heat!$A$32:$AQ$58,COLUMN(heat!E$32),FALSE)</f>
        <v>44918649562.96302</v>
      </c>
      <c r="F25">
        <f>VLOOKUP($A25,heat!$A$2:$AQ$28,COLUMN(heat!F$2),FALSE)+VLOOKUP($A25,heat!$A$32:$AQ$58,COLUMN(heat!F$32),FALSE)</f>
        <v>45673320117.171906</v>
      </c>
      <c r="G25">
        <f>VLOOKUP($A25,heat!$A$2:$AQ$28,COLUMN(heat!G$2),FALSE)+VLOOKUP($A25,heat!$A$32:$AQ$58,COLUMN(heat!G$32),FALSE)</f>
        <v>46361879188.154549</v>
      </c>
      <c r="H25">
        <f>VLOOKUP($A25,heat!$A$2:$AQ$28,COLUMN(heat!H$2),FALSE)+VLOOKUP($A25,heat!$A$32:$AQ$58,COLUMN(heat!H$32),FALSE)</f>
        <v>47002956497.350685</v>
      </c>
      <c r="I25">
        <f>VLOOKUP($A25,heat!$A$2:$AQ$28,COLUMN(heat!I$2),FALSE)+VLOOKUP($A25,heat!$A$32:$AQ$58,COLUMN(heat!I$32),FALSE)</f>
        <v>47583160905.816193</v>
      </c>
      <c r="J25">
        <f>VLOOKUP($A25,heat!$A$2:$AQ$28,COLUMN(heat!J$2),FALSE)+VLOOKUP($A25,heat!$A$32:$AQ$58,COLUMN(heat!J$32),FALSE)</f>
        <v>48150392050.0783</v>
      </c>
      <c r="K25">
        <f>VLOOKUP($A25,heat!$A$2:$AQ$28,COLUMN(heat!K$2),FALSE)+VLOOKUP($A25,heat!$A$32:$AQ$58,COLUMN(heat!K$32),FALSE)</f>
        <v>48706053147.171753</v>
      </c>
      <c r="L25">
        <f>VLOOKUP($A25,heat!$A$2:$AQ$28,COLUMN(heat!L$2),FALSE)+VLOOKUP($A25,heat!$A$32:$AQ$58,COLUMN(heat!L$32),FALSE)</f>
        <v>49251256644.008003</v>
      </c>
      <c r="M25">
        <f>VLOOKUP($A25,heat!$A$2:$AQ$28,COLUMN(heat!M$2),FALSE)+VLOOKUP($A25,heat!$A$32:$AQ$58,COLUMN(heat!M$32),FALSE)</f>
        <v>49713194645.161705</v>
      </c>
      <c r="N25">
        <f>VLOOKUP($A25,heat!$A$2:$AQ$28,COLUMN(heat!N$2),FALSE)+VLOOKUP($A25,heat!$A$32:$AQ$58,COLUMN(heat!N$32),FALSE)</f>
        <v>50164703517.582436</v>
      </c>
      <c r="O25">
        <f>VLOOKUP($A25,heat!$A$2:$AQ$28,COLUMN(heat!O$2),FALSE)+VLOOKUP($A25,heat!$A$32:$AQ$58,COLUMN(heat!O$32),FALSE)</f>
        <v>50606253980.799286</v>
      </c>
      <c r="P25">
        <f>VLOOKUP($A25,heat!$A$2:$AQ$28,COLUMN(heat!P$2),FALSE)+VLOOKUP($A25,heat!$A$32:$AQ$58,COLUMN(heat!P$32),FALSE)</f>
        <v>51038139855.891182</v>
      </c>
      <c r="Q25">
        <f>VLOOKUP($A25,heat!$A$2:$AQ$28,COLUMN(heat!Q$2),FALSE)+VLOOKUP($A25,heat!$A$32:$AQ$58,COLUMN(heat!Q$32),FALSE)</f>
        <v>51459991630.693993</v>
      </c>
      <c r="R25">
        <f>VLOOKUP($A25,heat!$A$2:$AQ$28,COLUMN(heat!R$2),FALSE)+VLOOKUP($A25,heat!$A$32:$AQ$58,COLUMN(heat!R$32),FALSE)</f>
        <v>51820522804.03627</v>
      </c>
      <c r="S25">
        <f>VLOOKUP($A25,heat!$A$2:$AQ$28,COLUMN(heat!S$2),FALSE)+VLOOKUP($A25,heat!$A$32:$AQ$58,COLUMN(heat!S$32),FALSE)</f>
        <v>52221249964.888031</v>
      </c>
      <c r="T25">
        <f>VLOOKUP($A25,heat!$A$2:$AQ$28,COLUMN(heat!T$2),FALSE)+VLOOKUP($A25,heat!$A$32:$AQ$58,COLUMN(heat!T$32),FALSE)</f>
        <v>52610541830.434891</v>
      </c>
      <c r="U25">
        <f>VLOOKUP($A25,heat!$A$2:$AQ$28,COLUMN(heat!U$2),FALSE)+VLOOKUP($A25,heat!$A$32:$AQ$58,COLUMN(heat!U$32),FALSE)</f>
        <v>52987534200.191254</v>
      </c>
      <c r="V25">
        <f>VLOOKUP($A25,heat!$A$2:$AQ$28,COLUMN(heat!V$2),FALSE)+VLOOKUP($A25,heat!$A$32:$AQ$58,COLUMN(heat!V$32),FALSE)</f>
        <v>53351271922.385681</v>
      </c>
      <c r="W25">
        <f>VLOOKUP($A25,heat!$A$2:$AQ$28,COLUMN(heat!W$2),FALSE)+VLOOKUP($A25,heat!$A$32:$AQ$58,COLUMN(heat!W$32),FALSE)</f>
        <v>53668301268.038956</v>
      </c>
      <c r="X25">
        <f>VLOOKUP($A25,heat!$A$2:$AQ$28,COLUMN(heat!X$2),FALSE)+VLOOKUP($A25,heat!$A$32:$AQ$58,COLUMN(heat!X$32),FALSE)</f>
        <v>53883474824.672737</v>
      </c>
      <c r="Y25">
        <f>VLOOKUP($A25,heat!$A$2:$AQ$28,COLUMN(heat!Y$2),FALSE)+VLOOKUP($A25,heat!$A$32:$AQ$58,COLUMN(heat!Y$32),FALSE)</f>
        <v>54047658769.708847</v>
      </c>
      <c r="Z25">
        <f>VLOOKUP($A25,heat!$A$2:$AQ$28,COLUMN(heat!Z$2),FALSE)+VLOOKUP($A25,heat!$A$32:$AQ$58,COLUMN(heat!Z$32),FALSE)</f>
        <v>54159450242.002205</v>
      </c>
      <c r="AA25">
        <f>VLOOKUP($A25,heat!$A$2:$AQ$28,COLUMN(heat!AA$2),FALSE)+VLOOKUP($A25,heat!$A$32:$AQ$58,COLUMN(heat!AA$32),FALSE)</f>
        <v>54217010419.955742</v>
      </c>
      <c r="AB25">
        <f>VLOOKUP($A25,heat!$A$2:$AQ$28,COLUMN(heat!AB$2),FALSE)+VLOOKUP($A25,heat!$A$32:$AQ$58,COLUMN(heat!AB$32),FALSE)</f>
        <v>54219158538.511284</v>
      </c>
      <c r="AC25">
        <f>VLOOKUP($A25,heat!$A$2:$AQ$28,COLUMN(heat!AC$2),FALSE)+VLOOKUP($A25,heat!$A$32:$AQ$58,COLUMN(heat!AC$32),FALSE)</f>
        <v>54164852380.460762</v>
      </c>
      <c r="AD25">
        <f>VLOOKUP($A25,heat!$A$2:$AQ$28,COLUMN(heat!AD$2),FALSE)+VLOOKUP($A25,heat!$A$32:$AQ$58,COLUMN(heat!AD$32),FALSE)</f>
        <v>54053202947.199928</v>
      </c>
      <c r="AE25">
        <f>VLOOKUP($A25,heat!$A$2:$AQ$28,COLUMN(heat!AE$2),FALSE)+VLOOKUP($A25,heat!$A$32:$AQ$58,COLUMN(heat!AE$32),FALSE)</f>
        <v>53882949816.431854</v>
      </c>
      <c r="AF25">
        <f>VLOOKUP($A25,heat!$A$2:$AQ$28,COLUMN(heat!AF$2),FALSE)+VLOOKUP($A25,heat!$A$32:$AQ$58,COLUMN(heat!AF$32),FALSE)</f>
        <v>53653556117.302505</v>
      </c>
      <c r="AG25">
        <f>VLOOKUP($A25,heat!$A$2:$AQ$28,COLUMN(heat!AG$2),FALSE)+VLOOKUP($A25,heat!$A$32:$AQ$58,COLUMN(heat!AG$32),FALSE)</f>
        <v>53364145190.373718</v>
      </c>
      <c r="AH25">
        <f>VLOOKUP($A25,heat!$A$2:$AQ$28,COLUMN(heat!AH$2),FALSE)+VLOOKUP($A25,heat!$A$32:$AQ$58,COLUMN(heat!AH$32),FALSE)</f>
        <v>52961445580.443314</v>
      </c>
      <c r="AI25">
        <f>VLOOKUP($A25,heat!$A$2:$AQ$28,COLUMN(heat!AI$2),FALSE)+VLOOKUP($A25,heat!$A$32:$AQ$58,COLUMN(heat!AI$32),FALSE)</f>
        <v>52498974853.344635</v>
      </c>
      <c r="AJ25">
        <f>VLOOKUP($A25,heat!$A$2:$AQ$28,COLUMN(heat!AJ$2),FALSE)+VLOOKUP($A25,heat!$A$32:$AQ$58,COLUMN(heat!AJ$32),FALSE)</f>
        <v>51976717279.438805</v>
      </c>
      <c r="AK25">
        <f>VLOOKUP($A25,heat!$A$2:$AQ$28,COLUMN(heat!AK$2),FALSE)+VLOOKUP($A25,heat!$A$32:$AQ$58,COLUMN(heat!AK$32),FALSE)</f>
        <v>51394910662.48941</v>
      </c>
      <c r="AL25">
        <f>VLOOKUP($A25,heat!$A$2:$AQ$28,COLUMN(heat!AL$2),FALSE)+VLOOKUP($A25,heat!$A$32:$AQ$58,COLUMN(heat!AL$32),FALSE)</f>
        <v>50754055222.628571</v>
      </c>
      <c r="AM25">
        <f>VLOOKUP($A25,heat!$A$2:$AQ$28,COLUMN(heat!AM$2),FALSE)+VLOOKUP($A25,heat!$A$32:$AQ$58,COLUMN(heat!AM$32),FALSE)</f>
        <v>50054415167.136276</v>
      </c>
      <c r="AN25">
        <f>VLOOKUP($A25,heat!$A$2:$AQ$28,COLUMN(heat!AN$2),FALSE)+VLOOKUP($A25,heat!$A$32:$AQ$58,COLUMN(heat!AN$32),FALSE)</f>
        <v>49297055946.655067</v>
      </c>
      <c r="AO25">
        <f>VLOOKUP($A25,heat!$A$2:$AQ$28,COLUMN(heat!AO$2),FALSE)+VLOOKUP($A25,heat!$A$32:$AQ$58,COLUMN(heat!AO$32),FALSE)</f>
        <v>48482832564.945992</v>
      </c>
      <c r="AP25">
        <f>VLOOKUP($A25,heat!$A$2:$AQ$28,COLUMN(heat!AP$2),FALSE)+VLOOKUP($A25,heat!$A$32:$AQ$58,COLUMN(heat!AP$32),FALSE)</f>
        <v>47613396582.52153</v>
      </c>
      <c r="AQ25">
        <f>VLOOKUP($A25,heat!$A$2:$AQ$28,COLUMN(heat!AQ$2),FALSE)+VLOOKUP($A25,heat!$A$32:$AQ$58,COLUMN(heat!AQ$32),FALSE)</f>
        <v>46690207273.580788</v>
      </c>
    </row>
    <row r="26" spans="1:43">
      <c r="A26" s="37" t="s">
        <v>613</v>
      </c>
      <c r="B26">
        <f>VLOOKUP($A26,heat!$A$2:$AQ$28,COLUMN(heat!B$2),FALSE)+VLOOKUP($A26,heat!$A$32:$AQ$58,COLUMN(heat!B$32),FALSE)</f>
        <v>523463393490.42041</v>
      </c>
      <c r="C26">
        <f>VLOOKUP($A26,heat!$A$2:$AQ$28,COLUMN(heat!C$2),FALSE)+VLOOKUP($A26,heat!$A$32:$AQ$58,COLUMN(heat!C$32),FALSE)</f>
        <v>499241636244.1861</v>
      </c>
      <c r="D26">
        <f>VLOOKUP($A26,heat!$A$2:$AQ$28,COLUMN(heat!D$2),FALSE)+VLOOKUP($A26,heat!$A$32:$AQ$58,COLUMN(heat!D$32),FALSE)</f>
        <v>606073739156.25122</v>
      </c>
      <c r="E26">
        <f>VLOOKUP($A26,heat!$A$2:$AQ$28,COLUMN(heat!E$2),FALSE)+VLOOKUP($A26,heat!$A$32:$AQ$58,COLUMN(heat!E$32),FALSE)</f>
        <v>648664438917.073</v>
      </c>
      <c r="F26">
        <f>VLOOKUP($A26,heat!$A$2:$AQ$28,COLUMN(heat!F$2),FALSE)+VLOOKUP($A26,heat!$A$32:$AQ$58,COLUMN(heat!F$32),FALSE)</f>
        <v>689547420074.89673</v>
      </c>
      <c r="G26">
        <f>VLOOKUP($A26,heat!$A$2:$AQ$28,COLUMN(heat!G$2),FALSE)+VLOOKUP($A26,heat!$A$32:$AQ$58,COLUMN(heat!G$32),FALSE)</f>
        <v>729052614262.29053</v>
      </c>
      <c r="H26">
        <f>VLOOKUP($A26,heat!$A$2:$AQ$28,COLUMN(heat!H$2),FALSE)+VLOOKUP($A26,heat!$A$32:$AQ$58,COLUMN(heat!H$32),FALSE)</f>
        <v>767404735180.54211</v>
      </c>
      <c r="I26">
        <f>VLOOKUP($A26,heat!$A$2:$AQ$28,COLUMN(heat!I$2),FALSE)+VLOOKUP($A26,heat!$A$32:$AQ$58,COLUMN(heat!I$32),FALSE)</f>
        <v>804336325012.23267</v>
      </c>
      <c r="J26">
        <f>VLOOKUP($A26,heat!$A$2:$AQ$28,COLUMN(heat!J$2),FALSE)+VLOOKUP($A26,heat!$A$32:$AQ$58,COLUMN(heat!J$32),FALSE)</f>
        <v>840623064716.30786</v>
      </c>
      <c r="K26">
        <f>VLOOKUP($A26,heat!$A$2:$AQ$28,COLUMN(heat!K$2),FALSE)+VLOOKUP($A26,heat!$A$32:$AQ$58,COLUMN(heat!K$32),FALSE)</f>
        <v>876310440299.59644</v>
      </c>
      <c r="L26">
        <f>VLOOKUP($A26,heat!$A$2:$AQ$28,COLUMN(heat!L$2),FALSE)+VLOOKUP($A26,heat!$A$32:$AQ$58,COLUMN(heat!L$32),FALSE)</f>
        <v>911439481601.69312</v>
      </c>
      <c r="M26">
        <f>VLOOKUP($A26,heat!$A$2:$AQ$28,COLUMN(heat!M$2),FALSE)+VLOOKUP($A26,heat!$A$32:$AQ$58,COLUMN(heat!M$32),FALSE)</f>
        <v>944646896688.20715</v>
      </c>
      <c r="N26">
        <f>VLOOKUP($A26,heat!$A$2:$AQ$28,COLUMN(heat!N$2),FALSE)+VLOOKUP($A26,heat!$A$32:$AQ$58,COLUMN(heat!N$32),FALSE)</f>
        <v>977265342514.32532</v>
      </c>
      <c r="O26">
        <f>VLOOKUP($A26,heat!$A$2:$AQ$28,COLUMN(heat!O$2),FALSE)+VLOOKUP($A26,heat!$A$32:$AQ$58,COLUMN(heat!O$32),FALSE)</f>
        <v>1009324442816.0273</v>
      </c>
      <c r="P26">
        <f>VLOOKUP($A26,heat!$A$2:$AQ$28,COLUMN(heat!P$2),FALSE)+VLOOKUP($A26,heat!$A$32:$AQ$58,COLUMN(heat!P$32),FALSE)</f>
        <v>1040849297523.7762</v>
      </c>
      <c r="Q26">
        <f>VLOOKUP($A26,heat!$A$2:$AQ$28,COLUMN(heat!Q$2),FALSE)+VLOOKUP($A26,heat!$A$32:$AQ$58,COLUMN(heat!Q$32),FALSE)</f>
        <v>1071850078433.2749</v>
      </c>
      <c r="R26">
        <f>VLOOKUP($A26,heat!$A$2:$AQ$28,COLUMN(heat!R$2),FALSE)+VLOOKUP($A26,heat!$A$32:$AQ$58,COLUMN(heat!R$32),FALSE)</f>
        <v>1101252795347.1499</v>
      </c>
      <c r="S26">
        <f>VLOOKUP($A26,heat!$A$2:$AQ$28,COLUMN(heat!S$2),FALSE)+VLOOKUP($A26,heat!$A$32:$AQ$58,COLUMN(heat!S$32),FALSE)</f>
        <v>1131207915064.5752</v>
      </c>
      <c r="T26">
        <f>VLOOKUP($A26,heat!$A$2:$AQ$28,COLUMN(heat!T$2),FALSE)+VLOOKUP($A26,heat!$A$32:$AQ$58,COLUMN(heat!T$32),FALSE)</f>
        <v>1160651695499.6389</v>
      </c>
      <c r="U26">
        <f>VLOOKUP($A26,heat!$A$2:$AQ$28,COLUMN(heat!U$2),FALSE)+VLOOKUP($A26,heat!$A$32:$AQ$58,COLUMN(heat!U$32),FALSE)</f>
        <v>1189575420539.1357</v>
      </c>
      <c r="V26">
        <f>VLOOKUP($A26,heat!$A$2:$AQ$28,COLUMN(heat!V$2),FALSE)+VLOOKUP($A26,heat!$A$32:$AQ$58,COLUMN(heat!V$32),FALSE)</f>
        <v>1217966084859.8252</v>
      </c>
      <c r="W26">
        <f>VLOOKUP($A26,heat!$A$2:$AQ$28,COLUMN(heat!W$2),FALSE)+VLOOKUP($A26,heat!$A$32:$AQ$58,COLUMN(heat!W$32),FALSE)</f>
        <v>1245054556923.0674</v>
      </c>
      <c r="X26">
        <f>VLOOKUP($A26,heat!$A$2:$AQ$28,COLUMN(heat!X$2),FALSE)+VLOOKUP($A26,heat!$A$32:$AQ$58,COLUMN(heat!X$32),FALSE)</f>
        <v>1269511593156.925</v>
      </c>
      <c r="Y26">
        <f>VLOOKUP($A26,heat!$A$2:$AQ$28,COLUMN(heat!Y$2),FALSE)+VLOOKUP($A26,heat!$A$32:$AQ$58,COLUMN(heat!Y$32),FALSE)</f>
        <v>1292466220219.55</v>
      </c>
      <c r="Z26">
        <f>VLOOKUP($A26,heat!$A$2:$AQ$28,COLUMN(heat!Z$2),FALSE)+VLOOKUP($A26,heat!$A$32:$AQ$58,COLUMN(heat!Z$32),FALSE)</f>
        <v>1313853192420.9407</v>
      </c>
      <c r="AA26">
        <f>VLOOKUP($A26,heat!$A$2:$AQ$28,COLUMN(heat!AA$2),FALSE)+VLOOKUP($A26,heat!$A$32:$AQ$58,COLUMN(heat!AA$32),FALSE)</f>
        <v>1333595516109.717</v>
      </c>
      <c r="AB26">
        <f>VLOOKUP($A26,heat!$A$2:$AQ$28,COLUMN(heat!AB$2),FALSE)+VLOOKUP($A26,heat!$A$32:$AQ$58,COLUMN(heat!AB$32),FALSE)</f>
        <v>1351630985719.4246</v>
      </c>
      <c r="AC26">
        <f>VLOOKUP($A26,heat!$A$2:$AQ$28,COLUMN(heat!AC$2),FALSE)+VLOOKUP($A26,heat!$A$32:$AQ$58,COLUMN(heat!AC$32),FALSE)</f>
        <v>1367900146204.2388</v>
      </c>
      <c r="AD26">
        <f>VLOOKUP($A26,heat!$A$2:$AQ$28,COLUMN(heat!AD$2),FALSE)+VLOOKUP($A26,heat!$A$32:$AQ$58,COLUMN(heat!AD$32),FALSE)</f>
        <v>1382346857129.3948</v>
      </c>
      <c r="AE26">
        <f>VLOOKUP($A26,heat!$A$2:$AQ$28,COLUMN(heat!AE$2),FALSE)+VLOOKUP($A26,heat!$A$32:$AQ$58,COLUMN(heat!AE$32),FALSE)</f>
        <v>1394904911236.7161</v>
      </c>
      <c r="AF26">
        <f>VLOOKUP($A26,heat!$A$2:$AQ$28,COLUMN(heat!AF$2),FALSE)+VLOOKUP($A26,heat!$A$32:$AQ$58,COLUMN(heat!AF$32),FALSE)</f>
        <v>1405526098276.7163</v>
      </c>
      <c r="AG26">
        <f>VLOOKUP($A26,heat!$A$2:$AQ$28,COLUMN(heat!AG$2),FALSE)+VLOOKUP($A26,heat!$A$32:$AQ$58,COLUMN(heat!AG$32),FALSE)</f>
        <v>1414153097767.9541</v>
      </c>
      <c r="AH26">
        <f>VLOOKUP($A26,heat!$A$2:$AQ$28,COLUMN(heat!AH$2),FALSE)+VLOOKUP($A26,heat!$A$32:$AQ$58,COLUMN(heat!AH$32),FALSE)</f>
        <v>1419323876984.8376</v>
      </c>
      <c r="AI26">
        <f>VLOOKUP($A26,heat!$A$2:$AQ$28,COLUMN(heat!AI$2),FALSE)+VLOOKUP($A26,heat!$A$32:$AQ$58,COLUMN(heat!AI$32),FALSE)</f>
        <v>1422407340782.9106</v>
      </c>
      <c r="AJ26">
        <f>VLOOKUP($A26,heat!$A$2:$AQ$28,COLUMN(heat!AJ$2),FALSE)+VLOOKUP($A26,heat!$A$32:$AQ$58,COLUMN(heat!AJ$32),FALSE)</f>
        <v>1423370272125.4414</v>
      </c>
      <c r="AK26">
        <f>VLOOKUP($A26,heat!$A$2:$AQ$28,COLUMN(heat!AK$2),FALSE)+VLOOKUP($A26,heat!$A$32:$AQ$58,COLUMN(heat!AK$32),FALSE)</f>
        <v>1422186655305.3079</v>
      </c>
      <c r="AL26">
        <f>VLOOKUP($A26,heat!$A$2:$AQ$28,COLUMN(heat!AL$2),FALSE)+VLOOKUP($A26,heat!$A$32:$AQ$58,COLUMN(heat!AL$32),FALSE)</f>
        <v>1418838219529.5396</v>
      </c>
      <c r="AM26">
        <f>VLOOKUP($A26,heat!$A$2:$AQ$28,COLUMN(heat!AM$2),FALSE)+VLOOKUP($A26,heat!$A$32:$AQ$58,COLUMN(heat!AM$32),FALSE)</f>
        <v>1413300664419.6716</v>
      </c>
      <c r="AN26">
        <f>VLOOKUP($A26,heat!$A$2:$AQ$28,COLUMN(heat!AN$2),FALSE)+VLOOKUP($A26,heat!$A$32:$AQ$58,COLUMN(heat!AN$32),FALSE)</f>
        <v>1405572835206.0657</v>
      </c>
      <c r="AO26">
        <f>VLOOKUP($A26,heat!$A$2:$AQ$28,COLUMN(heat!AO$2),FALSE)+VLOOKUP($A26,heat!$A$32:$AQ$58,COLUMN(heat!AO$32),FALSE)</f>
        <v>1395648637383.5725</v>
      </c>
      <c r="AP26">
        <f>VLOOKUP($A26,heat!$A$2:$AQ$28,COLUMN(heat!AP$2),FALSE)+VLOOKUP($A26,heat!$A$32:$AQ$58,COLUMN(heat!AP$32),FALSE)</f>
        <v>1383545933938.8335</v>
      </c>
      <c r="AQ26">
        <f>VLOOKUP($A26,heat!$A$2:$AQ$28,COLUMN(heat!AQ$2),FALSE)+VLOOKUP($A26,heat!$A$32:$AQ$58,COLUMN(heat!AQ$32),FALSE)</f>
        <v>1369278549877.8625</v>
      </c>
    </row>
    <row r="27" spans="1:43">
      <c r="A27" s="410" t="s">
        <v>641</v>
      </c>
      <c r="B27">
        <f>VLOOKUP($A27,heat!$A$2:$AQ$28,COLUMN(heat!B$2),FALSE)+VLOOKUP($A27,heat!$A$32:$AQ$58,COLUMN(heat!B$32),FALSE)</f>
        <v>51182124624.018723</v>
      </c>
      <c r="C27">
        <f>VLOOKUP($A27,heat!$A$2:$AQ$28,COLUMN(heat!C$2),FALSE)+VLOOKUP($A27,heat!$A$32:$AQ$58,COLUMN(heat!C$32),FALSE)</f>
        <v>55047272068.514519</v>
      </c>
      <c r="D27">
        <f>VLOOKUP($A27,heat!$A$2:$AQ$28,COLUMN(heat!D$2),FALSE)+VLOOKUP($A27,heat!$A$32:$AQ$58,COLUMN(heat!D$32),FALSE)</f>
        <v>59005154073.47477</v>
      </c>
      <c r="E27">
        <f>VLOOKUP($A27,heat!$A$2:$AQ$28,COLUMN(heat!E$2),FALSE)+VLOOKUP($A27,heat!$A$32:$AQ$58,COLUMN(heat!E$32),FALSE)</f>
        <v>58697117768.653725</v>
      </c>
      <c r="F27">
        <f>VLOOKUP($A27,heat!$A$2:$AQ$28,COLUMN(heat!F$2),FALSE)+VLOOKUP($A27,heat!$A$32:$AQ$58,COLUMN(heat!F$32),FALSE)</f>
        <v>58346517852.927704</v>
      </c>
      <c r="G27">
        <f>VLOOKUP($A27,heat!$A$2:$AQ$28,COLUMN(heat!G$2),FALSE)+VLOOKUP($A27,heat!$A$32:$AQ$58,COLUMN(heat!G$32),FALSE)</f>
        <v>57896499151.718094</v>
      </c>
      <c r="H27">
        <f>VLOOKUP($A27,heat!$A$2:$AQ$28,COLUMN(heat!H$2),FALSE)+VLOOKUP($A27,heat!$A$32:$AQ$58,COLUMN(heat!H$32),FALSE)</f>
        <v>57360294552.754463</v>
      </c>
      <c r="I27">
        <f>VLOOKUP($A27,heat!$A$2:$AQ$28,COLUMN(heat!I$2),FALSE)+VLOOKUP($A27,heat!$A$32:$AQ$58,COLUMN(heat!I$32),FALSE)</f>
        <v>56798069494.527084</v>
      </c>
      <c r="J27">
        <f>VLOOKUP($A27,heat!$A$2:$AQ$28,COLUMN(heat!J$2),FALSE)+VLOOKUP($A27,heat!$A$32:$AQ$58,COLUMN(heat!J$32),FALSE)</f>
        <v>56166139890.163589</v>
      </c>
      <c r="K27">
        <f>VLOOKUP($A27,heat!$A$2:$AQ$28,COLUMN(heat!K$2),FALSE)+VLOOKUP($A27,heat!$A$32:$AQ$58,COLUMN(heat!K$32),FALSE)</f>
        <v>55517213163.264511</v>
      </c>
      <c r="L27">
        <f>VLOOKUP($A27,heat!$A$2:$AQ$28,COLUMN(heat!L$2),FALSE)+VLOOKUP($A27,heat!$A$32:$AQ$58,COLUMN(heat!L$32),FALSE)</f>
        <v>54812783443.810928</v>
      </c>
      <c r="M27">
        <f>VLOOKUP($A27,heat!$A$2:$AQ$28,COLUMN(heat!M$2),FALSE)+VLOOKUP($A27,heat!$A$32:$AQ$58,COLUMN(heat!M$32),FALSE)</f>
        <v>54061606623.171204</v>
      </c>
      <c r="N27">
        <f>VLOOKUP($A27,heat!$A$2:$AQ$28,COLUMN(heat!N$2),FALSE)+VLOOKUP($A27,heat!$A$32:$AQ$58,COLUMN(heat!N$32),FALSE)</f>
        <v>53305071606.96241</v>
      </c>
      <c r="O27">
        <f>VLOOKUP($A27,heat!$A$2:$AQ$28,COLUMN(heat!O$2),FALSE)+VLOOKUP($A27,heat!$A$32:$AQ$58,COLUMN(heat!O$32),FALSE)</f>
        <v>52512680375.633606</v>
      </c>
      <c r="P27">
        <f>VLOOKUP($A27,heat!$A$2:$AQ$28,COLUMN(heat!P$2),FALSE)+VLOOKUP($A27,heat!$A$32:$AQ$58,COLUMN(heat!P$32),FALSE)</f>
        <v>51691067923.502449</v>
      </c>
      <c r="Q27">
        <f>VLOOKUP($A27,heat!$A$2:$AQ$28,COLUMN(heat!Q$2),FALSE)+VLOOKUP($A27,heat!$A$32:$AQ$58,COLUMN(heat!Q$32),FALSE)</f>
        <v>50872961956.499008</v>
      </c>
      <c r="R27">
        <f>VLOOKUP($A27,heat!$A$2:$AQ$28,COLUMN(heat!R$2),FALSE)+VLOOKUP($A27,heat!$A$32:$AQ$58,COLUMN(heat!R$32),FALSE)</f>
        <v>50033732802.829048</v>
      </c>
      <c r="S27">
        <f>VLOOKUP($A27,heat!$A$2:$AQ$28,COLUMN(heat!S$2),FALSE)+VLOOKUP($A27,heat!$A$32:$AQ$58,COLUMN(heat!S$32),FALSE)</f>
        <v>49202187632.165833</v>
      </c>
      <c r="T27">
        <f>VLOOKUP($A27,heat!$A$2:$AQ$28,COLUMN(heat!T$2),FALSE)+VLOOKUP($A27,heat!$A$32:$AQ$58,COLUMN(heat!T$32),FALSE)</f>
        <v>48356116390.584129</v>
      </c>
      <c r="U27">
        <f>VLOOKUP($A27,heat!$A$2:$AQ$28,COLUMN(heat!U$2),FALSE)+VLOOKUP($A27,heat!$A$32:$AQ$58,COLUMN(heat!U$32),FALSE)</f>
        <v>47499551295.074249</v>
      </c>
      <c r="V27">
        <f>VLOOKUP($A27,heat!$A$2:$AQ$28,COLUMN(heat!V$2),FALSE)+VLOOKUP($A27,heat!$A$32:$AQ$58,COLUMN(heat!V$32),FALSE)</f>
        <v>46655383697.964325</v>
      </c>
      <c r="W27">
        <f>VLOOKUP($A27,heat!$A$2:$AQ$28,COLUMN(heat!W$2),FALSE)+VLOOKUP($A27,heat!$A$32:$AQ$58,COLUMN(heat!W$32),FALSE)</f>
        <v>45805164560.000404</v>
      </c>
      <c r="X27">
        <f>VLOOKUP($A27,heat!$A$2:$AQ$28,COLUMN(heat!X$2),FALSE)+VLOOKUP($A27,heat!$A$32:$AQ$58,COLUMN(heat!X$32),FALSE)</f>
        <v>44951659635.942482</v>
      </c>
      <c r="Y27">
        <f>VLOOKUP($A27,heat!$A$2:$AQ$28,COLUMN(heat!Y$2),FALSE)+VLOOKUP($A27,heat!$A$32:$AQ$58,COLUMN(heat!Y$32),FALSE)</f>
        <v>44113078337.486847</v>
      </c>
      <c r="Z27">
        <f>VLOOKUP($A27,heat!$A$2:$AQ$28,COLUMN(heat!Z$2),FALSE)+VLOOKUP($A27,heat!$A$32:$AQ$58,COLUMN(heat!Z$32),FALSE)</f>
        <v>43273839800.381241</v>
      </c>
      <c r="AA27">
        <f>VLOOKUP($A27,heat!$A$2:$AQ$28,COLUMN(heat!AA$2),FALSE)+VLOOKUP($A27,heat!$A$32:$AQ$58,COLUMN(heat!AA$32),FALSE)</f>
        <v>42449946323.999847</v>
      </c>
      <c r="AB27">
        <f>VLOOKUP($A27,heat!$A$2:$AQ$28,COLUMN(heat!AB$2),FALSE)+VLOOKUP($A27,heat!$A$32:$AQ$58,COLUMN(heat!AB$32),FALSE)</f>
        <v>41627058188.245842</v>
      </c>
      <c r="AC27">
        <f>VLOOKUP($A27,heat!$A$2:$AQ$28,COLUMN(heat!AC$2),FALSE)+VLOOKUP($A27,heat!$A$32:$AQ$58,COLUMN(heat!AC$32),FALSE)</f>
        <v>40806378403.000061</v>
      </c>
      <c r="AD27">
        <f>VLOOKUP($A27,heat!$A$2:$AQ$28,COLUMN(heat!AD$2),FALSE)+VLOOKUP($A27,heat!$A$32:$AQ$58,COLUMN(heat!AD$32),FALSE)</f>
        <v>40000622805.932663</v>
      </c>
      <c r="AE27">
        <f>VLOOKUP($A27,heat!$A$2:$AQ$28,COLUMN(heat!AE$2),FALSE)+VLOOKUP($A27,heat!$A$32:$AQ$58,COLUMN(heat!AE$32),FALSE)</f>
        <v>39197431843.184547</v>
      </c>
      <c r="AF27">
        <f>VLOOKUP($A27,heat!$A$2:$AQ$28,COLUMN(heat!AF$2),FALSE)+VLOOKUP($A27,heat!$A$32:$AQ$58,COLUMN(heat!AF$32),FALSE)</f>
        <v>38407959140.516106</v>
      </c>
      <c r="AG27">
        <f>VLOOKUP($A27,heat!$A$2:$AQ$28,COLUMN(heat!AG$2),FALSE)+VLOOKUP($A27,heat!$A$32:$AQ$58,COLUMN(heat!AG$32),FALSE)</f>
        <v>37620744895.193619</v>
      </c>
      <c r="AH27">
        <f>VLOOKUP($A27,heat!$A$2:$AQ$28,COLUMN(heat!AH$2),FALSE)+VLOOKUP($A27,heat!$A$32:$AQ$58,COLUMN(heat!AH$32),FALSE)</f>
        <v>36835924791.597717</v>
      </c>
      <c r="AI27">
        <f>VLOOKUP($A27,heat!$A$2:$AQ$28,COLUMN(heat!AI$2),FALSE)+VLOOKUP($A27,heat!$A$32:$AQ$58,COLUMN(heat!AI$32),FALSE)</f>
        <v>36062339844.911629</v>
      </c>
      <c r="AJ27">
        <f>VLOOKUP($A27,heat!$A$2:$AQ$28,COLUMN(heat!AJ$2),FALSE)+VLOOKUP($A27,heat!$A$32:$AQ$58,COLUMN(heat!AJ$32),FALSE)</f>
        <v>35449014712.641808</v>
      </c>
      <c r="AK27">
        <f>VLOOKUP($A27,heat!$A$2:$AQ$28,COLUMN(heat!AK$2),FALSE)+VLOOKUP($A27,heat!$A$32:$AQ$58,COLUMN(heat!AK$32),FALSE)</f>
        <v>34682406809.02816</v>
      </c>
      <c r="AL27">
        <f>VLOOKUP($A27,heat!$A$2:$AQ$28,COLUMN(heat!AL$2),FALSE)+VLOOKUP($A27,heat!$A$32:$AQ$58,COLUMN(heat!AL$32),FALSE)</f>
        <v>33915466187.820415</v>
      </c>
      <c r="AM27">
        <f>VLOOKUP($A27,heat!$A$2:$AQ$28,COLUMN(heat!AM$2),FALSE)+VLOOKUP($A27,heat!$A$32:$AQ$58,COLUMN(heat!AM$32),FALSE)</f>
        <v>33147654238.298923</v>
      </c>
      <c r="AN27">
        <f>VLOOKUP($A27,heat!$A$2:$AQ$28,COLUMN(heat!AN$2),FALSE)+VLOOKUP($A27,heat!$A$32:$AQ$58,COLUMN(heat!AN$32),FALSE)</f>
        <v>32385081396.78767</v>
      </c>
      <c r="AO27">
        <f>VLOOKUP($A27,heat!$A$2:$AQ$28,COLUMN(heat!AO$2),FALSE)+VLOOKUP($A27,heat!$A$32:$AQ$58,COLUMN(heat!AO$32),FALSE)</f>
        <v>31619543660.830315</v>
      </c>
      <c r="AP27">
        <f>VLOOKUP($A27,heat!$A$2:$AQ$28,COLUMN(heat!AP$2),FALSE)+VLOOKUP($A27,heat!$A$32:$AQ$58,COLUMN(heat!AP$32),FALSE)</f>
        <v>30856329946.063637</v>
      </c>
      <c r="AQ27">
        <f>VLOOKUP($A27,heat!$A$2:$AQ$28,COLUMN(heat!AQ$2),FALSE)+VLOOKUP($A27,heat!$A$32:$AQ$58,COLUMN(heat!AQ$32),FALSE)</f>
        <v>30087784737.318588</v>
      </c>
    </row>
  </sheetData>
  <phoneticPr fontId="2"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2C09A-82BE-4F24-9169-C114CB993F9D}">
  <sheetPr>
    <tabColor rgb="FF002060"/>
  </sheetPr>
  <dimension ref="A1:AQ27"/>
  <sheetViews>
    <sheetView workbookViewId="0">
      <selection sqref="A1:XFD1048576"/>
    </sheetView>
  </sheetViews>
  <sheetFormatPr defaultRowHeight="14.25"/>
  <cols>
    <col min="1" max="1" width="40.375" customWidth="1"/>
    <col min="2" max="2" width="15.25" customWidth="1"/>
  </cols>
  <sheetData>
    <row r="1" spans="1:43">
      <c r="A1" s="394" t="s">
        <v>780</v>
      </c>
      <c r="B1" s="395">
        <v>2019</v>
      </c>
      <c r="C1" s="167">
        <v>2020</v>
      </c>
      <c r="D1" s="167">
        <v>2021</v>
      </c>
      <c r="E1" s="167">
        <v>2022</v>
      </c>
      <c r="F1" s="167">
        <v>2023</v>
      </c>
      <c r="G1" s="167">
        <v>2024</v>
      </c>
      <c r="H1" s="167">
        <v>2025</v>
      </c>
      <c r="I1" s="167">
        <v>2026</v>
      </c>
      <c r="J1" s="167">
        <v>2027</v>
      </c>
      <c r="K1" s="167">
        <v>2028</v>
      </c>
      <c r="L1" s="167">
        <v>2029</v>
      </c>
      <c r="M1" s="167">
        <v>2030</v>
      </c>
      <c r="N1" s="167">
        <v>2031</v>
      </c>
      <c r="O1" s="167">
        <v>2032</v>
      </c>
      <c r="P1" s="167">
        <v>2033</v>
      </c>
      <c r="Q1" s="167">
        <v>2034</v>
      </c>
      <c r="R1" s="167">
        <v>2035</v>
      </c>
      <c r="S1" s="167">
        <v>2036</v>
      </c>
      <c r="T1" s="167">
        <v>2037</v>
      </c>
      <c r="U1" s="167">
        <v>2038</v>
      </c>
      <c r="V1" s="167">
        <v>2039</v>
      </c>
      <c r="W1" s="167">
        <v>2040</v>
      </c>
      <c r="X1" s="167">
        <v>2041</v>
      </c>
      <c r="Y1" s="167">
        <v>2042</v>
      </c>
      <c r="Z1" s="167">
        <v>2043</v>
      </c>
      <c r="AA1" s="167">
        <v>2044</v>
      </c>
      <c r="AB1" s="167">
        <v>2045</v>
      </c>
      <c r="AC1" s="167">
        <v>2046</v>
      </c>
      <c r="AD1" s="167">
        <v>2047</v>
      </c>
      <c r="AE1" s="167">
        <v>2048</v>
      </c>
      <c r="AF1" s="167">
        <v>2049</v>
      </c>
      <c r="AG1" s="167">
        <v>2050</v>
      </c>
      <c r="AH1" s="167">
        <v>2051</v>
      </c>
      <c r="AI1" s="167">
        <v>2052</v>
      </c>
      <c r="AJ1" s="167">
        <v>2053</v>
      </c>
      <c r="AK1" s="167">
        <v>2054</v>
      </c>
      <c r="AL1" s="167">
        <v>2055</v>
      </c>
      <c r="AM1" s="167">
        <v>2056</v>
      </c>
      <c r="AN1" s="167">
        <v>2057</v>
      </c>
      <c r="AO1" s="167">
        <v>2058</v>
      </c>
      <c r="AP1" s="167">
        <v>2059</v>
      </c>
      <c r="AQ1" s="168">
        <v>2060</v>
      </c>
    </row>
    <row r="2" spans="1:43">
      <c r="A2" s="32" t="s">
        <v>617</v>
      </c>
      <c r="B2">
        <f>VLOOKUP($A2,biomass!$A$2:$AQ$28,COLUMN(biomass!B$2),FALSE)+VLOOKUP($A2,biomass!$A$32:$AQ$58,COLUMN(biomass!B$32),FALSE)</f>
        <v>0</v>
      </c>
      <c r="C2">
        <f>VLOOKUP($A2,biomass!$A$2:$AQ$28,COLUMN(biomass!C$2),FALSE)+VLOOKUP($A2,biomass!$A$32:$AQ$58,COLUMN(biomass!C$32),FALSE)</f>
        <v>0</v>
      </c>
      <c r="D2">
        <f>VLOOKUP($A2,biomass!$A$2:$AQ$28,COLUMN(biomass!D$2),FALSE)+VLOOKUP($A2,biomass!$A$32:$AQ$58,COLUMN(biomass!D$32),FALSE)</f>
        <v>0</v>
      </c>
      <c r="E2">
        <f>VLOOKUP($A2,biomass!$A$2:$AQ$28,COLUMN(biomass!E$2),FALSE)+VLOOKUP($A2,biomass!$A$32:$AQ$58,COLUMN(biomass!E$32),FALSE)</f>
        <v>0</v>
      </c>
      <c r="F2">
        <f>VLOOKUP($A2,biomass!$A$2:$AQ$28,COLUMN(biomass!F$2),FALSE)+VLOOKUP($A2,biomass!$A$32:$AQ$58,COLUMN(biomass!F$32),FALSE)</f>
        <v>0</v>
      </c>
      <c r="G2">
        <f>VLOOKUP($A2,biomass!$A$2:$AQ$28,COLUMN(biomass!G$2),FALSE)+VLOOKUP($A2,biomass!$A$32:$AQ$58,COLUMN(biomass!G$32),FALSE)</f>
        <v>0</v>
      </c>
      <c r="H2">
        <f>VLOOKUP($A2,biomass!$A$2:$AQ$28,COLUMN(biomass!H$2),FALSE)+VLOOKUP($A2,biomass!$A$32:$AQ$58,COLUMN(biomass!H$32),FALSE)</f>
        <v>0</v>
      </c>
      <c r="I2">
        <f>VLOOKUP($A2,biomass!$A$2:$AQ$28,COLUMN(biomass!I$2),FALSE)+VLOOKUP($A2,biomass!$A$32:$AQ$58,COLUMN(biomass!I$32),FALSE)</f>
        <v>0</v>
      </c>
      <c r="J2">
        <f>VLOOKUP($A2,biomass!$A$2:$AQ$28,COLUMN(biomass!J$2),FALSE)+VLOOKUP($A2,biomass!$A$32:$AQ$58,COLUMN(biomass!J$32),FALSE)</f>
        <v>0</v>
      </c>
      <c r="K2">
        <f>VLOOKUP($A2,biomass!$A$2:$AQ$28,COLUMN(biomass!K$2),FALSE)+VLOOKUP($A2,biomass!$A$32:$AQ$58,COLUMN(biomass!K$32),FALSE)</f>
        <v>0</v>
      </c>
      <c r="L2">
        <f>VLOOKUP($A2,biomass!$A$2:$AQ$28,COLUMN(biomass!L$2),FALSE)+VLOOKUP($A2,biomass!$A$32:$AQ$58,COLUMN(biomass!L$32),FALSE)</f>
        <v>0</v>
      </c>
      <c r="M2">
        <f>VLOOKUP($A2,biomass!$A$2:$AQ$28,COLUMN(biomass!M$2),FALSE)+VLOOKUP($A2,biomass!$A$32:$AQ$58,COLUMN(biomass!M$32),FALSE)</f>
        <v>0</v>
      </c>
      <c r="N2">
        <f>VLOOKUP($A2,biomass!$A$2:$AQ$28,COLUMN(biomass!N$2),FALSE)+VLOOKUP($A2,biomass!$A$32:$AQ$58,COLUMN(biomass!N$32),FALSE)</f>
        <v>0</v>
      </c>
      <c r="O2">
        <f>VLOOKUP($A2,biomass!$A$2:$AQ$28,COLUMN(biomass!O$2),FALSE)+VLOOKUP($A2,biomass!$A$32:$AQ$58,COLUMN(biomass!O$32),FALSE)</f>
        <v>0</v>
      </c>
      <c r="P2">
        <f>VLOOKUP($A2,biomass!$A$2:$AQ$28,COLUMN(biomass!P$2),FALSE)+VLOOKUP($A2,biomass!$A$32:$AQ$58,COLUMN(biomass!P$32),FALSE)</f>
        <v>0</v>
      </c>
      <c r="Q2">
        <f>VLOOKUP($A2,biomass!$A$2:$AQ$28,COLUMN(biomass!Q$2),FALSE)+VLOOKUP($A2,biomass!$A$32:$AQ$58,COLUMN(biomass!Q$32),FALSE)</f>
        <v>0</v>
      </c>
      <c r="R2">
        <f>VLOOKUP($A2,biomass!$A$2:$AQ$28,COLUMN(biomass!R$2),FALSE)+VLOOKUP($A2,biomass!$A$32:$AQ$58,COLUMN(biomass!R$32),FALSE)</f>
        <v>0</v>
      </c>
      <c r="S2">
        <f>VLOOKUP($A2,biomass!$A$2:$AQ$28,COLUMN(biomass!S$2),FALSE)+VLOOKUP($A2,biomass!$A$32:$AQ$58,COLUMN(biomass!S$32),FALSE)</f>
        <v>0</v>
      </c>
      <c r="T2">
        <f>VLOOKUP($A2,biomass!$A$2:$AQ$28,COLUMN(biomass!T$2),FALSE)+VLOOKUP($A2,biomass!$A$32:$AQ$58,COLUMN(biomass!T$32),FALSE)</f>
        <v>0</v>
      </c>
      <c r="U2">
        <f>VLOOKUP($A2,biomass!$A$2:$AQ$28,COLUMN(biomass!U$2),FALSE)+VLOOKUP($A2,biomass!$A$32:$AQ$58,COLUMN(biomass!U$32),FALSE)</f>
        <v>0</v>
      </c>
      <c r="V2">
        <f>VLOOKUP($A2,biomass!$A$2:$AQ$28,COLUMN(biomass!V$2),FALSE)+VLOOKUP($A2,biomass!$A$32:$AQ$58,COLUMN(biomass!V$32),FALSE)</f>
        <v>0</v>
      </c>
      <c r="W2">
        <f>VLOOKUP($A2,biomass!$A$2:$AQ$28,COLUMN(biomass!W$2),FALSE)+VLOOKUP($A2,biomass!$A$32:$AQ$58,COLUMN(biomass!W$32),FALSE)</f>
        <v>0</v>
      </c>
      <c r="X2">
        <f>VLOOKUP($A2,biomass!$A$2:$AQ$28,COLUMN(biomass!X$2),FALSE)+VLOOKUP($A2,biomass!$A$32:$AQ$58,COLUMN(biomass!X$32),FALSE)</f>
        <v>0</v>
      </c>
      <c r="Y2">
        <f>VLOOKUP($A2,biomass!$A$2:$AQ$28,COLUMN(biomass!Y$2),FALSE)+VLOOKUP($A2,biomass!$A$32:$AQ$58,COLUMN(biomass!Y$32),FALSE)</f>
        <v>0</v>
      </c>
      <c r="Z2">
        <f>VLOOKUP($A2,biomass!$A$2:$AQ$28,COLUMN(biomass!Z$2),FALSE)+VLOOKUP($A2,biomass!$A$32:$AQ$58,COLUMN(biomass!Z$32),FALSE)</f>
        <v>0</v>
      </c>
      <c r="AA2">
        <f>VLOOKUP($A2,biomass!$A$2:$AQ$28,COLUMN(biomass!AA$2),FALSE)+VLOOKUP($A2,biomass!$A$32:$AQ$58,COLUMN(biomass!AA$32),FALSE)</f>
        <v>0</v>
      </c>
      <c r="AB2">
        <f>VLOOKUP($A2,biomass!$A$2:$AQ$28,COLUMN(biomass!AB$2),FALSE)+VLOOKUP($A2,biomass!$A$32:$AQ$58,COLUMN(biomass!AB$32),FALSE)</f>
        <v>0</v>
      </c>
      <c r="AC2">
        <f>VLOOKUP($A2,biomass!$A$2:$AQ$28,COLUMN(biomass!AC$2),FALSE)+VLOOKUP($A2,biomass!$A$32:$AQ$58,COLUMN(biomass!AC$32),FALSE)</f>
        <v>0</v>
      </c>
      <c r="AD2">
        <f>VLOOKUP($A2,biomass!$A$2:$AQ$28,COLUMN(biomass!AD$2),FALSE)+VLOOKUP($A2,biomass!$A$32:$AQ$58,COLUMN(biomass!AD$32),FALSE)</f>
        <v>0</v>
      </c>
      <c r="AE2">
        <f>VLOOKUP($A2,biomass!$A$2:$AQ$28,COLUMN(biomass!AE$2),FALSE)+VLOOKUP($A2,biomass!$A$32:$AQ$58,COLUMN(biomass!AE$32),FALSE)</f>
        <v>0</v>
      </c>
      <c r="AF2">
        <f>VLOOKUP($A2,biomass!$A$2:$AQ$28,COLUMN(biomass!AF$2),FALSE)+VLOOKUP($A2,biomass!$A$32:$AQ$58,COLUMN(biomass!AF$32),FALSE)</f>
        <v>0</v>
      </c>
      <c r="AG2">
        <f>VLOOKUP($A2,biomass!$A$2:$AQ$28,COLUMN(biomass!AG$2),FALSE)+VLOOKUP($A2,biomass!$A$32:$AQ$58,COLUMN(biomass!AG$32),FALSE)</f>
        <v>0</v>
      </c>
      <c r="AH2">
        <f>VLOOKUP($A2,biomass!$A$2:$AQ$28,COLUMN(biomass!AH$2),FALSE)+VLOOKUP($A2,biomass!$A$32:$AQ$58,COLUMN(biomass!AH$32),FALSE)</f>
        <v>0</v>
      </c>
      <c r="AI2">
        <f>VLOOKUP($A2,biomass!$A$2:$AQ$28,COLUMN(biomass!AI$2),FALSE)+VLOOKUP($A2,biomass!$A$32:$AQ$58,COLUMN(biomass!AI$32),FALSE)</f>
        <v>0</v>
      </c>
      <c r="AJ2">
        <f>VLOOKUP($A2,biomass!$A$2:$AQ$28,COLUMN(biomass!AJ$2),FALSE)+VLOOKUP($A2,biomass!$A$32:$AQ$58,COLUMN(biomass!AJ$32),FALSE)</f>
        <v>0</v>
      </c>
      <c r="AK2">
        <f>VLOOKUP($A2,biomass!$A$2:$AQ$28,COLUMN(biomass!AK$2),FALSE)+VLOOKUP($A2,biomass!$A$32:$AQ$58,COLUMN(biomass!AK$32),FALSE)</f>
        <v>0</v>
      </c>
      <c r="AL2">
        <f>VLOOKUP($A2,biomass!$A$2:$AQ$28,COLUMN(biomass!AL$2),FALSE)+VLOOKUP($A2,biomass!$A$32:$AQ$58,COLUMN(biomass!AL$32),FALSE)</f>
        <v>0</v>
      </c>
      <c r="AM2">
        <f>VLOOKUP($A2,biomass!$A$2:$AQ$28,COLUMN(biomass!AM$2),FALSE)+VLOOKUP($A2,biomass!$A$32:$AQ$58,COLUMN(biomass!AM$32),FALSE)</f>
        <v>0</v>
      </c>
      <c r="AN2">
        <f>VLOOKUP($A2,biomass!$A$2:$AQ$28,COLUMN(biomass!AN$2),FALSE)+VLOOKUP($A2,biomass!$A$32:$AQ$58,COLUMN(biomass!AN$32),FALSE)</f>
        <v>0</v>
      </c>
      <c r="AO2">
        <f>VLOOKUP($A2,biomass!$A$2:$AQ$28,COLUMN(biomass!AO$2),FALSE)+VLOOKUP($A2,biomass!$A$32:$AQ$58,COLUMN(biomass!AO$32),FALSE)</f>
        <v>0</v>
      </c>
      <c r="AP2">
        <f>VLOOKUP($A2,biomass!$A$2:$AQ$28,COLUMN(biomass!AP$2),FALSE)+VLOOKUP($A2,biomass!$A$32:$AQ$58,COLUMN(biomass!AP$32),FALSE)</f>
        <v>0</v>
      </c>
      <c r="AQ2">
        <f>VLOOKUP($A2,biomass!$A$2:$AQ$28,COLUMN(biomass!AQ$2),FALSE)+VLOOKUP($A2,biomass!$A$32:$AQ$58,COLUMN(biomass!AQ$32),FALSE)</f>
        <v>0</v>
      </c>
    </row>
    <row r="3" spans="1:43">
      <c r="A3" s="37" t="s">
        <v>611</v>
      </c>
      <c r="B3">
        <f>VLOOKUP($A3,biomass!$A$2:$AQ$28,COLUMN(biomass!B$2),FALSE)+VLOOKUP($A3,biomass!$A$32:$AQ$58,COLUMN(biomass!B$32),FALSE)</f>
        <v>0</v>
      </c>
      <c r="C3">
        <f>VLOOKUP($A3,biomass!$A$2:$AQ$28,COLUMN(biomass!C$2),FALSE)+VLOOKUP($A3,biomass!$A$32:$AQ$58,COLUMN(biomass!C$32),FALSE)</f>
        <v>0</v>
      </c>
      <c r="D3">
        <f>VLOOKUP($A3,biomass!$A$2:$AQ$28,COLUMN(biomass!D$2),FALSE)+VLOOKUP($A3,biomass!$A$32:$AQ$58,COLUMN(biomass!D$32),FALSE)</f>
        <v>0</v>
      </c>
      <c r="E3">
        <f>VLOOKUP($A3,biomass!$A$2:$AQ$28,COLUMN(biomass!E$2),FALSE)+VLOOKUP($A3,biomass!$A$32:$AQ$58,COLUMN(biomass!E$32),FALSE)</f>
        <v>0</v>
      </c>
      <c r="F3">
        <f>VLOOKUP($A3,biomass!$A$2:$AQ$28,COLUMN(biomass!F$2),FALSE)+VLOOKUP($A3,biomass!$A$32:$AQ$58,COLUMN(biomass!F$32),FALSE)</f>
        <v>0</v>
      </c>
      <c r="G3">
        <f>VLOOKUP($A3,biomass!$A$2:$AQ$28,COLUMN(biomass!G$2),FALSE)+VLOOKUP($A3,biomass!$A$32:$AQ$58,COLUMN(biomass!G$32),FALSE)</f>
        <v>0</v>
      </c>
      <c r="H3">
        <f>VLOOKUP($A3,biomass!$A$2:$AQ$28,COLUMN(biomass!H$2),FALSE)+VLOOKUP($A3,biomass!$A$32:$AQ$58,COLUMN(biomass!H$32),FALSE)</f>
        <v>0</v>
      </c>
      <c r="I3">
        <f>VLOOKUP($A3,biomass!$A$2:$AQ$28,COLUMN(biomass!I$2),FALSE)+VLOOKUP($A3,biomass!$A$32:$AQ$58,COLUMN(biomass!I$32),FALSE)</f>
        <v>0</v>
      </c>
      <c r="J3">
        <f>VLOOKUP($A3,biomass!$A$2:$AQ$28,COLUMN(biomass!J$2),FALSE)+VLOOKUP($A3,biomass!$A$32:$AQ$58,COLUMN(biomass!J$32),FALSE)</f>
        <v>0</v>
      </c>
      <c r="K3">
        <f>VLOOKUP($A3,biomass!$A$2:$AQ$28,COLUMN(biomass!K$2),FALSE)+VLOOKUP($A3,biomass!$A$32:$AQ$58,COLUMN(biomass!K$32),FALSE)</f>
        <v>0</v>
      </c>
      <c r="L3">
        <f>VLOOKUP($A3,biomass!$A$2:$AQ$28,COLUMN(biomass!L$2),FALSE)+VLOOKUP($A3,biomass!$A$32:$AQ$58,COLUMN(biomass!L$32),FALSE)</f>
        <v>0</v>
      </c>
      <c r="M3">
        <f>VLOOKUP($A3,biomass!$A$2:$AQ$28,COLUMN(biomass!M$2),FALSE)+VLOOKUP($A3,biomass!$A$32:$AQ$58,COLUMN(biomass!M$32),FALSE)</f>
        <v>0</v>
      </c>
      <c r="N3">
        <f>VLOOKUP($A3,biomass!$A$2:$AQ$28,COLUMN(biomass!N$2),FALSE)+VLOOKUP($A3,biomass!$A$32:$AQ$58,COLUMN(biomass!N$32),FALSE)</f>
        <v>0</v>
      </c>
      <c r="O3">
        <f>VLOOKUP($A3,biomass!$A$2:$AQ$28,COLUMN(biomass!O$2),FALSE)+VLOOKUP($A3,biomass!$A$32:$AQ$58,COLUMN(biomass!O$32),FALSE)</f>
        <v>0</v>
      </c>
      <c r="P3">
        <f>VLOOKUP($A3,biomass!$A$2:$AQ$28,COLUMN(biomass!P$2),FALSE)+VLOOKUP($A3,biomass!$A$32:$AQ$58,COLUMN(biomass!P$32),FALSE)</f>
        <v>0</v>
      </c>
      <c r="Q3">
        <f>VLOOKUP($A3,biomass!$A$2:$AQ$28,COLUMN(biomass!Q$2),FALSE)+VLOOKUP($A3,biomass!$A$32:$AQ$58,COLUMN(biomass!Q$32),FALSE)</f>
        <v>0</v>
      </c>
      <c r="R3">
        <f>VLOOKUP($A3,biomass!$A$2:$AQ$28,COLUMN(biomass!R$2),FALSE)+VLOOKUP($A3,biomass!$A$32:$AQ$58,COLUMN(biomass!R$32),FALSE)</f>
        <v>0</v>
      </c>
      <c r="S3">
        <f>VLOOKUP($A3,biomass!$A$2:$AQ$28,COLUMN(biomass!S$2),FALSE)+VLOOKUP($A3,biomass!$A$32:$AQ$58,COLUMN(biomass!S$32),FALSE)</f>
        <v>0</v>
      </c>
      <c r="T3">
        <f>VLOOKUP($A3,biomass!$A$2:$AQ$28,COLUMN(biomass!T$2),FALSE)+VLOOKUP($A3,biomass!$A$32:$AQ$58,COLUMN(biomass!T$32),FALSE)</f>
        <v>0</v>
      </c>
      <c r="U3">
        <f>VLOOKUP($A3,biomass!$A$2:$AQ$28,COLUMN(biomass!U$2),FALSE)+VLOOKUP($A3,biomass!$A$32:$AQ$58,COLUMN(biomass!U$32),FALSE)</f>
        <v>0</v>
      </c>
      <c r="V3">
        <f>VLOOKUP($A3,biomass!$A$2:$AQ$28,COLUMN(biomass!V$2),FALSE)+VLOOKUP($A3,biomass!$A$32:$AQ$58,COLUMN(biomass!V$32),FALSE)</f>
        <v>0</v>
      </c>
      <c r="W3">
        <f>VLOOKUP($A3,biomass!$A$2:$AQ$28,COLUMN(biomass!W$2),FALSE)+VLOOKUP($A3,biomass!$A$32:$AQ$58,COLUMN(biomass!W$32),FALSE)</f>
        <v>0</v>
      </c>
      <c r="X3">
        <f>VLOOKUP($A3,biomass!$A$2:$AQ$28,COLUMN(biomass!X$2),FALSE)+VLOOKUP($A3,biomass!$A$32:$AQ$58,COLUMN(biomass!X$32),FALSE)</f>
        <v>0</v>
      </c>
      <c r="Y3">
        <f>VLOOKUP($A3,biomass!$A$2:$AQ$28,COLUMN(biomass!Y$2),FALSE)+VLOOKUP($A3,biomass!$A$32:$AQ$58,COLUMN(biomass!Y$32),FALSE)</f>
        <v>0</v>
      </c>
      <c r="Z3">
        <f>VLOOKUP($A3,biomass!$A$2:$AQ$28,COLUMN(biomass!Z$2),FALSE)+VLOOKUP($A3,biomass!$A$32:$AQ$58,COLUMN(biomass!Z$32),FALSE)</f>
        <v>0</v>
      </c>
      <c r="AA3">
        <f>VLOOKUP($A3,biomass!$A$2:$AQ$28,COLUMN(biomass!AA$2),FALSE)+VLOOKUP($A3,biomass!$A$32:$AQ$58,COLUMN(biomass!AA$32),FALSE)</f>
        <v>0</v>
      </c>
      <c r="AB3">
        <f>VLOOKUP($A3,biomass!$A$2:$AQ$28,COLUMN(biomass!AB$2),FALSE)+VLOOKUP($A3,biomass!$A$32:$AQ$58,COLUMN(biomass!AB$32),FALSE)</f>
        <v>0</v>
      </c>
      <c r="AC3">
        <f>VLOOKUP($A3,biomass!$A$2:$AQ$28,COLUMN(biomass!AC$2),FALSE)+VLOOKUP($A3,biomass!$A$32:$AQ$58,COLUMN(biomass!AC$32),FALSE)</f>
        <v>0</v>
      </c>
      <c r="AD3">
        <f>VLOOKUP($A3,biomass!$A$2:$AQ$28,COLUMN(biomass!AD$2),FALSE)+VLOOKUP($A3,biomass!$A$32:$AQ$58,COLUMN(biomass!AD$32),FALSE)</f>
        <v>0</v>
      </c>
      <c r="AE3">
        <f>VLOOKUP($A3,biomass!$A$2:$AQ$28,COLUMN(biomass!AE$2),FALSE)+VLOOKUP($A3,biomass!$A$32:$AQ$58,COLUMN(biomass!AE$32),FALSE)</f>
        <v>0</v>
      </c>
      <c r="AF3">
        <f>VLOOKUP($A3,biomass!$A$2:$AQ$28,COLUMN(biomass!AF$2),FALSE)+VLOOKUP($A3,biomass!$A$32:$AQ$58,COLUMN(biomass!AF$32),FALSE)</f>
        <v>0</v>
      </c>
      <c r="AG3">
        <f>VLOOKUP($A3,biomass!$A$2:$AQ$28,COLUMN(biomass!AG$2),FALSE)+VLOOKUP($A3,biomass!$A$32:$AQ$58,COLUMN(biomass!AG$32),FALSE)</f>
        <v>0</v>
      </c>
      <c r="AH3">
        <f>VLOOKUP($A3,biomass!$A$2:$AQ$28,COLUMN(biomass!AH$2),FALSE)+VLOOKUP($A3,biomass!$A$32:$AQ$58,COLUMN(biomass!AH$32),FALSE)</f>
        <v>0</v>
      </c>
      <c r="AI3">
        <f>VLOOKUP($A3,biomass!$A$2:$AQ$28,COLUMN(biomass!AI$2),FALSE)+VLOOKUP($A3,biomass!$A$32:$AQ$58,COLUMN(biomass!AI$32),FALSE)</f>
        <v>0</v>
      </c>
      <c r="AJ3">
        <f>VLOOKUP($A3,biomass!$A$2:$AQ$28,COLUMN(biomass!AJ$2),FALSE)+VLOOKUP($A3,biomass!$A$32:$AQ$58,COLUMN(biomass!AJ$32),FALSE)</f>
        <v>0</v>
      </c>
      <c r="AK3">
        <f>VLOOKUP($A3,biomass!$A$2:$AQ$28,COLUMN(biomass!AK$2),FALSE)+VLOOKUP($A3,biomass!$A$32:$AQ$58,COLUMN(biomass!AK$32),FALSE)</f>
        <v>0</v>
      </c>
      <c r="AL3">
        <f>VLOOKUP($A3,biomass!$A$2:$AQ$28,COLUMN(biomass!AL$2),FALSE)+VLOOKUP($A3,biomass!$A$32:$AQ$58,COLUMN(biomass!AL$32),FALSE)</f>
        <v>0</v>
      </c>
      <c r="AM3">
        <f>VLOOKUP($A3,biomass!$A$2:$AQ$28,COLUMN(biomass!AM$2),FALSE)+VLOOKUP($A3,biomass!$A$32:$AQ$58,COLUMN(biomass!AM$32),FALSE)</f>
        <v>0</v>
      </c>
      <c r="AN3">
        <f>VLOOKUP($A3,biomass!$A$2:$AQ$28,COLUMN(biomass!AN$2),FALSE)+VLOOKUP($A3,biomass!$A$32:$AQ$58,COLUMN(biomass!AN$32),FALSE)</f>
        <v>0</v>
      </c>
      <c r="AO3">
        <f>VLOOKUP($A3,biomass!$A$2:$AQ$28,COLUMN(biomass!AO$2),FALSE)+VLOOKUP($A3,biomass!$A$32:$AQ$58,COLUMN(biomass!AO$32),FALSE)</f>
        <v>0</v>
      </c>
      <c r="AP3">
        <f>VLOOKUP($A3,biomass!$A$2:$AQ$28,COLUMN(biomass!AP$2),FALSE)+VLOOKUP($A3,biomass!$A$32:$AQ$58,COLUMN(biomass!AP$32),FALSE)</f>
        <v>0</v>
      </c>
      <c r="AQ3">
        <f>VLOOKUP($A3,biomass!$A$2:$AQ$28,COLUMN(biomass!AQ$2),FALSE)+VLOOKUP($A3,biomass!$A$32:$AQ$58,COLUMN(biomass!AQ$32),FALSE)</f>
        <v>0</v>
      </c>
    </row>
    <row r="4" spans="1:43">
      <c r="A4" s="37" t="s">
        <v>618</v>
      </c>
      <c r="B4">
        <f>VLOOKUP($A4,biomass!$A$2:$AQ$28,COLUMN(biomass!B$2),FALSE)+VLOOKUP($A4,biomass!$A$32:$AQ$58,COLUMN(biomass!B$32),FALSE)</f>
        <v>0</v>
      </c>
      <c r="C4">
        <f>VLOOKUP($A4,biomass!$A$2:$AQ$28,COLUMN(biomass!C$2),FALSE)+VLOOKUP($A4,biomass!$A$32:$AQ$58,COLUMN(biomass!C$32),FALSE)</f>
        <v>0</v>
      </c>
      <c r="D4">
        <f>VLOOKUP($A4,biomass!$A$2:$AQ$28,COLUMN(biomass!D$2),FALSE)+VLOOKUP($A4,biomass!$A$32:$AQ$58,COLUMN(biomass!D$32),FALSE)</f>
        <v>0</v>
      </c>
      <c r="E4">
        <f>VLOOKUP($A4,biomass!$A$2:$AQ$28,COLUMN(biomass!E$2),FALSE)+VLOOKUP($A4,biomass!$A$32:$AQ$58,COLUMN(biomass!E$32),FALSE)</f>
        <v>0</v>
      </c>
      <c r="F4">
        <f>VLOOKUP($A4,biomass!$A$2:$AQ$28,COLUMN(biomass!F$2),FALSE)+VLOOKUP($A4,biomass!$A$32:$AQ$58,COLUMN(biomass!F$32),FALSE)</f>
        <v>0</v>
      </c>
      <c r="G4">
        <f>VLOOKUP($A4,biomass!$A$2:$AQ$28,COLUMN(biomass!G$2),FALSE)+VLOOKUP($A4,biomass!$A$32:$AQ$58,COLUMN(biomass!G$32),FALSE)</f>
        <v>0</v>
      </c>
      <c r="H4">
        <f>VLOOKUP($A4,biomass!$A$2:$AQ$28,COLUMN(biomass!H$2),FALSE)+VLOOKUP($A4,biomass!$A$32:$AQ$58,COLUMN(biomass!H$32),FALSE)</f>
        <v>0</v>
      </c>
      <c r="I4">
        <f>VLOOKUP($A4,biomass!$A$2:$AQ$28,COLUMN(biomass!I$2),FALSE)+VLOOKUP($A4,biomass!$A$32:$AQ$58,COLUMN(biomass!I$32),FALSE)</f>
        <v>0</v>
      </c>
      <c r="J4">
        <f>VLOOKUP($A4,biomass!$A$2:$AQ$28,COLUMN(biomass!J$2),FALSE)+VLOOKUP($A4,biomass!$A$32:$AQ$58,COLUMN(biomass!J$32),FALSE)</f>
        <v>0</v>
      </c>
      <c r="K4">
        <f>VLOOKUP($A4,biomass!$A$2:$AQ$28,COLUMN(biomass!K$2),FALSE)+VLOOKUP($A4,biomass!$A$32:$AQ$58,COLUMN(biomass!K$32),FALSE)</f>
        <v>0</v>
      </c>
      <c r="L4">
        <f>VLOOKUP($A4,biomass!$A$2:$AQ$28,COLUMN(biomass!L$2),FALSE)+VLOOKUP($A4,biomass!$A$32:$AQ$58,COLUMN(biomass!L$32),FALSE)</f>
        <v>0</v>
      </c>
      <c r="M4">
        <f>VLOOKUP($A4,biomass!$A$2:$AQ$28,COLUMN(biomass!M$2),FALSE)+VLOOKUP($A4,biomass!$A$32:$AQ$58,COLUMN(biomass!M$32),FALSE)</f>
        <v>0</v>
      </c>
      <c r="N4">
        <f>VLOOKUP($A4,biomass!$A$2:$AQ$28,COLUMN(biomass!N$2),FALSE)+VLOOKUP($A4,biomass!$A$32:$AQ$58,COLUMN(biomass!N$32),FALSE)</f>
        <v>0</v>
      </c>
      <c r="O4">
        <f>VLOOKUP($A4,biomass!$A$2:$AQ$28,COLUMN(biomass!O$2),FALSE)+VLOOKUP($A4,biomass!$A$32:$AQ$58,COLUMN(biomass!O$32),FALSE)</f>
        <v>0</v>
      </c>
      <c r="P4">
        <f>VLOOKUP($A4,biomass!$A$2:$AQ$28,COLUMN(biomass!P$2),FALSE)+VLOOKUP($A4,biomass!$A$32:$AQ$58,COLUMN(biomass!P$32),FALSE)</f>
        <v>0</v>
      </c>
      <c r="Q4">
        <f>VLOOKUP($A4,biomass!$A$2:$AQ$28,COLUMN(biomass!Q$2),FALSE)+VLOOKUP($A4,biomass!$A$32:$AQ$58,COLUMN(biomass!Q$32),FALSE)</f>
        <v>0</v>
      </c>
      <c r="R4">
        <f>VLOOKUP($A4,biomass!$A$2:$AQ$28,COLUMN(biomass!R$2),FALSE)+VLOOKUP($A4,biomass!$A$32:$AQ$58,COLUMN(biomass!R$32),FALSE)</f>
        <v>0</v>
      </c>
      <c r="S4">
        <f>VLOOKUP($A4,biomass!$A$2:$AQ$28,COLUMN(biomass!S$2),FALSE)+VLOOKUP($A4,biomass!$A$32:$AQ$58,COLUMN(biomass!S$32),FALSE)</f>
        <v>0</v>
      </c>
      <c r="T4">
        <f>VLOOKUP($A4,biomass!$A$2:$AQ$28,COLUMN(biomass!T$2),FALSE)+VLOOKUP($A4,biomass!$A$32:$AQ$58,COLUMN(biomass!T$32),FALSE)</f>
        <v>0</v>
      </c>
      <c r="U4">
        <f>VLOOKUP($A4,biomass!$A$2:$AQ$28,COLUMN(biomass!U$2),FALSE)+VLOOKUP($A4,biomass!$A$32:$AQ$58,COLUMN(biomass!U$32),FALSE)</f>
        <v>0</v>
      </c>
      <c r="V4">
        <f>VLOOKUP($A4,biomass!$A$2:$AQ$28,COLUMN(biomass!V$2),FALSE)+VLOOKUP($A4,biomass!$A$32:$AQ$58,COLUMN(biomass!V$32),FALSE)</f>
        <v>0</v>
      </c>
      <c r="W4">
        <f>VLOOKUP($A4,biomass!$A$2:$AQ$28,COLUMN(biomass!W$2),FALSE)+VLOOKUP($A4,biomass!$A$32:$AQ$58,COLUMN(biomass!W$32),FALSE)</f>
        <v>0</v>
      </c>
      <c r="X4">
        <f>VLOOKUP($A4,biomass!$A$2:$AQ$28,COLUMN(biomass!X$2),FALSE)+VLOOKUP($A4,biomass!$A$32:$AQ$58,COLUMN(biomass!X$32),FALSE)</f>
        <v>0</v>
      </c>
      <c r="Y4">
        <f>VLOOKUP($A4,biomass!$A$2:$AQ$28,COLUMN(biomass!Y$2),FALSE)+VLOOKUP($A4,biomass!$A$32:$AQ$58,COLUMN(biomass!Y$32),FALSE)</f>
        <v>0</v>
      </c>
      <c r="Z4">
        <f>VLOOKUP($A4,biomass!$A$2:$AQ$28,COLUMN(biomass!Z$2),FALSE)+VLOOKUP($A4,biomass!$A$32:$AQ$58,COLUMN(biomass!Z$32),FALSE)</f>
        <v>0</v>
      </c>
      <c r="AA4">
        <f>VLOOKUP($A4,biomass!$A$2:$AQ$28,COLUMN(biomass!AA$2),FALSE)+VLOOKUP($A4,biomass!$A$32:$AQ$58,COLUMN(biomass!AA$32),FALSE)</f>
        <v>0</v>
      </c>
      <c r="AB4">
        <f>VLOOKUP($A4,biomass!$A$2:$AQ$28,COLUMN(biomass!AB$2),FALSE)+VLOOKUP($A4,biomass!$A$32:$AQ$58,COLUMN(biomass!AB$32),FALSE)</f>
        <v>0</v>
      </c>
      <c r="AC4">
        <f>VLOOKUP($A4,biomass!$A$2:$AQ$28,COLUMN(biomass!AC$2),FALSE)+VLOOKUP($A4,biomass!$A$32:$AQ$58,COLUMN(biomass!AC$32),FALSE)</f>
        <v>0</v>
      </c>
      <c r="AD4">
        <f>VLOOKUP($A4,biomass!$A$2:$AQ$28,COLUMN(biomass!AD$2),FALSE)+VLOOKUP($A4,biomass!$A$32:$AQ$58,COLUMN(biomass!AD$32),FALSE)</f>
        <v>0</v>
      </c>
      <c r="AE4">
        <f>VLOOKUP($A4,biomass!$A$2:$AQ$28,COLUMN(biomass!AE$2),FALSE)+VLOOKUP($A4,biomass!$A$32:$AQ$58,COLUMN(biomass!AE$32),FALSE)</f>
        <v>0</v>
      </c>
      <c r="AF4">
        <f>VLOOKUP($A4,biomass!$A$2:$AQ$28,COLUMN(biomass!AF$2),FALSE)+VLOOKUP($A4,biomass!$A$32:$AQ$58,COLUMN(biomass!AF$32),FALSE)</f>
        <v>0</v>
      </c>
      <c r="AG4">
        <f>VLOOKUP($A4,biomass!$A$2:$AQ$28,COLUMN(biomass!AG$2),FALSE)+VLOOKUP($A4,biomass!$A$32:$AQ$58,COLUMN(biomass!AG$32),FALSE)</f>
        <v>0</v>
      </c>
      <c r="AH4">
        <f>VLOOKUP($A4,biomass!$A$2:$AQ$28,COLUMN(biomass!AH$2),FALSE)+VLOOKUP($A4,biomass!$A$32:$AQ$58,COLUMN(biomass!AH$32),FALSE)</f>
        <v>0</v>
      </c>
      <c r="AI4">
        <f>VLOOKUP($A4,biomass!$A$2:$AQ$28,COLUMN(biomass!AI$2),FALSE)+VLOOKUP($A4,biomass!$A$32:$AQ$58,COLUMN(biomass!AI$32),FALSE)</f>
        <v>0</v>
      </c>
      <c r="AJ4">
        <f>VLOOKUP($A4,biomass!$A$2:$AQ$28,COLUMN(biomass!AJ$2),FALSE)+VLOOKUP($A4,biomass!$A$32:$AQ$58,COLUMN(biomass!AJ$32),FALSE)</f>
        <v>0</v>
      </c>
      <c r="AK4">
        <f>VLOOKUP($A4,biomass!$A$2:$AQ$28,COLUMN(biomass!AK$2),FALSE)+VLOOKUP($A4,biomass!$A$32:$AQ$58,COLUMN(biomass!AK$32),FALSE)</f>
        <v>0</v>
      </c>
      <c r="AL4">
        <f>VLOOKUP($A4,biomass!$A$2:$AQ$28,COLUMN(biomass!AL$2),FALSE)+VLOOKUP($A4,biomass!$A$32:$AQ$58,COLUMN(biomass!AL$32),FALSE)</f>
        <v>0</v>
      </c>
      <c r="AM4">
        <f>VLOOKUP($A4,biomass!$A$2:$AQ$28,COLUMN(biomass!AM$2),FALSE)+VLOOKUP($A4,biomass!$A$32:$AQ$58,COLUMN(biomass!AM$32),FALSE)</f>
        <v>0</v>
      </c>
      <c r="AN4">
        <f>VLOOKUP($A4,biomass!$A$2:$AQ$28,COLUMN(biomass!AN$2),FALSE)+VLOOKUP($A4,biomass!$A$32:$AQ$58,COLUMN(biomass!AN$32),FALSE)</f>
        <v>0</v>
      </c>
      <c r="AO4">
        <f>VLOOKUP($A4,biomass!$A$2:$AQ$28,COLUMN(biomass!AO$2),FALSE)+VLOOKUP($A4,biomass!$A$32:$AQ$58,COLUMN(biomass!AO$32),FALSE)</f>
        <v>0</v>
      </c>
      <c r="AP4">
        <f>VLOOKUP($A4,biomass!$A$2:$AQ$28,COLUMN(biomass!AP$2),FALSE)+VLOOKUP($A4,biomass!$A$32:$AQ$58,COLUMN(biomass!AP$32),FALSE)</f>
        <v>0</v>
      </c>
      <c r="AQ4">
        <f>VLOOKUP($A4,biomass!$A$2:$AQ$28,COLUMN(biomass!AQ$2),FALSE)+VLOOKUP($A4,biomass!$A$32:$AQ$58,COLUMN(biomass!AQ$32),FALSE)</f>
        <v>0</v>
      </c>
    </row>
    <row r="5" spans="1:43">
      <c r="A5" s="37" t="s">
        <v>619</v>
      </c>
      <c r="B5">
        <f>VLOOKUP($A5,biomass!$A$2:$AQ$28,COLUMN(biomass!B$2),FALSE)+VLOOKUP($A5,biomass!$A$32:$AQ$58,COLUMN(biomass!B$32),FALSE)</f>
        <v>0</v>
      </c>
      <c r="C5">
        <f>VLOOKUP($A5,biomass!$A$2:$AQ$28,COLUMN(biomass!C$2),FALSE)+VLOOKUP($A5,biomass!$A$32:$AQ$58,COLUMN(biomass!C$32),FALSE)</f>
        <v>0</v>
      </c>
      <c r="D5">
        <f>VLOOKUP($A5,biomass!$A$2:$AQ$28,COLUMN(biomass!D$2),FALSE)+VLOOKUP($A5,biomass!$A$32:$AQ$58,COLUMN(biomass!D$32),FALSE)</f>
        <v>0</v>
      </c>
      <c r="E5">
        <f>VLOOKUP($A5,biomass!$A$2:$AQ$28,COLUMN(biomass!E$2),FALSE)+VLOOKUP($A5,biomass!$A$32:$AQ$58,COLUMN(biomass!E$32),FALSE)</f>
        <v>0</v>
      </c>
      <c r="F5">
        <f>VLOOKUP($A5,biomass!$A$2:$AQ$28,COLUMN(biomass!F$2),FALSE)+VLOOKUP($A5,biomass!$A$32:$AQ$58,COLUMN(biomass!F$32),FALSE)</f>
        <v>0</v>
      </c>
      <c r="G5">
        <f>VLOOKUP($A5,biomass!$A$2:$AQ$28,COLUMN(biomass!G$2),FALSE)+VLOOKUP($A5,biomass!$A$32:$AQ$58,COLUMN(biomass!G$32),FALSE)</f>
        <v>0</v>
      </c>
      <c r="H5">
        <f>VLOOKUP($A5,biomass!$A$2:$AQ$28,COLUMN(biomass!H$2),FALSE)+VLOOKUP($A5,biomass!$A$32:$AQ$58,COLUMN(biomass!H$32),FALSE)</f>
        <v>0</v>
      </c>
      <c r="I5">
        <f>VLOOKUP($A5,biomass!$A$2:$AQ$28,COLUMN(biomass!I$2),FALSE)+VLOOKUP($A5,biomass!$A$32:$AQ$58,COLUMN(biomass!I$32),FALSE)</f>
        <v>0</v>
      </c>
      <c r="J5">
        <f>VLOOKUP($A5,biomass!$A$2:$AQ$28,COLUMN(biomass!J$2),FALSE)+VLOOKUP($A5,biomass!$A$32:$AQ$58,COLUMN(biomass!J$32),FALSE)</f>
        <v>0</v>
      </c>
      <c r="K5">
        <f>VLOOKUP($A5,biomass!$A$2:$AQ$28,COLUMN(biomass!K$2),FALSE)+VLOOKUP($A5,biomass!$A$32:$AQ$58,COLUMN(biomass!K$32),FALSE)</f>
        <v>0</v>
      </c>
      <c r="L5">
        <f>VLOOKUP($A5,biomass!$A$2:$AQ$28,COLUMN(biomass!L$2),FALSE)+VLOOKUP($A5,biomass!$A$32:$AQ$58,COLUMN(biomass!L$32),FALSE)</f>
        <v>0</v>
      </c>
      <c r="M5">
        <f>VLOOKUP($A5,biomass!$A$2:$AQ$28,COLUMN(biomass!M$2),FALSE)+VLOOKUP($A5,biomass!$A$32:$AQ$58,COLUMN(biomass!M$32),FALSE)</f>
        <v>0</v>
      </c>
      <c r="N5">
        <f>VLOOKUP($A5,biomass!$A$2:$AQ$28,COLUMN(biomass!N$2),FALSE)+VLOOKUP($A5,biomass!$A$32:$AQ$58,COLUMN(biomass!N$32),FALSE)</f>
        <v>0</v>
      </c>
      <c r="O5">
        <f>VLOOKUP($A5,biomass!$A$2:$AQ$28,COLUMN(biomass!O$2),FALSE)+VLOOKUP($A5,biomass!$A$32:$AQ$58,COLUMN(biomass!O$32),FALSE)</f>
        <v>0</v>
      </c>
      <c r="P5">
        <f>VLOOKUP($A5,biomass!$A$2:$AQ$28,COLUMN(biomass!P$2),FALSE)+VLOOKUP($A5,biomass!$A$32:$AQ$58,COLUMN(biomass!P$32),FALSE)</f>
        <v>0</v>
      </c>
      <c r="Q5">
        <f>VLOOKUP($A5,biomass!$A$2:$AQ$28,COLUMN(biomass!Q$2),FALSE)+VLOOKUP($A5,biomass!$A$32:$AQ$58,COLUMN(biomass!Q$32),FALSE)</f>
        <v>0</v>
      </c>
      <c r="R5">
        <f>VLOOKUP($A5,biomass!$A$2:$AQ$28,COLUMN(biomass!R$2),FALSE)+VLOOKUP($A5,biomass!$A$32:$AQ$58,COLUMN(biomass!R$32),FALSE)</f>
        <v>0</v>
      </c>
      <c r="S5">
        <f>VLOOKUP($A5,biomass!$A$2:$AQ$28,COLUMN(biomass!S$2),FALSE)+VLOOKUP($A5,biomass!$A$32:$AQ$58,COLUMN(biomass!S$32),FALSE)</f>
        <v>0</v>
      </c>
      <c r="T5">
        <f>VLOOKUP($A5,biomass!$A$2:$AQ$28,COLUMN(biomass!T$2),FALSE)+VLOOKUP($A5,biomass!$A$32:$AQ$58,COLUMN(biomass!T$32),FALSE)</f>
        <v>0</v>
      </c>
      <c r="U5">
        <f>VLOOKUP($A5,biomass!$A$2:$AQ$28,COLUMN(biomass!U$2),FALSE)+VLOOKUP($A5,biomass!$A$32:$AQ$58,COLUMN(biomass!U$32),FALSE)</f>
        <v>0</v>
      </c>
      <c r="V5">
        <f>VLOOKUP($A5,biomass!$A$2:$AQ$28,COLUMN(biomass!V$2),FALSE)+VLOOKUP($A5,biomass!$A$32:$AQ$58,COLUMN(biomass!V$32),FALSE)</f>
        <v>0</v>
      </c>
      <c r="W5">
        <f>VLOOKUP($A5,biomass!$A$2:$AQ$28,COLUMN(biomass!W$2),FALSE)+VLOOKUP($A5,biomass!$A$32:$AQ$58,COLUMN(biomass!W$32),FALSE)</f>
        <v>0</v>
      </c>
      <c r="X5">
        <f>VLOOKUP($A5,biomass!$A$2:$AQ$28,COLUMN(biomass!X$2),FALSE)+VLOOKUP($A5,biomass!$A$32:$AQ$58,COLUMN(biomass!X$32),FALSE)</f>
        <v>0</v>
      </c>
      <c r="Y5">
        <f>VLOOKUP($A5,biomass!$A$2:$AQ$28,COLUMN(biomass!Y$2),FALSE)+VLOOKUP($A5,biomass!$A$32:$AQ$58,COLUMN(biomass!Y$32),FALSE)</f>
        <v>0</v>
      </c>
      <c r="Z5">
        <f>VLOOKUP($A5,biomass!$A$2:$AQ$28,COLUMN(biomass!Z$2),FALSE)+VLOOKUP($A5,biomass!$A$32:$AQ$58,COLUMN(biomass!Z$32),FALSE)</f>
        <v>0</v>
      </c>
      <c r="AA5">
        <f>VLOOKUP($A5,biomass!$A$2:$AQ$28,COLUMN(biomass!AA$2),FALSE)+VLOOKUP($A5,biomass!$A$32:$AQ$58,COLUMN(biomass!AA$32),FALSE)</f>
        <v>0</v>
      </c>
      <c r="AB5">
        <f>VLOOKUP($A5,biomass!$A$2:$AQ$28,COLUMN(biomass!AB$2),FALSE)+VLOOKUP($A5,biomass!$A$32:$AQ$58,COLUMN(biomass!AB$32),FALSE)</f>
        <v>0</v>
      </c>
      <c r="AC5">
        <f>VLOOKUP($A5,biomass!$A$2:$AQ$28,COLUMN(biomass!AC$2),FALSE)+VLOOKUP($A5,biomass!$A$32:$AQ$58,COLUMN(biomass!AC$32),FALSE)</f>
        <v>0</v>
      </c>
      <c r="AD5">
        <f>VLOOKUP($A5,biomass!$A$2:$AQ$28,COLUMN(biomass!AD$2),FALSE)+VLOOKUP($A5,biomass!$A$32:$AQ$58,COLUMN(biomass!AD$32),FALSE)</f>
        <v>0</v>
      </c>
      <c r="AE5">
        <f>VLOOKUP($A5,biomass!$A$2:$AQ$28,COLUMN(biomass!AE$2),FALSE)+VLOOKUP($A5,biomass!$A$32:$AQ$58,COLUMN(biomass!AE$32),FALSE)</f>
        <v>0</v>
      </c>
      <c r="AF5">
        <f>VLOOKUP($A5,biomass!$A$2:$AQ$28,COLUMN(biomass!AF$2),FALSE)+VLOOKUP($A5,biomass!$A$32:$AQ$58,COLUMN(biomass!AF$32),FALSE)</f>
        <v>0</v>
      </c>
      <c r="AG5">
        <f>VLOOKUP($A5,biomass!$A$2:$AQ$28,COLUMN(biomass!AG$2),FALSE)+VLOOKUP($A5,biomass!$A$32:$AQ$58,COLUMN(biomass!AG$32),FALSE)</f>
        <v>0</v>
      </c>
      <c r="AH5">
        <f>VLOOKUP($A5,biomass!$A$2:$AQ$28,COLUMN(biomass!AH$2),FALSE)+VLOOKUP($A5,biomass!$A$32:$AQ$58,COLUMN(biomass!AH$32),FALSE)</f>
        <v>0</v>
      </c>
      <c r="AI5">
        <f>VLOOKUP($A5,biomass!$A$2:$AQ$28,COLUMN(biomass!AI$2),FALSE)+VLOOKUP($A5,biomass!$A$32:$AQ$58,COLUMN(biomass!AI$32),FALSE)</f>
        <v>0</v>
      </c>
      <c r="AJ5">
        <f>VLOOKUP($A5,biomass!$A$2:$AQ$28,COLUMN(biomass!AJ$2),FALSE)+VLOOKUP($A5,biomass!$A$32:$AQ$58,COLUMN(biomass!AJ$32),FALSE)</f>
        <v>0</v>
      </c>
      <c r="AK5">
        <f>VLOOKUP($A5,biomass!$A$2:$AQ$28,COLUMN(biomass!AK$2),FALSE)+VLOOKUP($A5,biomass!$A$32:$AQ$58,COLUMN(biomass!AK$32),FALSE)</f>
        <v>0</v>
      </c>
      <c r="AL5">
        <f>VLOOKUP($A5,biomass!$A$2:$AQ$28,COLUMN(biomass!AL$2),FALSE)+VLOOKUP($A5,biomass!$A$32:$AQ$58,COLUMN(biomass!AL$32),FALSE)</f>
        <v>0</v>
      </c>
      <c r="AM5">
        <f>VLOOKUP($A5,biomass!$A$2:$AQ$28,COLUMN(biomass!AM$2),FALSE)+VLOOKUP($A5,biomass!$A$32:$AQ$58,COLUMN(biomass!AM$32),FALSE)</f>
        <v>0</v>
      </c>
      <c r="AN5">
        <f>VLOOKUP($A5,biomass!$A$2:$AQ$28,COLUMN(biomass!AN$2),FALSE)+VLOOKUP($A5,biomass!$A$32:$AQ$58,COLUMN(biomass!AN$32),FALSE)</f>
        <v>0</v>
      </c>
      <c r="AO5">
        <f>VLOOKUP($A5,biomass!$A$2:$AQ$28,COLUMN(biomass!AO$2),FALSE)+VLOOKUP($A5,biomass!$A$32:$AQ$58,COLUMN(biomass!AO$32),FALSE)</f>
        <v>0</v>
      </c>
      <c r="AP5">
        <f>VLOOKUP($A5,biomass!$A$2:$AQ$28,COLUMN(biomass!AP$2),FALSE)+VLOOKUP($A5,biomass!$A$32:$AQ$58,COLUMN(biomass!AP$32),FALSE)</f>
        <v>0</v>
      </c>
      <c r="AQ5">
        <f>VLOOKUP($A5,biomass!$A$2:$AQ$28,COLUMN(biomass!AQ$2),FALSE)+VLOOKUP($A5,biomass!$A$32:$AQ$58,COLUMN(biomass!AQ$32),FALSE)</f>
        <v>0</v>
      </c>
    </row>
    <row r="6" spans="1:43">
      <c r="A6" s="37" t="s">
        <v>620</v>
      </c>
      <c r="B6">
        <f>VLOOKUP($A6,biomass!$A$2:$AQ$28,COLUMN(biomass!B$2),FALSE)+VLOOKUP($A6,biomass!$A$32:$AQ$58,COLUMN(biomass!B$32),FALSE)</f>
        <v>0</v>
      </c>
      <c r="C6">
        <f>VLOOKUP($A6,biomass!$A$2:$AQ$28,COLUMN(biomass!C$2),FALSE)+VLOOKUP($A6,biomass!$A$32:$AQ$58,COLUMN(biomass!C$32),FALSE)</f>
        <v>0</v>
      </c>
      <c r="D6">
        <f>VLOOKUP($A6,biomass!$A$2:$AQ$28,COLUMN(biomass!D$2),FALSE)+VLOOKUP($A6,biomass!$A$32:$AQ$58,COLUMN(biomass!D$32),FALSE)</f>
        <v>0</v>
      </c>
      <c r="E6">
        <f>VLOOKUP($A6,biomass!$A$2:$AQ$28,COLUMN(biomass!E$2),FALSE)+VLOOKUP($A6,biomass!$A$32:$AQ$58,COLUMN(biomass!E$32),FALSE)</f>
        <v>0</v>
      </c>
      <c r="F6">
        <f>VLOOKUP($A6,biomass!$A$2:$AQ$28,COLUMN(biomass!F$2),FALSE)+VLOOKUP($A6,biomass!$A$32:$AQ$58,COLUMN(biomass!F$32),FALSE)</f>
        <v>0</v>
      </c>
      <c r="G6">
        <f>VLOOKUP($A6,biomass!$A$2:$AQ$28,COLUMN(biomass!G$2),FALSE)+VLOOKUP($A6,biomass!$A$32:$AQ$58,COLUMN(biomass!G$32),FALSE)</f>
        <v>0</v>
      </c>
      <c r="H6">
        <f>VLOOKUP($A6,biomass!$A$2:$AQ$28,COLUMN(biomass!H$2),FALSE)+VLOOKUP($A6,biomass!$A$32:$AQ$58,COLUMN(biomass!H$32),FALSE)</f>
        <v>0</v>
      </c>
      <c r="I6">
        <f>VLOOKUP($A6,biomass!$A$2:$AQ$28,COLUMN(biomass!I$2),FALSE)+VLOOKUP($A6,biomass!$A$32:$AQ$58,COLUMN(biomass!I$32),FALSE)</f>
        <v>0</v>
      </c>
      <c r="J6">
        <f>VLOOKUP($A6,biomass!$A$2:$AQ$28,COLUMN(biomass!J$2),FALSE)+VLOOKUP($A6,biomass!$A$32:$AQ$58,COLUMN(biomass!J$32),FALSE)</f>
        <v>0</v>
      </c>
      <c r="K6">
        <f>VLOOKUP($A6,biomass!$A$2:$AQ$28,COLUMN(biomass!K$2),FALSE)+VLOOKUP($A6,biomass!$A$32:$AQ$58,COLUMN(biomass!K$32),FALSE)</f>
        <v>0</v>
      </c>
      <c r="L6">
        <f>VLOOKUP($A6,biomass!$A$2:$AQ$28,COLUMN(biomass!L$2),FALSE)+VLOOKUP($A6,biomass!$A$32:$AQ$58,COLUMN(biomass!L$32),FALSE)</f>
        <v>0</v>
      </c>
      <c r="M6">
        <f>VLOOKUP($A6,biomass!$A$2:$AQ$28,COLUMN(biomass!M$2),FALSE)+VLOOKUP($A6,biomass!$A$32:$AQ$58,COLUMN(biomass!M$32),FALSE)</f>
        <v>0</v>
      </c>
      <c r="N6">
        <f>VLOOKUP($A6,biomass!$A$2:$AQ$28,COLUMN(biomass!N$2),FALSE)+VLOOKUP($A6,biomass!$A$32:$AQ$58,COLUMN(biomass!N$32),FALSE)</f>
        <v>0</v>
      </c>
      <c r="O6">
        <f>VLOOKUP($A6,biomass!$A$2:$AQ$28,COLUMN(biomass!O$2),FALSE)+VLOOKUP($A6,biomass!$A$32:$AQ$58,COLUMN(biomass!O$32),FALSE)</f>
        <v>0</v>
      </c>
      <c r="P6">
        <f>VLOOKUP($A6,biomass!$A$2:$AQ$28,COLUMN(biomass!P$2),FALSE)+VLOOKUP($A6,biomass!$A$32:$AQ$58,COLUMN(biomass!P$32),FALSE)</f>
        <v>0</v>
      </c>
      <c r="Q6">
        <f>VLOOKUP($A6,biomass!$A$2:$AQ$28,COLUMN(biomass!Q$2),FALSE)+VLOOKUP($A6,biomass!$A$32:$AQ$58,COLUMN(biomass!Q$32),FALSE)</f>
        <v>0</v>
      </c>
      <c r="R6">
        <f>VLOOKUP($A6,biomass!$A$2:$AQ$28,COLUMN(biomass!R$2),FALSE)+VLOOKUP($A6,biomass!$A$32:$AQ$58,COLUMN(biomass!R$32),FALSE)</f>
        <v>0</v>
      </c>
      <c r="S6">
        <f>VLOOKUP($A6,biomass!$A$2:$AQ$28,COLUMN(biomass!S$2),FALSE)+VLOOKUP($A6,biomass!$A$32:$AQ$58,COLUMN(biomass!S$32),FALSE)</f>
        <v>0</v>
      </c>
      <c r="T6">
        <f>VLOOKUP($A6,biomass!$A$2:$AQ$28,COLUMN(biomass!T$2),FALSE)+VLOOKUP($A6,biomass!$A$32:$AQ$58,COLUMN(biomass!T$32),FALSE)</f>
        <v>0</v>
      </c>
      <c r="U6">
        <f>VLOOKUP($A6,biomass!$A$2:$AQ$28,COLUMN(biomass!U$2),FALSE)+VLOOKUP($A6,biomass!$A$32:$AQ$58,COLUMN(biomass!U$32),FALSE)</f>
        <v>0</v>
      </c>
      <c r="V6">
        <f>VLOOKUP($A6,biomass!$A$2:$AQ$28,COLUMN(biomass!V$2),FALSE)+VLOOKUP($A6,biomass!$A$32:$AQ$58,COLUMN(biomass!V$32),FALSE)</f>
        <v>0</v>
      </c>
      <c r="W6">
        <f>VLOOKUP($A6,biomass!$A$2:$AQ$28,COLUMN(biomass!W$2),FALSE)+VLOOKUP($A6,biomass!$A$32:$AQ$58,COLUMN(biomass!W$32),FALSE)</f>
        <v>0</v>
      </c>
      <c r="X6">
        <f>VLOOKUP($A6,biomass!$A$2:$AQ$28,COLUMN(biomass!X$2),FALSE)+VLOOKUP($A6,biomass!$A$32:$AQ$58,COLUMN(biomass!X$32),FALSE)</f>
        <v>0</v>
      </c>
      <c r="Y6">
        <f>VLOOKUP($A6,biomass!$A$2:$AQ$28,COLUMN(biomass!Y$2),FALSE)+VLOOKUP($A6,biomass!$A$32:$AQ$58,COLUMN(biomass!Y$32),FALSE)</f>
        <v>0</v>
      </c>
      <c r="Z6">
        <f>VLOOKUP($A6,biomass!$A$2:$AQ$28,COLUMN(biomass!Z$2),FALSE)+VLOOKUP($A6,biomass!$A$32:$AQ$58,COLUMN(biomass!Z$32),FALSE)</f>
        <v>0</v>
      </c>
      <c r="AA6">
        <f>VLOOKUP($A6,biomass!$A$2:$AQ$28,COLUMN(biomass!AA$2),FALSE)+VLOOKUP($A6,biomass!$A$32:$AQ$58,COLUMN(biomass!AA$32),FALSE)</f>
        <v>0</v>
      </c>
      <c r="AB6">
        <f>VLOOKUP($A6,biomass!$A$2:$AQ$28,COLUMN(biomass!AB$2),FALSE)+VLOOKUP($A6,biomass!$A$32:$AQ$58,COLUMN(biomass!AB$32),FALSE)</f>
        <v>0</v>
      </c>
      <c r="AC6">
        <f>VLOOKUP($A6,biomass!$A$2:$AQ$28,COLUMN(biomass!AC$2),FALSE)+VLOOKUP($A6,biomass!$A$32:$AQ$58,COLUMN(biomass!AC$32),FALSE)</f>
        <v>0</v>
      </c>
      <c r="AD6">
        <f>VLOOKUP($A6,biomass!$A$2:$AQ$28,COLUMN(biomass!AD$2),FALSE)+VLOOKUP($A6,biomass!$A$32:$AQ$58,COLUMN(biomass!AD$32),FALSE)</f>
        <v>0</v>
      </c>
      <c r="AE6">
        <f>VLOOKUP($A6,biomass!$A$2:$AQ$28,COLUMN(biomass!AE$2),FALSE)+VLOOKUP($A6,biomass!$A$32:$AQ$58,COLUMN(biomass!AE$32),FALSE)</f>
        <v>0</v>
      </c>
      <c r="AF6">
        <f>VLOOKUP($A6,biomass!$A$2:$AQ$28,COLUMN(biomass!AF$2),FALSE)+VLOOKUP($A6,biomass!$A$32:$AQ$58,COLUMN(biomass!AF$32),FALSE)</f>
        <v>0</v>
      </c>
      <c r="AG6">
        <f>VLOOKUP($A6,biomass!$A$2:$AQ$28,COLUMN(biomass!AG$2),FALSE)+VLOOKUP($A6,biomass!$A$32:$AQ$58,COLUMN(biomass!AG$32),FALSE)</f>
        <v>0</v>
      </c>
      <c r="AH6">
        <f>VLOOKUP($A6,biomass!$A$2:$AQ$28,COLUMN(biomass!AH$2),FALSE)+VLOOKUP($A6,biomass!$A$32:$AQ$58,COLUMN(biomass!AH$32),FALSE)</f>
        <v>0</v>
      </c>
      <c r="AI6">
        <f>VLOOKUP($A6,biomass!$A$2:$AQ$28,COLUMN(biomass!AI$2),FALSE)+VLOOKUP($A6,biomass!$A$32:$AQ$58,COLUMN(biomass!AI$32),FALSE)</f>
        <v>0</v>
      </c>
      <c r="AJ6">
        <f>VLOOKUP($A6,biomass!$A$2:$AQ$28,COLUMN(biomass!AJ$2),FALSE)+VLOOKUP($A6,biomass!$A$32:$AQ$58,COLUMN(biomass!AJ$32),FALSE)</f>
        <v>0</v>
      </c>
      <c r="AK6">
        <f>VLOOKUP($A6,biomass!$A$2:$AQ$28,COLUMN(biomass!AK$2),FALSE)+VLOOKUP($A6,biomass!$A$32:$AQ$58,COLUMN(biomass!AK$32),FALSE)</f>
        <v>0</v>
      </c>
      <c r="AL6">
        <f>VLOOKUP($A6,biomass!$A$2:$AQ$28,COLUMN(biomass!AL$2),FALSE)+VLOOKUP($A6,biomass!$A$32:$AQ$58,COLUMN(biomass!AL$32),FALSE)</f>
        <v>0</v>
      </c>
      <c r="AM6">
        <f>VLOOKUP($A6,biomass!$A$2:$AQ$28,COLUMN(biomass!AM$2),FALSE)+VLOOKUP($A6,biomass!$A$32:$AQ$58,COLUMN(biomass!AM$32),FALSE)</f>
        <v>0</v>
      </c>
      <c r="AN6">
        <f>VLOOKUP($A6,biomass!$A$2:$AQ$28,COLUMN(biomass!AN$2),FALSE)+VLOOKUP($A6,biomass!$A$32:$AQ$58,COLUMN(biomass!AN$32),FALSE)</f>
        <v>0</v>
      </c>
      <c r="AO6">
        <f>VLOOKUP($A6,biomass!$A$2:$AQ$28,COLUMN(biomass!AO$2),FALSE)+VLOOKUP($A6,biomass!$A$32:$AQ$58,COLUMN(biomass!AO$32),FALSE)</f>
        <v>0</v>
      </c>
      <c r="AP6">
        <f>VLOOKUP($A6,biomass!$A$2:$AQ$28,COLUMN(biomass!AP$2),FALSE)+VLOOKUP($A6,biomass!$A$32:$AQ$58,COLUMN(biomass!AP$32),FALSE)</f>
        <v>0</v>
      </c>
      <c r="AQ6">
        <f>VLOOKUP($A6,biomass!$A$2:$AQ$28,COLUMN(biomass!AQ$2),FALSE)+VLOOKUP($A6,biomass!$A$32:$AQ$58,COLUMN(biomass!AQ$32),FALSE)</f>
        <v>0</v>
      </c>
    </row>
    <row r="7" spans="1:43">
      <c r="A7" s="37" t="s">
        <v>621</v>
      </c>
      <c r="B7">
        <f>VLOOKUP($A7,biomass!$A$2:$AQ$28,COLUMN(biomass!B$2),FALSE)+VLOOKUP($A7,biomass!$A$32:$AQ$58,COLUMN(biomass!B$32),FALSE)</f>
        <v>0</v>
      </c>
      <c r="C7">
        <f>VLOOKUP($A7,biomass!$A$2:$AQ$28,COLUMN(biomass!C$2),FALSE)+VLOOKUP($A7,biomass!$A$32:$AQ$58,COLUMN(biomass!C$32),FALSE)</f>
        <v>0</v>
      </c>
      <c r="D7">
        <f>VLOOKUP($A7,biomass!$A$2:$AQ$28,COLUMN(biomass!D$2),FALSE)+VLOOKUP($A7,biomass!$A$32:$AQ$58,COLUMN(biomass!D$32),FALSE)</f>
        <v>0</v>
      </c>
      <c r="E7">
        <f>VLOOKUP($A7,biomass!$A$2:$AQ$28,COLUMN(biomass!E$2),FALSE)+VLOOKUP($A7,biomass!$A$32:$AQ$58,COLUMN(biomass!E$32),FALSE)</f>
        <v>0</v>
      </c>
      <c r="F7">
        <f>VLOOKUP($A7,biomass!$A$2:$AQ$28,COLUMN(biomass!F$2),FALSE)+VLOOKUP($A7,biomass!$A$32:$AQ$58,COLUMN(biomass!F$32),FALSE)</f>
        <v>0</v>
      </c>
      <c r="G7">
        <f>VLOOKUP($A7,biomass!$A$2:$AQ$28,COLUMN(biomass!G$2),FALSE)+VLOOKUP($A7,biomass!$A$32:$AQ$58,COLUMN(biomass!G$32),FALSE)</f>
        <v>0</v>
      </c>
      <c r="H7">
        <f>VLOOKUP($A7,biomass!$A$2:$AQ$28,COLUMN(biomass!H$2),FALSE)+VLOOKUP($A7,biomass!$A$32:$AQ$58,COLUMN(biomass!H$32),FALSE)</f>
        <v>0</v>
      </c>
      <c r="I7">
        <f>VLOOKUP($A7,biomass!$A$2:$AQ$28,COLUMN(biomass!I$2),FALSE)+VLOOKUP($A7,biomass!$A$32:$AQ$58,COLUMN(biomass!I$32),FALSE)</f>
        <v>0</v>
      </c>
      <c r="J7">
        <f>VLOOKUP($A7,biomass!$A$2:$AQ$28,COLUMN(biomass!J$2),FALSE)+VLOOKUP($A7,biomass!$A$32:$AQ$58,COLUMN(biomass!J$32),FALSE)</f>
        <v>0</v>
      </c>
      <c r="K7">
        <f>VLOOKUP($A7,biomass!$A$2:$AQ$28,COLUMN(biomass!K$2),FALSE)+VLOOKUP($A7,biomass!$A$32:$AQ$58,COLUMN(biomass!K$32),FALSE)</f>
        <v>0</v>
      </c>
      <c r="L7">
        <f>VLOOKUP($A7,biomass!$A$2:$AQ$28,COLUMN(biomass!L$2),FALSE)+VLOOKUP($A7,biomass!$A$32:$AQ$58,COLUMN(biomass!L$32),FALSE)</f>
        <v>0</v>
      </c>
      <c r="M7">
        <f>VLOOKUP($A7,biomass!$A$2:$AQ$28,COLUMN(biomass!M$2),FALSE)+VLOOKUP($A7,biomass!$A$32:$AQ$58,COLUMN(biomass!M$32),FALSE)</f>
        <v>0</v>
      </c>
      <c r="N7">
        <f>VLOOKUP($A7,biomass!$A$2:$AQ$28,COLUMN(biomass!N$2),FALSE)+VLOOKUP($A7,biomass!$A$32:$AQ$58,COLUMN(biomass!N$32),FALSE)</f>
        <v>0</v>
      </c>
      <c r="O7">
        <f>VLOOKUP($A7,biomass!$A$2:$AQ$28,COLUMN(biomass!O$2),FALSE)+VLOOKUP($A7,biomass!$A$32:$AQ$58,COLUMN(biomass!O$32),FALSE)</f>
        <v>0</v>
      </c>
      <c r="P7">
        <f>VLOOKUP($A7,biomass!$A$2:$AQ$28,COLUMN(biomass!P$2),FALSE)+VLOOKUP($A7,biomass!$A$32:$AQ$58,COLUMN(biomass!P$32),FALSE)</f>
        <v>0</v>
      </c>
      <c r="Q7">
        <f>VLOOKUP($A7,biomass!$A$2:$AQ$28,COLUMN(biomass!Q$2),FALSE)+VLOOKUP($A7,biomass!$A$32:$AQ$58,COLUMN(biomass!Q$32),FALSE)</f>
        <v>0</v>
      </c>
      <c r="R7">
        <f>VLOOKUP($A7,biomass!$A$2:$AQ$28,COLUMN(biomass!R$2),FALSE)+VLOOKUP($A7,biomass!$A$32:$AQ$58,COLUMN(biomass!R$32),FALSE)</f>
        <v>0</v>
      </c>
      <c r="S7">
        <f>VLOOKUP($A7,biomass!$A$2:$AQ$28,COLUMN(biomass!S$2),FALSE)+VLOOKUP($A7,biomass!$A$32:$AQ$58,COLUMN(biomass!S$32),FALSE)</f>
        <v>0</v>
      </c>
      <c r="T7">
        <f>VLOOKUP($A7,biomass!$A$2:$AQ$28,COLUMN(biomass!T$2),FALSE)+VLOOKUP($A7,biomass!$A$32:$AQ$58,COLUMN(biomass!T$32),FALSE)</f>
        <v>0</v>
      </c>
      <c r="U7">
        <f>VLOOKUP($A7,biomass!$A$2:$AQ$28,COLUMN(biomass!U$2),FALSE)+VLOOKUP($A7,biomass!$A$32:$AQ$58,COLUMN(biomass!U$32),FALSE)</f>
        <v>0</v>
      </c>
      <c r="V7">
        <f>VLOOKUP($A7,biomass!$A$2:$AQ$28,COLUMN(biomass!V$2),FALSE)+VLOOKUP($A7,biomass!$A$32:$AQ$58,COLUMN(biomass!V$32),FALSE)</f>
        <v>0</v>
      </c>
      <c r="W7">
        <f>VLOOKUP($A7,biomass!$A$2:$AQ$28,COLUMN(biomass!W$2),FALSE)+VLOOKUP($A7,biomass!$A$32:$AQ$58,COLUMN(biomass!W$32),FALSE)</f>
        <v>0</v>
      </c>
      <c r="X7">
        <f>VLOOKUP($A7,biomass!$A$2:$AQ$28,COLUMN(biomass!X$2),FALSE)+VLOOKUP($A7,biomass!$A$32:$AQ$58,COLUMN(biomass!X$32),FALSE)</f>
        <v>0</v>
      </c>
      <c r="Y7">
        <f>VLOOKUP($A7,biomass!$A$2:$AQ$28,COLUMN(biomass!Y$2),FALSE)+VLOOKUP($A7,biomass!$A$32:$AQ$58,COLUMN(biomass!Y$32),FALSE)</f>
        <v>0</v>
      </c>
      <c r="Z7">
        <f>VLOOKUP($A7,biomass!$A$2:$AQ$28,COLUMN(biomass!Z$2),FALSE)+VLOOKUP($A7,biomass!$A$32:$AQ$58,COLUMN(biomass!Z$32),FALSE)</f>
        <v>0</v>
      </c>
      <c r="AA7">
        <f>VLOOKUP($A7,biomass!$A$2:$AQ$28,COLUMN(biomass!AA$2),FALSE)+VLOOKUP($A7,biomass!$A$32:$AQ$58,COLUMN(biomass!AA$32),FALSE)</f>
        <v>0</v>
      </c>
      <c r="AB7">
        <f>VLOOKUP($A7,biomass!$A$2:$AQ$28,COLUMN(biomass!AB$2),FALSE)+VLOOKUP($A7,biomass!$A$32:$AQ$58,COLUMN(biomass!AB$32),FALSE)</f>
        <v>0</v>
      </c>
      <c r="AC7">
        <f>VLOOKUP($A7,biomass!$A$2:$AQ$28,COLUMN(biomass!AC$2),FALSE)+VLOOKUP($A7,biomass!$A$32:$AQ$58,COLUMN(biomass!AC$32),FALSE)</f>
        <v>0</v>
      </c>
      <c r="AD7">
        <f>VLOOKUP($A7,biomass!$A$2:$AQ$28,COLUMN(biomass!AD$2),FALSE)+VLOOKUP($A7,biomass!$A$32:$AQ$58,COLUMN(biomass!AD$32),FALSE)</f>
        <v>0</v>
      </c>
      <c r="AE7">
        <f>VLOOKUP($A7,biomass!$A$2:$AQ$28,COLUMN(biomass!AE$2),FALSE)+VLOOKUP($A7,biomass!$A$32:$AQ$58,COLUMN(biomass!AE$32),FALSE)</f>
        <v>0</v>
      </c>
      <c r="AF7">
        <f>VLOOKUP($A7,biomass!$A$2:$AQ$28,COLUMN(biomass!AF$2),FALSE)+VLOOKUP($A7,biomass!$A$32:$AQ$58,COLUMN(biomass!AF$32),FALSE)</f>
        <v>0</v>
      </c>
      <c r="AG7">
        <f>VLOOKUP($A7,biomass!$A$2:$AQ$28,COLUMN(biomass!AG$2),FALSE)+VLOOKUP($A7,biomass!$A$32:$AQ$58,COLUMN(biomass!AG$32),FALSE)</f>
        <v>0</v>
      </c>
      <c r="AH7">
        <f>VLOOKUP($A7,biomass!$A$2:$AQ$28,COLUMN(biomass!AH$2),FALSE)+VLOOKUP($A7,biomass!$A$32:$AQ$58,COLUMN(biomass!AH$32),FALSE)</f>
        <v>0</v>
      </c>
      <c r="AI7">
        <f>VLOOKUP($A7,biomass!$A$2:$AQ$28,COLUMN(biomass!AI$2),FALSE)+VLOOKUP($A7,biomass!$A$32:$AQ$58,COLUMN(biomass!AI$32),FALSE)</f>
        <v>0</v>
      </c>
      <c r="AJ7">
        <f>VLOOKUP($A7,biomass!$A$2:$AQ$28,COLUMN(biomass!AJ$2),FALSE)+VLOOKUP($A7,biomass!$A$32:$AQ$58,COLUMN(biomass!AJ$32),FALSE)</f>
        <v>0</v>
      </c>
      <c r="AK7">
        <f>VLOOKUP($A7,biomass!$A$2:$AQ$28,COLUMN(biomass!AK$2),FALSE)+VLOOKUP($A7,biomass!$A$32:$AQ$58,COLUMN(biomass!AK$32),FALSE)</f>
        <v>0</v>
      </c>
      <c r="AL7">
        <f>VLOOKUP($A7,biomass!$A$2:$AQ$28,COLUMN(biomass!AL$2),FALSE)+VLOOKUP($A7,biomass!$A$32:$AQ$58,COLUMN(biomass!AL$32),FALSE)</f>
        <v>0</v>
      </c>
      <c r="AM7">
        <f>VLOOKUP($A7,biomass!$A$2:$AQ$28,COLUMN(biomass!AM$2),FALSE)+VLOOKUP($A7,biomass!$A$32:$AQ$58,COLUMN(biomass!AM$32),FALSE)</f>
        <v>0</v>
      </c>
      <c r="AN7">
        <f>VLOOKUP($A7,biomass!$A$2:$AQ$28,COLUMN(biomass!AN$2),FALSE)+VLOOKUP($A7,biomass!$A$32:$AQ$58,COLUMN(biomass!AN$32),FALSE)</f>
        <v>0</v>
      </c>
      <c r="AO7">
        <f>VLOOKUP($A7,biomass!$A$2:$AQ$28,COLUMN(biomass!AO$2),FALSE)+VLOOKUP($A7,biomass!$A$32:$AQ$58,COLUMN(biomass!AO$32),FALSE)</f>
        <v>0</v>
      </c>
      <c r="AP7">
        <f>VLOOKUP($A7,biomass!$A$2:$AQ$28,COLUMN(biomass!AP$2),FALSE)+VLOOKUP($A7,biomass!$A$32:$AQ$58,COLUMN(biomass!AP$32),FALSE)</f>
        <v>0</v>
      </c>
      <c r="AQ7">
        <f>VLOOKUP($A7,biomass!$A$2:$AQ$28,COLUMN(biomass!AQ$2),FALSE)+VLOOKUP($A7,biomass!$A$32:$AQ$58,COLUMN(biomass!AQ$32),FALSE)</f>
        <v>0</v>
      </c>
    </row>
    <row r="8" spans="1:43">
      <c r="A8" s="37" t="s">
        <v>622</v>
      </c>
      <c r="B8">
        <f>VLOOKUP($A8,biomass!$A$2:$AQ$28,COLUMN(biomass!B$2),FALSE)+VLOOKUP($A8,biomass!$A$32:$AQ$58,COLUMN(biomass!B$32),FALSE)</f>
        <v>0</v>
      </c>
      <c r="C8">
        <f>VLOOKUP($A8,biomass!$A$2:$AQ$28,COLUMN(biomass!C$2),FALSE)+VLOOKUP($A8,biomass!$A$32:$AQ$58,COLUMN(biomass!C$32),FALSE)</f>
        <v>0</v>
      </c>
      <c r="D8">
        <f>VLOOKUP($A8,biomass!$A$2:$AQ$28,COLUMN(biomass!D$2),FALSE)+VLOOKUP($A8,biomass!$A$32:$AQ$58,COLUMN(biomass!D$32),FALSE)</f>
        <v>0</v>
      </c>
      <c r="E8">
        <f>VLOOKUP($A8,biomass!$A$2:$AQ$28,COLUMN(biomass!E$2),FALSE)+VLOOKUP($A8,biomass!$A$32:$AQ$58,COLUMN(biomass!E$32),FALSE)</f>
        <v>0</v>
      </c>
      <c r="F8">
        <f>VLOOKUP($A8,biomass!$A$2:$AQ$28,COLUMN(biomass!F$2),FALSE)+VLOOKUP($A8,biomass!$A$32:$AQ$58,COLUMN(biomass!F$32),FALSE)</f>
        <v>0</v>
      </c>
      <c r="G8">
        <f>VLOOKUP($A8,biomass!$A$2:$AQ$28,COLUMN(biomass!G$2),FALSE)+VLOOKUP($A8,biomass!$A$32:$AQ$58,COLUMN(biomass!G$32),FALSE)</f>
        <v>0</v>
      </c>
      <c r="H8">
        <f>VLOOKUP($A8,biomass!$A$2:$AQ$28,COLUMN(biomass!H$2),FALSE)+VLOOKUP($A8,biomass!$A$32:$AQ$58,COLUMN(biomass!H$32),FALSE)</f>
        <v>0</v>
      </c>
      <c r="I8">
        <f>VLOOKUP($A8,biomass!$A$2:$AQ$28,COLUMN(biomass!I$2),FALSE)+VLOOKUP($A8,biomass!$A$32:$AQ$58,COLUMN(biomass!I$32),FALSE)</f>
        <v>0</v>
      </c>
      <c r="J8">
        <f>VLOOKUP($A8,biomass!$A$2:$AQ$28,COLUMN(biomass!J$2),FALSE)+VLOOKUP($A8,biomass!$A$32:$AQ$58,COLUMN(biomass!J$32),FALSE)</f>
        <v>0</v>
      </c>
      <c r="K8">
        <f>VLOOKUP($A8,biomass!$A$2:$AQ$28,COLUMN(biomass!K$2),FALSE)+VLOOKUP($A8,biomass!$A$32:$AQ$58,COLUMN(biomass!K$32),FALSE)</f>
        <v>0</v>
      </c>
      <c r="L8">
        <f>VLOOKUP($A8,biomass!$A$2:$AQ$28,COLUMN(biomass!L$2),FALSE)+VLOOKUP($A8,biomass!$A$32:$AQ$58,COLUMN(biomass!L$32),FALSE)</f>
        <v>0</v>
      </c>
      <c r="M8">
        <f>VLOOKUP($A8,biomass!$A$2:$AQ$28,COLUMN(biomass!M$2),FALSE)+VLOOKUP($A8,biomass!$A$32:$AQ$58,COLUMN(biomass!M$32),FALSE)</f>
        <v>0</v>
      </c>
      <c r="N8">
        <f>VLOOKUP($A8,biomass!$A$2:$AQ$28,COLUMN(biomass!N$2),FALSE)+VLOOKUP($A8,biomass!$A$32:$AQ$58,COLUMN(biomass!N$32),FALSE)</f>
        <v>0</v>
      </c>
      <c r="O8">
        <f>VLOOKUP($A8,biomass!$A$2:$AQ$28,COLUMN(biomass!O$2),FALSE)+VLOOKUP($A8,biomass!$A$32:$AQ$58,COLUMN(biomass!O$32),FALSE)</f>
        <v>0</v>
      </c>
      <c r="P8">
        <f>VLOOKUP($A8,biomass!$A$2:$AQ$28,COLUMN(biomass!P$2),FALSE)+VLOOKUP($A8,biomass!$A$32:$AQ$58,COLUMN(biomass!P$32),FALSE)</f>
        <v>0</v>
      </c>
      <c r="Q8">
        <f>VLOOKUP($A8,biomass!$A$2:$AQ$28,COLUMN(biomass!Q$2),FALSE)+VLOOKUP($A8,biomass!$A$32:$AQ$58,COLUMN(biomass!Q$32),FALSE)</f>
        <v>0</v>
      </c>
      <c r="R8">
        <f>VLOOKUP($A8,biomass!$A$2:$AQ$28,COLUMN(biomass!R$2),FALSE)+VLOOKUP($A8,biomass!$A$32:$AQ$58,COLUMN(biomass!R$32),FALSE)</f>
        <v>0</v>
      </c>
      <c r="S8">
        <f>VLOOKUP($A8,biomass!$A$2:$AQ$28,COLUMN(biomass!S$2),FALSE)+VLOOKUP($A8,biomass!$A$32:$AQ$58,COLUMN(biomass!S$32),FALSE)</f>
        <v>0</v>
      </c>
      <c r="T8">
        <f>VLOOKUP($A8,biomass!$A$2:$AQ$28,COLUMN(biomass!T$2),FALSE)+VLOOKUP($A8,biomass!$A$32:$AQ$58,COLUMN(biomass!T$32),FALSE)</f>
        <v>0</v>
      </c>
      <c r="U8">
        <f>VLOOKUP($A8,biomass!$A$2:$AQ$28,COLUMN(biomass!U$2),FALSE)+VLOOKUP($A8,biomass!$A$32:$AQ$58,COLUMN(biomass!U$32),FALSE)</f>
        <v>0</v>
      </c>
      <c r="V8">
        <f>VLOOKUP($A8,biomass!$A$2:$AQ$28,COLUMN(biomass!V$2),FALSE)+VLOOKUP($A8,biomass!$A$32:$AQ$58,COLUMN(biomass!V$32),FALSE)</f>
        <v>0</v>
      </c>
      <c r="W8">
        <f>VLOOKUP($A8,biomass!$A$2:$AQ$28,COLUMN(biomass!W$2),FALSE)+VLOOKUP($A8,biomass!$A$32:$AQ$58,COLUMN(biomass!W$32),FALSE)</f>
        <v>0</v>
      </c>
      <c r="X8">
        <f>VLOOKUP($A8,biomass!$A$2:$AQ$28,COLUMN(biomass!X$2),FALSE)+VLOOKUP($A8,biomass!$A$32:$AQ$58,COLUMN(biomass!X$32),FALSE)</f>
        <v>0</v>
      </c>
      <c r="Y8">
        <f>VLOOKUP($A8,biomass!$A$2:$AQ$28,COLUMN(biomass!Y$2),FALSE)+VLOOKUP($A8,biomass!$A$32:$AQ$58,COLUMN(biomass!Y$32),FALSE)</f>
        <v>0</v>
      </c>
      <c r="Z8">
        <f>VLOOKUP($A8,biomass!$A$2:$AQ$28,COLUMN(biomass!Z$2),FALSE)+VLOOKUP($A8,biomass!$A$32:$AQ$58,COLUMN(biomass!Z$32),FALSE)</f>
        <v>0</v>
      </c>
      <c r="AA8">
        <f>VLOOKUP($A8,biomass!$A$2:$AQ$28,COLUMN(biomass!AA$2),FALSE)+VLOOKUP($A8,biomass!$A$32:$AQ$58,COLUMN(biomass!AA$32),FALSE)</f>
        <v>0</v>
      </c>
      <c r="AB8">
        <f>VLOOKUP($A8,biomass!$A$2:$AQ$28,COLUMN(biomass!AB$2),FALSE)+VLOOKUP($A8,biomass!$A$32:$AQ$58,COLUMN(biomass!AB$32),FALSE)</f>
        <v>0</v>
      </c>
      <c r="AC8">
        <f>VLOOKUP($A8,biomass!$A$2:$AQ$28,COLUMN(biomass!AC$2),FALSE)+VLOOKUP($A8,biomass!$A$32:$AQ$58,COLUMN(biomass!AC$32),FALSE)</f>
        <v>0</v>
      </c>
      <c r="AD8">
        <f>VLOOKUP($A8,biomass!$A$2:$AQ$28,COLUMN(biomass!AD$2),FALSE)+VLOOKUP($A8,biomass!$A$32:$AQ$58,COLUMN(biomass!AD$32),FALSE)</f>
        <v>0</v>
      </c>
      <c r="AE8">
        <f>VLOOKUP($A8,biomass!$A$2:$AQ$28,COLUMN(biomass!AE$2),FALSE)+VLOOKUP($A8,biomass!$A$32:$AQ$58,COLUMN(biomass!AE$32),FALSE)</f>
        <v>0</v>
      </c>
      <c r="AF8">
        <f>VLOOKUP($A8,biomass!$A$2:$AQ$28,COLUMN(biomass!AF$2),FALSE)+VLOOKUP($A8,biomass!$A$32:$AQ$58,COLUMN(biomass!AF$32),FALSE)</f>
        <v>0</v>
      </c>
      <c r="AG8">
        <f>VLOOKUP($A8,biomass!$A$2:$AQ$28,COLUMN(biomass!AG$2),FALSE)+VLOOKUP($A8,biomass!$A$32:$AQ$58,COLUMN(biomass!AG$32),FALSE)</f>
        <v>0</v>
      </c>
      <c r="AH8">
        <f>VLOOKUP($A8,biomass!$A$2:$AQ$28,COLUMN(biomass!AH$2),FALSE)+VLOOKUP($A8,biomass!$A$32:$AQ$58,COLUMN(biomass!AH$32),FALSE)</f>
        <v>0</v>
      </c>
      <c r="AI8">
        <f>VLOOKUP($A8,biomass!$A$2:$AQ$28,COLUMN(biomass!AI$2),FALSE)+VLOOKUP($A8,biomass!$A$32:$AQ$58,COLUMN(biomass!AI$32),FALSE)</f>
        <v>0</v>
      </c>
      <c r="AJ8">
        <f>VLOOKUP($A8,biomass!$A$2:$AQ$28,COLUMN(biomass!AJ$2),FALSE)+VLOOKUP($A8,biomass!$A$32:$AQ$58,COLUMN(biomass!AJ$32),FALSE)</f>
        <v>0</v>
      </c>
      <c r="AK8">
        <f>VLOOKUP($A8,biomass!$A$2:$AQ$28,COLUMN(biomass!AK$2),FALSE)+VLOOKUP($A8,biomass!$A$32:$AQ$58,COLUMN(biomass!AK$32),FALSE)</f>
        <v>0</v>
      </c>
      <c r="AL8">
        <f>VLOOKUP($A8,biomass!$A$2:$AQ$28,COLUMN(biomass!AL$2),FALSE)+VLOOKUP($A8,biomass!$A$32:$AQ$58,COLUMN(biomass!AL$32),FALSE)</f>
        <v>0</v>
      </c>
      <c r="AM8">
        <f>VLOOKUP($A8,biomass!$A$2:$AQ$28,COLUMN(biomass!AM$2),FALSE)+VLOOKUP($A8,biomass!$A$32:$AQ$58,COLUMN(biomass!AM$32),FALSE)</f>
        <v>0</v>
      </c>
      <c r="AN8">
        <f>VLOOKUP($A8,biomass!$A$2:$AQ$28,COLUMN(biomass!AN$2),FALSE)+VLOOKUP($A8,biomass!$A$32:$AQ$58,COLUMN(biomass!AN$32),FALSE)</f>
        <v>0</v>
      </c>
      <c r="AO8">
        <f>VLOOKUP($A8,biomass!$A$2:$AQ$28,COLUMN(biomass!AO$2),FALSE)+VLOOKUP($A8,biomass!$A$32:$AQ$58,COLUMN(biomass!AO$32),FALSE)</f>
        <v>0</v>
      </c>
      <c r="AP8">
        <f>VLOOKUP($A8,biomass!$A$2:$AQ$28,COLUMN(biomass!AP$2),FALSE)+VLOOKUP($A8,biomass!$A$32:$AQ$58,COLUMN(biomass!AP$32),FALSE)</f>
        <v>0</v>
      </c>
      <c r="AQ8">
        <f>VLOOKUP($A8,biomass!$A$2:$AQ$28,COLUMN(biomass!AQ$2),FALSE)+VLOOKUP($A8,biomass!$A$32:$AQ$58,COLUMN(biomass!AQ$32),FALSE)</f>
        <v>0</v>
      </c>
    </row>
    <row r="9" spans="1:43">
      <c r="A9" s="37" t="s">
        <v>623</v>
      </c>
      <c r="B9">
        <f>VLOOKUP($A9,biomass!$A$2:$AQ$28,COLUMN(biomass!B$2),FALSE)+VLOOKUP($A9,biomass!$A$32:$AQ$58,COLUMN(biomass!B$32),FALSE)</f>
        <v>0</v>
      </c>
      <c r="C9">
        <f>VLOOKUP($A9,biomass!$A$2:$AQ$28,COLUMN(biomass!C$2),FALSE)+VLOOKUP($A9,biomass!$A$32:$AQ$58,COLUMN(biomass!C$32),FALSE)</f>
        <v>0</v>
      </c>
      <c r="D9">
        <f>VLOOKUP($A9,biomass!$A$2:$AQ$28,COLUMN(biomass!D$2),FALSE)+VLOOKUP($A9,biomass!$A$32:$AQ$58,COLUMN(biomass!D$32),FALSE)</f>
        <v>0</v>
      </c>
      <c r="E9">
        <f>VLOOKUP($A9,biomass!$A$2:$AQ$28,COLUMN(biomass!E$2),FALSE)+VLOOKUP($A9,biomass!$A$32:$AQ$58,COLUMN(biomass!E$32),FALSE)</f>
        <v>0</v>
      </c>
      <c r="F9">
        <f>VLOOKUP($A9,biomass!$A$2:$AQ$28,COLUMN(biomass!F$2),FALSE)+VLOOKUP($A9,biomass!$A$32:$AQ$58,COLUMN(biomass!F$32),FALSE)</f>
        <v>0</v>
      </c>
      <c r="G9">
        <f>VLOOKUP($A9,biomass!$A$2:$AQ$28,COLUMN(biomass!G$2),FALSE)+VLOOKUP($A9,biomass!$A$32:$AQ$58,COLUMN(biomass!G$32),FALSE)</f>
        <v>0</v>
      </c>
      <c r="H9">
        <f>VLOOKUP($A9,biomass!$A$2:$AQ$28,COLUMN(biomass!H$2),FALSE)+VLOOKUP($A9,biomass!$A$32:$AQ$58,COLUMN(biomass!H$32),FALSE)</f>
        <v>0</v>
      </c>
      <c r="I9">
        <f>VLOOKUP($A9,biomass!$A$2:$AQ$28,COLUMN(biomass!I$2),FALSE)+VLOOKUP($A9,biomass!$A$32:$AQ$58,COLUMN(biomass!I$32),FALSE)</f>
        <v>0</v>
      </c>
      <c r="J9">
        <f>VLOOKUP($A9,biomass!$A$2:$AQ$28,COLUMN(biomass!J$2),FALSE)+VLOOKUP($A9,biomass!$A$32:$AQ$58,COLUMN(biomass!J$32),FALSE)</f>
        <v>0</v>
      </c>
      <c r="K9">
        <f>VLOOKUP($A9,biomass!$A$2:$AQ$28,COLUMN(biomass!K$2),FALSE)+VLOOKUP($A9,biomass!$A$32:$AQ$58,COLUMN(biomass!K$32),FALSE)</f>
        <v>0</v>
      </c>
      <c r="L9">
        <f>VLOOKUP($A9,biomass!$A$2:$AQ$28,COLUMN(biomass!L$2),FALSE)+VLOOKUP($A9,biomass!$A$32:$AQ$58,COLUMN(biomass!L$32),FALSE)</f>
        <v>0</v>
      </c>
      <c r="M9">
        <f>VLOOKUP($A9,biomass!$A$2:$AQ$28,COLUMN(biomass!M$2),FALSE)+VLOOKUP($A9,biomass!$A$32:$AQ$58,COLUMN(biomass!M$32),FALSE)</f>
        <v>0</v>
      </c>
      <c r="N9">
        <f>VLOOKUP($A9,biomass!$A$2:$AQ$28,COLUMN(biomass!N$2),FALSE)+VLOOKUP($A9,biomass!$A$32:$AQ$58,COLUMN(biomass!N$32),FALSE)</f>
        <v>0</v>
      </c>
      <c r="O9">
        <f>VLOOKUP($A9,biomass!$A$2:$AQ$28,COLUMN(biomass!O$2),FALSE)+VLOOKUP($A9,biomass!$A$32:$AQ$58,COLUMN(biomass!O$32),FALSE)</f>
        <v>0</v>
      </c>
      <c r="P9">
        <f>VLOOKUP($A9,biomass!$A$2:$AQ$28,COLUMN(biomass!P$2),FALSE)+VLOOKUP($A9,biomass!$A$32:$AQ$58,COLUMN(biomass!P$32),FALSE)</f>
        <v>0</v>
      </c>
      <c r="Q9">
        <f>VLOOKUP($A9,biomass!$A$2:$AQ$28,COLUMN(biomass!Q$2),FALSE)+VLOOKUP($A9,biomass!$A$32:$AQ$58,COLUMN(biomass!Q$32),FALSE)</f>
        <v>0</v>
      </c>
      <c r="R9">
        <f>VLOOKUP($A9,biomass!$A$2:$AQ$28,COLUMN(biomass!R$2),FALSE)+VLOOKUP($A9,biomass!$A$32:$AQ$58,COLUMN(biomass!R$32),FALSE)</f>
        <v>0</v>
      </c>
      <c r="S9">
        <f>VLOOKUP($A9,biomass!$A$2:$AQ$28,COLUMN(biomass!S$2),FALSE)+VLOOKUP($A9,biomass!$A$32:$AQ$58,COLUMN(biomass!S$32),FALSE)</f>
        <v>0</v>
      </c>
      <c r="T9">
        <f>VLOOKUP($A9,biomass!$A$2:$AQ$28,COLUMN(biomass!T$2),FALSE)+VLOOKUP($A9,biomass!$A$32:$AQ$58,COLUMN(biomass!T$32),FALSE)</f>
        <v>0</v>
      </c>
      <c r="U9">
        <f>VLOOKUP($A9,biomass!$A$2:$AQ$28,COLUMN(biomass!U$2),FALSE)+VLOOKUP($A9,biomass!$A$32:$AQ$58,COLUMN(biomass!U$32),FALSE)</f>
        <v>0</v>
      </c>
      <c r="V9">
        <f>VLOOKUP($A9,biomass!$A$2:$AQ$28,COLUMN(biomass!V$2),FALSE)+VLOOKUP($A9,biomass!$A$32:$AQ$58,COLUMN(biomass!V$32),FALSE)</f>
        <v>0</v>
      </c>
      <c r="W9">
        <f>VLOOKUP($A9,biomass!$A$2:$AQ$28,COLUMN(biomass!W$2),FALSE)+VLOOKUP($A9,biomass!$A$32:$AQ$58,COLUMN(biomass!W$32),FALSE)</f>
        <v>0</v>
      </c>
      <c r="X9">
        <f>VLOOKUP($A9,biomass!$A$2:$AQ$28,COLUMN(biomass!X$2),FALSE)+VLOOKUP($A9,biomass!$A$32:$AQ$58,COLUMN(biomass!X$32),FALSE)</f>
        <v>0</v>
      </c>
      <c r="Y9">
        <f>VLOOKUP($A9,biomass!$A$2:$AQ$28,COLUMN(biomass!Y$2),FALSE)+VLOOKUP($A9,biomass!$A$32:$AQ$58,COLUMN(biomass!Y$32),FALSE)</f>
        <v>0</v>
      </c>
      <c r="Z9">
        <f>VLOOKUP($A9,biomass!$A$2:$AQ$28,COLUMN(biomass!Z$2),FALSE)+VLOOKUP($A9,biomass!$A$32:$AQ$58,COLUMN(biomass!Z$32),FALSE)</f>
        <v>0</v>
      </c>
      <c r="AA9">
        <f>VLOOKUP($A9,biomass!$A$2:$AQ$28,COLUMN(biomass!AA$2),FALSE)+VLOOKUP($A9,biomass!$A$32:$AQ$58,COLUMN(biomass!AA$32),FALSE)</f>
        <v>0</v>
      </c>
      <c r="AB9">
        <f>VLOOKUP($A9,biomass!$A$2:$AQ$28,COLUMN(biomass!AB$2),FALSE)+VLOOKUP($A9,biomass!$A$32:$AQ$58,COLUMN(biomass!AB$32),FALSE)</f>
        <v>0</v>
      </c>
      <c r="AC9">
        <f>VLOOKUP($A9,biomass!$A$2:$AQ$28,COLUMN(biomass!AC$2),FALSE)+VLOOKUP($A9,biomass!$A$32:$AQ$58,COLUMN(biomass!AC$32),FALSE)</f>
        <v>0</v>
      </c>
      <c r="AD9">
        <f>VLOOKUP($A9,biomass!$A$2:$AQ$28,COLUMN(biomass!AD$2),FALSE)+VLOOKUP($A9,biomass!$A$32:$AQ$58,COLUMN(biomass!AD$32),FALSE)</f>
        <v>0</v>
      </c>
      <c r="AE9">
        <f>VLOOKUP($A9,biomass!$A$2:$AQ$28,COLUMN(biomass!AE$2),FALSE)+VLOOKUP($A9,biomass!$A$32:$AQ$58,COLUMN(biomass!AE$32),FALSE)</f>
        <v>0</v>
      </c>
      <c r="AF9">
        <f>VLOOKUP($A9,biomass!$A$2:$AQ$28,COLUMN(biomass!AF$2),FALSE)+VLOOKUP($A9,biomass!$A$32:$AQ$58,COLUMN(biomass!AF$32),FALSE)</f>
        <v>0</v>
      </c>
      <c r="AG9">
        <f>VLOOKUP($A9,biomass!$A$2:$AQ$28,COLUMN(biomass!AG$2),FALSE)+VLOOKUP($A9,biomass!$A$32:$AQ$58,COLUMN(biomass!AG$32),FALSE)</f>
        <v>0</v>
      </c>
      <c r="AH9">
        <f>VLOOKUP($A9,biomass!$A$2:$AQ$28,COLUMN(biomass!AH$2),FALSE)+VLOOKUP($A9,biomass!$A$32:$AQ$58,COLUMN(biomass!AH$32),FALSE)</f>
        <v>0</v>
      </c>
      <c r="AI9">
        <f>VLOOKUP($A9,biomass!$A$2:$AQ$28,COLUMN(biomass!AI$2),FALSE)+VLOOKUP($A9,biomass!$A$32:$AQ$58,COLUMN(biomass!AI$32),FALSE)</f>
        <v>0</v>
      </c>
      <c r="AJ9">
        <f>VLOOKUP($A9,biomass!$A$2:$AQ$28,COLUMN(biomass!AJ$2),FALSE)+VLOOKUP($A9,biomass!$A$32:$AQ$58,COLUMN(biomass!AJ$32),FALSE)</f>
        <v>0</v>
      </c>
      <c r="AK9">
        <f>VLOOKUP($A9,biomass!$A$2:$AQ$28,COLUMN(biomass!AK$2),FALSE)+VLOOKUP($A9,biomass!$A$32:$AQ$58,COLUMN(biomass!AK$32),FALSE)</f>
        <v>0</v>
      </c>
      <c r="AL9">
        <f>VLOOKUP($A9,biomass!$A$2:$AQ$28,COLUMN(biomass!AL$2),FALSE)+VLOOKUP($A9,biomass!$A$32:$AQ$58,COLUMN(biomass!AL$32),FALSE)</f>
        <v>0</v>
      </c>
      <c r="AM9">
        <f>VLOOKUP($A9,biomass!$A$2:$AQ$28,COLUMN(biomass!AM$2),FALSE)+VLOOKUP($A9,biomass!$A$32:$AQ$58,COLUMN(biomass!AM$32),FALSE)</f>
        <v>0</v>
      </c>
      <c r="AN9">
        <f>VLOOKUP($A9,biomass!$A$2:$AQ$28,COLUMN(biomass!AN$2),FALSE)+VLOOKUP($A9,biomass!$A$32:$AQ$58,COLUMN(biomass!AN$32),FALSE)</f>
        <v>0</v>
      </c>
      <c r="AO9">
        <f>VLOOKUP($A9,biomass!$A$2:$AQ$28,COLUMN(biomass!AO$2),FALSE)+VLOOKUP($A9,biomass!$A$32:$AQ$58,COLUMN(biomass!AO$32),FALSE)</f>
        <v>0</v>
      </c>
      <c r="AP9">
        <f>VLOOKUP($A9,biomass!$A$2:$AQ$28,COLUMN(biomass!AP$2),FALSE)+VLOOKUP($A9,biomass!$A$32:$AQ$58,COLUMN(biomass!AP$32),FALSE)</f>
        <v>0</v>
      </c>
      <c r="AQ9">
        <f>VLOOKUP($A9,biomass!$A$2:$AQ$28,COLUMN(biomass!AQ$2),FALSE)+VLOOKUP($A9,biomass!$A$32:$AQ$58,COLUMN(biomass!AQ$32),FALSE)</f>
        <v>0</v>
      </c>
    </row>
    <row r="10" spans="1:43">
      <c r="A10" s="37" t="s">
        <v>624</v>
      </c>
      <c r="B10">
        <f>VLOOKUP($A10,biomass!$A$2:$AQ$28,COLUMN(biomass!B$2),FALSE)+VLOOKUP($A10,biomass!$A$32:$AQ$58,COLUMN(biomass!B$32),FALSE)</f>
        <v>4706781579.8643227</v>
      </c>
      <c r="C10">
        <f>VLOOKUP($A10,biomass!$A$2:$AQ$28,COLUMN(biomass!C$2),FALSE)+VLOOKUP($A10,biomass!$A$32:$AQ$58,COLUMN(biomass!C$32),FALSE)</f>
        <v>4459206935.0346632</v>
      </c>
      <c r="D10">
        <f>VLOOKUP($A10,biomass!$A$2:$AQ$28,COLUMN(biomass!D$2),FALSE)+VLOOKUP($A10,biomass!$A$32:$AQ$58,COLUMN(biomass!D$32),FALSE)</f>
        <v>5089159355.5191154</v>
      </c>
      <c r="E10">
        <f>VLOOKUP($A10,biomass!$A$2:$AQ$28,COLUMN(biomass!E$2),FALSE)+VLOOKUP($A10,biomass!$A$32:$AQ$58,COLUMN(biomass!E$32),FALSE)</f>
        <v>5279317500.5297565</v>
      </c>
      <c r="F10">
        <f>VLOOKUP($A10,biomass!$A$2:$AQ$28,COLUMN(biomass!F$2),FALSE)+VLOOKUP($A10,biomass!$A$32:$AQ$58,COLUMN(biomass!F$32),FALSE)</f>
        <v>5456901282.5191221</v>
      </c>
      <c r="G10">
        <f>VLOOKUP($A10,biomass!$A$2:$AQ$28,COLUMN(biomass!G$2),FALSE)+VLOOKUP($A10,biomass!$A$32:$AQ$58,COLUMN(biomass!G$32),FALSE)</f>
        <v>5625155024.1275158</v>
      </c>
      <c r="H10">
        <f>VLOOKUP($A10,biomass!$A$2:$AQ$28,COLUMN(biomass!H$2),FALSE)+VLOOKUP($A10,biomass!$A$32:$AQ$58,COLUMN(biomass!H$32),FALSE)</f>
        <v>5786142602.9317789</v>
      </c>
      <c r="I10">
        <f>VLOOKUP($A10,biomass!$A$2:$AQ$28,COLUMN(biomass!I$2),FALSE)+VLOOKUP($A10,biomass!$A$32:$AQ$58,COLUMN(biomass!I$32),FALSE)</f>
        <v>5938077650.3529968</v>
      </c>
      <c r="J10">
        <f>VLOOKUP($A10,biomass!$A$2:$AQ$28,COLUMN(biomass!J$2),FALSE)+VLOOKUP($A10,biomass!$A$32:$AQ$58,COLUMN(biomass!J$32),FALSE)</f>
        <v>6086844170.0463915</v>
      </c>
      <c r="K10">
        <f>VLOOKUP($A10,biomass!$A$2:$AQ$28,COLUMN(biomass!K$2),FALSE)+VLOOKUP($A10,biomass!$A$32:$AQ$58,COLUMN(biomass!K$32),FALSE)</f>
        <v>6232687086.636838</v>
      </c>
      <c r="L10">
        <f>VLOOKUP($A10,biomass!$A$2:$AQ$28,COLUMN(biomass!L$2),FALSE)+VLOOKUP($A10,biomass!$A$32:$AQ$58,COLUMN(biomass!L$32),FALSE)</f>
        <v>6375815911.8595877</v>
      </c>
      <c r="M10">
        <f>VLOOKUP($A10,biomass!$A$2:$AQ$28,COLUMN(biomass!M$2),FALSE)+VLOOKUP($A10,biomass!$A$32:$AQ$58,COLUMN(biomass!M$32),FALSE)</f>
        <v>6506765432.1002131</v>
      </c>
      <c r="N10">
        <f>VLOOKUP($A10,biomass!$A$2:$AQ$28,COLUMN(biomass!N$2),FALSE)+VLOOKUP($A10,biomass!$A$32:$AQ$58,COLUMN(biomass!N$32),FALSE)</f>
        <v>6634927127.9087067</v>
      </c>
      <c r="O10">
        <f>VLOOKUP($A10,biomass!$A$2:$AQ$28,COLUMN(biomass!O$2),FALSE)+VLOOKUP($A10,biomass!$A$32:$AQ$58,COLUMN(biomass!O$32),FALSE)</f>
        <v>6760428679.8465252</v>
      </c>
      <c r="P10">
        <f>VLOOKUP($A10,biomass!$A$2:$AQ$28,COLUMN(biomass!P$2),FALSE)+VLOOKUP($A10,biomass!$A$32:$AQ$58,COLUMN(biomass!P$32),FALSE)</f>
        <v>6883370801.2233133</v>
      </c>
      <c r="Q10">
        <f>VLOOKUP($A10,biomass!$A$2:$AQ$28,COLUMN(biomass!Q$2),FALSE)+VLOOKUP($A10,biomass!$A$32:$AQ$58,COLUMN(biomass!Q$32),FALSE)</f>
        <v>7003760290.3742857</v>
      </c>
      <c r="R10">
        <f>VLOOKUP($A10,biomass!$A$2:$AQ$28,COLUMN(biomass!R$2),FALSE)+VLOOKUP($A10,biomass!$A$32:$AQ$58,COLUMN(biomass!R$32),FALSE)</f>
        <v>7114606971.0650434</v>
      </c>
      <c r="S10">
        <f>VLOOKUP($A10,biomass!$A$2:$AQ$28,COLUMN(biomass!S$2),FALSE)+VLOOKUP($A10,biomass!$A$32:$AQ$58,COLUMN(biomass!S$32),FALSE)</f>
        <v>7229835029.9231291</v>
      </c>
      <c r="T10">
        <f>VLOOKUP($A10,biomass!$A$2:$AQ$28,COLUMN(biomass!T$2),FALSE)+VLOOKUP($A10,biomass!$A$32:$AQ$58,COLUMN(biomass!T$32),FALSE)</f>
        <v>7342455813.6004553</v>
      </c>
      <c r="U10">
        <f>VLOOKUP($A10,biomass!$A$2:$AQ$28,COLUMN(biomass!U$2),FALSE)+VLOOKUP($A10,biomass!$A$32:$AQ$58,COLUMN(biomass!U$32),FALSE)</f>
        <v>7452383122.2460327</v>
      </c>
      <c r="V10">
        <f>VLOOKUP($A10,biomass!$A$2:$AQ$28,COLUMN(biomass!V$2),FALSE)+VLOOKUP($A10,biomass!$A$32:$AQ$58,COLUMN(biomass!V$32),FALSE)</f>
        <v>7559511445.7876863</v>
      </c>
      <c r="W10">
        <f>VLOOKUP($A10,biomass!$A$2:$AQ$28,COLUMN(biomass!W$2),FALSE)+VLOOKUP($A10,biomass!$A$32:$AQ$58,COLUMN(biomass!W$32),FALSE)</f>
        <v>7659091068.3111153</v>
      </c>
      <c r="X10">
        <f>VLOOKUP($A10,biomass!$A$2:$AQ$28,COLUMN(biomass!X$2),FALSE)+VLOOKUP($A10,biomass!$A$32:$AQ$58,COLUMN(biomass!X$32),FALSE)</f>
        <v>7743120427.8451242</v>
      </c>
      <c r="Y10">
        <f>VLOOKUP($A10,biomass!$A$2:$AQ$28,COLUMN(biomass!Y$2),FALSE)+VLOOKUP($A10,biomass!$A$32:$AQ$58,COLUMN(biomass!Y$32),FALSE)</f>
        <v>7818725601.6864948</v>
      </c>
      <c r="Z10">
        <f>VLOOKUP($A10,biomass!$A$2:$AQ$28,COLUMN(biomass!Z$2),FALSE)+VLOOKUP($A10,biomass!$A$32:$AQ$58,COLUMN(biomass!Z$32),FALSE)</f>
        <v>7885624620.3544588</v>
      </c>
      <c r="AA10">
        <f>VLOOKUP($A10,biomass!$A$2:$AQ$28,COLUMN(biomass!AA$2),FALSE)+VLOOKUP($A10,biomass!$A$32:$AQ$58,COLUMN(biomass!AA$32),FALSE)</f>
        <v>7943469760.4936275</v>
      </c>
      <c r="AB10">
        <f>VLOOKUP($A10,biomass!$A$2:$AQ$28,COLUMN(biomass!AB$2),FALSE)+VLOOKUP($A10,biomass!$A$32:$AQ$58,COLUMN(biomass!AB$32),FALSE)</f>
        <v>7992006861.2635956</v>
      </c>
      <c r="AC10">
        <f>VLOOKUP($A10,biomass!$A$2:$AQ$28,COLUMN(biomass!AC$2),FALSE)+VLOOKUP($A10,biomass!$A$32:$AQ$58,COLUMN(biomass!AC$32),FALSE)</f>
        <v>8031001236.6034212</v>
      </c>
      <c r="AD10">
        <f>VLOOKUP($A10,biomass!$A$2:$AQ$28,COLUMN(biomass!AD$2),FALSE)+VLOOKUP($A10,biomass!$A$32:$AQ$58,COLUMN(biomass!AD$32),FALSE)</f>
        <v>8060240384.6115646</v>
      </c>
      <c r="AE10">
        <f>VLOOKUP($A10,biomass!$A$2:$AQ$28,COLUMN(biomass!AE$2),FALSE)+VLOOKUP($A10,biomass!$A$32:$AQ$58,COLUMN(biomass!AE$32),FALSE)</f>
        <v>8079455863.5227041</v>
      </c>
      <c r="AF10">
        <f>VLOOKUP($A10,biomass!$A$2:$AQ$28,COLUMN(biomass!AF$2),FALSE)+VLOOKUP($A10,biomass!$A$32:$AQ$58,COLUMN(biomass!AF$32),FALSE)</f>
        <v>8088486745.0360985</v>
      </c>
      <c r="AG10">
        <f>VLOOKUP($A10,biomass!$A$2:$AQ$28,COLUMN(biomass!AG$2),FALSE)+VLOOKUP($A10,biomass!$A$32:$AQ$58,COLUMN(biomass!AG$32),FALSE)</f>
        <v>8087121290.0512524</v>
      </c>
      <c r="AH10">
        <f>VLOOKUP($A10,biomass!$A$2:$AQ$28,COLUMN(biomass!AH$2),FALSE)+VLOOKUP($A10,biomass!$A$32:$AQ$58,COLUMN(biomass!AH$32),FALSE)</f>
        <v>8067166369.3656158</v>
      </c>
      <c r="AI10">
        <f>VLOOKUP($A10,biomass!$A$2:$AQ$28,COLUMN(biomass!AI$2),FALSE)+VLOOKUP($A10,biomass!$A$32:$AQ$58,COLUMN(biomass!AI$32),FALSE)</f>
        <v>8036616367.8759718</v>
      </c>
      <c r="AJ10">
        <f>VLOOKUP($A10,biomass!$A$2:$AQ$28,COLUMN(biomass!AJ$2),FALSE)+VLOOKUP($A10,biomass!$A$32:$AQ$58,COLUMN(biomass!AJ$32),FALSE)</f>
        <v>7995396864.960803</v>
      </c>
      <c r="AK10">
        <f>VLOOKUP($A10,biomass!$A$2:$AQ$28,COLUMN(biomass!AK$2),FALSE)+VLOOKUP($A10,biomass!$A$32:$AQ$58,COLUMN(biomass!AK$32),FALSE)</f>
        <v>7943473983.4297419</v>
      </c>
      <c r="AL10">
        <f>VLOOKUP($A10,biomass!$A$2:$AQ$28,COLUMN(biomass!AL$2),FALSE)+VLOOKUP($A10,biomass!$A$32:$AQ$58,COLUMN(biomass!AL$32),FALSE)</f>
        <v>7880856499.0691099</v>
      </c>
      <c r="AM10">
        <f>VLOOKUP($A10,biomass!$A$2:$AQ$28,COLUMN(biomass!AM$2),FALSE)+VLOOKUP($A10,biomass!$A$32:$AQ$58,COLUMN(biomass!AM$32),FALSE)</f>
        <v>7807518821.3950901</v>
      </c>
      <c r="AN10">
        <f>VLOOKUP($A10,biomass!$A$2:$AQ$28,COLUMN(biomass!AN$2),FALSE)+VLOOKUP($A10,biomass!$A$32:$AQ$58,COLUMN(biomass!AN$32),FALSE)</f>
        <v>7723562470.3679142</v>
      </c>
      <c r="AO10">
        <f>VLOOKUP($A10,biomass!$A$2:$AQ$28,COLUMN(biomass!AO$2),FALSE)+VLOOKUP($A10,biomass!$A$32:$AQ$58,COLUMN(biomass!AO$32),FALSE)</f>
        <v>7629059439.9052219</v>
      </c>
      <c r="AP10">
        <f>VLOOKUP($A10,biomass!$A$2:$AQ$28,COLUMN(biomass!AP$2),FALSE)+VLOOKUP($A10,biomass!$A$32:$AQ$58,COLUMN(biomass!AP$32),FALSE)</f>
        <v>7524210378.2736702</v>
      </c>
      <c r="AQ10">
        <f>VLOOKUP($A10,biomass!$A$2:$AQ$28,COLUMN(biomass!AQ$2),FALSE)+VLOOKUP($A10,biomass!$A$32:$AQ$58,COLUMN(biomass!AQ$32),FALSE)</f>
        <v>7409190097.2924814</v>
      </c>
    </row>
    <row r="11" spans="1:43">
      <c r="A11" s="37" t="s">
        <v>612</v>
      </c>
      <c r="B11">
        <f>VLOOKUP($A11,biomass!$A$2:$AQ$28,COLUMN(biomass!B$2),FALSE)+VLOOKUP($A11,biomass!$A$32:$AQ$58,COLUMN(biomass!B$32),FALSE)</f>
        <v>0</v>
      </c>
      <c r="C11">
        <f>VLOOKUP($A11,biomass!$A$2:$AQ$28,COLUMN(biomass!C$2),FALSE)+VLOOKUP($A11,biomass!$A$32:$AQ$58,COLUMN(biomass!C$32),FALSE)</f>
        <v>0</v>
      </c>
      <c r="D11">
        <f>VLOOKUP($A11,biomass!$A$2:$AQ$28,COLUMN(biomass!D$2),FALSE)+VLOOKUP($A11,biomass!$A$32:$AQ$58,COLUMN(biomass!D$32),FALSE)</f>
        <v>0</v>
      </c>
      <c r="E11">
        <f>VLOOKUP($A11,biomass!$A$2:$AQ$28,COLUMN(biomass!E$2),FALSE)+VLOOKUP($A11,biomass!$A$32:$AQ$58,COLUMN(biomass!E$32),FALSE)</f>
        <v>0</v>
      </c>
      <c r="F11">
        <f>VLOOKUP($A11,biomass!$A$2:$AQ$28,COLUMN(biomass!F$2),FALSE)+VLOOKUP($A11,biomass!$A$32:$AQ$58,COLUMN(biomass!F$32),FALSE)</f>
        <v>0</v>
      </c>
      <c r="G11">
        <f>VLOOKUP($A11,biomass!$A$2:$AQ$28,COLUMN(biomass!G$2),FALSE)+VLOOKUP($A11,biomass!$A$32:$AQ$58,COLUMN(biomass!G$32),FALSE)</f>
        <v>0</v>
      </c>
      <c r="H11">
        <f>VLOOKUP($A11,biomass!$A$2:$AQ$28,COLUMN(biomass!H$2),FALSE)+VLOOKUP($A11,biomass!$A$32:$AQ$58,COLUMN(biomass!H$32),FALSE)</f>
        <v>0</v>
      </c>
      <c r="I11">
        <f>VLOOKUP($A11,biomass!$A$2:$AQ$28,COLUMN(biomass!I$2),FALSE)+VLOOKUP($A11,biomass!$A$32:$AQ$58,COLUMN(biomass!I$32),FALSE)</f>
        <v>0</v>
      </c>
      <c r="J11">
        <f>VLOOKUP($A11,biomass!$A$2:$AQ$28,COLUMN(biomass!J$2),FALSE)+VLOOKUP($A11,biomass!$A$32:$AQ$58,COLUMN(biomass!J$32),FALSE)</f>
        <v>0</v>
      </c>
      <c r="K11">
        <f>VLOOKUP($A11,biomass!$A$2:$AQ$28,COLUMN(biomass!K$2),FALSE)+VLOOKUP($A11,biomass!$A$32:$AQ$58,COLUMN(biomass!K$32),FALSE)</f>
        <v>0</v>
      </c>
      <c r="L11">
        <f>VLOOKUP($A11,biomass!$A$2:$AQ$28,COLUMN(biomass!L$2),FALSE)+VLOOKUP($A11,biomass!$A$32:$AQ$58,COLUMN(biomass!L$32),FALSE)</f>
        <v>0</v>
      </c>
      <c r="M11">
        <f>VLOOKUP($A11,biomass!$A$2:$AQ$28,COLUMN(biomass!M$2),FALSE)+VLOOKUP($A11,biomass!$A$32:$AQ$58,COLUMN(biomass!M$32),FALSE)</f>
        <v>0</v>
      </c>
      <c r="N11">
        <f>VLOOKUP($A11,biomass!$A$2:$AQ$28,COLUMN(biomass!N$2),FALSE)+VLOOKUP($A11,biomass!$A$32:$AQ$58,COLUMN(biomass!N$32),FALSE)</f>
        <v>0</v>
      </c>
      <c r="O11">
        <f>VLOOKUP($A11,biomass!$A$2:$AQ$28,COLUMN(biomass!O$2),FALSE)+VLOOKUP($A11,biomass!$A$32:$AQ$58,COLUMN(biomass!O$32),FALSE)</f>
        <v>0</v>
      </c>
      <c r="P11">
        <f>VLOOKUP($A11,biomass!$A$2:$AQ$28,COLUMN(biomass!P$2),FALSE)+VLOOKUP($A11,biomass!$A$32:$AQ$58,COLUMN(biomass!P$32),FALSE)</f>
        <v>0</v>
      </c>
      <c r="Q11">
        <f>VLOOKUP($A11,biomass!$A$2:$AQ$28,COLUMN(biomass!Q$2),FALSE)+VLOOKUP($A11,biomass!$A$32:$AQ$58,COLUMN(biomass!Q$32),FALSE)</f>
        <v>0</v>
      </c>
      <c r="R11">
        <f>VLOOKUP($A11,biomass!$A$2:$AQ$28,COLUMN(biomass!R$2),FALSE)+VLOOKUP($A11,biomass!$A$32:$AQ$58,COLUMN(biomass!R$32),FALSE)</f>
        <v>0</v>
      </c>
      <c r="S11">
        <f>VLOOKUP($A11,biomass!$A$2:$AQ$28,COLUMN(biomass!S$2),FALSE)+VLOOKUP($A11,biomass!$A$32:$AQ$58,COLUMN(biomass!S$32),FALSE)</f>
        <v>0</v>
      </c>
      <c r="T11">
        <f>VLOOKUP($A11,biomass!$A$2:$AQ$28,COLUMN(biomass!T$2),FALSE)+VLOOKUP($A11,biomass!$A$32:$AQ$58,COLUMN(biomass!T$32),FALSE)</f>
        <v>0</v>
      </c>
      <c r="U11">
        <f>VLOOKUP($A11,biomass!$A$2:$AQ$28,COLUMN(biomass!U$2),FALSE)+VLOOKUP($A11,biomass!$A$32:$AQ$58,COLUMN(biomass!U$32),FALSE)</f>
        <v>0</v>
      </c>
      <c r="V11">
        <f>VLOOKUP($A11,biomass!$A$2:$AQ$28,COLUMN(biomass!V$2),FALSE)+VLOOKUP($A11,biomass!$A$32:$AQ$58,COLUMN(biomass!V$32),FALSE)</f>
        <v>0</v>
      </c>
      <c r="W11">
        <f>VLOOKUP($A11,biomass!$A$2:$AQ$28,COLUMN(biomass!W$2),FALSE)+VLOOKUP($A11,biomass!$A$32:$AQ$58,COLUMN(biomass!W$32),FALSE)</f>
        <v>0</v>
      </c>
      <c r="X11">
        <f>VLOOKUP($A11,biomass!$A$2:$AQ$28,COLUMN(biomass!X$2),FALSE)+VLOOKUP($A11,biomass!$A$32:$AQ$58,COLUMN(biomass!X$32),FALSE)</f>
        <v>0</v>
      </c>
      <c r="Y11">
        <f>VLOOKUP($A11,biomass!$A$2:$AQ$28,COLUMN(biomass!Y$2),FALSE)+VLOOKUP($A11,biomass!$A$32:$AQ$58,COLUMN(biomass!Y$32),FALSE)</f>
        <v>0</v>
      </c>
      <c r="Z11">
        <f>VLOOKUP($A11,biomass!$A$2:$AQ$28,COLUMN(biomass!Z$2),FALSE)+VLOOKUP($A11,biomass!$A$32:$AQ$58,COLUMN(biomass!Z$32),FALSE)</f>
        <v>0</v>
      </c>
      <c r="AA11">
        <f>VLOOKUP($A11,biomass!$A$2:$AQ$28,COLUMN(biomass!AA$2),FALSE)+VLOOKUP($A11,biomass!$A$32:$AQ$58,COLUMN(biomass!AA$32),FALSE)</f>
        <v>0</v>
      </c>
      <c r="AB11">
        <f>VLOOKUP($A11,biomass!$A$2:$AQ$28,COLUMN(biomass!AB$2),FALSE)+VLOOKUP($A11,biomass!$A$32:$AQ$58,COLUMN(biomass!AB$32),FALSE)</f>
        <v>0</v>
      </c>
      <c r="AC11">
        <f>VLOOKUP($A11,biomass!$A$2:$AQ$28,COLUMN(biomass!AC$2),FALSE)+VLOOKUP($A11,biomass!$A$32:$AQ$58,COLUMN(biomass!AC$32),FALSE)</f>
        <v>0</v>
      </c>
      <c r="AD11">
        <f>VLOOKUP($A11,biomass!$A$2:$AQ$28,COLUMN(biomass!AD$2),FALSE)+VLOOKUP($A11,biomass!$A$32:$AQ$58,COLUMN(biomass!AD$32),FALSE)</f>
        <v>0</v>
      </c>
      <c r="AE11">
        <f>VLOOKUP($A11,biomass!$A$2:$AQ$28,COLUMN(biomass!AE$2),FALSE)+VLOOKUP($A11,biomass!$A$32:$AQ$58,COLUMN(biomass!AE$32),FALSE)</f>
        <v>0</v>
      </c>
      <c r="AF11">
        <f>VLOOKUP($A11,biomass!$A$2:$AQ$28,COLUMN(biomass!AF$2),FALSE)+VLOOKUP($A11,biomass!$A$32:$AQ$58,COLUMN(biomass!AF$32),FALSE)</f>
        <v>0</v>
      </c>
      <c r="AG11">
        <f>VLOOKUP($A11,biomass!$A$2:$AQ$28,COLUMN(biomass!AG$2),FALSE)+VLOOKUP($A11,biomass!$A$32:$AQ$58,COLUMN(biomass!AG$32),FALSE)</f>
        <v>0</v>
      </c>
      <c r="AH11">
        <f>VLOOKUP($A11,biomass!$A$2:$AQ$28,COLUMN(biomass!AH$2),FALSE)+VLOOKUP($A11,biomass!$A$32:$AQ$58,COLUMN(biomass!AH$32),FALSE)</f>
        <v>0</v>
      </c>
      <c r="AI11">
        <f>VLOOKUP($A11,biomass!$A$2:$AQ$28,COLUMN(biomass!AI$2),FALSE)+VLOOKUP($A11,biomass!$A$32:$AQ$58,COLUMN(biomass!AI$32),FALSE)</f>
        <v>0</v>
      </c>
      <c r="AJ11">
        <f>VLOOKUP($A11,biomass!$A$2:$AQ$28,COLUMN(biomass!AJ$2),FALSE)+VLOOKUP($A11,biomass!$A$32:$AQ$58,COLUMN(biomass!AJ$32),FALSE)</f>
        <v>0</v>
      </c>
      <c r="AK11">
        <f>VLOOKUP($A11,biomass!$A$2:$AQ$28,COLUMN(biomass!AK$2),FALSE)+VLOOKUP($A11,biomass!$A$32:$AQ$58,COLUMN(biomass!AK$32),FALSE)</f>
        <v>0</v>
      </c>
      <c r="AL11">
        <f>VLOOKUP($A11,biomass!$A$2:$AQ$28,COLUMN(biomass!AL$2),FALSE)+VLOOKUP($A11,biomass!$A$32:$AQ$58,COLUMN(biomass!AL$32),FALSE)</f>
        <v>0</v>
      </c>
      <c r="AM11">
        <f>VLOOKUP($A11,biomass!$A$2:$AQ$28,COLUMN(biomass!AM$2),FALSE)+VLOOKUP($A11,biomass!$A$32:$AQ$58,COLUMN(biomass!AM$32),FALSE)</f>
        <v>0</v>
      </c>
      <c r="AN11">
        <f>VLOOKUP($A11,biomass!$A$2:$AQ$28,COLUMN(biomass!AN$2),FALSE)+VLOOKUP($A11,biomass!$A$32:$AQ$58,COLUMN(biomass!AN$32),FALSE)</f>
        <v>0</v>
      </c>
      <c r="AO11">
        <f>VLOOKUP($A11,biomass!$A$2:$AQ$28,COLUMN(biomass!AO$2),FALSE)+VLOOKUP($A11,biomass!$A$32:$AQ$58,COLUMN(biomass!AO$32),FALSE)</f>
        <v>0</v>
      </c>
      <c r="AP11">
        <f>VLOOKUP($A11,biomass!$A$2:$AQ$28,COLUMN(biomass!AP$2),FALSE)+VLOOKUP($A11,biomass!$A$32:$AQ$58,COLUMN(biomass!AP$32),FALSE)</f>
        <v>0</v>
      </c>
      <c r="AQ11">
        <f>VLOOKUP($A11,biomass!$A$2:$AQ$28,COLUMN(biomass!AQ$2),FALSE)+VLOOKUP($A11,biomass!$A$32:$AQ$58,COLUMN(biomass!AQ$32),FALSE)</f>
        <v>0</v>
      </c>
    </row>
    <row r="12" spans="1:43">
      <c r="A12" s="37" t="s">
        <v>625</v>
      </c>
      <c r="B12">
        <f>VLOOKUP($A12,biomass!$A$2:$AQ$28,COLUMN(biomass!B$2),FALSE)+VLOOKUP($A12,biomass!$A$32:$AQ$58,COLUMN(biomass!B$32),FALSE)</f>
        <v>3012258743.6691179</v>
      </c>
      <c r="C12">
        <f>VLOOKUP($A12,biomass!$A$2:$AQ$28,COLUMN(biomass!C$2),FALSE)+VLOOKUP($A12,biomass!$A$32:$AQ$58,COLUMN(biomass!C$32),FALSE)</f>
        <v>3026621063.639317</v>
      </c>
      <c r="D12">
        <f>VLOOKUP($A12,biomass!$A$2:$AQ$28,COLUMN(biomass!D$2),FALSE)+VLOOKUP($A12,biomass!$A$32:$AQ$58,COLUMN(biomass!D$32),FALSE)</f>
        <v>3520884502.9479556</v>
      </c>
      <c r="E12">
        <f>VLOOKUP($A12,biomass!$A$2:$AQ$28,COLUMN(biomass!E$2),FALSE)+VLOOKUP($A12,biomass!$A$32:$AQ$58,COLUMN(biomass!E$32),FALSE)</f>
        <v>3635630870.3091397</v>
      </c>
      <c r="F12">
        <f>VLOOKUP($A12,biomass!$A$2:$AQ$28,COLUMN(biomass!F$2),FALSE)+VLOOKUP($A12,biomass!$A$32:$AQ$58,COLUMN(biomass!F$32),FALSE)</f>
        <v>3741995538.288187</v>
      </c>
      <c r="G12">
        <f>VLOOKUP($A12,biomass!$A$2:$AQ$28,COLUMN(biomass!G$2),FALSE)+VLOOKUP($A12,biomass!$A$32:$AQ$58,COLUMN(biomass!G$32),FALSE)</f>
        <v>3842269741.3899612</v>
      </c>
      <c r="H12">
        <f>VLOOKUP($A12,biomass!$A$2:$AQ$28,COLUMN(biomass!H$2),FALSE)+VLOOKUP($A12,biomass!$A$32:$AQ$58,COLUMN(biomass!H$32),FALSE)</f>
        <v>3938066454.4780912</v>
      </c>
      <c r="I12">
        <f>VLOOKUP($A12,biomass!$A$2:$AQ$28,COLUMN(biomass!I$2),FALSE)+VLOOKUP($A12,biomass!$A$32:$AQ$58,COLUMN(biomass!I$32),FALSE)</f>
        <v>4027998208.8175344</v>
      </c>
      <c r="J12">
        <f>VLOOKUP($A12,biomass!$A$2:$AQ$28,COLUMN(biomass!J$2),FALSE)+VLOOKUP($A12,biomass!$A$32:$AQ$58,COLUMN(biomass!J$32),FALSE)</f>
        <v>4116577542.0040512</v>
      </c>
      <c r="K12">
        <f>VLOOKUP($A12,biomass!$A$2:$AQ$28,COLUMN(biomass!K$2),FALSE)+VLOOKUP($A12,biomass!$A$32:$AQ$58,COLUMN(biomass!K$32),FALSE)</f>
        <v>4203936902.0927467</v>
      </c>
      <c r="L12">
        <f>VLOOKUP($A12,biomass!$A$2:$AQ$28,COLUMN(biomass!L$2),FALSE)+VLOOKUP($A12,biomass!$A$32:$AQ$58,COLUMN(biomass!L$32),FALSE)</f>
        <v>4290185499.1949577</v>
      </c>
      <c r="M12">
        <f>VLOOKUP($A12,biomass!$A$2:$AQ$28,COLUMN(biomass!M$2),FALSE)+VLOOKUP($A12,biomass!$A$32:$AQ$58,COLUMN(biomass!M$32),FALSE)</f>
        <v>4368108096.108736</v>
      </c>
      <c r="N12">
        <f>VLOOKUP($A12,biomass!$A$2:$AQ$28,COLUMN(biomass!N$2),FALSE)+VLOOKUP($A12,biomass!$A$32:$AQ$58,COLUMN(biomass!N$32),FALSE)</f>
        <v>4444823752.3589611</v>
      </c>
      <c r="O12">
        <f>VLOOKUP($A12,biomass!$A$2:$AQ$28,COLUMN(biomass!O$2),FALSE)+VLOOKUP($A12,biomass!$A$32:$AQ$58,COLUMN(biomass!O$32),FALSE)</f>
        <v>4520387577.0232983</v>
      </c>
      <c r="P12">
        <f>VLOOKUP($A12,biomass!$A$2:$AQ$28,COLUMN(biomass!P$2),FALSE)+VLOOKUP($A12,biomass!$A$32:$AQ$58,COLUMN(biomass!P$32),FALSE)</f>
        <v>4594837933.142539</v>
      </c>
      <c r="Q12">
        <f>VLOOKUP($A12,biomass!$A$2:$AQ$28,COLUMN(biomass!Q$2),FALSE)+VLOOKUP($A12,biomass!$A$32:$AQ$58,COLUMN(biomass!Q$32),FALSE)</f>
        <v>4668146133.5816088</v>
      </c>
      <c r="R12">
        <f>VLOOKUP($A12,biomass!$A$2:$AQ$28,COLUMN(biomass!R$2),FALSE)+VLOOKUP($A12,biomass!$A$32:$AQ$58,COLUMN(biomass!R$32),FALSE)</f>
        <v>4735058467.3361197</v>
      </c>
      <c r="S12">
        <f>VLOOKUP($A12,biomass!$A$2:$AQ$28,COLUMN(biomass!S$2),FALSE)+VLOOKUP($A12,biomass!$A$32:$AQ$58,COLUMN(biomass!S$32),FALSE)</f>
        <v>4805963711.0412054</v>
      </c>
      <c r="T12">
        <f>VLOOKUP($A12,biomass!$A$2:$AQ$28,COLUMN(biomass!T$2),FALSE)+VLOOKUP($A12,biomass!$A$32:$AQ$58,COLUMN(biomass!T$32),FALSE)</f>
        <v>4875603506.9182339</v>
      </c>
      <c r="U12">
        <f>VLOOKUP($A12,biomass!$A$2:$AQ$28,COLUMN(biomass!U$2),FALSE)+VLOOKUP($A12,biomass!$A$32:$AQ$58,COLUMN(biomass!U$32),FALSE)</f>
        <v>4943891924.9010086</v>
      </c>
      <c r="V12">
        <f>VLOOKUP($A12,biomass!$A$2:$AQ$28,COLUMN(biomass!V$2),FALSE)+VLOOKUP($A12,biomass!$A$32:$AQ$58,COLUMN(biomass!V$32),FALSE)</f>
        <v>5010731088.7879639</v>
      </c>
      <c r="W12">
        <f>VLOOKUP($A12,biomass!$A$2:$AQ$28,COLUMN(biomass!W$2),FALSE)+VLOOKUP($A12,biomass!$A$32:$AQ$58,COLUMN(biomass!W$32),FALSE)</f>
        <v>5072585072.5387383</v>
      </c>
      <c r="X12">
        <f>VLOOKUP($A12,biomass!$A$2:$AQ$28,COLUMN(biomass!X$2),FALSE)+VLOOKUP($A12,biomass!$A$32:$AQ$58,COLUMN(biomass!X$32),FALSE)</f>
        <v>5123532123.623086</v>
      </c>
      <c r="Y12">
        <f>VLOOKUP($A12,biomass!$A$2:$AQ$28,COLUMN(biomass!Y$2),FALSE)+VLOOKUP($A12,biomass!$A$32:$AQ$58,COLUMN(biomass!Y$32),FALSE)</f>
        <v>5168854756.8215237</v>
      </c>
      <c r="Z12">
        <f>VLOOKUP($A12,biomass!$A$2:$AQ$28,COLUMN(biomass!Z$2),FALSE)+VLOOKUP($A12,biomass!$A$32:$AQ$58,COLUMN(biomass!Z$32),FALSE)</f>
        <v>5208339453.4642496</v>
      </c>
      <c r="AA12">
        <f>VLOOKUP($A12,biomass!$A$2:$AQ$28,COLUMN(biomass!AA$2),FALSE)+VLOOKUP($A12,biomass!$A$32:$AQ$58,COLUMN(biomass!AA$32),FALSE)</f>
        <v>5241723432.2391901</v>
      </c>
      <c r="AB12">
        <f>VLOOKUP($A12,biomass!$A$2:$AQ$28,COLUMN(biomass!AB$2),FALSE)+VLOOKUP($A12,biomass!$A$32:$AQ$58,COLUMN(biomass!AB$32),FALSE)</f>
        <v>5268812121.6953306</v>
      </c>
      <c r="AC12">
        <f>VLOOKUP($A12,biomass!$A$2:$AQ$28,COLUMN(biomass!AC$2),FALSE)+VLOOKUP($A12,biomass!$A$32:$AQ$58,COLUMN(biomass!AC$32),FALSE)</f>
        <v>5289424203.801631</v>
      </c>
      <c r="AD12">
        <f>VLOOKUP($A12,biomass!$A$2:$AQ$28,COLUMN(biomass!AD$2),FALSE)+VLOOKUP($A12,biomass!$A$32:$AQ$58,COLUMN(biomass!AD$32),FALSE)</f>
        <v>5303393486.9225082</v>
      </c>
      <c r="AE12">
        <f>VLOOKUP($A12,biomass!$A$2:$AQ$28,COLUMN(biomass!AE$2),FALSE)+VLOOKUP($A12,biomass!$A$32:$AQ$58,COLUMN(biomass!AE$32),FALSE)</f>
        <v>5310511355.6133137</v>
      </c>
      <c r="AF12">
        <f>VLOOKUP($A12,biomass!$A$2:$AQ$28,COLUMN(biomass!AF$2),FALSE)+VLOOKUP($A12,biomass!$A$32:$AQ$58,COLUMN(biomass!AF$32),FALSE)</f>
        <v>5310646966.8099022</v>
      </c>
      <c r="AG12">
        <f>VLOOKUP($A12,biomass!$A$2:$AQ$28,COLUMN(biomass!AG$2),FALSE)+VLOOKUP($A12,biomass!$A$32:$AQ$58,COLUMN(biomass!AG$32),FALSE)</f>
        <v>5303630699.9298935</v>
      </c>
      <c r="AH12">
        <f>VLOOKUP($A12,biomass!$A$2:$AQ$28,COLUMN(biomass!AH$2),FALSE)+VLOOKUP($A12,biomass!$A$32:$AQ$58,COLUMN(biomass!AH$32),FALSE)</f>
        <v>5283429289.7222033</v>
      </c>
      <c r="AI12">
        <f>VLOOKUP($A12,biomass!$A$2:$AQ$28,COLUMN(biomass!AI$2),FALSE)+VLOOKUP($A12,biomass!$A$32:$AQ$58,COLUMN(biomass!AI$32),FALSE)</f>
        <v>5255900289.7747078</v>
      </c>
      <c r="AJ12">
        <f>VLOOKUP($A12,biomass!$A$2:$AQ$28,COLUMN(biomass!AJ$2),FALSE)+VLOOKUP($A12,biomass!$A$32:$AQ$58,COLUMN(biomass!AJ$32),FALSE)</f>
        <v>5220969219.3380985</v>
      </c>
      <c r="AK12">
        <f>VLOOKUP($A12,biomass!$A$2:$AQ$28,COLUMN(biomass!AK$2),FALSE)+VLOOKUP($A12,biomass!$A$32:$AQ$58,COLUMN(biomass!AK$32),FALSE)</f>
        <v>5178589943.68081</v>
      </c>
      <c r="AL12">
        <f>VLOOKUP($A12,biomass!$A$2:$AQ$28,COLUMN(biomass!AL$2),FALSE)+VLOOKUP($A12,biomass!$A$32:$AQ$58,COLUMN(biomass!AL$32),FALSE)</f>
        <v>5128746236.2497444</v>
      </c>
      <c r="AM12">
        <f>VLOOKUP($A12,biomass!$A$2:$AQ$28,COLUMN(biomass!AM$2),FALSE)+VLOOKUP($A12,biomass!$A$32:$AQ$58,COLUMN(biomass!AM$32),FALSE)</f>
        <v>5071395274.2906542</v>
      </c>
      <c r="AN12">
        <f>VLOOKUP($A12,biomass!$A$2:$AQ$28,COLUMN(biomass!AN$2),FALSE)+VLOOKUP($A12,biomass!$A$32:$AQ$58,COLUMN(biomass!AN$32),FALSE)</f>
        <v>5006586229.4024229</v>
      </c>
      <c r="AO12">
        <f>VLOOKUP($A12,biomass!$A$2:$AQ$28,COLUMN(biomass!AO$2),FALSE)+VLOOKUP($A12,biomass!$A$32:$AQ$58,COLUMN(biomass!AO$32),FALSE)</f>
        <v>4934345344.4775372</v>
      </c>
      <c r="AP12">
        <f>VLOOKUP($A12,biomass!$A$2:$AQ$28,COLUMN(biomass!AP$2),FALSE)+VLOOKUP($A12,biomass!$A$32:$AQ$58,COLUMN(biomass!AP$32),FALSE)</f>
        <v>4854792163.700284</v>
      </c>
      <c r="AQ12">
        <f>VLOOKUP($A12,biomass!$A$2:$AQ$28,COLUMN(biomass!AQ$2),FALSE)+VLOOKUP($A12,biomass!$A$32:$AQ$58,COLUMN(biomass!AQ$32),FALSE)</f>
        <v>4768026213.5681276</v>
      </c>
    </row>
    <row r="13" spans="1:43">
      <c r="A13" s="37" t="s">
        <v>626</v>
      </c>
      <c r="B13">
        <f>VLOOKUP($A13,biomass!$A$2:$AQ$28,COLUMN(biomass!B$2),FALSE)+VLOOKUP($A13,biomass!$A$32:$AQ$58,COLUMN(biomass!B$32),FALSE)</f>
        <v>818747812.6808573</v>
      </c>
      <c r="C13">
        <f>VLOOKUP($A13,biomass!$A$2:$AQ$28,COLUMN(biomass!C$2),FALSE)+VLOOKUP($A13,biomass!$A$32:$AQ$58,COLUMN(biomass!C$32),FALSE)</f>
        <v>815694788.01551676</v>
      </c>
      <c r="D13">
        <f>VLOOKUP($A13,biomass!$A$2:$AQ$28,COLUMN(biomass!D$2),FALSE)+VLOOKUP($A13,biomass!$A$32:$AQ$58,COLUMN(biomass!D$32),FALSE)</f>
        <v>931506727.26391816</v>
      </c>
      <c r="E13">
        <f>VLOOKUP($A13,biomass!$A$2:$AQ$28,COLUMN(biomass!E$2),FALSE)+VLOOKUP($A13,biomass!$A$32:$AQ$58,COLUMN(biomass!E$32),FALSE)</f>
        <v>948266162.33651721</v>
      </c>
      <c r="F13">
        <f>VLOOKUP($A13,biomass!$A$2:$AQ$28,COLUMN(biomass!F$2),FALSE)+VLOOKUP($A13,biomass!$A$32:$AQ$58,COLUMN(biomass!F$32),FALSE)</f>
        <v>962244558.55615807</v>
      </c>
      <c r="G13">
        <f>VLOOKUP($A13,biomass!$A$2:$AQ$28,COLUMN(biomass!G$2),FALSE)+VLOOKUP($A13,biomass!$A$32:$AQ$58,COLUMN(biomass!G$32),FALSE)</f>
        <v>974098244.36655259</v>
      </c>
      <c r="H13">
        <f>VLOOKUP($A13,biomass!$A$2:$AQ$28,COLUMN(biomass!H$2),FALSE)+VLOOKUP($A13,biomass!$A$32:$AQ$58,COLUMN(biomass!H$32),FALSE)</f>
        <v>984237551.36158705</v>
      </c>
      <c r="I13">
        <f>VLOOKUP($A13,biomass!$A$2:$AQ$28,COLUMN(biomass!I$2),FALSE)+VLOOKUP($A13,biomass!$A$32:$AQ$58,COLUMN(biomass!I$32),FALSE)</f>
        <v>992402260.51491356</v>
      </c>
      <c r="J13">
        <f>VLOOKUP($A13,biomass!$A$2:$AQ$28,COLUMN(biomass!J$2),FALSE)+VLOOKUP($A13,biomass!$A$32:$AQ$58,COLUMN(biomass!J$32),FALSE)</f>
        <v>999611583.42706978</v>
      </c>
      <c r="K13">
        <f>VLOOKUP($A13,biomass!$A$2:$AQ$28,COLUMN(biomass!K$2),FALSE)+VLOOKUP($A13,biomass!$A$32:$AQ$58,COLUMN(biomass!K$32),FALSE)</f>
        <v>1005906539.9309781</v>
      </c>
      <c r="L13">
        <f>VLOOKUP($A13,biomass!$A$2:$AQ$28,COLUMN(biomass!L$2),FALSE)+VLOOKUP($A13,biomass!$A$32:$AQ$58,COLUMN(biomass!L$32),FALSE)</f>
        <v>1011320848.2484744</v>
      </c>
      <c r="M13">
        <f>VLOOKUP($A13,biomass!$A$2:$AQ$28,COLUMN(biomass!M$2),FALSE)+VLOOKUP($A13,biomass!$A$32:$AQ$58,COLUMN(biomass!M$32),FALSE)</f>
        <v>1014378667.5109631</v>
      </c>
      <c r="N13">
        <f>VLOOKUP($A13,biomass!$A$2:$AQ$28,COLUMN(biomass!N$2),FALSE)+VLOOKUP($A13,biomass!$A$32:$AQ$58,COLUMN(biomass!N$32),FALSE)</f>
        <v>1016595622.0176222</v>
      </c>
      <c r="O13">
        <f>VLOOKUP($A13,biomass!$A$2:$AQ$28,COLUMN(biomass!O$2),FALSE)+VLOOKUP($A13,biomass!$A$32:$AQ$58,COLUMN(biomass!O$32),FALSE)</f>
        <v>1017991847.0193665</v>
      </c>
      <c r="P13">
        <f>VLOOKUP($A13,biomass!$A$2:$AQ$28,COLUMN(biomass!P$2),FALSE)+VLOOKUP($A13,biomass!$A$32:$AQ$58,COLUMN(biomass!P$32),FALSE)</f>
        <v>1018583031.8865854</v>
      </c>
      <c r="Q13">
        <f>VLOOKUP($A13,biomass!$A$2:$AQ$28,COLUMN(biomass!Q$2),FALSE)+VLOOKUP($A13,biomass!$A$32:$AQ$58,COLUMN(biomass!Q$32),FALSE)</f>
        <v>1018370970.7405957</v>
      </c>
      <c r="R13">
        <f>VLOOKUP($A13,biomass!$A$2:$AQ$28,COLUMN(biomass!R$2),FALSE)+VLOOKUP($A13,biomass!$A$32:$AQ$58,COLUMN(biomass!R$32),FALSE)</f>
        <v>1016358559.0288284</v>
      </c>
      <c r="S13">
        <f>VLOOKUP($A13,biomass!$A$2:$AQ$28,COLUMN(biomass!S$2),FALSE)+VLOOKUP($A13,biomass!$A$32:$AQ$58,COLUMN(biomass!S$32),FALSE)</f>
        <v>1014554867.4467057</v>
      </c>
      <c r="T13">
        <f>VLOOKUP($A13,biomass!$A$2:$AQ$28,COLUMN(biomass!T$2),FALSE)+VLOOKUP($A13,biomass!$A$32:$AQ$58,COLUMN(biomass!T$32),FALSE)</f>
        <v>1011946867.2447724</v>
      </c>
      <c r="U13">
        <f>VLOOKUP($A13,biomass!$A$2:$AQ$28,COLUMN(biomass!U$2),FALSE)+VLOOKUP($A13,biomass!$A$32:$AQ$58,COLUMN(biomass!U$32),FALSE)</f>
        <v>1008526561.6186479</v>
      </c>
      <c r="V13">
        <f>VLOOKUP($A13,biomass!$A$2:$AQ$28,COLUMN(biomass!V$2),FALSE)+VLOOKUP($A13,biomass!$A$32:$AQ$58,COLUMN(biomass!V$32),FALSE)</f>
        <v>1004284722.3382796</v>
      </c>
      <c r="W13">
        <f>VLOOKUP($A13,biomass!$A$2:$AQ$28,COLUMN(biomass!W$2),FALSE)+VLOOKUP($A13,biomass!$A$32:$AQ$58,COLUMN(biomass!W$32),FALSE)</f>
        <v>998608078.77721989</v>
      </c>
      <c r="X13">
        <f>VLOOKUP($A13,biomass!$A$2:$AQ$28,COLUMN(biomass!X$2),FALSE)+VLOOKUP($A13,biomass!$A$32:$AQ$58,COLUMN(biomass!X$32),FALSE)</f>
        <v>990514521.35439134</v>
      </c>
      <c r="Y13">
        <f>VLOOKUP($A13,biomass!$A$2:$AQ$28,COLUMN(biomass!Y$2),FALSE)+VLOOKUP($A13,biomass!$A$32:$AQ$58,COLUMN(biomass!Y$32),FALSE)</f>
        <v>980998722.0668844</v>
      </c>
      <c r="Z13">
        <f>VLOOKUP($A13,biomass!$A$2:$AQ$28,COLUMN(biomass!Z$2),FALSE)+VLOOKUP($A13,biomass!$A$32:$AQ$58,COLUMN(biomass!Z$32),FALSE)</f>
        <v>970074273.92634749</v>
      </c>
      <c r="AA13">
        <f>VLOOKUP($A13,biomass!$A$2:$AQ$28,COLUMN(biomass!AA$2),FALSE)+VLOOKUP($A13,biomass!$A$32:$AQ$58,COLUMN(biomass!AA$32),FALSE)</f>
        <v>957749988.96954179</v>
      </c>
      <c r="AB13">
        <f>VLOOKUP($A13,biomass!$A$2:$AQ$28,COLUMN(biomass!AB$2),FALSE)+VLOOKUP($A13,biomass!$A$32:$AQ$58,COLUMN(biomass!AB$32),FALSE)</f>
        <v>944049587.99548697</v>
      </c>
      <c r="AC13">
        <f>VLOOKUP($A13,biomass!$A$2:$AQ$28,COLUMN(biomass!AC$2),FALSE)+VLOOKUP($A13,biomass!$A$32:$AQ$58,COLUMN(biomass!AC$32),FALSE)</f>
        <v>929002054.96647668</v>
      </c>
      <c r="AD13">
        <f>VLOOKUP($A13,biomass!$A$2:$AQ$28,COLUMN(biomass!AD$2),FALSE)+VLOOKUP($A13,biomass!$A$32:$AQ$58,COLUMN(biomass!AD$32),FALSE)</f>
        <v>912641777.32658136</v>
      </c>
      <c r="AE13">
        <f>VLOOKUP($A13,biomass!$A$2:$AQ$28,COLUMN(biomass!AE$2),FALSE)+VLOOKUP($A13,biomass!$A$32:$AQ$58,COLUMN(biomass!AE$32),FALSE)</f>
        <v>894999692.9324913</v>
      </c>
      <c r="AF13">
        <f>VLOOKUP($A13,biomass!$A$2:$AQ$28,COLUMN(biomass!AF$2),FALSE)+VLOOKUP($A13,biomass!$A$32:$AQ$58,COLUMN(biomass!AF$32),FALSE)</f>
        <v>876121755.7465241</v>
      </c>
      <c r="AG13">
        <f>VLOOKUP($A13,biomass!$A$2:$AQ$28,COLUMN(biomass!AG$2),FALSE)+VLOOKUP($A13,biomass!$A$32:$AQ$58,COLUMN(biomass!AG$32),FALSE)</f>
        <v>856050930.12251294</v>
      </c>
      <c r="AH13">
        <f>VLOOKUP($A13,biomass!$A$2:$AQ$28,COLUMN(biomass!AH$2),FALSE)+VLOOKUP($A13,biomass!$A$32:$AQ$58,COLUMN(biomass!AH$32),FALSE)</f>
        <v>834008003.8555057</v>
      </c>
      <c r="AI13">
        <f>VLOOKUP($A13,biomass!$A$2:$AQ$28,COLUMN(biomass!AI$2),FALSE)+VLOOKUP($A13,biomass!$A$32:$AQ$58,COLUMN(biomass!AI$32),FALSE)</f>
        <v>810929329.12452388</v>
      </c>
      <c r="AJ13">
        <f>VLOOKUP($A13,biomass!$A$2:$AQ$28,COLUMN(biomass!AJ$2),FALSE)+VLOOKUP($A13,biomass!$A$32:$AQ$58,COLUMN(biomass!AJ$32),FALSE)</f>
        <v>786879048.64079201</v>
      </c>
      <c r="AK13">
        <f>VLOOKUP($A13,biomass!$A$2:$AQ$28,COLUMN(biomass!AK$2),FALSE)+VLOOKUP($A13,biomass!$A$32:$AQ$58,COLUMN(biomass!AK$32),FALSE)</f>
        <v>761927037.63037384</v>
      </c>
      <c r="AL13">
        <f>VLOOKUP($A13,biomass!$A$2:$AQ$28,COLUMN(biomass!AL$2),FALSE)+VLOOKUP($A13,biomass!$A$32:$AQ$58,COLUMN(biomass!AL$32),FALSE)</f>
        <v>736148654.88368785</v>
      </c>
      <c r="AM13">
        <f>VLOOKUP($A13,biomass!$A$2:$AQ$28,COLUMN(biomass!AM$2),FALSE)+VLOOKUP($A13,biomass!$A$32:$AQ$58,COLUMN(biomass!AM$32),FALSE)</f>
        <v>709617262.42572665</v>
      </c>
      <c r="AN13">
        <f>VLOOKUP($A13,biomass!$A$2:$AQ$28,COLUMN(biomass!AN$2),FALSE)+VLOOKUP($A13,biomass!$A$32:$AQ$58,COLUMN(biomass!AN$32),FALSE)</f>
        <v>682418979.46487808</v>
      </c>
      <c r="AO13">
        <f>VLOOKUP($A13,biomass!$A$2:$AQ$28,COLUMN(biomass!AO$2),FALSE)+VLOOKUP($A13,biomass!$A$32:$AQ$58,COLUMN(biomass!AO$32),FALSE)</f>
        <v>654637677.59646916</v>
      </c>
      <c r="AP13">
        <f>VLOOKUP($A13,biomass!$A$2:$AQ$28,COLUMN(biomass!AP$2),FALSE)+VLOOKUP($A13,biomass!$A$32:$AQ$58,COLUMN(biomass!AP$32),FALSE)</f>
        <v>626368563.08506393</v>
      </c>
      <c r="AQ13">
        <f>VLOOKUP($A13,biomass!$A$2:$AQ$28,COLUMN(biomass!AQ$2),FALSE)+VLOOKUP($A13,biomass!$A$32:$AQ$58,COLUMN(biomass!AQ$32),FALSE)</f>
        <v>597704095.05105269</v>
      </c>
    </row>
    <row r="14" spans="1:43">
      <c r="A14" s="37" t="s">
        <v>627</v>
      </c>
      <c r="B14">
        <f>VLOOKUP($A14,biomass!$A$2:$AQ$28,COLUMN(biomass!B$2),FALSE)+VLOOKUP($A14,biomass!$A$32:$AQ$58,COLUMN(biomass!B$32),FALSE)</f>
        <v>5464428809.5092936</v>
      </c>
      <c r="C14">
        <f>VLOOKUP($A14,biomass!$A$2:$AQ$28,COLUMN(biomass!C$2),FALSE)+VLOOKUP($A14,biomass!$A$32:$AQ$58,COLUMN(biomass!C$32),FALSE)</f>
        <v>5389916181.5273781</v>
      </c>
      <c r="D14">
        <f>VLOOKUP($A14,biomass!$A$2:$AQ$28,COLUMN(biomass!D$2),FALSE)+VLOOKUP($A14,biomass!$A$32:$AQ$58,COLUMN(biomass!D$32),FALSE)</f>
        <v>5784242987.5464554</v>
      </c>
      <c r="E14">
        <f>VLOOKUP($A14,biomass!$A$2:$AQ$28,COLUMN(biomass!E$2),FALSE)+VLOOKUP($A14,biomass!$A$32:$AQ$58,COLUMN(biomass!E$32),FALSE)</f>
        <v>5749630772.7440901</v>
      </c>
      <c r="F14">
        <f>VLOOKUP($A14,biomass!$A$2:$AQ$28,COLUMN(biomass!F$2),FALSE)+VLOOKUP($A14,biomass!$A$32:$AQ$58,COLUMN(biomass!F$32),FALSE)</f>
        <v>5705149938.81954</v>
      </c>
      <c r="G14">
        <f>VLOOKUP($A14,biomass!$A$2:$AQ$28,COLUMN(biomass!G$2),FALSE)+VLOOKUP($A14,biomass!$A$32:$AQ$58,COLUMN(biomass!G$32),FALSE)</f>
        <v>5655167418.1475058</v>
      </c>
      <c r="H14">
        <f>VLOOKUP($A14,biomass!$A$2:$AQ$28,COLUMN(biomass!H$2),FALSE)+VLOOKUP($A14,biomass!$A$32:$AQ$58,COLUMN(biomass!H$32),FALSE)</f>
        <v>5602258392.4352541</v>
      </c>
      <c r="I14">
        <f>VLOOKUP($A14,biomass!$A$2:$AQ$28,COLUMN(biomass!I$2),FALSE)+VLOOKUP($A14,biomass!$A$32:$AQ$58,COLUMN(biomass!I$32),FALSE)</f>
        <v>5545034888.2922993</v>
      </c>
      <c r="J14">
        <f>VLOOKUP($A14,biomass!$A$2:$AQ$28,COLUMN(biomass!J$2),FALSE)+VLOOKUP($A14,biomass!$A$32:$AQ$58,COLUMN(biomass!J$32),FALSE)</f>
        <v>5489215937.657917</v>
      </c>
      <c r="K14">
        <f>VLOOKUP($A14,biomass!$A$2:$AQ$28,COLUMN(biomass!K$2),FALSE)+VLOOKUP($A14,biomass!$A$32:$AQ$58,COLUMN(biomass!K$32),FALSE)</f>
        <v>5434845952.4899912</v>
      </c>
      <c r="L14">
        <f>VLOOKUP($A14,biomass!$A$2:$AQ$28,COLUMN(biomass!L$2),FALSE)+VLOOKUP($A14,biomass!$A$32:$AQ$58,COLUMN(biomass!L$32),FALSE)</f>
        <v>5381934844.7052422</v>
      </c>
      <c r="M14">
        <f>VLOOKUP($A14,biomass!$A$2:$AQ$28,COLUMN(biomass!M$2),FALSE)+VLOOKUP($A14,biomass!$A$32:$AQ$58,COLUMN(biomass!M$32),FALSE)</f>
        <v>5322578308.6448164</v>
      </c>
      <c r="N14">
        <f>VLOOKUP($A14,biomass!$A$2:$AQ$28,COLUMN(biomass!N$2),FALSE)+VLOOKUP($A14,biomass!$A$32:$AQ$58,COLUMN(biomass!N$32),FALSE)</f>
        <v>5264783066.7515535</v>
      </c>
      <c r="O14">
        <f>VLOOKUP($A14,biomass!$A$2:$AQ$28,COLUMN(biomass!O$2),FALSE)+VLOOKUP($A14,biomass!$A$32:$AQ$58,COLUMN(biomass!O$32),FALSE)</f>
        <v>5208487161.243391</v>
      </c>
      <c r="P14">
        <f>VLOOKUP($A14,biomass!$A$2:$AQ$28,COLUMN(biomass!P$2),FALSE)+VLOOKUP($A14,biomass!$A$32:$AQ$58,COLUMN(biomass!P$32),FALSE)</f>
        <v>5153616329.5237913</v>
      </c>
      <c r="Q14">
        <f>VLOOKUP($A14,biomass!$A$2:$AQ$28,COLUMN(biomass!Q$2),FALSE)+VLOOKUP($A14,biomass!$A$32:$AQ$58,COLUMN(biomass!Q$32),FALSE)</f>
        <v>5100036873.2684822</v>
      </c>
      <c r="R14">
        <f>VLOOKUP($A14,biomass!$A$2:$AQ$28,COLUMN(biomass!R$2),FALSE)+VLOOKUP($A14,biomass!$A$32:$AQ$58,COLUMN(biomass!R$32),FALSE)</f>
        <v>5042670783.9203138</v>
      </c>
      <c r="S14">
        <f>VLOOKUP($A14,biomass!$A$2:$AQ$28,COLUMN(biomass!S$2),FALSE)+VLOOKUP($A14,biomass!$A$32:$AQ$58,COLUMN(biomass!S$32),FALSE)</f>
        <v>4991406707.7728052</v>
      </c>
      <c r="T14">
        <f>VLOOKUP($A14,biomass!$A$2:$AQ$28,COLUMN(biomass!T$2),FALSE)+VLOOKUP($A14,biomass!$A$32:$AQ$58,COLUMN(biomass!T$32),FALSE)</f>
        <v>4941060677.5608816</v>
      </c>
      <c r="U14">
        <f>VLOOKUP($A14,biomass!$A$2:$AQ$28,COLUMN(biomass!U$2),FALSE)+VLOOKUP($A14,biomass!$A$32:$AQ$58,COLUMN(biomass!U$32),FALSE)</f>
        <v>4891491060.6086102</v>
      </c>
      <c r="V14">
        <f>VLOOKUP($A14,biomass!$A$2:$AQ$28,COLUMN(biomass!V$2),FALSE)+VLOOKUP($A14,biomass!$A$32:$AQ$58,COLUMN(biomass!V$32),FALSE)</f>
        <v>4842557944.7315359</v>
      </c>
      <c r="W14">
        <f>VLOOKUP($A14,biomass!$A$2:$AQ$28,COLUMN(biomass!W$2),FALSE)+VLOOKUP($A14,biomass!$A$32:$AQ$58,COLUMN(biomass!W$32),FALSE)</f>
        <v>4791229745.9105701</v>
      </c>
      <c r="X14">
        <f>VLOOKUP($A14,biomass!$A$2:$AQ$28,COLUMN(biomass!X$2),FALSE)+VLOOKUP($A14,biomass!$A$32:$AQ$58,COLUMN(biomass!X$32),FALSE)</f>
        <v>4732765637.5302401</v>
      </c>
      <c r="Y14">
        <f>VLOOKUP($A14,biomass!$A$2:$AQ$28,COLUMN(biomass!Y$2),FALSE)+VLOOKUP($A14,biomass!$A$32:$AQ$58,COLUMN(biomass!Y$32),FALSE)</f>
        <v>4671889243.6854048</v>
      </c>
      <c r="Z14">
        <f>VLOOKUP($A14,biomass!$A$2:$AQ$28,COLUMN(biomass!Z$2),FALSE)+VLOOKUP($A14,biomass!$A$32:$AQ$58,COLUMN(biomass!Z$32),FALSE)</f>
        <v>4608581060.1722212</v>
      </c>
      <c r="AA14">
        <f>VLOOKUP($A14,biomass!$A$2:$AQ$28,COLUMN(biomass!AA$2),FALSE)+VLOOKUP($A14,biomass!$A$32:$AQ$58,COLUMN(biomass!AA$32),FALSE)</f>
        <v>4542786195.9351358</v>
      </c>
      <c r="AB14">
        <f>VLOOKUP($A14,biomass!$A$2:$AQ$28,COLUMN(biomass!AB$2),FALSE)+VLOOKUP($A14,biomass!$A$32:$AQ$58,COLUMN(biomass!AB$32),FALSE)</f>
        <v>4474507361.3270559</v>
      </c>
      <c r="AC14">
        <f>VLOOKUP($A14,biomass!$A$2:$AQ$28,COLUMN(biomass!AC$2),FALSE)+VLOOKUP($A14,biomass!$A$32:$AQ$58,COLUMN(biomass!AC$32),FALSE)</f>
        <v>4403758391.3267708</v>
      </c>
      <c r="AD14">
        <f>VLOOKUP($A14,biomass!$A$2:$AQ$28,COLUMN(biomass!AD$2),FALSE)+VLOOKUP($A14,biomass!$A$32:$AQ$58,COLUMN(biomass!AD$32),FALSE)</f>
        <v>4330564653.1314869</v>
      </c>
      <c r="AE14">
        <f>VLOOKUP($A14,biomass!$A$2:$AQ$28,COLUMN(biomass!AE$2),FALSE)+VLOOKUP($A14,biomass!$A$32:$AQ$58,COLUMN(biomass!AE$32),FALSE)</f>
        <v>4254920835.0254903</v>
      </c>
      <c r="AF14">
        <f>VLOOKUP($A14,biomass!$A$2:$AQ$28,COLUMN(biomass!AF$2),FALSE)+VLOOKUP($A14,biomass!$A$32:$AQ$58,COLUMN(biomass!AF$32),FALSE)</f>
        <v>4176878406.5425553</v>
      </c>
      <c r="AG14">
        <f>VLOOKUP($A14,biomass!$A$2:$AQ$28,COLUMN(biomass!AG$2),FALSE)+VLOOKUP($A14,biomass!$A$32:$AQ$58,COLUMN(biomass!AG$32),FALSE)</f>
        <v>4096460079.1404829</v>
      </c>
      <c r="AH14">
        <f>VLOOKUP($A14,biomass!$A$2:$AQ$28,COLUMN(biomass!AH$2),FALSE)+VLOOKUP($A14,biomass!$A$32:$AQ$58,COLUMN(biomass!AH$32),FALSE)</f>
        <v>4009720737.0290189</v>
      </c>
      <c r="AI14">
        <f>VLOOKUP($A14,biomass!$A$2:$AQ$28,COLUMN(biomass!AI$2),FALSE)+VLOOKUP($A14,biomass!$A$32:$AQ$58,COLUMN(biomass!AI$32),FALSE)</f>
        <v>3920904729.771471</v>
      </c>
      <c r="AJ14">
        <f>VLOOKUP($A14,biomass!$A$2:$AQ$28,COLUMN(biomass!AJ$2),FALSE)+VLOOKUP($A14,biomass!$A$32:$AQ$58,COLUMN(biomass!AJ$32),FALSE)</f>
        <v>3830085149.9459648</v>
      </c>
      <c r="AK14">
        <f>VLOOKUP($A14,biomass!$A$2:$AQ$28,COLUMN(biomass!AK$2),FALSE)+VLOOKUP($A14,biomass!$A$32:$AQ$58,COLUMN(biomass!AK$32),FALSE)</f>
        <v>3737350078.9878802</v>
      </c>
      <c r="AL14">
        <f>VLOOKUP($A14,biomass!$A$2:$AQ$28,COLUMN(biomass!AL$2),FALSE)+VLOOKUP($A14,biomass!$A$32:$AQ$58,COLUMN(biomass!AL$32),FALSE)</f>
        <v>3642802295.9879742</v>
      </c>
      <c r="AM14">
        <f>VLOOKUP($A14,biomass!$A$2:$AQ$28,COLUMN(biomass!AM$2),FALSE)+VLOOKUP($A14,biomass!$A$32:$AQ$58,COLUMN(biomass!AM$32),FALSE)</f>
        <v>3546523063.5641651</v>
      </c>
      <c r="AN14">
        <f>VLOOKUP($A14,biomass!$A$2:$AQ$28,COLUMN(biomass!AN$2),FALSE)+VLOOKUP($A14,biomass!$A$32:$AQ$58,COLUMN(biomass!AN$32),FALSE)</f>
        <v>3448646093.9297204</v>
      </c>
      <c r="AO14">
        <f>VLOOKUP($A14,biomass!$A$2:$AQ$28,COLUMN(biomass!AO$2),FALSE)+VLOOKUP($A14,biomass!$A$32:$AQ$58,COLUMN(biomass!AO$32),FALSE)</f>
        <v>3349284419.9932766</v>
      </c>
      <c r="AP14">
        <f>VLOOKUP($A14,biomass!$A$2:$AQ$28,COLUMN(biomass!AP$2),FALSE)+VLOOKUP($A14,biomass!$A$32:$AQ$58,COLUMN(biomass!AP$32),FALSE)</f>
        <v>3248600414.6441951</v>
      </c>
      <c r="AQ14">
        <f>VLOOKUP($A14,biomass!$A$2:$AQ$28,COLUMN(biomass!AQ$2),FALSE)+VLOOKUP($A14,biomass!$A$32:$AQ$58,COLUMN(biomass!AQ$32),FALSE)</f>
        <v>3146736169.0730553</v>
      </c>
    </row>
    <row r="15" spans="1:43">
      <c r="A15" s="37" t="s">
        <v>628</v>
      </c>
      <c r="B15">
        <f>VLOOKUP($A15,biomass!$A$2:$AQ$28,COLUMN(biomass!B$2),FALSE)+VLOOKUP($A15,biomass!$A$32:$AQ$58,COLUMN(biomass!B$32),FALSE)</f>
        <v>0</v>
      </c>
      <c r="C15">
        <f>VLOOKUP($A15,biomass!$A$2:$AQ$28,COLUMN(biomass!C$2),FALSE)+VLOOKUP($A15,biomass!$A$32:$AQ$58,COLUMN(biomass!C$32),FALSE)</f>
        <v>0</v>
      </c>
      <c r="D15">
        <f>VLOOKUP($A15,biomass!$A$2:$AQ$28,COLUMN(biomass!D$2),FALSE)+VLOOKUP($A15,biomass!$A$32:$AQ$58,COLUMN(biomass!D$32),FALSE)</f>
        <v>0</v>
      </c>
      <c r="E15">
        <f>VLOOKUP($A15,biomass!$A$2:$AQ$28,COLUMN(biomass!E$2),FALSE)+VLOOKUP($A15,biomass!$A$32:$AQ$58,COLUMN(biomass!E$32),FALSE)</f>
        <v>0</v>
      </c>
      <c r="F15">
        <f>VLOOKUP($A15,biomass!$A$2:$AQ$28,COLUMN(biomass!F$2),FALSE)+VLOOKUP($A15,biomass!$A$32:$AQ$58,COLUMN(biomass!F$32),FALSE)</f>
        <v>0</v>
      </c>
      <c r="G15">
        <f>VLOOKUP($A15,biomass!$A$2:$AQ$28,COLUMN(biomass!G$2),FALSE)+VLOOKUP($A15,biomass!$A$32:$AQ$58,COLUMN(biomass!G$32),FALSE)</f>
        <v>0</v>
      </c>
      <c r="H15">
        <f>VLOOKUP($A15,biomass!$A$2:$AQ$28,COLUMN(biomass!H$2),FALSE)+VLOOKUP($A15,biomass!$A$32:$AQ$58,COLUMN(biomass!H$32),FALSE)</f>
        <v>0</v>
      </c>
      <c r="I15">
        <f>VLOOKUP($A15,biomass!$A$2:$AQ$28,COLUMN(biomass!I$2),FALSE)+VLOOKUP($A15,biomass!$A$32:$AQ$58,COLUMN(biomass!I$32),FALSE)</f>
        <v>0</v>
      </c>
      <c r="J15">
        <f>VLOOKUP($A15,biomass!$A$2:$AQ$28,COLUMN(biomass!J$2),FALSE)+VLOOKUP($A15,biomass!$A$32:$AQ$58,COLUMN(biomass!J$32),FALSE)</f>
        <v>0</v>
      </c>
      <c r="K15">
        <f>VLOOKUP($A15,biomass!$A$2:$AQ$28,COLUMN(biomass!K$2),FALSE)+VLOOKUP($A15,biomass!$A$32:$AQ$58,COLUMN(biomass!K$32),FALSE)</f>
        <v>0</v>
      </c>
      <c r="L15">
        <f>VLOOKUP($A15,biomass!$A$2:$AQ$28,COLUMN(biomass!L$2),FALSE)+VLOOKUP($A15,biomass!$A$32:$AQ$58,COLUMN(biomass!L$32),FALSE)</f>
        <v>0</v>
      </c>
      <c r="M15">
        <f>VLOOKUP($A15,biomass!$A$2:$AQ$28,COLUMN(biomass!M$2),FALSE)+VLOOKUP($A15,biomass!$A$32:$AQ$58,COLUMN(biomass!M$32),FALSE)</f>
        <v>0</v>
      </c>
      <c r="N15">
        <f>VLOOKUP($A15,biomass!$A$2:$AQ$28,COLUMN(biomass!N$2),FALSE)+VLOOKUP($A15,biomass!$A$32:$AQ$58,COLUMN(biomass!N$32),FALSE)</f>
        <v>0</v>
      </c>
      <c r="O15">
        <f>VLOOKUP($A15,biomass!$A$2:$AQ$28,COLUMN(biomass!O$2),FALSE)+VLOOKUP($A15,biomass!$A$32:$AQ$58,COLUMN(biomass!O$32),FALSE)</f>
        <v>0</v>
      </c>
      <c r="P15">
        <f>VLOOKUP($A15,biomass!$A$2:$AQ$28,COLUMN(biomass!P$2),FALSE)+VLOOKUP($A15,biomass!$A$32:$AQ$58,COLUMN(biomass!P$32),FALSE)</f>
        <v>0</v>
      </c>
      <c r="Q15">
        <f>VLOOKUP($A15,biomass!$A$2:$AQ$28,COLUMN(biomass!Q$2),FALSE)+VLOOKUP($A15,biomass!$A$32:$AQ$58,COLUMN(biomass!Q$32),FALSE)</f>
        <v>0</v>
      </c>
      <c r="R15">
        <f>VLOOKUP($A15,biomass!$A$2:$AQ$28,COLUMN(biomass!R$2),FALSE)+VLOOKUP($A15,biomass!$A$32:$AQ$58,COLUMN(biomass!R$32),FALSE)</f>
        <v>0</v>
      </c>
      <c r="S15">
        <f>VLOOKUP($A15,biomass!$A$2:$AQ$28,COLUMN(biomass!S$2),FALSE)+VLOOKUP($A15,biomass!$A$32:$AQ$58,COLUMN(biomass!S$32),FALSE)</f>
        <v>0</v>
      </c>
      <c r="T15">
        <f>VLOOKUP($A15,biomass!$A$2:$AQ$28,COLUMN(biomass!T$2),FALSE)+VLOOKUP($A15,biomass!$A$32:$AQ$58,COLUMN(biomass!T$32),FALSE)</f>
        <v>0</v>
      </c>
      <c r="U15">
        <f>VLOOKUP($A15,biomass!$A$2:$AQ$28,COLUMN(biomass!U$2),FALSE)+VLOOKUP($A15,biomass!$A$32:$AQ$58,COLUMN(biomass!U$32),FALSE)</f>
        <v>0</v>
      </c>
      <c r="V15">
        <f>VLOOKUP($A15,biomass!$A$2:$AQ$28,COLUMN(biomass!V$2),FALSE)+VLOOKUP($A15,biomass!$A$32:$AQ$58,COLUMN(biomass!V$32),FALSE)</f>
        <v>0</v>
      </c>
      <c r="W15">
        <f>VLOOKUP($A15,biomass!$A$2:$AQ$28,COLUMN(biomass!W$2),FALSE)+VLOOKUP($A15,biomass!$A$32:$AQ$58,COLUMN(biomass!W$32),FALSE)</f>
        <v>0</v>
      </c>
      <c r="X15">
        <f>VLOOKUP($A15,biomass!$A$2:$AQ$28,COLUMN(biomass!X$2),FALSE)+VLOOKUP($A15,biomass!$A$32:$AQ$58,COLUMN(biomass!X$32),FALSE)</f>
        <v>0</v>
      </c>
      <c r="Y15">
        <f>VLOOKUP($A15,biomass!$A$2:$AQ$28,COLUMN(biomass!Y$2),FALSE)+VLOOKUP($A15,biomass!$A$32:$AQ$58,COLUMN(biomass!Y$32),FALSE)</f>
        <v>0</v>
      </c>
      <c r="Z15">
        <f>VLOOKUP($A15,biomass!$A$2:$AQ$28,COLUMN(biomass!Z$2),FALSE)+VLOOKUP($A15,biomass!$A$32:$AQ$58,COLUMN(biomass!Z$32),FALSE)</f>
        <v>0</v>
      </c>
      <c r="AA15">
        <f>VLOOKUP($A15,biomass!$A$2:$AQ$28,COLUMN(biomass!AA$2),FALSE)+VLOOKUP($A15,biomass!$A$32:$AQ$58,COLUMN(biomass!AA$32),FALSE)</f>
        <v>0</v>
      </c>
      <c r="AB15">
        <f>VLOOKUP($A15,biomass!$A$2:$AQ$28,COLUMN(biomass!AB$2),FALSE)+VLOOKUP($A15,biomass!$A$32:$AQ$58,COLUMN(biomass!AB$32),FALSE)</f>
        <v>0</v>
      </c>
      <c r="AC15">
        <f>VLOOKUP($A15,biomass!$A$2:$AQ$28,COLUMN(biomass!AC$2),FALSE)+VLOOKUP($A15,biomass!$A$32:$AQ$58,COLUMN(biomass!AC$32),FALSE)</f>
        <v>0</v>
      </c>
      <c r="AD15">
        <f>VLOOKUP($A15,biomass!$A$2:$AQ$28,COLUMN(biomass!AD$2),FALSE)+VLOOKUP($A15,biomass!$A$32:$AQ$58,COLUMN(biomass!AD$32),FALSE)</f>
        <v>0</v>
      </c>
      <c r="AE15">
        <f>VLOOKUP($A15,biomass!$A$2:$AQ$28,COLUMN(biomass!AE$2),FALSE)+VLOOKUP($A15,biomass!$A$32:$AQ$58,COLUMN(biomass!AE$32),FALSE)</f>
        <v>0</v>
      </c>
      <c r="AF15">
        <f>VLOOKUP($A15,biomass!$A$2:$AQ$28,COLUMN(biomass!AF$2),FALSE)+VLOOKUP($A15,biomass!$A$32:$AQ$58,COLUMN(biomass!AF$32),FALSE)</f>
        <v>0</v>
      </c>
      <c r="AG15">
        <f>VLOOKUP($A15,biomass!$A$2:$AQ$28,COLUMN(biomass!AG$2),FALSE)+VLOOKUP($A15,biomass!$A$32:$AQ$58,COLUMN(biomass!AG$32),FALSE)</f>
        <v>0</v>
      </c>
      <c r="AH15">
        <f>VLOOKUP($A15,biomass!$A$2:$AQ$28,COLUMN(biomass!AH$2),FALSE)+VLOOKUP($A15,biomass!$A$32:$AQ$58,COLUMN(biomass!AH$32),FALSE)</f>
        <v>0</v>
      </c>
      <c r="AI15">
        <f>VLOOKUP($A15,biomass!$A$2:$AQ$28,COLUMN(biomass!AI$2),FALSE)+VLOOKUP($A15,biomass!$A$32:$AQ$58,COLUMN(biomass!AI$32),FALSE)</f>
        <v>0</v>
      </c>
      <c r="AJ15">
        <f>VLOOKUP($A15,biomass!$A$2:$AQ$28,COLUMN(biomass!AJ$2),FALSE)+VLOOKUP($A15,biomass!$A$32:$AQ$58,COLUMN(biomass!AJ$32),FALSE)</f>
        <v>0</v>
      </c>
      <c r="AK15">
        <f>VLOOKUP($A15,biomass!$A$2:$AQ$28,COLUMN(biomass!AK$2),FALSE)+VLOOKUP($A15,biomass!$A$32:$AQ$58,COLUMN(biomass!AK$32),FALSE)</f>
        <v>0</v>
      </c>
      <c r="AL15">
        <f>VLOOKUP($A15,biomass!$A$2:$AQ$28,COLUMN(biomass!AL$2),FALSE)+VLOOKUP($A15,biomass!$A$32:$AQ$58,COLUMN(biomass!AL$32),FALSE)</f>
        <v>0</v>
      </c>
      <c r="AM15">
        <f>VLOOKUP($A15,biomass!$A$2:$AQ$28,COLUMN(biomass!AM$2),FALSE)+VLOOKUP($A15,biomass!$A$32:$AQ$58,COLUMN(biomass!AM$32),FALSE)</f>
        <v>0</v>
      </c>
      <c r="AN15">
        <f>VLOOKUP($A15,biomass!$A$2:$AQ$28,COLUMN(biomass!AN$2),FALSE)+VLOOKUP($A15,biomass!$A$32:$AQ$58,COLUMN(biomass!AN$32),FALSE)</f>
        <v>0</v>
      </c>
      <c r="AO15">
        <f>VLOOKUP($A15,biomass!$A$2:$AQ$28,COLUMN(biomass!AO$2),FALSE)+VLOOKUP($A15,biomass!$A$32:$AQ$58,COLUMN(biomass!AO$32),FALSE)</f>
        <v>0</v>
      </c>
      <c r="AP15">
        <f>VLOOKUP($A15,biomass!$A$2:$AQ$28,COLUMN(biomass!AP$2),FALSE)+VLOOKUP($A15,biomass!$A$32:$AQ$58,COLUMN(biomass!AP$32),FALSE)</f>
        <v>0</v>
      </c>
      <c r="AQ15">
        <f>VLOOKUP($A15,biomass!$A$2:$AQ$28,COLUMN(biomass!AQ$2),FALSE)+VLOOKUP($A15,biomass!$A$32:$AQ$58,COLUMN(biomass!AQ$32),FALSE)</f>
        <v>0</v>
      </c>
    </row>
    <row r="16" spans="1:43">
      <c r="A16" s="37" t="s">
        <v>629</v>
      </c>
      <c r="B16">
        <f>VLOOKUP($A16,biomass!$A$2:$AQ$28,COLUMN(biomass!B$2),FALSE)+VLOOKUP($A16,biomass!$A$32:$AQ$58,COLUMN(biomass!B$32),FALSE)</f>
        <v>3596787654.7124286</v>
      </c>
      <c r="C16">
        <f>VLOOKUP($A16,biomass!$A$2:$AQ$28,COLUMN(biomass!C$2),FALSE)+VLOOKUP($A16,biomass!$A$32:$AQ$58,COLUMN(biomass!C$32),FALSE)</f>
        <v>3594685399.8557758</v>
      </c>
      <c r="D16">
        <f>VLOOKUP($A16,biomass!$A$2:$AQ$28,COLUMN(biomass!D$2),FALSE)+VLOOKUP($A16,biomass!$A$32:$AQ$58,COLUMN(biomass!D$32),FALSE)</f>
        <v>3779173565.368279</v>
      </c>
      <c r="E16">
        <f>VLOOKUP($A16,biomass!$A$2:$AQ$28,COLUMN(biomass!E$2),FALSE)+VLOOKUP($A16,biomass!$A$32:$AQ$58,COLUMN(biomass!E$32),FALSE)</f>
        <v>3828333712.4468002</v>
      </c>
      <c r="F16">
        <f>VLOOKUP($A16,biomass!$A$2:$AQ$28,COLUMN(biomass!F$2),FALSE)+VLOOKUP($A16,biomass!$A$32:$AQ$58,COLUMN(biomass!F$32),FALSE)</f>
        <v>3870125477.0187783</v>
      </c>
      <c r="G16">
        <f>VLOOKUP($A16,biomass!$A$2:$AQ$28,COLUMN(biomass!G$2),FALSE)+VLOOKUP($A16,biomass!$A$32:$AQ$58,COLUMN(biomass!G$32),FALSE)</f>
        <v>3907201885.6304588</v>
      </c>
      <c r="H16">
        <f>VLOOKUP($A16,biomass!$A$2:$AQ$28,COLUMN(biomass!H$2),FALSE)+VLOOKUP($A16,biomass!$A$32:$AQ$58,COLUMN(biomass!H$32),FALSE)</f>
        <v>3941174199.6401458</v>
      </c>
      <c r="I16">
        <f>VLOOKUP($A16,biomass!$A$2:$AQ$28,COLUMN(biomass!I$2),FALSE)+VLOOKUP($A16,biomass!$A$32:$AQ$58,COLUMN(biomass!I$32),FALSE)</f>
        <v>3970941587.9955812</v>
      </c>
      <c r="J16">
        <f>VLOOKUP($A16,biomass!$A$2:$AQ$28,COLUMN(biomass!J$2),FALSE)+VLOOKUP($A16,biomass!$A$32:$AQ$58,COLUMN(biomass!J$32),FALSE)</f>
        <v>4000516258.2477031</v>
      </c>
      <c r="K16">
        <f>VLOOKUP($A16,biomass!$A$2:$AQ$28,COLUMN(biomass!K$2),FALSE)+VLOOKUP($A16,biomass!$A$32:$AQ$58,COLUMN(biomass!K$32),FALSE)</f>
        <v>4029988385.7608442</v>
      </c>
      <c r="L16">
        <f>VLOOKUP($A16,biomass!$A$2:$AQ$28,COLUMN(biomass!L$2),FALSE)+VLOOKUP($A16,biomass!$A$32:$AQ$58,COLUMN(biomass!L$32),FALSE)</f>
        <v>4059424496.4347267</v>
      </c>
      <c r="M16">
        <f>VLOOKUP($A16,biomass!$A$2:$AQ$28,COLUMN(biomass!M$2),FALSE)+VLOOKUP($A16,biomass!$A$32:$AQ$58,COLUMN(biomass!M$32),FALSE)</f>
        <v>4082815578.1412373</v>
      </c>
      <c r="N16">
        <f>VLOOKUP($A16,biomass!$A$2:$AQ$28,COLUMN(biomass!N$2),FALSE)+VLOOKUP($A16,biomass!$A$32:$AQ$58,COLUMN(biomass!N$32),FALSE)</f>
        <v>4106166643.3206072</v>
      </c>
      <c r="O16">
        <f>VLOOKUP($A16,biomass!$A$2:$AQ$28,COLUMN(biomass!O$2),FALSE)+VLOOKUP($A16,biomass!$A$32:$AQ$58,COLUMN(biomass!O$32),FALSE)</f>
        <v>4129491258.802763</v>
      </c>
      <c r="P16">
        <f>VLOOKUP($A16,biomass!$A$2:$AQ$28,COLUMN(biomass!P$2),FALSE)+VLOOKUP($A16,biomass!$A$32:$AQ$58,COLUMN(biomass!P$32),FALSE)</f>
        <v>4152790064.6072736</v>
      </c>
      <c r="Q16">
        <f>VLOOKUP($A16,biomass!$A$2:$AQ$28,COLUMN(biomass!Q$2),FALSE)+VLOOKUP($A16,biomass!$A$32:$AQ$58,COLUMN(biomass!Q$32),FALSE)</f>
        <v>4176011341.7721338</v>
      </c>
      <c r="R16">
        <f>VLOOKUP($A16,biomass!$A$2:$AQ$28,COLUMN(biomass!R$2),FALSE)+VLOOKUP($A16,biomass!$A$32:$AQ$58,COLUMN(biomass!R$32),FALSE)</f>
        <v>4194979924.3547058</v>
      </c>
      <c r="S16">
        <f>VLOOKUP($A16,biomass!$A$2:$AQ$28,COLUMN(biomass!S$2),FALSE)+VLOOKUP($A16,biomass!$A$32:$AQ$58,COLUMN(biomass!S$32),FALSE)</f>
        <v>4217911942.6227751</v>
      </c>
      <c r="T16">
        <f>VLOOKUP($A16,biomass!$A$2:$AQ$28,COLUMN(biomass!T$2),FALSE)+VLOOKUP($A16,biomass!$A$32:$AQ$58,COLUMN(biomass!T$32),FALSE)</f>
        <v>4240597472.0055947</v>
      </c>
      <c r="U16">
        <f>VLOOKUP($A16,biomass!$A$2:$AQ$28,COLUMN(biomass!U$2),FALSE)+VLOOKUP($A16,biomass!$A$32:$AQ$58,COLUMN(biomass!U$32),FALSE)</f>
        <v>4262951548.3383479</v>
      </c>
      <c r="V16">
        <f>VLOOKUP($A16,biomass!$A$2:$AQ$28,COLUMN(biomass!V$2),FALSE)+VLOOKUP($A16,biomass!$A$32:$AQ$58,COLUMN(biomass!V$32),FALSE)</f>
        <v>4284883296.9737883</v>
      </c>
      <c r="W16">
        <f>VLOOKUP($A16,biomass!$A$2:$AQ$28,COLUMN(biomass!W$2),FALSE)+VLOOKUP($A16,biomass!$A$32:$AQ$58,COLUMN(biomass!W$32),FALSE)</f>
        <v>4303694847.2371912</v>
      </c>
      <c r="X16">
        <f>VLOOKUP($A16,biomass!$A$2:$AQ$28,COLUMN(biomass!X$2),FALSE)+VLOOKUP($A16,biomass!$A$32:$AQ$58,COLUMN(biomass!X$32),FALSE)</f>
        <v>4314965199.0705109</v>
      </c>
      <c r="Y16">
        <f>VLOOKUP($A16,biomass!$A$2:$AQ$28,COLUMN(biomass!Y$2),FALSE)+VLOOKUP($A16,biomass!$A$32:$AQ$58,COLUMN(biomass!Y$32),FALSE)</f>
        <v>4322779244.7907391</v>
      </c>
      <c r="Z16">
        <f>VLOOKUP($A16,biomass!$A$2:$AQ$28,COLUMN(biomass!Z$2),FALSE)+VLOOKUP($A16,biomass!$A$32:$AQ$58,COLUMN(biomass!Z$32),FALSE)</f>
        <v>4327018973.0669966</v>
      </c>
      <c r="AA16">
        <f>VLOOKUP($A16,biomass!$A$2:$AQ$28,COLUMN(biomass!AA$2),FALSE)+VLOOKUP($A16,biomass!$A$32:$AQ$58,COLUMN(biomass!AA$32),FALSE)</f>
        <v>4327530034.151082</v>
      </c>
      <c r="AB16">
        <f>VLOOKUP($A16,biomass!$A$2:$AQ$28,COLUMN(biomass!AB$2),FALSE)+VLOOKUP($A16,biomass!$A$32:$AQ$58,COLUMN(biomass!AB$32),FALSE)</f>
        <v>4324209144.3727856</v>
      </c>
      <c r="AC16">
        <f>VLOOKUP($A16,biomass!$A$2:$AQ$28,COLUMN(biomass!AC$2),FALSE)+VLOOKUP($A16,biomass!$A$32:$AQ$58,COLUMN(biomass!AC$32),FALSE)</f>
        <v>4316962363.5606613</v>
      </c>
      <c r="AD16">
        <f>VLOOKUP($A16,biomass!$A$2:$AQ$28,COLUMN(biomass!AD$2),FALSE)+VLOOKUP($A16,biomass!$A$32:$AQ$58,COLUMN(biomass!AD$32),FALSE)</f>
        <v>4305706198.4072323</v>
      </c>
      <c r="AE16">
        <f>VLOOKUP($A16,biomass!$A$2:$AQ$28,COLUMN(biomass!AE$2),FALSE)+VLOOKUP($A16,biomass!$A$32:$AQ$58,COLUMN(biomass!AE$32),FALSE)</f>
        <v>4290325744.09343</v>
      </c>
      <c r="AF16">
        <f>VLOOKUP($A16,biomass!$A$2:$AQ$28,COLUMN(biomass!AF$2),FALSE)+VLOOKUP($A16,biomass!$A$32:$AQ$58,COLUMN(biomass!AF$32),FALSE)</f>
        <v>4270761946.5971513</v>
      </c>
      <c r="AG16">
        <f>VLOOKUP($A16,biomass!$A$2:$AQ$28,COLUMN(biomass!AG$2),FALSE)+VLOOKUP($A16,biomass!$A$32:$AQ$58,COLUMN(biomass!AG$32),FALSE)</f>
        <v>4246926803.0558224</v>
      </c>
      <c r="AH16">
        <f>VLOOKUP($A16,biomass!$A$2:$AQ$28,COLUMN(biomass!AH$2),FALSE)+VLOOKUP($A16,biomass!$A$32:$AQ$58,COLUMN(biomass!AH$32),FALSE)</f>
        <v>4214557482.0037203</v>
      </c>
      <c r="AI16">
        <f>VLOOKUP($A16,biomass!$A$2:$AQ$28,COLUMN(biomass!AI$2),FALSE)+VLOOKUP($A16,biomass!$A$32:$AQ$58,COLUMN(biomass!AI$32),FALSE)</f>
        <v>4177894099.427722</v>
      </c>
      <c r="AJ16">
        <f>VLOOKUP($A16,biomass!$A$2:$AQ$28,COLUMN(biomass!AJ$2),FALSE)+VLOOKUP($A16,biomass!$A$32:$AQ$58,COLUMN(biomass!AJ$32),FALSE)</f>
        <v>4136910291.1176882</v>
      </c>
      <c r="AK16">
        <f>VLOOKUP($A16,biomass!$A$2:$AQ$28,COLUMN(biomass!AK$2),FALSE)+VLOOKUP($A16,biomass!$A$32:$AQ$58,COLUMN(biomass!AK$32),FALSE)</f>
        <v>4091598165.5191574</v>
      </c>
      <c r="AL16">
        <f>VLOOKUP($A16,biomass!$A$2:$AQ$28,COLUMN(biomass!AL$2),FALSE)+VLOOKUP($A16,biomass!$A$32:$AQ$58,COLUMN(biomass!AL$32),FALSE)</f>
        <v>4041969076.3716292</v>
      </c>
      <c r="AM16">
        <f>VLOOKUP($A16,biomass!$A$2:$AQ$28,COLUMN(biomass!AM$2),FALSE)+VLOOKUP($A16,biomass!$A$32:$AQ$58,COLUMN(biomass!AM$32),FALSE)</f>
        <v>3988013966.5719161</v>
      </c>
      <c r="AN16">
        <f>VLOOKUP($A16,biomass!$A$2:$AQ$28,COLUMN(biomass!AN$2),FALSE)+VLOOKUP($A16,biomass!$A$32:$AQ$58,COLUMN(biomass!AN$32),FALSE)</f>
        <v>3929786134.9148092</v>
      </c>
      <c r="AO16">
        <f>VLOOKUP($A16,biomass!$A$2:$AQ$28,COLUMN(biomass!AO$2),FALSE)+VLOOKUP($A16,biomass!$A$32:$AQ$58,COLUMN(biomass!AO$32),FALSE)</f>
        <v>3867320702.6863503</v>
      </c>
      <c r="AP16">
        <f>VLOOKUP($A16,biomass!$A$2:$AQ$28,COLUMN(biomass!AP$2),FALSE)+VLOOKUP($A16,biomass!$A$32:$AQ$58,COLUMN(biomass!AP$32),FALSE)</f>
        <v>3800715098.094872</v>
      </c>
      <c r="AQ16">
        <f>VLOOKUP($A16,biomass!$A$2:$AQ$28,COLUMN(biomass!AQ$2),FALSE)+VLOOKUP($A16,biomass!$A$32:$AQ$58,COLUMN(biomass!AQ$32),FALSE)</f>
        <v>3730050312.6797042</v>
      </c>
    </row>
    <row r="17" spans="1:43">
      <c r="A17" s="37" t="s">
        <v>630</v>
      </c>
      <c r="B17">
        <f>VLOOKUP($A17,biomass!$A$2:$AQ$28,COLUMN(biomass!B$2),FALSE)+VLOOKUP($A17,biomass!$A$32:$AQ$58,COLUMN(biomass!B$32),FALSE)</f>
        <v>3806566323.1356268</v>
      </c>
      <c r="C17">
        <f>VLOOKUP($A17,biomass!$A$2:$AQ$28,COLUMN(biomass!C$2),FALSE)+VLOOKUP($A17,biomass!$A$32:$AQ$58,COLUMN(biomass!C$32),FALSE)</f>
        <v>3781358901.8763351</v>
      </c>
      <c r="D17">
        <f>VLOOKUP($A17,biomass!$A$2:$AQ$28,COLUMN(biomass!D$2),FALSE)+VLOOKUP($A17,biomass!$A$32:$AQ$58,COLUMN(biomass!D$32),FALSE)</f>
        <v>3954545284.8257394</v>
      </c>
      <c r="E17">
        <f>VLOOKUP($A17,biomass!$A$2:$AQ$28,COLUMN(biomass!E$2),FALSE)+VLOOKUP($A17,biomass!$A$32:$AQ$58,COLUMN(biomass!E$32),FALSE)</f>
        <v>3981801141.5211115</v>
      </c>
      <c r="F17">
        <f>VLOOKUP($A17,biomass!$A$2:$AQ$28,COLUMN(biomass!F$2),FALSE)+VLOOKUP($A17,biomass!$A$32:$AQ$58,COLUMN(biomass!F$32),FALSE)</f>
        <v>3997533428.3701463</v>
      </c>
      <c r="G17">
        <f>VLOOKUP($A17,biomass!$A$2:$AQ$28,COLUMN(biomass!G$2),FALSE)+VLOOKUP($A17,biomass!$A$32:$AQ$58,COLUMN(biomass!G$32),FALSE)</f>
        <v>4004655920.9203014</v>
      </c>
      <c r="H17">
        <f>VLOOKUP($A17,biomass!$A$2:$AQ$28,COLUMN(biomass!H$2),FALSE)+VLOOKUP($A17,biomass!$A$32:$AQ$58,COLUMN(biomass!H$32),FALSE)</f>
        <v>4004960784.7208514</v>
      </c>
      <c r="I17">
        <f>VLOOKUP($A17,biomass!$A$2:$AQ$28,COLUMN(biomass!I$2),FALSE)+VLOOKUP($A17,biomass!$A$32:$AQ$58,COLUMN(biomass!I$32),FALSE)</f>
        <v>3997468520.2594995</v>
      </c>
      <c r="J17">
        <f>VLOOKUP($A17,biomass!$A$2:$AQ$28,COLUMN(biomass!J$2),FALSE)+VLOOKUP($A17,biomass!$A$32:$AQ$58,COLUMN(biomass!J$32),FALSE)</f>
        <v>3986343919.4195471</v>
      </c>
      <c r="K17">
        <f>VLOOKUP($A17,biomass!$A$2:$AQ$28,COLUMN(biomass!K$2),FALSE)+VLOOKUP($A17,biomass!$A$32:$AQ$58,COLUMN(biomass!K$32),FALSE)</f>
        <v>3971728311.3151517</v>
      </c>
      <c r="L17">
        <f>VLOOKUP($A17,biomass!$A$2:$AQ$28,COLUMN(biomass!L$2),FALSE)+VLOOKUP($A17,biomass!$A$32:$AQ$58,COLUMN(biomass!L$32),FALSE)</f>
        <v>3953732271.5597816</v>
      </c>
      <c r="M17">
        <f>VLOOKUP($A17,biomass!$A$2:$AQ$28,COLUMN(biomass!M$2),FALSE)+VLOOKUP($A17,biomass!$A$32:$AQ$58,COLUMN(biomass!M$32),FALSE)</f>
        <v>3926621602.1599355</v>
      </c>
      <c r="N17">
        <f>VLOOKUP($A17,biomass!$A$2:$AQ$28,COLUMN(biomass!N$2),FALSE)+VLOOKUP($A17,biomass!$A$32:$AQ$58,COLUMN(biomass!N$32),FALSE)</f>
        <v>3896356768.1720023</v>
      </c>
      <c r="O17">
        <f>VLOOKUP($A17,biomass!$A$2:$AQ$28,COLUMN(biomass!O$2),FALSE)+VLOOKUP($A17,biomass!$A$32:$AQ$58,COLUMN(biomass!O$32),FALSE)</f>
        <v>3862994293.3919692</v>
      </c>
      <c r="P17">
        <f>VLOOKUP($A17,biomass!$A$2:$AQ$28,COLUMN(biomass!P$2),FALSE)+VLOOKUP($A17,biomass!$A$32:$AQ$58,COLUMN(biomass!P$32),FALSE)</f>
        <v>3826574525.3641858</v>
      </c>
      <c r="Q17">
        <f>VLOOKUP($A17,biomass!$A$2:$AQ$28,COLUMN(biomass!Q$2),FALSE)+VLOOKUP($A17,biomass!$A$32:$AQ$58,COLUMN(biomass!Q$32),FALSE)</f>
        <v>3787087032.8727112</v>
      </c>
      <c r="R17">
        <f>VLOOKUP($A17,biomass!$A$2:$AQ$28,COLUMN(biomass!R$2),FALSE)+VLOOKUP($A17,biomass!$A$32:$AQ$58,COLUMN(biomass!R$32),FALSE)</f>
        <v>3740847531.3995113</v>
      </c>
      <c r="S17">
        <f>VLOOKUP($A17,biomass!$A$2:$AQ$28,COLUMN(biomass!S$2),FALSE)+VLOOKUP($A17,biomass!$A$32:$AQ$58,COLUMN(biomass!S$32),FALSE)</f>
        <v>3695276846.9119964</v>
      </c>
      <c r="T17">
        <f>VLOOKUP($A17,biomass!$A$2:$AQ$28,COLUMN(biomass!T$2),FALSE)+VLOOKUP($A17,biomass!$A$32:$AQ$58,COLUMN(biomass!T$32),FALSE)</f>
        <v>3646599037.5948701</v>
      </c>
      <c r="U17">
        <f>VLOOKUP($A17,biomass!$A$2:$AQ$28,COLUMN(biomass!U$2),FALSE)+VLOOKUP($A17,biomass!$A$32:$AQ$58,COLUMN(biomass!U$32),FALSE)</f>
        <v>3594779331.4076338</v>
      </c>
      <c r="V17">
        <f>VLOOKUP($A17,biomass!$A$2:$AQ$28,COLUMN(biomass!V$2),FALSE)+VLOOKUP($A17,biomass!$A$32:$AQ$58,COLUMN(biomass!V$32),FALSE)</f>
        <v>3539782238.1495023</v>
      </c>
      <c r="W17">
        <f>VLOOKUP($A17,biomass!$A$2:$AQ$28,COLUMN(biomass!W$2),FALSE)+VLOOKUP($A17,biomass!$A$32:$AQ$58,COLUMN(biomass!W$32),FALSE)</f>
        <v>3479471395.9792991</v>
      </c>
      <c r="X17">
        <f>VLOOKUP($A17,biomass!$A$2:$AQ$28,COLUMN(biomass!X$2),FALSE)+VLOOKUP($A17,biomass!$A$32:$AQ$58,COLUMN(biomass!X$32),FALSE)</f>
        <v>3410543651.0959377</v>
      </c>
      <c r="Y17">
        <f>VLOOKUP($A17,biomass!$A$2:$AQ$28,COLUMN(biomass!Y$2),FALSE)+VLOOKUP($A17,biomass!$A$32:$AQ$58,COLUMN(biomass!Y$32),FALSE)</f>
        <v>3336589802.7602363</v>
      </c>
      <c r="Z17">
        <f>VLOOKUP($A17,biomass!$A$2:$AQ$28,COLUMN(biomass!Z$2),FALSE)+VLOOKUP($A17,biomass!$A$32:$AQ$58,COLUMN(biomass!Z$32),FALSE)</f>
        <v>3257747084.436326</v>
      </c>
      <c r="AA17">
        <f>VLOOKUP($A17,biomass!$A$2:$AQ$28,COLUMN(biomass!AA$2),FALSE)+VLOOKUP($A17,biomass!$A$32:$AQ$58,COLUMN(biomass!AA$32),FALSE)</f>
        <v>3174142030.4265838</v>
      </c>
      <c r="AB17">
        <f>VLOOKUP($A17,biomass!$A$2:$AQ$28,COLUMN(biomass!AB$2),FALSE)+VLOOKUP($A17,biomass!$A$32:$AQ$58,COLUMN(biomass!AB$32),FALSE)</f>
        <v>3085956718.767314</v>
      </c>
      <c r="AC17">
        <f>VLOOKUP($A17,biomass!$A$2:$AQ$28,COLUMN(biomass!AC$2),FALSE)+VLOOKUP($A17,biomass!$A$32:$AQ$58,COLUMN(biomass!AC$32),FALSE)</f>
        <v>2993395164.4819927</v>
      </c>
      <c r="AD17">
        <f>VLOOKUP($A17,biomass!$A$2:$AQ$28,COLUMN(biomass!AD$2),FALSE)+VLOOKUP($A17,biomass!$A$32:$AQ$58,COLUMN(biomass!AD$32),FALSE)</f>
        <v>2896683346.4989467</v>
      </c>
      <c r="AE17">
        <f>VLOOKUP($A17,biomass!$A$2:$AQ$28,COLUMN(biomass!AE$2),FALSE)+VLOOKUP($A17,biomass!$A$32:$AQ$58,COLUMN(biomass!AE$32),FALSE)</f>
        <v>2796041064.3878784</v>
      </c>
      <c r="AF17">
        <f>VLOOKUP($A17,biomass!$A$2:$AQ$28,COLUMN(biomass!AF$2),FALSE)+VLOOKUP($A17,biomass!$A$32:$AQ$58,COLUMN(biomass!AF$32),FALSE)</f>
        <v>2691740429.5326014</v>
      </c>
      <c r="AG17">
        <f>VLOOKUP($A17,biomass!$A$2:$AQ$28,COLUMN(biomass!AG$2),FALSE)+VLOOKUP($A17,biomass!$A$32:$AQ$58,COLUMN(biomass!AG$32),FALSE)</f>
        <v>2584048519.6318855</v>
      </c>
      <c r="AH17">
        <f>VLOOKUP($A17,biomass!$A$2:$AQ$28,COLUMN(biomass!AH$2),FALSE)+VLOOKUP($A17,biomass!$A$32:$AQ$58,COLUMN(biomass!AH$32),FALSE)</f>
        <v>2470802173.6167912</v>
      </c>
      <c r="AI17">
        <f>VLOOKUP($A17,biomass!$A$2:$AQ$28,COLUMN(biomass!AI$2),FALSE)+VLOOKUP($A17,biomass!$A$32:$AQ$58,COLUMN(biomass!AI$32),FALSE)</f>
        <v>2355019219.5634379</v>
      </c>
      <c r="AJ17">
        <f>VLOOKUP($A17,biomass!$A$2:$AQ$28,COLUMN(biomass!AJ$2),FALSE)+VLOOKUP($A17,biomass!$A$32:$AQ$58,COLUMN(biomass!AJ$32),FALSE)</f>
        <v>2237040338.9441838</v>
      </c>
      <c r="AK17">
        <f>VLOOKUP($A17,biomass!$A$2:$AQ$28,COLUMN(biomass!AK$2),FALSE)+VLOOKUP($A17,biomass!$A$32:$AQ$58,COLUMN(biomass!AK$32),FALSE)</f>
        <v>2117225429.7021797</v>
      </c>
      <c r="AL17">
        <f>VLOOKUP($A17,biomass!$A$2:$AQ$28,COLUMN(biomass!AL$2),FALSE)+VLOOKUP($A17,biomass!$A$32:$AQ$58,COLUMN(biomass!AL$32),FALSE)</f>
        <v>1995951807.3040159</v>
      </c>
      <c r="AM17">
        <f>VLOOKUP($A17,biomass!$A$2:$AQ$28,COLUMN(biomass!AM$2),FALSE)+VLOOKUP($A17,biomass!$A$32:$AQ$58,COLUMN(biomass!AM$32),FALSE)</f>
        <v>1976005407.1843183</v>
      </c>
      <c r="AN17">
        <f>VLOOKUP($A17,biomass!$A$2:$AQ$28,COLUMN(biomass!AN$2),FALSE)+VLOOKUP($A17,biomass!$A$32:$AQ$58,COLUMN(biomass!AN$32),FALSE)</f>
        <v>1953619959.8622744</v>
      </c>
      <c r="AO17">
        <f>VLOOKUP($A17,biomass!$A$2:$AQ$28,COLUMN(biomass!AO$2),FALSE)+VLOOKUP($A17,biomass!$A$32:$AQ$58,COLUMN(biomass!AO$32),FALSE)</f>
        <v>1928802618.526999</v>
      </c>
      <c r="AP17">
        <f>VLOOKUP($A17,biomass!$A$2:$AQ$28,COLUMN(biomass!AP$2),FALSE)+VLOOKUP($A17,biomass!$A$32:$AQ$58,COLUMN(biomass!AP$32),FALSE)</f>
        <v>1901592278.8875661</v>
      </c>
      <c r="AQ17">
        <f>VLOOKUP($A17,biomass!$A$2:$AQ$28,COLUMN(biomass!AQ$2),FALSE)+VLOOKUP($A17,biomass!$A$32:$AQ$58,COLUMN(biomass!AQ$32),FALSE)</f>
        <v>1872020544.4985137</v>
      </c>
    </row>
    <row r="18" spans="1:43">
      <c r="A18" s="37" t="s">
        <v>631</v>
      </c>
      <c r="B18">
        <f>VLOOKUP($A18,biomass!$A$2:$AQ$28,COLUMN(biomass!B$2),FALSE)+VLOOKUP($A18,biomass!$A$32:$AQ$58,COLUMN(biomass!B$32),FALSE)</f>
        <v>0</v>
      </c>
      <c r="C18">
        <f>VLOOKUP($A18,biomass!$A$2:$AQ$28,COLUMN(biomass!C$2),FALSE)+VLOOKUP($A18,biomass!$A$32:$AQ$58,COLUMN(biomass!C$32),FALSE)</f>
        <v>0</v>
      </c>
      <c r="D18">
        <f>VLOOKUP($A18,biomass!$A$2:$AQ$28,COLUMN(biomass!D$2),FALSE)+VLOOKUP($A18,biomass!$A$32:$AQ$58,COLUMN(biomass!D$32),FALSE)</f>
        <v>0</v>
      </c>
      <c r="E18">
        <f>VLOOKUP($A18,biomass!$A$2:$AQ$28,COLUMN(biomass!E$2),FALSE)+VLOOKUP($A18,biomass!$A$32:$AQ$58,COLUMN(biomass!E$32),FALSE)</f>
        <v>0</v>
      </c>
      <c r="F18">
        <f>VLOOKUP($A18,biomass!$A$2:$AQ$28,COLUMN(biomass!F$2),FALSE)+VLOOKUP($A18,biomass!$A$32:$AQ$58,COLUMN(biomass!F$32),FALSE)</f>
        <v>0</v>
      </c>
      <c r="G18">
        <f>VLOOKUP($A18,biomass!$A$2:$AQ$28,COLUMN(biomass!G$2),FALSE)+VLOOKUP($A18,biomass!$A$32:$AQ$58,COLUMN(biomass!G$32),FALSE)</f>
        <v>0</v>
      </c>
      <c r="H18">
        <f>VLOOKUP($A18,biomass!$A$2:$AQ$28,COLUMN(biomass!H$2),FALSE)+VLOOKUP($A18,biomass!$A$32:$AQ$58,COLUMN(biomass!H$32),FALSE)</f>
        <v>0</v>
      </c>
      <c r="I18">
        <f>VLOOKUP($A18,biomass!$A$2:$AQ$28,COLUMN(biomass!I$2),FALSE)+VLOOKUP($A18,biomass!$A$32:$AQ$58,COLUMN(biomass!I$32),FALSE)</f>
        <v>0</v>
      </c>
      <c r="J18">
        <f>VLOOKUP($A18,biomass!$A$2:$AQ$28,COLUMN(biomass!J$2),FALSE)+VLOOKUP($A18,biomass!$A$32:$AQ$58,COLUMN(biomass!J$32),FALSE)</f>
        <v>0</v>
      </c>
      <c r="K18">
        <f>VLOOKUP($A18,biomass!$A$2:$AQ$28,COLUMN(biomass!K$2),FALSE)+VLOOKUP($A18,biomass!$A$32:$AQ$58,COLUMN(biomass!K$32),FALSE)</f>
        <v>0</v>
      </c>
      <c r="L18">
        <f>VLOOKUP($A18,biomass!$A$2:$AQ$28,COLUMN(biomass!L$2),FALSE)+VLOOKUP($A18,biomass!$A$32:$AQ$58,COLUMN(biomass!L$32),FALSE)</f>
        <v>0</v>
      </c>
      <c r="M18">
        <f>VLOOKUP($A18,biomass!$A$2:$AQ$28,COLUMN(biomass!M$2),FALSE)+VLOOKUP($A18,biomass!$A$32:$AQ$58,COLUMN(biomass!M$32),FALSE)</f>
        <v>0</v>
      </c>
      <c r="N18">
        <f>VLOOKUP($A18,biomass!$A$2:$AQ$28,COLUMN(biomass!N$2),FALSE)+VLOOKUP($A18,biomass!$A$32:$AQ$58,COLUMN(biomass!N$32),FALSE)</f>
        <v>0</v>
      </c>
      <c r="O18">
        <f>VLOOKUP($A18,biomass!$A$2:$AQ$28,COLUMN(biomass!O$2),FALSE)+VLOOKUP($A18,biomass!$A$32:$AQ$58,COLUMN(biomass!O$32),FALSE)</f>
        <v>0</v>
      </c>
      <c r="P18">
        <f>VLOOKUP($A18,biomass!$A$2:$AQ$28,COLUMN(biomass!P$2),FALSE)+VLOOKUP($A18,biomass!$A$32:$AQ$58,COLUMN(biomass!P$32),FALSE)</f>
        <v>0</v>
      </c>
      <c r="Q18">
        <f>VLOOKUP($A18,biomass!$A$2:$AQ$28,COLUMN(biomass!Q$2),FALSE)+VLOOKUP($A18,biomass!$A$32:$AQ$58,COLUMN(biomass!Q$32),FALSE)</f>
        <v>0</v>
      </c>
      <c r="R18">
        <f>VLOOKUP($A18,biomass!$A$2:$AQ$28,COLUMN(biomass!R$2),FALSE)+VLOOKUP($A18,biomass!$A$32:$AQ$58,COLUMN(biomass!R$32),FALSE)</f>
        <v>0</v>
      </c>
      <c r="S18">
        <f>VLOOKUP($A18,biomass!$A$2:$AQ$28,COLUMN(biomass!S$2),FALSE)+VLOOKUP($A18,biomass!$A$32:$AQ$58,COLUMN(biomass!S$32),FALSE)</f>
        <v>0</v>
      </c>
      <c r="T18">
        <f>VLOOKUP($A18,biomass!$A$2:$AQ$28,COLUMN(biomass!T$2),FALSE)+VLOOKUP($A18,biomass!$A$32:$AQ$58,COLUMN(biomass!T$32),FALSE)</f>
        <v>0</v>
      </c>
      <c r="U18">
        <f>VLOOKUP($A18,biomass!$A$2:$AQ$28,COLUMN(biomass!U$2),FALSE)+VLOOKUP($A18,biomass!$A$32:$AQ$58,COLUMN(biomass!U$32),FALSE)</f>
        <v>0</v>
      </c>
      <c r="V18">
        <f>VLOOKUP($A18,biomass!$A$2:$AQ$28,COLUMN(biomass!V$2),FALSE)+VLOOKUP($A18,biomass!$A$32:$AQ$58,COLUMN(biomass!V$32),FALSE)</f>
        <v>0</v>
      </c>
      <c r="W18">
        <f>VLOOKUP($A18,biomass!$A$2:$AQ$28,COLUMN(biomass!W$2),FALSE)+VLOOKUP($A18,biomass!$A$32:$AQ$58,COLUMN(biomass!W$32),FALSE)</f>
        <v>0</v>
      </c>
      <c r="X18">
        <f>VLOOKUP($A18,biomass!$A$2:$AQ$28,COLUMN(biomass!X$2),FALSE)+VLOOKUP($A18,biomass!$A$32:$AQ$58,COLUMN(biomass!X$32),FALSE)</f>
        <v>0</v>
      </c>
      <c r="Y18">
        <f>VLOOKUP($A18,biomass!$A$2:$AQ$28,COLUMN(biomass!Y$2),FALSE)+VLOOKUP($A18,biomass!$A$32:$AQ$58,COLUMN(biomass!Y$32),FALSE)</f>
        <v>0</v>
      </c>
      <c r="Z18">
        <f>VLOOKUP($A18,biomass!$A$2:$AQ$28,COLUMN(biomass!Z$2),FALSE)+VLOOKUP($A18,biomass!$A$32:$AQ$58,COLUMN(biomass!Z$32),FALSE)</f>
        <v>0</v>
      </c>
      <c r="AA18">
        <f>VLOOKUP($A18,biomass!$A$2:$AQ$28,COLUMN(biomass!AA$2),FALSE)+VLOOKUP($A18,biomass!$A$32:$AQ$58,COLUMN(biomass!AA$32),FALSE)</f>
        <v>0</v>
      </c>
      <c r="AB18">
        <f>VLOOKUP($A18,biomass!$A$2:$AQ$28,COLUMN(biomass!AB$2),FALSE)+VLOOKUP($A18,biomass!$A$32:$AQ$58,COLUMN(biomass!AB$32),FALSE)</f>
        <v>0</v>
      </c>
      <c r="AC18">
        <f>VLOOKUP($A18,biomass!$A$2:$AQ$28,COLUMN(biomass!AC$2),FALSE)+VLOOKUP($A18,biomass!$A$32:$AQ$58,COLUMN(biomass!AC$32),FALSE)</f>
        <v>0</v>
      </c>
      <c r="AD18">
        <f>VLOOKUP($A18,biomass!$A$2:$AQ$28,COLUMN(biomass!AD$2),FALSE)+VLOOKUP($A18,biomass!$A$32:$AQ$58,COLUMN(biomass!AD$32),FALSE)</f>
        <v>0</v>
      </c>
      <c r="AE18">
        <f>VLOOKUP($A18,biomass!$A$2:$AQ$28,COLUMN(biomass!AE$2),FALSE)+VLOOKUP($A18,biomass!$A$32:$AQ$58,COLUMN(biomass!AE$32),FALSE)</f>
        <v>0</v>
      </c>
      <c r="AF18">
        <f>VLOOKUP($A18,biomass!$A$2:$AQ$28,COLUMN(biomass!AF$2),FALSE)+VLOOKUP($A18,biomass!$A$32:$AQ$58,COLUMN(biomass!AF$32),FALSE)</f>
        <v>0</v>
      </c>
      <c r="AG18">
        <f>VLOOKUP($A18,biomass!$A$2:$AQ$28,COLUMN(biomass!AG$2),FALSE)+VLOOKUP($A18,biomass!$A$32:$AQ$58,COLUMN(biomass!AG$32),FALSE)</f>
        <v>0</v>
      </c>
      <c r="AH18">
        <f>VLOOKUP($A18,biomass!$A$2:$AQ$28,COLUMN(biomass!AH$2),FALSE)+VLOOKUP($A18,biomass!$A$32:$AQ$58,COLUMN(biomass!AH$32),FALSE)</f>
        <v>0</v>
      </c>
      <c r="AI18">
        <f>VLOOKUP($A18,biomass!$A$2:$AQ$28,COLUMN(biomass!AI$2),FALSE)+VLOOKUP($A18,biomass!$A$32:$AQ$58,COLUMN(biomass!AI$32),FALSE)</f>
        <v>0</v>
      </c>
      <c r="AJ18">
        <f>VLOOKUP($A18,biomass!$A$2:$AQ$28,COLUMN(biomass!AJ$2),FALSE)+VLOOKUP($A18,biomass!$A$32:$AQ$58,COLUMN(biomass!AJ$32),FALSE)</f>
        <v>0</v>
      </c>
      <c r="AK18">
        <f>VLOOKUP($A18,biomass!$A$2:$AQ$28,COLUMN(biomass!AK$2),FALSE)+VLOOKUP($A18,biomass!$A$32:$AQ$58,COLUMN(biomass!AK$32),FALSE)</f>
        <v>0</v>
      </c>
      <c r="AL18">
        <f>VLOOKUP($A18,biomass!$A$2:$AQ$28,COLUMN(biomass!AL$2),FALSE)+VLOOKUP($A18,biomass!$A$32:$AQ$58,COLUMN(biomass!AL$32),FALSE)</f>
        <v>0</v>
      </c>
      <c r="AM18">
        <f>VLOOKUP($A18,biomass!$A$2:$AQ$28,COLUMN(biomass!AM$2),FALSE)+VLOOKUP($A18,biomass!$A$32:$AQ$58,COLUMN(biomass!AM$32),FALSE)</f>
        <v>0</v>
      </c>
      <c r="AN18">
        <f>VLOOKUP($A18,biomass!$A$2:$AQ$28,COLUMN(biomass!AN$2),FALSE)+VLOOKUP($A18,biomass!$A$32:$AQ$58,COLUMN(biomass!AN$32),FALSE)</f>
        <v>0</v>
      </c>
      <c r="AO18">
        <f>VLOOKUP($A18,biomass!$A$2:$AQ$28,COLUMN(biomass!AO$2),FALSE)+VLOOKUP($A18,biomass!$A$32:$AQ$58,COLUMN(biomass!AO$32),FALSE)</f>
        <v>0</v>
      </c>
      <c r="AP18">
        <f>VLOOKUP($A18,biomass!$A$2:$AQ$28,COLUMN(biomass!AP$2),FALSE)+VLOOKUP($A18,biomass!$A$32:$AQ$58,COLUMN(biomass!AP$32),FALSE)</f>
        <v>0</v>
      </c>
      <c r="AQ18">
        <f>VLOOKUP($A18,biomass!$A$2:$AQ$28,COLUMN(biomass!AQ$2),FALSE)+VLOOKUP($A18,biomass!$A$32:$AQ$58,COLUMN(biomass!AQ$32),FALSE)</f>
        <v>0</v>
      </c>
    </row>
    <row r="19" spans="1:43">
      <c r="A19" s="37" t="s">
        <v>632</v>
      </c>
      <c r="B19">
        <f>VLOOKUP($A19,biomass!$A$2:$AQ$28,COLUMN(biomass!B$2),FALSE)+VLOOKUP($A19,biomass!$A$32:$AQ$58,COLUMN(biomass!B$32),FALSE)</f>
        <v>0</v>
      </c>
      <c r="C19">
        <f>VLOOKUP($A19,biomass!$A$2:$AQ$28,COLUMN(biomass!C$2),FALSE)+VLOOKUP($A19,biomass!$A$32:$AQ$58,COLUMN(biomass!C$32),FALSE)</f>
        <v>0</v>
      </c>
      <c r="D19">
        <f>VLOOKUP($A19,biomass!$A$2:$AQ$28,COLUMN(biomass!D$2),FALSE)+VLOOKUP($A19,biomass!$A$32:$AQ$58,COLUMN(biomass!D$32),FALSE)</f>
        <v>0</v>
      </c>
      <c r="E19">
        <f>VLOOKUP($A19,biomass!$A$2:$AQ$28,COLUMN(biomass!E$2),FALSE)+VLOOKUP($A19,biomass!$A$32:$AQ$58,COLUMN(biomass!E$32),FALSE)</f>
        <v>0</v>
      </c>
      <c r="F19">
        <f>VLOOKUP($A19,biomass!$A$2:$AQ$28,COLUMN(biomass!F$2),FALSE)+VLOOKUP($A19,biomass!$A$32:$AQ$58,COLUMN(biomass!F$32),FALSE)</f>
        <v>0</v>
      </c>
      <c r="G19">
        <f>VLOOKUP($A19,biomass!$A$2:$AQ$28,COLUMN(biomass!G$2),FALSE)+VLOOKUP($A19,biomass!$A$32:$AQ$58,COLUMN(biomass!G$32),FALSE)</f>
        <v>0</v>
      </c>
      <c r="H19">
        <f>VLOOKUP($A19,biomass!$A$2:$AQ$28,COLUMN(biomass!H$2),FALSE)+VLOOKUP($A19,biomass!$A$32:$AQ$58,COLUMN(biomass!H$32),FALSE)</f>
        <v>0</v>
      </c>
      <c r="I19">
        <f>VLOOKUP($A19,biomass!$A$2:$AQ$28,COLUMN(biomass!I$2),FALSE)+VLOOKUP($A19,biomass!$A$32:$AQ$58,COLUMN(biomass!I$32),FALSE)</f>
        <v>0</v>
      </c>
      <c r="J19">
        <f>VLOOKUP($A19,biomass!$A$2:$AQ$28,COLUMN(biomass!J$2),FALSE)+VLOOKUP($A19,biomass!$A$32:$AQ$58,COLUMN(biomass!J$32),FALSE)</f>
        <v>0</v>
      </c>
      <c r="K19">
        <f>VLOOKUP($A19,biomass!$A$2:$AQ$28,COLUMN(biomass!K$2),FALSE)+VLOOKUP($A19,biomass!$A$32:$AQ$58,COLUMN(biomass!K$32),FALSE)</f>
        <v>0</v>
      </c>
      <c r="L19">
        <f>VLOOKUP($A19,biomass!$A$2:$AQ$28,COLUMN(biomass!L$2),FALSE)+VLOOKUP($A19,biomass!$A$32:$AQ$58,COLUMN(biomass!L$32),FALSE)</f>
        <v>0</v>
      </c>
      <c r="M19">
        <f>VLOOKUP($A19,biomass!$A$2:$AQ$28,COLUMN(biomass!M$2),FALSE)+VLOOKUP($A19,biomass!$A$32:$AQ$58,COLUMN(biomass!M$32),FALSE)</f>
        <v>0</v>
      </c>
      <c r="N19">
        <f>VLOOKUP($A19,biomass!$A$2:$AQ$28,COLUMN(biomass!N$2),FALSE)+VLOOKUP($A19,biomass!$A$32:$AQ$58,COLUMN(biomass!N$32),FALSE)</f>
        <v>0</v>
      </c>
      <c r="O19">
        <f>VLOOKUP($A19,biomass!$A$2:$AQ$28,COLUMN(biomass!O$2),FALSE)+VLOOKUP($A19,biomass!$A$32:$AQ$58,COLUMN(biomass!O$32),FALSE)</f>
        <v>0</v>
      </c>
      <c r="P19">
        <f>VLOOKUP($A19,biomass!$A$2:$AQ$28,COLUMN(biomass!P$2),FALSE)+VLOOKUP($A19,biomass!$A$32:$AQ$58,COLUMN(biomass!P$32),FALSE)</f>
        <v>0</v>
      </c>
      <c r="Q19">
        <f>VLOOKUP($A19,biomass!$A$2:$AQ$28,COLUMN(biomass!Q$2),FALSE)+VLOOKUP($A19,biomass!$A$32:$AQ$58,COLUMN(biomass!Q$32),FALSE)</f>
        <v>0</v>
      </c>
      <c r="R19">
        <f>VLOOKUP($A19,biomass!$A$2:$AQ$28,COLUMN(biomass!R$2),FALSE)+VLOOKUP($A19,biomass!$A$32:$AQ$58,COLUMN(biomass!R$32),FALSE)</f>
        <v>0</v>
      </c>
      <c r="S19">
        <f>VLOOKUP($A19,biomass!$A$2:$AQ$28,COLUMN(biomass!S$2),FALSE)+VLOOKUP($A19,biomass!$A$32:$AQ$58,COLUMN(biomass!S$32),FALSE)</f>
        <v>0</v>
      </c>
      <c r="T19">
        <f>VLOOKUP($A19,biomass!$A$2:$AQ$28,COLUMN(biomass!T$2),FALSE)+VLOOKUP($A19,biomass!$A$32:$AQ$58,COLUMN(biomass!T$32),FALSE)</f>
        <v>0</v>
      </c>
      <c r="U19">
        <f>VLOOKUP($A19,biomass!$A$2:$AQ$28,COLUMN(biomass!U$2),FALSE)+VLOOKUP($A19,biomass!$A$32:$AQ$58,COLUMN(biomass!U$32),FALSE)</f>
        <v>0</v>
      </c>
      <c r="V19">
        <f>VLOOKUP($A19,biomass!$A$2:$AQ$28,COLUMN(biomass!V$2),FALSE)+VLOOKUP($A19,biomass!$A$32:$AQ$58,COLUMN(biomass!V$32),FALSE)</f>
        <v>0</v>
      </c>
      <c r="W19">
        <f>VLOOKUP($A19,biomass!$A$2:$AQ$28,COLUMN(biomass!W$2),FALSE)+VLOOKUP($A19,biomass!$A$32:$AQ$58,COLUMN(biomass!W$32),FALSE)</f>
        <v>0</v>
      </c>
      <c r="X19">
        <f>VLOOKUP($A19,biomass!$A$2:$AQ$28,COLUMN(biomass!X$2),FALSE)+VLOOKUP($A19,biomass!$A$32:$AQ$58,COLUMN(biomass!X$32),FALSE)</f>
        <v>0</v>
      </c>
      <c r="Y19">
        <f>VLOOKUP($A19,biomass!$A$2:$AQ$28,COLUMN(biomass!Y$2),FALSE)+VLOOKUP($A19,biomass!$A$32:$AQ$58,COLUMN(biomass!Y$32),FALSE)</f>
        <v>0</v>
      </c>
      <c r="Z19">
        <f>VLOOKUP($A19,biomass!$A$2:$AQ$28,COLUMN(biomass!Z$2),FALSE)+VLOOKUP($A19,biomass!$A$32:$AQ$58,COLUMN(biomass!Z$32),FALSE)</f>
        <v>0</v>
      </c>
      <c r="AA19">
        <f>VLOOKUP($A19,biomass!$A$2:$AQ$28,COLUMN(biomass!AA$2),FALSE)+VLOOKUP($A19,biomass!$A$32:$AQ$58,COLUMN(biomass!AA$32),FALSE)</f>
        <v>0</v>
      </c>
      <c r="AB19">
        <f>VLOOKUP($A19,biomass!$A$2:$AQ$28,COLUMN(biomass!AB$2),FALSE)+VLOOKUP($A19,biomass!$A$32:$AQ$58,COLUMN(biomass!AB$32),FALSE)</f>
        <v>0</v>
      </c>
      <c r="AC19">
        <f>VLOOKUP($A19,biomass!$A$2:$AQ$28,COLUMN(biomass!AC$2),FALSE)+VLOOKUP($A19,biomass!$A$32:$AQ$58,COLUMN(biomass!AC$32),FALSE)</f>
        <v>0</v>
      </c>
      <c r="AD19">
        <f>VLOOKUP($A19,biomass!$A$2:$AQ$28,COLUMN(biomass!AD$2),FALSE)+VLOOKUP($A19,biomass!$A$32:$AQ$58,COLUMN(biomass!AD$32),FALSE)</f>
        <v>0</v>
      </c>
      <c r="AE19">
        <f>VLOOKUP($A19,biomass!$A$2:$AQ$28,COLUMN(biomass!AE$2),FALSE)+VLOOKUP($A19,biomass!$A$32:$AQ$58,COLUMN(biomass!AE$32),FALSE)</f>
        <v>0</v>
      </c>
      <c r="AF19">
        <f>VLOOKUP($A19,biomass!$A$2:$AQ$28,COLUMN(biomass!AF$2),FALSE)+VLOOKUP($A19,biomass!$A$32:$AQ$58,COLUMN(biomass!AF$32),FALSE)</f>
        <v>0</v>
      </c>
      <c r="AG19">
        <f>VLOOKUP($A19,biomass!$A$2:$AQ$28,COLUMN(biomass!AG$2),FALSE)+VLOOKUP($A19,biomass!$A$32:$AQ$58,COLUMN(biomass!AG$32),FALSE)</f>
        <v>0</v>
      </c>
      <c r="AH19">
        <f>VLOOKUP($A19,biomass!$A$2:$AQ$28,COLUMN(biomass!AH$2),FALSE)+VLOOKUP($A19,biomass!$A$32:$AQ$58,COLUMN(biomass!AH$32),FALSE)</f>
        <v>0</v>
      </c>
      <c r="AI19">
        <f>VLOOKUP($A19,biomass!$A$2:$AQ$28,COLUMN(biomass!AI$2),FALSE)+VLOOKUP($A19,biomass!$A$32:$AQ$58,COLUMN(biomass!AI$32),FALSE)</f>
        <v>0</v>
      </c>
      <c r="AJ19">
        <f>VLOOKUP($A19,biomass!$A$2:$AQ$28,COLUMN(biomass!AJ$2),FALSE)+VLOOKUP($A19,biomass!$A$32:$AQ$58,COLUMN(biomass!AJ$32),FALSE)</f>
        <v>0</v>
      </c>
      <c r="AK19">
        <f>VLOOKUP($A19,biomass!$A$2:$AQ$28,COLUMN(biomass!AK$2),FALSE)+VLOOKUP($A19,biomass!$A$32:$AQ$58,COLUMN(biomass!AK$32),FALSE)</f>
        <v>0</v>
      </c>
      <c r="AL19">
        <f>VLOOKUP($A19,biomass!$A$2:$AQ$28,COLUMN(biomass!AL$2),FALSE)+VLOOKUP($A19,biomass!$A$32:$AQ$58,COLUMN(biomass!AL$32),FALSE)</f>
        <v>0</v>
      </c>
      <c r="AM19">
        <f>VLOOKUP($A19,biomass!$A$2:$AQ$28,COLUMN(biomass!AM$2),FALSE)+VLOOKUP($A19,biomass!$A$32:$AQ$58,COLUMN(biomass!AM$32),FALSE)</f>
        <v>0</v>
      </c>
      <c r="AN19">
        <f>VLOOKUP($A19,biomass!$A$2:$AQ$28,COLUMN(biomass!AN$2),FALSE)+VLOOKUP($A19,biomass!$A$32:$AQ$58,COLUMN(biomass!AN$32),FALSE)</f>
        <v>0</v>
      </c>
      <c r="AO19">
        <f>VLOOKUP($A19,biomass!$A$2:$AQ$28,COLUMN(biomass!AO$2),FALSE)+VLOOKUP($A19,biomass!$A$32:$AQ$58,COLUMN(biomass!AO$32),FALSE)</f>
        <v>0</v>
      </c>
      <c r="AP19">
        <f>VLOOKUP($A19,biomass!$A$2:$AQ$28,COLUMN(biomass!AP$2),FALSE)+VLOOKUP($A19,biomass!$A$32:$AQ$58,COLUMN(biomass!AP$32),FALSE)</f>
        <v>0</v>
      </c>
      <c r="AQ19">
        <f>VLOOKUP($A19,biomass!$A$2:$AQ$28,COLUMN(biomass!AQ$2),FALSE)+VLOOKUP($A19,biomass!$A$32:$AQ$58,COLUMN(biomass!AQ$32),FALSE)</f>
        <v>0</v>
      </c>
    </row>
    <row r="20" spans="1:43">
      <c r="A20" s="37" t="s">
        <v>633</v>
      </c>
      <c r="B20">
        <f>VLOOKUP($A20,biomass!$A$2:$AQ$28,COLUMN(biomass!B$2),FALSE)+VLOOKUP($A20,biomass!$A$32:$AQ$58,COLUMN(biomass!B$32),FALSE)</f>
        <v>0</v>
      </c>
      <c r="C20">
        <f>VLOOKUP($A20,biomass!$A$2:$AQ$28,COLUMN(biomass!C$2),FALSE)+VLOOKUP($A20,biomass!$A$32:$AQ$58,COLUMN(biomass!C$32),FALSE)</f>
        <v>0</v>
      </c>
      <c r="D20">
        <f>VLOOKUP($A20,biomass!$A$2:$AQ$28,COLUMN(biomass!D$2),FALSE)+VLOOKUP($A20,biomass!$A$32:$AQ$58,COLUMN(biomass!D$32),FALSE)</f>
        <v>0</v>
      </c>
      <c r="E20">
        <f>VLOOKUP($A20,biomass!$A$2:$AQ$28,COLUMN(biomass!E$2),FALSE)+VLOOKUP($A20,biomass!$A$32:$AQ$58,COLUMN(biomass!E$32),FALSE)</f>
        <v>0</v>
      </c>
      <c r="F20">
        <f>VLOOKUP($A20,biomass!$A$2:$AQ$28,COLUMN(biomass!F$2),FALSE)+VLOOKUP($A20,biomass!$A$32:$AQ$58,COLUMN(biomass!F$32),FALSE)</f>
        <v>0</v>
      </c>
      <c r="G20">
        <f>VLOOKUP($A20,biomass!$A$2:$AQ$28,COLUMN(biomass!G$2),FALSE)+VLOOKUP($A20,biomass!$A$32:$AQ$58,COLUMN(biomass!G$32),FALSE)</f>
        <v>0</v>
      </c>
      <c r="H20">
        <f>VLOOKUP($A20,biomass!$A$2:$AQ$28,COLUMN(biomass!H$2),FALSE)+VLOOKUP($A20,biomass!$A$32:$AQ$58,COLUMN(biomass!H$32),FALSE)</f>
        <v>0</v>
      </c>
      <c r="I20">
        <f>VLOOKUP($A20,biomass!$A$2:$AQ$28,COLUMN(biomass!I$2),FALSE)+VLOOKUP($A20,biomass!$A$32:$AQ$58,COLUMN(biomass!I$32),FALSE)</f>
        <v>0</v>
      </c>
      <c r="J20">
        <f>VLOOKUP($A20,biomass!$A$2:$AQ$28,COLUMN(biomass!J$2),FALSE)+VLOOKUP($A20,biomass!$A$32:$AQ$58,COLUMN(biomass!J$32),FALSE)</f>
        <v>0</v>
      </c>
      <c r="K20">
        <f>VLOOKUP($A20,biomass!$A$2:$AQ$28,COLUMN(biomass!K$2),FALSE)+VLOOKUP($A20,biomass!$A$32:$AQ$58,COLUMN(biomass!K$32),FALSE)</f>
        <v>0</v>
      </c>
      <c r="L20">
        <f>VLOOKUP($A20,biomass!$A$2:$AQ$28,COLUMN(biomass!L$2),FALSE)+VLOOKUP($A20,biomass!$A$32:$AQ$58,COLUMN(biomass!L$32),FALSE)</f>
        <v>0</v>
      </c>
      <c r="M20">
        <f>VLOOKUP($A20,biomass!$A$2:$AQ$28,COLUMN(biomass!M$2),FALSE)+VLOOKUP($A20,biomass!$A$32:$AQ$58,COLUMN(biomass!M$32),FALSE)</f>
        <v>0</v>
      </c>
      <c r="N20">
        <f>VLOOKUP($A20,biomass!$A$2:$AQ$28,COLUMN(biomass!N$2),FALSE)+VLOOKUP($A20,biomass!$A$32:$AQ$58,COLUMN(biomass!N$32),FALSE)</f>
        <v>0</v>
      </c>
      <c r="O20">
        <f>VLOOKUP($A20,biomass!$A$2:$AQ$28,COLUMN(biomass!O$2),FALSE)+VLOOKUP($A20,biomass!$A$32:$AQ$58,COLUMN(biomass!O$32),FALSE)</f>
        <v>0</v>
      </c>
      <c r="P20">
        <f>VLOOKUP($A20,biomass!$A$2:$AQ$28,COLUMN(biomass!P$2),FALSE)+VLOOKUP($A20,biomass!$A$32:$AQ$58,COLUMN(biomass!P$32),FALSE)</f>
        <v>0</v>
      </c>
      <c r="Q20">
        <f>VLOOKUP($A20,biomass!$A$2:$AQ$28,COLUMN(biomass!Q$2),FALSE)+VLOOKUP($A20,biomass!$A$32:$AQ$58,COLUMN(biomass!Q$32),FALSE)</f>
        <v>0</v>
      </c>
      <c r="R20">
        <f>VLOOKUP($A20,biomass!$A$2:$AQ$28,COLUMN(biomass!R$2),FALSE)+VLOOKUP($A20,biomass!$A$32:$AQ$58,COLUMN(biomass!R$32),FALSE)</f>
        <v>0</v>
      </c>
      <c r="S20">
        <f>VLOOKUP($A20,biomass!$A$2:$AQ$28,COLUMN(biomass!S$2),FALSE)+VLOOKUP($A20,biomass!$A$32:$AQ$58,COLUMN(biomass!S$32),FALSE)</f>
        <v>0</v>
      </c>
      <c r="T20">
        <f>VLOOKUP($A20,biomass!$A$2:$AQ$28,COLUMN(biomass!T$2),FALSE)+VLOOKUP($A20,biomass!$A$32:$AQ$58,COLUMN(biomass!T$32),FALSE)</f>
        <v>0</v>
      </c>
      <c r="U20">
        <f>VLOOKUP($A20,biomass!$A$2:$AQ$28,COLUMN(biomass!U$2),FALSE)+VLOOKUP($A20,biomass!$A$32:$AQ$58,COLUMN(biomass!U$32),FALSE)</f>
        <v>0</v>
      </c>
      <c r="V20">
        <f>VLOOKUP($A20,biomass!$A$2:$AQ$28,COLUMN(biomass!V$2),FALSE)+VLOOKUP($A20,biomass!$A$32:$AQ$58,COLUMN(biomass!V$32),FALSE)</f>
        <v>0</v>
      </c>
      <c r="W20">
        <f>VLOOKUP($A20,biomass!$A$2:$AQ$28,COLUMN(biomass!W$2),FALSE)+VLOOKUP($A20,biomass!$A$32:$AQ$58,COLUMN(biomass!W$32),FALSE)</f>
        <v>0</v>
      </c>
      <c r="X20">
        <f>VLOOKUP($A20,biomass!$A$2:$AQ$28,COLUMN(biomass!X$2),FALSE)+VLOOKUP($A20,biomass!$A$32:$AQ$58,COLUMN(biomass!X$32),FALSE)</f>
        <v>0</v>
      </c>
      <c r="Y20">
        <f>VLOOKUP($A20,biomass!$A$2:$AQ$28,COLUMN(biomass!Y$2),FALSE)+VLOOKUP($A20,biomass!$A$32:$AQ$58,COLUMN(biomass!Y$32),FALSE)</f>
        <v>0</v>
      </c>
      <c r="Z20">
        <f>VLOOKUP($A20,biomass!$A$2:$AQ$28,COLUMN(biomass!Z$2),FALSE)+VLOOKUP($A20,biomass!$A$32:$AQ$58,COLUMN(biomass!Z$32),FALSE)</f>
        <v>0</v>
      </c>
      <c r="AA20">
        <f>VLOOKUP($A20,biomass!$A$2:$AQ$28,COLUMN(biomass!AA$2),FALSE)+VLOOKUP($A20,biomass!$A$32:$AQ$58,COLUMN(biomass!AA$32),FALSE)</f>
        <v>0</v>
      </c>
      <c r="AB20">
        <f>VLOOKUP($A20,biomass!$A$2:$AQ$28,COLUMN(biomass!AB$2),FALSE)+VLOOKUP($A20,biomass!$A$32:$AQ$58,COLUMN(biomass!AB$32),FALSE)</f>
        <v>0</v>
      </c>
      <c r="AC20">
        <f>VLOOKUP($A20,biomass!$A$2:$AQ$28,COLUMN(biomass!AC$2),FALSE)+VLOOKUP($A20,biomass!$A$32:$AQ$58,COLUMN(biomass!AC$32),FALSE)</f>
        <v>0</v>
      </c>
      <c r="AD20">
        <f>VLOOKUP($A20,biomass!$A$2:$AQ$28,COLUMN(biomass!AD$2),FALSE)+VLOOKUP($A20,biomass!$A$32:$AQ$58,COLUMN(biomass!AD$32),FALSE)</f>
        <v>0</v>
      </c>
      <c r="AE20">
        <f>VLOOKUP($A20,biomass!$A$2:$AQ$28,COLUMN(biomass!AE$2),FALSE)+VLOOKUP($A20,biomass!$A$32:$AQ$58,COLUMN(biomass!AE$32),FALSE)</f>
        <v>0</v>
      </c>
      <c r="AF20">
        <f>VLOOKUP($A20,biomass!$A$2:$AQ$28,COLUMN(biomass!AF$2),FALSE)+VLOOKUP($A20,biomass!$A$32:$AQ$58,COLUMN(biomass!AF$32),FALSE)</f>
        <v>0</v>
      </c>
      <c r="AG20">
        <f>VLOOKUP($A20,biomass!$A$2:$AQ$28,COLUMN(biomass!AG$2),FALSE)+VLOOKUP($A20,biomass!$A$32:$AQ$58,COLUMN(biomass!AG$32),FALSE)</f>
        <v>0</v>
      </c>
      <c r="AH20">
        <f>VLOOKUP($A20,biomass!$A$2:$AQ$28,COLUMN(biomass!AH$2),FALSE)+VLOOKUP($A20,biomass!$A$32:$AQ$58,COLUMN(biomass!AH$32),FALSE)</f>
        <v>0</v>
      </c>
      <c r="AI20">
        <f>VLOOKUP($A20,biomass!$A$2:$AQ$28,COLUMN(biomass!AI$2),FALSE)+VLOOKUP($A20,biomass!$A$32:$AQ$58,COLUMN(biomass!AI$32),FALSE)</f>
        <v>0</v>
      </c>
      <c r="AJ20">
        <f>VLOOKUP($A20,biomass!$A$2:$AQ$28,COLUMN(biomass!AJ$2),FALSE)+VLOOKUP($A20,biomass!$A$32:$AQ$58,COLUMN(biomass!AJ$32),FALSE)</f>
        <v>0</v>
      </c>
      <c r="AK20">
        <f>VLOOKUP($A20,biomass!$A$2:$AQ$28,COLUMN(biomass!AK$2),FALSE)+VLOOKUP($A20,biomass!$A$32:$AQ$58,COLUMN(biomass!AK$32),FALSE)</f>
        <v>0</v>
      </c>
      <c r="AL20">
        <f>VLOOKUP($A20,biomass!$A$2:$AQ$28,COLUMN(biomass!AL$2),FALSE)+VLOOKUP($A20,biomass!$A$32:$AQ$58,COLUMN(biomass!AL$32),FALSE)</f>
        <v>0</v>
      </c>
      <c r="AM20">
        <f>VLOOKUP($A20,biomass!$A$2:$AQ$28,COLUMN(biomass!AM$2),FALSE)+VLOOKUP($A20,biomass!$A$32:$AQ$58,COLUMN(biomass!AM$32),FALSE)</f>
        <v>0</v>
      </c>
      <c r="AN20">
        <f>VLOOKUP($A20,biomass!$A$2:$AQ$28,COLUMN(biomass!AN$2),FALSE)+VLOOKUP($A20,biomass!$A$32:$AQ$58,COLUMN(biomass!AN$32),FALSE)</f>
        <v>0</v>
      </c>
      <c r="AO20">
        <f>VLOOKUP($A20,biomass!$A$2:$AQ$28,COLUMN(biomass!AO$2),FALSE)+VLOOKUP($A20,biomass!$A$32:$AQ$58,COLUMN(biomass!AO$32),FALSE)</f>
        <v>0</v>
      </c>
      <c r="AP20">
        <f>VLOOKUP($A20,biomass!$A$2:$AQ$28,COLUMN(biomass!AP$2),FALSE)+VLOOKUP($A20,biomass!$A$32:$AQ$58,COLUMN(biomass!AP$32),FALSE)</f>
        <v>0</v>
      </c>
      <c r="AQ20">
        <f>VLOOKUP($A20,biomass!$A$2:$AQ$28,COLUMN(biomass!AQ$2),FALSE)+VLOOKUP($A20,biomass!$A$32:$AQ$58,COLUMN(biomass!AQ$32),FALSE)</f>
        <v>0</v>
      </c>
    </row>
    <row r="21" spans="1:43">
      <c r="A21" s="37" t="s">
        <v>634</v>
      </c>
      <c r="B21">
        <f>VLOOKUP($A21,biomass!$A$2:$AQ$28,COLUMN(biomass!B$2),FALSE)+VLOOKUP($A21,biomass!$A$32:$AQ$58,COLUMN(biomass!B$32),FALSE)</f>
        <v>0</v>
      </c>
      <c r="C21">
        <f>VLOOKUP($A21,biomass!$A$2:$AQ$28,COLUMN(biomass!C$2),FALSE)+VLOOKUP($A21,biomass!$A$32:$AQ$58,COLUMN(biomass!C$32),FALSE)</f>
        <v>0</v>
      </c>
      <c r="D21">
        <f>VLOOKUP($A21,biomass!$A$2:$AQ$28,COLUMN(biomass!D$2),FALSE)+VLOOKUP($A21,biomass!$A$32:$AQ$58,COLUMN(biomass!D$32),FALSE)</f>
        <v>0</v>
      </c>
      <c r="E21">
        <f>VLOOKUP($A21,biomass!$A$2:$AQ$28,COLUMN(biomass!E$2),FALSE)+VLOOKUP($A21,biomass!$A$32:$AQ$58,COLUMN(biomass!E$32),FALSE)</f>
        <v>0</v>
      </c>
      <c r="F21">
        <f>VLOOKUP($A21,biomass!$A$2:$AQ$28,COLUMN(biomass!F$2),FALSE)+VLOOKUP($A21,biomass!$A$32:$AQ$58,COLUMN(biomass!F$32),FALSE)</f>
        <v>0</v>
      </c>
      <c r="G21">
        <f>VLOOKUP($A21,biomass!$A$2:$AQ$28,COLUMN(biomass!G$2),FALSE)+VLOOKUP($A21,biomass!$A$32:$AQ$58,COLUMN(biomass!G$32),FALSE)</f>
        <v>0</v>
      </c>
      <c r="H21">
        <f>VLOOKUP($A21,biomass!$A$2:$AQ$28,COLUMN(biomass!H$2),FALSE)+VLOOKUP($A21,biomass!$A$32:$AQ$58,COLUMN(biomass!H$32),FALSE)</f>
        <v>0</v>
      </c>
      <c r="I21">
        <f>VLOOKUP($A21,biomass!$A$2:$AQ$28,COLUMN(biomass!I$2),FALSE)+VLOOKUP($A21,biomass!$A$32:$AQ$58,COLUMN(biomass!I$32),FALSE)</f>
        <v>0</v>
      </c>
      <c r="J21">
        <f>VLOOKUP($A21,biomass!$A$2:$AQ$28,COLUMN(biomass!J$2),FALSE)+VLOOKUP($A21,biomass!$A$32:$AQ$58,COLUMN(biomass!J$32),FALSE)</f>
        <v>0</v>
      </c>
      <c r="K21">
        <f>VLOOKUP($A21,biomass!$A$2:$AQ$28,COLUMN(biomass!K$2),FALSE)+VLOOKUP($A21,biomass!$A$32:$AQ$58,COLUMN(biomass!K$32),FALSE)</f>
        <v>0</v>
      </c>
      <c r="L21">
        <f>VLOOKUP($A21,biomass!$A$2:$AQ$28,COLUMN(biomass!L$2),FALSE)+VLOOKUP($A21,biomass!$A$32:$AQ$58,COLUMN(biomass!L$32),FALSE)</f>
        <v>0</v>
      </c>
      <c r="M21">
        <f>VLOOKUP($A21,biomass!$A$2:$AQ$28,COLUMN(biomass!M$2),FALSE)+VLOOKUP($A21,biomass!$A$32:$AQ$58,COLUMN(biomass!M$32),FALSE)</f>
        <v>0</v>
      </c>
      <c r="N21">
        <f>VLOOKUP($A21,biomass!$A$2:$AQ$28,COLUMN(biomass!N$2),FALSE)+VLOOKUP($A21,biomass!$A$32:$AQ$58,COLUMN(biomass!N$32),FALSE)</f>
        <v>0</v>
      </c>
      <c r="O21">
        <f>VLOOKUP($A21,biomass!$A$2:$AQ$28,COLUMN(biomass!O$2),FALSE)+VLOOKUP($A21,biomass!$A$32:$AQ$58,COLUMN(biomass!O$32),FALSE)</f>
        <v>0</v>
      </c>
      <c r="P21">
        <f>VLOOKUP($A21,biomass!$A$2:$AQ$28,COLUMN(biomass!P$2),FALSE)+VLOOKUP($A21,biomass!$A$32:$AQ$58,COLUMN(biomass!P$32),FALSE)</f>
        <v>0</v>
      </c>
      <c r="Q21">
        <f>VLOOKUP($A21,biomass!$A$2:$AQ$28,COLUMN(biomass!Q$2),FALSE)+VLOOKUP($A21,biomass!$A$32:$AQ$58,COLUMN(biomass!Q$32),FALSE)</f>
        <v>0</v>
      </c>
      <c r="R21">
        <f>VLOOKUP($A21,biomass!$A$2:$AQ$28,COLUMN(biomass!R$2),FALSE)+VLOOKUP($A21,biomass!$A$32:$AQ$58,COLUMN(biomass!R$32),FALSE)</f>
        <v>0</v>
      </c>
      <c r="S21">
        <f>VLOOKUP($A21,biomass!$A$2:$AQ$28,COLUMN(biomass!S$2),FALSE)+VLOOKUP($A21,biomass!$A$32:$AQ$58,COLUMN(biomass!S$32),FALSE)</f>
        <v>0</v>
      </c>
      <c r="T21">
        <f>VLOOKUP($A21,biomass!$A$2:$AQ$28,COLUMN(biomass!T$2),FALSE)+VLOOKUP($A21,biomass!$A$32:$AQ$58,COLUMN(biomass!T$32),FALSE)</f>
        <v>0</v>
      </c>
      <c r="U21">
        <f>VLOOKUP($A21,biomass!$A$2:$AQ$28,COLUMN(biomass!U$2),FALSE)+VLOOKUP($A21,biomass!$A$32:$AQ$58,COLUMN(biomass!U$32),FALSE)</f>
        <v>0</v>
      </c>
      <c r="V21">
        <f>VLOOKUP($A21,biomass!$A$2:$AQ$28,COLUMN(biomass!V$2),FALSE)+VLOOKUP($A21,biomass!$A$32:$AQ$58,COLUMN(biomass!V$32),FALSE)</f>
        <v>0</v>
      </c>
      <c r="W21">
        <f>VLOOKUP($A21,biomass!$A$2:$AQ$28,COLUMN(biomass!W$2),FALSE)+VLOOKUP($A21,biomass!$A$32:$AQ$58,COLUMN(biomass!W$32),FALSE)</f>
        <v>0</v>
      </c>
      <c r="X21">
        <f>VLOOKUP($A21,biomass!$A$2:$AQ$28,COLUMN(biomass!X$2),FALSE)+VLOOKUP($A21,biomass!$A$32:$AQ$58,COLUMN(biomass!X$32),FALSE)</f>
        <v>0</v>
      </c>
      <c r="Y21">
        <f>VLOOKUP($A21,biomass!$A$2:$AQ$28,COLUMN(biomass!Y$2),FALSE)+VLOOKUP($A21,biomass!$A$32:$AQ$58,COLUMN(biomass!Y$32),FALSE)</f>
        <v>0</v>
      </c>
      <c r="Z21">
        <f>VLOOKUP($A21,biomass!$A$2:$AQ$28,COLUMN(biomass!Z$2),FALSE)+VLOOKUP($A21,biomass!$A$32:$AQ$58,COLUMN(biomass!Z$32),FALSE)</f>
        <v>0</v>
      </c>
      <c r="AA21">
        <f>VLOOKUP($A21,biomass!$A$2:$AQ$28,COLUMN(biomass!AA$2),FALSE)+VLOOKUP($A21,biomass!$A$32:$AQ$58,COLUMN(biomass!AA$32),FALSE)</f>
        <v>0</v>
      </c>
      <c r="AB21">
        <f>VLOOKUP($A21,biomass!$A$2:$AQ$28,COLUMN(biomass!AB$2),FALSE)+VLOOKUP($A21,biomass!$A$32:$AQ$58,COLUMN(biomass!AB$32),FALSE)</f>
        <v>0</v>
      </c>
      <c r="AC21">
        <f>VLOOKUP($A21,biomass!$A$2:$AQ$28,COLUMN(biomass!AC$2),FALSE)+VLOOKUP($A21,biomass!$A$32:$AQ$58,COLUMN(biomass!AC$32),FALSE)</f>
        <v>0</v>
      </c>
      <c r="AD21">
        <f>VLOOKUP($A21,biomass!$A$2:$AQ$28,COLUMN(biomass!AD$2),FALSE)+VLOOKUP($A21,biomass!$A$32:$AQ$58,COLUMN(biomass!AD$32),FALSE)</f>
        <v>0</v>
      </c>
      <c r="AE21">
        <f>VLOOKUP($A21,biomass!$A$2:$AQ$28,COLUMN(biomass!AE$2),FALSE)+VLOOKUP($A21,biomass!$A$32:$AQ$58,COLUMN(biomass!AE$32),FALSE)</f>
        <v>0</v>
      </c>
      <c r="AF21">
        <f>VLOOKUP($A21,biomass!$A$2:$AQ$28,COLUMN(biomass!AF$2),FALSE)+VLOOKUP($A21,biomass!$A$32:$AQ$58,COLUMN(biomass!AF$32),FALSE)</f>
        <v>0</v>
      </c>
      <c r="AG21">
        <f>VLOOKUP($A21,biomass!$A$2:$AQ$28,COLUMN(biomass!AG$2),FALSE)+VLOOKUP($A21,biomass!$A$32:$AQ$58,COLUMN(biomass!AG$32),FALSE)</f>
        <v>0</v>
      </c>
      <c r="AH21">
        <f>VLOOKUP($A21,biomass!$A$2:$AQ$28,COLUMN(biomass!AH$2),FALSE)+VLOOKUP($A21,biomass!$A$32:$AQ$58,COLUMN(biomass!AH$32),FALSE)</f>
        <v>0</v>
      </c>
      <c r="AI21">
        <f>VLOOKUP($A21,biomass!$A$2:$AQ$28,COLUMN(biomass!AI$2),FALSE)+VLOOKUP($A21,biomass!$A$32:$AQ$58,COLUMN(biomass!AI$32),FALSE)</f>
        <v>0</v>
      </c>
      <c r="AJ21">
        <f>VLOOKUP($A21,biomass!$A$2:$AQ$28,COLUMN(biomass!AJ$2),FALSE)+VLOOKUP($A21,biomass!$A$32:$AQ$58,COLUMN(biomass!AJ$32),FALSE)</f>
        <v>0</v>
      </c>
      <c r="AK21">
        <f>VLOOKUP($A21,biomass!$A$2:$AQ$28,COLUMN(biomass!AK$2),FALSE)+VLOOKUP($A21,biomass!$A$32:$AQ$58,COLUMN(biomass!AK$32),FALSE)</f>
        <v>0</v>
      </c>
      <c r="AL21">
        <f>VLOOKUP($A21,biomass!$A$2:$AQ$28,COLUMN(biomass!AL$2),FALSE)+VLOOKUP($A21,biomass!$A$32:$AQ$58,COLUMN(biomass!AL$32),FALSE)</f>
        <v>0</v>
      </c>
      <c r="AM21">
        <f>VLOOKUP($A21,biomass!$A$2:$AQ$28,COLUMN(biomass!AM$2),FALSE)+VLOOKUP($A21,biomass!$A$32:$AQ$58,COLUMN(biomass!AM$32),FALSE)</f>
        <v>0</v>
      </c>
      <c r="AN21">
        <f>VLOOKUP($A21,biomass!$A$2:$AQ$28,COLUMN(biomass!AN$2),FALSE)+VLOOKUP($A21,biomass!$A$32:$AQ$58,COLUMN(biomass!AN$32),FALSE)</f>
        <v>0</v>
      </c>
      <c r="AO21">
        <f>VLOOKUP($A21,biomass!$A$2:$AQ$28,COLUMN(biomass!AO$2),FALSE)+VLOOKUP($A21,biomass!$A$32:$AQ$58,COLUMN(biomass!AO$32),FALSE)</f>
        <v>0</v>
      </c>
      <c r="AP21">
        <f>VLOOKUP($A21,biomass!$A$2:$AQ$28,COLUMN(biomass!AP$2),FALSE)+VLOOKUP($A21,biomass!$A$32:$AQ$58,COLUMN(biomass!AP$32),FALSE)</f>
        <v>0</v>
      </c>
      <c r="AQ21">
        <f>VLOOKUP($A21,biomass!$A$2:$AQ$28,COLUMN(biomass!AQ$2),FALSE)+VLOOKUP($A21,biomass!$A$32:$AQ$58,COLUMN(biomass!AQ$32),FALSE)</f>
        <v>0</v>
      </c>
    </row>
    <row r="22" spans="1:43">
      <c r="A22" s="37" t="s">
        <v>635</v>
      </c>
      <c r="B22">
        <f>VLOOKUP($A22,biomass!$A$2:$AQ$28,COLUMN(biomass!B$2),FALSE)+VLOOKUP($A22,biomass!$A$32:$AQ$58,COLUMN(biomass!B$32),FALSE)</f>
        <v>0</v>
      </c>
      <c r="C22">
        <f>VLOOKUP($A22,biomass!$A$2:$AQ$28,COLUMN(biomass!C$2),FALSE)+VLOOKUP($A22,biomass!$A$32:$AQ$58,COLUMN(biomass!C$32),FALSE)</f>
        <v>0</v>
      </c>
      <c r="D22">
        <f>VLOOKUP($A22,biomass!$A$2:$AQ$28,COLUMN(biomass!D$2),FALSE)+VLOOKUP($A22,biomass!$A$32:$AQ$58,COLUMN(biomass!D$32),FALSE)</f>
        <v>0</v>
      </c>
      <c r="E22">
        <f>VLOOKUP($A22,biomass!$A$2:$AQ$28,COLUMN(biomass!E$2),FALSE)+VLOOKUP($A22,biomass!$A$32:$AQ$58,COLUMN(biomass!E$32),FALSE)</f>
        <v>0</v>
      </c>
      <c r="F22">
        <f>VLOOKUP($A22,biomass!$A$2:$AQ$28,COLUMN(biomass!F$2),FALSE)+VLOOKUP($A22,biomass!$A$32:$AQ$58,COLUMN(biomass!F$32),FALSE)</f>
        <v>0</v>
      </c>
      <c r="G22">
        <f>VLOOKUP($A22,biomass!$A$2:$AQ$28,COLUMN(biomass!G$2),FALSE)+VLOOKUP($A22,biomass!$A$32:$AQ$58,COLUMN(biomass!G$32),FALSE)</f>
        <v>0</v>
      </c>
      <c r="H22">
        <f>VLOOKUP($A22,biomass!$A$2:$AQ$28,COLUMN(biomass!H$2),FALSE)+VLOOKUP($A22,biomass!$A$32:$AQ$58,COLUMN(biomass!H$32),FALSE)</f>
        <v>0</v>
      </c>
      <c r="I22">
        <f>VLOOKUP($A22,biomass!$A$2:$AQ$28,COLUMN(biomass!I$2),FALSE)+VLOOKUP($A22,biomass!$A$32:$AQ$58,COLUMN(biomass!I$32),FALSE)</f>
        <v>0</v>
      </c>
      <c r="J22">
        <f>VLOOKUP($A22,biomass!$A$2:$AQ$28,COLUMN(biomass!J$2),FALSE)+VLOOKUP($A22,biomass!$A$32:$AQ$58,COLUMN(biomass!J$32),FALSE)</f>
        <v>0</v>
      </c>
      <c r="K22">
        <f>VLOOKUP($A22,biomass!$A$2:$AQ$28,COLUMN(biomass!K$2),FALSE)+VLOOKUP($A22,biomass!$A$32:$AQ$58,COLUMN(biomass!K$32),FALSE)</f>
        <v>0</v>
      </c>
      <c r="L22">
        <f>VLOOKUP($A22,biomass!$A$2:$AQ$28,COLUMN(biomass!L$2),FALSE)+VLOOKUP($A22,biomass!$A$32:$AQ$58,COLUMN(biomass!L$32),FALSE)</f>
        <v>0</v>
      </c>
      <c r="M22">
        <f>VLOOKUP($A22,biomass!$A$2:$AQ$28,COLUMN(biomass!M$2),FALSE)+VLOOKUP($A22,biomass!$A$32:$AQ$58,COLUMN(biomass!M$32),FALSE)</f>
        <v>0</v>
      </c>
      <c r="N22">
        <f>VLOOKUP($A22,biomass!$A$2:$AQ$28,COLUMN(biomass!N$2),FALSE)+VLOOKUP($A22,biomass!$A$32:$AQ$58,COLUMN(biomass!N$32),FALSE)</f>
        <v>0</v>
      </c>
      <c r="O22">
        <f>VLOOKUP($A22,biomass!$A$2:$AQ$28,COLUMN(biomass!O$2),FALSE)+VLOOKUP($A22,biomass!$A$32:$AQ$58,COLUMN(biomass!O$32),FALSE)</f>
        <v>0</v>
      </c>
      <c r="P22">
        <f>VLOOKUP($A22,biomass!$A$2:$AQ$28,COLUMN(biomass!P$2),FALSE)+VLOOKUP($A22,biomass!$A$32:$AQ$58,COLUMN(biomass!P$32),FALSE)</f>
        <v>0</v>
      </c>
      <c r="Q22">
        <f>VLOOKUP($A22,biomass!$A$2:$AQ$28,COLUMN(biomass!Q$2),FALSE)+VLOOKUP($A22,biomass!$A$32:$AQ$58,COLUMN(biomass!Q$32),FALSE)</f>
        <v>0</v>
      </c>
      <c r="R22">
        <f>VLOOKUP($A22,biomass!$A$2:$AQ$28,COLUMN(biomass!R$2),FALSE)+VLOOKUP($A22,biomass!$A$32:$AQ$58,COLUMN(biomass!R$32),FALSE)</f>
        <v>0</v>
      </c>
      <c r="S22">
        <f>VLOOKUP($A22,biomass!$A$2:$AQ$28,COLUMN(biomass!S$2),FALSE)+VLOOKUP($A22,biomass!$A$32:$AQ$58,COLUMN(biomass!S$32),FALSE)</f>
        <v>0</v>
      </c>
      <c r="T22">
        <f>VLOOKUP($A22,biomass!$A$2:$AQ$28,COLUMN(biomass!T$2),FALSE)+VLOOKUP($A22,biomass!$A$32:$AQ$58,COLUMN(biomass!T$32),FALSE)</f>
        <v>0</v>
      </c>
      <c r="U22">
        <f>VLOOKUP($A22,biomass!$A$2:$AQ$28,COLUMN(biomass!U$2),FALSE)+VLOOKUP($A22,biomass!$A$32:$AQ$58,COLUMN(biomass!U$32),FALSE)</f>
        <v>0</v>
      </c>
      <c r="V22">
        <f>VLOOKUP($A22,biomass!$A$2:$AQ$28,COLUMN(biomass!V$2),FALSE)+VLOOKUP($A22,biomass!$A$32:$AQ$58,COLUMN(biomass!V$32),FALSE)</f>
        <v>0</v>
      </c>
      <c r="W22">
        <f>VLOOKUP($A22,biomass!$A$2:$AQ$28,COLUMN(biomass!W$2),FALSE)+VLOOKUP($A22,biomass!$A$32:$AQ$58,COLUMN(biomass!W$32),FALSE)</f>
        <v>0</v>
      </c>
      <c r="X22">
        <f>VLOOKUP($A22,biomass!$A$2:$AQ$28,COLUMN(biomass!X$2),FALSE)+VLOOKUP($A22,biomass!$A$32:$AQ$58,COLUMN(biomass!X$32),FALSE)</f>
        <v>0</v>
      </c>
      <c r="Y22">
        <f>VLOOKUP($A22,biomass!$A$2:$AQ$28,COLUMN(biomass!Y$2),FALSE)+VLOOKUP($A22,biomass!$A$32:$AQ$58,COLUMN(biomass!Y$32),FALSE)</f>
        <v>0</v>
      </c>
      <c r="Z22">
        <f>VLOOKUP($A22,biomass!$A$2:$AQ$28,COLUMN(biomass!Z$2),FALSE)+VLOOKUP($A22,biomass!$A$32:$AQ$58,COLUMN(biomass!Z$32),FALSE)</f>
        <v>0</v>
      </c>
      <c r="AA22">
        <f>VLOOKUP($A22,biomass!$A$2:$AQ$28,COLUMN(biomass!AA$2),FALSE)+VLOOKUP($A22,biomass!$A$32:$AQ$58,COLUMN(biomass!AA$32),FALSE)</f>
        <v>0</v>
      </c>
      <c r="AB22">
        <f>VLOOKUP($A22,biomass!$A$2:$AQ$28,COLUMN(biomass!AB$2),FALSE)+VLOOKUP($A22,biomass!$A$32:$AQ$58,COLUMN(biomass!AB$32),FALSE)</f>
        <v>0</v>
      </c>
      <c r="AC22">
        <f>VLOOKUP($A22,biomass!$A$2:$AQ$28,COLUMN(biomass!AC$2),FALSE)+VLOOKUP($A22,biomass!$A$32:$AQ$58,COLUMN(biomass!AC$32),FALSE)</f>
        <v>0</v>
      </c>
      <c r="AD22">
        <f>VLOOKUP($A22,biomass!$A$2:$AQ$28,COLUMN(biomass!AD$2),FALSE)+VLOOKUP($A22,biomass!$A$32:$AQ$58,COLUMN(biomass!AD$32),FALSE)</f>
        <v>0</v>
      </c>
      <c r="AE22">
        <f>VLOOKUP($A22,biomass!$A$2:$AQ$28,COLUMN(biomass!AE$2),FALSE)+VLOOKUP($A22,biomass!$A$32:$AQ$58,COLUMN(biomass!AE$32),FALSE)</f>
        <v>0</v>
      </c>
      <c r="AF22">
        <f>VLOOKUP($A22,biomass!$A$2:$AQ$28,COLUMN(biomass!AF$2),FALSE)+VLOOKUP($A22,biomass!$A$32:$AQ$58,COLUMN(biomass!AF$32),FALSE)</f>
        <v>0</v>
      </c>
      <c r="AG22">
        <f>VLOOKUP($A22,biomass!$A$2:$AQ$28,COLUMN(biomass!AG$2),FALSE)+VLOOKUP($A22,biomass!$A$32:$AQ$58,COLUMN(biomass!AG$32),FALSE)</f>
        <v>0</v>
      </c>
      <c r="AH22">
        <f>VLOOKUP($A22,biomass!$A$2:$AQ$28,COLUMN(biomass!AH$2),FALSE)+VLOOKUP($A22,biomass!$A$32:$AQ$58,COLUMN(biomass!AH$32),FALSE)</f>
        <v>0</v>
      </c>
      <c r="AI22">
        <f>VLOOKUP($A22,biomass!$A$2:$AQ$28,COLUMN(biomass!AI$2),FALSE)+VLOOKUP($A22,biomass!$A$32:$AQ$58,COLUMN(biomass!AI$32),FALSE)</f>
        <v>0</v>
      </c>
      <c r="AJ22">
        <f>VLOOKUP($A22,biomass!$A$2:$AQ$28,COLUMN(biomass!AJ$2),FALSE)+VLOOKUP($A22,biomass!$A$32:$AQ$58,COLUMN(biomass!AJ$32),FALSE)</f>
        <v>0</v>
      </c>
      <c r="AK22">
        <f>VLOOKUP($A22,biomass!$A$2:$AQ$28,COLUMN(biomass!AK$2),FALSE)+VLOOKUP($A22,biomass!$A$32:$AQ$58,COLUMN(biomass!AK$32),FALSE)</f>
        <v>0</v>
      </c>
      <c r="AL22">
        <f>VLOOKUP($A22,biomass!$A$2:$AQ$28,COLUMN(biomass!AL$2),FALSE)+VLOOKUP($A22,biomass!$A$32:$AQ$58,COLUMN(biomass!AL$32),FALSE)</f>
        <v>0</v>
      </c>
      <c r="AM22">
        <f>VLOOKUP($A22,biomass!$A$2:$AQ$28,COLUMN(biomass!AM$2),FALSE)+VLOOKUP($A22,biomass!$A$32:$AQ$58,COLUMN(biomass!AM$32),FALSE)</f>
        <v>0</v>
      </c>
      <c r="AN22">
        <f>VLOOKUP($A22,biomass!$A$2:$AQ$28,COLUMN(biomass!AN$2),FALSE)+VLOOKUP($A22,biomass!$A$32:$AQ$58,COLUMN(biomass!AN$32),FALSE)</f>
        <v>0</v>
      </c>
      <c r="AO22">
        <f>VLOOKUP($A22,biomass!$A$2:$AQ$28,COLUMN(biomass!AO$2),FALSE)+VLOOKUP($A22,biomass!$A$32:$AQ$58,COLUMN(biomass!AO$32),FALSE)</f>
        <v>0</v>
      </c>
      <c r="AP22">
        <f>VLOOKUP($A22,biomass!$A$2:$AQ$28,COLUMN(biomass!AP$2),FALSE)+VLOOKUP($A22,biomass!$A$32:$AQ$58,COLUMN(biomass!AP$32),FALSE)</f>
        <v>0</v>
      </c>
      <c r="AQ22">
        <f>VLOOKUP($A22,biomass!$A$2:$AQ$28,COLUMN(biomass!AQ$2),FALSE)+VLOOKUP($A22,biomass!$A$32:$AQ$58,COLUMN(biomass!AQ$32),FALSE)</f>
        <v>0</v>
      </c>
    </row>
    <row r="23" spans="1:43">
      <c r="A23" s="37" t="s">
        <v>636</v>
      </c>
      <c r="B23">
        <f>VLOOKUP($A23,biomass!$A$2:$AQ$28,COLUMN(biomass!B$2),FALSE)+VLOOKUP($A23,biomass!$A$32:$AQ$58,COLUMN(biomass!B$32),FALSE)</f>
        <v>40733722.023923233</v>
      </c>
      <c r="C23">
        <f>VLOOKUP($A23,biomass!$A$2:$AQ$28,COLUMN(biomass!C$2),FALSE)+VLOOKUP($A23,biomass!$A$32:$AQ$58,COLUMN(biomass!C$32),FALSE)</f>
        <v>38223285.655574165</v>
      </c>
      <c r="D23">
        <f>VLOOKUP($A23,biomass!$A$2:$AQ$28,COLUMN(biomass!D$2),FALSE)+VLOOKUP($A23,biomass!$A$32:$AQ$58,COLUMN(biomass!D$32),FALSE)</f>
        <v>43948874.77373147</v>
      </c>
      <c r="E23">
        <f>VLOOKUP($A23,biomass!$A$2:$AQ$28,COLUMN(biomass!E$2),FALSE)+VLOOKUP($A23,biomass!$A$32:$AQ$58,COLUMN(biomass!E$32),FALSE)</f>
        <v>44060536.999541596</v>
      </c>
      <c r="F23">
        <f>VLOOKUP($A23,biomass!$A$2:$AQ$28,COLUMN(biomass!F$2),FALSE)+VLOOKUP($A23,biomass!$A$32:$AQ$58,COLUMN(biomass!F$32),FALSE)</f>
        <v>43999870.685224995</v>
      </c>
      <c r="G23">
        <f>VLOOKUP($A23,biomass!$A$2:$AQ$28,COLUMN(biomass!G$2),FALSE)+VLOOKUP($A23,biomass!$A$32:$AQ$58,COLUMN(biomass!G$32),FALSE)</f>
        <v>43800586.679315187</v>
      </c>
      <c r="H23">
        <f>VLOOKUP($A23,biomass!$A$2:$AQ$28,COLUMN(biomass!H$2),FALSE)+VLOOKUP($A23,biomass!$A$32:$AQ$58,COLUMN(biomass!H$32),FALSE)</f>
        <v>43483734.565212935</v>
      </c>
      <c r="I23">
        <f>VLOOKUP($A23,biomass!$A$2:$AQ$28,COLUMN(biomass!I$2),FALSE)+VLOOKUP($A23,biomass!$A$32:$AQ$58,COLUMN(biomass!I$32),FALSE)</f>
        <v>43040142.698571838</v>
      </c>
      <c r="J23">
        <f>VLOOKUP($A23,biomass!$A$2:$AQ$28,COLUMN(biomass!J$2),FALSE)+VLOOKUP($A23,biomass!$A$32:$AQ$58,COLUMN(biomass!J$32),FALSE)</f>
        <v>42516069.150996424</v>
      </c>
      <c r="K23">
        <f>VLOOKUP($A23,biomass!$A$2:$AQ$28,COLUMN(biomass!K$2),FALSE)+VLOOKUP($A23,biomass!$A$32:$AQ$58,COLUMN(biomass!K$32),FALSE)</f>
        <v>41913682.998646326</v>
      </c>
      <c r="L23">
        <f>VLOOKUP($A23,biomass!$A$2:$AQ$28,COLUMN(biomass!L$2),FALSE)+VLOOKUP($A23,biomass!$A$32:$AQ$58,COLUMN(biomass!L$32),FALSE)</f>
        <v>41234742.293833546</v>
      </c>
      <c r="M23">
        <f>VLOOKUP($A23,biomass!$A$2:$AQ$28,COLUMN(biomass!M$2),FALSE)+VLOOKUP($A23,biomass!$A$32:$AQ$58,COLUMN(biomass!M$32),FALSE)</f>
        <v>40420756.295289092</v>
      </c>
      <c r="N23">
        <f>VLOOKUP($A23,biomass!$A$2:$AQ$28,COLUMN(biomass!N$2),FALSE)+VLOOKUP($A23,biomass!$A$32:$AQ$58,COLUMN(biomass!N$32),FALSE)</f>
        <v>39535251.458525769</v>
      </c>
      <c r="O23">
        <f>VLOOKUP($A23,biomass!$A$2:$AQ$28,COLUMN(biomass!O$2),FALSE)+VLOOKUP($A23,biomass!$A$32:$AQ$58,COLUMN(biomass!O$32),FALSE)</f>
        <v>38579393.810802765</v>
      </c>
      <c r="P23">
        <f>VLOOKUP($A23,biomass!$A$2:$AQ$28,COLUMN(biomass!P$2),FALSE)+VLOOKUP($A23,biomass!$A$32:$AQ$58,COLUMN(biomass!P$32),FALSE)</f>
        <v>37554134.043423966</v>
      </c>
      <c r="Q23">
        <f>VLOOKUP($A23,biomass!$A$2:$AQ$28,COLUMN(biomass!Q$2),FALSE)+VLOOKUP($A23,biomass!$A$32:$AQ$58,COLUMN(biomass!Q$32),FALSE)</f>
        <v>36459888.048014522</v>
      </c>
      <c r="R23">
        <f>VLOOKUP($A23,biomass!$A$2:$AQ$28,COLUMN(biomass!R$2),FALSE)+VLOOKUP($A23,biomass!$A$32:$AQ$58,COLUMN(biomass!R$32),FALSE)</f>
        <v>35262435.655915305</v>
      </c>
      <c r="S23">
        <f>VLOOKUP($A23,biomass!$A$2:$AQ$28,COLUMN(biomass!S$2),FALSE)+VLOOKUP($A23,biomass!$A$32:$AQ$58,COLUMN(biomass!S$32),FALSE)</f>
        <v>34033016.038807951</v>
      </c>
      <c r="T23">
        <f>VLOOKUP($A23,biomass!$A$2:$AQ$28,COLUMN(biomass!T$2),FALSE)+VLOOKUP($A23,biomass!$A$32:$AQ$58,COLUMN(biomass!T$32),FALSE)</f>
        <v>34521391.455436379</v>
      </c>
      <c r="U23">
        <f>VLOOKUP($A23,biomass!$A$2:$AQ$28,COLUMN(biomass!U$2),FALSE)+VLOOKUP($A23,biomass!$A$32:$AQ$58,COLUMN(biomass!U$32),FALSE)</f>
        <v>35001801.792005755</v>
      </c>
      <c r="V23">
        <f>VLOOKUP($A23,biomass!$A$2:$AQ$28,COLUMN(biomass!V$2),FALSE)+VLOOKUP($A23,biomass!$A$32:$AQ$58,COLUMN(biomass!V$32),FALSE)</f>
        <v>35473656.265898496</v>
      </c>
      <c r="W23">
        <f>VLOOKUP($A23,biomass!$A$2:$AQ$28,COLUMN(biomass!W$2),FALSE)+VLOOKUP($A23,biomass!$A$32:$AQ$58,COLUMN(biomass!W$32),FALSE)</f>
        <v>35914593.3928653</v>
      </c>
      <c r="X23">
        <f>VLOOKUP($A23,biomass!$A$2:$AQ$28,COLUMN(biomass!X$2),FALSE)+VLOOKUP($A23,biomass!$A$32:$AQ$58,COLUMN(biomass!X$32),FALSE)</f>
        <v>36287069.302863978</v>
      </c>
      <c r="Y23">
        <f>VLOOKUP($A23,biomass!$A$2:$AQ$28,COLUMN(biomass!Y$2),FALSE)+VLOOKUP($A23,biomass!$A$32:$AQ$58,COLUMN(biomass!Y$32),FALSE)</f>
        <v>36624456.133667991</v>
      </c>
      <c r="Z23">
        <f>VLOOKUP($A23,biomass!$A$2:$AQ$28,COLUMN(biomass!Z$2),FALSE)+VLOOKUP($A23,biomass!$A$32:$AQ$58,COLUMN(biomass!Z$32),FALSE)</f>
        <v>36925350.937695928</v>
      </c>
      <c r="AA23">
        <f>VLOOKUP($A23,biomass!$A$2:$AQ$28,COLUMN(biomass!AA$2),FALSE)+VLOOKUP($A23,biomass!$A$32:$AQ$58,COLUMN(biomass!AA$32),FALSE)</f>
        <v>37188030.25802388</v>
      </c>
      <c r="AB23">
        <f>VLOOKUP($A23,biomass!$A$2:$AQ$28,COLUMN(biomass!AB$2),FALSE)+VLOOKUP($A23,biomass!$A$32:$AQ$58,COLUMN(biomass!AB$32),FALSE)</f>
        <v>37411195.593909293</v>
      </c>
      <c r="AC23">
        <f>VLOOKUP($A23,biomass!$A$2:$AQ$28,COLUMN(biomass!AC$2),FALSE)+VLOOKUP($A23,biomass!$A$32:$AQ$58,COLUMN(biomass!AC$32),FALSE)</f>
        <v>37593625.795087375</v>
      </c>
      <c r="AD23">
        <f>VLOOKUP($A23,biomass!$A$2:$AQ$28,COLUMN(biomass!AD$2),FALSE)+VLOOKUP($A23,biomass!$A$32:$AQ$58,COLUMN(biomass!AD$32),FALSE)</f>
        <v>37734189.47972028</v>
      </c>
      <c r="AE23">
        <f>VLOOKUP($A23,biomass!$A$2:$AQ$28,COLUMN(biomass!AE$2),FALSE)+VLOOKUP($A23,biomass!$A$32:$AQ$58,COLUMN(biomass!AE$32),FALSE)</f>
        <v>37831479.091491207</v>
      </c>
      <c r="AF23">
        <f>VLOOKUP($A23,biomass!$A$2:$AQ$28,COLUMN(biomass!AF$2),FALSE)+VLOOKUP($A23,biomass!$A$32:$AQ$58,COLUMN(biomass!AF$32),FALSE)</f>
        <v>37884575.946611166</v>
      </c>
      <c r="AG23">
        <f>VLOOKUP($A23,biomass!$A$2:$AQ$28,COLUMN(biomass!AG$2),FALSE)+VLOOKUP($A23,biomass!$A$32:$AQ$58,COLUMN(biomass!AG$32),FALSE)</f>
        <v>37892308.931518815</v>
      </c>
      <c r="AH23">
        <f>VLOOKUP($A23,biomass!$A$2:$AQ$28,COLUMN(biomass!AH$2),FALSE)+VLOOKUP($A23,biomass!$A$32:$AQ$58,COLUMN(biomass!AH$32),FALSE)</f>
        <v>37816078.161547683</v>
      </c>
      <c r="AI23">
        <f>VLOOKUP($A23,biomass!$A$2:$AQ$28,COLUMN(biomass!AI$2),FALSE)+VLOOKUP($A23,biomass!$A$32:$AQ$58,COLUMN(biomass!AI$32),FALSE)</f>
        <v>37693110.562646411</v>
      </c>
      <c r="AJ23">
        <f>VLOOKUP($A23,biomass!$A$2:$AQ$28,COLUMN(biomass!AJ$2),FALSE)+VLOOKUP($A23,biomass!$A$32:$AQ$58,COLUMN(biomass!AJ$32),FALSE)</f>
        <v>37522827.664952733</v>
      </c>
      <c r="AK23">
        <f>VLOOKUP($A23,biomass!$A$2:$AQ$28,COLUMN(biomass!AK$2),FALSE)+VLOOKUP($A23,biomass!$A$32:$AQ$58,COLUMN(biomass!AK$32),FALSE)</f>
        <v>37304828.559922099</v>
      </c>
      <c r="AL23">
        <f>VLOOKUP($A23,biomass!$A$2:$AQ$28,COLUMN(biomass!AL$2),FALSE)+VLOOKUP($A23,biomass!$A$32:$AQ$58,COLUMN(biomass!AL$32),FALSE)</f>
        <v>37038900.653567217</v>
      </c>
      <c r="AM23">
        <f>VLOOKUP($A23,biomass!$A$2:$AQ$28,COLUMN(biomass!AM$2),FALSE)+VLOOKUP($A23,biomass!$A$32:$AQ$58,COLUMN(biomass!AM$32),FALSE)</f>
        <v>36724658.425120823</v>
      </c>
      <c r="AN23">
        <f>VLOOKUP($A23,biomass!$A$2:$AQ$28,COLUMN(biomass!AN$2),FALSE)+VLOOKUP($A23,biomass!$A$32:$AQ$58,COLUMN(biomass!AN$32),FALSE)</f>
        <v>36362303.227790572</v>
      </c>
      <c r="AO23">
        <f>VLOOKUP($A23,biomass!$A$2:$AQ$28,COLUMN(biomass!AO$2),FALSE)+VLOOKUP($A23,biomass!$A$32:$AQ$58,COLUMN(biomass!AO$32),FALSE)</f>
        <v>35951888.158229463</v>
      </c>
      <c r="AP23">
        <f>VLOOKUP($A23,biomass!$A$2:$AQ$28,COLUMN(biomass!AP$2),FALSE)+VLOOKUP($A23,biomass!$A$32:$AQ$58,COLUMN(biomass!AP$32),FALSE)</f>
        <v>35494064.017430179</v>
      </c>
      <c r="AQ23">
        <f>VLOOKUP($A23,biomass!$A$2:$AQ$28,COLUMN(biomass!AQ$2),FALSE)+VLOOKUP($A23,biomass!$A$32:$AQ$58,COLUMN(biomass!AQ$32),FALSE)</f>
        <v>34989353.373928696</v>
      </c>
    </row>
    <row r="24" spans="1:43">
      <c r="A24" s="37" t="s">
        <v>637</v>
      </c>
      <c r="B24">
        <f>VLOOKUP($A24,biomass!$A$2:$AQ$28,COLUMN(biomass!B$2),FALSE)+VLOOKUP($A24,biomass!$A$32:$AQ$58,COLUMN(biomass!B$32),FALSE)</f>
        <v>0</v>
      </c>
      <c r="C24">
        <f>VLOOKUP($A24,biomass!$A$2:$AQ$28,COLUMN(biomass!C$2),FALSE)+VLOOKUP($A24,biomass!$A$32:$AQ$58,COLUMN(biomass!C$32),FALSE)</f>
        <v>0</v>
      </c>
      <c r="D24">
        <f>VLOOKUP($A24,biomass!$A$2:$AQ$28,COLUMN(biomass!D$2),FALSE)+VLOOKUP($A24,biomass!$A$32:$AQ$58,COLUMN(biomass!D$32),FALSE)</f>
        <v>0</v>
      </c>
      <c r="E24">
        <f>VLOOKUP($A24,biomass!$A$2:$AQ$28,COLUMN(biomass!E$2),FALSE)+VLOOKUP($A24,biomass!$A$32:$AQ$58,COLUMN(biomass!E$32),FALSE)</f>
        <v>0</v>
      </c>
      <c r="F24">
        <f>VLOOKUP($A24,biomass!$A$2:$AQ$28,COLUMN(biomass!F$2),FALSE)+VLOOKUP($A24,biomass!$A$32:$AQ$58,COLUMN(biomass!F$32),FALSE)</f>
        <v>0</v>
      </c>
      <c r="G24">
        <f>VLOOKUP($A24,biomass!$A$2:$AQ$28,COLUMN(biomass!G$2),FALSE)+VLOOKUP($A24,biomass!$A$32:$AQ$58,COLUMN(biomass!G$32),FALSE)</f>
        <v>0</v>
      </c>
      <c r="H24">
        <f>VLOOKUP($A24,biomass!$A$2:$AQ$28,COLUMN(biomass!H$2),FALSE)+VLOOKUP($A24,biomass!$A$32:$AQ$58,COLUMN(biomass!H$32),FALSE)</f>
        <v>0</v>
      </c>
      <c r="I24">
        <f>VLOOKUP($A24,biomass!$A$2:$AQ$28,COLUMN(biomass!I$2),FALSE)+VLOOKUP($A24,biomass!$A$32:$AQ$58,COLUMN(biomass!I$32),FALSE)</f>
        <v>0</v>
      </c>
      <c r="J24">
        <f>VLOOKUP($A24,biomass!$A$2:$AQ$28,COLUMN(biomass!J$2),FALSE)+VLOOKUP($A24,biomass!$A$32:$AQ$58,COLUMN(biomass!J$32),FALSE)</f>
        <v>0</v>
      </c>
      <c r="K24">
        <f>VLOOKUP($A24,biomass!$A$2:$AQ$28,COLUMN(biomass!K$2),FALSE)+VLOOKUP($A24,biomass!$A$32:$AQ$58,COLUMN(biomass!K$32),FALSE)</f>
        <v>0</v>
      </c>
      <c r="L24">
        <f>VLOOKUP($A24,biomass!$A$2:$AQ$28,COLUMN(biomass!L$2),FALSE)+VLOOKUP($A24,biomass!$A$32:$AQ$58,COLUMN(biomass!L$32),FALSE)</f>
        <v>0</v>
      </c>
      <c r="M24">
        <f>VLOOKUP($A24,biomass!$A$2:$AQ$28,COLUMN(biomass!M$2),FALSE)+VLOOKUP($A24,biomass!$A$32:$AQ$58,COLUMN(biomass!M$32),FALSE)</f>
        <v>0</v>
      </c>
      <c r="N24">
        <f>VLOOKUP($A24,biomass!$A$2:$AQ$28,COLUMN(biomass!N$2),FALSE)+VLOOKUP($A24,biomass!$A$32:$AQ$58,COLUMN(biomass!N$32),FALSE)</f>
        <v>0</v>
      </c>
      <c r="O24">
        <f>VLOOKUP($A24,biomass!$A$2:$AQ$28,COLUMN(biomass!O$2),FALSE)+VLOOKUP($A24,biomass!$A$32:$AQ$58,COLUMN(biomass!O$32),FALSE)</f>
        <v>0</v>
      </c>
      <c r="P24">
        <f>VLOOKUP($A24,biomass!$A$2:$AQ$28,COLUMN(biomass!P$2),FALSE)+VLOOKUP($A24,biomass!$A$32:$AQ$58,COLUMN(biomass!P$32),FALSE)</f>
        <v>0</v>
      </c>
      <c r="Q24">
        <f>VLOOKUP($A24,biomass!$A$2:$AQ$28,COLUMN(biomass!Q$2),FALSE)+VLOOKUP($A24,biomass!$A$32:$AQ$58,COLUMN(biomass!Q$32),FALSE)</f>
        <v>0</v>
      </c>
      <c r="R24">
        <f>VLOOKUP($A24,biomass!$A$2:$AQ$28,COLUMN(biomass!R$2),FALSE)+VLOOKUP($A24,biomass!$A$32:$AQ$58,COLUMN(biomass!R$32),FALSE)</f>
        <v>0</v>
      </c>
      <c r="S24">
        <f>VLOOKUP($A24,biomass!$A$2:$AQ$28,COLUMN(biomass!S$2),FALSE)+VLOOKUP($A24,biomass!$A$32:$AQ$58,COLUMN(biomass!S$32),FALSE)</f>
        <v>0</v>
      </c>
      <c r="T24">
        <f>VLOOKUP($A24,biomass!$A$2:$AQ$28,COLUMN(biomass!T$2),FALSE)+VLOOKUP($A24,biomass!$A$32:$AQ$58,COLUMN(biomass!T$32),FALSE)</f>
        <v>0</v>
      </c>
      <c r="U24">
        <f>VLOOKUP($A24,biomass!$A$2:$AQ$28,COLUMN(biomass!U$2),FALSE)+VLOOKUP($A24,biomass!$A$32:$AQ$58,COLUMN(biomass!U$32),FALSE)</f>
        <v>0</v>
      </c>
      <c r="V24">
        <f>VLOOKUP($A24,biomass!$A$2:$AQ$28,COLUMN(biomass!V$2),FALSE)+VLOOKUP($A24,biomass!$A$32:$AQ$58,COLUMN(biomass!V$32),FALSE)</f>
        <v>0</v>
      </c>
      <c r="W24">
        <f>VLOOKUP($A24,biomass!$A$2:$AQ$28,COLUMN(biomass!W$2),FALSE)+VLOOKUP($A24,biomass!$A$32:$AQ$58,COLUMN(biomass!W$32),FALSE)</f>
        <v>0</v>
      </c>
      <c r="X24">
        <f>VLOOKUP($A24,biomass!$A$2:$AQ$28,COLUMN(biomass!X$2),FALSE)+VLOOKUP($A24,biomass!$A$32:$AQ$58,COLUMN(biomass!X$32),FALSE)</f>
        <v>0</v>
      </c>
      <c r="Y24">
        <f>VLOOKUP($A24,biomass!$A$2:$AQ$28,COLUMN(biomass!Y$2),FALSE)+VLOOKUP($A24,biomass!$A$32:$AQ$58,COLUMN(biomass!Y$32),FALSE)</f>
        <v>0</v>
      </c>
      <c r="Z24">
        <f>VLOOKUP($A24,biomass!$A$2:$AQ$28,COLUMN(biomass!Z$2),FALSE)+VLOOKUP($A24,biomass!$A$32:$AQ$58,COLUMN(biomass!Z$32),FALSE)</f>
        <v>0</v>
      </c>
      <c r="AA24">
        <f>VLOOKUP($A24,biomass!$A$2:$AQ$28,COLUMN(biomass!AA$2),FALSE)+VLOOKUP($A24,biomass!$A$32:$AQ$58,COLUMN(biomass!AA$32),FALSE)</f>
        <v>0</v>
      </c>
      <c r="AB24">
        <f>VLOOKUP($A24,biomass!$A$2:$AQ$28,COLUMN(biomass!AB$2),FALSE)+VLOOKUP($A24,biomass!$A$32:$AQ$58,COLUMN(biomass!AB$32),FALSE)</f>
        <v>0</v>
      </c>
      <c r="AC24">
        <f>VLOOKUP($A24,biomass!$A$2:$AQ$28,COLUMN(biomass!AC$2),FALSE)+VLOOKUP($A24,biomass!$A$32:$AQ$58,COLUMN(biomass!AC$32),FALSE)</f>
        <v>0</v>
      </c>
      <c r="AD24">
        <f>VLOOKUP($A24,biomass!$A$2:$AQ$28,COLUMN(biomass!AD$2),FALSE)+VLOOKUP($A24,biomass!$A$32:$AQ$58,COLUMN(biomass!AD$32),FALSE)</f>
        <v>0</v>
      </c>
      <c r="AE24">
        <f>VLOOKUP($A24,biomass!$A$2:$AQ$28,COLUMN(biomass!AE$2),FALSE)+VLOOKUP($A24,biomass!$A$32:$AQ$58,COLUMN(biomass!AE$32),FALSE)</f>
        <v>0</v>
      </c>
      <c r="AF24">
        <f>VLOOKUP($A24,biomass!$A$2:$AQ$28,COLUMN(biomass!AF$2),FALSE)+VLOOKUP($A24,biomass!$A$32:$AQ$58,COLUMN(biomass!AF$32),FALSE)</f>
        <v>0</v>
      </c>
      <c r="AG24">
        <f>VLOOKUP($A24,biomass!$A$2:$AQ$28,COLUMN(biomass!AG$2),FALSE)+VLOOKUP($A24,biomass!$A$32:$AQ$58,COLUMN(biomass!AG$32),FALSE)</f>
        <v>0</v>
      </c>
      <c r="AH24">
        <f>VLOOKUP($A24,biomass!$A$2:$AQ$28,COLUMN(biomass!AH$2),FALSE)+VLOOKUP($A24,biomass!$A$32:$AQ$58,COLUMN(biomass!AH$32),FALSE)</f>
        <v>0</v>
      </c>
      <c r="AI24">
        <f>VLOOKUP($A24,biomass!$A$2:$AQ$28,COLUMN(biomass!AI$2),FALSE)+VLOOKUP($A24,biomass!$A$32:$AQ$58,COLUMN(biomass!AI$32),FALSE)</f>
        <v>0</v>
      </c>
      <c r="AJ24">
        <f>VLOOKUP($A24,biomass!$A$2:$AQ$28,COLUMN(biomass!AJ$2),FALSE)+VLOOKUP($A24,biomass!$A$32:$AQ$58,COLUMN(biomass!AJ$32),FALSE)</f>
        <v>0</v>
      </c>
      <c r="AK24">
        <f>VLOOKUP($A24,biomass!$A$2:$AQ$28,COLUMN(biomass!AK$2),FALSE)+VLOOKUP($A24,biomass!$A$32:$AQ$58,COLUMN(biomass!AK$32),FALSE)</f>
        <v>0</v>
      </c>
      <c r="AL24">
        <f>VLOOKUP($A24,biomass!$A$2:$AQ$28,COLUMN(biomass!AL$2),FALSE)+VLOOKUP($A24,biomass!$A$32:$AQ$58,COLUMN(biomass!AL$32),FALSE)</f>
        <v>0</v>
      </c>
      <c r="AM24">
        <f>VLOOKUP($A24,biomass!$A$2:$AQ$28,COLUMN(biomass!AM$2),FALSE)+VLOOKUP($A24,biomass!$A$32:$AQ$58,COLUMN(biomass!AM$32),FALSE)</f>
        <v>0</v>
      </c>
      <c r="AN24">
        <f>VLOOKUP($A24,biomass!$A$2:$AQ$28,COLUMN(biomass!AN$2),FALSE)+VLOOKUP($A24,biomass!$A$32:$AQ$58,COLUMN(biomass!AN$32),FALSE)</f>
        <v>0</v>
      </c>
      <c r="AO24">
        <f>VLOOKUP($A24,biomass!$A$2:$AQ$28,COLUMN(biomass!AO$2),FALSE)+VLOOKUP($A24,biomass!$A$32:$AQ$58,COLUMN(biomass!AO$32),FALSE)</f>
        <v>0</v>
      </c>
      <c r="AP24">
        <f>VLOOKUP($A24,biomass!$A$2:$AQ$28,COLUMN(biomass!AP$2),FALSE)+VLOOKUP($A24,biomass!$A$32:$AQ$58,COLUMN(biomass!AP$32),FALSE)</f>
        <v>0</v>
      </c>
      <c r="AQ24">
        <f>VLOOKUP($A24,biomass!$A$2:$AQ$28,COLUMN(biomass!AQ$2),FALSE)+VLOOKUP($A24,biomass!$A$32:$AQ$58,COLUMN(biomass!AQ$32),FALSE)</f>
        <v>0</v>
      </c>
    </row>
    <row r="25" spans="1:43">
      <c r="A25" s="37" t="s">
        <v>638</v>
      </c>
      <c r="B25">
        <f>VLOOKUP($A25,biomass!$A$2:$AQ$28,COLUMN(biomass!B$2),FALSE)+VLOOKUP($A25,biomass!$A$32:$AQ$58,COLUMN(biomass!B$32),FALSE)</f>
        <v>34678654245.067047</v>
      </c>
      <c r="C25">
        <f>VLOOKUP($A25,biomass!$A$2:$AQ$28,COLUMN(biomass!C$2),FALSE)+VLOOKUP($A25,biomass!$A$32:$AQ$58,COLUMN(biomass!C$32),FALSE)</f>
        <v>35209772710.206917</v>
      </c>
      <c r="D25">
        <f>VLOOKUP($A25,biomass!$A$2:$AQ$28,COLUMN(biomass!D$2),FALSE)+VLOOKUP($A25,biomass!$A$32:$AQ$58,COLUMN(biomass!D$32),FALSE)</f>
        <v>38465385654.893951</v>
      </c>
      <c r="E25">
        <f>VLOOKUP($A25,biomass!$A$2:$AQ$28,COLUMN(biomass!E$2),FALSE)+VLOOKUP($A25,biomass!$A$32:$AQ$58,COLUMN(biomass!E$32),FALSE)</f>
        <v>39208249471.083992</v>
      </c>
      <c r="F25">
        <f>VLOOKUP($A25,biomass!$A$2:$AQ$28,COLUMN(biomass!F$2),FALSE)+VLOOKUP($A25,biomass!$A$32:$AQ$58,COLUMN(biomass!F$32),FALSE)</f>
        <v>39866980569.32032</v>
      </c>
      <c r="G25">
        <f>VLOOKUP($A25,biomass!$A$2:$AQ$28,COLUMN(biomass!G$2),FALSE)+VLOOKUP($A25,biomass!$A$32:$AQ$58,COLUMN(biomass!G$32),FALSE)</f>
        <v>40468004778.492569</v>
      </c>
      <c r="H25">
        <f>VLOOKUP($A25,biomass!$A$2:$AQ$28,COLUMN(biomass!H$2),FALSE)+VLOOKUP($A25,biomass!$A$32:$AQ$58,COLUMN(biomass!H$32),FALSE)</f>
        <v>41027583468.274429</v>
      </c>
      <c r="I25">
        <f>VLOOKUP($A25,biomass!$A$2:$AQ$28,COLUMN(biomass!I$2),FALSE)+VLOOKUP($A25,biomass!$A$32:$AQ$58,COLUMN(biomass!I$32),FALSE)</f>
        <v>41534027883.070358</v>
      </c>
      <c r="J25">
        <f>VLOOKUP($A25,biomass!$A$2:$AQ$28,COLUMN(biomass!J$2),FALSE)+VLOOKUP($A25,biomass!$A$32:$AQ$58,COLUMN(biomass!J$32),FALSE)</f>
        <v>42029148293.598793</v>
      </c>
      <c r="K25">
        <f>VLOOKUP($A25,biomass!$A$2:$AQ$28,COLUMN(biomass!K$2),FALSE)+VLOOKUP($A25,biomass!$A$32:$AQ$58,COLUMN(biomass!K$32),FALSE)</f>
        <v>42514169529.281273</v>
      </c>
      <c r="L25">
        <f>VLOOKUP($A25,biomass!$A$2:$AQ$28,COLUMN(biomass!L$2),FALSE)+VLOOKUP($A25,biomass!$A$32:$AQ$58,COLUMN(biomass!L$32),FALSE)</f>
        <v>42990062614.323807</v>
      </c>
      <c r="M25">
        <f>VLOOKUP($A25,biomass!$A$2:$AQ$28,COLUMN(biomass!M$2),FALSE)+VLOOKUP($A25,biomass!$A$32:$AQ$58,COLUMN(biomass!M$32),FALSE)</f>
        <v>43393275546.271385</v>
      </c>
      <c r="N25">
        <f>VLOOKUP($A25,biomass!$A$2:$AQ$28,COLUMN(biomass!N$2),FALSE)+VLOOKUP($A25,biomass!$A$32:$AQ$58,COLUMN(biomass!N$32),FALSE)</f>
        <v>43787385179.586731</v>
      </c>
      <c r="O25">
        <f>VLOOKUP($A25,biomass!$A$2:$AQ$28,COLUMN(biomass!O$2),FALSE)+VLOOKUP($A25,biomass!$A$32:$AQ$58,COLUMN(biomass!O$32),FALSE)</f>
        <v>44172802392.355156</v>
      </c>
      <c r="P25">
        <f>VLOOKUP($A25,biomass!$A$2:$AQ$28,COLUMN(biomass!P$2),FALSE)+VLOOKUP($A25,biomass!$A$32:$AQ$58,COLUMN(biomass!P$32),FALSE)</f>
        <v>44549783652.887146</v>
      </c>
      <c r="Q25">
        <f>VLOOKUP($A25,biomass!$A$2:$AQ$28,COLUMN(biomass!Q$2),FALSE)+VLOOKUP($A25,biomass!$A$32:$AQ$58,COLUMN(biomass!Q$32),FALSE)</f>
        <v>44918006424.212975</v>
      </c>
      <c r="R25">
        <f>VLOOKUP($A25,biomass!$A$2:$AQ$28,COLUMN(biomass!R$2),FALSE)+VLOOKUP($A25,biomass!$A$32:$AQ$58,COLUMN(biomass!R$32),FALSE)</f>
        <v>45232704134.94207</v>
      </c>
      <c r="S25">
        <f>VLOOKUP($A25,biomass!$A$2:$AQ$28,COLUMN(biomass!S$2),FALSE)+VLOOKUP($A25,biomass!$A$32:$AQ$58,COLUMN(biomass!S$32),FALSE)</f>
        <v>45582487813.778885</v>
      </c>
      <c r="T25">
        <f>VLOOKUP($A25,biomass!$A$2:$AQ$28,COLUMN(biomass!T$2),FALSE)+VLOOKUP($A25,biomass!$A$32:$AQ$58,COLUMN(biomass!T$32),FALSE)</f>
        <v>45922289938.95253</v>
      </c>
      <c r="U25">
        <f>VLOOKUP($A25,biomass!$A$2:$AQ$28,COLUMN(biomass!U$2),FALSE)+VLOOKUP($A25,biomass!$A$32:$AQ$58,COLUMN(biomass!U$32),FALSE)</f>
        <v>46251356173.710625</v>
      </c>
      <c r="V25">
        <f>VLOOKUP($A25,biomass!$A$2:$AQ$28,COLUMN(biomass!V$2),FALSE)+VLOOKUP($A25,biomass!$A$32:$AQ$58,COLUMN(biomass!V$32),FALSE)</f>
        <v>46568852792.433601</v>
      </c>
      <c r="W25">
        <f>VLOOKUP($A25,biomass!$A$2:$AQ$28,COLUMN(biomass!W$2),FALSE)+VLOOKUP($A25,biomass!$A$32:$AQ$58,COLUMN(biomass!W$32),FALSE)</f>
        <v>46845578958.401802</v>
      </c>
      <c r="X25">
        <f>VLOOKUP($A25,biomass!$A$2:$AQ$28,COLUMN(biomass!X$2),FALSE)+VLOOKUP($A25,biomass!$A$32:$AQ$58,COLUMN(biomass!X$32),FALSE)</f>
        <v>47033398017.3041</v>
      </c>
      <c r="Y25">
        <f>VLOOKUP($A25,biomass!$A$2:$AQ$28,COLUMN(biomass!Y$2),FALSE)+VLOOKUP($A25,biomass!$A$32:$AQ$58,COLUMN(biomass!Y$32),FALSE)</f>
        <v>47176709651.530746</v>
      </c>
      <c r="Z25">
        <f>VLOOKUP($A25,biomass!$A$2:$AQ$28,COLUMN(biomass!Z$2),FALSE)+VLOOKUP($A25,biomass!$A$32:$AQ$58,COLUMN(biomass!Z$32),FALSE)</f>
        <v>47274289342.306488</v>
      </c>
      <c r="AA25">
        <f>VLOOKUP($A25,biomass!$A$2:$AQ$28,COLUMN(biomass!AA$2),FALSE)+VLOOKUP($A25,biomass!$A$32:$AQ$58,COLUMN(biomass!AA$32),FALSE)</f>
        <v>47324532033.009804</v>
      </c>
      <c r="AB25">
        <f>VLOOKUP($A25,biomass!$A$2:$AQ$28,COLUMN(biomass!AB$2),FALSE)+VLOOKUP($A25,biomass!$A$32:$AQ$58,COLUMN(biomass!AB$32),FALSE)</f>
        <v>47326407066.409927</v>
      </c>
      <c r="AC25">
        <f>VLOOKUP($A25,biomass!$A$2:$AQ$28,COLUMN(biomass!AC$2),FALSE)+VLOOKUP($A25,biomass!$A$32:$AQ$58,COLUMN(biomass!AC$32),FALSE)</f>
        <v>47279004719.870628</v>
      </c>
      <c r="AD25">
        <f>VLOOKUP($A25,biomass!$A$2:$AQ$28,COLUMN(biomass!AD$2),FALSE)+VLOOKUP($A25,biomass!$A$32:$AQ$58,COLUMN(biomass!AD$32),FALSE)</f>
        <v>47181549011.046165</v>
      </c>
      <c r="AE25">
        <f>VLOOKUP($A25,biomass!$A$2:$AQ$28,COLUMN(biomass!AE$2),FALSE)+VLOOKUP($A25,biomass!$A$32:$AQ$58,COLUMN(biomass!AE$32),FALSE)</f>
        <v>47032939752.100601</v>
      </c>
      <c r="AF25">
        <f>VLOOKUP($A25,biomass!$A$2:$AQ$28,COLUMN(biomass!AF$2),FALSE)+VLOOKUP($A25,biomass!$A$32:$AQ$58,COLUMN(biomass!AF$32),FALSE)</f>
        <v>46832708323.282799</v>
      </c>
      <c r="AG25">
        <f>VLOOKUP($A25,biomass!$A$2:$AQ$28,COLUMN(biomass!AG$2),FALSE)+VLOOKUP($A25,biomass!$A$32:$AQ$58,COLUMN(biomass!AG$32),FALSE)</f>
        <v>46580089512.764557</v>
      </c>
      <c r="AH25">
        <f>VLOOKUP($A25,biomass!$A$2:$AQ$28,COLUMN(biomass!AH$2),FALSE)+VLOOKUP($A25,biomass!$A$32:$AQ$58,COLUMN(biomass!AH$32),FALSE)</f>
        <v>46228584137.565605</v>
      </c>
      <c r="AI25">
        <f>VLOOKUP($A25,biomass!$A$2:$AQ$28,COLUMN(biomass!AI$2),FALSE)+VLOOKUP($A25,biomass!$A$32:$AQ$58,COLUMN(biomass!AI$32),FALSE)</f>
        <v>45824906203.843628</v>
      </c>
      <c r="AJ25">
        <f>VLOOKUP($A25,biomass!$A$2:$AQ$28,COLUMN(biomass!AJ$2),FALSE)+VLOOKUP($A25,biomass!$A$32:$AQ$58,COLUMN(biomass!AJ$32),FALSE)</f>
        <v>45369041981.630966</v>
      </c>
      <c r="AK25">
        <f>VLOOKUP($A25,biomass!$A$2:$AQ$28,COLUMN(biomass!AK$2),FALSE)+VLOOKUP($A25,biomass!$A$32:$AQ$58,COLUMN(biomass!AK$32),FALSE)</f>
        <v>44861199043.269608</v>
      </c>
      <c r="AL25">
        <f>VLOOKUP($A25,biomass!$A$2:$AQ$28,COLUMN(biomass!AL$2),FALSE)+VLOOKUP($A25,biomass!$A$32:$AQ$58,COLUMN(biomass!AL$32),FALSE)</f>
        <v>44301814017.107048</v>
      </c>
      <c r="AM25">
        <f>VLOOKUP($A25,biomass!$A$2:$AQ$28,COLUMN(biomass!AM$2),FALSE)+VLOOKUP($A25,biomass!$A$32:$AQ$58,COLUMN(biomass!AM$32),FALSE)</f>
        <v>43691117522.385994</v>
      </c>
      <c r="AN25">
        <f>VLOOKUP($A25,biomass!$A$2:$AQ$28,COLUMN(biomass!AN$2),FALSE)+VLOOKUP($A25,biomass!$A$32:$AQ$58,COLUMN(biomass!AN$32),FALSE)</f>
        <v>43030039561.566414</v>
      </c>
      <c r="AO25">
        <f>VLOOKUP($A25,biomass!$A$2:$AQ$28,COLUMN(biomass!AO$2),FALSE)+VLOOKUP($A25,biomass!$A$32:$AQ$58,COLUMN(biomass!AO$32),FALSE)</f>
        <v>42319326443.833641</v>
      </c>
      <c r="AP25">
        <f>VLOOKUP($A25,biomass!$A$2:$AQ$28,COLUMN(biomass!AP$2),FALSE)+VLOOKUP($A25,biomass!$A$32:$AQ$58,COLUMN(biomass!AP$32),FALSE)</f>
        <v>41560419770.776787</v>
      </c>
      <c r="AQ25">
        <f>VLOOKUP($A25,biomass!$A$2:$AQ$28,COLUMN(biomass!AQ$2),FALSE)+VLOOKUP($A25,biomass!$A$32:$AQ$58,COLUMN(biomass!AQ$32),FALSE)</f>
        <v>40754593302.568985</v>
      </c>
    </row>
    <row r="26" spans="1:43">
      <c r="A26" s="37" t="s">
        <v>613</v>
      </c>
      <c r="B26">
        <f>VLOOKUP($A26,biomass!$A$2:$AQ$28,COLUMN(biomass!B$2),FALSE)+VLOOKUP($A26,biomass!$A$32:$AQ$58,COLUMN(biomass!B$32),FALSE)</f>
        <v>0</v>
      </c>
      <c r="C26">
        <f>VLOOKUP($A26,biomass!$A$2:$AQ$28,COLUMN(biomass!C$2),FALSE)+VLOOKUP($A26,biomass!$A$32:$AQ$58,COLUMN(biomass!C$32),FALSE)</f>
        <v>0</v>
      </c>
      <c r="D26">
        <f>VLOOKUP($A26,biomass!$A$2:$AQ$28,COLUMN(biomass!D$2),FALSE)+VLOOKUP($A26,biomass!$A$32:$AQ$58,COLUMN(biomass!D$32),FALSE)</f>
        <v>0</v>
      </c>
      <c r="E26">
        <f>VLOOKUP($A26,biomass!$A$2:$AQ$28,COLUMN(biomass!E$2),FALSE)+VLOOKUP($A26,biomass!$A$32:$AQ$58,COLUMN(biomass!E$32),FALSE)</f>
        <v>0</v>
      </c>
      <c r="F26">
        <f>VLOOKUP($A26,biomass!$A$2:$AQ$28,COLUMN(biomass!F$2),FALSE)+VLOOKUP($A26,biomass!$A$32:$AQ$58,COLUMN(biomass!F$32),FALSE)</f>
        <v>0</v>
      </c>
      <c r="G26">
        <f>VLOOKUP($A26,biomass!$A$2:$AQ$28,COLUMN(biomass!G$2),FALSE)+VLOOKUP($A26,biomass!$A$32:$AQ$58,COLUMN(biomass!G$32),FALSE)</f>
        <v>0</v>
      </c>
      <c r="H26">
        <f>VLOOKUP($A26,biomass!$A$2:$AQ$28,COLUMN(biomass!H$2),FALSE)+VLOOKUP($A26,biomass!$A$32:$AQ$58,COLUMN(biomass!H$32),FALSE)</f>
        <v>0</v>
      </c>
      <c r="I26">
        <f>VLOOKUP($A26,biomass!$A$2:$AQ$28,COLUMN(biomass!I$2),FALSE)+VLOOKUP($A26,biomass!$A$32:$AQ$58,COLUMN(biomass!I$32),FALSE)</f>
        <v>0</v>
      </c>
      <c r="J26">
        <f>VLOOKUP($A26,biomass!$A$2:$AQ$28,COLUMN(biomass!J$2),FALSE)+VLOOKUP($A26,biomass!$A$32:$AQ$58,COLUMN(biomass!J$32),FALSE)</f>
        <v>0</v>
      </c>
      <c r="K26">
        <f>VLOOKUP($A26,biomass!$A$2:$AQ$28,COLUMN(biomass!K$2),FALSE)+VLOOKUP($A26,biomass!$A$32:$AQ$58,COLUMN(biomass!K$32),FALSE)</f>
        <v>0</v>
      </c>
      <c r="L26">
        <f>VLOOKUP($A26,biomass!$A$2:$AQ$28,COLUMN(biomass!L$2),FALSE)+VLOOKUP($A26,biomass!$A$32:$AQ$58,COLUMN(biomass!L$32),FALSE)</f>
        <v>0</v>
      </c>
      <c r="M26">
        <f>VLOOKUP($A26,biomass!$A$2:$AQ$28,COLUMN(biomass!M$2),FALSE)+VLOOKUP($A26,biomass!$A$32:$AQ$58,COLUMN(biomass!M$32),FALSE)</f>
        <v>0</v>
      </c>
      <c r="N26">
        <f>VLOOKUP($A26,biomass!$A$2:$AQ$28,COLUMN(biomass!N$2),FALSE)+VLOOKUP($A26,biomass!$A$32:$AQ$58,COLUMN(biomass!N$32),FALSE)</f>
        <v>0</v>
      </c>
      <c r="O26">
        <f>VLOOKUP($A26,biomass!$A$2:$AQ$28,COLUMN(biomass!O$2),FALSE)+VLOOKUP($A26,biomass!$A$32:$AQ$58,COLUMN(biomass!O$32),FALSE)</f>
        <v>0</v>
      </c>
      <c r="P26">
        <f>VLOOKUP($A26,biomass!$A$2:$AQ$28,COLUMN(biomass!P$2),FALSE)+VLOOKUP($A26,biomass!$A$32:$AQ$58,COLUMN(biomass!P$32),FALSE)</f>
        <v>0</v>
      </c>
      <c r="Q26">
        <f>VLOOKUP($A26,biomass!$A$2:$AQ$28,COLUMN(biomass!Q$2),FALSE)+VLOOKUP($A26,biomass!$A$32:$AQ$58,COLUMN(biomass!Q$32),FALSE)</f>
        <v>0</v>
      </c>
      <c r="R26">
        <f>VLOOKUP($A26,biomass!$A$2:$AQ$28,COLUMN(biomass!R$2),FALSE)+VLOOKUP($A26,biomass!$A$32:$AQ$58,COLUMN(biomass!R$32),FALSE)</f>
        <v>0</v>
      </c>
      <c r="S26">
        <f>VLOOKUP($A26,biomass!$A$2:$AQ$28,COLUMN(biomass!S$2),FALSE)+VLOOKUP($A26,biomass!$A$32:$AQ$58,COLUMN(biomass!S$32),FALSE)</f>
        <v>0</v>
      </c>
      <c r="T26">
        <f>VLOOKUP($A26,biomass!$A$2:$AQ$28,COLUMN(biomass!T$2),FALSE)+VLOOKUP($A26,biomass!$A$32:$AQ$58,COLUMN(biomass!T$32),FALSE)</f>
        <v>0</v>
      </c>
      <c r="U26">
        <f>VLOOKUP($A26,biomass!$A$2:$AQ$28,COLUMN(biomass!U$2),FALSE)+VLOOKUP($A26,biomass!$A$32:$AQ$58,COLUMN(biomass!U$32),FALSE)</f>
        <v>0</v>
      </c>
      <c r="V26">
        <f>VLOOKUP($A26,biomass!$A$2:$AQ$28,COLUMN(biomass!V$2),FALSE)+VLOOKUP($A26,biomass!$A$32:$AQ$58,COLUMN(biomass!V$32),FALSE)</f>
        <v>0</v>
      </c>
      <c r="W26">
        <f>VLOOKUP($A26,biomass!$A$2:$AQ$28,COLUMN(biomass!W$2),FALSE)+VLOOKUP($A26,biomass!$A$32:$AQ$58,COLUMN(biomass!W$32),FALSE)</f>
        <v>0</v>
      </c>
      <c r="X26">
        <f>VLOOKUP($A26,biomass!$A$2:$AQ$28,COLUMN(biomass!X$2),FALSE)+VLOOKUP($A26,biomass!$A$32:$AQ$58,COLUMN(biomass!X$32),FALSE)</f>
        <v>0</v>
      </c>
      <c r="Y26">
        <f>VLOOKUP($A26,biomass!$A$2:$AQ$28,COLUMN(biomass!Y$2),FALSE)+VLOOKUP($A26,biomass!$A$32:$AQ$58,COLUMN(biomass!Y$32),FALSE)</f>
        <v>0</v>
      </c>
      <c r="Z26">
        <f>VLOOKUP($A26,biomass!$A$2:$AQ$28,COLUMN(biomass!Z$2),FALSE)+VLOOKUP($A26,biomass!$A$32:$AQ$58,COLUMN(biomass!Z$32),FALSE)</f>
        <v>0</v>
      </c>
      <c r="AA26">
        <f>VLOOKUP($A26,biomass!$A$2:$AQ$28,COLUMN(biomass!AA$2),FALSE)+VLOOKUP($A26,biomass!$A$32:$AQ$58,COLUMN(biomass!AA$32),FALSE)</f>
        <v>0</v>
      </c>
      <c r="AB26">
        <f>VLOOKUP($A26,biomass!$A$2:$AQ$28,COLUMN(biomass!AB$2),FALSE)+VLOOKUP($A26,biomass!$A$32:$AQ$58,COLUMN(biomass!AB$32),FALSE)</f>
        <v>0</v>
      </c>
      <c r="AC26">
        <f>VLOOKUP($A26,biomass!$A$2:$AQ$28,COLUMN(biomass!AC$2),FALSE)+VLOOKUP($A26,biomass!$A$32:$AQ$58,COLUMN(biomass!AC$32),FALSE)</f>
        <v>0</v>
      </c>
      <c r="AD26">
        <f>VLOOKUP($A26,biomass!$A$2:$AQ$28,COLUMN(biomass!AD$2),FALSE)+VLOOKUP($A26,biomass!$A$32:$AQ$58,COLUMN(biomass!AD$32),FALSE)</f>
        <v>0</v>
      </c>
      <c r="AE26">
        <f>VLOOKUP($A26,biomass!$A$2:$AQ$28,COLUMN(biomass!AE$2),FALSE)+VLOOKUP($A26,biomass!$A$32:$AQ$58,COLUMN(biomass!AE$32),FALSE)</f>
        <v>0</v>
      </c>
      <c r="AF26">
        <f>VLOOKUP($A26,biomass!$A$2:$AQ$28,COLUMN(biomass!AF$2),FALSE)+VLOOKUP($A26,biomass!$A$32:$AQ$58,COLUMN(biomass!AF$32),FALSE)</f>
        <v>0</v>
      </c>
      <c r="AG26">
        <f>VLOOKUP($A26,biomass!$A$2:$AQ$28,COLUMN(biomass!AG$2),FALSE)+VLOOKUP($A26,biomass!$A$32:$AQ$58,COLUMN(biomass!AG$32),FALSE)</f>
        <v>0</v>
      </c>
      <c r="AH26">
        <f>VLOOKUP($A26,biomass!$A$2:$AQ$28,COLUMN(biomass!AH$2),FALSE)+VLOOKUP($A26,biomass!$A$32:$AQ$58,COLUMN(biomass!AH$32),FALSE)</f>
        <v>0</v>
      </c>
      <c r="AI26">
        <f>VLOOKUP($A26,biomass!$A$2:$AQ$28,COLUMN(biomass!AI$2),FALSE)+VLOOKUP($A26,biomass!$A$32:$AQ$58,COLUMN(biomass!AI$32),FALSE)</f>
        <v>0</v>
      </c>
      <c r="AJ26">
        <f>VLOOKUP($A26,biomass!$A$2:$AQ$28,COLUMN(biomass!AJ$2),FALSE)+VLOOKUP($A26,biomass!$A$32:$AQ$58,COLUMN(biomass!AJ$32),FALSE)</f>
        <v>0</v>
      </c>
      <c r="AK26">
        <f>VLOOKUP($A26,biomass!$A$2:$AQ$28,COLUMN(biomass!AK$2),FALSE)+VLOOKUP($A26,biomass!$A$32:$AQ$58,COLUMN(biomass!AK$32),FALSE)</f>
        <v>0</v>
      </c>
      <c r="AL26">
        <f>VLOOKUP($A26,biomass!$A$2:$AQ$28,COLUMN(biomass!AL$2),FALSE)+VLOOKUP($A26,biomass!$A$32:$AQ$58,COLUMN(biomass!AL$32),FALSE)</f>
        <v>0</v>
      </c>
      <c r="AM26">
        <f>VLOOKUP($A26,biomass!$A$2:$AQ$28,COLUMN(biomass!AM$2),FALSE)+VLOOKUP($A26,biomass!$A$32:$AQ$58,COLUMN(biomass!AM$32),FALSE)</f>
        <v>0</v>
      </c>
      <c r="AN26">
        <f>VLOOKUP($A26,biomass!$A$2:$AQ$28,COLUMN(biomass!AN$2),FALSE)+VLOOKUP($A26,biomass!$A$32:$AQ$58,COLUMN(biomass!AN$32),FALSE)</f>
        <v>0</v>
      </c>
      <c r="AO26">
        <f>VLOOKUP($A26,biomass!$A$2:$AQ$28,COLUMN(biomass!AO$2),FALSE)+VLOOKUP($A26,biomass!$A$32:$AQ$58,COLUMN(biomass!AO$32),FALSE)</f>
        <v>0</v>
      </c>
      <c r="AP26">
        <f>VLOOKUP($A26,biomass!$A$2:$AQ$28,COLUMN(biomass!AP$2),FALSE)+VLOOKUP($A26,biomass!$A$32:$AQ$58,COLUMN(biomass!AP$32),FALSE)</f>
        <v>0</v>
      </c>
      <c r="AQ26">
        <f>VLOOKUP($A26,biomass!$A$2:$AQ$28,COLUMN(biomass!AQ$2),FALSE)+VLOOKUP($A26,biomass!$A$32:$AQ$58,COLUMN(biomass!AQ$32),FALSE)</f>
        <v>0</v>
      </c>
    </row>
    <row r="27" spans="1:43">
      <c r="A27" s="410" t="s">
        <v>641</v>
      </c>
      <c r="B27">
        <f>VLOOKUP($A27,biomass!$A$2:$AQ$28,COLUMN(biomass!B$2),FALSE)+VLOOKUP($A27,biomass!$A$32:$AQ$58,COLUMN(biomass!B$32),FALSE)</f>
        <v>0</v>
      </c>
      <c r="C27">
        <f>VLOOKUP($A27,biomass!$A$2:$AQ$28,COLUMN(biomass!C$2),FALSE)+VLOOKUP($A27,biomass!$A$32:$AQ$58,COLUMN(biomass!C$32),FALSE)</f>
        <v>0</v>
      </c>
      <c r="D27">
        <f>VLOOKUP($A27,biomass!$A$2:$AQ$28,COLUMN(biomass!D$2),FALSE)+VLOOKUP($A27,biomass!$A$32:$AQ$58,COLUMN(biomass!D$32),FALSE)</f>
        <v>0</v>
      </c>
      <c r="E27">
        <f>VLOOKUP($A27,biomass!$A$2:$AQ$28,COLUMN(biomass!E$2),FALSE)+VLOOKUP($A27,biomass!$A$32:$AQ$58,COLUMN(biomass!E$32),FALSE)</f>
        <v>0</v>
      </c>
      <c r="F27">
        <f>VLOOKUP($A27,biomass!$A$2:$AQ$28,COLUMN(biomass!F$2),FALSE)+VLOOKUP($A27,biomass!$A$32:$AQ$58,COLUMN(biomass!F$32),FALSE)</f>
        <v>0</v>
      </c>
      <c r="G27">
        <f>VLOOKUP($A27,biomass!$A$2:$AQ$28,COLUMN(biomass!G$2),FALSE)+VLOOKUP($A27,biomass!$A$32:$AQ$58,COLUMN(biomass!G$32),FALSE)</f>
        <v>0</v>
      </c>
      <c r="H27">
        <f>VLOOKUP($A27,biomass!$A$2:$AQ$28,COLUMN(biomass!H$2),FALSE)+VLOOKUP($A27,biomass!$A$32:$AQ$58,COLUMN(biomass!H$32),FALSE)</f>
        <v>0</v>
      </c>
      <c r="I27">
        <f>VLOOKUP($A27,biomass!$A$2:$AQ$28,COLUMN(biomass!I$2),FALSE)+VLOOKUP($A27,biomass!$A$32:$AQ$58,COLUMN(biomass!I$32),FALSE)</f>
        <v>0</v>
      </c>
      <c r="J27">
        <f>VLOOKUP($A27,biomass!$A$2:$AQ$28,COLUMN(biomass!J$2),FALSE)+VLOOKUP($A27,biomass!$A$32:$AQ$58,COLUMN(biomass!J$32),FALSE)</f>
        <v>0</v>
      </c>
      <c r="K27">
        <f>VLOOKUP($A27,biomass!$A$2:$AQ$28,COLUMN(biomass!K$2),FALSE)+VLOOKUP($A27,biomass!$A$32:$AQ$58,COLUMN(biomass!K$32),FALSE)</f>
        <v>0</v>
      </c>
      <c r="L27">
        <f>VLOOKUP($A27,biomass!$A$2:$AQ$28,COLUMN(biomass!L$2),FALSE)+VLOOKUP($A27,biomass!$A$32:$AQ$58,COLUMN(biomass!L$32),FALSE)</f>
        <v>0</v>
      </c>
      <c r="M27">
        <f>VLOOKUP($A27,biomass!$A$2:$AQ$28,COLUMN(biomass!M$2),FALSE)+VLOOKUP($A27,biomass!$A$32:$AQ$58,COLUMN(biomass!M$32),FALSE)</f>
        <v>0</v>
      </c>
      <c r="N27">
        <f>VLOOKUP($A27,biomass!$A$2:$AQ$28,COLUMN(biomass!N$2),FALSE)+VLOOKUP($A27,biomass!$A$32:$AQ$58,COLUMN(biomass!N$32),FALSE)</f>
        <v>0</v>
      </c>
      <c r="O27">
        <f>VLOOKUP($A27,biomass!$A$2:$AQ$28,COLUMN(biomass!O$2),FALSE)+VLOOKUP($A27,biomass!$A$32:$AQ$58,COLUMN(biomass!O$32),FALSE)</f>
        <v>0</v>
      </c>
      <c r="P27">
        <f>VLOOKUP($A27,biomass!$A$2:$AQ$28,COLUMN(biomass!P$2),FALSE)+VLOOKUP($A27,biomass!$A$32:$AQ$58,COLUMN(biomass!P$32),FALSE)</f>
        <v>0</v>
      </c>
      <c r="Q27">
        <f>VLOOKUP($A27,biomass!$A$2:$AQ$28,COLUMN(biomass!Q$2),FALSE)+VLOOKUP($A27,biomass!$A$32:$AQ$58,COLUMN(biomass!Q$32),FALSE)</f>
        <v>0</v>
      </c>
      <c r="R27">
        <f>VLOOKUP($A27,biomass!$A$2:$AQ$28,COLUMN(biomass!R$2),FALSE)+VLOOKUP($A27,biomass!$A$32:$AQ$58,COLUMN(biomass!R$32),FALSE)</f>
        <v>0</v>
      </c>
      <c r="S27">
        <f>VLOOKUP($A27,biomass!$A$2:$AQ$28,COLUMN(biomass!S$2),FALSE)+VLOOKUP($A27,biomass!$A$32:$AQ$58,COLUMN(biomass!S$32),FALSE)</f>
        <v>0</v>
      </c>
      <c r="T27">
        <f>VLOOKUP($A27,biomass!$A$2:$AQ$28,COLUMN(biomass!T$2),FALSE)+VLOOKUP($A27,biomass!$A$32:$AQ$58,COLUMN(biomass!T$32),FALSE)</f>
        <v>0</v>
      </c>
      <c r="U27">
        <f>VLOOKUP($A27,biomass!$A$2:$AQ$28,COLUMN(biomass!U$2),FALSE)+VLOOKUP($A27,biomass!$A$32:$AQ$58,COLUMN(biomass!U$32),FALSE)</f>
        <v>0</v>
      </c>
      <c r="V27">
        <f>VLOOKUP($A27,biomass!$A$2:$AQ$28,COLUMN(biomass!V$2),FALSE)+VLOOKUP($A27,biomass!$A$32:$AQ$58,COLUMN(biomass!V$32),FALSE)</f>
        <v>0</v>
      </c>
      <c r="W27">
        <f>VLOOKUP($A27,biomass!$A$2:$AQ$28,COLUMN(biomass!W$2),FALSE)+VLOOKUP($A27,biomass!$A$32:$AQ$58,COLUMN(biomass!W$32),FALSE)</f>
        <v>0</v>
      </c>
      <c r="X27">
        <f>VLOOKUP($A27,biomass!$A$2:$AQ$28,COLUMN(biomass!X$2),FALSE)+VLOOKUP($A27,biomass!$A$32:$AQ$58,COLUMN(biomass!X$32),FALSE)</f>
        <v>0</v>
      </c>
      <c r="Y27">
        <f>VLOOKUP($A27,biomass!$A$2:$AQ$28,COLUMN(biomass!Y$2),FALSE)+VLOOKUP($A27,biomass!$A$32:$AQ$58,COLUMN(biomass!Y$32),FALSE)</f>
        <v>0</v>
      </c>
      <c r="Z27">
        <f>VLOOKUP($A27,biomass!$A$2:$AQ$28,COLUMN(biomass!Z$2),FALSE)+VLOOKUP($A27,biomass!$A$32:$AQ$58,COLUMN(biomass!Z$32),FALSE)</f>
        <v>0</v>
      </c>
      <c r="AA27">
        <f>VLOOKUP($A27,biomass!$A$2:$AQ$28,COLUMN(biomass!AA$2),FALSE)+VLOOKUP($A27,biomass!$A$32:$AQ$58,COLUMN(biomass!AA$32),FALSE)</f>
        <v>0</v>
      </c>
      <c r="AB27">
        <f>VLOOKUP($A27,biomass!$A$2:$AQ$28,COLUMN(biomass!AB$2),FALSE)+VLOOKUP($A27,biomass!$A$32:$AQ$58,COLUMN(biomass!AB$32),FALSE)</f>
        <v>0</v>
      </c>
      <c r="AC27">
        <f>VLOOKUP($A27,biomass!$A$2:$AQ$28,COLUMN(biomass!AC$2),FALSE)+VLOOKUP($A27,biomass!$A$32:$AQ$58,COLUMN(biomass!AC$32),FALSE)</f>
        <v>0</v>
      </c>
      <c r="AD27">
        <f>VLOOKUP($A27,biomass!$A$2:$AQ$28,COLUMN(biomass!AD$2),FALSE)+VLOOKUP($A27,biomass!$A$32:$AQ$58,COLUMN(biomass!AD$32),FALSE)</f>
        <v>0</v>
      </c>
      <c r="AE27">
        <f>VLOOKUP($A27,biomass!$A$2:$AQ$28,COLUMN(biomass!AE$2),FALSE)+VLOOKUP($A27,biomass!$A$32:$AQ$58,COLUMN(biomass!AE$32),FALSE)</f>
        <v>0</v>
      </c>
      <c r="AF27">
        <f>VLOOKUP($A27,biomass!$A$2:$AQ$28,COLUMN(biomass!AF$2),FALSE)+VLOOKUP($A27,biomass!$A$32:$AQ$58,COLUMN(biomass!AF$32),FALSE)</f>
        <v>0</v>
      </c>
      <c r="AG27">
        <f>VLOOKUP($A27,biomass!$A$2:$AQ$28,COLUMN(biomass!AG$2),FALSE)+VLOOKUP($A27,biomass!$A$32:$AQ$58,COLUMN(biomass!AG$32),FALSE)</f>
        <v>0</v>
      </c>
      <c r="AH27">
        <f>VLOOKUP($A27,biomass!$A$2:$AQ$28,COLUMN(biomass!AH$2),FALSE)+VLOOKUP($A27,biomass!$A$32:$AQ$58,COLUMN(biomass!AH$32),FALSE)</f>
        <v>0</v>
      </c>
      <c r="AI27">
        <f>VLOOKUP($A27,biomass!$A$2:$AQ$28,COLUMN(biomass!AI$2),FALSE)+VLOOKUP($A27,biomass!$A$32:$AQ$58,COLUMN(biomass!AI$32),FALSE)</f>
        <v>0</v>
      </c>
      <c r="AJ27">
        <f>VLOOKUP($A27,biomass!$A$2:$AQ$28,COLUMN(biomass!AJ$2),FALSE)+VLOOKUP($A27,biomass!$A$32:$AQ$58,COLUMN(biomass!AJ$32),FALSE)</f>
        <v>0</v>
      </c>
      <c r="AK27">
        <f>VLOOKUP($A27,biomass!$A$2:$AQ$28,COLUMN(biomass!AK$2),FALSE)+VLOOKUP($A27,biomass!$A$32:$AQ$58,COLUMN(biomass!AK$32),FALSE)</f>
        <v>0</v>
      </c>
      <c r="AL27">
        <f>VLOOKUP($A27,biomass!$A$2:$AQ$28,COLUMN(biomass!AL$2),FALSE)+VLOOKUP($A27,biomass!$A$32:$AQ$58,COLUMN(biomass!AL$32),FALSE)</f>
        <v>0</v>
      </c>
      <c r="AM27">
        <f>VLOOKUP($A27,biomass!$A$2:$AQ$28,COLUMN(biomass!AM$2),FALSE)+VLOOKUP($A27,biomass!$A$32:$AQ$58,COLUMN(biomass!AM$32),FALSE)</f>
        <v>0</v>
      </c>
      <c r="AN27">
        <f>VLOOKUP($A27,biomass!$A$2:$AQ$28,COLUMN(biomass!AN$2),FALSE)+VLOOKUP($A27,biomass!$A$32:$AQ$58,COLUMN(biomass!AN$32),FALSE)</f>
        <v>0</v>
      </c>
      <c r="AO27">
        <f>VLOOKUP($A27,biomass!$A$2:$AQ$28,COLUMN(biomass!AO$2),FALSE)+VLOOKUP($A27,biomass!$A$32:$AQ$58,COLUMN(biomass!AO$32),FALSE)</f>
        <v>0</v>
      </c>
      <c r="AP27">
        <f>VLOOKUP($A27,biomass!$A$2:$AQ$28,COLUMN(biomass!AP$2),FALSE)+VLOOKUP($A27,biomass!$A$32:$AQ$58,COLUMN(biomass!AP$32),FALSE)</f>
        <v>0</v>
      </c>
      <c r="AQ27">
        <f>VLOOKUP($A27,biomass!$A$2:$AQ$28,COLUMN(biomass!AQ$2),FALSE)+VLOOKUP($A27,biomass!$A$32:$AQ$58,COLUMN(biomass!AQ$32),FALSE)</f>
        <v>0</v>
      </c>
    </row>
  </sheetData>
  <phoneticPr fontId="2"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1C24D-5011-47B4-A519-12198FD3ADC9}">
  <sheetPr>
    <tabColor rgb="FF002060"/>
  </sheetPr>
  <dimension ref="A1:AQ27"/>
  <sheetViews>
    <sheetView zoomScale="85" zoomScaleNormal="85" workbookViewId="0">
      <selection activeCell="F36" sqref="F36"/>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s="2" customFormat="1">
      <c r="A2" s="32" t="s">
        <v>617</v>
      </c>
      <c r="B2" s="405">
        <v>0</v>
      </c>
      <c r="C2" s="173">
        <v>0</v>
      </c>
      <c r="D2" s="173">
        <v>0</v>
      </c>
      <c r="E2" s="173">
        <v>0</v>
      </c>
      <c r="F2" s="173">
        <v>0</v>
      </c>
      <c r="G2" s="173">
        <v>0</v>
      </c>
      <c r="H2" s="173">
        <v>0</v>
      </c>
      <c r="I2" s="173">
        <v>0</v>
      </c>
      <c r="J2" s="173">
        <v>0</v>
      </c>
      <c r="K2" s="173">
        <v>0</v>
      </c>
      <c r="L2" s="173">
        <v>0</v>
      </c>
      <c r="M2" s="173">
        <v>0</v>
      </c>
      <c r="N2" s="173">
        <v>0</v>
      </c>
      <c r="O2" s="173">
        <v>0</v>
      </c>
      <c r="P2" s="173">
        <v>0</v>
      </c>
      <c r="Q2" s="173">
        <v>0</v>
      </c>
      <c r="R2" s="173">
        <v>0</v>
      </c>
      <c r="S2" s="173">
        <v>0</v>
      </c>
      <c r="T2" s="173">
        <v>0</v>
      </c>
      <c r="U2" s="173">
        <v>0</v>
      </c>
      <c r="V2" s="173">
        <v>0</v>
      </c>
      <c r="W2" s="173">
        <v>0</v>
      </c>
      <c r="X2" s="173">
        <v>0</v>
      </c>
      <c r="Y2" s="173">
        <v>0</v>
      </c>
      <c r="Z2" s="173">
        <v>0</v>
      </c>
      <c r="AA2" s="173">
        <v>0</v>
      </c>
      <c r="AB2" s="173">
        <v>0</v>
      </c>
      <c r="AC2" s="173">
        <v>0</v>
      </c>
      <c r="AD2" s="173">
        <v>0</v>
      </c>
      <c r="AE2" s="173">
        <v>0</v>
      </c>
      <c r="AF2" s="173">
        <v>0</v>
      </c>
      <c r="AG2" s="173">
        <v>0</v>
      </c>
      <c r="AH2" s="173">
        <v>0</v>
      </c>
      <c r="AI2" s="173">
        <v>0</v>
      </c>
      <c r="AJ2" s="173">
        <v>0</v>
      </c>
      <c r="AK2" s="173">
        <v>0</v>
      </c>
      <c r="AL2" s="173">
        <v>0</v>
      </c>
      <c r="AM2" s="173">
        <v>0</v>
      </c>
      <c r="AN2" s="173">
        <v>0</v>
      </c>
      <c r="AO2" s="173">
        <v>0</v>
      </c>
      <c r="AP2" s="173">
        <v>0</v>
      </c>
      <c r="AQ2" s="174">
        <v>0</v>
      </c>
    </row>
    <row r="3" spans="1:43" s="2" customFormat="1">
      <c r="A3" s="37" t="s">
        <v>611</v>
      </c>
      <c r="B3" s="406">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407">
        <v>0</v>
      </c>
    </row>
    <row r="4" spans="1:43" s="2" customFormat="1">
      <c r="A4" s="37" t="s">
        <v>618</v>
      </c>
      <c r="B4" s="406">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407">
        <v>0</v>
      </c>
    </row>
    <row r="5" spans="1:43" s="2" customFormat="1">
      <c r="A5" s="37" t="s">
        <v>619</v>
      </c>
      <c r="B5" s="406">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407">
        <v>0</v>
      </c>
    </row>
    <row r="6" spans="1:43" s="2" customFormat="1">
      <c r="A6" s="37" t="s">
        <v>620</v>
      </c>
      <c r="B6" s="406">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407">
        <v>0</v>
      </c>
    </row>
    <row r="7" spans="1:43" s="2" customFormat="1">
      <c r="A7" s="37" t="s">
        <v>621</v>
      </c>
      <c r="B7" s="406">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407">
        <v>0</v>
      </c>
    </row>
    <row r="8" spans="1:43" s="2" customFormat="1">
      <c r="A8" s="37" t="s">
        <v>622</v>
      </c>
      <c r="B8" s="406">
        <v>0</v>
      </c>
      <c r="C8" s="2">
        <v>0</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407">
        <v>0</v>
      </c>
    </row>
    <row r="9" spans="1:43" s="2" customFormat="1">
      <c r="A9" s="37" t="s">
        <v>623</v>
      </c>
      <c r="B9" s="406">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407">
        <v>0</v>
      </c>
    </row>
    <row r="10" spans="1:43" s="2" customFormat="1">
      <c r="A10" s="37" t="s">
        <v>624</v>
      </c>
      <c r="B10" s="406">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407">
        <v>0</v>
      </c>
    </row>
    <row r="11" spans="1:43" s="2" customFormat="1">
      <c r="A11" s="37" t="s">
        <v>612</v>
      </c>
      <c r="B11" s="406">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0</v>
      </c>
      <c r="AO11" s="2">
        <v>0</v>
      </c>
      <c r="AP11" s="2">
        <v>0</v>
      </c>
      <c r="AQ11" s="407">
        <v>0</v>
      </c>
    </row>
    <row r="12" spans="1:43" s="2" customFormat="1">
      <c r="A12" s="37" t="s">
        <v>625</v>
      </c>
      <c r="B12" s="406">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407">
        <v>0</v>
      </c>
    </row>
    <row r="13" spans="1:43" s="2" customFormat="1">
      <c r="A13" s="37" t="s">
        <v>626</v>
      </c>
      <c r="B13" s="406">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407">
        <v>0</v>
      </c>
    </row>
    <row r="14" spans="1:43" s="2" customFormat="1">
      <c r="A14" s="37" t="s">
        <v>627</v>
      </c>
      <c r="B14" s="406">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407">
        <v>0</v>
      </c>
    </row>
    <row r="15" spans="1:43" s="2" customFormat="1">
      <c r="A15" s="37" t="s">
        <v>628</v>
      </c>
      <c r="B15" s="406">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407">
        <v>0</v>
      </c>
    </row>
    <row r="16" spans="1:43" s="2" customFormat="1">
      <c r="A16" s="37" t="s">
        <v>629</v>
      </c>
      <c r="B16" s="406">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407">
        <v>0</v>
      </c>
    </row>
    <row r="17" spans="1:43" s="2" customFormat="1">
      <c r="A17" s="37" t="s">
        <v>630</v>
      </c>
      <c r="B17" s="406">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407">
        <v>0</v>
      </c>
    </row>
    <row r="18" spans="1:43" s="2" customFormat="1">
      <c r="A18" s="37" t="s">
        <v>631</v>
      </c>
      <c r="B18" s="406">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407">
        <v>0</v>
      </c>
    </row>
    <row r="19" spans="1:43" s="2" customFormat="1">
      <c r="A19" s="37" t="s">
        <v>632</v>
      </c>
      <c r="B19" s="406">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407">
        <v>0</v>
      </c>
    </row>
    <row r="20" spans="1:43" s="2" customFormat="1">
      <c r="A20" s="37" t="s">
        <v>633</v>
      </c>
      <c r="B20" s="406">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407">
        <v>0</v>
      </c>
    </row>
    <row r="21" spans="1:43" s="2" customFormat="1">
      <c r="A21" s="37" t="s">
        <v>634</v>
      </c>
      <c r="B21" s="406">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407">
        <v>0</v>
      </c>
    </row>
    <row r="22" spans="1:43" s="2" customFormat="1">
      <c r="A22" s="37" t="s">
        <v>635</v>
      </c>
      <c r="B22" s="406">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407">
        <v>0</v>
      </c>
    </row>
    <row r="23" spans="1:43" s="2" customFormat="1">
      <c r="A23" s="37" t="s">
        <v>636</v>
      </c>
      <c r="B23" s="406">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407">
        <v>0</v>
      </c>
    </row>
    <row r="24" spans="1:43" s="2" customFormat="1">
      <c r="A24" s="37" t="s">
        <v>637</v>
      </c>
      <c r="B24" s="406">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407">
        <v>0</v>
      </c>
    </row>
    <row r="25" spans="1:43" s="2" customFormat="1">
      <c r="A25" s="37" t="s">
        <v>638</v>
      </c>
      <c r="B25" s="406">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407">
        <v>0</v>
      </c>
    </row>
    <row r="26" spans="1:43" s="2" customFormat="1">
      <c r="A26" s="37" t="s">
        <v>613</v>
      </c>
      <c r="B26" s="408">
        <v>0</v>
      </c>
      <c r="C26" s="185">
        <v>0</v>
      </c>
      <c r="D26" s="185">
        <v>0</v>
      </c>
      <c r="E26" s="185">
        <v>0</v>
      </c>
      <c r="F26" s="185">
        <v>0</v>
      </c>
      <c r="G26" s="185">
        <v>0</v>
      </c>
      <c r="H26" s="185">
        <v>0</v>
      </c>
      <c r="I26" s="185">
        <v>0</v>
      </c>
      <c r="J26" s="185">
        <v>0</v>
      </c>
      <c r="K26" s="185">
        <v>0</v>
      </c>
      <c r="L26" s="185">
        <v>0</v>
      </c>
      <c r="M26" s="185">
        <v>0</v>
      </c>
      <c r="N26" s="185">
        <v>0</v>
      </c>
      <c r="O26" s="185">
        <v>0</v>
      </c>
      <c r="P26" s="185">
        <v>0</v>
      </c>
      <c r="Q26" s="185">
        <v>0</v>
      </c>
      <c r="R26" s="185">
        <v>0</v>
      </c>
      <c r="S26" s="185">
        <v>0</v>
      </c>
      <c r="T26" s="185">
        <v>0</v>
      </c>
      <c r="U26" s="185">
        <v>0</v>
      </c>
      <c r="V26" s="185">
        <v>0</v>
      </c>
      <c r="W26" s="185">
        <v>0</v>
      </c>
      <c r="X26" s="185">
        <v>0</v>
      </c>
      <c r="Y26" s="185">
        <v>0</v>
      </c>
      <c r="Z26" s="185">
        <v>0</v>
      </c>
      <c r="AA26" s="185">
        <v>0</v>
      </c>
      <c r="AB26" s="185">
        <v>0</v>
      </c>
      <c r="AC26" s="185">
        <v>0</v>
      </c>
      <c r="AD26" s="185">
        <v>0</v>
      </c>
      <c r="AE26" s="185">
        <v>0</v>
      </c>
      <c r="AF26" s="185">
        <v>0</v>
      </c>
      <c r="AG26" s="185">
        <v>0</v>
      </c>
      <c r="AH26" s="185">
        <v>0</v>
      </c>
      <c r="AI26" s="185">
        <v>0</v>
      </c>
      <c r="AJ26" s="185">
        <v>0</v>
      </c>
      <c r="AK26" s="185">
        <v>0</v>
      </c>
      <c r="AL26" s="185">
        <v>0</v>
      </c>
      <c r="AM26" s="185">
        <v>0</v>
      </c>
      <c r="AN26" s="185">
        <v>0</v>
      </c>
      <c r="AO26" s="185">
        <v>0</v>
      </c>
      <c r="AP26" s="185">
        <v>0</v>
      </c>
      <c r="AQ26" s="409">
        <v>0</v>
      </c>
    </row>
    <row r="27" spans="1:43">
      <c r="A27" s="410" t="s">
        <v>641</v>
      </c>
      <c r="B27" s="408">
        <v>0</v>
      </c>
      <c r="C27" s="185">
        <v>0</v>
      </c>
      <c r="D27" s="185">
        <v>0</v>
      </c>
      <c r="E27" s="185">
        <v>0</v>
      </c>
      <c r="F27" s="185">
        <v>0</v>
      </c>
      <c r="G27" s="185">
        <v>0</v>
      </c>
      <c r="H27" s="185">
        <v>0</v>
      </c>
      <c r="I27" s="185">
        <v>0</v>
      </c>
      <c r="J27" s="185">
        <v>0</v>
      </c>
      <c r="K27" s="185">
        <v>0</v>
      </c>
      <c r="L27" s="185">
        <v>0</v>
      </c>
      <c r="M27" s="185">
        <v>0</v>
      </c>
      <c r="N27" s="185">
        <v>0</v>
      </c>
      <c r="O27" s="185">
        <v>0</v>
      </c>
      <c r="P27" s="185">
        <v>0</v>
      </c>
      <c r="Q27" s="185">
        <v>0</v>
      </c>
      <c r="R27" s="185">
        <v>0</v>
      </c>
      <c r="S27" s="185">
        <v>0</v>
      </c>
      <c r="T27" s="185">
        <v>0</v>
      </c>
      <c r="U27" s="185">
        <v>0</v>
      </c>
      <c r="V27" s="185">
        <v>0</v>
      </c>
      <c r="W27" s="185">
        <v>0</v>
      </c>
      <c r="X27" s="185">
        <v>0</v>
      </c>
      <c r="Y27" s="185">
        <v>0</v>
      </c>
      <c r="Z27" s="185">
        <v>0</v>
      </c>
      <c r="AA27" s="185">
        <v>0</v>
      </c>
      <c r="AB27" s="185">
        <v>0</v>
      </c>
      <c r="AC27" s="185">
        <v>0</v>
      </c>
      <c r="AD27" s="185">
        <v>0</v>
      </c>
      <c r="AE27" s="185">
        <v>0</v>
      </c>
      <c r="AF27" s="185">
        <v>0</v>
      </c>
      <c r="AG27" s="185">
        <v>0</v>
      </c>
      <c r="AH27" s="185">
        <v>0</v>
      </c>
      <c r="AI27" s="185">
        <v>0</v>
      </c>
      <c r="AJ27" s="185">
        <v>0</v>
      </c>
      <c r="AK27" s="185">
        <v>0</v>
      </c>
      <c r="AL27" s="185">
        <v>0</v>
      </c>
      <c r="AM27" s="185">
        <v>0</v>
      </c>
      <c r="AN27" s="185">
        <v>0</v>
      </c>
      <c r="AO27" s="185">
        <v>0</v>
      </c>
      <c r="AP27" s="185">
        <v>0</v>
      </c>
      <c r="AQ27" s="409">
        <v>0</v>
      </c>
    </row>
  </sheetData>
  <phoneticPr fontId="2"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9E0D2-F3A7-48D6-9D94-46EF4DE40F06}">
  <sheetPr>
    <tabColor theme="8" tint="-0.499984740745262"/>
  </sheetPr>
  <dimension ref="A1:AQ27"/>
  <sheetViews>
    <sheetView workbookViewId="0">
      <selection activeCell="J35" sqref="J35"/>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IF(VLOOKUP('BPoIFUfE-coal'!$A2,'BIFUbC-coal'!$A$1:$AQ$27,COLUMN('BIFUbC-coal'!B$1),FALSE)=0,1,VLOOKUP('BPoIFUfE-coal'!$A2,Coal!$A$2:$AQ$28,COLUMN(Coal!B$2),FALSE)/VLOOKUP('BPoIFUfE-coal'!$A2,'BIFUbC-coal'!$A$1:$AQ$27,COLUMN('BIFUbC-coal'!B$1),FALSE))</f>
        <v>1</v>
      </c>
      <c r="C2">
        <f>IF(VLOOKUP('BPoIFUfE-coal'!$A2,'BIFUbC-coal'!$A$1:$AQ$27,COLUMN('BIFUbC-coal'!C$1),FALSE)=0,1,VLOOKUP('BPoIFUfE-coal'!$A2,Coal!$A$2:$AQ$28,COLUMN(Coal!C$2),FALSE)/VLOOKUP('BPoIFUfE-coal'!$A2,'BIFUbC-coal'!$A$1:$AQ$27,COLUMN('BIFUbC-coal'!C$1),FALSE))</f>
        <v>1</v>
      </c>
      <c r="D2">
        <f>IF(VLOOKUP('BPoIFUfE-coal'!$A2,'BIFUbC-coal'!$A$1:$AQ$27,COLUMN('BIFUbC-coal'!D$1),FALSE)=0,1,VLOOKUP('BPoIFUfE-coal'!$A2,Coal!$A$2:$AQ$28,COLUMN(Coal!D$2),FALSE)/VLOOKUP('BPoIFUfE-coal'!$A2,'BIFUbC-coal'!$A$1:$AQ$27,COLUMN('BIFUbC-coal'!D$1),FALSE))</f>
        <v>1</v>
      </c>
      <c r="E2">
        <f>IF(VLOOKUP('BPoIFUfE-coal'!$A2,'BIFUbC-coal'!$A$1:$AQ$27,COLUMN('BIFUbC-coal'!E$1),FALSE)=0,1,VLOOKUP('BPoIFUfE-coal'!$A2,Coal!$A$2:$AQ$28,COLUMN(Coal!E$2),FALSE)/VLOOKUP('BPoIFUfE-coal'!$A2,'BIFUbC-coal'!$A$1:$AQ$27,COLUMN('BIFUbC-coal'!E$1),FALSE))</f>
        <v>1</v>
      </c>
      <c r="F2">
        <f>IF(VLOOKUP('BPoIFUfE-coal'!$A2,'BIFUbC-coal'!$A$1:$AQ$27,COLUMN('BIFUbC-coal'!F$1),FALSE)=0,1,VLOOKUP('BPoIFUfE-coal'!$A2,Coal!$A$2:$AQ$28,COLUMN(Coal!F$2),FALSE)/VLOOKUP('BPoIFUfE-coal'!$A2,'BIFUbC-coal'!$A$1:$AQ$27,COLUMN('BIFUbC-coal'!F$1),FALSE))</f>
        <v>1</v>
      </c>
      <c r="G2">
        <f>IF(VLOOKUP('BPoIFUfE-coal'!$A2,'BIFUbC-coal'!$A$1:$AQ$27,COLUMN('BIFUbC-coal'!G$1),FALSE)=0,1,VLOOKUP('BPoIFUfE-coal'!$A2,Coal!$A$2:$AQ$28,COLUMN(Coal!G$2),FALSE)/VLOOKUP('BPoIFUfE-coal'!$A2,'BIFUbC-coal'!$A$1:$AQ$27,COLUMN('BIFUbC-coal'!G$1),FALSE))</f>
        <v>1</v>
      </c>
      <c r="H2">
        <f>IF(VLOOKUP('BPoIFUfE-coal'!$A2,'BIFUbC-coal'!$A$1:$AQ$27,COLUMN('BIFUbC-coal'!H$1),FALSE)=0,1,VLOOKUP('BPoIFUfE-coal'!$A2,Coal!$A$2:$AQ$28,COLUMN(Coal!H$2),FALSE)/VLOOKUP('BPoIFUfE-coal'!$A2,'BIFUbC-coal'!$A$1:$AQ$27,COLUMN('BIFUbC-coal'!H$1),FALSE))</f>
        <v>1</v>
      </c>
      <c r="I2">
        <f>IF(VLOOKUP('BPoIFUfE-coal'!$A2,'BIFUbC-coal'!$A$1:$AQ$27,COLUMN('BIFUbC-coal'!I$1),FALSE)=0,1,VLOOKUP('BPoIFUfE-coal'!$A2,Coal!$A$2:$AQ$28,COLUMN(Coal!I$2),FALSE)/VLOOKUP('BPoIFUfE-coal'!$A2,'BIFUbC-coal'!$A$1:$AQ$27,COLUMN('BIFUbC-coal'!I$1),FALSE))</f>
        <v>1</v>
      </c>
      <c r="J2">
        <f>IF(VLOOKUP('BPoIFUfE-coal'!$A2,'BIFUbC-coal'!$A$1:$AQ$27,COLUMN('BIFUbC-coal'!J$1),FALSE)=0,1,VLOOKUP('BPoIFUfE-coal'!$A2,Coal!$A$2:$AQ$28,COLUMN(Coal!J$2),FALSE)/VLOOKUP('BPoIFUfE-coal'!$A2,'BIFUbC-coal'!$A$1:$AQ$27,COLUMN('BIFUbC-coal'!J$1),FALSE))</f>
        <v>1</v>
      </c>
      <c r="K2">
        <f>IF(VLOOKUP('BPoIFUfE-coal'!$A2,'BIFUbC-coal'!$A$1:$AQ$27,COLUMN('BIFUbC-coal'!K$1),FALSE)=0,1,VLOOKUP('BPoIFUfE-coal'!$A2,Coal!$A$2:$AQ$28,COLUMN(Coal!K$2),FALSE)/VLOOKUP('BPoIFUfE-coal'!$A2,'BIFUbC-coal'!$A$1:$AQ$27,COLUMN('BIFUbC-coal'!K$1),FALSE))</f>
        <v>1</v>
      </c>
      <c r="L2">
        <f>IF(VLOOKUP('BPoIFUfE-coal'!$A2,'BIFUbC-coal'!$A$1:$AQ$27,COLUMN('BIFUbC-coal'!L$1),FALSE)=0,1,VLOOKUP('BPoIFUfE-coal'!$A2,Coal!$A$2:$AQ$28,COLUMN(Coal!L$2),FALSE)/VLOOKUP('BPoIFUfE-coal'!$A2,'BIFUbC-coal'!$A$1:$AQ$27,COLUMN('BIFUbC-coal'!L$1),FALSE))</f>
        <v>1</v>
      </c>
      <c r="M2">
        <f>IF(VLOOKUP('BPoIFUfE-coal'!$A2,'BIFUbC-coal'!$A$1:$AQ$27,COLUMN('BIFUbC-coal'!M$1),FALSE)=0,1,VLOOKUP('BPoIFUfE-coal'!$A2,Coal!$A$2:$AQ$28,COLUMN(Coal!M$2),FALSE)/VLOOKUP('BPoIFUfE-coal'!$A2,'BIFUbC-coal'!$A$1:$AQ$27,COLUMN('BIFUbC-coal'!M$1),FALSE))</f>
        <v>1</v>
      </c>
      <c r="N2">
        <f>IF(VLOOKUP('BPoIFUfE-coal'!$A2,'BIFUbC-coal'!$A$1:$AQ$27,COLUMN('BIFUbC-coal'!N$1),FALSE)=0,1,VLOOKUP('BPoIFUfE-coal'!$A2,Coal!$A$2:$AQ$28,COLUMN(Coal!N$2),FALSE)/VLOOKUP('BPoIFUfE-coal'!$A2,'BIFUbC-coal'!$A$1:$AQ$27,COLUMN('BIFUbC-coal'!N$1),FALSE))</f>
        <v>1</v>
      </c>
      <c r="O2">
        <f>IF(VLOOKUP('BPoIFUfE-coal'!$A2,'BIFUbC-coal'!$A$1:$AQ$27,COLUMN('BIFUbC-coal'!O$1),FALSE)=0,1,VLOOKUP('BPoIFUfE-coal'!$A2,Coal!$A$2:$AQ$28,COLUMN(Coal!O$2),FALSE)/VLOOKUP('BPoIFUfE-coal'!$A2,'BIFUbC-coal'!$A$1:$AQ$27,COLUMN('BIFUbC-coal'!O$1),FALSE))</f>
        <v>1</v>
      </c>
      <c r="P2">
        <f>IF(VLOOKUP('BPoIFUfE-coal'!$A2,'BIFUbC-coal'!$A$1:$AQ$27,COLUMN('BIFUbC-coal'!P$1),FALSE)=0,1,VLOOKUP('BPoIFUfE-coal'!$A2,Coal!$A$2:$AQ$28,COLUMN(Coal!P$2),FALSE)/VLOOKUP('BPoIFUfE-coal'!$A2,'BIFUbC-coal'!$A$1:$AQ$27,COLUMN('BIFUbC-coal'!P$1),FALSE))</f>
        <v>1</v>
      </c>
      <c r="Q2">
        <f>IF(VLOOKUP('BPoIFUfE-coal'!$A2,'BIFUbC-coal'!$A$1:$AQ$27,COLUMN('BIFUbC-coal'!Q$1),FALSE)=0,1,VLOOKUP('BPoIFUfE-coal'!$A2,Coal!$A$2:$AQ$28,COLUMN(Coal!Q$2),FALSE)/VLOOKUP('BPoIFUfE-coal'!$A2,'BIFUbC-coal'!$A$1:$AQ$27,COLUMN('BIFUbC-coal'!Q$1),FALSE))</f>
        <v>1</v>
      </c>
      <c r="R2">
        <f>IF(VLOOKUP('BPoIFUfE-coal'!$A2,'BIFUbC-coal'!$A$1:$AQ$27,COLUMN('BIFUbC-coal'!R$1),FALSE)=0,1,VLOOKUP('BPoIFUfE-coal'!$A2,Coal!$A$2:$AQ$28,COLUMN(Coal!R$2),FALSE)/VLOOKUP('BPoIFUfE-coal'!$A2,'BIFUbC-coal'!$A$1:$AQ$27,COLUMN('BIFUbC-coal'!R$1),FALSE))</f>
        <v>1</v>
      </c>
      <c r="S2">
        <f>IF(VLOOKUP('BPoIFUfE-coal'!$A2,'BIFUbC-coal'!$A$1:$AQ$27,COLUMN('BIFUbC-coal'!S$1),FALSE)=0,1,VLOOKUP('BPoIFUfE-coal'!$A2,Coal!$A$2:$AQ$28,COLUMN(Coal!S$2),FALSE)/VLOOKUP('BPoIFUfE-coal'!$A2,'BIFUbC-coal'!$A$1:$AQ$27,COLUMN('BIFUbC-coal'!S$1),FALSE))</f>
        <v>1</v>
      </c>
      <c r="T2">
        <f>IF(VLOOKUP('BPoIFUfE-coal'!$A2,'BIFUbC-coal'!$A$1:$AQ$27,COLUMN('BIFUbC-coal'!T$1),FALSE)=0,1,VLOOKUP('BPoIFUfE-coal'!$A2,Coal!$A$2:$AQ$28,COLUMN(Coal!T$2),FALSE)/VLOOKUP('BPoIFUfE-coal'!$A2,'BIFUbC-coal'!$A$1:$AQ$27,COLUMN('BIFUbC-coal'!T$1),FALSE))</f>
        <v>1</v>
      </c>
      <c r="U2">
        <f>IF(VLOOKUP('BPoIFUfE-coal'!$A2,'BIFUbC-coal'!$A$1:$AQ$27,COLUMN('BIFUbC-coal'!U$1),FALSE)=0,1,VLOOKUP('BPoIFUfE-coal'!$A2,Coal!$A$2:$AQ$28,COLUMN(Coal!U$2),FALSE)/VLOOKUP('BPoIFUfE-coal'!$A2,'BIFUbC-coal'!$A$1:$AQ$27,COLUMN('BIFUbC-coal'!U$1),FALSE))</f>
        <v>1</v>
      </c>
      <c r="V2">
        <f>IF(VLOOKUP('BPoIFUfE-coal'!$A2,'BIFUbC-coal'!$A$1:$AQ$27,COLUMN('BIFUbC-coal'!V$1),FALSE)=0,1,VLOOKUP('BPoIFUfE-coal'!$A2,Coal!$A$2:$AQ$28,COLUMN(Coal!V$2),FALSE)/VLOOKUP('BPoIFUfE-coal'!$A2,'BIFUbC-coal'!$A$1:$AQ$27,COLUMN('BIFUbC-coal'!V$1),FALSE))</f>
        <v>1</v>
      </c>
      <c r="W2">
        <f>IF(VLOOKUP('BPoIFUfE-coal'!$A2,'BIFUbC-coal'!$A$1:$AQ$27,COLUMN('BIFUbC-coal'!W$1),FALSE)=0,1,VLOOKUP('BPoIFUfE-coal'!$A2,Coal!$A$2:$AQ$28,COLUMN(Coal!W$2),FALSE)/VLOOKUP('BPoIFUfE-coal'!$A2,'BIFUbC-coal'!$A$1:$AQ$27,COLUMN('BIFUbC-coal'!W$1),FALSE))</f>
        <v>1</v>
      </c>
      <c r="X2">
        <f>IF(VLOOKUP('BPoIFUfE-coal'!$A2,'BIFUbC-coal'!$A$1:$AQ$27,COLUMN('BIFUbC-coal'!X$1),FALSE)=0,1,VLOOKUP('BPoIFUfE-coal'!$A2,Coal!$A$2:$AQ$28,COLUMN(Coal!X$2),FALSE)/VLOOKUP('BPoIFUfE-coal'!$A2,'BIFUbC-coal'!$A$1:$AQ$27,COLUMN('BIFUbC-coal'!X$1),FALSE))</f>
        <v>1</v>
      </c>
      <c r="Y2">
        <f>IF(VLOOKUP('BPoIFUfE-coal'!$A2,'BIFUbC-coal'!$A$1:$AQ$27,COLUMN('BIFUbC-coal'!Y$1),FALSE)=0,1,VLOOKUP('BPoIFUfE-coal'!$A2,Coal!$A$2:$AQ$28,COLUMN(Coal!Y$2),FALSE)/VLOOKUP('BPoIFUfE-coal'!$A2,'BIFUbC-coal'!$A$1:$AQ$27,COLUMN('BIFUbC-coal'!Y$1),FALSE))</f>
        <v>1</v>
      </c>
      <c r="Z2">
        <f>IF(VLOOKUP('BPoIFUfE-coal'!$A2,'BIFUbC-coal'!$A$1:$AQ$27,COLUMN('BIFUbC-coal'!Z$1),FALSE)=0,1,VLOOKUP('BPoIFUfE-coal'!$A2,Coal!$A$2:$AQ$28,COLUMN(Coal!Z$2),FALSE)/VLOOKUP('BPoIFUfE-coal'!$A2,'BIFUbC-coal'!$A$1:$AQ$27,COLUMN('BIFUbC-coal'!Z$1),FALSE))</f>
        <v>1</v>
      </c>
      <c r="AA2">
        <f>IF(VLOOKUP('BPoIFUfE-coal'!$A2,'BIFUbC-coal'!$A$1:$AQ$27,COLUMN('BIFUbC-coal'!AA$1),FALSE)=0,1,VLOOKUP('BPoIFUfE-coal'!$A2,Coal!$A$2:$AQ$28,COLUMN(Coal!AA$2),FALSE)/VLOOKUP('BPoIFUfE-coal'!$A2,'BIFUbC-coal'!$A$1:$AQ$27,COLUMN('BIFUbC-coal'!AA$1),FALSE))</f>
        <v>1</v>
      </c>
      <c r="AB2">
        <f>IF(VLOOKUP('BPoIFUfE-coal'!$A2,'BIFUbC-coal'!$A$1:$AQ$27,COLUMN('BIFUbC-coal'!AB$1),FALSE)=0,1,VLOOKUP('BPoIFUfE-coal'!$A2,Coal!$A$2:$AQ$28,COLUMN(Coal!AB$2),FALSE)/VLOOKUP('BPoIFUfE-coal'!$A2,'BIFUbC-coal'!$A$1:$AQ$27,COLUMN('BIFUbC-coal'!AB$1),FALSE))</f>
        <v>1</v>
      </c>
      <c r="AC2">
        <f>IF(VLOOKUP('BPoIFUfE-coal'!$A2,'BIFUbC-coal'!$A$1:$AQ$27,COLUMN('BIFUbC-coal'!AC$1),FALSE)=0,1,VLOOKUP('BPoIFUfE-coal'!$A2,Coal!$A$2:$AQ$28,COLUMN(Coal!AC$2),FALSE)/VLOOKUP('BPoIFUfE-coal'!$A2,'BIFUbC-coal'!$A$1:$AQ$27,COLUMN('BIFUbC-coal'!AC$1),FALSE))</f>
        <v>1</v>
      </c>
      <c r="AD2">
        <f>IF(VLOOKUP('BPoIFUfE-coal'!$A2,'BIFUbC-coal'!$A$1:$AQ$27,COLUMN('BIFUbC-coal'!AD$1),FALSE)=0,1,VLOOKUP('BPoIFUfE-coal'!$A2,Coal!$A$2:$AQ$28,COLUMN(Coal!AD$2),FALSE)/VLOOKUP('BPoIFUfE-coal'!$A2,'BIFUbC-coal'!$A$1:$AQ$27,COLUMN('BIFUbC-coal'!AD$1),FALSE))</f>
        <v>1</v>
      </c>
      <c r="AE2">
        <f>IF(VLOOKUP('BPoIFUfE-coal'!$A2,'BIFUbC-coal'!$A$1:$AQ$27,COLUMN('BIFUbC-coal'!AE$1),FALSE)=0,1,VLOOKUP('BPoIFUfE-coal'!$A2,Coal!$A$2:$AQ$28,COLUMN(Coal!AE$2),FALSE)/VLOOKUP('BPoIFUfE-coal'!$A2,'BIFUbC-coal'!$A$1:$AQ$27,COLUMN('BIFUbC-coal'!AE$1),FALSE))</f>
        <v>1</v>
      </c>
      <c r="AF2">
        <f>IF(VLOOKUP('BPoIFUfE-coal'!$A2,'BIFUbC-coal'!$A$1:$AQ$27,COLUMN('BIFUbC-coal'!AF$1),FALSE)=0,1,VLOOKUP('BPoIFUfE-coal'!$A2,Coal!$A$2:$AQ$28,COLUMN(Coal!AF$2),FALSE)/VLOOKUP('BPoIFUfE-coal'!$A2,'BIFUbC-coal'!$A$1:$AQ$27,COLUMN('BIFUbC-coal'!AF$1),FALSE))</f>
        <v>1</v>
      </c>
      <c r="AG2">
        <f>IF(VLOOKUP('BPoIFUfE-coal'!$A2,'BIFUbC-coal'!$A$1:$AQ$27,COLUMN('BIFUbC-coal'!AG$1),FALSE)=0,1,VLOOKUP('BPoIFUfE-coal'!$A2,Coal!$A$2:$AQ$28,COLUMN(Coal!AG$2),FALSE)/VLOOKUP('BPoIFUfE-coal'!$A2,'BIFUbC-coal'!$A$1:$AQ$27,COLUMN('BIFUbC-coal'!AG$1),FALSE))</f>
        <v>1</v>
      </c>
      <c r="AH2">
        <f>IF(VLOOKUP('BPoIFUfE-coal'!$A2,'BIFUbC-coal'!$A$1:$AQ$27,COLUMN('BIFUbC-coal'!AH$1),FALSE)=0,1,VLOOKUP('BPoIFUfE-coal'!$A2,Coal!$A$2:$AQ$28,COLUMN(Coal!AH$2),FALSE)/VLOOKUP('BPoIFUfE-coal'!$A2,'BIFUbC-coal'!$A$1:$AQ$27,COLUMN('BIFUbC-coal'!AH$1),FALSE))</f>
        <v>1</v>
      </c>
      <c r="AI2">
        <f>IF(VLOOKUP('BPoIFUfE-coal'!$A2,'BIFUbC-coal'!$A$1:$AQ$27,COLUMN('BIFUbC-coal'!AI$1),FALSE)=0,1,VLOOKUP('BPoIFUfE-coal'!$A2,Coal!$A$2:$AQ$28,COLUMN(Coal!AI$2),FALSE)/VLOOKUP('BPoIFUfE-coal'!$A2,'BIFUbC-coal'!$A$1:$AQ$27,COLUMN('BIFUbC-coal'!AI$1),FALSE))</f>
        <v>1</v>
      </c>
      <c r="AJ2">
        <f>IF(VLOOKUP('BPoIFUfE-coal'!$A2,'BIFUbC-coal'!$A$1:$AQ$27,COLUMN('BIFUbC-coal'!AJ$1),FALSE)=0,1,VLOOKUP('BPoIFUfE-coal'!$A2,Coal!$A$2:$AQ$28,COLUMN(Coal!AJ$2),FALSE)/VLOOKUP('BPoIFUfE-coal'!$A2,'BIFUbC-coal'!$A$1:$AQ$27,COLUMN('BIFUbC-coal'!AJ$1),FALSE))</f>
        <v>1</v>
      </c>
      <c r="AK2">
        <f>IF(VLOOKUP('BPoIFUfE-coal'!$A2,'BIFUbC-coal'!$A$1:$AQ$27,COLUMN('BIFUbC-coal'!AK$1),FALSE)=0,1,VLOOKUP('BPoIFUfE-coal'!$A2,Coal!$A$2:$AQ$28,COLUMN(Coal!AK$2),FALSE)/VLOOKUP('BPoIFUfE-coal'!$A2,'BIFUbC-coal'!$A$1:$AQ$27,COLUMN('BIFUbC-coal'!AK$1),FALSE))</f>
        <v>1</v>
      </c>
      <c r="AL2">
        <f>IF(VLOOKUP('BPoIFUfE-coal'!$A2,'BIFUbC-coal'!$A$1:$AQ$27,COLUMN('BIFUbC-coal'!AL$1),FALSE)=0,1,VLOOKUP('BPoIFUfE-coal'!$A2,Coal!$A$2:$AQ$28,COLUMN(Coal!AL$2),FALSE)/VLOOKUP('BPoIFUfE-coal'!$A2,'BIFUbC-coal'!$A$1:$AQ$27,COLUMN('BIFUbC-coal'!AL$1),FALSE))</f>
        <v>1</v>
      </c>
      <c r="AM2">
        <f>IF(VLOOKUP('BPoIFUfE-coal'!$A2,'BIFUbC-coal'!$A$1:$AQ$27,COLUMN('BIFUbC-coal'!AM$1),FALSE)=0,1,VLOOKUP('BPoIFUfE-coal'!$A2,Coal!$A$2:$AQ$28,COLUMN(Coal!AM$2),FALSE)/VLOOKUP('BPoIFUfE-coal'!$A2,'BIFUbC-coal'!$A$1:$AQ$27,COLUMN('BIFUbC-coal'!AM$1),FALSE))</f>
        <v>1</v>
      </c>
      <c r="AN2">
        <f>IF(VLOOKUP('BPoIFUfE-coal'!$A2,'BIFUbC-coal'!$A$1:$AQ$27,COLUMN('BIFUbC-coal'!AN$1),FALSE)=0,1,VLOOKUP('BPoIFUfE-coal'!$A2,Coal!$A$2:$AQ$28,COLUMN(Coal!AN$2),FALSE)/VLOOKUP('BPoIFUfE-coal'!$A2,'BIFUbC-coal'!$A$1:$AQ$27,COLUMN('BIFUbC-coal'!AN$1),FALSE))</f>
        <v>1</v>
      </c>
      <c r="AO2">
        <f>IF(VLOOKUP('BPoIFUfE-coal'!$A2,'BIFUbC-coal'!$A$1:$AQ$27,COLUMN('BIFUbC-coal'!AO$1),FALSE)=0,1,VLOOKUP('BPoIFUfE-coal'!$A2,Coal!$A$2:$AQ$28,COLUMN(Coal!AO$2),FALSE)/VLOOKUP('BPoIFUfE-coal'!$A2,'BIFUbC-coal'!$A$1:$AQ$27,COLUMN('BIFUbC-coal'!AO$1),FALSE))</f>
        <v>1</v>
      </c>
      <c r="AP2">
        <f>IF(VLOOKUP('BPoIFUfE-coal'!$A2,'BIFUbC-coal'!$A$1:$AQ$27,COLUMN('BIFUbC-coal'!AP$1),FALSE)=0,1,VLOOKUP('BPoIFUfE-coal'!$A2,Coal!$A$2:$AQ$28,COLUMN(Coal!AP$2),FALSE)/VLOOKUP('BPoIFUfE-coal'!$A2,'BIFUbC-coal'!$A$1:$AQ$27,COLUMN('BIFUbC-coal'!AP$1),FALSE))</f>
        <v>1</v>
      </c>
      <c r="AQ2">
        <f>IF(VLOOKUP('BPoIFUfE-coal'!$A2,'BIFUbC-coal'!$A$1:$AQ$27,COLUMN('BIFUbC-coal'!AQ$1),FALSE)=0,1,VLOOKUP('BPoIFUfE-coal'!$A2,Coal!$A$2:$AQ$28,COLUMN(Coal!AQ$2),FALSE)/VLOOKUP('BPoIFUfE-coal'!$A2,'BIFUbC-coal'!$A$1:$AQ$27,COLUMN('BIFUbC-coal'!AQ$1),FALSE))</f>
        <v>1</v>
      </c>
    </row>
    <row r="3" spans="1:43">
      <c r="A3" s="37" t="s">
        <v>611</v>
      </c>
      <c r="B3">
        <f>IF(VLOOKUP('BPoIFUfE-coal'!$A3,'BIFUbC-coal'!$A$1:$AQ$27,COLUMN('BIFUbC-coal'!B$1),FALSE)=0,1,VLOOKUP('BPoIFUfE-coal'!$A3,Coal!$A$2:$AQ$28,COLUMN(Coal!B$2),FALSE)/VLOOKUP('BPoIFUfE-coal'!$A3,'BIFUbC-coal'!$A$1:$AQ$27,COLUMN('BIFUbC-coal'!B$1),FALSE))</f>
        <v>1</v>
      </c>
      <c r="C3">
        <f>IF(VLOOKUP('BPoIFUfE-coal'!$A3,'BIFUbC-coal'!$A$1:$AQ$27,COLUMN('BIFUbC-coal'!C$1),FALSE)=0,1,VLOOKUP('BPoIFUfE-coal'!$A3,Coal!$A$2:$AQ$28,COLUMN(Coal!C$2),FALSE)/VLOOKUP('BPoIFUfE-coal'!$A3,'BIFUbC-coal'!$A$1:$AQ$27,COLUMN('BIFUbC-coal'!C$1),FALSE))</f>
        <v>1</v>
      </c>
      <c r="D3">
        <f>IF(VLOOKUP('BPoIFUfE-coal'!$A3,'BIFUbC-coal'!$A$1:$AQ$27,COLUMN('BIFUbC-coal'!D$1),FALSE)=0,1,VLOOKUP('BPoIFUfE-coal'!$A3,Coal!$A$2:$AQ$28,COLUMN(Coal!D$2),FALSE)/VLOOKUP('BPoIFUfE-coal'!$A3,'BIFUbC-coal'!$A$1:$AQ$27,COLUMN('BIFUbC-coal'!D$1),FALSE))</f>
        <v>1</v>
      </c>
      <c r="E3">
        <f>IF(VLOOKUP('BPoIFUfE-coal'!$A3,'BIFUbC-coal'!$A$1:$AQ$27,COLUMN('BIFUbC-coal'!E$1),FALSE)=0,1,VLOOKUP('BPoIFUfE-coal'!$A3,Coal!$A$2:$AQ$28,COLUMN(Coal!E$2),FALSE)/VLOOKUP('BPoIFUfE-coal'!$A3,'BIFUbC-coal'!$A$1:$AQ$27,COLUMN('BIFUbC-coal'!E$1),FALSE))</f>
        <v>1</v>
      </c>
      <c r="F3">
        <f>IF(VLOOKUP('BPoIFUfE-coal'!$A3,'BIFUbC-coal'!$A$1:$AQ$27,COLUMN('BIFUbC-coal'!F$1),FALSE)=0,1,VLOOKUP('BPoIFUfE-coal'!$A3,Coal!$A$2:$AQ$28,COLUMN(Coal!F$2),FALSE)/VLOOKUP('BPoIFUfE-coal'!$A3,'BIFUbC-coal'!$A$1:$AQ$27,COLUMN('BIFUbC-coal'!F$1),FALSE))</f>
        <v>1</v>
      </c>
      <c r="G3">
        <f>IF(VLOOKUP('BPoIFUfE-coal'!$A3,'BIFUbC-coal'!$A$1:$AQ$27,COLUMN('BIFUbC-coal'!G$1),FALSE)=0,1,VLOOKUP('BPoIFUfE-coal'!$A3,Coal!$A$2:$AQ$28,COLUMN(Coal!G$2),FALSE)/VLOOKUP('BPoIFUfE-coal'!$A3,'BIFUbC-coal'!$A$1:$AQ$27,COLUMN('BIFUbC-coal'!G$1),FALSE))</f>
        <v>1</v>
      </c>
      <c r="H3">
        <f>IF(VLOOKUP('BPoIFUfE-coal'!$A3,'BIFUbC-coal'!$A$1:$AQ$27,COLUMN('BIFUbC-coal'!H$1),FALSE)=0,1,VLOOKUP('BPoIFUfE-coal'!$A3,Coal!$A$2:$AQ$28,COLUMN(Coal!H$2),FALSE)/VLOOKUP('BPoIFUfE-coal'!$A3,'BIFUbC-coal'!$A$1:$AQ$27,COLUMN('BIFUbC-coal'!H$1),FALSE))</f>
        <v>1</v>
      </c>
      <c r="I3">
        <f>IF(VLOOKUP('BPoIFUfE-coal'!$A3,'BIFUbC-coal'!$A$1:$AQ$27,COLUMN('BIFUbC-coal'!I$1),FALSE)=0,1,VLOOKUP('BPoIFUfE-coal'!$A3,Coal!$A$2:$AQ$28,COLUMN(Coal!I$2),FALSE)/VLOOKUP('BPoIFUfE-coal'!$A3,'BIFUbC-coal'!$A$1:$AQ$27,COLUMN('BIFUbC-coal'!I$1),FALSE))</f>
        <v>1</v>
      </c>
      <c r="J3">
        <f>IF(VLOOKUP('BPoIFUfE-coal'!$A3,'BIFUbC-coal'!$A$1:$AQ$27,COLUMN('BIFUbC-coal'!J$1),FALSE)=0,1,VLOOKUP('BPoIFUfE-coal'!$A3,Coal!$A$2:$AQ$28,COLUMN(Coal!J$2),FALSE)/VLOOKUP('BPoIFUfE-coal'!$A3,'BIFUbC-coal'!$A$1:$AQ$27,COLUMN('BIFUbC-coal'!J$1),FALSE))</f>
        <v>1</v>
      </c>
      <c r="K3">
        <f>IF(VLOOKUP('BPoIFUfE-coal'!$A3,'BIFUbC-coal'!$A$1:$AQ$27,COLUMN('BIFUbC-coal'!K$1),FALSE)=0,1,VLOOKUP('BPoIFUfE-coal'!$A3,Coal!$A$2:$AQ$28,COLUMN(Coal!K$2),FALSE)/VLOOKUP('BPoIFUfE-coal'!$A3,'BIFUbC-coal'!$A$1:$AQ$27,COLUMN('BIFUbC-coal'!K$1),FALSE))</f>
        <v>1</v>
      </c>
      <c r="L3">
        <f>IF(VLOOKUP('BPoIFUfE-coal'!$A3,'BIFUbC-coal'!$A$1:$AQ$27,COLUMN('BIFUbC-coal'!L$1),FALSE)=0,1,VLOOKUP('BPoIFUfE-coal'!$A3,Coal!$A$2:$AQ$28,COLUMN(Coal!L$2),FALSE)/VLOOKUP('BPoIFUfE-coal'!$A3,'BIFUbC-coal'!$A$1:$AQ$27,COLUMN('BIFUbC-coal'!L$1),FALSE))</f>
        <v>1</v>
      </c>
      <c r="M3">
        <f>IF(VLOOKUP('BPoIFUfE-coal'!$A3,'BIFUbC-coal'!$A$1:$AQ$27,COLUMN('BIFUbC-coal'!M$1),FALSE)=0,1,VLOOKUP('BPoIFUfE-coal'!$A3,Coal!$A$2:$AQ$28,COLUMN(Coal!M$2),FALSE)/VLOOKUP('BPoIFUfE-coal'!$A3,'BIFUbC-coal'!$A$1:$AQ$27,COLUMN('BIFUbC-coal'!M$1),FALSE))</f>
        <v>1</v>
      </c>
      <c r="N3">
        <f>IF(VLOOKUP('BPoIFUfE-coal'!$A3,'BIFUbC-coal'!$A$1:$AQ$27,COLUMN('BIFUbC-coal'!N$1),FALSE)=0,1,VLOOKUP('BPoIFUfE-coal'!$A3,Coal!$A$2:$AQ$28,COLUMN(Coal!N$2),FALSE)/VLOOKUP('BPoIFUfE-coal'!$A3,'BIFUbC-coal'!$A$1:$AQ$27,COLUMN('BIFUbC-coal'!N$1),FALSE))</f>
        <v>1</v>
      </c>
      <c r="O3">
        <f>IF(VLOOKUP('BPoIFUfE-coal'!$A3,'BIFUbC-coal'!$A$1:$AQ$27,COLUMN('BIFUbC-coal'!O$1),FALSE)=0,1,VLOOKUP('BPoIFUfE-coal'!$A3,Coal!$A$2:$AQ$28,COLUMN(Coal!O$2),FALSE)/VLOOKUP('BPoIFUfE-coal'!$A3,'BIFUbC-coal'!$A$1:$AQ$27,COLUMN('BIFUbC-coal'!O$1),FALSE))</f>
        <v>1</v>
      </c>
      <c r="P3">
        <f>IF(VLOOKUP('BPoIFUfE-coal'!$A3,'BIFUbC-coal'!$A$1:$AQ$27,COLUMN('BIFUbC-coal'!P$1),FALSE)=0,1,VLOOKUP('BPoIFUfE-coal'!$A3,Coal!$A$2:$AQ$28,COLUMN(Coal!P$2),FALSE)/VLOOKUP('BPoIFUfE-coal'!$A3,'BIFUbC-coal'!$A$1:$AQ$27,COLUMN('BIFUbC-coal'!P$1),FALSE))</f>
        <v>1</v>
      </c>
      <c r="Q3">
        <f>IF(VLOOKUP('BPoIFUfE-coal'!$A3,'BIFUbC-coal'!$A$1:$AQ$27,COLUMN('BIFUbC-coal'!Q$1),FALSE)=0,1,VLOOKUP('BPoIFUfE-coal'!$A3,Coal!$A$2:$AQ$28,COLUMN(Coal!Q$2),FALSE)/VLOOKUP('BPoIFUfE-coal'!$A3,'BIFUbC-coal'!$A$1:$AQ$27,COLUMN('BIFUbC-coal'!Q$1),FALSE))</f>
        <v>1</v>
      </c>
      <c r="R3">
        <f>IF(VLOOKUP('BPoIFUfE-coal'!$A3,'BIFUbC-coal'!$A$1:$AQ$27,COLUMN('BIFUbC-coal'!R$1),FALSE)=0,1,VLOOKUP('BPoIFUfE-coal'!$A3,Coal!$A$2:$AQ$28,COLUMN(Coal!R$2),FALSE)/VLOOKUP('BPoIFUfE-coal'!$A3,'BIFUbC-coal'!$A$1:$AQ$27,COLUMN('BIFUbC-coal'!R$1),FALSE))</f>
        <v>1</v>
      </c>
      <c r="S3">
        <f>IF(VLOOKUP('BPoIFUfE-coal'!$A3,'BIFUbC-coal'!$A$1:$AQ$27,COLUMN('BIFUbC-coal'!S$1),FALSE)=0,1,VLOOKUP('BPoIFUfE-coal'!$A3,Coal!$A$2:$AQ$28,COLUMN(Coal!S$2),FALSE)/VLOOKUP('BPoIFUfE-coal'!$A3,'BIFUbC-coal'!$A$1:$AQ$27,COLUMN('BIFUbC-coal'!S$1),FALSE))</f>
        <v>1</v>
      </c>
      <c r="T3">
        <f>IF(VLOOKUP('BPoIFUfE-coal'!$A3,'BIFUbC-coal'!$A$1:$AQ$27,COLUMN('BIFUbC-coal'!T$1),FALSE)=0,1,VLOOKUP('BPoIFUfE-coal'!$A3,Coal!$A$2:$AQ$28,COLUMN(Coal!T$2),FALSE)/VLOOKUP('BPoIFUfE-coal'!$A3,'BIFUbC-coal'!$A$1:$AQ$27,COLUMN('BIFUbC-coal'!T$1),FALSE))</f>
        <v>1</v>
      </c>
      <c r="U3">
        <f>IF(VLOOKUP('BPoIFUfE-coal'!$A3,'BIFUbC-coal'!$A$1:$AQ$27,COLUMN('BIFUbC-coal'!U$1),FALSE)=0,1,VLOOKUP('BPoIFUfE-coal'!$A3,Coal!$A$2:$AQ$28,COLUMN(Coal!U$2),FALSE)/VLOOKUP('BPoIFUfE-coal'!$A3,'BIFUbC-coal'!$A$1:$AQ$27,COLUMN('BIFUbC-coal'!U$1),FALSE))</f>
        <v>1</v>
      </c>
      <c r="V3">
        <f>IF(VLOOKUP('BPoIFUfE-coal'!$A3,'BIFUbC-coal'!$A$1:$AQ$27,COLUMN('BIFUbC-coal'!V$1),FALSE)=0,1,VLOOKUP('BPoIFUfE-coal'!$A3,Coal!$A$2:$AQ$28,COLUMN(Coal!V$2),FALSE)/VLOOKUP('BPoIFUfE-coal'!$A3,'BIFUbC-coal'!$A$1:$AQ$27,COLUMN('BIFUbC-coal'!V$1),FALSE))</f>
        <v>1</v>
      </c>
      <c r="W3">
        <f>IF(VLOOKUP('BPoIFUfE-coal'!$A3,'BIFUbC-coal'!$A$1:$AQ$27,COLUMN('BIFUbC-coal'!W$1),FALSE)=0,1,VLOOKUP('BPoIFUfE-coal'!$A3,Coal!$A$2:$AQ$28,COLUMN(Coal!W$2),FALSE)/VLOOKUP('BPoIFUfE-coal'!$A3,'BIFUbC-coal'!$A$1:$AQ$27,COLUMN('BIFUbC-coal'!W$1),FALSE))</f>
        <v>1</v>
      </c>
      <c r="X3">
        <f>IF(VLOOKUP('BPoIFUfE-coal'!$A3,'BIFUbC-coal'!$A$1:$AQ$27,COLUMN('BIFUbC-coal'!X$1),FALSE)=0,1,VLOOKUP('BPoIFUfE-coal'!$A3,Coal!$A$2:$AQ$28,COLUMN(Coal!X$2),FALSE)/VLOOKUP('BPoIFUfE-coal'!$A3,'BIFUbC-coal'!$A$1:$AQ$27,COLUMN('BIFUbC-coal'!X$1),FALSE))</f>
        <v>1</v>
      </c>
      <c r="Y3">
        <f>IF(VLOOKUP('BPoIFUfE-coal'!$A3,'BIFUbC-coal'!$A$1:$AQ$27,COLUMN('BIFUbC-coal'!Y$1),FALSE)=0,1,VLOOKUP('BPoIFUfE-coal'!$A3,Coal!$A$2:$AQ$28,COLUMN(Coal!Y$2),FALSE)/VLOOKUP('BPoIFUfE-coal'!$A3,'BIFUbC-coal'!$A$1:$AQ$27,COLUMN('BIFUbC-coal'!Y$1),FALSE))</f>
        <v>1</v>
      </c>
      <c r="Z3">
        <f>IF(VLOOKUP('BPoIFUfE-coal'!$A3,'BIFUbC-coal'!$A$1:$AQ$27,COLUMN('BIFUbC-coal'!Z$1),FALSE)=0,1,VLOOKUP('BPoIFUfE-coal'!$A3,Coal!$A$2:$AQ$28,COLUMN(Coal!Z$2),FALSE)/VLOOKUP('BPoIFUfE-coal'!$A3,'BIFUbC-coal'!$A$1:$AQ$27,COLUMN('BIFUbC-coal'!Z$1),FALSE))</f>
        <v>1</v>
      </c>
      <c r="AA3">
        <f>IF(VLOOKUP('BPoIFUfE-coal'!$A3,'BIFUbC-coal'!$A$1:$AQ$27,COLUMN('BIFUbC-coal'!AA$1),FALSE)=0,1,VLOOKUP('BPoIFUfE-coal'!$A3,Coal!$A$2:$AQ$28,COLUMN(Coal!AA$2),FALSE)/VLOOKUP('BPoIFUfE-coal'!$A3,'BIFUbC-coal'!$A$1:$AQ$27,COLUMN('BIFUbC-coal'!AA$1),FALSE))</f>
        <v>1</v>
      </c>
      <c r="AB3">
        <f>IF(VLOOKUP('BPoIFUfE-coal'!$A3,'BIFUbC-coal'!$A$1:$AQ$27,COLUMN('BIFUbC-coal'!AB$1),FALSE)=0,1,VLOOKUP('BPoIFUfE-coal'!$A3,Coal!$A$2:$AQ$28,COLUMN(Coal!AB$2),FALSE)/VLOOKUP('BPoIFUfE-coal'!$A3,'BIFUbC-coal'!$A$1:$AQ$27,COLUMN('BIFUbC-coal'!AB$1),FALSE))</f>
        <v>1</v>
      </c>
      <c r="AC3">
        <f>IF(VLOOKUP('BPoIFUfE-coal'!$A3,'BIFUbC-coal'!$A$1:$AQ$27,COLUMN('BIFUbC-coal'!AC$1),FALSE)=0,1,VLOOKUP('BPoIFUfE-coal'!$A3,Coal!$A$2:$AQ$28,COLUMN(Coal!AC$2),FALSE)/VLOOKUP('BPoIFUfE-coal'!$A3,'BIFUbC-coal'!$A$1:$AQ$27,COLUMN('BIFUbC-coal'!AC$1),FALSE))</f>
        <v>1</v>
      </c>
      <c r="AD3">
        <f>IF(VLOOKUP('BPoIFUfE-coal'!$A3,'BIFUbC-coal'!$A$1:$AQ$27,COLUMN('BIFUbC-coal'!AD$1),FALSE)=0,1,VLOOKUP('BPoIFUfE-coal'!$A3,Coal!$A$2:$AQ$28,COLUMN(Coal!AD$2),FALSE)/VLOOKUP('BPoIFUfE-coal'!$A3,'BIFUbC-coal'!$A$1:$AQ$27,COLUMN('BIFUbC-coal'!AD$1),FALSE))</f>
        <v>1</v>
      </c>
      <c r="AE3">
        <f>IF(VLOOKUP('BPoIFUfE-coal'!$A3,'BIFUbC-coal'!$A$1:$AQ$27,COLUMN('BIFUbC-coal'!AE$1),FALSE)=0,1,VLOOKUP('BPoIFUfE-coal'!$A3,Coal!$A$2:$AQ$28,COLUMN(Coal!AE$2),FALSE)/VLOOKUP('BPoIFUfE-coal'!$A3,'BIFUbC-coal'!$A$1:$AQ$27,COLUMN('BIFUbC-coal'!AE$1),FALSE))</f>
        <v>1</v>
      </c>
      <c r="AF3">
        <f>IF(VLOOKUP('BPoIFUfE-coal'!$A3,'BIFUbC-coal'!$A$1:$AQ$27,COLUMN('BIFUbC-coal'!AF$1),FALSE)=0,1,VLOOKUP('BPoIFUfE-coal'!$A3,Coal!$A$2:$AQ$28,COLUMN(Coal!AF$2),FALSE)/VLOOKUP('BPoIFUfE-coal'!$A3,'BIFUbC-coal'!$A$1:$AQ$27,COLUMN('BIFUbC-coal'!AF$1),FALSE))</f>
        <v>1</v>
      </c>
      <c r="AG3">
        <f>IF(VLOOKUP('BPoIFUfE-coal'!$A3,'BIFUbC-coal'!$A$1:$AQ$27,COLUMN('BIFUbC-coal'!AG$1),FALSE)=0,1,VLOOKUP('BPoIFUfE-coal'!$A3,Coal!$A$2:$AQ$28,COLUMN(Coal!AG$2),FALSE)/VLOOKUP('BPoIFUfE-coal'!$A3,'BIFUbC-coal'!$A$1:$AQ$27,COLUMN('BIFUbC-coal'!AG$1),FALSE))</f>
        <v>1</v>
      </c>
      <c r="AH3">
        <f>IF(VLOOKUP('BPoIFUfE-coal'!$A3,'BIFUbC-coal'!$A$1:$AQ$27,COLUMN('BIFUbC-coal'!AH$1),FALSE)=0,1,VLOOKUP('BPoIFUfE-coal'!$A3,Coal!$A$2:$AQ$28,COLUMN(Coal!AH$2),FALSE)/VLOOKUP('BPoIFUfE-coal'!$A3,'BIFUbC-coal'!$A$1:$AQ$27,COLUMN('BIFUbC-coal'!AH$1),FALSE))</f>
        <v>1</v>
      </c>
      <c r="AI3">
        <f>IF(VLOOKUP('BPoIFUfE-coal'!$A3,'BIFUbC-coal'!$A$1:$AQ$27,COLUMN('BIFUbC-coal'!AI$1),FALSE)=0,1,VLOOKUP('BPoIFUfE-coal'!$A3,Coal!$A$2:$AQ$28,COLUMN(Coal!AI$2),FALSE)/VLOOKUP('BPoIFUfE-coal'!$A3,'BIFUbC-coal'!$A$1:$AQ$27,COLUMN('BIFUbC-coal'!AI$1),FALSE))</f>
        <v>1</v>
      </c>
      <c r="AJ3">
        <f>IF(VLOOKUP('BPoIFUfE-coal'!$A3,'BIFUbC-coal'!$A$1:$AQ$27,COLUMN('BIFUbC-coal'!AJ$1),FALSE)=0,1,VLOOKUP('BPoIFUfE-coal'!$A3,Coal!$A$2:$AQ$28,COLUMN(Coal!AJ$2),FALSE)/VLOOKUP('BPoIFUfE-coal'!$A3,'BIFUbC-coal'!$A$1:$AQ$27,COLUMN('BIFUbC-coal'!AJ$1),FALSE))</f>
        <v>1</v>
      </c>
      <c r="AK3">
        <f>IF(VLOOKUP('BPoIFUfE-coal'!$A3,'BIFUbC-coal'!$A$1:$AQ$27,COLUMN('BIFUbC-coal'!AK$1),FALSE)=0,1,VLOOKUP('BPoIFUfE-coal'!$A3,Coal!$A$2:$AQ$28,COLUMN(Coal!AK$2),FALSE)/VLOOKUP('BPoIFUfE-coal'!$A3,'BIFUbC-coal'!$A$1:$AQ$27,COLUMN('BIFUbC-coal'!AK$1),FALSE))</f>
        <v>1</v>
      </c>
      <c r="AL3">
        <f>IF(VLOOKUP('BPoIFUfE-coal'!$A3,'BIFUbC-coal'!$A$1:$AQ$27,COLUMN('BIFUbC-coal'!AL$1),FALSE)=0,1,VLOOKUP('BPoIFUfE-coal'!$A3,Coal!$A$2:$AQ$28,COLUMN(Coal!AL$2),FALSE)/VLOOKUP('BPoIFUfE-coal'!$A3,'BIFUbC-coal'!$A$1:$AQ$27,COLUMN('BIFUbC-coal'!AL$1),FALSE))</f>
        <v>1</v>
      </c>
      <c r="AM3">
        <f>IF(VLOOKUP('BPoIFUfE-coal'!$A3,'BIFUbC-coal'!$A$1:$AQ$27,COLUMN('BIFUbC-coal'!AM$1),FALSE)=0,1,VLOOKUP('BPoIFUfE-coal'!$A3,Coal!$A$2:$AQ$28,COLUMN(Coal!AM$2),FALSE)/VLOOKUP('BPoIFUfE-coal'!$A3,'BIFUbC-coal'!$A$1:$AQ$27,COLUMN('BIFUbC-coal'!AM$1),FALSE))</f>
        <v>1</v>
      </c>
      <c r="AN3">
        <f>IF(VLOOKUP('BPoIFUfE-coal'!$A3,'BIFUbC-coal'!$A$1:$AQ$27,COLUMN('BIFUbC-coal'!AN$1),FALSE)=0,1,VLOOKUP('BPoIFUfE-coal'!$A3,Coal!$A$2:$AQ$28,COLUMN(Coal!AN$2),FALSE)/VLOOKUP('BPoIFUfE-coal'!$A3,'BIFUbC-coal'!$A$1:$AQ$27,COLUMN('BIFUbC-coal'!AN$1),FALSE))</f>
        <v>1</v>
      </c>
      <c r="AO3">
        <f>IF(VLOOKUP('BPoIFUfE-coal'!$A3,'BIFUbC-coal'!$A$1:$AQ$27,COLUMN('BIFUbC-coal'!AO$1),FALSE)=0,1,VLOOKUP('BPoIFUfE-coal'!$A3,Coal!$A$2:$AQ$28,COLUMN(Coal!AO$2),FALSE)/VLOOKUP('BPoIFUfE-coal'!$A3,'BIFUbC-coal'!$A$1:$AQ$27,COLUMN('BIFUbC-coal'!AO$1),FALSE))</f>
        <v>1</v>
      </c>
      <c r="AP3">
        <f>IF(VLOOKUP('BPoIFUfE-coal'!$A3,'BIFUbC-coal'!$A$1:$AQ$27,COLUMN('BIFUbC-coal'!AP$1),FALSE)=0,1,VLOOKUP('BPoIFUfE-coal'!$A3,Coal!$A$2:$AQ$28,COLUMN(Coal!AP$2),FALSE)/VLOOKUP('BPoIFUfE-coal'!$A3,'BIFUbC-coal'!$A$1:$AQ$27,COLUMN('BIFUbC-coal'!AP$1),FALSE))</f>
        <v>1</v>
      </c>
      <c r="AQ3">
        <f>IF(VLOOKUP('BPoIFUfE-coal'!$A3,'BIFUbC-coal'!$A$1:$AQ$27,COLUMN('BIFUbC-coal'!AQ$1),FALSE)=0,1,VLOOKUP('BPoIFUfE-coal'!$A3,Coal!$A$2:$AQ$28,COLUMN(Coal!AQ$2),FALSE)/VLOOKUP('BPoIFUfE-coal'!$A3,'BIFUbC-coal'!$A$1:$AQ$27,COLUMN('BIFUbC-coal'!AQ$1),FALSE))</f>
        <v>1</v>
      </c>
    </row>
    <row r="4" spans="1:43">
      <c r="A4" s="37" t="s">
        <v>618</v>
      </c>
      <c r="B4">
        <f>IF(VLOOKUP('BPoIFUfE-coal'!$A4,'BIFUbC-coal'!$A$1:$AQ$27,COLUMN('BIFUbC-coal'!B$1),FALSE)=0,1,VLOOKUP('BPoIFUfE-coal'!$A4,Coal!$A$2:$AQ$28,COLUMN(Coal!B$2),FALSE)/VLOOKUP('BPoIFUfE-coal'!$A4,'BIFUbC-coal'!$A$1:$AQ$27,COLUMN('BIFUbC-coal'!B$1),FALSE))</f>
        <v>1</v>
      </c>
      <c r="C4">
        <f>IF(VLOOKUP('BPoIFUfE-coal'!$A4,'BIFUbC-coal'!$A$1:$AQ$27,COLUMN('BIFUbC-coal'!C$1),FALSE)=0,1,VLOOKUP('BPoIFUfE-coal'!$A4,Coal!$A$2:$AQ$28,COLUMN(Coal!C$2),FALSE)/VLOOKUP('BPoIFUfE-coal'!$A4,'BIFUbC-coal'!$A$1:$AQ$27,COLUMN('BIFUbC-coal'!C$1),FALSE))</f>
        <v>1</v>
      </c>
      <c r="D4">
        <f>IF(VLOOKUP('BPoIFUfE-coal'!$A4,'BIFUbC-coal'!$A$1:$AQ$27,COLUMN('BIFUbC-coal'!D$1),FALSE)=0,1,VLOOKUP('BPoIFUfE-coal'!$A4,Coal!$A$2:$AQ$28,COLUMN(Coal!D$2),FALSE)/VLOOKUP('BPoIFUfE-coal'!$A4,'BIFUbC-coal'!$A$1:$AQ$27,COLUMN('BIFUbC-coal'!D$1),FALSE))</f>
        <v>1</v>
      </c>
      <c r="E4">
        <f>IF(VLOOKUP('BPoIFUfE-coal'!$A4,'BIFUbC-coal'!$A$1:$AQ$27,COLUMN('BIFUbC-coal'!E$1),FALSE)=0,1,VLOOKUP('BPoIFUfE-coal'!$A4,Coal!$A$2:$AQ$28,COLUMN(Coal!E$2),FALSE)/VLOOKUP('BPoIFUfE-coal'!$A4,'BIFUbC-coal'!$A$1:$AQ$27,COLUMN('BIFUbC-coal'!E$1),FALSE))</f>
        <v>1</v>
      </c>
      <c r="F4">
        <f>IF(VLOOKUP('BPoIFUfE-coal'!$A4,'BIFUbC-coal'!$A$1:$AQ$27,COLUMN('BIFUbC-coal'!F$1),FALSE)=0,1,VLOOKUP('BPoIFUfE-coal'!$A4,Coal!$A$2:$AQ$28,COLUMN(Coal!F$2),FALSE)/VLOOKUP('BPoIFUfE-coal'!$A4,'BIFUbC-coal'!$A$1:$AQ$27,COLUMN('BIFUbC-coal'!F$1),FALSE))</f>
        <v>1</v>
      </c>
      <c r="G4">
        <f>IF(VLOOKUP('BPoIFUfE-coal'!$A4,'BIFUbC-coal'!$A$1:$AQ$27,COLUMN('BIFUbC-coal'!G$1),FALSE)=0,1,VLOOKUP('BPoIFUfE-coal'!$A4,Coal!$A$2:$AQ$28,COLUMN(Coal!G$2),FALSE)/VLOOKUP('BPoIFUfE-coal'!$A4,'BIFUbC-coal'!$A$1:$AQ$27,COLUMN('BIFUbC-coal'!G$1),FALSE))</f>
        <v>1</v>
      </c>
      <c r="H4">
        <f>IF(VLOOKUP('BPoIFUfE-coal'!$A4,'BIFUbC-coal'!$A$1:$AQ$27,COLUMN('BIFUbC-coal'!H$1),FALSE)=0,1,VLOOKUP('BPoIFUfE-coal'!$A4,Coal!$A$2:$AQ$28,COLUMN(Coal!H$2),FALSE)/VLOOKUP('BPoIFUfE-coal'!$A4,'BIFUbC-coal'!$A$1:$AQ$27,COLUMN('BIFUbC-coal'!H$1),FALSE))</f>
        <v>1</v>
      </c>
      <c r="I4">
        <f>IF(VLOOKUP('BPoIFUfE-coal'!$A4,'BIFUbC-coal'!$A$1:$AQ$27,COLUMN('BIFUbC-coal'!I$1),FALSE)=0,1,VLOOKUP('BPoIFUfE-coal'!$A4,Coal!$A$2:$AQ$28,COLUMN(Coal!I$2),FALSE)/VLOOKUP('BPoIFUfE-coal'!$A4,'BIFUbC-coal'!$A$1:$AQ$27,COLUMN('BIFUbC-coal'!I$1),FALSE))</f>
        <v>1</v>
      </c>
      <c r="J4">
        <f>IF(VLOOKUP('BPoIFUfE-coal'!$A4,'BIFUbC-coal'!$A$1:$AQ$27,COLUMN('BIFUbC-coal'!J$1),FALSE)=0,1,VLOOKUP('BPoIFUfE-coal'!$A4,Coal!$A$2:$AQ$28,COLUMN(Coal!J$2),FALSE)/VLOOKUP('BPoIFUfE-coal'!$A4,'BIFUbC-coal'!$A$1:$AQ$27,COLUMN('BIFUbC-coal'!J$1),FALSE))</f>
        <v>1</v>
      </c>
      <c r="K4">
        <f>IF(VLOOKUP('BPoIFUfE-coal'!$A4,'BIFUbC-coal'!$A$1:$AQ$27,COLUMN('BIFUbC-coal'!K$1),FALSE)=0,1,VLOOKUP('BPoIFUfE-coal'!$A4,Coal!$A$2:$AQ$28,COLUMN(Coal!K$2),FALSE)/VLOOKUP('BPoIFUfE-coal'!$A4,'BIFUbC-coal'!$A$1:$AQ$27,COLUMN('BIFUbC-coal'!K$1),FALSE))</f>
        <v>1</v>
      </c>
      <c r="L4">
        <f>IF(VLOOKUP('BPoIFUfE-coal'!$A4,'BIFUbC-coal'!$A$1:$AQ$27,COLUMN('BIFUbC-coal'!L$1),FALSE)=0,1,VLOOKUP('BPoIFUfE-coal'!$A4,Coal!$A$2:$AQ$28,COLUMN(Coal!L$2),FALSE)/VLOOKUP('BPoIFUfE-coal'!$A4,'BIFUbC-coal'!$A$1:$AQ$27,COLUMN('BIFUbC-coal'!L$1),FALSE))</f>
        <v>1</v>
      </c>
      <c r="M4">
        <f>IF(VLOOKUP('BPoIFUfE-coal'!$A4,'BIFUbC-coal'!$A$1:$AQ$27,COLUMN('BIFUbC-coal'!M$1),FALSE)=0,1,VLOOKUP('BPoIFUfE-coal'!$A4,Coal!$A$2:$AQ$28,COLUMN(Coal!M$2),FALSE)/VLOOKUP('BPoIFUfE-coal'!$A4,'BIFUbC-coal'!$A$1:$AQ$27,COLUMN('BIFUbC-coal'!M$1),FALSE))</f>
        <v>1</v>
      </c>
      <c r="N4">
        <f>IF(VLOOKUP('BPoIFUfE-coal'!$A4,'BIFUbC-coal'!$A$1:$AQ$27,COLUMN('BIFUbC-coal'!N$1),FALSE)=0,1,VLOOKUP('BPoIFUfE-coal'!$A4,Coal!$A$2:$AQ$28,COLUMN(Coal!N$2),FALSE)/VLOOKUP('BPoIFUfE-coal'!$A4,'BIFUbC-coal'!$A$1:$AQ$27,COLUMN('BIFUbC-coal'!N$1),FALSE))</f>
        <v>1</v>
      </c>
      <c r="O4">
        <f>IF(VLOOKUP('BPoIFUfE-coal'!$A4,'BIFUbC-coal'!$A$1:$AQ$27,COLUMN('BIFUbC-coal'!O$1),FALSE)=0,1,VLOOKUP('BPoIFUfE-coal'!$A4,Coal!$A$2:$AQ$28,COLUMN(Coal!O$2),FALSE)/VLOOKUP('BPoIFUfE-coal'!$A4,'BIFUbC-coal'!$A$1:$AQ$27,COLUMN('BIFUbC-coal'!O$1),FALSE))</f>
        <v>1</v>
      </c>
      <c r="P4">
        <f>IF(VLOOKUP('BPoIFUfE-coal'!$A4,'BIFUbC-coal'!$A$1:$AQ$27,COLUMN('BIFUbC-coal'!P$1),FALSE)=0,1,VLOOKUP('BPoIFUfE-coal'!$A4,Coal!$A$2:$AQ$28,COLUMN(Coal!P$2),FALSE)/VLOOKUP('BPoIFUfE-coal'!$A4,'BIFUbC-coal'!$A$1:$AQ$27,COLUMN('BIFUbC-coal'!P$1),FALSE))</f>
        <v>1</v>
      </c>
      <c r="Q4">
        <f>IF(VLOOKUP('BPoIFUfE-coal'!$A4,'BIFUbC-coal'!$A$1:$AQ$27,COLUMN('BIFUbC-coal'!Q$1),FALSE)=0,1,VLOOKUP('BPoIFUfE-coal'!$A4,Coal!$A$2:$AQ$28,COLUMN(Coal!Q$2),FALSE)/VLOOKUP('BPoIFUfE-coal'!$A4,'BIFUbC-coal'!$A$1:$AQ$27,COLUMN('BIFUbC-coal'!Q$1),FALSE))</f>
        <v>1</v>
      </c>
      <c r="R4">
        <f>IF(VLOOKUP('BPoIFUfE-coal'!$A4,'BIFUbC-coal'!$A$1:$AQ$27,COLUMN('BIFUbC-coal'!R$1),FALSE)=0,1,VLOOKUP('BPoIFUfE-coal'!$A4,Coal!$A$2:$AQ$28,COLUMN(Coal!R$2),FALSE)/VLOOKUP('BPoIFUfE-coal'!$A4,'BIFUbC-coal'!$A$1:$AQ$27,COLUMN('BIFUbC-coal'!R$1),FALSE))</f>
        <v>1</v>
      </c>
      <c r="S4">
        <f>IF(VLOOKUP('BPoIFUfE-coal'!$A4,'BIFUbC-coal'!$A$1:$AQ$27,COLUMN('BIFUbC-coal'!S$1),FALSE)=0,1,VLOOKUP('BPoIFUfE-coal'!$A4,Coal!$A$2:$AQ$28,COLUMN(Coal!S$2),FALSE)/VLOOKUP('BPoIFUfE-coal'!$A4,'BIFUbC-coal'!$A$1:$AQ$27,COLUMN('BIFUbC-coal'!S$1),FALSE))</f>
        <v>1</v>
      </c>
      <c r="T4">
        <f>IF(VLOOKUP('BPoIFUfE-coal'!$A4,'BIFUbC-coal'!$A$1:$AQ$27,COLUMN('BIFUbC-coal'!T$1),FALSE)=0,1,VLOOKUP('BPoIFUfE-coal'!$A4,Coal!$A$2:$AQ$28,COLUMN(Coal!T$2),FALSE)/VLOOKUP('BPoIFUfE-coal'!$A4,'BIFUbC-coal'!$A$1:$AQ$27,COLUMN('BIFUbC-coal'!T$1),FALSE))</f>
        <v>1</v>
      </c>
      <c r="U4">
        <f>IF(VLOOKUP('BPoIFUfE-coal'!$A4,'BIFUbC-coal'!$A$1:$AQ$27,COLUMN('BIFUbC-coal'!U$1),FALSE)=0,1,VLOOKUP('BPoIFUfE-coal'!$A4,Coal!$A$2:$AQ$28,COLUMN(Coal!U$2),FALSE)/VLOOKUP('BPoIFUfE-coal'!$A4,'BIFUbC-coal'!$A$1:$AQ$27,COLUMN('BIFUbC-coal'!U$1),FALSE))</f>
        <v>1</v>
      </c>
      <c r="V4">
        <f>IF(VLOOKUP('BPoIFUfE-coal'!$A4,'BIFUbC-coal'!$A$1:$AQ$27,COLUMN('BIFUbC-coal'!V$1),FALSE)=0,1,VLOOKUP('BPoIFUfE-coal'!$A4,Coal!$A$2:$AQ$28,COLUMN(Coal!V$2),FALSE)/VLOOKUP('BPoIFUfE-coal'!$A4,'BIFUbC-coal'!$A$1:$AQ$27,COLUMN('BIFUbC-coal'!V$1),FALSE))</f>
        <v>1</v>
      </c>
      <c r="W4">
        <f>IF(VLOOKUP('BPoIFUfE-coal'!$A4,'BIFUbC-coal'!$A$1:$AQ$27,COLUMN('BIFUbC-coal'!W$1),FALSE)=0,1,VLOOKUP('BPoIFUfE-coal'!$A4,Coal!$A$2:$AQ$28,COLUMN(Coal!W$2),FALSE)/VLOOKUP('BPoIFUfE-coal'!$A4,'BIFUbC-coal'!$A$1:$AQ$27,COLUMN('BIFUbC-coal'!W$1),FALSE))</f>
        <v>1</v>
      </c>
      <c r="X4">
        <f>IF(VLOOKUP('BPoIFUfE-coal'!$A4,'BIFUbC-coal'!$A$1:$AQ$27,COLUMN('BIFUbC-coal'!X$1),FALSE)=0,1,VLOOKUP('BPoIFUfE-coal'!$A4,Coal!$A$2:$AQ$28,COLUMN(Coal!X$2),FALSE)/VLOOKUP('BPoIFUfE-coal'!$A4,'BIFUbC-coal'!$A$1:$AQ$27,COLUMN('BIFUbC-coal'!X$1),FALSE))</f>
        <v>1</v>
      </c>
      <c r="Y4">
        <f>IF(VLOOKUP('BPoIFUfE-coal'!$A4,'BIFUbC-coal'!$A$1:$AQ$27,COLUMN('BIFUbC-coal'!Y$1),FALSE)=0,1,VLOOKUP('BPoIFUfE-coal'!$A4,Coal!$A$2:$AQ$28,COLUMN(Coal!Y$2),FALSE)/VLOOKUP('BPoIFUfE-coal'!$A4,'BIFUbC-coal'!$A$1:$AQ$27,COLUMN('BIFUbC-coal'!Y$1),FALSE))</f>
        <v>1</v>
      </c>
      <c r="Z4">
        <f>IF(VLOOKUP('BPoIFUfE-coal'!$A4,'BIFUbC-coal'!$A$1:$AQ$27,COLUMN('BIFUbC-coal'!Z$1),FALSE)=0,1,VLOOKUP('BPoIFUfE-coal'!$A4,Coal!$A$2:$AQ$28,COLUMN(Coal!Z$2),FALSE)/VLOOKUP('BPoIFUfE-coal'!$A4,'BIFUbC-coal'!$A$1:$AQ$27,COLUMN('BIFUbC-coal'!Z$1),FALSE))</f>
        <v>1</v>
      </c>
      <c r="AA4">
        <f>IF(VLOOKUP('BPoIFUfE-coal'!$A4,'BIFUbC-coal'!$A$1:$AQ$27,COLUMN('BIFUbC-coal'!AA$1),FALSE)=0,1,VLOOKUP('BPoIFUfE-coal'!$A4,Coal!$A$2:$AQ$28,COLUMN(Coal!AA$2),FALSE)/VLOOKUP('BPoIFUfE-coal'!$A4,'BIFUbC-coal'!$A$1:$AQ$27,COLUMN('BIFUbC-coal'!AA$1),FALSE))</f>
        <v>1</v>
      </c>
      <c r="AB4">
        <f>IF(VLOOKUP('BPoIFUfE-coal'!$A4,'BIFUbC-coal'!$A$1:$AQ$27,COLUMN('BIFUbC-coal'!AB$1),FALSE)=0,1,VLOOKUP('BPoIFUfE-coal'!$A4,Coal!$A$2:$AQ$28,COLUMN(Coal!AB$2),FALSE)/VLOOKUP('BPoIFUfE-coal'!$A4,'BIFUbC-coal'!$A$1:$AQ$27,COLUMN('BIFUbC-coal'!AB$1),FALSE))</f>
        <v>1</v>
      </c>
      <c r="AC4">
        <f>IF(VLOOKUP('BPoIFUfE-coal'!$A4,'BIFUbC-coal'!$A$1:$AQ$27,COLUMN('BIFUbC-coal'!AC$1),FALSE)=0,1,VLOOKUP('BPoIFUfE-coal'!$A4,Coal!$A$2:$AQ$28,COLUMN(Coal!AC$2),FALSE)/VLOOKUP('BPoIFUfE-coal'!$A4,'BIFUbC-coal'!$A$1:$AQ$27,COLUMN('BIFUbC-coal'!AC$1),FALSE))</f>
        <v>1</v>
      </c>
      <c r="AD4">
        <f>IF(VLOOKUP('BPoIFUfE-coal'!$A4,'BIFUbC-coal'!$A$1:$AQ$27,COLUMN('BIFUbC-coal'!AD$1),FALSE)=0,1,VLOOKUP('BPoIFUfE-coal'!$A4,Coal!$A$2:$AQ$28,COLUMN(Coal!AD$2),FALSE)/VLOOKUP('BPoIFUfE-coal'!$A4,'BIFUbC-coal'!$A$1:$AQ$27,COLUMN('BIFUbC-coal'!AD$1),FALSE))</f>
        <v>1</v>
      </c>
      <c r="AE4">
        <f>IF(VLOOKUP('BPoIFUfE-coal'!$A4,'BIFUbC-coal'!$A$1:$AQ$27,COLUMN('BIFUbC-coal'!AE$1),FALSE)=0,1,VLOOKUP('BPoIFUfE-coal'!$A4,Coal!$A$2:$AQ$28,COLUMN(Coal!AE$2),FALSE)/VLOOKUP('BPoIFUfE-coal'!$A4,'BIFUbC-coal'!$A$1:$AQ$27,COLUMN('BIFUbC-coal'!AE$1),FALSE))</f>
        <v>1</v>
      </c>
      <c r="AF4">
        <f>IF(VLOOKUP('BPoIFUfE-coal'!$A4,'BIFUbC-coal'!$A$1:$AQ$27,COLUMN('BIFUbC-coal'!AF$1),FALSE)=0,1,VLOOKUP('BPoIFUfE-coal'!$A4,Coal!$A$2:$AQ$28,COLUMN(Coal!AF$2),FALSE)/VLOOKUP('BPoIFUfE-coal'!$A4,'BIFUbC-coal'!$A$1:$AQ$27,COLUMN('BIFUbC-coal'!AF$1),FALSE))</f>
        <v>1</v>
      </c>
      <c r="AG4">
        <f>IF(VLOOKUP('BPoIFUfE-coal'!$A4,'BIFUbC-coal'!$A$1:$AQ$27,COLUMN('BIFUbC-coal'!AG$1),FALSE)=0,1,VLOOKUP('BPoIFUfE-coal'!$A4,Coal!$A$2:$AQ$28,COLUMN(Coal!AG$2),FALSE)/VLOOKUP('BPoIFUfE-coal'!$A4,'BIFUbC-coal'!$A$1:$AQ$27,COLUMN('BIFUbC-coal'!AG$1),FALSE))</f>
        <v>1</v>
      </c>
      <c r="AH4">
        <f>IF(VLOOKUP('BPoIFUfE-coal'!$A4,'BIFUbC-coal'!$A$1:$AQ$27,COLUMN('BIFUbC-coal'!AH$1),FALSE)=0,1,VLOOKUP('BPoIFUfE-coal'!$A4,Coal!$A$2:$AQ$28,COLUMN(Coal!AH$2),FALSE)/VLOOKUP('BPoIFUfE-coal'!$A4,'BIFUbC-coal'!$A$1:$AQ$27,COLUMN('BIFUbC-coal'!AH$1),FALSE))</f>
        <v>1</v>
      </c>
      <c r="AI4">
        <f>IF(VLOOKUP('BPoIFUfE-coal'!$A4,'BIFUbC-coal'!$A$1:$AQ$27,COLUMN('BIFUbC-coal'!AI$1),FALSE)=0,1,VLOOKUP('BPoIFUfE-coal'!$A4,Coal!$A$2:$AQ$28,COLUMN(Coal!AI$2),FALSE)/VLOOKUP('BPoIFUfE-coal'!$A4,'BIFUbC-coal'!$A$1:$AQ$27,COLUMN('BIFUbC-coal'!AI$1),FALSE))</f>
        <v>1</v>
      </c>
      <c r="AJ4">
        <f>IF(VLOOKUP('BPoIFUfE-coal'!$A4,'BIFUbC-coal'!$A$1:$AQ$27,COLUMN('BIFUbC-coal'!AJ$1),FALSE)=0,1,VLOOKUP('BPoIFUfE-coal'!$A4,Coal!$A$2:$AQ$28,COLUMN(Coal!AJ$2),FALSE)/VLOOKUP('BPoIFUfE-coal'!$A4,'BIFUbC-coal'!$A$1:$AQ$27,COLUMN('BIFUbC-coal'!AJ$1),FALSE))</f>
        <v>1</v>
      </c>
      <c r="AK4">
        <f>IF(VLOOKUP('BPoIFUfE-coal'!$A4,'BIFUbC-coal'!$A$1:$AQ$27,COLUMN('BIFUbC-coal'!AK$1),FALSE)=0,1,VLOOKUP('BPoIFUfE-coal'!$A4,Coal!$A$2:$AQ$28,COLUMN(Coal!AK$2),FALSE)/VLOOKUP('BPoIFUfE-coal'!$A4,'BIFUbC-coal'!$A$1:$AQ$27,COLUMN('BIFUbC-coal'!AK$1),FALSE))</f>
        <v>1</v>
      </c>
      <c r="AL4">
        <f>IF(VLOOKUP('BPoIFUfE-coal'!$A4,'BIFUbC-coal'!$A$1:$AQ$27,COLUMN('BIFUbC-coal'!AL$1),FALSE)=0,1,VLOOKUP('BPoIFUfE-coal'!$A4,Coal!$A$2:$AQ$28,COLUMN(Coal!AL$2),FALSE)/VLOOKUP('BPoIFUfE-coal'!$A4,'BIFUbC-coal'!$A$1:$AQ$27,COLUMN('BIFUbC-coal'!AL$1),FALSE))</f>
        <v>1</v>
      </c>
      <c r="AM4">
        <f>IF(VLOOKUP('BPoIFUfE-coal'!$A4,'BIFUbC-coal'!$A$1:$AQ$27,COLUMN('BIFUbC-coal'!AM$1),FALSE)=0,1,VLOOKUP('BPoIFUfE-coal'!$A4,Coal!$A$2:$AQ$28,COLUMN(Coal!AM$2),FALSE)/VLOOKUP('BPoIFUfE-coal'!$A4,'BIFUbC-coal'!$A$1:$AQ$27,COLUMN('BIFUbC-coal'!AM$1),FALSE))</f>
        <v>1</v>
      </c>
      <c r="AN4">
        <f>IF(VLOOKUP('BPoIFUfE-coal'!$A4,'BIFUbC-coal'!$A$1:$AQ$27,COLUMN('BIFUbC-coal'!AN$1),FALSE)=0,1,VLOOKUP('BPoIFUfE-coal'!$A4,Coal!$A$2:$AQ$28,COLUMN(Coal!AN$2),FALSE)/VLOOKUP('BPoIFUfE-coal'!$A4,'BIFUbC-coal'!$A$1:$AQ$27,COLUMN('BIFUbC-coal'!AN$1),FALSE))</f>
        <v>1</v>
      </c>
      <c r="AO4">
        <f>IF(VLOOKUP('BPoIFUfE-coal'!$A4,'BIFUbC-coal'!$A$1:$AQ$27,COLUMN('BIFUbC-coal'!AO$1),FALSE)=0,1,VLOOKUP('BPoIFUfE-coal'!$A4,Coal!$A$2:$AQ$28,COLUMN(Coal!AO$2),FALSE)/VLOOKUP('BPoIFUfE-coal'!$A4,'BIFUbC-coal'!$A$1:$AQ$27,COLUMN('BIFUbC-coal'!AO$1),FALSE))</f>
        <v>1</v>
      </c>
      <c r="AP4">
        <f>IF(VLOOKUP('BPoIFUfE-coal'!$A4,'BIFUbC-coal'!$A$1:$AQ$27,COLUMN('BIFUbC-coal'!AP$1),FALSE)=0,1,VLOOKUP('BPoIFUfE-coal'!$A4,Coal!$A$2:$AQ$28,COLUMN(Coal!AP$2),FALSE)/VLOOKUP('BPoIFUfE-coal'!$A4,'BIFUbC-coal'!$A$1:$AQ$27,COLUMN('BIFUbC-coal'!AP$1),FALSE))</f>
        <v>1</v>
      </c>
      <c r="AQ4">
        <f>IF(VLOOKUP('BPoIFUfE-coal'!$A4,'BIFUbC-coal'!$A$1:$AQ$27,COLUMN('BIFUbC-coal'!AQ$1),FALSE)=0,1,VLOOKUP('BPoIFUfE-coal'!$A4,Coal!$A$2:$AQ$28,COLUMN(Coal!AQ$2),FALSE)/VLOOKUP('BPoIFUfE-coal'!$A4,'BIFUbC-coal'!$A$1:$AQ$27,COLUMN('BIFUbC-coal'!AQ$1),FALSE))</f>
        <v>1</v>
      </c>
    </row>
    <row r="5" spans="1:43">
      <c r="A5" s="37" t="s">
        <v>619</v>
      </c>
      <c r="B5">
        <f>IF(VLOOKUP('BPoIFUfE-coal'!$A5,'BIFUbC-coal'!$A$1:$AQ$27,COLUMN('BIFUbC-coal'!B$1),FALSE)=0,1,VLOOKUP('BPoIFUfE-coal'!$A5,Coal!$A$2:$AQ$28,COLUMN(Coal!B$2),FALSE)/VLOOKUP('BPoIFUfE-coal'!$A5,'BIFUbC-coal'!$A$1:$AQ$27,COLUMN('BIFUbC-coal'!B$1),FALSE))</f>
        <v>0</v>
      </c>
      <c r="C5">
        <f>IF(VLOOKUP('BPoIFUfE-coal'!$A5,'BIFUbC-coal'!$A$1:$AQ$27,COLUMN('BIFUbC-coal'!C$1),FALSE)=0,1,VLOOKUP('BPoIFUfE-coal'!$A5,Coal!$A$2:$AQ$28,COLUMN(Coal!C$2),FALSE)/VLOOKUP('BPoIFUfE-coal'!$A5,'BIFUbC-coal'!$A$1:$AQ$27,COLUMN('BIFUbC-coal'!C$1),FALSE))</f>
        <v>0</v>
      </c>
      <c r="D5">
        <f>IF(VLOOKUP('BPoIFUfE-coal'!$A5,'BIFUbC-coal'!$A$1:$AQ$27,COLUMN('BIFUbC-coal'!D$1),FALSE)=0,1,VLOOKUP('BPoIFUfE-coal'!$A5,Coal!$A$2:$AQ$28,COLUMN(Coal!D$2),FALSE)/VLOOKUP('BPoIFUfE-coal'!$A5,'BIFUbC-coal'!$A$1:$AQ$27,COLUMN('BIFUbC-coal'!D$1),FALSE))</f>
        <v>0</v>
      </c>
      <c r="E5">
        <f>IF(VLOOKUP('BPoIFUfE-coal'!$A5,'BIFUbC-coal'!$A$1:$AQ$27,COLUMN('BIFUbC-coal'!E$1),FALSE)=0,1,VLOOKUP('BPoIFUfE-coal'!$A5,Coal!$A$2:$AQ$28,COLUMN(Coal!E$2),FALSE)/VLOOKUP('BPoIFUfE-coal'!$A5,'BIFUbC-coal'!$A$1:$AQ$27,COLUMN('BIFUbC-coal'!E$1),FALSE))</f>
        <v>0</v>
      </c>
      <c r="F5">
        <f>IF(VLOOKUP('BPoIFUfE-coal'!$A5,'BIFUbC-coal'!$A$1:$AQ$27,COLUMN('BIFUbC-coal'!F$1),FALSE)=0,1,VLOOKUP('BPoIFUfE-coal'!$A5,Coal!$A$2:$AQ$28,COLUMN(Coal!F$2),FALSE)/VLOOKUP('BPoIFUfE-coal'!$A5,'BIFUbC-coal'!$A$1:$AQ$27,COLUMN('BIFUbC-coal'!F$1),FALSE))</f>
        <v>0</v>
      </c>
      <c r="G5">
        <f>IF(VLOOKUP('BPoIFUfE-coal'!$A5,'BIFUbC-coal'!$A$1:$AQ$27,COLUMN('BIFUbC-coal'!G$1),FALSE)=0,1,VLOOKUP('BPoIFUfE-coal'!$A5,Coal!$A$2:$AQ$28,COLUMN(Coal!G$2),FALSE)/VLOOKUP('BPoIFUfE-coal'!$A5,'BIFUbC-coal'!$A$1:$AQ$27,COLUMN('BIFUbC-coal'!G$1),FALSE))</f>
        <v>0</v>
      </c>
      <c r="H5">
        <f>IF(VLOOKUP('BPoIFUfE-coal'!$A5,'BIFUbC-coal'!$A$1:$AQ$27,COLUMN('BIFUbC-coal'!H$1),FALSE)=0,1,VLOOKUP('BPoIFUfE-coal'!$A5,Coal!$A$2:$AQ$28,COLUMN(Coal!H$2),FALSE)/VLOOKUP('BPoIFUfE-coal'!$A5,'BIFUbC-coal'!$A$1:$AQ$27,COLUMN('BIFUbC-coal'!H$1),FALSE))</f>
        <v>0</v>
      </c>
      <c r="I5">
        <f>IF(VLOOKUP('BPoIFUfE-coal'!$A5,'BIFUbC-coal'!$A$1:$AQ$27,COLUMN('BIFUbC-coal'!I$1),FALSE)=0,1,VLOOKUP('BPoIFUfE-coal'!$A5,Coal!$A$2:$AQ$28,COLUMN(Coal!I$2),FALSE)/VLOOKUP('BPoIFUfE-coal'!$A5,'BIFUbC-coal'!$A$1:$AQ$27,COLUMN('BIFUbC-coal'!I$1),FALSE))</f>
        <v>0</v>
      </c>
      <c r="J5">
        <f>IF(VLOOKUP('BPoIFUfE-coal'!$A5,'BIFUbC-coal'!$A$1:$AQ$27,COLUMN('BIFUbC-coal'!J$1),FALSE)=0,1,VLOOKUP('BPoIFUfE-coal'!$A5,Coal!$A$2:$AQ$28,COLUMN(Coal!J$2),FALSE)/VLOOKUP('BPoIFUfE-coal'!$A5,'BIFUbC-coal'!$A$1:$AQ$27,COLUMN('BIFUbC-coal'!J$1),FALSE))</f>
        <v>0</v>
      </c>
      <c r="K5">
        <f>IF(VLOOKUP('BPoIFUfE-coal'!$A5,'BIFUbC-coal'!$A$1:$AQ$27,COLUMN('BIFUbC-coal'!K$1),FALSE)=0,1,VLOOKUP('BPoIFUfE-coal'!$A5,Coal!$A$2:$AQ$28,COLUMN(Coal!K$2),FALSE)/VLOOKUP('BPoIFUfE-coal'!$A5,'BIFUbC-coal'!$A$1:$AQ$27,COLUMN('BIFUbC-coal'!K$1),FALSE))</f>
        <v>0</v>
      </c>
      <c r="L5">
        <f>IF(VLOOKUP('BPoIFUfE-coal'!$A5,'BIFUbC-coal'!$A$1:$AQ$27,COLUMN('BIFUbC-coal'!L$1),FALSE)=0,1,VLOOKUP('BPoIFUfE-coal'!$A5,Coal!$A$2:$AQ$28,COLUMN(Coal!L$2),FALSE)/VLOOKUP('BPoIFUfE-coal'!$A5,'BIFUbC-coal'!$A$1:$AQ$27,COLUMN('BIFUbC-coal'!L$1),FALSE))</f>
        <v>0</v>
      </c>
      <c r="M5">
        <f>IF(VLOOKUP('BPoIFUfE-coal'!$A5,'BIFUbC-coal'!$A$1:$AQ$27,COLUMN('BIFUbC-coal'!M$1),FALSE)=0,1,VLOOKUP('BPoIFUfE-coal'!$A5,Coal!$A$2:$AQ$28,COLUMN(Coal!M$2),FALSE)/VLOOKUP('BPoIFUfE-coal'!$A5,'BIFUbC-coal'!$A$1:$AQ$27,COLUMN('BIFUbC-coal'!M$1),FALSE))</f>
        <v>0</v>
      </c>
      <c r="N5">
        <f>IF(VLOOKUP('BPoIFUfE-coal'!$A5,'BIFUbC-coal'!$A$1:$AQ$27,COLUMN('BIFUbC-coal'!N$1),FALSE)=0,1,VLOOKUP('BPoIFUfE-coal'!$A5,Coal!$A$2:$AQ$28,COLUMN(Coal!N$2),FALSE)/VLOOKUP('BPoIFUfE-coal'!$A5,'BIFUbC-coal'!$A$1:$AQ$27,COLUMN('BIFUbC-coal'!N$1),FALSE))</f>
        <v>0</v>
      </c>
      <c r="O5">
        <f>IF(VLOOKUP('BPoIFUfE-coal'!$A5,'BIFUbC-coal'!$A$1:$AQ$27,COLUMN('BIFUbC-coal'!O$1),FALSE)=0,1,VLOOKUP('BPoIFUfE-coal'!$A5,Coal!$A$2:$AQ$28,COLUMN(Coal!O$2),FALSE)/VLOOKUP('BPoIFUfE-coal'!$A5,'BIFUbC-coal'!$A$1:$AQ$27,COLUMN('BIFUbC-coal'!O$1),FALSE))</f>
        <v>0</v>
      </c>
      <c r="P5">
        <f>IF(VLOOKUP('BPoIFUfE-coal'!$A5,'BIFUbC-coal'!$A$1:$AQ$27,COLUMN('BIFUbC-coal'!P$1),FALSE)=0,1,VLOOKUP('BPoIFUfE-coal'!$A5,Coal!$A$2:$AQ$28,COLUMN(Coal!P$2),FALSE)/VLOOKUP('BPoIFUfE-coal'!$A5,'BIFUbC-coal'!$A$1:$AQ$27,COLUMN('BIFUbC-coal'!P$1),FALSE))</f>
        <v>0</v>
      </c>
      <c r="Q5">
        <f>IF(VLOOKUP('BPoIFUfE-coal'!$A5,'BIFUbC-coal'!$A$1:$AQ$27,COLUMN('BIFUbC-coal'!Q$1),FALSE)=0,1,VLOOKUP('BPoIFUfE-coal'!$A5,Coal!$A$2:$AQ$28,COLUMN(Coal!Q$2),FALSE)/VLOOKUP('BPoIFUfE-coal'!$A5,'BIFUbC-coal'!$A$1:$AQ$27,COLUMN('BIFUbC-coal'!Q$1),FALSE))</f>
        <v>0</v>
      </c>
      <c r="R5">
        <f>IF(VLOOKUP('BPoIFUfE-coal'!$A5,'BIFUbC-coal'!$A$1:$AQ$27,COLUMN('BIFUbC-coal'!R$1),FALSE)=0,1,VLOOKUP('BPoIFUfE-coal'!$A5,Coal!$A$2:$AQ$28,COLUMN(Coal!R$2),FALSE)/VLOOKUP('BPoIFUfE-coal'!$A5,'BIFUbC-coal'!$A$1:$AQ$27,COLUMN('BIFUbC-coal'!R$1),FALSE))</f>
        <v>0</v>
      </c>
      <c r="S5">
        <f>IF(VLOOKUP('BPoIFUfE-coal'!$A5,'BIFUbC-coal'!$A$1:$AQ$27,COLUMN('BIFUbC-coal'!S$1),FALSE)=0,1,VLOOKUP('BPoIFUfE-coal'!$A5,Coal!$A$2:$AQ$28,COLUMN(Coal!S$2),FALSE)/VLOOKUP('BPoIFUfE-coal'!$A5,'BIFUbC-coal'!$A$1:$AQ$27,COLUMN('BIFUbC-coal'!S$1),FALSE))</f>
        <v>0</v>
      </c>
      <c r="T5">
        <f>IF(VLOOKUP('BPoIFUfE-coal'!$A5,'BIFUbC-coal'!$A$1:$AQ$27,COLUMN('BIFUbC-coal'!T$1),FALSE)=0,1,VLOOKUP('BPoIFUfE-coal'!$A5,Coal!$A$2:$AQ$28,COLUMN(Coal!T$2),FALSE)/VLOOKUP('BPoIFUfE-coal'!$A5,'BIFUbC-coal'!$A$1:$AQ$27,COLUMN('BIFUbC-coal'!T$1),FALSE))</f>
        <v>0</v>
      </c>
      <c r="U5">
        <f>IF(VLOOKUP('BPoIFUfE-coal'!$A5,'BIFUbC-coal'!$A$1:$AQ$27,COLUMN('BIFUbC-coal'!U$1),FALSE)=0,1,VLOOKUP('BPoIFUfE-coal'!$A5,Coal!$A$2:$AQ$28,COLUMN(Coal!U$2),FALSE)/VLOOKUP('BPoIFUfE-coal'!$A5,'BIFUbC-coal'!$A$1:$AQ$27,COLUMN('BIFUbC-coal'!U$1),FALSE))</f>
        <v>0</v>
      </c>
      <c r="V5">
        <f>IF(VLOOKUP('BPoIFUfE-coal'!$A5,'BIFUbC-coal'!$A$1:$AQ$27,COLUMN('BIFUbC-coal'!V$1),FALSE)=0,1,VLOOKUP('BPoIFUfE-coal'!$A5,Coal!$A$2:$AQ$28,COLUMN(Coal!V$2),FALSE)/VLOOKUP('BPoIFUfE-coal'!$A5,'BIFUbC-coal'!$A$1:$AQ$27,COLUMN('BIFUbC-coal'!V$1),FALSE))</f>
        <v>0</v>
      </c>
      <c r="W5">
        <f>IF(VLOOKUP('BPoIFUfE-coal'!$A5,'BIFUbC-coal'!$A$1:$AQ$27,COLUMN('BIFUbC-coal'!W$1),FALSE)=0,1,VLOOKUP('BPoIFUfE-coal'!$A5,Coal!$A$2:$AQ$28,COLUMN(Coal!W$2),FALSE)/VLOOKUP('BPoIFUfE-coal'!$A5,'BIFUbC-coal'!$A$1:$AQ$27,COLUMN('BIFUbC-coal'!W$1),FALSE))</f>
        <v>0</v>
      </c>
      <c r="X5">
        <f>IF(VLOOKUP('BPoIFUfE-coal'!$A5,'BIFUbC-coal'!$A$1:$AQ$27,COLUMN('BIFUbC-coal'!X$1),FALSE)=0,1,VLOOKUP('BPoIFUfE-coal'!$A5,Coal!$A$2:$AQ$28,COLUMN(Coal!X$2),FALSE)/VLOOKUP('BPoIFUfE-coal'!$A5,'BIFUbC-coal'!$A$1:$AQ$27,COLUMN('BIFUbC-coal'!X$1),FALSE))</f>
        <v>0</v>
      </c>
      <c r="Y5">
        <f>IF(VLOOKUP('BPoIFUfE-coal'!$A5,'BIFUbC-coal'!$A$1:$AQ$27,COLUMN('BIFUbC-coal'!Y$1),FALSE)=0,1,VLOOKUP('BPoIFUfE-coal'!$A5,Coal!$A$2:$AQ$28,COLUMN(Coal!Y$2),FALSE)/VLOOKUP('BPoIFUfE-coal'!$A5,'BIFUbC-coal'!$A$1:$AQ$27,COLUMN('BIFUbC-coal'!Y$1),FALSE))</f>
        <v>0</v>
      </c>
      <c r="Z5">
        <f>IF(VLOOKUP('BPoIFUfE-coal'!$A5,'BIFUbC-coal'!$A$1:$AQ$27,COLUMN('BIFUbC-coal'!Z$1),FALSE)=0,1,VLOOKUP('BPoIFUfE-coal'!$A5,Coal!$A$2:$AQ$28,COLUMN(Coal!Z$2),FALSE)/VLOOKUP('BPoIFUfE-coal'!$A5,'BIFUbC-coal'!$A$1:$AQ$27,COLUMN('BIFUbC-coal'!Z$1),FALSE))</f>
        <v>0</v>
      </c>
      <c r="AA5">
        <f>IF(VLOOKUP('BPoIFUfE-coal'!$A5,'BIFUbC-coal'!$A$1:$AQ$27,COLUMN('BIFUbC-coal'!AA$1),FALSE)=0,1,VLOOKUP('BPoIFUfE-coal'!$A5,Coal!$A$2:$AQ$28,COLUMN(Coal!AA$2),FALSE)/VLOOKUP('BPoIFUfE-coal'!$A5,'BIFUbC-coal'!$A$1:$AQ$27,COLUMN('BIFUbC-coal'!AA$1),FALSE))</f>
        <v>0</v>
      </c>
      <c r="AB5">
        <f>IF(VLOOKUP('BPoIFUfE-coal'!$A5,'BIFUbC-coal'!$A$1:$AQ$27,COLUMN('BIFUbC-coal'!AB$1),FALSE)=0,1,VLOOKUP('BPoIFUfE-coal'!$A5,Coal!$A$2:$AQ$28,COLUMN(Coal!AB$2),FALSE)/VLOOKUP('BPoIFUfE-coal'!$A5,'BIFUbC-coal'!$A$1:$AQ$27,COLUMN('BIFUbC-coal'!AB$1),FALSE))</f>
        <v>0</v>
      </c>
      <c r="AC5">
        <f>IF(VLOOKUP('BPoIFUfE-coal'!$A5,'BIFUbC-coal'!$A$1:$AQ$27,COLUMN('BIFUbC-coal'!AC$1),FALSE)=0,1,VLOOKUP('BPoIFUfE-coal'!$A5,Coal!$A$2:$AQ$28,COLUMN(Coal!AC$2),FALSE)/VLOOKUP('BPoIFUfE-coal'!$A5,'BIFUbC-coal'!$A$1:$AQ$27,COLUMN('BIFUbC-coal'!AC$1),FALSE))</f>
        <v>0</v>
      </c>
      <c r="AD5">
        <f>IF(VLOOKUP('BPoIFUfE-coal'!$A5,'BIFUbC-coal'!$A$1:$AQ$27,COLUMN('BIFUbC-coal'!AD$1),FALSE)=0,1,VLOOKUP('BPoIFUfE-coal'!$A5,Coal!$A$2:$AQ$28,COLUMN(Coal!AD$2),FALSE)/VLOOKUP('BPoIFUfE-coal'!$A5,'BIFUbC-coal'!$A$1:$AQ$27,COLUMN('BIFUbC-coal'!AD$1),FALSE))</f>
        <v>0</v>
      </c>
      <c r="AE5">
        <f>IF(VLOOKUP('BPoIFUfE-coal'!$A5,'BIFUbC-coal'!$A$1:$AQ$27,COLUMN('BIFUbC-coal'!AE$1),FALSE)=0,1,VLOOKUP('BPoIFUfE-coal'!$A5,Coal!$A$2:$AQ$28,COLUMN(Coal!AE$2),FALSE)/VLOOKUP('BPoIFUfE-coal'!$A5,'BIFUbC-coal'!$A$1:$AQ$27,COLUMN('BIFUbC-coal'!AE$1),FALSE))</f>
        <v>0</v>
      </c>
      <c r="AF5">
        <f>IF(VLOOKUP('BPoIFUfE-coal'!$A5,'BIFUbC-coal'!$A$1:$AQ$27,COLUMN('BIFUbC-coal'!AF$1),FALSE)=0,1,VLOOKUP('BPoIFUfE-coal'!$A5,Coal!$A$2:$AQ$28,COLUMN(Coal!AF$2),FALSE)/VLOOKUP('BPoIFUfE-coal'!$A5,'BIFUbC-coal'!$A$1:$AQ$27,COLUMN('BIFUbC-coal'!AF$1),FALSE))</f>
        <v>0</v>
      </c>
      <c r="AG5">
        <f>IF(VLOOKUP('BPoIFUfE-coal'!$A5,'BIFUbC-coal'!$A$1:$AQ$27,COLUMN('BIFUbC-coal'!AG$1),FALSE)=0,1,VLOOKUP('BPoIFUfE-coal'!$A5,Coal!$A$2:$AQ$28,COLUMN(Coal!AG$2),FALSE)/VLOOKUP('BPoIFUfE-coal'!$A5,'BIFUbC-coal'!$A$1:$AQ$27,COLUMN('BIFUbC-coal'!AG$1),FALSE))</f>
        <v>0</v>
      </c>
      <c r="AH5">
        <f>IF(VLOOKUP('BPoIFUfE-coal'!$A5,'BIFUbC-coal'!$A$1:$AQ$27,COLUMN('BIFUbC-coal'!AH$1),FALSE)=0,1,VLOOKUP('BPoIFUfE-coal'!$A5,Coal!$A$2:$AQ$28,COLUMN(Coal!AH$2),FALSE)/VLOOKUP('BPoIFUfE-coal'!$A5,'BIFUbC-coal'!$A$1:$AQ$27,COLUMN('BIFUbC-coal'!AH$1),FALSE))</f>
        <v>0</v>
      </c>
      <c r="AI5">
        <f>IF(VLOOKUP('BPoIFUfE-coal'!$A5,'BIFUbC-coal'!$A$1:$AQ$27,COLUMN('BIFUbC-coal'!AI$1),FALSE)=0,1,VLOOKUP('BPoIFUfE-coal'!$A5,Coal!$A$2:$AQ$28,COLUMN(Coal!AI$2),FALSE)/VLOOKUP('BPoIFUfE-coal'!$A5,'BIFUbC-coal'!$A$1:$AQ$27,COLUMN('BIFUbC-coal'!AI$1),FALSE))</f>
        <v>0</v>
      </c>
      <c r="AJ5">
        <f>IF(VLOOKUP('BPoIFUfE-coal'!$A5,'BIFUbC-coal'!$A$1:$AQ$27,COLUMN('BIFUbC-coal'!AJ$1),FALSE)=0,1,VLOOKUP('BPoIFUfE-coal'!$A5,Coal!$A$2:$AQ$28,COLUMN(Coal!AJ$2),FALSE)/VLOOKUP('BPoIFUfE-coal'!$A5,'BIFUbC-coal'!$A$1:$AQ$27,COLUMN('BIFUbC-coal'!AJ$1),FALSE))</f>
        <v>0</v>
      </c>
      <c r="AK5">
        <f>IF(VLOOKUP('BPoIFUfE-coal'!$A5,'BIFUbC-coal'!$A$1:$AQ$27,COLUMN('BIFUbC-coal'!AK$1),FALSE)=0,1,VLOOKUP('BPoIFUfE-coal'!$A5,Coal!$A$2:$AQ$28,COLUMN(Coal!AK$2),FALSE)/VLOOKUP('BPoIFUfE-coal'!$A5,'BIFUbC-coal'!$A$1:$AQ$27,COLUMN('BIFUbC-coal'!AK$1),FALSE))</f>
        <v>0</v>
      </c>
      <c r="AL5">
        <f>IF(VLOOKUP('BPoIFUfE-coal'!$A5,'BIFUbC-coal'!$A$1:$AQ$27,COLUMN('BIFUbC-coal'!AL$1),FALSE)=0,1,VLOOKUP('BPoIFUfE-coal'!$A5,Coal!$A$2:$AQ$28,COLUMN(Coal!AL$2),FALSE)/VLOOKUP('BPoIFUfE-coal'!$A5,'BIFUbC-coal'!$A$1:$AQ$27,COLUMN('BIFUbC-coal'!AL$1),FALSE))</f>
        <v>0</v>
      </c>
      <c r="AM5">
        <f>IF(VLOOKUP('BPoIFUfE-coal'!$A5,'BIFUbC-coal'!$A$1:$AQ$27,COLUMN('BIFUbC-coal'!AM$1),FALSE)=0,1,VLOOKUP('BPoIFUfE-coal'!$A5,Coal!$A$2:$AQ$28,COLUMN(Coal!AM$2),FALSE)/VLOOKUP('BPoIFUfE-coal'!$A5,'BIFUbC-coal'!$A$1:$AQ$27,COLUMN('BIFUbC-coal'!AM$1),FALSE))</f>
        <v>0</v>
      </c>
      <c r="AN5">
        <f>IF(VLOOKUP('BPoIFUfE-coal'!$A5,'BIFUbC-coal'!$A$1:$AQ$27,COLUMN('BIFUbC-coal'!AN$1),FALSE)=0,1,VLOOKUP('BPoIFUfE-coal'!$A5,Coal!$A$2:$AQ$28,COLUMN(Coal!AN$2),FALSE)/VLOOKUP('BPoIFUfE-coal'!$A5,'BIFUbC-coal'!$A$1:$AQ$27,COLUMN('BIFUbC-coal'!AN$1),FALSE))</f>
        <v>0</v>
      </c>
      <c r="AO5">
        <f>IF(VLOOKUP('BPoIFUfE-coal'!$A5,'BIFUbC-coal'!$A$1:$AQ$27,COLUMN('BIFUbC-coal'!AO$1),FALSE)=0,1,VLOOKUP('BPoIFUfE-coal'!$A5,Coal!$A$2:$AQ$28,COLUMN(Coal!AO$2),FALSE)/VLOOKUP('BPoIFUfE-coal'!$A5,'BIFUbC-coal'!$A$1:$AQ$27,COLUMN('BIFUbC-coal'!AO$1),FALSE))</f>
        <v>0</v>
      </c>
      <c r="AP5">
        <f>IF(VLOOKUP('BPoIFUfE-coal'!$A5,'BIFUbC-coal'!$A$1:$AQ$27,COLUMN('BIFUbC-coal'!AP$1),FALSE)=0,1,VLOOKUP('BPoIFUfE-coal'!$A5,Coal!$A$2:$AQ$28,COLUMN(Coal!AP$2),FALSE)/VLOOKUP('BPoIFUfE-coal'!$A5,'BIFUbC-coal'!$A$1:$AQ$27,COLUMN('BIFUbC-coal'!AP$1),FALSE))</f>
        <v>0</v>
      </c>
      <c r="AQ5">
        <f>IF(VLOOKUP('BPoIFUfE-coal'!$A5,'BIFUbC-coal'!$A$1:$AQ$27,COLUMN('BIFUbC-coal'!AQ$1),FALSE)=0,1,VLOOKUP('BPoIFUfE-coal'!$A5,Coal!$A$2:$AQ$28,COLUMN(Coal!AQ$2),FALSE)/VLOOKUP('BPoIFUfE-coal'!$A5,'BIFUbC-coal'!$A$1:$AQ$27,COLUMN('BIFUbC-coal'!AQ$1),FALSE))</f>
        <v>0</v>
      </c>
    </row>
    <row r="6" spans="1:43">
      <c r="A6" s="37" t="s">
        <v>620</v>
      </c>
      <c r="B6">
        <f>IF(VLOOKUP('BPoIFUfE-coal'!$A6,'BIFUbC-coal'!$A$1:$AQ$27,COLUMN('BIFUbC-coal'!B$1),FALSE)=0,1,VLOOKUP('BPoIFUfE-coal'!$A6,Coal!$A$2:$AQ$28,COLUMN(Coal!B$2),FALSE)/VLOOKUP('BPoIFUfE-coal'!$A6,'BIFUbC-coal'!$A$1:$AQ$27,COLUMN('BIFUbC-coal'!B$1),FALSE))</f>
        <v>1</v>
      </c>
      <c r="C6">
        <f>IF(VLOOKUP('BPoIFUfE-coal'!$A6,'BIFUbC-coal'!$A$1:$AQ$27,COLUMN('BIFUbC-coal'!C$1),FALSE)=0,1,VLOOKUP('BPoIFUfE-coal'!$A6,Coal!$A$2:$AQ$28,COLUMN(Coal!C$2),FALSE)/VLOOKUP('BPoIFUfE-coal'!$A6,'BIFUbC-coal'!$A$1:$AQ$27,COLUMN('BIFUbC-coal'!C$1),FALSE))</f>
        <v>1</v>
      </c>
      <c r="D6">
        <f>IF(VLOOKUP('BPoIFUfE-coal'!$A6,'BIFUbC-coal'!$A$1:$AQ$27,COLUMN('BIFUbC-coal'!D$1),FALSE)=0,1,VLOOKUP('BPoIFUfE-coal'!$A6,Coal!$A$2:$AQ$28,COLUMN(Coal!D$2),FALSE)/VLOOKUP('BPoIFUfE-coal'!$A6,'BIFUbC-coal'!$A$1:$AQ$27,COLUMN('BIFUbC-coal'!D$1),FALSE))</f>
        <v>1</v>
      </c>
      <c r="E6">
        <f>IF(VLOOKUP('BPoIFUfE-coal'!$A6,'BIFUbC-coal'!$A$1:$AQ$27,COLUMN('BIFUbC-coal'!E$1),FALSE)=0,1,VLOOKUP('BPoIFUfE-coal'!$A6,Coal!$A$2:$AQ$28,COLUMN(Coal!E$2),FALSE)/VLOOKUP('BPoIFUfE-coal'!$A6,'BIFUbC-coal'!$A$1:$AQ$27,COLUMN('BIFUbC-coal'!E$1),FALSE))</f>
        <v>1</v>
      </c>
      <c r="F6">
        <f>IF(VLOOKUP('BPoIFUfE-coal'!$A6,'BIFUbC-coal'!$A$1:$AQ$27,COLUMN('BIFUbC-coal'!F$1),FALSE)=0,1,VLOOKUP('BPoIFUfE-coal'!$A6,Coal!$A$2:$AQ$28,COLUMN(Coal!F$2),FALSE)/VLOOKUP('BPoIFUfE-coal'!$A6,'BIFUbC-coal'!$A$1:$AQ$27,COLUMN('BIFUbC-coal'!F$1),FALSE))</f>
        <v>1</v>
      </c>
      <c r="G6">
        <f>IF(VLOOKUP('BPoIFUfE-coal'!$A6,'BIFUbC-coal'!$A$1:$AQ$27,COLUMN('BIFUbC-coal'!G$1),FALSE)=0,1,VLOOKUP('BPoIFUfE-coal'!$A6,Coal!$A$2:$AQ$28,COLUMN(Coal!G$2),FALSE)/VLOOKUP('BPoIFUfE-coal'!$A6,'BIFUbC-coal'!$A$1:$AQ$27,COLUMN('BIFUbC-coal'!G$1),FALSE))</f>
        <v>1</v>
      </c>
      <c r="H6">
        <f>IF(VLOOKUP('BPoIFUfE-coal'!$A6,'BIFUbC-coal'!$A$1:$AQ$27,COLUMN('BIFUbC-coal'!H$1),FALSE)=0,1,VLOOKUP('BPoIFUfE-coal'!$A6,Coal!$A$2:$AQ$28,COLUMN(Coal!H$2),FALSE)/VLOOKUP('BPoIFUfE-coal'!$A6,'BIFUbC-coal'!$A$1:$AQ$27,COLUMN('BIFUbC-coal'!H$1),FALSE))</f>
        <v>1</v>
      </c>
      <c r="I6">
        <f>IF(VLOOKUP('BPoIFUfE-coal'!$A6,'BIFUbC-coal'!$A$1:$AQ$27,COLUMN('BIFUbC-coal'!I$1),FALSE)=0,1,VLOOKUP('BPoIFUfE-coal'!$A6,Coal!$A$2:$AQ$28,COLUMN(Coal!I$2),FALSE)/VLOOKUP('BPoIFUfE-coal'!$A6,'BIFUbC-coal'!$A$1:$AQ$27,COLUMN('BIFUbC-coal'!I$1),FALSE))</f>
        <v>1</v>
      </c>
      <c r="J6">
        <f>IF(VLOOKUP('BPoIFUfE-coal'!$A6,'BIFUbC-coal'!$A$1:$AQ$27,COLUMN('BIFUbC-coal'!J$1),FALSE)=0,1,VLOOKUP('BPoIFUfE-coal'!$A6,Coal!$A$2:$AQ$28,COLUMN(Coal!J$2),FALSE)/VLOOKUP('BPoIFUfE-coal'!$A6,'BIFUbC-coal'!$A$1:$AQ$27,COLUMN('BIFUbC-coal'!J$1),FALSE))</f>
        <v>1</v>
      </c>
      <c r="K6">
        <f>IF(VLOOKUP('BPoIFUfE-coal'!$A6,'BIFUbC-coal'!$A$1:$AQ$27,COLUMN('BIFUbC-coal'!K$1),FALSE)=0,1,VLOOKUP('BPoIFUfE-coal'!$A6,Coal!$A$2:$AQ$28,COLUMN(Coal!K$2),FALSE)/VLOOKUP('BPoIFUfE-coal'!$A6,'BIFUbC-coal'!$A$1:$AQ$27,COLUMN('BIFUbC-coal'!K$1),FALSE))</f>
        <v>1</v>
      </c>
      <c r="L6">
        <f>IF(VLOOKUP('BPoIFUfE-coal'!$A6,'BIFUbC-coal'!$A$1:$AQ$27,COLUMN('BIFUbC-coal'!L$1),FALSE)=0,1,VLOOKUP('BPoIFUfE-coal'!$A6,Coal!$A$2:$AQ$28,COLUMN(Coal!L$2),FALSE)/VLOOKUP('BPoIFUfE-coal'!$A6,'BIFUbC-coal'!$A$1:$AQ$27,COLUMN('BIFUbC-coal'!L$1),FALSE))</f>
        <v>1</v>
      </c>
      <c r="M6">
        <f>IF(VLOOKUP('BPoIFUfE-coal'!$A6,'BIFUbC-coal'!$A$1:$AQ$27,COLUMN('BIFUbC-coal'!M$1),FALSE)=0,1,VLOOKUP('BPoIFUfE-coal'!$A6,Coal!$A$2:$AQ$28,COLUMN(Coal!M$2),FALSE)/VLOOKUP('BPoIFUfE-coal'!$A6,'BIFUbC-coal'!$A$1:$AQ$27,COLUMN('BIFUbC-coal'!M$1),FALSE))</f>
        <v>1</v>
      </c>
      <c r="N6">
        <f>IF(VLOOKUP('BPoIFUfE-coal'!$A6,'BIFUbC-coal'!$A$1:$AQ$27,COLUMN('BIFUbC-coal'!N$1),FALSE)=0,1,VLOOKUP('BPoIFUfE-coal'!$A6,Coal!$A$2:$AQ$28,COLUMN(Coal!N$2),FALSE)/VLOOKUP('BPoIFUfE-coal'!$A6,'BIFUbC-coal'!$A$1:$AQ$27,COLUMN('BIFUbC-coal'!N$1),FALSE))</f>
        <v>1</v>
      </c>
      <c r="O6">
        <f>IF(VLOOKUP('BPoIFUfE-coal'!$A6,'BIFUbC-coal'!$A$1:$AQ$27,COLUMN('BIFUbC-coal'!O$1),FALSE)=0,1,VLOOKUP('BPoIFUfE-coal'!$A6,Coal!$A$2:$AQ$28,COLUMN(Coal!O$2),FALSE)/VLOOKUP('BPoIFUfE-coal'!$A6,'BIFUbC-coal'!$A$1:$AQ$27,COLUMN('BIFUbC-coal'!O$1),FALSE))</f>
        <v>1</v>
      </c>
      <c r="P6">
        <f>IF(VLOOKUP('BPoIFUfE-coal'!$A6,'BIFUbC-coal'!$A$1:$AQ$27,COLUMN('BIFUbC-coal'!P$1),FALSE)=0,1,VLOOKUP('BPoIFUfE-coal'!$A6,Coal!$A$2:$AQ$28,COLUMN(Coal!P$2),FALSE)/VLOOKUP('BPoIFUfE-coal'!$A6,'BIFUbC-coal'!$A$1:$AQ$27,COLUMN('BIFUbC-coal'!P$1),FALSE))</f>
        <v>1</v>
      </c>
      <c r="Q6">
        <f>IF(VLOOKUP('BPoIFUfE-coal'!$A6,'BIFUbC-coal'!$A$1:$AQ$27,COLUMN('BIFUbC-coal'!Q$1),FALSE)=0,1,VLOOKUP('BPoIFUfE-coal'!$A6,Coal!$A$2:$AQ$28,COLUMN(Coal!Q$2),FALSE)/VLOOKUP('BPoIFUfE-coal'!$A6,'BIFUbC-coal'!$A$1:$AQ$27,COLUMN('BIFUbC-coal'!Q$1),FALSE))</f>
        <v>1</v>
      </c>
      <c r="R6">
        <f>IF(VLOOKUP('BPoIFUfE-coal'!$A6,'BIFUbC-coal'!$A$1:$AQ$27,COLUMN('BIFUbC-coal'!R$1),FALSE)=0,1,VLOOKUP('BPoIFUfE-coal'!$A6,Coal!$A$2:$AQ$28,COLUMN(Coal!R$2),FALSE)/VLOOKUP('BPoIFUfE-coal'!$A6,'BIFUbC-coal'!$A$1:$AQ$27,COLUMN('BIFUbC-coal'!R$1),FALSE))</f>
        <v>1</v>
      </c>
      <c r="S6">
        <f>IF(VLOOKUP('BPoIFUfE-coal'!$A6,'BIFUbC-coal'!$A$1:$AQ$27,COLUMN('BIFUbC-coal'!S$1),FALSE)=0,1,VLOOKUP('BPoIFUfE-coal'!$A6,Coal!$A$2:$AQ$28,COLUMN(Coal!S$2),FALSE)/VLOOKUP('BPoIFUfE-coal'!$A6,'BIFUbC-coal'!$A$1:$AQ$27,COLUMN('BIFUbC-coal'!S$1),FALSE))</f>
        <v>1</v>
      </c>
      <c r="T6">
        <f>IF(VLOOKUP('BPoIFUfE-coal'!$A6,'BIFUbC-coal'!$A$1:$AQ$27,COLUMN('BIFUbC-coal'!T$1),FALSE)=0,1,VLOOKUP('BPoIFUfE-coal'!$A6,Coal!$A$2:$AQ$28,COLUMN(Coal!T$2),FALSE)/VLOOKUP('BPoIFUfE-coal'!$A6,'BIFUbC-coal'!$A$1:$AQ$27,COLUMN('BIFUbC-coal'!T$1),FALSE))</f>
        <v>1</v>
      </c>
      <c r="U6">
        <f>IF(VLOOKUP('BPoIFUfE-coal'!$A6,'BIFUbC-coal'!$A$1:$AQ$27,COLUMN('BIFUbC-coal'!U$1),FALSE)=0,1,VLOOKUP('BPoIFUfE-coal'!$A6,Coal!$A$2:$AQ$28,COLUMN(Coal!U$2),FALSE)/VLOOKUP('BPoIFUfE-coal'!$A6,'BIFUbC-coal'!$A$1:$AQ$27,COLUMN('BIFUbC-coal'!U$1),FALSE))</f>
        <v>1</v>
      </c>
      <c r="V6">
        <f>IF(VLOOKUP('BPoIFUfE-coal'!$A6,'BIFUbC-coal'!$A$1:$AQ$27,COLUMN('BIFUbC-coal'!V$1),FALSE)=0,1,VLOOKUP('BPoIFUfE-coal'!$A6,Coal!$A$2:$AQ$28,COLUMN(Coal!V$2),FALSE)/VLOOKUP('BPoIFUfE-coal'!$A6,'BIFUbC-coal'!$A$1:$AQ$27,COLUMN('BIFUbC-coal'!V$1),FALSE))</f>
        <v>1</v>
      </c>
      <c r="W6">
        <f>IF(VLOOKUP('BPoIFUfE-coal'!$A6,'BIFUbC-coal'!$A$1:$AQ$27,COLUMN('BIFUbC-coal'!W$1),FALSE)=0,1,VLOOKUP('BPoIFUfE-coal'!$A6,Coal!$A$2:$AQ$28,COLUMN(Coal!W$2),FALSE)/VLOOKUP('BPoIFUfE-coal'!$A6,'BIFUbC-coal'!$A$1:$AQ$27,COLUMN('BIFUbC-coal'!W$1),FALSE))</f>
        <v>1</v>
      </c>
      <c r="X6">
        <f>IF(VLOOKUP('BPoIFUfE-coal'!$A6,'BIFUbC-coal'!$A$1:$AQ$27,COLUMN('BIFUbC-coal'!X$1),FALSE)=0,1,VLOOKUP('BPoIFUfE-coal'!$A6,Coal!$A$2:$AQ$28,COLUMN(Coal!X$2),FALSE)/VLOOKUP('BPoIFUfE-coal'!$A6,'BIFUbC-coal'!$A$1:$AQ$27,COLUMN('BIFUbC-coal'!X$1),FALSE))</f>
        <v>1</v>
      </c>
      <c r="Y6">
        <f>IF(VLOOKUP('BPoIFUfE-coal'!$A6,'BIFUbC-coal'!$A$1:$AQ$27,COLUMN('BIFUbC-coal'!Y$1),FALSE)=0,1,VLOOKUP('BPoIFUfE-coal'!$A6,Coal!$A$2:$AQ$28,COLUMN(Coal!Y$2),FALSE)/VLOOKUP('BPoIFUfE-coal'!$A6,'BIFUbC-coal'!$A$1:$AQ$27,COLUMN('BIFUbC-coal'!Y$1),FALSE))</f>
        <v>1</v>
      </c>
      <c r="Z6">
        <f>IF(VLOOKUP('BPoIFUfE-coal'!$A6,'BIFUbC-coal'!$A$1:$AQ$27,COLUMN('BIFUbC-coal'!Z$1),FALSE)=0,1,VLOOKUP('BPoIFUfE-coal'!$A6,Coal!$A$2:$AQ$28,COLUMN(Coal!Z$2),FALSE)/VLOOKUP('BPoIFUfE-coal'!$A6,'BIFUbC-coal'!$A$1:$AQ$27,COLUMN('BIFUbC-coal'!Z$1),FALSE))</f>
        <v>1</v>
      </c>
      <c r="AA6">
        <f>IF(VLOOKUP('BPoIFUfE-coal'!$A6,'BIFUbC-coal'!$A$1:$AQ$27,COLUMN('BIFUbC-coal'!AA$1),FALSE)=0,1,VLOOKUP('BPoIFUfE-coal'!$A6,Coal!$A$2:$AQ$28,COLUMN(Coal!AA$2),FALSE)/VLOOKUP('BPoIFUfE-coal'!$A6,'BIFUbC-coal'!$A$1:$AQ$27,COLUMN('BIFUbC-coal'!AA$1),FALSE))</f>
        <v>1</v>
      </c>
      <c r="AB6">
        <f>IF(VLOOKUP('BPoIFUfE-coal'!$A6,'BIFUbC-coal'!$A$1:$AQ$27,COLUMN('BIFUbC-coal'!AB$1),FALSE)=0,1,VLOOKUP('BPoIFUfE-coal'!$A6,Coal!$A$2:$AQ$28,COLUMN(Coal!AB$2),FALSE)/VLOOKUP('BPoIFUfE-coal'!$A6,'BIFUbC-coal'!$A$1:$AQ$27,COLUMN('BIFUbC-coal'!AB$1),FALSE))</f>
        <v>1</v>
      </c>
      <c r="AC6">
        <f>IF(VLOOKUP('BPoIFUfE-coal'!$A6,'BIFUbC-coal'!$A$1:$AQ$27,COLUMN('BIFUbC-coal'!AC$1),FALSE)=0,1,VLOOKUP('BPoIFUfE-coal'!$A6,Coal!$A$2:$AQ$28,COLUMN(Coal!AC$2),FALSE)/VLOOKUP('BPoIFUfE-coal'!$A6,'BIFUbC-coal'!$A$1:$AQ$27,COLUMN('BIFUbC-coal'!AC$1),FALSE))</f>
        <v>1</v>
      </c>
      <c r="AD6">
        <f>IF(VLOOKUP('BPoIFUfE-coal'!$A6,'BIFUbC-coal'!$A$1:$AQ$27,COLUMN('BIFUbC-coal'!AD$1),FALSE)=0,1,VLOOKUP('BPoIFUfE-coal'!$A6,Coal!$A$2:$AQ$28,COLUMN(Coal!AD$2),FALSE)/VLOOKUP('BPoIFUfE-coal'!$A6,'BIFUbC-coal'!$A$1:$AQ$27,COLUMN('BIFUbC-coal'!AD$1),FALSE))</f>
        <v>1</v>
      </c>
      <c r="AE6">
        <f>IF(VLOOKUP('BPoIFUfE-coal'!$A6,'BIFUbC-coal'!$A$1:$AQ$27,COLUMN('BIFUbC-coal'!AE$1),FALSE)=0,1,VLOOKUP('BPoIFUfE-coal'!$A6,Coal!$A$2:$AQ$28,COLUMN(Coal!AE$2),FALSE)/VLOOKUP('BPoIFUfE-coal'!$A6,'BIFUbC-coal'!$A$1:$AQ$27,COLUMN('BIFUbC-coal'!AE$1),FALSE))</f>
        <v>1</v>
      </c>
      <c r="AF6">
        <f>IF(VLOOKUP('BPoIFUfE-coal'!$A6,'BIFUbC-coal'!$A$1:$AQ$27,COLUMN('BIFUbC-coal'!AF$1),FALSE)=0,1,VLOOKUP('BPoIFUfE-coal'!$A6,Coal!$A$2:$AQ$28,COLUMN(Coal!AF$2),FALSE)/VLOOKUP('BPoIFUfE-coal'!$A6,'BIFUbC-coal'!$A$1:$AQ$27,COLUMN('BIFUbC-coal'!AF$1),FALSE))</f>
        <v>1</v>
      </c>
      <c r="AG6">
        <f>IF(VLOOKUP('BPoIFUfE-coal'!$A6,'BIFUbC-coal'!$A$1:$AQ$27,COLUMN('BIFUbC-coal'!AG$1),FALSE)=0,1,VLOOKUP('BPoIFUfE-coal'!$A6,Coal!$A$2:$AQ$28,COLUMN(Coal!AG$2),FALSE)/VLOOKUP('BPoIFUfE-coal'!$A6,'BIFUbC-coal'!$A$1:$AQ$27,COLUMN('BIFUbC-coal'!AG$1),FALSE))</f>
        <v>1</v>
      </c>
      <c r="AH6">
        <f>IF(VLOOKUP('BPoIFUfE-coal'!$A6,'BIFUbC-coal'!$A$1:$AQ$27,COLUMN('BIFUbC-coal'!AH$1),FALSE)=0,1,VLOOKUP('BPoIFUfE-coal'!$A6,Coal!$A$2:$AQ$28,COLUMN(Coal!AH$2),FALSE)/VLOOKUP('BPoIFUfE-coal'!$A6,'BIFUbC-coal'!$A$1:$AQ$27,COLUMN('BIFUbC-coal'!AH$1),FALSE))</f>
        <v>1</v>
      </c>
      <c r="AI6">
        <f>IF(VLOOKUP('BPoIFUfE-coal'!$A6,'BIFUbC-coal'!$A$1:$AQ$27,COLUMN('BIFUbC-coal'!AI$1),FALSE)=0,1,VLOOKUP('BPoIFUfE-coal'!$A6,Coal!$A$2:$AQ$28,COLUMN(Coal!AI$2),FALSE)/VLOOKUP('BPoIFUfE-coal'!$A6,'BIFUbC-coal'!$A$1:$AQ$27,COLUMN('BIFUbC-coal'!AI$1),FALSE))</f>
        <v>1</v>
      </c>
      <c r="AJ6">
        <f>IF(VLOOKUP('BPoIFUfE-coal'!$A6,'BIFUbC-coal'!$A$1:$AQ$27,COLUMN('BIFUbC-coal'!AJ$1),FALSE)=0,1,VLOOKUP('BPoIFUfE-coal'!$A6,Coal!$A$2:$AQ$28,COLUMN(Coal!AJ$2),FALSE)/VLOOKUP('BPoIFUfE-coal'!$A6,'BIFUbC-coal'!$A$1:$AQ$27,COLUMN('BIFUbC-coal'!AJ$1),FALSE))</f>
        <v>1</v>
      </c>
      <c r="AK6">
        <f>IF(VLOOKUP('BPoIFUfE-coal'!$A6,'BIFUbC-coal'!$A$1:$AQ$27,COLUMN('BIFUbC-coal'!AK$1),FALSE)=0,1,VLOOKUP('BPoIFUfE-coal'!$A6,Coal!$A$2:$AQ$28,COLUMN(Coal!AK$2),FALSE)/VLOOKUP('BPoIFUfE-coal'!$A6,'BIFUbC-coal'!$A$1:$AQ$27,COLUMN('BIFUbC-coal'!AK$1),FALSE))</f>
        <v>1</v>
      </c>
      <c r="AL6">
        <f>IF(VLOOKUP('BPoIFUfE-coal'!$A6,'BIFUbC-coal'!$A$1:$AQ$27,COLUMN('BIFUbC-coal'!AL$1),FALSE)=0,1,VLOOKUP('BPoIFUfE-coal'!$A6,Coal!$A$2:$AQ$28,COLUMN(Coal!AL$2),FALSE)/VLOOKUP('BPoIFUfE-coal'!$A6,'BIFUbC-coal'!$A$1:$AQ$27,COLUMN('BIFUbC-coal'!AL$1),FALSE))</f>
        <v>1</v>
      </c>
      <c r="AM6">
        <f>IF(VLOOKUP('BPoIFUfE-coal'!$A6,'BIFUbC-coal'!$A$1:$AQ$27,COLUMN('BIFUbC-coal'!AM$1),FALSE)=0,1,VLOOKUP('BPoIFUfE-coal'!$A6,Coal!$A$2:$AQ$28,COLUMN(Coal!AM$2),FALSE)/VLOOKUP('BPoIFUfE-coal'!$A6,'BIFUbC-coal'!$A$1:$AQ$27,COLUMN('BIFUbC-coal'!AM$1),FALSE))</f>
        <v>1</v>
      </c>
      <c r="AN6">
        <f>IF(VLOOKUP('BPoIFUfE-coal'!$A6,'BIFUbC-coal'!$A$1:$AQ$27,COLUMN('BIFUbC-coal'!AN$1),FALSE)=0,1,VLOOKUP('BPoIFUfE-coal'!$A6,Coal!$A$2:$AQ$28,COLUMN(Coal!AN$2),FALSE)/VLOOKUP('BPoIFUfE-coal'!$A6,'BIFUbC-coal'!$A$1:$AQ$27,COLUMN('BIFUbC-coal'!AN$1),FALSE))</f>
        <v>1</v>
      </c>
      <c r="AO6">
        <f>IF(VLOOKUP('BPoIFUfE-coal'!$A6,'BIFUbC-coal'!$A$1:$AQ$27,COLUMN('BIFUbC-coal'!AO$1),FALSE)=0,1,VLOOKUP('BPoIFUfE-coal'!$A6,Coal!$A$2:$AQ$28,COLUMN(Coal!AO$2),FALSE)/VLOOKUP('BPoIFUfE-coal'!$A6,'BIFUbC-coal'!$A$1:$AQ$27,COLUMN('BIFUbC-coal'!AO$1),FALSE))</f>
        <v>1</v>
      </c>
      <c r="AP6">
        <f>IF(VLOOKUP('BPoIFUfE-coal'!$A6,'BIFUbC-coal'!$A$1:$AQ$27,COLUMN('BIFUbC-coal'!AP$1),FALSE)=0,1,VLOOKUP('BPoIFUfE-coal'!$A6,Coal!$A$2:$AQ$28,COLUMN(Coal!AP$2),FALSE)/VLOOKUP('BPoIFUfE-coal'!$A6,'BIFUbC-coal'!$A$1:$AQ$27,COLUMN('BIFUbC-coal'!AP$1),FALSE))</f>
        <v>1</v>
      </c>
      <c r="AQ6">
        <f>IF(VLOOKUP('BPoIFUfE-coal'!$A6,'BIFUbC-coal'!$A$1:$AQ$27,COLUMN('BIFUbC-coal'!AQ$1),FALSE)=0,1,VLOOKUP('BPoIFUfE-coal'!$A6,Coal!$A$2:$AQ$28,COLUMN(Coal!AQ$2),FALSE)/VLOOKUP('BPoIFUfE-coal'!$A6,'BIFUbC-coal'!$A$1:$AQ$27,COLUMN('BIFUbC-coal'!AQ$1),FALSE))</f>
        <v>1</v>
      </c>
    </row>
    <row r="7" spans="1:43">
      <c r="A7" s="37" t="s">
        <v>621</v>
      </c>
      <c r="B7">
        <f>IF(VLOOKUP('BPoIFUfE-coal'!$A7,'BIFUbC-coal'!$A$1:$AQ$27,COLUMN('BIFUbC-coal'!B$1),FALSE)=0,1,VLOOKUP('BPoIFUfE-coal'!$A7,Coal!$A$2:$AQ$28,COLUMN(Coal!B$2),FALSE)/VLOOKUP('BPoIFUfE-coal'!$A7,'BIFUbC-coal'!$A$1:$AQ$27,COLUMN('BIFUbC-coal'!B$1),FALSE))</f>
        <v>1</v>
      </c>
      <c r="C7">
        <f>IF(VLOOKUP('BPoIFUfE-coal'!$A7,'BIFUbC-coal'!$A$1:$AQ$27,COLUMN('BIFUbC-coal'!C$1),FALSE)=0,1,VLOOKUP('BPoIFUfE-coal'!$A7,Coal!$A$2:$AQ$28,COLUMN(Coal!C$2),FALSE)/VLOOKUP('BPoIFUfE-coal'!$A7,'BIFUbC-coal'!$A$1:$AQ$27,COLUMN('BIFUbC-coal'!C$1),FALSE))</f>
        <v>1</v>
      </c>
      <c r="D7">
        <f>IF(VLOOKUP('BPoIFUfE-coal'!$A7,'BIFUbC-coal'!$A$1:$AQ$27,COLUMN('BIFUbC-coal'!D$1),FALSE)=0,1,VLOOKUP('BPoIFUfE-coal'!$A7,Coal!$A$2:$AQ$28,COLUMN(Coal!D$2),FALSE)/VLOOKUP('BPoIFUfE-coal'!$A7,'BIFUbC-coal'!$A$1:$AQ$27,COLUMN('BIFUbC-coal'!D$1),FALSE))</f>
        <v>1</v>
      </c>
      <c r="E7">
        <f>IF(VLOOKUP('BPoIFUfE-coal'!$A7,'BIFUbC-coal'!$A$1:$AQ$27,COLUMN('BIFUbC-coal'!E$1),FALSE)=0,1,VLOOKUP('BPoIFUfE-coal'!$A7,Coal!$A$2:$AQ$28,COLUMN(Coal!E$2),FALSE)/VLOOKUP('BPoIFUfE-coal'!$A7,'BIFUbC-coal'!$A$1:$AQ$27,COLUMN('BIFUbC-coal'!E$1),FALSE))</f>
        <v>1</v>
      </c>
      <c r="F7">
        <f>IF(VLOOKUP('BPoIFUfE-coal'!$A7,'BIFUbC-coal'!$A$1:$AQ$27,COLUMN('BIFUbC-coal'!F$1),FALSE)=0,1,VLOOKUP('BPoIFUfE-coal'!$A7,Coal!$A$2:$AQ$28,COLUMN(Coal!F$2),FALSE)/VLOOKUP('BPoIFUfE-coal'!$A7,'BIFUbC-coal'!$A$1:$AQ$27,COLUMN('BIFUbC-coal'!F$1),FALSE))</f>
        <v>1</v>
      </c>
      <c r="G7">
        <f>IF(VLOOKUP('BPoIFUfE-coal'!$A7,'BIFUbC-coal'!$A$1:$AQ$27,COLUMN('BIFUbC-coal'!G$1),FALSE)=0,1,VLOOKUP('BPoIFUfE-coal'!$A7,Coal!$A$2:$AQ$28,COLUMN(Coal!G$2),FALSE)/VLOOKUP('BPoIFUfE-coal'!$A7,'BIFUbC-coal'!$A$1:$AQ$27,COLUMN('BIFUbC-coal'!G$1),FALSE))</f>
        <v>1</v>
      </c>
      <c r="H7">
        <f>IF(VLOOKUP('BPoIFUfE-coal'!$A7,'BIFUbC-coal'!$A$1:$AQ$27,COLUMN('BIFUbC-coal'!H$1),FALSE)=0,1,VLOOKUP('BPoIFUfE-coal'!$A7,Coal!$A$2:$AQ$28,COLUMN(Coal!H$2),FALSE)/VLOOKUP('BPoIFUfE-coal'!$A7,'BIFUbC-coal'!$A$1:$AQ$27,COLUMN('BIFUbC-coal'!H$1),FALSE))</f>
        <v>1</v>
      </c>
      <c r="I7">
        <f>IF(VLOOKUP('BPoIFUfE-coal'!$A7,'BIFUbC-coal'!$A$1:$AQ$27,COLUMN('BIFUbC-coal'!I$1),FALSE)=0,1,VLOOKUP('BPoIFUfE-coal'!$A7,Coal!$A$2:$AQ$28,COLUMN(Coal!I$2),FALSE)/VLOOKUP('BPoIFUfE-coal'!$A7,'BIFUbC-coal'!$A$1:$AQ$27,COLUMN('BIFUbC-coal'!I$1),FALSE))</f>
        <v>1</v>
      </c>
      <c r="J7">
        <f>IF(VLOOKUP('BPoIFUfE-coal'!$A7,'BIFUbC-coal'!$A$1:$AQ$27,COLUMN('BIFUbC-coal'!J$1),FALSE)=0,1,VLOOKUP('BPoIFUfE-coal'!$A7,Coal!$A$2:$AQ$28,COLUMN(Coal!J$2),FALSE)/VLOOKUP('BPoIFUfE-coal'!$A7,'BIFUbC-coal'!$A$1:$AQ$27,COLUMN('BIFUbC-coal'!J$1),FALSE))</f>
        <v>1</v>
      </c>
      <c r="K7">
        <f>IF(VLOOKUP('BPoIFUfE-coal'!$A7,'BIFUbC-coal'!$A$1:$AQ$27,COLUMN('BIFUbC-coal'!K$1),FALSE)=0,1,VLOOKUP('BPoIFUfE-coal'!$A7,Coal!$A$2:$AQ$28,COLUMN(Coal!K$2),FALSE)/VLOOKUP('BPoIFUfE-coal'!$A7,'BIFUbC-coal'!$A$1:$AQ$27,COLUMN('BIFUbC-coal'!K$1),FALSE))</f>
        <v>1</v>
      </c>
      <c r="L7">
        <f>IF(VLOOKUP('BPoIFUfE-coal'!$A7,'BIFUbC-coal'!$A$1:$AQ$27,COLUMN('BIFUbC-coal'!L$1),FALSE)=0,1,VLOOKUP('BPoIFUfE-coal'!$A7,Coal!$A$2:$AQ$28,COLUMN(Coal!L$2),FALSE)/VLOOKUP('BPoIFUfE-coal'!$A7,'BIFUbC-coal'!$A$1:$AQ$27,COLUMN('BIFUbC-coal'!L$1),FALSE))</f>
        <v>1</v>
      </c>
      <c r="M7">
        <f>IF(VLOOKUP('BPoIFUfE-coal'!$A7,'BIFUbC-coal'!$A$1:$AQ$27,COLUMN('BIFUbC-coal'!M$1),FALSE)=0,1,VLOOKUP('BPoIFUfE-coal'!$A7,Coal!$A$2:$AQ$28,COLUMN(Coal!M$2),FALSE)/VLOOKUP('BPoIFUfE-coal'!$A7,'BIFUbC-coal'!$A$1:$AQ$27,COLUMN('BIFUbC-coal'!M$1),FALSE))</f>
        <v>1</v>
      </c>
      <c r="N7">
        <f>IF(VLOOKUP('BPoIFUfE-coal'!$A7,'BIFUbC-coal'!$A$1:$AQ$27,COLUMN('BIFUbC-coal'!N$1),FALSE)=0,1,VLOOKUP('BPoIFUfE-coal'!$A7,Coal!$A$2:$AQ$28,COLUMN(Coal!N$2),FALSE)/VLOOKUP('BPoIFUfE-coal'!$A7,'BIFUbC-coal'!$A$1:$AQ$27,COLUMN('BIFUbC-coal'!N$1),FALSE))</f>
        <v>1</v>
      </c>
      <c r="O7">
        <f>IF(VLOOKUP('BPoIFUfE-coal'!$A7,'BIFUbC-coal'!$A$1:$AQ$27,COLUMN('BIFUbC-coal'!O$1),FALSE)=0,1,VLOOKUP('BPoIFUfE-coal'!$A7,Coal!$A$2:$AQ$28,COLUMN(Coal!O$2),FALSE)/VLOOKUP('BPoIFUfE-coal'!$A7,'BIFUbC-coal'!$A$1:$AQ$27,COLUMN('BIFUbC-coal'!O$1),FALSE))</f>
        <v>1</v>
      </c>
      <c r="P7">
        <f>IF(VLOOKUP('BPoIFUfE-coal'!$A7,'BIFUbC-coal'!$A$1:$AQ$27,COLUMN('BIFUbC-coal'!P$1),FALSE)=0,1,VLOOKUP('BPoIFUfE-coal'!$A7,Coal!$A$2:$AQ$28,COLUMN(Coal!P$2),FALSE)/VLOOKUP('BPoIFUfE-coal'!$A7,'BIFUbC-coal'!$A$1:$AQ$27,COLUMN('BIFUbC-coal'!P$1),FALSE))</f>
        <v>1</v>
      </c>
      <c r="Q7">
        <f>IF(VLOOKUP('BPoIFUfE-coal'!$A7,'BIFUbC-coal'!$A$1:$AQ$27,COLUMN('BIFUbC-coal'!Q$1),FALSE)=0,1,VLOOKUP('BPoIFUfE-coal'!$A7,Coal!$A$2:$AQ$28,COLUMN(Coal!Q$2),FALSE)/VLOOKUP('BPoIFUfE-coal'!$A7,'BIFUbC-coal'!$A$1:$AQ$27,COLUMN('BIFUbC-coal'!Q$1),FALSE))</f>
        <v>1</v>
      </c>
      <c r="R7">
        <f>IF(VLOOKUP('BPoIFUfE-coal'!$A7,'BIFUbC-coal'!$A$1:$AQ$27,COLUMN('BIFUbC-coal'!R$1),FALSE)=0,1,VLOOKUP('BPoIFUfE-coal'!$A7,Coal!$A$2:$AQ$28,COLUMN(Coal!R$2),FALSE)/VLOOKUP('BPoIFUfE-coal'!$A7,'BIFUbC-coal'!$A$1:$AQ$27,COLUMN('BIFUbC-coal'!R$1),FALSE))</f>
        <v>1</v>
      </c>
      <c r="S7">
        <f>IF(VLOOKUP('BPoIFUfE-coal'!$A7,'BIFUbC-coal'!$A$1:$AQ$27,COLUMN('BIFUbC-coal'!S$1),FALSE)=0,1,VLOOKUP('BPoIFUfE-coal'!$A7,Coal!$A$2:$AQ$28,COLUMN(Coal!S$2),FALSE)/VLOOKUP('BPoIFUfE-coal'!$A7,'BIFUbC-coal'!$A$1:$AQ$27,COLUMN('BIFUbC-coal'!S$1),FALSE))</f>
        <v>1</v>
      </c>
      <c r="T7">
        <f>IF(VLOOKUP('BPoIFUfE-coal'!$A7,'BIFUbC-coal'!$A$1:$AQ$27,COLUMN('BIFUbC-coal'!T$1),FALSE)=0,1,VLOOKUP('BPoIFUfE-coal'!$A7,Coal!$A$2:$AQ$28,COLUMN(Coal!T$2),FALSE)/VLOOKUP('BPoIFUfE-coal'!$A7,'BIFUbC-coal'!$A$1:$AQ$27,COLUMN('BIFUbC-coal'!T$1),FALSE))</f>
        <v>1</v>
      </c>
      <c r="U7">
        <f>IF(VLOOKUP('BPoIFUfE-coal'!$A7,'BIFUbC-coal'!$A$1:$AQ$27,COLUMN('BIFUbC-coal'!U$1),FALSE)=0,1,VLOOKUP('BPoIFUfE-coal'!$A7,Coal!$A$2:$AQ$28,COLUMN(Coal!U$2),FALSE)/VLOOKUP('BPoIFUfE-coal'!$A7,'BIFUbC-coal'!$A$1:$AQ$27,COLUMN('BIFUbC-coal'!U$1),FALSE))</f>
        <v>1</v>
      </c>
      <c r="V7">
        <f>IF(VLOOKUP('BPoIFUfE-coal'!$A7,'BIFUbC-coal'!$A$1:$AQ$27,COLUMN('BIFUbC-coal'!V$1),FALSE)=0,1,VLOOKUP('BPoIFUfE-coal'!$A7,Coal!$A$2:$AQ$28,COLUMN(Coal!V$2),FALSE)/VLOOKUP('BPoIFUfE-coal'!$A7,'BIFUbC-coal'!$A$1:$AQ$27,COLUMN('BIFUbC-coal'!V$1),FALSE))</f>
        <v>1</v>
      </c>
      <c r="W7">
        <f>IF(VLOOKUP('BPoIFUfE-coal'!$A7,'BIFUbC-coal'!$A$1:$AQ$27,COLUMN('BIFUbC-coal'!W$1),FALSE)=0,1,VLOOKUP('BPoIFUfE-coal'!$A7,Coal!$A$2:$AQ$28,COLUMN(Coal!W$2),FALSE)/VLOOKUP('BPoIFUfE-coal'!$A7,'BIFUbC-coal'!$A$1:$AQ$27,COLUMN('BIFUbC-coal'!W$1),FALSE))</f>
        <v>1</v>
      </c>
      <c r="X7">
        <f>IF(VLOOKUP('BPoIFUfE-coal'!$A7,'BIFUbC-coal'!$A$1:$AQ$27,COLUMN('BIFUbC-coal'!X$1),FALSE)=0,1,VLOOKUP('BPoIFUfE-coal'!$A7,Coal!$A$2:$AQ$28,COLUMN(Coal!X$2),FALSE)/VLOOKUP('BPoIFUfE-coal'!$A7,'BIFUbC-coal'!$A$1:$AQ$27,COLUMN('BIFUbC-coal'!X$1),FALSE))</f>
        <v>1</v>
      </c>
      <c r="Y7">
        <f>IF(VLOOKUP('BPoIFUfE-coal'!$A7,'BIFUbC-coal'!$A$1:$AQ$27,COLUMN('BIFUbC-coal'!Y$1),FALSE)=0,1,VLOOKUP('BPoIFUfE-coal'!$A7,Coal!$A$2:$AQ$28,COLUMN(Coal!Y$2),FALSE)/VLOOKUP('BPoIFUfE-coal'!$A7,'BIFUbC-coal'!$A$1:$AQ$27,COLUMN('BIFUbC-coal'!Y$1),FALSE))</f>
        <v>1</v>
      </c>
      <c r="Z7">
        <f>IF(VLOOKUP('BPoIFUfE-coal'!$A7,'BIFUbC-coal'!$A$1:$AQ$27,COLUMN('BIFUbC-coal'!Z$1),FALSE)=0,1,VLOOKUP('BPoIFUfE-coal'!$A7,Coal!$A$2:$AQ$28,COLUMN(Coal!Z$2),FALSE)/VLOOKUP('BPoIFUfE-coal'!$A7,'BIFUbC-coal'!$A$1:$AQ$27,COLUMN('BIFUbC-coal'!Z$1),FALSE))</f>
        <v>1</v>
      </c>
      <c r="AA7">
        <f>IF(VLOOKUP('BPoIFUfE-coal'!$A7,'BIFUbC-coal'!$A$1:$AQ$27,COLUMN('BIFUbC-coal'!AA$1),FALSE)=0,1,VLOOKUP('BPoIFUfE-coal'!$A7,Coal!$A$2:$AQ$28,COLUMN(Coal!AA$2),FALSE)/VLOOKUP('BPoIFUfE-coal'!$A7,'BIFUbC-coal'!$A$1:$AQ$27,COLUMN('BIFUbC-coal'!AA$1),FALSE))</f>
        <v>1</v>
      </c>
      <c r="AB7">
        <f>IF(VLOOKUP('BPoIFUfE-coal'!$A7,'BIFUbC-coal'!$A$1:$AQ$27,COLUMN('BIFUbC-coal'!AB$1),FALSE)=0,1,VLOOKUP('BPoIFUfE-coal'!$A7,Coal!$A$2:$AQ$28,COLUMN(Coal!AB$2),FALSE)/VLOOKUP('BPoIFUfE-coal'!$A7,'BIFUbC-coal'!$A$1:$AQ$27,COLUMN('BIFUbC-coal'!AB$1),FALSE))</f>
        <v>1</v>
      </c>
      <c r="AC7">
        <f>IF(VLOOKUP('BPoIFUfE-coal'!$A7,'BIFUbC-coal'!$A$1:$AQ$27,COLUMN('BIFUbC-coal'!AC$1),FALSE)=0,1,VLOOKUP('BPoIFUfE-coal'!$A7,Coal!$A$2:$AQ$28,COLUMN(Coal!AC$2),FALSE)/VLOOKUP('BPoIFUfE-coal'!$A7,'BIFUbC-coal'!$A$1:$AQ$27,COLUMN('BIFUbC-coal'!AC$1),FALSE))</f>
        <v>1</v>
      </c>
      <c r="AD7">
        <f>IF(VLOOKUP('BPoIFUfE-coal'!$A7,'BIFUbC-coal'!$A$1:$AQ$27,COLUMN('BIFUbC-coal'!AD$1),FALSE)=0,1,VLOOKUP('BPoIFUfE-coal'!$A7,Coal!$A$2:$AQ$28,COLUMN(Coal!AD$2),FALSE)/VLOOKUP('BPoIFUfE-coal'!$A7,'BIFUbC-coal'!$A$1:$AQ$27,COLUMN('BIFUbC-coal'!AD$1),FALSE))</f>
        <v>1</v>
      </c>
      <c r="AE7">
        <f>IF(VLOOKUP('BPoIFUfE-coal'!$A7,'BIFUbC-coal'!$A$1:$AQ$27,COLUMN('BIFUbC-coal'!AE$1),FALSE)=0,1,VLOOKUP('BPoIFUfE-coal'!$A7,Coal!$A$2:$AQ$28,COLUMN(Coal!AE$2),FALSE)/VLOOKUP('BPoIFUfE-coal'!$A7,'BIFUbC-coal'!$A$1:$AQ$27,COLUMN('BIFUbC-coal'!AE$1),FALSE))</f>
        <v>1</v>
      </c>
      <c r="AF7">
        <f>IF(VLOOKUP('BPoIFUfE-coal'!$A7,'BIFUbC-coal'!$A$1:$AQ$27,COLUMN('BIFUbC-coal'!AF$1),FALSE)=0,1,VLOOKUP('BPoIFUfE-coal'!$A7,Coal!$A$2:$AQ$28,COLUMN(Coal!AF$2),FALSE)/VLOOKUP('BPoIFUfE-coal'!$A7,'BIFUbC-coal'!$A$1:$AQ$27,COLUMN('BIFUbC-coal'!AF$1),FALSE))</f>
        <v>1</v>
      </c>
      <c r="AG7">
        <f>IF(VLOOKUP('BPoIFUfE-coal'!$A7,'BIFUbC-coal'!$A$1:$AQ$27,COLUMN('BIFUbC-coal'!AG$1),FALSE)=0,1,VLOOKUP('BPoIFUfE-coal'!$A7,Coal!$A$2:$AQ$28,COLUMN(Coal!AG$2),FALSE)/VLOOKUP('BPoIFUfE-coal'!$A7,'BIFUbC-coal'!$A$1:$AQ$27,COLUMN('BIFUbC-coal'!AG$1),FALSE))</f>
        <v>1</v>
      </c>
      <c r="AH7">
        <f>IF(VLOOKUP('BPoIFUfE-coal'!$A7,'BIFUbC-coal'!$A$1:$AQ$27,COLUMN('BIFUbC-coal'!AH$1),FALSE)=0,1,VLOOKUP('BPoIFUfE-coal'!$A7,Coal!$A$2:$AQ$28,COLUMN(Coal!AH$2),FALSE)/VLOOKUP('BPoIFUfE-coal'!$A7,'BIFUbC-coal'!$A$1:$AQ$27,COLUMN('BIFUbC-coal'!AH$1),FALSE))</f>
        <v>1</v>
      </c>
      <c r="AI7">
        <f>IF(VLOOKUP('BPoIFUfE-coal'!$A7,'BIFUbC-coal'!$A$1:$AQ$27,COLUMN('BIFUbC-coal'!AI$1),FALSE)=0,1,VLOOKUP('BPoIFUfE-coal'!$A7,Coal!$A$2:$AQ$28,COLUMN(Coal!AI$2),FALSE)/VLOOKUP('BPoIFUfE-coal'!$A7,'BIFUbC-coal'!$A$1:$AQ$27,COLUMN('BIFUbC-coal'!AI$1),FALSE))</f>
        <v>1</v>
      </c>
      <c r="AJ7">
        <f>IF(VLOOKUP('BPoIFUfE-coal'!$A7,'BIFUbC-coal'!$A$1:$AQ$27,COLUMN('BIFUbC-coal'!AJ$1),FALSE)=0,1,VLOOKUP('BPoIFUfE-coal'!$A7,Coal!$A$2:$AQ$28,COLUMN(Coal!AJ$2),FALSE)/VLOOKUP('BPoIFUfE-coal'!$A7,'BIFUbC-coal'!$A$1:$AQ$27,COLUMN('BIFUbC-coal'!AJ$1),FALSE))</f>
        <v>1</v>
      </c>
      <c r="AK7">
        <f>IF(VLOOKUP('BPoIFUfE-coal'!$A7,'BIFUbC-coal'!$A$1:$AQ$27,COLUMN('BIFUbC-coal'!AK$1),FALSE)=0,1,VLOOKUP('BPoIFUfE-coal'!$A7,Coal!$A$2:$AQ$28,COLUMN(Coal!AK$2),FALSE)/VLOOKUP('BPoIFUfE-coal'!$A7,'BIFUbC-coal'!$A$1:$AQ$27,COLUMN('BIFUbC-coal'!AK$1),FALSE))</f>
        <v>1</v>
      </c>
      <c r="AL7">
        <f>IF(VLOOKUP('BPoIFUfE-coal'!$A7,'BIFUbC-coal'!$A$1:$AQ$27,COLUMN('BIFUbC-coal'!AL$1),FALSE)=0,1,VLOOKUP('BPoIFUfE-coal'!$A7,Coal!$A$2:$AQ$28,COLUMN(Coal!AL$2),FALSE)/VLOOKUP('BPoIFUfE-coal'!$A7,'BIFUbC-coal'!$A$1:$AQ$27,COLUMN('BIFUbC-coal'!AL$1),FALSE))</f>
        <v>1</v>
      </c>
      <c r="AM7">
        <f>IF(VLOOKUP('BPoIFUfE-coal'!$A7,'BIFUbC-coal'!$A$1:$AQ$27,COLUMN('BIFUbC-coal'!AM$1),FALSE)=0,1,VLOOKUP('BPoIFUfE-coal'!$A7,Coal!$A$2:$AQ$28,COLUMN(Coal!AM$2),FALSE)/VLOOKUP('BPoIFUfE-coal'!$A7,'BIFUbC-coal'!$A$1:$AQ$27,COLUMN('BIFUbC-coal'!AM$1),FALSE))</f>
        <v>1</v>
      </c>
      <c r="AN7">
        <f>IF(VLOOKUP('BPoIFUfE-coal'!$A7,'BIFUbC-coal'!$A$1:$AQ$27,COLUMN('BIFUbC-coal'!AN$1),FALSE)=0,1,VLOOKUP('BPoIFUfE-coal'!$A7,Coal!$A$2:$AQ$28,COLUMN(Coal!AN$2),FALSE)/VLOOKUP('BPoIFUfE-coal'!$A7,'BIFUbC-coal'!$A$1:$AQ$27,COLUMN('BIFUbC-coal'!AN$1),FALSE))</f>
        <v>1</v>
      </c>
      <c r="AO7">
        <f>IF(VLOOKUP('BPoIFUfE-coal'!$A7,'BIFUbC-coal'!$A$1:$AQ$27,COLUMN('BIFUbC-coal'!AO$1),FALSE)=0,1,VLOOKUP('BPoIFUfE-coal'!$A7,Coal!$A$2:$AQ$28,COLUMN(Coal!AO$2),FALSE)/VLOOKUP('BPoIFUfE-coal'!$A7,'BIFUbC-coal'!$A$1:$AQ$27,COLUMN('BIFUbC-coal'!AO$1),FALSE))</f>
        <v>1</v>
      </c>
      <c r="AP7">
        <f>IF(VLOOKUP('BPoIFUfE-coal'!$A7,'BIFUbC-coal'!$A$1:$AQ$27,COLUMN('BIFUbC-coal'!AP$1),FALSE)=0,1,VLOOKUP('BPoIFUfE-coal'!$A7,Coal!$A$2:$AQ$28,COLUMN(Coal!AP$2),FALSE)/VLOOKUP('BPoIFUfE-coal'!$A7,'BIFUbC-coal'!$A$1:$AQ$27,COLUMN('BIFUbC-coal'!AP$1),FALSE))</f>
        <v>1</v>
      </c>
      <c r="AQ7">
        <f>IF(VLOOKUP('BPoIFUfE-coal'!$A7,'BIFUbC-coal'!$A$1:$AQ$27,COLUMN('BIFUbC-coal'!AQ$1),FALSE)=0,1,VLOOKUP('BPoIFUfE-coal'!$A7,Coal!$A$2:$AQ$28,COLUMN(Coal!AQ$2),FALSE)/VLOOKUP('BPoIFUfE-coal'!$A7,'BIFUbC-coal'!$A$1:$AQ$27,COLUMN('BIFUbC-coal'!AQ$1),FALSE))</f>
        <v>1</v>
      </c>
    </row>
    <row r="8" spans="1:43">
      <c r="A8" s="37" t="s">
        <v>622</v>
      </c>
      <c r="B8">
        <f>IF(VLOOKUP('BPoIFUfE-coal'!$A8,'BIFUbC-coal'!$A$1:$AQ$27,COLUMN('BIFUbC-coal'!B$1),FALSE)=0,1,VLOOKUP('BPoIFUfE-coal'!$A8,Coal!$A$2:$AQ$28,COLUMN(Coal!B$2),FALSE)/VLOOKUP('BPoIFUfE-coal'!$A8,'BIFUbC-coal'!$A$1:$AQ$27,COLUMN('BIFUbC-coal'!B$1),FALSE))</f>
        <v>1</v>
      </c>
      <c r="C8">
        <f>IF(VLOOKUP('BPoIFUfE-coal'!$A8,'BIFUbC-coal'!$A$1:$AQ$27,COLUMN('BIFUbC-coal'!C$1),FALSE)=0,1,VLOOKUP('BPoIFUfE-coal'!$A8,Coal!$A$2:$AQ$28,COLUMN(Coal!C$2),FALSE)/VLOOKUP('BPoIFUfE-coal'!$A8,'BIFUbC-coal'!$A$1:$AQ$27,COLUMN('BIFUbC-coal'!C$1),FALSE))</f>
        <v>1</v>
      </c>
      <c r="D8">
        <f>IF(VLOOKUP('BPoIFUfE-coal'!$A8,'BIFUbC-coal'!$A$1:$AQ$27,COLUMN('BIFUbC-coal'!D$1),FALSE)=0,1,VLOOKUP('BPoIFUfE-coal'!$A8,Coal!$A$2:$AQ$28,COLUMN(Coal!D$2),FALSE)/VLOOKUP('BPoIFUfE-coal'!$A8,'BIFUbC-coal'!$A$1:$AQ$27,COLUMN('BIFUbC-coal'!D$1),FALSE))</f>
        <v>1</v>
      </c>
      <c r="E8">
        <f>IF(VLOOKUP('BPoIFUfE-coal'!$A8,'BIFUbC-coal'!$A$1:$AQ$27,COLUMN('BIFUbC-coal'!E$1),FALSE)=0,1,VLOOKUP('BPoIFUfE-coal'!$A8,Coal!$A$2:$AQ$28,COLUMN(Coal!E$2),FALSE)/VLOOKUP('BPoIFUfE-coal'!$A8,'BIFUbC-coal'!$A$1:$AQ$27,COLUMN('BIFUbC-coal'!E$1),FALSE))</f>
        <v>1</v>
      </c>
      <c r="F8">
        <f>IF(VLOOKUP('BPoIFUfE-coal'!$A8,'BIFUbC-coal'!$A$1:$AQ$27,COLUMN('BIFUbC-coal'!F$1),FALSE)=0,1,VLOOKUP('BPoIFUfE-coal'!$A8,Coal!$A$2:$AQ$28,COLUMN(Coal!F$2),FALSE)/VLOOKUP('BPoIFUfE-coal'!$A8,'BIFUbC-coal'!$A$1:$AQ$27,COLUMN('BIFUbC-coal'!F$1),FALSE))</f>
        <v>1</v>
      </c>
      <c r="G8">
        <f>IF(VLOOKUP('BPoIFUfE-coal'!$A8,'BIFUbC-coal'!$A$1:$AQ$27,COLUMN('BIFUbC-coal'!G$1),FALSE)=0,1,VLOOKUP('BPoIFUfE-coal'!$A8,Coal!$A$2:$AQ$28,COLUMN(Coal!G$2),FALSE)/VLOOKUP('BPoIFUfE-coal'!$A8,'BIFUbC-coal'!$A$1:$AQ$27,COLUMN('BIFUbC-coal'!G$1),FALSE))</f>
        <v>1</v>
      </c>
      <c r="H8">
        <f>IF(VLOOKUP('BPoIFUfE-coal'!$A8,'BIFUbC-coal'!$A$1:$AQ$27,COLUMN('BIFUbC-coal'!H$1),FALSE)=0,1,VLOOKUP('BPoIFUfE-coal'!$A8,Coal!$A$2:$AQ$28,COLUMN(Coal!H$2),FALSE)/VLOOKUP('BPoIFUfE-coal'!$A8,'BIFUbC-coal'!$A$1:$AQ$27,COLUMN('BIFUbC-coal'!H$1),FALSE))</f>
        <v>1</v>
      </c>
      <c r="I8">
        <f>IF(VLOOKUP('BPoIFUfE-coal'!$A8,'BIFUbC-coal'!$A$1:$AQ$27,COLUMN('BIFUbC-coal'!I$1),FALSE)=0,1,VLOOKUP('BPoIFUfE-coal'!$A8,Coal!$A$2:$AQ$28,COLUMN(Coal!I$2),FALSE)/VLOOKUP('BPoIFUfE-coal'!$A8,'BIFUbC-coal'!$A$1:$AQ$27,COLUMN('BIFUbC-coal'!I$1),FALSE))</f>
        <v>1</v>
      </c>
      <c r="J8">
        <f>IF(VLOOKUP('BPoIFUfE-coal'!$A8,'BIFUbC-coal'!$A$1:$AQ$27,COLUMN('BIFUbC-coal'!J$1),FALSE)=0,1,VLOOKUP('BPoIFUfE-coal'!$A8,Coal!$A$2:$AQ$28,COLUMN(Coal!J$2),FALSE)/VLOOKUP('BPoIFUfE-coal'!$A8,'BIFUbC-coal'!$A$1:$AQ$27,COLUMN('BIFUbC-coal'!J$1),FALSE))</f>
        <v>1</v>
      </c>
      <c r="K8">
        <f>IF(VLOOKUP('BPoIFUfE-coal'!$A8,'BIFUbC-coal'!$A$1:$AQ$27,COLUMN('BIFUbC-coal'!K$1),FALSE)=0,1,VLOOKUP('BPoIFUfE-coal'!$A8,Coal!$A$2:$AQ$28,COLUMN(Coal!K$2),FALSE)/VLOOKUP('BPoIFUfE-coal'!$A8,'BIFUbC-coal'!$A$1:$AQ$27,COLUMN('BIFUbC-coal'!K$1),FALSE))</f>
        <v>1</v>
      </c>
      <c r="L8">
        <f>IF(VLOOKUP('BPoIFUfE-coal'!$A8,'BIFUbC-coal'!$A$1:$AQ$27,COLUMN('BIFUbC-coal'!L$1),FALSE)=0,1,VLOOKUP('BPoIFUfE-coal'!$A8,Coal!$A$2:$AQ$28,COLUMN(Coal!L$2),FALSE)/VLOOKUP('BPoIFUfE-coal'!$A8,'BIFUbC-coal'!$A$1:$AQ$27,COLUMN('BIFUbC-coal'!L$1),FALSE))</f>
        <v>1</v>
      </c>
      <c r="M8">
        <f>IF(VLOOKUP('BPoIFUfE-coal'!$A8,'BIFUbC-coal'!$A$1:$AQ$27,COLUMN('BIFUbC-coal'!M$1),FALSE)=0,1,VLOOKUP('BPoIFUfE-coal'!$A8,Coal!$A$2:$AQ$28,COLUMN(Coal!M$2),FALSE)/VLOOKUP('BPoIFUfE-coal'!$A8,'BIFUbC-coal'!$A$1:$AQ$27,COLUMN('BIFUbC-coal'!M$1),FALSE))</f>
        <v>1</v>
      </c>
      <c r="N8">
        <f>IF(VLOOKUP('BPoIFUfE-coal'!$A8,'BIFUbC-coal'!$A$1:$AQ$27,COLUMN('BIFUbC-coal'!N$1),FALSE)=0,1,VLOOKUP('BPoIFUfE-coal'!$A8,Coal!$A$2:$AQ$28,COLUMN(Coal!N$2),FALSE)/VLOOKUP('BPoIFUfE-coal'!$A8,'BIFUbC-coal'!$A$1:$AQ$27,COLUMN('BIFUbC-coal'!N$1),FALSE))</f>
        <v>1</v>
      </c>
      <c r="O8">
        <f>IF(VLOOKUP('BPoIFUfE-coal'!$A8,'BIFUbC-coal'!$A$1:$AQ$27,COLUMN('BIFUbC-coal'!O$1),FALSE)=0,1,VLOOKUP('BPoIFUfE-coal'!$A8,Coal!$A$2:$AQ$28,COLUMN(Coal!O$2),FALSE)/VLOOKUP('BPoIFUfE-coal'!$A8,'BIFUbC-coal'!$A$1:$AQ$27,COLUMN('BIFUbC-coal'!O$1),FALSE))</f>
        <v>1</v>
      </c>
      <c r="P8">
        <f>IF(VLOOKUP('BPoIFUfE-coal'!$A8,'BIFUbC-coal'!$A$1:$AQ$27,COLUMN('BIFUbC-coal'!P$1),FALSE)=0,1,VLOOKUP('BPoIFUfE-coal'!$A8,Coal!$A$2:$AQ$28,COLUMN(Coal!P$2),FALSE)/VLOOKUP('BPoIFUfE-coal'!$A8,'BIFUbC-coal'!$A$1:$AQ$27,COLUMN('BIFUbC-coal'!P$1),FALSE))</f>
        <v>1</v>
      </c>
      <c r="Q8">
        <f>IF(VLOOKUP('BPoIFUfE-coal'!$A8,'BIFUbC-coal'!$A$1:$AQ$27,COLUMN('BIFUbC-coal'!Q$1),FALSE)=0,1,VLOOKUP('BPoIFUfE-coal'!$A8,Coal!$A$2:$AQ$28,COLUMN(Coal!Q$2),FALSE)/VLOOKUP('BPoIFUfE-coal'!$A8,'BIFUbC-coal'!$A$1:$AQ$27,COLUMN('BIFUbC-coal'!Q$1),FALSE))</f>
        <v>1</v>
      </c>
      <c r="R8">
        <f>IF(VLOOKUP('BPoIFUfE-coal'!$A8,'BIFUbC-coal'!$A$1:$AQ$27,COLUMN('BIFUbC-coal'!R$1),FALSE)=0,1,VLOOKUP('BPoIFUfE-coal'!$A8,Coal!$A$2:$AQ$28,COLUMN(Coal!R$2),FALSE)/VLOOKUP('BPoIFUfE-coal'!$A8,'BIFUbC-coal'!$A$1:$AQ$27,COLUMN('BIFUbC-coal'!R$1),FALSE))</f>
        <v>1</v>
      </c>
      <c r="S8">
        <f>IF(VLOOKUP('BPoIFUfE-coal'!$A8,'BIFUbC-coal'!$A$1:$AQ$27,COLUMN('BIFUbC-coal'!S$1),FALSE)=0,1,VLOOKUP('BPoIFUfE-coal'!$A8,Coal!$A$2:$AQ$28,COLUMN(Coal!S$2),FALSE)/VLOOKUP('BPoIFUfE-coal'!$A8,'BIFUbC-coal'!$A$1:$AQ$27,COLUMN('BIFUbC-coal'!S$1),FALSE))</f>
        <v>1</v>
      </c>
      <c r="T8">
        <f>IF(VLOOKUP('BPoIFUfE-coal'!$A8,'BIFUbC-coal'!$A$1:$AQ$27,COLUMN('BIFUbC-coal'!T$1),FALSE)=0,1,VLOOKUP('BPoIFUfE-coal'!$A8,Coal!$A$2:$AQ$28,COLUMN(Coal!T$2),FALSE)/VLOOKUP('BPoIFUfE-coal'!$A8,'BIFUbC-coal'!$A$1:$AQ$27,COLUMN('BIFUbC-coal'!T$1),FALSE))</f>
        <v>1</v>
      </c>
      <c r="U8">
        <f>IF(VLOOKUP('BPoIFUfE-coal'!$A8,'BIFUbC-coal'!$A$1:$AQ$27,COLUMN('BIFUbC-coal'!U$1),FALSE)=0,1,VLOOKUP('BPoIFUfE-coal'!$A8,Coal!$A$2:$AQ$28,COLUMN(Coal!U$2),FALSE)/VLOOKUP('BPoIFUfE-coal'!$A8,'BIFUbC-coal'!$A$1:$AQ$27,COLUMN('BIFUbC-coal'!U$1),FALSE))</f>
        <v>1</v>
      </c>
      <c r="V8">
        <f>IF(VLOOKUP('BPoIFUfE-coal'!$A8,'BIFUbC-coal'!$A$1:$AQ$27,COLUMN('BIFUbC-coal'!V$1),FALSE)=0,1,VLOOKUP('BPoIFUfE-coal'!$A8,Coal!$A$2:$AQ$28,COLUMN(Coal!V$2),FALSE)/VLOOKUP('BPoIFUfE-coal'!$A8,'BIFUbC-coal'!$A$1:$AQ$27,COLUMN('BIFUbC-coal'!V$1),FALSE))</f>
        <v>1</v>
      </c>
      <c r="W8">
        <f>IF(VLOOKUP('BPoIFUfE-coal'!$A8,'BIFUbC-coal'!$A$1:$AQ$27,COLUMN('BIFUbC-coal'!W$1),FALSE)=0,1,VLOOKUP('BPoIFUfE-coal'!$A8,Coal!$A$2:$AQ$28,COLUMN(Coal!W$2),FALSE)/VLOOKUP('BPoIFUfE-coal'!$A8,'BIFUbC-coal'!$A$1:$AQ$27,COLUMN('BIFUbC-coal'!W$1),FALSE))</f>
        <v>1</v>
      </c>
      <c r="X8">
        <f>IF(VLOOKUP('BPoIFUfE-coal'!$A8,'BIFUbC-coal'!$A$1:$AQ$27,COLUMN('BIFUbC-coal'!X$1),FALSE)=0,1,VLOOKUP('BPoIFUfE-coal'!$A8,Coal!$A$2:$AQ$28,COLUMN(Coal!X$2),FALSE)/VLOOKUP('BPoIFUfE-coal'!$A8,'BIFUbC-coal'!$A$1:$AQ$27,COLUMN('BIFUbC-coal'!X$1),FALSE))</f>
        <v>1</v>
      </c>
      <c r="Y8">
        <f>IF(VLOOKUP('BPoIFUfE-coal'!$A8,'BIFUbC-coal'!$A$1:$AQ$27,COLUMN('BIFUbC-coal'!Y$1),FALSE)=0,1,VLOOKUP('BPoIFUfE-coal'!$A8,Coal!$A$2:$AQ$28,COLUMN(Coal!Y$2),FALSE)/VLOOKUP('BPoIFUfE-coal'!$A8,'BIFUbC-coal'!$A$1:$AQ$27,COLUMN('BIFUbC-coal'!Y$1),FALSE))</f>
        <v>1</v>
      </c>
      <c r="Z8">
        <f>IF(VLOOKUP('BPoIFUfE-coal'!$A8,'BIFUbC-coal'!$A$1:$AQ$27,COLUMN('BIFUbC-coal'!Z$1),FALSE)=0,1,VLOOKUP('BPoIFUfE-coal'!$A8,Coal!$A$2:$AQ$28,COLUMN(Coal!Z$2),FALSE)/VLOOKUP('BPoIFUfE-coal'!$A8,'BIFUbC-coal'!$A$1:$AQ$27,COLUMN('BIFUbC-coal'!Z$1),FALSE))</f>
        <v>1</v>
      </c>
      <c r="AA8">
        <f>IF(VLOOKUP('BPoIFUfE-coal'!$A8,'BIFUbC-coal'!$A$1:$AQ$27,COLUMN('BIFUbC-coal'!AA$1),FALSE)=0,1,VLOOKUP('BPoIFUfE-coal'!$A8,Coal!$A$2:$AQ$28,COLUMN(Coal!AA$2),FALSE)/VLOOKUP('BPoIFUfE-coal'!$A8,'BIFUbC-coal'!$A$1:$AQ$27,COLUMN('BIFUbC-coal'!AA$1),FALSE))</f>
        <v>1</v>
      </c>
      <c r="AB8">
        <f>IF(VLOOKUP('BPoIFUfE-coal'!$A8,'BIFUbC-coal'!$A$1:$AQ$27,COLUMN('BIFUbC-coal'!AB$1),FALSE)=0,1,VLOOKUP('BPoIFUfE-coal'!$A8,Coal!$A$2:$AQ$28,COLUMN(Coal!AB$2),FALSE)/VLOOKUP('BPoIFUfE-coal'!$A8,'BIFUbC-coal'!$A$1:$AQ$27,COLUMN('BIFUbC-coal'!AB$1),FALSE))</f>
        <v>1</v>
      </c>
      <c r="AC8">
        <f>IF(VLOOKUP('BPoIFUfE-coal'!$A8,'BIFUbC-coal'!$A$1:$AQ$27,COLUMN('BIFUbC-coal'!AC$1),FALSE)=0,1,VLOOKUP('BPoIFUfE-coal'!$A8,Coal!$A$2:$AQ$28,COLUMN(Coal!AC$2),FALSE)/VLOOKUP('BPoIFUfE-coal'!$A8,'BIFUbC-coal'!$A$1:$AQ$27,COLUMN('BIFUbC-coal'!AC$1),FALSE))</f>
        <v>1</v>
      </c>
      <c r="AD8">
        <f>IF(VLOOKUP('BPoIFUfE-coal'!$A8,'BIFUbC-coal'!$A$1:$AQ$27,COLUMN('BIFUbC-coal'!AD$1),FALSE)=0,1,VLOOKUP('BPoIFUfE-coal'!$A8,Coal!$A$2:$AQ$28,COLUMN(Coal!AD$2),FALSE)/VLOOKUP('BPoIFUfE-coal'!$A8,'BIFUbC-coal'!$A$1:$AQ$27,COLUMN('BIFUbC-coal'!AD$1),FALSE))</f>
        <v>1</v>
      </c>
      <c r="AE8">
        <f>IF(VLOOKUP('BPoIFUfE-coal'!$A8,'BIFUbC-coal'!$A$1:$AQ$27,COLUMN('BIFUbC-coal'!AE$1),FALSE)=0,1,VLOOKUP('BPoIFUfE-coal'!$A8,Coal!$A$2:$AQ$28,COLUMN(Coal!AE$2),FALSE)/VLOOKUP('BPoIFUfE-coal'!$A8,'BIFUbC-coal'!$A$1:$AQ$27,COLUMN('BIFUbC-coal'!AE$1),FALSE))</f>
        <v>1</v>
      </c>
      <c r="AF8">
        <f>IF(VLOOKUP('BPoIFUfE-coal'!$A8,'BIFUbC-coal'!$A$1:$AQ$27,COLUMN('BIFUbC-coal'!AF$1),FALSE)=0,1,VLOOKUP('BPoIFUfE-coal'!$A8,Coal!$A$2:$AQ$28,COLUMN(Coal!AF$2),FALSE)/VLOOKUP('BPoIFUfE-coal'!$A8,'BIFUbC-coal'!$A$1:$AQ$27,COLUMN('BIFUbC-coal'!AF$1),FALSE))</f>
        <v>1</v>
      </c>
      <c r="AG8">
        <f>IF(VLOOKUP('BPoIFUfE-coal'!$A8,'BIFUbC-coal'!$A$1:$AQ$27,COLUMN('BIFUbC-coal'!AG$1),FALSE)=0,1,VLOOKUP('BPoIFUfE-coal'!$A8,Coal!$A$2:$AQ$28,COLUMN(Coal!AG$2),FALSE)/VLOOKUP('BPoIFUfE-coal'!$A8,'BIFUbC-coal'!$A$1:$AQ$27,COLUMN('BIFUbC-coal'!AG$1),FALSE))</f>
        <v>1</v>
      </c>
      <c r="AH8">
        <f>IF(VLOOKUP('BPoIFUfE-coal'!$A8,'BIFUbC-coal'!$A$1:$AQ$27,COLUMN('BIFUbC-coal'!AH$1),FALSE)=0,1,VLOOKUP('BPoIFUfE-coal'!$A8,Coal!$A$2:$AQ$28,COLUMN(Coal!AH$2),FALSE)/VLOOKUP('BPoIFUfE-coal'!$A8,'BIFUbC-coal'!$A$1:$AQ$27,COLUMN('BIFUbC-coal'!AH$1),FALSE))</f>
        <v>1</v>
      </c>
      <c r="AI8">
        <f>IF(VLOOKUP('BPoIFUfE-coal'!$A8,'BIFUbC-coal'!$A$1:$AQ$27,COLUMN('BIFUbC-coal'!AI$1),FALSE)=0,1,VLOOKUP('BPoIFUfE-coal'!$A8,Coal!$A$2:$AQ$28,COLUMN(Coal!AI$2),FALSE)/VLOOKUP('BPoIFUfE-coal'!$A8,'BIFUbC-coal'!$A$1:$AQ$27,COLUMN('BIFUbC-coal'!AI$1),FALSE))</f>
        <v>1</v>
      </c>
      <c r="AJ8">
        <f>IF(VLOOKUP('BPoIFUfE-coal'!$A8,'BIFUbC-coal'!$A$1:$AQ$27,COLUMN('BIFUbC-coal'!AJ$1),FALSE)=0,1,VLOOKUP('BPoIFUfE-coal'!$A8,Coal!$A$2:$AQ$28,COLUMN(Coal!AJ$2),FALSE)/VLOOKUP('BPoIFUfE-coal'!$A8,'BIFUbC-coal'!$A$1:$AQ$27,COLUMN('BIFUbC-coal'!AJ$1),FALSE))</f>
        <v>1</v>
      </c>
      <c r="AK8">
        <f>IF(VLOOKUP('BPoIFUfE-coal'!$A8,'BIFUbC-coal'!$A$1:$AQ$27,COLUMN('BIFUbC-coal'!AK$1),FALSE)=0,1,VLOOKUP('BPoIFUfE-coal'!$A8,Coal!$A$2:$AQ$28,COLUMN(Coal!AK$2),FALSE)/VLOOKUP('BPoIFUfE-coal'!$A8,'BIFUbC-coal'!$A$1:$AQ$27,COLUMN('BIFUbC-coal'!AK$1),FALSE))</f>
        <v>1</v>
      </c>
      <c r="AL8">
        <f>IF(VLOOKUP('BPoIFUfE-coal'!$A8,'BIFUbC-coal'!$A$1:$AQ$27,COLUMN('BIFUbC-coal'!AL$1),FALSE)=0,1,VLOOKUP('BPoIFUfE-coal'!$A8,Coal!$A$2:$AQ$28,COLUMN(Coal!AL$2),FALSE)/VLOOKUP('BPoIFUfE-coal'!$A8,'BIFUbC-coal'!$A$1:$AQ$27,COLUMN('BIFUbC-coal'!AL$1),FALSE))</f>
        <v>1</v>
      </c>
      <c r="AM8">
        <f>IF(VLOOKUP('BPoIFUfE-coal'!$A8,'BIFUbC-coal'!$A$1:$AQ$27,COLUMN('BIFUbC-coal'!AM$1),FALSE)=0,1,VLOOKUP('BPoIFUfE-coal'!$A8,Coal!$A$2:$AQ$28,COLUMN(Coal!AM$2),FALSE)/VLOOKUP('BPoIFUfE-coal'!$A8,'BIFUbC-coal'!$A$1:$AQ$27,COLUMN('BIFUbC-coal'!AM$1),FALSE))</f>
        <v>1</v>
      </c>
      <c r="AN8">
        <f>IF(VLOOKUP('BPoIFUfE-coal'!$A8,'BIFUbC-coal'!$A$1:$AQ$27,COLUMN('BIFUbC-coal'!AN$1),FALSE)=0,1,VLOOKUP('BPoIFUfE-coal'!$A8,Coal!$A$2:$AQ$28,COLUMN(Coal!AN$2),FALSE)/VLOOKUP('BPoIFUfE-coal'!$A8,'BIFUbC-coal'!$A$1:$AQ$27,COLUMN('BIFUbC-coal'!AN$1),FALSE))</f>
        <v>1</v>
      </c>
      <c r="AO8">
        <f>IF(VLOOKUP('BPoIFUfE-coal'!$A8,'BIFUbC-coal'!$A$1:$AQ$27,COLUMN('BIFUbC-coal'!AO$1),FALSE)=0,1,VLOOKUP('BPoIFUfE-coal'!$A8,Coal!$A$2:$AQ$28,COLUMN(Coal!AO$2),FALSE)/VLOOKUP('BPoIFUfE-coal'!$A8,'BIFUbC-coal'!$A$1:$AQ$27,COLUMN('BIFUbC-coal'!AO$1),FALSE))</f>
        <v>1</v>
      </c>
      <c r="AP8">
        <f>IF(VLOOKUP('BPoIFUfE-coal'!$A8,'BIFUbC-coal'!$A$1:$AQ$27,COLUMN('BIFUbC-coal'!AP$1),FALSE)=0,1,VLOOKUP('BPoIFUfE-coal'!$A8,Coal!$A$2:$AQ$28,COLUMN(Coal!AP$2),FALSE)/VLOOKUP('BPoIFUfE-coal'!$A8,'BIFUbC-coal'!$A$1:$AQ$27,COLUMN('BIFUbC-coal'!AP$1),FALSE))</f>
        <v>1</v>
      </c>
      <c r="AQ8">
        <f>IF(VLOOKUP('BPoIFUfE-coal'!$A8,'BIFUbC-coal'!$A$1:$AQ$27,COLUMN('BIFUbC-coal'!AQ$1),FALSE)=0,1,VLOOKUP('BPoIFUfE-coal'!$A8,Coal!$A$2:$AQ$28,COLUMN(Coal!AQ$2),FALSE)/VLOOKUP('BPoIFUfE-coal'!$A8,'BIFUbC-coal'!$A$1:$AQ$27,COLUMN('BIFUbC-coal'!AQ$1),FALSE))</f>
        <v>1</v>
      </c>
    </row>
    <row r="9" spans="1:43">
      <c r="A9" s="37" t="s">
        <v>623</v>
      </c>
      <c r="B9">
        <f>IF(VLOOKUP('BPoIFUfE-coal'!$A9,'BIFUbC-coal'!$A$1:$AQ$27,COLUMN('BIFUbC-coal'!B$1),FALSE)=0,1,VLOOKUP('BPoIFUfE-coal'!$A9,Coal!$A$2:$AQ$28,COLUMN(Coal!B$2),FALSE)/VLOOKUP('BPoIFUfE-coal'!$A9,'BIFUbC-coal'!$A$1:$AQ$27,COLUMN('BIFUbC-coal'!B$1),FALSE))</f>
        <v>1</v>
      </c>
      <c r="C9">
        <f>IF(VLOOKUP('BPoIFUfE-coal'!$A9,'BIFUbC-coal'!$A$1:$AQ$27,COLUMN('BIFUbC-coal'!C$1),FALSE)=0,1,VLOOKUP('BPoIFUfE-coal'!$A9,Coal!$A$2:$AQ$28,COLUMN(Coal!C$2),FALSE)/VLOOKUP('BPoIFUfE-coal'!$A9,'BIFUbC-coal'!$A$1:$AQ$27,COLUMN('BIFUbC-coal'!C$1),FALSE))</f>
        <v>1</v>
      </c>
      <c r="D9">
        <f>IF(VLOOKUP('BPoIFUfE-coal'!$A9,'BIFUbC-coal'!$A$1:$AQ$27,COLUMN('BIFUbC-coal'!D$1),FALSE)=0,1,VLOOKUP('BPoIFUfE-coal'!$A9,Coal!$A$2:$AQ$28,COLUMN(Coal!D$2),FALSE)/VLOOKUP('BPoIFUfE-coal'!$A9,'BIFUbC-coal'!$A$1:$AQ$27,COLUMN('BIFUbC-coal'!D$1),FALSE))</f>
        <v>1</v>
      </c>
      <c r="E9">
        <f>IF(VLOOKUP('BPoIFUfE-coal'!$A9,'BIFUbC-coal'!$A$1:$AQ$27,COLUMN('BIFUbC-coal'!E$1),FALSE)=0,1,VLOOKUP('BPoIFUfE-coal'!$A9,Coal!$A$2:$AQ$28,COLUMN(Coal!E$2),FALSE)/VLOOKUP('BPoIFUfE-coal'!$A9,'BIFUbC-coal'!$A$1:$AQ$27,COLUMN('BIFUbC-coal'!E$1),FALSE))</f>
        <v>1</v>
      </c>
      <c r="F9">
        <f>IF(VLOOKUP('BPoIFUfE-coal'!$A9,'BIFUbC-coal'!$A$1:$AQ$27,COLUMN('BIFUbC-coal'!F$1),FALSE)=0,1,VLOOKUP('BPoIFUfE-coal'!$A9,Coal!$A$2:$AQ$28,COLUMN(Coal!F$2),FALSE)/VLOOKUP('BPoIFUfE-coal'!$A9,'BIFUbC-coal'!$A$1:$AQ$27,COLUMN('BIFUbC-coal'!F$1),FALSE))</f>
        <v>1</v>
      </c>
      <c r="G9">
        <f>IF(VLOOKUP('BPoIFUfE-coal'!$A9,'BIFUbC-coal'!$A$1:$AQ$27,COLUMN('BIFUbC-coal'!G$1),FALSE)=0,1,VLOOKUP('BPoIFUfE-coal'!$A9,Coal!$A$2:$AQ$28,COLUMN(Coal!G$2),FALSE)/VLOOKUP('BPoIFUfE-coal'!$A9,'BIFUbC-coal'!$A$1:$AQ$27,COLUMN('BIFUbC-coal'!G$1),FALSE))</f>
        <v>1</v>
      </c>
      <c r="H9">
        <f>IF(VLOOKUP('BPoIFUfE-coal'!$A9,'BIFUbC-coal'!$A$1:$AQ$27,COLUMN('BIFUbC-coal'!H$1),FALSE)=0,1,VLOOKUP('BPoIFUfE-coal'!$A9,Coal!$A$2:$AQ$28,COLUMN(Coal!H$2),FALSE)/VLOOKUP('BPoIFUfE-coal'!$A9,'BIFUbC-coal'!$A$1:$AQ$27,COLUMN('BIFUbC-coal'!H$1),FALSE))</f>
        <v>1</v>
      </c>
      <c r="I9">
        <f>IF(VLOOKUP('BPoIFUfE-coal'!$A9,'BIFUbC-coal'!$A$1:$AQ$27,COLUMN('BIFUbC-coal'!I$1),FALSE)=0,1,VLOOKUP('BPoIFUfE-coal'!$A9,Coal!$A$2:$AQ$28,COLUMN(Coal!I$2),FALSE)/VLOOKUP('BPoIFUfE-coal'!$A9,'BIFUbC-coal'!$A$1:$AQ$27,COLUMN('BIFUbC-coal'!I$1),FALSE))</f>
        <v>1</v>
      </c>
      <c r="J9">
        <f>IF(VLOOKUP('BPoIFUfE-coal'!$A9,'BIFUbC-coal'!$A$1:$AQ$27,COLUMN('BIFUbC-coal'!J$1),FALSE)=0,1,VLOOKUP('BPoIFUfE-coal'!$A9,Coal!$A$2:$AQ$28,COLUMN(Coal!J$2),FALSE)/VLOOKUP('BPoIFUfE-coal'!$A9,'BIFUbC-coal'!$A$1:$AQ$27,COLUMN('BIFUbC-coal'!J$1),FALSE))</f>
        <v>1</v>
      </c>
      <c r="K9">
        <f>IF(VLOOKUP('BPoIFUfE-coal'!$A9,'BIFUbC-coal'!$A$1:$AQ$27,COLUMN('BIFUbC-coal'!K$1),FALSE)=0,1,VLOOKUP('BPoIFUfE-coal'!$A9,Coal!$A$2:$AQ$28,COLUMN(Coal!K$2),FALSE)/VLOOKUP('BPoIFUfE-coal'!$A9,'BIFUbC-coal'!$A$1:$AQ$27,COLUMN('BIFUbC-coal'!K$1),FALSE))</f>
        <v>1</v>
      </c>
      <c r="L9">
        <f>IF(VLOOKUP('BPoIFUfE-coal'!$A9,'BIFUbC-coal'!$A$1:$AQ$27,COLUMN('BIFUbC-coal'!L$1),FALSE)=0,1,VLOOKUP('BPoIFUfE-coal'!$A9,Coal!$A$2:$AQ$28,COLUMN(Coal!L$2),FALSE)/VLOOKUP('BPoIFUfE-coal'!$A9,'BIFUbC-coal'!$A$1:$AQ$27,COLUMN('BIFUbC-coal'!L$1),FALSE))</f>
        <v>1</v>
      </c>
      <c r="M9">
        <f>IF(VLOOKUP('BPoIFUfE-coal'!$A9,'BIFUbC-coal'!$A$1:$AQ$27,COLUMN('BIFUbC-coal'!M$1),FALSE)=0,1,VLOOKUP('BPoIFUfE-coal'!$A9,Coal!$A$2:$AQ$28,COLUMN(Coal!M$2),FALSE)/VLOOKUP('BPoIFUfE-coal'!$A9,'BIFUbC-coal'!$A$1:$AQ$27,COLUMN('BIFUbC-coal'!M$1),FALSE))</f>
        <v>1</v>
      </c>
      <c r="N9">
        <f>IF(VLOOKUP('BPoIFUfE-coal'!$A9,'BIFUbC-coal'!$A$1:$AQ$27,COLUMN('BIFUbC-coal'!N$1),FALSE)=0,1,VLOOKUP('BPoIFUfE-coal'!$A9,Coal!$A$2:$AQ$28,COLUMN(Coal!N$2),FALSE)/VLOOKUP('BPoIFUfE-coal'!$A9,'BIFUbC-coal'!$A$1:$AQ$27,COLUMN('BIFUbC-coal'!N$1),FALSE))</f>
        <v>1</v>
      </c>
      <c r="O9">
        <f>IF(VLOOKUP('BPoIFUfE-coal'!$A9,'BIFUbC-coal'!$A$1:$AQ$27,COLUMN('BIFUbC-coal'!O$1),FALSE)=0,1,VLOOKUP('BPoIFUfE-coal'!$A9,Coal!$A$2:$AQ$28,COLUMN(Coal!O$2),FALSE)/VLOOKUP('BPoIFUfE-coal'!$A9,'BIFUbC-coal'!$A$1:$AQ$27,COLUMN('BIFUbC-coal'!O$1),FALSE))</f>
        <v>1</v>
      </c>
      <c r="P9">
        <f>IF(VLOOKUP('BPoIFUfE-coal'!$A9,'BIFUbC-coal'!$A$1:$AQ$27,COLUMN('BIFUbC-coal'!P$1),FALSE)=0,1,VLOOKUP('BPoIFUfE-coal'!$A9,Coal!$A$2:$AQ$28,COLUMN(Coal!P$2),FALSE)/VLOOKUP('BPoIFUfE-coal'!$A9,'BIFUbC-coal'!$A$1:$AQ$27,COLUMN('BIFUbC-coal'!P$1),FALSE))</f>
        <v>1</v>
      </c>
      <c r="Q9">
        <f>IF(VLOOKUP('BPoIFUfE-coal'!$A9,'BIFUbC-coal'!$A$1:$AQ$27,COLUMN('BIFUbC-coal'!Q$1),FALSE)=0,1,VLOOKUP('BPoIFUfE-coal'!$A9,Coal!$A$2:$AQ$28,COLUMN(Coal!Q$2),FALSE)/VLOOKUP('BPoIFUfE-coal'!$A9,'BIFUbC-coal'!$A$1:$AQ$27,COLUMN('BIFUbC-coal'!Q$1),FALSE))</f>
        <v>1</v>
      </c>
      <c r="R9">
        <f>IF(VLOOKUP('BPoIFUfE-coal'!$A9,'BIFUbC-coal'!$A$1:$AQ$27,COLUMN('BIFUbC-coal'!R$1),FALSE)=0,1,VLOOKUP('BPoIFUfE-coal'!$A9,Coal!$A$2:$AQ$28,COLUMN(Coal!R$2),FALSE)/VLOOKUP('BPoIFUfE-coal'!$A9,'BIFUbC-coal'!$A$1:$AQ$27,COLUMN('BIFUbC-coal'!R$1),FALSE))</f>
        <v>1</v>
      </c>
      <c r="S9">
        <f>IF(VLOOKUP('BPoIFUfE-coal'!$A9,'BIFUbC-coal'!$A$1:$AQ$27,COLUMN('BIFUbC-coal'!S$1),FALSE)=0,1,VLOOKUP('BPoIFUfE-coal'!$A9,Coal!$A$2:$AQ$28,COLUMN(Coal!S$2),FALSE)/VLOOKUP('BPoIFUfE-coal'!$A9,'BIFUbC-coal'!$A$1:$AQ$27,COLUMN('BIFUbC-coal'!S$1),FALSE))</f>
        <v>1</v>
      </c>
      <c r="T9">
        <f>IF(VLOOKUP('BPoIFUfE-coal'!$A9,'BIFUbC-coal'!$A$1:$AQ$27,COLUMN('BIFUbC-coal'!T$1),FALSE)=0,1,VLOOKUP('BPoIFUfE-coal'!$A9,Coal!$A$2:$AQ$28,COLUMN(Coal!T$2),FALSE)/VLOOKUP('BPoIFUfE-coal'!$A9,'BIFUbC-coal'!$A$1:$AQ$27,COLUMN('BIFUbC-coal'!T$1),FALSE))</f>
        <v>1</v>
      </c>
      <c r="U9">
        <f>IF(VLOOKUP('BPoIFUfE-coal'!$A9,'BIFUbC-coal'!$A$1:$AQ$27,COLUMN('BIFUbC-coal'!U$1),FALSE)=0,1,VLOOKUP('BPoIFUfE-coal'!$A9,Coal!$A$2:$AQ$28,COLUMN(Coal!U$2),FALSE)/VLOOKUP('BPoIFUfE-coal'!$A9,'BIFUbC-coal'!$A$1:$AQ$27,COLUMN('BIFUbC-coal'!U$1),FALSE))</f>
        <v>1</v>
      </c>
      <c r="V9">
        <f>IF(VLOOKUP('BPoIFUfE-coal'!$A9,'BIFUbC-coal'!$A$1:$AQ$27,COLUMN('BIFUbC-coal'!V$1),FALSE)=0,1,VLOOKUP('BPoIFUfE-coal'!$A9,Coal!$A$2:$AQ$28,COLUMN(Coal!V$2),FALSE)/VLOOKUP('BPoIFUfE-coal'!$A9,'BIFUbC-coal'!$A$1:$AQ$27,COLUMN('BIFUbC-coal'!V$1),FALSE))</f>
        <v>1</v>
      </c>
      <c r="W9">
        <f>IF(VLOOKUP('BPoIFUfE-coal'!$A9,'BIFUbC-coal'!$A$1:$AQ$27,COLUMN('BIFUbC-coal'!W$1),FALSE)=0,1,VLOOKUP('BPoIFUfE-coal'!$A9,Coal!$A$2:$AQ$28,COLUMN(Coal!W$2),FALSE)/VLOOKUP('BPoIFUfE-coal'!$A9,'BIFUbC-coal'!$A$1:$AQ$27,COLUMN('BIFUbC-coal'!W$1),FALSE))</f>
        <v>1</v>
      </c>
      <c r="X9">
        <f>IF(VLOOKUP('BPoIFUfE-coal'!$A9,'BIFUbC-coal'!$A$1:$AQ$27,COLUMN('BIFUbC-coal'!X$1),FALSE)=0,1,VLOOKUP('BPoIFUfE-coal'!$A9,Coal!$A$2:$AQ$28,COLUMN(Coal!X$2),FALSE)/VLOOKUP('BPoIFUfE-coal'!$A9,'BIFUbC-coal'!$A$1:$AQ$27,COLUMN('BIFUbC-coal'!X$1),FALSE))</f>
        <v>1</v>
      </c>
      <c r="Y9">
        <f>IF(VLOOKUP('BPoIFUfE-coal'!$A9,'BIFUbC-coal'!$A$1:$AQ$27,COLUMN('BIFUbC-coal'!Y$1),FALSE)=0,1,VLOOKUP('BPoIFUfE-coal'!$A9,Coal!$A$2:$AQ$28,COLUMN(Coal!Y$2),FALSE)/VLOOKUP('BPoIFUfE-coal'!$A9,'BIFUbC-coal'!$A$1:$AQ$27,COLUMN('BIFUbC-coal'!Y$1),FALSE))</f>
        <v>1</v>
      </c>
      <c r="Z9">
        <f>IF(VLOOKUP('BPoIFUfE-coal'!$A9,'BIFUbC-coal'!$A$1:$AQ$27,COLUMN('BIFUbC-coal'!Z$1),FALSE)=0,1,VLOOKUP('BPoIFUfE-coal'!$A9,Coal!$A$2:$AQ$28,COLUMN(Coal!Z$2),FALSE)/VLOOKUP('BPoIFUfE-coal'!$A9,'BIFUbC-coal'!$A$1:$AQ$27,COLUMN('BIFUbC-coal'!Z$1),FALSE))</f>
        <v>1</v>
      </c>
      <c r="AA9">
        <f>IF(VLOOKUP('BPoIFUfE-coal'!$A9,'BIFUbC-coal'!$A$1:$AQ$27,COLUMN('BIFUbC-coal'!AA$1),FALSE)=0,1,VLOOKUP('BPoIFUfE-coal'!$A9,Coal!$A$2:$AQ$28,COLUMN(Coal!AA$2),FALSE)/VLOOKUP('BPoIFUfE-coal'!$A9,'BIFUbC-coal'!$A$1:$AQ$27,COLUMN('BIFUbC-coal'!AA$1),FALSE))</f>
        <v>1</v>
      </c>
      <c r="AB9">
        <f>IF(VLOOKUP('BPoIFUfE-coal'!$A9,'BIFUbC-coal'!$A$1:$AQ$27,COLUMN('BIFUbC-coal'!AB$1),FALSE)=0,1,VLOOKUP('BPoIFUfE-coal'!$A9,Coal!$A$2:$AQ$28,COLUMN(Coal!AB$2),FALSE)/VLOOKUP('BPoIFUfE-coal'!$A9,'BIFUbC-coal'!$A$1:$AQ$27,COLUMN('BIFUbC-coal'!AB$1),FALSE))</f>
        <v>1</v>
      </c>
      <c r="AC9">
        <f>IF(VLOOKUP('BPoIFUfE-coal'!$A9,'BIFUbC-coal'!$A$1:$AQ$27,COLUMN('BIFUbC-coal'!AC$1),FALSE)=0,1,VLOOKUP('BPoIFUfE-coal'!$A9,Coal!$A$2:$AQ$28,COLUMN(Coal!AC$2),FALSE)/VLOOKUP('BPoIFUfE-coal'!$A9,'BIFUbC-coal'!$A$1:$AQ$27,COLUMN('BIFUbC-coal'!AC$1),FALSE))</f>
        <v>1</v>
      </c>
      <c r="AD9">
        <f>IF(VLOOKUP('BPoIFUfE-coal'!$A9,'BIFUbC-coal'!$A$1:$AQ$27,COLUMN('BIFUbC-coal'!AD$1),FALSE)=0,1,VLOOKUP('BPoIFUfE-coal'!$A9,Coal!$A$2:$AQ$28,COLUMN(Coal!AD$2),FALSE)/VLOOKUP('BPoIFUfE-coal'!$A9,'BIFUbC-coal'!$A$1:$AQ$27,COLUMN('BIFUbC-coal'!AD$1),FALSE))</f>
        <v>1</v>
      </c>
      <c r="AE9">
        <f>IF(VLOOKUP('BPoIFUfE-coal'!$A9,'BIFUbC-coal'!$A$1:$AQ$27,COLUMN('BIFUbC-coal'!AE$1),FALSE)=0,1,VLOOKUP('BPoIFUfE-coal'!$A9,Coal!$A$2:$AQ$28,COLUMN(Coal!AE$2),FALSE)/VLOOKUP('BPoIFUfE-coal'!$A9,'BIFUbC-coal'!$A$1:$AQ$27,COLUMN('BIFUbC-coal'!AE$1),FALSE))</f>
        <v>1</v>
      </c>
      <c r="AF9">
        <f>IF(VLOOKUP('BPoIFUfE-coal'!$A9,'BIFUbC-coal'!$A$1:$AQ$27,COLUMN('BIFUbC-coal'!AF$1),FALSE)=0,1,VLOOKUP('BPoIFUfE-coal'!$A9,Coal!$A$2:$AQ$28,COLUMN(Coal!AF$2),FALSE)/VLOOKUP('BPoIFUfE-coal'!$A9,'BIFUbC-coal'!$A$1:$AQ$27,COLUMN('BIFUbC-coal'!AF$1),FALSE))</f>
        <v>1</v>
      </c>
      <c r="AG9">
        <f>IF(VLOOKUP('BPoIFUfE-coal'!$A9,'BIFUbC-coal'!$A$1:$AQ$27,COLUMN('BIFUbC-coal'!AG$1),FALSE)=0,1,VLOOKUP('BPoIFUfE-coal'!$A9,Coal!$A$2:$AQ$28,COLUMN(Coal!AG$2),FALSE)/VLOOKUP('BPoIFUfE-coal'!$A9,'BIFUbC-coal'!$A$1:$AQ$27,COLUMN('BIFUbC-coal'!AG$1),FALSE))</f>
        <v>1</v>
      </c>
      <c r="AH9">
        <f>IF(VLOOKUP('BPoIFUfE-coal'!$A9,'BIFUbC-coal'!$A$1:$AQ$27,COLUMN('BIFUbC-coal'!AH$1),FALSE)=0,1,VLOOKUP('BPoIFUfE-coal'!$A9,Coal!$A$2:$AQ$28,COLUMN(Coal!AH$2),FALSE)/VLOOKUP('BPoIFUfE-coal'!$A9,'BIFUbC-coal'!$A$1:$AQ$27,COLUMN('BIFUbC-coal'!AH$1),FALSE))</f>
        <v>1</v>
      </c>
      <c r="AI9">
        <f>IF(VLOOKUP('BPoIFUfE-coal'!$A9,'BIFUbC-coal'!$A$1:$AQ$27,COLUMN('BIFUbC-coal'!AI$1),FALSE)=0,1,VLOOKUP('BPoIFUfE-coal'!$A9,Coal!$A$2:$AQ$28,COLUMN(Coal!AI$2),FALSE)/VLOOKUP('BPoIFUfE-coal'!$A9,'BIFUbC-coal'!$A$1:$AQ$27,COLUMN('BIFUbC-coal'!AI$1),FALSE))</f>
        <v>1</v>
      </c>
      <c r="AJ9">
        <f>IF(VLOOKUP('BPoIFUfE-coal'!$A9,'BIFUbC-coal'!$A$1:$AQ$27,COLUMN('BIFUbC-coal'!AJ$1),FALSE)=0,1,VLOOKUP('BPoIFUfE-coal'!$A9,Coal!$A$2:$AQ$28,COLUMN(Coal!AJ$2),FALSE)/VLOOKUP('BPoIFUfE-coal'!$A9,'BIFUbC-coal'!$A$1:$AQ$27,COLUMN('BIFUbC-coal'!AJ$1),FALSE))</f>
        <v>1</v>
      </c>
      <c r="AK9">
        <f>IF(VLOOKUP('BPoIFUfE-coal'!$A9,'BIFUbC-coal'!$A$1:$AQ$27,COLUMN('BIFUbC-coal'!AK$1),FALSE)=0,1,VLOOKUP('BPoIFUfE-coal'!$A9,Coal!$A$2:$AQ$28,COLUMN(Coal!AK$2),FALSE)/VLOOKUP('BPoIFUfE-coal'!$A9,'BIFUbC-coal'!$A$1:$AQ$27,COLUMN('BIFUbC-coal'!AK$1),FALSE))</f>
        <v>1</v>
      </c>
      <c r="AL9">
        <f>IF(VLOOKUP('BPoIFUfE-coal'!$A9,'BIFUbC-coal'!$A$1:$AQ$27,COLUMN('BIFUbC-coal'!AL$1),FALSE)=0,1,VLOOKUP('BPoIFUfE-coal'!$A9,Coal!$A$2:$AQ$28,COLUMN(Coal!AL$2),FALSE)/VLOOKUP('BPoIFUfE-coal'!$A9,'BIFUbC-coal'!$A$1:$AQ$27,COLUMN('BIFUbC-coal'!AL$1),FALSE))</f>
        <v>1</v>
      </c>
      <c r="AM9">
        <f>IF(VLOOKUP('BPoIFUfE-coal'!$A9,'BIFUbC-coal'!$A$1:$AQ$27,COLUMN('BIFUbC-coal'!AM$1),FALSE)=0,1,VLOOKUP('BPoIFUfE-coal'!$A9,Coal!$A$2:$AQ$28,COLUMN(Coal!AM$2),FALSE)/VLOOKUP('BPoIFUfE-coal'!$A9,'BIFUbC-coal'!$A$1:$AQ$27,COLUMN('BIFUbC-coal'!AM$1),FALSE))</f>
        <v>1</v>
      </c>
      <c r="AN9">
        <f>IF(VLOOKUP('BPoIFUfE-coal'!$A9,'BIFUbC-coal'!$A$1:$AQ$27,COLUMN('BIFUbC-coal'!AN$1),FALSE)=0,1,VLOOKUP('BPoIFUfE-coal'!$A9,Coal!$A$2:$AQ$28,COLUMN(Coal!AN$2),FALSE)/VLOOKUP('BPoIFUfE-coal'!$A9,'BIFUbC-coal'!$A$1:$AQ$27,COLUMN('BIFUbC-coal'!AN$1),FALSE))</f>
        <v>1</v>
      </c>
      <c r="AO9">
        <f>IF(VLOOKUP('BPoIFUfE-coal'!$A9,'BIFUbC-coal'!$A$1:$AQ$27,COLUMN('BIFUbC-coal'!AO$1),FALSE)=0,1,VLOOKUP('BPoIFUfE-coal'!$A9,Coal!$A$2:$AQ$28,COLUMN(Coal!AO$2),FALSE)/VLOOKUP('BPoIFUfE-coal'!$A9,'BIFUbC-coal'!$A$1:$AQ$27,COLUMN('BIFUbC-coal'!AO$1),FALSE))</f>
        <v>1</v>
      </c>
      <c r="AP9">
        <f>IF(VLOOKUP('BPoIFUfE-coal'!$A9,'BIFUbC-coal'!$A$1:$AQ$27,COLUMN('BIFUbC-coal'!AP$1),FALSE)=0,1,VLOOKUP('BPoIFUfE-coal'!$A9,Coal!$A$2:$AQ$28,COLUMN(Coal!AP$2),FALSE)/VLOOKUP('BPoIFUfE-coal'!$A9,'BIFUbC-coal'!$A$1:$AQ$27,COLUMN('BIFUbC-coal'!AP$1),FALSE))</f>
        <v>1</v>
      </c>
      <c r="AQ9">
        <f>IF(VLOOKUP('BPoIFUfE-coal'!$A9,'BIFUbC-coal'!$A$1:$AQ$27,COLUMN('BIFUbC-coal'!AQ$1),FALSE)=0,1,VLOOKUP('BPoIFUfE-coal'!$A9,Coal!$A$2:$AQ$28,COLUMN(Coal!AQ$2),FALSE)/VLOOKUP('BPoIFUfE-coal'!$A9,'BIFUbC-coal'!$A$1:$AQ$27,COLUMN('BIFUbC-coal'!AQ$1),FALSE))</f>
        <v>1</v>
      </c>
    </row>
    <row r="10" spans="1:43">
      <c r="A10" s="37" t="s">
        <v>624</v>
      </c>
      <c r="B10">
        <f>IF(VLOOKUP('BPoIFUfE-coal'!$A10,'BIFUbC-coal'!$A$1:$AQ$27,COLUMN('BIFUbC-coal'!B$1),FALSE)=0,1,VLOOKUP('BPoIFUfE-coal'!$A10,Coal!$A$2:$AQ$28,COLUMN(Coal!B$2),FALSE)/VLOOKUP('BPoIFUfE-coal'!$A10,'BIFUbC-coal'!$A$1:$AQ$27,COLUMN('BIFUbC-coal'!B$1),FALSE))</f>
        <v>1</v>
      </c>
      <c r="C10">
        <f>IF(VLOOKUP('BPoIFUfE-coal'!$A10,'BIFUbC-coal'!$A$1:$AQ$27,COLUMN('BIFUbC-coal'!C$1),FALSE)=0,1,VLOOKUP('BPoIFUfE-coal'!$A10,Coal!$A$2:$AQ$28,COLUMN(Coal!C$2),FALSE)/VLOOKUP('BPoIFUfE-coal'!$A10,'BIFUbC-coal'!$A$1:$AQ$27,COLUMN('BIFUbC-coal'!C$1),FALSE))</f>
        <v>1</v>
      </c>
      <c r="D10">
        <f>IF(VLOOKUP('BPoIFUfE-coal'!$A10,'BIFUbC-coal'!$A$1:$AQ$27,COLUMN('BIFUbC-coal'!D$1),FALSE)=0,1,VLOOKUP('BPoIFUfE-coal'!$A10,Coal!$A$2:$AQ$28,COLUMN(Coal!D$2),FALSE)/VLOOKUP('BPoIFUfE-coal'!$A10,'BIFUbC-coal'!$A$1:$AQ$27,COLUMN('BIFUbC-coal'!D$1),FALSE))</f>
        <v>1</v>
      </c>
      <c r="E10">
        <f>IF(VLOOKUP('BPoIFUfE-coal'!$A10,'BIFUbC-coal'!$A$1:$AQ$27,COLUMN('BIFUbC-coal'!E$1),FALSE)=0,1,VLOOKUP('BPoIFUfE-coal'!$A10,Coal!$A$2:$AQ$28,COLUMN(Coal!E$2),FALSE)/VLOOKUP('BPoIFUfE-coal'!$A10,'BIFUbC-coal'!$A$1:$AQ$27,COLUMN('BIFUbC-coal'!E$1),FALSE))</f>
        <v>1</v>
      </c>
      <c r="F10">
        <f>IF(VLOOKUP('BPoIFUfE-coal'!$A10,'BIFUbC-coal'!$A$1:$AQ$27,COLUMN('BIFUbC-coal'!F$1),FALSE)=0,1,VLOOKUP('BPoIFUfE-coal'!$A10,Coal!$A$2:$AQ$28,COLUMN(Coal!F$2),FALSE)/VLOOKUP('BPoIFUfE-coal'!$A10,'BIFUbC-coal'!$A$1:$AQ$27,COLUMN('BIFUbC-coal'!F$1),FALSE))</f>
        <v>1</v>
      </c>
      <c r="G10">
        <f>IF(VLOOKUP('BPoIFUfE-coal'!$A10,'BIFUbC-coal'!$A$1:$AQ$27,COLUMN('BIFUbC-coal'!G$1),FALSE)=0,1,VLOOKUP('BPoIFUfE-coal'!$A10,Coal!$A$2:$AQ$28,COLUMN(Coal!G$2),FALSE)/VLOOKUP('BPoIFUfE-coal'!$A10,'BIFUbC-coal'!$A$1:$AQ$27,COLUMN('BIFUbC-coal'!G$1),FALSE))</f>
        <v>1</v>
      </c>
      <c r="H10">
        <f>IF(VLOOKUP('BPoIFUfE-coal'!$A10,'BIFUbC-coal'!$A$1:$AQ$27,COLUMN('BIFUbC-coal'!H$1),FALSE)=0,1,VLOOKUP('BPoIFUfE-coal'!$A10,Coal!$A$2:$AQ$28,COLUMN(Coal!H$2),FALSE)/VLOOKUP('BPoIFUfE-coal'!$A10,'BIFUbC-coal'!$A$1:$AQ$27,COLUMN('BIFUbC-coal'!H$1),FALSE))</f>
        <v>1</v>
      </c>
      <c r="I10">
        <f>IF(VLOOKUP('BPoIFUfE-coal'!$A10,'BIFUbC-coal'!$A$1:$AQ$27,COLUMN('BIFUbC-coal'!I$1),FALSE)=0,1,VLOOKUP('BPoIFUfE-coal'!$A10,Coal!$A$2:$AQ$28,COLUMN(Coal!I$2),FALSE)/VLOOKUP('BPoIFUfE-coal'!$A10,'BIFUbC-coal'!$A$1:$AQ$27,COLUMN('BIFUbC-coal'!I$1),FALSE))</f>
        <v>1</v>
      </c>
      <c r="J10">
        <f>IF(VLOOKUP('BPoIFUfE-coal'!$A10,'BIFUbC-coal'!$A$1:$AQ$27,COLUMN('BIFUbC-coal'!J$1),FALSE)=0,1,VLOOKUP('BPoIFUfE-coal'!$A10,Coal!$A$2:$AQ$28,COLUMN(Coal!J$2),FALSE)/VLOOKUP('BPoIFUfE-coal'!$A10,'BIFUbC-coal'!$A$1:$AQ$27,COLUMN('BIFUbC-coal'!J$1),FALSE))</f>
        <v>1</v>
      </c>
      <c r="K10">
        <f>IF(VLOOKUP('BPoIFUfE-coal'!$A10,'BIFUbC-coal'!$A$1:$AQ$27,COLUMN('BIFUbC-coal'!K$1),FALSE)=0,1,VLOOKUP('BPoIFUfE-coal'!$A10,Coal!$A$2:$AQ$28,COLUMN(Coal!K$2),FALSE)/VLOOKUP('BPoIFUfE-coal'!$A10,'BIFUbC-coal'!$A$1:$AQ$27,COLUMN('BIFUbC-coal'!K$1),FALSE))</f>
        <v>1</v>
      </c>
      <c r="L10">
        <f>IF(VLOOKUP('BPoIFUfE-coal'!$A10,'BIFUbC-coal'!$A$1:$AQ$27,COLUMN('BIFUbC-coal'!L$1),FALSE)=0,1,VLOOKUP('BPoIFUfE-coal'!$A10,Coal!$A$2:$AQ$28,COLUMN(Coal!L$2),FALSE)/VLOOKUP('BPoIFUfE-coal'!$A10,'BIFUbC-coal'!$A$1:$AQ$27,COLUMN('BIFUbC-coal'!L$1),FALSE))</f>
        <v>1</v>
      </c>
      <c r="M10">
        <f>IF(VLOOKUP('BPoIFUfE-coal'!$A10,'BIFUbC-coal'!$A$1:$AQ$27,COLUMN('BIFUbC-coal'!M$1),FALSE)=0,1,VLOOKUP('BPoIFUfE-coal'!$A10,Coal!$A$2:$AQ$28,COLUMN(Coal!M$2),FALSE)/VLOOKUP('BPoIFUfE-coal'!$A10,'BIFUbC-coal'!$A$1:$AQ$27,COLUMN('BIFUbC-coal'!M$1),FALSE))</f>
        <v>1</v>
      </c>
      <c r="N10">
        <f>IF(VLOOKUP('BPoIFUfE-coal'!$A10,'BIFUbC-coal'!$A$1:$AQ$27,COLUMN('BIFUbC-coal'!N$1),FALSE)=0,1,VLOOKUP('BPoIFUfE-coal'!$A10,Coal!$A$2:$AQ$28,COLUMN(Coal!N$2),FALSE)/VLOOKUP('BPoIFUfE-coal'!$A10,'BIFUbC-coal'!$A$1:$AQ$27,COLUMN('BIFUbC-coal'!N$1),FALSE))</f>
        <v>1</v>
      </c>
      <c r="O10">
        <f>IF(VLOOKUP('BPoIFUfE-coal'!$A10,'BIFUbC-coal'!$A$1:$AQ$27,COLUMN('BIFUbC-coal'!O$1),FALSE)=0,1,VLOOKUP('BPoIFUfE-coal'!$A10,Coal!$A$2:$AQ$28,COLUMN(Coal!O$2),FALSE)/VLOOKUP('BPoIFUfE-coal'!$A10,'BIFUbC-coal'!$A$1:$AQ$27,COLUMN('BIFUbC-coal'!O$1),FALSE))</f>
        <v>1</v>
      </c>
      <c r="P10">
        <f>IF(VLOOKUP('BPoIFUfE-coal'!$A10,'BIFUbC-coal'!$A$1:$AQ$27,COLUMN('BIFUbC-coal'!P$1),FALSE)=0,1,VLOOKUP('BPoIFUfE-coal'!$A10,Coal!$A$2:$AQ$28,COLUMN(Coal!P$2),FALSE)/VLOOKUP('BPoIFUfE-coal'!$A10,'BIFUbC-coal'!$A$1:$AQ$27,COLUMN('BIFUbC-coal'!P$1),FALSE))</f>
        <v>1</v>
      </c>
      <c r="Q10">
        <f>IF(VLOOKUP('BPoIFUfE-coal'!$A10,'BIFUbC-coal'!$A$1:$AQ$27,COLUMN('BIFUbC-coal'!Q$1),FALSE)=0,1,VLOOKUP('BPoIFUfE-coal'!$A10,Coal!$A$2:$AQ$28,COLUMN(Coal!Q$2),FALSE)/VLOOKUP('BPoIFUfE-coal'!$A10,'BIFUbC-coal'!$A$1:$AQ$27,COLUMN('BIFUbC-coal'!Q$1),FALSE))</f>
        <v>1</v>
      </c>
      <c r="R10">
        <f>IF(VLOOKUP('BPoIFUfE-coal'!$A10,'BIFUbC-coal'!$A$1:$AQ$27,COLUMN('BIFUbC-coal'!R$1),FALSE)=0,1,VLOOKUP('BPoIFUfE-coal'!$A10,Coal!$A$2:$AQ$28,COLUMN(Coal!R$2),FALSE)/VLOOKUP('BPoIFUfE-coal'!$A10,'BIFUbC-coal'!$A$1:$AQ$27,COLUMN('BIFUbC-coal'!R$1),FALSE))</f>
        <v>1</v>
      </c>
      <c r="S10">
        <f>IF(VLOOKUP('BPoIFUfE-coal'!$A10,'BIFUbC-coal'!$A$1:$AQ$27,COLUMN('BIFUbC-coal'!S$1),FALSE)=0,1,VLOOKUP('BPoIFUfE-coal'!$A10,Coal!$A$2:$AQ$28,COLUMN(Coal!S$2),FALSE)/VLOOKUP('BPoIFUfE-coal'!$A10,'BIFUbC-coal'!$A$1:$AQ$27,COLUMN('BIFUbC-coal'!S$1),FALSE))</f>
        <v>1</v>
      </c>
      <c r="T10">
        <f>IF(VLOOKUP('BPoIFUfE-coal'!$A10,'BIFUbC-coal'!$A$1:$AQ$27,COLUMN('BIFUbC-coal'!T$1),FALSE)=0,1,VLOOKUP('BPoIFUfE-coal'!$A10,Coal!$A$2:$AQ$28,COLUMN(Coal!T$2),FALSE)/VLOOKUP('BPoIFUfE-coal'!$A10,'BIFUbC-coal'!$A$1:$AQ$27,COLUMN('BIFUbC-coal'!T$1),FALSE))</f>
        <v>1</v>
      </c>
      <c r="U10">
        <f>IF(VLOOKUP('BPoIFUfE-coal'!$A10,'BIFUbC-coal'!$A$1:$AQ$27,COLUMN('BIFUbC-coal'!U$1),FALSE)=0,1,VLOOKUP('BPoIFUfE-coal'!$A10,Coal!$A$2:$AQ$28,COLUMN(Coal!U$2),FALSE)/VLOOKUP('BPoIFUfE-coal'!$A10,'BIFUbC-coal'!$A$1:$AQ$27,COLUMN('BIFUbC-coal'!U$1),FALSE))</f>
        <v>1</v>
      </c>
      <c r="V10">
        <f>IF(VLOOKUP('BPoIFUfE-coal'!$A10,'BIFUbC-coal'!$A$1:$AQ$27,COLUMN('BIFUbC-coal'!V$1),FALSE)=0,1,VLOOKUP('BPoIFUfE-coal'!$A10,Coal!$A$2:$AQ$28,COLUMN(Coal!V$2),FALSE)/VLOOKUP('BPoIFUfE-coal'!$A10,'BIFUbC-coal'!$A$1:$AQ$27,COLUMN('BIFUbC-coal'!V$1),FALSE))</f>
        <v>1</v>
      </c>
      <c r="W10">
        <f>IF(VLOOKUP('BPoIFUfE-coal'!$A10,'BIFUbC-coal'!$A$1:$AQ$27,COLUMN('BIFUbC-coal'!W$1),FALSE)=0,1,VLOOKUP('BPoIFUfE-coal'!$A10,Coal!$A$2:$AQ$28,COLUMN(Coal!W$2),FALSE)/VLOOKUP('BPoIFUfE-coal'!$A10,'BIFUbC-coal'!$A$1:$AQ$27,COLUMN('BIFUbC-coal'!W$1),FALSE))</f>
        <v>1</v>
      </c>
      <c r="X10">
        <f>IF(VLOOKUP('BPoIFUfE-coal'!$A10,'BIFUbC-coal'!$A$1:$AQ$27,COLUMN('BIFUbC-coal'!X$1),FALSE)=0,1,VLOOKUP('BPoIFUfE-coal'!$A10,Coal!$A$2:$AQ$28,COLUMN(Coal!X$2),FALSE)/VLOOKUP('BPoIFUfE-coal'!$A10,'BIFUbC-coal'!$A$1:$AQ$27,COLUMN('BIFUbC-coal'!X$1),FALSE))</f>
        <v>1</v>
      </c>
      <c r="Y10">
        <f>IF(VLOOKUP('BPoIFUfE-coal'!$A10,'BIFUbC-coal'!$A$1:$AQ$27,COLUMN('BIFUbC-coal'!Y$1),FALSE)=0,1,VLOOKUP('BPoIFUfE-coal'!$A10,Coal!$A$2:$AQ$28,COLUMN(Coal!Y$2),FALSE)/VLOOKUP('BPoIFUfE-coal'!$A10,'BIFUbC-coal'!$A$1:$AQ$27,COLUMN('BIFUbC-coal'!Y$1),FALSE))</f>
        <v>1</v>
      </c>
      <c r="Z10">
        <f>IF(VLOOKUP('BPoIFUfE-coal'!$A10,'BIFUbC-coal'!$A$1:$AQ$27,COLUMN('BIFUbC-coal'!Z$1),FALSE)=0,1,VLOOKUP('BPoIFUfE-coal'!$A10,Coal!$A$2:$AQ$28,COLUMN(Coal!Z$2),FALSE)/VLOOKUP('BPoIFUfE-coal'!$A10,'BIFUbC-coal'!$A$1:$AQ$27,COLUMN('BIFUbC-coal'!Z$1),FALSE))</f>
        <v>1</v>
      </c>
      <c r="AA10">
        <f>IF(VLOOKUP('BPoIFUfE-coal'!$A10,'BIFUbC-coal'!$A$1:$AQ$27,COLUMN('BIFUbC-coal'!AA$1),FALSE)=0,1,VLOOKUP('BPoIFUfE-coal'!$A10,Coal!$A$2:$AQ$28,COLUMN(Coal!AA$2),FALSE)/VLOOKUP('BPoIFUfE-coal'!$A10,'BIFUbC-coal'!$A$1:$AQ$27,COLUMN('BIFUbC-coal'!AA$1),FALSE))</f>
        <v>1</v>
      </c>
      <c r="AB10">
        <f>IF(VLOOKUP('BPoIFUfE-coal'!$A10,'BIFUbC-coal'!$A$1:$AQ$27,COLUMN('BIFUbC-coal'!AB$1),FALSE)=0,1,VLOOKUP('BPoIFUfE-coal'!$A10,Coal!$A$2:$AQ$28,COLUMN(Coal!AB$2),FALSE)/VLOOKUP('BPoIFUfE-coal'!$A10,'BIFUbC-coal'!$A$1:$AQ$27,COLUMN('BIFUbC-coal'!AB$1),FALSE))</f>
        <v>1</v>
      </c>
      <c r="AC10">
        <f>IF(VLOOKUP('BPoIFUfE-coal'!$A10,'BIFUbC-coal'!$A$1:$AQ$27,COLUMN('BIFUbC-coal'!AC$1),FALSE)=0,1,VLOOKUP('BPoIFUfE-coal'!$A10,Coal!$A$2:$AQ$28,COLUMN(Coal!AC$2),FALSE)/VLOOKUP('BPoIFUfE-coal'!$A10,'BIFUbC-coal'!$A$1:$AQ$27,COLUMN('BIFUbC-coal'!AC$1),FALSE))</f>
        <v>1</v>
      </c>
      <c r="AD10">
        <f>IF(VLOOKUP('BPoIFUfE-coal'!$A10,'BIFUbC-coal'!$A$1:$AQ$27,COLUMN('BIFUbC-coal'!AD$1),FALSE)=0,1,VLOOKUP('BPoIFUfE-coal'!$A10,Coal!$A$2:$AQ$28,COLUMN(Coal!AD$2),FALSE)/VLOOKUP('BPoIFUfE-coal'!$A10,'BIFUbC-coal'!$A$1:$AQ$27,COLUMN('BIFUbC-coal'!AD$1),FALSE))</f>
        <v>1</v>
      </c>
      <c r="AE10">
        <f>IF(VLOOKUP('BPoIFUfE-coal'!$A10,'BIFUbC-coal'!$A$1:$AQ$27,COLUMN('BIFUbC-coal'!AE$1),FALSE)=0,1,VLOOKUP('BPoIFUfE-coal'!$A10,Coal!$A$2:$AQ$28,COLUMN(Coal!AE$2),FALSE)/VLOOKUP('BPoIFUfE-coal'!$A10,'BIFUbC-coal'!$A$1:$AQ$27,COLUMN('BIFUbC-coal'!AE$1),FALSE))</f>
        <v>1</v>
      </c>
      <c r="AF10">
        <f>IF(VLOOKUP('BPoIFUfE-coal'!$A10,'BIFUbC-coal'!$A$1:$AQ$27,COLUMN('BIFUbC-coal'!AF$1),FALSE)=0,1,VLOOKUP('BPoIFUfE-coal'!$A10,Coal!$A$2:$AQ$28,COLUMN(Coal!AF$2),FALSE)/VLOOKUP('BPoIFUfE-coal'!$A10,'BIFUbC-coal'!$A$1:$AQ$27,COLUMN('BIFUbC-coal'!AF$1),FALSE))</f>
        <v>1</v>
      </c>
      <c r="AG10">
        <f>IF(VLOOKUP('BPoIFUfE-coal'!$A10,'BIFUbC-coal'!$A$1:$AQ$27,COLUMN('BIFUbC-coal'!AG$1),FALSE)=0,1,VLOOKUP('BPoIFUfE-coal'!$A10,Coal!$A$2:$AQ$28,COLUMN(Coal!AG$2),FALSE)/VLOOKUP('BPoIFUfE-coal'!$A10,'BIFUbC-coal'!$A$1:$AQ$27,COLUMN('BIFUbC-coal'!AG$1),FALSE))</f>
        <v>1</v>
      </c>
      <c r="AH10">
        <f>IF(VLOOKUP('BPoIFUfE-coal'!$A10,'BIFUbC-coal'!$A$1:$AQ$27,COLUMN('BIFUbC-coal'!AH$1),FALSE)=0,1,VLOOKUP('BPoIFUfE-coal'!$A10,Coal!$A$2:$AQ$28,COLUMN(Coal!AH$2),FALSE)/VLOOKUP('BPoIFUfE-coal'!$A10,'BIFUbC-coal'!$A$1:$AQ$27,COLUMN('BIFUbC-coal'!AH$1),FALSE))</f>
        <v>1</v>
      </c>
      <c r="AI10">
        <f>IF(VLOOKUP('BPoIFUfE-coal'!$A10,'BIFUbC-coal'!$A$1:$AQ$27,COLUMN('BIFUbC-coal'!AI$1),FALSE)=0,1,VLOOKUP('BPoIFUfE-coal'!$A10,Coal!$A$2:$AQ$28,COLUMN(Coal!AI$2),FALSE)/VLOOKUP('BPoIFUfE-coal'!$A10,'BIFUbC-coal'!$A$1:$AQ$27,COLUMN('BIFUbC-coal'!AI$1),FALSE))</f>
        <v>1</v>
      </c>
      <c r="AJ10">
        <f>IF(VLOOKUP('BPoIFUfE-coal'!$A10,'BIFUbC-coal'!$A$1:$AQ$27,COLUMN('BIFUbC-coal'!AJ$1),FALSE)=0,1,VLOOKUP('BPoIFUfE-coal'!$A10,Coal!$A$2:$AQ$28,COLUMN(Coal!AJ$2),FALSE)/VLOOKUP('BPoIFUfE-coal'!$A10,'BIFUbC-coal'!$A$1:$AQ$27,COLUMN('BIFUbC-coal'!AJ$1),FALSE))</f>
        <v>1</v>
      </c>
      <c r="AK10">
        <f>IF(VLOOKUP('BPoIFUfE-coal'!$A10,'BIFUbC-coal'!$A$1:$AQ$27,COLUMN('BIFUbC-coal'!AK$1),FALSE)=0,1,VLOOKUP('BPoIFUfE-coal'!$A10,Coal!$A$2:$AQ$28,COLUMN(Coal!AK$2),FALSE)/VLOOKUP('BPoIFUfE-coal'!$A10,'BIFUbC-coal'!$A$1:$AQ$27,COLUMN('BIFUbC-coal'!AK$1),FALSE))</f>
        <v>1</v>
      </c>
      <c r="AL10">
        <f>IF(VLOOKUP('BPoIFUfE-coal'!$A10,'BIFUbC-coal'!$A$1:$AQ$27,COLUMN('BIFUbC-coal'!AL$1),FALSE)=0,1,VLOOKUP('BPoIFUfE-coal'!$A10,Coal!$A$2:$AQ$28,COLUMN(Coal!AL$2),FALSE)/VLOOKUP('BPoIFUfE-coal'!$A10,'BIFUbC-coal'!$A$1:$AQ$27,COLUMN('BIFUbC-coal'!AL$1),FALSE))</f>
        <v>1</v>
      </c>
      <c r="AM10">
        <f>IF(VLOOKUP('BPoIFUfE-coal'!$A10,'BIFUbC-coal'!$A$1:$AQ$27,COLUMN('BIFUbC-coal'!AM$1),FALSE)=0,1,VLOOKUP('BPoIFUfE-coal'!$A10,Coal!$A$2:$AQ$28,COLUMN(Coal!AM$2),FALSE)/VLOOKUP('BPoIFUfE-coal'!$A10,'BIFUbC-coal'!$A$1:$AQ$27,COLUMN('BIFUbC-coal'!AM$1),FALSE))</f>
        <v>1</v>
      </c>
      <c r="AN10">
        <f>IF(VLOOKUP('BPoIFUfE-coal'!$A10,'BIFUbC-coal'!$A$1:$AQ$27,COLUMN('BIFUbC-coal'!AN$1),FALSE)=0,1,VLOOKUP('BPoIFUfE-coal'!$A10,Coal!$A$2:$AQ$28,COLUMN(Coal!AN$2),FALSE)/VLOOKUP('BPoIFUfE-coal'!$A10,'BIFUbC-coal'!$A$1:$AQ$27,COLUMN('BIFUbC-coal'!AN$1),FALSE))</f>
        <v>1</v>
      </c>
      <c r="AO10">
        <f>IF(VLOOKUP('BPoIFUfE-coal'!$A10,'BIFUbC-coal'!$A$1:$AQ$27,COLUMN('BIFUbC-coal'!AO$1),FALSE)=0,1,VLOOKUP('BPoIFUfE-coal'!$A10,Coal!$A$2:$AQ$28,COLUMN(Coal!AO$2),FALSE)/VLOOKUP('BPoIFUfE-coal'!$A10,'BIFUbC-coal'!$A$1:$AQ$27,COLUMN('BIFUbC-coal'!AO$1),FALSE))</f>
        <v>1</v>
      </c>
      <c r="AP10">
        <f>IF(VLOOKUP('BPoIFUfE-coal'!$A10,'BIFUbC-coal'!$A$1:$AQ$27,COLUMN('BIFUbC-coal'!AP$1),FALSE)=0,1,VLOOKUP('BPoIFUfE-coal'!$A10,Coal!$A$2:$AQ$28,COLUMN(Coal!AP$2),FALSE)/VLOOKUP('BPoIFUfE-coal'!$A10,'BIFUbC-coal'!$A$1:$AQ$27,COLUMN('BIFUbC-coal'!AP$1),FALSE))</f>
        <v>1</v>
      </c>
      <c r="AQ10">
        <f>IF(VLOOKUP('BPoIFUfE-coal'!$A10,'BIFUbC-coal'!$A$1:$AQ$27,COLUMN('BIFUbC-coal'!AQ$1),FALSE)=0,1,VLOOKUP('BPoIFUfE-coal'!$A10,Coal!$A$2:$AQ$28,COLUMN(Coal!AQ$2),FALSE)/VLOOKUP('BPoIFUfE-coal'!$A10,'BIFUbC-coal'!$A$1:$AQ$27,COLUMN('BIFUbC-coal'!AQ$1),FALSE))</f>
        <v>1</v>
      </c>
    </row>
    <row r="11" spans="1:43">
      <c r="A11" s="37" t="s">
        <v>612</v>
      </c>
      <c r="B11">
        <f>IF(VLOOKUP('BPoIFUfE-coal'!$A11,'BIFUbC-coal'!$A$1:$AQ$27,COLUMN('BIFUbC-coal'!B$1),FALSE)=0,1,VLOOKUP('BPoIFUfE-coal'!$A11,Coal!$A$2:$AQ$28,COLUMN(Coal!B$2),FALSE)/VLOOKUP('BPoIFUfE-coal'!$A11,'BIFUbC-coal'!$A$1:$AQ$27,COLUMN('BIFUbC-coal'!B$1),FALSE))</f>
        <v>8.149815526067144E-4</v>
      </c>
      <c r="C11">
        <f>IF(VLOOKUP('BPoIFUfE-coal'!$A11,'BIFUbC-coal'!$A$1:$AQ$27,COLUMN('BIFUbC-coal'!C$1),FALSE)=0,1,VLOOKUP('BPoIFUfE-coal'!$A11,Coal!$A$2:$AQ$28,COLUMN(Coal!C$2),FALSE)/VLOOKUP('BPoIFUfE-coal'!$A11,'BIFUbC-coal'!$A$1:$AQ$27,COLUMN('BIFUbC-coal'!C$1),FALSE))</f>
        <v>8.1345478763563382E-4</v>
      </c>
      <c r="D11">
        <f>IF(VLOOKUP('BPoIFUfE-coal'!$A11,'BIFUbC-coal'!$A$1:$AQ$27,COLUMN('BIFUbC-coal'!D$1),FALSE)=0,1,VLOOKUP('BPoIFUfE-coal'!$A11,Coal!$A$2:$AQ$28,COLUMN(Coal!D$2),FALSE)/VLOOKUP('BPoIFUfE-coal'!$A11,'BIFUbC-coal'!$A$1:$AQ$27,COLUMN('BIFUbC-coal'!D$1),FALSE))</f>
        <v>8.159629969768374E-4</v>
      </c>
      <c r="E11">
        <f>IF(VLOOKUP('BPoIFUfE-coal'!$A11,'BIFUbC-coal'!$A$1:$AQ$27,COLUMN('BIFUbC-coal'!E$1),FALSE)=0,1,VLOOKUP('BPoIFUfE-coal'!$A11,Coal!$A$2:$AQ$28,COLUMN(Coal!E$2),FALSE)/VLOOKUP('BPoIFUfE-coal'!$A11,'BIFUbC-coal'!$A$1:$AQ$27,COLUMN('BIFUbC-coal'!E$1),FALSE))</f>
        <v>8.1662539935505117E-4</v>
      </c>
      <c r="F11">
        <f>IF(VLOOKUP('BPoIFUfE-coal'!$A11,'BIFUbC-coal'!$A$1:$AQ$27,COLUMN('BIFUbC-coal'!F$1),FALSE)=0,1,VLOOKUP('BPoIFUfE-coal'!$A11,Coal!$A$2:$AQ$28,COLUMN(Coal!F$2),FALSE)/VLOOKUP('BPoIFUfE-coal'!$A11,'BIFUbC-coal'!$A$1:$AQ$27,COLUMN('BIFUbC-coal'!F$1),FALSE))</f>
        <v>8.1717947685858432E-4</v>
      </c>
      <c r="G11">
        <f>IF(VLOOKUP('BPoIFUfE-coal'!$A11,'BIFUbC-coal'!$A$1:$AQ$27,COLUMN('BIFUbC-coal'!G$1),FALSE)=0,1,VLOOKUP('BPoIFUfE-coal'!$A11,Coal!$A$2:$AQ$28,COLUMN(Coal!G$2),FALSE)/VLOOKUP('BPoIFUfE-coal'!$A11,'BIFUbC-coal'!$A$1:$AQ$27,COLUMN('BIFUbC-coal'!G$1),FALSE))</f>
        <v>8.1763562697301966E-4</v>
      </c>
      <c r="H11">
        <f>IF(VLOOKUP('BPoIFUfE-coal'!$A11,'BIFUbC-coal'!$A$1:$AQ$27,COLUMN('BIFUbC-coal'!H$1),FALSE)=0,1,VLOOKUP('BPoIFUfE-coal'!$A11,Coal!$A$2:$AQ$28,COLUMN(Coal!H$2),FALSE)/VLOOKUP('BPoIFUfE-coal'!$A11,'BIFUbC-coal'!$A$1:$AQ$27,COLUMN('BIFUbC-coal'!H$1),FALSE))</f>
        <v>8.1802072692846103E-4</v>
      </c>
      <c r="I11">
        <f>IF(VLOOKUP('BPoIFUfE-coal'!$A11,'BIFUbC-coal'!$A$1:$AQ$27,COLUMN('BIFUbC-coal'!I$1),FALSE)=0,1,VLOOKUP('BPoIFUfE-coal'!$A11,Coal!$A$2:$AQ$28,COLUMN(Coal!I$2),FALSE)/VLOOKUP('BPoIFUfE-coal'!$A11,'BIFUbC-coal'!$A$1:$AQ$27,COLUMN('BIFUbC-coal'!I$1),FALSE))</f>
        <v>8.1832137307865467E-4</v>
      </c>
      <c r="J11">
        <f>IF(VLOOKUP('BPoIFUfE-coal'!$A11,'BIFUbC-coal'!$A$1:$AQ$27,COLUMN('BIFUbC-coal'!J$1),FALSE)=0,1,VLOOKUP('BPoIFUfE-coal'!$A11,Coal!$A$2:$AQ$28,COLUMN(Coal!J$2),FALSE)/VLOOKUP('BPoIFUfE-coal'!$A11,'BIFUbC-coal'!$A$1:$AQ$27,COLUMN('BIFUbC-coal'!J$1),FALSE))</f>
        <v>8.1859594305584737E-4</v>
      </c>
      <c r="K11">
        <f>IF(VLOOKUP('BPoIFUfE-coal'!$A11,'BIFUbC-coal'!$A$1:$AQ$27,COLUMN('BIFUbC-coal'!K$1),FALSE)=0,1,VLOOKUP('BPoIFUfE-coal'!$A11,Coal!$A$2:$AQ$28,COLUMN(Coal!K$2),FALSE)/VLOOKUP('BPoIFUfE-coal'!$A11,'BIFUbC-coal'!$A$1:$AQ$27,COLUMN('BIFUbC-coal'!K$1),FALSE))</f>
        <v>8.1884552901749237E-4</v>
      </c>
      <c r="L11">
        <f>IF(VLOOKUP('BPoIFUfE-coal'!$A11,'BIFUbC-coal'!$A$1:$AQ$27,COLUMN('BIFUbC-coal'!L$1),FALSE)=0,1,VLOOKUP('BPoIFUfE-coal'!$A11,Coal!$A$2:$AQ$28,COLUMN(Coal!L$2),FALSE)/VLOOKUP('BPoIFUfE-coal'!$A11,'BIFUbC-coal'!$A$1:$AQ$27,COLUMN('BIFUbC-coal'!L$1),FALSE))</f>
        <v>8.1907106643546237E-4</v>
      </c>
      <c r="M11">
        <f>IF(VLOOKUP('BPoIFUfE-coal'!$A11,'BIFUbC-coal'!$A$1:$AQ$27,COLUMN('BIFUbC-coal'!M$1),FALSE)=0,1,VLOOKUP('BPoIFUfE-coal'!$A11,Coal!$A$2:$AQ$28,COLUMN(Coal!M$2),FALSE)/VLOOKUP('BPoIFUfE-coal'!$A11,'BIFUbC-coal'!$A$1:$AQ$27,COLUMN('BIFUbC-coal'!M$1),FALSE))</f>
        <v>8.1919413873290632E-4</v>
      </c>
      <c r="N11">
        <f>IF(VLOOKUP('BPoIFUfE-coal'!$A11,'BIFUbC-coal'!$A$1:$AQ$27,COLUMN('BIFUbC-coal'!N$1),FALSE)=0,1,VLOOKUP('BPoIFUfE-coal'!$A11,Coal!$A$2:$AQ$28,COLUMN(Coal!N$2),FALSE)/VLOOKUP('BPoIFUfE-coal'!$A11,'BIFUbC-coal'!$A$1:$AQ$27,COLUMN('BIFUbC-coal'!N$1),FALSE))</f>
        <v>8.1929621549623616E-4</v>
      </c>
      <c r="O11">
        <f>IF(VLOOKUP('BPoIFUfE-coal'!$A11,'BIFUbC-coal'!$A$1:$AQ$27,COLUMN('BIFUbC-coal'!O$1),FALSE)=0,1,VLOOKUP('BPoIFUfE-coal'!$A11,Coal!$A$2:$AQ$28,COLUMN(Coal!O$2),FALSE)/VLOOKUP('BPoIFUfE-coal'!$A11,'BIFUbC-coal'!$A$1:$AQ$27,COLUMN('BIFUbC-coal'!O$1),FALSE))</f>
        <v>8.1937779910805429E-4</v>
      </c>
      <c r="P11">
        <f>IF(VLOOKUP('BPoIFUfE-coal'!$A11,'BIFUbC-coal'!$A$1:$AQ$27,COLUMN('BIFUbC-coal'!P$1),FALSE)=0,1,VLOOKUP('BPoIFUfE-coal'!$A11,Coal!$A$2:$AQ$28,COLUMN(Coal!P$2),FALSE)/VLOOKUP('BPoIFUfE-coal'!$A11,'BIFUbC-coal'!$A$1:$AQ$27,COLUMN('BIFUbC-coal'!P$1),FALSE))</f>
        <v>8.1943930924641508E-4</v>
      </c>
      <c r="Q11">
        <f>IF(VLOOKUP('BPoIFUfE-coal'!$A11,'BIFUbC-coal'!$A$1:$AQ$27,COLUMN('BIFUbC-coal'!Q$1),FALSE)=0,1,VLOOKUP('BPoIFUfE-coal'!$A11,Coal!$A$2:$AQ$28,COLUMN(Coal!Q$2),FALSE)/VLOOKUP('BPoIFUfE-coal'!$A11,'BIFUbC-coal'!$A$1:$AQ$27,COLUMN('BIFUbC-coal'!Q$1),FALSE))</f>
        <v>8.1948058289644686E-4</v>
      </c>
      <c r="R11">
        <f>IF(VLOOKUP('BPoIFUfE-coal'!$A11,'BIFUbC-coal'!$A$1:$AQ$27,COLUMN('BIFUbC-coal'!R$1),FALSE)=0,1,VLOOKUP('BPoIFUfE-coal'!$A11,Coal!$A$2:$AQ$28,COLUMN(Coal!R$2),FALSE)/VLOOKUP('BPoIFUfE-coal'!$A11,'BIFUbC-coal'!$A$1:$AQ$27,COLUMN('BIFUbC-coal'!R$1),FALSE))</f>
        <v>8.1945119579759668E-4</v>
      </c>
      <c r="S11">
        <f>IF(VLOOKUP('BPoIFUfE-coal'!$A11,'BIFUbC-coal'!$A$1:$AQ$27,COLUMN('BIFUbC-coal'!S$1),FALSE)=0,1,VLOOKUP('BPoIFUfE-coal'!$A11,Coal!$A$2:$AQ$28,COLUMN(Coal!S$2),FALSE)/VLOOKUP('BPoIFUfE-coal'!$A11,'BIFUbC-coal'!$A$1:$AQ$27,COLUMN('BIFUbC-coal'!S$1),FALSE))</f>
        <v>8.1945272775097594E-4</v>
      </c>
      <c r="T11">
        <f>IF(VLOOKUP('BPoIFUfE-coal'!$A11,'BIFUbC-coal'!$A$1:$AQ$27,COLUMN('BIFUbC-coal'!T$1),FALSE)=0,1,VLOOKUP('BPoIFUfE-coal'!$A11,Coal!$A$2:$AQ$28,COLUMN(Coal!T$2),FALSE)/VLOOKUP('BPoIFUfE-coal'!$A11,'BIFUbC-coal'!$A$1:$AQ$27,COLUMN('BIFUbC-coal'!T$1),FALSE))</f>
        <v>8.1943374422525396E-4</v>
      </c>
      <c r="U11">
        <f>IF(VLOOKUP('BPoIFUfE-coal'!$A11,'BIFUbC-coal'!$A$1:$AQ$27,COLUMN('BIFUbC-coal'!U$1),FALSE)=0,1,VLOOKUP('BPoIFUfE-coal'!$A11,Coal!$A$2:$AQ$28,COLUMN(Coal!U$2),FALSE)/VLOOKUP('BPoIFUfE-coal'!$A11,'BIFUbC-coal'!$A$1:$AQ$27,COLUMN('BIFUbC-coal'!U$1),FALSE))</f>
        <v>8.1939391736198777E-4</v>
      </c>
      <c r="V11">
        <f>IF(VLOOKUP('BPoIFUfE-coal'!$A11,'BIFUbC-coal'!$A$1:$AQ$27,COLUMN('BIFUbC-coal'!V$1),FALSE)=0,1,VLOOKUP('BPoIFUfE-coal'!$A11,Coal!$A$2:$AQ$28,COLUMN(Coal!V$2),FALSE)/VLOOKUP('BPoIFUfE-coal'!$A11,'BIFUbC-coal'!$A$1:$AQ$27,COLUMN('BIFUbC-coal'!V$1),FALSE))</f>
        <v>8.1933289094305651E-4</v>
      </c>
      <c r="W11">
        <f>IF(VLOOKUP('BPoIFUfE-coal'!$A11,'BIFUbC-coal'!$A$1:$AQ$27,COLUMN('BIFUbC-coal'!W$1),FALSE)=0,1,VLOOKUP('BPoIFUfE-coal'!$A11,Coal!$A$2:$AQ$28,COLUMN(Coal!W$2),FALSE)/VLOOKUP('BPoIFUfE-coal'!$A11,'BIFUbC-coal'!$A$1:$AQ$27,COLUMN('BIFUbC-coal'!W$1),FALSE))</f>
        <v>8.1922039304955379E-4</v>
      </c>
      <c r="X11">
        <f>IF(VLOOKUP('BPoIFUfE-coal'!$A11,'BIFUbC-coal'!$A$1:$AQ$27,COLUMN('BIFUbC-coal'!X$1),FALSE)=0,1,VLOOKUP('BPoIFUfE-coal'!$A11,Coal!$A$2:$AQ$28,COLUMN(Coal!X$2),FALSE)/VLOOKUP('BPoIFUfE-coal'!$A11,'BIFUbC-coal'!$A$1:$AQ$27,COLUMN('BIFUbC-coal'!X$1),FALSE))</f>
        <v>8.1900761125034392E-4</v>
      </c>
      <c r="Y11">
        <f>IF(VLOOKUP('BPoIFUfE-coal'!$A11,'BIFUbC-coal'!$A$1:$AQ$27,COLUMN('BIFUbC-coal'!Y$1),FALSE)=0,1,VLOOKUP('BPoIFUfE-coal'!$A11,Coal!$A$2:$AQ$28,COLUMN(Coal!Y$2),FALSE)/VLOOKUP('BPoIFUfE-coal'!$A11,'BIFUbC-coal'!$A$1:$AQ$27,COLUMN('BIFUbC-coal'!Y$1),FALSE))</f>
        <v>8.1874314507265097E-4</v>
      </c>
      <c r="Z11">
        <f>IF(VLOOKUP('BPoIFUfE-coal'!$A11,'BIFUbC-coal'!$A$1:$AQ$27,COLUMN('BIFUbC-coal'!Z$1),FALSE)=0,1,VLOOKUP('BPoIFUfE-coal'!$A11,Coal!$A$2:$AQ$28,COLUMN(Coal!Z$2),FALSE)/VLOOKUP('BPoIFUfE-coal'!$A11,'BIFUbC-coal'!$A$1:$AQ$27,COLUMN('BIFUbC-coal'!Z$1),FALSE))</f>
        <v>8.1842660640043879E-4</v>
      </c>
      <c r="AA11">
        <f>IF(VLOOKUP('BPoIFUfE-coal'!$A11,'BIFUbC-coal'!$A$1:$AQ$27,COLUMN('BIFUbC-coal'!AA$1),FALSE)=0,1,VLOOKUP('BPoIFUfE-coal'!$A11,Coal!$A$2:$AQ$28,COLUMN(Coal!AA$2),FALSE)/VLOOKUP('BPoIFUfE-coal'!$A11,'BIFUbC-coal'!$A$1:$AQ$27,COLUMN('BIFUbC-coal'!AA$1),FALSE))</f>
        <v>8.1805695805632378E-4</v>
      </c>
      <c r="AB11">
        <f>IF(VLOOKUP('BPoIFUfE-coal'!$A11,'BIFUbC-coal'!$A$1:$AQ$27,COLUMN('BIFUbC-coal'!AB$1),FALSE)=0,1,VLOOKUP('BPoIFUfE-coal'!$A11,Coal!$A$2:$AQ$28,COLUMN(Coal!AB$2),FALSE)/VLOOKUP('BPoIFUfE-coal'!$A11,'BIFUbC-coal'!$A$1:$AQ$27,COLUMN('BIFUbC-coal'!AB$1),FALSE))</f>
        <v>8.1763348267995342E-4</v>
      </c>
      <c r="AC11">
        <f>IF(VLOOKUP('BPoIFUfE-coal'!$A11,'BIFUbC-coal'!$A$1:$AQ$27,COLUMN('BIFUbC-coal'!AC$1),FALSE)=0,1,VLOOKUP('BPoIFUfE-coal'!$A11,Coal!$A$2:$AQ$28,COLUMN(Coal!AC$2),FALSE)/VLOOKUP('BPoIFUfE-coal'!$A11,'BIFUbC-coal'!$A$1:$AQ$27,COLUMN('BIFUbC-coal'!AC$1),FALSE))</f>
        <v>8.1715528628101882E-4</v>
      </c>
      <c r="AD11">
        <f>IF(VLOOKUP('BPoIFUfE-coal'!$A11,'BIFUbC-coal'!$A$1:$AQ$27,COLUMN('BIFUbC-coal'!AD$1),FALSE)=0,1,VLOOKUP('BPoIFUfE-coal'!$A11,Coal!$A$2:$AQ$28,COLUMN(Coal!AD$2),FALSE)/VLOOKUP('BPoIFUfE-coal'!$A11,'BIFUbC-coal'!$A$1:$AQ$27,COLUMN('BIFUbC-coal'!AD$1),FALSE))</f>
        <v>8.1662129007494173E-4</v>
      </c>
      <c r="AE11">
        <f>IF(VLOOKUP('BPoIFUfE-coal'!$A11,'BIFUbC-coal'!$A$1:$AQ$27,COLUMN('BIFUbC-coal'!AE$1),FALSE)=0,1,VLOOKUP('BPoIFUfE-coal'!$A11,Coal!$A$2:$AQ$28,COLUMN(Coal!AE$2),FALSE)/VLOOKUP('BPoIFUfE-coal'!$A11,'BIFUbC-coal'!$A$1:$AQ$27,COLUMN('BIFUbC-coal'!AE$1),FALSE))</f>
        <v>8.160297279675478E-4</v>
      </c>
      <c r="AF11">
        <f>IF(VLOOKUP('BPoIFUfE-coal'!$A11,'BIFUbC-coal'!$A$1:$AQ$27,COLUMN('BIFUbC-coal'!AF$1),FALSE)=0,1,VLOOKUP('BPoIFUfE-coal'!$A11,Coal!$A$2:$AQ$28,COLUMN(Coal!AF$2),FALSE)/VLOOKUP('BPoIFUfE-coal'!$A11,'BIFUbC-coal'!$A$1:$AQ$27,COLUMN('BIFUbC-coal'!AF$1),FALSE))</f>
        <v>8.153791135174001E-4</v>
      </c>
      <c r="AG11">
        <f>IF(VLOOKUP('BPoIFUfE-coal'!$A11,'BIFUbC-coal'!$A$1:$AQ$27,COLUMN('BIFUbC-coal'!AG$1),FALSE)=0,1,VLOOKUP('BPoIFUfE-coal'!$A11,Coal!$A$2:$AQ$28,COLUMN(Coal!AG$2),FALSE)/VLOOKUP('BPoIFUfE-coal'!$A11,'BIFUbC-coal'!$A$1:$AQ$27,COLUMN('BIFUbC-coal'!AG$1),FALSE))</f>
        <v>8.1466723933919401E-4</v>
      </c>
      <c r="AH11">
        <f>IF(VLOOKUP('BPoIFUfE-coal'!$A11,'BIFUbC-coal'!$A$1:$AQ$27,COLUMN('BIFUbC-coal'!AH$1),FALSE)=0,1,VLOOKUP('BPoIFUfE-coal'!$A11,Coal!$A$2:$AQ$28,COLUMN(Coal!AH$2),FALSE)/VLOOKUP('BPoIFUfE-coal'!$A11,'BIFUbC-coal'!$A$1:$AQ$27,COLUMN('BIFUbC-coal'!AH$1),FALSE))</f>
        <v>8.1384180440307956E-4</v>
      </c>
      <c r="AI11">
        <f>IF(VLOOKUP('BPoIFUfE-coal'!$A11,'BIFUbC-coal'!$A$1:$AQ$27,COLUMN('BIFUbC-coal'!AI$1),FALSE)=0,1,VLOOKUP('BPoIFUfE-coal'!$A11,Coal!$A$2:$AQ$28,COLUMN(Coal!AI$2),FALSE)/VLOOKUP('BPoIFUfE-coal'!$A11,'BIFUbC-coal'!$A$1:$AQ$27,COLUMN('BIFUbC-coal'!AI$1),FALSE))</f>
        <v>8.1294951262907687E-4</v>
      </c>
      <c r="AJ11">
        <f>IF(VLOOKUP('BPoIFUfE-coal'!$A11,'BIFUbC-coal'!$A$1:$AQ$27,COLUMN('BIFUbC-coal'!AJ$1),FALSE)=0,1,VLOOKUP('BPoIFUfE-coal'!$A11,Coal!$A$2:$AQ$28,COLUMN(Coal!AJ$2),FALSE)/VLOOKUP('BPoIFUfE-coal'!$A11,'BIFUbC-coal'!$A$1:$AQ$27,COLUMN('BIFUbC-coal'!AJ$1),FALSE))</f>
        <v>8.1198713961604509E-4</v>
      </c>
      <c r="AK11">
        <f>IF(VLOOKUP('BPoIFUfE-coal'!$A11,'BIFUbC-coal'!$A$1:$AQ$27,COLUMN('BIFUbC-coal'!AK$1),FALSE)=0,1,VLOOKUP('BPoIFUfE-coal'!$A11,Coal!$A$2:$AQ$28,COLUMN(Coal!AK$2),FALSE)/VLOOKUP('BPoIFUfE-coal'!$A11,'BIFUbC-coal'!$A$1:$AQ$27,COLUMN('BIFUbC-coal'!AK$1),FALSE))</f>
        <v>8.1095112029229183E-4</v>
      </c>
      <c r="AL11">
        <f>IF(VLOOKUP('BPoIFUfE-coal'!$A11,'BIFUbC-coal'!$A$1:$AQ$27,COLUMN('BIFUbC-coal'!AL$1),FALSE)=0,1,VLOOKUP('BPoIFUfE-coal'!$A11,Coal!$A$2:$AQ$28,COLUMN(Coal!AL$2),FALSE)/VLOOKUP('BPoIFUfE-coal'!$A11,'BIFUbC-coal'!$A$1:$AQ$27,COLUMN('BIFUbC-coal'!AL$1),FALSE))</f>
        <v>8.0983751471796312E-4</v>
      </c>
      <c r="AM11">
        <f>IF(VLOOKUP('BPoIFUfE-coal'!$A11,'BIFUbC-coal'!$A$1:$AQ$27,COLUMN('BIFUbC-coal'!AM$1),FALSE)=0,1,VLOOKUP('BPoIFUfE-coal'!$A11,Coal!$A$2:$AQ$28,COLUMN(Coal!AM$2),FALSE)/VLOOKUP('BPoIFUfE-coal'!$A11,'BIFUbC-coal'!$A$1:$AQ$27,COLUMN('BIFUbC-coal'!AM$1),FALSE))</f>
        <v>8.0864143256169005E-4</v>
      </c>
      <c r="AN11">
        <f>IF(VLOOKUP('BPoIFUfE-coal'!$A11,'BIFUbC-coal'!$A$1:$AQ$27,COLUMN('BIFUbC-coal'!AN$1),FALSE)=0,1,VLOOKUP('BPoIFUfE-coal'!$A11,Coal!$A$2:$AQ$28,COLUMN(Coal!AN$2),FALSE)/VLOOKUP('BPoIFUfE-coal'!$A11,'BIFUbC-coal'!$A$1:$AQ$27,COLUMN('BIFUbC-coal'!AN$1),FALSE))</f>
        <v>8.0735803790670598E-4</v>
      </c>
      <c r="AO11">
        <f>IF(VLOOKUP('BPoIFUfE-coal'!$A11,'BIFUbC-coal'!$A$1:$AQ$27,COLUMN('BIFUbC-coal'!AO$1),FALSE)=0,1,VLOOKUP('BPoIFUfE-coal'!$A11,Coal!$A$2:$AQ$28,COLUMN(Coal!AO$2),FALSE)/VLOOKUP('BPoIFUfE-coal'!$A11,'BIFUbC-coal'!$A$1:$AQ$27,COLUMN('BIFUbC-coal'!AO$1),FALSE))</f>
        <v>8.0598142842850577E-4</v>
      </c>
      <c r="AP11">
        <f>IF(VLOOKUP('BPoIFUfE-coal'!$A11,'BIFUbC-coal'!$A$1:$AQ$27,COLUMN('BIFUbC-coal'!AP$1),FALSE)=0,1,VLOOKUP('BPoIFUfE-coal'!$A11,Coal!$A$2:$AQ$28,COLUMN(Coal!AP$2),FALSE)/VLOOKUP('BPoIFUfE-coal'!$A11,'BIFUbC-coal'!$A$1:$AQ$27,COLUMN('BIFUbC-coal'!AP$1),FALSE))</f>
        <v>8.045056609578341E-4</v>
      </c>
      <c r="AQ11">
        <f>IF(VLOOKUP('BPoIFUfE-coal'!$A11,'BIFUbC-coal'!$A$1:$AQ$27,COLUMN('BIFUbC-coal'!AQ$1),FALSE)=0,1,VLOOKUP('BPoIFUfE-coal'!$A11,Coal!$A$2:$AQ$28,COLUMN(Coal!AQ$2),FALSE)/VLOOKUP('BPoIFUfE-coal'!$A11,'BIFUbC-coal'!$A$1:$AQ$27,COLUMN('BIFUbC-coal'!AQ$1),FALSE))</f>
        <v>8.0292357962064541E-4</v>
      </c>
    </row>
    <row r="12" spans="1:43">
      <c r="A12" s="37" t="s">
        <v>625</v>
      </c>
      <c r="B12">
        <f>IF(VLOOKUP('BPoIFUfE-coal'!$A12,'BIFUbC-coal'!$A$1:$AQ$27,COLUMN('BIFUbC-coal'!B$1),FALSE)=0,1,VLOOKUP('BPoIFUfE-coal'!$A12,Coal!$A$2:$AQ$28,COLUMN(Coal!B$2),FALSE)/VLOOKUP('BPoIFUfE-coal'!$A12,'BIFUbC-coal'!$A$1:$AQ$27,COLUMN('BIFUbC-coal'!B$1),FALSE))</f>
        <v>0.46031041277968782</v>
      </c>
      <c r="C12">
        <f>IF(VLOOKUP('BPoIFUfE-coal'!$A12,'BIFUbC-coal'!$A$1:$AQ$27,COLUMN('BIFUbC-coal'!C$1),FALSE)=0,1,VLOOKUP('BPoIFUfE-coal'!$A12,Coal!$A$2:$AQ$28,COLUMN(Coal!C$2),FALSE)/VLOOKUP('BPoIFUfE-coal'!$A12,'BIFUbC-coal'!$A$1:$AQ$27,COLUMN('BIFUbC-coal'!C$1),FALSE))</f>
        <v>0.45942773468477283</v>
      </c>
      <c r="D12">
        <f>IF(VLOOKUP('BPoIFUfE-coal'!$A12,'BIFUbC-coal'!$A$1:$AQ$27,COLUMN('BIFUbC-coal'!D$1),FALSE)=0,1,VLOOKUP('BPoIFUfE-coal'!$A12,Coal!$A$2:$AQ$28,COLUMN(Coal!D$2),FALSE)/VLOOKUP('BPoIFUfE-coal'!$A12,'BIFUbC-coal'!$A$1:$AQ$27,COLUMN('BIFUbC-coal'!D$1),FALSE))</f>
        <v>0.46097829492470171</v>
      </c>
      <c r="E12">
        <f>IF(VLOOKUP('BPoIFUfE-coal'!$A12,'BIFUbC-coal'!$A$1:$AQ$27,COLUMN('BIFUbC-coal'!E$1),FALSE)=0,1,VLOOKUP('BPoIFUfE-coal'!$A12,Coal!$A$2:$AQ$28,COLUMN(Coal!E$2),FALSE)/VLOOKUP('BPoIFUfE-coal'!$A12,'BIFUbC-coal'!$A$1:$AQ$27,COLUMN('BIFUbC-coal'!E$1),FALSE))</f>
        <v>0.46141496554815703</v>
      </c>
      <c r="F12">
        <f>IF(VLOOKUP('BPoIFUfE-coal'!$A12,'BIFUbC-coal'!$A$1:$AQ$27,COLUMN('BIFUbC-coal'!F$1),FALSE)=0,1,VLOOKUP('BPoIFUfE-coal'!$A12,Coal!$A$2:$AQ$28,COLUMN(Coal!F$2),FALSE)/VLOOKUP('BPoIFUfE-coal'!$A12,'BIFUbC-coal'!$A$1:$AQ$27,COLUMN('BIFUbC-coal'!F$1),FALSE))</f>
        <v>0.46178624407864288</v>
      </c>
      <c r="G12">
        <f>IF(VLOOKUP('BPoIFUfE-coal'!$A12,'BIFUbC-coal'!$A$1:$AQ$27,COLUMN('BIFUbC-coal'!G$1),FALSE)=0,1,VLOOKUP('BPoIFUfE-coal'!$A12,Coal!$A$2:$AQ$28,COLUMN(Coal!G$2),FALSE)/VLOOKUP('BPoIFUfE-coal'!$A12,'BIFUbC-coal'!$A$1:$AQ$27,COLUMN('BIFUbC-coal'!G$1),FALSE))</f>
        <v>0.46209862333071178</v>
      </c>
      <c r="H12">
        <f>IF(VLOOKUP('BPoIFUfE-coal'!$A12,'BIFUbC-coal'!$A$1:$AQ$27,COLUMN('BIFUbC-coal'!H$1),FALSE)=0,1,VLOOKUP('BPoIFUfE-coal'!$A12,Coal!$A$2:$AQ$28,COLUMN(Coal!H$2),FALSE)/VLOOKUP('BPoIFUfE-coal'!$A12,'BIFUbC-coal'!$A$1:$AQ$27,COLUMN('BIFUbC-coal'!H$1),FALSE))</f>
        <v>0.46236837870752917</v>
      </c>
      <c r="I12">
        <f>IF(VLOOKUP('BPoIFUfE-coal'!$A12,'BIFUbC-coal'!$A$1:$AQ$27,COLUMN('BIFUbC-coal'!I$1),FALSE)=0,1,VLOOKUP('BPoIFUfE-coal'!$A12,Coal!$A$2:$AQ$28,COLUMN(Coal!I$2),FALSE)/VLOOKUP('BPoIFUfE-coal'!$A12,'BIFUbC-coal'!$A$1:$AQ$27,COLUMN('BIFUbC-coal'!I$1),FALSE))</f>
        <v>0.46258763168749428</v>
      </c>
      <c r="J12">
        <f>IF(VLOOKUP('BPoIFUfE-coal'!$A12,'BIFUbC-coal'!$A$1:$AQ$27,COLUMN('BIFUbC-coal'!J$1),FALSE)=0,1,VLOOKUP('BPoIFUfE-coal'!$A12,Coal!$A$2:$AQ$28,COLUMN(Coal!J$2),FALSE)/VLOOKUP('BPoIFUfE-coal'!$A12,'BIFUbC-coal'!$A$1:$AQ$27,COLUMN('BIFUbC-coal'!J$1),FALSE))</f>
        <v>0.46279135758949141</v>
      </c>
      <c r="K12">
        <f>IF(VLOOKUP('BPoIFUfE-coal'!$A12,'BIFUbC-coal'!$A$1:$AQ$27,COLUMN('BIFUbC-coal'!K$1),FALSE)=0,1,VLOOKUP('BPoIFUfE-coal'!$A12,Coal!$A$2:$AQ$28,COLUMN(Coal!K$2),FALSE)/VLOOKUP('BPoIFUfE-coal'!$A12,'BIFUbC-coal'!$A$1:$AQ$27,COLUMN('BIFUbC-coal'!K$1),FALSE))</f>
        <v>0.46298024420072598</v>
      </c>
      <c r="L12">
        <f>IF(VLOOKUP('BPoIFUfE-coal'!$A12,'BIFUbC-coal'!$A$1:$AQ$27,COLUMN('BIFUbC-coal'!L$1),FALSE)=0,1,VLOOKUP('BPoIFUfE-coal'!$A12,Coal!$A$2:$AQ$28,COLUMN(Coal!L$2),FALSE)/VLOOKUP('BPoIFUfE-coal'!$A12,'BIFUbC-coal'!$A$1:$AQ$27,COLUMN('BIFUbC-coal'!L$1),FALSE))</f>
        <v>0.46315488151676421</v>
      </c>
      <c r="M12">
        <f>IF(VLOOKUP('BPoIFUfE-coal'!$A12,'BIFUbC-coal'!$A$1:$AQ$27,COLUMN('BIFUbC-coal'!M$1),FALSE)=0,1,VLOOKUP('BPoIFUfE-coal'!$A12,Coal!$A$2:$AQ$28,COLUMN(Coal!M$2),FALSE)/VLOOKUP('BPoIFUfE-coal'!$A12,'BIFUbC-coal'!$A$1:$AQ$27,COLUMN('BIFUbC-coal'!M$1),FALSE))</f>
        <v>0.46326857448876946</v>
      </c>
      <c r="N12">
        <f>IF(VLOOKUP('BPoIFUfE-coal'!$A12,'BIFUbC-coal'!$A$1:$AQ$27,COLUMN('BIFUbC-coal'!N$1),FALSE)=0,1,VLOOKUP('BPoIFUfE-coal'!$A12,Coal!$A$2:$AQ$28,COLUMN(Coal!N$2),FALSE)/VLOOKUP('BPoIFUfE-coal'!$A12,'BIFUbC-coal'!$A$1:$AQ$27,COLUMN('BIFUbC-coal'!N$1),FALSE))</f>
        <v>0.46336993495909445</v>
      </c>
      <c r="O12">
        <f>IF(VLOOKUP('BPoIFUfE-coal'!$A12,'BIFUbC-coal'!$A$1:$AQ$27,COLUMN('BIFUbC-coal'!O$1),FALSE)=0,1,VLOOKUP('BPoIFUfE-coal'!$A12,Coal!$A$2:$AQ$28,COLUMN(Coal!O$2),FALSE)/VLOOKUP('BPoIFUfE-coal'!$A12,'BIFUbC-coal'!$A$1:$AQ$27,COLUMN('BIFUbC-coal'!O$1),FALSE))</f>
        <v>0.46345927723926172</v>
      </c>
      <c r="P12">
        <f>IF(VLOOKUP('BPoIFUfE-coal'!$A12,'BIFUbC-coal'!$A$1:$AQ$27,COLUMN('BIFUbC-coal'!P$1),FALSE)=0,1,VLOOKUP('BPoIFUfE-coal'!$A12,Coal!$A$2:$AQ$28,COLUMN(Coal!P$2),FALSE)/VLOOKUP('BPoIFUfE-coal'!$A12,'BIFUbC-coal'!$A$1:$AQ$27,COLUMN('BIFUbC-coal'!P$1),FALSE))</f>
        <v>0.46353686436829034</v>
      </c>
      <c r="Q12">
        <f>IF(VLOOKUP('BPoIFUfE-coal'!$A12,'BIFUbC-coal'!$A$1:$AQ$27,COLUMN('BIFUbC-coal'!Q$1),FALSE)=0,1,VLOOKUP('BPoIFUfE-coal'!$A12,Coal!$A$2:$AQ$28,COLUMN(Coal!Q$2),FALSE)/VLOOKUP('BPoIFUfE-coal'!$A12,'BIFUbC-coal'!$A$1:$AQ$27,COLUMN('BIFUbC-coal'!Q$1),FALSE))</f>
        <v>0.46360261074084441</v>
      </c>
      <c r="R12">
        <f>IF(VLOOKUP('BPoIFUfE-coal'!$A12,'BIFUbC-coal'!$A$1:$AQ$27,COLUMN('BIFUbC-coal'!R$1),FALSE)=0,1,VLOOKUP('BPoIFUfE-coal'!$A12,Coal!$A$2:$AQ$28,COLUMN(Coal!R$2),FALSE)/VLOOKUP('BPoIFUfE-coal'!$A12,'BIFUbC-coal'!$A$1:$AQ$27,COLUMN('BIFUbC-coal'!R$1),FALSE))</f>
        <v>0.46362652050062642</v>
      </c>
      <c r="S12">
        <f>IF(VLOOKUP('BPoIFUfE-coal'!$A12,'BIFUbC-coal'!$A$1:$AQ$27,COLUMN('BIFUbC-coal'!S$1),FALSE)=0,1,VLOOKUP('BPoIFUfE-coal'!$A12,Coal!$A$2:$AQ$28,COLUMN(Coal!S$2),FALSE)/VLOOKUP('BPoIFUfE-coal'!$A12,'BIFUbC-coal'!$A$1:$AQ$27,COLUMN('BIFUbC-coal'!S$1),FALSE))</f>
        <v>0.46366905342714115</v>
      </c>
      <c r="T12">
        <f>IF(VLOOKUP('BPoIFUfE-coal'!$A12,'BIFUbC-coal'!$A$1:$AQ$27,COLUMN('BIFUbC-coal'!T$1),FALSE)=0,1,VLOOKUP('BPoIFUfE-coal'!$A12,Coal!$A$2:$AQ$28,COLUMN(Coal!T$2),FALSE)/VLOOKUP('BPoIFUfE-coal'!$A12,'BIFUbC-coal'!$A$1:$AQ$27,COLUMN('BIFUbC-coal'!T$1),FALSE))</f>
        <v>0.4636996033187008</v>
      </c>
      <c r="U12">
        <f>IF(VLOOKUP('BPoIFUfE-coal'!$A12,'BIFUbC-coal'!$A$1:$AQ$27,COLUMN('BIFUbC-coal'!U$1),FALSE)=0,1,VLOOKUP('BPoIFUfE-coal'!$A12,Coal!$A$2:$AQ$28,COLUMN(Coal!U$2),FALSE)/VLOOKUP('BPoIFUfE-coal'!$A12,'BIFUbC-coal'!$A$1:$AQ$27,COLUMN('BIFUbC-coal'!U$1),FALSE))</f>
        <v>0.46371798048779811</v>
      </c>
      <c r="V12">
        <f>IF(VLOOKUP('BPoIFUfE-coal'!$A12,'BIFUbC-coal'!$A$1:$AQ$27,COLUMN('BIFUbC-coal'!V$1),FALSE)=0,1,VLOOKUP('BPoIFUfE-coal'!$A12,Coal!$A$2:$AQ$28,COLUMN(Coal!V$2),FALSE)/VLOOKUP('BPoIFUfE-coal'!$A12,'BIFUbC-coal'!$A$1:$AQ$27,COLUMN('BIFUbC-coal'!V$1),FALSE))</f>
        <v>0.46372397679722438</v>
      </c>
      <c r="W12">
        <f>IF(VLOOKUP('BPoIFUfE-coal'!$A12,'BIFUbC-coal'!$A$1:$AQ$27,COLUMN('BIFUbC-coal'!W$1),FALSE)=0,1,VLOOKUP('BPoIFUfE-coal'!$A12,Coal!$A$2:$AQ$28,COLUMN(Coal!W$2),FALSE)/VLOOKUP('BPoIFUfE-coal'!$A12,'BIFUbC-coal'!$A$1:$AQ$27,COLUMN('BIFUbC-coal'!W$1),FALSE))</f>
        <v>0.46369958506209347</v>
      </c>
      <c r="X12">
        <f>IF(VLOOKUP('BPoIFUfE-coal'!$A12,'BIFUbC-coal'!$A$1:$AQ$27,COLUMN('BIFUbC-coal'!X$1),FALSE)=0,1,VLOOKUP('BPoIFUfE-coal'!$A12,Coal!$A$2:$AQ$28,COLUMN(Coal!X$2),FALSE)/VLOOKUP('BPoIFUfE-coal'!$A12,'BIFUbC-coal'!$A$1:$AQ$27,COLUMN('BIFUbC-coal'!X$1),FALSE))</f>
        <v>0.46361575045226383</v>
      </c>
      <c r="Y12">
        <f>IF(VLOOKUP('BPoIFUfE-coal'!$A12,'BIFUbC-coal'!$A$1:$AQ$27,COLUMN('BIFUbC-coal'!Y$1),FALSE)=0,1,VLOOKUP('BPoIFUfE-coal'!$A12,Coal!$A$2:$AQ$28,COLUMN(Coal!Y$2),FALSE)/VLOOKUP('BPoIFUfE-coal'!$A12,'BIFUbC-coal'!$A$1:$AQ$27,COLUMN('BIFUbC-coal'!Y$1),FALSE))</f>
        <v>0.46350135515316926</v>
      </c>
      <c r="Z12">
        <f>IF(VLOOKUP('BPoIFUfE-coal'!$A12,'BIFUbC-coal'!$A$1:$AQ$27,COLUMN('BIFUbC-coal'!Z$1),FALSE)=0,1,VLOOKUP('BPoIFUfE-coal'!$A12,Coal!$A$2:$AQ$28,COLUMN(Coal!Z$2),FALSE)/VLOOKUP('BPoIFUfE-coal'!$A12,'BIFUbC-coal'!$A$1:$AQ$27,COLUMN('BIFUbC-coal'!Z$1),FALSE))</f>
        <v>0.4633561302120151</v>
      </c>
      <c r="AA12">
        <f>IF(VLOOKUP('BPoIFUfE-coal'!$A12,'BIFUbC-coal'!$A$1:$AQ$27,COLUMN('BIFUbC-coal'!AA$1),FALSE)=0,1,VLOOKUP('BPoIFUfE-coal'!$A12,Coal!$A$2:$AQ$28,COLUMN(Coal!AA$2),FALSE)/VLOOKUP('BPoIFUfE-coal'!$A12,'BIFUbC-coal'!$A$1:$AQ$27,COLUMN('BIFUbC-coal'!AA$1),FALSE))</f>
        <v>0.463179408697032</v>
      </c>
      <c r="AB12">
        <f>IF(VLOOKUP('BPoIFUfE-coal'!$A12,'BIFUbC-coal'!$A$1:$AQ$27,COLUMN('BIFUbC-coal'!AB$1),FALSE)=0,1,VLOOKUP('BPoIFUfE-coal'!$A12,Coal!$A$2:$AQ$28,COLUMN(Coal!AB$2),FALSE)/VLOOKUP('BPoIFUfE-coal'!$A12,'BIFUbC-coal'!$A$1:$AQ$27,COLUMN('BIFUbC-coal'!AB$1),FALSE))</f>
        <v>0.46297070187589934</v>
      </c>
      <c r="AC12">
        <f>IF(VLOOKUP('BPoIFUfE-coal'!$A12,'BIFUbC-coal'!$A$1:$AQ$27,COLUMN('BIFUbC-coal'!AC$1),FALSE)=0,1,VLOOKUP('BPoIFUfE-coal'!$A12,Coal!$A$2:$AQ$28,COLUMN(Coal!AC$2),FALSE)/VLOOKUP('BPoIFUfE-coal'!$A12,'BIFUbC-coal'!$A$1:$AQ$27,COLUMN('BIFUbC-coal'!AC$1),FALSE))</f>
        <v>0.46272940286132341</v>
      </c>
      <c r="AD12">
        <f>IF(VLOOKUP('BPoIFUfE-coal'!$A12,'BIFUbC-coal'!$A$1:$AQ$27,COLUMN('BIFUbC-coal'!AD$1),FALSE)=0,1,VLOOKUP('BPoIFUfE-coal'!$A12,Coal!$A$2:$AQ$28,COLUMN(Coal!AD$2),FALSE)/VLOOKUP('BPoIFUfE-coal'!$A12,'BIFUbC-coal'!$A$1:$AQ$27,COLUMN('BIFUbC-coal'!AD$1),FALSE))</f>
        <v>0.46245478061266693</v>
      </c>
      <c r="AE12">
        <f>IF(VLOOKUP('BPoIFUfE-coal'!$A12,'BIFUbC-coal'!$A$1:$AQ$27,COLUMN('BIFUbC-coal'!AE$1),FALSE)=0,1,VLOOKUP('BPoIFUfE-coal'!$A12,Coal!$A$2:$AQ$28,COLUMN(Coal!AE$2),FALSE)/VLOOKUP('BPoIFUfE-coal'!$A12,'BIFUbC-coal'!$A$1:$AQ$27,COLUMN('BIFUbC-coal'!AE$1),FALSE))</f>
        <v>0.46214567786962268</v>
      </c>
      <c r="AF12">
        <f>IF(VLOOKUP('BPoIFUfE-coal'!$A12,'BIFUbC-coal'!$A$1:$AQ$27,COLUMN('BIFUbC-coal'!AF$1),FALSE)=0,1,VLOOKUP('BPoIFUfE-coal'!$A12,Coal!$A$2:$AQ$28,COLUMN(Coal!AF$2),FALSE)/VLOOKUP('BPoIFUfE-coal'!$A12,'BIFUbC-coal'!$A$1:$AQ$27,COLUMN('BIFUbC-coal'!AF$1),FALSE))</f>
        <v>0.46180108697362487</v>
      </c>
      <c r="AG12">
        <f>IF(VLOOKUP('BPoIFUfE-coal'!$A12,'BIFUbC-coal'!$A$1:$AQ$27,COLUMN('BIFUbC-coal'!AG$1),FALSE)=0,1,VLOOKUP('BPoIFUfE-coal'!$A12,Coal!$A$2:$AQ$28,COLUMN(Coal!AG$2),FALSE)/VLOOKUP('BPoIFUfE-coal'!$A12,'BIFUbC-coal'!$A$1:$AQ$27,COLUMN('BIFUbC-coal'!AG$1),FALSE))</f>
        <v>0.46141954919604505</v>
      </c>
      <c r="AH12">
        <f>IF(VLOOKUP('BPoIFUfE-coal'!$A12,'BIFUbC-coal'!$A$1:$AQ$27,COLUMN('BIFUbC-coal'!AH$1),FALSE)=0,1,VLOOKUP('BPoIFUfE-coal'!$A12,Coal!$A$2:$AQ$28,COLUMN(Coal!AH$2),FALSE)/VLOOKUP('BPoIFUfE-coal'!$A12,'BIFUbC-coal'!$A$1:$AQ$27,COLUMN('BIFUbC-coal'!AH$1),FALSE))</f>
        <v>0.46096947850016945</v>
      </c>
      <c r="AI12">
        <f>IF(VLOOKUP('BPoIFUfE-coal'!$A12,'BIFUbC-coal'!$A$1:$AQ$27,COLUMN('BIFUbC-coal'!AI$1),FALSE)=0,1,VLOOKUP('BPoIFUfE-coal'!$A12,Coal!$A$2:$AQ$28,COLUMN(Coal!AI$2),FALSE)/VLOOKUP('BPoIFUfE-coal'!$A12,'BIFUbC-coal'!$A$1:$AQ$27,COLUMN('BIFUbC-coal'!AI$1),FALSE))</f>
        <v>0.46047865590521181</v>
      </c>
      <c r="AJ12">
        <f>IF(VLOOKUP('BPoIFUfE-coal'!$A12,'BIFUbC-coal'!$A$1:$AQ$27,COLUMN('BIFUbC-coal'!AJ$1),FALSE)=0,1,VLOOKUP('BPoIFUfE-coal'!$A12,Coal!$A$2:$AQ$28,COLUMN(Coal!AJ$2),FALSE)/VLOOKUP('BPoIFUfE-coal'!$A12,'BIFUbC-coal'!$A$1:$AQ$27,COLUMN('BIFUbC-coal'!AJ$1),FALSE))</f>
        <v>0.45994491706389945</v>
      </c>
      <c r="AK12">
        <f>IF(VLOOKUP('BPoIFUfE-coal'!$A12,'BIFUbC-coal'!$A$1:$AQ$27,COLUMN('BIFUbC-coal'!AK$1),FALSE)=0,1,VLOOKUP('BPoIFUfE-coal'!$A12,Coal!$A$2:$AQ$28,COLUMN(Coal!AK$2),FALSE)/VLOOKUP('BPoIFUfE-coal'!$A12,'BIFUbC-coal'!$A$1:$AQ$27,COLUMN('BIFUbC-coal'!AK$1),FALSE))</f>
        <v>0.45936585601225288</v>
      </c>
      <c r="AL12">
        <f>IF(VLOOKUP('BPoIFUfE-coal'!$A12,'BIFUbC-coal'!$A$1:$AQ$27,COLUMN('BIFUbC-coal'!AL$1),FALSE)=0,1,VLOOKUP('BPoIFUfE-coal'!$A12,Coal!$A$2:$AQ$28,COLUMN(Coal!AL$2),FALSE)/VLOOKUP('BPoIFUfE-coal'!$A12,'BIFUbC-coal'!$A$1:$AQ$27,COLUMN('BIFUbC-coal'!AL$1),FALSE))</f>
        <v>0.4587387985426708</v>
      </c>
      <c r="AM12">
        <f>IF(VLOOKUP('BPoIFUfE-coal'!$A12,'BIFUbC-coal'!$A$1:$AQ$27,COLUMN('BIFUbC-coal'!AM$1),FALSE)=0,1,VLOOKUP('BPoIFUfE-coal'!$A12,Coal!$A$2:$AQ$28,COLUMN(Coal!AM$2),FALSE)/VLOOKUP('BPoIFUfE-coal'!$A12,'BIFUbC-coal'!$A$1:$AQ$27,COLUMN('BIFUbC-coal'!AM$1),FALSE))</f>
        <v>0.45806044559592646</v>
      </c>
      <c r="AN12">
        <f>IF(VLOOKUP('BPoIFUfE-coal'!$A12,'BIFUbC-coal'!$A$1:$AQ$27,COLUMN('BIFUbC-coal'!AN$1),FALSE)=0,1,VLOOKUP('BPoIFUfE-coal'!$A12,Coal!$A$2:$AQ$28,COLUMN(Coal!AN$2),FALSE)/VLOOKUP('BPoIFUfE-coal'!$A12,'BIFUbC-coal'!$A$1:$AQ$27,COLUMN('BIFUbC-coal'!AN$1),FALSE))</f>
        <v>0.45732747266148172</v>
      </c>
      <c r="AO12">
        <f>IF(VLOOKUP('BPoIFUfE-coal'!$A12,'BIFUbC-coal'!$A$1:$AQ$27,COLUMN('BIFUbC-coal'!AO$1),FALSE)=0,1,VLOOKUP('BPoIFUfE-coal'!$A12,Coal!$A$2:$AQ$28,COLUMN(Coal!AO$2),FALSE)/VLOOKUP('BPoIFUfE-coal'!$A12,'BIFUbC-coal'!$A$1:$AQ$27,COLUMN('BIFUbC-coal'!AO$1),FALSE))</f>
        <v>0.45653583906324136</v>
      </c>
      <c r="AP12">
        <f>IF(VLOOKUP('BPoIFUfE-coal'!$A12,'BIFUbC-coal'!$A$1:$AQ$27,COLUMN('BIFUbC-coal'!AP$1),FALSE)=0,1,VLOOKUP('BPoIFUfE-coal'!$A12,Coal!$A$2:$AQ$28,COLUMN(Coal!AP$2),FALSE)/VLOOKUP('BPoIFUfE-coal'!$A12,'BIFUbC-coal'!$A$1:$AQ$27,COLUMN('BIFUbC-coal'!AP$1),FALSE))</f>
        <v>0.45568139932906576</v>
      </c>
      <c r="AQ12">
        <f>IF(VLOOKUP('BPoIFUfE-coal'!$A12,'BIFUbC-coal'!$A$1:$AQ$27,COLUMN('BIFUbC-coal'!AQ$1),FALSE)=0,1,VLOOKUP('BPoIFUfE-coal'!$A12,Coal!$A$2:$AQ$28,COLUMN(Coal!AQ$2),FALSE)/VLOOKUP('BPoIFUfE-coal'!$A12,'BIFUbC-coal'!$A$1:$AQ$27,COLUMN('BIFUbC-coal'!AQ$1),FALSE))</f>
        <v>0.45475917310245678</v>
      </c>
    </row>
    <row r="13" spans="1:43">
      <c r="A13" s="37" t="s">
        <v>626</v>
      </c>
      <c r="B13">
        <f>IF(VLOOKUP('BPoIFUfE-coal'!$A13,'BIFUbC-coal'!$A$1:$AQ$27,COLUMN('BIFUbC-coal'!B$1),FALSE)=0,1,VLOOKUP('BPoIFUfE-coal'!$A13,Coal!$A$2:$AQ$28,COLUMN(Coal!B$2),FALSE)/VLOOKUP('BPoIFUfE-coal'!$A13,'BIFUbC-coal'!$A$1:$AQ$27,COLUMN('BIFUbC-coal'!B$1),FALSE))</f>
        <v>1</v>
      </c>
      <c r="C13">
        <f>IF(VLOOKUP('BPoIFUfE-coal'!$A13,'BIFUbC-coal'!$A$1:$AQ$27,COLUMN('BIFUbC-coal'!C$1),FALSE)=0,1,VLOOKUP('BPoIFUfE-coal'!$A13,Coal!$A$2:$AQ$28,COLUMN(Coal!C$2),FALSE)/VLOOKUP('BPoIFUfE-coal'!$A13,'BIFUbC-coal'!$A$1:$AQ$27,COLUMN('BIFUbC-coal'!C$1),FALSE))</f>
        <v>1</v>
      </c>
      <c r="D13">
        <f>IF(VLOOKUP('BPoIFUfE-coal'!$A13,'BIFUbC-coal'!$A$1:$AQ$27,COLUMN('BIFUbC-coal'!D$1),FALSE)=0,1,VLOOKUP('BPoIFUfE-coal'!$A13,Coal!$A$2:$AQ$28,COLUMN(Coal!D$2),FALSE)/VLOOKUP('BPoIFUfE-coal'!$A13,'BIFUbC-coal'!$A$1:$AQ$27,COLUMN('BIFUbC-coal'!D$1),FALSE))</f>
        <v>1</v>
      </c>
      <c r="E13">
        <f>IF(VLOOKUP('BPoIFUfE-coal'!$A13,'BIFUbC-coal'!$A$1:$AQ$27,COLUMN('BIFUbC-coal'!E$1),FALSE)=0,1,VLOOKUP('BPoIFUfE-coal'!$A13,Coal!$A$2:$AQ$28,COLUMN(Coal!E$2),FALSE)/VLOOKUP('BPoIFUfE-coal'!$A13,'BIFUbC-coal'!$A$1:$AQ$27,COLUMN('BIFUbC-coal'!E$1),FALSE))</f>
        <v>1</v>
      </c>
      <c r="F13">
        <f>IF(VLOOKUP('BPoIFUfE-coal'!$A13,'BIFUbC-coal'!$A$1:$AQ$27,COLUMN('BIFUbC-coal'!F$1),FALSE)=0,1,VLOOKUP('BPoIFUfE-coal'!$A13,Coal!$A$2:$AQ$28,COLUMN(Coal!F$2),FALSE)/VLOOKUP('BPoIFUfE-coal'!$A13,'BIFUbC-coal'!$A$1:$AQ$27,COLUMN('BIFUbC-coal'!F$1),FALSE))</f>
        <v>1</v>
      </c>
      <c r="G13">
        <f>IF(VLOOKUP('BPoIFUfE-coal'!$A13,'BIFUbC-coal'!$A$1:$AQ$27,COLUMN('BIFUbC-coal'!G$1),FALSE)=0,1,VLOOKUP('BPoIFUfE-coal'!$A13,Coal!$A$2:$AQ$28,COLUMN(Coal!G$2),FALSE)/VLOOKUP('BPoIFUfE-coal'!$A13,'BIFUbC-coal'!$A$1:$AQ$27,COLUMN('BIFUbC-coal'!G$1),FALSE))</f>
        <v>1</v>
      </c>
      <c r="H13">
        <f>IF(VLOOKUP('BPoIFUfE-coal'!$A13,'BIFUbC-coal'!$A$1:$AQ$27,COLUMN('BIFUbC-coal'!H$1),FALSE)=0,1,VLOOKUP('BPoIFUfE-coal'!$A13,Coal!$A$2:$AQ$28,COLUMN(Coal!H$2),FALSE)/VLOOKUP('BPoIFUfE-coal'!$A13,'BIFUbC-coal'!$A$1:$AQ$27,COLUMN('BIFUbC-coal'!H$1),FALSE))</f>
        <v>1</v>
      </c>
      <c r="I13">
        <f>IF(VLOOKUP('BPoIFUfE-coal'!$A13,'BIFUbC-coal'!$A$1:$AQ$27,COLUMN('BIFUbC-coal'!I$1),FALSE)=0,1,VLOOKUP('BPoIFUfE-coal'!$A13,Coal!$A$2:$AQ$28,COLUMN(Coal!I$2),FALSE)/VLOOKUP('BPoIFUfE-coal'!$A13,'BIFUbC-coal'!$A$1:$AQ$27,COLUMN('BIFUbC-coal'!I$1),FALSE))</f>
        <v>1</v>
      </c>
      <c r="J13">
        <f>IF(VLOOKUP('BPoIFUfE-coal'!$A13,'BIFUbC-coal'!$A$1:$AQ$27,COLUMN('BIFUbC-coal'!J$1),FALSE)=0,1,VLOOKUP('BPoIFUfE-coal'!$A13,Coal!$A$2:$AQ$28,COLUMN(Coal!J$2),FALSE)/VLOOKUP('BPoIFUfE-coal'!$A13,'BIFUbC-coal'!$A$1:$AQ$27,COLUMN('BIFUbC-coal'!J$1),FALSE))</f>
        <v>1</v>
      </c>
      <c r="K13">
        <f>IF(VLOOKUP('BPoIFUfE-coal'!$A13,'BIFUbC-coal'!$A$1:$AQ$27,COLUMN('BIFUbC-coal'!K$1),FALSE)=0,1,VLOOKUP('BPoIFUfE-coal'!$A13,Coal!$A$2:$AQ$28,COLUMN(Coal!K$2),FALSE)/VLOOKUP('BPoIFUfE-coal'!$A13,'BIFUbC-coal'!$A$1:$AQ$27,COLUMN('BIFUbC-coal'!K$1),FALSE))</f>
        <v>1</v>
      </c>
      <c r="L13">
        <f>IF(VLOOKUP('BPoIFUfE-coal'!$A13,'BIFUbC-coal'!$A$1:$AQ$27,COLUMN('BIFUbC-coal'!L$1),FALSE)=0,1,VLOOKUP('BPoIFUfE-coal'!$A13,Coal!$A$2:$AQ$28,COLUMN(Coal!L$2),FALSE)/VLOOKUP('BPoIFUfE-coal'!$A13,'BIFUbC-coal'!$A$1:$AQ$27,COLUMN('BIFUbC-coal'!L$1),FALSE))</f>
        <v>1</v>
      </c>
      <c r="M13">
        <f>IF(VLOOKUP('BPoIFUfE-coal'!$A13,'BIFUbC-coal'!$A$1:$AQ$27,COLUMN('BIFUbC-coal'!M$1),FALSE)=0,1,VLOOKUP('BPoIFUfE-coal'!$A13,Coal!$A$2:$AQ$28,COLUMN(Coal!M$2),FALSE)/VLOOKUP('BPoIFUfE-coal'!$A13,'BIFUbC-coal'!$A$1:$AQ$27,COLUMN('BIFUbC-coal'!M$1),FALSE))</f>
        <v>1</v>
      </c>
      <c r="N13">
        <f>IF(VLOOKUP('BPoIFUfE-coal'!$A13,'BIFUbC-coal'!$A$1:$AQ$27,COLUMN('BIFUbC-coal'!N$1),FALSE)=0,1,VLOOKUP('BPoIFUfE-coal'!$A13,Coal!$A$2:$AQ$28,COLUMN(Coal!N$2),FALSE)/VLOOKUP('BPoIFUfE-coal'!$A13,'BIFUbC-coal'!$A$1:$AQ$27,COLUMN('BIFUbC-coal'!N$1),FALSE))</f>
        <v>1</v>
      </c>
      <c r="O13">
        <f>IF(VLOOKUP('BPoIFUfE-coal'!$A13,'BIFUbC-coal'!$A$1:$AQ$27,COLUMN('BIFUbC-coal'!O$1),FALSE)=0,1,VLOOKUP('BPoIFUfE-coal'!$A13,Coal!$A$2:$AQ$28,COLUMN(Coal!O$2),FALSE)/VLOOKUP('BPoIFUfE-coal'!$A13,'BIFUbC-coal'!$A$1:$AQ$27,COLUMN('BIFUbC-coal'!O$1),FALSE))</f>
        <v>1</v>
      </c>
      <c r="P13">
        <f>IF(VLOOKUP('BPoIFUfE-coal'!$A13,'BIFUbC-coal'!$A$1:$AQ$27,COLUMN('BIFUbC-coal'!P$1),FALSE)=0,1,VLOOKUP('BPoIFUfE-coal'!$A13,Coal!$A$2:$AQ$28,COLUMN(Coal!P$2),FALSE)/VLOOKUP('BPoIFUfE-coal'!$A13,'BIFUbC-coal'!$A$1:$AQ$27,COLUMN('BIFUbC-coal'!P$1),FALSE))</f>
        <v>1</v>
      </c>
      <c r="Q13">
        <f>IF(VLOOKUP('BPoIFUfE-coal'!$A13,'BIFUbC-coal'!$A$1:$AQ$27,COLUMN('BIFUbC-coal'!Q$1),FALSE)=0,1,VLOOKUP('BPoIFUfE-coal'!$A13,Coal!$A$2:$AQ$28,COLUMN(Coal!Q$2),FALSE)/VLOOKUP('BPoIFUfE-coal'!$A13,'BIFUbC-coal'!$A$1:$AQ$27,COLUMN('BIFUbC-coal'!Q$1),FALSE))</f>
        <v>1</v>
      </c>
      <c r="R13">
        <f>IF(VLOOKUP('BPoIFUfE-coal'!$A13,'BIFUbC-coal'!$A$1:$AQ$27,COLUMN('BIFUbC-coal'!R$1),FALSE)=0,1,VLOOKUP('BPoIFUfE-coal'!$A13,Coal!$A$2:$AQ$28,COLUMN(Coal!R$2),FALSE)/VLOOKUP('BPoIFUfE-coal'!$A13,'BIFUbC-coal'!$A$1:$AQ$27,COLUMN('BIFUbC-coal'!R$1),FALSE))</f>
        <v>1</v>
      </c>
      <c r="S13">
        <f>IF(VLOOKUP('BPoIFUfE-coal'!$A13,'BIFUbC-coal'!$A$1:$AQ$27,COLUMN('BIFUbC-coal'!S$1),FALSE)=0,1,VLOOKUP('BPoIFUfE-coal'!$A13,Coal!$A$2:$AQ$28,COLUMN(Coal!S$2),FALSE)/VLOOKUP('BPoIFUfE-coal'!$A13,'BIFUbC-coal'!$A$1:$AQ$27,COLUMN('BIFUbC-coal'!S$1),FALSE))</f>
        <v>1</v>
      </c>
      <c r="T13">
        <f>IF(VLOOKUP('BPoIFUfE-coal'!$A13,'BIFUbC-coal'!$A$1:$AQ$27,COLUMN('BIFUbC-coal'!T$1),FALSE)=0,1,VLOOKUP('BPoIFUfE-coal'!$A13,Coal!$A$2:$AQ$28,COLUMN(Coal!T$2),FALSE)/VLOOKUP('BPoIFUfE-coal'!$A13,'BIFUbC-coal'!$A$1:$AQ$27,COLUMN('BIFUbC-coal'!T$1),FALSE))</f>
        <v>1</v>
      </c>
      <c r="U13">
        <f>IF(VLOOKUP('BPoIFUfE-coal'!$A13,'BIFUbC-coal'!$A$1:$AQ$27,COLUMN('BIFUbC-coal'!U$1),FALSE)=0,1,VLOOKUP('BPoIFUfE-coal'!$A13,Coal!$A$2:$AQ$28,COLUMN(Coal!U$2),FALSE)/VLOOKUP('BPoIFUfE-coal'!$A13,'BIFUbC-coal'!$A$1:$AQ$27,COLUMN('BIFUbC-coal'!U$1),FALSE))</f>
        <v>1</v>
      </c>
      <c r="V13">
        <f>IF(VLOOKUP('BPoIFUfE-coal'!$A13,'BIFUbC-coal'!$A$1:$AQ$27,COLUMN('BIFUbC-coal'!V$1),FALSE)=0,1,VLOOKUP('BPoIFUfE-coal'!$A13,Coal!$A$2:$AQ$28,COLUMN(Coal!V$2),FALSE)/VLOOKUP('BPoIFUfE-coal'!$A13,'BIFUbC-coal'!$A$1:$AQ$27,COLUMN('BIFUbC-coal'!V$1),FALSE))</f>
        <v>1</v>
      </c>
      <c r="W13">
        <f>IF(VLOOKUP('BPoIFUfE-coal'!$A13,'BIFUbC-coal'!$A$1:$AQ$27,COLUMN('BIFUbC-coal'!W$1),FALSE)=0,1,VLOOKUP('BPoIFUfE-coal'!$A13,Coal!$A$2:$AQ$28,COLUMN(Coal!W$2),FALSE)/VLOOKUP('BPoIFUfE-coal'!$A13,'BIFUbC-coal'!$A$1:$AQ$27,COLUMN('BIFUbC-coal'!W$1),FALSE))</f>
        <v>1</v>
      </c>
      <c r="X13">
        <f>IF(VLOOKUP('BPoIFUfE-coal'!$A13,'BIFUbC-coal'!$A$1:$AQ$27,COLUMN('BIFUbC-coal'!X$1),FALSE)=0,1,VLOOKUP('BPoIFUfE-coal'!$A13,Coal!$A$2:$AQ$28,COLUMN(Coal!X$2),FALSE)/VLOOKUP('BPoIFUfE-coal'!$A13,'BIFUbC-coal'!$A$1:$AQ$27,COLUMN('BIFUbC-coal'!X$1),FALSE))</f>
        <v>1</v>
      </c>
      <c r="Y13">
        <f>IF(VLOOKUP('BPoIFUfE-coal'!$A13,'BIFUbC-coal'!$A$1:$AQ$27,COLUMN('BIFUbC-coal'!Y$1),FALSE)=0,1,VLOOKUP('BPoIFUfE-coal'!$A13,Coal!$A$2:$AQ$28,COLUMN(Coal!Y$2),FALSE)/VLOOKUP('BPoIFUfE-coal'!$A13,'BIFUbC-coal'!$A$1:$AQ$27,COLUMN('BIFUbC-coal'!Y$1),FALSE))</f>
        <v>1</v>
      </c>
      <c r="Z13">
        <f>IF(VLOOKUP('BPoIFUfE-coal'!$A13,'BIFUbC-coal'!$A$1:$AQ$27,COLUMN('BIFUbC-coal'!Z$1),FALSE)=0,1,VLOOKUP('BPoIFUfE-coal'!$A13,Coal!$A$2:$AQ$28,COLUMN(Coal!Z$2),FALSE)/VLOOKUP('BPoIFUfE-coal'!$A13,'BIFUbC-coal'!$A$1:$AQ$27,COLUMN('BIFUbC-coal'!Z$1),FALSE))</f>
        <v>1</v>
      </c>
      <c r="AA13">
        <f>IF(VLOOKUP('BPoIFUfE-coal'!$A13,'BIFUbC-coal'!$A$1:$AQ$27,COLUMN('BIFUbC-coal'!AA$1),FALSE)=0,1,VLOOKUP('BPoIFUfE-coal'!$A13,Coal!$A$2:$AQ$28,COLUMN(Coal!AA$2),FALSE)/VLOOKUP('BPoIFUfE-coal'!$A13,'BIFUbC-coal'!$A$1:$AQ$27,COLUMN('BIFUbC-coal'!AA$1),FALSE))</f>
        <v>1</v>
      </c>
      <c r="AB13">
        <f>IF(VLOOKUP('BPoIFUfE-coal'!$A13,'BIFUbC-coal'!$A$1:$AQ$27,COLUMN('BIFUbC-coal'!AB$1),FALSE)=0,1,VLOOKUP('BPoIFUfE-coal'!$A13,Coal!$A$2:$AQ$28,COLUMN(Coal!AB$2),FALSE)/VLOOKUP('BPoIFUfE-coal'!$A13,'BIFUbC-coal'!$A$1:$AQ$27,COLUMN('BIFUbC-coal'!AB$1),FALSE))</f>
        <v>1</v>
      </c>
      <c r="AC13">
        <f>IF(VLOOKUP('BPoIFUfE-coal'!$A13,'BIFUbC-coal'!$A$1:$AQ$27,COLUMN('BIFUbC-coal'!AC$1),FALSE)=0,1,VLOOKUP('BPoIFUfE-coal'!$A13,Coal!$A$2:$AQ$28,COLUMN(Coal!AC$2),FALSE)/VLOOKUP('BPoIFUfE-coal'!$A13,'BIFUbC-coal'!$A$1:$AQ$27,COLUMN('BIFUbC-coal'!AC$1),FALSE))</f>
        <v>1</v>
      </c>
      <c r="AD13">
        <f>IF(VLOOKUP('BPoIFUfE-coal'!$A13,'BIFUbC-coal'!$A$1:$AQ$27,COLUMN('BIFUbC-coal'!AD$1),FALSE)=0,1,VLOOKUP('BPoIFUfE-coal'!$A13,Coal!$A$2:$AQ$28,COLUMN(Coal!AD$2),FALSE)/VLOOKUP('BPoIFUfE-coal'!$A13,'BIFUbC-coal'!$A$1:$AQ$27,COLUMN('BIFUbC-coal'!AD$1),FALSE))</f>
        <v>1</v>
      </c>
      <c r="AE13">
        <f>IF(VLOOKUP('BPoIFUfE-coal'!$A13,'BIFUbC-coal'!$A$1:$AQ$27,COLUMN('BIFUbC-coal'!AE$1),FALSE)=0,1,VLOOKUP('BPoIFUfE-coal'!$A13,Coal!$A$2:$AQ$28,COLUMN(Coal!AE$2),FALSE)/VLOOKUP('BPoIFUfE-coal'!$A13,'BIFUbC-coal'!$A$1:$AQ$27,COLUMN('BIFUbC-coal'!AE$1),FALSE))</f>
        <v>1</v>
      </c>
      <c r="AF13">
        <f>IF(VLOOKUP('BPoIFUfE-coal'!$A13,'BIFUbC-coal'!$A$1:$AQ$27,COLUMN('BIFUbC-coal'!AF$1),FALSE)=0,1,VLOOKUP('BPoIFUfE-coal'!$A13,Coal!$A$2:$AQ$28,COLUMN(Coal!AF$2),FALSE)/VLOOKUP('BPoIFUfE-coal'!$A13,'BIFUbC-coal'!$A$1:$AQ$27,COLUMN('BIFUbC-coal'!AF$1),FALSE))</f>
        <v>1</v>
      </c>
      <c r="AG13">
        <f>IF(VLOOKUP('BPoIFUfE-coal'!$A13,'BIFUbC-coal'!$A$1:$AQ$27,COLUMN('BIFUbC-coal'!AG$1),FALSE)=0,1,VLOOKUP('BPoIFUfE-coal'!$A13,Coal!$A$2:$AQ$28,COLUMN(Coal!AG$2),FALSE)/VLOOKUP('BPoIFUfE-coal'!$A13,'BIFUbC-coal'!$A$1:$AQ$27,COLUMN('BIFUbC-coal'!AG$1),FALSE))</f>
        <v>1</v>
      </c>
      <c r="AH13">
        <f>IF(VLOOKUP('BPoIFUfE-coal'!$A13,'BIFUbC-coal'!$A$1:$AQ$27,COLUMN('BIFUbC-coal'!AH$1),FALSE)=0,1,VLOOKUP('BPoIFUfE-coal'!$A13,Coal!$A$2:$AQ$28,COLUMN(Coal!AH$2),FALSE)/VLOOKUP('BPoIFUfE-coal'!$A13,'BIFUbC-coal'!$A$1:$AQ$27,COLUMN('BIFUbC-coal'!AH$1),FALSE))</f>
        <v>1</v>
      </c>
      <c r="AI13">
        <f>IF(VLOOKUP('BPoIFUfE-coal'!$A13,'BIFUbC-coal'!$A$1:$AQ$27,COLUMN('BIFUbC-coal'!AI$1),FALSE)=0,1,VLOOKUP('BPoIFUfE-coal'!$A13,Coal!$A$2:$AQ$28,COLUMN(Coal!AI$2),FALSE)/VLOOKUP('BPoIFUfE-coal'!$A13,'BIFUbC-coal'!$A$1:$AQ$27,COLUMN('BIFUbC-coal'!AI$1),FALSE))</f>
        <v>1</v>
      </c>
      <c r="AJ13">
        <f>IF(VLOOKUP('BPoIFUfE-coal'!$A13,'BIFUbC-coal'!$A$1:$AQ$27,COLUMN('BIFUbC-coal'!AJ$1),FALSE)=0,1,VLOOKUP('BPoIFUfE-coal'!$A13,Coal!$A$2:$AQ$28,COLUMN(Coal!AJ$2),FALSE)/VLOOKUP('BPoIFUfE-coal'!$A13,'BIFUbC-coal'!$A$1:$AQ$27,COLUMN('BIFUbC-coal'!AJ$1),FALSE))</f>
        <v>1</v>
      </c>
      <c r="AK13">
        <f>IF(VLOOKUP('BPoIFUfE-coal'!$A13,'BIFUbC-coal'!$A$1:$AQ$27,COLUMN('BIFUbC-coal'!AK$1),FALSE)=0,1,VLOOKUP('BPoIFUfE-coal'!$A13,Coal!$A$2:$AQ$28,COLUMN(Coal!AK$2),FALSE)/VLOOKUP('BPoIFUfE-coal'!$A13,'BIFUbC-coal'!$A$1:$AQ$27,COLUMN('BIFUbC-coal'!AK$1),FALSE))</f>
        <v>1</v>
      </c>
      <c r="AL13">
        <f>IF(VLOOKUP('BPoIFUfE-coal'!$A13,'BIFUbC-coal'!$A$1:$AQ$27,COLUMN('BIFUbC-coal'!AL$1),FALSE)=0,1,VLOOKUP('BPoIFUfE-coal'!$A13,Coal!$A$2:$AQ$28,COLUMN(Coal!AL$2),FALSE)/VLOOKUP('BPoIFUfE-coal'!$A13,'BIFUbC-coal'!$A$1:$AQ$27,COLUMN('BIFUbC-coal'!AL$1),FALSE))</f>
        <v>1</v>
      </c>
      <c r="AM13">
        <f>IF(VLOOKUP('BPoIFUfE-coal'!$A13,'BIFUbC-coal'!$A$1:$AQ$27,COLUMN('BIFUbC-coal'!AM$1),FALSE)=0,1,VLOOKUP('BPoIFUfE-coal'!$A13,Coal!$A$2:$AQ$28,COLUMN(Coal!AM$2),FALSE)/VLOOKUP('BPoIFUfE-coal'!$A13,'BIFUbC-coal'!$A$1:$AQ$27,COLUMN('BIFUbC-coal'!AM$1),FALSE))</f>
        <v>1</v>
      </c>
      <c r="AN13">
        <f>IF(VLOOKUP('BPoIFUfE-coal'!$A13,'BIFUbC-coal'!$A$1:$AQ$27,COLUMN('BIFUbC-coal'!AN$1),FALSE)=0,1,VLOOKUP('BPoIFUfE-coal'!$A13,Coal!$A$2:$AQ$28,COLUMN(Coal!AN$2),FALSE)/VLOOKUP('BPoIFUfE-coal'!$A13,'BIFUbC-coal'!$A$1:$AQ$27,COLUMN('BIFUbC-coal'!AN$1),FALSE))</f>
        <v>1</v>
      </c>
      <c r="AO13">
        <f>IF(VLOOKUP('BPoIFUfE-coal'!$A13,'BIFUbC-coal'!$A$1:$AQ$27,COLUMN('BIFUbC-coal'!AO$1),FALSE)=0,1,VLOOKUP('BPoIFUfE-coal'!$A13,Coal!$A$2:$AQ$28,COLUMN(Coal!AO$2),FALSE)/VLOOKUP('BPoIFUfE-coal'!$A13,'BIFUbC-coal'!$A$1:$AQ$27,COLUMN('BIFUbC-coal'!AO$1),FALSE))</f>
        <v>1</v>
      </c>
      <c r="AP13">
        <f>IF(VLOOKUP('BPoIFUfE-coal'!$A13,'BIFUbC-coal'!$A$1:$AQ$27,COLUMN('BIFUbC-coal'!AP$1),FALSE)=0,1,VLOOKUP('BPoIFUfE-coal'!$A13,Coal!$A$2:$AQ$28,COLUMN(Coal!AP$2),FALSE)/VLOOKUP('BPoIFUfE-coal'!$A13,'BIFUbC-coal'!$A$1:$AQ$27,COLUMN('BIFUbC-coal'!AP$1),FALSE))</f>
        <v>1</v>
      </c>
      <c r="AQ13">
        <f>IF(VLOOKUP('BPoIFUfE-coal'!$A13,'BIFUbC-coal'!$A$1:$AQ$27,COLUMN('BIFUbC-coal'!AQ$1),FALSE)=0,1,VLOOKUP('BPoIFUfE-coal'!$A13,Coal!$A$2:$AQ$28,COLUMN(Coal!AQ$2),FALSE)/VLOOKUP('BPoIFUfE-coal'!$A13,'BIFUbC-coal'!$A$1:$AQ$27,COLUMN('BIFUbC-coal'!AQ$1),FALSE))</f>
        <v>1</v>
      </c>
    </row>
    <row r="14" spans="1:43">
      <c r="A14" s="37" t="s">
        <v>627</v>
      </c>
      <c r="B14">
        <f>IF(VLOOKUP('BPoIFUfE-coal'!$A14,'BIFUbC-coal'!$A$1:$AQ$27,COLUMN('BIFUbC-coal'!B$1),FALSE)=0,1,VLOOKUP('BPoIFUfE-coal'!$A14,Coal!$A$2:$AQ$28,COLUMN(Coal!B$2),FALSE)/VLOOKUP('BPoIFUfE-coal'!$A14,'BIFUbC-coal'!$A$1:$AQ$27,COLUMN('BIFUbC-coal'!B$1),FALSE))</f>
        <v>1</v>
      </c>
      <c r="C14">
        <f>IF(VLOOKUP('BPoIFUfE-coal'!$A14,'BIFUbC-coal'!$A$1:$AQ$27,COLUMN('BIFUbC-coal'!C$1),FALSE)=0,1,VLOOKUP('BPoIFUfE-coal'!$A14,Coal!$A$2:$AQ$28,COLUMN(Coal!C$2),FALSE)/VLOOKUP('BPoIFUfE-coal'!$A14,'BIFUbC-coal'!$A$1:$AQ$27,COLUMN('BIFUbC-coal'!C$1),FALSE))</f>
        <v>1</v>
      </c>
      <c r="D14">
        <f>IF(VLOOKUP('BPoIFUfE-coal'!$A14,'BIFUbC-coal'!$A$1:$AQ$27,COLUMN('BIFUbC-coal'!D$1),FALSE)=0,1,VLOOKUP('BPoIFUfE-coal'!$A14,Coal!$A$2:$AQ$28,COLUMN(Coal!D$2),FALSE)/VLOOKUP('BPoIFUfE-coal'!$A14,'BIFUbC-coal'!$A$1:$AQ$27,COLUMN('BIFUbC-coal'!D$1),FALSE))</f>
        <v>1</v>
      </c>
      <c r="E14">
        <f>IF(VLOOKUP('BPoIFUfE-coal'!$A14,'BIFUbC-coal'!$A$1:$AQ$27,COLUMN('BIFUbC-coal'!E$1),FALSE)=0,1,VLOOKUP('BPoIFUfE-coal'!$A14,Coal!$A$2:$AQ$28,COLUMN(Coal!E$2),FALSE)/VLOOKUP('BPoIFUfE-coal'!$A14,'BIFUbC-coal'!$A$1:$AQ$27,COLUMN('BIFUbC-coal'!E$1),FALSE))</f>
        <v>1</v>
      </c>
      <c r="F14">
        <f>IF(VLOOKUP('BPoIFUfE-coal'!$A14,'BIFUbC-coal'!$A$1:$AQ$27,COLUMN('BIFUbC-coal'!F$1),FALSE)=0,1,VLOOKUP('BPoIFUfE-coal'!$A14,Coal!$A$2:$AQ$28,COLUMN(Coal!F$2),FALSE)/VLOOKUP('BPoIFUfE-coal'!$A14,'BIFUbC-coal'!$A$1:$AQ$27,COLUMN('BIFUbC-coal'!F$1),FALSE))</f>
        <v>1</v>
      </c>
      <c r="G14">
        <f>IF(VLOOKUP('BPoIFUfE-coal'!$A14,'BIFUbC-coal'!$A$1:$AQ$27,COLUMN('BIFUbC-coal'!G$1),FALSE)=0,1,VLOOKUP('BPoIFUfE-coal'!$A14,Coal!$A$2:$AQ$28,COLUMN(Coal!G$2),FALSE)/VLOOKUP('BPoIFUfE-coal'!$A14,'BIFUbC-coal'!$A$1:$AQ$27,COLUMN('BIFUbC-coal'!G$1),FALSE))</f>
        <v>1</v>
      </c>
      <c r="H14">
        <f>IF(VLOOKUP('BPoIFUfE-coal'!$A14,'BIFUbC-coal'!$A$1:$AQ$27,COLUMN('BIFUbC-coal'!H$1),FALSE)=0,1,VLOOKUP('BPoIFUfE-coal'!$A14,Coal!$A$2:$AQ$28,COLUMN(Coal!H$2),FALSE)/VLOOKUP('BPoIFUfE-coal'!$A14,'BIFUbC-coal'!$A$1:$AQ$27,COLUMN('BIFUbC-coal'!H$1),FALSE))</f>
        <v>1</v>
      </c>
      <c r="I14">
        <f>IF(VLOOKUP('BPoIFUfE-coal'!$A14,'BIFUbC-coal'!$A$1:$AQ$27,COLUMN('BIFUbC-coal'!I$1),FALSE)=0,1,VLOOKUP('BPoIFUfE-coal'!$A14,Coal!$A$2:$AQ$28,COLUMN(Coal!I$2),FALSE)/VLOOKUP('BPoIFUfE-coal'!$A14,'BIFUbC-coal'!$A$1:$AQ$27,COLUMN('BIFUbC-coal'!I$1),FALSE))</f>
        <v>1</v>
      </c>
      <c r="J14">
        <f>IF(VLOOKUP('BPoIFUfE-coal'!$A14,'BIFUbC-coal'!$A$1:$AQ$27,COLUMN('BIFUbC-coal'!J$1),FALSE)=0,1,VLOOKUP('BPoIFUfE-coal'!$A14,Coal!$A$2:$AQ$28,COLUMN(Coal!J$2),FALSE)/VLOOKUP('BPoIFUfE-coal'!$A14,'BIFUbC-coal'!$A$1:$AQ$27,COLUMN('BIFUbC-coal'!J$1),FALSE))</f>
        <v>1</v>
      </c>
      <c r="K14">
        <f>IF(VLOOKUP('BPoIFUfE-coal'!$A14,'BIFUbC-coal'!$A$1:$AQ$27,COLUMN('BIFUbC-coal'!K$1),FALSE)=0,1,VLOOKUP('BPoIFUfE-coal'!$A14,Coal!$A$2:$AQ$28,COLUMN(Coal!K$2),FALSE)/VLOOKUP('BPoIFUfE-coal'!$A14,'BIFUbC-coal'!$A$1:$AQ$27,COLUMN('BIFUbC-coal'!K$1),FALSE))</f>
        <v>1</v>
      </c>
      <c r="L14">
        <f>IF(VLOOKUP('BPoIFUfE-coal'!$A14,'BIFUbC-coal'!$A$1:$AQ$27,COLUMN('BIFUbC-coal'!L$1),FALSE)=0,1,VLOOKUP('BPoIFUfE-coal'!$A14,Coal!$A$2:$AQ$28,COLUMN(Coal!L$2),FALSE)/VLOOKUP('BPoIFUfE-coal'!$A14,'BIFUbC-coal'!$A$1:$AQ$27,COLUMN('BIFUbC-coal'!L$1),FALSE))</f>
        <v>1</v>
      </c>
      <c r="M14">
        <f>IF(VLOOKUP('BPoIFUfE-coal'!$A14,'BIFUbC-coal'!$A$1:$AQ$27,COLUMN('BIFUbC-coal'!M$1),FALSE)=0,1,VLOOKUP('BPoIFUfE-coal'!$A14,Coal!$A$2:$AQ$28,COLUMN(Coal!M$2),FALSE)/VLOOKUP('BPoIFUfE-coal'!$A14,'BIFUbC-coal'!$A$1:$AQ$27,COLUMN('BIFUbC-coal'!M$1),FALSE))</f>
        <v>1</v>
      </c>
      <c r="N14">
        <f>IF(VLOOKUP('BPoIFUfE-coal'!$A14,'BIFUbC-coal'!$A$1:$AQ$27,COLUMN('BIFUbC-coal'!N$1),FALSE)=0,1,VLOOKUP('BPoIFUfE-coal'!$A14,Coal!$A$2:$AQ$28,COLUMN(Coal!N$2),FALSE)/VLOOKUP('BPoIFUfE-coal'!$A14,'BIFUbC-coal'!$A$1:$AQ$27,COLUMN('BIFUbC-coal'!N$1),FALSE))</f>
        <v>1</v>
      </c>
      <c r="O14">
        <f>IF(VLOOKUP('BPoIFUfE-coal'!$A14,'BIFUbC-coal'!$A$1:$AQ$27,COLUMN('BIFUbC-coal'!O$1),FALSE)=0,1,VLOOKUP('BPoIFUfE-coal'!$A14,Coal!$A$2:$AQ$28,COLUMN(Coal!O$2),FALSE)/VLOOKUP('BPoIFUfE-coal'!$A14,'BIFUbC-coal'!$A$1:$AQ$27,COLUMN('BIFUbC-coal'!O$1),FALSE))</f>
        <v>1</v>
      </c>
      <c r="P14">
        <f>IF(VLOOKUP('BPoIFUfE-coal'!$A14,'BIFUbC-coal'!$A$1:$AQ$27,COLUMN('BIFUbC-coal'!P$1),FALSE)=0,1,VLOOKUP('BPoIFUfE-coal'!$A14,Coal!$A$2:$AQ$28,COLUMN(Coal!P$2),FALSE)/VLOOKUP('BPoIFUfE-coal'!$A14,'BIFUbC-coal'!$A$1:$AQ$27,COLUMN('BIFUbC-coal'!P$1),FALSE))</f>
        <v>1</v>
      </c>
      <c r="Q14">
        <f>IF(VLOOKUP('BPoIFUfE-coal'!$A14,'BIFUbC-coal'!$A$1:$AQ$27,COLUMN('BIFUbC-coal'!Q$1),FALSE)=0,1,VLOOKUP('BPoIFUfE-coal'!$A14,Coal!$A$2:$AQ$28,COLUMN(Coal!Q$2),FALSE)/VLOOKUP('BPoIFUfE-coal'!$A14,'BIFUbC-coal'!$A$1:$AQ$27,COLUMN('BIFUbC-coal'!Q$1),FALSE))</f>
        <v>1</v>
      </c>
      <c r="R14">
        <f>IF(VLOOKUP('BPoIFUfE-coal'!$A14,'BIFUbC-coal'!$A$1:$AQ$27,COLUMN('BIFUbC-coal'!R$1),FALSE)=0,1,VLOOKUP('BPoIFUfE-coal'!$A14,Coal!$A$2:$AQ$28,COLUMN(Coal!R$2),FALSE)/VLOOKUP('BPoIFUfE-coal'!$A14,'BIFUbC-coal'!$A$1:$AQ$27,COLUMN('BIFUbC-coal'!R$1),FALSE))</f>
        <v>1</v>
      </c>
      <c r="S14">
        <f>IF(VLOOKUP('BPoIFUfE-coal'!$A14,'BIFUbC-coal'!$A$1:$AQ$27,COLUMN('BIFUbC-coal'!S$1),FALSE)=0,1,VLOOKUP('BPoIFUfE-coal'!$A14,Coal!$A$2:$AQ$28,COLUMN(Coal!S$2),FALSE)/VLOOKUP('BPoIFUfE-coal'!$A14,'BIFUbC-coal'!$A$1:$AQ$27,COLUMN('BIFUbC-coal'!S$1),FALSE))</f>
        <v>1</v>
      </c>
      <c r="T14">
        <f>IF(VLOOKUP('BPoIFUfE-coal'!$A14,'BIFUbC-coal'!$A$1:$AQ$27,COLUMN('BIFUbC-coal'!T$1),FALSE)=0,1,VLOOKUP('BPoIFUfE-coal'!$A14,Coal!$A$2:$AQ$28,COLUMN(Coal!T$2),FALSE)/VLOOKUP('BPoIFUfE-coal'!$A14,'BIFUbC-coal'!$A$1:$AQ$27,COLUMN('BIFUbC-coal'!T$1),FALSE))</f>
        <v>1</v>
      </c>
      <c r="U14">
        <f>IF(VLOOKUP('BPoIFUfE-coal'!$A14,'BIFUbC-coal'!$A$1:$AQ$27,COLUMN('BIFUbC-coal'!U$1),FALSE)=0,1,VLOOKUP('BPoIFUfE-coal'!$A14,Coal!$A$2:$AQ$28,COLUMN(Coal!U$2),FALSE)/VLOOKUP('BPoIFUfE-coal'!$A14,'BIFUbC-coal'!$A$1:$AQ$27,COLUMN('BIFUbC-coal'!U$1),FALSE))</f>
        <v>1</v>
      </c>
      <c r="V14">
        <f>IF(VLOOKUP('BPoIFUfE-coal'!$A14,'BIFUbC-coal'!$A$1:$AQ$27,COLUMN('BIFUbC-coal'!V$1),FALSE)=0,1,VLOOKUP('BPoIFUfE-coal'!$A14,Coal!$A$2:$AQ$28,COLUMN(Coal!V$2),FALSE)/VLOOKUP('BPoIFUfE-coal'!$A14,'BIFUbC-coal'!$A$1:$AQ$27,COLUMN('BIFUbC-coal'!V$1),FALSE))</f>
        <v>1</v>
      </c>
      <c r="W14">
        <f>IF(VLOOKUP('BPoIFUfE-coal'!$A14,'BIFUbC-coal'!$A$1:$AQ$27,COLUMN('BIFUbC-coal'!W$1),FALSE)=0,1,VLOOKUP('BPoIFUfE-coal'!$A14,Coal!$A$2:$AQ$28,COLUMN(Coal!W$2),FALSE)/VLOOKUP('BPoIFUfE-coal'!$A14,'BIFUbC-coal'!$A$1:$AQ$27,COLUMN('BIFUbC-coal'!W$1),FALSE))</f>
        <v>1</v>
      </c>
      <c r="X14">
        <f>IF(VLOOKUP('BPoIFUfE-coal'!$A14,'BIFUbC-coal'!$A$1:$AQ$27,COLUMN('BIFUbC-coal'!X$1),FALSE)=0,1,VLOOKUP('BPoIFUfE-coal'!$A14,Coal!$A$2:$AQ$28,COLUMN(Coal!X$2),FALSE)/VLOOKUP('BPoIFUfE-coal'!$A14,'BIFUbC-coal'!$A$1:$AQ$27,COLUMN('BIFUbC-coal'!X$1),FALSE))</f>
        <v>1</v>
      </c>
      <c r="Y14">
        <f>IF(VLOOKUP('BPoIFUfE-coal'!$A14,'BIFUbC-coal'!$A$1:$AQ$27,COLUMN('BIFUbC-coal'!Y$1),FALSE)=0,1,VLOOKUP('BPoIFUfE-coal'!$A14,Coal!$A$2:$AQ$28,COLUMN(Coal!Y$2),FALSE)/VLOOKUP('BPoIFUfE-coal'!$A14,'BIFUbC-coal'!$A$1:$AQ$27,COLUMN('BIFUbC-coal'!Y$1),FALSE))</f>
        <v>1</v>
      </c>
      <c r="Z14">
        <f>IF(VLOOKUP('BPoIFUfE-coal'!$A14,'BIFUbC-coal'!$A$1:$AQ$27,COLUMN('BIFUbC-coal'!Z$1),FALSE)=0,1,VLOOKUP('BPoIFUfE-coal'!$A14,Coal!$A$2:$AQ$28,COLUMN(Coal!Z$2),FALSE)/VLOOKUP('BPoIFUfE-coal'!$A14,'BIFUbC-coal'!$A$1:$AQ$27,COLUMN('BIFUbC-coal'!Z$1),FALSE))</f>
        <v>1</v>
      </c>
      <c r="AA14">
        <f>IF(VLOOKUP('BPoIFUfE-coal'!$A14,'BIFUbC-coal'!$A$1:$AQ$27,COLUMN('BIFUbC-coal'!AA$1),FALSE)=0,1,VLOOKUP('BPoIFUfE-coal'!$A14,Coal!$A$2:$AQ$28,COLUMN(Coal!AA$2),FALSE)/VLOOKUP('BPoIFUfE-coal'!$A14,'BIFUbC-coal'!$A$1:$AQ$27,COLUMN('BIFUbC-coal'!AA$1),FALSE))</f>
        <v>1</v>
      </c>
      <c r="AB14">
        <f>IF(VLOOKUP('BPoIFUfE-coal'!$A14,'BIFUbC-coal'!$A$1:$AQ$27,COLUMN('BIFUbC-coal'!AB$1),FALSE)=0,1,VLOOKUP('BPoIFUfE-coal'!$A14,Coal!$A$2:$AQ$28,COLUMN(Coal!AB$2),FALSE)/VLOOKUP('BPoIFUfE-coal'!$A14,'BIFUbC-coal'!$A$1:$AQ$27,COLUMN('BIFUbC-coal'!AB$1),FALSE))</f>
        <v>1</v>
      </c>
      <c r="AC14">
        <f>IF(VLOOKUP('BPoIFUfE-coal'!$A14,'BIFUbC-coal'!$A$1:$AQ$27,COLUMN('BIFUbC-coal'!AC$1),FALSE)=0,1,VLOOKUP('BPoIFUfE-coal'!$A14,Coal!$A$2:$AQ$28,COLUMN(Coal!AC$2),FALSE)/VLOOKUP('BPoIFUfE-coal'!$A14,'BIFUbC-coal'!$A$1:$AQ$27,COLUMN('BIFUbC-coal'!AC$1),FALSE))</f>
        <v>1</v>
      </c>
      <c r="AD14">
        <f>IF(VLOOKUP('BPoIFUfE-coal'!$A14,'BIFUbC-coal'!$A$1:$AQ$27,COLUMN('BIFUbC-coal'!AD$1),FALSE)=0,1,VLOOKUP('BPoIFUfE-coal'!$A14,Coal!$A$2:$AQ$28,COLUMN(Coal!AD$2),FALSE)/VLOOKUP('BPoIFUfE-coal'!$A14,'BIFUbC-coal'!$A$1:$AQ$27,COLUMN('BIFUbC-coal'!AD$1),FALSE))</f>
        <v>1</v>
      </c>
      <c r="AE14">
        <f>IF(VLOOKUP('BPoIFUfE-coal'!$A14,'BIFUbC-coal'!$A$1:$AQ$27,COLUMN('BIFUbC-coal'!AE$1),FALSE)=0,1,VLOOKUP('BPoIFUfE-coal'!$A14,Coal!$A$2:$AQ$28,COLUMN(Coal!AE$2),FALSE)/VLOOKUP('BPoIFUfE-coal'!$A14,'BIFUbC-coal'!$A$1:$AQ$27,COLUMN('BIFUbC-coal'!AE$1),FALSE))</f>
        <v>1</v>
      </c>
      <c r="AF14">
        <f>IF(VLOOKUP('BPoIFUfE-coal'!$A14,'BIFUbC-coal'!$A$1:$AQ$27,COLUMN('BIFUbC-coal'!AF$1),FALSE)=0,1,VLOOKUP('BPoIFUfE-coal'!$A14,Coal!$A$2:$AQ$28,COLUMN(Coal!AF$2),FALSE)/VLOOKUP('BPoIFUfE-coal'!$A14,'BIFUbC-coal'!$A$1:$AQ$27,COLUMN('BIFUbC-coal'!AF$1),FALSE))</f>
        <v>1</v>
      </c>
      <c r="AG14">
        <f>IF(VLOOKUP('BPoIFUfE-coal'!$A14,'BIFUbC-coal'!$A$1:$AQ$27,COLUMN('BIFUbC-coal'!AG$1),FALSE)=0,1,VLOOKUP('BPoIFUfE-coal'!$A14,Coal!$A$2:$AQ$28,COLUMN(Coal!AG$2),FALSE)/VLOOKUP('BPoIFUfE-coal'!$A14,'BIFUbC-coal'!$A$1:$AQ$27,COLUMN('BIFUbC-coal'!AG$1),FALSE))</f>
        <v>1</v>
      </c>
      <c r="AH14">
        <f>IF(VLOOKUP('BPoIFUfE-coal'!$A14,'BIFUbC-coal'!$A$1:$AQ$27,COLUMN('BIFUbC-coal'!AH$1),FALSE)=0,1,VLOOKUP('BPoIFUfE-coal'!$A14,Coal!$A$2:$AQ$28,COLUMN(Coal!AH$2),FALSE)/VLOOKUP('BPoIFUfE-coal'!$A14,'BIFUbC-coal'!$A$1:$AQ$27,COLUMN('BIFUbC-coal'!AH$1),FALSE))</f>
        <v>1</v>
      </c>
      <c r="AI14">
        <f>IF(VLOOKUP('BPoIFUfE-coal'!$A14,'BIFUbC-coal'!$A$1:$AQ$27,COLUMN('BIFUbC-coal'!AI$1),FALSE)=0,1,VLOOKUP('BPoIFUfE-coal'!$A14,Coal!$A$2:$AQ$28,COLUMN(Coal!AI$2),FALSE)/VLOOKUP('BPoIFUfE-coal'!$A14,'BIFUbC-coal'!$A$1:$AQ$27,COLUMN('BIFUbC-coal'!AI$1),FALSE))</f>
        <v>1</v>
      </c>
      <c r="AJ14">
        <f>IF(VLOOKUP('BPoIFUfE-coal'!$A14,'BIFUbC-coal'!$A$1:$AQ$27,COLUMN('BIFUbC-coal'!AJ$1),FALSE)=0,1,VLOOKUP('BPoIFUfE-coal'!$A14,Coal!$A$2:$AQ$28,COLUMN(Coal!AJ$2),FALSE)/VLOOKUP('BPoIFUfE-coal'!$A14,'BIFUbC-coal'!$A$1:$AQ$27,COLUMN('BIFUbC-coal'!AJ$1),FALSE))</f>
        <v>1</v>
      </c>
      <c r="AK14">
        <f>IF(VLOOKUP('BPoIFUfE-coal'!$A14,'BIFUbC-coal'!$A$1:$AQ$27,COLUMN('BIFUbC-coal'!AK$1),FALSE)=0,1,VLOOKUP('BPoIFUfE-coal'!$A14,Coal!$A$2:$AQ$28,COLUMN(Coal!AK$2),FALSE)/VLOOKUP('BPoIFUfE-coal'!$A14,'BIFUbC-coal'!$A$1:$AQ$27,COLUMN('BIFUbC-coal'!AK$1),FALSE))</f>
        <v>1</v>
      </c>
      <c r="AL14">
        <f>IF(VLOOKUP('BPoIFUfE-coal'!$A14,'BIFUbC-coal'!$A$1:$AQ$27,COLUMN('BIFUbC-coal'!AL$1),FALSE)=0,1,VLOOKUP('BPoIFUfE-coal'!$A14,Coal!$A$2:$AQ$28,COLUMN(Coal!AL$2),FALSE)/VLOOKUP('BPoIFUfE-coal'!$A14,'BIFUbC-coal'!$A$1:$AQ$27,COLUMN('BIFUbC-coal'!AL$1),FALSE))</f>
        <v>1</v>
      </c>
      <c r="AM14">
        <f>IF(VLOOKUP('BPoIFUfE-coal'!$A14,'BIFUbC-coal'!$A$1:$AQ$27,COLUMN('BIFUbC-coal'!AM$1),FALSE)=0,1,VLOOKUP('BPoIFUfE-coal'!$A14,Coal!$A$2:$AQ$28,COLUMN(Coal!AM$2),FALSE)/VLOOKUP('BPoIFUfE-coal'!$A14,'BIFUbC-coal'!$A$1:$AQ$27,COLUMN('BIFUbC-coal'!AM$1),FALSE))</f>
        <v>1</v>
      </c>
      <c r="AN14">
        <f>IF(VLOOKUP('BPoIFUfE-coal'!$A14,'BIFUbC-coal'!$A$1:$AQ$27,COLUMN('BIFUbC-coal'!AN$1),FALSE)=0,1,VLOOKUP('BPoIFUfE-coal'!$A14,Coal!$A$2:$AQ$28,COLUMN(Coal!AN$2),FALSE)/VLOOKUP('BPoIFUfE-coal'!$A14,'BIFUbC-coal'!$A$1:$AQ$27,COLUMN('BIFUbC-coal'!AN$1),FALSE))</f>
        <v>1</v>
      </c>
      <c r="AO14">
        <f>IF(VLOOKUP('BPoIFUfE-coal'!$A14,'BIFUbC-coal'!$A$1:$AQ$27,COLUMN('BIFUbC-coal'!AO$1),FALSE)=0,1,VLOOKUP('BPoIFUfE-coal'!$A14,Coal!$A$2:$AQ$28,COLUMN(Coal!AO$2),FALSE)/VLOOKUP('BPoIFUfE-coal'!$A14,'BIFUbC-coal'!$A$1:$AQ$27,COLUMN('BIFUbC-coal'!AO$1),FALSE))</f>
        <v>1</v>
      </c>
      <c r="AP14">
        <f>IF(VLOOKUP('BPoIFUfE-coal'!$A14,'BIFUbC-coal'!$A$1:$AQ$27,COLUMN('BIFUbC-coal'!AP$1),FALSE)=0,1,VLOOKUP('BPoIFUfE-coal'!$A14,Coal!$A$2:$AQ$28,COLUMN(Coal!AP$2),FALSE)/VLOOKUP('BPoIFUfE-coal'!$A14,'BIFUbC-coal'!$A$1:$AQ$27,COLUMN('BIFUbC-coal'!AP$1),FALSE))</f>
        <v>1</v>
      </c>
      <c r="AQ14">
        <f>IF(VLOOKUP('BPoIFUfE-coal'!$A14,'BIFUbC-coal'!$A$1:$AQ$27,COLUMN('BIFUbC-coal'!AQ$1),FALSE)=0,1,VLOOKUP('BPoIFUfE-coal'!$A14,Coal!$A$2:$AQ$28,COLUMN(Coal!AQ$2),FALSE)/VLOOKUP('BPoIFUfE-coal'!$A14,'BIFUbC-coal'!$A$1:$AQ$27,COLUMN('BIFUbC-coal'!AQ$1),FALSE))</f>
        <v>1</v>
      </c>
    </row>
    <row r="15" spans="1:43">
      <c r="A15" s="37" t="s">
        <v>628</v>
      </c>
      <c r="B15">
        <f>IF(VLOOKUP('BPoIFUfE-coal'!$A15,'BIFUbC-coal'!$A$1:$AQ$27,COLUMN('BIFUbC-coal'!B$1),FALSE)=0,1,VLOOKUP('BPoIFUfE-coal'!$A15,Coal!$A$2:$AQ$28,COLUMN(Coal!B$2),FALSE)/VLOOKUP('BPoIFUfE-coal'!$A15,'BIFUbC-coal'!$A$1:$AQ$27,COLUMN('BIFUbC-coal'!B$1),FALSE))</f>
        <v>0.9468752830707432</v>
      </c>
      <c r="C15">
        <f>IF(VLOOKUP('BPoIFUfE-coal'!$A15,'BIFUbC-coal'!$A$1:$AQ$27,COLUMN('BIFUbC-coal'!C$1),FALSE)=0,1,VLOOKUP('BPoIFUfE-coal'!$A15,Coal!$A$2:$AQ$28,COLUMN(Coal!C$2),FALSE)/VLOOKUP('BPoIFUfE-coal'!$A15,'BIFUbC-coal'!$A$1:$AQ$27,COLUMN('BIFUbC-coal'!C$1),FALSE))</f>
        <v>0.94679846795306655</v>
      </c>
      <c r="D15">
        <f>IF(VLOOKUP('BPoIFUfE-coal'!$A15,'BIFUbC-coal'!$A$1:$AQ$27,COLUMN('BIFUbC-coal'!D$1),FALSE)=0,1,VLOOKUP('BPoIFUfE-coal'!$A15,Coal!$A$2:$AQ$28,COLUMN(Coal!D$2),FALSE)/VLOOKUP('BPoIFUfE-coal'!$A15,'BIFUbC-coal'!$A$1:$AQ$27,COLUMN('BIFUbC-coal'!D$1),FALSE))</f>
        <v>0.94676235911719442</v>
      </c>
      <c r="E15">
        <f>IF(VLOOKUP('BPoIFUfE-coal'!$A15,'BIFUbC-coal'!$A$1:$AQ$27,COLUMN('BIFUbC-coal'!E$1),FALSE)=0,1,VLOOKUP('BPoIFUfE-coal'!$A15,Coal!$A$2:$AQ$28,COLUMN(Coal!E$2),FALSE)/VLOOKUP('BPoIFUfE-coal'!$A15,'BIFUbC-coal'!$A$1:$AQ$27,COLUMN('BIFUbC-coal'!E$1),FALSE))</f>
        <v>0.94670696539537302</v>
      </c>
      <c r="F15">
        <f>IF(VLOOKUP('BPoIFUfE-coal'!$A15,'BIFUbC-coal'!$A$1:$AQ$27,COLUMN('BIFUbC-coal'!F$1),FALSE)=0,1,VLOOKUP('BPoIFUfE-coal'!$A15,Coal!$A$2:$AQ$28,COLUMN(Coal!F$2),FALSE)/VLOOKUP('BPoIFUfE-coal'!$A15,'BIFUbC-coal'!$A$1:$AQ$27,COLUMN('BIFUbC-coal'!F$1),FALSE))</f>
        <v>0.94665000160145596</v>
      </c>
      <c r="G15">
        <f>IF(VLOOKUP('BPoIFUfE-coal'!$A15,'BIFUbC-coal'!$A$1:$AQ$27,COLUMN('BIFUbC-coal'!G$1),FALSE)=0,1,VLOOKUP('BPoIFUfE-coal'!$A15,Coal!$A$2:$AQ$28,COLUMN(Coal!G$2),FALSE)/VLOOKUP('BPoIFUfE-coal'!$A15,'BIFUbC-coal'!$A$1:$AQ$27,COLUMN('BIFUbC-coal'!G$1),FALSE))</f>
        <v>0.94659156307608039</v>
      </c>
      <c r="H15">
        <f>IF(VLOOKUP('BPoIFUfE-coal'!$A15,'BIFUbC-coal'!$A$1:$AQ$27,COLUMN('BIFUbC-coal'!H$1),FALSE)=0,1,VLOOKUP('BPoIFUfE-coal'!$A15,Coal!$A$2:$AQ$28,COLUMN(Coal!H$2),FALSE)/VLOOKUP('BPoIFUfE-coal'!$A15,'BIFUbC-coal'!$A$1:$AQ$27,COLUMN('BIFUbC-coal'!H$1),FALSE))</f>
        <v>0.94653191567009864</v>
      </c>
      <c r="I15">
        <f>IF(VLOOKUP('BPoIFUfE-coal'!$A15,'BIFUbC-coal'!$A$1:$AQ$27,COLUMN('BIFUbC-coal'!I$1),FALSE)=0,1,VLOOKUP('BPoIFUfE-coal'!$A15,Coal!$A$2:$AQ$28,COLUMN(Coal!I$2),FALSE)/VLOOKUP('BPoIFUfE-coal'!$A15,'BIFUbC-coal'!$A$1:$AQ$27,COLUMN('BIFUbC-coal'!I$1),FALSE))</f>
        <v>0.94647091130337202</v>
      </c>
      <c r="J15">
        <f>IF(VLOOKUP('BPoIFUfE-coal'!$A15,'BIFUbC-coal'!$A$1:$AQ$27,COLUMN('BIFUbC-coal'!J$1),FALSE)=0,1,VLOOKUP('BPoIFUfE-coal'!$A15,Coal!$A$2:$AQ$28,COLUMN(Coal!J$2),FALSE)/VLOOKUP('BPoIFUfE-coal'!$A15,'BIFUbC-coal'!$A$1:$AQ$27,COLUMN('BIFUbC-coal'!J$1),FALSE))</f>
        <v>0.94640914374127694</v>
      </c>
      <c r="K15">
        <f>IF(VLOOKUP('BPoIFUfE-coal'!$A15,'BIFUbC-coal'!$A$1:$AQ$27,COLUMN('BIFUbC-coal'!K$1),FALSE)=0,1,VLOOKUP('BPoIFUfE-coal'!$A15,Coal!$A$2:$AQ$28,COLUMN(Coal!K$2),FALSE)/VLOOKUP('BPoIFUfE-coal'!$A15,'BIFUbC-coal'!$A$1:$AQ$27,COLUMN('BIFUbC-coal'!K$1),FALSE))</f>
        <v>0.94634661756459149</v>
      </c>
      <c r="L15">
        <f>IF(VLOOKUP('BPoIFUfE-coal'!$A15,'BIFUbC-coal'!$A$1:$AQ$27,COLUMN('BIFUbC-coal'!L$1),FALSE)=0,1,VLOOKUP('BPoIFUfE-coal'!$A15,Coal!$A$2:$AQ$28,COLUMN(Coal!L$2),FALSE)/VLOOKUP('BPoIFUfE-coal'!$A15,'BIFUbC-coal'!$A$1:$AQ$27,COLUMN('BIFUbC-coal'!L$1),FALSE))</f>
        <v>0.94628333572572643</v>
      </c>
      <c r="M15">
        <f>IF(VLOOKUP('BPoIFUfE-coal'!$A15,'BIFUbC-coal'!$A$1:$AQ$27,COLUMN('BIFUbC-coal'!M$1),FALSE)=0,1,VLOOKUP('BPoIFUfE-coal'!$A15,Coal!$A$2:$AQ$28,COLUMN(Coal!M$2),FALSE)/VLOOKUP('BPoIFUfE-coal'!$A15,'BIFUbC-coal'!$A$1:$AQ$27,COLUMN('BIFUbC-coal'!M$1),FALSE))</f>
        <v>0.94621847358304068</v>
      </c>
      <c r="N15">
        <f>IF(VLOOKUP('BPoIFUfE-coal'!$A15,'BIFUbC-coal'!$A$1:$AQ$27,COLUMN('BIFUbC-coal'!N$1),FALSE)=0,1,VLOOKUP('BPoIFUfE-coal'!$A15,Coal!$A$2:$AQ$28,COLUMN(Coal!N$2),FALSE)/VLOOKUP('BPoIFUfE-coal'!$A15,'BIFUbC-coal'!$A$1:$AQ$27,COLUMN('BIFUbC-coal'!N$1),FALSE))</f>
        <v>0.94615286999048576</v>
      </c>
      <c r="O15">
        <f>IF(VLOOKUP('BPoIFUfE-coal'!$A15,'BIFUbC-coal'!$A$1:$AQ$27,COLUMN('BIFUbC-coal'!O$1),FALSE)=0,1,VLOOKUP('BPoIFUfE-coal'!$A15,Coal!$A$2:$AQ$28,COLUMN(Coal!O$2),FALSE)/VLOOKUP('BPoIFUfE-coal'!$A15,'BIFUbC-coal'!$A$1:$AQ$27,COLUMN('BIFUbC-coal'!O$1),FALSE))</f>
        <v>0.94608652334402399</v>
      </c>
      <c r="P15">
        <f>IF(VLOOKUP('BPoIFUfE-coal'!$A15,'BIFUbC-coal'!$A$1:$AQ$27,COLUMN('BIFUbC-coal'!P$1),FALSE)=0,1,VLOOKUP('BPoIFUfE-coal'!$A15,Coal!$A$2:$AQ$28,COLUMN(Coal!P$2),FALSE)/VLOOKUP('BPoIFUfE-coal'!$A15,'BIFUbC-coal'!$A$1:$AQ$27,COLUMN('BIFUbC-coal'!P$1),FALSE))</f>
        <v>0.9460194311193949</v>
      </c>
      <c r="Q15">
        <f>IF(VLOOKUP('BPoIFUfE-coal'!$A15,'BIFUbC-coal'!$A$1:$AQ$27,COLUMN('BIFUbC-coal'!Q$1),FALSE)=0,1,VLOOKUP('BPoIFUfE-coal'!$A15,Coal!$A$2:$AQ$28,COLUMN(Coal!Q$2),FALSE)/VLOOKUP('BPoIFUfE-coal'!$A15,'BIFUbC-coal'!$A$1:$AQ$27,COLUMN('BIFUbC-coal'!Q$1),FALSE))</f>
        <v>0.94595158459454143</v>
      </c>
      <c r="R15">
        <f>IF(VLOOKUP('BPoIFUfE-coal'!$A15,'BIFUbC-coal'!$A$1:$AQ$27,COLUMN('BIFUbC-coal'!R$1),FALSE)=0,1,VLOOKUP('BPoIFUfE-coal'!$A15,Coal!$A$2:$AQ$28,COLUMN(Coal!R$2),FALSE)/VLOOKUP('BPoIFUfE-coal'!$A15,'BIFUbC-coal'!$A$1:$AQ$27,COLUMN('BIFUbC-coal'!R$1),FALSE))</f>
        <v>0.94588244416352196</v>
      </c>
      <c r="S15">
        <f>IF(VLOOKUP('BPoIFUfE-coal'!$A15,'BIFUbC-coal'!$A$1:$AQ$27,COLUMN('BIFUbC-coal'!S$1),FALSE)=0,1,VLOOKUP('BPoIFUfE-coal'!$A15,Coal!$A$2:$AQ$28,COLUMN(Coal!S$2),FALSE)/VLOOKUP('BPoIFUfE-coal'!$A15,'BIFUbC-coal'!$A$1:$AQ$27,COLUMN('BIFUbC-coal'!S$1),FALSE))</f>
        <v>0.94581307393565661</v>
      </c>
      <c r="T15">
        <f>IF(VLOOKUP('BPoIFUfE-coal'!$A15,'BIFUbC-coal'!$A$1:$AQ$27,COLUMN('BIFUbC-coal'!T$1),FALSE)=0,1,VLOOKUP('BPoIFUfE-coal'!$A15,Coal!$A$2:$AQ$28,COLUMN(Coal!T$2),FALSE)/VLOOKUP('BPoIFUfE-coal'!$A15,'BIFUbC-coal'!$A$1:$AQ$27,COLUMN('BIFUbC-coal'!T$1),FALSE))</f>
        <v>0.94574292477319555</v>
      </c>
      <c r="U15">
        <f>IF(VLOOKUP('BPoIFUfE-coal'!$A15,'BIFUbC-coal'!$A$1:$AQ$27,COLUMN('BIFUbC-coal'!U$1),FALSE)=0,1,VLOOKUP('BPoIFUfE-coal'!$A15,Coal!$A$2:$AQ$28,COLUMN(Coal!U$2),FALSE)/VLOOKUP('BPoIFUfE-coal'!$A15,'BIFUbC-coal'!$A$1:$AQ$27,COLUMN('BIFUbC-coal'!U$1),FALSE))</f>
        <v>0.94567198571158906</v>
      </c>
      <c r="V15">
        <f>IF(VLOOKUP('BPoIFUfE-coal'!$A15,'BIFUbC-coal'!$A$1:$AQ$27,COLUMN('BIFUbC-coal'!V$1),FALSE)=0,1,VLOOKUP('BPoIFUfE-coal'!$A15,Coal!$A$2:$AQ$28,COLUMN(Coal!V$2),FALSE)/VLOOKUP('BPoIFUfE-coal'!$A15,'BIFUbC-coal'!$A$1:$AQ$27,COLUMN('BIFUbC-coal'!V$1),FALSE))</f>
        <v>0.94560024533262954</v>
      </c>
      <c r="W15">
        <f>IF(VLOOKUP('BPoIFUfE-coal'!$A15,'BIFUbC-coal'!$A$1:$AQ$27,COLUMN('BIFUbC-coal'!W$1),FALSE)=0,1,VLOOKUP('BPoIFUfE-coal'!$A15,Coal!$A$2:$AQ$28,COLUMN(Coal!W$2),FALSE)/VLOOKUP('BPoIFUfE-coal'!$A15,'BIFUbC-coal'!$A$1:$AQ$27,COLUMN('BIFUbC-coal'!W$1),FALSE))</f>
        <v>0.94552737198939651</v>
      </c>
      <c r="X15">
        <f>IF(VLOOKUP('BPoIFUfE-coal'!$A15,'BIFUbC-coal'!$A$1:$AQ$27,COLUMN('BIFUbC-coal'!X$1),FALSE)=0,1,VLOOKUP('BPoIFUfE-coal'!$A15,Coal!$A$2:$AQ$28,COLUMN(Coal!X$2),FALSE)/VLOOKUP('BPoIFUfE-coal'!$A15,'BIFUbC-coal'!$A$1:$AQ$27,COLUMN('BIFUbC-coal'!X$1),FALSE))</f>
        <v>0.94545283148971848</v>
      </c>
      <c r="Y15">
        <f>IF(VLOOKUP('BPoIFUfE-coal'!$A15,'BIFUbC-coal'!$A$1:$AQ$27,COLUMN('BIFUbC-coal'!Y$1),FALSE)=0,1,VLOOKUP('BPoIFUfE-coal'!$A15,Coal!$A$2:$AQ$28,COLUMN(Coal!Y$2),FALSE)/VLOOKUP('BPoIFUfE-coal'!$A15,'BIFUbC-coal'!$A$1:$AQ$27,COLUMN('BIFUbC-coal'!Y$1),FALSE))</f>
        <v>0.94537713160781334</v>
      </c>
      <c r="Z15">
        <f>IF(VLOOKUP('BPoIFUfE-coal'!$A15,'BIFUbC-coal'!$A$1:$AQ$27,COLUMN('BIFUbC-coal'!Z$1),FALSE)=0,1,VLOOKUP('BPoIFUfE-coal'!$A15,Coal!$A$2:$AQ$28,COLUMN(Coal!Z$2),FALSE)/VLOOKUP('BPoIFUfE-coal'!$A15,'BIFUbC-coal'!$A$1:$AQ$27,COLUMN('BIFUbC-coal'!Z$1),FALSE))</f>
        <v>0.94530025714591903</v>
      </c>
      <c r="AA15">
        <f>IF(VLOOKUP('BPoIFUfE-coal'!$A15,'BIFUbC-coal'!$A$1:$AQ$27,COLUMN('BIFUbC-coal'!AA$1),FALSE)=0,1,VLOOKUP('BPoIFUfE-coal'!$A15,Coal!$A$2:$AQ$28,COLUMN(Coal!AA$2),FALSE)/VLOOKUP('BPoIFUfE-coal'!$A15,'BIFUbC-coal'!$A$1:$AQ$27,COLUMN('BIFUbC-coal'!AA$1),FALSE))</f>
        <v>0.94522218562665661</v>
      </c>
      <c r="AB15">
        <f>IF(VLOOKUP('BPoIFUfE-coal'!$A15,'BIFUbC-coal'!$A$1:$AQ$27,COLUMN('BIFUbC-coal'!AB$1),FALSE)=0,1,VLOOKUP('BPoIFUfE-coal'!$A15,Coal!$A$2:$AQ$28,COLUMN(Coal!AB$2),FALSE)/VLOOKUP('BPoIFUfE-coal'!$A15,'BIFUbC-coal'!$A$1:$AQ$27,COLUMN('BIFUbC-coal'!AB$1),FALSE))</f>
        <v>0.94514289769826376</v>
      </c>
      <c r="AC15">
        <f>IF(VLOOKUP('BPoIFUfE-coal'!$A15,'BIFUbC-coal'!$A$1:$AQ$27,COLUMN('BIFUbC-coal'!AC$1),FALSE)=0,1,VLOOKUP('BPoIFUfE-coal'!$A15,Coal!$A$2:$AQ$28,COLUMN(Coal!AC$2),FALSE)/VLOOKUP('BPoIFUfE-coal'!$A15,'BIFUbC-coal'!$A$1:$AQ$27,COLUMN('BIFUbC-coal'!AC$1),FALSE))</f>
        <v>0.94506237177323149</v>
      </c>
      <c r="AD15">
        <f>IF(VLOOKUP('BPoIFUfE-coal'!$A15,'BIFUbC-coal'!$A$1:$AQ$27,COLUMN('BIFUbC-coal'!AD$1),FALSE)=0,1,VLOOKUP('BPoIFUfE-coal'!$A15,Coal!$A$2:$AQ$28,COLUMN(Coal!AD$2),FALSE)/VLOOKUP('BPoIFUfE-coal'!$A15,'BIFUbC-coal'!$A$1:$AQ$27,COLUMN('BIFUbC-coal'!AD$1),FALSE))</f>
        <v>0.94498058390230133</v>
      </c>
      <c r="AE15">
        <f>IF(VLOOKUP('BPoIFUfE-coal'!$A15,'BIFUbC-coal'!$A$1:$AQ$27,COLUMN('BIFUbC-coal'!AE$1),FALSE)=0,1,VLOOKUP('BPoIFUfE-coal'!$A15,Coal!$A$2:$AQ$28,COLUMN(Coal!AE$2),FALSE)/VLOOKUP('BPoIFUfE-coal'!$A15,'BIFUbC-coal'!$A$1:$AQ$27,COLUMN('BIFUbC-coal'!AE$1),FALSE))</f>
        <v>0.94489750223300317</v>
      </c>
      <c r="AF15">
        <f>IF(VLOOKUP('BPoIFUfE-coal'!$A15,'BIFUbC-coal'!$A$1:$AQ$27,COLUMN('BIFUbC-coal'!AF$1),FALSE)=0,1,VLOOKUP('BPoIFUfE-coal'!$A15,Coal!$A$2:$AQ$28,COLUMN(Coal!AF$2),FALSE)/VLOOKUP('BPoIFUfE-coal'!$A15,'BIFUbC-coal'!$A$1:$AQ$27,COLUMN('BIFUbC-coal'!AF$1),FALSE))</f>
        <v>0.94481309750224918</v>
      </c>
      <c r="AG15">
        <f>IF(VLOOKUP('BPoIFUfE-coal'!$A15,'BIFUbC-coal'!$A$1:$AQ$27,COLUMN('BIFUbC-coal'!AG$1),FALSE)=0,1,VLOOKUP('BPoIFUfE-coal'!$A15,Coal!$A$2:$AQ$28,COLUMN(Coal!AG$2),FALSE)/VLOOKUP('BPoIFUfE-coal'!$A15,'BIFUbC-coal'!$A$1:$AQ$27,COLUMN('BIFUbC-coal'!AG$1),FALSE))</f>
        <v>0.94472733204665738</v>
      </c>
      <c r="AH15">
        <f>IF(VLOOKUP('BPoIFUfE-coal'!$A15,'BIFUbC-coal'!$A$1:$AQ$27,COLUMN('BIFUbC-coal'!AH$1),FALSE)=0,1,VLOOKUP('BPoIFUfE-coal'!$A15,Coal!$A$2:$AQ$28,COLUMN(Coal!AH$2),FALSE)/VLOOKUP('BPoIFUfE-coal'!$A15,'BIFUbC-coal'!$A$1:$AQ$27,COLUMN('BIFUbC-coal'!AH$1),FALSE))</f>
        <v>0.94463961406933339</v>
      </c>
      <c r="AI15">
        <f>IF(VLOOKUP('BPoIFUfE-coal'!$A15,'BIFUbC-coal'!$A$1:$AQ$27,COLUMN('BIFUbC-coal'!AI$1),FALSE)=0,1,VLOOKUP('BPoIFUfE-coal'!$A15,Coal!$A$2:$AQ$28,COLUMN(Coal!AI$2),FALSE)/VLOOKUP('BPoIFUfE-coal'!$A15,'BIFUbC-coal'!$A$1:$AQ$27,COLUMN('BIFUbC-coal'!AI$1),FALSE))</f>
        <v>0.94455044163915614</v>
      </c>
      <c r="AJ15">
        <f>IF(VLOOKUP('BPoIFUfE-coal'!$A15,'BIFUbC-coal'!$A$1:$AQ$27,COLUMN('BIFUbC-coal'!AJ$1),FALSE)=0,1,VLOOKUP('BPoIFUfE-coal'!$A15,Coal!$A$2:$AQ$28,COLUMN(Coal!AJ$2),FALSE)/VLOOKUP('BPoIFUfE-coal'!$A15,'BIFUbC-coal'!$A$1:$AQ$27,COLUMN('BIFUbC-coal'!AJ$1),FALSE))</f>
        <v>0.94445976377859431</v>
      </c>
      <c r="AK15">
        <f>IF(VLOOKUP('BPoIFUfE-coal'!$A15,'BIFUbC-coal'!$A$1:$AQ$27,COLUMN('BIFUbC-coal'!AK$1),FALSE)=0,1,VLOOKUP('BPoIFUfE-coal'!$A15,Coal!$A$2:$AQ$28,COLUMN(Coal!AK$2),FALSE)/VLOOKUP('BPoIFUfE-coal'!$A15,'BIFUbC-coal'!$A$1:$AQ$27,COLUMN('BIFUbC-coal'!AK$1),FALSE))</f>
        <v>0.94436752491739917</v>
      </c>
      <c r="AL15">
        <f>IF(VLOOKUP('BPoIFUfE-coal'!$A15,'BIFUbC-coal'!$A$1:$AQ$27,COLUMN('BIFUbC-coal'!AL$1),FALSE)=0,1,VLOOKUP('BPoIFUfE-coal'!$A15,Coal!$A$2:$AQ$28,COLUMN(Coal!AL$2),FALSE)/VLOOKUP('BPoIFUfE-coal'!$A15,'BIFUbC-coal'!$A$1:$AQ$27,COLUMN('BIFUbC-coal'!AL$1),FALSE))</f>
        <v>0.94427366441677141</v>
      </c>
      <c r="AM15">
        <f>IF(VLOOKUP('BPoIFUfE-coal'!$A15,'BIFUbC-coal'!$A$1:$AQ$27,COLUMN('BIFUbC-coal'!AM$1),FALSE)=0,1,VLOOKUP('BPoIFUfE-coal'!$A15,Coal!$A$2:$AQ$28,COLUMN(Coal!AM$2),FALSE)/VLOOKUP('BPoIFUfE-coal'!$A15,'BIFUbC-coal'!$A$1:$AQ$27,COLUMN('BIFUbC-coal'!AM$1),FALSE))</f>
        <v>0.94417810999852303</v>
      </c>
      <c r="AN15">
        <f>IF(VLOOKUP('BPoIFUfE-coal'!$A15,'BIFUbC-coal'!$A$1:$AQ$27,COLUMN('BIFUbC-coal'!AN$1),FALSE)=0,1,VLOOKUP('BPoIFUfE-coal'!$A15,Coal!$A$2:$AQ$28,COLUMN(Coal!AN$2),FALSE)/VLOOKUP('BPoIFUfE-coal'!$A15,'BIFUbC-coal'!$A$1:$AQ$27,COLUMN('BIFUbC-coal'!AN$1),FALSE))</f>
        <v>0.94408078885085023</v>
      </c>
      <c r="AO15">
        <f>IF(VLOOKUP('BPoIFUfE-coal'!$A15,'BIFUbC-coal'!$A$1:$AQ$27,COLUMN('BIFUbC-coal'!AO$1),FALSE)=0,1,VLOOKUP('BPoIFUfE-coal'!$A15,Coal!$A$2:$AQ$28,COLUMN(Coal!AO$2),FALSE)/VLOOKUP('BPoIFUfE-coal'!$A15,'BIFUbC-coal'!$A$1:$AQ$27,COLUMN('BIFUbC-coal'!AO$1),FALSE))</f>
        <v>0.94398161491107213</v>
      </c>
      <c r="AP15">
        <f>IF(VLOOKUP('BPoIFUfE-coal'!$A15,'BIFUbC-coal'!$A$1:$AQ$27,COLUMN('BIFUbC-coal'!AP$1),FALSE)=0,1,VLOOKUP('BPoIFUfE-coal'!$A15,Coal!$A$2:$AQ$28,COLUMN(Coal!AP$2),FALSE)/VLOOKUP('BPoIFUfE-coal'!$A15,'BIFUbC-coal'!$A$1:$AQ$27,COLUMN('BIFUbC-coal'!AP$1),FALSE))</f>
        <v>0.94388050024527981</v>
      </c>
      <c r="AQ15">
        <f>IF(VLOOKUP('BPoIFUfE-coal'!$A15,'BIFUbC-coal'!$A$1:$AQ$27,COLUMN('BIFUbC-coal'!AQ$1),FALSE)=0,1,VLOOKUP('BPoIFUfE-coal'!$A15,Coal!$A$2:$AQ$28,COLUMN(Coal!AQ$2),FALSE)/VLOOKUP('BPoIFUfE-coal'!$A15,'BIFUbC-coal'!$A$1:$AQ$27,COLUMN('BIFUbC-coal'!AQ$1),FALSE))</f>
        <v>0.94377734162338567</v>
      </c>
    </row>
    <row r="16" spans="1:43">
      <c r="A16" s="37" t="s">
        <v>629</v>
      </c>
      <c r="B16">
        <f>IF(VLOOKUP('BPoIFUfE-coal'!$A16,'BIFUbC-coal'!$A$1:$AQ$27,COLUMN('BIFUbC-coal'!B$1),FALSE)=0,1,VLOOKUP('BPoIFUfE-coal'!$A16,Coal!$A$2:$AQ$28,COLUMN(Coal!B$2),FALSE)/VLOOKUP('BPoIFUfE-coal'!$A16,'BIFUbC-coal'!$A$1:$AQ$27,COLUMN('BIFUbC-coal'!B$1),FALSE))</f>
        <v>0.92412391480472422</v>
      </c>
      <c r="C16">
        <f>IF(VLOOKUP('BPoIFUfE-coal'!$A16,'BIFUbC-coal'!$A$1:$AQ$27,COLUMN('BIFUbC-coal'!C$1),FALSE)=0,1,VLOOKUP('BPoIFUfE-coal'!$A16,Coal!$A$2:$AQ$28,COLUMN(Coal!C$2),FALSE)/VLOOKUP('BPoIFUfE-coal'!$A16,'BIFUbC-coal'!$A$1:$AQ$27,COLUMN('BIFUbC-coal'!C$1),FALSE))</f>
        <v>0.92411291645485838</v>
      </c>
      <c r="D16">
        <f>IF(VLOOKUP('BPoIFUfE-coal'!$A16,'BIFUbC-coal'!$A$1:$AQ$27,COLUMN('BIFUbC-coal'!D$1),FALSE)=0,1,VLOOKUP('BPoIFUfE-coal'!$A16,Coal!$A$2:$AQ$28,COLUMN(Coal!D$2),FALSE)/VLOOKUP('BPoIFUfE-coal'!$A16,'BIFUbC-coal'!$A$1:$AQ$27,COLUMN('BIFUbC-coal'!D$1),FALSE))</f>
        <v>0.92410657245779315</v>
      </c>
      <c r="E16">
        <f>IF(VLOOKUP('BPoIFUfE-coal'!$A16,'BIFUbC-coal'!$A$1:$AQ$27,COLUMN('BIFUbC-coal'!E$1),FALSE)=0,1,VLOOKUP('BPoIFUfE-coal'!$A16,Coal!$A$2:$AQ$28,COLUMN(Coal!E$2),FALSE)/VLOOKUP('BPoIFUfE-coal'!$A16,'BIFUbC-coal'!$A$1:$AQ$27,COLUMN('BIFUbC-coal'!E$1),FALSE))</f>
        <v>0.92409802230870652</v>
      </c>
      <c r="F16">
        <f>IF(VLOOKUP('BPoIFUfE-coal'!$A16,'BIFUbC-coal'!$A$1:$AQ$27,COLUMN('BIFUbC-coal'!F$1),FALSE)=0,1,VLOOKUP('BPoIFUfE-coal'!$A16,Coal!$A$2:$AQ$28,COLUMN(Coal!F$2),FALSE)/VLOOKUP('BPoIFUfE-coal'!$A16,'BIFUbC-coal'!$A$1:$AQ$27,COLUMN('BIFUbC-coal'!F$1),FALSE))</f>
        <v>0.92408929248893668</v>
      </c>
      <c r="G16">
        <f>IF(VLOOKUP('BPoIFUfE-coal'!$A16,'BIFUbC-coal'!$A$1:$AQ$27,COLUMN('BIFUbC-coal'!G$1),FALSE)=0,1,VLOOKUP('BPoIFUfE-coal'!$A16,Coal!$A$2:$AQ$28,COLUMN(Coal!G$2),FALSE)/VLOOKUP('BPoIFUfE-coal'!$A16,'BIFUbC-coal'!$A$1:$AQ$27,COLUMN('BIFUbC-coal'!G$1),FALSE))</f>
        <v>0.92408039473267534</v>
      </c>
      <c r="H16">
        <f>IF(VLOOKUP('BPoIFUfE-coal'!$A16,'BIFUbC-coal'!$A$1:$AQ$27,COLUMN('BIFUbC-coal'!H$1),FALSE)=0,1,VLOOKUP('BPoIFUfE-coal'!$A16,Coal!$A$2:$AQ$28,COLUMN(Coal!H$2),FALSE)/VLOOKUP('BPoIFUfE-coal'!$A16,'BIFUbC-coal'!$A$1:$AQ$27,COLUMN('BIFUbC-coal'!H$1),FALSE))</f>
        <v>0.92407136002781864</v>
      </c>
      <c r="I16">
        <f>IF(VLOOKUP('BPoIFUfE-coal'!$A16,'BIFUbC-coal'!$A$1:$AQ$27,COLUMN('BIFUbC-coal'!I$1),FALSE)=0,1,VLOOKUP('BPoIFUfE-coal'!$A16,Coal!$A$2:$AQ$28,COLUMN(Coal!I$2),FALSE)/VLOOKUP('BPoIFUfE-coal'!$A16,'BIFUbC-coal'!$A$1:$AQ$27,COLUMN('BIFUbC-coal'!I$1),FALSE))</f>
        <v>0.92406217233403065</v>
      </c>
      <c r="J16">
        <f>IF(VLOOKUP('BPoIFUfE-coal'!$A16,'BIFUbC-coal'!$A$1:$AQ$27,COLUMN('BIFUbC-coal'!J$1),FALSE)=0,1,VLOOKUP('BPoIFUfE-coal'!$A16,Coal!$A$2:$AQ$28,COLUMN(Coal!J$2),FALSE)/VLOOKUP('BPoIFUfE-coal'!$A16,'BIFUbC-coal'!$A$1:$AQ$27,COLUMN('BIFUbC-coal'!J$1),FALSE))</f>
        <v>0.92405289946518776</v>
      </c>
      <c r="K16">
        <f>IF(VLOOKUP('BPoIFUfE-coal'!$A16,'BIFUbC-coal'!$A$1:$AQ$27,COLUMN('BIFUbC-coal'!K$1),FALSE)=0,1,VLOOKUP('BPoIFUfE-coal'!$A16,Coal!$A$2:$AQ$28,COLUMN(Coal!K$2),FALSE)/VLOOKUP('BPoIFUfE-coal'!$A16,'BIFUbC-coal'!$A$1:$AQ$27,COLUMN('BIFUbC-coal'!K$1),FALSE))</f>
        <v>0.9240435423473653</v>
      </c>
      <c r="L16">
        <f>IF(VLOOKUP('BPoIFUfE-coal'!$A16,'BIFUbC-coal'!$A$1:$AQ$27,COLUMN('BIFUbC-coal'!L$1),FALSE)=0,1,VLOOKUP('BPoIFUfE-coal'!$A16,Coal!$A$2:$AQ$28,COLUMN(Coal!L$2),FALSE)/VLOOKUP('BPoIFUfE-coal'!$A16,'BIFUbC-coal'!$A$1:$AQ$27,COLUMN('BIFUbC-coal'!L$1),FALSE))</f>
        <v>0.92403410172228073</v>
      </c>
      <c r="M16">
        <f>IF(VLOOKUP('BPoIFUfE-coal'!$A16,'BIFUbC-coal'!$A$1:$AQ$27,COLUMN('BIFUbC-coal'!M$1),FALSE)=0,1,VLOOKUP('BPoIFUfE-coal'!$A16,Coal!$A$2:$AQ$28,COLUMN(Coal!M$2),FALSE)/VLOOKUP('BPoIFUfE-coal'!$A16,'BIFUbC-coal'!$A$1:$AQ$27,COLUMN('BIFUbC-coal'!M$1),FALSE))</f>
        <v>0.92402448554195127</v>
      </c>
      <c r="N16">
        <f>IF(VLOOKUP('BPoIFUfE-coal'!$A16,'BIFUbC-coal'!$A$1:$AQ$27,COLUMN('BIFUbC-coal'!N$1),FALSE)=0,1,VLOOKUP('BPoIFUfE-coal'!$A16,Coal!$A$2:$AQ$28,COLUMN(Coal!N$2),FALSE)/VLOOKUP('BPoIFUfE-coal'!$A16,'BIFUbC-coal'!$A$1:$AQ$27,COLUMN('BIFUbC-coal'!N$1),FALSE))</f>
        <v>0.92401478866908104</v>
      </c>
      <c r="O16">
        <f>IF(VLOOKUP('BPoIFUfE-coal'!$A16,'BIFUbC-coal'!$A$1:$AQ$27,COLUMN('BIFUbC-coal'!O$1),FALSE)=0,1,VLOOKUP('BPoIFUfE-coal'!$A16,Coal!$A$2:$AQ$28,COLUMN(Coal!O$2),FALSE)/VLOOKUP('BPoIFUfE-coal'!$A16,'BIFUbC-coal'!$A$1:$AQ$27,COLUMN('BIFUbC-coal'!O$1),FALSE))</f>
        <v>0.92400501133510926</v>
      </c>
      <c r="P16">
        <f>IF(VLOOKUP('BPoIFUfE-coal'!$A16,'BIFUbC-coal'!$A$1:$AQ$27,COLUMN('BIFUbC-coal'!P$1),FALSE)=0,1,VLOOKUP('BPoIFUfE-coal'!$A16,Coal!$A$2:$AQ$28,COLUMN(Coal!P$2),FALSE)/VLOOKUP('BPoIFUfE-coal'!$A16,'BIFUbC-coal'!$A$1:$AQ$27,COLUMN('BIFUbC-coal'!P$1),FALSE))</f>
        <v>0.92399515367284302</v>
      </c>
      <c r="Q16">
        <f>IF(VLOOKUP('BPoIFUfE-coal'!$A16,'BIFUbC-coal'!$A$1:$AQ$27,COLUMN('BIFUbC-coal'!Q$1),FALSE)=0,1,VLOOKUP('BPoIFUfE-coal'!$A16,Coal!$A$2:$AQ$28,COLUMN(Coal!Q$2),FALSE)/VLOOKUP('BPoIFUfE-coal'!$A16,'BIFUbC-coal'!$A$1:$AQ$27,COLUMN('BIFUbC-coal'!Q$1),FALSE))</f>
        <v>0.92398521513107035</v>
      </c>
      <c r="R16">
        <f>IF(VLOOKUP('BPoIFUfE-coal'!$A16,'BIFUbC-coal'!$A$1:$AQ$27,COLUMN('BIFUbC-coal'!R$1),FALSE)=0,1,VLOOKUP('BPoIFUfE-coal'!$A16,Coal!$A$2:$AQ$28,COLUMN(Coal!R$2),FALSE)/VLOOKUP('BPoIFUfE-coal'!$A16,'BIFUbC-coal'!$A$1:$AQ$27,COLUMN('BIFUbC-coal'!R$1),FALSE))</f>
        <v>0.92397513630773276</v>
      </c>
      <c r="S16">
        <f>IF(VLOOKUP('BPoIFUfE-coal'!$A16,'BIFUbC-coal'!$A$1:$AQ$27,COLUMN('BIFUbC-coal'!S$1),FALSE)=0,1,VLOOKUP('BPoIFUfE-coal'!$A16,Coal!$A$2:$AQ$28,COLUMN(Coal!S$2),FALSE)/VLOOKUP('BPoIFUfE-coal'!$A16,'BIFUbC-coal'!$A$1:$AQ$27,COLUMN('BIFUbC-coal'!S$1),FALSE))</f>
        <v>0.92396503575610534</v>
      </c>
      <c r="T16">
        <f>IF(VLOOKUP('BPoIFUfE-coal'!$A16,'BIFUbC-coal'!$A$1:$AQ$27,COLUMN('BIFUbC-coal'!T$1),FALSE)=0,1,VLOOKUP('BPoIFUfE-coal'!$A16,Coal!$A$2:$AQ$28,COLUMN(Coal!T$2),FALSE)/VLOOKUP('BPoIFUfE-coal'!$A16,'BIFUbC-coal'!$A$1:$AQ$27,COLUMN('BIFUbC-coal'!T$1),FALSE))</f>
        <v>0.92395485290185186</v>
      </c>
      <c r="U16">
        <f>IF(VLOOKUP('BPoIFUfE-coal'!$A16,'BIFUbC-coal'!$A$1:$AQ$27,COLUMN('BIFUbC-coal'!U$1),FALSE)=0,1,VLOOKUP('BPoIFUfE-coal'!$A16,Coal!$A$2:$AQ$28,COLUMN(Coal!U$2),FALSE)/VLOOKUP('BPoIFUfE-coal'!$A16,'BIFUbC-coal'!$A$1:$AQ$27,COLUMN('BIFUbC-coal'!U$1),FALSE))</f>
        <v>0.92394458698993376</v>
      </c>
      <c r="V16">
        <f>IF(VLOOKUP('BPoIFUfE-coal'!$A16,'BIFUbC-coal'!$A$1:$AQ$27,COLUMN('BIFUbC-coal'!V$1),FALSE)=0,1,VLOOKUP('BPoIFUfE-coal'!$A16,Coal!$A$2:$AQ$28,COLUMN(Coal!V$2),FALSE)/VLOOKUP('BPoIFUfE-coal'!$A16,'BIFUbC-coal'!$A$1:$AQ$27,COLUMN('BIFUbC-coal'!V$1),FALSE))</f>
        <v>0.92393423722909007</v>
      </c>
      <c r="W16">
        <f>IF(VLOOKUP('BPoIFUfE-coal'!$A16,'BIFUbC-coal'!$A$1:$AQ$27,COLUMN('BIFUbC-coal'!W$1),FALSE)=0,1,VLOOKUP('BPoIFUfE-coal'!$A16,Coal!$A$2:$AQ$28,COLUMN(Coal!W$2),FALSE)/VLOOKUP('BPoIFUfE-coal'!$A16,'BIFUbC-coal'!$A$1:$AQ$27,COLUMN('BIFUbC-coal'!W$1),FALSE))</f>
        <v>0.92392376775099849</v>
      </c>
      <c r="X16">
        <f>IF(VLOOKUP('BPoIFUfE-coal'!$A16,'BIFUbC-coal'!$A$1:$AQ$27,COLUMN('BIFUbC-coal'!X$1),FALSE)=0,1,VLOOKUP('BPoIFUfE-coal'!$A16,Coal!$A$2:$AQ$28,COLUMN(Coal!X$2),FALSE)/VLOOKUP('BPoIFUfE-coal'!$A16,'BIFUbC-coal'!$A$1:$AQ$27,COLUMN('BIFUbC-coal'!X$1),FALSE))</f>
        <v>0.92391312090180677</v>
      </c>
      <c r="Y16">
        <f>IF(VLOOKUP('BPoIFUfE-coal'!$A16,'BIFUbC-coal'!$A$1:$AQ$27,COLUMN('BIFUbC-coal'!Y$1),FALSE)=0,1,VLOOKUP('BPoIFUfE-coal'!$A16,Coal!$A$2:$AQ$28,COLUMN(Coal!Y$2),FALSE)/VLOOKUP('BPoIFUfE-coal'!$A16,'BIFUbC-coal'!$A$1:$AQ$27,COLUMN('BIFUbC-coal'!Y$1),FALSE))</f>
        <v>0.92390235323254577</v>
      </c>
      <c r="Z16">
        <f>IF(VLOOKUP('BPoIFUfE-coal'!$A16,'BIFUbC-coal'!$A$1:$AQ$27,COLUMN('BIFUbC-coal'!Z$1),FALSE)=0,1,VLOOKUP('BPoIFUfE-coal'!$A16,Coal!$A$2:$AQ$28,COLUMN(Coal!Z$2),FALSE)/VLOOKUP('BPoIFUfE-coal'!$A16,'BIFUbC-coal'!$A$1:$AQ$27,COLUMN('BIFUbC-coal'!Z$1),FALSE))</f>
        <v>0.92389146387181309</v>
      </c>
      <c r="AA16">
        <f>IF(VLOOKUP('BPoIFUfE-coal'!$A16,'BIFUbC-coal'!$A$1:$AQ$27,COLUMN('BIFUbC-coal'!AA$1),FALSE)=0,1,VLOOKUP('BPoIFUfE-coal'!$A16,Coal!$A$2:$AQ$28,COLUMN(Coal!AA$2),FALSE)/VLOOKUP('BPoIFUfE-coal'!$A16,'BIFUbC-coal'!$A$1:$AQ$27,COLUMN('BIFUbC-coal'!AA$1),FALSE))</f>
        <v>0.92388045118257922</v>
      </c>
      <c r="AB16">
        <f>IF(VLOOKUP('BPoIFUfE-coal'!$A16,'BIFUbC-coal'!$A$1:$AQ$27,COLUMN('BIFUbC-coal'!AB$1),FALSE)=0,1,VLOOKUP('BPoIFUfE-coal'!$A16,Coal!$A$2:$AQ$28,COLUMN(Coal!AB$2),FALSE)/VLOOKUP('BPoIFUfE-coal'!$A16,'BIFUbC-coal'!$A$1:$AQ$27,COLUMN('BIFUbC-coal'!AB$1),FALSE))</f>
        <v>0.92386931389860083</v>
      </c>
      <c r="AC16">
        <f>IF(VLOOKUP('BPoIFUfE-coal'!$A16,'BIFUbC-coal'!$A$1:$AQ$27,COLUMN('BIFUbC-coal'!AC$1),FALSE)=0,1,VLOOKUP('BPoIFUfE-coal'!$A16,Coal!$A$2:$AQ$28,COLUMN(Coal!AC$2),FALSE)/VLOOKUP('BPoIFUfE-coal'!$A16,'BIFUbC-coal'!$A$1:$AQ$27,COLUMN('BIFUbC-coal'!AC$1),FALSE))</f>
        <v>0.92385805054185743</v>
      </c>
      <c r="AD16">
        <f>IF(VLOOKUP('BPoIFUfE-coal'!$A16,'BIFUbC-coal'!$A$1:$AQ$27,COLUMN('BIFUbC-coal'!AD$1),FALSE)=0,1,VLOOKUP('BPoIFUfE-coal'!$A16,Coal!$A$2:$AQ$28,COLUMN(Coal!AD$2),FALSE)/VLOOKUP('BPoIFUfE-coal'!$A16,'BIFUbC-coal'!$A$1:$AQ$27,COLUMN('BIFUbC-coal'!AD$1),FALSE))</f>
        <v>0.9238466594125988</v>
      </c>
      <c r="AE16">
        <f>IF(VLOOKUP('BPoIFUfE-coal'!$A16,'BIFUbC-coal'!$A$1:$AQ$27,COLUMN('BIFUbC-coal'!AE$1),FALSE)=0,1,VLOOKUP('BPoIFUfE-coal'!$A16,Coal!$A$2:$AQ$28,COLUMN(Coal!AE$2),FALSE)/VLOOKUP('BPoIFUfE-coal'!$A16,'BIFUbC-coal'!$A$1:$AQ$27,COLUMN('BIFUbC-coal'!AE$1),FALSE))</f>
        <v>0.92383513799842421</v>
      </c>
      <c r="AF16">
        <f>IF(VLOOKUP('BPoIFUfE-coal'!$A16,'BIFUbC-coal'!$A$1:$AQ$27,COLUMN('BIFUbC-coal'!AF$1),FALSE)=0,1,VLOOKUP('BPoIFUfE-coal'!$A16,Coal!$A$2:$AQ$28,COLUMN(Coal!AF$2),FALSE)/VLOOKUP('BPoIFUfE-coal'!$A16,'BIFUbC-coal'!$A$1:$AQ$27,COLUMN('BIFUbC-coal'!AF$1),FALSE))</f>
        <v>0.92382348410966031</v>
      </c>
      <c r="AG16">
        <f>IF(VLOOKUP('BPoIFUfE-coal'!$A16,'BIFUbC-coal'!$A$1:$AQ$27,COLUMN('BIFUbC-coal'!AG$1),FALSE)=0,1,VLOOKUP('BPoIFUfE-coal'!$A16,Coal!$A$2:$AQ$28,COLUMN(Coal!AG$2),FALSE)/VLOOKUP('BPoIFUfE-coal'!$A16,'BIFUbC-coal'!$A$1:$AQ$27,COLUMN('BIFUbC-coal'!AG$1),FALSE))</f>
        <v>0.92381169470319346</v>
      </c>
      <c r="AH16">
        <f>IF(VLOOKUP('BPoIFUfE-coal'!$A16,'BIFUbC-coal'!$A$1:$AQ$27,COLUMN('BIFUbC-coal'!AH$1),FALSE)=0,1,VLOOKUP('BPoIFUfE-coal'!$A16,Coal!$A$2:$AQ$28,COLUMN(Coal!AH$2),FALSE)/VLOOKUP('BPoIFUfE-coal'!$A16,'BIFUbC-coal'!$A$1:$AQ$27,COLUMN('BIFUbC-coal'!AH$1),FALSE))</f>
        <v>0.92379970780680776</v>
      </c>
      <c r="AI16">
        <f>IF(VLOOKUP('BPoIFUfE-coal'!$A16,'BIFUbC-coal'!$A$1:$AQ$27,COLUMN('BIFUbC-coal'!AI$1),FALSE)=0,1,VLOOKUP('BPoIFUfE-coal'!$A16,Coal!$A$2:$AQ$28,COLUMN(Coal!AI$2),FALSE)/VLOOKUP('BPoIFUfE-coal'!$A16,'BIFUbC-coal'!$A$1:$AQ$27,COLUMN('BIFUbC-coal'!AI$1),FALSE))</f>
        <v>0.92378757785746102</v>
      </c>
      <c r="AJ16">
        <f>IF(VLOOKUP('BPoIFUfE-coal'!$A16,'BIFUbC-coal'!$A$1:$AQ$27,COLUMN('BIFUbC-coal'!AJ$1),FALSE)=0,1,VLOOKUP('BPoIFUfE-coal'!$A16,Coal!$A$2:$AQ$28,COLUMN(Coal!AJ$2),FALSE)/VLOOKUP('BPoIFUfE-coal'!$A16,'BIFUbC-coal'!$A$1:$AQ$27,COLUMN('BIFUbC-coal'!AJ$1),FALSE))</f>
        <v>0.92377530059213464</v>
      </c>
      <c r="AK16">
        <f>IF(VLOOKUP('BPoIFUfE-coal'!$A16,'BIFUbC-coal'!$A$1:$AQ$27,COLUMN('BIFUbC-coal'!AK$1),FALSE)=0,1,VLOOKUP('BPoIFUfE-coal'!$A16,Coal!$A$2:$AQ$28,COLUMN(Coal!AK$2),FALSE)/VLOOKUP('BPoIFUfE-coal'!$A16,'BIFUbC-coal'!$A$1:$AQ$27,COLUMN('BIFUbC-coal'!AK$1),FALSE))</f>
        <v>0.92376287133790169</v>
      </c>
      <c r="AL16">
        <f>IF(VLOOKUP('BPoIFUfE-coal'!$A16,'BIFUbC-coal'!$A$1:$AQ$27,COLUMN('BIFUbC-coal'!AL$1),FALSE)=0,1,VLOOKUP('BPoIFUfE-coal'!$A16,Coal!$A$2:$AQ$28,COLUMN(Coal!AL$2),FALSE)/VLOOKUP('BPoIFUfE-coal'!$A16,'BIFUbC-coal'!$A$1:$AQ$27,COLUMN('BIFUbC-coal'!AL$1),FALSE))</f>
        <v>0.92375028497081679</v>
      </c>
      <c r="AM16">
        <f>IF(VLOOKUP('BPoIFUfE-coal'!$A16,'BIFUbC-coal'!$A$1:$AQ$27,COLUMN('BIFUbC-coal'!AM$1),FALSE)=0,1,VLOOKUP('BPoIFUfE-coal'!$A16,Coal!$A$2:$AQ$28,COLUMN(Coal!AM$2),FALSE)/VLOOKUP('BPoIFUfE-coal'!$A16,'BIFUbC-coal'!$A$1:$AQ$27,COLUMN('BIFUbC-coal'!AM$1),FALSE))</f>
        <v>0.92373753523693347</v>
      </c>
      <c r="AN16">
        <f>IF(VLOOKUP('BPoIFUfE-coal'!$A16,'BIFUbC-coal'!$A$1:$AQ$27,COLUMN('BIFUbC-coal'!AN$1),FALSE)=0,1,VLOOKUP('BPoIFUfE-coal'!$A16,Coal!$A$2:$AQ$28,COLUMN(Coal!AN$2),FALSE)/VLOOKUP('BPoIFUfE-coal'!$A16,'BIFUbC-coal'!$A$1:$AQ$27,COLUMN('BIFUbC-coal'!AN$1),FALSE))</f>
        <v>0.92372461593441002</v>
      </c>
      <c r="AO16">
        <f>IF(VLOOKUP('BPoIFUfE-coal'!$A16,'BIFUbC-coal'!$A$1:$AQ$27,COLUMN('BIFUbC-coal'!AO$1),FALSE)=0,1,VLOOKUP('BPoIFUfE-coal'!$A16,Coal!$A$2:$AQ$28,COLUMN(Coal!AO$2),FALSE)/VLOOKUP('BPoIFUfE-coal'!$A16,'BIFUbC-coal'!$A$1:$AQ$27,COLUMN('BIFUbC-coal'!AO$1),FALSE))</f>
        <v>0.92371151959194864</v>
      </c>
      <c r="AP16">
        <f>IF(VLOOKUP('BPoIFUfE-coal'!$A16,'BIFUbC-coal'!$A$1:$AQ$27,COLUMN('BIFUbC-coal'!AP$1),FALSE)=0,1,VLOOKUP('BPoIFUfE-coal'!$A16,Coal!$A$2:$AQ$28,COLUMN(Coal!AP$2),FALSE)/VLOOKUP('BPoIFUfE-coal'!$A16,'BIFUbC-coal'!$A$1:$AQ$27,COLUMN('BIFUbC-coal'!AP$1),FALSE))</f>
        <v>0.923698238675843</v>
      </c>
      <c r="AQ16">
        <f>IF(VLOOKUP('BPoIFUfE-coal'!$A16,'BIFUbC-coal'!$A$1:$AQ$27,COLUMN('BIFUbC-coal'!AQ$1),FALSE)=0,1,VLOOKUP('BPoIFUfE-coal'!$A16,Coal!$A$2:$AQ$28,COLUMN(Coal!AQ$2),FALSE)/VLOOKUP('BPoIFUfE-coal'!$A16,'BIFUbC-coal'!$A$1:$AQ$27,COLUMN('BIFUbC-coal'!AQ$1),FALSE))</f>
        <v>0.92368476420701362</v>
      </c>
    </row>
    <row r="17" spans="1:43">
      <c r="A17" s="37" t="s">
        <v>630</v>
      </c>
      <c r="B17">
        <f>IF(VLOOKUP('BPoIFUfE-coal'!$A17,'BIFUbC-coal'!$A$1:$AQ$27,COLUMN('BIFUbC-coal'!B$1),FALSE)=0,1,VLOOKUP('BPoIFUfE-coal'!$A17,Coal!$A$2:$AQ$28,COLUMN(Coal!B$2),FALSE)/VLOOKUP('BPoIFUfE-coal'!$A17,'BIFUbC-coal'!$A$1:$AQ$27,COLUMN('BIFUbC-coal'!B$1),FALSE))</f>
        <v>1</v>
      </c>
      <c r="C17">
        <f>IF(VLOOKUP('BPoIFUfE-coal'!$A17,'BIFUbC-coal'!$A$1:$AQ$27,COLUMN('BIFUbC-coal'!C$1),FALSE)=0,1,VLOOKUP('BPoIFUfE-coal'!$A17,Coal!$A$2:$AQ$28,COLUMN(Coal!C$2),FALSE)/VLOOKUP('BPoIFUfE-coal'!$A17,'BIFUbC-coal'!$A$1:$AQ$27,COLUMN('BIFUbC-coal'!C$1),FALSE))</f>
        <v>1</v>
      </c>
      <c r="D17">
        <f>IF(VLOOKUP('BPoIFUfE-coal'!$A17,'BIFUbC-coal'!$A$1:$AQ$27,COLUMN('BIFUbC-coal'!D$1),FALSE)=0,1,VLOOKUP('BPoIFUfE-coal'!$A17,Coal!$A$2:$AQ$28,COLUMN(Coal!D$2),FALSE)/VLOOKUP('BPoIFUfE-coal'!$A17,'BIFUbC-coal'!$A$1:$AQ$27,COLUMN('BIFUbC-coal'!D$1),FALSE))</f>
        <v>1</v>
      </c>
      <c r="E17">
        <f>IF(VLOOKUP('BPoIFUfE-coal'!$A17,'BIFUbC-coal'!$A$1:$AQ$27,COLUMN('BIFUbC-coal'!E$1),FALSE)=0,1,VLOOKUP('BPoIFUfE-coal'!$A17,Coal!$A$2:$AQ$28,COLUMN(Coal!E$2),FALSE)/VLOOKUP('BPoIFUfE-coal'!$A17,'BIFUbC-coal'!$A$1:$AQ$27,COLUMN('BIFUbC-coal'!E$1),FALSE))</f>
        <v>1</v>
      </c>
      <c r="F17">
        <f>IF(VLOOKUP('BPoIFUfE-coal'!$A17,'BIFUbC-coal'!$A$1:$AQ$27,COLUMN('BIFUbC-coal'!F$1),FALSE)=0,1,VLOOKUP('BPoIFUfE-coal'!$A17,Coal!$A$2:$AQ$28,COLUMN(Coal!F$2),FALSE)/VLOOKUP('BPoIFUfE-coal'!$A17,'BIFUbC-coal'!$A$1:$AQ$27,COLUMN('BIFUbC-coal'!F$1),FALSE))</f>
        <v>1</v>
      </c>
      <c r="G17">
        <f>IF(VLOOKUP('BPoIFUfE-coal'!$A17,'BIFUbC-coal'!$A$1:$AQ$27,COLUMN('BIFUbC-coal'!G$1),FALSE)=0,1,VLOOKUP('BPoIFUfE-coal'!$A17,Coal!$A$2:$AQ$28,COLUMN(Coal!G$2),FALSE)/VLOOKUP('BPoIFUfE-coal'!$A17,'BIFUbC-coal'!$A$1:$AQ$27,COLUMN('BIFUbC-coal'!G$1),FALSE))</f>
        <v>1</v>
      </c>
      <c r="H17">
        <f>IF(VLOOKUP('BPoIFUfE-coal'!$A17,'BIFUbC-coal'!$A$1:$AQ$27,COLUMN('BIFUbC-coal'!H$1),FALSE)=0,1,VLOOKUP('BPoIFUfE-coal'!$A17,Coal!$A$2:$AQ$28,COLUMN(Coal!H$2),FALSE)/VLOOKUP('BPoIFUfE-coal'!$A17,'BIFUbC-coal'!$A$1:$AQ$27,COLUMN('BIFUbC-coal'!H$1),FALSE))</f>
        <v>1</v>
      </c>
      <c r="I17">
        <f>IF(VLOOKUP('BPoIFUfE-coal'!$A17,'BIFUbC-coal'!$A$1:$AQ$27,COLUMN('BIFUbC-coal'!I$1),FALSE)=0,1,VLOOKUP('BPoIFUfE-coal'!$A17,Coal!$A$2:$AQ$28,COLUMN(Coal!I$2),FALSE)/VLOOKUP('BPoIFUfE-coal'!$A17,'BIFUbC-coal'!$A$1:$AQ$27,COLUMN('BIFUbC-coal'!I$1),FALSE))</f>
        <v>1</v>
      </c>
      <c r="J17">
        <f>IF(VLOOKUP('BPoIFUfE-coal'!$A17,'BIFUbC-coal'!$A$1:$AQ$27,COLUMN('BIFUbC-coal'!J$1),FALSE)=0,1,VLOOKUP('BPoIFUfE-coal'!$A17,Coal!$A$2:$AQ$28,COLUMN(Coal!J$2),FALSE)/VLOOKUP('BPoIFUfE-coal'!$A17,'BIFUbC-coal'!$A$1:$AQ$27,COLUMN('BIFUbC-coal'!J$1),FALSE))</f>
        <v>1</v>
      </c>
      <c r="K17">
        <f>IF(VLOOKUP('BPoIFUfE-coal'!$A17,'BIFUbC-coal'!$A$1:$AQ$27,COLUMN('BIFUbC-coal'!K$1),FALSE)=0,1,VLOOKUP('BPoIFUfE-coal'!$A17,Coal!$A$2:$AQ$28,COLUMN(Coal!K$2),FALSE)/VLOOKUP('BPoIFUfE-coal'!$A17,'BIFUbC-coal'!$A$1:$AQ$27,COLUMN('BIFUbC-coal'!K$1),FALSE))</f>
        <v>1</v>
      </c>
      <c r="L17">
        <f>IF(VLOOKUP('BPoIFUfE-coal'!$A17,'BIFUbC-coal'!$A$1:$AQ$27,COLUMN('BIFUbC-coal'!L$1),FALSE)=0,1,VLOOKUP('BPoIFUfE-coal'!$A17,Coal!$A$2:$AQ$28,COLUMN(Coal!L$2),FALSE)/VLOOKUP('BPoIFUfE-coal'!$A17,'BIFUbC-coal'!$A$1:$AQ$27,COLUMN('BIFUbC-coal'!L$1),FALSE))</f>
        <v>1</v>
      </c>
      <c r="M17">
        <f>IF(VLOOKUP('BPoIFUfE-coal'!$A17,'BIFUbC-coal'!$A$1:$AQ$27,COLUMN('BIFUbC-coal'!M$1),FALSE)=0,1,VLOOKUP('BPoIFUfE-coal'!$A17,Coal!$A$2:$AQ$28,COLUMN(Coal!M$2),FALSE)/VLOOKUP('BPoIFUfE-coal'!$A17,'BIFUbC-coal'!$A$1:$AQ$27,COLUMN('BIFUbC-coal'!M$1),FALSE))</f>
        <v>1</v>
      </c>
      <c r="N17">
        <f>IF(VLOOKUP('BPoIFUfE-coal'!$A17,'BIFUbC-coal'!$A$1:$AQ$27,COLUMN('BIFUbC-coal'!N$1),FALSE)=0,1,VLOOKUP('BPoIFUfE-coal'!$A17,Coal!$A$2:$AQ$28,COLUMN(Coal!N$2),FALSE)/VLOOKUP('BPoIFUfE-coal'!$A17,'BIFUbC-coal'!$A$1:$AQ$27,COLUMN('BIFUbC-coal'!N$1),FALSE))</f>
        <v>1</v>
      </c>
      <c r="O17">
        <f>IF(VLOOKUP('BPoIFUfE-coal'!$A17,'BIFUbC-coal'!$A$1:$AQ$27,COLUMN('BIFUbC-coal'!O$1),FALSE)=0,1,VLOOKUP('BPoIFUfE-coal'!$A17,Coal!$A$2:$AQ$28,COLUMN(Coal!O$2),FALSE)/VLOOKUP('BPoIFUfE-coal'!$A17,'BIFUbC-coal'!$A$1:$AQ$27,COLUMN('BIFUbC-coal'!O$1),FALSE))</f>
        <v>1</v>
      </c>
      <c r="P17">
        <f>IF(VLOOKUP('BPoIFUfE-coal'!$A17,'BIFUbC-coal'!$A$1:$AQ$27,COLUMN('BIFUbC-coal'!P$1),FALSE)=0,1,VLOOKUP('BPoIFUfE-coal'!$A17,Coal!$A$2:$AQ$28,COLUMN(Coal!P$2),FALSE)/VLOOKUP('BPoIFUfE-coal'!$A17,'BIFUbC-coal'!$A$1:$AQ$27,COLUMN('BIFUbC-coal'!P$1),FALSE))</f>
        <v>1</v>
      </c>
      <c r="Q17">
        <f>IF(VLOOKUP('BPoIFUfE-coal'!$A17,'BIFUbC-coal'!$A$1:$AQ$27,COLUMN('BIFUbC-coal'!Q$1),FALSE)=0,1,VLOOKUP('BPoIFUfE-coal'!$A17,Coal!$A$2:$AQ$28,COLUMN(Coal!Q$2),FALSE)/VLOOKUP('BPoIFUfE-coal'!$A17,'BIFUbC-coal'!$A$1:$AQ$27,COLUMN('BIFUbC-coal'!Q$1),FALSE))</f>
        <v>1</v>
      </c>
      <c r="R17">
        <f>IF(VLOOKUP('BPoIFUfE-coal'!$A17,'BIFUbC-coal'!$A$1:$AQ$27,COLUMN('BIFUbC-coal'!R$1),FALSE)=0,1,VLOOKUP('BPoIFUfE-coal'!$A17,Coal!$A$2:$AQ$28,COLUMN(Coal!R$2),FALSE)/VLOOKUP('BPoIFUfE-coal'!$A17,'BIFUbC-coal'!$A$1:$AQ$27,COLUMN('BIFUbC-coal'!R$1),FALSE))</f>
        <v>1</v>
      </c>
      <c r="S17">
        <f>IF(VLOOKUP('BPoIFUfE-coal'!$A17,'BIFUbC-coal'!$A$1:$AQ$27,COLUMN('BIFUbC-coal'!S$1),FALSE)=0,1,VLOOKUP('BPoIFUfE-coal'!$A17,Coal!$A$2:$AQ$28,COLUMN(Coal!S$2),FALSE)/VLOOKUP('BPoIFUfE-coal'!$A17,'BIFUbC-coal'!$A$1:$AQ$27,COLUMN('BIFUbC-coal'!S$1),FALSE))</f>
        <v>1</v>
      </c>
      <c r="T17">
        <f>IF(VLOOKUP('BPoIFUfE-coal'!$A17,'BIFUbC-coal'!$A$1:$AQ$27,COLUMN('BIFUbC-coal'!T$1),FALSE)=0,1,VLOOKUP('BPoIFUfE-coal'!$A17,Coal!$A$2:$AQ$28,COLUMN(Coal!T$2),FALSE)/VLOOKUP('BPoIFUfE-coal'!$A17,'BIFUbC-coal'!$A$1:$AQ$27,COLUMN('BIFUbC-coal'!T$1),FALSE))</f>
        <v>1</v>
      </c>
      <c r="U17">
        <f>IF(VLOOKUP('BPoIFUfE-coal'!$A17,'BIFUbC-coal'!$A$1:$AQ$27,COLUMN('BIFUbC-coal'!U$1),FALSE)=0,1,VLOOKUP('BPoIFUfE-coal'!$A17,Coal!$A$2:$AQ$28,COLUMN(Coal!U$2),FALSE)/VLOOKUP('BPoIFUfE-coal'!$A17,'BIFUbC-coal'!$A$1:$AQ$27,COLUMN('BIFUbC-coal'!U$1),FALSE))</f>
        <v>1</v>
      </c>
      <c r="V17">
        <f>IF(VLOOKUP('BPoIFUfE-coal'!$A17,'BIFUbC-coal'!$A$1:$AQ$27,COLUMN('BIFUbC-coal'!V$1),FALSE)=0,1,VLOOKUP('BPoIFUfE-coal'!$A17,Coal!$A$2:$AQ$28,COLUMN(Coal!V$2),FALSE)/VLOOKUP('BPoIFUfE-coal'!$A17,'BIFUbC-coal'!$A$1:$AQ$27,COLUMN('BIFUbC-coal'!V$1),FALSE))</f>
        <v>1</v>
      </c>
      <c r="W17">
        <f>IF(VLOOKUP('BPoIFUfE-coal'!$A17,'BIFUbC-coal'!$A$1:$AQ$27,COLUMN('BIFUbC-coal'!W$1),FALSE)=0,1,VLOOKUP('BPoIFUfE-coal'!$A17,Coal!$A$2:$AQ$28,COLUMN(Coal!W$2),FALSE)/VLOOKUP('BPoIFUfE-coal'!$A17,'BIFUbC-coal'!$A$1:$AQ$27,COLUMN('BIFUbC-coal'!W$1),FALSE))</f>
        <v>1</v>
      </c>
      <c r="X17">
        <f>IF(VLOOKUP('BPoIFUfE-coal'!$A17,'BIFUbC-coal'!$A$1:$AQ$27,COLUMN('BIFUbC-coal'!X$1),FALSE)=0,1,VLOOKUP('BPoIFUfE-coal'!$A17,Coal!$A$2:$AQ$28,COLUMN(Coal!X$2),FALSE)/VLOOKUP('BPoIFUfE-coal'!$A17,'BIFUbC-coal'!$A$1:$AQ$27,COLUMN('BIFUbC-coal'!X$1),FALSE))</f>
        <v>1</v>
      </c>
      <c r="Y17">
        <f>IF(VLOOKUP('BPoIFUfE-coal'!$A17,'BIFUbC-coal'!$A$1:$AQ$27,COLUMN('BIFUbC-coal'!Y$1),FALSE)=0,1,VLOOKUP('BPoIFUfE-coal'!$A17,Coal!$A$2:$AQ$28,COLUMN(Coal!Y$2),FALSE)/VLOOKUP('BPoIFUfE-coal'!$A17,'BIFUbC-coal'!$A$1:$AQ$27,COLUMN('BIFUbC-coal'!Y$1),FALSE))</f>
        <v>1</v>
      </c>
      <c r="Z17">
        <f>IF(VLOOKUP('BPoIFUfE-coal'!$A17,'BIFUbC-coal'!$A$1:$AQ$27,COLUMN('BIFUbC-coal'!Z$1),FALSE)=0,1,VLOOKUP('BPoIFUfE-coal'!$A17,Coal!$A$2:$AQ$28,COLUMN(Coal!Z$2),FALSE)/VLOOKUP('BPoIFUfE-coal'!$A17,'BIFUbC-coal'!$A$1:$AQ$27,COLUMN('BIFUbC-coal'!Z$1),FALSE))</f>
        <v>1</v>
      </c>
      <c r="AA17">
        <f>IF(VLOOKUP('BPoIFUfE-coal'!$A17,'BIFUbC-coal'!$A$1:$AQ$27,COLUMN('BIFUbC-coal'!AA$1),FALSE)=0,1,VLOOKUP('BPoIFUfE-coal'!$A17,Coal!$A$2:$AQ$28,COLUMN(Coal!AA$2),FALSE)/VLOOKUP('BPoIFUfE-coal'!$A17,'BIFUbC-coal'!$A$1:$AQ$27,COLUMN('BIFUbC-coal'!AA$1),FALSE))</f>
        <v>1</v>
      </c>
      <c r="AB17">
        <f>IF(VLOOKUP('BPoIFUfE-coal'!$A17,'BIFUbC-coal'!$A$1:$AQ$27,COLUMN('BIFUbC-coal'!AB$1),FALSE)=0,1,VLOOKUP('BPoIFUfE-coal'!$A17,Coal!$A$2:$AQ$28,COLUMN(Coal!AB$2),FALSE)/VLOOKUP('BPoIFUfE-coal'!$A17,'BIFUbC-coal'!$A$1:$AQ$27,COLUMN('BIFUbC-coal'!AB$1),FALSE))</f>
        <v>1</v>
      </c>
      <c r="AC17">
        <f>IF(VLOOKUP('BPoIFUfE-coal'!$A17,'BIFUbC-coal'!$A$1:$AQ$27,COLUMN('BIFUbC-coal'!AC$1),FALSE)=0,1,VLOOKUP('BPoIFUfE-coal'!$A17,Coal!$A$2:$AQ$28,COLUMN(Coal!AC$2),FALSE)/VLOOKUP('BPoIFUfE-coal'!$A17,'BIFUbC-coal'!$A$1:$AQ$27,COLUMN('BIFUbC-coal'!AC$1),FALSE))</f>
        <v>1</v>
      </c>
      <c r="AD17">
        <f>IF(VLOOKUP('BPoIFUfE-coal'!$A17,'BIFUbC-coal'!$A$1:$AQ$27,COLUMN('BIFUbC-coal'!AD$1),FALSE)=0,1,VLOOKUP('BPoIFUfE-coal'!$A17,Coal!$A$2:$AQ$28,COLUMN(Coal!AD$2),FALSE)/VLOOKUP('BPoIFUfE-coal'!$A17,'BIFUbC-coal'!$A$1:$AQ$27,COLUMN('BIFUbC-coal'!AD$1),FALSE))</f>
        <v>1</v>
      </c>
      <c r="AE17">
        <f>IF(VLOOKUP('BPoIFUfE-coal'!$A17,'BIFUbC-coal'!$A$1:$AQ$27,COLUMN('BIFUbC-coal'!AE$1),FALSE)=0,1,VLOOKUP('BPoIFUfE-coal'!$A17,Coal!$A$2:$AQ$28,COLUMN(Coal!AE$2),FALSE)/VLOOKUP('BPoIFUfE-coal'!$A17,'BIFUbC-coal'!$A$1:$AQ$27,COLUMN('BIFUbC-coal'!AE$1),FALSE))</f>
        <v>1</v>
      </c>
      <c r="AF17">
        <f>IF(VLOOKUP('BPoIFUfE-coal'!$A17,'BIFUbC-coal'!$A$1:$AQ$27,COLUMN('BIFUbC-coal'!AF$1),FALSE)=0,1,VLOOKUP('BPoIFUfE-coal'!$A17,Coal!$A$2:$AQ$28,COLUMN(Coal!AF$2),FALSE)/VLOOKUP('BPoIFUfE-coal'!$A17,'BIFUbC-coal'!$A$1:$AQ$27,COLUMN('BIFUbC-coal'!AF$1),FALSE))</f>
        <v>1</v>
      </c>
      <c r="AG17">
        <f>IF(VLOOKUP('BPoIFUfE-coal'!$A17,'BIFUbC-coal'!$A$1:$AQ$27,COLUMN('BIFUbC-coal'!AG$1),FALSE)=0,1,VLOOKUP('BPoIFUfE-coal'!$A17,Coal!$A$2:$AQ$28,COLUMN(Coal!AG$2),FALSE)/VLOOKUP('BPoIFUfE-coal'!$A17,'BIFUbC-coal'!$A$1:$AQ$27,COLUMN('BIFUbC-coal'!AG$1),FALSE))</f>
        <v>1</v>
      </c>
      <c r="AH17">
        <f>IF(VLOOKUP('BPoIFUfE-coal'!$A17,'BIFUbC-coal'!$A$1:$AQ$27,COLUMN('BIFUbC-coal'!AH$1),FALSE)=0,1,VLOOKUP('BPoIFUfE-coal'!$A17,Coal!$A$2:$AQ$28,COLUMN(Coal!AH$2),FALSE)/VLOOKUP('BPoIFUfE-coal'!$A17,'BIFUbC-coal'!$A$1:$AQ$27,COLUMN('BIFUbC-coal'!AH$1),FALSE))</f>
        <v>1</v>
      </c>
      <c r="AI17">
        <f>IF(VLOOKUP('BPoIFUfE-coal'!$A17,'BIFUbC-coal'!$A$1:$AQ$27,COLUMN('BIFUbC-coal'!AI$1),FALSE)=0,1,VLOOKUP('BPoIFUfE-coal'!$A17,Coal!$A$2:$AQ$28,COLUMN(Coal!AI$2),FALSE)/VLOOKUP('BPoIFUfE-coal'!$A17,'BIFUbC-coal'!$A$1:$AQ$27,COLUMN('BIFUbC-coal'!AI$1),FALSE))</f>
        <v>1</v>
      </c>
      <c r="AJ17">
        <f>IF(VLOOKUP('BPoIFUfE-coal'!$A17,'BIFUbC-coal'!$A$1:$AQ$27,COLUMN('BIFUbC-coal'!AJ$1),FALSE)=0,1,VLOOKUP('BPoIFUfE-coal'!$A17,Coal!$A$2:$AQ$28,COLUMN(Coal!AJ$2),FALSE)/VLOOKUP('BPoIFUfE-coal'!$A17,'BIFUbC-coal'!$A$1:$AQ$27,COLUMN('BIFUbC-coal'!AJ$1),FALSE))</f>
        <v>1</v>
      </c>
      <c r="AK17">
        <f>IF(VLOOKUP('BPoIFUfE-coal'!$A17,'BIFUbC-coal'!$A$1:$AQ$27,COLUMN('BIFUbC-coal'!AK$1),FALSE)=0,1,VLOOKUP('BPoIFUfE-coal'!$A17,Coal!$A$2:$AQ$28,COLUMN(Coal!AK$2),FALSE)/VLOOKUP('BPoIFUfE-coal'!$A17,'BIFUbC-coal'!$A$1:$AQ$27,COLUMN('BIFUbC-coal'!AK$1),FALSE))</f>
        <v>1</v>
      </c>
      <c r="AL17">
        <f>IF(VLOOKUP('BPoIFUfE-coal'!$A17,'BIFUbC-coal'!$A$1:$AQ$27,COLUMN('BIFUbC-coal'!AL$1),FALSE)=0,1,VLOOKUP('BPoIFUfE-coal'!$A17,Coal!$A$2:$AQ$28,COLUMN(Coal!AL$2),FALSE)/VLOOKUP('BPoIFUfE-coal'!$A17,'BIFUbC-coal'!$A$1:$AQ$27,COLUMN('BIFUbC-coal'!AL$1),FALSE))</f>
        <v>1</v>
      </c>
      <c r="AM17">
        <f>IF(VLOOKUP('BPoIFUfE-coal'!$A17,'BIFUbC-coal'!$A$1:$AQ$27,COLUMN('BIFUbC-coal'!AM$1),FALSE)=0,1,VLOOKUP('BPoIFUfE-coal'!$A17,Coal!$A$2:$AQ$28,COLUMN(Coal!AM$2),FALSE)/VLOOKUP('BPoIFUfE-coal'!$A17,'BIFUbC-coal'!$A$1:$AQ$27,COLUMN('BIFUbC-coal'!AM$1),FALSE))</f>
        <v>1</v>
      </c>
      <c r="AN17">
        <f>IF(VLOOKUP('BPoIFUfE-coal'!$A17,'BIFUbC-coal'!$A$1:$AQ$27,COLUMN('BIFUbC-coal'!AN$1),FALSE)=0,1,VLOOKUP('BPoIFUfE-coal'!$A17,Coal!$A$2:$AQ$28,COLUMN(Coal!AN$2),FALSE)/VLOOKUP('BPoIFUfE-coal'!$A17,'BIFUbC-coal'!$A$1:$AQ$27,COLUMN('BIFUbC-coal'!AN$1),FALSE))</f>
        <v>1</v>
      </c>
      <c r="AO17">
        <f>IF(VLOOKUP('BPoIFUfE-coal'!$A17,'BIFUbC-coal'!$A$1:$AQ$27,COLUMN('BIFUbC-coal'!AO$1),FALSE)=0,1,VLOOKUP('BPoIFUfE-coal'!$A17,Coal!$A$2:$AQ$28,COLUMN(Coal!AO$2),FALSE)/VLOOKUP('BPoIFUfE-coal'!$A17,'BIFUbC-coal'!$A$1:$AQ$27,COLUMN('BIFUbC-coal'!AO$1),FALSE))</f>
        <v>1</v>
      </c>
      <c r="AP17">
        <f>IF(VLOOKUP('BPoIFUfE-coal'!$A17,'BIFUbC-coal'!$A$1:$AQ$27,COLUMN('BIFUbC-coal'!AP$1),FALSE)=0,1,VLOOKUP('BPoIFUfE-coal'!$A17,Coal!$A$2:$AQ$28,COLUMN(Coal!AP$2),FALSE)/VLOOKUP('BPoIFUfE-coal'!$A17,'BIFUbC-coal'!$A$1:$AQ$27,COLUMN('BIFUbC-coal'!AP$1),FALSE))</f>
        <v>1</v>
      </c>
      <c r="AQ17">
        <f>IF(VLOOKUP('BPoIFUfE-coal'!$A17,'BIFUbC-coal'!$A$1:$AQ$27,COLUMN('BIFUbC-coal'!AQ$1),FALSE)=0,1,VLOOKUP('BPoIFUfE-coal'!$A17,Coal!$A$2:$AQ$28,COLUMN(Coal!AQ$2),FALSE)/VLOOKUP('BPoIFUfE-coal'!$A17,'BIFUbC-coal'!$A$1:$AQ$27,COLUMN('BIFUbC-coal'!AQ$1),FALSE))</f>
        <v>1</v>
      </c>
    </row>
    <row r="18" spans="1:43">
      <c r="A18" s="37" t="s">
        <v>631</v>
      </c>
      <c r="B18">
        <f>IF(VLOOKUP('BPoIFUfE-coal'!$A18,'BIFUbC-coal'!$A$1:$AQ$27,COLUMN('BIFUbC-coal'!B$1),FALSE)=0,1,VLOOKUP('BPoIFUfE-coal'!$A18,Coal!$A$2:$AQ$28,COLUMN(Coal!B$2),FALSE)/VLOOKUP('BPoIFUfE-coal'!$A18,'BIFUbC-coal'!$A$1:$AQ$27,COLUMN('BIFUbC-coal'!B$1),FALSE))</f>
        <v>1</v>
      </c>
      <c r="C18">
        <f>IF(VLOOKUP('BPoIFUfE-coal'!$A18,'BIFUbC-coal'!$A$1:$AQ$27,COLUMN('BIFUbC-coal'!C$1),FALSE)=0,1,VLOOKUP('BPoIFUfE-coal'!$A18,Coal!$A$2:$AQ$28,COLUMN(Coal!C$2),FALSE)/VLOOKUP('BPoIFUfE-coal'!$A18,'BIFUbC-coal'!$A$1:$AQ$27,COLUMN('BIFUbC-coal'!C$1),FALSE))</f>
        <v>1</v>
      </c>
      <c r="D18">
        <f>IF(VLOOKUP('BPoIFUfE-coal'!$A18,'BIFUbC-coal'!$A$1:$AQ$27,COLUMN('BIFUbC-coal'!D$1),FALSE)=0,1,VLOOKUP('BPoIFUfE-coal'!$A18,Coal!$A$2:$AQ$28,COLUMN(Coal!D$2),FALSE)/VLOOKUP('BPoIFUfE-coal'!$A18,'BIFUbC-coal'!$A$1:$AQ$27,COLUMN('BIFUbC-coal'!D$1),FALSE))</f>
        <v>1</v>
      </c>
      <c r="E18">
        <f>IF(VLOOKUP('BPoIFUfE-coal'!$A18,'BIFUbC-coal'!$A$1:$AQ$27,COLUMN('BIFUbC-coal'!E$1),FALSE)=0,1,VLOOKUP('BPoIFUfE-coal'!$A18,Coal!$A$2:$AQ$28,COLUMN(Coal!E$2),FALSE)/VLOOKUP('BPoIFUfE-coal'!$A18,'BIFUbC-coal'!$A$1:$AQ$27,COLUMN('BIFUbC-coal'!E$1),FALSE))</f>
        <v>1</v>
      </c>
      <c r="F18">
        <f>IF(VLOOKUP('BPoIFUfE-coal'!$A18,'BIFUbC-coal'!$A$1:$AQ$27,COLUMN('BIFUbC-coal'!F$1),FALSE)=0,1,VLOOKUP('BPoIFUfE-coal'!$A18,Coal!$A$2:$AQ$28,COLUMN(Coal!F$2),FALSE)/VLOOKUP('BPoIFUfE-coal'!$A18,'BIFUbC-coal'!$A$1:$AQ$27,COLUMN('BIFUbC-coal'!F$1),FALSE))</f>
        <v>1</v>
      </c>
      <c r="G18">
        <f>IF(VLOOKUP('BPoIFUfE-coal'!$A18,'BIFUbC-coal'!$A$1:$AQ$27,COLUMN('BIFUbC-coal'!G$1),FALSE)=0,1,VLOOKUP('BPoIFUfE-coal'!$A18,Coal!$A$2:$AQ$28,COLUMN(Coal!G$2),FALSE)/VLOOKUP('BPoIFUfE-coal'!$A18,'BIFUbC-coal'!$A$1:$AQ$27,COLUMN('BIFUbC-coal'!G$1),FALSE))</f>
        <v>1</v>
      </c>
      <c r="H18">
        <f>IF(VLOOKUP('BPoIFUfE-coal'!$A18,'BIFUbC-coal'!$A$1:$AQ$27,COLUMN('BIFUbC-coal'!H$1),FALSE)=0,1,VLOOKUP('BPoIFUfE-coal'!$A18,Coal!$A$2:$AQ$28,COLUMN(Coal!H$2),FALSE)/VLOOKUP('BPoIFUfE-coal'!$A18,'BIFUbC-coal'!$A$1:$AQ$27,COLUMN('BIFUbC-coal'!H$1),FALSE))</f>
        <v>1</v>
      </c>
      <c r="I18">
        <f>IF(VLOOKUP('BPoIFUfE-coal'!$A18,'BIFUbC-coal'!$A$1:$AQ$27,COLUMN('BIFUbC-coal'!I$1),FALSE)=0,1,VLOOKUP('BPoIFUfE-coal'!$A18,Coal!$A$2:$AQ$28,COLUMN(Coal!I$2),FALSE)/VLOOKUP('BPoIFUfE-coal'!$A18,'BIFUbC-coal'!$A$1:$AQ$27,COLUMN('BIFUbC-coal'!I$1),FALSE))</f>
        <v>1</v>
      </c>
      <c r="J18">
        <f>IF(VLOOKUP('BPoIFUfE-coal'!$A18,'BIFUbC-coal'!$A$1:$AQ$27,COLUMN('BIFUbC-coal'!J$1),FALSE)=0,1,VLOOKUP('BPoIFUfE-coal'!$A18,Coal!$A$2:$AQ$28,COLUMN(Coal!J$2),FALSE)/VLOOKUP('BPoIFUfE-coal'!$A18,'BIFUbC-coal'!$A$1:$AQ$27,COLUMN('BIFUbC-coal'!J$1),FALSE))</f>
        <v>1</v>
      </c>
      <c r="K18">
        <f>IF(VLOOKUP('BPoIFUfE-coal'!$A18,'BIFUbC-coal'!$A$1:$AQ$27,COLUMN('BIFUbC-coal'!K$1),FALSE)=0,1,VLOOKUP('BPoIFUfE-coal'!$A18,Coal!$A$2:$AQ$28,COLUMN(Coal!K$2),FALSE)/VLOOKUP('BPoIFUfE-coal'!$A18,'BIFUbC-coal'!$A$1:$AQ$27,COLUMN('BIFUbC-coal'!K$1),FALSE))</f>
        <v>1</v>
      </c>
      <c r="L18">
        <f>IF(VLOOKUP('BPoIFUfE-coal'!$A18,'BIFUbC-coal'!$A$1:$AQ$27,COLUMN('BIFUbC-coal'!L$1),FALSE)=0,1,VLOOKUP('BPoIFUfE-coal'!$A18,Coal!$A$2:$AQ$28,COLUMN(Coal!L$2),FALSE)/VLOOKUP('BPoIFUfE-coal'!$A18,'BIFUbC-coal'!$A$1:$AQ$27,COLUMN('BIFUbC-coal'!L$1),FALSE))</f>
        <v>1</v>
      </c>
      <c r="M18">
        <f>IF(VLOOKUP('BPoIFUfE-coal'!$A18,'BIFUbC-coal'!$A$1:$AQ$27,COLUMN('BIFUbC-coal'!M$1),FALSE)=0,1,VLOOKUP('BPoIFUfE-coal'!$A18,Coal!$A$2:$AQ$28,COLUMN(Coal!M$2),FALSE)/VLOOKUP('BPoIFUfE-coal'!$A18,'BIFUbC-coal'!$A$1:$AQ$27,COLUMN('BIFUbC-coal'!M$1),FALSE))</f>
        <v>1</v>
      </c>
      <c r="N18">
        <f>IF(VLOOKUP('BPoIFUfE-coal'!$A18,'BIFUbC-coal'!$A$1:$AQ$27,COLUMN('BIFUbC-coal'!N$1),FALSE)=0,1,VLOOKUP('BPoIFUfE-coal'!$A18,Coal!$A$2:$AQ$28,COLUMN(Coal!N$2),FALSE)/VLOOKUP('BPoIFUfE-coal'!$A18,'BIFUbC-coal'!$A$1:$AQ$27,COLUMN('BIFUbC-coal'!N$1),FALSE))</f>
        <v>1</v>
      </c>
      <c r="O18">
        <f>IF(VLOOKUP('BPoIFUfE-coal'!$A18,'BIFUbC-coal'!$A$1:$AQ$27,COLUMN('BIFUbC-coal'!O$1),FALSE)=0,1,VLOOKUP('BPoIFUfE-coal'!$A18,Coal!$A$2:$AQ$28,COLUMN(Coal!O$2),FALSE)/VLOOKUP('BPoIFUfE-coal'!$A18,'BIFUbC-coal'!$A$1:$AQ$27,COLUMN('BIFUbC-coal'!O$1),FALSE))</f>
        <v>1</v>
      </c>
      <c r="P18">
        <f>IF(VLOOKUP('BPoIFUfE-coal'!$A18,'BIFUbC-coal'!$A$1:$AQ$27,COLUMN('BIFUbC-coal'!P$1),FALSE)=0,1,VLOOKUP('BPoIFUfE-coal'!$A18,Coal!$A$2:$AQ$28,COLUMN(Coal!P$2),FALSE)/VLOOKUP('BPoIFUfE-coal'!$A18,'BIFUbC-coal'!$A$1:$AQ$27,COLUMN('BIFUbC-coal'!P$1),FALSE))</f>
        <v>1</v>
      </c>
      <c r="Q18">
        <f>IF(VLOOKUP('BPoIFUfE-coal'!$A18,'BIFUbC-coal'!$A$1:$AQ$27,COLUMN('BIFUbC-coal'!Q$1),FALSE)=0,1,VLOOKUP('BPoIFUfE-coal'!$A18,Coal!$A$2:$AQ$28,COLUMN(Coal!Q$2),FALSE)/VLOOKUP('BPoIFUfE-coal'!$A18,'BIFUbC-coal'!$A$1:$AQ$27,COLUMN('BIFUbC-coal'!Q$1),FALSE))</f>
        <v>1</v>
      </c>
      <c r="R18">
        <f>IF(VLOOKUP('BPoIFUfE-coal'!$A18,'BIFUbC-coal'!$A$1:$AQ$27,COLUMN('BIFUbC-coal'!R$1),FALSE)=0,1,VLOOKUP('BPoIFUfE-coal'!$A18,Coal!$A$2:$AQ$28,COLUMN(Coal!R$2),FALSE)/VLOOKUP('BPoIFUfE-coal'!$A18,'BIFUbC-coal'!$A$1:$AQ$27,COLUMN('BIFUbC-coal'!R$1),FALSE))</f>
        <v>1</v>
      </c>
      <c r="S18">
        <f>IF(VLOOKUP('BPoIFUfE-coal'!$A18,'BIFUbC-coal'!$A$1:$AQ$27,COLUMN('BIFUbC-coal'!S$1),FALSE)=0,1,VLOOKUP('BPoIFUfE-coal'!$A18,Coal!$A$2:$AQ$28,COLUMN(Coal!S$2),FALSE)/VLOOKUP('BPoIFUfE-coal'!$A18,'BIFUbC-coal'!$A$1:$AQ$27,COLUMN('BIFUbC-coal'!S$1),FALSE))</f>
        <v>1</v>
      </c>
      <c r="T18">
        <f>IF(VLOOKUP('BPoIFUfE-coal'!$A18,'BIFUbC-coal'!$A$1:$AQ$27,COLUMN('BIFUbC-coal'!T$1),FALSE)=0,1,VLOOKUP('BPoIFUfE-coal'!$A18,Coal!$A$2:$AQ$28,COLUMN(Coal!T$2),FALSE)/VLOOKUP('BPoIFUfE-coal'!$A18,'BIFUbC-coal'!$A$1:$AQ$27,COLUMN('BIFUbC-coal'!T$1),FALSE))</f>
        <v>1</v>
      </c>
      <c r="U18">
        <f>IF(VLOOKUP('BPoIFUfE-coal'!$A18,'BIFUbC-coal'!$A$1:$AQ$27,COLUMN('BIFUbC-coal'!U$1),FALSE)=0,1,VLOOKUP('BPoIFUfE-coal'!$A18,Coal!$A$2:$AQ$28,COLUMN(Coal!U$2),FALSE)/VLOOKUP('BPoIFUfE-coal'!$A18,'BIFUbC-coal'!$A$1:$AQ$27,COLUMN('BIFUbC-coal'!U$1),FALSE))</f>
        <v>1</v>
      </c>
      <c r="V18">
        <f>IF(VLOOKUP('BPoIFUfE-coal'!$A18,'BIFUbC-coal'!$A$1:$AQ$27,COLUMN('BIFUbC-coal'!V$1),FALSE)=0,1,VLOOKUP('BPoIFUfE-coal'!$A18,Coal!$A$2:$AQ$28,COLUMN(Coal!V$2),FALSE)/VLOOKUP('BPoIFUfE-coal'!$A18,'BIFUbC-coal'!$A$1:$AQ$27,COLUMN('BIFUbC-coal'!V$1),FALSE))</f>
        <v>1</v>
      </c>
      <c r="W18">
        <f>IF(VLOOKUP('BPoIFUfE-coal'!$A18,'BIFUbC-coal'!$A$1:$AQ$27,COLUMN('BIFUbC-coal'!W$1),FALSE)=0,1,VLOOKUP('BPoIFUfE-coal'!$A18,Coal!$A$2:$AQ$28,COLUMN(Coal!W$2),FALSE)/VLOOKUP('BPoIFUfE-coal'!$A18,'BIFUbC-coal'!$A$1:$AQ$27,COLUMN('BIFUbC-coal'!W$1),FALSE))</f>
        <v>1</v>
      </c>
      <c r="X18">
        <f>IF(VLOOKUP('BPoIFUfE-coal'!$A18,'BIFUbC-coal'!$A$1:$AQ$27,COLUMN('BIFUbC-coal'!X$1),FALSE)=0,1,VLOOKUP('BPoIFUfE-coal'!$A18,Coal!$A$2:$AQ$28,COLUMN(Coal!X$2),FALSE)/VLOOKUP('BPoIFUfE-coal'!$A18,'BIFUbC-coal'!$A$1:$AQ$27,COLUMN('BIFUbC-coal'!X$1),FALSE))</f>
        <v>1</v>
      </c>
      <c r="Y18">
        <f>IF(VLOOKUP('BPoIFUfE-coal'!$A18,'BIFUbC-coal'!$A$1:$AQ$27,COLUMN('BIFUbC-coal'!Y$1),FALSE)=0,1,VLOOKUP('BPoIFUfE-coal'!$A18,Coal!$A$2:$AQ$28,COLUMN(Coal!Y$2),FALSE)/VLOOKUP('BPoIFUfE-coal'!$A18,'BIFUbC-coal'!$A$1:$AQ$27,COLUMN('BIFUbC-coal'!Y$1),FALSE))</f>
        <v>1</v>
      </c>
      <c r="Z18">
        <f>IF(VLOOKUP('BPoIFUfE-coal'!$A18,'BIFUbC-coal'!$A$1:$AQ$27,COLUMN('BIFUbC-coal'!Z$1),FALSE)=0,1,VLOOKUP('BPoIFUfE-coal'!$A18,Coal!$A$2:$AQ$28,COLUMN(Coal!Z$2),FALSE)/VLOOKUP('BPoIFUfE-coal'!$A18,'BIFUbC-coal'!$A$1:$AQ$27,COLUMN('BIFUbC-coal'!Z$1),FALSE))</f>
        <v>1</v>
      </c>
      <c r="AA18">
        <f>IF(VLOOKUP('BPoIFUfE-coal'!$A18,'BIFUbC-coal'!$A$1:$AQ$27,COLUMN('BIFUbC-coal'!AA$1),FALSE)=0,1,VLOOKUP('BPoIFUfE-coal'!$A18,Coal!$A$2:$AQ$28,COLUMN(Coal!AA$2),FALSE)/VLOOKUP('BPoIFUfE-coal'!$A18,'BIFUbC-coal'!$A$1:$AQ$27,COLUMN('BIFUbC-coal'!AA$1),FALSE))</f>
        <v>1</v>
      </c>
      <c r="AB18">
        <f>IF(VLOOKUP('BPoIFUfE-coal'!$A18,'BIFUbC-coal'!$A$1:$AQ$27,COLUMN('BIFUbC-coal'!AB$1),FALSE)=0,1,VLOOKUP('BPoIFUfE-coal'!$A18,Coal!$A$2:$AQ$28,COLUMN(Coal!AB$2),FALSE)/VLOOKUP('BPoIFUfE-coal'!$A18,'BIFUbC-coal'!$A$1:$AQ$27,COLUMN('BIFUbC-coal'!AB$1),FALSE))</f>
        <v>1</v>
      </c>
      <c r="AC18">
        <f>IF(VLOOKUP('BPoIFUfE-coal'!$A18,'BIFUbC-coal'!$A$1:$AQ$27,COLUMN('BIFUbC-coal'!AC$1),FALSE)=0,1,VLOOKUP('BPoIFUfE-coal'!$A18,Coal!$A$2:$AQ$28,COLUMN(Coal!AC$2),FALSE)/VLOOKUP('BPoIFUfE-coal'!$A18,'BIFUbC-coal'!$A$1:$AQ$27,COLUMN('BIFUbC-coal'!AC$1),FALSE))</f>
        <v>1</v>
      </c>
      <c r="AD18">
        <f>IF(VLOOKUP('BPoIFUfE-coal'!$A18,'BIFUbC-coal'!$A$1:$AQ$27,COLUMN('BIFUbC-coal'!AD$1),FALSE)=0,1,VLOOKUP('BPoIFUfE-coal'!$A18,Coal!$A$2:$AQ$28,COLUMN(Coal!AD$2),FALSE)/VLOOKUP('BPoIFUfE-coal'!$A18,'BIFUbC-coal'!$A$1:$AQ$27,COLUMN('BIFUbC-coal'!AD$1),FALSE))</f>
        <v>1</v>
      </c>
      <c r="AE18">
        <f>IF(VLOOKUP('BPoIFUfE-coal'!$A18,'BIFUbC-coal'!$A$1:$AQ$27,COLUMN('BIFUbC-coal'!AE$1),FALSE)=0,1,VLOOKUP('BPoIFUfE-coal'!$A18,Coal!$A$2:$AQ$28,COLUMN(Coal!AE$2),FALSE)/VLOOKUP('BPoIFUfE-coal'!$A18,'BIFUbC-coal'!$A$1:$AQ$27,COLUMN('BIFUbC-coal'!AE$1),FALSE))</f>
        <v>1</v>
      </c>
      <c r="AF18">
        <f>IF(VLOOKUP('BPoIFUfE-coal'!$A18,'BIFUbC-coal'!$A$1:$AQ$27,COLUMN('BIFUbC-coal'!AF$1),FALSE)=0,1,VLOOKUP('BPoIFUfE-coal'!$A18,Coal!$A$2:$AQ$28,COLUMN(Coal!AF$2),FALSE)/VLOOKUP('BPoIFUfE-coal'!$A18,'BIFUbC-coal'!$A$1:$AQ$27,COLUMN('BIFUbC-coal'!AF$1),FALSE))</f>
        <v>1</v>
      </c>
      <c r="AG18">
        <f>IF(VLOOKUP('BPoIFUfE-coal'!$A18,'BIFUbC-coal'!$A$1:$AQ$27,COLUMN('BIFUbC-coal'!AG$1),FALSE)=0,1,VLOOKUP('BPoIFUfE-coal'!$A18,Coal!$A$2:$AQ$28,COLUMN(Coal!AG$2),FALSE)/VLOOKUP('BPoIFUfE-coal'!$A18,'BIFUbC-coal'!$A$1:$AQ$27,COLUMN('BIFUbC-coal'!AG$1),FALSE))</f>
        <v>1</v>
      </c>
      <c r="AH18">
        <f>IF(VLOOKUP('BPoIFUfE-coal'!$A18,'BIFUbC-coal'!$A$1:$AQ$27,COLUMN('BIFUbC-coal'!AH$1),FALSE)=0,1,VLOOKUP('BPoIFUfE-coal'!$A18,Coal!$A$2:$AQ$28,COLUMN(Coal!AH$2),FALSE)/VLOOKUP('BPoIFUfE-coal'!$A18,'BIFUbC-coal'!$A$1:$AQ$27,COLUMN('BIFUbC-coal'!AH$1),FALSE))</f>
        <v>1</v>
      </c>
      <c r="AI18">
        <f>IF(VLOOKUP('BPoIFUfE-coal'!$A18,'BIFUbC-coal'!$A$1:$AQ$27,COLUMN('BIFUbC-coal'!AI$1),FALSE)=0,1,VLOOKUP('BPoIFUfE-coal'!$A18,Coal!$A$2:$AQ$28,COLUMN(Coal!AI$2),FALSE)/VLOOKUP('BPoIFUfE-coal'!$A18,'BIFUbC-coal'!$A$1:$AQ$27,COLUMN('BIFUbC-coal'!AI$1),FALSE))</f>
        <v>1</v>
      </c>
      <c r="AJ18">
        <f>IF(VLOOKUP('BPoIFUfE-coal'!$A18,'BIFUbC-coal'!$A$1:$AQ$27,COLUMN('BIFUbC-coal'!AJ$1),FALSE)=0,1,VLOOKUP('BPoIFUfE-coal'!$A18,Coal!$A$2:$AQ$28,COLUMN(Coal!AJ$2),FALSE)/VLOOKUP('BPoIFUfE-coal'!$A18,'BIFUbC-coal'!$A$1:$AQ$27,COLUMN('BIFUbC-coal'!AJ$1),FALSE))</f>
        <v>1</v>
      </c>
      <c r="AK18">
        <f>IF(VLOOKUP('BPoIFUfE-coal'!$A18,'BIFUbC-coal'!$A$1:$AQ$27,COLUMN('BIFUbC-coal'!AK$1),FALSE)=0,1,VLOOKUP('BPoIFUfE-coal'!$A18,Coal!$A$2:$AQ$28,COLUMN(Coal!AK$2),FALSE)/VLOOKUP('BPoIFUfE-coal'!$A18,'BIFUbC-coal'!$A$1:$AQ$27,COLUMN('BIFUbC-coal'!AK$1),FALSE))</f>
        <v>1</v>
      </c>
      <c r="AL18">
        <f>IF(VLOOKUP('BPoIFUfE-coal'!$A18,'BIFUbC-coal'!$A$1:$AQ$27,COLUMN('BIFUbC-coal'!AL$1),FALSE)=0,1,VLOOKUP('BPoIFUfE-coal'!$A18,Coal!$A$2:$AQ$28,COLUMN(Coal!AL$2),FALSE)/VLOOKUP('BPoIFUfE-coal'!$A18,'BIFUbC-coal'!$A$1:$AQ$27,COLUMN('BIFUbC-coal'!AL$1),FALSE))</f>
        <v>1</v>
      </c>
      <c r="AM18">
        <f>IF(VLOOKUP('BPoIFUfE-coal'!$A18,'BIFUbC-coal'!$A$1:$AQ$27,COLUMN('BIFUbC-coal'!AM$1),FALSE)=0,1,VLOOKUP('BPoIFUfE-coal'!$A18,Coal!$A$2:$AQ$28,COLUMN(Coal!AM$2),FALSE)/VLOOKUP('BPoIFUfE-coal'!$A18,'BIFUbC-coal'!$A$1:$AQ$27,COLUMN('BIFUbC-coal'!AM$1),FALSE))</f>
        <v>1</v>
      </c>
      <c r="AN18">
        <f>IF(VLOOKUP('BPoIFUfE-coal'!$A18,'BIFUbC-coal'!$A$1:$AQ$27,COLUMN('BIFUbC-coal'!AN$1),FALSE)=0,1,VLOOKUP('BPoIFUfE-coal'!$A18,Coal!$A$2:$AQ$28,COLUMN(Coal!AN$2),FALSE)/VLOOKUP('BPoIFUfE-coal'!$A18,'BIFUbC-coal'!$A$1:$AQ$27,COLUMN('BIFUbC-coal'!AN$1),FALSE))</f>
        <v>1</v>
      </c>
      <c r="AO18">
        <f>IF(VLOOKUP('BPoIFUfE-coal'!$A18,'BIFUbC-coal'!$A$1:$AQ$27,COLUMN('BIFUbC-coal'!AO$1),FALSE)=0,1,VLOOKUP('BPoIFUfE-coal'!$A18,Coal!$A$2:$AQ$28,COLUMN(Coal!AO$2),FALSE)/VLOOKUP('BPoIFUfE-coal'!$A18,'BIFUbC-coal'!$A$1:$AQ$27,COLUMN('BIFUbC-coal'!AO$1),FALSE))</f>
        <v>1</v>
      </c>
      <c r="AP18">
        <f>IF(VLOOKUP('BPoIFUfE-coal'!$A18,'BIFUbC-coal'!$A$1:$AQ$27,COLUMN('BIFUbC-coal'!AP$1),FALSE)=0,1,VLOOKUP('BPoIFUfE-coal'!$A18,Coal!$A$2:$AQ$28,COLUMN(Coal!AP$2),FALSE)/VLOOKUP('BPoIFUfE-coal'!$A18,'BIFUbC-coal'!$A$1:$AQ$27,COLUMN('BIFUbC-coal'!AP$1),FALSE))</f>
        <v>1</v>
      </c>
      <c r="AQ18">
        <f>IF(VLOOKUP('BPoIFUfE-coal'!$A18,'BIFUbC-coal'!$A$1:$AQ$27,COLUMN('BIFUbC-coal'!AQ$1),FALSE)=0,1,VLOOKUP('BPoIFUfE-coal'!$A18,Coal!$A$2:$AQ$28,COLUMN(Coal!AQ$2),FALSE)/VLOOKUP('BPoIFUfE-coal'!$A18,'BIFUbC-coal'!$A$1:$AQ$27,COLUMN('BIFUbC-coal'!AQ$1),FALSE))</f>
        <v>1</v>
      </c>
    </row>
    <row r="19" spans="1:43">
      <c r="A19" s="37" t="s">
        <v>632</v>
      </c>
      <c r="B19">
        <f>IF(VLOOKUP('BPoIFUfE-coal'!$A19,'BIFUbC-coal'!$A$1:$AQ$27,COLUMN('BIFUbC-coal'!B$1),FALSE)=0,1,VLOOKUP('BPoIFUfE-coal'!$A19,Coal!$A$2:$AQ$28,COLUMN(Coal!B$2),FALSE)/VLOOKUP('BPoIFUfE-coal'!$A19,'BIFUbC-coal'!$A$1:$AQ$27,COLUMN('BIFUbC-coal'!B$1),FALSE))</f>
        <v>1</v>
      </c>
      <c r="C19">
        <f>IF(VLOOKUP('BPoIFUfE-coal'!$A19,'BIFUbC-coal'!$A$1:$AQ$27,COLUMN('BIFUbC-coal'!C$1),FALSE)=0,1,VLOOKUP('BPoIFUfE-coal'!$A19,Coal!$A$2:$AQ$28,COLUMN(Coal!C$2),FALSE)/VLOOKUP('BPoIFUfE-coal'!$A19,'BIFUbC-coal'!$A$1:$AQ$27,COLUMN('BIFUbC-coal'!C$1),FALSE))</f>
        <v>1</v>
      </c>
      <c r="D19">
        <f>IF(VLOOKUP('BPoIFUfE-coal'!$A19,'BIFUbC-coal'!$A$1:$AQ$27,COLUMN('BIFUbC-coal'!D$1),FALSE)=0,1,VLOOKUP('BPoIFUfE-coal'!$A19,Coal!$A$2:$AQ$28,COLUMN(Coal!D$2),FALSE)/VLOOKUP('BPoIFUfE-coal'!$A19,'BIFUbC-coal'!$A$1:$AQ$27,COLUMN('BIFUbC-coal'!D$1),FALSE))</f>
        <v>1</v>
      </c>
      <c r="E19">
        <f>IF(VLOOKUP('BPoIFUfE-coal'!$A19,'BIFUbC-coal'!$A$1:$AQ$27,COLUMN('BIFUbC-coal'!E$1),FALSE)=0,1,VLOOKUP('BPoIFUfE-coal'!$A19,Coal!$A$2:$AQ$28,COLUMN(Coal!E$2),FALSE)/VLOOKUP('BPoIFUfE-coal'!$A19,'BIFUbC-coal'!$A$1:$AQ$27,COLUMN('BIFUbC-coal'!E$1),FALSE))</f>
        <v>1</v>
      </c>
      <c r="F19">
        <f>IF(VLOOKUP('BPoIFUfE-coal'!$A19,'BIFUbC-coal'!$A$1:$AQ$27,COLUMN('BIFUbC-coal'!F$1),FALSE)=0,1,VLOOKUP('BPoIFUfE-coal'!$A19,Coal!$A$2:$AQ$28,COLUMN(Coal!F$2),FALSE)/VLOOKUP('BPoIFUfE-coal'!$A19,'BIFUbC-coal'!$A$1:$AQ$27,COLUMN('BIFUbC-coal'!F$1),FALSE))</f>
        <v>1</v>
      </c>
      <c r="G19">
        <f>IF(VLOOKUP('BPoIFUfE-coal'!$A19,'BIFUbC-coal'!$A$1:$AQ$27,COLUMN('BIFUbC-coal'!G$1),FALSE)=0,1,VLOOKUP('BPoIFUfE-coal'!$A19,Coal!$A$2:$AQ$28,COLUMN(Coal!G$2),FALSE)/VLOOKUP('BPoIFUfE-coal'!$A19,'BIFUbC-coal'!$A$1:$AQ$27,COLUMN('BIFUbC-coal'!G$1),FALSE))</f>
        <v>1</v>
      </c>
      <c r="H19">
        <f>IF(VLOOKUP('BPoIFUfE-coal'!$A19,'BIFUbC-coal'!$A$1:$AQ$27,COLUMN('BIFUbC-coal'!H$1),FALSE)=0,1,VLOOKUP('BPoIFUfE-coal'!$A19,Coal!$A$2:$AQ$28,COLUMN(Coal!H$2),FALSE)/VLOOKUP('BPoIFUfE-coal'!$A19,'BIFUbC-coal'!$A$1:$AQ$27,COLUMN('BIFUbC-coal'!H$1),FALSE))</f>
        <v>1</v>
      </c>
      <c r="I19">
        <f>IF(VLOOKUP('BPoIFUfE-coal'!$A19,'BIFUbC-coal'!$A$1:$AQ$27,COLUMN('BIFUbC-coal'!I$1),FALSE)=0,1,VLOOKUP('BPoIFUfE-coal'!$A19,Coal!$A$2:$AQ$28,COLUMN(Coal!I$2),FALSE)/VLOOKUP('BPoIFUfE-coal'!$A19,'BIFUbC-coal'!$A$1:$AQ$27,COLUMN('BIFUbC-coal'!I$1),FALSE))</f>
        <v>1</v>
      </c>
      <c r="J19">
        <f>IF(VLOOKUP('BPoIFUfE-coal'!$A19,'BIFUbC-coal'!$A$1:$AQ$27,COLUMN('BIFUbC-coal'!J$1),FALSE)=0,1,VLOOKUP('BPoIFUfE-coal'!$A19,Coal!$A$2:$AQ$28,COLUMN(Coal!J$2),FALSE)/VLOOKUP('BPoIFUfE-coal'!$A19,'BIFUbC-coal'!$A$1:$AQ$27,COLUMN('BIFUbC-coal'!J$1),FALSE))</f>
        <v>1</v>
      </c>
      <c r="K19">
        <f>IF(VLOOKUP('BPoIFUfE-coal'!$A19,'BIFUbC-coal'!$A$1:$AQ$27,COLUMN('BIFUbC-coal'!K$1),FALSE)=0,1,VLOOKUP('BPoIFUfE-coal'!$A19,Coal!$A$2:$AQ$28,COLUMN(Coal!K$2),FALSE)/VLOOKUP('BPoIFUfE-coal'!$A19,'BIFUbC-coal'!$A$1:$AQ$27,COLUMN('BIFUbC-coal'!K$1),FALSE))</f>
        <v>1</v>
      </c>
      <c r="L19">
        <f>IF(VLOOKUP('BPoIFUfE-coal'!$A19,'BIFUbC-coal'!$A$1:$AQ$27,COLUMN('BIFUbC-coal'!L$1),FALSE)=0,1,VLOOKUP('BPoIFUfE-coal'!$A19,Coal!$A$2:$AQ$28,COLUMN(Coal!L$2),FALSE)/VLOOKUP('BPoIFUfE-coal'!$A19,'BIFUbC-coal'!$A$1:$AQ$27,COLUMN('BIFUbC-coal'!L$1),FALSE))</f>
        <v>1</v>
      </c>
      <c r="M19">
        <f>IF(VLOOKUP('BPoIFUfE-coal'!$A19,'BIFUbC-coal'!$A$1:$AQ$27,COLUMN('BIFUbC-coal'!M$1),FALSE)=0,1,VLOOKUP('BPoIFUfE-coal'!$A19,Coal!$A$2:$AQ$28,COLUMN(Coal!M$2),FALSE)/VLOOKUP('BPoIFUfE-coal'!$A19,'BIFUbC-coal'!$A$1:$AQ$27,COLUMN('BIFUbC-coal'!M$1),FALSE))</f>
        <v>1</v>
      </c>
      <c r="N19">
        <f>IF(VLOOKUP('BPoIFUfE-coal'!$A19,'BIFUbC-coal'!$A$1:$AQ$27,COLUMN('BIFUbC-coal'!N$1),FALSE)=0,1,VLOOKUP('BPoIFUfE-coal'!$A19,Coal!$A$2:$AQ$28,COLUMN(Coal!N$2),FALSE)/VLOOKUP('BPoIFUfE-coal'!$A19,'BIFUbC-coal'!$A$1:$AQ$27,COLUMN('BIFUbC-coal'!N$1),FALSE))</f>
        <v>1</v>
      </c>
      <c r="O19">
        <f>IF(VLOOKUP('BPoIFUfE-coal'!$A19,'BIFUbC-coal'!$A$1:$AQ$27,COLUMN('BIFUbC-coal'!O$1),FALSE)=0,1,VLOOKUP('BPoIFUfE-coal'!$A19,Coal!$A$2:$AQ$28,COLUMN(Coal!O$2),FALSE)/VLOOKUP('BPoIFUfE-coal'!$A19,'BIFUbC-coal'!$A$1:$AQ$27,COLUMN('BIFUbC-coal'!O$1),FALSE))</f>
        <v>1</v>
      </c>
      <c r="P19">
        <f>IF(VLOOKUP('BPoIFUfE-coal'!$A19,'BIFUbC-coal'!$A$1:$AQ$27,COLUMN('BIFUbC-coal'!P$1),FALSE)=0,1,VLOOKUP('BPoIFUfE-coal'!$A19,Coal!$A$2:$AQ$28,COLUMN(Coal!P$2),FALSE)/VLOOKUP('BPoIFUfE-coal'!$A19,'BIFUbC-coal'!$A$1:$AQ$27,COLUMN('BIFUbC-coal'!P$1),FALSE))</f>
        <v>1</v>
      </c>
      <c r="Q19">
        <f>IF(VLOOKUP('BPoIFUfE-coal'!$A19,'BIFUbC-coal'!$A$1:$AQ$27,COLUMN('BIFUbC-coal'!Q$1),FALSE)=0,1,VLOOKUP('BPoIFUfE-coal'!$A19,Coal!$A$2:$AQ$28,COLUMN(Coal!Q$2),FALSE)/VLOOKUP('BPoIFUfE-coal'!$A19,'BIFUbC-coal'!$A$1:$AQ$27,COLUMN('BIFUbC-coal'!Q$1),FALSE))</f>
        <v>1</v>
      </c>
      <c r="R19">
        <f>IF(VLOOKUP('BPoIFUfE-coal'!$A19,'BIFUbC-coal'!$A$1:$AQ$27,COLUMN('BIFUbC-coal'!R$1),FALSE)=0,1,VLOOKUP('BPoIFUfE-coal'!$A19,Coal!$A$2:$AQ$28,COLUMN(Coal!R$2),FALSE)/VLOOKUP('BPoIFUfE-coal'!$A19,'BIFUbC-coal'!$A$1:$AQ$27,COLUMN('BIFUbC-coal'!R$1),FALSE))</f>
        <v>1</v>
      </c>
      <c r="S19">
        <f>IF(VLOOKUP('BPoIFUfE-coal'!$A19,'BIFUbC-coal'!$A$1:$AQ$27,COLUMN('BIFUbC-coal'!S$1),FALSE)=0,1,VLOOKUP('BPoIFUfE-coal'!$A19,Coal!$A$2:$AQ$28,COLUMN(Coal!S$2),FALSE)/VLOOKUP('BPoIFUfE-coal'!$A19,'BIFUbC-coal'!$A$1:$AQ$27,COLUMN('BIFUbC-coal'!S$1),FALSE))</f>
        <v>1</v>
      </c>
      <c r="T19">
        <f>IF(VLOOKUP('BPoIFUfE-coal'!$A19,'BIFUbC-coal'!$A$1:$AQ$27,COLUMN('BIFUbC-coal'!T$1),FALSE)=0,1,VLOOKUP('BPoIFUfE-coal'!$A19,Coal!$A$2:$AQ$28,COLUMN(Coal!T$2),FALSE)/VLOOKUP('BPoIFUfE-coal'!$A19,'BIFUbC-coal'!$A$1:$AQ$27,COLUMN('BIFUbC-coal'!T$1),FALSE))</f>
        <v>1</v>
      </c>
      <c r="U19">
        <f>IF(VLOOKUP('BPoIFUfE-coal'!$A19,'BIFUbC-coal'!$A$1:$AQ$27,COLUMN('BIFUbC-coal'!U$1),FALSE)=0,1,VLOOKUP('BPoIFUfE-coal'!$A19,Coal!$A$2:$AQ$28,COLUMN(Coal!U$2),FALSE)/VLOOKUP('BPoIFUfE-coal'!$A19,'BIFUbC-coal'!$A$1:$AQ$27,COLUMN('BIFUbC-coal'!U$1),FALSE))</f>
        <v>1</v>
      </c>
      <c r="V19">
        <f>IF(VLOOKUP('BPoIFUfE-coal'!$A19,'BIFUbC-coal'!$A$1:$AQ$27,COLUMN('BIFUbC-coal'!V$1),FALSE)=0,1,VLOOKUP('BPoIFUfE-coal'!$A19,Coal!$A$2:$AQ$28,COLUMN(Coal!V$2),FALSE)/VLOOKUP('BPoIFUfE-coal'!$A19,'BIFUbC-coal'!$A$1:$AQ$27,COLUMN('BIFUbC-coal'!V$1),FALSE))</f>
        <v>1</v>
      </c>
      <c r="W19">
        <f>IF(VLOOKUP('BPoIFUfE-coal'!$A19,'BIFUbC-coal'!$A$1:$AQ$27,COLUMN('BIFUbC-coal'!W$1),FALSE)=0,1,VLOOKUP('BPoIFUfE-coal'!$A19,Coal!$A$2:$AQ$28,COLUMN(Coal!W$2),FALSE)/VLOOKUP('BPoIFUfE-coal'!$A19,'BIFUbC-coal'!$A$1:$AQ$27,COLUMN('BIFUbC-coal'!W$1),FALSE))</f>
        <v>1</v>
      </c>
      <c r="X19">
        <f>IF(VLOOKUP('BPoIFUfE-coal'!$A19,'BIFUbC-coal'!$A$1:$AQ$27,COLUMN('BIFUbC-coal'!X$1),FALSE)=0,1,VLOOKUP('BPoIFUfE-coal'!$A19,Coal!$A$2:$AQ$28,COLUMN(Coal!X$2),FALSE)/VLOOKUP('BPoIFUfE-coal'!$A19,'BIFUbC-coal'!$A$1:$AQ$27,COLUMN('BIFUbC-coal'!X$1),FALSE))</f>
        <v>1</v>
      </c>
      <c r="Y19">
        <f>IF(VLOOKUP('BPoIFUfE-coal'!$A19,'BIFUbC-coal'!$A$1:$AQ$27,COLUMN('BIFUbC-coal'!Y$1),FALSE)=0,1,VLOOKUP('BPoIFUfE-coal'!$A19,Coal!$A$2:$AQ$28,COLUMN(Coal!Y$2),FALSE)/VLOOKUP('BPoIFUfE-coal'!$A19,'BIFUbC-coal'!$A$1:$AQ$27,COLUMN('BIFUbC-coal'!Y$1),FALSE))</f>
        <v>1</v>
      </c>
      <c r="Z19">
        <f>IF(VLOOKUP('BPoIFUfE-coal'!$A19,'BIFUbC-coal'!$A$1:$AQ$27,COLUMN('BIFUbC-coal'!Z$1),FALSE)=0,1,VLOOKUP('BPoIFUfE-coal'!$A19,Coal!$A$2:$AQ$28,COLUMN(Coal!Z$2),FALSE)/VLOOKUP('BPoIFUfE-coal'!$A19,'BIFUbC-coal'!$A$1:$AQ$27,COLUMN('BIFUbC-coal'!Z$1),FALSE))</f>
        <v>1</v>
      </c>
      <c r="AA19">
        <f>IF(VLOOKUP('BPoIFUfE-coal'!$A19,'BIFUbC-coal'!$A$1:$AQ$27,COLUMN('BIFUbC-coal'!AA$1),FALSE)=0,1,VLOOKUP('BPoIFUfE-coal'!$A19,Coal!$A$2:$AQ$28,COLUMN(Coal!AA$2),FALSE)/VLOOKUP('BPoIFUfE-coal'!$A19,'BIFUbC-coal'!$A$1:$AQ$27,COLUMN('BIFUbC-coal'!AA$1),FALSE))</f>
        <v>1</v>
      </c>
      <c r="AB19">
        <f>IF(VLOOKUP('BPoIFUfE-coal'!$A19,'BIFUbC-coal'!$A$1:$AQ$27,COLUMN('BIFUbC-coal'!AB$1),FALSE)=0,1,VLOOKUP('BPoIFUfE-coal'!$A19,Coal!$A$2:$AQ$28,COLUMN(Coal!AB$2),FALSE)/VLOOKUP('BPoIFUfE-coal'!$A19,'BIFUbC-coal'!$A$1:$AQ$27,COLUMN('BIFUbC-coal'!AB$1),FALSE))</f>
        <v>1</v>
      </c>
      <c r="AC19">
        <f>IF(VLOOKUP('BPoIFUfE-coal'!$A19,'BIFUbC-coal'!$A$1:$AQ$27,COLUMN('BIFUbC-coal'!AC$1),FALSE)=0,1,VLOOKUP('BPoIFUfE-coal'!$A19,Coal!$A$2:$AQ$28,COLUMN(Coal!AC$2),FALSE)/VLOOKUP('BPoIFUfE-coal'!$A19,'BIFUbC-coal'!$A$1:$AQ$27,COLUMN('BIFUbC-coal'!AC$1),FALSE))</f>
        <v>1</v>
      </c>
      <c r="AD19">
        <f>IF(VLOOKUP('BPoIFUfE-coal'!$A19,'BIFUbC-coal'!$A$1:$AQ$27,COLUMN('BIFUbC-coal'!AD$1),FALSE)=0,1,VLOOKUP('BPoIFUfE-coal'!$A19,Coal!$A$2:$AQ$28,COLUMN(Coal!AD$2),FALSE)/VLOOKUP('BPoIFUfE-coal'!$A19,'BIFUbC-coal'!$A$1:$AQ$27,COLUMN('BIFUbC-coal'!AD$1),FALSE))</f>
        <v>1</v>
      </c>
      <c r="AE19">
        <f>IF(VLOOKUP('BPoIFUfE-coal'!$A19,'BIFUbC-coal'!$A$1:$AQ$27,COLUMN('BIFUbC-coal'!AE$1),FALSE)=0,1,VLOOKUP('BPoIFUfE-coal'!$A19,Coal!$A$2:$AQ$28,COLUMN(Coal!AE$2),FALSE)/VLOOKUP('BPoIFUfE-coal'!$A19,'BIFUbC-coal'!$A$1:$AQ$27,COLUMN('BIFUbC-coal'!AE$1),FALSE))</f>
        <v>1</v>
      </c>
      <c r="AF19">
        <f>IF(VLOOKUP('BPoIFUfE-coal'!$A19,'BIFUbC-coal'!$A$1:$AQ$27,COLUMN('BIFUbC-coal'!AF$1),FALSE)=0,1,VLOOKUP('BPoIFUfE-coal'!$A19,Coal!$A$2:$AQ$28,COLUMN(Coal!AF$2),FALSE)/VLOOKUP('BPoIFUfE-coal'!$A19,'BIFUbC-coal'!$A$1:$AQ$27,COLUMN('BIFUbC-coal'!AF$1),FALSE))</f>
        <v>1</v>
      </c>
      <c r="AG19">
        <f>IF(VLOOKUP('BPoIFUfE-coal'!$A19,'BIFUbC-coal'!$A$1:$AQ$27,COLUMN('BIFUbC-coal'!AG$1),FALSE)=0,1,VLOOKUP('BPoIFUfE-coal'!$A19,Coal!$A$2:$AQ$28,COLUMN(Coal!AG$2),FALSE)/VLOOKUP('BPoIFUfE-coal'!$A19,'BIFUbC-coal'!$A$1:$AQ$27,COLUMN('BIFUbC-coal'!AG$1),FALSE))</f>
        <v>1</v>
      </c>
      <c r="AH19">
        <f>IF(VLOOKUP('BPoIFUfE-coal'!$A19,'BIFUbC-coal'!$A$1:$AQ$27,COLUMN('BIFUbC-coal'!AH$1),FALSE)=0,1,VLOOKUP('BPoIFUfE-coal'!$A19,Coal!$A$2:$AQ$28,COLUMN(Coal!AH$2),FALSE)/VLOOKUP('BPoIFUfE-coal'!$A19,'BIFUbC-coal'!$A$1:$AQ$27,COLUMN('BIFUbC-coal'!AH$1),FALSE))</f>
        <v>1</v>
      </c>
      <c r="AI19">
        <f>IF(VLOOKUP('BPoIFUfE-coal'!$A19,'BIFUbC-coal'!$A$1:$AQ$27,COLUMN('BIFUbC-coal'!AI$1),FALSE)=0,1,VLOOKUP('BPoIFUfE-coal'!$A19,Coal!$A$2:$AQ$28,COLUMN(Coal!AI$2),FALSE)/VLOOKUP('BPoIFUfE-coal'!$A19,'BIFUbC-coal'!$A$1:$AQ$27,COLUMN('BIFUbC-coal'!AI$1),FALSE))</f>
        <v>1</v>
      </c>
      <c r="AJ19">
        <f>IF(VLOOKUP('BPoIFUfE-coal'!$A19,'BIFUbC-coal'!$A$1:$AQ$27,COLUMN('BIFUbC-coal'!AJ$1),FALSE)=0,1,VLOOKUP('BPoIFUfE-coal'!$A19,Coal!$A$2:$AQ$28,COLUMN(Coal!AJ$2),FALSE)/VLOOKUP('BPoIFUfE-coal'!$A19,'BIFUbC-coal'!$A$1:$AQ$27,COLUMN('BIFUbC-coal'!AJ$1),FALSE))</f>
        <v>1</v>
      </c>
      <c r="AK19">
        <f>IF(VLOOKUP('BPoIFUfE-coal'!$A19,'BIFUbC-coal'!$A$1:$AQ$27,COLUMN('BIFUbC-coal'!AK$1),FALSE)=0,1,VLOOKUP('BPoIFUfE-coal'!$A19,Coal!$A$2:$AQ$28,COLUMN(Coal!AK$2),FALSE)/VLOOKUP('BPoIFUfE-coal'!$A19,'BIFUbC-coal'!$A$1:$AQ$27,COLUMN('BIFUbC-coal'!AK$1),FALSE))</f>
        <v>1</v>
      </c>
      <c r="AL19">
        <f>IF(VLOOKUP('BPoIFUfE-coal'!$A19,'BIFUbC-coal'!$A$1:$AQ$27,COLUMN('BIFUbC-coal'!AL$1),FALSE)=0,1,VLOOKUP('BPoIFUfE-coal'!$A19,Coal!$A$2:$AQ$28,COLUMN(Coal!AL$2),FALSE)/VLOOKUP('BPoIFUfE-coal'!$A19,'BIFUbC-coal'!$A$1:$AQ$27,COLUMN('BIFUbC-coal'!AL$1),FALSE))</f>
        <v>1</v>
      </c>
      <c r="AM19">
        <f>IF(VLOOKUP('BPoIFUfE-coal'!$A19,'BIFUbC-coal'!$A$1:$AQ$27,COLUMN('BIFUbC-coal'!AM$1),FALSE)=0,1,VLOOKUP('BPoIFUfE-coal'!$A19,Coal!$A$2:$AQ$28,COLUMN(Coal!AM$2),FALSE)/VLOOKUP('BPoIFUfE-coal'!$A19,'BIFUbC-coal'!$A$1:$AQ$27,COLUMN('BIFUbC-coal'!AM$1),FALSE))</f>
        <v>1</v>
      </c>
      <c r="AN19">
        <f>IF(VLOOKUP('BPoIFUfE-coal'!$A19,'BIFUbC-coal'!$A$1:$AQ$27,COLUMN('BIFUbC-coal'!AN$1),FALSE)=0,1,VLOOKUP('BPoIFUfE-coal'!$A19,Coal!$A$2:$AQ$28,COLUMN(Coal!AN$2),FALSE)/VLOOKUP('BPoIFUfE-coal'!$A19,'BIFUbC-coal'!$A$1:$AQ$27,COLUMN('BIFUbC-coal'!AN$1),FALSE))</f>
        <v>1</v>
      </c>
      <c r="AO19">
        <f>IF(VLOOKUP('BPoIFUfE-coal'!$A19,'BIFUbC-coal'!$A$1:$AQ$27,COLUMN('BIFUbC-coal'!AO$1),FALSE)=0,1,VLOOKUP('BPoIFUfE-coal'!$A19,Coal!$A$2:$AQ$28,COLUMN(Coal!AO$2),FALSE)/VLOOKUP('BPoIFUfE-coal'!$A19,'BIFUbC-coal'!$A$1:$AQ$27,COLUMN('BIFUbC-coal'!AO$1),FALSE))</f>
        <v>1</v>
      </c>
      <c r="AP19">
        <f>IF(VLOOKUP('BPoIFUfE-coal'!$A19,'BIFUbC-coal'!$A$1:$AQ$27,COLUMN('BIFUbC-coal'!AP$1),FALSE)=0,1,VLOOKUP('BPoIFUfE-coal'!$A19,Coal!$A$2:$AQ$28,COLUMN(Coal!AP$2),FALSE)/VLOOKUP('BPoIFUfE-coal'!$A19,'BIFUbC-coal'!$A$1:$AQ$27,COLUMN('BIFUbC-coal'!AP$1),FALSE))</f>
        <v>1</v>
      </c>
      <c r="AQ19">
        <f>IF(VLOOKUP('BPoIFUfE-coal'!$A19,'BIFUbC-coal'!$A$1:$AQ$27,COLUMN('BIFUbC-coal'!AQ$1),FALSE)=0,1,VLOOKUP('BPoIFUfE-coal'!$A19,Coal!$A$2:$AQ$28,COLUMN(Coal!AQ$2),FALSE)/VLOOKUP('BPoIFUfE-coal'!$A19,'BIFUbC-coal'!$A$1:$AQ$27,COLUMN('BIFUbC-coal'!AQ$1),FALSE))</f>
        <v>1</v>
      </c>
    </row>
    <row r="20" spans="1:43">
      <c r="A20" s="37" t="s">
        <v>633</v>
      </c>
      <c r="B20">
        <f>IF(VLOOKUP('BPoIFUfE-coal'!$A20,'BIFUbC-coal'!$A$1:$AQ$27,COLUMN('BIFUbC-coal'!B$1),FALSE)=0,1,VLOOKUP('BPoIFUfE-coal'!$A20,Coal!$A$2:$AQ$28,COLUMN(Coal!B$2),FALSE)/VLOOKUP('BPoIFUfE-coal'!$A20,'BIFUbC-coal'!$A$1:$AQ$27,COLUMN('BIFUbC-coal'!B$1),FALSE))</f>
        <v>1</v>
      </c>
      <c r="C20">
        <f>IF(VLOOKUP('BPoIFUfE-coal'!$A20,'BIFUbC-coal'!$A$1:$AQ$27,COLUMN('BIFUbC-coal'!C$1),FALSE)=0,1,VLOOKUP('BPoIFUfE-coal'!$A20,Coal!$A$2:$AQ$28,COLUMN(Coal!C$2),FALSE)/VLOOKUP('BPoIFUfE-coal'!$A20,'BIFUbC-coal'!$A$1:$AQ$27,COLUMN('BIFUbC-coal'!C$1),FALSE))</f>
        <v>1</v>
      </c>
      <c r="D20">
        <f>IF(VLOOKUP('BPoIFUfE-coal'!$A20,'BIFUbC-coal'!$A$1:$AQ$27,COLUMN('BIFUbC-coal'!D$1),FALSE)=0,1,VLOOKUP('BPoIFUfE-coal'!$A20,Coal!$A$2:$AQ$28,COLUMN(Coal!D$2),FALSE)/VLOOKUP('BPoIFUfE-coal'!$A20,'BIFUbC-coal'!$A$1:$AQ$27,COLUMN('BIFUbC-coal'!D$1),FALSE))</f>
        <v>1</v>
      </c>
      <c r="E20">
        <f>IF(VLOOKUP('BPoIFUfE-coal'!$A20,'BIFUbC-coal'!$A$1:$AQ$27,COLUMN('BIFUbC-coal'!E$1),FALSE)=0,1,VLOOKUP('BPoIFUfE-coal'!$A20,Coal!$A$2:$AQ$28,COLUMN(Coal!E$2),FALSE)/VLOOKUP('BPoIFUfE-coal'!$A20,'BIFUbC-coal'!$A$1:$AQ$27,COLUMN('BIFUbC-coal'!E$1),FALSE))</f>
        <v>1</v>
      </c>
      <c r="F20">
        <f>IF(VLOOKUP('BPoIFUfE-coal'!$A20,'BIFUbC-coal'!$A$1:$AQ$27,COLUMN('BIFUbC-coal'!F$1),FALSE)=0,1,VLOOKUP('BPoIFUfE-coal'!$A20,Coal!$A$2:$AQ$28,COLUMN(Coal!F$2),FALSE)/VLOOKUP('BPoIFUfE-coal'!$A20,'BIFUbC-coal'!$A$1:$AQ$27,COLUMN('BIFUbC-coal'!F$1),FALSE))</f>
        <v>1</v>
      </c>
      <c r="G20">
        <f>IF(VLOOKUP('BPoIFUfE-coal'!$A20,'BIFUbC-coal'!$A$1:$AQ$27,COLUMN('BIFUbC-coal'!G$1),FALSE)=0,1,VLOOKUP('BPoIFUfE-coal'!$A20,Coal!$A$2:$AQ$28,COLUMN(Coal!G$2),FALSE)/VLOOKUP('BPoIFUfE-coal'!$A20,'BIFUbC-coal'!$A$1:$AQ$27,COLUMN('BIFUbC-coal'!G$1),FALSE))</f>
        <v>1</v>
      </c>
      <c r="H20">
        <f>IF(VLOOKUP('BPoIFUfE-coal'!$A20,'BIFUbC-coal'!$A$1:$AQ$27,COLUMN('BIFUbC-coal'!H$1),FALSE)=0,1,VLOOKUP('BPoIFUfE-coal'!$A20,Coal!$A$2:$AQ$28,COLUMN(Coal!H$2),FALSE)/VLOOKUP('BPoIFUfE-coal'!$A20,'BIFUbC-coal'!$A$1:$AQ$27,COLUMN('BIFUbC-coal'!H$1),FALSE))</f>
        <v>1</v>
      </c>
      <c r="I20">
        <f>IF(VLOOKUP('BPoIFUfE-coal'!$A20,'BIFUbC-coal'!$A$1:$AQ$27,COLUMN('BIFUbC-coal'!I$1),FALSE)=0,1,VLOOKUP('BPoIFUfE-coal'!$A20,Coal!$A$2:$AQ$28,COLUMN(Coal!I$2),FALSE)/VLOOKUP('BPoIFUfE-coal'!$A20,'BIFUbC-coal'!$A$1:$AQ$27,COLUMN('BIFUbC-coal'!I$1),FALSE))</f>
        <v>1</v>
      </c>
      <c r="J20">
        <f>IF(VLOOKUP('BPoIFUfE-coal'!$A20,'BIFUbC-coal'!$A$1:$AQ$27,COLUMN('BIFUbC-coal'!J$1),FALSE)=0,1,VLOOKUP('BPoIFUfE-coal'!$A20,Coal!$A$2:$AQ$28,COLUMN(Coal!J$2),FALSE)/VLOOKUP('BPoIFUfE-coal'!$A20,'BIFUbC-coal'!$A$1:$AQ$27,COLUMN('BIFUbC-coal'!J$1),FALSE))</f>
        <v>1</v>
      </c>
      <c r="K20">
        <f>IF(VLOOKUP('BPoIFUfE-coal'!$A20,'BIFUbC-coal'!$A$1:$AQ$27,COLUMN('BIFUbC-coal'!K$1),FALSE)=0,1,VLOOKUP('BPoIFUfE-coal'!$A20,Coal!$A$2:$AQ$28,COLUMN(Coal!K$2),FALSE)/VLOOKUP('BPoIFUfE-coal'!$A20,'BIFUbC-coal'!$A$1:$AQ$27,COLUMN('BIFUbC-coal'!K$1),FALSE))</f>
        <v>1</v>
      </c>
      <c r="L20">
        <f>IF(VLOOKUP('BPoIFUfE-coal'!$A20,'BIFUbC-coal'!$A$1:$AQ$27,COLUMN('BIFUbC-coal'!L$1),FALSE)=0,1,VLOOKUP('BPoIFUfE-coal'!$A20,Coal!$A$2:$AQ$28,COLUMN(Coal!L$2),FALSE)/VLOOKUP('BPoIFUfE-coal'!$A20,'BIFUbC-coal'!$A$1:$AQ$27,COLUMN('BIFUbC-coal'!L$1),FALSE))</f>
        <v>1</v>
      </c>
      <c r="M20">
        <f>IF(VLOOKUP('BPoIFUfE-coal'!$A20,'BIFUbC-coal'!$A$1:$AQ$27,COLUMN('BIFUbC-coal'!M$1),FALSE)=0,1,VLOOKUP('BPoIFUfE-coal'!$A20,Coal!$A$2:$AQ$28,COLUMN(Coal!M$2),FALSE)/VLOOKUP('BPoIFUfE-coal'!$A20,'BIFUbC-coal'!$A$1:$AQ$27,COLUMN('BIFUbC-coal'!M$1),FALSE))</f>
        <v>1</v>
      </c>
      <c r="N20">
        <f>IF(VLOOKUP('BPoIFUfE-coal'!$A20,'BIFUbC-coal'!$A$1:$AQ$27,COLUMN('BIFUbC-coal'!N$1),FALSE)=0,1,VLOOKUP('BPoIFUfE-coal'!$A20,Coal!$A$2:$AQ$28,COLUMN(Coal!N$2),FALSE)/VLOOKUP('BPoIFUfE-coal'!$A20,'BIFUbC-coal'!$A$1:$AQ$27,COLUMN('BIFUbC-coal'!N$1),FALSE))</f>
        <v>1</v>
      </c>
      <c r="O20">
        <f>IF(VLOOKUP('BPoIFUfE-coal'!$A20,'BIFUbC-coal'!$A$1:$AQ$27,COLUMN('BIFUbC-coal'!O$1),FALSE)=0,1,VLOOKUP('BPoIFUfE-coal'!$A20,Coal!$A$2:$AQ$28,COLUMN(Coal!O$2),FALSE)/VLOOKUP('BPoIFUfE-coal'!$A20,'BIFUbC-coal'!$A$1:$AQ$27,COLUMN('BIFUbC-coal'!O$1),FALSE))</f>
        <v>1</v>
      </c>
      <c r="P20">
        <f>IF(VLOOKUP('BPoIFUfE-coal'!$A20,'BIFUbC-coal'!$A$1:$AQ$27,COLUMN('BIFUbC-coal'!P$1),FALSE)=0,1,VLOOKUP('BPoIFUfE-coal'!$A20,Coal!$A$2:$AQ$28,COLUMN(Coal!P$2),FALSE)/VLOOKUP('BPoIFUfE-coal'!$A20,'BIFUbC-coal'!$A$1:$AQ$27,COLUMN('BIFUbC-coal'!P$1),FALSE))</f>
        <v>1</v>
      </c>
      <c r="Q20">
        <f>IF(VLOOKUP('BPoIFUfE-coal'!$A20,'BIFUbC-coal'!$A$1:$AQ$27,COLUMN('BIFUbC-coal'!Q$1),FALSE)=0,1,VLOOKUP('BPoIFUfE-coal'!$A20,Coal!$A$2:$AQ$28,COLUMN(Coal!Q$2),FALSE)/VLOOKUP('BPoIFUfE-coal'!$A20,'BIFUbC-coal'!$A$1:$AQ$27,COLUMN('BIFUbC-coal'!Q$1),FALSE))</f>
        <v>1</v>
      </c>
      <c r="R20">
        <f>IF(VLOOKUP('BPoIFUfE-coal'!$A20,'BIFUbC-coal'!$A$1:$AQ$27,COLUMN('BIFUbC-coal'!R$1),FALSE)=0,1,VLOOKUP('BPoIFUfE-coal'!$A20,Coal!$A$2:$AQ$28,COLUMN(Coal!R$2),FALSE)/VLOOKUP('BPoIFUfE-coal'!$A20,'BIFUbC-coal'!$A$1:$AQ$27,COLUMN('BIFUbC-coal'!R$1),FALSE))</f>
        <v>1</v>
      </c>
      <c r="S20">
        <f>IF(VLOOKUP('BPoIFUfE-coal'!$A20,'BIFUbC-coal'!$A$1:$AQ$27,COLUMN('BIFUbC-coal'!S$1),FALSE)=0,1,VLOOKUP('BPoIFUfE-coal'!$A20,Coal!$A$2:$AQ$28,COLUMN(Coal!S$2),FALSE)/VLOOKUP('BPoIFUfE-coal'!$A20,'BIFUbC-coal'!$A$1:$AQ$27,COLUMN('BIFUbC-coal'!S$1),FALSE))</f>
        <v>1</v>
      </c>
      <c r="T20">
        <f>IF(VLOOKUP('BPoIFUfE-coal'!$A20,'BIFUbC-coal'!$A$1:$AQ$27,COLUMN('BIFUbC-coal'!T$1),FALSE)=0,1,VLOOKUP('BPoIFUfE-coal'!$A20,Coal!$A$2:$AQ$28,COLUMN(Coal!T$2),FALSE)/VLOOKUP('BPoIFUfE-coal'!$A20,'BIFUbC-coal'!$A$1:$AQ$27,COLUMN('BIFUbC-coal'!T$1),FALSE))</f>
        <v>1</v>
      </c>
      <c r="U20">
        <f>IF(VLOOKUP('BPoIFUfE-coal'!$A20,'BIFUbC-coal'!$A$1:$AQ$27,COLUMN('BIFUbC-coal'!U$1),FALSE)=0,1,VLOOKUP('BPoIFUfE-coal'!$A20,Coal!$A$2:$AQ$28,COLUMN(Coal!U$2),FALSE)/VLOOKUP('BPoIFUfE-coal'!$A20,'BIFUbC-coal'!$A$1:$AQ$27,COLUMN('BIFUbC-coal'!U$1),FALSE))</f>
        <v>1</v>
      </c>
      <c r="V20">
        <f>IF(VLOOKUP('BPoIFUfE-coal'!$A20,'BIFUbC-coal'!$A$1:$AQ$27,COLUMN('BIFUbC-coal'!V$1),FALSE)=0,1,VLOOKUP('BPoIFUfE-coal'!$A20,Coal!$A$2:$AQ$28,COLUMN(Coal!V$2),FALSE)/VLOOKUP('BPoIFUfE-coal'!$A20,'BIFUbC-coal'!$A$1:$AQ$27,COLUMN('BIFUbC-coal'!V$1),FALSE))</f>
        <v>1</v>
      </c>
      <c r="W20">
        <f>IF(VLOOKUP('BPoIFUfE-coal'!$A20,'BIFUbC-coal'!$A$1:$AQ$27,COLUMN('BIFUbC-coal'!W$1),FALSE)=0,1,VLOOKUP('BPoIFUfE-coal'!$A20,Coal!$A$2:$AQ$28,COLUMN(Coal!W$2),FALSE)/VLOOKUP('BPoIFUfE-coal'!$A20,'BIFUbC-coal'!$A$1:$AQ$27,COLUMN('BIFUbC-coal'!W$1),FALSE))</f>
        <v>1</v>
      </c>
      <c r="X20">
        <f>IF(VLOOKUP('BPoIFUfE-coal'!$A20,'BIFUbC-coal'!$A$1:$AQ$27,COLUMN('BIFUbC-coal'!X$1),FALSE)=0,1,VLOOKUP('BPoIFUfE-coal'!$A20,Coal!$A$2:$AQ$28,COLUMN(Coal!X$2),FALSE)/VLOOKUP('BPoIFUfE-coal'!$A20,'BIFUbC-coal'!$A$1:$AQ$27,COLUMN('BIFUbC-coal'!X$1),FALSE))</f>
        <v>1</v>
      </c>
      <c r="Y20">
        <f>IF(VLOOKUP('BPoIFUfE-coal'!$A20,'BIFUbC-coal'!$A$1:$AQ$27,COLUMN('BIFUbC-coal'!Y$1),FALSE)=0,1,VLOOKUP('BPoIFUfE-coal'!$A20,Coal!$A$2:$AQ$28,COLUMN(Coal!Y$2),FALSE)/VLOOKUP('BPoIFUfE-coal'!$A20,'BIFUbC-coal'!$A$1:$AQ$27,COLUMN('BIFUbC-coal'!Y$1),FALSE))</f>
        <v>1</v>
      </c>
      <c r="Z20">
        <f>IF(VLOOKUP('BPoIFUfE-coal'!$A20,'BIFUbC-coal'!$A$1:$AQ$27,COLUMN('BIFUbC-coal'!Z$1),FALSE)=0,1,VLOOKUP('BPoIFUfE-coal'!$A20,Coal!$A$2:$AQ$28,COLUMN(Coal!Z$2),FALSE)/VLOOKUP('BPoIFUfE-coal'!$A20,'BIFUbC-coal'!$A$1:$AQ$27,COLUMN('BIFUbC-coal'!Z$1),FALSE))</f>
        <v>1</v>
      </c>
      <c r="AA20">
        <f>IF(VLOOKUP('BPoIFUfE-coal'!$A20,'BIFUbC-coal'!$A$1:$AQ$27,COLUMN('BIFUbC-coal'!AA$1),FALSE)=0,1,VLOOKUP('BPoIFUfE-coal'!$A20,Coal!$A$2:$AQ$28,COLUMN(Coal!AA$2),FALSE)/VLOOKUP('BPoIFUfE-coal'!$A20,'BIFUbC-coal'!$A$1:$AQ$27,COLUMN('BIFUbC-coal'!AA$1),FALSE))</f>
        <v>1</v>
      </c>
      <c r="AB20">
        <f>IF(VLOOKUP('BPoIFUfE-coal'!$A20,'BIFUbC-coal'!$A$1:$AQ$27,COLUMN('BIFUbC-coal'!AB$1),FALSE)=0,1,VLOOKUP('BPoIFUfE-coal'!$A20,Coal!$A$2:$AQ$28,COLUMN(Coal!AB$2),FALSE)/VLOOKUP('BPoIFUfE-coal'!$A20,'BIFUbC-coal'!$A$1:$AQ$27,COLUMN('BIFUbC-coal'!AB$1),FALSE))</f>
        <v>1</v>
      </c>
      <c r="AC20">
        <f>IF(VLOOKUP('BPoIFUfE-coal'!$A20,'BIFUbC-coal'!$A$1:$AQ$27,COLUMN('BIFUbC-coal'!AC$1),FALSE)=0,1,VLOOKUP('BPoIFUfE-coal'!$A20,Coal!$A$2:$AQ$28,COLUMN(Coal!AC$2),FALSE)/VLOOKUP('BPoIFUfE-coal'!$A20,'BIFUbC-coal'!$A$1:$AQ$27,COLUMN('BIFUbC-coal'!AC$1),FALSE))</f>
        <v>1</v>
      </c>
      <c r="AD20">
        <f>IF(VLOOKUP('BPoIFUfE-coal'!$A20,'BIFUbC-coal'!$A$1:$AQ$27,COLUMN('BIFUbC-coal'!AD$1),FALSE)=0,1,VLOOKUP('BPoIFUfE-coal'!$A20,Coal!$A$2:$AQ$28,COLUMN(Coal!AD$2),FALSE)/VLOOKUP('BPoIFUfE-coal'!$A20,'BIFUbC-coal'!$A$1:$AQ$27,COLUMN('BIFUbC-coal'!AD$1),FALSE))</f>
        <v>1</v>
      </c>
      <c r="AE20">
        <f>IF(VLOOKUP('BPoIFUfE-coal'!$A20,'BIFUbC-coal'!$A$1:$AQ$27,COLUMN('BIFUbC-coal'!AE$1),FALSE)=0,1,VLOOKUP('BPoIFUfE-coal'!$A20,Coal!$A$2:$AQ$28,COLUMN(Coal!AE$2),FALSE)/VLOOKUP('BPoIFUfE-coal'!$A20,'BIFUbC-coal'!$A$1:$AQ$27,COLUMN('BIFUbC-coal'!AE$1),FALSE))</f>
        <v>1</v>
      </c>
      <c r="AF20">
        <f>IF(VLOOKUP('BPoIFUfE-coal'!$A20,'BIFUbC-coal'!$A$1:$AQ$27,COLUMN('BIFUbC-coal'!AF$1),FALSE)=0,1,VLOOKUP('BPoIFUfE-coal'!$A20,Coal!$A$2:$AQ$28,COLUMN(Coal!AF$2),FALSE)/VLOOKUP('BPoIFUfE-coal'!$A20,'BIFUbC-coal'!$A$1:$AQ$27,COLUMN('BIFUbC-coal'!AF$1),FALSE))</f>
        <v>1</v>
      </c>
      <c r="AG20">
        <f>IF(VLOOKUP('BPoIFUfE-coal'!$A20,'BIFUbC-coal'!$A$1:$AQ$27,COLUMN('BIFUbC-coal'!AG$1),FALSE)=0,1,VLOOKUP('BPoIFUfE-coal'!$A20,Coal!$A$2:$AQ$28,COLUMN(Coal!AG$2),FALSE)/VLOOKUP('BPoIFUfE-coal'!$A20,'BIFUbC-coal'!$A$1:$AQ$27,COLUMN('BIFUbC-coal'!AG$1),FALSE))</f>
        <v>1</v>
      </c>
      <c r="AH20">
        <f>IF(VLOOKUP('BPoIFUfE-coal'!$A20,'BIFUbC-coal'!$A$1:$AQ$27,COLUMN('BIFUbC-coal'!AH$1),FALSE)=0,1,VLOOKUP('BPoIFUfE-coal'!$A20,Coal!$A$2:$AQ$28,COLUMN(Coal!AH$2),FALSE)/VLOOKUP('BPoIFUfE-coal'!$A20,'BIFUbC-coal'!$A$1:$AQ$27,COLUMN('BIFUbC-coal'!AH$1),FALSE))</f>
        <v>1</v>
      </c>
      <c r="AI20">
        <f>IF(VLOOKUP('BPoIFUfE-coal'!$A20,'BIFUbC-coal'!$A$1:$AQ$27,COLUMN('BIFUbC-coal'!AI$1),FALSE)=0,1,VLOOKUP('BPoIFUfE-coal'!$A20,Coal!$A$2:$AQ$28,COLUMN(Coal!AI$2),FALSE)/VLOOKUP('BPoIFUfE-coal'!$A20,'BIFUbC-coal'!$A$1:$AQ$27,COLUMN('BIFUbC-coal'!AI$1),FALSE))</f>
        <v>1</v>
      </c>
      <c r="AJ20">
        <f>IF(VLOOKUP('BPoIFUfE-coal'!$A20,'BIFUbC-coal'!$A$1:$AQ$27,COLUMN('BIFUbC-coal'!AJ$1),FALSE)=0,1,VLOOKUP('BPoIFUfE-coal'!$A20,Coal!$A$2:$AQ$28,COLUMN(Coal!AJ$2),FALSE)/VLOOKUP('BPoIFUfE-coal'!$A20,'BIFUbC-coal'!$A$1:$AQ$27,COLUMN('BIFUbC-coal'!AJ$1),FALSE))</f>
        <v>1</v>
      </c>
      <c r="AK20">
        <f>IF(VLOOKUP('BPoIFUfE-coal'!$A20,'BIFUbC-coal'!$A$1:$AQ$27,COLUMN('BIFUbC-coal'!AK$1),FALSE)=0,1,VLOOKUP('BPoIFUfE-coal'!$A20,Coal!$A$2:$AQ$28,COLUMN(Coal!AK$2),FALSE)/VLOOKUP('BPoIFUfE-coal'!$A20,'BIFUbC-coal'!$A$1:$AQ$27,COLUMN('BIFUbC-coal'!AK$1),FALSE))</f>
        <v>1</v>
      </c>
      <c r="AL20">
        <f>IF(VLOOKUP('BPoIFUfE-coal'!$A20,'BIFUbC-coal'!$A$1:$AQ$27,COLUMN('BIFUbC-coal'!AL$1),FALSE)=0,1,VLOOKUP('BPoIFUfE-coal'!$A20,Coal!$A$2:$AQ$28,COLUMN(Coal!AL$2),FALSE)/VLOOKUP('BPoIFUfE-coal'!$A20,'BIFUbC-coal'!$A$1:$AQ$27,COLUMN('BIFUbC-coal'!AL$1),FALSE))</f>
        <v>1</v>
      </c>
      <c r="AM20">
        <f>IF(VLOOKUP('BPoIFUfE-coal'!$A20,'BIFUbC-coal'!$A$1:$AQ$27,COLUMN('BIFUbC-coal'!AM$1),FALSE)=0,1,VLOOKUP('BPoIFUfE-coal'!$A20,Coal!$A$2:$AQ$28,COLUMN(Coal!AM$2),FALSE)/VLOOKUP('BPoIFUfE-coal'!$A20,'BIFUbC-coal'!$A$1:$AQ$27,COLUMN('BIFUbC-coal'!AM$1),FALSE))</f>
        <v>1</v>
      </c>
      <c r="AN20">
        <f>IF(VLOOKUP('BPoIFUfE-coal'!$A20,'BIFUbC-coal'!$A$1:$AQ$27,COLUMN('BIFUbC-coal'!AN$1),FALSE)=0,1,VLOOKUP('BPoIFUfE-coal'!$A20,Coal!$A$2:$AQ$28,COLUMN(Coal!AN$2),FALSE)/VLOOKUP('BPoIFUfE-coal'!$A20,'BIFUbC-coal'!$A$1:$AQ$27,COLUMN('BIFUbC-coal'!AN$1),FALSE))</f>
        <v>1</v>
      </c>
      <c r="AO20">
        <f>IF(VLOOKUP('BPoIFUfE-coal'!$A20,'BIFUbC-coal'!$A$1:$AQ$27,COLUMN('BIFUbC-coal'!AO$1),FALSE)=0,1,VLOOKUP('BPoIFUfE-coal'!$A20,Coal!$A$2:$AQ$28,COLUMN(Coal!AO$2),FALSE)/VLOOKUP('BPoIFUfE-coal'!$A20,'BIFUbC-coal'!$A$1:$AQ$27,COLUMN('BIFUbC-coal'!AO$1),FALSE))</f>
        <v>1</v>
      </c>
      <c r="AP20">
        <f>IF(VLOOKUP('BPoIFUfE-coal'!$A20,'BIFUbC-coal'!$A$1:$AQ$27,COLUMN('BIFUbC-coal'!AP$1),FALSE)=0,1,VLOOKUP('BPoIFUfE-coal'!$A20,Coal!$A$2:$AQ$28,COLUMN(Coal!AP$2),FALSE)/VLOOKUP('BPoIFUfE-coal'!$A20,'BIFUbC-coal'!$A$1:$AQ$27,COLUMN('BIFUbC-coal'!AP$1),FALSE))</f>
        <v>1</v>
      </c>
      <c r="AQ20">
        <f>IF(VLOOKUP('BPoIFUfE-coal'!$A20,'BIFUbC-coal'!$A$1:$AQ$27,COLUMN('BIFUbC-coal'!AQ$1),FALSE)=0,1,VLOOKUP('BPoIFUfE-coal'!$A20,Coal!$A$2:$AQ$28,COLUMN(Coal!AQ$2),FALSE)/VLOOKUP('BPoIFUfE-coal'!$A20,'BIFUbC-coal'!$A$1:$AQ$27,COLUMN('BIFUbC-coal'!AQ$1),FALSE))</f>
        <v>1</v>
      </c>
    </row>
    <row r="21" spans="1:43">
      <c r="A21" s="37" t="s">
        <v>634</v>
      </c>
      <c r="B21">
        <f>IF(VLOOKUP('BPoIFUfE-coal'!$A21,'BIFUbC-coal'!$A$1:$AQ$27,COLUMN('BIFUbC-coal'!B$1),FALSE)=0,1,VLOOKUP('BPoIFUfE-coal'!$A21,Coal!$A$2:$AQ$28,COLUMN(Coal!B$2),FALSE)/VLOOKUP('BPoIFUfE-coal'!$A21,'BIFUbC-coal'!$A$1:$AQ$27,COLUMN('BIFUbC-coal'!B$1),FALSE))</f>
        <v>1</v>
      </c>
      <c r="C21">
        <f>IF(VLOOKUP('BPoIFUfE-coal'!$A21,'BIFUbC-coal'!$A$1:$AQ$27,COLUMN('BIFUbC-coal'!C$1),FALSE)=0,1,VLOOKUP('BPoIFUfE-coal'!$A21,Coal!$A$2:$AQ$28,COLUMN(Coal!C$2),FALSE)/VLOOKUP('BPoIFUfE-coal'!$A21,'BIFUbC-coal'!$A$1:$AQ$27,COLUMN('BIFUbC-coal'!C$1),FALSE))</f>
        <v>1</v>
      </c>
      <c r="D21">
        <f>IF(VLOOKUP('BPoIFUfE-coal'!$A21,'BIFUbC-coal'!$A$1:$AQ$27,COLUMN('BIFUbC-coal'!D$1),FALSE)=0,1,VLOOKUP('BPoIFUfE-coal'!$A21,Coal!$A$2:$AQ$28,COLUMN(Coal!D$2),FALSE)/VLOOKUP('BPoIFUfE-coal'!$A21,'BIFUbC-coal'!$A$1:$AQ$27,COLUMN('BIFUbC-coal'!D$1),FALSE))</f>
        <v>1</v>
      </c>
      <c r="E21">
        <f>IF(VLOOKUP('BPoIFUfE-coal'!$A21,'BIFUbC-coal'!$A$1:$AQ$27,COLUMN('BIFUbC-coal'!E$1),FALSE)=0,1,VLOOKUP('BPoIFUfE-coal'!$A21,Coal!$A$2:$AQ$28,COLUMN(Coal!E$2),FALSE)/VLOOKUP('BPoIFUfE-coal'!$A21,'BIFUbC-coal'!$A$1:$AQ$27,COLUMN('BIFUbC-coal'!E$1),FALSE))</f>
        <v>1</v>
      </c>
      <c r="F21">
        <f>IF(VLOOKUP('BPoIFUfE-coal'!$A21,'BIFUbC-coal'!$A$1:$AQ$27,COLUMN('BIFUbC-coal'!F$1),FALSE)=0,1,VLOOKUP('BPoIFUfE-coal'!$A21,Coal!$A$2:$AQ$28,COLUMN(Coal!F$2),FALSE)/VLOOKUP('BPoIFUfE-coal'!$A21,'BIFUbC-coal'!$A$1:$AQ$27,COLUMN('BIFUbC-coal'!F$1),FALSE))</f>
        <v>1</v>
      </c>
      <c r="G21">
        <f>IF(VLOOKUP('BPoIFUfE-coal'!$A21,'BIFUbC-coal'!$A$1:$AQ$27,COLUMN('BIFUbC-coal'!G$1),FALSE)=0,1,VLOOKUP('BPoIFUfE-coal'!$A21,Coal!$A$2:$AQ$28,COLUMN(Coal!G$2),FALSE)/VLOOKUP('BPoIFUfE-coal'!$A21,'BIFUbC-coal'!$A$1:$AQ$27,COLUMN('BIFUbC-coal'!G$1),FALSE))</f>
        <v>1</v>
      </c>
      <c r="H21">
        <f>IF(VLOOKUP('BPoIFUfE-coal'!$A21,'BIFUbC-coal'!$A$1:$AQ$27,COLUMN('BIFUbC-coal'!H$1),FALSE)=0,1,VLOOKUP('BPoIFUfE-coal'!$A21,Coal!$A$2:$AQ$28,COLUMN(Coal!H$2),FALSE)/VLOOKUP('BPoIFUfE-coal'!$A21,'BIFUbC-coal'!$A$1:$AQ$27,COLUMN('BIFUbC-coal'!H$1),FALSE))</f>
        <v>1</v>
      </c>
      <c r="I21">
        <f>IF(VLOOKUP('BPoIFUfE-coal'!$A21,'BIFUbC-coal'!$A$1:$AQ$27,COLUMN('BIFUbC-coal'!I$1),FALSE)=0,1,VLOOKUP('BPoIFUfE-coal'!$A21,Coal!$A$2:$AQ$28,COLUMN(Coal!I$2),FALSE)/VLOOKUP('BPoIFUfE-coal'!$A21,'BIFUbC-coal'!$A$1:$AQ$27,COLUMN('BIFUbC-coal'!I$1),FALSE))</f>
        <v>1</v>
      </c>
      <c r="J21">
        <f>IF(VLOOKUP('BPoIFUfE-coal'!$A21,'BIFUbC-coal'!$A$1:$AQ$27,COLUMN('BIFUbC-coal'!J$1),FALSE)=0,1,VLOOKUP('BPoIFUfE-coal'!$A21,Coal!$A$2:$AQ$28,COLUMN(Coal!J$2),FALSE)/VLOOKUP('BPoIFUfE-coal'!$A21,'BIFUbC-coal'!$A$1:$AQ$27,COLUMN('BIFUbC-coal'!J$1),FALSE))</f>
        <v>1</v>
      </c>
      <c r="K21">
        <f>IF(VLOOKUP('BPoIFUfE-coal'!$A21,'BIFUbC-coal'!$A$1:$AQ$27,COLUMN('BIFUbC-coal'!K$1),FALSE)=0,1,VLOOKUP('BPoIFUfE-coal'!$A21,Coal!$A$2:$AQ$28,COLUMN(Coal!K$2),FALSE)/VLOOKUP('BPoIFUfE-coal'!$A21,'BIFUbC-coal'!$A$1:$AQ$27,COLUMN('BIFUbC-coal'!K$1),FALSE))</f>
        <v>1</v>
      </c>
      <c r="L21">
        <f>IF(VLOOKUP('BPoIFUfE-coal'!$A21,'BIFUbC-coal'!$A$1:$AQ$27,COLUMN('BIFUbC-coal'!L$1),FALSE)=0,1,VLOOKUP('BPoIFUfE-coal'!$A21,Coal!$A$2:$AQ$28,COLUMN(Coal!L$2),FALSE)/VLOOKUP('BPoIFUfE-coal'!$A21,'BIFUbC-coal'!$A$1:$AQ$27,COLUMN('BIFUbC-coal'!L$1),FALSE))</f>
        <v>1</v>
      </c>
      <c r="M21">
        <f>IF(VLOOKUP('BPoIFUfE-coal'!$A21,'BIFUbC-coal'!$A$1:$AQ$27,COLUMN('BIFUbC-coal'!M$1),FALSE)=0,1,VLOOKUP('BPoIFUfE-coal'!$A21,Coal!$A$2:$AQ$28,COLUMN(Coal!M$2),FALSE)/VLOOKUP('BPoIFUfE-coal'!$A21,'BIFUbC-coal'!$A$1:$AQ$27,COLUMN('BIFUbC-coal'!M$1),FALSE))</f>
        <v>1</v>
      </c>
      <c r="N21">
        <f>IF(VLOOKUP('BPoIFUfE-coal'!$A21,'BIFUbC-coal'!$A$1:$AQ$27,COLUMN('BIFUbC-coal'!N$1),FALSE)=0,1,VLOOKUP('BPoIFUfE-coal'!$A21,Coal!$A$2:$AQ$28,COLUMN(Coal!N$2),FALSE)/VLOOKUP('BPoIFUfE-coal'!$A21,'BIFUbC-coal'!$A$1:$AQ$27,COLUMN('BIFUbC-coal'!N$1),FALSE))</f>
        <v>1</v>
      </c>
      <c r="O21">
        <f>IF(VLOOKUP('BPoIFUfE-coal'!$A21,'BIFUbC-coal'!$A$1:$AQ$27,COLUMN('BIFUbC-coal'!O$1),FALSE)=0,1,VLOOKUP('BPoIFUfE-coal'!$A21,Coal!$A$2:$AQ$28,COLUMN(Coal!O$2),FALSE)/VLOOKUP('BPoIFUfE-coal'!$A21,'BIFUbC-coal'!$A$1:$AQ$27,COLUMN('BIFUbC-coal'!O$1),FALSE))</f>
        <v>1</v>
      </c>
      <c r="P21">
        <f>IF(VLOOKUP('BPoIFUfE-coal'!$A21,'BIFUbC-coal'!$A$1:$AQ$27,COLUMN('BIFUbC-coal'!P$1),FALSE)=0,1,VLOOKUP('BPoIFUfE-coal'!$A21,Coal!$A$2:$AQ$28,COLUMN(Coal!P$2),FALSE)/VLOOKUP('BPoIFUfE-coal'!$A21,'BIFUbC-coal'!$A$1:$AQ$27,COLUMN('BIFUbC-coal'!P$1),FALSE))</f>
        <v>1</v>
      </c>
      <c r="Q21">
        <f>IF(VLOOKUP('BPoIFUfE-coal'!$A21,'BIFUbC-coal'!$A$1:$AQ$27,COLUMN('BIFUbC-coal'!Q$1),FALSE)=0,1,VLOOKUP('BPoIFUfE-coal'!$A21,Coal!$A$2:$AQ$28,COLUMN(Coal!Q$2),FALSE)/VLOOKUP('BPoIFUfE-coal'!$A21,'BIFUbC-coal'!$A$1:$AQ$27,COLUMN('BIFUbC-coal'!Q$1),FALSE))</f>
        <v>1</v>
      </c>
      <c r="R21">
        <f>IF(VLOOKUP('BPoIFUfE-coal'!$A21,'BIFUbC-coal'!$A$1:$AQ$27,COLUMN('BIFUbC-coal'!R$1),FALSE)=0,1,VLOOKUP('BPoIFUfE-coal'!$A21,Coal!$A$2:$AQ$28,COLUMN(Coal!R$2),FALSE)/VLOOKUP('BPoIFUfE-coal'!$A21,'BIFUbC-coal'!$A$1:$AQ$27,COLUMN('BIFUbC-coal'!R$1),FALSE))</f>
        <v>1</v>
      </c>
      <c r="S21">
        <f>IF(VLOOKUP('BPoIFUfE-coal'!$A21,'BIFUbC-coal'!$A$1:$AQ$27,COLUMN('BIFUbC-coal'!S$1),FALSE)=0,1,VLOOKUP('BPoIFUfE-coal'!$A21,Coal!$A$2:$AQ$28,COLUMN(Coal!S$2),FALSE)/VLOOKUP('BPoIFUfE-coal'!$A21,'BIFUbC-coal'!$A$1:$AQ$27,COLUMN('BIFUbC-coal'!S$1),FALSE))</f>
        <v>1</v>
      </c>
      <c r="T21">
        <f>IF(VLOOKUP('BPoIFUfE-coal'!$A21,'BIFUbC-coal'!$A$1:$AQ$27,COLUMN('BIFUbC-coal'!T$1),FALSE)=0,1,VLOOKUP('BPoIFUfE-coal'!$A21,Coal!$A$2:$AQ$28,COLUMN(Coal!T$2),FALSE)/VLOOKUP('BPoIFUfE-coal'!$A21,'BIFUbC-coal'!$A$1:$AQ$27,COLUMN('BIFUbC-coal'!T$1),FALSE))</f>
        <v>1</v>
      </c>
      <c r="U21">
        <f>IF(VLOOKUP('BPoIFUfE-coal'!$A21,'BIFUbC-coal'!$A$1:$AQ$27,COLUMN('BIFUbC-coal'!U$1),FALSE)=0,1,VLOOKUP('BPoIFUfE-coal'!$A21,Coal!$A$2:$AQ$28,COLUMN(Coal!U$2),FALSE)/VLOOKUP('BPoIFUfE-coal'!$A21,'BIFUbC-coal'!$A$1:$AQ$27,COLUMN('BIFUbC-coal'!U$1),FALSE))</f>
        <v>1</v>
      </c>
      <c r="V21">
        <f>IF(VLOOKUP('BPoIFUfE-coal'!$A21,'BIFUbC-coal'!$A$1:$AQ$27,COLUMN('BIFUbC-coal'!V$1),FALSE)=0,1,VLOOKUP('BPoIFUfE-coal'!$A21,Coal!$A$2:$AQ$28,COLUMN(Coal!V$2),FALSE)/VLOOKUP('BPoIFUfE-coal'!$A21,'BIFUbC-coal'!$A$1:$AQ$27,COLUMN('BIFUbC-coal'!V$1),FALSE))</f>
        <v>1</v>
      </c>
      <c r="W21">
        <f>IF(VLOOKUP('BPoIFUfE-coal'!$A21,'BIFUbC-coal'!$A$1:$AQ$27,COLUMN('BIFUbC-coal'!W$1),FALSE)=0,1,VLOOKUP('BPoIFUfE-coal'!$A21,Coal!$A$2:$AQ$28,COLUMN(Coal!W$2),FALSE)/VLOOKUP('BPoIFUfE-coal'!$A21,'BIFUbC-coal'!$A$1:$AQ$27,COLUMN('BIFUbC-coal'!W$1),FALSE))</f>
        <v>1</v>
      </c>
      <c r="X21">
        <f>IF(VLOOKUP('BPoIFUfE-coal'!$A21,'BIFUbC-coal'!$A$1:$AQ$27,COLUMN('BIFUbC-coal'!X$1),FALSE)=0,1,VLOOKUP('BPoIFUfE-coal'!$A21,Coal!$A$2:$AQ$28,COLUMN(Coal!X$2),FALSE)/VLOOKUP('BPoIFUfE-coal'!$A21,'BIFUbC-coal'!$A$1:$AQ$27,COLUMN('BIFUbC-coal'!X$1),FALSE))</f>
        <v>1</v>
      </c>
      <c r="Y21">
        <f>IF(VLOOKUP('BPoIFUfE-coal'!$A21,'BIFUbC-coal'!$A$1:$AQ$27,COLUMN('BIFUbC-coal'!Y$1),FALSE)=0,1,VLOOKUP('BPoIFUfE-coal'!$A21,Coal!$A$2:$AQ$28,COLUMN(Coal!Y$2),FALSE)/VLOOKUP('BPoIFUfE-coal'!$A21,'BIFUbC-coal'!$A$1:$AQ$27,COLUMN('BIFUbC-coal'!Y$1),FALSE))</f>
        <v>1</v>
      </c>
      <c r="Z21">
        <f>IF(VLOOKUP('BPoIFUfE-coal'!$A21,'BIFUbC-coal'!$A$1:$AQ$27,COLUMN('BIFUbC-coal'!Z$1),FALSE)=0,1,VLOOKUP('BPoIFUfE-coal'!$A21,Coal!$A$2:$AQ$28,COLUMN(Coal!Z$2),FALSE)/VLOOKUP('BPoIFUfE-coal'!$A21,'BIFUbC-coal'!$A$1:$AQ$27,COLUMN('BIFUbC-coal'!Z$1),FALSE))</f>
        <v>1</v>
      </c>
      <c r="AA21">
        <f>IF(VLOOKUP('BPoIFUfE-coal'!$A21,'BIFUbC-coal'!$A$1:$AQ$27,COLUMN('BIFUbC-coal'!AA$1),FALSE)=0,1,VLOOKUP('BPoIFUfE-coal'!$A21,Coal!$A$2:$AQ$28,COLUMN(Coal!AA$2),FALSE)/VLOOKUP('BPoIFUfE-coal'!$A21,'BIFUbC-coal'!$A$1:$AQ$27,COLUMN('BIFUbC-coal'!AA$1),FALSE))</f>
        <v>1</v>
      </c>
      <c r="AB21">
        <f>IF(VLOOKUP('BPoIFUfE-coal'!$A21,'BIFUbC-coal'!$A$1:$AQ$27,COLUMN('BIFUbC-coal'!AB$1),FALSE)=0,1,VLOOKUP('BPoIFUfE-coal'!$A21,Coal!$A$2:$AQ$28,COLUMN(Coal!AB$2),FALSE)/VLOOKUP('BPoIFUfE-coal'!$A21,'BIFUbC-coal'!$A$1:$AQ$27,COLUMN('BIFUbC-coal'!AB$1),FALSE))</f>
        <v>1</v>
      </c>
      <c r="AC21">
        <f>IF(VLOOKUP('BPoIFUfE-coal'!$A21,'BIFUbC-coal'!$A$1:$AQ$27,COLUMN('BIFUbC-coal'!AC$1),FALSE)=0,1,VLOOKUP('BPoIFUfE-coal'!$A21,Coal!$A$2:$AQ$28,COLUMN(Coal!AC$2),FALSE)/VLOOKUP('BPoIFUfE-coal'!$A21,'BIFUbC-coal'!$A$1:$AQ$27,COLUMN('BIFUbC-coal'!AC$1),FALSE))</f>
        <v>1</v>
      </c>
      <c r="AD21">
        <f>IF(VLOOKUP('BPoIFUfE-coal'!$A21,'BIFUbC-coal'!$A$1:$AQ$27,COLUMN('BIFUbC-coal'!AD$1),FALSE)=0,1,VLOOKUP('BPoIFUfE-coal'!$A21,Coal!$A$2:$AQ$28,COLUMN(Coal!AD$2),FALSE)/VLOOKUP('BPoIFUfE-coal'!$A21,'BIFUbC-coal'!$A$1:$AQ$27,COLUMN('BIFUbC-coal'!AD$1),FALSE))</f>
        <v>1</v>
      </c>
      <c r="AE21">
        <f>IF(VLOOKUP('BPoIFUfE-coal'!$A21,'BIFUbC-coal'!$A$1:$AQ$27,COLUMN('BIFUbC-coal'!AE$1),FALSE)=0,1,VLOOKUP('BPoIFUfE-coal'!$A21,Coal!$A$2:$AQ$28,COLUMN(Coal!AE$2),FALSE)/VLOOKUP('BPoIFUfE-coal'!$A21,'BIFUbC-coal'!$A$1:$AQ$27,COLUMN('BIFUbC-coal'!AE$1),FALSE))</f>
        <v>1</v>
      </c>
      <c r="AF21">
        <f>IF(VLOOKUP('BPoIFUfE-coal'!$A21,'BIFUbC-coal'!$A$1:$AQ$27,COLUMN('BIFUbC-coal'!AF$1),FALSE)=0,1,VLOOKUP('BPoIFUfE-coal'!$A21,Coal!$A$2:$AQ$28,COLUMN(Coal!AF$2),FALSE)/VLOOKUP('BPoIFUfE-coal'!$A21,'BIFUbC-coal'!$A$1:$AQ$27,COLUMN('BIFUbC-coal'!AF$1),FALSE))</f>
        <v>1</v>
      </c>
      <c r="AG21">
        <f>IF(VLOOKUP('BPoIFUfE-coal'!$A21,'BIFUbC-coal'!$A$1:$AQ$27,COLUMN('BIFUbC-coal'!AG$1),FALSE)=0,1,VLOOKUP('BPoIFUfE-coal'!$A21,Coal!$A$2:$AQ$28,COLUMN(Coal!AG$2),FALSE)/VLOOKUP('BPoIFUfE-coal'!$A21,'BIFUbC-coal'!$A$1:$AQ$27,COLUMN('BIFUbC-coal'!AG$1),FALSE))</f>
        <v>1</v>
      </c>
      <c r="AH21">
        <f>IF(VLOOKUP('BPoIFUfE-coal'!$A21,'BIFUbC-coal'!$A$1:$AQ$27,COLUMN('BIFUbC-coal'!AH$1),FALSE)=0,1,VLOOKUP('BPoIFUfE-coal'!$A21,Coal!$A$2:$AQ$28,COLUMN(Coal!AH$2),FALSE)/VLOOKUP('BPoIFUfE-coal'!$A21,'BIFUbC-coal'!$A$1:$AQ$27,COLUMN('BIFUbC-coal'!AH$1),FALSE))</f>
        <v>1</v>
      </c>
      <c r="AI21">
        <f>IF(VLOOKUP('BPoIFUfE-coal'!$A21,'BIFUbC-coal'!$A$1:$AQ$27,COLUMN('BIFUbC-coal'!AI$1),FALSE)=0,1,VLOOKUP('BPoIFUfE-coal'!$A21,Coal!$A$2:$AQ$28,COLUMN(Coal!AI$2),FALSE)/VLOOKUP('BPoIFUfE-coal'!$A21,'BIFUbC-coal'!$A$1:$AQ$27,COLUMN('BIFUbC-coal'!AI$1),FALSE))</f>
        <v>1</v>
      </c>
      <c r="AJ21">
        <f>IF(VLOOKUP('BPoIFUfE-coal'!$A21,'BIFUbC-coal'!$A$1:$AQ$27,COLUMN('BIFUbC-coal'!AJ$1),FALSE)=0,1,VLOOKUP('BPoIFUfE-coal'!$A21,Coal!$A$2:$AQ$28,COLUMN(Coal!AJ$2),FALSE)/VLOOKUP('BPoIFUfE-coal'!$A21,'BIFUbC-coal'!$A$1:$AQ$27,COLUMN('BIFUbC-coal'!AJ$1),FALSE))</f>
        <v>1</v>
      </c>
      <c r="AK21">
        <f>IF(VLOOKUP('BPoIFUfE-coal'!$A21,'BIFUbC-coal'!$A$1:$AQ$27,COLUMN('BIFUbC-coal'!AK$1),FALSE)=0,1,VLOOKUP('BPoIFUfE-coal'!$A21,Coal!$A$2:$AQ$28,COLUMN(Coal!AK$2),FALSE)/VLOOKUP('BPoIFUfE-coal'!$A21,'BIFUbC-coal'!$A$1:$AQ$27,COLUMN('BIFUbC-coal'!AK$1),FALSE))</f>
        <v>1</v>
      </c>
      <c r="AL21">
        <f>IF(VLOOKUP('BPoIFUfE-coal'!$A21,'BIFUbC-coal'!$A$1:$AQ$27,COLUMN('BIFUbC-coal'!AL$1),FALSE)=0,1,VLOOKUP('BPoIFUfE-coal'!$A21,Coal!$A$2:$AQ$28,COLUMN(Coal!AL$2),FALSE)/VLOOKUP('BPoIFUfE-coal'!$A21,'BIFUbC-coal'!$A$1:$AQ$27,COLUMN('BIFUbC-coal'!AL$1),FALSE))</f>
        <v>1</v>
      </c>
      <c r="AM21">
        <f>IF(VLOOKUP('BPoIFUfE-coal'!$A21,'BIFUbC-coal'!$A$1:$AQ$27,COLUMN('BIFUbC-coal'!AM$1),FALSE)=0,1,VLOOKUP('BPoIFUfE-coal'!$A21,Coal!$A$2:$AQ$28,COLUMN(Coal!AM$2),FALSE)/VLOOKUP('BPoIFUfE-coal'!$A21,'BIFUbC-coal'!$A$1:$AQ$27,COLUMN('BIFUbC-coal'!AM$1),FALSE))</f>
        <v>1</v>
      </c>
      <c r="AN21">
        <f>IF(VLOOKUP('BPoIFUfE-coal'!$A21,'BIFUbC-coal'!$A$1:$AQ$27,COLUMN('BIFUbC-coal'!AN$1),FALSE)=0,1,VLOOKUP('BPoIFUfE-coal'!$A21,Coal!$A$2:$AQ$28,COLUMN(Coal!AN$2),FALSE)/VLOOKUP('BPoIFUfE-coal'!$A21,'BIFUbC-coal'!$A$1:$AQ$27,COLUMN('BIFUbC-coal'!AN$1),FALSE))</f>
        <v>1</v>
      </c>
      <c r="AO21">
        <f>IF(VLOOKUP('BPoIFUfE-coal'!$A21,'BIFUbC-coal'!$A$1:$AQ$27,COLUMN('BIFUbC-coal'!AO$1),FALSE)=0,1,VLOOKUP('BPoIFUfE-coal'!$A21,Coal!$A$2:$AQ$28,COLUMN(Coal!AO$2),FALSE)/VLOOKUP('BPoIFUfE-coal'!$A21,'BIFUbC-coal'!$A$1:$AQ$27,COLUMN('BIFUbC-coal'!AO$1),FALSE))</f>
        <v>1</v>
      </c>
      <c r="AP21">
        <f>IF(VLOOKUP('BPoIFUfE-coal'!$A21,'BIFUbC-coal'!$A$1:$AQ$27,COLUMN('BIFUbC-coal'!AP$1),FALSE)=0,1,VLOOKUP('BPoIFUfE-coal'!$A21,Coal!$A$2:$AQ$28,COLUMN(Coal!AP$2),FALSE)/VLOOKUP('BPoIFUfE-coal'!$A21,'BIFUbC-coal'!$A$1:$AQ$27,COLUMN('BIFUbC-coal'!AP$1),FALSE))</f>
        <v>1</v>
      </c>
      <c r="AQ21">
        <f>IF(VLOOKUP('BPoIFUfE-coal'!$A21,'BIFUbC-coal'!$A$1:$AQ$27,COLUMN('BIFUbC-coal'!AQ$1),FALSE)=0,1,VLOOKUP('BPoIFUfE-coal'!$A21,Coal!$A$2:$AQ$28,COLUMN(Coal!AQ$2),FALSE)/VLOOKUP('BPoIFUfE-coal'!$A21,'BIFUbC-coal'!$A$1:$AQ$27,COLUMN('BIFUbC-coal'!AQ$1),FALSE))</f>
        <v>1</v>
      </c>
    </row>
    <row r="22" spans="1:43">
      <c r="A22" s="37" t="s">
        <v>635</v>
      </c>
      <c r="B22">
        <f>IF(VLOOKUP('BPoIFUfE-coal'!$A22,'BIFUbC-coal'!$A$1:$AQ$27,COLUMN('BIFUbC-coal'!B$1),FALSE)=0,1,VLOOKUP('BPoIFUfE-coal'!$A22,Coal!$A$2:$AQ$28,COLUMN(Coal!B$2),FALSE)/VLOOKUP('BPoIFUfE-coal'!$A22,'BIFUbC-coal'!$A$1:$AQ$27,COLUMN('BIFUbC-coal'!B$1),FALSE))</f>
        <v>1</v>
      </c>
      <c r="C22">
        <f>IF(VLOOKUP('BPoIFUfE-coal'!$A22,'BIFUbC-coal'!$A$1:$AQ$27,COLUMN('BIFUbC-coal'!C$1),FALSE)=0,1,VLOOKUP('BPoIFUfE-coal'!$A22,Coal!$A$2:$AQ$28,COLUMN(Coal!C$2),FALSE)/VLOOKUP('BPoIFUfE-coal'!$A22,'BIFUbC-coal'!$A$1:$AQ$27,COLUMN('BIFUbC-coal'!C$1),FALSE))</f>
        <v>1</v>
      </c>
      <c r="D22">
        <f>IF(VLOOKUP('BPoIFUfE-coal'!$A22,'BIFUbC-coal'!$A$1:$AQ$27,COLUMN('BIFUbC-coal'!D$1),FALSE)=0,1,VLOOKUP('BPoIFUfE-coal'!$A22,Coal!$A$2:$AQ$28,COLUMN(Coal!D$2),FALSE)/VLOOKUP('BPoIFUfE-coal'!$A22,'BIFUbC-coal'!$A$1:$AQ$27,COLUMN('BIFUbC-coal'!D$1),FALSE))</f>
        <v>1</v>
      </c>
      <c r="E22">
        <f>IF(VLOOKUP('BPoIFUfE-coal'!$A22,'BIFUbC-coal'!$A$1:$AQ$27,COLUMN('BIFUbC-coal'!E$1),FALSE)=0,1,VLOOKUP('BPoIFUfE-coal'!$A22,Coal!$A$2:$AQ$28,COLUMN(Coal!E$2),FALSE)/VLOOKUP('BPoIFUfE-coal'!$A22,'BIFUbC-coal'!$A$1:$AQ$27,COLUMN('BIFUbC-coal'!E$1),FALSE))</f>
        <v>1</v>
      </c>
      <c r="F22">
        <f>IF(VLOOKUP('BPoIFUfE-coal'!$A22,'BIFUbC-coal'!$A$1:$AQ$27,COLUMN('BIFUbC-coal'!F$1),FALSE)=0,1,VLOOKUP('BPoIFUfE-coal'!$A22,Coal!$A$2:$AQ$28,COLUMN(Coal!F$2),FALSE)/VLOOKUP('BPoIFUfE-coal'!$A22,'BIFUbC-coal'!$A$1:$AQ$27,COLUMN('BIFUbC-coal'!F$1),FALSE))</f>
        <v>1</v>
      </c>
      <c r="G22">
        <f>IF(VLOOKUP('BPoIFUfE-coal'!$A22,'BIFUbC-coal'!$A$1:$AQ$27,COLUMN('BIFUbC-coal'!G$1),FALSE)=0,1,VLOOKUP('BPoIFUfE-coal'!$A22,Coal!$A$2:$AQ$28,COLUMN(Coal!G$2),FALSE)/VLOOKUP('BPoIFUfE-coal'!$A22,'BIFUbC-coal'!$A$1:$AQ$27,COLUMN('BIFUbC-coal'!G$1),FALSE))</f>
        <v>1</v>
      </c>
      <c r="H22">
        <f>IF(VLOOKUP('BPoIFUfE-coal'!$A22,'BIFUbC-coal'!$A$1:$AQ$27,COLUMN('BIFUbC-coal'!H$1),FALSE)=0,1,VLOOKUP('BPoIFUfE-coal'!$A22,Coal!$A$2:$AQ$28,COLUMN(Coal!H$2),FALSE)/VLOOKUP('BPoIFUfE-coal'!$A22,'BIFUbC-coal'!$A$1:$AQ$27,COLUMN('BIFUbC-coal'!H$1),FALSE))</f>
        <v>1</v>
      </c>
      <c r="I22">
        <f>IF(VLOOKUP('BPoIFUfE-coal'!$A22,'BIFUbC-coal'!$A$1:$AQ$27,COLUMN('BIFUbC-coal'!I$1),FALSE)=0,1,VLOOKUP('BPoIFUfE-coal'!$A22,Coal!$A$2:$AQ$28,COLUMN(Coal!I$2),FALSE)/VLOOKUP('BPoIFUfE-coal'!$A22,'BIFUbC-coal'!$A$1:$AQ$27,COLUMN('BIFUbC-coal'!I$1),FALSE))</f>
        <v>1</v>
      </c>
      <c r="J22">
        <f>IF(VLOOKUP('BPoIFUfE-coal'!$A22,'BIFUbC-coal'!$A$1:$AQ$27,COLUMN('BIFUbC-coal'!J$1),FALSE)=0,1,VLOOKUP('BPoIFUfE-coal'!$A22,Coal!$A$2:$AQ$28,COLUMN(Coal!J$2),FALSE)/VLOOKUP('BPoIFUfE-coal'!$A22,'BIFUbC-coal'!$A$1:$AQ$27,COLUMN('BIFUbC-coal'!J$1),FALSE))</f>
        <v>1</v>
      </c>
      <c r="K22">
        <f>IF(VLOOKUP('BPoIFUfE-coal'!$A22,'BIFUbC-coal'!$A$1:$AQ$27,COLUMN('BIFUbC-coal'!K$1),FALSE)=0,1,VLOOKUP('BPoIFUfE-coal'!$A22,Coal!$A$2:$AQ$28,COLUMN(Coal!K$2),FALSE)/VLOOKUP('BPoIFUfE-coal'!$A22,'BIFUbC-coal'!$A$1:$AQ$27,COLUMN('BIFUbC-coal'!K$1),FALSE))</f>
        <v>1</v>
      </c>
      <c r="L22">
        <f>IF(VLOOKUP('BPoIFUfE-coal'!$A22,'BIFUbC-coal'!$A$1:$AQ$27,COLUMN('BIFUbC-coal'!L$1),FALSE)=0,1,VLOOKUP('BPoIFUfE-coal'!$A22,Coal!$A$2:$AQ$28,COLUMN(Coal!L$2),FALSE)/VLOOKUP('BPoIFUfE-coal'!$A22,'BIFUbC-coal'!$A$1:$AQ$27,COLUMN('BIFUbC-coal'!L$1),FALSE))</f>
        <v>1</v>
      </c>
      <c r="M22">
        <f>IF(VLOOKUP('BPoIFUfE-coal'!$A22,'BIFUbC-coal'!$A$1:$AQ$27,COLUMN('BIFUbC-coal'!M$1),FALSE)=0,1,VLOOKUP('BPoIFUfE-coal'!$A22,Coal!$A$2:$AQ$28,COLUMN(Coal!M$2),FALSE)/VLOOKUP('BPoIFUfE-coal'!$A22,'BIFUbC-coal'!$A$1:$AQ$27,COLUMN('BIFUbC-coal'!M$1),FALSE))</f>
        <v>1</v>
      </c>
      <c r="N22">
        <f>IF(VLOOKUP('BPoIFUfE-coal'!$A22,'BIFUbC-coal'!$A$1:$AQ$27,COLUMN('BIFUbC-coal'!N$1),FALSE)=0,1,VLOOKUP('BPoIFUfE-coal'!$A22,Coal!$A$2:$AQ$28,COLUMN(Coal!N$2),FALSE)/VLOOKUP('BPoIFUfE-coal'!$A22,'BIFUbC-coal'!$A$1:$AQ$27,COLUMN('BIFUbC-coal'!N$1),FALSE))</f>
        <v>1</v>
      </c>
      <c r="O22">
        <f>IF(VLOOKUP('BPoIFUfE-coal'!$A22,'BIFUbC-coal'!$A$1:$AQ$27,COLUMN('BIFUbC-coal'!O$1),FALSE)=0,1,VLOOKUP('BPoIFUfE-coal'!$A22,Coal!$A$2:$AQ$28,COLUMN(Coal!O$2),FALSE)/VLOOKUP('BPoIFUfE-coal'!$A22,'BIFUbC-coal'!$A$1:$AQ$27,COLUMN('BIFUbC-coal'!O$1),FALSE))</f>
        <v>1</v>
      </c>
      <c r="P22">
        <f>IF(VLOOKUP('BPoIFUfE-coal'!$A22,'BIFUbC-coal'!$A$1:$AQ$27,COLUMN('BIFUbC-coal'!P$1),FALSE)=0,1,VLOOKUP('BPoIFUfE-coal'!$A22,Coal!$A$2:$AQ$28,COLUMN(Coal!P$2),FALSE)/VLOOKUP('BPoIFUfE-coal'!$A22,'BIFUbC-coal'!$A$1:$AQ$27,COLUMN('BIFUbC-coal'!P$1),FALSE))</f>
        <v>1</v>
      </c>
      <c r="Q22">
        <f>IF(VLOOKUP('BPoIFUfE-coal'!$A22,'BIFUbC-coal'!$A$1:$AQ$27,COLUMN('BIFUbC-coal'!Q$1),FALSE)=0,1,VLOOKUP('BPoIFUfE-coal'!$A22,Coal!$A$2:$AQ$28,COLUMN(Coal!Q$2),FALSE)/VLOOKUP('BPoIFUfE-coal'!$A22,'BIFUbC-coal'!$A$1:$AQ$27,COLUMN('BIFUbC-coal'!Q$1),FALSE))</f>
        <v>1</v>
      </c>
      <c r="R22">
        <f>IF(VLOOKUP('BPoIFUfE-coal'!$A22,'BIFUbC-coal'!$A$1:$AQ$27,COLUMN('BIFUbC-coal'!R$1),FALSE)=0,1,VLOOKUP('BPoIFUfE-coal'!$A22,Coal!$A$2:$AQ$28,COLUMN(Coal!R$2),FALSE)/VLOOKUP('BPoIFUfE-coal'!$A22,'BIFUbC-coal'!$A$1:$AQ$27,COLUMN('BIFUbC-coal'!R$1),FALSE))</f>
        <v>1</v>
      </c>
      <c r="S22">
        <f>IF(VLOOKUP('BPoIFUfE-coal'!$A22,'BIFUbC-coal'!$A$1:$AQ$27,COLUMN('BIFUbC-coal'!S$1),FALSE)=0,1,VLOOKUP('BPoIFUfE-coal'!$A22,Coal!$A$2:$AQ$28,COLUMN(Coal!S$2),FALSE)/VLOOKUP('BPoIFUfE-coal'!$A22,'BIFUbC-coal'!$A$1:$AQ$27,COLUMN('BIFUbC-coal'!S$1),FALSE))</f>
        <v>1</v>
      </c>
      <c r="T22">
        <f>IF(VLOOKUP('BPoIFUfE-coal'!$A22,'BIFUbC-coal'!$A$1:$AQ$27,COLUMN('BIFUbC-coal'!T$1),FALSE)=0,1,VLOOKUP('BPoIFUfE-coal'!$A22,Coal!$A$2:$AQ$28,COLUMN(Coal!T$2),FALSE)/VLOOKUP('BPoIFUfE-coal'!$A22,'BIFUbC-coal'!$A$1:$AQ$27,COLUMN('BIFUbC-coal'!T$1),FALSE))</f>
        <v>1</v>
      </c>
      <c r="U22">
        <f>IF(VLOOKUP('BPoIFUfE-coal'!$A22,'BIFUbC-coal'!$A$1:$AQ$27,COLUMN('BIFUbC-coal'!U$1),FALSE)=0,1,VLOOKUP('BPoIFUfE-coal'!$A22,Coal!$A$2:$AQ$28,COLUMN(Coal!U$2),FALSE)/VLOOKUP('BPoIFUfE-coal'!$A22,'BIFUbC-coal'!$A$1:$AQ$27,COLUMN('BIFUbC-coal'!U$1),FALSE))</f>
        <v>1</v>
      </c>
      <c r="V22">
        <f>IF(VLOOKUP('BPoIFUfE-coal'!$A22,'BIFUbC-coal'!$A$1:$AQ$27,COLUMN('BIFUbC-coal'!V$1),FALSE)=0,1,VLOOKUP('BPoIFUfE-coal'!$A22,Coal!$A$2:$AQ$28,COLUMN(Coal!V$2),FALSE)/VLOOKUP('BPoIFUfE-coal'!$A22,'BIFUbC-coal'!$A$1:$AQ$27,COLUMN('BIFUbC-coal'!V$1),FALSE))</f>
        <v>1</v>
      </c>
      <c r="W22">
        <f>IF(VLOOKUP('BPoIFUfE-coal'!$A22,'BIFUbC-coal'!$A$1:$AQ$27,COLUMN('BIFUbC-coal'!W$1),FALSE)=0,1,VLOOKUP('BPoIFUfE-coal'!$A22,Coal!$A$2:$AQ$28,COLUMN(Coal!W$2),FALSE)/VLOOKUP('BPoIFUfE-coal'!$A22,'BIFUbC-coal'!$A$1:$AQ$27,COLUMN('BIFUbC-coal'!W$1),FALSE))</f>
        <v>1</v>
      </c>
      <c r="X22">
        <f>IF(VLOOKUP('BPoIFUfE-coal'!$A22,'BIFUbC-coal'!$A$1:$AQ$27,COLUMN('BIFUbC-coal'!X$1),FALSE)=0,1,VLOOKUP('BPoIFUfE-coal'!$A22,Coal!$A$2:$AQ$28,COLUMN(Coal!X$2),FALSE)/VLOOKUP('BPoIFUfE-coal'!$A22,'BIFUbC-coal'!$A$1:$AQ$27,COLUMN('BIFUbC-coal'!X$1),FALSE))</f>
        <v>1</v>
      </c>
      <c r="Y22">
        <f>IF(VLOOKUP('BPoIFUfE-coal'!$A22,'BIFUbC-coal'!$A$1:$AQ$27,COLUMN('BIFUbC-coal'!Y$1),FALSE)=0,1,VLOOKUP('BPoIFUfE-coal'!$A22,Coal!$A$2:$AQ$28,COLUMN(Coal!Y$2),FALSE)/VLOOKUP('BPoIFUfE-coal'!$A22,'BIFUbC-coal'!$A$1:$AQ$27,COLUMN('BIFUbC-coal'!Y$1),FALSE))</f>
        <v>1</v>
      </c>
      <c r="Z22">
        <f>IF(VLOOKUP('BPoIFUfE-coal'!$A22,'BIFUbC-coal'!$A$1:$AQ$27,COLUMN('BIFUbC-coal'!Z$1),FALSE)=0,1,VLOOKUP('BPoIFUfE-coal'!$A22,Coal!$A$2:$AQ$28,COLUMN(Coal!Z$2),FALSE)/VLOOKUP('BPoIFUfE-coal'!$A22,'BIFUbC-coal'!$A$1:$AQ$27,COLUMN('BIFUbC-coal'!Z$1),FALSE))</f>
        <v>1</v>
      </c>
      <c r="AA22">
        <f>IF(VLOOKUP('BPoIFUfE-coal'!$A22,'BIFUbC-coal'!$A$1:$AQ$27,COLUMN('BIFUbC-coal'!AA$1),FALSE)=0,1,VLOOKUP('BPoIFUfE-coal'!$A22,Coal!$A$2:$AQ$28,COLUMN(Coal!AA$2),FALSE)/VLOOKUP('BPoIFUfE-coal'!$A22,'BIFUbC-coal'!$A$1:$AQ$27,COLUMN('BIFUbC-coal'!AA$1),FALSE))</f>
        <v>1</v>
      </c>
      <c r="AB22">
        <f>IF(VLOOKUP('BPoIFUfE-coal'!$A22,'BIFUbC-coal'!$A$1:$AQ$27,COLUMN('BIFUbC-coal'!AB$1),FALSE)=0,1,VLOOKUP('BPoIFUfE-coal'!$A22,Coal!$A$2:$AQ$28,COLUMN(Coal!AB$2),FALSE)/VLOOKUP('BPoIFUfE-coal'!$A22,'BIFUbC-coal'!$A$1:$AQ$27,COLUMN('BIFUbC-coal'!AB$1),FALSE))</f>
        <v>1</v>
      </c>
      <c r="AC22">
        <f>IF(VLOOKUP('BPoIFUfE-coal'!$A22,'BIFUbC-coal'!$A$1:$AQ$27,COLUMN('BIFUbC-coal'!AC$1),FALSE)=0,1,VLOOKUP('BPoIFUfE-coal'!$A22,Coal!$A$2:$AQ$28,COLUMN(Coal!AC$2),FALSE)/VLOOKUP('BPoIFUfE-coal'!$A22,'BIFUbC-coal'!$A$1:$AQ$27,COLUMN('BIFUbC-coal'!AC$1),FALSE))</f>
        <v>1</v>
      </c>
      <c r="AD22">
        <f>IF(VLOOKUP('BPoIFUfE-coal'!$A22,'BIFUbC-coal'!$A$1:$AQ$27,COLUMN('BIFUbC-coal'!AD$1),FALSE)=0,1,VLOOKUP('BPoIFUfE-coal'!$A22,Coal!$A$2:$AQ$28,COLUMN(Coal!AD$2),FALSE)/VLOOKUP('BPoIFUfE-coal'!$A22,'BIFUbC-coal'!$A$1:$AQ$27,COLUMN('BIFUbC-coal'!AD$1),FALSE))</f>
        <v>1</v>
      </c>
      <c r="AE22">
        <f>IF(VLOOKUP('BPoIFUfE-coal'!$A22,'BIFUbC-coal'!$A$1:$AQ$27,COLUMN('BIFUbC-coal'!AE$1),FALSE)=0,1,VLOOKUP('BPoIFUfE-coal'!$A22,Coal!$A$2:$AQ$28,COLUMN(Coal!AE$2),FALSE)/VLOOKUP('BPoIFUfE-coal'!$A22,'BIFUbC-coal'!$A$1:$AQ$27,COLUMN('BIFUbC-coal'!AE$1),FALSE))</f>
        <v>1</v>
      </c>
      <c r="AF22">
        <f>IF(VLOOKUP('BPoIFUfE-coal'!$A22,'BIFUbC-coal'!$A$1:$AQ$27,COLUMN('BIFUbC-coal'!AF$1),FALSE)=0,1,VLOOKUP('BPoIFUfE-coal'!$A22,Coal!$A$2:$AQ$28,COLUMN(Coal!AF$2),FALSE)/VLOOKUP('BPoIFUfE-coal'!$A22,'BIFUbC-coal'!$A$1:$AQ$27,COLUMN('BIFUbC-coal'!AF$1),FALSE))</f>
        <v>1</v>
      </c>
      <c r="AG22">
        <f>IF(VLOOKUP('BPoIFUfE-coal'!$A22,'BIFUbC-coal'!$A$1:$AQ$27,COLUMN('BIFUbC-coal'!AG$1),FALSE)=0,1,VLOOKUP('BPoIFUfE-coal'!$A22,Coal!$A$2:$AQ$28,COLUMN(Coal!AG$2),FALSE)/VLOOKUP('BPoIFUfE-coal'!$A22,'BIFUbC-coal'!$A$1:$AQ$27,COLUMN('BIFUbC-coal'!AG$1),FALSE))</f>
        <v>1</v>
      </c>
      <c r="AH22">
        <f>IF(VLOOKUP('BPoIFUfE-coal'!$A22,'BIFUbC-coal'!$A$1:$AQ$27,COLUMN('BIFUbC-coal'!AH$1),FALSE)=0,1,VLOOKUP('BPoIFUfE-coal'!$A22,Coal!$A$2:$AQ$28,COLUMN(Coal!AH$2),FALSE)/VLOOKUP('BPoIFUfE-coal'!$A22,'BIFUbC-coal'!$A$1:$AQ$27,COLUMN('BIFUbC-coal'!AH$1),FALSE))</f>
        <v>1</v>
      </c>
      <c r="AI22">
        <f>IF(VLOOKUP('BPoIFUfE-coal'!$A22,'BIFUbC-coal'!$A$1:$AQ$27,COLUMN('BIFUbC-coal'!AI$1),FALSE)=0,1,VLOOKUP('BPoIFUfE-coal'!$A22,Coal!$A$2:$AQ$28,COLUMN(Coal!AI$2),FALSE)/VLOOKUP('BPoIFUfE-coal'!$A22,'BIFUbC-coal'!$A$1:$AQ$27,COLUMN('BIFUbC-coal'!AI$1),FALSE))</f>
        <v>1</v>
      </c>
      <c r="AJ22">
        <f>IF(VLOOKUP('BPoIFUfE-coal'!$A22,'BIFUbC-coal'!$A$1:$AQ$27,COLUMN('BIFUbC-coal'!AJ$1),FALSE)=0,1,VLOOKUP('BPoIFUfE-coal'!$A22,Coal!$A$2:$AQ$28,COLUMN(Coal!AJ$2),FALSE)/VLOOKUP('BPoIFUfE-coal'!$A22,'BIFUbC-coal'!$A$1:$AQ$27,COLUMN('BIFUbC-coal'!AJ$1),FALSE))</f>
        <v>1</v>
      </c>
      <c r="AK22">
        <f>IF(VLOOKUP('BPoIFUfE-coal'!$A22,'BIFUbC-coal'!$A$1:$AQ$27,COLUMN('BIFUbC-coal'!AK$1),FALSE)=0,1,VLOOKUP('BPoIFUfE-coal'!$A22,Coal!$A$2:$AQ$28,COLUMN(Coal!AK$2),FALSE)/VLOOKUP('BPoIFUfE-coal'!$A22,'BIFUbC-coal'!$A$1:$AQ$27,COLUMN('BIFUbC-coal'!AK$1),FALSE))</f>
        <v>1</v>
      </c>
      <c r="AL22">
        <f>IF(VLOOKUP('BPoIFUfE-coal'!$A22,'BIFUbC-coal'!$A$1:$AQ$27,COLUMN('BIFUbC-coal'!AL$1),FALSE)=0,1,VLOOKUP('BPoIFUfE-coal'!$A22,Coal!$A$2:$AQ$28,COLUMN(Coal!AL$2),FALSE)/VLOOKUP('BPoIFUfE-coal'!$A22,'BIFUbC-coal'!$A$1:$AQ$27,COLUMN('BIFUbC-coal'!AL$1),FALSE))</f>
        <v>1</v>
      </c>
      <c r="AM22">
        <f>IF(VLOOKUP('BPoIFUfE-coal'!$A22,'BIFUbC-coal'!$A$1:$AQ$27,COLUMN('BIFUbC-coal'!AM$1),FALSE)=0,1,VLOOKUP('BPoIFUfE-coal'!$A22,Coal!$A$2:$AQ$28,COLUMN(Coal!AM$2),FALSE)/VLOOKUP('BPoIFUfE-coal'!$A22,'BIFUbC-coal'!$A$1:$AQ$27,COLUMN('BIFUbC-coal'!AM$1),FALSE))</f>
        <v>1</v>
      </c>
      <c r="AN22">
        <f>IF(VLOOKUP('BPoIFUfE-coal'!$A22,'BIFUbC-coal'!$A$1:$AQ$27,COLUMN('BIFUbC-coal'!AN$1),FALSE)=0,1,VLOOKUP('BPoIFUfE-coal'!$A22,Coal!$A$2:$AQ$28,COLUMN(Coal!AN$2),FALSE)/VLOOKUP('BPoIFUfE-coal'!$A22,'BIFUbC-coal'!$A$1:$AQ$27,COLUMN('BIFUbC-coal'!AN$1),FALSE))</f>
        <v>1</v>
      </c>
      <c r="AO22">
        <f>IF(VLOOKUP('BPoIFUfE-coal'!$A22,'BIFUbC-coal'!$A$1:$AQ$27,COLUMN('BIFUbC-coal'!AO$1),FALSE)=0,1,VLOOKUP('BPoIFUfE-coal'!$A22,Coal!$A$2:$AQ$28,COLUMN(Coal!AO$2),FALSE)/VLOOKUP('BPoIFUfE-coal'!$A22,'BIFUbC-coal'!$A$1:$AQ$27,COLUMN('BIFUbC-coal'!AO$1),FALSE))</f>
        <v>1</v>
      </c>
      <c r="AP22">
        <f>IF(VLOOKUP('BPoIFUfE-coal'!$A22,'BIFUbC-coal'!$A$1:$AQ$27,COLUMN('BIFUbC-coal'!AP$1),FALSE)=0,1,VLOOKUP('BPoIFUfE-coal'!$A22,Coal!$A$2:$AQ$28,COLUMN(Coal!AP$2),FALSE)/VLOOKUP('BPoIFUfE-coal'!$A22,'BIFUbC-coal'!$A$1:$AQ$27,COLUMN('BIFUbC-coal'!AP$1),FALSE))</f>
        <v>1</v>
      </c>
      <c r="AQ22">
        <f>IF(VLOOKUP('BPoIFUfE-coal'!$A22,'BIFUbC-coal'!$A$1:$AQ$27,COLUMN('BIFUbC-coal'!AQ$1),FALSE)=0,1,VLOOKUP('BPoIFUfE-coal'!$A22,Coal!$A$2:$AQ$28,COLUMN(Coal!AQ$2),FALSE)/VLOOKUP('BPoIFUfE-coal'!$A22,'BIFUbC-coal'!$A$1:$AQ$27,COLUMN('BIFUbC-coal'!AQ$1),FALSE))</f>
        <v>1</v>
      </c>
    </row>
    <row r="23" spans="1:43">
      <c r="A23" s="37" t="s">
        <v>636</v>
      </c>
      <c r="B23">
        <f>IF(VLOOKUP('BPoIFUfE-coal'!$A23,'BIFUbC-coal'!$A$1:$AQ$27,COLUMN('BIFUbC-coal'!B$1),FALSE)=0,1,VLOOKUP('BPoIFUfE-coal'!$A23,Coal!$A$2:$AQ$28,COLUMN(Coal!B$2),FALSE)/VLOOKUP('BPoIFUfE-coal'!$A23,'BIFUbC-coal'!$A$1:$AQ$27,COLUMN('BIFUbC-coal'!B$1),FALSE))</f>
        <v>1</v>
      </c>
      <c r="C23">
        <f>IF(VLOOKUP('BPoIFUfE-coal'!$A23,'BIFUbC-coal'!$A$1:$AQ$27,COLUMN('BIFUbC-coal'!C$1),FALSE)=0,1,VLOOKUP('BPoIFUfE-coal'!$A23,Coal!$A$2:$AQ$28,COLUMN(Coal!C$2),FALSE)/VLOOKUP('BPoIFUfE-coal'!$A23,'BIFUbC-coal'!$A$1:$AQ$27,COLUMN('BIFUbC-coal'!C$1),FALSE))</f>
        <v>1</v>
      </c>
      <c r="D23">
        <f>IF(VLOOKUP('BPoIFUfE-coal'!$A23,'BIFUbC-coal'!$A$1:$AQ$27,COLUMN('BIFUbC-coal'!D$1),FALSE)=0,1,VLOOKUP('BPoIFUfE-coal'!$A23,Coal!$A$2:$AQ$28,COLUMN(Coal!D$2),FALSE)/VLOOKUP('BPoIFUfE-coal'!$A23,'BIFUbC-coal'!$A$1:$AQ$27,COLUMN('BIFUbC-coal'!D$1),FALSE))</f>
        <v>1</v>
      </c>
      <c r="E23">
        <f>IF(VLOOKUP('BPoIFUfE-coal'!$A23,'BIFUbC-coal'!$A$1:$AQ$27,COLUMN('BIFUbC-coal'!E$1),FALSE)=0,1,VLOOKUP('BPoIFUfE-coal'!$A23,Coal!$A$2:$AQ$28,COLUMN(Coal!E$2),FALSE)/VLOOKUP('BPoIFUfE-coal'!$A23,'BIFUbC-coal'!$A$1:$AQ$27,COLUMN('BIFUbC-coal'!E$1),FALSE))</f>
        <v>1</v>
      </c>
      <c r="F23">
        <f>IF(VLOOKUP('BPoIFUfE-coal'!$A23,'BIFUbC-coal'!$A$1:$AQ$27,COLUMN('BIFUbC-coal'!F$1),FALSE)=0,1,VLOOKUP('BPoIFUfE-coal'!$A23,Coal!$A$2:$AQ$28,COLUMN(Coal!F$2),FALSE)/VLOOKUP('BPoIFUfE-coal'!$A23,'BIFUbC-coal'!$A$1:$AQ$27,COLUMN('BIFUbC-coal'!F$1),FALSE))</f>
        <v>1</v>
      </c>
      <c r="G23">
        <f>IF(VLOOKUP('BPoIFUfE-coal'!$A23,'BIFUbC-coal'!$A$1:$AQ$27,COLUMN('BIFUbC-coal'!G$1),FALSE)=0,1,VLOOKUP('BPoIFUfE-coal'!$A23,Coal!$A$2:$AQ$28,COLUMN(Coal!G$2),FALSE)/VLOOKUP('BPoIFUfE-coal'!$A23,'BIFUbC-coal'!$A$1:$AQ$27,COLUMN('BIFUbC-coal'!G$1),FALSE))</f>
        <v>1</v>
      </c>
      <c r="H23">
        <f>IF(VLOOKUP('BPoIFUfE-coal'!$A23,'BIFUbC-coal'!$A$1:$AQ$27,COLUMN('BIFUbC-coal'!H$1),FALSE)=0,1,VLOOKUP('BPoIFUfE-coal'!$A23,Coal!$A$2:$AQ$28,COLUMN(Coal!H$2),FALSE)/VLOOKUP('BPoIFUfE-coal'!$A23,'BIFUbC-coal'!$A$1:$AQ$27,COLUMN('BIFUbC-coal'!H$1),FALSE))</f>
        <v>1</v>
      </c>
      <c r="I23">
        <f>IF(VLOOKUP('BPoIFUfE-coal'!$A23,'BIFUbC-coal'!$A$1:$AQ$27,COLUMN('BIFUbC-coal'!I$1),FALSE)=0,1,VLOOKUP('BPoIFUfE-coal'!$A23,Coal!$A$2:$AQ$28,COLUMN(Coal!I$2),FALSE)/VLOOKUP('BPoIFUfE-coal'!$A23,'BIFUbC-coal'!$A$1:$AQ$27,COLUMN('BIFUbC-coal'!I$1),FALSE))</f>
        <v>1</v>
      </c>
      <c r="J23">
        <f>IF(VLOOKUP('BPoIFUfE-coal'!$A23,'BIFUbC-coal'!$A$1:$AQ$27,COLUMN('BIFUbC-coal'!J$1),FALSE)=0,1,VLOOKUP('BPoIFUfE-coal'!$A23,Coal!$A$2:$AQ$28,COLUMN(Coal!J$2),FALSE)/VLOOKUP('BPoIFUfE-coal'!$A23,'BIFUbC-coal'!$A$1:$AQ$27,COLUMN('BIFUbC-coal'!J$1),FALSE))</f>
        <v>1</v>
      </c>
      <c r="K23">
        <f>IF(VLOOKUP('BPoIFUfE-coal'!$A23,'BIFUbC-coal'!$A$1:$AQ$27,COLUMN('BIFUbC-coal'!K$1),FALSE)=0,1,VLOOKUP('BPoIFUfE-coal'!$A23,Coal!$A$2:$AQ$28,COLUMN(Coal!K$2),FALSE)/VLOOKUP('BPoIFUfE-coal'!$A23,'BIFUbC-coal'!$A$1:$AQ$27,COLUMN('BIFUbC-coal'!K$1),FALSE))</f>
        <v>1</v>
      </c>
      <c r="L23">
        <f>IF(VLOOKUP('BPoIFUfE-coal'!$A23,'BIFUbC-coal'!$A$1:$AQ$27,COLUMN('BIFUbC-coal'!L$1),FALSE)=0,1,VLOOKUP('BPoIFUfE-coal'!$A23,Coal!$A$2:$AQ$28,COLUMN(Coal!L$2),FALSE)/VLOOKUP('BPoIFUfE-coal'!$A23,'BIFUbC-coal'!$A$1:$AQ$27,COLUMN('BIFUbC-coal'!L$1),FALSE))</f>
        <v>1</v>
      </c>
      <c r="M23">
        <f>IF(VLOOKUP('BPoIFUfE-coal'!$A23,'BIFUbC-coal'!$A$1:$AQ$27,COLUMN('BIFUbC-coal'!M$1),FALSE)=0,1,VLOOKUP('BPoIFUfE-coal'!$A23,Coal!$A$2:$AQ$28,COLUMN(Coal!M$2),FALSE)/VLOOKUP('BPoIFUfE-coal'!$A23,'BIFUbC-coal'!$A$1:$AQ$27,COLUMN('BIFUbC-coal'!M$1),FALSE))</f>
        <v>1</v>
      </c>
      <c r="N23">
        <f>IF(VLOOKUP('BPoIFUfE-coal'!$A23,'BIFUbC-coal'!$A$1:$AQ$27,COLUMN('BIFUbC-coal'!N$1),FALSE)=0,1,VLOOKUP('BPoIFUfE-coal'!$A23,Coal!$A$2:$AQ$28,COLUMN(Coal!N$2),FALSE)/VLOOKUP('BPoIFUfE-coal'!$A23,'BIFUbC-coal'!$A$1:$AQ$27,COLUMN('BIFUbC-coal'!N$1),FALSE))</f>
        <v>1</v>
      </c>
      <c r="O23">
        <f>IF(VLOOKUP('BPoIFUfE-coal'!$A23,'BIFUbC-coal'!$A$1:$AQ$27,COLUMN('BIFUbC-coal'!O$1),FALSE)=0,1,VLOOKUP('BPoIFUfE-coal'!$A23,Coal!$A$2:$AQ$28,COLUMN(Coal!O$2),FALSE)/VLOOKUP('BPoIFUfE-coal'!$A23,'BIFUbC-coal'!$A$1:$AQ$27,COLUMN('BIFUbC-coal'!O$1),FALSE))</f>
        <v>1</v>
      </c>
      <c r="P23">
        <f>IF(VLOOKUP('BPoIFUfE-coal'!$A23,'BIFUbC-coal'!$A$1:$AQ$27,COLUMN('BIFUbC-coal'!P$1),FALSE)=0,1,VLOOKUP('BPoIFUfE-coal'!$A23,Coal!$A$2:$AQ$28,COLUMN(Coal!P$2),FALSE)/VLOOKUP('BPoIFUfE-coal'!$A23,'BIFUbC-coal'!$A$1:$AQ$27,COLUMN('BIFUbC-coal'!P$1),FALSE))</f>
        <v>1</v>
      </c>
      <c r="Q23">
        <f>IF(VLOOKUP('BPoIFUfE-coal'!$A23,'BIFUbC-coal'!$A$1:$AQ$27,COLUMN('BIFUbC-coal'!Q$1),FALSE)=0,1,VLOOKUP('BPoIFUfE-coal'!$A23,Coal!$A$2:$AQ$28,COLUMN(Coal!Q$2),FALSE)/VLOOKUP('BPoIFUfE-coal'!$A23,'BIFUbC-coal'!$A$1:$AQ$27,COLUMN('BIFUbC-coal'!Q$1),FALSE))</f>
        <v>1</v>
      </c>
      <c r="R23">
        <f>IF(VLOOKUP('BPoIFUfE-coal'!$A23,'BIFUbC-coal'!$A$1:$AQ$27,COLUMN('BIFUbC-coal'!R$1),FALSE)=0,1,VLOOKUP('BPoIFUfE-coal'!$A23,Coal!$A$2:$AQ$28,COLUMN(Coal!R$2),FALSE)/VLOOKUP('BPoIFUfE-coal'!$A23,'BIFUbC-coal'!$A$1:$AQ$27,COLUMN('BIFUbC-coal'!R$1),FALSE))</f>
        <v>1</v>
      </c>
      <c r="S23">
        <f>IF(VLOOKUP('BPoIFUfE-coal'!$A23,'BIFUbC-coal'!$A$1:$AQ$27,COLUMN('BIFUbC-coal'!S$1),FALSE)=0,1,VLOOKUP('BPoIFUfE-coal'!$A23,Coal!$A$2:$AQ$28,COLUMN(Coal!S$2),FALSE)/VLOOKUP('BPoIFUfE-coal'!$A23,'BIFUbC-coal'!$A$1:$AQ$27,COLUMN('BIFUbC-coal'!S$1),FALSE))</f>
        <v>1</v>
      </c>
      <c r="T23">
        <f>IF(VLOOKUP('BPoIFUfE-coal'!$A23,'BIFUbC-coal'!$A$1:$AQ$27,COLUMN('BIFUbC-coal'!T$1),FALSE)=0,1,VLOOKUP('BPoIFUfE-coal'!$A23,Coal!$A$2:$AQ$28,COLUMN(Coal!T$2),FALSE)/VLOOKUP('BPoIFUfE-coal'!$A23,'BIFUbC-coal'!$A$1:$AQ$27,COLUMN('BIFUbC-coal'!T$1),FALSE))</f>
        <v>1</v>
      </c>
      <c r="U23">
        <f>IF(VLOOKUP('BPoIFUfE-coal'!$A23,'BIFUbC-coal'!$A$1:$AQ$27,COLUMN('BIFUbC-coal'!U$1),FALSE)=0,1,VLOOKUP('BPoIFUfE-coal'!$A23,Coal!$A$2:$AQ$28,COLUMN(Coal!U$2),FALSE)/VLOOKUP('BPoIFUfE-coal'!$A23,'BIFUbC-coal'!$A$1:$AQ$27,COLUMN('BIFUbC-coal'!U$1),FALSE))</f>
        <v>1</v>
      </c>
      <c r="V23">
        <f>IF(VLOOKUP('BPoIFUfE-coal'!$A23,'BIFUbC-coal'!$A$1:$AQ$27,COLUMN('BIFUbC-coal'!V$1),FALSE)=0,1,VLOOKUP('BPoIFUfE-coal'!$A23,Coal!$A$2:$AQ$28,COLUMN(Coal!V$2),FALSE)/VLOOKUP('BPoIFUfE-coal'!$A23,'BIFUbC-coal'!$A$1:$AQ$27,COLUMN('BIFUbC-coal'!V$1),FALSE))</f>
        <v>1</v>
      </c>
      <c r="W23">
        <f>IF(VLOOKUP('BPoIFUfE-coal'!$A23,'BIFUbC-coal'!$A$1:$AQ$27,COLUMN('BIFUbC-coal'!W$1),FALSE)=0,1,VLOOKUP('BPoIFUfE-coal'!$A23,Coal!$A$2:$AQ$28,COLUMN(Coal!W$2),FALSE)/VLOOKUP('BPoIFUfE-coal'!$A23,'BIFUbC-coal'!$A$1:$AQ$27,COLUMN('BIFUbC-coal'!W$1),FALSE))</f>
        <v>1</v>
      </c>
      <c r="X23">
        <f>IF(VLOOKUP('BPoIFUfE-coal'!$A23,'BIFUbC-coal'!$A$1:$AQ$27,COLUMN('BIFUbC-coal'!X$1),FALSE)=0,1,VLOOKUP('BPoIFUfE-coal'!$A23,Coal!$A$2:$AQ$28,COLUMN(Coal!X$2),FALSE)/VLOOKUP('BPoIFUfE-coal'!$A23,'BIFUbC-coal'!$A$1:$AQ$27,COLUMN('BIFUbC-coal'!X$1),FALSE))</f>
        <v>1</v>
      </c>
      <c r="Y23">
        <f>IF(VLOOKUP('BPoIFUfE-coal'!$A23,'BIFUbC-coal'!$A$1:$AQ$27,COLUMN('BIFUbC-coal'!Y$1),FALSE)=0,1,VLOOKUP('BPoIFUfE-coal'!$A23,Coal!$A$2:$AQ$28,COLUMN(Coal!Y$2),FALSE)/VLOOKUP('BPoIFUfE-coal'!$A23,'BIFUbC-coal'!$A$1:$AQ$27,COLUMN('BIFUbC-coal'!Y$1),FALSE))</f>
        <v>1</v>
      </c>
      <c r="Z23">
        <f>IF(VLOOKUP('BPoIFUfE-coal'!$A23,'BIFUbC-coal'!$A$1:$AQ$27,COLUMN('BIFUbC-coal'!Z$1),FALSE)=0,1,VLOOKUP('BPoIFUfE-coal'!$A23,Coal!$A$2:$AQ$28,COLUMN(Coal!Z$2),FALSE)/VLOOKUP('BPoIFUfE-coal'!$A23,'BIFUbC-coal'!$A$1:$AQ$27,COLUMN('BIFUbC-coal'!Z$1),FALSE))</f>
        <v>1</v>
      </c>
      <c r="AA23">
        <f>IF(VLOOKUP('BPoIFUfE-coal'!$A23,'BIFUbC-coal'!$A$1:$AQ$27,COLUMN('BIFUbC-coal'!AA$1),FALSE)=0,1,VLOOKUP('BPoIFUfE-coal'!$A23,Coal!$A$2:$AQ$28,COLUMN(Coal!AA$2),FALSE)/VLOOKUP('BPoIFUfE-coal'!$A23,'BIFUbC-coal'!$A$1:$AQ$27,COLUMN('BIFUbC-coal'!AA$1),FALSE))</f>
        <v>1</v>
      </c>
      <c r="AB23">
        <f>IF(VLOOKUP('BPoIFUfE-coal'!$A23,'BIFUbC-coal'!$A$1:$AQ$27,COLUMN('BIFUbC-coal'!AB$1),FALSE)=0,1,VLOOKUP('BPoIFUfE-coal'!$A23,Coal!$A$2:$AQ$28,COLUMN(Coal!AB$2),FALSE)/VLOOKUP('BPoIFUfE-coal'!$A23,'BIFUbC-coal'!$A$1:$AQ$27,COLUMN('BIFUbC-coal'!AB$1),FALSE))</f>
        <v>1</v>
      </c>
      <c r="AC23">
        <f>IF(VLOOKUP('BPoIFUfE-coal'!$A23,'BIFUbC-coal'!$A$1:$AQ$27,COLUMN('BIFUbC-coal'!AC$1),FALSE)=0,1,VLOOKUP('BPoIFUfE-coal'!$A23,Coal!$A$2:$AQ$28,COLUMN(Coal!AC$2),FALSE)/VLOOKUP('BPoIFUfE-coal'!$A23,'BIFUbC-coal'!$A$1:$AQ$27,COLUMN('BIFUbC-coal'!AC$1),FALSE))</f>
        <v>1</v>
      </c>
      <c r="AD23">
        <f>IF(VLOOKUP('BPoIFUfE-coal'!$A23,'BIFUbC-coal'!$A$1:$AQ$27,COLUMN('BIFUbC-coal'!AD$1),FALSE)=0,1,VLOOKUP('BPoIFUfE-coal'!$A23,Coal!$A$2:$AQ$28,COLUMN(Coal!AD$2),FALSE)/VLOOKUP('BPoIFUfE-coal'!$A23,'BIFUbC-coal'!$A$1:$AQ$27,COLUMN('BIFUbC-coal'!AD$1),FALSE))</f>
        <v>1</v>
      </c>
      <c r="AE23">
        <f>IF(VLOOKUP('BPoIFUfE-coal'!$A23,'BIFUbC-coal'!$A$1:$AQ$27,COLUMN('BIFUbC-coal'!AE$1),FALSE)=0,1,VLOOKUP('BPoIFUfE-coal'!$A23,Coal!$A$2:$AQ$28,COLUMN(Coal!AE$2),FALSE)/VLOOKUP('BPoIFUfE-coal'!$A23,'BIFUbC-coal'!$A$1:$AQ$27,COLUMN('BIFUbC-coal'!AE$1),FALSE))</f>
        <v>1</v>
      </c>
      <c r="AF23">
        <f>IF(VLOOKUP('BPoIFUfE-coal'!$A23,'BIFUbC-coal'!$A$1:$AQ$27,COLUMN('BIFUbC-coal'!AF$1),FALSE)=0,1,VLOOKUP('BPoIFUfE-coal'!$A23,Coal!$A$2:$AQ$28,COLUMN(Coal!AF$2),FALSE)/VLOOKUP('BPoIFUfE-coal'!$A23,'BIFUbC-coal'!$A$1:$AQ$27,COLUMN('BIFUbC-coal'!AF$1),FALSE))</f>
        <v>1</v>
      </c>
      <c r="AG23">
        <f>IF(VLOOKUP('BPoIFUfE-coal'!$A23,'BIFUbC-coal'!$A$1:$AQ$27,COLUMN('BIFUbC-coal'!AG$1),FALSE)=0,1,VLOOKUP('BPoIFUfE-coal'!$A23,Coal!$A$2:$AQ$28,COLUMN(Coal!AG$2),FALSE)/VLOOKUP('BPoIFUfE-coal'!$A23,'BIFUbC-coal'!$A$1:$AQ$27,COLUMN('BIFUbC-coal'!AG$1),FALSE))</f>
        <v>1</v>
      </c>
      <c r="AH23">
        <f>IF(VLOOKUP('BPoIFUfE-coal'!$A23,'BIFUbC-coal'!$A$1:$AQ$27,COLUMN('BIFUbC-coal'!AH$1),FALSE)=0,1,VLOOKUP('BPoIFUfE-coal'!$A23,Coal!$A$2:$AQ$28,COLUMN(Coal!AH$2),FALSE)/VLOOKUP('BPoIFUfE-coal'!$A23,'BIFUbC-coal'!$A$1:$AQ$27,COLUMN('BIFUbC-coal'!AH$1),FALSE))</f>
        <v>1</v>
      </c>
      <c r="AI23">
        <f>IF(VLOOKUP('BPoIFUfE-coal'!$A23,'BIFUbC-coal'!$A$1:$AQ$27,COLUMN('BIFUbC-coal'!AI$1),FALSE)=0,1,VLOOKUP('BPoIFUfE-coal'!$A23,Coal!$A$2:$AQ$28,COLUMN(Coal!AI$2),FALSE)/VLOOKUP('BPoIFUfE-coal'!$A23,'BIFUbC-coal'!$A$1:$AQ$27,COLUMN('BIFUbC-coal'!AI$1),FALSE))</f>
        <v>1</v>
      </c>
      <c r="AJ23">
        <f>IF(VLOOKUP('BPoIFUfE-coal'!$A23,'BIFUbC-coal'!$A$1:$AQ$27,COLUMN('BIFUbC-coal'!AJ$1),FALSE)=0,1,VLOOKUP('BPoIFUfE-coal'!$A23,Coal!$A$2:$AQ$28,COLUMN(Coal!AJ$2),FALSE)/VLOOKUP('BPoIFUfE-coal'!$A23,'BIFUbC-coal'!$A$1:$AQ$27,COLUMN('BIFUbC-coal'!AJ$1),FALSE))</f>
        <v>1</v>
      </c>
      <c r="AK23">
        <f>IF(VLOOKUP('BPoIFUfE-coal'!$A23,'BIFUbC-coal'!$A$1:$AQ$27,COLUMN('BIFUbC-coal'!AK$1),FALSE)=0,1,VLOOKUP('BPoIFUfE-coal'!$A23,Coal!$A$2:$AQ$28,COLUMN(Coal!AK$2),FALSE)/VLOOKUP('BPoIFUfE-coal'!$A23,'BIFUbC-coal'!$A$1:$AQ$27,COLUMN('BIFUbC-coal'!AK$1),FALSE))</f>
        <v>1</v>
      </c>
      <c r="AL23">
        <f>IF(VLOOKUP('BPoIFUfE-coal'!$A23,'BIFUbC-coal'!$A$1:$AQ$27,COLUMN('BIFUbC-coal'!AL$1),FALSE)=0,1,VLOOKUP('BPoIFUfE-coal'!$A23,Coal!$A$2:$AQ$28,COLUMN(Coal!AL$2),FALSE)/VLOOKUP('BPoIFUfE-coal'!$A23,'BIFUbC-coal'!$A$1:$AQ$27,COLUMN('BIFUbC-coal'!AL$1),FALSE))</f>
        <v>1</v>
      </c>
      <c r="AM23">
        <f>IF(VLOOKUP('BPoIFUfE-coal'!$A23,'BIFUbC-coal'!$A$1:$AQ$27,COLUMN('BIFUbC-coal'!AM$1),FALSE)=0,1,VLOOKUP('BPoIFUfE-coal'!$A23,Coal!$A$2:$AQ$28,COLUMN(Coal!AM$2),FALSE)/VLOOKUP('BPoIFUfE-coal'!$A23,'BIFUbC-coal'!$A$1:$AQ$27,COLUMN('BIFUbC-coal'!AM$1),FALSE))</f>
        <v>1</v>
      </c>
      <c r="AN23">
        <f>IF(VLOOKUP('BPoIFUfE-coal'!$A23,'BIFUbC-coal'!$A$1:$AQ$27,COLUMN('BIFUbC-coal'!AN$1),FALSE)=0,1,VLOOKUP('BPoIFUfE-coal'!$A23,Coal!$A$2:$AQ$28,COLUMN(Coal!AN$2),FALSE)/VLOOKUP('BPoIFUfE-coal'!$A23,'BIFUbC-coal'!$A$1:$AQ$27,COLUMN('BIFUbC-coal'!AN$1),FALSE))</f>
        <v>1</v>
      </c>
      <c r="AO23">
        <f>IF(VLOOKUP('BPoIFUfE-coal'!$A23,'BIFUbC-coal'!$A$1:$AQ$27,COLUMN('BIFUbC-coal'!AO$1),FALSE)=0,1,VLOOKUP('BPoIFUfE-coal'!$A23,Coal!$A$2:$AQ$28,COLUMN(Coal!AO$2),FALSE)/VLOOKUP('BPoIFUfE-coal'!$A23,'BIFUbC-coal'!$A$1:$AQ$27,COLUMN('BIFUbC-coal'!AO$1),FALSE))</f>
        <v>1</v>
      </c>
      <c r="AP23">
        <f>IF(VLOOKUP('BPoIFUfE-coal'!$A23,'BIFUbC-coal'!$A$1:$AQ$27,COLUMN('BIFUbC-coal'!AP$1),FALSE)=0,1,VLOOKUP('BPoIFUfE-coal'!$A23,Coal!$A$2:$AQ$28,COLUMN(Coal!AP$2),FALSE)/VLOOKUP('BPoIFUfE-coal'!$A23,'BIFUbC-coal'!$A$1:$AQ$27,COLUMN('BIFUbC-coal'!AP$1),FALSE))</f>
        <v>1</v>
      </c>
      <c r="AQ23">
        <f>IF(VLOOKUP('BPoIFUfE-coal'!$A23,'BIFUbC-coal'!$A$1:$AQ$27,COLUMN('BIFUbC-coal'!AQ$1),FALSE)=0,1,VLOOKUP('BPoIFUfE-coal'!$A23,Coal!$A$2:$AQ$28,COLUMN(Coal!AQ$2),FALSE)/VLOOKUP('BPoIFUfE-coal'!$A23,'BIFUbC-coal'!$A$1:$AQ$27,COLUMN('BIFUbC-coal'!AQ$1),FALSE))</f>
        <v>1</v>
      </c>
    </row>
    <row r="24" spans="1:43">
      <c r="A24" s="37" t="s">
        <v>637</v>
      </c>
      <c r="B24">
        <f>IF(VLOOKUP('BPoIFUfE-coal'!$A24,'BIFUbC-coal'!$A$1:$AQ$27,COLUMN('BIFUbC-coal'!B$1),FALSE)=0,1,VLOOKUP('BPoIFUfE-coal'!$A24,Coal!$A$2:$AQ$28,COLUMN(Coal!B$2),FALSE)/VLOOKUP('BPoIFUfE-coal'!$A24,'BIFUbC-coal'!$A$1:$AQ$27,COLUMN('BIFUbC-coal'!B$1),FALSE))</f>
        <v>1</v>
      </c>
      <c r="C24">
        <f>IF(VLOOKUP('BPoIFUfE-coal'!$A24,'BIFUbC-coal'!$A$1:$AQ$27,COLUMN('BIFUbC-coal'!C$1),FALSE)=0,1,VLOOKUP('BPoIFUfE-coal'!$A24,Coal!$A$2:$AQ$28,COLUMN(Coal!C$2),FALSE)/VLOOKUP('BPoIFUfE-coal'!$A24,'BIFUbC-coal'!$A$1:$AQ$27,COLUMN('BIFUbC-coal'!C$1),FALSE))</f>
        <v>1</v>
      </c>
      <c r="D24">
        <f>IF(VLOOKUP('BPoIFUfE-coal'!$A24,'BIFUbC-coal'!$A$1:$AQ$27,COLUMN('BIFUbC-coal'!D$1),FALSE)=0,1,VLOOKUP('BPoIFUfE-coal'!$A24,Coal!$A$2:$AQ$28,COLUMN(Coal!D$2),FALSE)/VLOOKUP('BPoIFUfE-coal'!$A24,'BIFUbC-coal'!$A$1:$AQ$27,COLUMN('BIFUbC-coal'!D$1),FALSE))</f>
        <v>1</v>
      </c>
      <c r="E24">
        <f>IF(VLOOKUP('BPoIFUfE-coal'!$A24,'BIFUbC-coal'!$A$1:$AQ$27,COLUMN('BIFUbC-coal'!E$1),FALSE)=0,1,VLOOKUP('BPoIFUfE-coal'!$A24,Coal!$A$2:$AQ$28,COLUMN(Coal!E$2),FALSE)/VLOOKUP('BPoIFUfE-coal'!$A24,'BIFUbC-coal'!$A$1:$AQ$27,COLUMN('BIFUbC-coal'!E$1),FALSE))</f>
        <v>1</v>
      </c>
      <c r="F24">
        <f>IF(VLOOKUP('BPoIFUfE-coal'!$A24,'BIFUbC-coal'!$A$1:$AQ$27,COLUMN('BIFUbC-coal'!F$1),FALSE)=0,1,VLOOKUP('BPoIFUfE-coal'!$A24,Coal!$A$2:$AQ$28,COLUMN(Coal!F$2),FALSE)/VLOOKUP('BPoIFUfE-coal'!$A24,'BIFUbC-coal'!$A$1:$AQ$27,COLUMN('BIFUbC-coal'!F$1),FALSE))</f>
        <v>1</v>
      </c>
      <c r="G24">
        <f>IF(VLOOKUP('BPoIFUfE-coal'!$A24,'BIFUbC-coal'!$A$1:$AQ$27,COLUMN('BIFUbC-coal'!G$1),FALSE)=0,1,VLOOKUP('BPoIFUfE-coal'!$A24,Coal!$A$2:$AQ$28,COLUMN(Coal!G$2),FALSE)/VLOOKUP('BPoIFUfE-coal'!$A24,'BIFUbC-coal'!$A$1:$AQ$27,COLUMN('BIFUbC-coal'!G$1),FALSE))</f>
        <v>1</v>
      </c>
      <c r="H24">
        <f>IF(VLOOKUP('BPoIFUfE-coal'!$A24,'BIFUbC-coal'!$A$1:$AQ$27,COLUMN('BIFUbC-coal'!H$1),FALSE)=0,1,VLOOKUP('BPoIFUfE-coal'!$A24,Coal!$A$2:$AQ$28,COLUMN(Coal!H$2),FALSE)/VLOOKUP('BPoIFUfE-coal'!$A24,'BIFUbC-coal'!$A$1:$AQ$27,COLUMN('BIFUbC-coal'!H$1),FALSE))</f>
        <v>1</v>
      </c>
      <c r="I24">
        <f>IF(VLOOKUP('BPoIFUfE-coal'!$A24,'BIFUbC-coal'!$A$1:$AQ$27,COLUMN('BIFUbC-coal'!I$1),FALSE)=0,1,VLOOKUP('BPoIFUfE-coal'!$A24,Coal!$A$2:$AQ$28,COLUMN(Coal!I$2),FALSE)/VLOOKUP('BPoIFUfE-coal'!$A24,'BIFUbC-coal'!$A$1:$AQ$27,COLUMN('BIFUbC-coal'!I$1),FALSE))</f>
        <v>1</v>
      </c>
      <c r="J24">
        <f>IF(VLOOKUP('BPoIFUfE-coal'!$A24,'BIFUbC-coal'!$A$1:$AQ$27,COLUMN('BIFUbC-coal'!J$1),FALSE)=0,1,VLOOKUP('BPoIFUfE-coal'!$A24,Coal!$A$2:$AQ$28,COLUMN(Coal!J$2),FALSE)/VLOOKUP('BPoIFUfE-coal'!$A24,'BIFUbC-coal'!$A$1:$AQ$27,COLUMN('BIFUbC-coal'!J$1),FALSE))</f>
        <v>1</v>
      </c>
      <c r="K24">
        <f>IF(VLOOKUP('BPoIFUfE-coal'!$A24,'BIFUbC-coal'!$A$1:$AQ$27,COLUMN('BIFUbC-coal'!K$1),FALSE)=0,1,VLOOKUP('BPoIFUfE-coal'!$A24,Coal!$A$2:$AQ$28,COLUMN(Coal!K$2),FALSE)/VLOOKUP('BPoIFUfE-coal'!$A24,'BIFUbC-coal'!$A$1:$AQ$27,COLUMN('BIFUbC-coal'!K$1),FALSE))</f>
        <v>1</v>
      </c>
      <c r="L24">
        <f>IF(VLOOKUP('BPoIFUfE-coal'!$A24,'BIFUbC-coal'!$A$1:$AQ$27,COLUMN('BIFUbC-coal'!L$1),FALSE)=0,1,VLOOKUP('BPoIFUfE-coal'!$A24,Coal!$A$2:$AQ$28,COLUMN(Coal!L$2),FALSE)/VLOOKUP('BPoIFUfE-coal'!$A24,'BIFUbC-coal'!$A$1:$AQ$27,COLUMN('BIFUbC-coal'!L$1),FALSE))</f>
        <v>1</v>
      </c>
      <c r="M24">
        <f>IF(VLOOKUP('BPoIFUfE-coal'!$A24,'BIFUbC-coal'!$A$1:$AQ$27,COLUMN('BIFUbC-coal'!M$1),FALSE)=0,1,VLOOKUP('BPoIFUfE-coal'!$A24,Coal!$A$2:$AQ$28,COLUMN(Coal!M$2),FALSE)/VLOOKUP('BPoIFUfE-coal'!$A24,'BIFUbC-coal'!$A$1:$AQ$27,COLUMN('BIFUbC-coal'!M$1),FALSE))</f>
        <v>1</v>
      </c>
      <c r="N24">
        <f>IF(VLOOKUP('BPoIFUfE-coal'!$A24,'BIFUbC-coal'!$A$1:$AQ$27,COLUMN('BIFUbC-coal'!N$1),FALSE)=0,1,VLOOKUP('BPoIFUfE-coal'!$A24,Coal!$A$2:$AQ$28,COLUMN(Coal!N$2),FALSE)/VLOOKUP('BPoIFUfE-coal'!$A24,'BIFUbC-coal'!$A$1:$AQ$27,COLUMN('BIFUbC-coal'!N$1),FALSE))</f>
        <v>1</v>
      </c>
      <c r="O24">
        <f>IF(VLOOKUP('BPoIFUfE-coal'!$A24,'BIFUbC-coal'!$A$1:$AQ$27,COLUMN('BIFUbC-coal'!O$1),FALSE)=0,1,VLOOKUP('BPoIFUfE-coal'!$A24,Coal!$A$2:$AQ$28,COLUMN(Coal!O$2),FALSE)/VLOOKUP('BPoIFUfE-coal'!$A24,'BIFUbC-coal'!$A$1:$AQ$27,COLUMN('BIFUbC-coal'!O$1),FALSE))</f>
        <v>1</v>
      </c>
      <c r="P24">
        <f>IF(VLOOKUP('BPoIFUfE-coal'!$A24,'BIFUbC-coal'!$A$1:$AQ$27,COLUMN('BIFUbC-coal'!P$1),FALSE)=0,1,VLOOKUP('BPoIFUfE-coal'!$A24,Coal!$A$2:$AQ$28,COLUMN(Coal!P$2),FALSE)/VLOOKUP('BPoIFUfE-coal'!$A24,'BIFUbC-coal'!$A$1:$AQ$27,COLUMN('BIFUbC-coal'!P$1),FALSE))</f>
        <v>1</v>
      </c>
      <c r="Q24">
        <f>IF(VLOOKUP('BPoIFUfE-coal'!$A24,'BIFUbC-coal'!$A$1:$AQ$27,COLUMN('BIFUbC-coal'!Q$1),FALSE)=0,1,VLOOKUP('BPoIFUfE-coal'!$A24,Coal!$A$2:$AQ$28,COLUMN(Coal!Q$2),FALSE)/VLOOKUP('BPoIFUfE-coal'!$A24,'BIFUbC-coal'!$A$1:$AQ$27,COLUMN('BIFUbC-coal'!Q$1),FALSE))</f>
        <v>1</v>
      </c>
      <c r="R24">
        <f>IF(VLOOKUP('BPoIFUfE-coal'!$A24,'BIFUbC-coal'!$A$1:$AQ$27,COLUMN('BIFUbC-coal'!R$1),FALSE)=0,1,VLOOKUP('BPoIFUfE-coal'!$A24,Coal!$A$2:$AQ$28,COLUMN(Coal!R$2),FALSE)/VLOOKUP('BPoIFUfE-coal'!$A24,'BIFUbC-coal'!$A$1:$AQ$27,COLUMN('BIFUbC-coal'!R$1),FALSE))</f>
        <v>1</v>
      </c>
      <c r="S24">
        <f>IF(VLOOKUP('BPoIFUfE-coal'!$A24,'BIFUbC-coal'!$A$1:$AQ$27,COLUMN('BIFUbC-coal'!S$1),FALSE)=0,1,VLOOKUP('BPoIFUfE-coal'!$A24,Coal!$A$2:$AQ$28,COLUMN(Coal!S$2),FALSE)/VLOOKUP('BPoIFUfE-coal'!$A24,'BIFUbC-coal'!$A$1:$AQ$27,COLUMN('BIFUbC-coal'!S$1),FALSE))</f>
        <v>1</v>
      </c>
      <c r="T24">
        <f>IF(VLOOKUP('BPoIFUfE-coal'!$A24,'BIFUbC-coal'!$A$1:$AQ$27,COLUMN('BIFUbC-coal'!T$1),FALSE)=0,1,VLOOKUP('BPoIFUfE-coal'!$A24,Coal!$A$2:$AQ$28,COLUMN(Coal!T$2),FALSE)/VLOOKUP('BPoIFUfE-coal'!$A24,'BIFUbC-coal'!$A$1:$AQ$27,COLUMN('BIFUbC-coal'!T$1),FALSE))</f>
        <v>1</v>
      </c>
      <c r="U24">
        <f>IF(VLOOKUP('BPoIFUfE-coal'!$A24,'BIFUbC-coal'!$A$1:$AQ$27,COLUMN('BIFUbC-coal'!U$1),FALSE)=0,1,VLOOKUP('BPoIFUfE-coal'!$A24,Coal!$A$2:$AQ$28,COLUMN(Coal!U$2),FALSE)/VLOOKUP('BPoIFUfE-coal'!$A24,'BIFUbC-coal'!$A$1:$AQ$27,COLUMN('BIFUbC-coal'!U$1),FALSE))</f>
        <v>1</v>
      </c>
      <c r="V24">
        <f>IF(VLOOKUP('BPoIFUfE-coal'!$A24,'BIFUbC-coal'!$A$1:$AQ$27,COLUMN('BIFUbC-coal'!V$1),FALSE)=0,1,VLOOKUP('BPoIFUfE-coal'!$A24,Coal!$A$2:$AQ$28,COLUMN(Coal!V$2),FALSE)/VLOOKUP('BPoIFUfE-coal'!$A24,'BIFUbC-coal'!$A$1:$AQ$27,COLUMN('BIFUbC-coal'!V$1),FALSE))</f>
        <v>1</v>
      </c>
      <c r="W24">
        <f>IF(VLOOKUP('BPoIFUfE-coal'!$A24,'BIFUbC-coal'!$A$1:$AQ$27,COLUMN('BIFUbC-coal'!W$1),FALSE)=0,1,VLOOKUP('BPoIFUfE-coal'!$A24,Coal!$A$2:$AQ$28,COLUMN(Coal!W$2),FALSE)/VLOOKUP('BPoIFUfE-coal'!$A24,'BIFUbC-coal'!$A$1:$AQ$27,COLUMN('BIFUbC-coal'!W$1),FALSE))</f>
        <v>1</v>
      </c>
      <c r="X24">
        <f>IF(VLOOKUP('BPoIFUfE-coal'!$A24,'BIFUbC-coal'!$A$1:$AQ$27,COLUMN('BIFUbC-coal'!X$1),FALSE)=0,1,VLOOKUP('BPoIFUfE-coal'!$A24,Coal!$A$2:$AQ$28,COLUMN(Coal!X$2),FALSE)/VLOOKUP('BPoIFUfE-coal'!$A24,'BIFUbC-coal'!$A$1:$AQ$27,COLUMN('BIFUbC-coal'!X$1),FALSE))</f>
        <v>1</v>
      </c>
      <c r="Y24">
        <f>IF(VLOOKUP('BPoIFUfE-coal'!$A24,'BIFUbC-coal'!$A$1:$AQ$27,COLUMN('BIFUbC-coal'!Y$1),FALSE)=0,1,VLOOKUP('BPoIFUfE-coal'!$A24,Coal!$A$2:$AQ$28,COLUMN(Coal!Y$2),FALSE)/VLOOKUP('BPoIFUfE-coal'!$A24,'BIFUbC-coal'!$A$1:$AQ$27,COLUMN('BIFUbC-coal'!Y$1),FALSE))</f>
        <v>1</v>
      </c>
      <c r="Z24">
        <f>IF(VLOOKUP('BPoIFUfE-coal'!$A24,'BIFUbC-coal'!$A$1:$AQ$27,COLUMN('BIFUbC-coal'!Z$1),FALSE)=0,1,VLOOKUP('BPoIFUfE-coal'!$A24,Coal!$A$2:$AQ$28,COLUMN(Coal!Z$2),FALSE)/VLOOKUP('BPoIFUfE-coal'!$A24,'BIFUbC-coal'!$A$1:$AQ$27,COLUMN('BIFUbC-coal'!Z$1),FALSE))</f>
        <v>1</v>
      </c>
      <c r="AA24">
        <f>IF(VLOOKUP('BPoIFUfE-coal'!$A24,'BIFUbC-coal'!$A$1:$AQ$27,COLUMN('BIFUbC-coal'!AA$1),FALSE)=0,1,VLOOKUP('BPoIFUfE-coal'!$A24,Coal!$A$2:$AQ$28,COLUMN(Coal!AA$2),FALSE)/VLOOKUP('BPoIFUfE-coal'!$A24,'BIFUbC-coal'!$A$1:$AQ$27,COLUMN('BIFUbC-coal'!AA$1),FALSE))</f>
        <v>1</v>
      </c>
      <c r="AB24">
        <f>IF(VLOOKUP('BPoIFUfE-coal'!$A24,'BIFUbC-coal'!$A$1:$AQ$27,COLUMN('BIFUbC-coal'!AB$1),FALSE)=0,1,VLOOKUP('BPoIFUfE-coal'!$A24,Coal!$A$2:$AQ$28,COLUMN(Coal!AB$2),FALSE)/VLOOKUP('BPoIFUfE-coal'!$A24,'BIFUbC-coal'!$A$1:$AQ$27,COLUMN('BIFUbC-coal'!AB$1),FALSE))</f>
        <v>1</v>
      </c>
      <c r="AC24">
        <f>IF(VLOOKUP('BPoIFUfE-coal'!$A24,'BIFUbC-coal'!$A$1:$AQ$27,COLUMN('BIFUbC-coal'!AC$1),FALSE)=0,1,VLOOKUP('BPoIFUfE-coal'!$A24,Coal!$A$2:$AQ$28,COLUMN(Coal!AC$2),FALSE)/VLOOKUP('BPoIFUfE-coal'!$A24,'BIFUbC-coal'!$A$1:$AQ$27,COLUMN('BIFUbC-coal'!AC$1),FALSE))</f>
        <v>1</v>
      </c>
      <c r="AD24">
        <f>IF(VLOOKUP('BPoIFUfE-coal'!$A24,'BIFUbC-coal'!$A$1:$AQ$27,COLUMN('BIFUbC-coal'!AD$1),FALSE)=0,1,VLOOKUP('BPoIFUfE-coal'!$A24,Coal!$A$2:$AQ$28,COLUMN(Coal!AD$2),FALSE)/VLOOKUP('BPoIFUfE-coal'!$A24,'BIFUbC-coal'!$A$1:$AQ$27,COLUMN('BIFUbC-coal'!AD$1),FALSE))</f>
        <v>1</v>
      </c>
      <c r="AE24">
        <f>IF(VLOOKUP('BPoIFUfE-coal'!$A24,'BIFUbC-coal'!$A$1:$AQ$27,COLUMN('BIFUbC-coal'!AE$1),FALSE)=0,1,VLOOKUP('BPoIFUfE-coal'!$A24,Coal!$A$2:$AQ$28,COLUMN(Coal!AE$2),FALSE)/VLOOKUP('BPoIFUfE-coal'!$A24,'BIFUbC-coal'!$A$1:$AQ$27,COLUMN('BIFUbC-coal'!AE$1),FALSE))</f>
        <v>1</v>
      </c>
      <c r="AF24">
        <f>IF(VLOOKUP('BPoIFUfE-coal'!$A24,'BIFUbC-coal'!$A$1:$AQ$27,COLUMN('BIFUbC-coal'!AF$1),FALSE)=0,1,VLOOKUP('BPoIFUfE-coal'!$A24,Coal!$A$2:$AQ$28,COLUMN(Coal!AF$2),FALSE)/VLOOKUP('BPoIFUfE-coal'!$A24,'BIFUbC-coal'!$A$1:$AQ$27,COLUMN('BIFUbC-coal'!AF$1),FALSE))</f>
        <v>1</v>
      </c>
      <c r="AG24">
        <f>IF(VLOOKUP('BPoIFUfE-coal'!$A24,'BIFUbC-coal'!$A$1:$AQ$27,COLUMN('BIFUbC-coal'!AG$1),FALSE)=0,1,VLOOKUP('BPoIFUfE-coal'!$A24,Coal!$A$2:$AQ$28,COLUMN(Coal!AG$2),FALSE)/VLOOKUP('BPoIFUfE-coal'!$A24,'BIFUbC-coal'!$A$1:$AQ$27,COLUMN('BIFUbC-coal'!AG$1),FALSE))</f>
        <v>1</v>
      </c>
      <c r="AH24">
        <f>IF(VLOOKUP('BPoIFUfE-coal'!$A24,'BIFUbC-coal'!$A$1:$AQ$27,COLUMN('BIFUbC-coal'!AH$1),FALSE)=0,1,VLOOKUP('BPoIFUfE-coal'!$A24,Coal!$A$2:$AQ$28,COLUMN(Coal!AH$2),FALSE)/VLOOKUP('BPoIFUfE-coal'!$A24,'BIFUbC-coal'!$A$1:$AQ$27,COLUMN('BIFUbC-coal'!AH$1),FALSE))</f>
        <v>1</v>
      </c>
      <c r="AI24">
        <f>IF(VLOOKUP('BPoIFUfE-coal'!$A24,'BIFUbC-coal'!$A$1:$AQ$27,COLUMN('BIFUbC-coal'!AI$1),FALSE)=0,1,VLOOKUP('BPoIFUfE-coal'!$A24,Coal!$A$2:$AQ$28,COLUMN(Coal!AI$2),FALSE)/VLOOKUP('BPoIFUfE-coal'!$A24,'BIFUbC-coal'!$A$1:$AQ$27,COLUMN('BIFUbC-coal'!AI$1),FALSE))</f>
        <v>1</v>
      </c>
      <c r="AJ24">
        <f>IF(VLOOKUP('BPoIFUfE-coal'!$A24,'BIFUbC-coal'!$A$1:$AQ$27,COLUMN('BIFUbC-coal'!AJ$1),FALSE)=0,1,VLOOKUP('BPoIFUfE-coal'!$A24,Coal!$A$2:$AQ$28,COLUMN(Coal!AJ$2),FALSE)/VLOOKUP('BPoIFUfE-coal'!$A24,'BIFUbC-coal'!$A$1:$AQ$27,COLUMN('BIFUbC-coal'!AJ$1),FALSE))</f>
        <v>1</v>
      </c>
      <c r="AK24">
        <f>IF(VLOOKUP('BPoIFUfE-coal'!$A24,'BIFUbC-coal'!$A$1:$AQ$27,COLUMN('BIFUbC-coal'!AK$1),FALSE)=0,1,VLOOKUP('BPoIFUfE-coal'!$A24,Coal!$A$2:$AQ$28,COLUMN(Coal!AK$2),FALSE)/VLOOKUP('BPoIFUfE-coal'!$A24,'BIFUbC-coal'!$A$1:$AQ$27,COLUMN('BIFUbC-coal'!AK$1),FALSE))</f>
        <v>1</v>
      </c>
      <c r="AL24">
        <f>IF(VLOOKUP('BPoIFUfE-coal'!$A24,'BIFUbC-coal'!$A$1:$AQ$27,COLUMN('BIFUbC-coal'!AL$1),FALSE)=0,1,VLOOKUP('BPoIFUfE-coal'!$A24,Coal!$A$2:$AQ$28,COLUMN(Coal!AL$2),FALSE)/VLOOKUP('BPoIFUfE-coal'!$A24,'BIFUbC-coal'!$A$1:$AQ$27,COLUMN('BIFUbC-coal'!AL$1),FALSE))</f>
        <v>1</v>
      </c>
      <c r="AM24">
        <f>IF(VLOOKUP('BPoIFUfE-coal'!$A24,'BIFUbC-coal'!$A$1:$AQ$27,COLUMN('BIFUbC-coal'!AM$1),FALSE)=0,1,VLOOKUP('BPoIFUfE-coal'!$A24,Coal!$A$2:$AQ$28,COLUMN(Coal!AM$2),FALSE)/VLOOKUP('BPoIFUfE-coal'!$A24,'BIFUbC-coal'!$A$1:$AQ$27,COLUMN('BIFUbC-coal'!AM$1),FALSE))</f>
        <v>1</v>
      </c>
      <c r="AN24">
        <f>IF(VLOOKUP('BPoIFUfE-coal'!$A24,'BIFUbC-coal'!$A$1:$AQ$27,COLUMN('BIFUbC-coal'!AN$1),FALSE)=0,1,VLOOKUP('BPoIFUfE-coal'!$A24,Coal!$A$2:$AQ$28,COLUMN(Coal!AN$2),FALSE)/VLOOKUP('BPoIFUfE-coal'!$A24,'BIFUbC-coal'!$A$1:$AQ$27,COLUMN('BIFUbC-coal'!AN$1),FALSE))</f>
        <v>1</v>
      </c>
      <c r="AO24">
        <f>IF(VLOOKUP('BPoIFUfE-coal'!$A24,'BIFUbC-coal'!$A$1:$AQ$27,COLUMN('BIFUbC-coal'!AO$1),FALSE)=0,1,VLOOKUP('BPoIFUfE-coal'!$A24,Coal!$A$2:$AQ$28,COLUMN(Coal!AO$2),FALSE)/VLOOKUP('BPoIFUfE-coal'!$A24,'BIFUbC-coal'!$A$1:$AQ$27,COLUMN('BIFUbC-coal'!AO$1),FALSE))</f>
        <v>1</v>
      </c>
      <c r="AP24">
        <f>IF(VLOOKUP('BPoIFUfE-coal'!$A24,'BIFUbC-coal'!$A$1:$AQ$27,COLUMN('BIFUbC-coal'!AP$1),FALSE)=0,1,VLOOKUP('BPoIFUfE-coal'!$A24,Coal!$A$2:$AQ$28,COLUMN(Coal!AP$2),FALSE)/VLOOKUP('BPoIFUfE-coal'!$A24,'BIFUbC-coal'!$A$1:$AQ$27,COLUMN('BIFUbC-coal'!AP$1),FALSE))</f>
        <v>1</v>
      </c>
      <c r="AQ24">
        <f>IF(VLOOKUP('BPoIFUfE-coal'!$A24,'BIFUbC-coal'!$A$1:$AQ$27,COLUMN('BIFUbC-coal'!AQ$1),FALSE)=0,1,VLOOKUP('BPoIFUfE-coal'!$A24,Coal!$A$2:$AQ$28,COLUMN(Coal!AQ$2),FALSE)/VLOOKUP('BPoIFUfE-coal'!$A24,'BIFUbC-coal'!$A$1:$AQ$27,COLUMN('BIFUbC-coal'!AQ$1),FALSE))</f>
        <v>1</v>
      </c>
    </row>
    <row r="25" spans="1:43">
      <c r="A25" s="37" t="s">
        <v>638</v>
      </c>
      <c r="B25">
        <f>IF(VLOOKUP('BPoIFUfE-coal'!$A25,'BIFUbC-coal'!$A$1:$AQ$27,COLUMN('BIFUbC-coal'!B$1),FALSE)=0,1,VLOOKUP('BPoIFUfE-coal'!$A25,Coal!$A$2:$AQ$28,COLUMN(Coal!B$2),FALSE)/VLOOKUP('BPoIFUfE-coal'!$A25,'BIFUbC-coal'!$A$1:$AQ$27,COLUMN('BIFUbC-coal'!B$1),FALSE))</f>
        <v>1</v>
      </c>
      <c r="C25">
        <f>IF(VLOOKUP('BPoIFUfE-coal'!$A25,'BIFUbC-coal'!$A$1:$AQ$27,COLUMN('BIFUbC-coal'!C$1),FALSE)=0,1,VLOOKUP('BPoIFUfE-coal'!$A25,Coal!$A$2:$AQ$28,COLUMN(Coal!C$2),FALSE)/VLOOKUP('BPoIFUfE-coal'!$A25,'BIFUbC-coal'!$A$1:$AQ$27,COLUMN('BIFUbC-coal'!C$1),FALSE))</f>
        <v>1</v>
      </c>
      <c r="D25">
        <f>IF(VLOOKUP('BPoIFUfE-coal'!$A25,'BIFUbC-coal'!$A$1:$AQ$27,COLUMN('BIFUbC-coal'!D$1),FALSE)=0,1,VLOOKUP('BPoIFUfE-coal'!$A25,Coal!$A$2:$AQ$28,COLUMN(Coal!D$2),FALSE)/VLOOKUP('BPoIFUfE-coal'!$A25,'BIFUbC-coal'!$A$1:$AQ$27,COLUMN('BIFUbC-coal'!D$1),FALSE))</f>
        <v>1</v>
      </c>
      <c r="E25">
        <f>IF(VLOOKUP('BPoIFUfE-coal'!$A25,'BIFUbC-coal'!$A$1:$AQ$27,COLUMN('BIFUbC-coal'!E$1),FALSE)=0,1,VLOOKUP('BPoIFUfE-coal'!$A25,Coal!$A$2:$AQ$28,COLUMN(Coal!E$2),FALSE)/VLOOKUP('BPoIFUfE-coal'!$A25,'BIFUbC-coal'!$A$1:$AQ$27,COLUMN('BIFUbC-coal'!E$1),FALSE))</f>
        <v>1</v>
      </c>
      <c r="F25">
        <f>IF(VLOOKUP('BPoIFUfE-coal'!$A25,'BIFUbC-coal'!$A$1:$AQ$27,COLUMN('BIFUbC-coal'!F$1),FALSE)=0,1,VLOOKUP('BPoIFUfE-coal'!$A25,Coal!$A$2:$AQ$28,COLUMN(Coal!F$2),FALSE)/VLOOKUP('BPoIFUfE-coal'!$A25,'BIFUbC-coal'!$A$1:$AQ$27,COLUMN('BIFUbC-coal'!F$1),FALSE))</f>
        <v>1</v>
      </c>
      <c r="G25">
        <f>IF(VLOOKUP('BPoIFUfE-coal'!$A25,'BIFUbC-coal'!$A$1:$AQ$27,COLUMN('BIFUbC-coal'!G$1),FALSE)=0,1,VLOOKUP('BPoIFUfE-coal'!$A25,Coal!$A$2:$AQ$28,COLUMN(Coal!G$2),FALSE)/VLOOKUP('BPoIFUfE-coal'!$A25,'BIFUbC-coal'!$A$1:$AQ$27,COLUMN('BIFUbC-coal'!G$1),FALSE))</f>
        <v>1</v>
      </c>
      <c r="H25">
        <f>IF(VLOOKUP('BPoIFUfE-coal'!$A25,'BIFUbC-coal'!$A$1:$AQ$27,COLUMN('BIFUbC-coal'!H$1),FALSE)=0,1,VLOOKUP('BPoIFUfE-coal'!$A25,Coal!$A$2:$AQ$28,COLUMN(Coal!H$2),FALSE)/VLOOKUP('BPoIFUfE-coal'!$A25,'BIFUbC-coal'!$A$1:$AQ$27,COLUMN('BIFUbC-coal'!H$1),FALSE))</f>
        <v>1</v>
      </c>
      <c r="I25">
        <f>IF(VLOOKUP('BPoIFUfE-coal'!$A25,'BIFUbC-coal'!$A$1:$AQ$27,COLUMN('BIFUbC-coal'!I$1),FALSE)=0,1,VLOOKUP('BPoIFUfE-coal'!$A25,Coal!$A$2:$AQ$28,COLUMN(Coal!I$2),FALSE)/VLOOKUP('BPoIFUfE-coal'!$A25,'BIFUbC-coal'!$A$1:$AQ$27,COLUMN('BIFUbC-coal'!I$1),FALSE))</f>
        <v>1</v>
      </c>
      <c r="J25">
        <f>IF(VLOOKUP('BPoIFUfE-coal'!$A25,'BIFUbC-coal'!$A$1:$AQ$27,COLUMN('BIFUbC-coal'!J$1),FALSE)=0,1,VLOOKUP('BPoIFUfE-coal'!$A25,Coal!$A$2:$AQ$28,COLUMN(Coal!J$2),FALSE)/VLOOKUP('BPoIFUfE-coal'!$A25,'BIFUbC-coal'!$A$1:$AQ$27,COLUMN('BIFUbC-coal'!J$1),FALSE))</f>
        <v>1</v>
      </c>
      <c r="K25">
        <f>IF(VLOOKUP('BPoIFUfE-coal'!$A25,'BIFUbC-coal'!$A$1:$AQ$27,COLUMN('BIFUbC-coal'!K$1),FALSE)=0,1,VLOOKUP('BPoIFUfE-coal'!$A25,Coal!$A$2:$AQ$28,COLUMN(Coal!K$2),FALSE)/VLOOKUP('BPoIFUfE-coal'!$A25,'BIFUbC-coal'!$A$1:$AQ$27,COLUMN('BIFUbC-coal'!K$1),FALSE))</f>
        <v>1</v>
      </c>
      <c r="L25">
        <f>IF(VLOOKUP('BPoIFUfE-coal'!$A25,'BIFUbC-coal'!$A$1:$AQ$27,COLUMN('BIFUbC-coal'!L$1),FALSE)=0,1,VLOOKUP('BPoIFUfE-coal'!$A25,Coal!$A$2:$AQ$28,COLUMN(Coal!L$2),FALSE)/VLOOKUP('BPoIFUfE-coal'!$A25,'BIFUbC-coal'!$A$1:$AQ$27,COLUMN('BIFUbC-coal'!L$1),FALSE))</f>
        <v>1</v>
      </c>
      <c r="M25">
        <f>IF(VLOOKUP('BPoIFUfE-coal'!$A25,'BIFUbC-coal'!$A$1:$AQ$27,COLUMN('BIFUbC-coal'!M$1),FALSE)=0,1,VLOOKUP('BPoIFUfE-coal'!$A25,Coal!$A$2:$AQ$28,COLUMN(Coal!M$2),FALSE)/VLOOKUP('BPoIFUfE-coal'!$A25,'BIFUbC-coal'!$A$1:$AQ$27,COLUMN('BIFUbC-coal'!M$1),FALSE))</f>
        <v>1</v>
      </c>
      <c r="N25">
        <f>IF(VLOOKUP('BPoIFUfE-coal'!$A25,'BIFUbC-coal'!$A$1:$AQ$27,COLUMN('BIFUbC-coal'!N$1),FALSE)=0,1,VLOOKUP('BPoIFUfE-coal'!$A25,Coal!$A$2:$AQ$28,COLUMN(Coal!N$2),FALSE)/VLOOKUP('BPoIFUfE-coal'!$A25,'BIFUbC-coal'!$A$1:$AQ$27,COLUMN('BIFUbC-coal'!N$1),FALSE))</f>
        <v>1</v>
      </c>
      <c r="O25">
        <f>IF(VLOOKUP('BPoIFUfE-coal'!$A25,'BIFUbC-coal'!$A$1:$AQ$27,COLUMN('BIFUbC-coal'!O$1),FALSE)=0,1,VLOOKUP('BPoIFUfE-coal'!$A25,Coal!$A$2:$AQ$28,COLUMN(Coal!O$2),FALSE)/VLOOKUP('BPoIFUfE-coal'!$A25,'BIFUbC-coal'!$A$1:$AQ$27,COLUMN('BIFUbC-coal'!O$1),FALSE))</f>
        <v>1</v>
      </c>
      <c r="P25">
        <f>IF(VLOOKUP('BPoIFUfE-coal'!$A25,'BIFUbC-coal'!$A$1:$AQ$27,COLUMN('BIFUbC-coal'!P$1),FALSE)=0,1,VLOOKUP('BPoIFUfE-coal'!$A25,Coal!$A$2:$AQ$28,COLUMN(Coal!P$2),FALSE)/VLOOKUP('BPoIFUfE-coal'!$A25,'BIFUbC-coal'!$A$1:$AQ$27,COLUMN('BIFUbC-coal'!P$1),FALSE))</f>
        <v>1</v>
      </c>
      <c r="Q25">
        <f>IF(VLOOKUP('BPoIFUfE-coal'!$A25,'BIFUbC-coal'!$A$1:$AQ$27,COLUMN('BIFUbC-coal'!Q$1),FALSE)=0,1,VLOOKUP('BPoIFUfE-coal'!$A25,Coal!$A$2:$AQ$28,COLUMN(Coal!Q$2),FALSE)/VLOOKUP('BPoIFUfE-coal'!$A25,'BIFUbC-coal'!$A$1:$AQ$27,COLUMN('BIFUbC-coal'!Q$1),FALSE))</f>
        <v>1</v>
      </c>
      <c r="R25">
        <f>IF(VLOOKUP('BPoIFUfE-coal'!$A25,'BIFUbC-coal'!$A$1:$AQ$27,COLUMN('BIFUbC-coal'!R$1),FALSE)=0,1,VLOOKUP('BPoIFUfE-coal'!$A25,Coal!$A$2:$AQ$28,COLUMN(Coal!R$2),FALSE)/VLOOKUP('BPoIFUfE-coal'!$A25,'BIFUbC-coal'!$A$1:$AQ$27,COLUMN('BIFUbC-coal'!R$1),FALSE))</f>
        <v>1</v>
      </c>
      <c r="S25">
        <f>IF(VLOOKUP('BPoIFUfE-coal'!$A25,'BIFUbC-coal'!$A$1:$AQ$27,COLUMN('BIFUbC-coal'!S$1),FALSE)=0,1,VLOOKUP('BPoIFUfE-coal'!$A25,Coal!$A$2:$AQ$28,COLUMN(Coal!S$2),FALSE)/VLOOKUP('BPoIFUfE-coal'!$A25,'BIFUbC-coal'!$A$1:$AQ$27,COLUMN('BIFUbC-coal'!S$1),FALSE))</f>
        <v>1</v>
      </c>
      <c r="T25">
        <f>IF(VLOOKUP('BPoIFUfE-coal'!$A25,'BIFUbC-coal'!$A$1:$AQ$27,COLUMN('BIFUbC-coal'!T$1),FALSE)=0,1,VLOOKUP('BPoIFUfE-coal'!$A25,Coal!$A$2:$AQ$28,COLUMN(Coal!T$2),FALSE)/VLOOKUP('BPoIFUfE-coal'!$A25,'BIFUbC-coal'!$A$1:$AQ$27,COLUMN('BIFUbC-coal'!T$1),FALSE))</f>
        <v>1</v>
      </c>
      <c r="U25">
        <f>IF(VLOOKUP('BPoIFUfE-coal'!$A25,'BIFUbC-coal'!$A$1:$AQ$27,COLUMN('BIFUbC-coal'!U$1),FALSE)=0,1,VLOOKUP('BPoIFUfE-coal'!$A25,Coal!$A$2:$AQ$28,COLUMN(Coal!U$2),FALSE)/VLOOKUP('BPoIFUfE-coal'!$A25,'BIFUbC-coal'!$A$1:$AQ$27,COLUMN('BIFUbC-coal'!U$1),FALSE))</f>
        <v>1</v>
      </c>
      <c r="V25">
        <f>IF(VLOOKUP('BPoIFUfE-coal'!$A25,'BIFUbC-coal'!$A$1:$AQ$27,COLUMN('BIFUbC-coal'!V$1),FALSE)=0,1,VLOOKUP('BPoIFUfE-coal'!$A25,Coal!$A$2:$AQ$28,COLUMN(Coal!V$2),FALSE)/VLOOKUP('BPoIFUfE-coal'!$A25,'BIFUbC-coal'!$A$1:$AQ$27,COLUMN('BIFUbC-coal'!V$1),FALSE))</f>
        <v>1</v>
      </c>
      <c r="W25">
        <f>IF(VLOOKUP('BPoIFUfE-coal'!$A25,'BIFUbC-coal'!$A$1:$AQ$27,COLUMN('BIFUbC-coal'!W$1),FALSE)=0,1,VLOOKUP('BPoIFUfE-coal'!$A25,Coal!$A$2:$AQ$28,COLUMN(Coal!W$2),FALSE)/VLOOKUP('BPoIFUfE-coal'!$A25,'BIFUbC-coal'!$A$1:$AQ$27,COLUMN('BIFUbC-coal'!W$1),FALSE))</f>
        <v>1</v>
      </c>
      <c r="X25">
        <f>IF(VLOOKUP('BPoIFUfE-coal'!$A25,'BIFUbC-coal'!$A$1:$AQ$27,COLUMN('BIFUbC-coal'!X$1),FALSE)=0,1,VLOOKUP('BPoIFUfE-coal'!$A25,Coal!$A$2:$AQ$28,COLUMN(Coal!X$2),FALSE)/VLOOKUP('BPoIFUfE-coal'!$A25,'BIFUbC-coal'!$A$1:$AQ$27,COLUMN('BIFUbC-coal'!X$1),FALSE))</f>
        <v>1</v>
      </c>
      <c r="Y25">
        <f>IF(VLOOKUP('BPoIFUfE-coal'!$A25,'BIFUbC-coal'!$A$1:$AQ$27,COLUMN('BIFUbC-coal'!Y$1),FALSE)=0,1,VLOOKUP('BPoIFUfE-coal'!$A25,Coal!$A$2:$AQ$28,COLUMN(Coal!Y$2),FALSE)/VLOOKUP('BPoIFUfE-coal'!$A25,'BIFUbC-coal'!$A$1:$AQ$27,COLUMN('BIFUbC-coal'!Y$1),FALSE))</f>
        <v>1</v>
      </c>
      <c r="Z25">
        <f>IF(VLOOKUP('BPoIFUfE-coal'!$A25,'BIFUbC-coal'!$A$1:$AQ$27,COLUMN('BIFUbC-coal'!Z$1),FALSE)=0,1,VLOOKUP('BPoIFUfE-coal'!$A25,Coal!$A$2:$AQ$28,COLUMN(Coal!Z$2),FALSE)/VLOOKUP('BPoIFUfE-coal'!$A25,'BIFUbC-coal'!$A$1:$AQ$27,COLUMN('BIFUbC-coal'!Z$1),FALSE))</f>
        <v>1</v>
      </c>
      <c r="AA25">
        <f>IF(VLOOKUP('BPoIFUfE-coal'!$A25,'BIFUbC-coal'!$A$1:$AQ$27,COLUMN('BIFUbC-coal'!AA$1),FALSE)=0,1,VLOOKUP('BPoIFUfE-coal'!$A25,Coal!$A$2:$AQ$28,COLUMN(Coal!AA$2),FALSE)/VLOOKUP('BPoIFUfE-coal'!$A25,'BIFUbC-coal'!$A$1:$AQ$27,COLUMN('BIFUbC-coal'!AA$1),FALSE))</f>
        <v>1</v>
      </c>
      <c r="AB25">
        <f>IF(VLOOKUP('BPoIFUfE-coal'!$A25,'BIFUbC-coal'!$A$1:$AQ$27,COLUMN('BIFUbC-coal'!AB$1),FALSE)=0,1,VLOOKUP('BPoIFUfE-coal'!$A25,Coal!$A$2:$AQ$28,COLUMN(Coal!AB$2),FALSE)/VLOOKUP('BPoIFUfE-coal'!$A25,'BIFUbC-coal'!$A$1:$AQ$27,COLUMN('BIFUbC-coal'!AB$1),FALSE))</f>
        <v>1</v>
      </c>
      <c r="AC25">
        <f>IF(VLOOKUP('BPoIFUfE-coal'!$A25,'BIFUbC-coal'!$A$1:$AQ$27,COLUMN('BIFUbC-coal'!AC$1),FALSE)=0,1,VLOOKUP('BPoIFUfE-coal'!$A25,Coal!$A$2:$AQ$28,COLUMN(Coal!AC$2),FALSE)/VLOOKUP('BPoIFUfE-coal'!$A25,'BIFUbC-coal'!$A$1:$AQ$27,COLUMN('BIFUbC-coal'!AC$1),FALSE))</f>
        <v>1</v>
      </c>
      <c r="AD25">
        <f>IF(VLOOKUP('BPoIFUfE-coal'!$A25,'BIFUbC-coal'!$A$1:$AQ$27,COLUMN('BIFUbC-coal'!AD$1),FALSE)=0,1,VLOOKUP('BPoIFUfE-coal'!$A25,Coal!$A$2:$AQ$28,COLUMN(Coal!AD$2),FALSE)/VLOOKUP('BPoIFUfE-coal'!$A25,'BIFUbC-coal'!$A$1:$AQ$27,COLUMN('BIFUbC-coal'!AD$1),FALSE))</f>
        <v>1</v>
      </c>
      <c r="AE25">
        <f>IF(VLOOKUP('BPoIFUfE-coal'!$A25,'BIFUbC-coal'!$A$1:$AQ$27,COLUMN('BIFUbC-coal'!AE$1),FALSE)=0,1,VLOOKUP('BPoIFUfE-coal'!$A25,Coal!$A$2:$AQ$28,COLUMN(Coal!AE$2),FALSE)/VLOOKUP('BPoIFUfE-coal'!$A25,'BIFUbC-coal'!$A$1:$AQ$27,COLUMN('BIFUbC-coal'!AE$1),FALSE))</f>
        <v>1</v>
      </c>
      <c r="AF25">
        <f>IF(VLOOKUP('BPoIFUfE-coal'!$A25,'BIFUbC-coal'!$A$1:$AQ$27,COLUMN('BIFUbC-coal'!AF$1),FALSE)=0,1,VLOOKUP('BPoIFUfE-coal'!$A25,Coal!$A$2:$AQ$28,COLUMN(Coal!AF$2),FALSE)/VLOOKUP('BPoIFUfE-coal'!$A25,'BIFUbC-coal'!$A$1:$AQ$27,COLUMN('BIFUbC-coal'!AF$1),FALSE))</f>
        <v>1</v>
      </c>
      <c r="AG25">
        <f>IF(VLOOKUP('BPoIFUfE-coal'!$A25,'BIFUbC-coal'!$A$1:$AQ$27,COLUMN('BIFUbC-coal'!AG$1),FALSE)=0,1,VLOOKUP('BPoIFUfE-coal'!$A25,Coal!$A$2:$AQ$28,COLUMN(Coal!AG$2),FALSE)/VLOOKUP('BPoIFUfE-coal'!$A25,'BIFUbC-coal'!$A$1:$AQ$27,COLUMN('BIFUbC-coal'!AG$1),FALSE))</f>
        <v>1</v>
      </c>
      <c r="AH25">
        <f>IF(VLOOKUP('BPoIFUfE-coal'!$A25,'BIFUbC-coal'!$A$1:$AQ$27,COLUMN('BIFUbC-coal'!AH$1),FALSE)=0,1,VLOOKUP('BPoIFUfE-coal'!$A25,Coal!$A$2:$AQ$28,COLUMN(Coal!AH$2),FALSE)/VLOOKUP('BPoIFUfE-coal'!$A25,'BIFUbC-coal'!$A$1:$AQ$27,COLUMN('BIFUbC-coal'!AH$1),FALSE))</f>
        <v>1</v>
      </c>
      <c r="AI25">
        <f>IF(VLOOKUP('BPoIFUfE-coal'!$A25,'BIFUbC-coal'!$A$1:$AQ$27,COLUMN('BIFUbC-coal'!AI$1),FALSE)=0,1,VLOOKUP('BPoIFUfE-coal'!$A25,Coal!$A$2:$AQ$28,COLUMN(Coal!AI$2),FALSE)/VLOOKUP('BPoIFUfE-coal'!$A25,'BIFUbC-coal'!$A$1:$AQ$27,COLUMN('BIFUbC-coal'!AI$1),FALSE))</f>
        <v>1</v>
      </c>
      <c r="AJ25">
        <f>IF(VLOOKUP('BPoIFUfE-coal'!$A25,'BIFUbC-coal'!$A$1:$AQ$27,COLUMN('BIFUbC-coal'!AJ$1),FALSE)=0,1,VLOOKUP('BPoIFUfE-coal'!$A25,Coal!$A$2:$AQ$28,COLUMN(Coal!AJ$2),FALSE)/VLOOKUP('BPoIFUfE-coal'!$A25,'BIFUbC-coal'!$A$1:$AQ$27,COLUMN('BIFUbC-coal'!AJ$1),FALSE))</f>
        <v>1</v>
      </c>
      <c r="AK25">
        <f>IF(VLOOKUP('BPoIFUfE-coal'!$A25,'BIFUbC-coal'!$A$1:$AQ$27,COLUMN('BIFUbC-coal'!AK$1),FALSE)=0,1,VLOOKUP('BPoIFUfE-coal'!$A25,Coal!$A$2:$AQ$28,COLUMN(Coal!AK$2),FALSE)/VLOOKUP('BPoIFUfE-coal'!$A25,'BIFUbC-coal'!$A$1:$AQ$27,COLUMN('BIFUbC-coal'!AK$1),FALSE))</f>
        <v>1</v>
      </c>
      <c r="AL25">
        <f>IF(VLOOKUP('BPoIFUfE-coal'!$A25,'BIFUbC-coal'!$A$1:$AQ$27,COLUMN('BIFUbC-coal'!AL$1),FALSE)=0,1,VLOOKUP('BPoIFUfE-coal'!$A25,Coal!$A$2:$AQ$28,COLUMN(Coal!AL$2),FALSE)/VLOOKUP('BPoIFUfE-coal'!$A25,'BIFUbC-coal'!$A$1:$AQ$27,COLUMN('BIFUbC-coal'!AL$1),FALSE))</f>
        <v>1</v>
      </c>
      <c r="AM25">
        <f>IF(VLOOKUP('BPoIFUfE-coal'!$A25,'BIFUbC-coal'!$A$1:$AQ$27,COLUMN('BIFUbC-coal'!AM$1),FALSE)=0,1,VLOOKUP('BPoIFUfE-coal'!$A25,Coal!$A$2:$AQ$28,COLUMN(Coal!AM$2),FALSE)/VLOOKUP('BPoIFUfE-coal'!$A25,'BIFUbC-coal'!$A$1:$AQ$27,COLUMN('BIFUbC-coal'!AM$1),FALSE))</f>
        <v>1</v>
      </c>
      <c r="AN25">
        <f>IF(VLOOKUP('BPoIFUfE-coal'!$A25,'BIFUbC-coal'!$A$1:$AQ$27,COLUMN('BIFUbC-coal'!AN$1),FALSE)=0,1,VLOOKUP('BPoIFUfE-coal'!$A25,Coal!$A$2:$AQ$28,COLUMN(Coal!AN$2),FALSE)/VLOOKUP('BPoIFUfE-coal'!$A25,'BIFUbC-coal'!$A$1:$AQ$27,COLUMN('BIFUbC-coal'!AN$1),FALSE))</f>
        <v>1</v>
      </c>
      <c r="AO25">
        <f>IF(VLOOKUP('BPoIFUfE-coal'!$A25,'BIFUbC-coal'!$A$1:$AQ$27,COLUMN('BIFUbC-coal'!AO$1),FALSE)=0,1,VLOOKUP('BPoIFUfE-coal'!$A25,Coal!$A$2:$AQ$28,COLUMN(Coal!AO$2),FALSE)/VLOOKUP('BPoIFUfE-coal'!$A25,'BIFUbC-coal'!$A$1:$AQ$27,COLUMN('BIFUbC-coal'!AO$1),FALSE))</f>
        <v>1</v>
      </c>
      <c r="AP25">
        <f>IF(VLOOKUP('BPoIFUfE-coal'!$A25,'BIFUbC-coal'!$A$1:$AQ$27,COLUMN('BIFUbC-coal'!AP$1),FALSE)=0,1,VLOOKUP('BPoIFUfE-coal'!$A25,Coal!$A$2:$AQ$28,COLUMN(Coal!AP$2),FALSE)/VLOOKUP('BPoIFUfE-coal'!$A25,'BIFUbC-coal'!$A$1:$AQ$27,COLUMN('BIFUbC-coal'!AP$1),FALSE))</f>
        <v>1</v>
      </c>
      <c r="AQ25">
        <f>IF(VLOOKUP('BPoIFUfE-coal'!$A25,'BIFUbC-coal'!$A$1:$AQ$27,COLUMN('BIFUbC-coal'!AQ$1),FALSE)=0,1,VLOOKUP('BPoIFUfE-coal'!$A25,Coal!$A$2:$AQ$28,COLUMN(Coal!AQ$2),FALSE)/VLOOKUP('BPoIFUfE-coal'!$A25,'BIFUbC-coal'!$A$1:$AQ$27,COLUMN('BIFUbC-coal'!AQ$1),FALSE))</f>
        <v>1</v>
      </c>
    </row>
    <row r="26" spans="1:43">
      <c r="A26" s="37" t="s">
        <v>613</v>
      </c>
      <c r="B26">
        <f>IF(VLOOKUP('BPoIFUfE-coal'!$A26,'BIFUbC-coal'!$A$1:$AQ$27,COLUMN('BIFUbC-coal'!B$1),FALSE)=0,1,VLOOKUP('BPoIFUfE-coal'!$A26,Coal!$A$2:$AQ$28,COLUMN(Coal!B$2),FALSE)/VLOOKUP('BPoIFUfE-coal'!$A26,'BIFUbC-coal'!$A$1:$AQ$27,COLUMN('BIFUbC-coal'!B$1),FALSE))</f>
        <v>1</v>
      </c>
      <c r="C26">
        <f>IF(VLOOKUP('BPoIFUfE-coal'!$A26,'BIFUbC-coal'!$A$1:$AQ$27,COLUMN('BIFUbC-coal'!C$1),FALSE)=0,1,VLOOKUP('BPoIFUfE-coal'!$A26,Coal!$A$2:$AQ$28,COLUMN(Coal!C$2),FALSE)/VLOOKUP('BPoIFUfE-coal'!$A26,'BIFUbC-coal'!$A$1:$AQ$27,COLUMN('BIFUbC-coal'!C$1),FALSE))</f>
        <v>1</v>
      </c>
      <c r="D26">
        <f>IF(VLOOKUP('BPoIFUfE-coal'!$A26,'BIFUbC-coal'!$A$1:$AQ$27,COLUMN('BIFUbC-coal'!D$1),FALSE)=0,1,VLOOKUP('BPoIFUfE-coal'!$A26,Coal!$A$2:$AQ$28,COLUMN(Coal!D$2),FALSE)/VLOOKUP('BPoIFUfE-coal'!$A26,'BIFUbC-coal'!$A$1:$AQ$27,COLUMN('BIFUbC-coal'!D$1),FALSE))</f>
        <v>1</v>
      </c>
      <c r="E26">
        <f>IF(VLOOKUP('BPoIFUfE-coal'!$A26,'BIFUbC-coal'!$A$1:$AQ$27,COLUMN('BIFUbC-coal'!E$1),FALSE)=0,1,VLOOKUP('BPoIFUfE-coal'!$A26,Coal!$A$2:$AQ$28,COLUMN(Coal!E$2),FALSE)/VLOOKUP('BPoIFUfE-coal'!$A26,'BIFUbC-coal'!$A$1:$AQ$27,COLUMN('BIFUbC-coal'!E$1),FALSE))</f>
        <v>1</v>
      </c>
      <c r="F26">
        <f>IF(VLOOKUP('BPoIFUfE-coal'!$A26,'BIFUbC-coal'!$A$1:$AQ$27,COLUMN('BIFUbC-coal'!F$1),FALSE)=0,1,VLOOKUP('BPoIFUfE-coal'!$A26,Coal!$A$2:$AQ$28,COLUMN(Coal!F$2),FALSE)/VLOOKUP('BPoIFUfE-coal'!$A26,'BIFUbC-coal'!$A$1:$AQ$27,COLUMN('BIFUbC-coal'!F$1),FALSE))</f>
        <v>1</v>
      </c>
      <c r="G26">
        <f>IF(VLOOKUP('BPoIFUfE-coal'!$A26,'BIFUbC-coal'!$A$1:$AQ$27,COLUMN('BIFUbC-coal'!G$1),FALSE)=0,1,VLOOKUP('BPoIFUfE-coal'!$A26,Coal!$A$2:$AQ$28,COLUMN(Coal!G$2),FALSE)/VLOOKUP('BPoIFUfE-coal'!$A26,'BIFUbC-coal'!$A$1:$AQ$27,COLUMN('BIFUbC-coal'!G$1),FALSE))</f>
        <v>1</v>
      </c>
      <c r="H26">
        <f>IF(VLOOKUP('BPoIFUfE-coal'!$A26,'BIFUbC-coal'!$A$1:$AQ$27,COLUMN('BIFUbC-coal'!H$1),FALSE)=0,1,VLOOKUP('BPoIFUfE-coal'!$A26,Coal!$A$2:$AQ$28,COLUMN(Coal!H$2),FALSE)/VLOOKUP('BPoIFUfE-coal'!$A26,'BIFUbC-coal'!$A$1:$AQ$27,COLUMN('BIFUbC-coal'!H$1),FALSE))</f>
        <v>1</v>
      </c>
      <c r="I26">
        <f>IF(VLOOKUP('BPoIFUfE-coal'!$A26,'BIFUbC-coal'!$A$1:$AQ$27,COLUMN('BIFUbC-coal'!I$1),FALSE)=0,1,VLOOKUP('BPoIFUfE-coal'!$A26,Coal!$A$2:$AQ$28,COLUMN(Coal!I$2),FALSE)/VLOOKUP('BPoIFUfE-coal'!$A26,'BIFUbC-coal'!$A$1:$AQ$27,COLUMN('BIFUbC-coal'!I$1),FALSE))</f>
        <v>1</v>
      </c>
      <c r="J26">
        <f>IF(VLOOKUP('BPoIFUfE-coal'!$A26,'BIFUbC-coal'!$A$1:$AQ$27,COLUMN('BIFUbC-coal'!J$1),FALSE)=0,1,VLOOKUP('BPoIFUfE-coal'!$A26,Coal!$A$2:$AQ$28,COLUMN(Coal!J$2),FALSE)/VLOOKUP('BPoIFUfE-coal'!$A26,'BIFUbC-coal'!$A$1:$AQ$27,COLUMN('BIFUbC-coal'!J$1),FALSE))</f>
        <v>1</v>
      </c>
      <c r="K26">
        <f>IF(VLOOKUP('BPoIFUfE-coal'!$A26,'BIFUbC-coal'!$A$1:$AQ$27,COLUMN('BIFUbC-coal'!K$1),FALSE)=0,1,VLOOKUP('BPoIFUfE-coal'!$A26,Coal!$A$2:$AQ$28,COLUMN(Coal!K$2),FALSE)/VLOOKUP('BPoIFUfE-coal'!$A26,'BIFUbC-coal'!$A$1:$AQ$27,COLUMN('BIFUbC-coal'!K$1),FALSE))</f>
        <v>1</v>
      </c>
      <c r="L26">
        <f>IF(VLOOKUP('BPoIFUfE-coal'!$A26,'BIFUbC-coal'!$A$1:$AQ$27,COLUMN('BIFUbC-coal'!L$1),FALSE)=0,1,VLOOKUP('BPoIFUfE-coal'!$A26,Coal!$A$2:$AQ$28,COLUMN(Coal!L$2),FALSE)/VLOOKUP('BPoIFUfE-coal'!$A26,'BIFUbC-coal'!$A$1:$AQ$27,COLUMN('BIFUbC-coal'!L$1),FALSE))</f>
        <v>1</v>
      </c>
      <c r="M26">
        <f>IF(VLOOKUP('BPoIFUfE-coal'!$A26,'BIFUbC-coal'!$A$1:$AQ$27,COLUMN('BIFUbC-coal'!M$1),FALSE)=0,1,VLOOKUP('BPoIFUfE-coal'!$A26,Coal!$A$2:$AQ$28,COLUMN(Coal!M$2),FALSE)/VLOOKUP('BPoIFUfE-coal'!$A26,'BIFUbC-coal'!$A$1:$AQ$27,COLUMN('BIFUbC-coal'!M$1),FALSE))</f>
        <v>1</v>
      </c>
      <c r="N26">
        <f>IF(VLOOKUP('BPoIFUfE-coal'!$A26,'BIFUbC-coal'!$A$1:$AQ$27,COLUMN('BIFUbC-coal'!N$1),FALSE)=0,1,VLOOKUP('BPoIFUfE-coal'!$A26,Coal!$A$2:$AQ$28,COLUMN(Coal!N$2),FALSE)/VLOOKUP('BPoIFUfE-coal'!$A26,'BIFUbC-coal'!$A$1:$AQ$27,COLUMN('BIFUbC-coal'!N$1),FALSE))</f>
        <v>1</v>
      </c>
      <c r="O26">
        <f>IF(VLOOKUP('BPoIFUfE-coal'!$A26,'BIFUbC-coal'!$A$1:$AQ$27,COLUMN('BIFUbC-coal'!O$1),FALSE)=0,1,VLOOKUP('BPoIFUfE-coal'!$A26,Coal!$A$2:$AQ$28,COLUMN(Coal!O$2),FALSE)/VLOOKUP('BPoIFUfE-coal'!$A26,'BIFUbC-coal'!$A$1:$AQ$27,COLUMN('BIFUbC-coal'!O$1),FALSE))</f>
        <v>1</v>
      </c>
      <c r="P26">
        <f>IF(VLOOKUP('BPoIFUfE-coal'!$A26,'BIFUbC-coal'!$A$1:$AQ$27,COLUMN('BIFUbC-coal'!P$1),FALSE)=0,1,VLOOKUP('BPoIFUfE-coal'!$A26,Coal!$A$2:$AQ$28,COLUMN(Coal!P$2),FALSE)/VLOOKUP('BPoIFUfE-coal'!$A26,'BIFUbC-coal'!$A$1:$AQ$27,COLUMN('BIFUbC-coal'!P$1),FALSE))</f>
        <v>1</v>
      </c>
      <c r="Q26">
        <f>IF(VLOOKUP('BPoIFUfE-coal'!$A26,'BIFUbC-coal'!$A$1:$AQ$27,COLUMN('BIFUbC-coal'!Q$1),FALSE)=0,1,VLOOKUP('BPoIFUfE-coal'!$A26,Coal!$A$2:$AQ$28,COLUMN(Coal!Q$2),FALSE)/VLOOKUP('BPoIFUfE-coal'!$A26,'BIFUbC-coal'!$A$1:$AQ$27,COLUMN('BIFUbC-coal'!Q$1),FALSE))</f>
        <v>1</v>
      </c>
      <c r="R26">
        <f>IF(VLOOKUP('BPoIFUfE-coal'!$A26,'BIFUbC-coal'!$A$1:$AQ$27,COLUMN('BIFUbC-coal'!R$1),FALSE)=0,1,VLOOKUP('BPoIFUfE-coal'!$A26,Coal!$A$2:$AQ$28,COLUMN(Coal!R$2),FALSE)/VLOOKUP('BPoIFUfE-coal'!$A26,'BIFUbC-coal'!$A$1:$AQ$27,COLUMN('BIFUbC-coal'!R$1),FALSE))</f>
        <v>1</v>
      </c>
      <c r="S26">
        <f>IF(VLOOKUP('BPoIFUfE-coal'!$A26,'BIFUbC-coal'!$A$1:$AQ$27,COLUMN('BIFUbC-coal'!S$1),FALSE)=0,1,VLOOKUP('BPoIFUfE-coal'!$A26,Coal!$A$2:$AQ$28,COLUMN(Coal!S$2),FALSE)/VLOOKUP('BPoIFUfE-coal'!$A26,'BIFUbC-coal'!$A$1:$AQ$27,COLUMN('BIFUbC-coal'!S$1),FALSE))</f>
        <v>1</v>
      </c>
      <c r="T26">
        <f>IF(VLOOKUP('BPoIFUfE-coal'!$A26,'BIFUbC-coal'!$A$1:$AQ$27,COLUMN('BIFUbC-coal'!T$1),FALSE)=0,1,VLOOKUP('BPoIFUfE-coal'!$A26,Coal!$A$2:$AQ$28,COLUMN(Coal!T$2),FALSE)/VLOOKUP('BPoIFUfE-coal'!$A26,'BIFUbC-coal'!$A$1:$AQ$27,COLUMN('BIFUbC-coal'!T$1),FALSE))</f>
        <v>1</v>
      </c>
      <c r="U26">
        <f>IF(VLOOKUP('BPoIFUfE-coal'!$A26,'BIFUbC-coal'!$A$1:$AQ$27,COLUMN('BIFUbC-coal'!U$1),FALSE)=0,1,VLOOKUP('BPoIFUfE-coal'!$A26,Coal!$A$2:$AQ$28,COLUMN(Coal!U$2),FALSE)/VLOOKUP('BPoIFUfE-coal'!$A26,'BIFUbC-coal'!$A$1:$AQ$27,COLUMN('BIFUbC-coal'!U$1),FALSE))</f>
        <v>1</v>
      </c>
      <c r="V26">
        <f>IF(VLOOKUP('BPoIFUfE-coal'!$A26,'BIFUbC-coal'!$A$1:$AQ$27,COLUMN('BIFUbC-coal'!V$1),FALSE)=0,1,VLOOKUP('BPoIFUfE-coal'!$A26,Coal!$A$2:$AQ$28,COLUMN(Coal!V$2),FALSE)/VLOOKUP('BPoIFUfE-coal'!$A26,'BIFUbC-coal'!$A$1:$AQ$27,COLUMN('BIFUbC-coal'!V$1),FALSE))</f>
        <v>1</v>
      </c>
      <c r="W26">
        <f>IF(VLOOKUP('BPoIFUfE-coal'!$A26,'BIFUbC-coal'!$A$1:$AQ$27,COLUMN('BIFUbC-coal'!W$1),FALSE)=0,1,VLOOKUP('BPoIFUfE-coal'!$A26,Coal!$A$2:$AQ$28,COLUMN(Coal!W$2),FALSE)/VLOOKUP('BPoIFUfE-coal'!$A26,'BIFUbC-coal'!$A$1:$AQ$27,COLUMN('BIFUbC-coal'!W$1),FALSE))</f>
        <v>1</v>
      </c>
      <c r="X26">
        <f>IF(VLOOKUP('BPoIFUfE-coal'!$A26,'BIFUbC-coal'!$A$1:$AQ$27,COLUMN('BIFUbC-coal'!X$1),FALSE)=0,1,VLOOKUP('BPoIFUfE-coal'!$A26,Coal!$A$2:$AQ$28,COLUMN(Coal!X$2),FALSE)/VLOOKUP('BPoIFUfE-coal'!$A26,'BIFUbC-coal'!$A$1:$AQ$27,COLUMN('BIFUbC-coal'!X$1),FALSE))</f>
        <v>1</v>
      </c>
      <c r="Y26">
        <f>IF(VLOOKUP('BPoIFUfE-coal'!$A26,'BIFUbC-coal'!$A$1:$AQ$27,COLUMN('BIFUbC-coal'!Y$1),FALSE)=0,1,VLOOKUP('BPoIFUfE-coal'!$A26,Coal!$A$2:$AQ$28,COLUMN(Coal!Y$2),FALSE)/VLOOKUP('BPoIFUfE-coal'!$A26,'BIFUbC-coal'!$A$1:$AQ$27,COLUMN('BIFUbC-coal'!Y$1),FALSE))</f>
        <v>1</v>
      </c>
      <c r="Z26">
        <f>IF(VLOOKUP('BPoIFUfE-coal'!$A26,'BIFUbC-coal'!$A$1:$AQ$27,COLUMN('BIFUbC-coal'!Z$1),FALSE)=0,1,VLOOKUP('BPoIFUfE-coal'!$A26,Coal!$A$2:$AQ$28,COLUMN(Coal!Z$2),FALSE)/VLOOKUP('BPoIFUfE-coal'!$A26,'BIFUbC-coal'!$A$1:$AQ$27,COLUMN('BIFUbC-coal'!Z$1),FALSE))</f>
        <v>1</v>
      </c>
      <c r="AA26">
        <f>IF(VLOOKUP('BPoIFUfE-coal'!$A26,'BIFUbC-coal'!$A$1:$AQ$27,COLUMN('BIFUbC-coal'!AA$1),FALSE)=0,1,VLOOKUP('BPoIFUfE-coal'!$A26,Coal!$A$2:$AQ$28,COLUMN(Coal!AA$2),FALSE)/VLOOKUP('BPoIFUfE-coal'!$A26,'BIFUbC-coal'!$A$1:$AQ$27,COLUMN('BIFUbC-coal'!AA$1),FALSE))</f>
        <v>1</v>
      </c>
      <c r="AB26">
        <f>IF(VLOOKUP('BPoIFUfE-coal'!$A26,'BIFUbC-coal'!$A$1:$AQ$27,COLUMN('BIFUbC-coal'!AB$1),FALSE)=0,1,VLOOKUP('BPoIFUfE-coal'!$A26,Coal!$A$2:$AQ$28,COLUMN(Coal!AB$2),FALSE)/VLOOKUP('BPoIFUfE-coal'!$A26,'BIFUbC-coal'!$A$1:$AQ$27,COLUMN('BIFUbC-coal'!AB$1),FALSE))</f>
        <v>1</v>
      </c>
      <c r="AC26">
        <f>IF(VLOOKUP('BPoIFUfE-coal'!$A26,'BIFUbC-coal'!$A$1:$AQ$27,COLUMN('BIFUbC-coal'!AC$1),FALSE)=0,1,VLOOKUP('BPoIFUfE-coal'!$A26,Coal!$A$2:$AQ$28,COLUMN(Coal!AC$2),FALSE)/VLOOKUP('BPoIFUfE-coal'!$A26,'BIFUbC-coal'!$A$1:$AQ$27,COLUMN('BIFUbC-coal'!AC$1),FALSE))</f>
        <v>1</v>
      </c>
      <c r="AD26">
        <f>IF(VLOOKUP('BPoIFUfE-coal'!$A26,'BIFUbC-coal'!$A$1:$AQ$27,COLUMN('BIFUbC-coal'!AD$1),FALSE)=0,1,VLOOKUP('BPoIFUfE-coal'!$A26,Coal!$A$2:$AQ$28,COLUMN(Coal!AD$2),FALSE)/VLOOKUP('BPoIFUfE-coal'!$A26,'BIFUbC-coal'!$A$1:$AQ$27,COLUMN('BIFUbC-coal'!AD$1),FALSE))</f>
        <v>1</v>
      </c>
      <c r="AE26">
        <f>IF(VLOOKUP('BPoIFUfE-coal'!$A26,'BIFUbC-coal'!$A$1:$AQ$27,COLUMN('BIFUbC-coal'!AE$1),FALSE)=0,1,VLOOKUP('BPoIFUfE-coal'!$A26,Coal!$A$2:$AQ$28,COLUMN(Coal!AE$2),FALSE)/VLOOKUP('BPoIFUfE-coal'!$A26,'BIFUbC-coal'!$A$1:$AQ$27,COLUMN('BIFUbC-coal'!AE$1),FALSE))</f>
        <v>1</v>
      </c>
      <c r="AF26">
        <f>IF(VLOOKUP('BPoIFUfE-coal'!$A26,'BIFUbC-coal'!$A$1:$AQ$27,COLUMN('BIFUbC-coal'!AF$1),FALSE)=0,1,VLOOKUP('BPoIFUfE-coal'!$A26,Coal!$A$2:$AQ$28,COLUMN(Coal!AF$2),FALSE)/VLOOKUP('BPoIFUfE-coal'!$A26,'BIFUbC-coal'!$A$1:$AQ$27,COLUMN('BIFUbC-coal'!AF$1),FALSE))</f>
        <v>1</v>
      </c>
      <c r="AG26">
        <f>IF(VLOOKUP('BPoIFUfE-coal'!$A26,'BIFUbC-coal'!$A$1:$AQ$27,COLUMN('BIFUbC-coal'!AG$1),FALSE)=0,1,VLOOKUP('BPoIFUfE-coal'!$A26,Coal!$A$2:$AQ$28,COLUMN(Coal!AG$2),FALSE)/VLOOKUP('BPoIFUfE-coal'!$A26,'BIFUbC-coal'!$A$1:$AQ$27,COLUMN('BIFUbC-coal'!AG$1),FALSE))</f>
        <v>1</v>
      </c>
      <c r="AH26">
        <f>IF(VLOOKUP('BPoIFUfE-coal'!$A26,'BIFUbC-coal'!$A$1:$AQ$27,COLUMN('BIFUbC-coal'!AH$1),FALSE)=0,1,VLOOKUP('BPoIFUfE-coal'!$A26,Coal!$A$2:$AQ$28,COLUMN(Coal!AH$2),FALSE)/VLOOKUP('BPoIFUfE-coal'!$A26,'BIFUbC-coal'!$A$1:$AQ$27,COLUMN('BIFUbC-coal'!AH$1),FALSE))</f>
        <v>1</v>
      </c>
      <c r="AI26">
        <f>IF(VLOOKUP('BPoIFUfE-coal'!$A26,'BIFUbC-coal'!$A$1:$AQ$27,COLUMN('BIFUbC-coal'!AI$1),FALSE)=0,1,VLOOKUP('BPoIFUfE-coal'!$A26,Coal!$A$2:$AQ$28,COLUMN(Coal!AI$2),FALSE)/VLOOKUP('BPoIFUfE-coal'!$A26,'BIFUbC-coal'!$A$1:$AQ$27,COLUMN('BIFUbC-coal'!AI$1),FALSE))</f>
        <v>1</v>
      </c>
      <c r="AJ26">
        <f>IF(VLOOKUP('BPoIFUfE-coal'!$A26,'BIFUbC-coal'!$A$1:$AQ$27,COLUMN('BIFUbC-coal'!AJ$1),FALSE)=0,1,VLOOKUP('BPoIFUfE-coal'!$A26,Coal!$A$2:$AQ$28,COLUMN(Coal!AJ$2),FALSE)/VLOOKUP('BPoIFUfE-coal'!$A26,'BIFUbC-coal'!$A$1:$AQ$27,COLUMN('BIFUbC-coal'!AJ$1),FALSE))</f>
        <v>1</v>
      </c>
      <c r="AK26">
        <f>IF(VLOOKUP('BPoIFUfE-coal'!$A26,'BIFUbC-coal'!$A$1:$AQ$27,COLUMN('BIFUbC-coal'!AK$1),FALSE)=0,1,VLOOKUP('BPoIFUfE-coal'!$A26,Coal!$A$2:$AQ$28,COLUMN(Coal!AK$2),FALSE)/VLOOKUP('BPoIFUfE-coal'!$A26,'BIFUbC-coal'!$A$1:$AQ$27,COLUMN('BIFUbC-coal'!AK$1),FALSE))</f>
        <v>1</v>
      </c>
      <c r="AL26">
        <f>IF(VLOOKUP('BPoIFUfE-coal'!$A26,'BIFUbC-coal'!$A$1:$AQ$27,COLUMN('BIFUbC-coal'!AL$1),FALSE)=0,1,VLOOKUP('BPoIFUfE-coal'!$A26,Coal!$A$2:$AQ$28,COLUMN(Coal!AL$2),FALSE)/VLOOKUP('BPoIFUfE-coal'!$A26,'BIFUbC-coal'!$A$1:$AQ$27,COLUMN('BIFUbC-coal'!AL$1),FALSE))</f>
        <v>1</v>
      </c>
      <c r="AM26">
        <f>IF(VLOOKUP('BPoIFUfE-coal'!$A26,'BIFUbC-coal'!$A$1:$AQ$27,COLUMN('BIFUbC-coal'!AM$1),FALSE)=0,1,VLOOKUP('BPoIFUfE-coal'!$A26,Coal!$A$2:$AQ$28,COLUMN(Coal!AM$2),FALSE)/VLOOKUP('BPoIFUfE-coal'!$A26,'BIFUbC-coal'!$A$1:$AQ$27,COLUMN('BIFUbC-coal'!AM$1),FALSE))</f>
        <v>1</v>
      </c>
      <c r="AN26">
        <f>IF(VLOOKUP('BPoIFUfE-coal'!$A26,'BIFUbC-coal'!$A$1:$AQ$27,COLUMN('BIFUbC-coal'!AN$1),FALSE)=0,1,VLOOKUP('BPoIFUfE-coal'!$A26,Coal!$A$2:$AQ$28,COLUMN(Coal!AN$2),FALSE)/VLOOKUP('BPoIFUfE-coal'!$A26,'BIFUbC-coal'!$A$1:$AQ$27,COLUMN('BIFUbC-coal'!AN$1),FALSE))</f>
        <v>1</v>
      </c>
      <c r="AO26">
        <f>IF(VLOOKUP('BPoIFUfE-coal'!$A26,'BIFUbC-coal'!$A$1:$AQ$27,COLUMN('BIFUbC-coal'!AO$1),FALSE)=0,1,VLOOKUP('BPoIFUfE-coal'!$A26,Coal!$A$2:$AQ$28,COLUMN(Coal!AO$2),FALSE)/VLOOKUP('BPoIFUfE-coal'!$A26,'BIFUbC-coal'!$A$1:$AQ$27,COLUMN('BIFUbC-coal'!AO$1),FALSE))</f>
        <v>1</v>
      </c>
      <c r="AP26">
        <f>IF(VLOOKUP('BPoIFUfE-coal'!$A26,'BIFUbC-coal'!$A$1:$AQ$27,COLUMN('BIFUbC-coal'!AP$1),FALSE)=0,1,VLOOKUP('BPoIFUfE-coal'!$A26,Coal!$A$2:$AQ$28,COLUMN(Coal!AP$2),FALSE)/VLOOKUP('BPoIFUfE-coal'!$A26,'BIFUbC-coal'!$A$1:$AQ$27,COLUMN('BIFUbC-coal'!AP$1),FALSE))</f>
        <v>1</v>
      </c>
      <c r="AQ26">
        <f>IF(VLOOKUP('BPoIFUfE-coal'!$A26,'BIFUbC-coal'!$A$1:$AQ$27,COLUMN('BIFUbC-coal'!AQ$1),FALSE)=0,1,VLOOKUP('BPoIFUfE-coal'!$A26,Coal!$A$2:$AQ$28,COLUMN(Coal!AQ$2),FALSE)/VLOOKUP('BPoIFUfE-coal'!$A26,'BIFUbC-coal'!$A$1:$AQ$27,COLUMN('BIFUbC-coal'!AQ$1),FALSE))</f>
        <v>1</v>
      </c>
    </row>
    <row r="27" spans="1:43">
      <c r="A27" s="410" t="s">
        <v>641</v>
      </c>
      <c r="B27">
        <f>IF(VLOOKUP('BPoIFUfE-coal'!$A27,'BIFUbC-coal'!$A$1:$AQ$27,COLUMN('BIFUbC-coal'!B$1),FALSE)=0,1,VLOOKUP('BPoIFUfE-coal'!$A27,Coal!$A$2:$AQ$28,COLUMN(Coal!B$2),FALSE)/VLOOKUP('BPoIFUfE-coal'!$A27,'BIFUbC-coal'!$A$1:$AQ$27,COLUMN('BIFUbC-coal'!B$1),FALSE))</f>
        <v>1</v>
      </c>
      <c r="C27">
        <f>IF(VLOOKUP('BPoIFUfE-coal'!$A27,'BIFUbC-coal'!$A$1:$AQ$27,COLUMN('BIFUbC-coal'!C$1),FALSE)=0,1,VLOOKUP('BPoIFUfE-coal'!$A27,Coal!$A$2:$AQ$28,COLUMN(Coal!C$2),FALSE)/VLOOKUP('BPoIFUfE-coal'!$A27,'BIFUbC-coal'!$A$1:$AQ$27,COLUMN('BIFUbC-coal'!C$1),FALSE))</f>
        <v>1</v>
      </c>
      <c r="D27">
        <f>IF(VLOOKUP('BPoIFUfE-coal'!$A27,'BIFUbC-coal'!$A$1:$AQ$27,COLUMN('BIFUbC-coal'!D$1),FALSE)=0,1,VLOOKUP('BPoIFUfE-coal'!$A27,Coal!$A$2:$AQ$28,COLUMN(Coal!D$2),FALSE)/VLOOKUP('BPoIFUfE-coal'!$A27,'BIFUbC-coal'!$A$1:$AQ$27,COLUMN('BIFUbC-coal'!D$1),FALSE))</f>
        <v>1</v>
      </c>
      <c r="E27">
        <f>IF(VLOOKUP('BPoIFUfE-coal'!$A27,'BIFUbC-coal'!$A$1:$AQ$27,COLUMN('BIFUbC-coal'!E$1),FALSE)=0,1,VLOOKUP('BPoIFUfE-coal'!$A27,Coal!$A$2:$AQ$28,COLUMN(Coal!E$2),FALSE)/VLOOKUP('BPoIFUfE-coal'!$A27,'BIFUbC-coal'!$A$1:$AQ$27,COLUMN('BIFUbC-coal'!E$1),FALSE))</f>
        <v>1</v>
      </c>
      <c r="F27">
        <f>IF(VLOOKUP('BPoIFUfE-coal'!$A27,'BIFUbC-coal'!$A$1:$AQ$27,COLUMN('BIFUbC-coal'!F$1),FALSE)=0,1,VLOOKUP('BPoIFUfE-coal'!$A27,Coal!$A$2:$AQ$28,COLUMN(Coal!F$2),FALSE)/VLOOKUP('BPoIFUfE-coal'!$A27,'BIFUbC-coal'!$A$1:$AQ$27,COLUMN('BIFUbC-coal'!F$1),FALSE))</f>
        <v>1</v>
      </c>
      <c r="G27">
        <f>IF(VLOOKUP('BPoIFUfE-coal'!$A27,'BIFUbC-coal'!$A$1:$AQ$27,COLUMN('BIFUbC-coal'!G$1),FALSE)=0,1,VLOOKUP('BPoIFUfE-coal'!$A27,Coal!$A$2:$AQ$28,COLUMN(Coal!G$2),FALSE)/VLOOKUP('BPoIFUfE-coal'!$A27,'BIFUbC-coal'!$A$1:$AQ$27,COLUMN('BIFUbC-coal'!G$1),FALSE))</f>
        <v>1</v>
      </c>
      <c r="H27">
        <f>IF(VLOOKUP('BPoIFUfE-coal'!$A27,'BIFUbC-coal'!$A$1:$AQ$27,COLUMN('BIFUbC-coal'!H$1),FALSE)=0,1,VLOOKUP('BPoIFUfE-coal'!$A27,Coal!$A$2:$AQ$28,COLUMN(Coal!H$2),FALSE)/VLOOKUP('BPoIFUfE-coal'!$A27,'BIFUbC-coal'!$A$1:$AQ$27,COLUMN('BIFUbC-coal'!H$1),FALSE))</f>
        <v>1</v>
      </c>
      <c r="I27">
        <f>IF(VLOOKUP('BPoIFUfE-coal'!$A27,'BIFUbC-coal'!$A$1:$AQ$27,COLUMN('BIFUbC-coal'!I$1),FALSE)=0,1,VLOOKUP('BPoIFUfE-coal'!$A27,Coal!$A$2:$AQ$28,COLUMN(Coal!I$2),FALSE)/VLOOKUP('BPoIFUfE-coal'!$A27,'BIFUbC-coal'!$A$1:$AQ$27,COLUMN('BIFUbC-coal'!I$1),FALSE))</f>
        <v>1</v>
      </c>
      <c r="J27">
        <f>IF(VLOOKUP('BPoIFUfE-coal'!$A27,'BIFUbC-coal'!$A$1:$AQ$27,COLUMN('BIFUbC-coal'!J$1),FALSE)=0,1,VLOOKUP('BPoIFUfE-coal'!$A27,Coal!$A$2:$AQ$28,COLUMN(Coal!J$2),FALSE)/VLOOKUP('BPoIFUfE-coal'!$A27,'BIFUbC-coal'!$A$1:$AQ$27,COLUMN('BIFUbC-coal'!J$1),FALSE))</f>
        <v>1</v>
      </c>
      <c r="K27">
        <f>IF(VLOOKUP('BPoIFUfE-coal'!$A27,'BIFUbC-coal'!$A$1:$AQ$27,COLUMN('BIFUbC-coal'!K$1),FALSE)=0,1,VLOOKUP('BPoIFUfE-coal'!$A27,Coal!$A$2:$AQ$28,COLUMN(Coal!K$2),FALSE)/VLOOKUP('BPoIFUfE-coal'!$A27,'BIFUbC-coal'!$A$1:$AQ$27,COLUMN('BIFUbC-coal'!K$1),FALSE))</f>
        <v>1</v>
      </c>
      <c r="L27">
        <f>IF(VLOOKUP('BPoIFUfE-coal'!$A27,'BIFUbC-coal'!$A$1:$AQ$27,COLUMN('BIFUbC-coal'!L$1),FALSE)=0,1,VLOOKUP('BPoIFUfE-coal'!$A27,Coal!$A$2:$AQ$28,COLUMN(Coal!L$2),FALSE)/VLOOKUP('BPoIFUfE-coal'!$A27,'BIFUbC-coal'!$A$1:$AQ$27,COLUMN('BIFUbC-coal'!L$1),FALSE))</f>
        <v>1</v>
      </c>
      <c r="M27">
        <f>IF(VLOOKUP('BPoIFUfE-coal'!$A27,'BIFUbC-coal'!$A$1:$AQ$27,COLUMN('BIFUbC-coal'!M$1),FALSE)=0,1,VLOOKUP('BPoIFUfE-coal'!$A27,Coal!$A$2:$AQ$28,COLUMN(Coal!M$2),FALSE)/VLOOKUP('BPoIFUfE-coal'!$A27,'BIFUbC-coal'!$A$1:$AQ$27,COLUMN('BIFUbC-coal'!M$1),FALSE))</f>
        <v>1</v>
      </c>
      <c r="N27">
        <f>IF(VLOOKUP('BPoIFUfE-coal'!$A27,'BIFUbC-coal'!$A$1:$AQ$27,COLUMN('BIFUbC-coal'!N$1),FALSE)=0,1,VLOOKUP('BPoIFUfE-coal'!$A27,Coal!$A$2:$AQ$28,COLUMN(Coal!N$2),FALSE)/VLOOKUP('BPoIFUfE-coal'!$A27,'BIFUbC-coal'!$A$1:$AQ$27,COLUMN('BIFUbC-coal'!N$1),FALSE))</f>
        <v>1</v>
      </c>
      <c r="O27">
        <f>IF(VLOOKUP('BPoIFUfE-coal'!$A27,'BIFUbC-coal'!$A$1:$AQ$27,COLUMN('BIFUbC-coal'!O$1),FALSE)=0,1,VLOOKUP('BPoIFUfE-coal'!$A27,Coal!$A$2:$AQ$28,COLUMN(Coal!O$2),FALSE)/VLOOKUP('BPoIFUfE-coal'!$A27,'BIFUbC-coal'!$A$1:$AQ$27,COLUMN('BIFUbC-coal'!O$1),FALSE))</f>
        <v>1</v>
      </c>
      <c r="P27">
        <f>IF(VLOOKUP('BPoIFUfE-coal'!$A27,'BIFUbC-coal'!$A$1:$AQ$27,COLUMN('BIFUbC-coal'!P$1),FALSE)=0,1,VLOOKUP('BPoIFUfE-coal'!$A27,Coal!$A$2:$AQ$28,COLUMN(Coal!P$2),FALSE)/VLOOKUP('BPoIFUfE-coal'!$A27,'BIFUbC-coal'!$A$1:$AQ$27,COLUMN('BIFUbC-coal'!P$1),FALSE))</f>
        <v>1</v>
      </c>
      <c r="Q27">
        <f>IF(VLOOKUP('BPoIFUfE-coal'!$A27,'BIFUbC-coal'!$A$1:$AQ$27,COLUMN('BIFUbC-coal'!Q$1),FALSE)=0,1,VLOOKUP('BPoIFUfE-coal'!$A27,Coal!$A$2:$AQ$28,COLUMN(Coal!Q$2),FALSE)/VLOOKUP('BPoIFUfE-coal'!$A27,'BIFUbC-coal'!$A$1:$AQ$27,COLUMN('BIFUbC-coal'!Q$1),FALSE))</f>
        <v>1</v>
      </c>
      <c r="R27">
        <f>IF(VLOOKUP('BPoIFUfE-coal'!$A27,'BIFUbC-coal'!$A$1:$AQ$27,COLUMN('BIFUbC-coal'!R$1),FALSE)=0,1,VLOOKUP('BPoIFUfE-coal'!$A27,Coal!$A$2:$AQ$28,COLUMN(Coal!R$2),FALSE)/VLOOKUP('BPoIFUfE-coal'!$A27,'BIFUbC-coal'!$A$1:$AQ$27,COLUMN('BIFUbC-coal'!R$1),FALSE))</f>
        <v>1</v>
      </c>
      <c r="S27">
        <f>IF(VLOOKUP('BPoIFUfE-coal'!$A27,'BIFUbC-coal'!$A$1:$AQ$27,COLUMN('BIFUbC-coal'!S$1),FALSE)=0,1,VLOOKUP('BPoIFUfE-coal'!$A27,Coal!$A$2:$AQ$28,COLUMN(Coal!S$2),FALSE)/VLOOKUP('BPoIFUfE-coal'!$A27,'BIFUbC-coal'!$A$1:$AQ$27,COLUMN('BIFUbC-coal'!S$1),FALSE))</f>
        <v>1</v>
      </c>
      <c r="T27">
        <f>IF(VLOOKUP('BPoIFUfE-coal'!$A27,'BIFUbC-coal'!$A$1:$AQ$27,COLUMN('BIFUbC-coal'!T$1),FALSE)=0,1,VLOOKUP('BPoIFUfE-coal'!$A27,Coal!$A$2:$AQ$28,COLUMN(Coal!T$2),FALSE)/VLOOKUP('BPoIFUfE-coal'!$A27,'BIFUbC-coal'!$A$1:$AQ$27,COLUMN('BIFUbC-coal'!T$1),FALSE))</f>
        <v>1</v>
      </c>
      <c r="U27">
        <f>IF(VLOOKUP('BPoIFUfE-coal'!$A27,'BIFUbC-coal'!$A$1:$AQ$27,COLUMN('BIFUbC-coal'!U$1),FALSE)=0,1,VLOOKUP('BPoIFUfE-coal'!$A27,Coal!$A$2:$AQ$28,COLUMN(Coal!U$2),FALSE)/VLOOKUP('BPoIFUfE-coal'!$A27,'BIFUbC-coal'!$A$1:$AQ$27,COLUMN('BIFUbC-coal'!U$1),FALSE))</f>
        <v>1</v>
      </c>
      <c r="V27">
        <f>IF(VLOOKUP('BPoIFUfE-coal'!$A27,'BIFUbC-coal'!$A$1:$AQ$27,COLUMN('BIFUbC-coal'!V$1),FALSE)=0,1,VLOOKUP('BPoIFUfE-coal'!$A27,Coal!$A$2:$AQ$28,COLUMN(Coal!V$2),FALSE)/VLOOKUP('BPoIFUfE-coal'!$A27,'BIFUbC-coal'!$A$1:$AQ$27,COLUMN('BIFUbC-coal'!V$1),FALSE))</f>
        <v>1</v>
      </c>
      <c r="W27">
        <f>IF(VLOOKUP('BPoIFUfE-coal'!$A27,'BIFUbC-coal'!$A$1:$AQ$27,COLUMN('BIFUbC-coal'!W$1),FALSE)=0,1,VLOOKUP('BPoIFUfE-coal'!$A27,Coal!$A$2:$AQ$28,COLUMN(Coal!W$2),FALSE)/VLOOKUP('BPoIFUfE-coal'!$A27,'BIFUbC-coal'!$A$1:$AQ$27,COLUMN('BIFUbC-coal'!W$1),FALSE))</f>
        <v>1</v>
      </c>
      <c r="X27">
        <f>IF(VLOOKUP('BPoIFUfE-coal'!$A27,'BIFUbC-coal'!$A$1:$AQ$27,COLUMN('BIFUbC-coal'!X$1),FALSE)=0,1,VLOOKUP('BPoIFUfE-coal'!$A27,Coal!$A$2:$AQ$28,COLUMN(Coal!X$2),FALSE)/VLOOKUP('BPoIFUfE-coal'!$A27,'BIFUbC-coal'!$A$1:$AQ$27,COLUMN('BIFUbC-coal'!X$1),FALSE))</f>
        <v>1</v>
      </c>
      <c r="Y27">
        <f>IF(VLOOKUP('BPoIFUfE-coal'!$A27,'BIFUbC-coal'!$A$1:$AQ$27,COLUMN('BIFUbC-coal'!Y$1),FALSE)=0,1,VLOOKUP('BPoIFUfE-coal'!$A27,Coal!$A$2:$AQ$28,COLUMN(Coal!Y$2),FALSE)/VLOOKUP('BPoIFUfE-coal'!$A27,'BIFUbC-coal'!$A$1:$AQ$27,COLUMN('BIFUbC-coal'!Y$1),FALSE))</f>
        <v>1</v>
      </c>
      <c r="Z27">
        <f>IF(VLOOKUP('BPoIFUfE-coal'!$A27,'BIFUbC-coal'!$A$1:$AQ$27,COLUMN('BIFUbC-coal'!Z$1),FALSE)=0,1,VLOOKUP('BPoIFUfE-coal'!$A27,Coal!$A$2:$AQ$28,COLUMN(Coal!Z$2),FALSE)/VLOOKUP('BPoIFUfE-coal'!$A27,'BIFUbC-coal'!$A$1:$AQ$27,COLUMN('BIFUbC-coal'!Z$1),FALSE))</f>
        <v>1</v>
      </c>
      <c r="AA27">
        <f>IF(VLOOKUP('BPoIFUfE-coal'!$A27,'BIFUbC-coal'!$A$1:$AQ$27,COLUMN('BIFUbC-coal'!AA$1),FALSE)=0,1,VLOOKUP('BPoIFUfE-coal'!$A27,Coal!$A$2:$AQ$28,COLUMN(Coal!AA$2),FALSE)/VLOOKUP('BPoIFUfE-coal'!$A27,'BIFUbC-coal'!$A$1:$AQ$27,COLUMN('BIFUbC-coal'!AA$1),FALSE))</f>
        <v>1</v>
      </c>
      <c r="AB27">
        <f>IF(VLOOKUP('BPoIFUfE-coal'!$A27,'BIFUbC-coal'!$A$1:$AQ$27,COLUMN('BIFUbC-coal'!AB$1),FALSE)=0,1,VLOOKUP('BPoIFUfE-coal'!$A27,Coal!$A$2:$AQ$28,COLUMN(Coal!AB$2),FALSE)/VLOOKUP('BPoIFUfE-coal'!$A27,'BIFUbC-coal'!$A$1:$AQ$27,COLUMN('BIFUbC-coal'!AB$1),FALSE))</f>
        <v>1</v>
      </c>
      <c r="AC27">
        <f>IF(VLOOKUP('BPoIFUfE-coal'!$A27,'BIFUbC-coal'!$A$1:$AQ$27,COLUMN('BIFUbC-coal'!AC$1),FALSE)=0,1,VLOOKUP('BPoIFUfE-coal'!$A27,Coal!$A$2:$AQ$28,COLUMN(Coal!AC$2),FALSE)/VLOOKUP('BPoIFUfE-coal'!$A27,'BIFUbC-coal'!$A$1:$AQ$27,COLUMN('BIFUbC-coal'!AC$1),FALSE))</f>
        <v>1</v>
      </c>
      <c r="AD27">
        <f>IF(VLOOKUP('BPoIFUfE-coal'!$A27,'BIFUbC-coal'!$A$1:$AQ$27,COLUMN('BIFUbC-coal'!AD$1),FALSE)=0,1,VLOOKUP('BPoIFUfE-coal'!$A27,Coal!$A$2:$AQ$28,COLUMN(Coal!AD$2),FALSE)/VLOOKUP('BPoIFUfE-coal'!$A27,'BIFUbC-coal'!$A$1:$AQ$27,COLUMN('BIFUbC-coal'!AD$1),FALSE))</f>
        <v>1</v>
      </c>
      <c r="AE27">
        <f>IF(VLOOKUP('BPoIFUfE-coal'!$A27,'BIFUbC-coal'!$A$1:$AQ$27,COLUMN('BIFUbC-coal'!AE$1),FALSE)=0,1,VLOOKUP('BPoIFUfE-coal'!$A27,Coal!$A$2:$AQ$28,COLUMN(Coal!AE$2),FALSE)/VLOOKUP('BPoIFUfE-coal'!$A27,'BIFUbC-coal'!$A$1:$AQ$27,COLUMN('BIFUbC-coal'!AE$1),FALSE))</f>
        <v>1</v>
      </c>
      <c r="AF27">
        <f>IF(VLOOKUP('BPoIFUfE-coal'!$A27,'BIFUbC-coal'!$A$1:$AQ$27,COLUMN('BIFUbC-coal'!AF$1),FALSE)=0,1,VLOOKUP('BPoIFUfE-coal'!$A27,Coal!$A$2:$AQ$28,COLUMN(Coal!AF$2),FALSE)/VLOOKUP('BPoIFUfE-coal'!$A27,'BIFUbC-coal'!$A$1:$AQ$27,COLUMN('BIFUbC-coal'!AF$1),FALSE))</f>
        <v>1</v>
      </c>
      <c r="AG27">
        <f>IF(VLOOKUP('BPoIFUfE-coal'!$A27,'BIFUbC-coal'!$A$1:$AQ$27,COLUMN('BIFUbC-coal'!AG$1),FALSE)=0,1,VLOOKUP('BPoIFUfE-coal'!$A27,Coal!$A$2:$AQ$28,COLUMN(Coal!AG$2),FALSE)/VLOOKUP('BPoIFUfE-coal'!$A27,'BIFUbC-coal'!$A$1:$AQ$27,COLUMN('BIFUbC-coal'!AG$1),FALSE))</f>
        <v>1</v>
      </c>
      <c r="AH27">
        <f>IF(VLOOKUP('BPoIFUfE-coal'!$A27,'BIFUbC-coal'!$A$1:$AQ$27,COLUMN('BIFUbC-coal'!AH$1),FALSE)=0,1,VLOOKUP('BPoIFUfE-coal'!$A27,Coal!$A$2:$AQ$28,COLUMN(Coal!AH$2),FALSE)/VLOOKUP('BPoIFUfE-coal'!$A27,'BIFUbC-coal'!$A$1:$AQ$27,COLUMN('BIFUbC-coal'!AH$1),FALSE))</f>
        <v>1</v>
      </c>
      <c r="AI27">
        <f>IF(VLOOKUP('BPoIFUfE-coal'!$A27,'BIFUbC-coal'!$A$1:$AQ$27,COLUMN('BIFUbC-coal'!AI$1),FALSE)=0,1,VLOOKUP('BPoIFUfE-coal'!$A27,Coal!$A$2:$AQ$28,COLUMN(Coal!AI$2),FALSE)/VLOOKUP('BPoIFUfE-coal'!$A27,'BIFUbC-coal'!$A$1:$AQ$27,COLUMN('BIFUbC-coal'!AI$1),FALSE))</f>
        <v>1</v>
      </c>
      <c r="AJ27">
        <f>IF(VLOOKUP('BPoIFUfE-coal'!$A27,'BIFUbC-coal'!$A$1:$AQ$27,COLUMN('BIFUbC-coal'!AJ$1),FALSE)=0,1,VLOOKUP('BPoIFUfE-coal'!$A27,Coal!$A$2:$AQ$28,COLUMN(Coal!AJ$2),FALSE)/VLOOKUP('BPoIFUfE-coal'!$A27,'BIFUbC-coal'!$A$1:$AQ$27,COLUMN('BIFUbC-coal'!AJ$1),FALSE))</f>
        <v>1</v>
      </c>
      <c r="AK27">
        <f>IF(VLOOKUP('BPoIFUfE-coal'!$A27,'BIFUbC-coal'!$A$1:$AQ$27,COLUMN('BIFUbC-coal'!AK$1),FALSE)=0,1,VLOOKUP('BPoIFUfE-coal'!$A27,Coal!$A$2:$AQ$28,COLUMN(Coal!AK$2),FALSE)/VLOOKUP('BPoIFUfE-coal'!$A27,'BIFUbC-coal'!$A$1:$AQ$27,COLUMN('BIFUbC-coal'!AK$1),FALSE))</f>
        <v>1</v>
      </c>
      <c r="AL27">
        <f>IF(VLOOKUP('BPoIFUfE-coal'!$A27,'BIFUbC-coal'!$A$1:$AQ$27,COLUMN('BIFUbC-coal'!AL$1),FALSE)=0,1,VLOOKUP('BPoIFUfE-coal'!$A27,Coal!$A$2:$AQ$28,COLUMN(Coal!AL$2),FALSE)/VLOOKUP('BPoIFUfE-coal'!$A27,'BIFUbC-coal'!$A$1:$AQ$27,COLUMN('BIFUbC-coal'!AL$1),FALSE))</f>
        <v>1</v>
      </c>
      <c r="AM27">
        <f>IF(VLOOKUP('BPoIFUfE-coal'!$A27,'BIFUbC-coal'!$A$1:$AQ$27,COLUMN('BIFUbC-coal'!AM$1),FALSE)=0,1,VLOOKUP('BPoIFUfE-coal'!$A27,Coal!$A$2:$AQ$28,COLUMN(Coal!AM$2),FALSE)/VLOOKUP('BPoIFUfE-coal'!$A27,'BIFUbC-coal'!$A$1:$AQ$27,COLUMN('BIFUbC-coal'!AM$1),FALSE))</f>
        <v>1</v>
      </c>
      <c r="AN27">
        <f>IF(VLOOKUP('BPoIFUfE-coal'!$A27,'BIFUbC-coal'!$A$1:$AQ$27,COLUMN('BIFUbC-coal'!AN$1),FALSE)=0,1,VLOOKUP('BPoIFUfE-coal'!$A27,Coal!$A$2:$AQ$28,COLUMN(Coal!AN$2),FALSE)/VLOOKUP('BPoIFUfE-coal'!$A27,'BIFUbC-coal'!$A$1:$AQ$27,COLUMN('BIFUbC-coal'!AN$1),FALSE))</f>
        <v>1</v>
      </c>
      <c r="AO27">
        <f>IF(VLOOKUP('BPoIFUfE-coal'!$A27,'BIFUbC-coal'!$A$1:$AQ$27,COLUMN('BIFUbC-coal'!AO$1),FALSE)=0,1,VLOOKUP('BPoIFUfE-coal'!$A27,Coal!$A$2:$AQ$28,COLUMN(Coal!AO$2),FALSE)/VLOOKUP('BPoIFUfE-coal'!$A27,'BIFUbC-coal'!$A$1:$AQ$27,COLUMN('BIFUbC-coal'!AO$1),FALSE))</f>
        <v>1</v>
      </c>
      <c r="AP27">
        <f>IF(VLOOKUP('BPoIFUfE-coal'!$A27,'BIFUbC-coal'!$A$1:$AQ$27,COLUMN('BIFUbC-coal'!AP$1),FALSE)=0,1,VLOOKUP('BPoIFUfE-coal'!$A27,Coal!$A$2:$AQ$28,COLUMN(Coal!AP$2),FALSE)/VLOOKUP('BPoIFUfE-coal'!$A27,'BIFUbC-coal'!$A$1:$AQ$27,COLUMN('BIFUbC-coal'!AP$1),FALSE))</f>
        <v>1</v>
      </c>
      <c r="AQ27">
        <f>IF(VLOOKUP('BPoIFUfE-coal'!$A27,'BIFUbC-coal'!$A$1:$AQ$27,COLUMN('BIFUbC-coal'!AQ$1),FALSE)=0,1,VLOOKUP('BPoIFUfE-coal'!$A27,Coal!$A$2:$AQ$28,COLUMN(Coal!AQ$2),FALSE)/VLOOKUP('BPoIFUfE-coal'!$A27,'BIFUbC-coal'!$A$1:$AQ$27,COLUMN('BIFUbC-coal'!AQ$1),FALSE))</f>
        <v>1</v>
      </c>
    </row>
  </sheetData>
  <phoneticPr fontId="2"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80AD3-D0DD-4EB4-82DC-53E2B93A27E0}">
  <sheetPr>
    <tabColor theme="8" tint="-0.499984740745262"/>
  </sheetPr>
  <dimension ref="A1:AQ27"/>
  <sheetViews>
    <sheetView workbookViewId="0">
      <selection activeCell="F33" sqref="F33"/>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IF(VLOOKUP('BIFUbC-LPG-propane-or-butane'!$A2,'BIFUbC-LPG-propane-or-butane'!$A$1:$AQ$27,COLUMN('BIFUbC-LPG-propane-or-butane'!B$1),FALSE)=0,1,VLOOKUP('BIFUbC-LPG-propane-or-butane'!$A2,'LPG propane or butane'!$A$2:$AQ$28,COLUMN('LPG propane or butane'!B$2),FALSE)/VLOOKUP('BIFUbC-LPG-propane-or-butane'!$A2,'BIFUbC-LPG-propane-or-butane'!$A$1:$AQ$27,COLUMN('BIFUbC-LPG-propane-or-butane'!B$1),FALSE))</f>
        <v>1</v>
      </c>
      <c r="C2">
        <f>IF(VLOOKUP('BIFUbC-LPG-propane-or-butane'!$A2,'BIFUbC-LPG-propane-or-butane'!$A$1:$AQ$27,COLUMN('BIFUbC-LPG-propane-or-butane'!C$1),FALSE)=0,1,VLOOKUP('BIFUbC-LPG-propane-or-butane'!$A2,'LPG propane or butane'!$A$2:$AQ$28,COLUMN('LPG propane or butane'!C$2),FALSE)/VLOOKUP('BIFUbC-LPG-propane-or-butane'!$A2,'BIFUbC-LPG-propane-or-butane'!$A$1:$AQ$27,COLUMN('BIFUbC-LPG-propane-or-butane'!C$1),FALSE))</f>
        <v>1</v>
      </c>
      <c r="D2">
        <f>IF(VLOOKUP('BIFUbC-LPG-propane-or-butane'!$A2,'BIFUbC-LPG-propane-or-butane'!$A$1:$AQ$27,COLUMN('BIFUbC-LPG-propane-or-butane'!D$1),FALSE)=0,1,VLOOKUP('BIFUbC-LPG-propane-or-butane'!$A2,'LPG propane or butane'!$A$2:$AQ$28,COLUMN('LPG propane or butane'!D$2),FALSE)/VLOOKUP('BIFUbC-LPG-propane-or-butane'!$A2,'BIFUbC-LPG-propane-or-butane'!$A$1:$AQ$27,COLUMN('BIFUbC-LPG-propane-or-butane'!D$1),FALSE))</f>
        <v>1</v>
      </c>
      <c r="E2">
        <f>IF(VLOOKUP('BIFUbC-LPG-propane-or-butane'!$A2,'BIFUbC-LPG-propane-or-butane'!$A$1:$AQ$27,COLUMN('BIFUbC-LPG-propane-or-butane'!E$1),FALSE)=0,1,VLOOKUP('BIFUbC-LPG-propane-or-butane'!$A2,'LPG propane or butane'!$A$2:$AQ$28,COLUMN('LPG propane or butane'!E$2),FALSE)/VLOOKUP('BIFUbC-LPG-propane-or-butane'!$A2,'BIFUbC-LPG-propane-or-butane'!$A$1:$AQ$27,COLUMN('BIFUbC-LPG-propane-or-butane'!E$1),FALSE))</f>
        <v>1</v>
      </c>
      <c r="F2">
        <f>IF(VLOOKUP('BIFUbC-LPG-propane-or-butane'!$A2,'BIFUbC-LPG-propane-or-butane'!$A$1:$AQ$27,COLUMN('BIFUbC-LPG-propane-or-butane'!F$1),FALSE)=0,1,VLOOKUP('BIFUbC-LPG-propane-or-butane'!$A2,'LPG propane or butane'!$A$2:$AQ$28,COLUMN('LPG propane or butane'!F$2),FALSE)/VLOOKUP('BIFUbC-LPG-propane-or-butane'!$A2,'BIFUbC-LPG-propane-or-butane'!$A$1:$AQ$27,COLUMN('BIFUbC-LPG-propane-or-butane'!F$1),FALSE))</f>
        <v>1</v>
      </c>
      <c r="G2">
        <f>IF(VLOOKUP('BIFUbC-LPG-propane-or-butane'!$A2,'BIFUbC-LPG-propane-or-butane'!$A$1:$AQ$27,COLUMN('BIFUbC-LPG-propane-or-butane'!G$1),FALSE)=0,1,VLOOKUP('BIFUbC-LPG-propane-or-butane'!$A2,'LPG propane or butane'!$A$2:$AQ$28,COLUMN('LPG propane or butane'!G$2),FALSE)/VLOOKUP('BIFUbC-LPG-propane-or-butane'!$A2,'BIFUbC-LPG-propane-or-butane'!$A$1:$AQ$27,COLUMN('BIFUbC-LPG-propane-or-butane'!G$1),FALSE))</f>
        <v>1</v>
      </c>
      <c r="H2">
        <f>IF(VLOOKUP('BIFUbC-LPG-propane-or-butane'!$A2,'BIFUbC-LPG-propane-or-butane'!$A$1:$AQ$27,COLUMN('BIFUbC-LPG-propane-or-butane'!H$1),FALSE)=0,1,VLOOKUP('BIFUbC-LPG-propane-or-butane'!$A2,'LPG propane or butane'!$A$2:$AQ$28,COLUMN('LPG propane or butane'!H$2),FALSE)/VLOOKUP('BIFUbC-LPG-propane-or-butane'!$A2,'BIFUbC-LPG-propane-or-butane'!$A$1:$AQ$27,COLUMN('BIFUbC-LPG-propane-or-butane'!H$1),FALSE))</f>
        <v>1</v>
      </c>
      <c r="I2">
        <f>IF(VLOOKUP('BIFUbC-LPG-propane-or-butane'!$A2,'BIFUbC-LPG-propane-or-butane'!$A$1:$AQ$27,COLUMN('BIFUbC-LPG-propane-or-butane'!I$1),FALSE)=0,1,VLOOKUP('BIFUbC-LPG-propane-or-butane'!$A2,'LPG propane or butane'!$A$2:$AQ$28,COLUMN('LPG propane or butane'!I$2),FALSE)/VLOOKUP('BIFUbC-LPG-propane-or-butane'!$A2,'BIFUbC-LPG-propane-or-butane'!$A$1:$AQ$27,COLUMN('BIFUbC-LPG-propane-or-butane'!I$1),FALSE))</f>
        <v>1</v>
      </c>
      <c r="J2">
        <f>IF(VLOOKUP('BIFUbC-LPG-propane-or-butane'!$A2,'BIFUbC-LPG-propane-or-butane'!$A$1:$AQ$27,COLUMN('BIFUbC-LPG-propane-or-butane'!J$1),FALSE)=0,1,VLOOKUP('BIFUbC-LPG-propane-or-butane'!$A2,'LPG propane or butane'!$A$2:$AQ$28,COLUMN('LPG propane or butane'!J$2),FALSE)/VLOOKUP('BIFUbC-LPG-propane-or-butane'!$A2,'BIFUbC-LPG-propane-or-butane'!$A$1:$AQ$27,COLUMN('BIFUbC-LPG-propane-or-butane'!J$1),FALSE))</f>
        <v>1</v>
      </c>
      <c r="K2">
        <f>IF(VLOOKUP('BIFUbC-LPG-propane-or-butane'!$A2,'BIFUbC-LPG-propane-or-butane'!$A$1:$AQ$27,COLUMN('BIFUbC-LPG-propane-or-butane'!K$1),FALSE)=0,1,VLOOKUP('BIFUbC-LPG-propane-or-butane'!$A2,'LPG propane or butane'!$A$2:$AQ$28,COLUMN('LPG propane or butane'!K$2),FALSE)/VLOOKUP('BIFUbC-LPG-propane-or-butane'!$A2,'BIFUbC-LPG-propane-or-butane'!$A$1:$AQ$27,COLUMN('BIFUbC-LPG-propane-or-butane'!K$1),FALSE))</f>
        <v>1</v>
      </c>
      <c r="L2">
        <f>IF(VLOOKUP('BIFUbC-LPG-propane-or-butane'!$A2,'BIFUbC-LPG-propane-or-butane'!$A$1:$AQ$27,COLUMN('BIFUbC-LPG-propane-or-butane'!L$1),FALSE)=0,1,VLOOKUP('BIFUbC-LPG-propane-or-butane'!$A2,'LPG propane or butane'!$A$2:$AQ$28,COLUMN('LPG propane or butane'!L$2),FALSE)/VLOOKUP('BIFUbC-LPG-propane-or-butane'!$A2,'BIFUbC-LPG-propane-or-butane'!$A$1:$AQ$27,COLUMN('BIFUbC-LPG-propane-or-butane'!L$1),FALSE))</f>
        <v>1</v>
      </c>
      <c r="M2">
        <f>IF(VLOOKUP('BIFUbC-LPG-propane-or-butane'!$A2,'BIFUbC-LPG-propane-or-butane'!$A$1:$AQ$27,COLUMN('BIFUbC-LPG-propane-or-butane'!M$1),FALSE)=0,1,VLOOKUP('BIFUbC-LPG-propane-or-butane'!$A2,'LPG propane or butane'!$A$2:$AQ$28,COLUMN('LPG propane or butane'!M$2),FALSE)/VLOOKUP('BIFUbC-LPG-propane-or-butane'!$A2,'BIFUbC-LPG-propane-or-butane'!$A$1:$AQ$27,COLUMN('BIFUbC-LPG-propane-or-butane'!M$1),FALSE))</f>
        <v>1</v>
      </c>
      <c r="N2">
        <f>IF(VLOOKUP('BIFUbC-LPG-propane-or-butane'!$A2,'BIFUbC-LPG-propane-or-butane'!$A$1:$AQ$27,COLUMN('BIFUbC-LPG-propane-or-butane'!N$1),FALSE)=0,1,VLOOKUP('BIFUbC-LPG-propane-or-butane'!$A2,'LPG propane or butane'!$A$2:$AQ$28,COLUMN('LPG propane or butane'!N$2),FALSE)/VLOOKUP('BIFUbC-LPG-propane-or-butane'!$A2,'BIFUbC-LPG-propane-or-butane'!$A$1:$AQ$27,COLUMN('BIFUbC-LPG-propane-or-butane'!N$1),FALSE))</f>
        <v>1</v>
      </c>
      <c r="O2">
        <f>IF(VLOOKUP('BIFUbC-LPG-propane-or-butane'!$A2,'BIFUbC-LPG-propane-or-butane'!$A$1:$AQ$27,COLUMN('BIFUbC-LPG-propane-or-butane'!O$1),FALSE)=0,1,VLOOKUP('BIFUbC-LPG-propane-or-butane'!$A2,'LPG propane or butane'!$A$2:$AQ$28,COLUMN('LPG propane or butane'!O$2),FALSE)/VLOOKUP('BIFUbC-LPG-propane-or-butane'!$A2,'BIFUbC-LPG-propane-or-butane'!$A$1:$AQ$27,COLUMN('BIFUbC-LPG-propane-or-butane'!O$1),FALSE))</f>
        <v>1</v>
      </c>
      <c r="P2">
        <f>IF(VLOOKUP('BIFUbC-LPG-propane-or-butane'!$A2,'BIFUbC-LPG-propane-or-butane'!$A$1:$AQ$27,COLUMN('BIFUbC-LPG-propane-or-butane'!P$1),FALSE)=0,1,VLOOKUP('BIFUbC-LPG-propane-or-butane'!$A2,'LPG propane or butane'!$A$2:$AQ$28,COLUMN('LPG propane or butane'!P$2),FALSE)/VLOOKUP('BIFUbC-LPG-propane-or-butane'!$A2,'BIFUbC-LPG-propane-or-butane'!$A$1:$AQ$27,COLUMN('BIFUbC-LPG-propane-or-butane'!P$1),FALSE))</f>
        <v>1</v>
      </c>
      <c r="Q2">
        <f>IF(VLOOKUP('BIFUbC-LPG-propane-or-butane'!$A2,'BIFUbC-LPG-propane-or-butane'!$A$1:$AQ$27,COLUMN('BIFUbC-LPG-propane-or-butane'!Q$1),FALSE)=0,1,VLOOKUP('BIFUbC-LPG-propane-or-butane'!$A2,'LPG propane or butane'!$A$2:$AQ$28,COLUMN('LPG propane or butane'!Q$2),FALSE)/VLOOKUP('BIFUbC-LPG-propane-or-butane'!$A2,'BIFUbC-LPG-propane-or-butane'!$A$1:$AQ$27,COLUMN('BIFUbC-LPG-propane-or-butane'!Q$1),FALSE))</f>
        <v>1</v>
      </c>
      <c r="R2">
        <f>IF(VLOOKUP('BIFUbC-LPG-propane-or-butane'!$A2,'BIFUbC-LPG-propane-or-butane'!$A$1:$AQ$27,COLUMN('BIFUbC-LPG-propane-or-butane'!R$1),FALSE)=0,1,VLOOKUP('BIFUbC-LPG-propane-or-butane'!$A2,'LPG propane or butane'!$A$2:$AQ$28,COLUMN('LPG propane or butane'!R$2),FALSE)/VLOOKUP('BIFUbC-LPG-propane-or-butane'!$A2,'BIFUbC-LPG-propane-or-butane'!$A$1:$AQ$27,COLUMN('BIFUbC-LPG-propane-or-butane'!R$1),FALSE))</f>
        <v>1</v>
      </c>
      <c r="S2">
        <f>IF(VLOOKUP('BIFUbC-LPG-propane-or-butane'!$A2,'BIFUbC-LPG-propane-or-butane'!$A$1:$AQ$27,COLUMN('BIFUbC-LPG-propane-or-butane'!S$1),FALSE)=0,1,VLOOKUP('BIFUbC-LPG-propane-or-butane'!$A2,'LPG propane or butane'!$A$2:$AQ$28,COLUMN('LPG propane or butane'!S$2),FALSE)/VLOOKUP('BIFUbC-LPG-propane-or-butane'!$A2,'BIFUbC-LPG-propane-or-butane'!$A$1:$AQ$27,COLUMN('BIFUbC-LPG-propane-or-butane'!S$1),FALSE))</f>
        <v>1</v>
      </c>
      <c r="T2">
        <f>IF(VLOOKUP('BIFUbC-LPG-propane-or-butane'!$A2,'BIFUbC-LPG-propane-or-butane'!$A$1:$AQ$27,COLUMN('BIFUbC-LPG-propane-or-butane'!T$1),FALSE)=0,1,VLOOKUP('BIFUbC-LPG-propane-or-butane'!$A2,'LPG propane or butane'!$A$2:$AQ$28,COLUMN('LPG propane or butane'!T$2),FALSE)/VLOOKUP('BIFUbC-LPG-propane-or-butane'!$A2,'BIFUbC-LPG-propane-or-butane'!$A$1:$AQ$27,COLUMN('BIFUbC-LPG-propane-or-butane'!T$1),FALSE))</f>
        <v>1</v>
      </c>
      <c r="U2">
        <f>IF(VLOOKUP('BIFUbC-LPG-propane-or-butane'!$A2,'BIFUbC-LPG-propane-or-butane'!$A$1:$AQ$27,COLUMN('BIFUbC-LPG-propane-or-butane'!U$1),FALSE)=0,1,VLOOKUP('BIFUbC-LPG-propane-or-butane'!$A2,'LPG propane or butane'!$A$2:$AQ$28,COLUMN('LPG propane or butane'!U$2),FALSE)/VLOOKUP('BIFUbC-LPG-propane-or-butane'!$A2,'BIFUbC-LPG-propane-or-butane'!$A$1:$AQ$27,COLUMN('BIFUbC-LPG-propane-or-butane'!U$1),FALSE))</f>
        <v>1</v>
      </c>
      <c r="V2">
        <f>IF(VLOOKUP('BIFUbC-LPG-propane-or-butane'!$A2,'BIFUbC-LPG-propane-or-butane'!$A$1:$AQ$27,COLUMN('BIFUbC-LPG-propane-or-butane'!V$1),FALSE)=0,1,VLOOKUP('BIFUbC-LPG-propane-or-butane'!$A2,'LPG propane or butane'!$A$2:$AQ$28,COLUMN('LPG propane or butane'!V$2),FALSE)/VLOOKUP('BIFUbC-LPG-propane-or-butane'!$A2,'BIFUbC-LPG-propane-or-butane'!$A$1:$AQ$27,COLUMN('BIFUbC-LPG-propane-or-butane'!V$1),FALSE))</f>
        <v>1</v>
      </c>
      <c r="W2">
        <f>IF(VLOOKUP('BIFUbC-LPG-propane-or-butane'!$A2,'BIFUbC-LPG-propane-or-butane'!$A$1:$AQ$27,COLUMN('BIFUbC-LPG-propane-or-butane'!W$1),FALSE)=0,1,VLOOKUP('BIFUbC-LPG-propane-or-butane'!$A2,'LPG propane or butane'!$A$2:$AQ$28,COLUMN('LPG propane or butane'!W$2),FALSE)/VLOOKUP('BIFUbC-LPG-propane-or-butane'!$A2,'BIFUbC-LPG-propane-or-butane'!$A$1:$AQ$27,COLUMN('BIFUbC-LPG-propane-or-butane'!W$1),FALSE))</f>
        <v>1</v>
      </c>
      <c r="X2">
        <f>IF(VLOOKUP('BIFUbC-LPG-propane-or-butane'!$A2,'BIFUbC-LPG-propane-or-butane'!$A$1:$AQ$27,COLUMN('BIFUbC-LPG-propane-or-butane'!X$1),FALSE)=0,1,VLOOKUP('BIFUbC-LPG-propane-or-butane'!$A2,'LPG propane or butane'!$A$2:$AQ$28,COLUMN('LPG propane or butane'!X$2),FALSE)/VLOOKUP('BIFUbC-LPG-propane-or-butane'!$A2,'BIFUbC-LPG-propane-or-butane'!$A$1:$AQ$27,COLUMN('BIFUbC-LPG-propane-or-butane'!X$1),FALSE))</f>
        <v>1</v>
      </c>
      <c r="Y2">
        <f>IF(VLOOKUP('BIFUbC-LPG-propane-or-butane'!$A2,'BIFUbC-LPG-propane-or-butane'!$A$1:$AQ$27,COLUMN('BIFUbC-LPG-propane-or-butane'!Y$1),FALSE)=0,1,VLOOKUP('BIFUbC-LPG-propane-or-butane'!$A2,'LPG propane or butane'!$A$2:$AQ$28,COLUMN('LPG propane or butane'!Y$2),FALSE)/VLOOKUP('BIFUbC-LPG-propane-or-butane'!$A2,'BIFUbC-LPG-propane-or-butane'!$A$1:$AQ$27,COLUMN('BIFUbC-LPG-propane-or-butane'!Y$1),FALSE))</f>
        <v>1</v>
      </c>
      <c r="Z2">
        <f>IF(VLOOKUP('BIFUbC-LPG-propane-or-butane'!$A2,'BIFUbC-LPG-propane-or-butane'!$A$1:$AQ$27,COLUMN('BIFUbC-LPG-propane-or-butane'!Z$1),FALSE)=0,1,VLOOKUP('BIFUbC-LPG-propane-or-butane'!$A2,'LPG propane or butane'!$A$2:$AQ$28,COLUMN('LPG propane or butane'!Z$2),FALSE)/VLOOKUP('BIFUbC-LPG-propane-or-butane'!$A2,'BIFUbC-LPG-propane-or-butane'!$A$1:$AQ$27,COLUMN('BIFUbC-LPG-propane-or-butane'!Z$1),FALSE))</f>
        <v>1</v>
      </c>
      <c r="AA2">
        <f>IF(VLOOKUP('BIFUbC-LPG-propane-or-butane'!$A2,'BIFUbC-LPG-propane-or-butane'!$A$1:$AQ$27,COLUMN('BIFUbC-LPG-propane-or-butane'!AA$1),FALSE)=0,1,VLOOKUP('BIFUbC-LPG-propane-or-butane'!$A2,'LPG propane or butane'!$A$2:$AQ$28,COLUMN('LPG propane or butane'!AA$2),FALSE)/VLOOKUP('BIFUbC-LPG-propane-or-butane'!$A2,'BIFUbC-LPG-propane-or-butane'!$A$1:$AQ$27,COLUMN('BIFUbC-LPG-propane-or-butane'!AA$1),FALSE))</f>
        <v>1</v>
      </c>
      <c r="AB2">
        <f>IF(VLOOKUP('BIFUbC-LPG-propane-or-butane'!$A2,'BIFUbC-LPG-propane-or-butane'!$A$1:$AQ$27,COLUMN('BIFUbC-LPG-propane-or-butane'!AB$1),FALSE)=0,1,VLOOKUP('BIFUbC-LPG-propane-or-butane'!$A2,'LPG propane or butane'!$A$2:$AQ$28,COLUMN('LPG propane or butane'!AB$2),FALSE)/VLOOKUP('BIFUbC-LPG-propane-or-butane'!$A2,'BIFUbC-LPG-propane-or-butane'!$A$1:$AQ$27,COLUMN('BIFUbC-LPG-propane-or-butane'!AB$1),FALSE))</f>
        <v>1</v>
      </c>
      <c r="AC2">
        <f>IF(VLOOKUP('BIFUbC-LPG-propane-or-butane'!$A2,'BIFUbC-LPG-propane-or-butane'!$A$1:$AQ$27,COLUMN('BIFUbC-LPG-propane-or-butane'!AC$1),FALSE)=0,1,VLOOKUP('BIFUbC-LPG-propane-or-butane'!$A2,'LPG propane or butane'!$A$2:$AQ$28,COLUMN('LPG propane or butane'!AC$2),FALSE)/VLOOKUP('BIFUbC-LPG-propane-or-butane'!$A2,'BIFUbC-LPG-propane-or-butane'!$A$1:$AQ$27,COLUMN('BIFUbC-LPG-propane-or-butane'!AC$1),FALSE))</f>
        <v>1</v>
      </c>
      <c r="AD2">
        <f>IF(VLOOKUP('BIFUbC-LPG-propane-or-butane'!$A2,'BIFUbC-LPG-propane-or-butane'!$A$1:$AQ$27,COLUMN('BIFUbC-LPG-propane-or-butane'!AD$1),FALSE)=0,1,VLOOKUP('BIFUbC-LPG-propane-or-butane'!$A2,'LPG propane or butane'!$A$2:$AQ$28,COLUMN('LPG propane or butane'!AD$2),FALSE)/VLOOKUP('BIFUbC-LPG-propane-or-butane'!$A2,'BIFUbC-LPG-propane-or-butane'!$A$1:$AQ$27,COLUMN('BIFUbC-LPG-propane-or-butane'!AD$1),FALSE))</f>
        <v>1</v>
      </c>
      <c r="AE2">
        <f>IF(VLOOKUP('BIFUbC-LPG-propane-or-butane'!$A2,'BIFUbC-LPG-propane-or-butane'!$A$1:$AQ$27,COLUMN('BIFUbC-LPG-propane-or-butane'!AE$1),FALSE)=0,1,VLOOKUP('BIFUbC-LPG-propane-or-butane'!$A2,'LPG propane or butane'!$A$2:$AQ$28,COLUMN('LPG propane or butane'!AE$2),FALSE)/VLOOKUP('BIFUbC-LPG-propane-or-butane'!$A2,'BIFUbC-LPG-propane-or-butane'!$A$1:$AQ$27,COLUMN('BIFUbC-LPG-propane-or-butane'!AE$1),FALSE))</f>
        <v>1</v>
      </c>
      <c r="AF2">
        <f>IF(VLOOKUP('BIFUbC-LPG-propane-or-butane'!$A2,'BIFUbC-LPG-propane-or-butane'!$A$1:$AQ$27,COLUMN('BIFUbC-LPG-propane-or-butane'!AF$1),FALSE)=0,1,VLOOKUP('BIFUbC-LPG-propane-or-butane'!$A2,'LPG propane or butane'!$A$2:$AQ$28,COLUMN('LPG propane or butane'!AF$2),FALSE)/VLOOKUP('BIFUbC-LPG-propane-or-butane'!$A2,'BIFUbC-LPG-propane-or-butane'!$A$1:$AQ$27,COLUMN('BIFUbC-LPG-propane-or-butane'!AF$1),FALSE))</f>
        <v>1</v>
      </c>
      <c r="AG2">
        <f>IF(VLOOKUP('BIFUbC-LPG-propane-or-butane'!$A2,'BIFUbC-LPG-propane-or-butane'!$A$1:$AQ$27,COLUMN('BIFUbC-LPG-propane-or-butane'!AG$1),FALSE)=0,1,VLOOKUP('BIFUbC-LPG-propane-or-butane'!$A2,'LPG propane or butane'!$A$2:$AQ$28,COLUMN('LPG propane or butane'!AG$2),FALSE)/VLOOKUP('BIFUbC-LPG-propane-or-butane'!$A2,'BIFUbC-LPG-propane-or-butane'!$A$1:$AQ$27,COLUMN('BIFUbC-LPG-propane-or-butane'!AG$1),FALSE))</f>
        <v>1</v>
      </c>
      <c r="AH2">
        <f>IF(VLOOKUP('BIFUbC-LPG-propane-or-butane'!$A2,'BIFUbC-LPG-propane-or-butane'!$A$1:$AQ$27,COLUMN('BIFUbC-LPG-propane-or-butane'!AH$1),FALSE)=0,1,VLOOKUP('BIFUbC-LPG-propane-or-butane'!$A2,'LPG propane or butane'!$A$2:$AQ$28,COLUMN('LPG propane or butane'!AH$2),FALSE)/VLOOKUP('BIFUbC-LPG-propane-or-butane'!$A2,'BIFUbC-LPG-propane-or-butane'!$A$1:$AQ$27,COLUMN('BIFUbC-LPG-propane-or-butane'!AH$1),FALSE))</f>
        <v>1</v>
      </c>
      <c r="AI2">
        <f>IF(VLOOKUP('BIFUbC-LPG-propane-or-butane'!$A2,'BIFUbC-LPG-propane-or-butane'!$A$1:$AQ$27,COLUMN('BIFUbC-LPG-propane-or-butane'!AI$1),FALSE)=0,1,VLOOKUP('BIFUbC-LPG-propane-or-butane'!$A2,'LPG propane or butane'!$A$2:$AQ$28,COLUMN('LPG propane or butane'!AI$2),FALSE)/VLOOKUP('BIFUbC-LPG-propane-or-butane'!$A2,'BIFUbC-LPG-propane-or-butane'!$A$1:$AQ$27,COLUMN('BIFUbC-LPG-propane-or-butane'!AI$1),FALSE))</f>
        <v>1</v>
      </c>
      <c r="AJ2">
        <f>IF(VLOOKUP('BIFUbC-LPG-propane-or-butane'!$A2,'BIFUbC-LPG-propane-or-butane'!$A$1:$AQ$27,COLUMN('BIFUbC-LPG-propane-or-butane'!AJ$1),FALSE)=0,1,VLOOKUP('BIFUbC-LPG-propane-or-butane'!$A2,'LPG propane or butane'!$A$2:$AQ$28,COLUMN('LPG propane or butane'!AJ$2),FALSE)/VLOOKUP('BIFUbC-LPG-propane-or-butane'!$A2,'BIFUbC-LPG-propane-or-butane'!$A$1:$AQ$27,COLUMN('BIFUbC-LPG-propane-or-butane'!AJ$1),FALSE))</f>
        <v>1</v>
      </c>
      <c r="AK2">
        <f>IF(VLOOKUP('BIFUbC-LPG-propane-or-butane'!$A2,'BIFUbC-LPG-propane-or-butane'!$A$1:$AQ$27,COLUMN('BIFUbC-LPG-propane-or-butane'!AK$1),FALSE)=0,1,VLOOKUP('BIFUbC-LPG-propane-or-butane'!$A2,'LPG propane or butane'!$A$2:$AQ$28,COLUMN('LPG propane or butane'!AK$2),FALSE)/VLOOKUP('BIFUbC-LPG-propane-or-butane'!$A2,'BIFUbC-LPG-propane-or-butane'!$A$1:$AQ$27,COLUMN('BIFUbC-LPG-propane-or-butane'!AK$1),FALSE))</f>
        <v>1</v>
      </c>
      <c r="AL2">
        <f>IF(VLOOKUP('BIFUbC-LPG-propane-or-butane'!$A2,'BIFUbC-LPG-propane-or-butane'!$A$1:$AQ$27,COLUMN('BIFUbC-LPG-propane-or-butane'!AL$1),FALSE)=0,1,VLOOKUP('BIFUbC-LPG-propane-or-butane'!$A2,'LPG propane or butane'!$A$2:$AQ$28,COLUMN('LPG propane or butane'!AL$2),FALSE)/VLOOKUP('BIFUbC-LPG-propane-or-butane'!$A2,'BIFUbC-LPG-propane-or-butane'!$A$1:$AQ$27,COLUMN('BIFUbC-LPG-propane-or-butane'!AL$1),FALSE))</f>
        <v>1</v>
      </c>
      <c r="AM2">
        <f>IF(VLOOKUP('BIFUbC-LPG-propane-or-butane'!$A2,'BIFUbC-LPG-propane-or-butane'!$A$1:$AQ$27,COLUMN('BIFUbC-LPG-propane-or-butane'!AM$1),FALSE)=0,1,VLOOKUP('BIFUbC-LPG-propane-or-butane'!$A2,'LPG propane or butane'!$A$2:$AQ$28,COLUMN('LPG propane or butane'!AM$2),FALSE)/VLOOKUP('BIFUbC-LPG-propane-or-butane'!$A2,'BIFUbC-LPG-propane-or-butane'!$A$1:$AQ$27,COLUMN('BIFUbC-LPG-propane-or-butane'!AM$1),FALSE))</f>
        <v>1</v>
      </c>
      <c r="AN2">
        <f>IF(VLOOKUP('BIFUbC-LPG-propane-or-butane'!$A2,'BIFUbC-LPG-propane-or-butane'!$A$1:$AQ$27,COLUMN('BIFUbC-LPG-propane-or-butane'!AN$1),FALSE)=0,1,VLOOKUP('BIFUbC-LPG-propane-or-butane'!$A2,'LPG propane or butane'!$A$2:$AQ$28,COLUMN('LPG propane or butane'!AN$2),FALSE)/VLOOKUP('BIFUbC-LPG-propane-or-butane'!$A2,'BIFUbC-LPG-propane-or-butane'!$A$1:$AQ$27,COLUMN('BIFUbC-LPG-propane-or-butane'!AN$1),FALSE))</f>
        <v>1</v>
      </c>
      <c r="AO2">
        <f>IF(VLOOKUP('BIFUbC-LPG-propane-or-butane'!$A2,'BIFUbC-LPG-propane-or-butane'!$A$1:$AQ$27,COLUMN('BIFUbC-LPG-propane-or-butane'!AO$1),FALSE)=0,1,VLOOKUP('BIFUbC-LPG-propane-or-butane'!$A2,'LPG propane or butane'!$A$2:$AQ$28,COLUMN('LPG propane or butane'!AO$2),FALSE)/VLOOKUP('BIFUbC-LPG-propane-or-butane'!$A2,'BIFUbC-LPG-propane-or-butane'!$A$1:$AQ$27,COLUMN('BIFUbC-LPG-propane-or-butane'!AO$1),FALSE))</f>
        <v>1</v>
      </c>
      <c r="AP2">
        <f>IF(VLOOKUP('BIFUbC-LPG-propane-or-butane'!$A2,'BIFUbC-LPG-propane-or-butane'!$A$1:$AQ$27,COLUMN('BIFUbC-LPG-propane-or-butane'!AP$1),FALSE)=0,1,VLOOKUP('BIFUbC-LPG-propane-or-butane'!$A2,'LPG propane or butane'!$A$2:$AQ$28,COLUMN('LPG propane or butane'!AP$2),FALSE)/VLOOKUP('BIFUbC-LPG-propane-or-butane'!$A2,'BIFUbC-LPG-propane-or-butane'!$A$1:$AQ$27,COLUMN('BIFUbC-LPG-propane-or-butane'!AP$1),FALSE))</f>
        <v>1</v>
      </c>
      <c r="AQ2">
        <f>IF(VLOOKUP('BIFUbC-LPG-propane-or-butane'!$A2,'BIFUbC-LPG-propane-or-butane'!$A$1:$AQ$27,COLUMN('BIFUbC-LPG-propane-or-butane'!AQ$1),FALSE)=0,1,VLOOKUP('BIFUbC-LPG-propane-or-butane'!$A2,'LPG propane or butane'!$A$2:$AQ$28,COLUMN('LPG propane or butane'!AQ$2),FALSE)/VLOOKUP('BIFUbC-LPG-propane-or-butane'!$A2,'BIFUbC-LPG-propane-or-butane'!$A$1:$AQ$27,COLUMN('BIFUbC-LPG-propane-or-butane'!AQ$1),FALSE))</f>
        <v>1</v>
      </c>
    </row>
    <row r="3" spans="1:43">
      <c r="A3" s="37" t="s">
        <v>611</v>
      </c>
      <c r="B3">
        <f>IF(VLOOKUP('BIFUbC-LPG-propane-or-butane'!$A3,'BIFUbC-LPG-propane-or-butane'!$A$1:$AQ$27,COLUMN('BIFUbC-LPG-propane-or-butane'!B$1),FALSE)=0,1,VLOOKUP('BIFUbC-LPG-propane-or-butane'!$A3,'LPG propane or butane'!$A$2:$AQ$28,COLUMN('LPG propane or butane'!B$2),FALSE)/VLOOKUP('BIFUbC-LPG-propane-or-butane'!$A3,'BIFUbC-LPG-propane-or-butane'!$A$1:$AQ$27,COLUMN('BIFUbC-LPG-propane-or-butane'!B$1),FALSE))</f>
        <v>1</v>
      </c>
      <c r="C3">
        <f>IF(VLOOKUP('BIFUbC-LPG-propane-or-butane'!$A3,'BIFUbC-LPG-propane-or-butane'!$A$1:$AQ$27,COLUMN('BIFUbC-LPG-propane-or-butane'!C$1),FALSE)=0,1,VLOOKUP('BIFUbC-LPG-propane-or-butane'!$A3,'LPG propane or butane'!$A$2:$AQ$28,COLUMN('LPG propane or butane'!C$2),FALSE)/VLOOKUP('BIFUbC-LPG-propane-or-butane'!$A3,'BIFUbC-LPG-propane-or-butane'!$A$1:$AQ$27,COLUMN('BIFUbC-LPG-propane-or-butane'!C$1),FALSE))</f>
        <v>1</v>
      </c>
      <c r="D3">
        <f>IF(VLOOKUP('BIFUbC-LPG-propane-or-butane'!$A3,'BIFUbC-LPG-propane-or-butane'!$A$1:$AQ$27,COLUMN('BIFUbC-LPG-propane-or-butane'!D$1),FALSE)=0,1,VLOOKUP('BIFUbC-LPG-propane-or-butane'!$A3,'LPG propane or butane'!$A$2:$AQ$28,COLUMN('LPG propane or butane'!D$2),FALSE)/VLOOKUP('BIFUbC-LPG-propane-or-butane'!$A3,'BIFUbC-LPG-propane-or-butane'!$A$1:$AQ$27,COLUMN('BIFUbC-LPG-propane-or-butane'!D$1),FALSE))</f>
        <v>1</v>
      </c>
      <c r="E3">
        <f>IF(VLOOKUP('BIFUbC-LPG-propane-or-butane'!$A3,'BIFUbC-LPG-propane-or-butane'!$A$1:$AQ$27,COLUMN('BIFUbC-LPG-propane-or-butane'!E$1),FALSE)=0,1,VLOOKUP('BIFUbC-LPG-propane-or-butane'!$A3,'LPG propane or butane'!$A$2:$AQ$28,COLUMN('LPG propane or butane'!E$2),FALSE)/VLOOKUP('BIFUbC-LPG-propane-or-butane'!$A3,'BIFUbC-LPG-propane-or-butane'!$A$1:$AQ$27,COLUMN('BIFUbC-LPG-propane-or-butane'!E$1),FALSE))</f>
        <v>1</v>
      </c>
      <c r="F3">
        <f>IF(VLOOKUP('BIFUbC-LPG-propane-or-butane'!$A3,'BIFUbC-LPG-propane-or-butane'!$A$1:$AQ$27,COLUMN('BIFUbC-LPG-propane-or-butane'!F$1),FALSE)=0,1,VLOOKUP('BIFUbC-LPG-propane-or-butane'!$A3,'LPG propane or butane'!$A$2:$AQ$28,COLUMN('LPG propane or butane'!F$2),FALSE)/VLOOKUP('BIFUbC-LPG-propane-or-butane'!$A3,'BIFUbC-LPG-propane-or-butane'!$A$1:$AQ$27,COLUMN('BIFUbC-LPG-propane-or-butane'!F$1),FALSE))</f>
        <v>1</v>
      </c>
      <c r="G3">
        <f>IF(VLOOKUP('BIFUbC-LPG-propane-or-butane'!$A3,'BIFUbC-LPG-propane-or-butane'!$A$1:$AQ$27,COLUMN('BIFUbC-LPG-propane-or-butane'!G$1),FALSE)=0,1,VLOOKUP('BIFUbC-LPG-propane-or-butane'!$A3,'LPG propane or butane'!$A$2:$AQ$28,COLUMN('LPG propane or butane'!G$2),FALSE)/VLOOKUP('BIFUbC-LPG-propane-or-butane'!$A3,'BIFUbC-LPG-propane-or-butane'!$A$1:$AQ$27,COLUMN('BIFUbC-LPG-propane-or-butane'!G$1),FALSE))</f>
        <v>1</v>
      </c>
      <c r="H3">
        <f>IF(VLOOKUP('BIFUbC-LPG-propane-or-butane'!$A3,'BIFUbC-LPG-propane-or-butane'!$A$1:$AQ$27,COLUMN('BIFUbC-LPG-propane-or-butane'!H$1),FALSE)=0,1,VLOOKUP('BIFUbC-LPG-propane-or-butane'!$A3,'LPG propane or butane'!$A$2:$AQ$28,COLUMN('LPG propane or butane'!H$2),FALSE)/VLOOKUP('BIFUbC-LPG-propane-or-butane'!$A3,'BIFUbC-LPG-propane-or-butane'!$A$1:$AQ$27,COLUMN('BIFUbC-LPG-propane-or-butane'!H$1),FALSE))</f>
        <v>1</v>
      </c>
      <c r="I3">
        <f>IF(VLOOKUP('BIFUbC-LPG-propane-or-butane'!$A3,'BIFUbC-LPG-propane-or-butane'!$A$1:$AQ$27,COLUMN('BIFUbC-LPG-propane-or-butane'!I$1),FALSE)=0,1,VLOOKUP('BIFUbC-LPG-propane-or-butane'!$A3,'LPG propane or butane'!$A$2:$AQ$28,COLUMN('LPG propane or butane'!I$2),FALSE)/VLOOKUP('BIFUbC-LPG-propane-or-butane'!$A3,'BIFUbC-LPG-propane-or-butane'!$A$1:$AQ$27,COLUMN('BIFUbC-LPG-propane-or-butane'!I$1),FALSE))</f>
        <v>1</v>
      </c>
      <c r="J3">
        <f>IF(VLOOKUP('BIFUbC-LPG-propane-or-butane'!$A3,'BIFUbC-LPG-propane-or-butane'!$A$1:$AQ$27,COLUMN('BIFUbC-LPG-propane-or-butane'!J$1),FALSE)=0,1,VLOOKUP('BIFUbC-LPG-propane-or-butane'!$A3,'LPG propane or butane'!$A$2:$AQ$28,COLUMN('LPG propane or butane'!J$2),FALSE)/VLOOKUP('BIFUbC-LPG-propane-or-butane'!$A3,'BIFUbC-LPG-propane-or-butane'!$A$1:$AQ$27,COLUMN('BIFUbC-LPG-propane-or-butane'!J$1),FALSE))</f>
        <v>1</v>
      </c>
      <c r="K3">
        <f>IF(VLOOKUP('BIFUbC-LPG-propane-or-butane'!$A3,'BIFUbC-LPG-propane-or-butane'!$A$1:$AQ$27,COLUMN('BIFUbC-LPG-propane-or-butane'!K$1),FALSE)=0,1,VLOOKUP('BIFUbC-LPG-propane-or-butane'!$A3,'LPG propane or butane'!$A$2:$AQ$28,COLUMN('LPG propane or butane'!K$2),FALSE)/VLOOKUP('BIFUbC-LPG-propane-or-butane'!$A3,'BIFUbC-LPG-propane-or-butane'!$A$1:$AQ$27,COLUMN('BIFUbC-LPG-propane-or-butane'!K$1),FALSE))</f>
        <v>1</v>
      </c>
      <c r="L3">
        <f>IF(VLOOKUP('BIFUbC-LPG-propane-or-butane'!$A3,'BIFUbC-LPG-propane-or-butane'!$A$1:$AQ$27,COLUMN('BIFUbC-LPG-propane-or-butane'!L$1),FALSE)=0,1,VLOOKUP('BIFUbC-LPG-propane-or-butane'!$A3,'LPG propane or butane'!$A$2:$AQ$28,COLUMN('LPG propane or butane'!L$2),FALSE)/VLOOKUP('BIFUbC-LPG-propane-or-butane'!$A3,'BIFUbC-LPG-propane-or-butane'!$A$1:$AQ$27,COLUMN('BIFUbC-LPG-propane-or-butane'!L$1),FALSE))</f>
        <v>1</v>
      </c>
      <c r="M3">
        <f>IF(VLOOKUP('BIFUbC-LPG-propane-or-butane'!$A3,'BIFUbC-LPG-propane-or-butane'!$A$1:$AQ$27,COLUMN('BIFUbC-LPG-propane-or-butane'!M$1),FALSE)=0,1,VLOOKUP('BIFUbC-LPG-propane-or-butane'!$A3,'LPG propane or butane'!$A$2:$AQ$28,COLUMN('LPG propane or butane'!M$2),FALSE)/VLOOKUP('BIFUbC-LPG-propane-or-butane'!$A3,'BIFUbC-LPG-propane-or-butane'!$A$1:$AQ$27,COLUMN('BIFUbC-LPG-propane-or-butane'!M$1),FALSE))</f>
        <v>1</v>
      </c>
      <c r="N3">
        <f>IF(VLOOKUP('BIFUbC-LPG-propane-or-butane'!$A3,'BIFUbC-LPG-propane-or-butane'!$A$1:$AQ$27,COLUMN('BIFUbC-LPG-propane-or-butane'!N$1),FALSE)=0,1,VLOOKUP('BIFUbC-LPG-propane-or-butane'!$A3,'LPG propane or butane'!$A$2:$AQ$28,COLUMN('LPG propane or butane'!N$2),FALSE)/VLOOKUP('BIFUbC-LPG-propane-or-butane'!$A3,'BIFUbC-LPG-propane-or-butane'!$A$1:$AQ$27,COLUMN('BIFUbC-LPG-propane-or-butane'!N$1),FALSE))</f>
        <v>1</v>
      </c>
      <c r="O3">
        <f>IF(VLOOKUP('BIFUbC-LPG-propane-or-butane'!$A3,'BIFUbC-LPG-propane-or-butane'!$A$1:$AQ$27,COLUMN('BIFUbC-LPG-propane-or-butane'!O$1),FALSE)=0,1,VLOOKUP('BIFUbC-LPG-propane-or-butane'!$A3,'LPG propane or butane'!$A$2:$AQ$28,COLUMN('LPG propane or butane'!O$2),FALSE)/VLOOKUP('BIFUbC-LPG-propane-or-butane'!$A3,'BIFUbC-LPG-propane-or-butane'!$A$1:$AQ$27,COLUMN('BIFUbC-LPG-propane-or-butane'!O$1),FALSE))</f>
        <v>1</v>
      </c>
      <c r="P3">
        <f>IF(VLOOKUP('BIFUbC-LPG-propane-or-butane'!$A3,'BIFUbC-LPG-propane-or-butane'!$A$1:$AQ$27,COLUMN('BIFUbC-LPG-propane-or-butane'!P$1),FALSE)=0,1,VLOOKUP('BIFUbC-LPG-propane-or-butane'!$A3,'LPG propane or butane'!$A$2:$AQ$28,COLUMN('LPG propane or butane'!P$2),FALSE)/VLOOKUP('BIFUbC-LPG-propane-or-butane'!$A3,'BIFUbC-LPG-propane-or-butane'!$A$1:$AQ$27,COLUMN('BIFUbC-LPG-propane-or-butane'!P$1),FALSE))</f>
        <v>1</v>
      </c>
      <c r="Q3">
        <f>IF(VLOOKUP('BIFUbC-LPG-propane-or-butane'!$A3,'BIFUbC-LPG-propane-or-butane'!$A$1:$AQ$27,COLUMN('BIFUbC-LPG-propane-or-butane'!Q$1),FALSE)=0,1,VLOOKUP('BIFUbC-LPG-propane-or-butane'!$A3,'LPG propane or butane'!$A$2:$AQ$28,COLUMN('LPG propane or butane'!Q$2),FALSE)/VLOOKUP('BIFUbC-LPG-propane-or-butane'!$A3,'BIFUbC-LPG-propane-or-butane'!$A$1:$AQ$27,COLUMN('BIFUbC-LPG-propane-or-butane'!Q$1),FALSE))</f>
        <v>1</v>
      </c>
      <c r="R3">
        <f>IF(VLOOKUP('BIFUbC-LPG-propane-or-butane'!$A3,'BIFUbC-LPG-propane-or-butane'!$A$1:$AQ$27,COLUMN('BIFUbC-LPG-propane-or-butane'!R$1),FALSE)=0,1,VLOOKUP('BIFUbC-LPG-propane-or-butane'!$A3,'LPG propane or butane'!$A$2:$AQ$28,COLUMN('LPG propane or butane'!R$2),FALSE)/VLOOKUP('BIFUbC-LPG-propane-or-butane'!$A3,'BIFUbC-LPG-propane-or-butane'!$A$1:$AQ$27,COLUMN('BIFUbC-LPG-propane-or-butane'!R$1),FALSE))</f>
        <v>1</v>
      </c>
      <c r="S3">
        <f>IF(VLOOKUP('BIFUbC-LPG-propane-or-butane'!$A3,'BIFUbC-LPG-propane-or-butane'!$A$1:$AQ$27,COLUMN('BIFUbC-LPG-propane-or-butane'!S$1),FALSE)=0,1,VLOOKUP('BIFUbC-LPG-propane-or-butane'!$A3,'LPG propane or butane'!$A$2:$AQ$28,COLUMN('LPG propane or butane'!S$2),FALSE)/VLOOKUP('BIFUbC-LPG-propane-or-butane'!$A3,'BIFUbC-LPG-propane-or-butane'!$A$1:$AQ$27,COLUMN('BIFUbC-LPG-propane-or-butane'!S$1),FALSE))</f>
        <v>1</v>
      </c>
      <c r="T3">
        <f>IF(VLOOKUP('BIFUbC-LPG-propane-or-butane'!$A3,'BIFUbC-LPG-propane-or-butane'!$A$1:$AQ$27,COLUMN('BIFUbC-LPG-propane-or-butane'!T$1),FALSE)=0,1,VLOOKUP('BIFUbC-LPG-propane-or-butane'!$A3,'LPG propane or butane'!$A$2:$AQ$28,COLUMN('LPG propane or butane'!T$2),FALSE)/VLOOKUP('BIFUbC-LPG-propane-or-butane'!$A3,'BIFUbC-LPG-propane-or-butane'!$A$1:$AQ$27,COLUMN('BIFUbC-LPG-propane-or-butane'!T$1),FALSE))</f>
        <v>1</v>
      </c>
      <c r="U3">
        <f>IF(VLOOKUP('BIFUbC-LPG-propane-or-butane'!$A3,'BIFUbC-LPG-propane-or-butane'!$A$1:$AQ$27,COLUMN('BIFUbC-LPG-propane-or-butane'!U$1),FALSE)=0,1,VLOOKUP('BIFUbC-LPG-propane-or-butane'!$A3,'LPG propane or butane'!$A$2:$AQ$28,COLUMN('LPG propane or butane'!U$2),FALSE)/VLOOKUP('BIFUbC-LPG-propane-or-butane'!$A3,'BIFUbC-LPG-propane-or-butane'!$A$1:$AQ$27,COLUMN('BIFUbC-LPG-propane-or-butane'!U$1),FALSE))</f>
        <v>1</v>
      </c>
      <c r="V3">
        <f>IF(VLOOKUP('BIFUbC-LPG-propane-or-butane'!$A3,'BIFUbC-LPG-propane-or-butane'!$A$1:$AQ$27,COLUMN('BIFUbC-LPG-propane-or-butane'!V$1),FALSE)=0,1,VLOOKUP('BIFUbC-LPG-propane-or-butane'!$A3,'LPG propane or butane'!$A$2:$AQ$28,COLUMN('LPG propane or butane'!V$2),FALSE)/VLOOKUP('BIFUbC-LPG-propane-or-butane'!$A3,'BIFUbC-LPG-propane-or-butane'!$A$1:$AQ$27,COLUMN('BIFUbC-LPG-propane-or-butane'!V$1),FALSE))</f>
        <v>1</v>
      </c>
      <c r="W3">
        <f>IF(VLOOKUP('BIFUbC-LPG-propane-or-butane'!$A3,'BIFUbC-LPG-propane-or-butane'!$A$1:$AQ$27,COLUMN('BIFUbC-LPG-propane-or-butane'!W$1),FALSE)=0,1,VLOOKUP('BIFUbC-LPG-propane-or-butane'!$A3,'LPG propane or butane'!$A$2:$AQ$28,COLUMN('LPG propane or butane'!W$2),FALSE)/VLOOKUP('BIFUbC-LPG-propane-or-butane'!$A3,'BIFUbC-LPG-propane-or-butane'!$A$1:$AQ$27,COLUMN('BIFUbC-LPG-propane-or-butane'!W$1),FALSE))</f>
        <v>1</v>
      </c>
      <c r="X3">
        <f>IF(VLOOKUP('BIFUbC-LPG-propane-or-butane'!$A3,'BIFUbC-LPG-propane-or-butane'!$A$1:$AQ$27,COLUMN('BIFUbC-LPG-propane-or-butane'!X$1),FALSE)=0,1,VLOOKUP('BIFUbC-LPG-propane-or-butane'!$A3,'LPG propane or butane'!$A$2:$AQ$28,COLUMN('LPG propane or butane'!X$2),FALSE)/VLOOKUP('BIFUbC-LPG-propane-or-butane'!$A3,'BIFUbC-LPG-propane-or-butane'!$A$1:$AQ$27,COLUMN('BIFUbC-LPG-propane-or-butane'!X$1),FALSE))</f>
        <v>1</v>
      </c>
      <c r="Y3">
        <f>IF(VLOOKUP('BIFUbC-LPG-propane-or-butane'!$A3,'BIFUbC-LPG-propane-or-butane'!$A$1:$AQ$27,COLUMN('BIFUbC-LPG-propane-or-butane'!Y$1),FALSE)=0,1,VLOOKUP('BIFUbC-LPG-propane-or-butane'!$A3,'LPG propane or butane'!$A$2:$AQ$28,COLUMN('LPG propane or butane'!Y$2),FALSE)/VLOOKUP('BIFUbC-LPG-propane-or-butane'!$A3,'BIFUbC-LPG-propane-or-butane'!$A$1:$AQ$27,COLUMN('BIFUbC-LPG-propane-or-butane'!Y$1),FALSE))</f>
        <v>1</v>
      </c>
      <c r="Z3">
        <f>IF(VLOOKUP('BIFUbC-LPG-propane-or-butane'!$A3,'BIFUbC-LPG-propane-or-butane'!$A$1:$AQ$27,COLUMN('BIFUbC-LPG-propane-or-butane'!Z$1),FALSE)=0,1,VLOOKUP('BIFUbC-LPG-propane-or-butane'!$A3,'LPG propane or butane'!$A$2:$AQ$28,COLUMN('LPG propane or butane'!Z$2),FALSE)/VLOOKUP('BIFUbC-LPG-propane-or-butane'!$A3,'BIFUbC-LPG-propane-or-butane'!$A$1:$AQ$27,COLUMN('BIFUbC-LPG-propane-or-butane'!Z$1),FALSE))</f>
        <v>1</v>
      </c>
      <c r="AA3">
        <f>IF(VLOOKUP('BIFUbC-LPG-propane-or-butane'!$A3,'BIFUbC-LPG-propane-or-butane'!$A$1:$AQ$27,COLUMN('BIFUbC-LPG-propane-or-butane'!AA$1),FALSE)=0,1,VLOOKUP('BIFUbC-LPG-propane-or-butane'!$A3,'LPG propane or butane'!$A$2:$AQ$28,COLUMN('LPG propane or butane'!AA$2),FALSE)/VLOOKUP('BIFUbC-LPG-propane-or-butane'!$A3,'BIFUbC-LPG-propane-or-butane'!$A$1:$AQ$27,COLUMN('BIFUbC-LPG-propane-or-butane'!AA$1),FALSE))</f>
        <v>1</v>
      </c>
      <c r="AB3">
        <f>IF(VLOOKUP('BIFUbC-LPG-propane-or-butane'!$A3,'BIFUbC-LPG-propane-or-butane'!$A$1:$AQ$27,COLUMN('BIFUbC-LPG-propane-or-butane'!AB$1),FALSE)=0,1,VLOOKUP('BIFUbC-LPG-propane-or-butane'!$A3,'LPG propane or butane'!$A$2:$AQ$28,COLUMN('LPG propane or butane'!AB$2),FALSE)/VLOOKUP('BIFUbC-LPG-propane-or-butane'!$A3,'BIFUbC-LPG-propane-or-butane'!$A$1:$AQ$27,COLUMN('BIFUbC-LPG-propane-or-butane'!AB$1),FALSE))</f>
        <v>1</v>
      </c>
      <c r="AC3">
        <f>IF(VLOOKUP('BIFUbC-LPG-propane-or-butane'!$A3,'BIFUbC-LPG-propane-or-butane'!$A$1:$AQ$27,COLUMN('BIFUbC-LPG-propane-or-butane'!AC$1),FALSE)=0,1,VLOOKUP('BIFUbC-LPG-propane-or-butane'!$A3,'LPG propane or butane'!$A$2:$AQ$28,COLUMN('LPG propane or butane'!AC$2),FALSE)/VLOOKUP('BIFUbC-LPG-propane-or-butane'!$A3,'BIFUbC-LPG-propane-or-butane'!$A$1:$AQ$27,COLUMN('BIFUbC-LPG-propane-or-butane'!AC$1),FALSE))</f>
        <v>1</v>
      </c>
      <c r="AD3">
        <f>IF(VLOOKUP('BIFUbC-LPG-propane-or-butane'!$A3,'BIFUbC-LPG-propane-or-butane'!$A$1:$AQ$27,COLUMN('BIFUbC-LPG-propane-or-butane'!AD$1),FALSE)=0,1,VLOOKUP('BIFUbC-LPG-propane-or-butane'!$A3,'LPG propane or butane'!$A$2:$AQ$28,COLUMN('LPG propane or butane'!AD$2),FALSE)/VLOOKUP('BIFUbC-LPG-propane-or-butane'!$A3,'BIFUbC-LPG-propane-or-butane'!$A$1:$AQ$27,COLUMN('BIFUbC-LPG-propane-or-butane'!AD$1),FALSE))</f>
        <v>1</v>
      </c>
      <c r="AE3">
        <f>IF(VLOOKUP('BIFUbC-LPG-propane-or-butane'!$A3,'BIFUbC-LPG-propane-or-butane'!$A$1:$AQ$27,COLUMN('BIFUbC-LPG-propane-or-butane'!AE$1),FALSE)=0,1,VLOOKUP('BIFUbC-LPG-propane-or-butane'!$A3,'LPG propane or butane'!$A$2:$AQ$28,COLUMN('LPG propane or butane'!AE$2),FALSE)/VLOOKUP('BIFUbC-LPG-propane-or-butane'!$A3,'BIFUbC-LPG-propane-or-butane'!$A$1:$AQ$27,COLUMN('BIFUbC-LPG-propane-or-butane'!AE$1),FALSE))</f>
        <v>1</v>
      </c>
      <c r="AF3">
        <f>IF(VLOOKUP('BIFUbC-LPG-propane-or-butane'!$A3,'BIFUbC-LPG-propane-or-butane'!$A$1:$AQ$27,COLUMN('BIFUbC-LPG-propane-or-butane'!AF$1),FALSE)=0,1,VLOOKUP('BIFUbC-LPG-propane-or-butane'!$A3,'LPG propane or butane'!$A$2:$AQ$28,COLUMN('LPG propane or butane'!AF$2),FALSE)/VLOOKUP('BIFUbC-LPG-propane-or-butane'!$A3,'BIFUbC-LPG-propane-or-butane'!$A$1:$AQ$27,COLUMN('BIFUbC-LPG-propane-or-butane'!AF$1),FALSE))</f>
        <v>1</v>
      </c>
      <c r="AG3">
        <f>IF(VLOOKUP('BIFUbC-LPG-propane-or-butane'!$A3,'BIFUbC-LPG-propane-or-butane'!$A$1:$AQ$27,COLUMN('BIFUbC-LPG-propane-or-butane'!AG$1),FALSE)=0,1,VLOOKUP('BIFUbC-LPG-propane-or-butane'!$A3,'LPG propane or butane'!$A$2:$AQ$28,COLUMN('LPG propane or butane'!AG$2),FALSE)/VLOOKUP('BIFUbC-LPG-propane-or-butane'!$A3,'BIFUbC-LPG-propane-or-butane'!$A$1:$AQ$27,COLUMN('BIFUbC-LPG-propane-or-butane'!AG$1),FALSE))</f>
        <v>1</v>
      </c>
      <c r="AH3">
        <f>IF(VLOOKUP('BIFUbC-LPG-propane-or-butane'!$A3,'BIFUbC-LPG-propane-or-butane'!$A$1:$AQ$27,COLUMN('BIFUbC-LPG-propane-or-butane'!AH$1),FALSE)=0,1,VLOOKUP('BIFUbC-LPG-propane-or-butane'!$A3,'LPG propane or butane'!$A$2:$AQ$28,COLUMN('LPG propane or butane'!AH$2),FALSE)/VLOOKUP('BIFUbC-LPG-propane-or-butane'!$A3,'BIFUbC-LPG-propane-or-butane'!$A$1:$AQ$27,COLUMN('BIFUbC-LPG-propane-or-butane'!AH$1),FALSE))</f>
        <v>1</v>
      </c>
      <c r="AI3">
        <f>IF(VLOOKUP('BIFUbC-LPG-propane-or-butane'!$A3,'BIFUbC-LPG-propane-or-butane'!$A$1:$AQ$27,COLUMN('BIFUbC-LPG-propane-or-butane'!AI$1),FALSE)=0,1,VLOOKUP('BIFUbC-LPG-propane-or-butane'!$A3,'LPG propane or butane'!$A$2:$AQ$28,COLUMN('LPG propane or butane'!AI$2),FALSE)/VLOOKUP('BIFUbC-LPG-propane-or-butane'!$A3,'BIFUbC-LPG-propane-or-butane'!$A$1:$AQ$27,COLUMN('BIFUbC-LPG-propane-or-butane'!AI$1),FALSE))</f>
        <v>1</v>
      </c>
      <c r="AJ3">
        <f>IF(VLOOKUP('BIFUbC-LPG-propane-or-butane'!$A3,'BIFUbC-LPG-propane-or-butane'!$A$1:$AQ$27,COLUMN('BIFUbC-LPG-propane-or-butane'!AJ$1),FALSE)=0,1,VLOOKUP('BIFUbC-LPG-propane-or-butane'!$A3,'LPG propane or butane'!$A$2:$AQ$28,COLUMN('LPG propane or butane'!AJ$2),FALSE)/VLOOKUP('BIFUbC-LPG-propane-or-butane'!$A3,'BIFUbC-LPG-propane-or-butane'!$A$1:$AQ$27,COLUMN('BIFUbC-LPG-propane-or-butane'!AJ$1),FALSE))</f>
        <v>1</v>
      </c>
      <c r="AK3">
        <f>IF(VLOOKUP('BIFUbC-LPG-propane-or-butane'!$A3,'BIFUbC-LPG-propane-or-butane'!$A$1:$AQ$27,COLUMN('BIFUbC-LPG-propane-or-butane'!AK$1),FALSE)=0,1,VLOOKUP('BIFUbC-LPG-propane-or-butane'!$A3,'LPG propane or butane'!$A$2:$AQ$28,COLUMN('LPG propane or butane'!AK$2),FALSE)/VLOOKUP('BIFUbC-LPG-propane-or-butane'!$A3,'BIFUbC-LPG-propane-or-butane'!$A$1:$AQ$27,COLUMN('BIFUbC-LPG-propane-or-butane'!AK$1),FALSE))</f>
        <v>1</v>
      </c>
      <c r="AL3">
        <f>IF(VLOOKUP('BIFUbC-LPG-propane-or-butane'!$A3,'BIFUbC-LPG-propane-or-butane'!$A$1:$AQ$27,COLUMN('BIFUbC-LPG-propane-or-butane'!AL$1),FALSE)=0,1,VLOOKUP('BIFUbC-LPG-propane-or-butane'!$A3,'LPG propane or butane'!$A$2:$AQ$28,COLUMN('LPG propane or butane'!AL$2),FALSE)/VLOOKUP('BIFUbC-LPG-propane-or-butane'!$A3,'BIFUbC-LPG-propane-or-butane'!$A$1:$AQ$27,COLUMN('BIFUbC-LPG-propane-or-butane'!AL$1),FALSE))</f>
        <v>1</v>
      </c>
      <c r="AM3">
        <f>IF(VLOOKUP('BIFUbC-LPG-propane-or-butane'!$A3,'BIFUbC-LPG-propane-or-butane'!$A$1:$AQ$27,COLUMN('BIFUbC-LPG-propane-or-butane'!AM$1),FALSE)=0,1,VLOOKUP('BIFUbC-LPG-propane-or-butane'!$A3,'LPG propane or butane'!$A$2:$AQ$28,COLUMN('LPG propane or butane'!AM$2),FALSE)/VLOOKUP('BIFUbC-LPG-propane-or-butane'!$A3,'BIFUbC-LPG-propane-or-butane'!$A$1:$AQ$27,COLUMN('BIFUbC-LPG-propane-or-butane'!AM$1),FALSE))</f>
        <v>1</v>
      </c>
      <c r="AN3">
        <f>IF(VLOOKUP('BIFUbC-LPG-propane-or-butane'!$A3,'BIFUbC-LPG-propane-or-butane'!$A$1:$AQ$27,COLUMN('BIFUbC-LPG-propane-or-butane'!AN$1),FALSE)=0,1,VLOOKUP('BIFUbC-LPG-propane-or-butane'!$A3,'LPG propane or butane'!$A$2:$AQ$28,COLUMN('LPG propane or butane'!AN$2),FALSE)/VLOOKUP('BIFUbC-LPG-propane-or-butane'!$A3,'BIFUbC-LPG-propane-or-butane'!$A$1:$AQ$27,COLUMN('BIFUbC-LPG-propane-or-butane'!AN$1),FALSE))</f>
        <v>1</v>
      </c>
      <c r="AO3">
        <f>IF(VLOOKUP('BIFUbC-LPG-propane-or-butane'!$A3,'BIFUbC-LPG-propane-or-butane'!$A$1:$AQ$27,COLUMN('BIFUbC-LPG-propane-or-butane'!AO$1),FALSE)=0,1,VLOOKUP('BIFUbC-LPG-propane-or-butane'!$A3,'LPG propane or butane'!$A$2:$AQ$28,COLUMN('LPG propane or butane'!AO$2),FALSE)/VLOOKUP('BIFUbC-LPG-propane-or-butane'!$A3,'BIFUbC-LPG-propane-or-butane'!$A$1:$AQ$27,COLUMN('BIFUbC-LPG-propane-or-butane'!AO$1),FALSE))</f>
        <v>1</v>
      </c>
      <c r="AP3">
        <f>IF(VLOOKUP('BIFUbC-LPG-propane-or-butane'!$A3,'BIFUbC-LPG-propane-or-butane'!$A$1:$AQ$27,COLUMN('BIFUbC-LPG-propane-or-butane'!AP$1),FALSE)=0,1,VLOOKUP('BIFUbC-LPG-propane-or-butane'!$A3,'LPG propane or butane'!$A$2:$AQ$28,COLUMN('LPG propane or butane'!AP$2),FALSE)/VLOOKUP('BIFUbC-LPG-propane-or-butane'!$A3,'BIFUbC-LPG-propane-or-butane'!$A$1:$AQ$27,COLUMN('BIFUbC-LPG-propane-or-butane'!AP$1),FALSE))</f>
        <v>1</v>
      </c>
      <c r="AQ3">
        <f>IF(VLOOKUP('BIFUbC-LPG-propane-or-butane'!$A3,'BIFUbC-LPG-propane-or-butane'!$A$1:$AQ$27,COLUMN('BIFUbC-LPG-propane-or-butane'!AQ$1),FALSE)=0,1,VLOOKUP('BIFUbC-LPG-propane-or-butane'!$A3,'LPG propane or butane'!$A$2:$AQ$28,COLUMN('LPG propane or butane'!AQ$2),FALSE)/VLOOKUP('BIFUbC-LPG-propane-or-butane'!$A3,'BIFUbC-LPG-propane-or-butane'!$A$1:$AQ$27,COLUMN('BIFUbC-LPG-propane-or-butane'!AQ$1),FALSE))</f>
        <v>1</v>
      </c>
    </row>
    <row r="4" spans="1:43">
      <c r="A4" s="37" t="s">
        <v>618</v>
      </c>
      <c r="B4">
        <f>IF(VLOOKUP('BIFUbC-LPG-propane-or-butane'!$A4,'BIFUbC-LPG-propane-or-butane'!$A$1:$AQ$27,COLUMN('BIFUbC-LPG-propane-or-butane'!B$1),FALSE)=0,1,VLOOKUP('BIFUbC-LPG-propane-or-butane'!$A4,'LPG propane or butane'!$A$2:$AQ$28,COLUMN('LPG propane or butane'!B$2),FALSE)/VLOOKUP('BIFUbC-LPG-propane-or-butane'!$A4,'BIFUbC-LPG-propane-or-butane'!$A$1:$AQ$27,COLUMN('BIFUbC-LPG-propane-or-butane'!B$1),FALSE))</f>
        <v>1</v>
      </c>
      <c r="C4">
        <f>IF(VLOOKUP('BIFUbC-LPG-propane-or-butane'!$A4,'BIFUbC-LPG-propane-or-butane'!$A$1:$AQ$27,COLUMN('BIFUbC-LPG-propane-or-butane'!C$1),FALSE)=0,1,VLOOKUP('BIFUbC-LPG-propane-or-butane'!$A4,'LPG propane or butane'!$A$2:$AQ$28,COLUMN('LPG propane or butane'!C$2),FALSE)/VLOOKUP('BIFUbC-LPG-propane-or-butane'!$A4,'BIFUbC-LPG-propane-or-butane'!$A$1:$AQ$27,COLUMN('BIFUbC-LPG-propane-or-butane'!C$1),FALSE))</f>
        <v>1</v>
      </c>
      <c r="D4">
        <f>IF(VLOOKUP('BIFUbC-LPG-propane-or-butane'!$A4,'BIFUbC-LPG-propane-or-butane'!$A$1:$AQ$27,COLUMN('BIFUbC-LPG-propane-or-butane'!D$1),FALSE)=0,1,VLOOKUP('BIFUbC-LPG-propane-or-butane'!$A4,'LPG propane or butane'!$A$2:$AQ$28,COLUMN('LPG propane or butane'!D$2),FALSE)/VLOOKUP('BIFUbC-LPG-propane-or-butane'!$A4,'BIFUbC-LPG-propane-or-butane'!$A$1:$AQ$27,COLUMN('BIFUbC-LPG-propane-or-butane'!D$1),FALSE))</f>
        <v>1</v>
      </c>
      <c r="E4">
        <f>IF(VLOOKUP('BIFUbC-LPG-propane-or-butane'!$A4,'BIFUbC-LPG-propane-or-butane'!$A$1:$AQ$27,COLUMN('BIFUbC-LPG-propane-or-butane'!E$1),FALSE)=0,1,VLOOKUP('BIFUbC-LPG-propane-or-butane'!$A4,'LPG propane or butane'!$A$2:$AQ$28,COLUMN('LPG propane or butane'!E$2),FALSE)/VLOOKUP('BIFUbC-LPG-propane-or-butane'!$A4,'BIFUbC-LPG-propane-or-butane'!$A$1:$AQ$27,COLUMN('BIFUbC-LPG-propane-or-butane'!E$1),FALSE))</f>
        <v>1</v>
      </c>
      <c r="F4">
        <f>IF(VLOOKUP('BIFUbC-LPG-propane-or-butane'!$A4,'BIFUbC-LPG-propane-or-butane'!$A$1:$AQ$27,COLUMN('BIFUbC-LPG-propane-or-butane'!F$1),FALSE)=0,1,VLOOKUP('BIFUbC-LPG-propane-or-butane'!$A4,'LPG propane or butane'!$A$2:$AQ$28,COLUMN('LPG propane or butane'!F$2),FALSE)/VLOOKUP('BIFUbC-LPG-propane-or-butane'!$A4,'BIFUbC-LPG-propane-or-butane'!$A$1:$AQ$27,COLUMN('BIFUbC-LPG-propane-or-butane'!F$1),FALSE))</f>
        <v>1</v>
      </c>
      <c r="G4">
        <f>IF(VLOOKUP('BIFUbC-LPG-propane-or-butane'!$A4,'BIFUbC-LPG-propane-or-butane'!$A$1:$AQ$27,COLUMN('BIFUbC-LPG-propane-or-butane'!G$1),FALSE)=0,1,VLOOKUP('BIFUbC-LPG-propane-or-butane'!$A4,'LPG propane or butane'!$A$2:$AQ$28,COLUMN('LPG propane or butane'!G$2),FALSE)/VLOOKUP('BIFUbC-LPG-propane-or-butane'!$A4,'BIFUbC-LPG-propane-or-butane'!$A$1:$AQ$27,COLUMN('BIFUbC-LPG-propane-or-butane'!G$1),FALSE))</f>
        <v>1</v>
      </c>
      <c r="H4">
        <f>IF(VLOOKUP('BIFUbC-LPG-propane-or-butane'!$A4,'BIFUbC-LPG-propane-or-butane'!$A$1:$AQ$27,COLUMN('BIFUbC-LPG-propane-or-butane'!H$1),FALSE)=0,1,VLOOKUP('BIFUbC-LPG-propane-or-butane'!$A4,'LPG propane or butane'!$A$2:$AQ$28,COLUMN('LPG propane or butane'!H$2),FALSE)/VLOOKUP('BIFUbC-LPG-propane-or-butane'!$A4,'BIFUbC-LPG-propane-or-butane'!$A$1:$AQ$27,COLUMN('BIFUbC-LPG-propane-or-butane'!H$1),FALSE))</f>
        <v>1</v>
      </c>
      <c r="I4">
        <f>IF(VLOOKUP('BIFUbC-LPG-propane-or-butane'!$A4,'BIFUbC-LPG-propane-or-butane'!$A$1:$AQ$27,COLUMN('BIFUbC-LPG-propane-or-butane'!I$1),FALSE)=0,1,VLOOKUP('BIFUbC-LPG-propane-or-butane'!$A4,'LPG propane or butane'!$A$2:$AQ$28,COLUMN('LPG propane or butane'!I$2),FALSE)/VLOOKUP('BIFUbC-LPG-propane-or-butane'!$A4,'BIFUbC-LPG-propane-or-butane'!$A$1:$AQ$27,COLUMN('BIFUbC-LPG-propane-or-butane'!I$1),FALSE))</f>
        <v>1</v>
      </c>
      <c r="J4">
        <f>IF(VLOOKUP('BIFUbC-LPG-propane-or-butane'!$A4,'BIFUbC-LPG-propane-or-butane'!$A$1:$AQ$27,COLUMN('BIFUbC-LPG-propane-or-butane'!J$1),FALSE)=0,1,VLOOKUP('BIFUbC-LPG-propane-or-butane'!$A4,'LPG propane or butane'!$A$2:$AQ$28,COLUMN('LPG propane or butane'!J$2),FALSE)/VLOOKUP('BIFUbC-LPG-propane-or-butane'!$A4,'BIFUbC-LPG-propane-or-butane'!$A$1:$AQ$27,COLUMN('BIFUbC-LPG-propane-or-butane'!J$1),FALSE))</f>
        <v>1</v>
      </c>
      <c r="K4">
        <f>IF(VLOOKUP('BIFUbC-LPG-propane-or-butane'!$A4,'BIFUbC-LPG-propane-or-butane'!$A$1:$AQ$27,COLUMN('BIFUbC-LPG-propane-or-butane'!K$1),FALSE)=0,1,VLOOKUP('BIFUbC-LPG-propane-or-butane'!$A4,'LPG propane or butane'!$A$2:$AQ$28,COLUMN('LPG propane or butane'!K$2),FALSE)/VLOOKUP('BIFUbC-LPG-propane-or-butane'!$A4,'BIFUbC-LPG-propane-or-butane'!$A$1:$AQ$27,COLUMN('BIFUbC-LPG-propane-or-butane'!K$1),FALSE))</f>
        <v>1</v>
      </c>
      <c r="L4">
        <f>IF(VLOOKUP('BIFUbC-LPG-propane-or-butane'!$A4,'BIFUbC-LPG-propane-or-butane'!$A$1:$AQ$27,COLUMN('BIFUbC-LPG-propane-or-butane'!L$1),FALSE)=0,1,VLOOKUP('BIFUbC-LPG-propane-or-butane'!$A4,'LPG propane or butane'!$A$2:$AQ$28,COLUMN('LPG propane or butane'!L$2),FALSE)/VLOOKUP('BIFUbC-LPG-propane-or-butane'!$A4,'BIFUbC-LPG-propane-or-butane'!$A$1:$AQ$27,COLUMN('BIFUbC-LPG-propane-or-butane'!L$1),FALSE))</f>
        <v>1</v>
      </c>
      <c r="M4">
        <f>IF(VLOOKUP('BIFUbC-LPG-propane-or-butane'!$A4,'BIFUbC-LPG-propane-or-butane'!$A$1:$AQ$27,COLUMN('BIFUbC-LPG-propane-or-butane'!M$1),FALSE)=0,1,VLOOKUP('BIFUbC-LPG-propane-or-butane'!$A4,'LPG propane or butane'!$A$2:$AQ$28,COLUMN('LPG propane or butane'!M$2),FALSE)/VLOOKUP('BIFUbC-LPG-propane-or-butane'!$A4,'BIFUbC-LPG-propane-or-butane'!$A$1:$AQ$27,COLUMN('BIFUbC-LPG-propane-or-butane'!M$1),FALSE))</f>
        <v>1</v>
      </c>
      <c r="N4">
        <f>IF(VLOOKUP('BIFUbC-LPG-propane-or-butane'!$A4,'BIFUbC-LPG-propane-or-butane'!$A$1:$AQ$27,COLUMN('BIFUbC-LPG-propane-or-butane'!N$1),FALSE)=0,1,VLOOKUP('BIFUbC-LPG-propane-or-butane'!$A4,'LPG propane or butane'!$A$2:$AQ$28,COLUMN('LPG propane or butane'!N$2),FALSE)/VLOOKUP('BIFUbC-LPG-propane-or-butane'!$A4,'BIFUbC-LPG-propane-or-butane'!$A$1:$AQ$27,COLUMN('BIFUbC-LPG-propane-or-butane'!N$1),FALSE))</f>
        <v>1</v>
      </c>
      <c r="O4">
        <f>IF(VLOOKUP('BIFUbC-LPG-propane-or-butane'!$A4,'BIFUbC-LPG-propane-or-butane'!$A$1:$AQ$27,COLUMN('BIFUbC-LPG-propane-or-butane'!O$1),FALSE)=0,1,VLOOKUP('BIFUbC-LPG-propane-or-butane'!$A4,'LPG propane or butane'!$A$2:$AQ$28,COLUMN('LPG propane or butane'!O$2),FALSE)/VLOOKUP('BIFUbC-LPG-propane-or-butane'!$A4,'BIFUbC-LPG-propane-or-butane'!$A$1:$AQ$27,COLUMN('BIFUbC-LPG-propane-or-butane'!O$1),FALSE))</f>
        <v>1</v>
      </c>
      <c r="P4">
        <f>IF(VLOOKUP('BIFUbC-LPG-propane-or-butane'!$A4,'BIFUbC-LPG-propane-or-butane'!$A$1:$AQ$27,COLUMN('BIFUbC-LPG-propane-or-butane'!P$1),FALSE)=0,1,VLOOKUP('BIFUbC-LPG-propane-or-butane'!$A4,'LPG propane or butane'!$A$2:$AQ$28,COLUMN('LPG propane or butane'!P$2),FALSE)/VLOOKUP('BIFUbC-LPG-propane-or-butane'!$A4,'BIFUbC-LPG-propane-or-butane'!$A$1:$AQ$27,COLUMN('BIFUbC-LPG-propane-or-butane'!P$1),FALSE))</f>
        <v>1</v>
      </c>
      <c r="Q4">
        <f>IF(VLOOKUP('BIFUbC-LPG-propane-or-butane'!$A4,'BIFUbC-LPG-propane-or-butane'!$A$1:$AQ$27,COLUMN('BIFUbC-LPG-propane-or-butane'!Q$1),FALSE)=0,1,VLOOKUP('BIFUbC-LPG-propane-or-butane'!$A4,'LPG propane or butane'!$A$2:$AQ$28,COLUMN('LPG propane or butane'!Q$2),FALSE)/VLOOKUP('BIFUbC-LPG-propane-or-butane'!$A4,'BIFUbC-LPG-propane-or-butane'!$A$1:$AQ$27,COLUMN('BIFUbC-LPG-propane-or-butane'!Q$1),FALSE))</f>
        <v>1</v>
      </c>
      <c r="R4">
        <f>IF(VLOOKUP('BIFUbC-LPG-propane-or-butane'!$A4,'BIFUbC-LPG-propane-or-butane'!$A$1:$AQ$27,COLUMN('BIFUbC-LPG-propane-or-butane'!R$1),FALSE)=0,1,VLOOKUP('BIFUbC-LPG-propane-or-butane'!$A4,'LPG propane or butane'!$A$2:$AQ$28,COLUMN('LPG propane or butane'!R$2),FALSE)/VLOOKUP('BIFUbC-LPG-propane-or-butane'!$A4,'BIFUbC-LPG-propane-or-butane'!$A$1:$AQ$27,COLUMN('BIFUbC-LPG-propane-or-butane'!R$1),FALSE))</f>
        <v>1</v>
      </c>
      <c r="S4">
        <f>IF(VLOOKUP('BIFUbC-LPG-propane-or-butane'!$A4,'BIFUbC-LPG-propane-or-butane'!$A$1:$AQ$27,COLUMN('BIFUbC-LPG-propane-or-butane'!S$1),FALSE)=0,1,VLOOKUP('BIFUbC-LPG-propane-or-butane'!$A4,'LPG propane or butane'!$A$2:$AQ$28,COLUMN('LPG propane or butane'!S$2),FALSE)/VLOOKUP('BIFUbC-LPG-propane-or-butane'!$A4,'BIFUbC-LPG-propane-or-butane'!$A$1:$AQ$27,COLUMN('BIFUbC-LPG-propane-or-butane'!S$1),FALSE))</f>
        <v>1</v>
      </c>
      <c r="T4">
        <f>IF(VLOOKUP('BIFUbC-LPG-propane-or-butane'!$A4,'BIFUbC-LPG-propane-or-butane'!$A$1:$AQ$27,COLUMN('BIFUbC-LPG-propane-or-butane'!T$1),FALSE)=0,1,VLOOKUP('BIFUbC-LPG-propane-or-butane'!$A4,'LPG propane or butane'!$A$2:$AQ$28,COLUMN('LPG propane or butane'!T$2),FALSE)/VLOOKUP('BIFUbC-LPG-propane-or-butane'!$A4,'BIFUbC-LPG-propane-or-butane'!$A$1:$AQ$27,COLUMN('BIFUbC-LPG-propane-or-butane'!T$1),FALSE))</f>
        <v>1</v>
      </c>
      <c r="U4">
        <f>IF(VLOOKUP('BIFUbC-LPG-propane-or-butane'!$A4,'BIFUbC-LPG-propane-or-butane'!$A$1:$AQ$27,COLUMN('BIFUbC-LPG-propane-or-butane'!U$1),FALSE)=0,1,VLOOKUP('BIFUbC-LPG-propane-or-butane'!$A4,'LPG propane or butane'!$A$2:$AQ$28,COLUMN('LPG propane or butane'!U$2),FALSE)/VLOOKUP('BIFUbC-LPG-propane-or-butane'!$A4,'BIFUbC-LPG-propane-or-butane'!$A$1:$AQ$27,COLUMN('BIFUbC-LPG-propane-or-butane'!U$1),FALSE))</f>
        <v>1</v>
      </c>
      <c r="V4">
        <f>IF(VLOOKUP('BIFUbC-LPG-propane-or-butane'!$A4,'BIFUbC-LPG-propane-or-butane'!$A$1:$AQ$27,COLUMN('BIFUbC-LPG-propane-or-butane'!V$1),FALSE)=0,1,VLOOKUP('BIFUbC-LPG-propane-or-butane'!$A4,'LPG propane or butane'!$A$2:$AQ$28,COLUMN('LPG propane or butane'!V$2),FALSE)/VLOOKUP('BIFUbC-LPG-propane-or-butane'!$A4,'BIFUbC-LPG-propane-or-butane'!$A$1:$AQ$27,COLUMN('BIFUbC-LPG-propane-or-butane'!V$1),FALSE))</f>
        <v>1</v>
      </c>
      <c r="W4">
        <f>IF(VLOOKUP('BIFUbC-LPG-propane-or-butane'!$A4,'BIFUbC-LPG-propane-or-butane'!$A$1:$AQ$27,COLUMN('BIFUbC-LPG-propane-or-butane'!W$1),FALSE)=0,1,VLOOKUP('BIFUbC-LPG-propane-or-butane'!$A4,'LPG propane or butane'!$A$2:$AQ$28,COLUMN('LPG propane or butane'!W$2),FALSE)/VLOOKUP('BIFUbC-LPG-propane-or-butane'!$A4,'BIFUbC-LPG-propane-or-butane'!$A$1:$AQ$27,COLUMN('BIFUbC-LPG-propane-or-butane'!W$1),FALSE))</f>
        <v>1</v>
      </c>
      <c r="X4">
        <f>IF(VLOOKUP('BIFUbC-LPG-propane-or-butane'!$A4,'BIFUbC-LPG-propane-or-butane'!$A$1:$AQ$27,COLUMN('BIFUbC-LPG-propane-or-butane'!X$1),FALSE)=0,1,VLOOKUP('BIFUbC-LPG-propane-or-butane'!$A4,'LPG propane or butane'!$A$2:$AQ$28,COLUMN('LPG propane or butane'!X$2),FALSE)/VLOOKUP('BIFUbC-LPG-propane-or-butane'!$A4,'BIFUbC-LPG-propane-or-butane'!$A$1:$AQ$27,COLUMN('BIFUbC-LPG-propane-or-butane'!X$1),FALSE))</f>
        <v>1</v>
      </c>
      <c r="Y4">
        <f>IF(VLOOKUP('BIFUbC-LPG-propane-or-butane'!$A4,'BIFUbC-LPG-propane-or-butane'!$A$1:$AQ$27,COLUMN('BIFUbC-LPG-propane-or-butane'!Y$1),FALSE)=0,1,VLOOKUP('BIFUbC-LPG-propane-or-butane'!$A4,'LPG propane or butane'!$A$2:$AQ$28,COLUMN('LPG propane or butane'!Y$2),FALSE)/VLOOKUP('BIFUbC-LPG-propane-or-butane'!$A4,'BIFUbC-LPG-propane-or-butane'!$A$1:$AQ$27,COLUMN('BIFUbC-LPG-propane-or-butane'!Y$1),FALSE))</f>
        <v>1</v>
      </c>
      <c r="Z4">
        <f>IF(VLOOKUP('BIFUbC-LPG-propane-or-butane'!$A4,'BIFUbC-LPG-propane-or-butane'!$A$1:$AQ$27,COLUMN('BIFUbC-LPG-propane-or-butane'!Z$1),FALSE)=0,1,VLOOKUP('BIFUbC-LPG-propane-or-butane'!$A4,'LPG propane or butane'!$A$2:$AQ$28,COLUMN('LPG propane or butane'!Z$2),FALSE)/VLOOKUP('BIFUbC-LPG-propane-or-butane'!$A4,'BIFUbC-LPG-propane-or-butane'!$A$1:$AQ$27,COLUMN('BIFUbC-LPG-propane-or-butane'!Z$1),FALSE))</f>
        <v>1</v>
      </c>
      <c r="AA4">
        <f>IF(VLOOKUP('BIFUbC-LPG-propane-or-butane'!$A4,'BIFUbC-LPG-propane-or-butane'!$A$1:$AQ$27,COLUMN('BIFUbC-LPG-propane-or-butane'!AA$1),FALSE)=0,1,VLOOKUP('BIFUbC-LPG-propane-or-butane'!$A4,'LPG propane or butane'!$A$2:$AQ$28,COLUMN('LPG propane or butane'!AA$2),FALSE)/VLOOKUP('BIFUbC-LPG-propane-or-butane'!$A4,'BIFUbC-LPG-propane-or-butane'!$A$1:$AQ$27,COLUMN('BIFUbC-LPG-propane-or-butane'!AA$1),FALSE))</f>
        <v>1</v>
      </c>
      <c r="AB4">
        <f>IF(VLOOKUP('BIFUbC-LPG-propane-or-butane'!$A4,'BIFUbC-LPG-propane-or-butane'!$A$1:$AQ$27,COLUMN('BIFUbC-LPG-propane-or-butane'!AB$1),FALSE)=0,1,VLOOKUP('BIFUbC-LPG-propane-or-butane'!$A4,'LPG propane or butane'!$A$2:$AQ$28,COLUMN('LPG propane or butane'!AB$2),FALSE)/VLOOKUP('BIFUbC-LPG-propane-or-butane'!$A4,'BIFUbC-LPG-propane-or-butane'!$A$1:$AQ$27,COLUMN('BIFUbC-LPG-propane-or-butane'!AB$1),FALSE))</f>
        <v>1</v>
      </c>
      <c r="AC4">
        <f>IF(VLOOKUP('BIFUbC-LPG-propane-or-butane'!$A4,'BIFUbC-LPG-propane-or-butane'!$A$1:$AQ$27,COLUMN('BIFUbC-LPG-propane-or-butane'!AC$1),FALSE)=0,1,VLOOKUP('BIFUbC-LPG-propane-or-butane'!$A4,'LPG propane or butane'!$A$2:$AQ$28,COLUMN('LPG propane or butane'!AC$2),FALSE)/VLOOKUP('BIFUbC-LPG-propane-or-butane'!$A4,'BIFUbC-LPG-propane-or-butane'!$A$1:$AQ$27,COLUMN('BIFUbC-LPG-propane-or-butane'!AC$1),FALSE))</f>
        <v>1</v>
      </c>
      <c r="AD4">
        <f>IF(VLOOKUP('BIFUbC-LPG-propane-or-butane'!$A4,'BIFUbC-LPG-propane-or-butane'!$A$1:$AQ$27,COLUMN('BIFUbC-LPG-propane-or-butane'!AD$1),FALSE)=0,1,VLOOKUP('BIFUbC-LPG-propane-or-butane'!$A4,'LPG propane or butane'!$A$2:$AQ$28,COLUMN('LPG propane or butane'!AD$2),FALSE)/VLOOKUP('BIFUbC-LPG-propane-or-butane'!$A4,'BIFUbC-LPG-propane-or-butane'!$A$1:$AQ$27,COLUMN('BIFUbC-LPG-propane-or-butane'!AD$1),FALSE))</f>
        <v>1</v>
      </c>
      <c r="AE4">
        <f>IF(VLOOKUP('BIFUbC-LPG-propane-or-butane'!$A4,'BIFUbC-LPG-propane-or-butane'!$A$1:$AQ$27,COLUMN('BIFUbC-LPG-propane-or-butane'!AE$1),FALSE)=0,1,VLOOKUP('BIFUbC-LPG-propane-or-butane'!$A4,'LPG propane or butane'!$A$2:$AQ$28,COLUMN('LPG propane or butane'!AE$2),FALSE)/VLOOKUP('BIFUbC-LPG-propane-or-butane'!$A4,'BIFUbC-LPG-propane-or-butane'!$A$1:$AQ$27,COLUMN('BIFUbC-LPG-propane-or-butane'!AE$1),FALSE))</f>
        <v>1</v>
      </c>
      <c r="AF4">
        <f>IF(VLOOKUP('BIFUbC-LPG-propane-or-butane'!$A4,'BIFUbC-LPG-propane-or-butane'!$A$1:$AQ$27,COLUMN('BIFUbC-LPG-propane-or-butane'!AF$1),FALSE)=0,1,VLOOKUP('BIFUbC-LPG-propane-or-butane'!$A4,'LPG propane or butane'!$A$2:$AQ$28,COLUMN('LPG propane or butane'!AF$2),FALSE)/VLOOKUP('BIFUbC-LPG-propane-or-butane'!$A4,'BIFUbC-LPG-propane-or-butane'!$A$1:$AQ$27,COLUMN('BIFUbC-LPG-propane-or-butane'!AF$1),FALSE))</f>
        <v>1</v>
      </c>
      <c r="AG4">
        <f>IF(VLOOKUP('BIFUbC-LPG-propane-or-butane'!$A4,'BIFUbC-LPG-propane-or-butane'!$A$1:$AQ$27,COLUMN('BIFUbC-LPG-propane-or-butane'!AG$1),FALSE)=0,1,VLOOKUP('BIFUbC-LPG-propane-or-butane'!$A4,'LPG propane or butane'!$A$2:$AQ$28,COLUMN('LPG propane or butane'!AG$2),FALSE)/VLOOKUP('BIFUbC-LPG-propane-or-butane'!$A4,'BIFUbC-LPG-propane-or-butane'!$A$1:$AQ$27,COLUMN('BIFUbC-LPG-propane-or-butane'!AG$1),FALSE))</f>
        <v>1</v>
      </c>
      <c r="AH4">
        <f>IF(VLOOKUP('BIFUbC-LPG-propane-or-butane'!$A4,'BIFUbC-LPG-propane-or-butane'!$A$1:$AQ$27,COLUMN('BIFUbC-LPG-propane-or-butane'!AH$1),FALSE)=0,1,VLOOKUP('BIFUbC-LPG-propane-or-butane'!$A4,'LPG propane or butane'!$A$2:$AQ$28,COLUMN('LPG propane or butane'!AH$2),FALSE)/VLOOKUP('BIFUbC-LPG-propane-or-butane'!$A4,'BIFUbC-LPG-propane-or-butane'!$A$1:$AQ$27,COLUMN('BIFUbC-LPG-propane-or-butane'!AH$1),FALSE))</f>
        <v>1</v>
      </c>
      <c r="AI4">
        <f>IF(VLOOKUP('BIFUbC-LPG-propane-or-butane'!$A4,'BIFUbC-LPG-propane-or-butane'!$A$1:$AQ$27,COLUMN('BIFUbC-LPG-propane-or-butane'!AI$1),FALSE)=0,1,VLOOKUP('BIFUbC-LPG-propane-or-butane'!$A4,'LPG propane or butane'!$A$2:$AQ$28,COLUMN('LPG propane or butane'!AI$2),FALSE)/VLOOKUP('BIFUbC-LPG-propane-or-butane'!$A4,'BIFUbC-LPG-propane-or-butane'!$A$1:$AQ$27,COLUMN('BIFUbC-LPG-propane-or-butane'!AI$1),FALSE))</f>
        <v>1</v>
      </c>
      <c r="AJ4">
        <f>IF(VLOOKUP('BIFUbC-LPG-propane-or-butane'!$A4,'BIFUbC-LPG-propane-or-butane'!$A$1:$AQ$27,COLUMN('BIFUbC-LPG-propane-or-butane'!AJ$1),FALSE)=0,1,VLOOKUP('BIFUbC-LPG-propane-or-butane'!$A4,'LPG propane or butane'!$A$2:$AQ$28,COLUMN('LPG propane or butane'!AJ$2),FALSE)/VLOOKUP('BIFUbC-LPG-propane-or-butane'!$A4,'BIFUbC-LPG-propane-or-butane'!$A$1:$AQ$27,COLUMN('BIFUbC-LPG-propane-or-butane'!AJ$1),FALSE))</f>
        <v>1</v>
      </c>
      <c r="AK4">
        <f>IF(VLOOKUP('BIFUbC-LPG-propane-or-butane'!$A4,'BIFUbC-LPG-propane-or-butane'!$A$1:$AQ$27,COLUMN('BIFUbC-LPG-propane-or-butane'!AK$1),FALSE)=0,1,VLOOKUP('BIFUbC-LPG-propane-or-butane'!$A4,'LPG propane or butane'!$A$2:$AQ$28,COLUMN('LPG propane or butane'!AK$2),FALSE)/VLOOKUP('BIFUbC-LPG-propane-or-butane'!$A4,'BIFUbC-LPG-propane-or-butane'!$A$1:$AQ$27,COLUMN('BIFUbC-LPG-propane-or-butane'!AK$1),FALSE))</f>
        <v>1</v>
      </c>
      <c r="AL4">
        <f>IF(VLOOKUP('BIFUbC-LPG-propane-or-butane'!$A4,'BIFUbC-LPG-propane-or-butane'!$A$1:$AQ$27,COLUMN('BIFUbC-LPG-propane-or-butane'!AL$1),FALSE)=0,1,VLOOKUP('BIFUbC-LPG-propane-or-butane'!$A4,'LPG propane or butane'!$A$2:$AQ$28,COLUMN('LPG propane or butane'!AL$2),FALSE)/VLOOKUP('BIFUbC-LPG-propane-or-butane'!$A4,'BIFUbC-LPG-propane-or-butane'!$A$1:$AQ$27,COLUMN('BIFUbC-LPG-propane-or-butane'!AL$1),FALSE))</f>
        <v>1</v>
      </c>
      <c r="AM4">
        <f>IF(VLOOKUP('BIFUbC-LPG-propane-or-butane'!$A4,'BIFUbC-LPG-propane-or-butane'!$A$1:$AQ$27,COLUMN('BIFUbC-LPG-propane-or-butane'!AM$1),FALSE)=0,1,VLOOKUP('BIFUbC-LPG-propane-or-butane'!$A4,'LPG propane or butane'!$A$2:$AQ$28,COLUMN('LPG propane or butane'!AM$2),FALSE)/VLOOKUP('BIFUbC-LPG-propane-or-butane'!$A4,'BIFUbC-LPG-propane-or-butane'!$A$1:$AQ$27,COLUMN('BIFUbC-LPG-propane-or-butane'!AM$1),FALSE))</f>
        <v>1</v>
      </c>
      <c r="AN4">
        <f>IF(VLOOKUP('BIFUbC-LPG-propane-or-butane'!$A4,'BIFUbC-LPG-propane-or-butane'!$A$1:$AQ$27,COLUMN('BIFUbC-LPG-propane-or-butane'!AN$1),FALSE)=0,1,VLOOKUP('BIFUbC-LPG-propane-or-butane'!$A4,'LPG propane or butane'!$A$2:$AQ$28,COLUMN('LPG propane or butane'!AN$2),FALSE)/VLOOKUP('BIFUbC-LPG-propane-or-butane'!$A4,'BIFUbC-LPG-propane-or-butane'!$A$1:$AQ$27,COLUMN('BIFUbC-LPG-propane-or-butane'!AN$1),FALSE))</f>
        <v>1</v>
      </c>
      <c r="AO4">
        <f>IF(VLOOKUP('BIFUbC-LPG-propane-or-butane'!$A4,'BIFUbC-LPG-propane-or-butane'!$A$1:$AQ$27,COLUMN('BIFUbC-LPG-propane-or-butane'!AO$1),FALSE)=0,1,VLOOKUP('BIFUbC-LPG-propane-or-butane'!$A4,'LPG propane or butane'!$A$2:$AQ$28,COLUMN('LPG propane or butane'!AO$2),FALSE)/VLOOKUP('BIFUbC-LPG-propane-or-butane'!$A4,'BIFUbC-LPG-propane-or-butane'!$A$1:$AQ$27,COLUMN('BIFUbC-LPG-propane-or-butane'!AO$1),FALSE))</f>
        <v>1</v>
      </c>
      <c r="AP4">
        <f>IF(VLOOKUP('BIFUbC-LPG-propane-or-butane'!$A4,'BIFUbC-LPG-propane-or-butane'!$A$1:$AQ$27,COLUMN('BIFUbC-LPG-propane-or-butane'!AP$1),FALSE)=0,1,VLOOKUP('BIFUbC-LPG-propane-or-butane'!$A4,'LPG propane or butane'!$A$2:$AQ$28,COLUMN('LPG propane or butane'!AP$2),FALSE)/VLOOKUP('BIFUbC-LPG-propane-or-butane'!$A4,'BIFUbC-LPG-propane-or-butane'!$A$1:$AQ$27,COLUMN('BIFUbC-LPG-propane-or-butane'!AP$1),FALSE))</f>
        <v>1</v>
      </c>
      <c r="AQ4">
        <f>IF(VLOOKUP('BIFUbC-LPG-propane-or-butane'!$A4,'BIFUbC-LPG-propane-or-butane'!$A$1:$AQ$27,COLUMN('BIFUbC-LPG-propane-or-butane'!AQ$1),FALSE)=0,1,VLOOKUP('BIFUbC-LPG-propane-or-butane'!$A4,'LPG propane or butane'!$A$2:$AQ$28,COLUMN('LPG propane or butane'!AQ$2),FALSE)/VLOOKUP('BIFUbC-LPG-propane-or-butane'!$A4,'BIFUbC-LPG-propane-or-butane'!$A$1:$AQ$27,COLUMN('BIFUbC-LPG-propane-or-butane'!AQ$1),FALSE))</f>
        <v>1</v>
      </c>
    </row>
    <row r="5" spans="1:43">
      <c r="A5" s="37" t="s">
        <v>619</v>
      </c>
      <c r="B5">
        <f>IF(VLOOKUP('BIFUbC-LPG-propane-or-butane'!$A5,'BIFUbC-LPG-propane-or-butane'!$A$1:$AQ$27,COLUMN('BIFUbC-LPG-propane-or-butane'!B$1),FALSE)=0,1,VLOOKUP('BIFUbC-LPG-propane-or-butane'!$A5,'LPG propane or butane'!$A$2:$AQ$28,COLUMN('LPG propane or butane'!B$2),FALSE)/VLOOKUP('BIFUbC-LPG-propane-or-butane'!$A5,'BIFUbC-LPG-propane-or-butane'!$A$1:$AQ$27,COLUMN('BIFUbC-LPG-propane-or-butane'!B$1),FALSE))</f>
        <v>1</v>
      </c>
      <c r="C5">
        <f>IF(VLOOKUP('BIFUbC-LPG-propane-or-butane'!$A5,'BIFUbC-LPG-propane-or-butane'!$A$1:$AQ$27,COLUMN('BIFUbC-LPG-propane-or-butane'!C$1),FALSE)=0,1,VLOOKUP('BIFUbC-LPG-propane-or-butane'!$A5,'LPG propane or butane'!$A$2:$AQ$28,COLUMN('LPG propane or butane'!C$2),FALSE)/VLOOKUP('BIFUbC-LPG-propane-or-butane'!$A5,'BIFUbC-LPG-propane-or-butane'!$A$1:$AQ$27,COLUMN('BIFUbC-LPG-propane-or-butane'!C$1),FALSE))</f>
        <v>1</v>
      </c>
      <c r="D5">
        <f>IF(VLOOKUP('BIFUbC-LPG-propane-or-butane'!$A5,'BIFUbC-LPG-propane-or-butane'!$A$1:$AQ$27,COLUMN('BIFUbC-LPG-propane-or-butane'!D$1),FALSE)=0,1,VLOOKUP('BIFUbC-LPG-propane-or-butane'!$A5,'LPG propane or butane'!$A$2:$AQ$28,COLUMN('LPG propane or butane'!D$2),FALSE)/VLOOKUP('BIFUbC-LPG-propane-or-butane'!$A5,'BIFUbC-LPG-propane-or-butane'!$A$1:$AQ$27,COLUMN('BIFUbC-LPG-propane-or-butane'!D$1),FALSE))</f>
        <v>1</v>
      </c>
      <c r="E5">
        <f>IF(VLOOKUP('BIFUbC-LPG-propane-or-butane'!$A5,'BIFUbC-LPG-propane-or-butane'!$A$1:$AQ$27,COLUMN('BIFUbC-LPG-propane-or-butane'!E$1),FALSE)=0,1,VLOOKUP('BIFUbC-LPG-propane-or-butane'!$A5,'LPG propane or butane'!$A$2:$AQ$28,COLUMN('LPG propane or butane'!E$2),FALSE)/VLOOKUP('BIFUbC-LPG-propane-or-butane'!$A5,'BIFUbC-LPG-propane-or-butane'!$A$1:$AQ$27,COLUMN('BIFUbC-LPG-propane-or-butane'!E$1),FALSE))</f>
        <v>1</v>
      </c>
      <c r="F5">
        <f>IF(VLOOKUP('BIFUbC-LPG-propane-or-butane'!$A5,'BIFUbC-LPG-propane-or-butane'!$A$1:$AQ$27,COLUMN('BIFUbC-LPG-propane-or-butane'!F$1),FALSE)=0,1,VLOOKUP('BIFUbC-LPG-propane-or-butane'!$A5,'LPG propane or butane'!$A$2:$AQ$28,COLUMN('LPG propane or butane'!F$2),FALSE)/VLOOKUP('BIFUbC-LPG-propane-or-butane'!$A5,'BIFUbC-LPG-propane-or-butane'!$A$1:$AQ$27,COLUMN('BIFUbC-LPG-propane-or-butane'!F$1),FALSE))</f>
        <v>1</v>
      </c>
      <c r="G5">
        <f>IF(VLOOKUP('BIFUbC-LPG-propane-or-butane'!$A5,'BIFUbC-LPG-propane-or-butane'!$A$1:$AQ$27,COLUMN('BIFUbC-LPG-propane-or-butane'!G$1),FALSE)=0,1,VLOOKUP('BIFUbC-LPG-propane-or-butane'!$A5,'LPG propane or butane'!$A$2:$AQ$28,COLUMN('LPG propane or butane'!G$2),FALSE)/VLOOKUP('BIFUbC-LPG-propane-or-butane'!$A5,'BIFUbC-LPG-propane-or-butane'!$A$1:$AQ$27,COLUMN('BIFUbC-LPG-propane-or-butane'!G$1),FALSE))</f>
        <v>1</v>
      </c>
      <c r="H5">
        <f>IF(VLOOKUP('BIFUbC-LPG-propane-or-butane'!$A5,'BIFUbC-LPG-propane-or-butane'!$A$1:$AQ$27,COLUMN('BIFUbC-LPG-propane-or-butane'!H$1),FALSE)=0,1,VLOOKUP('BIFUbC-LPG-propane-or-butane'!$A5,'LPG propane or butane'!$A$2:$AQ$28,COLUMN('LPG propane or butane'!H$2),FALSE)/VLOOKUP('BIFUbC-LPG-propane-or-butane'!$A5,'BIFUbC-LPG-propane-or-butane'!$A$1:$AQ$27,COLUMN('BIFUbC-LPG-propane-or-butane'!H$1),FALSE))</f>
        <v>1</v>
      </c>
      <c r="I5">
        <f>IF(VLOOKUP('BIFUbC-LPG-propane-or-butane'!$A5,'BIFUbC-LPG-propane-or-butane'!$A$1:$AQ$27,COLUMN('BIFUbC-LPG-propane-or-butane'!I$1),FALSE)=0,1,VLOOKUP('BIFUbC-LPG-propane-or-butane'!$A5,'LPG propane or butane'!$A$2:$AQ$28,COLUMN('LPG propane or butane'!I$2),FALSE)/VLOOKUP('BIFUbC-LPG-propane-or-butane'!$A5,'BIFUbC-LPG-propane-or-butane'!$A$1:$AQ$27,COLUMN('BIFUbC-LPG-propane-or-butane'!I$1),FALSE))</f>
        <v>1</v>
      </c>
      <c r="J5">
        <f>IF(VLOOKUP('BIFUbC-LPG-propane-or-butane'!$A5,'BIFUbC-LPG-propane-or-butane'!$A$1:$AQ$27,COLUMN('BIFUbC-LPG-propane-or-butane'!J$1),FALSE)=0,1,VLOOKUP('BIFUbC-LPG-propane-or-butane'!$A5,'LPG propane or butane'!$A$2:$AQ$28,COLUMN('LPG propane or butane'!J$2),FALSE)/VLOOKUP('BIFUbC-LPG-propane-or-butane'!$A5,'BIFUbC-LPG-propane-or-butane'!$A$1:$AQ$27,COLUMN('BIFUbC-LPG-propane-or-butane'!J$1),FALSE))</f>
        <v>1</v>
      </c>
      <c r="K5">
        <f>IF(VLOOKUP('BIFUbC-LPG-propane-or-butane'!$A5,'BIFUbC-LPG-propane-or-butane'!$A$1:$AQ$27,COLUMN('BIFUbC-LPG-propane-or-butane'!K$1),FALSE)=0,1,VLOOKUP('BIFUbC-LPG-propane-or-butane'!$A5,'LPG propane or butane'!$A$2:$AQ$28,COLUMN('LPG propane or butane'!K$2),FALSE)/VLOOKUP('BIFUbC-LPG-propane-or-butane'!$A5,'BIFUbC-LPG-propane-or-butane'!$A$1:$AQ$27,COLUMN('BIFUbC-LPG-propane-or-butane'!K$1),FALSE))</f>
        <v>1</v>
      </c>
      <c r="L5">
        <f>IF(VLOOKUP('BIFUbC-LPG-propane-or-butane'!$A5,'BIFUbC-LPG-propane-or-butane'!$A$1:$AQ$27,COLUMN('BIFUbC-LPG-propane-or-butane'!L$1),FALSE)=0,1,VLOOKUP('BIFUbC-LPG-propane-or-butane'!$A5,'LPG propane or butane'!$A$2:$AQ$28,COLUMN('LPG propane or butane'!L$2),FALSE)/VLOOKUP('BIFUbC-LPG-propane-or-butane'!$A5,'BIFUbC-LPG-propane-or-butane'!$A$1:$AQ$27,COLUMN('BIFUbC-LPG-propane-or-butane'!L$1),FALSE))</f>
        <v>1</v>
      </c>
      <c r="M5">
        <f>IF(VLOOKUP('BIFUbC-LPG-propane-or-butane'!$A5,'BIFUbC-LPG-propane-or-butane'!$A$1:$AQ$27,COLUMN('BIFUbC-LPG-propane-or-butane'!M$1),FALSE)=0,1,VLOOKUP('BIFUbC-LPG-propane-or-butane'!$A5,'LPG propane or butane'!$A$2:$AQ$28,COLUMN('LPG propane or butane'!M$2),FALSE)/VLOOKUP('BIFUbC-LPG-propane-or-butane'!$A5,'BIFUbC-LPG-propane-or-butane'!$A$1:$AQ$27,COLUMN('BIFUbC-LPG-propane-or-butane'!M$1),FALSE))</f>
        <v>1</v>
      </c>
      <c r="N5">
        <f>IF(VLOOKUP('BIFUbC-LPG-propane-or-butane'!$A5,'BIFUbC-LPG-propane-or-butane'!$A$1:$AQ$27,COLUMN('BIFUbC-LPG-propane-or-butane'!N$1),FALSE)=0,1,VLOOKUP('BIFUbC-LPG-propane-or-butane'!$A5,'LPG propane or butane'!$A$2:$AQ$28,COLUMN('LPG propane or butane'!N$2),FALSE)/VLOOKUP('BIFUbC-LPG-propane-or-butane'!$A5,'BIFUbC-LPG-propane-or-butane'!$A$1:$AQ$27,COLUMN('BIFUbC-LPG-propane-or-butane'!N$1),FALSE))</f>
        <v>1</v>
      </c>
      <c r="O5">
        <f>IF(VLOOKUP('BIFUbC-LPG-propane-or-butane'!$A5,'BIFUbC-LPG-propane-or-butane'!$A$1:$AQ$27,COLUMN('BIFUbC-LPG-propane-or-butane'!O$1),FALSE)=0,1,VLOOKUP('BIFUbC-LPG-propane-or-butane'!$A5,'LPG propane or butane'!$A$2:$AQ$28,COLUMN('LPG propane or butane'!O$2),FALSE)/VLOOKUP('BIFUbC-LPG-propane-or-butane'!$A5,'BIFUbC-LPG-propane-or-butane'!$A$1:$AQ$27,COLUMN('BIFUbC-LPG-propane-or-butane'!O$1),FALSE))</f>
        <v>1</v>
      </c>
      <c r="P5">
        <f>IF(VLOOKUP('BIFUbC-LPG-propane-or-butane'!$A5,'BIFUbC-LPG-propane-or-butane'!$A$1:$AQ$27,COLUMN('BIFUbC-LPG-propane-or-butane'!P$1),FALSE)=0,1,VLOOKUP('BIFUbC-LPG-propane-or-butane'!$A5,'LPG propane or butane'!$A$2:$AQ$28,COLUMN('LPG propane or butane'!P$2),FALSE)/VLOOKUP('BIFUbC-LPG-propane-or-butane'!$A5,'BIFUbC-LPG-propane-or-butane'!$A$1:$AQ$27,COLUMN('BIFUbC-LPG-propane-or-butane'!P$1),FALSE))</f>
        <v>1</v>
      </c>
      <c r="Q5">
        <f>IF(VLOOKUP('BIFUbC-LPG-propane-or-butane'!$A5,'BIFUbC-LPG-propane-or-butane'!$A$1:$AQ$27,COLUMN('BIFUbC-LPG-propane-or-butane'!Q$1),FALSE)=0,1,VLOOKUP('BIFUbC-LPG-propane-or-butane'!$A5,'LPG propane or butane'!$A$2:$AQ$28,COLUMN('LPG propane or butane'!Q$2),FALSE)/VLOOKUP('BIFUbC-LPG-propane-or-butane'!$A5,'BIFUbC-LPG-propane-or-butane'!$A$1:$AQ$27,COLUMN('BIFUbC-LPG-propane-or-butane'!Q$1),FALSE))</f>
        <v>1</v>
      </c>
      <c r="R5">
        <f>IF(VLOOKUP('BIFUbC-LPG-propane-or-butane'!$A5,'BIFUbC-LPG-propane-or-butane'!$A$1:$AQ$27,COLUMN('BIFUbC-LPG-propane-or-butane'!R$1),FALSE)=0,1,VLOOKUP('BIFUbC-LPG-propane-or-butane'!$A5,'LPG propane or butane'!$A$2:$AQ$28,COLUMN('LPG propane or butane'!R$2),FALSE)/VLOOKUP('BIFUbC-LPG-propane-or-butane'!$A5,'BIFUbC-LPG-propane-or-butane'!$A$1:$AQ$27,COLUMN('BIFUbC-LPG-propane-or-butane'!R$1),FALSE))</f>
        <v>1</v>
      </c>
      <c r="S5">
        <f>IF(VLOOKUP('BIFUbC-LPG-propane-or-butane'!$A5,'BIFUbC-LPG-propane-or-butane'!$A$1:$AQ$27,COLUMN('BIFUbC-LPG-propane-or-butane'!S$1),FALSE)=0,1,VLOOKUP('BIFUbC-LPG-propane-or-butane'!$A5,'LPG propane or butane'!$A$2:$AQ$28,COLUMN('LPG propane or butane'!S$2),FALSE)/VLOOKUP('BIFUbC-LPG-propane-or-butane'!$A5,'BIFUbC-LPG-propane-or-butane'!$A$1:$AQ$27,COLUMN('BIFUbC-LPG-propane-or-butane'!S$1),FALSE))</f>
        <v>1</v>
      </c>
      <c r="T5">
        <f>IF(VLOOKUP('BIFUbC-LPG-propane-or-butane'!$A5,'BIFUbC-LPG-propane-or-butane'!$A$1:$AQ$27,COLUMN('BIFUbC-LPG-propane-or-butane'!T$1),FALSE)=0,1,VLOOKUP('BIFUbC-LPG-propane-or-butane'!$A5,'LPG propane or butane'!$A$2:$AQ$28,COLUMN('LPG propane or butane'!T$2),FALSE)/VLOOKUP('BIFUbC-LPG-propane-or-butane'!$A5,'BIFUbC-LPG-propane-or-butane'!$A$1:$AQ$27,COLUMN('BIFUbC-LPG-propane-or-butane'!T$1),FALSE))</f>
        <v>1</v>
      </c>
      <c r="U5">
        <f>IF(VLOOKUP('BIFUbC-LPG-propane-or-butane'!$A5,'BIFUbC-LPG-propane-or-butane'!$A$1:$AQ$27,COLUMN('BIFUbC-LPG-propane-or-butane'!U$1),FALSE)=0,1,VLOOKUP('BIFUbC-LPG-propane-or-butane'!$A5,'LPG propane or butane'!$A$2:$AQ$28,COLUMN('LPG propane or butane'!U$2),FALSE)/VLOOKUP('BIFUbC-LPG-propane-or-butane'!$A5,'BIFUbC-LPG-propane-or-butane'!$A$1:$AQ$27,COLUMN('BIFUbC-LPG-propane-or-butane'!U$1),FALSE))</f>
        <v>1</v>
      </c>
      <c r="V5">
        <f>IF(VLOOKUP('BIFUbC-LPG-propane-or-butane'!$A5,'BIFUbC-LPG-propane-or-butane'!$A$1:$AQ$27,COLUMN('BIFUbC-LPG-propane-or-butane'!V$1),FALSE)=0,1,VLOOKUP('BIFUbC-LPG-propane-or-butane'!$A5,'LPG propane or butane'!$A$2:$AQ$28,COLUMN('LPG propane or butane'!V$2),FALSE)/VLOOKUP('BIFUbC-LPG-propane-or-butane'!$A5,'BIFUbC-LPG-propane-or-butane'!$A$1:$AQ$27,COLUMN('BIFUbC-LPG-propane-or-butane'!V$1),FALSE))</f>
        <v>1</v>
      </c>
      <c r="W5">
        <f>IF(VLOOKUP('BIFUbC-LPG-propane-or-butane'!$A5,'BIFUbC-LPG-propane-or-butane'!$A$1:$AQ$27,COLUMN('BIFUbC-LPG-propane-or-butane'!W$1),FALSE)=0,1,VLOOKUP('BIFUbC-LPG-propane-or-butane'!$A5,'LPG propane or butane'!$A$2:$AQ$28,COLUMN('LPG propane or butane'!W$2),FALSE)/VLOOKUP('BIFUbC-LPG-propane-or-butane'!$A5,'BIFUbC-LPG-propane-or-butane'!$A$1:$AQ$27,COLUMN('BIFUbC-LPG-propane-or-butane'!W$1),FALSE))</f>
        <v>1</v>
      </c>
      <c r="X5">
        <f>IF(VLOOKUP('BIFUbC-LPG-propane-or-butane'!$A5,'BIFUbC-LPG-propane-or-butane'!$A$1:$AQ$27,COLUMN('BIFUbC-LPG-propane-or-butane'!X$1),FALSE)=0,1,VLOOKUP('BIFUbC-LPG-propane-or-butane'!$A5,'LPG propane or butane'!$A$2:$AQ$28,COLUMN('LPG propane or butane'!X$2),FALSE)/VLOOKUP('BIFUbC-LPG-propane-or-butane'!$A5,'BIFUbC-LPG-propane-or-butane'!$A$1:$AQ$27,COLUMN('BIFUbC-LPG-propane-or-butane'!X$1),FALSE))</f>
        <v>1</v>
      </c>
      <c r="Y5">
        <f>IF(VLOOKUP('BIFUbC-LPG-propane-or-butane'!$A5,'BIFUbC-LPG-propane-or-butane'!$A$1:$AQ$27,COLUMN('BIFUbC-LPG-propane-or-butane'!Y$1),FALSE)=0,1,VLOOKUP('BIFUbC-LPG-propane-or-butane'!$A5,'LPG propane or butane'!$A$2:$AQ$28,COLUMN('LPG propane or butane'!Y$2),FALSE)/VLOOKUP('BIFUbC-LPG-propane-or-butane'!$A5,'BIFUbC-LPG-propane-or-butane'!$A$1:$AQ$27,COLUMN('BIFUbC-LPG-propane-or-butane'!Y$1),FALSE))</f>
        <v>1</v>
      </c>
      <c r="Z5">
        <f>IF(VLOOKUP('BIFUbC-LPG-propane-or-butane'!$A5,'BIFUbC-LPG-propane-or-butane'!$A$1:$AQ$27,COLUMN('BIFUbC-LPG-propane-or-butane'!Z$1),FALSE)=0,1,VLOOKUP('BIFUbC-LPG-propane-or-butane'!$A5,'LPG propane or butane'!$A$2:$AQ$28,COLUMN('LPG propane or butane'!Z$2),FALSE)/VLOOKUP('BIFUbC-LPG-propane-or-butane'!$A5,'BIFUbC-LPG-propane-or-butane'!$A$1:$AQ$27,COLUMN('BIFUbC-LPG-propane-or-butane'!Z$1),FALSE))</f>
        <v>1</v>
      </c>
      <c r="AA5">
        <f>IF(VLOOKUP('BIFUbC-LPG-propane-or-butane'!$A5,'BIFUbC-LPG-propane-or-butane'!$A$1:$AQ$27,COLUMN('BIFUbC-LPG-propane-or-butane'!AA$1),FALSE)=0,1,VLOOKUP('BIFUbC-LPG-propane-or-butane'!$A5,'LPG propane or butane'!$A$2:$AQ$28,COLUMN('LPG propane or butane'!AA$2),FALSE)/VLOOKUP('BIFUbC-LPG-propane-or-butane'!$A5,'BIFUbC-LPG-propane-or-butane'!$A$1:$AQ$27,COLUMN('BIFUbC-LPG-propane-or-butane'!AA$1),FALSE))</f>
        <v>1</v>
      </c>
      <c r="AB5">
        <f>IF(VLOOKUP('BIFUbC-LPG-propane-or-butane'!$A5,'BIFUbC-LPG-propane-or-butane'!$A$1:$AQ$27,COLUMN('BIFUbC-LPG-propane-or-butane'!AB$1),FALSE)=0,1,VLOOKUP('BIFUbC-LPG-propane-or-butane'!$A5,'LPG propane or butane'!$A$2:$AQ$28,COLUMN('LPG propane or butane'!AB$2),FALSE)/VLOOKUP('BIFUbC-LPG-propane-or-butane'!$A5,'BIFUbC-LPG-propane-or-butane'!$A$1:$AQ$27,COLUMN('BIFUbC-LPG-propane-or-butane'!AB$1),FALSE))</f>
        <v>1</v>
      </c>
      <c r="AC5">
        <f>IF(VLOOKUP('BIFUbC-LPG-propane-or-butane'!$A5,'BIFUbC-LPG-propane-or-butane'!$A$1:$AQ$27,COLUMN('BIFUbC-LPG-propane-or-butane'!AC$1),FALSE)=0,1,VLOOKUP('BIFUbC-LPG-propane-or-butane'!$A5,'LPG propane or butane'!$A$2:$AQ$28,COLUMN('LPG propane or butane'!AC$2),FALSE)/VLOOKUP('BIFUbC-LPG-propane-or-butane'!$A5,'BIFUbC-LPG-propane-or-butane'!$A$1:$AQ$27,COLUMN('BIFUbC-LPG-propane-or-butane'!AC$1),FALSE))</f>
        <v>1</v>
      </c>
      <c r="AD5">
        <f>IF(VLOOKUP('BIFUbC-LPG-propane-or-butane'!$A5,'BIFUbC-LPG-propane-or-butane'!$A$1:$AQ$27,COLUMN('BIFUbC-LPG-propane-or-butane'!AD$1),FALSE)=0,1,VLOOKUP('BIFUbC-LPG-propane-or-butane'!$A5,'LPG propane or butane'!$A$2:$AQ$28,COLUMN('LPG propane or butane'!AD$2),FALSE)/VLOOKUP('BIFUbC-LPG-propane-or-butane'!$A5,'BIFUbC-LPG-propane-or-butane'!$A$1:$AQ$27,COLUMN('BIFUbC-LPG-propane-or-butane'!AD$1),FALSE))</f>
        <v>1</v>
      </c>
      <c r="AE5">
        <f>IF(VLOOKUP('BIFUbC-LPG-propane-or-butane'!$A5,'BIFUbC-LPG-propane-or-butane'!$A$1:$AQ$27,COLUMN('BIFUbC-LPG-propane-or-butane'!AE$1),FALSE)=0,1,VLOOKUP('BIFUbC-LPG-propane-or-butane'!$A5,'LPG propane or butane'!$A$2:$AQ$28,COLUMN('LPG propane or butane'!AE$2),FALSE)/VLOOKUP('BIFUbC-LPG-propane-or-butane'!$A5,'BIFUbC-LPG-propane-or-butane'!$A$1:$AQ$27,COLUMN('BIFUbC-LPG-propane-or-butane'!AE$1),FALSE))</f>
        <v>1</v>
      </c>
      <c r="AF5">
        <f>IF(VLOOKUP('BIFUbC-LPG-propane-or-butane'!$A5,'BIFUbC-LPG-propane-or-butane'!$A$1:$AQ$27,COLUMN('BIFUbC-LPG-propane-or-butane'!AF$1),FALSE)=0,1,VLOOKUP('BIFUbC-LPG-propane-or-butane'!$A5,'LPG propane or butane'!$A$2:$AQ$28,COLUMN('LPG propane or butane'!AF$2),FALSE)/VLOOKUP('BIFUbC-LPG-propane-or-butane'!$A5,'BIFUbC-LPG-propane-or-butane'!$A$1:$AQ$27,COLUMN('BIFUbC-LPG-propane-or-butane'!AF$1),FALSE))</f>
        <v>1</v>
      </c>
      <c r="AG5">
        <f>IF(VLOOKUP('BIFUbC-LPG-propane-or-butane'!$A5,'BIFUbC-LPG-propane-or-butane'!$A$1:$AQ$27,COLUMN('BIFUbC-LPG-propane-or-butane'!AG$1),FALSE)=0,1,VLOOKUP('BIFUbC-LPG-propane-or-butane'!$A5,'LPG propane or butane'!$A$2:$AQ$28,COLUMN('LPG propane or butane'!AG$2),FALSE)/VLOOKUP('BIFUbC-LPG-propane-or-butane'!$A5,'BIFUbC-LPG-propane-or-butane'!$A$1:$AQ$27,COLUMN('BIFUbC-LPG-propane-or-butane'!AG$1),FALSE))</f>
        <v>1</v>
      </c>
      <c r="AH5">
        <f>IF(VLOOKUP('BIFUbC-LPG-propane-or-butane'!$A5,'BIFUbC-LPG-propane-or-butane'!$A$1:$AQ$27,COLUMN('BIFUbC-LPG-propane-or-butane'!AH$1),FALSE)=0,1,VLOOKUP('BIFUbC-LPG-propane-or-butane'!$A5,'LPG propane or butane'!$A$2:$AQ$28,COLUMN('LPG propane or butane'!AH$2),FALSE)/VLOOKUP('BIFUbC-LPG-propane-or-butane'!$A5,'BIFUbC-LPG-propane-or-butane'!$A$1:$AQ$27,COLUMN('BIFUbC-LPG-propane-or-butane'!AH$1),FALSE))</f>
        <v>1</v>
      </c>
      <c r="AI5">
        <f>IF(VLOOKUP('BIFUbC-LPG-propane-or-butane'!$A5,'BIFUbC-LPG-propane-or-butane'!$A$1:$AQ$27,COLUMN('BIFUbC-LPG-propane-or-butane'!AI$1),FALSE)=0,1,VLOOKUP('BIFUbC-LPG-propane-or-butane'!$A5,'LPG propane or butane'!$A$2:$AQ$28,COLUMN('LPG propane or butane'!AI$2),FALSE)/VLOOKUP('BIFUbC-LPG-propane-or-butane'!$A5,'BIFUbC-LPG-propane-or-butane'!$A$1:$AQ$27,COLUMN('BIFUbC-LPG-propane-or-butane'!AI$1),FALSE))</f>
        <v>1</v>
      </c>
      <c r="AJ5">
        <f>IF(VLOOKUP('BIFUbC-LPG-propane-or-butane'!$A5,'BIFUbC-LPG-propane-or-butane'!$A$1:$AQ$27,COLUMN('BIFUbC-LPG-propane-or-butane'!AJ$1),FALSE)=0,1,VLOOKUP('BIFUbC-LPG-propane-or-butane'!$A5,'LPG propane or butane'!$A$2:$AQ$28,COLUMN('LPG propane or butane'!AJ$2),FALSE)/VLOOKUP('BIFUbC-LPG-propane-or-butane'!$A5,'BIFUbC-LPG-propane-or-butane'!$A$1:$AQ$27,COLUMN('BIFUbC-LPG-propane-or-butane'!AJ$1),FALSE))</f>
        <v>1</v>
      </c>
      <c r="AK5">
        <f>IF(VLOOKUP('BIFUbC-LPG-propane-or-butane'!$A5,'BIFUbC-LPG-propane-or-butane'!$A$1:$AQ$27,COLUMN('BIFUbC-LPG-propane-or-butane'!AK$1),FALSE)=0,1,VLOOKUP('BIFUbC-LPG-propane-or-butane'!$A5,'LPG propane or butane'!$A$2:$AQ$28,COLUMN('LPG propane or butane'!AK$2),FALSE)/VLOOKUP('BIFUbC-LPG-propane-or-butane'!$A5,'BIFUbC-LPG-propane-or-butane'!$A$1:$AQ$27,COLUMN('BIFUbC-LPG-propane-or-butane'!AK$1),FALSE))</f>
        <v>1</v>
      </c>
      <c r="AL5">
        <f>IF(VLOOKUP('BIFUbC-LPG-propane-or-butane'!$A5,'BIFUbC-LPG-propane-or-butane'!$A$1:$AQ$27,COLUMN('BIFUbC-LPG-propane-or-butane'!AL$1),FALSE)=0,1,VLOOKUP('BIFUbC-LPG-propane-or-butane'!$A5,'LPG propane or butane'!$A$2:$AQ$28,COLUMN('LPG propane or butane'!AL$2),FALSE)/VLOOKUP('BIFUbC-LPG-propane-or-butane'!$A5,'BIFUbC-LPG-propane-or-butane'!$A$1:$AQ$27,COLUMN('BIFUbC-LPG-propane-or-butane'!AL$1),FALSE))</f>
        <v>1</v>
      </c>
      <c r="AM5">
        <f>IF(VLOOKUP('BIFUbC-LPG-propane-or-butane'!$A5,'BIFUbC-LPG-propane-or-butane'!$A$1:$AQ$27,COLUMN('BIFUbC-LPG-propane-or-butane'!AM$1),FALSE)=0,1,VLOOKUP('BIFUbC-LPG-propane-or-butane'!$A5,'LPG propane or butane'!$A$2:$AQ$28,COLUMN('LPG propane or butane'!AM$2),FALSE)/VLOOKUP('BIFUbC-LPG-propane-or-butane'!$A5,'BIFUbC-LPG-propane-or-butane'!$A$1:$AQ$27,COLUMN('BIFUbC-LPG-propane-or-butane'!AM$1),FALSE))</f>
        <v>1</v>
      </c>
      <c r="AN5">
        <f>IF(VLOOKUP('BIFUbC-LPG-propane-or-butane'!$A5,'BIFUbC-LPG-propane-or-butane'!$A$1:$AQ$27,COLUMN('BIFUbC-LPG-propane-or-butane'!AN$1),FALSE)=0,1,VLOOKUP('BIFUbC-LPG-propane-or-butane'!$A5,'LPG propane or butane'!$A$2:$AQ$28,COLUMN('LPG propane or butane'!AN$2),FALSE)/VLOOKUP('BIFUbC-LPG-propane-or-butane'!$A5,'BIFUbC-LPG-propane-or-butane'!$A$1:$AQ$27,COLUMN('BIFUbC-LPG-propane-or-butane'!AN$1),FALSE))</f>
        <v>1</v>
      </c>
      <c r="AO5">
        <f>IF(VLOOKUP('BIFUbC-LPG-propane-or-butane'!$A5,'BIFUbC-LPG-propane-or-butane'!$A$1:$AQ$27,COLUMN('BIFUbC-LPG-propane-or-butane'!AO$1),FALSE)=0,1,VLOOKUP('BIFUbC-LPG-propane-or-butane'!$A5,'LPG propane or butane'!$A$2:$AQ$28,COLUMN('LPG propane or butane'!AO$2),FALSE)/VLOOKUP('BIFUbC-LPG-propane-or-butane'!$A5,'BIFUbC-LPG-propane-or-butane'!$A$1:$AQ$27,COLUMN('BIFUbC-LPG-propane-or-butane'!AO$1),FALSE))</f>
        <v>1</v>
      </c>
      <c r="AP5">
        <f>IF(VLOOKUP('BIFUbC-LPG-propane-or-butane'!$A5,'BIFUbC-LPG-propane-or-butane'!$A$1:$AQ$27,COLUMN('BIFUbC-LPG-propane-or-butane'!AP$1),FALSE)=0,1,VLOOKUP('BIFUbC-LPG-propane-or-butane'!$A5,'LPG propane or butane'!$A$2:$AQ$28,COLUMN('LPG propane or butane'!AP$2),FALSE)/VLOOKUP('BIFUbC-LPG-propane-or-butane'!$A5,'BIFUbC-LPG-propane-or-butane'!$A$1:$AQ$27,COLUMN('BIFUbC-LPG-propane-or-butane'!AP$1),FALSE))</f>
        <v>1</v>
      </c>
      <c r="AQ5">
        <f>IF(VLOOKUP('BIFUbC-LPG-propane-or-butane'!$A5,'BIFUbC-LPG-propane-or-butane'!$A$1:$AQ$27,COLUMN('BIFUbC-LPG-propane-or-butane'!AQ$1),FALSE)=0,1,VLOOKUP('BIFUbC-LPG-propane-or-butane'!$A5,'LPG propane or butane'!$A$2:$AQ$28,COLUMN('LPG propane or butane'!AQ$2),FALSE)/VLOOKUP('BIFUbC-LPG-propane-or-butane'!$A5,'BIFUbC-LPG-propane-or-butane'!$A$1:$AQ$27,COLUMN('BIFUbC-LPG-propane-or-butane'!AQ$1),FALSE))</f>
        <v>1</v>
      </c>
    </row>
    <row r="6" spans="1:43">
      <c r="A6" s="37" t="s">
        <v>620</v>
      </c>
      <c r="B6">
        <f>IF(VLOOKUP('BIFUbC-LPG-propane-or-butane'!$A6,'BIFUbC-LPG-propane-or-butane'!$A$1:$AQ$27,COLUMN('BIFUbC-LPG-propane-or-butane'!B$1),FALSE)=0,1,VLOOKUP('BIFUbC-LPG-propane-or-butane'!$A6,'LPG propane or butane'!$A$2:$AQ$28,COLUMN('LPG propane or butane'!B$2),FALSE)/VLOOKUP('BIFUbC-LPG-propane-or-butane'!$A6,'BIFUbC-LPG-propane-or-butane'!$A$1:$AQ$27,COLUMN('BIFUbC-LPG-propane-or-butane'!B$1),FALSE))</f>
        <v>1</v>
      </c>
      <c r="C6">
        <f>IF(VLOOKUP('BIFUbC-LPG-propane-or-butane'!$A6,'BIFUbC-LPG-propane-or-butane'!$A$1:$AQ$27,COLUMN('BIFUbC-LPG-propane-or-butane'!C$1),FALSE)=0,1,VLOOKUP('BIFUbC-LPG-propane-or-butane'!$A6,'LPG propane or butane'!$A$2:$AQ$28,COLUMN('LPG propane or butane'!C$2),FALSE)/VLOOKUP('BIFUbC-LPG-propane-or-butane'!$A6,'BIFUbC-LPG-propane-or-butane'!$A$1:$AQ$27,COLUMN('BIFUbC-LPG-propane-or-butane'!C$1),FALSE))</f>
        <v>1</v>
      </c>
      <c r="D6">
        <f>IF(VLOOKUP('BIFUbC-LPG-propane-or-butane'!$A6,'BIFUbC-LPG-propane-or-butane'!$A$1:$AQ$27,COLUMN('BIFUbC-LPG-propane-or-butane'!D$1),FALSE)=0,1,VLOOKUP('BIFUbC-LPG-propane-or-butane'!$A6,'LPG propane or butane'!$A$2:$AQ$28,COLUMN('LPG propane or butane'!D$2),FALSE)/VLOOKUP('BIFUbC-LPG-propane-or-butane'!$A6,'BIFUbC-LPG-propane-or-butane'!$A$1:$AQ$27,COLUMN('BIFUbC-LPG-propane-or-butane'!D$1),FALSE))</f>
        <v>1</v>
      </c>
      <c r="E6">
        <f>IF(VLOOKUP('BIFUbC-LPG-propane-or-butane'!$A6,'BIFUbC-LPG-propane-or-butane'!$A$1:$AQ$27,COLUMN('BIFUbC-LPG-propane-or-butane'!E$1),FALSE)=0,1,VLOOKUP('BIFUbC-LPG-propane-or-butane'!$A6,'LPG propane or butane'!$A$2:$AQ$28,COLUMN('LPG propane or butane'!E$2),FALSE)/VLOOKUP('BIFUbC-LPG-propane-or-butane'!$A6,'BIFUbC-LPG-propane-or-butane'!$A$1:$AQ$27,COLUMN('BIFUbC-LPG-propane-or-butane'!E$1),FALSE))</f>
        <v>1</v>
      </c>
      <c r="F6">
        <f>IF(VLOOKUP('BIFUbC-LPG-propane-or-butane'!$A6,'BIFUbC-LPG-propane-or-butane'!$A$1:$AQ$27,COLUMN('BIFUbC-LPG-propane-or-butane'!F$1),FALSE)=0,1,VLOOKUP('BIFUbC-LPG-propane-or-butane'!$A6,'LPG propane or butane'!$A$2:$AQ$28,COLUMN('LPG propane or butane'!F$2),FALSE)/VLOOKUP('BIFUbC-LPG-propane-or-butane'!$A6,'BIFUbC-LPG-propane-or-butane'!$A$1:$AQ$27,COLUMN('BIFUbC-LPG-propane-or-butane'!F$1),FALSE))</f>
        <v>1</v>
      </c>
      <c r="G6">
        <f>IF(VLOOKUP('BIFUbC-LPG-propane-or-butane'!$A6,'BIFUbC-LPG-propane-or-butane'!$A$1:$AQ$27,COLUMN('BIFUbC-LPG-propane-or-butane'!G$1),FALSE)=0,1,VLOOKUP('BIFUbC-LPG-propane-or-butane'!$A6,'LPG propane or butane'!$A$2:$AQ$28,COLUMN('LPG propane or butane'!G$2),FALSE)/VLOOKUP('BIFUbC-LPG-propane-or-butane'!$A6,'BIFUbC-LPG-propane-or-butane'!$A$1:$AQ$27,COLUMN('BIFUbC-LPG-propane-or-butane'!G$1),FALSE))</f>
        <v>1</v>
      </c>
      <c r="H6">
        <f>IF(VLOOKUP('BIFUbC-LPG-propane-or-butane'!$A6,'BIFUbC-LPG-propane-or-butane'!$A$1:$AQ$27,COLUMN('BIFUbC-LPG-propane-or-butane'!H$1),FALSE)=0,1,VLOOKUP('BIFUbC-LPG-propane-or-butane'!$A6,'LPG propane or butane'!$A$2:$AQ$28,COLUMN('LPG propane or butane'!H$2),FALSE)/VLOOKUP('BIFUbC-LPG-propane-or-butane'!$A6,'BIFUbC-LPG-propane-or-butane'!$A$1:$AQ$27,COLUMN('BIFUbC-LPG-propane-or-butane'!H$1),FALSE))</f>
        <v>1</v>
      </c>
      <c r="I6">
        <f>IF(VLOOKUP('BIFUbC-LPG-propane-or-butane'!$A6,'BIFUbC-LPG-propane-or-butane'!$A$1:$AQ$27,COLUMN('BIFUbC-LPG-propane-or-butane'!I$1),FALSE)=0,1,VLOOKUP('BIFUbC-LPG-propane-or-butane'!$A6,'LPG propane or butane'!$A$2:$AQ$28,COLUMN('LPG propane or butane'!I$2),FALSE)/VLOOKUP('BIFUbC-LPG-propane-or-butane'!$A6,'BIFUbC-LPG-propane-or-butane'!$A$1:$AQ$27,COLUMN('BIFUbC-LPG-propane-or-butane'!I$1),FALSE))</f>
        <v>1</v>
      </c>
      <c r="J6">
        <f>IF(VLOOKUP('BIFUbC-LPG-propane-or-butane'!$A6,'BIFUbC-LPG-propane-or-butane'!$A$1:$AQ$27,COLUMN('BIFUbC-LPG-propane-or-butane'!J$1),FALSE)=0,1,VLOOKUP('BIFUbC-LPG-propane-or-butane'!$A6,'LPG propane or butane'!$A$2:$AQ$28,COLUMN('LPG propane or butane'!J$2),FALSE)/VLOOKUP('BIFUbC-LPG-propane-or-butane'!$A6,'BIFUbC-LPG-propane-or-butane'!$A$1:$AQ$27,COLUMN('BIFUbC-LPG-propane-or-butane'!J$1),FALSE))</f>
        <v>1</v>
      </c>
      <c r="K6">
        <f>IF(VLOOKUP('BIFUbC-LPG-propane-or-butane'!$A6,'BIFUbC-LPG-propane-or-butane'!$A$1:$AQ$27,COLUMN('BIFUbC-LPG-propane-or-butane'!K$1),FALSE)=0,1,VLOOKUP('BIFUbC-LPG-propane-or-butane'!$A6,'LPG propane or butane'!$A$2:$AQ$28,COLUMN('LPG propane or butane'!K$2),FALSE)/VLOOKUP('BIFUbC-LPG-propane-or-butane'!$A6,'BIFUbC-LPG-propane-or-butane'!$A$1:$AQ$27,COLUMN('BIFUbC-LPG-propane-or-butane'!K$1),FALSE))</f>
        <v>1</v>
      </c>
      <c r="L6">
        <f>IF(VLOOKUP('BIFUbC-LPG-propane-or-butane'!$A6,'BIFUbC-LPG-propane-or-butane'!$A$1:$AQ$27,COLUMN('BIFUbC-LPG-propane-or-butane'!L$1),FALSE)=0,1,VLOOKUP('BIFUbC-LPG-propane-or-butane'!$A6,'LPG propane or butane'!$A$2:$AQ$28,COLUMN('LPG propane or butane'!L$2),FALSE)/VLOOKUP('BIFUbC-LPG-propane-or-butane'!$A6,'BIFUbC-LPG-propane-or-butane'!$A$1:$AQ$27,COLUMN('BIFUbC-LPG-propane-or-butane'!L$1),FALSE))</f>
        <v>1</v>
      </c>
      <c r="M6">
        <f>IF(VLOOKUP('BIFUbC-LPG-propane-or-butane'!$A6,'BIFUbC-LPG-propane-or-butane'!$A$1:$AQ$27,COLUMN('BIFUbC-LPG-propane-or-butane'!M$1),FALSE)=0,1,VLOOKUP('BIFUbC-LPG-propane-or-butane'!$A6,'LPG propane or butane'!$A$2:$AQ$28,COLUMN('LPG propane or butane'!M$2),FALSE)/VLOOKUP('BIFUbC-LPG-propane-or-butane'!$A6,'BIFUbC-LPG-propane-or-butane'!$A$1:$AQ$27,COLUMN('BIFUbC-LPG-propane-or-butane'!M$1),FALSE))</f>
        <v>1</v>
      </c>
      <c r="N6">
        <f>IF(VLOOKUP('BIFUbC-LPG-propane-or-butane'!$A6,'BIFUbC-LPG-propane-or-butane'!$A$1:$AQ$27,COLUMN('BIFUbC-LPG-propane-or-butane'!N$1),FALSE)=0,1,VLOOKUP('BIFUbC-LPG-propane-or-butane'!$A6,'LPG propane or butane'!$A$2:$AQ$28,COLUMN('LPG propane or butane'!N$2),FALSE)/VLOOKUP('BIFUbC-LPG-propane-or-butane'!$A6,'BIFUbC-LPG-propane-or-butane'!$A$1:$AQ$27,COLUMN('BIFUbC-LPG-propane-or-butane'!N$1),FALSE))</f>
        <v>1</v>
      </c>
      <c r="O6">
        <f>IF(VLOOKUP('BIFUbC-LPG-propane-or-butane'!$A6,'BIFUbC-LPG-propane-or-butane'!$A$1:$AQ$27,COLUMN('BIFUbC-LPG-propane-or-butane'!O$1),FALSE)=0,1,VLOOKUP('BIFUbC-LPG-propane-or-butane'!$A6,'LPG propane or butane'!$A$2:$AQ$28,COLUMN('LPG propane or butane'!O$2),FALSE)/VLOOKUP('BIFUbC-LPG-propane-or-butane'!$A6,'BIFUbC-LPG-propane-or-butane'!$A$1:$AQ$27,COLUMN('BIFUbC-LPG-propane-or-butane'!O$1),FALSE))</f>
        <v>1</v>
      </c>
      <c r="P6">
        <f>IF(VLOOKUP('BIFUbC-LPG-propane-or-butane'!$A6,'BIFUbC-LPG-propane-or-butane'!$A$1:$AQ$27,COLUMN('BIFUbC-LPG-propane-or-butane'!P$1),FALSE)=0,1,VLOOKUP('BIFUbC-LPG-propane-or-butane'!$A6,'LPG propane or butane'!$A$2:$AQ$28,COLUMN('LPG propane or butane'!P$2),FALSE)/VLOOKUP('BIFUbC-LPG-propane-or-butane'!$A6,'BIFUbC-LPG-propane-or-butane'!$A$1:$AQ$27,COLUMN('BIFUbC-LPG-propane-or-butane'!P$1),FALSE))</f>
        <v>1</v>
      </c>
      <c r="Q6">
        <f>IF(VLOOKUP('BIFUbC-LPG-propane-or-butane'!$A6,'BIFUbC-LPG-propane-or-butane'!$A$1:$AQ$27,COLUMN('BIFUbC-LPG-propane-or-butane'!Q$1),FALSE)=0,1,VLOOKUP('BIFUbC-LPG-propane-or-butane'!$A6,'LPG propane or butane'!$A$2:$AQ$28,COLUMN('LPG propane or butane'!Q$2),FALSE)/VLOOKUP('BIFUbC-LPG-propane-or-butane'!$A6,'BIFUbC-LPG-propane-or-butane'!$A$1:$AQ$27,COLUMN('BIFUbC-LPG-propane-or-butane'!Q$1),FALSE))</f>
        <v>1</v>
      </c>
      <c r="R6">
        <f>IF(VLOOKUP('BIFUbC-LPG-propane-or-butane'!$A6,'BIFUbC-LPG-propane-or-butane'!$A$1:$AQ$27,COLUMN('BIFUbC-LPG-propane-or-butane'!R$1),FALSE)=0,1,VLOOKUP('BIFUbC-LPG-propane-or-butane'!$A6,'LPG propane or butane'!$A$2:$AQ$28,COLUMN('LPG propane or butane'!R$2),FALSE)/VLOOKUP('BIFUbC-LPG-propane-or-butane'!$A6,'BIFUbC-LPG-propane-or-butane'!$A$1:$AQ$27,COLUMN('BIFUbC-LPG-propane-or-butane'!R$1),FALSE))</f>
        <v>1</v>
      </c>
      <c r="S6">
        <f>IF(VLOOKUP('BIFUbC-LPG-propane-or-butane'!$A6,'BIFUbC-LPG-propane-or-butane'!$A$1:$AQ$27,COLUMN('BIFUbC-LPG-propane-or-butane'!S$1),FALSE)=0,1,VLOOKUP('BIFUbC-LPG-propane-or-butane'!$A6,'LPG propane or butane'!$A$2:$AQ$28,COLUMN('LPG propane or butane'!S$2),FALSE)/VLOOKUP('BIFUbC-LPG-propane-or-butane'!$A6,'BIFUbC-LPG-propane-or-butane'!$A$1:$AQ$27,COLUMN('BIFUbC-LPG-propane-or-butane'!S$1),FALSE))</f>
        <v>1</v>
      </c>
      <c r="T6">
        <f>IF(VLOOKUP('BIFUbC-LPG-propane-or-butane'!$A6,'BIFUbC-LPG-propane-or-butane'!$A$1:$AQ$27,COLUMN('BIFUbC-LPG-propane-or-butane'!T$1),FALSE)=0,1,VLOOKUP('BIFUbC-LPG-propane-or-butane'!$A6,'LPG propane or butane'!$A$2:$AQ$28,COLUMN('LPG propane or butane'!T$2),FALSE)/VLOOKUP('BIFUbC-LPG-propane-or-butane'!$A6,'BIFUbC-LPG-propane-or-butane'!$A$1:$AQ$27,COLUMN('BIFUbC-LPG-propane-or-butane'!T$1),FALSE))</f>
        <v>1</v>
      </c>
      <c r="U6">
        <f>IF(VLOOKUP('BIFUbC-LPG-propane-or-butane'!$A6,'BIFUbC-LPG-propane-or-butane'!$A$1:$AQ$27,COLUMN('BIFUbC-LPG-propane-or-butane'!U$1),FALSE)=0,1,VLOOKUP('BIFUbC-LPG-propane-or-butane'!$A6,'LPG propane or butane'!$A$2:$AQ$28,COLUMN('LPG propane or butane'!U$2),FALSE)/VLOOKUP('BIFUbC-LPG-propane-or-butane'!$A6,'BIFUbC-LPG-propane-or-butane'!$A$1:$AQ$27,COLUMN('BIFUbC-LPG-propane-or-butane'!U$1),FALSE))</f>
        <v>1</v>
      </c>
      <c r="V6">
        <f>IF(VLOOKUP('BIFUbC-LPG-propane-or-butane'!$A6,'BIFUbC-LPG-propane-or-butane'!$A$1:$AQ$27,COLUMN('BIFUbC-LPG-propane-or-butane'!V$1),FALSE)=0,1,VLOOKUP('BIFUbC-LPG-propane-or-butane'!$A6,'LPG propane or butane'!$A$2:$AQ$28,COLUMN('LPG propane or butane'!V$2),FALSE)/VLOOKUP('BIFUbC-LPG-propane-or-butane'!$A6,'BIFUbC-LPG-propane-or-butane'!$A$1:$AQ$27,COLUMN('BIFUbC-LPG-propane-or-butane'!V$1),FALSE))</f>
        <v>1</v>
      </c>
      <c r="W6">
        <f>IF(VLOOKUP('BIFUbC-LPG-propane-or-butane'!$A6,'BIFUbC-LPG-propane-or-butane'!$A$1:$AQ$27,COLUMN('BIFUbC-LPG-propane-or-butane'!W$1),FALSE)=0,1,VLOOKUP('BIFUbC-LPG-propane-or-butane'!$A6,'LPG propane or butane'!$A$2:$AQ$28,COLUMN('LPG propane or butane'!W$2),FALSE)/VLOOKUP('BIFUbC-LPG-propane-or-butane'!$A6,'BIFUbC-LPG-propane-or-butane'!$A$1:$AQ$27,COLUMN('BIFUbC-LPG-propane-or-butane'!W$1),FALSE))</f>
        <v>1</v>
      </c>
      <c r="X6">
        <f>IF(VLOOKUP('BIFUbC-LPG-propane-or-butane'!$A6,'BIFUbC-LPG-propane-or-butane'!$A$1:$AQ$27,COLUMN('BIFUbC-LPG-propane-or-butane'!X$1),FALSE)=0,1,VLOOKUP('BIFUbC-LPG-propane-or-butane'!$A6,'LPG propane or butane'!$A$2:$AQ$28,COLUMN('LPG propane or butane'!X$2),FALSE)/VLOOKUP('BIFUbC-LPG-propane-or-butane'!$A6,'BIFUbC-LPG-propane-or-butane'!$A$1:$AQ$27,COLUMN('BIFUbC-LPG-propane-or-butane'!X$1),FALSE))</f>
        <v>1</v>
      </c>
      <c r="Y6">
        <f>IF(VLOOKUP('BIFUbC-LPG-propane-or-butane'!$A6,'BIFUbC-LPG-propane-or-butane'!$A$1:$AQ$27,COLUMN('BIFUbC-LPG-propane-or-butane'!Y$1),FALSE)=0,1,VLOOKUP('BIFUbC-LPG-propane-or-butane'!$A6,'LPG propane or butane'!$A$2:$AQ$28,COLUMN('LPG propane or butane'!Y$2),FALSE)/VLOOKUP('BIFUbC-LPG-propane-or-butane'!$A6,'BIFUbC-LPG-propane-or-butane'!$A$1:$AQ$27,COLUMN('BIFUbC-LPG-propane-or-butane'!Y$1),FALSE))</f>
        <v>1</v>
      </c>
      <c r="Z6">
        <f>IF(VLOOKUP('BIFUbC-LPG-propane-or-butane'!$A6,'BIFUbC-LPG-propane-or-butane'!$A$1:$AQ$27,COLUMN('BIFUbC-LPG-propane-or-butane'!Z$1),FALSE)=0,1,VLOOKUP('BIFUbC-LPG-propane-or-butane'!$A6,'LPG propane or butane'!$A$2:$AQ$28,COLUMN('LPG propane or butane'!Z$2),FALSE)/VLOOKUP('BIFUbC-LPG-propane-or-butane'!$A6,'BIFUbC-LPG-propane-or-butane'!$A$1:$AQ$27,COLUMN('BIFUbC-LPG-propane-or-butane'!Z$1),FALSE))</f>
        <v>1</v>
      </c>
      <c r="AA6">
        <f>IF(VLOOKUP('BIFUbC-LPG-propane-or-butane'!$A6,'BIFUbC-LPG-propane-or-butane'!$A$1:$AQ$27,COLUMN('BIFUbC-LPG-propane-or-butane'!AA$1),FALSE)=0,1,VLOOKUP('BIFUbC-LPG-propane-or-butane'!$A6,'LPG propane or butane'!$A$2:$AQ$28,COLUMN('LPG propane or butane'!AA$2),FALSE)/VLOOKUP('BIFUbC-LPG-propane-or-butane'!$A6,'BIFUbC-LPG-propane-or-butane'!$A$1:$AQ$27,COLUMN('BIFUbC-LPG-propane-or-butane'!AA$1),FALSE))</f>
        <v>1</v>
      </c>
      <c r="AB6">
        <f>IF(VLOOKUP('BIFUbC-LPG-propane-or-butane'!$A6,'BIFUbC-LPG-propane-or-butane'!$A$1:$AQ$27,COLUMN('BIFUbC-LPG-propane-or-butane'!AB$1),FALSE)=0,1,VLOOKUP('BIFUbC-LPG-propane-or-butane'!$A6,'LPG propane or butane'!$A$2:$AQ$28,COLUMN('LPG propane or butane'!AB$2),FALSE)/VLOOKUP('BIFUbC-LPG-propane-or-butane'!$A6,'BIFUbC-LPG-propane-or-butane'!$A$1:$AQ$27,COLUMN('BIFUbC-LPG-propane-or-butane'!AB$1),FALSE))</f>
        <v>1</v>
      </c>
      <c r="AC6">
        <f>IF(VLOOKUP('BIFUbC-LPG-propane-or-butane'!$A6,'BIFUbC-LPG-propane-or-butane'!$A$1:$AQ$27,COLUMN('BIFUbC-LPG-propane-or-butane'!AC$1),FALSE)=0,1,VLOOKUP('BIFUbC-LPG-propane-or-butane'!$A6,'LPG propane or butane'!$A$2:$AQ$28,COLUMN('LPG propane or butane'!AC$2),FALSE)/VLOOKUP('BIFUbC-LPG-propane-or-butane'!$A6,'BIFUbC-LPG-propane-or-butane'!$A$1:$AQ$27,COLUMN('BIFUbC-LPG-propane-or-butane'!AC$1),FALSE))</f>
        <v>1</v>
      </c>
      <c r="AD6">
        <f>IF(VLOOKUP('BIFUbC-LPG-propane-or-butane'!$A6,'BIFUbC-LPG-propane-or-butane'!$A$1:$AQ$27,COLUMN('BIFUbC-LPG-propane-or-butane'!AD$1),FALSE)=0,1,VLOOKUP('BIFUbC-LPG-propane-or-butane'!$A6,'LPG propane or butane'!$A$2:$AQ$28,COLUMN('LPG propane or butane'!AD$2),FALSE)/VLOOKUP('BIFUbC-LPG-propane-or-butane'!$A6,'BIFUbC-LPG-propane-or-butane'!$A$1:$AQ$27,COLUMN('BIFUbC-LPG-propane-or-butane'!AD$1),FALSE))</f>
        <v>1</v>
      </c>
      <c r="AE6">
        <f>IF(VLOOKUP('BIFUbC-LPG-propane-or-butane'!$A6,'BIFUbC-LPG-propane-or-butane'!$A$1:$AQ$27,COLUMN('BIFUbC-LPG-propane-or-butane'!AE$1),FALSE)=0,1,VLOOKUP('BIFUbC-LPG-propane-or-butane'!$A6,'LPG propane or butane'!$A$2:$AQ$28,COLUMN('LPG propane or butane'!AE$2),FALSE)/VLOOKUP('BIFUbC-LPG-propane-or-butane'!$A6,'BIFUbC-LPG-propane-or-butane'!$A$1:$AQ$27,COLUMN('BIFUbC-LPG-propane-or-butane'!AE$1),FALSE))</f>
        <v>1</v>
      </c>
      <c r="AF6">
        <f>IF(VLOOKUP('BIFUbC-LPG-propane-or-butane'!$A6,'BIFUbC-LPG-propane-or-butane'!$A$1:$AQ$27,COLUMN('BIFUbC-LPG-propane-or-butane'!AF$1),FALSE)=0,1,VLOOKUP('BIFUbC-LPG-propane-or-butane'!$A6,'LPG propane or butane'!$A$2:$AQ$28,COLUMN('LPG propane or butane'!AF$2),FALSE)/VLOOKUP('BIFUbC-LPG-propane-or-butane'!$A6,'BIFUbC-LPG-propane-or-butane'!$A$1:$AQ$27,COLUMN('BIFUbC-LPG-propane-or-butane'!AF$1),FALSE))</f>
        <v>1</v>
      </c>
      <c r="AG6">
        <f>IF(VLOOKUP('BIFUbC-LPG-propane-or-butane'!$A6,'BIFUbC-LPG-propane-or-butane'!$A$1:$AQ$27,COLUMN('BIFUbC-LPG-propane-or-butane'!AG$1),FALSE)=0,1,VLOOKUP('BIFUbC-LPG-propane-or-butane'!$A6,'LPG propane or butane'!$A$2:$AQ$28,COLUMN('LPG propane or butane'!AG$2),FALSE)/VLOOKUP('BIFUbC-LPG-propane-or-butane'!$A6,'BIFUbC-LPG-propane-or-butane'!$A$1:$AQ$27,COLUMN('BIFUbC-LPG-propane-or-butane'!AG$1),FALSE))</f>
        <v>1</v>
      </c>
      <c r="AH6">
        <f>IF(VLOOKUP('BIFUbC-LPG-propane-or-butane'!$A6,'BIFUbC-LPG-propane-or-butane'!$A$1:$AQ$27,COLUMN('BIFUbC-LPG-propane-or-butane'!AH$1),FALSE)=0,1,VLOOKUP('BIFUbC-LPG-propane-or-butane'!$A6,'LPG propane or butane'!$A$2:$AQ$28,COLUMN('LPG propane or butane'!AH$2),FALSE)/VLOOKUP('BIFUbC-LPG-propane-or-butane'!$A6,'BIFUbC-LPG-propane-or-butane'!$A$1:$AQ$27,COLUMN('BIFUbC-LPG-propane-or-butane'!AH$1),FALSE))</f>
        <v>1</v>
      </c>
      <c r="AI6">
        <f>IF(VLOOKUP('BIFUbC-LPG-propane-or-butane'!$A6,'BIFUbC-LPG-propane-or-butane'!$A$1:$AQ$27,COLUMN('BIFUbC-LPG-propane-or-butane'!AI$1),FALSE)=0,1,VLOOKUP('BIFUbC-LPG-propane-or-butane'!$A6,'LPG propane or butane'!$A$2:$AQ$28,COLUMN('LPG propane or butane'!AI$2),FALSE)/VLOOKUP('BIFUbC-LPG-propane-or-butane'!$A6,'BIFUbC-LPG-propane-or-butane'!$A$1:$AQ$27,COLUMN('BIFUbC-LPG-propane-or-butane'!AI$1),FALSE))</f>
        <v>1</v>
      </c>
      <c r="AJ6">
        <f>IF(VLOOKUP('BIFUbC-LPG-propane-or-butane'!$A6,'BIFUbC-LPG-propane-or-butane'!$A$1:$AQ$27,COLUMN('BIFUbC-LPG-propane-or-butane'!AJ$1),FALSE)=0,1,VLOOKUP('BIFUbC-LPG-propane-or-butane'!$A6,'LPG propane or butane'!$A$2:$AQ$28,COLUMN('LPG propane or butane'!AJ$2),FALSE)/VLOOKUP('BIFUbC-LPG-propane-or-butane'!$A6,'BIFUbC-LPG-propane-or-butane'!$A$1:$AQ$27,COLUMN('BIFUbC-LPG-propane-or-butane'!AJ$1),FALSE))</f>
        <v>1</v>
      </c>
      <c r="AK6">
        <f>IF(VLOOKUP('BIFUbC-LPG-propane-or-butane'!$A6,'BIFUbC-LPG-propane-or-butane'!$A$1:$AQ$27,COLUMN('BIFUbC-LPG-propane-or-butane'!AK$1),FALSE)=0,1,VLOOKUP('BIFUbC-LPG-propane-or-butane'!$A6,'LPG propane or butane'!$A$2:$AQ$28,COLUMN('LPG propane or butane'!AK$2),FALSE)/VLOOKUP('BIFUbC-LPG-propane-or-butane'!$A6,'BIFUbC-LPG-propane-or-butane'!$A$1:$AQ$27,COLUMN('BIFUbC-LPG-propane-or-butane'!AK$1),FALSE))</f>
        <v>1</v>
      </c>
      <c r="AL6">
        <f>IF(VLOOKUP('BIFUbC-LPG-propane-or-butane'!$A6,'BIFUbC-LPG-propane-or-butane'!$A$1:$AQ$27,COLUMN('BIFUbC-LPG-propane-or-butane'!AL$1),FALSE)=0,1,VLOOKUP('BIFUbC-LPG-propane-or-butane'!$A6,'LPG propane or butane'!$A$2:$AQ$28,COLUMN('LPG propane or butane'!AL$2),FALSE)/VLOOKUP('BIFUbC-LPG-propane-or-butane'!$A6,'BIFUbC-LPG-propane-or-butane'!$A$1:$AQ$27,COLUMN('BIFUbC-LPG-propane-or-butane'!AL$1),FALSE))</f>
        <v>1</v>
      </c>
      <c r="AM6">
        <f>IF(VLOOKUP('BIFUbC-LPG-propane-or-butane'!$A6,'BIFUbC-LPG-propane-or-butane'!$A$1:$AQ$27,COLUMN('BIFUbC-LPG-propane-or-butane'!AM$1),FALSE)=0,1,VLOOKUP('BIFUbC-LPG-propane-or-butane'!$A6,'LPG propane or butane'!$A$2:$AQ$28,COLUMN('LPG propane or butane'!AM$2),FALSE)/VLOOKUP('BIFUbC-LPG-propane-or-butane'!$A6,'BIFUbC-LPG-propane-or-butane'!$A$1:$AQ$27,COLUMN('BIFUbC-LPG-propane-or-butane'!AM$1),FALSE))</f>
        <v>1</v>
      </c>
      <c r="AN6">
        <f>IF(VLOOKUP('BIFUbC-LPG-propane-or-butane'!$A6,'BIFUbC-LPG-propane-or-butane'!$A$1:$AQ$27,COLUMN('BIFUbC-LPG-propane-or-butane'!AN$1),FALSE)=0,1,VLOOKUP('BIFUbC-LPG-propane-or-butane'!$A6,'LPG propane or butane'!$A$2:$AQ$28,COLUMN('LPG propane or butane'!AN$2),FALSE)/VLOOKUP('BIFUbC-LPG-propane-or-butane'!$A6,'BIFUbC-LPG-propane-or-butane'!$A$1:$AQ$27,COLUMN('BIFUbC-LPG-propane-or-butane'!AN$1),FALSE))</f>
        <v>1</v>
      </c>
      <c r="AO6">
        <f>IF(VLOOKUP('BIFUbC-LPG-propane-or-butane'!$A6,'BIFUbC-LPG-propane-or-butane'!$A$1:$AQ$27,COLUMN('BIFUbC-LPG-propane-or-butane'!AO$1),FALSE)=0,1,VLOOKUP('BIFUbC-LPG-propane-or-butane'!$A6,'LPG propane or butane'!$A$2:$AQ$28,COLUMN('LPG propane or butane'!AO$2),FALSE)/VLOOKUP('BIFUbC-LPG-propane-or-butane'!$A6,'BIFUbC-LPG-propane-or-butane'!$A$1:$AQ$27,COLUMN('BIFUbC-LPG-propane-or-butane'!AO$1),FALSE))</f>
        <v>1</v>
      </c>
      <c r="AP6">
        <f>IF(VLOOKUP('BIFUbC-LPG-propane-or-butane'!$A6,'BIFUbC-LPG-propane-or-butane'!$A$1:$AQ$27,COLUMN('BIFUbC-LPG-propane-or-butane'!AP$1),FALSE)=0,1,VLOOKUP('BIFUbC-LPG-propane-or-butane'!$A6,'LPG propane or butane'!$A$2:$AQ$28,COLUMN('LPG propane or butane'!AP$2),FALSE)/VLOOKUP('BIFUbC-LPG-propane-or-butane'!$A6,'BIFUbC-LPG-propane-or-butane'!$A$1:$AQ$27,COLUMN('BIFUbC-LPG-propane-or-butane'!AP$1),FALSE))</f>
        <v>1</v>
      </c>
      <c r="AQ6">
        <f>IF(VLOOKUP('BIFUbC-LPG-propane-or-butane'!$A6,'BIFUbC-LPG-propane-or-butane'!$A$1:$AQ$27,COLUMN('BIFUbC-LPG-propane-or-butane'!AQ$1),FALSE)=0,1,VLOOKUP('BIFUbC-LPG-propane-or-butane'!$A6,'LPG propane or butane'!$A$2:$AQ$28,COLUMN('LPG propane or butane'!AQ$2),FALSE)/VLOOKUP('BIFUbC-LPG-propane-or-butane'!$A6,'BIFUbC-LPG-propane-or-butane'!$A$1:$AQ$27,COLUMN('BIFUbC-LPG-propane-or-butane'!AQ$1),FALSE))</f>
        <v>1</v>
      </c>
    </row>
    <row r="7" spans="1:43">
      <c r="A7" s="37" t="s">
        <v>621</v>
      </c>
      <c r="B7">
        <f>IF(VLOOKUP('BIFUbC-LPG-propane-or-butane'!$A7,'BIFUbC-LPG-propane-or-butane'!$A$1:$AQ$27,COLUMN('BIFUbC-LPG-propane-or-butane'!B$1),FALSE)=0,1,VLOOKUP('BIFUbC-LPG-propane-or-butane'!$A7,'LPG propane or butane'!$A$2:$AQ$28,COLUMN('LPG propane or butane'!B$2),FALSE)/VLOOKUP('BIFUbC-LPG-propane-or-butane'!$A7,'BIFUbC-LPG-propane-or-butane'!$A$1:$AQ$27,COLUMN('BIFUbC-LPG-propane-or-butane'!B$1),FALSE))</f>
        <v>1</v>
      </c>
      <c r="C7">
        <f>IF(VLOOKUP('BIFUbC-LPG-propane-or-butane'!$A7,'BIFUbC-LPG-propane-or-butane'!$A$1:$AQ$27,COLUMN('BIFUbC-LPG-propane-or-butane'!C$1),FALSE)=0,1,VLOOKUP('BIFUbC-LPG-propane-or-butane'!$A7,'LPG propane or butane'!$A$2:$AQ$28,COLUMN('LPG propane or butane'!C$2),FALSE)/VLOOKUP('BIFUbC-LPG-propane-or-butane'!$A7,'BIFUbC-LPG-propane-or-butane'!$A$1:$AQ$27,COLUMN('BIFUbC-LPG-propane-or-butane'!C$1),FALSE))</f>
        <v>1</v>
      </c>
      <c r="D7">
        <f>IF(VLOOKUP('BIFUbC-LPG-propane-or-butane'!$A7,'BIFUbC-LPG-propane-or-butane'!$A$1:$AQ$27,COLUMN('BIFUbC-LPG-propane-or-butane'!D$1),FALSE)=0,1,VLOOKUP('BIFUbC-LPG-propane-or-butane'!$A7,'LPG propane or butane'!$A$2:$AQ$28,COLUMN('LPG propane or butane'!D$2),FALSE)/VLOOKUP('BIFUbC-LPG-propane-or-butane'!$A7,'BIFUbC-LPG-propane-or-butane'!$A$1:$AQ$27,COLUMN('BIFUbC-LPG-propane-or-butane'!D$1),FALSE))</f>
        <v>1</v>
      </c>
      <c r="E7">
        <f>IF(VLOOKUP('BIFUbC-LPG-propane-or-butane'!$A7,'BIFUbC-LPG-propane-or-butane'!$A$1:$AQ$27,COLUMN('BIFUbC-LPG-propane-or-butane'!E$1),FALSE)=0,1,VLOOKUP('BIFUbC-LPG-propane-or-butane'!$A7,'LPG propane or butane'!$A$2:$AQ$28,COLUMN('LPG propane or butane'!E$2),FALSE)/VLOOKUP('BIFUbC-LPG-propane-or-butane'!$A7,'BIFUbC-LPG-propane-or-butane'!$A$1:$AQ$27,COLUMN('BIFUbC-LPG-propane-or-butane'!E$1),FALSE))</f>
        <v>1</v>
      </c>
      <c r="F7">
        <f>IF(VLOOKUP('BIFUbC-LPG-propane-or-butane'!$A7,'BIFUbC-LPG-propane-or-butane'!$A$1:$AQ$27,COLUMN('BIFUbC-LPG-propane-or-butane'!F$1),FALSE)=0,1,VLOOKUP('BIFUbC-LPG-propane-or-butane'!$A7,'LPG propane or butane'!$A$2:$AQ$28,COLUMN('LPG propane or butane'!F$2),FALSE)/VLOOKUP('BIFUbC-LPG-propane-or-butane'!$A7,'BIFUbC-LPG-propane-or-butane'!$A$1:$AQ$27,COLUMN('BIFUbC-LPG-propane-or-butane'!F$1),FALSE))</f>
        <v>1</v>
      </c>
      <c r="G7">
        <f>IF(VLOOKUP('BIFUbC-LPG-propane-or-butane'!$A7,'BIFUbC-LPG-propane-or-butane'!$A$1:$AQ$27,COLUMN('BIFUbC-LPG-propane-or-butane'!G$1),FALSE)=0,1,VLOOKUP('BIFUbC-LPG-propane-or-butane'!$A7,'LPG propane or butane'!$A$2:$AQ$28,COLUMN('LPG propane or butane'!G$2),FALSE)/VLOOKUP('BIFUbC-LPG-propane-or-butane'!$A7,'BIFUbC-LPG-propane-or-butane'!$A$1:$AQ$27,COLUMN('BIFUbC-LPG-propane-or-butane'!G$1),FALSE))</f>
        <v>1</v>
      </c>
      <c r="H7">
        <f>IF(VLOOKUP('BIFUbC-LPG-propane-or-butane'!$A7,'BIFUbC-LPG-propane-or-butane'!$A$1:$AQ$27,COLUMN('BIFUbC-LPG-propane-or-butane'!H$1),FALSE)=0,1,VLOOKUP('BIFUbC-LPG-propane-or-butane'!$A7,'LPG propane or butane'!$A$2:$AQ$28,COLUMN('LPG propane or butane'!H$2),FALSE)/VLOOKUP('BIFUbC-LPG-propane-or-butane'!$A7,'BIFUbC-LPG-propane-or-butane'!$A$1:$AQ$27,COLUMN('BIFUbC-LPG-propane-or-butane'!H$1),FALSE))</f>
        <v>1</v>
      </c>
      <c r="I7">
        <f>IF(VLOOKUP('BIFUbC-LPG-propane-or-butane'!$A7,'BIFUbC-LPG-propane-or-butane'!$A$1:$AQ$27,COLUMN('BIFUbC-LPG-propane-or-butane'!I$1),FALSE)=0,1,VLOOKUP('BIFUbC-LPG-propane-or-butane'!$A7,'LPG propane or butane'!$A$2:$AQ$28,COLUMN('LPG propane or butane'!I$2),FALSE)/VLOOKUP('BIFUbC-LPG-propane-or-butane'!$A7,'BIFUbC-LPG-propane-or-butane'!$A$1:$AQ$27,COLUMN('BIFUbC-LPG-propane-or-butane'!I$1),FALSE))</f>
        <v>1</v>
      </c>
      <c r="J7">
        <f>IF(VLOOKUP('BIFUbC-LPG-propane-or-butane'!$A7,'BIFUbC-LPG-propane-or-butane'!$A$1:$AQ$27,COLUMN('BIFUbC-LPG-propane-or-butane'!J$1),FALSE)=0,1,VLOOKUP('BIFUbC-LPG-propane-or-butane'!$A7,'LPG propane or butane'!$A$2:$AQ$28,COLUMN('LPG propane or butane'!J$2),FALSE)/VLOOKUP('BIFUbC-LPG-propane-or-butane'!$A7,'BIFUbC-LPG-propane-or-butane'!$A$1:$AQ$27,COLUMN('BIFUbC-LPG-propane-or-butane'!J$1),FALSE))</f>
        <v>1</v>
      </c>
      <c r="K7">
        <f>IF(VLOOKUP('BIFUbC-LPG-propane-or-butane'!$A7,'BIFUbC-LPG-propane-or-butane'!$A$1:$AQ$27,COLUMN('BIFUbC-LPG-propane-or-butane'!K$1),FALSE)=0,1,VLOOKUP('BIFUbC-LPG-propane-or-butane'!$A7,'LPG propane or butane'!$A$2:$AQ$28,COLUMN('LPG propane or butane'!K$2),FALSE)/VLOOKUP('BIFUbC-LPG-propane-or-butane'!$A7,'BIFUbC-LPG-propane-or-butane'!$A$1:$AQ$27,COLUMN('BIFUbC-LPG-propane-or-butane'!K$1),FALSE))</f>
        <v>1</v>
      </c>
      <c r="L7">
        <f>IF(VLOOKUP('BIFUbC-LPG-propane-or-butane'!$A7,'BIFUbC-LPG-propane-or-butane'!$A$1:$AQ$27,COLUMN('BIFUbC-LPG-propane-or-butane'!L$1),FALSE)=0,1,VLOOKUP('BIFUbC-LPG-propane-or-butane'!$A7,'LPG propane or butane'!$A$2:$AQ$28,COLUMN('LPG propane or butane'!L$2),FALSE)/VLOOKUP('BIFUbC-LPG-propane-or-butane'!$A7,'BIFUbC-LPG-propane-or-butane'!$A$1:$AQ$27,COLUMN('BIFUbC-LPG-propane-or-butane'!L$1),FALSE))</f>
        <v>1</v>
      </c>
      <c r="M7">
        <f>IF(VLOOKUP('BIFUbC-LPG-propane-or-butane'!$A7,'BIFUbC-LPG-propane-or-butane'!$A$1:$AQ$27,COLUMN('BIFUbC-LPG-propane-or-butane'!M$1),FALSE)=0,1,VLOOKUP('BIFUbC-LPG-propane-or-butane'!$A7,'LPG propane or butane'!$A$2:$AQ$28,COLUMN('LPG propane or butane'!M$2),FALSE)/VLOOKUP('BIFUbC-LPG-propane-or-butane'!$A7,'BIFUbC-LPG-propane-or-butane'!$A$1:$AQ$27,COLUMN('BIFUbC-LPG-propane-or-butane'!M$1),FALSE))</f>
        <v>1</v>
      </c>
      <c r="N7">
        <f>IF(VLOOKUP('BIFUbC-LPG-propane-or-butane'!$A7,'BIFUbC-LPG-propane-or-butane'!$A$1:$AQ$27,COLUMN('BIFUbC-LPG-propane-or-butane'!N$1),FALSE)=0,1,VLOOKUP('BIFUbC-LPG-propane-or-butane'!$A7,'LPG propane or butane'!$A$2:$AQ$28,COLUMN('LPG propane or butane'!N$2),FALSE)/VLOOKUP('BIFUbC-LPG-propane-or-butane'!$A7,'BIFUbC-LPG-propane-or-butane'!$A$1:$AQ$27,COLUMN('BIFUbC-LPG-propane-or-butane'!N$1),FALSE))</f>
        <v>1</v>
      </c>
      <c r="O7">
        <f>IF(VLOOKUP('BIFUbC-LPG-propane-or-butane'!$A7,'BIFUbC-LPG-propane-or-butane'!$A$1:$AQ$27,COLUMN('BIFUbC-LPG-propane-or-butane'!O$1),FALSE)=0,1,VLOOKUP('BIFUbC-LPG-propane-or-butane'!$A7,'LPG propane or butane'!$A$2:$AQ$28,COLUMN('LPG propane or butane'!O$2),FALSE)/VLOOKUP('BIFUbC-LPG-propane-or-butane'!$A7,'BIFUbC-LPG-propane-or-butane'!$A$1:$AQ$27,COLUMN('BIFUbC-LPG-propane-or-butane'!O$1),FALSE))</f>
        <v>1</v>
      </c>
      <c r="P7">
        <f>IF(VLOOKUP('BIFUbC-LPG-propane-or-butane'!$A7,'BIFUbC-LPG-propane-or-butane'!$A$1:$AQ$27,COLUMN('BIFUbC-LPG-propane-or-butane'!P$1),FALSE)=0,1,VLOOKUP('BIFUbC-LPG-propane-or-butane'!$A7,'LPG propane or butane'!$A$2:$AQ$28,COLUMN('LPG propane or butane'!P$2),FALSE)/VLOOKUP('BIFUbC-LPG-propane-or-butane'!$A7,'BIFUbC-LPG-propane-or-butane'!$A$1:$AQ$27,COLUMN('BIFUbC-LPG-propane-or-butane'!P$1),FALSE))</f>
        <v>1</v>
      </c>
      <c r="Q7">
        <f>IF(VLOOKUP('BIFUbC-LPG-propane-or-butane'!$A7,'BIFUbC-LPG-propane-or-butane'!$A$1:$AQ$27,COLUMN('BIFUbC-LPG-propane-or-butane'!Q$1),FALSE)=0,1,VLOOKUP('BIFUbC-LPG-propane-or-butane'!$A7,'LPG propane or butane'!$A$2:$AQ$28,COLUMN('LPG propane or butane'!Q$2),FALSE)/VLOOKUP('BIFUbC-LPG-propane-or-butane'!$A7,'BIFUbC-LPG-propane-or-butane'!$A$1:$AQ$27,COLUMN('BIFUbC-LPG-propane-or-butane'!Q$1),FALSE))</f>
        <v>1</v>
      </c>
      <c r="R7">
        <f>IF(VLOOKUP('BIFUbC-LPG-propane-or-butane'!$A7,'BIFUbC-LPG-propane-or-butane'!$A$1:$AQ$27,COLUMN('BIFUbC-LPG-propane-or-butane'!R$1),FALSE)=0,1,VLOOKUP('BIFUbC-LPG-propane-or-butane'!$A7,'LPG propane or butane'!$A$2:$AQ$28,COLUMN('LPG propane or butane'!R$2),FALSE)/VLOOKUP('BIFUbC-LPG-propane-or-butane'!$A7,'BIFUbC-LPG-propane-or-butane'!$A$1:$AQ$27,COLUMN('BIFUbC-LPG-propane-or-butane'!R$1),FALSE))</f>
        <v>1</v>
      </c>
      <c r="S7">
        <f>IF(VLOOKUP('BIFUbC-LPG-propane-or-butane'!$A7,'BIFUbC-LPG-propane-or-butane'!$A$1:$AQ$27,COLUMN('BIFUbC-LPG-propane-or-butane'!S$1),FALSE)=0,1,VLOOKUP('BIFUbC-LPG-propane-or-butane'!$A7,'LPG propane or butane'!$A$2:$AQ$28,COLUMN('LPG propane or butane'!S$2),FALSE)/VLOOKUP('BIFUbC-LPG-propane-or-butane'!$A7,'BIFUbC-LPG-propane-or-butane'!$A$1:$AQ$27,COLUMN('BIFUbC-LPG-propane-or-butane'!S$1),FALSE))</f>
        <v>1</v>
      </c>
      <c r="T7">
        <f>IF(VLOOKUP('BIFUbC-LPG-propane-or-butane'!$A7,'BIFUbC-LPG-propane-or-butane'!$A$1:$AQ$27,COLUMN('BIFUbC-LPG-propane-or-butane'!T$1),FALSE)=0,1,VLOOKUP('BIFUbC-LPG-propane-or-butane'!$A7,'LPG propane or butane'!$A$2:$AQ$28,COLUMN('LPG propane or butane'!T$2),FALSE)/VLOOKUP('BIFUbC-LPG-propane-or-butane'!$A7,'BIFUbC-LPG-propane-or-butane'!$A$1:$AQ$27,COLUMN('BIFUbC-LPG-propane-or-butane'!T$1),FALSE))</f>
        <v>1</v>
      </c>
      <c r="U7">
        <f>IF(VLOOKUP('BIFUbC-LPG-propane-or-butane'!$A7,'BIFUbC-LPG-propane-or-butane'!$A$1:$AQ$27,COLUMN('BIFUbC-LPG-propane-or-butane'!U$1),FALSE)=0,1,VLOOKUP('BIFUbC-LPG-propane-or-butane'!$A7,'LPG propane or butane'!$A$2:$AQ$28,COLUMN('LPG propane or butane'!U$2),FALSE)/VLOOKUP('BIFUbC-LPG-propane-or-butane'!$A7,'BIFUbC-LPG-propane-or-butane'!$A$1:$AQ$27,COLUMN('BIFUbC-LPG-propane-or-butane'!U$1),FALSE))</f>
        <v>1</v>
      </c>
      <c r="V7">
        <f>IF(VLOOKUP('BIFUbC-LPG-propane-or-butane'!$A7,'BIFUbC-LPG-propane-or-butane'!$A$1:$AQ$27,COLUMN('BIFUbC-LPG-propane-or-butane'!V$1),FALSE)=0,1,VLOOKUP('BIFUbC-LPG-propane-or-butane'!$A7,'LPG propane or butane'!$A$2:$AQ$28,COLUMN('LPG propane or butane'!V$2),FALSE)/VLOOKUP('BIFUbC-LPG-propane-or-butane'!$A7,'BIFUbC-LPG-propane-or-butane'!$A$1:$AQ$27,COLUMN('BIFUbC-LPG-propane-or-butane'!V$1),FALSE))</f>
        <v>1</v>
      </c>
      <c r="W7">
        <f>IF(VLOOKUP('BIFUbC-LPG-propane-or-butane'!$A7,'BIFUbC-LPG-propane-or-butane'!$A$1:$AQ$27,COLUMN('BIFUbC-LPG-propane-or-butane'!W$1),FALSE)=0,1,VLOOKUP('BIFUbC-LPG-propane-or-butane'!$A7,'LPG propane or butane'!$A$2:$AQ$28,COLUMN('LPG propane or butane'!W$2),FALSE)/VLOOKUP('BIFUbC-LPG-propane-or-butane'!$A7,'BIFUbC-LPG-propane-or-butane'!$A$1:$AQ$27,COLUMN('BIFUbC-LPG-propane-or-butane'!W$1),FALSE))</f>
        <v>1</v>
      </c>
      <c r="X7">
        <f>IF(VLOOKUP('BIFUbC-LPG-propane-or-butane'!$A7,'BIFUbC-LPG-propane-or-butane'!$A$1:$AQ$27,COLUMN('BIFUbC-LPG-propane-or-butane'!X$1),FALSE)=0,1,VLOOKUP('BIFUbC-LPG-propane-or-butane'!$A7,'LPG propane or butane'!$A$2:$AQ$28,COLUMN('LPG propane or butane'!X$2),FALSE)/VLOOKUP('BIFUbC-LPG-propane-or-butane'!$A7,'BIFUbC-LPG-propane-or-butane'!$A$1:$AQ$27,COLUMN('BIFUbC-LPG-propane-or-butane'!X$1),FALSE))</f>
        <v>1</v>
      </c>
      <c r="Y7">
        <f>IF(VLOOKUP('BIFUbC-LPG-propane-or-butane'!$A7,'BIFUbC-LPG-propane-or-butane'!$A$1:$AQ$27,COLUMN('BIFUbC-LPG-propane-or-butane'!Y$1),FALSE)=0,1,VLOOKUP('BIFUbC-LPG-propane-or-butane'!$A7,'LPG propane or butane'!$A$2:$AQ$28,COLUMN('LPG propane or butane'!Y$2),FALSE)/VLOOKUP('BIFUbC-LPG-propane-or-butane'!$A7,'BIFUbC-LPG-propane-or-butane'!$A$1:$AQ$27,COLUMN('BIFUbC-LPG-propane-or-butane'!Y$1),FALSE))</f>
        <v>1</v>
      </c>
      <c r="Z7">
        <f>IF(VLOOKUP('BIFUbC-LPG-propane-or-butane'!$A7,'BIFUbC-LPG-propane-or-butane'!$A$1:$AQ$27,COLUMN('BIFUbC-LPG-propane-or-butane'!Z$1),FALSE)=0,1,VLOOKUP('BIFUbC-LPG-propane-or-butane'!$A7,'LPG propane or butane'!$A$2:$AQ$28,COLUMN('LPG propane or butane'!Z$2),FALSE)/VLOOKUP('BIFUbC-LPG-propane-or-butane'!$A7,'BIFUbC-LPG-propane-or-butane'!$A$1:$AQ$27,COLUMN('BIFUbC-LPG-propane-or-butane'!Z$1),FALSE))</f>
        <v>1</v>
      </c>
      <c r="AA7">
        <f>IF(VLOOKUP('BIFUbC-LPG-propane-or-butane'!$A7,'BIFUbC-LPG-propane-or-butane'!$A$1:$AQ$27,COLUMN('BIFUbC-LPG-propane-or-butane'!AA$1),FALSE)=0,1,VLOOKUP('BIFUbC-LPG-propane-or-butane'!$A7,'LPG propane or butane'!$A$2:$AQ$28,COLUMN('LPG propane or butane'!AA$2),FALSE)/VLOOKUP('BIFUbC-LPG-propane-or-butane'!$A7,'BIFUbC-LPG-propane-or-butane'!$A$1:$AQ$27,COLUMN('BIFUbC-LPG-propane-or-butane'!AA$1),FALSE))</f>
        <v>1</v>
      </c>
      <c r="AB7">
        <f>IF(VLOOKUP('BIFUbC-LPG-propane-or-butane'!$A7,'BIFUbC-LPG-propane-or-butane'!$A$1:$AQ$27,COLUMN('BIFUbC-LPG-propane-or-butane'!AB$1),FALSE)=0,1,VLOOKUP('BIFUbC-LPG-propane-or-butane'!$A7,'LPG propane or butane'!$A$2:$AQ$28,COLUMN('LPG propane or butane'!AB$2),FALSE)/VLOOKUP('BIFUbC-LPG-propane-or-butane'!$A7,'BIFUbC-LPG-propane-or-butane'!$A$1:$AQ$27,COLUMN('BIFUbC-LPG-propane-or-butane'!AB$1),FALSE))</f>
        <v>1</v>
      </c>
      <c r="AC7">
        <f>IF(VLOOKUP('BIFUbC-LPG-propane-or-butane'!$A7,'BIFUbC-LPG-propane-or-butane'!$A$1:$AQ$27,COLUMN('BIFUbC-LPG-propane-or-butane'!AC$1),FALSE)=0,1,VLOOKUP('BIFUbC-LPG-propane-or-butane'!$A7,'LPG propane or butane'!$A$2:$AQ$28,COLUMN('LPG propane or butane'!AC$2),FALSE)/VLOOKUP('BIFUbC-LPG-propane-or-butane'!$A7,'BIFUbC-LPG-propane-or-butane'!$A$1:$AQ$27,COLUMN('BIFUbC-LPG-propane-or-butane'!AC$1),FALSE))</f>
        <v>1</v>
      </c>
      <c r="AD7">
        <f>IF(VLOOKUP('BIFUbC-LPG-propane-or-butane'!$A7,'BIFUbC-LPG-propane-or-butane'!$A$1:$AQ$27,COLUMN('BIFUbC-LPG-propane-or-butane'!AD$1),FALSE)=0,1,VLOOKUP('BIFUbC-LPG-propane-or-butane'!$A7,'LPG propane or butane'!$A$2:$AQ$28,COLUMN('LPG propane or butane'!AD$2),FALSE)/VLOOKUP('BIFUbC-LPG-propane-or-butane'!$A7,'BIFUbC-LPG-propane-or-butane'!$A$1:$AQ$27,COLUMN('BIFUbC-LPG-propane-or-butane'!AD$1),FALSE))</f>
        <v>1</v>
      </c>
      <c r="AE7">
        <f>IF(VLOOKUP('BIFUbC-LPG-propane-or-butane'!$A7,'BIFUbC-LPG-propane-or-butane'!$A$1:$AQ$27,COLUMN('BIFUbC-LPG-propane-or-butane'!AE$1),FALSE)=0,1,VLOOKUP('BIFUbC-LPG-propane-or-butane'!$A7,'LPG propane or butane'!$A$2:$AQ$28,COLUMN('LPG propane or butane'!AE$2),FALSE)/VLOOKUP('BIFUbC-LPG-propane-or-butane'!$A7,'BIFUbC-LPG-propane-or-butane'!$A$1:$AQ$27,COLUMN('BIFUbC-LPG-propane-or-butane'!AE$1),FALSE))</f>
        <v>1</v>
      </c>
      <c r="AF7">
        <f>IF(VLOOKUP('BIFUbC-LPG-propane-or-butane'!$A7,'BIFUbC-LPG-propane-or-butane'!$A$1:$AQ$27,COLUMN('BIFUbC-LPG-propane-or-butane'!AF$1),FALSE)=0,1,VLOOKUP('BIFUbC-LPG-propane-or-butane'!$A7,'LPG propane or butane'!$A$2:$AQ$28,COLUMN('LPG propane or butane'!AF$2),FALSE)/VLOOKUP('BIFUbC-LPG-propane-or-butane'!$A7,'BIFUbC-LPG-propane-or-butane'!$A$1:$AQ$27,COLUMN('BIFUbC-LPG-propane-or-butane'!AF$1),FALSE))</f>
        <v>1</v>
      </c>
      <c r="AG7">
        <f>IF(VLOOKUP('BIFUbC-LPG-propane-or-butane'!$A7,'BIFUbC-LPG-propane-or-butane'!$A$1:$AQ$27,COLUMN('BIFUbC-LPG-propane-or-butane'!AG$1),FALSE)=0,1,VLOOKUP('BIFUbC-LPG-propane-or-butane'!$A7,'LPG propane or butane'!$A$2:$AQ$28,COLUMN('LPG propane or butane'!AG$2),FALSE)/VLOOKUP('BIFUbC-LPG-propane-or-butane'!$A7,'BIFUbC-LPG-propane-or-butane'!$A$1:$AQ$27,COLUMN('BIFUbC-LPG-propane-or-butane'!AG$1),FALSE))</f>
        <v>1</v>
      </c>
      <c r="AH7">
        <f>IF(VLOOKUP('BIFUbC-LPG-propane-or-butane'!$A7,'BIFUbC-LPG-propane-or-butane'!$A$1:$AQ$27,COLUMN('BIFUbC-LPG-propane-or-butane'!AH$1),FALSE)=0,1,VLOOKUP('BIFUbC-LPG-propane-or-butane'!$A7,'LPG propane or butane'!$A$2:$AQ$28,COLUMN('LPG propane or butane'!AH$2),FALSE)/VLOOKUP('BIFUbC-LPG-propane-or-butane'!$A7,'BIFUbC-LPG-propane-or-butane'!$A$1:$AQ$27,COLUMN('BIFUbC-LPG-propane-or-butane'!AH$1),FALSE))</f>
        <v>1</v>
      </c>
      <c r="AI7">
        <f>IF(VLOOKUP('BIFUbC-LPG-propane-or-butane'!$A7,'BIFUbC-LPG-propane-or-butane'!$A$1:$AQ$27,COLUMN('BIFUbC-LPG-propane-or-butane'!AI$1),FALSE)=0,1,VLOOKUP('BIFUbC-LPG-propane-or-butane'!$A7,'LPG propane or butane'!$A$2:$AQ$28,COLUMN('LPG propane or butane'!AI$2),FALSE)/VLOOKUP('BIFUbC-LPG-propane-or-butane'!$A7,'BIFUbC-LPG-propane-or-butane'!$A$1:$AQ$27,COLUMN('BIFUbC-LPG-propane-or-butane'!AI$1),FALSE))</f>
        <v>1</v>
      </c>
      <c r="AJ7">
        <f>IF(VLOOKUP('BIFUbC-LPG-propane-or-butane'!$A7,'BIFUbC-LPG-propane-or-butane'!$A$1:$AQ$27,COLUMN('BIFUbC-LPG-propane-or-butane'!AJ$1),FALSE)=0,1,VLOOKUP('BIFUbC-LPG-propane-or-butane'!$A7,'LPG propane or butane'!$A$2:$AQ$28,COLUMN('LPG propane or butane'!AJ$2),FALSE)/VLOOKUP('BIFUbC-LPG-propane-or-butane'!$A7,'BIFUbC-LPG-propane-or-butane'!$A$1:$AQ$27,COLUMN('BIFUbC-LPG-propane-or-butane'!AJ$1),FALSE))</f>
        <v>1</v>
      </c>
      <c r="AK7">
        <f>IF(VLOOKUP('BIFUbC-LPG-propane-or-butane'!$A7,'BIFUbC-LPG-propane-or-butane'!$A$1:$AQ$27,COLUMN('BIFUbC-LPG-propane-or-butane'!AK$1),FALSE)=0,1,VLOOKUP('BIFUbC-LPG-propane-or-butane'!$A7,'LPG propane or butane'!$A$2:$AQ$28,COLUMN('LPG propane or butane'!AK$2),FALSE)/VLOOKUP('BIFUbC-LPG-propane-or-butane'!$A7,'BIFUbC-LPG-propane-or-butane'!$A$1:$AQ$27,COLUMN('BIFUbC-LPG-propane-or-butane'!AK$1),FALSE))</f>
        <v>1</v>
      </c>
      <c r="AL7">
        <f>IF(VLOOKUP('BIFUbC-LPG-propane-or-butane'!$A7,'BIFUbC-LPG-propane-or-butane'!$A$1:$AQ$27,COLUMN('BIFUbC-LPG-propane-or-butane'!AL$1),FALSE)=0,1,VLOOKUP('BIFUbC-LPG-propane-or-butane'!$A7,'LPG propane or butane'!$A$2:$AQ$28,COLUMN('LPG propane or butane'!AL$2),FALSE)/VLOOKUP('BIFUbC-LPG-propane-or-butane'!$A7,'BIFUbC-LPG-propane-or-butane'!$A$1:$AQ$27,COLUMN('BIFUbC-LPG-propane-or-butane'!AL$1),FALSE))</f>
        <v>1</v>
      </c>
      <c r="AM7">
        <f>IF(VLOOKUP('BIFUbC-LPG-propane-or-butane'!$A7,'BIFUbC-LPG-propane-or-butane'!$A$1:$AQ$27,COLUMN('BIFUbC-LPG-propane-or-butane'!AM$1),FALSE)=0,1,VLOOKUP('BIFUbC-LPG-propane-or-butane'!$A7,'LPG propane or butane'!$A$2:$AQ$28,COLUMN('LPG propane or butane'!AM$2),FALSE)/VLOOKUP('BIFUbC-LPG-propane-or-butane'!$A7,'BIFUbC-LPG-propane-or-butane'!$A$1:$AQ$27,COLUMN('BIFUbC-LPG-propane-or-butane'!AM$1),FALSE))</f>
        <v>1</v>
      </c>
      <c r="AN7">
        <f>IF(VLOOKUP('BIFUbC-LPG-propane-or-butane'!$A7,'BIFUbC-LPG-propane-or-butane'!$A$1:$AQ$27,COLUMN('BIFUbC-LPG-propane-or-butane'!AN$1),FALSE)=0,1,VLOOKUP('BIFUbC-LPG-propane-or-butane'!$A7,'LPG propane or butane'!$A$2:$AQ$28,COLUMN('LPG propane or butane'!AN$2),FALSE)/VLOOKUP('BIFUbC-LPG-propane-or-butane'!$A7,'BIFUbC-LPG-propane-or-butane'!$A$1:$AQ$27,COLUMN('BIFUbC-LPG-propane-or-butane'!AN$1),FALSE))</f>
        <v>1</v>
      </c>
      <c r="AO7">
        <f>IF(VLOOKUP('BIFUbC-LPG-propane-or-butane'!$A7,'BIFUbC-LPG-propane-or-butane'!$A$1:$AQ$27,COLUMN('BIFUbC-LPG-propane-or-butane'!AO$1),FALSE)=0,1,VLOOKUP('BIFUbC-LPG-propane-or-butane'!$A7,'LPG propane or butane'!$A$2:$AQ$28,COLUMN('LPG propane or butane'!AO$2),FALSE)/VLOOKUP('BIFUbC-LPG-propane-or-butane'!$A7,'BIFUbC-LPG-propane-or-butane'!$A$1:$AQ$27,COLUMN('BIFUbC-LPG-propane-or-butane'!AO$1),FALSE))</f>
        <v>1</v>
      </c>
      <c r="AP7">
        <f>IF(VLOOKUP('BIFUbC-LPG-propane-or-butane'!$A7,'BIFUbC-LPG-propane-or-butane'!$A$1:$AQ$27,COLUMN('BIFUbC-LPG-propane-or-butane'!AP$1),FALSE)=0,1,VLOOKUP('BIFUbC-LPG-propane-or-butane'!$A7,'LPG propane or butane'!$A$2:$AQ$28,COLUMN('LPG propane or butane'!AP$2),FALSE)/VLOOKUP('BIFUbC-LPG-propane-or-butane'!$A7,'BIFUbC-LPG-propane-or-butane'!$A$1:$AQ$27,COLUMN('BIFUbC-LPG-propane-or-butane'!AP$1),FALSE))</f>
        <v>1</v>
      </c>
      <c r="AQ7">
        <f>IF(VLOOKUP('BIFUbC-LPG-propane-or-butane'!$A7,'BIFUbC-LPG-propane-or-butane'!$A$1:$AQ$27,COLUMN('BIFUbC-LPG-propane-or-butane'!AQ$1),FALSE)=0,1,VLOOKUP('BIFUbC-LPG-propane-or-butane'!$A7,'LPG propane or butane'!$A$2:$AQ$28,COLUMN('LPG propane or butane'!AQ$2),FALSE)/VLOOKUP('BIFUbC-LPG-propane-or-butane'!$A7,'BIFUbC-LPG-propane-or-butane'!$A$1:$AQ$27,COLUMN('BIFUbC-LPG-propane-or-butane'!AQ$1),FALSE))</f>
        <v>1</v>
      </c>
    </row>
    <row r="8" spans="1:43">
      <c r="A8" s="37" t="s">
        <v>622</v>
      </c>
      <c r="B8">
        <f>IF(VLOOKUP('BIFUbC-LPG-propane-or-butane'!$A8,'BIFUbC-LPG-propane-or-butane'!$A$1:$AQ$27,COLUMN('BIFUbC-LPG-propane-or-butane'!B$1),FALSE)=0,1,VLOOKUP('BIFUbC-LPG-propane-or-butane'!$A8,'LPG propane or butane'!$A$2:$AQ$28,COLUMN('LPG propane or butane'!B$2),FALSE)/VLOOKUP('BIFUbC-LPG-propane-or-butane'!$A8,'BIFUbC-LPG-propane-or-butane'!$A$1:$AQ$27,COLUMN('BIFUbC-LPG-propane-or-butane'!B$1),FALSE))</f>
        <v>1</v>
      </c>
      <c r="C8">
        <f>IF(VLOOKUP('BIFUbC-LPG-propane-or-butane'!$A8,'BIFUbC-LPG-propane-or-butane'!$A$1:$AQ$27,COLUMN('BIFUbC-LPG-propane-or-butane'!C$1),FALSE)=0,1,VLOOKUP('BIFUbC-LPG-propane-or-butane'!$A8,'LPG propane or butane'!$A$2:$AQ$28,COLUMN('LPG propane or butane'!C$2),FALSE)/VLOOKUP('BIFUbC-LPG-propane-or-butane'!$A8,'BIFUbC-LPG-propane-or-butane'!$A$1:$AQ$27,COLUMN('BIFUbC-LPG-propane-or-butane'!C$1),FALSE))</f>
        <v>1</v>
      </c>
      <c r="D8">
        <f>IF(VLOOKUP('BIFUbC-LPG-propane-or-butane'!$A8,'BIFUbC-LPG-propane-or-butane'!$A$1:$AQ$27,COLUMN('BIFUbC-LPG-propane-or-butane'!D$1),FALSE)=0,1,VLOOKUP('BIFUbC-LPG-propane-or-butane'!$A8,'LPG propane or butane'!$A$2:$AQ$28,COLUMN('LPG propane or butane'!D$2),FALSE)/VLOOKUP('BIFUbC-LPG-propane-or-butane'!$A8,'BIFUbC-LPG-propane-or-butane'!$A$1:$AQ$27,COLUMN('BIFUbC-LPG-propane-or-butane'!D$1),FALSE))</f>
        <v>1</v>
      </c>
      <c r="E8">
        <f>IF(VLOOKUP('BIFUbC-LPG-propane-or-butane'!$A8,'BIFUbC-LPG-propane-or-butane'!$A$1:$AQ$27,COLUMN('BIFUbC-LPG-propane-or-butane'!E$1),FALSE)=0,1,VLOOKUP('BIFUbC-LPG-propane-or-butane'!$A8,'LPG propane or butane'!$A$2:$AQ$28,COLUMN('LPG propane or butane'!E$2),FALSE)/VLOOKUP('BIFUbC-LPG-propane-or-butane'!$A8,'BIFUbC-LPG-propane-or-butane'!$A$1:$AQ$27,COLUMN('BIFUbC-LPG-propane-or-butane'!E$1),FALSE))</f>
        <v>1</v>
      </c>
      <c r="F8">
        <f>IF(VLOOKUP('BIFUbC-LPG-propane-or-butane'!$A8,'BIFUbC-LPG-propane-or-butane'!$A$1:$AQ$27,COLUMN('BIFUbC-LPG-propane-or-butane'!F$1),FALSE)=0,1,VLOOKUP('BIFUbC-LPG-propane-or-butane'!$A8,'LPG propane or butane'!$A$2:$AQ$28,COLUMN('LPG propane or butane'!F$2),FALSE)/VLOOKUP('BIFUbC-LPG-propane-or-butane'!$A8,'BIFUbC-LPG-propane-or-butane'!$A$1:$AQ$27,COLUMN('BIFUbC-LPG-propane-or-butane'!F$1),FALSE))</f>
        <v>1</v>
      </c>
      <c r="G8">
        <f>IF(VLOOKUP('BIFUbC-LPG-propane-or-butane'!$A8,'BIFUbC-LPG-propane-or-butane'!$A$1:$AQ$27,COLUMN('BIFUbC-LPG-propane-or-butane'!G$1),FALSE)=0,1,VLOOKUP('BIFUbC-LPG-propane-or-butane'!$A8,'LPG propane or butane'!$A$2:$AQ$28,COLUMN('LPG propane or butane'!G$2),FALSE)/VLOOKUP('BIFUbC-LPG-propane-or-butane'!$A8,'BIFUbC-LPG-propane-or-butane'!$A$1:$AQ$27,COLUMN('BIFUbC-LPG-propane-or-butane'!G$1),FALSE))</f>
        <v>1</v>
      </c>
      <c r="H8">
        <f>IF(VLOOKUP('BIFUbC-LPG-propane-or-butane'!$A8,'BIFUbC-LPG-propane-or-butane'!$A$1:$AQ$27,COLUMN('BIFUbC-LPG-propane-or-butane'!H$1),FALSE)=0,1,VLOOKUP('BIFUbC-LPG-propane-or-butane'!$A8,'LPG propane or butane'!$A$2:$AQ$28,COLUMN('LPG propane or butane'!H$2),FALSE)/VLOOKUP('BIFUbC-LPG-propane-or-butane'!$A8,'BIFUbC-LPG-propane-or-butane'!$A$1:$AQ$27,COLUMN('BIFUbC-LPG-propane-or-butane'!H$1),FALSE))</f>
        <v>1</v>
      </c>
      <c r="I8">
        <f>IF(VLOOKUP('BIFUbC-LPG-propane-or-butane'!$A8,'BIFUbC-LPG-propane-or-butane'!$A$1:$AQ$27,COLUMN('BIFUbC-LPG-propane-or-butane'!I$1),FALSE)=0,1,VLOOKUP('BIFUbC-LPG-propane-or-butane'!$A8,'LPG propane or butane'!$A$2:$AQ$28,COLUMN('LPG propane or butane'!I$2),FALSE)/VLOOKUP('BIFUbC-LPG-propane-or-butane'!$A8,'BIFUbC-LPG-propane-or-butane'!$A$1:$AQ$27,COLUMN('BIFUbC-LPG-propane-or-butane'!I$1),FALSE))</f>
        <v>1</v>
      </c>
      <c r="J8">
        <f>IF(VLOOKUP('BIFUbC-LPG-propane-or-butane'!$A8,'BIFUbC-LPG-propane-or-butane'!$A$1:$AQ$27,COLUMN('BIFUbC-LPG-propane-or-butane'!J$1),FALSE)=0,1,VLOOKUP('BIFUbC-LPG-propane-or-butane'!$A8,'LPG propane or butane'!$A$2:$AQ$28,COLUMN('LPG propane or butane'!J$2),FALSE)/VLOOKUP('BIFUbC-LPG-propane-or-butane'!$A8,'BIFUbC-LPG-propane-or-butane'!$A$1:$AQ$27,COLUMN('BIFUbC-LPG-propane-or-butane'!J$1),FALSE))</f>
        <v>1</v>
      </c>
      <c r="K8">
        <f>IF(VLOOKUP('BIFUbC-LPG-propane-or-butane'!$A8,'BIFUbC-LPG-propane-or-butane'!$A$1:$AQ$27,COLUMN('BIFUbC-LPG-propane-or-butane'!K$1),FALSE)=0,1,VLOOKUP('BIFUbC-LPG-propane-or-butane'!$A8,'LPG propane or butane'!$A$2:$AQ$28,COLUMN('LPG propane or butane'!K$2),FALSE)/VLOOKUP('BIFUbC-LPG-propane-or-butane'!$A8,'BIFUbC-LPG-propane-or-butane'!$A$1:$AQ$27,COLUMN('BIFUbC-LPG-propane-or-butane'!K$1),FALSE))</f>
        <v>1</v>
      </c>
      <c r="L8">
        <f>IF(VLOOKUP('BIFUbC-LPG-propane-or-butane'!$A8,'BIFUbC-LPG-propane-or-butane'!$A$1:$AQ$27,COLUMN('BIFUbC-LPG-propane-or-butane'!L$1),FALSE)=0,1,VLOOKUP('BIFUbC-LPG-propane-or-butane'!$A8,'LPG propane or butane'!$A$2:$AQ$28,COLUMN('LPG propane or butane'!L$2),FALSE)/VLOOKUP('BIFUbC-LPG-propane-or-butane'!$A8,'BIFUbC-LPG-propane-or-butane'!$A$1:$AQ$27,COLUMN('BIFUbC-LPG-propane-or-butane'!L$1),FALSE))</f>
        <v>1</v>
      </c>
      <c r="M8">
        <f>IF(VLOOKUP('BIFUbC-LPG-propane-or-butane'!$A8,'BIFUbC-LPG-propane-or-butane'!$A$1:$AQ$27,COLUMN('BIFUbC-LPG-propane-or-butane'!M$1),FALSE)=0,1,VLOOKUP('BIFUbC-LPG-propane-or-butane'!$A8,'LPG propane or butane'!$A$2:$AQ$28,COLUMN('LPG propane or butane'!M$2),FALSE)/VLOOKUP('BIFUbC-LPG-propane-or-butane'!$A8,'BIFUbC-LPG-propane-or-butane'!$A$1:$AQ$27,COLUMN('BIFUbC-LPG-propane-or-butane'!M$1),FALSE))</f>
        <v>1</v>
      </c>
      <c r="N8">
        <f>IF(VLOOKUP('BIFUbC-LPG-propane-or-butane'!$A8,'BIFUbC-LPG-propane-or-butane'!$A$1:$AQ$27,COLUMN('BIFUbC-LPG-propane-or-butane'!N$1),FALSE)=0,1,VLOOKUP('BIFUbC-LPG-propane-or-butane'!$A8,'LPG propane or butane'!$A$2:$AQ$28,COLUMN('LPG propane or butane'!N$2),FALSE)/VLOOKUP('BIFUbC-LPG-propane-or-butane'!$A8,'BIFUbC-LPG-propane-or-butane'!$A$1:$AQ$27,COLUMN('BIFUbC-LPG-propane-or-butane'!N$1),FALSE))</f>
        <v>1</v>
      </c>
      <c r="O8">
        <f>IF(VLOOKUP('BIFUbC-LPG-propane-or-butane'!$A8,'BIFUbC-LPG-propane-or-butane'!$A$1:$AQ$27,COLUMN('BIFUbC-LPG-propane-or-butane'!O$1),FALSE)=0,1,VLOOKUP('BIFUbC-LPG-propane-or-butane'!$A8,'LPG propane or butane'!$A$2:$AQ$28,COLUMN('LPG propane or butane'!O$2),FALSE)/VLOOKUP('BIFUbC-LPG-propane-or-butane'!$A8,'BIFUbC-LPG-propane-or-butane'!$A$1:$AQ$27,COLUMN('BIFUbC-LPG-propane-or-butane'!O$1),FALSE))</f>
        <v>1</v>
      </c>
      <c r="P8">
        <f>IF(VLOOKUP('BIFUbC-LPG-propane-or-butane'!$A8,'BIFUbC-LPG-propane-or-butane'!$A$1:$AQ$27,COLUMN('BIFUbC-LPG-propane-or-butane'!P$1),FALSE)=0,1,VLOOKUP('BIFUbC-LPG-propane-or-butane'!$A8,'LPG propane or butane'!$A$2:$AQ$28,COLUMN('LPG propane or butane'!P$2),FALSE)/VLOOKUP('BIFUbC-LPG-propane-or-butane'!$A8,'BIFUbC-LPG-propane-or-butane'!$A$1:$AQ$27,COLUMN('BIFUbC-LPG-propane-or-butane'!P$1),FALSE))</f>
        <v>1</v>
      </c>
      <c r="Q8">
        <f>IF(VLOOKUP('BIFUbC-LPG-propane-or-butane'!$A8,'BIFUbC-LPG-propane-or-butane'!$A$1:$AQ$27,COLUMN('BIFUbC-LPG-propane-or-butane'!Q$1),FALSE)=0,1,VLOOKUP('BIFUbC-LPG-propane-or-butane'!$A8,'LPG propane or butane'!$A$2:$AQ$28,COLUMN('LPG propane or butane'!Q$2),FALSE)/VLOOKUP('BIFUbC-LPG-propane-or-butane'!$A8,'BIFUbC-LPG-propane-or-butane'!$A$1:$AQ$27,COLUMN('BIFUbC-LPG-propane-or-butane'!Q$1),FALSE))</f>
        <v>1</v>
      </c>
      <c r="R8">
        <f>IF(VLOOKUP('BIFUbC-LPG-propane-or-butane'!$A8,'BIFUbC-LPG-propane-or-butane'!$A$1:$AQ$27,COLUMN('BIFUbC-LPG-propane-or-butane'!R$1),FALSE)=0,1,VLOOKUP('BIFUbC-LPG-propane-or-butane'!$A8,'LPG propane or butane'!$A$2:$AQ$28,COLUMN('LPG propane or butane'!R$2),FALSE)/VLOOKUP('BIFUbC-LPG-propane-or-butane'!$A8,'BIFUbC-LPG-propane-or-butane'!$A$1:$AQ$27,COLUMN('BIFUbC-LPG-propane-or-butane'!R$1),FALSE))</f>
        <v>1</v>
      </c>
      <c r="S8">
        <f>IF(VLOOKUP('BIFUbC-LPG-propane-or-butane'!$A8,'BIFUbC-LPG-propane-or-butane'!$A$1:$AQ$27,COLUMN('BIFUbC-LPG-propane-or-butane'!S$1),FALSE)=0,1,VLOOKUP('BIFUbC-LPG-propane-or-butane'!$A8,'LPG propane or butane'!$A$2:$AQ$28,COLUMN('LPG propane or butane'!S$2),FALSE)/VLOOKUP('BIFUbC-LPG-propane-or-butane'!$A8,'BIFUbC-LPG-propane-or-butane'!$A$1:$AQ$27,COLUMN('BIFUbC-LPG-propane-or-butane'!S$1),FALSE))</f>
        <v>1</v>
      </c>
      <c r="T8">
        <f>IF(VLOOKUP('BIFUbC-LPG-propane-or-butane'!$A8,'BIFUbC-LPG-propane-or-butane'!$A$1:$AQ$27,COLUMN('BIFUbC-LPG-propane-or-butane'!T$1),FALSE)=0,1,VLOOKUP('BIFUbC-LPG-propane-or-butane'!$A8,'LPG propane or butane'!$A$2:$AQ$28,COLUMN('LPG propane or butane'!T$2),FALSE)/VLOOKUP('BIFUbC-LPG-propane-or-butane'!$A8,'BIFUbC-LPG-propane-or-butane'!$A$1:$AQ$27,COLUMN('BIFUbC-LPG-propane-or-butane'!T$1),FALSE))</f>
        <v>1</v>
      </c>
      <c r="U8">
        <f>IF(VLOOKUP('BIFUbC-LPG-propane-or-butane'!$A8,'BIFUbC-LPG-propane-or-butane'!$A$1:$AQ$27,COLUMN('BIFUbC-LPG-propane-or-butane'!U$1),FALSE)=0,1,VLOOKUP('BIFUbC-LPG-propane-or-butane'!$A8,'LPG propane or butane'!$A$2:$AQ$28,COLUMN('LPG propane or butane'!U$2),FALSE)/VLOOKUP('BIFUbC-LPG-propane-or-butane'!$A8,'BIFUbC-LPG-propane-or-butane'!$A$1:$AQ$27,COLUMN('BIFUbC-LPG-propane-or-butane'!U$1),FALSE))</f>
        <v>1</v>
      </c>
      <c r="V8">
        <f>IF(VLOOKUP('BIFUbC-LPG-propane-or-butane'!$A8,'BIFUbC-LPG-propane-or-butane'!$A$1:$AQ$27,COLUMN('BIFUbC-LPG-propane-or-butane'!V$1),FALSE)=0,1,VLOOKUP('BIFUbC-LPG-propane-or-butane'!$A8,'LPG propane or butane'!$A$2:$AQ$28,COLUMN('LPG propane or butane'!V$2),FALSE)/VLOOKUP('BIFUbC-LPG-propane-or-butane'!$A8,'BIFUbC-LPG-propane-or-butane'!$A$1:$AQ$27,COLUMN('BIFUbC-LPG-propane-or-butane'!V$1),FALSE))</f>
        <v>1</v>
      </c>
      <c r="W8">
        <f>IF(VLOOKUP('BIFUbC-LPG-propane-or-butane'!$A8,'BIFUbC-LPG-propane-or-butane'!$A$1:$AQ$27,COLUMN('BIFUbC-LPG-propane-or-butane'!W$1),FALSE)=0,1,VLOOKUP('BIFUbC-LPG-propane-or-butane'!$A8,'LPG propane or butane'!$A$2:$AQ$28,COLUMN('LPG propane or butane'!W$2),FALSE)/VLOOKUP('BIFUbC-LPG-propane-or-butane'!$A8,'BIFUbC-LPG-propane-or-butane'!$A$1:$AQ$27,COLUMN('BIFUbC-LPG-propane-or-butane'!W$1),FALSE))</f>
        <v>1</v>
      </c>
      <c r="X8">
        <f>IF(VLOOKUP('BIFUbC-LPG-propane-or-butane'!$A8,'BIFUbC-LPG-propane-or-butane'!$A$1:$AQ$27,COLUMN('BIFUbC-LPG-propane-or-butane'!X$1),FALSE)=0,1,VLOOKUP('BIFUbC-LPG-propane-or-butane'!$A8,'LPG propane or butane'!$A$2:$AQ$28,COLUMN('LPG propane or butane'!X$2),FALSE)/VLOOKUP('BIFUbC-LPG-propane-or-butane'!$A8,'BIFUbC-LPG-propane-or-butane'!$A$1:$AQ$27,COLUMN('BIFUbC-LPG-propane-or-butane'!X$1),FALSE))</f>
        <v>1</v>
      </c>
      <c r="Y8">
        <f>IF(VLOOKUP('BIFUbC-LPG-propane-or-butane'!$A8,'BIFUbC-LPG-propane-or-butane'!$A$1:$AQ$27,COLUMN('BIFUbC-LPG-propane-or-butane'!Y$1),FALSE)=0,1,VLOOKUP('BIFUbC-LPG-propane-or-butane'!$A8,'LPG propane or butane'!$A$2:$AQ$28,COLUMN('LPG propane or butane'!Y$2),FALSE)/VLOOKUP('BIFUbC-LPG-propane-or-butane'!$A8,'BIFUbC-LPG-propane-or-butane'!$A$1:$AQ$27,COLUMN('BIFUbC-LPG-propane-or-butane'!Y$1),FALSE))</f>
        <v>1</v>
      </c>
      <c r="Z8">
        <f>IF(VLOOKUP('BIFUbC-LPG-propane-or-butane'!$A8,'BIFUbC-LPG-propane-or-butane'!$A$1:$AQ$27,COLUMN('BIFUbC-LPG-propane-or-butane'!Z$1),FALSE)=0,1,VLOOKUP('BIFUbC-LPG-propane-or-butane'!$A8,'LPG propane or butane'!$A$2:$AQ$28,COLUMN('LPG propane or butane'!Z$2),FALSE)/VLOOKUP('BIFUbC-LPG-propane-or-butane'!$A8,'BIFUbC-LPG-propane-or-butane'!$A$1:$AQ$27,COLUMN('BIFUbC-LPG-propane-or-butane'!Z$1),FALSE))</f>
        <v>1</v>
      </c>
      <c r="AA8">
        <f>IF(VLOOKUP('BIFUbC-LPG-propane-or-butane'!$A8,'BIFUbC-LPG-propane-or-butane'!$A$1:$AQ$27,COLUMN('BIFUbC-LPG-propane-or-butane'!AA$1),FALSE)=0,1,VLOOKUP('BIFUbC-LPG-propane-or-butane'!$A8,'LPG propane or butane'!$A$2:$AQ$28,COLUMN('LPG propane or butane'!AA$2),FALSE)/VLOOKUP('BIFUbC-LPG-propane-or-butane'!$A8,'BIFUbC-LPG-propane-or-butane'!$A$1:$AQ$27,COLUMN('BIFUbC-LPG-propane-or-butane'!AA$1),FALSE))</f>
        <v>1</v>
      </c>
      <c r="AB8">
        <f>IF(VLOOKUP('BIFUbC-LPG-propane-or-butane'!$A8,'BIFUbC-LPG-propane-or-butane'!$A$1:$AQ$27,COLUMN('BIFUbC-LPG-propane-or-butane'!AB$1),FALSE)=0,1,VLOOKUP('BIFUbC-LPG-propane-or-butane'!$A8,'LPG propane or butane'!$A$2:$AQ$28,COLUMN('LPG propane or butane'!AB$2),FALSE)/VLOOKUP('BIFUbC-LPG-propane-or-butane'!$A8,'BIFUbC-LPG-propane-or-butane'!$A$1:$AQ$27,COLUMN('BIFUbC-LPG-propane-or-butane'!AB$1),FALSE))</f>
        <v>1</v>
      </c>
      <c r="AC8">
        <f>IF(VLOOKUP('BIFUbC-LPG-propane-or-butane'!$A8,'BIFUbC-LPG-propane-or-butane'!$A$1:$AQ$27,COLUMN('BIFUbC-LPG-propane-or-butane'!AC$1),FALSE)=0,1,VLOOKUP('BIFUbC-LPG-propane-or-butane'!$A8,'LPG propane or butane'!$A$2:$AQ$28,COLUMN('LPG propane or butane'!AC$2),FALSE)/VLOOKUP('BIFUbC-LPG-propane-or-butane'!$A8,'BIFUbC-LPG-propane-or-butane'!$A$1:$AQ$27,COLUMN('BIFUbC-LPG-propane-or-butane'!AC$1),FALSE))</f>
        <v>1</v>
      </c>
      <c r="AD8">
        <f>IF(VLOOKUP('BIFUbC-LPG-propane-or-butane'!$A8,'BIFUbC-LPG-propane-or-butane'!$A$1:$AQ$27,COLUMN('BIFUbC-LPG-propane-or-butane'!AD$1),FALSE)=0,1,VLOOKUP('BIFUbC-LPG-propane-or-butane'!$A8,'LPG propane or butane'!$A$2:$AQ$28,COLUMN('LPG propane or butane'!AD$2),FALSE)/VLOOKUP('BIFUbC-LPG-propane-or-butane'!$A8,'BIFUbC-LPG-propane-or-butane'!$A$1:$AQ$27,COLUMN('BIFUbC-LPG-propane-or-butane'!AD$1),FALSE))</f>
        <v>1</v>
      </c>
      <c r="AE8">
        <f>IF(VLOOKUP('BIFUbC-LPG-propane-or-butane'!$A8,'BIFUbC-LPG-propane-or-butane'!$A$1:$AQ$27,COLUMN('BIFUbC-LPG-propane-or-butane'!AE$1),FALSE)=0,1,VLOOKUP('BIFUbC-LPG-propane-or-butane'!$A8,'LPG propane or butane'!$A$2:$AQ$28,COLUMN('LPG propane or butane'!AE$2),FALSE)/VLOOKUP('BIFUbC-LPG-propane-or-butane'!$A8,'BIFUbC-LPG-propane-or-butane'!$A$1:$AQ$27,COLUMN('BIFUbC-LPG-propane-or-butane'!AE$1),FALSE))</f>
        <v>1</v>
      </c>
      <c r="AF8">
        <f>IF(VLOOKUP('BIFUbC-LPG-propane-or-butane'!$A8,'BIFUbC-LPG-propane-or-butane'!$A$1:$AQ$27,COLUMN('BIFUbC-LPG-propane-or-butane'!AF$1),FALSE)=0,1,VLOOKUP('BIFUbC-LPG-propane-or-butane'!$A8,'LPG propane or butane'!$A$2:$AQ$28,COLUMN('LPG propane or butane'!AF$2),FALSE)/VLOOKUP('BIFUbC-LPG-propane-or-butane'!$A8,'BIFUbC-LPG-propane-or-butane'!$A$1:$AQ$27,COLUMN('BIFUbC-LPG-propane-or-butane'!AF$1),FALSE))</f>
        <v>1</v>
      </c>
      <c r="AG8">
        <f>IF(VLOOKUP('BIFUbC-LPG-propane-or-butane'!$A8,'BIFUbC-LPG-propane-or-butane'!$A$1:$AQ$27,COLUMN('BIFUbC-LPG-propane-or-butane'!AG$1),FALSE)=0,1,VLOOKUP('BIFUbC-LPG-propane-or-butane'!$A8,'LPG propane or butane'!$A$2:$AQ$28,COLUMN('LPG propane or butane'!AG$2),FALSE)/VLOOKUP('BIFUbC-LPG-propane-or-butane'!$A8,'BIFUbC-LPG-propane-or-butane'!$A$1:$AQ$27,COLUMN('BIFUbC-LPG-propane-or-butane'!AG$1),FALSE))</f>
        <v>1</v>
      </c>
      <c r="AH8">
        <f>IF(VLOOKUP('BIFUbC-LPG-propane-or-butane'!$A8,'BIFUbC-LPG-propane-or-butane'!$A$1:$AQ$27,COLUMN('BIFUbC-LPG-propane-or-butane'!AH$1),FALSE)=0,1,VLOOKUP('BIFUbC-LPG-propane-or-butane'!$A8,'LPG propane or butane'!$A$2:$AQ$28,COLUMN('LPG propane or butane'!AH$2),FALSE)/VLOOKUP('BIFUbC-LPG-propane-or-butane'!$A8,'BIFUbC-LPG-propane-or-butane'!$A$1:$AQ$27,COLUMN('BIFUbC-LPG-propane-or-butane'!AH$1),FALSE))</f>
        <v>1</v>
      </c>
      <c r="AI8">
        <f>IF(VLOOKUP('BIFUbC-LPG-propane-or-butane'!$A8,'BIFUbC-LPG-propane-or-butane'!$A$1:$AQ$27,COLUMN('BIFUbC-LPG-propane-or-butane'!AI$1),FALSE)=0,1,VLOOKUP('BIFUbC-LPG-propane-or-butane'!$A8,'LPG propane or butane'!$A$2:$AQ$28,COLUMN('LPG propane or butane'!AI$2),FALSE)/VLOOKUP('BIFUbC-LPG-propane-or-butane'!$A8,'BIFUbC-LPG-propane-or-butane'!$A$1:$AQ$27,COLUMN('BIFUbC-LPG-propane-or-butane'!AI$1),FALSE))</f>
        <v>1</v>
      </c>
      <c r="AJ8">
        <f>IF(VLOOKUP('BIFUbC-LPG-propane-or-butane'!$A8,'BIFUbC-LPG-propane-or-butane'!$A$1:$AQ$27,COLUMN('BIFUbC-LPG-propane-or-butane'!AJ$1),FALSE)=0,1,VLOOKUP('BIFUbC-LPG-propane-or-butane'!$A8,'LPG propane or butane'!$A$2:$AQ$28,COLUMN('LPG propane or butane'!AJ$2),FALSE)/VLOOKUP('BIFUbC-LPG-propane-or-butane'!$A8,'BIFUbC-LPG-propane-or-butane'!$A$1:$AQ$27,COLUMN('BIFUbC-LPG-propane-or-butane'!AJ$1),FALSE))</f>
        <v>1</v>
      </c>
      <c r="AK8">
        <f>IF(VLOOKUP('BIFUbC-LPG-propane-or-butane'!$A8,'BIFUbC-LPG-propane-or-butane'!$A$1:$AQ$27,COLUMN('BIFUbC-LPG-propane-or-butane'!AK$1),FALSE)=0,1,VLOOKUP('BIFUbC-LPG-propane-or-butane'!$A8,'LPG propane or butane'!$A$2:$AQ$28,COLUMN('LPG propane or butane'!AK$2),FALSE)/VLOOKUP('BIFUbC-LPG-propane-or-butane'!$A8,'BIFUbC-LPG-propane-or-butane'!$A$1:$AQ$27,COLUMN('BIFUbC-LPG-propane-or-butane'!AK$1),FALSE))</f>
        <v>1</v>
      </c>
      <c r="AL8">
        <f>IF(VLOOKUP('BIFUbC-LPG-propane-or-butane'!$A8,'BIFUbC-LPG-propane-or-butane'!$A$1:$AQ$27,COLUMN('BIFUbC-LPG-propane-or-butane'!AL$1),FALSE)=0,1,VLOOKUP('BIFUbC-LPG-propane-or-butane'!$A8,'LPG propane or butane'!$A$2:$AQ$28,COLUMN('LPG propane or butane'!AL$2),FALSE)/VLOOKUP('BIFUbC-LPG-propane-or-butane'!$A8,'BIFUbC-LPG-propane-or-butane'!$A$1:$AQ$27,COLUMN('BIFUbC-LPG-propane-or-butane'!AL$1),FALSE))</f>
        <v>1</v>
      </c>
      <c r="AM8">
        <f>IF(VLOOKUP('BIFUbC-LPG-propane-or-butane'!$A8,'BIFUbC-LPG-propane-or-butane'!$A$1:$AQ$27,COLUMN('BIFUbC-LPG-propane-or-butane'!AM$1),FALSE)=0,1,VLOOKUP('BIFUbC-LPG-propane-or-butane'!$A8,'LPG propane or butane'!$A$2:$AQ$28,COLUMN('LPG propane or butane'!AM$2),FALSE)/VLOOKUP('BIFUbC-LPG-propane-or-butane'!$A8,'BIFUbC-LPG-propane-or-butane'!$A$1:$AQ$27,COLUMN('BIFUbC-LPG-propane-or-butane'!AM$1),FALSE))</f>
        <v>1</v>
      </c>
      <c r="AN8">
        <f>IF(VLOOKUP('BIFUbC-LPG-propane-or-butane'!$A8,'BIFUbC-LPG-propane-or-butane'!$A$1:$AQ$27,COLUMN('BIFUbC-LPG-propane-or-butane'!AN$1),FALSE)=0,1,VLOOKUP('BIFUbC-LPG-propane-or-butane'!$A8,'LPG propane or butane'!$A$2:$AQ$28,COLUMN('LPG propane or butane'!AN$2),FALSE)/VLOOKUP('BIFUbC-LPG-propane-or-butane'!$A8,'BIFUbC-LPG-propane-or-butane'!$A$1:$AQ$27,COLUMN('BIFUbC-LPG-propane-or-butane'!AN$1),FALSE))</f>
        <v>1</v>
      </c>
      <c r="AO8">
        <f>IF(VLOOKUP('BIFUbC-LPG-propane-or-butane'!$A8,'BIFUbC-LPG-propane-or-butane'!$A$1:$AQ$27,COLUMN('BIFUbC-LPG-propane-or-butane'!AO$1),FALSE)=0,1,VLOOKUP('BIFUbC-LPG-propane-or-butane'!$A8,'LPG propane or butane'!$A$2:$AQ$28,COLUMN('LPG propane or butane'!AO$2),FALSE)/VLOOKUP('BIFUbC-LPG-propane-or-butane'!$A8,'BIFUbC-LPG-propane-or-butane'!$A$1:$AQ$27,COLUMN('BIFUbC-LPG-propane-or-butane'!AO$1),FALSE))</f>
        <v>1</v>
      </c>
      <c r="AP8">
        <f>IF(VLOOKUP('BIFUbC-LPG-propane-or-butane'!$A8,'BIFUbC-LPG-propane-or-butane'!$A$1:$AQ$27,COLUMN('BIFUbC-LPG-propane-or-butane'!AP$1),FALSE)=0,1,VLOOKUP('BIFUbC-LPG-propane-or-butane'!$A8,'LPG propane or butane'!$A$2:$AQ$28,COLUMN('LPG propane or butane'!AP$2),FALSE)/VLOOKUP('BIFUbC-LPG-propane-or-butane'!$A8,'BIFUbC-LPG-propane-or-butane'!$A$1:$AQ$27,COLUMN('BIFUbC-LPG-propane-or-butane'!AP$1),FALSE))</f>
        <v>1</v>
      </c>
      <c r="AQ8">
        <f>IF(VLOOKUP('BIFUbC-LPG-propane-or-butane'!$A8,'BIFUbC-LPG-propane-or-butane'!$A$1:$AQ$27,COLUMN('BIFUbC-LPG-propane-or-butane'!AQ$1),FALSE)=0,1,VLOOKUP('BIFUbC-LPG-propane-or-butane'!$A8,'LPG propane or butane'!$A$2:$AQ$28,COLUMN('LPG propane or butane'!AQ$2),FALSE)/VLOOKUP('BIFUbC-LPG-propane-or-butane'!$A8,'BIFUbC-LPG-propane-or-butane'!$A$1:$AQ$27,COLUMN('BIFUbC-LPG-propane-or-butane'!AQ$1),FALSE))</f>
        <v>1</v>
      </c>
    </row>
    <row r="9" spans="1:43">
      <c r="A9" s="37" t="s">
        <v>623</v>
      </c>
      <c r="B9">
        <f>IF(VLOOKUP('BIFUbC-LPG-propane-or-butane'!$A9,'BIFUbC-LPG-propane-or-butane'!$A$1:$AQ$27,COLUMN('BIFUbC-LPG-propane-or-butane'!B$1),FALSE)=0,1,VLOOKUP('BIFUbC-LPG-propane-or-butane'!$A9,'LPG propane or butane'!$A$2:$AQ$28,COLUMN('LPG propane or butane'!B$2),FALSE)/VLOOKUP('BIFUbC-LPG-propane-or-butane'!$A9,'BIFUbC-LPG-propane-or-butane'!$A$1:$AQ$27,COLUMN('BIFUbC-LPG-propane-or-butane'!B$1),FALSE))</f>
        <v>1</v>
      </c>
      <c r="C9">
        <f>IF(VLOOKUP('BIFUbC-LPG-propane-or-butane'!$A9,'BIFUbC-LPG-propane-or-butane'!$A$1:$AQ$27,COLUMN('BIFUbC-LPG-propane-or-butane'!C$1),FALSE)=0,1,VLOOKUP('BIFUbC-LPG-propane-or-butane'!$A9,'LPG propane or butane'!$A$2:$AQ$28,COLUMN('LPG propane or butane'!C$2),FALSE)/VLOOKUP('BIFUbC-LPG-propane-or-butane'!$A9,'BIFUbC-LPG-propane-or-butane'!$A$1:$AQ$27,COLUMN('BIFUbC-LPG-propane-or-butane'!C$1),FALSE))</f>
        <v>1</v>
      </c>
      <c r="D9">
        <f>IF(VLOOKUP('BIFUbC-LPG-propane-or-butane'!$A9,'BIFUbC-LPG-propane-or-butane'!$A$1:$AQ$27,COLUMN('BIFUbC-LPG-propane-or-butane'!D$1),FALSE)=0,1,VLOOKUP('BIFUbC-LPG-propane-or-butane'!$A9,'LPG propane or butane'!$A$2:$AQ$28,COLUMN('LPG propane or butane'!D$2),FALSE)/VLOOKUP('BIFUbC-LPG-propane-or-butane'!$A9,'BIFUbC-LPG-propane-or-butane'!$A$1:$AQ$27,COLUMN('BIFUbC-LPG-propane-or-butane'!D$1),FALSE))</f>
        <v>1</v>
      </c>
      <c r="E9">
        <f>IF(VLOOKUP('BIFUbC-LPG-propane-or-butane'!$A9,'BIFUbC-LPG-propane-or-butane'!$A$1:$AQ$27,COLUMN('BIFUbC-LPG-propane-or-butane'!E$1),FALSE)=0,1,VLOOKUP('BIFUbC-LPG-propane-or-butane'!$A9,'LPG propane or butane'!$A$2:$AQ$28,COLUMN('LPG propane or butane'!E$2),FALSE)/VLOOKUP('BIFUbC-LPG-propane-or-butane'!$A9,'BIFUbC-LPG-propane-or-butane'!$A$1:$AQ$27,COLUMN('BIFUbC-LPG-propane-or-butane'!E$1),FALSE))</f>
        <v>1</v>
      </c>
      <c r="F9">
        <f>IF(VLOOKUP('BIFUbC-LPG-propane-or-butane'!$A9,'BIFUbC-LPG-propane-or-butane'!$A$1:$AQ$27,COLUMN('BIFUbC-LPG-propane-or-butane'!F$1),FALSE)=0,1,VLOOKUP('BIFUbC-LPG-propane-or-butane'!$A9,'LPG propane or butane'!$A$2:$AQ$28,COLUMN('LPG propane or butane'!F$2),FALSE)/VLOOKUP('BIFUbC-LPG-propane-or-butane'!$A9,'BIFUbC-LPG-propane-or-butane'!$A$1:$AQ$27,COLUMN('BIFUbC-LPG-propane-or-butane'!F$1),FALSE))</f>
        <v>1</v>
      </c>
      <c r="G9">
        <f>IF(VLOOKUP('BIFUbC-LPG-propane-or-butane'!$A9,'BIFUbC-LPG-propane-or-butane'!$A$1:$AQ$27,COLUMN('BIFUbC-LPG-propane-or-butane'!G$1),FALSE)=0,1,VLOOKUP('BIFUbC-LPG-propane-or-butane'!$A9,'LPG propane or butane'!$A$2:$AQ$28,COLUMN('LPG propane or butane'!G$2),FALSE)/VLOOKUP('BIFUbC-LPG-propane-or-butane'!$A9,'BIFUbC-LPG-propane-or-butane'!$A$1:$AQ$27,COLUMN('BIFUbC-LPG-propane-or-butane'!G$1),FALSE))</f>
        <v>1</v>
      </c>
      <c r="H9">
        <f>IF(VLOOKUP('BIFUbC-LPG-propane-or-butane'!$A9,'BIFUbC-LPG-propane-or-butane'!$A$1:$AQ$27,COLUMN('BIFUbC-LPG-propane-or-butane'!H$1),FALSE)=0,1,VLOOKUP('BIFUbC-LPG-propane-or-butane'!$A9,'LPG propane or butane'!$A$2:$AQ$28,COLUMN('LPG propane or butane'!H$2),FALSE)/VLOOKUP('BIFUbC-LPG-propane-or-butane'!$A9,'BIFUbC-LPG-propane-or-butane'!$A$1:$AQ$27,COLUMN('BIFUbC-LPG-propane-or-butane'!H$1),FALSE))</f>
        <v>1</v>
      </c>
      <c r="I9">
        <f>IF(VLOOKUP('BIFUbC-LPG-propane-or-butane'!$A9,'BIFUbC-LPG-propane-or-butane'!$A$1:$AQ$27,COLUMN('BIFUbC-LPG-propane-or-butane'!I$1),FALSE)=0,1,VLOOKUP('BIFUbC-LPG-propane-or-butane'!$A9,'LPG propane or butane'!$A$2:$AQ$28,COLUMN('LPG propane or butane'!I$2),FALSE)/VLOOKUP('BIFUbC-LPG-propane-or-butane'!$A9,'BIFUbC-LPG-propane-or-butane'!$A$1:$AQ$27,COLUMN('BIFUbC-LPG-propane-or-butane'!I$1),FALSE))</f>
        <v>1</v>
      </c>
      <c r="J9">
        <f>IF(VLOOKUP('BIFUbC-LPG-propane-or-butane'!$A9,'BIFUbC-LPG-propane-or-butane'!$A$1:$AQ$27,COLUMN('BIFUbC-LPG-propane-or-butane'!J$1),FALSE)=0,1,VLOOKUP('BIFUbC-LPG-propane-or-butane'!$A9,'LPG propane or butane'!$A$2:$AQ$28,COLUMN('LPG propane or butane'!J$2),FALSE)/VLOOKUP('BIFUbC-LPG-propane-or-butane'!$A9,'BIFUbC-LPG-propane-or-butane'!$A$1:$AQ$27,COLUMN('BIFUbC-LPG-propane-or-butane'!J$1),FALSE))</f>
        <v>1</v>
      </c>
      <c r="K9">
        <f>IF(VLOOKUP('BIFUbC-LPG-propane-or-butane'!$A9,'BIFUbC-LPG-propane-or-butane'!$A$1:$AQ$27,COLUMN('BIFUbC-LPG-propane-or-butane'!K$1),FALSE)=0,1,VLOOKUP('BIFUbC-LPG-propane-or-butane'!$A9,'LPG propane or butane'!$A$2:$AQ$28,COLUMN('LPG propane or butane'!K$2),FALSE)/VLOOKUP('BIFUbC-LPG-propane-or-butane'!$A9,'BIFUbC-LPG-propane-or-butane'!$A$1:$AQ$27,COLUMN('BIFUbC-LPG-propane-or-butane'!K$1),FALSE))</f>
        <v>1</v>
      </c>
      <c r="L9">
        <f>IF(VLOOKUP('BIFUbC-LPG-propane-or-butane'!$A9,'BIFUbC-LPG-propane-or-butane'!$A$1:$AQ$27,COLUMN('BIFUbC-LPG-propane-or-butane'!L$1),FALSE)=0,1,VLOOKUP('BIFUbC-LPG-propane-or-butane'!$A9,'LPG propane or butane'!$A$2:$AQ$28,COLUMN('LPG propane or butane'!L$2),FALSE)/VLOOKUP('BIFUbC-LPG-propane-or-butane'!$A9,'BIFUbC-LPG-propane-or-butane'!$A$1:$AQ$27,COLUMN('BIFUbC-LPG-propane-or-butane'!L$1),FALSE))</f>
        <v>1</v>
      </c>
      <c r="M9">
        <f>IF(VLOOKUP('BIFUbC-LPG-propane-or-butane'!$A9,'BIFUbC-LPG-propane-or-butane'!$A$1:$AQ$27,COLUMN('BIFUbC-LPG-propane-or-butane'!M$1),FALSE)=0,1,VLOOKUP('BIFUbC-LPG-propane-or-butane'!$A9,'LPG propane or butane'!$A$2:$AQ$28,COLUMN('LPG propane or butane'!M$2),FALSE)/VLOOKUP('BIFUbC-LPG-propane-or-butane'!$A9,'BIFUbC-LPG-propane-or-butane'!$A$1:$AQ$27,COLUMN('BIFUbC-LPG-propane-or-butane'!M$1),FALSE))</f>
        <v>1</v>
      </c>
      <c r="N9">
        <f>IF(VLOOKUP('BIFUbC-LPG-propane-or-butane'!$A9,'BIFUbC-LPG-propane-or-butane'!$A$1:$AQ$27,COLUMN('BIFUbC-LPG-propane-or-butane'!N$1),FALSE)=0,1,VLOOKUP('BIFUbC-LPG-propane-or-butane'!$A9,'LPG propane or butane'!$A$2:$AQ$28,COLUMN('LPG propane or butane'!N$2),FALSE)/VLOOKUP('BIFUbC-LPG-propane-or-butane'!$A9,'BIFUbC-LPG-propane-or-butane'!$A$1:$AQ$27,COLUMN('BIFUbC-LPG-propane-or-butane'!N$1),FALSE))</f>
        <v>1</v>
      </c>
      <c r="O9">
        <f>IF(VLOOKUP('BIFUbC-LPG-propane-or-butane'!$A9,'BIFUbC-LPG-propane-or-butane'!$A$1:$AQ$27,COLUMN('BIFUbC-LPG-propane-or-butane'!O$1),FALSE)=0,1,VLOOKUP('BIFUbC-LPG-propane-or-butane'!$A9,'LPG propane or butane'!$A$2:$AQ$28,COLUMN('LPG propane or butane'!O$2),FALSE)/VLOOKUP('BIFUbC-LPG-propane-or-butane'!$A9,'BIFUbC-LPG-propane-or-butane'!$A$1:$AQ$27,COLUMN('BIFUbC-LPG-propane-or-butane'!O$1),FALSE))</f>
        <v>1</v>
      </c>
      <c r="P9">
        <f>IF(VLOOKUP('BIFUbC-LPG-propane-or-butane'!$A9,'BIFUbC-LPG-propane-or-butane'!$A$1:$AQ$27,COLUMN('BIFUbC-LPG-propane-or-butane'!P$1),FALSE)=0,1,VLOOKUP('BIFUbC-LPG-propane-or-butane'!$A9,'LPG propane or butane'!$A$2:$AQ$28,COLUMN('LPG propane or butane'!P$2),FALSE)/VLOOKUP('BIFUbC-LPG-propane-or-butane'!$A9,'BIFUbC-LPG-propane-or-butane'!$A$1:$AQ$27,COLUMN('BIFUbC-LPG-propane-or-butane'!P$1),FALSE))</f>
        <v>1</v>
      </c>
      <c r="Q9">
        <f>IF(VLOOKUP('BIFUbC-LPG-propane-or-butane'!$A9,'BIFUbC-LPG-propane-or-butane'!$A$1:$AQ$27,COLUMN('BIFUbC-LPG-propane-or-butane'!Q$1),FALSE)=0,1,VLOOKUP('BIFUbC-LPG-propane-or-butane'!$A9,'LPG propane or butane'!$A$2:$AQ$28,COLUMN('LPG propane or butane'!Q$2),FALSE)/VLOOKUP('BIFUbC-LPG-propane-or-butane'!$A9,'BIFUbC-LPG-propane-or-butane'!$A$1:$AQ$27,COLUMN('BIFUbC-LPG-propane-or-butane'!Q$1),FALSE))</f>
        <v>1</v>
      </c>
      <c r="R9">
        <f>IF(VLOOKUP('BIFUbC-LPG-propane-or-butane'!$A9,'BIFUbC-LPG-propane-or-butane'!$A$1:$AQ$27,COLUMN('BIFUbC-LPG-propane-or-butane'!R$1),FALSE)=0,1,VLOOKUP('BIFUbC-LPG-propane-or-butane'!$A9,'LPG propane or butane'!$A$2:$AQ$28,COLUMN('LPG propane or butane'!R$2),FALSE)/VLOOKUP('BIFUbC-LPG-propane-or-butane'!$A9,'BIFUbC-LPG-propane-or-butane'!$A$1:$AQ$27,COLUMN('BIFUbC-LPG-propane-or-butane'!R$1),FALSE))</f>
        <v>1</v>
      </c>
      <c r="S9">
        <f>IF(VLOOKUP('BIFUbC-LPG-propane-or-butane'!$A9,'BIFUbC-LPG-propane-or-butane'!$A$1:$AQ$27,COLUMN('BIFUbC-LPG-propane-or-butane'!S$1),FALSE)=0,1,VLOOKUP('BIFUbC-LPG-propane-or-butane'!$A9,'LPG propane or butane'!$A$2:$AQ$28,COLUMN('LPG propane or butane'!S$2),FALSE)/VLOOKUP('BIFUbC-LPG-propane-or-butane'!$A9,'BIFUbC-LPG-propane-or-butane'!$A$1:$AQ$27,COLUMN('BIFUbC-LPG-propane-or-butane'!S$1),FALSE))</f>
        <v>1</v>
      </c>
      <c r="T9">
        <f>IF(VLOOKUP('BIFUbC-LPG-propane-or-butane'!$A9,'BIFUbC-LPG-propane-or-butane'!$A$1:$AQ$27,COLUMN('BIFUbC-LPG-propane-or-butane'!T$1),FALSE)=0,1,VLOOKUP('BIFUbC-LPG-propane-or-butane'!$A9,'LPG propane or butane'!$A$2:$AQ$28,COLUMN('LPG propane or butane'!T$2),FALSE)/VLOOKUP('BIFUbC-LPG-propane-or-butane'!$A9,'BIFUbC-LPG-propane-or-butane'!$A$1:$AQ$27,COLUMN('BIFUbC-LPG-propane-or-butane'!T$1),FALSE))</f>
        <v>1</v>
      </c>
      <c r="U9">
        <f>IF(VLOOKUP('BIFUbC-LPG-propane-or-butane'!$A9,'BIFUbC-LPG-propane-or-butane'!$A$1:$AQ$27,COLUMN('BIFUbC-LPG-propane-or-butane'!U$1),FALSE)=0,1,VLOOKUP('BIFUbC-LPG-propane-or-butane'!$A9,'LPG propane or butane'!$A$2:$AQ$28,COLUMN('LPG propane or butane'!U$2),FALSE)/VLOOKUP('BIFUbC-LPG-propane-or-butane'!$A9,'BIFUbC-LPG-propane-or-butane'!$A$1:$AQ$27,COLUMN('BIFUbC-LPG-propane-or-butane'!U$1),FALSE))</f>
        <v>1</v>
      </c>
      <c r="V9">
        <f>IF(VLOOKUP('BIFUbC-LPG-propane-or-butane'!$A9,'BIFUbC-LPG-propane-or-butane'!$A$1:$AQ$27,COLUMN('BIFUbC-LPG-propane-or-butane'!V$1),FALSE)=0,1,VLOOKUP('BIFUbC-LPG-propane-or-butane'!$A9,'LPG propane or butane'!$A$2:$AQ$28,COLUMN('LPG propane or butane'!V$2),FALSE)/VLOOKUP('BIFUbC-LPG-propane-or-butane'!$A9,'BIFUbC-LPG-propane-or-butane'!$A$1:$AQ$27,COLUMN('BIFUbC-LPG-propane-or-butane'!V$1),FALSE))</f>
        <v>1</v>
      </c>
      <c r="W9">
        <f>IF(VLOOKUP('BIFUbC-LPG-propane-or-butane'!$A9,'BIFUbC-LPG-propane-or-butane'!$A$1:$AQ$27,COLUMN('BIFUbC-LPG-propane-or-butane'!W$1),FALSE)=0,1,VLOOKUP('BIFUbC-LPG-propane-or-butane'!$A9,'LPG propane or butane'!$A$2:$AQ$28,COLUMN('LPG propane or butane'!W$2),FALSE)/VLOOKUP('BIFUbC-LPG-propane-or-butane'!$A9,'BIFUbC-LPG-propane-or-butane'!$A$1:$AQ$27,COLUMN('BIFUbC-LPG-propane-or-butane'!W$1),FALSE))</f>
        <v>1</v>
      </c>
      <c r="X9">
        <f>IF(VLOOKUP('BIFUbC-LPG-propane-or-butane'!$A9,'BIFUbC-LPG-propane-or-butane'!$A$1:$AQ$27,COLUMN('BIFUbC-LPG-propane-or-butane'!X$1),FALSE)=0,1,VLOOKUP('BIFUbC-LPG-propane-or-butane'!$A9,'LPG propane or butane'!$A$2:$AQ$28,COLUMN('LPG propane or butane'!X$2),FALSE)/VLOOKUP('BIFUbC-LPG-propane-or-butane'!$A9,'BIFUbC-LPG-propane-or-butane'!$A$1:$AQ$27,COLUMN('BIFUbC-LPG-propane-or-butane'!X$1),FALSE))</f>
        <v>1</v>
      </c>
      <c r="Y9">
        <f>IF(VLOOKUP('BIFUbC-LPG-propane-or-butane'!$A9,'BIFUbC-LPG-propane-or-butane'!$A$1:$AQ$27,COLUMN('BIFUbC-LPG-propane-or-butane'!Y$1),FALSE)=0,1,VLOOKUP('BIFUbC-LPG-propane-or-butane'!$A9,'LPG propane or butane'!$A$2:$AQ$28,COLUMN('LPG propane or butane'!Y$2),FALSE)/VLOOKUP('BIFUbC-LPG-propane-or-butane'!$A9,'BIFUbC-LPG-propane-or-butane'!$A$1:$AQ$27,COLUMN('BIFUbC-LPG-propane-or-butane'!Y$1),FALSE))</f>
        <v>1</v>
      </c>
      <c r="Z9">
        <f>IF(VLOOKUP('BIFUbC-LPG-propane-or-butane'!$A9,'BIFUbC-LPG-propane-or-butane'!$A$1:$AQ$27,COLUMN('BIFUbC-LPG-propane-or-butane'!Z$1),FALSE)=0,1,VLOOKUP('BIFUbC-LPG-propane-or-butane'!$A9,'LPG propane or butane'!$A$2:$AQ$28,COLUMN('LPG propane or butane'!Z$2),FALSE)/VLOOKUP('BIFUbC-LPG-propane-or-butane'!$A9,'BIFUbC-LPG-propane-or-butane'!$A$1:$AQ$27,COLUMN('BIFUbC-LPG-propane-or-butane'!Z$1),FALSE))</f>
        <v>1</v>
      </c>
      <c r="AA9">
        <f>IF(VLOOKUP('BIFUbC-LPG-propane-or-butane'!$A9,'BIFUbC-LPG-propane-or-butane'!$A$1:$AQ$27,COLUMN('BIFUbC-LPG-propane-or-butane'!AA$1),FALSE)=0,1,VLOOKUP('BIFUbC-LPG-propane-or-butane'!$A9,'LPG propane or butane'!$A$2:$AQ$28,COLUMN('LPG propane or butane'!AA$2),FALSE)/VLOOKUP('BIFUbC-LPG-propane-or-butane'!$A9,'BIFUbC-LPG-propane-or-butane'!$A$1:$AQ$27,COLUMN('BIFUbC-LPG-propane-or-butane'!AA$1),FALSE))</f>
        <v>1</v>
      </c>
      <c r="AB9">
        <f>IF(VLOOKUP('BIFUbC-LPG-propane-or-butane'!$A9,'BIFUbC-LPG-propane-or-butane'!$A$1:$AQ$27,COLUMN('BIFUbC-LPG-propane-or-butane'!AB$1),FALSE)=0,1,VLOOKUP('BIFUbC-LPG-propane-or-butane'!$A9,'LPG propane or butane'!$A$2:$AQ$28,COLUMN('LPG propane or butane'!AB$2),FALSE)/VLOOKUP('BIFUbC-LPG-propane-or-butane'!$A9,'BIFUbC-LPG-propane-or-butane'!$A$1:$AQ$27,COLUMN('BIFUbC-LPG-propane-or-butane'!AB$1),FALSE))</f>
        <v>1</v>
      </c>
      <c r="AC9">
        <f>IF(VLOOKUP('BIFUbC-LPG-propane-or-butane'!$A9,'BIFUbC-LPG-propane-or-butane'!$A$1:$AQ$27,COLUMN('BIFUbC-LPG-propane-or-butane'!AC$1),FALSE)=0,1,VLOOKUP('BIFUbC-LPG-propane-or-butane'!$A9,'LPG propane or butane'!$A$2:$AQ$28,COLUMN('LPG propane or butane'!AC$2),FALSE)/VLOOKUP('BIFUbC-LPG-propane-or-butane'!$A9,'BIFUbC-LPG-propane-or-butane'!$A$1:$AQ$27,COLUMN('BIFUbC-LPG-propane-or-butane'!AC$1),FALSE))</f>
        <v>1</v>
      </c>
      <c r="AD9">
        <f>IF(VLOOKUP('BIFUbC-LPG-propane-or-butane'!$A9,'BIFUbC-LPG-propane-or-butane'!$A$1:$AQ$27,COLUMN('BIFUbC-LPG-propane-or-butane'!AD$1),FALSE)=0,1,VLOOKUP('BIFUbC-LPG-propane-or-butane'!$A9,'LPG propane or butane'!$A$2:$AQ$28,COLUMN('LPG propane or butane'!AD$2),FALSE)/VLOOKUP('BIFUbC-LPG-propane-or-butane'!$A9,'BIFUbC-LPG-propane-or-butane'!$A$1:$AQ$27,COLUMN('BIFUbC-LPG-propane-or-butane'!AD$1),FALSE))</f>
        <v>1</v>
      </c>
      <c r="AE9">
        <f>IF(VLOOKUP('BIFUbC-LPG-propane-or-butane'!$A9,'BIFUbC-LPG-propane-or-butane'!$A$1:$AQ$27,COLUMN('BIFUbC-LPG-propane-or-butane'!AE$1),FALSE)=0,1,VLOOKUP('BIFUbC-LPG-propane-or-butane'!$A9,'LPG propane or butane'!$A$2:$AQ$28,COLUMN('LPG propane or butane'!AE$2),FALSE)/VLOOKUP('BIFUbC-LPG-propane-or-butane'!$A9,'BIFUbC-LPG-propane-or-butane'!$A$1:$AQ$27,COLUMN('BIFUbC-LPG-propane-or-butane'!AE$1),FALSE))</f>
        <v>1</v>
      </c>
      <c r="AF9">
        <f>IF(VLOOKUP('BIFUbC-LPG-propane-or-butane'!$A9,'BIFUbC-LPG-propane-or-butane'!$A$1:$AQ$27,COLUMN('BIFUbC-LPG-propane-or-butane'!AF$1),FALSE)=0,1,VLOOKUP('BIFUbC-LPG-propane-or-butane'!$A9,'LPG propane or butane'!$A$2:$AQ$28,COLUMN('LPG propane or butane'!AF$2),FALSE)/VLOOKUP('BIFUbC-LPG-propane-or-butane'!$A9,'BIFUbC-LPG-propane-or-butane'!$A$1:$AQ$27,COLUMN('BIFUbC-LPG-propane-or-butane'!AF$1),FALSE))</f>
        <v>1</v>
      </c>
      <c r="AG9">
        <f>IF(VLOOKUP('BIFUbC-LPG-propane-or-butane'!$A9,'BIFUbC-LPG-propane-or-butane'!$A$1:$AQ$27,COLUMN('BIFUbC-LPG-propane-or-butane'!AG$1),FALSE)=0,1,VLOOKUP('BIFUbC-LPG-propane-or-butane'!$A9,'LPG propane or butane'!$A$2:$AQ$28,COLUMN('LPG propane or butane'!AG$2),FALSE)/VLOOKUP('BIFUbC-LPG-propane-or-butane'!$A9,'BIFUbC-LPG-propane-or-butane'!$A$1:$AQ$27,COLUMN('BIFUbC-LPG-propane-or-butane'!AG$1),FALSE))</f>
        <v>1</v>
      </c>
      <c r="AH9">
        <f>IF(VLOOKUP('BIFUbC-LPG-propane-or-butane'!$A9,'BIFUbC-LPG-propane-or-butane'!$A$1:$AQ$27,COLUMN('BIFUbC-LPG-propane-or-butane'!AH$1),FALSE)=0,1,VLOOKUP('BIFUbC-LPG-propane-or-butane'!$A9,'LPG propane or butane'!$A$2:$AQ$28,COLUMN('LPG propane or butane'!AH$2),FALSE)/VLOOKUP('BIFUbC-LPG-propane-or-butane'!$A9,'BIFUbC-LPG-propane-or-butane'!$A$1:$AQ$27,COLUMN('BIFUbC-LPG-propane-or-butane'!AH$1),FALSE))</f>
        <v>1</v>
      </c>
      <c r="AI9">
        <f>IF(VLOOKUP('BIFUbC-LPG-propane-or-butane'!$A9,'BIFUbC-LPG-propane-or-butane'!$A$1:$AQ$27,COLUMN('BIFUbC-LPG-propane-or-butane'!AI$1),FALSE)=0,1,VLOOKUP('BIFUbC-LPG-propane-or-butane'!$A9,'LPG propane or butane'!$A$2:$AQ$28,COLUMN('LPG propane or butane'!AI$2),FALSE)/VLOOKUP('BIFUbC-LPG-propane-or-butane'!$A9,'BIFUbC-LPG-propane-or-butane'!$A$1:$AQ$27,COLUMN('BIFUbC-LPG-propane-or-butane'!AI$1),FALSE))</f>
        <v>1</v>
      </c>
      <c r="AJ9">
        <f>IF(VLOOKUP('BIFUbC-LPG-propane-or-butane'!$A9,'BIFUbC-LPG-propane-or-butane'!$A$1:$AQ$27,COLUMN('BIFUbC-LPG-propane-or-butane'!AJ$1),FALSE)=0,1,VLOOKUP('BIFUbC-LPG-propane-or-butane'!$A9,'LPG propane or butane'!$A$2:$AQ$28,COLUMN('LPG propane or butane'!AJ$2),FALSE)/VLOOKUP('BIFUbC-LPG-propane-or-butane'!$A9,'BIFUbC-LPG-propane-or-butane'!$A$1:$AQ$27,COLUMN('BIFUbC-LPG-propane-or-butane'!AJ$1),FALSE))</f>
        <v>1</v>
      </c>
      <c r="AK9">
        <f>IF(VLOOKUP('BIFUbC-LPG-propane-or-butane'!$A9,'BIFUbC-LPG-propane-or-butane'!$A$1:$AQ$27,COLUMN('BIFUbC-LPG-propane-or-butane'!AK$1),FALSE)=0,1,VLOOKUP('BIFUbC-LPG-propane-or-butane'!$A9,'LPG propane or butane'!$A$2:$AQ$28,COLUMN('LPG propane or butane'!AK$2),FALSE)/VLOOKUP('BIFUbC-LPG-propane-or-butane'!$A9,'BIFUbC-LPG-propane-or-butane'!$A$1:$AQ$27,COLUMN('BIFUbC-LPG-propane-or-butane'!AK$1),FALSE))</f>
        <v>1</v>
      </c>
      <c r="AL9">
        <f>IF(VLOOKUP('BIFUbC-LPG-propane-or-butane'!$A9,'BIFUbC-LPG-propane-or-butane'!$A$1:$AQ$27,COLUMN('BIFUbC-LPG-propane-or-butane'!AL$1),FALSE)=0,1,VLOOKUP('BIFUbC-LPG-propane-or-butane'!$A9,'LPG propane or butane'!$A$2:$AQ$28,COLUMN('LPG propane or butane'!AL$2),FALSE)/VLOOKUP('BIFUbC-LPG-propane-or-butane'!$A9,'BIFUbC-LPG-propane-or-butane'!$A$1:$AQ$27,COLUMN('BIFUbC-LPG-propane-or-butane'!AL$1),FALSE))</f>
        <v>1</v>
      </c>
      <c r="AM9">
        <f>IF(VLOOKUP('BIFUbC-LPG-propane-or-butane'!$A9,'BIFUbC-LPG-propane-or-butane'!$A$1:$AQ$27,COLUMN('BIFUbC-LPG-propane-or-butane'!AM$1),FALSE)=0,1,VLOOKUP('BIFUbC-LPG-propane-or-butane'!$A9,'LPG propane or butane'!$A$2:$AQ$28,COLUMN('LPG propane or butane'!AM$2),FALSE)/VLOOKUP('BIFUbC-LPG-propane-or-butane'!$A9,'BIFUbC-LPG-propane-or-butane'!$A$1:$AQ$27,COLUMN('BIFUbC-LPG-propane-or-butane'!AM$1),FALSE))</f>
        <v>1</v>
      </c>
      <c r="AN9">
        <f>IF(VLOOKUP('BIFUbC-LPG-propane-or-butane'!$A9,'BIFUbC-LPG-propane-or-butane'!$A$1:$AQ$27,COLUMN('BIFUbC-LPG-propane-or-butane'!AN$1),FALSE)=0,1,VLOOKUP('BIFUbC-LPG-propane-or-butane'!$A9,'LPG propane or butane'!$A$2:$AQ$28,COLUMN('LPG propane or butane'!AN$2),FALSE)/VLOOKUP('BIFUbC-LPG-propane-or-butane'!$A9,'BIFUbC-LPG-propane-or-butane'!$A$1:$AQ$27,COLUMN('BIFUbC-LPG-propane-or-butane'!AN$1),FALSE))</f>
        <v>1</v>
      </c>
      <c r="AO9">
        <f>IF(VLOOKUP('BIFUbC-LPG-propane-or-butane'!$A9,'BIFUbC-LPG-propane-or-butane'!$A$1:$AQ$27,COLUMN('BIFUbC-LPG-propane-or-butane'!AO$1),FALSE)=0,1,VLOOKUP('BIFUbC-LPG-propane-or-butane'!$A9,'LPG propane or butane'!$A$2:$AQ$28,COLUMN('LPG propane or butane'!AO$2),FALSE)/VLOOKUP('BIFUbC-LPG-propane-or-butane'!$A9,'BIFUbC-LPG-propane-or-butane'!$A$1:$AQ$27,COLUMN('BIFUbC-LPG-propane-or-butane'!AO$1),FALSE))</f>
        <v>1</v>
      </c>
      <c r="AP9">
        <f>IF(VLOOKUP('BIFUbC-LPG-propane-or-butane'!$A9,'BIFUbC-LPG-propane-or-butane'!$A$1:$AQ$27,COLUMN('BIFUbC-LPG-propane-or-butane'!AP$1),FALSE)=0,1,VLOOKUP('BIFUbC-LPG-propane-or-butane'!$A9,'LPG propane or butane'!$A$2:$AQ$28,COLUMN('LPG propane or butane'!AP$2),FALSE)/VLOOKUP('BIFUbC-LPG-propane-or-butane'!$A9,'BIFUbC-LPG-propane-or-butane'!$A$1:$AQ$27,COLUMN('BIFUbC-LPG-propane-or-butane'!AP$1),FALSE))</f>
        <v>1</v>
      </c>
      <c r="AQ9">
        <f>IF(VLOOKUP('BIFUbC-LPG-propane-or-butane'!$A9,'BIFUbC-LPG-propane-or-butane'!$A$1:$AQ$27,COLUMN('BIFUbC-LPG-propane-or-butane'!AQ$1),FALSE)=0,1,VLOOKUP('BIFUbC-LPG-propane-or-butane'!$A9,'LPG propane or butane'!$A$2:$AQ$28,COLUMN('LPG propane or butane'!AQ$2),FALSE)/VLOOKUP('BIFUbC-LPG-propane-or-butane'!$A9,'BIFUbC-LPG-propane-or-butane'!$A$1:$AQ$27,COLUMN('BIFUbC-LPG-propane-or-butane'!AQ$1),FALSE))</f>
        <v>1</v>
      </c>
    </row>
    <row r="10" spans="1:43">
      <c r="A10" s="37" t="s">
        <v>624</v>
      </c>
      <c r="B10">
        <f>IF(VLOOKUP('BIFUbC-LPG-propane-or-butane'!$A10,'BIFUbC-LPG-propane-or-butane'!$A$1:$AQ$27,COLUMN('BIFUbC-LPG-propane-or-butane'!B$1),FALSE)=0,1,VLOOKUP('BIFUbC-LPG-propane-or-butane'!$A10,'LPG propane or butane'!$A$2:$AQ$28,COLUMN('LPG propane or butane'!B$2),FALSE)/VLOOKUP('BIFUbC-LPG-propane-or-butane'!$A10,'BIFUbC-LPG-propane-or-butane'!$A$1:$AQ$27,COLUMN('BIFUbC-LPG-propane-or-butane'!B$1),FALSE))</f>
        <v>1</v>
      </c>
      <c r="C10">
        <f>IF(VLOOKUP('BIFUbC-LPG-propane-or-butane'!$A10,'BIFUbC-LPG-propane-or-butane'!$A$1:$AQ$27,COLUMN('BIFUbC-LPG-propane-or-butane'!C$1),FALSE)=0,1,VLOOKUP('BIFUbC-LPG-propane-or-butane'!$A10,'LPG propane or butane'!$A$2:$AQ$28,COLUMN('LPG propane or butane'!C$2),FALSE)/VLOOKUP('BIFUbC-LPG-propane-or-butane'!$A10,'BIFUbC-LPG-propane-or-butane'!$A$1:$AQ$27,COLUMN('BIFUbC-LPG-propane-or-butane'!C$1),FALSE))</f>
        <v>1</v>
      </c>
      <c r="D10">
        <f>IF(VLOOKUP('BIFUbC-LPG-propane-or-butane'!$A10,'BIFUbC-LPG-propane-or-butane'!$A$1:$AQ$27,COLUMN('BIFUbC-LPG-propane-or-butane'!D$1),FALSE)=0,1,VLOOKUP('BIFUbC-LPG-propane-or-butane'!$A10,'LPG propane or butane'!$A$2:$AQ$28,COLUMN('LPG propane or butane'!D$2),FALSE)/VLOOKUP('BIFUbC-LPG-propane-or-butane'!$A10,'BIFUbC-LPG-propane-or-butane'!$A$1:$AQ$27,COLUMN('BIFUbC-LPG-propane-or-butane'!D$1),FALSE))</f>
        <v>1</v>
      </c>
      <c r="E10">
        <f>IF(VLOOKUP('BIFUbC-LPG-propane-or-butane'!$A10,'BIFUbC-LPG-propane-or-butane'!$A$1:$AQ$27,COLUMN('BIFUbC-LPG-propane-or-butane'!E$1),FALSE)=0,1,VLOOKUP('BIFUbC-LPG-propane-or-butane'!$A10,'LPG propane or butane'!$A$2:$AQ$28,COLUMN('LPG propane or butane'!E$2),FALSE)/VLOOKUP('BIFUbC-LPG-propane-or-butane'!$A10,'BIFUbC-LPG-propane-or-butane'!$A$1:$AQ$27,COLUMN('BIFUbC-LPG-propane-or-butane'!E$1),FALSE))</f>
        <v>1</v>
      </c>
      <c r="F10">
        <f>IF(VLOOKUP('BIFUbC-LPG-propane-or-butane'!$A10,'BIFUbC-LPG-propane-or-butane'!$A$1:$AQ$27,COLUMN('BIFUbC-LPG-propane-or-butane'!F$1),FALSE)=0,1,VLOOKUP('BIFUbC-LPG-propane-or-butane'!$A10,'LPG propane or butane'!$A$2:$AQ$28,COLUMN('LPG propane or butane'!F$2),FALSE)/VLOOKUP('BIFUbC-LPG-propane-or-butane'!$A10,'BIFUbC-LPG-propane-or-butane'!$A$1:$AQ$27,COLUMN('BIFUbC-LPG-propane-or-butane'!F$1),FALSE))</f>
        <v>1</v>
      </c>
      <c r="G10">
        <f>IF(VLOOKUP('BIFUbC-LPG-propane-or-butane'!$A10,'BIFUbC-LPG-propane-or-butane'!$A$1:$AQ$27,COLUMN('BIFUbC-LPG-propane-or-butane'!G$1),FALSE)=0,1,VLOOKUP('BIFUbC-LPG-propane-or-butane'!$A10,'LPG propane or butane'!$A$2:$AQ$28,COLUMN('LPG propane or butane'!G$2),FALSE)/VLOOKUP('BIFUbC-LPG-propane-or-butane'!$A10,'BIFUbC-LPG-propane-or-butane'!$A$1:$AQ$27,COLUMN('BIFUbC-LPG-propane-or-butane'!G$1),FALSE))</f>
        <v>1</v>
      </c>
      <c r="H10">
        <f>IF(VLOOKUP('BIFUbC-LPG-propane-or-butane'!$A10,'BIFUbC-LPG-propane-or-butane'!$A$1:$AQ$27,COLUMN('BIFUbC-LPG-propane-or-butane'!H$1),FALSE)=0,1,VLOOKUP('BIFUbC-LPG-propane-or-butane'!$A10,'LPG propane or butane'!$A$2:$AQ$28,COLUMN('LPG propane or butane'!H$2),FALSE)/VLOOKUP('BIFUbC-LPG-propane-or-butane'!$A10,'BIFUbC-LPG-propane-or-butane'!$A$1:$AQ$27,COLUMN('BIFUbC-LPG-propane-or-butane'!H$1),FALSE))</f>
        <v>1</v>
      </c>
      <c r="I10">
        <f>IF(VLOOKUP('BIFUbC-LPG-propane-or-butane'!$A10,'BIFUbC-LPG-propane-or-butane'!$A$1:$AQ$27,COLUMN('BIFUbC-LPG-propane-or-butane'!I$1),FALSE)=0,1,VLOOKUP('BIFUbC-LPG-propane-or-butane'!$A10,'LPG propane or butane'!$A$2:$AQ$28,COLUMN('LPG propane or butane'!I$2),FALSE)/VLOOKUP('BIFUbC-LPG-propane-or-butane'!$A10,'BIFUbC-LPG-propane-or-butane'!$A$1:$AQ$27,COLUMN('BIFUbC-LPG-propane-or-butane'!I$1),FALSE))</f>
        <v>1</v>
      </c>
      <c r="J10">
        <f>IF(VLOOKUP('BIFUbC-LPG-propane-or-butane'!$A10,'BIFUbC-LPG-propane-or-butane'!$A$1:$AQ$27,COLUMN('BIFUbC-LPG-propane-or-butane'!J$1),FALSE)=0,1,VLOOKUP('BIFUbC-LPG-propane-or-butane'!$A10,'LPG propane or butane'!$A$2:$AQ$28,COLUMN('LPG propane or butane'!J$2),FALSE)/VLOOKUP('BIFUbC-LPG-propane-or-butane'!$A10,'BIFUbC-LPG-propane-or-butane'!$A$1:$AQ$27,COLUMN('BIFUbC-LPG-propane-or-butane'!J$1),FALSE))</f>
        <v>1</v>
      </c>
      <c r="K10">
        <f>IF(VLOOKUP('BIFUbC-LPG-propane-or-butane'!$A10,'BIFUbC-LPG-propane-or-butane'!$A$1:$AQ$27,COLUMN('BIFUbC-LPG-propane-or-butane'!K$1),FALSE)=0,1,VLOOKUP('BIFUbC-LPG-propane-or-butane'!$A10,'LPG propane or butane'!$A$2:$AQ$28,COLUMN('LPG propane or butane'!K$2),FALSE)/VLOOKUP('BIFUbC-LPG-propane-or-butane'!$A10,'BIFUbC-LPG-propane-or-butane'!$A$1:$AQ$27,COLUMN('BIFUbC-LPG-propane-or-butane'!K$1),FALSE))</f>
        <v>1</v>
      </c>
      <c r="L10">
        <f>IF(VLOOKUP('BIFUbC-LPG-propane-or-butane'!$A10,'BIFUbC-LPG-propane-or-butane'!$A$1:$AQ$27,COLUMN('BIFUbC-LPG-propane-or-butane'!L$1),FALSE)=0,1,VLOOKUP('BIFUbC-LPG-propane-or-butane'!$A10,'LPG propane or butane'!$A$2:$AQ$28,COLUMN('LPG propane or butane'!L$2),FALSE)/VLOOKUP('BIFUbC-LPG-propane-or-butane'!$A10,'BIFUbC-LPG-propane-or-butane'!$A$1:$AQ$27,COLUMN('BIFUbC-LPG-propane-or-butane'!L$1),FALSE))</f>
        <v>1</v>
      </c>
      <c r="M10">
        <f>IF(VLOOKUP('BIFUbC-LPG-propane-or-butane'!$A10,'BIFUbC-LPG-propane-or-butane'!$A$1:$AQ$27,COLUMN('BIFUbC-LPG-propane-or-butane'!M$1),FALSE)=0,1,VLOOKUP('BIFUbC-LPG-propane-or-butane'!$A10,'LPG propane or butane'!$A$2:$AQ$28,COLUMN('LPG propane or butane'!M$2),FALSE)/VLOOKUP('BIFUbC-LPG-propane-or-butane'!$A10,'BIFUbC-LPG-propane-or-butane'!$A$1:$AQ$27,COLUMN('BIFUbC-LPG-propane-or-butane'!M$1),FALSE))</f>
        <v>1</v>
      </c>
      <c r="N10">
        <f>IF(VLOOKUP('BIFUbC-LPG-propane-or-butane'!$A10,'BIFUbC-LPG-propane-or-butane'!$A$1:$AQ$27,COLUMN('BIFUbC-LPG-propane-or-butane'!N$1),FALSE)=0,1,VLOOKUP('BIFUbC-LPG-propane-or-butane'!$A10,'LPG propane or butane'!$A$2:$AQ$28,COLUMN('LPG propane or butane'!N$2),FALSE)/VLOOKUP('BIFUbC-LPG-propane-or-butane'!$A10,'BIFUbC-LPG-propane-or-butane'!$A$1:$AQ$27,COLUMN('BIFUbC-LPG-propane-or-butane'!N$1),FALSE))</f>
        <v>1</v>
      </c>
      <c r="O10">
        <f>IF(VLOOKUP('BIFUbC-LPG-propane-or-butane'!$A10,'BIFUbC-LPG-propane-or-butane'!$A$1:$AQ$27,COLUMN('BIFUbC-LPG-propane-or-butane'!O$1),FALSE)=0,1,VLOOKUP('BIFUbC-LPG-propane-or-butane'!$A10,'LPG propane or butane'!$A$2:$AQ$28,COLUMN('LPG propane or butane'!O$2),FALSE)/VLOOKUP('BIFUbC-LPG-propane-or-butane'!$A10,'BIFUbC-LPG-propane-or-butane'!$A$1:$AQ$27,COLUMN('BIFUbC-LPG-propane-or-butane'!O$1),FALSE))</f>
        <v>1</v>
      </c>
      <c r="P10">
        <f>IF(VLOOKUP('BIFUbC-LPG-propane-or-butane'!$A10,'BIFUbC-LPG-propane-or-butane'!$A$1:$AQ$27,COLUMN('BIFUbC-LPG-propane-or-butane'!P$1),FALSE)=0,1,VLOOKUP('BIFUbC-LPG-propane-or-butane'!$A10,'LPG propane or butane'!$A$2:$AQ$28,COLUMN('LPG propane or butane'!P$2),FALSE)/VLOOKUP('BIFUbC-LPG-propane-or-butane'!$A10,'BIFUbC-LPG-propane-or-butane'!$A$1:$AQ$27,COLUMN('BIFUbC-LPG-propane-or-butane'!P$1),FALSE))</f>
        <v>1</v>
      </c>
      <c r="Q10">
        <f>IF(VLOOKUP('BIFUbC-LPG-propane-or-butane'!$A10,'BIFUbC-LPG-propane-or-butane'!$A$1:$AQ$27,COLUMN('BIFUbC-LPG-propane-or-butane'!Q$1),FALSE)=0,1,VLOOKUP('BIFUbC-LPG-propane-or-butane'!$A10,'LPG propane or butane'!$A$2:$AQ$28,COLUMN('LPG propane or butane'!Q$2),FALSE)/VLOOKUP('BIFUbC-LPG-propane-or-butane'!$A10,'BIFUbC-LPG-propane-or-butane'!$A$1:$AQ$27,COLUMN('BIFUbC-LPG-propane-or-butane'!Q$1),FALSE))</f>
        <v>1</v>
      </c>
      <c r="R10">
        <f>IF(VLOOKUP('BIFUbC-LPG-propane-or-butane'!$A10,'BIFUbC-LPG-propane-or-butane'!$A$1:$AQ$27,COLUMN('BIFUbC-LPG-propane-or-butane'!R$1),FALSE)=0,1,VLOOKUP('BIFUbC-LPG-propane-or-butane'!$A10,'LPG propane or butane'!$A$2:$AQ$28,COLUMN('LPG propane or butane'!R$2),FALSE)/VLOOKUP('BIFUbC-LPG-propane-or-butane'!$A10,'BIFUbC-LPG-propane-or-butane'!$A$1:$AQ$27,COLUMN('BIFUbC-LPG-propane-or-butane'!R$1),FALSE))</f>
        <v>1</v>
      </c>
      <c r="S10">
        <f>IF(VLOOKUP('BIFUbC-LPG-propane-or-butane'!$A10,'BIFUbC-LPG-propane-or-butane'!$A$1:$AQ$27,COLUMN('BIFUbC-LPG-propane-or-butane'!S$1),FALSE)=0,1,VLOOKUP('BIFUbC-LPG-propane-or-butane'!$A10,'LPG propane or butane'!$A$2:$AQ$28,COLUMN('LPG propane or butane'!S$2),FALSE)/VLOOKUP('BIFUbC-LPG-propane-or-butane'!$A10,'BIFUbC-LPG-propane-or-butane'!$A$1:$AQ$27,COLUMN('BIFUbC-LPG-propane-or-butane'!S$1),FALSE))</f>
        <v>1</v>
      </c>
      <c r="T10">
        <f>IF(VLOOKUP('BIFUbC-LPG-propane-or-butane'!$A10,'BIFUbC-LPG-propane-or-butane'!$A$1:$AQ$27,COLUMN('BIFUbC-LPG-propane-or-butane'!T$1),FALSE)=0,1,VLOOKUP('BIFUbC-LPG-propane-or-butane'!$A10,'LPG propane or butane'!$A$2:$AQ$28,COLUMN('LPG propane or butane'!T$2),FALSE)/VLOOKUP('BIFUbC-LPG-propane-or-butane'!$A10,'BIFUbC-LPG-propane-or-butane'!$A$1:$AQ$27,COLUMN('BIFUbC-LPG-propane-or-butane'!T$1),FALSE))</f>
        <v>1</v>
      </c>
      <c r="U10">
        <f>IF(VLOOKUP('BIFUbC-LPG-propane-or-butane'!$A10,'BIFUbC-LPG-propane-or-butane'!$A$1:$AQ$27,COLUMN('BIFUbC-LPG-propane-or-butane'!U$1),FALSE)=0,1,VLOOKUP('BIFUbC-LPG-propane-or-butane'!$A10,'LPG propane or butane'!$A$2:$AQ$28,COLUMN('LPG propane or butane'!U$2),FALSE)/VLOOKUP('BIFUbC-LPG-propane-or-butane'!$A10,'BIFUbC-LPG-propane-or-butane'!$A$1:$AQ$27,COLUMN('BIFUbC-LPG-propane-or-butane'!U$1),FALSE))</f>
        <v>1</v>
      </c>
      <c r="V10">
        <f>IF(VLOOKUP('BIFUbC-LPG-propane-or-butane'!$A10,'BIFUbC-LPG-propane-or-butane'!$A$1:$AQ$27,COLUMN('BIFUbC-LPG-propane-or-butane'!V$1),FALSE)=0,1,VLOOKUP('BIFUbC-LPG-propane-or-butane'!$A10,'LPG propane or butane'!$A$2:$AQ$28,COLUMN('LPG propane or butane'!V$2),FALSE)/VLOOKUP('BIFUbC-LPG-propane-or-butane'!$A10,'BIFUbC-LPG-propane-or-butane'!$A$1:$AQ$27,COLUMN('BIFUbC-LPG-propane-or-butane'!V$1),FALSE))</f>
        <v>1</v>
      </c>
      <c r="W10">
        <f>IF(VLOOKUP('BIFUbC-LPG-propane-or-butane'!$A10,'BIFUbC-LPG-propane-or-butane'!$A$1:$AQ$27,COLUMN('BIFUbC-LPG-propane-or-butane'!W$1),FALSE)=0,1,VLOOKUP('BIFUbC-LPG-propane-or-butane'!$A10,'LPG propane or butane'!$A$2:$AQ$28,COLUMN('LPG propane or butane'!W$2),FALSE)/VLOOKUP('BIFUbC-LPG-propane-or-butane'!$A10,'BIFUbC-LPG-propane-or-butane'!$A$1:$AQ$27,COLUMN('BIFUbC-LPG-propane-or-butane'!W$1),FALSE))</f>
        <v>1</v>
      </c>
      <c r="X10">
        <f>IF(VLOOKUP('BIFUbC-LPG-propane-or-butane'!$A10,'BIFUbC-LPG-propane-or-butane'!$A$1:$AQ$27,COLUMN('BIFUbC-LPG-propane-or-butane'!X$1),FALSE)=0,1,VLOOKUP('BIFUbC-LPG-propane-or-butane'!$A10,'LPG propane or butane'!$A$2:$AQ$28,COLUMN('LPG propane or butane'!X$2),FALSE)/VLOOKUP('BIFUbC-LPG-propane-or-butane'!$A10,'BIFUbC-LPG-propane-or-butane'!$A$1:$AQ$27,COLUMN('BIFUbC-LPG-propane-or-butane'!X$1),FALSE))</f>
        <v>1</v>
      </c>
      <c r="Y10">
        <f>IF(VLOOKUP('BIFUbC-LPG-propane-or-butane'!$A10,'BIFUbC-LPG-propane-or-butane'!$A$1:$AQ$27,COLUMN('BIFUbC-LPG-propane-or-butane'!Y$1),FALSE)=0,1,VLOOKUP('BIFUbC-LPG-propane-or-butane'!$A10,'LPG propane or butane'!$A$2:$AQ$28,COLUMN('LPG propane or butane'!Y$2),FALSE)/VLOOKUP('BIFUbC-LPG-propane-or-butane'!$A10,'BIFUbC-LPG-propane-or-butane'!$A$1:$AQ$27,COLUMN('BIFUbC-LPG-propane-or-butane'!Y$1),FALSE))</f>
        <v>1</v>
      </c>
      <c r="Z10">
        <f>IF(VLOOKUP('BIFUbC-LPG-propane-or-butane'!$A10,'BIFUbC-LPG-propane-or-butane'!$A$1:$AQ$27,COLUMN('BIFUbC-LPG-propane-or-butane'!Z$1),FALSE)=0,1,VLOOKUP('BIFUbC-LPG-propane-or-butane'!$A10,'LPG propane or butane'!$A$2:$AQ$28,COLUMN('LPG propane or butane'!Z$2),FALSE)/VLOOKUP('BIFUbC-LPG-propane-or-butane'!$A10,'BIFUbC-LPG-propane-or-butane'!$A$1:$AQ$27,COLUMN('BIFUbC-LPG-propane-or-butane'!Z$1),FALSE))</f>
        <v>1</v>
      </c>
      <c r="AA10">
        <f>IF(VLOOKUP('BIFUbC-LPG-propane-or-butane'!$A10,'BIFUbC-LPG-propane-or-butane'!$A$1:$AQ$27,COLUMN('BIFUbC-LPG-propane-or-butane'!AA$1),FALSE)=0,1,VLOOKUP('BIFUbC-LPG-propane-or-butane'!$A10,'LPG propane or butane'!$A$2:$AQ$28,COLUMN('LPG propane or butane'!AA$2),FALSE)/VLOOKUP('BIFUbC-LPG-propane-or-butane'!$A10,'BIFUbC-LPG-propane-or-butane'!$A$1:$AQ$27,COLUMN('BIFUbC-LPG-propane-or-butane'!AA$1),FALSE))</f>
        <v>1</v>
      </c>
      <c r="AB10">
        <f>IF(VLOOKUP('BIFUbC-LPG-propane-or-butane'!$A10,'BIFUbC-LPG-propane-or-butane'!$A$1:$AQ$27,COLUMN('BIFUbC-LPG-propane-or-butane'!AB$1),FALSE)=0,1,VLOOKUP('BIFUbC-LPG-propane-or-butane'!$A10,'LPG propane or butane'!$A$2:$AQ$28,COLUMN('LPG propane or butane'!AB$2),FALSE)/VLOOKUP('BIFUbC-LPG-propane-or-butane'!$A10,'BIFUbC-LPG-propane-or-butane'!$A$1:$AQ$27,COLUMN('BIFUbC-LPG-propane-or-butane'!AB$1),FALSE))</f>
        <v>1</v>
      </c>
      <c r="AC10">
        <f>IF(VLOOKUP('BIFUbC-LPG-propane-or-butane'!$A10,'BIFUbC-LPG-propane-or-butane'!$A$1:$AQ$27,COLUMN('BIFUbC-LPG-propane-or-butane'!AC$1),FALSE)=0,1,VLOOKUP('BIFUbC-LPG-propane-or-butane'!$A10,'LPG propane or butane'!$A$2:$AQ$28,COLUMN('LPG propane or butane'!AC$2),FALSE)/VLOOKUP('BIFUbC-LPG-propane-or-butane'!$A10,'BIFUbC-LPG-propane-or-butane'!$A$1:$AQ$27,COLUMN('BIFUbC-LPG-propane-or-butane'!AC$1),FALSE))</f>
        <v>1</v>
      </c>
      <c r="AD10">
        <f>IF(VLOOKUP('BIFUbC-LPG-propane-or-butane'!$A10,'BIFUbC-LPG-propane-or-butane'!$A$1:$AQ$27,COLUMN('BIFUbC-LPG-propane-or-butane'!AD$1),FALSE)=0,1,VLOOKUP('BIFUbC-LPG-propane-or-butane'!$A10,'LPG propane or butane'!$A$2:$AQ$28,COLUMN('LPG propane or butane'!AD$2),FALSE)/VLOOKUP('BIFUbC-LPG-propane-or-butane'!$A10,'BIFUbC-LPG-propane-or-butane'!$A$1:$AQ$27,COLUMN('BIFUbC-LPG-propane-or-butane'!AD$1),FALSE))</f>
        <v>1</v>
      </c>
      <c r="AE10">
        <f>IF(VLOOKUP('BIFUbC-LPG-propane-or-butane'!$A10,'BIFUbC-LPG-propane-or-butane'!$A$1:$AQ$27,COLUMN('BIFUbC-LPG-propane-or-butane'!AE$1),FALSE)=0,1,VLOOKUP('BIFUbC-LPG-propane-or-butane'!$A10,'LPG propane or butane'!$A$2:$AQ$28,COLUMN('LPG propane or butane'!AE$2),FALSE)/VLOOKUP('BIFUbC-LPG-propane-or-butane'!$A10,'BIFUbC-LPG-propane-or-butane'!$A$1:$AQ$27,COLUMN('BIFUbC-LPG-propane-or-butane'!AE$1),FALSE))</f>
        <v>1</v>
      </c>
      <c r="AF10">
        <f>IF(VLOOKUP('BIFUbC-LPG-propane-or-butane'!$A10,'BIFUbC-LPG-propane-or-butane'!$A$1:$AQ$27,COLUMN('BIFUbC-LPG-propane-or-butane'!AF$1),FALSE)=0,1,VLOOKUP('BIFUbC-LPG-propane-or-butane'!$A10,'LPG propane or butane'!$A$2:$AQ$28,COLUMN('LPG propane or butane'!AF$2),FALSE)/VLOOKUP('BIFUbC-LPG-propane-or-butane'!$A10,'BIFUbC-LPG-propane-or-butane'!$A$1:$AQ$27,COLUMN('BIFUbC-LPG-propane-or-butane'!AF$1),FALSE))</f>
        <v>1</v>
      </c>
      <c r="AG10">
        <f>IF(VLOOKUP('BIFUbC-LPG-propane-or-butane'!$A10,'BIFUbC-LPG-propane-or-butane'!$A$1:$AQ$27,COLUMN('BIFUbC-LPG-propane-or-butane'!AG$1),FALSE)=0,1,VLOOKUP('BIFUbC-LPG-propane-or-butane'!$A10,'LPG propane or butane'!$A$2:$AQ$28,COLUMN('LPG propane or butane'!AG$2),FALSE)/VLOOKUP('BIFUbC-LPG-propane-or-butane'!$A10,'BIFUbC-LPG-propane-or-butane'!$A$1:$AQ$27,COLUMN('BIFUbC-LPG-propane-or-butane'!AG$1),FALSE))</f>
        <v>1</v>
      </c>
      <c r="AH10">
        <f>IF(VLOOKUP('BIFUbC-LPG-propane-or-butane'!$A10,'BIFUbC-LPG-propane-or-butane'!$A$1:$AQ$27,COLUMN('BIFUbC-LPG-propane-or-butane'!AH$1),FALSE)=0,1,VLOOKUP('BIFUbC-LPG-propane-or-butane'!$A10,'LPG propane or butane'!$A$2:$AQ$28,COLUMN('LPG propane or butane'!AH$2),FALSE)/VLOOKUP('BIFUbC-LPG-propane-or-butane'!$A10,'BIFUbC-LPG-propane-or-butane'!$A$1:$AQ$27,COLUMN('BIFUbC-LPG-propane-or-butane'!AH$1),FALSE))</f>
        <v>1</v>
      </c>
      <c r="AI10">
        <f>IF(VLOOKUP('BIFUbC-LPG-propane-or-butane'!$A10,'BIFUbC-LPG-propane-or-butane'!$A$1:$AQ$27,COLUMN('BIFUbC-LPG-propane-or-butane'!AI$1),FALSE)=0,1,VLOOKUP('BIFUbC-LPG-propane-or-butane'!$A10,'LPG propane or butane'!$A$2:$AQ$28,COLUMN('LPG propane or butane'!AI$2),FALSE)/VLOOKUP('BIFUbC-LPG-propane-or-butane'!$A10,'BIFUbC-LPG-propane-or-butane'!$A$1:$AQ$27,COLUMN('BIFUbC-LPG-propane-or-butane'!AI$1),FALSE))</f>
        <v>1</v>
      </c>
      <c r="AJ10">
        <f>IF(VLOOKUP('BIFUbC-LPG-propane-or-butane'!$A10,'BIFUbC-LPG-propane-or-butane'!$A$1:$AQ$27,COLUMN('BIFUbC-LPG-propane-or-butane'!AJ$1),FALSE)=0,1,VLOOKUP('BIFUbC-LPG-propane-or-butane'!$A10,'LPG propane or butane'!$A$2:$AQ$28,COLUMN('LPG propane or butane'!AJ$2),FALSE)/VLOOKUP('BIFUbC-LPG-propane-or-butane'!$A10,'BIFUbC-LPG-propane-or-butane'!$A$1:$AQ$27,COLUMN('BIFUbC-LPG-propane-or-butane'!AJ$1),FALSE))</f>
        <v>1</v>
      </c>
      <c r="AK10">
        <f>IF(VLOOKUP('BIFUbC-LPG-propane-or-butane'!$A10,'BIFUbC-LPG-propane-or-butane'!$A$1:$AQ$27,COLUMN('BIFUbC-LPG-propane-or-butane'!AK$1),FALSE)=0,1,VLOOKUP('BIFUbC-LPG-propane-or-butane'!$A10,'LPG propane or butane'!$A$2:$AQ$28,COLUMN('LPG propane or butane'!AK$2),FALSE)/VLOOKUP('BIFUbC-LPG-propane-or-butane'!$A10,'BIFUbC-LPG-propane-or-butane'!$A$1:$AQ$27,COLUMN('BIFUbC-LPG-propane-or-butane'!AK$1),FALSE))</f>
        <v>1</v>
      </c>
      <c r="AL10">
        <f>IF(VLOOKUP('BIFUbC-LPG-propane-or-butane'!$A10,'BIFUbC-LPG-propane-or-butane'!$A$1:$AQ$27,COLUMN('BIFUbC-LPG-propane-or-butane'!AL$1),FALSE)=0,1,VLOOKUP('BIFUbC-LPG-propane-or-butane'!$A10,'LPG propane or butane'!$A$2:$AQ$28,COLUMN('LPG propane or butane'!AL$2),FALSE)/VLOOKUP('BIFUbC-LPG-propane-or-butane'!$A10,'BIFUbC-LPG-propane-or-butane'!$A$1:$AQ$27,COLUMN('BIFUbC-LPG-propane-or-butane'!AL$1),FALSE))</f>
        <v>1</v>
      </c>
      <c r="AM10">
        <f>IF(VLOOKUP('BIFUbC-LPG-propane-or-butane'!$A10,'BIFUbC-LPG-propane-or-butane'!$A$1:$AQ$27,COLUMN('BIFUbC-LPG-propane-or-butane'!AM$1),FALSE)=0,1,VLOOKUP('BIFUbC-LPG-propane-or-butane'!$A10,'LPG propane or butane'!$A$2:$AQ$28,COLUMN('LPG propane or butane'!AM$2),FALSE)/VLOOKUP('BIFUbC-LPG-propane-or-butane'!$A10,'BIFUbC-LPG-propane-or-butane'!$A$1:$AQ$27,COLUMN('BIFUbC-LPG-propane-or-butane'!AM$1),FALSE))</f>
        <v>1</v>
      </c>
      <c r="AN10">
        <f>IF(VLOOKUP('BIFUbC-LPG-propane-or-butane'!$A10,'BIFUbC-LPG-propane-or-butane'!$A$1:$AQ$27,COLUMN('BIFUbC-LPG-propane-or-butane'!AN$1),FALSE)=0,1,VLOOKUP('BIFUbC-LPG-propane-or-butane'!$A10,'LPG propane or butane'!$A$2:$AQ$28,COLUMN('LPG propane or butane'!AN$2),FALSE)/VLOOKUP('BIFUbC-LPG-propane-or-butane'!$A10,'BIFUbC-LPG-propane-or-butane'!$A$1:$AQ$27,COLUMN('BIFUbC-LPG-propane-or-butane'!AN$1),FALSE))</f>
        <v>1</v>
      </c>
      <c r="AO10">
        <f>IF(VLOOKUP('BIFUbC-LPG-propane-or-butane'!$A10,'BIFUbC-LPG-propane-or-butane'!$A$1:$AQ$27,COLUMN('BIFUbC-LPG-propane-or-butane'!AO$1),FALSE)=0,1,VLOOKUP('BIFUbC-LPG-propane-or-butane'!$A10,'LPG propane or butane'!$A$2:$AQ$28,COLUMN('LPG propane or butane'!AO$2),FALSE)/VLOOKUP('BIFUbC-LPG-propane-or-butane'!$A10,'BIFUbC-LPG-propane-or-butane'!$A$1:$AQ$27,COLUMN('BIFUbC-LPG-propane-or-butane'!AO$1),FALSE))</f>
        <v>1</v>
      </c>
      <c r="AP10">
        <f>IF(VLOOKUP('BIFUbC-LPG-propane-or-butane'!$A10,'BIFUbC-LPG-propane-or-butane'!$A$1:$AQ$27,COLUMN('BIFUbC-LPG-propane-or-butane'!AP$1),FALSE)=0,1,VLOOKUP('BIFUbC-LPG-propane-or-butane'!$A10,'LPG propane or butane'!$A$2:$AQ$28,COLUMN('LPG propane or butane'!AP$2),FALSE)/VLOOKUP('BIFUbC-LPG-propane-or-butane'!$A10,'BIFUbC-LPG-propane-or-butane'!$A$1:$AQ$27,COLUMN('BIFUbC-LPG-propane-or-butane'!AP$1),FALSE))</f>
        <v>1</v>
      </c>
      <c r="AQ10">
        <f>IF(VLOOKUP('BIFUbC-LPG-propane-or-butane'!$A10,'BIFUbC-LPG-propane-or-butane'!$A$1:$AQ$27,COLUMN('BIFUbC-LPG-propane-or-butane'!AQ$1),FALSE)=0,1,VLOOKUP('BIFUbC-LPG-propane-or-butane'!$A10,'LPG propane or butane'!$A$2:$AQ$28,COLUMN('LPG propane or butane'!AQ$2),FALSE)/VLOOKUP('BIFUbC-LPG-propane-or-butane'!$A10,'BIFUbC-LPG-propane-or-butane'!$A$1:$AQ$27,COLUMN('BIFUbC-LPG-propane-or-butane'!AQ$1),FALSE))</f>
        <v>1</v>
      </c>
    </row>
    <row r="11" spans="1:43">
      <c r="A11" s="37" t="s">
        <v>612</v>
      </c>
      <c r="B11">
        <f>IF(VLOOKUP('BIFUbC-LPG-propane-or-butane'!$A11,'BIFUbC-LPG-propane-or-butane'!$A$1:$AQ$27,COLUMN('BIFUbC-LPG-propane-or-butane'!B$1),FALSE)=0,1,VLOOKUP('BIFUbC-LPG-propane-or-butane'!$A11,'LPG propane or butane'!$A$2:$AQ$28,COLUMN('LPG propane or butane'!B$2),FALSE)/VLOOKUP('BIFUbC-LPG-propane-or-butane'!$A11,'BIFUbC-LPG-propane-or-butane'!$A$1:$AQ$27,COLUMN('BIFUbC-LPG-propane-or-butane'!B$1),FALSE))</f>
        <v>0.46512176686145906</v>
      </c>
      <c r="C11">
        <f>IF(VLOOKUP('BIFUbC-LPG-propane-or-butane'!$A11,'BIFUbC-LPG-propane-or-butane'!$A$1:$AQ$27,COLUMN('BIFUbC-LPG-propane-or-butane'!C$1),FALSE)=0,1,VLOOKUP('BIFUbC-LPG-propane-or-butane'!$A11,'LPG propane or butane'!$A$2:$AQ$28,COLUMN('LPG propane or butane'!C$2),FALSE)/VLOOKUP('BIFUbC-LPG-propane-or-butane'!$A11,'BIFUbC-LPG-propane-or-butane'!$A$1:$AQ$27,COLUMN('BIFUbC-LPG-propane-or-butane'!C$1),FALSE))</f>
        <v>0.46465491583845914</v>
      </c>
      <c r="D11">
        <f>IF(VLOOKUP('BIFUbC-LPG-propane-or-butane'!$A11,'BIFUbC-LPG-propane-or-butane'!$A$1:$AQ$27,COLUMN('BIFUbC-LPG-propane-or-butane'!D$1),FALSE)=0,1,VLOOKUP('BIFUbC-LPG-propane-or-butane'!$A11,'LPG propane or butane'!$A$2:$AQ$28,COLUMN('LPG propane or butane'!D$2),FALSE)/VLOOKUP('BIFUbC-LPG-propane-or-butane'!$A11,'BIFUbC-LPG-propane-or-butane'!$A$1:$AQ$27,COLUMN('BIFUbC-LPG-propane-or-butane'!D$1),FALSE))</f>
        <v>0.46542144193595508</v>
      </c>
      <c r="E11">
        <f>IF(VLOOKUP('BIFUbC-LPG-propane-or-butane'!$A11,'BIFUbC-LPG-propane-or-butane'!$A$1:$AQ$27,COLUMN('BIFUbC-LPG-propane-or-butane'!E$1),FALSE)=0,1,VLOOKUP('BIFUbC-LPG-propane-or-butane'!$A11,'LPG propane or butane'!$A$2:$AQ$28,COLUMN('LPG propane or butane'!E$2),FALSE)/VLOOKUP('BIFUbC-LPG-propane-or-butane'!$A11,'BIFUbC-LPG-propane-or-butane'!$A$1:$AQ$27,COLUMN('BIFUbC-LPG-propane-or-butane'!E$1),FALSE))</f>
        <v>0.46562351105536887</v>
      </c>
      <c r="F11">
        <f>IF(VLOOKUP('BIFUbC-LPG-propane-or-butane'!$A11,'BIFUbC-LPG-propane-or-butane'!$A$1:$AQ$27,COLUMN('BIFUbC-LPG-propane-or-butane'!F$1),FALSE)=0,1,VLOOKUP('BIFUbC-LPG-propane-or-butane'!$A11,'LPG propane or butane'!$A$2:$AQ$28,COLUMN('LPG propane or butane'!F$2),FALSE)/VLOOKUP('BIFUbC-LPG-propane-or-butane'!$A11,'BIFUbC-LPG-propane-or-butane'!$A$1:$AQ$27,COLUMN('BIFUbC-LPG-propane-or-butane'!F$1),FALSE))</f>
        <v>0.46579241804605975</v>
      </c>
      <c r="G11">
        <f>IF(VLOOKUP('BIFUbC-LPG-propane-or-butane'!$A11,'BIFUbC-LPG-propane-or-butane'!$A$1:$AQ$27,COLUMN('BIFUbC-LPG-propane-or-butane'!G$1),FALSE)=0,1,VLOOKUP('BIFUbC-LPG-propane-or-butane'!$A11,'LPG propane or butane'!$A$2:$AQ$28,COLUMN('LPG propane or butane'!G$2),FALSE)/VLOOKUP('BIFUbC-LPG-propane-or-butane'!$A11,'BIFUbC-LPG-propane-or-butane'!$A$1:$AQ$27,COLUMN('BIFUbC-LPG-propane-or-butane'!G$1),FALSE))</f>
        <v>0.46593139252135224</v>
      </c>
      <c r="H11">
        <f>IF(VLOOKUP('BIFUbC-LPG-propane-or-butane'!$A11,'BIFUbC-LPG-propane-or-butane'!$A$1:$AQ$27,COLUMN('BIFUbC-LPG-propane-or-butane'!H$1),FALSE)=0,1,VLOOKUP('BIFUbC-LPG-propane-or-butane'!$A11,'LPG propane or butane'!$A$2:$AQ$28,COLUMN('LPG propane or butane'!H$2),FALSE)/VLOOKUP('BIFUbC-LPG-propane-or-butane'!$A11,'BIFUbC-LPG-propane-or-butane'!$A$1:$AQ$27,COLUMN('BIFUbC-LPG-propane-or-butane'!H$1),FALSE))</f>
        <v>0.46604866408575407</v>
      </c>
      <c r="I11">
        <f>IF(VLOOKUP('BIFUbC-LPG-propane-or-butane'!$A11,'BIFUbC-LPG-propane-or-butane'!$A$1:$AQ$27,COLUMN('BIFUbC-LPG-propane-or-butane'!I$1),FALSE)=0,1,VLOOKUP('BIFUbC-LPG-propane-or-butane'!$A11,'LPG propane or butane'!$A$2:$AQ$28,COLUMN('LPG propane or butane'!I$2),FALSE)/VLOOKUP('BIFUbC-LPG-propane-or-butane'!$A11,'BIFUbC-LPG-propane-or-butane'!$A$1:$AQ$27,COLUMN('BIFUbC-LPG-propane-or-butane'!I$1),FALSE))</f>
        <v>0.46614018184510853</v>
      </c>
      <c r="J11">
        <f>IF(VLOOKUP('BIFUbC-LPG-propane-or-butane'!$A11,'BIFUbC-LPG-propane-or-butane'!$A$1:$AQ$27,COLUMN('BIFUbC-LPG-propane-or-butane'!J$1),FALSE)=0,1,VLOOKUP('BIFUbC-LPG-propane-or-butane'!$A11,'LPG propane or butane'!$A$2:$AQ$28,COLUMN('LPG propane or butane'!J$2),FALSE)/VLOOKUP('BIFUbC-LPG-propane-or-butane'!$A11,'BIFUbC-LPG-propane-or-butane'!$A$1:$AQ$27,COLUMN('BIFUbC-LPG-propane-or-butane'!J$1),FALSE))</f>
        <v>0.46622373456858496</v>
      </c>
      <c r="K11">
        <f>IF(VLOOKUP('BIFUbC-LPG-propane-or-butane'!$A11,'BIFUbC-LPG-propane-or-butane'!$A$1:$AQ$27,COLUMN('BIFUbC-LPG-propane-or-butane'!K$1),FALSE)=0,1,VLOOKUP('BIFUbC-LPG-propane-or-butane'!$A11,'LPG propane or butane'!$A$2:$AQ$28,COLUMN('LPG propane or butane'!K$2),FALSE)/VLOOKUP('BIFUbC-LPG-propane-or-butane'!$A11,'BIFUbC-LPG-propane-or-butane'!$A$1:$AQ$27,COLUMN('BIFUbC-LPG-propane-or-butane'!K$1),FALSE))</f>
        <v>0.46629966190918332</v>
      </c>
      <c r="L11">
        <f>IF(VLOOKUP('BIFUbC-LPG-propane-or-butane'!$A11,'BIFUbC-LPG-propane-or-butane'!$A$1:$AQ$27,COLUMN('BIFUbC-LPG-propane-or-butane'!L$1),FALSE)=0,1,VLOOKUP('BIFUbC-LPG-propane-or-butane'!$A11,'LPG propane or butane'!$A$2:$AQ$28,COLUMN('LPG propane or butane'!L$2),FALSE)/VLOOKUP('BIFUbC-LPG-propane-or-butane'!$A11,'BIFUbC-LPG-propane-or-butane'!$A$1:$AQ$27,COLUMN('BIFUbC-LPG-propane-or-butane'!L$1),FALSE))</f>
        <v>0.46636825482171201</v>
      </c>
      <c r="M11">
        <f>IF(VLOOKUP('BIFUbC-LPG-propane-or-butane'!$A11,'BIFUbC-LPG-propane-or-butane'!$A$1:$AQ$27,COLUMN('BIFUbC-LPG-propane-or-butane'!M$1),FALSE)=0,1,VLOOKUP('BIFUbC-LPG-propane-or-butane'!$A11,'LPG propane or butane'!$A$2:$AQ$28,COLUMN('LPG propane or butane'!M$2),FALSE)/VLOOKUP('BIFUbC-LPG-propane-or-butane'!$A11,'BIFUbC-LPG-propane-or-butane'!$A$1:$AQ$27,COLUMN('BIFUbC-LPG-propane-or-butane'!M$1),FALSE))</f>
        <v>0.46640567749612277</v>
      </c>
      <c r="N11">
        <f>IF(VLOOKUP('BIFUbC-LPG-propane-or-butane'!$A11,'BIFUbC-LPG-propane-or-butane'!$A$1:$AQ$27,COLUMN('BIFUbC-LPG-propane-or-butane'!N$1),FALSE)=0,1,VLOOKUP('BIFUbC-LPG-propane-or-butane'!$A11,'LPG propane or butane'!$A$2:$AQ$28,COLUMN('LPG propane or butane'!N$2),FALSE)/VLOOKUP('BIFUbC-LPG-propane-or-butane'!$A11,'BIFUbC-LPG-propane-or-butane'!$A$1:$AQ$27,COLUMN('BIFUbC-LPG-propane-or-butane'!N$1),FALSE))</f>
        <v>0.4664367120698652</v>
      </c>
      <c r="O11">
        <f>IF(VLOOKUP('BIFUbC-LPG-propane-or-butane'!$A11,'BIFUbC-LPG-propane-or-butane'!$A$1:$AQ$27,COLUMN('BIFUbC-LPG-propane-or-butane'!O$1),FALSE)=0,1,VLOOKUP('BIFUbC-LPG-propane-or-butane'!$A11,'LPG propane or butane'!$A$2:$AQ$28,COLUMN('LPG propane or butane'!O$2),FALSE)/VLOOKUP('BIFUbC-LPG-propane-or-butane'!$A11,'BIFUbC-LPG-propane-or-butane'!$A$1:$AQ$27,COLUMN('BIFUbC-LPG-propane-or-butane'!O$1),FALSE))</f>
        <v>0.46646151348457848</v>
      </c>
      <c r="P11">
        <f>IF(VLOOKUP('BIFUbC-LPG-propane-or-butane'!$A11,'BIFUbC-LPG-propane-or-butane'!$A$1:$AQ$27,COLUMN('BIFUbC-LPG-propane-or-butane'!P$1),FALSE)=0,1,VLOOKUP('BIFUbC-LPG-propane-or-butane'!$A11,'LPG propane or butane'!$A$2:$AQ$28,COLUMN('LPG propane or butane'!P$2),FALSE)/VLOOKUP('BIFUbC-LPG-propane-or-butane'!$A11,'BIFUbC-LPG-propane-or-butane'!$A$1:$AQ$27,COLUMN('BIFUbC-LPG-propane-or-butane'!P$1),FALSE))</f>
        <v>0.46648021104239501</v>
      </c>
      <c r="Q11">
        <f>IF(VLOOKUP('BIFUbC-LPG-propane-or-butane'!$A11,'BIFUbC-LPG-propane-or-butane'!$A$1:$AQ$27,COLUMN('BIFUbC-LPG-propane-or-butane'!Q$1),FALSE)=0,1,VLOOKUP('BIFUbC-LPG-propane-or-butane'!$A11,'LPG propane or butane'!$A$2:$AQ$28,COLUMN('LPG propane or butane'!Q$2),FALSE)/VLOOKUP('BIFUbC-LPG-propane-or-butane'!$A11,'BIFUbC-LPG-propane-or-butane'!$A$1:$AQ$27,COLUMN('BIFUbC-LPG-propane-or-butane'!Q$1),FALSE))</f>
        <v>0.46649275647583849</v>
      </c>
      <c r="R11">
        <f>IF(VLOOKUP('BIFUbC-LPG-propane-or-butane'!$A11,'BIFUbC-LPG-propane-or-butane'!$A$1:$AQ$27,COLUMN('BIFUbC-LPG-propane-or-butane'!R$1),FALSE)=0,1,VLOOKUP('BIFUbC-LPG-propane-or-butane'!$A11,'LPG propane or butane'!$A$2:$AQ$28,COLUMN('LPG propane or butane'!R$2),FALSE)/VLOOKUP('BIFUbC-LPG-propane-or-butane'!$A11,'BIFUbC-LPG-propane-or-butane'!$A$1:$AQ$27,COLUMN('BIFUbC-LPG-propane-or-butane'!R$1),FALSE))</f>
        <v>0.46648382410857475</v>
      </c>
      <c r="S11">
        <f>IF(VLOOKUP('BIFUbC-LPG-propane-or-butane'!$A11,'BIFUbC-LPG-propane-or-butane'!$A$1:$AQ$27,COLUMN('BIFUbC-LPG-propane-or-butane'!S$1),FALSE)=0,1,VLOOKUP('BIFUbC-LPG-propane-or-butane'!$A11,'LPG propane or butane'!$A$2:$AQ$28,COLUMN('LPG propane or butane'!S$2),FALSE)/VLOOKUP('BIFUbC-LPG-propane-or-butane'!$A11,'BIFUbC-LPG-propane-or-butane'!$A$1:$AQ$27,COLUMN('BIFUbC-LPG-propane-or-butane'!S$1),FALSE))</f>
        <v>0.46648428976144724</v>
      </c>
      <c r="T11">
        <f>IF(VLOOKUP('BIFUbC-LPG-propane-or-butane'!$A11,'BIFUbC-LPG-propane-or-butane'!$A$1:$AQ$27,COLUMN('BIFUbC-LPG-propane-or-butane'!T$1),FALSE)=0,1,VLOOKUP('BIFUbC-LPG-propane-or-butane'!$A11,'LPG propane or butane'!$A$2:$AQ$28,COLUMN('LPG propane or butane'!T$2),FALSE)/VLOOKUP('BIFUbC-LPG-propane-or-butane'!$A11,'BIFUbC-LPG-propane-or-butane'!$A$1:$AQ$27,COLUMN('BIFUbC-LPG-propane-or-butane'!T$1),FALSE))</f>
        <v>0.46647851946768948</v>
      </c>
      <c r="U11">
        <f>IF(VLOOKUP('BIFUbC-LPG-propane-or-butane'!$A11,'BIFUbC-LPG-propane-or-butane'!$A$1:$AQ$27,COLUMN('BIFUbC-LPG-propane-or-butane'!U$1),FALSE)=0,1,VLOOKUP('BIFUbC-LPG-propane-or-butane'!$A11,'LPG propane or butane'!$A$2:$AQ$28,COLUMN('LPG propane or butane'!U$2),FALSE)/VLOOKUP('BIFUbC-LPG-propane-or-butane'!$A11,'BIFUbC-LPG-propane-or-butane'!$A$1:$AQ$27,COLUMN('BIFUbC-LPG-propane-or-butane'!U$1),FALSE))</f>
        <v>0.46646641316084719</v>
      </c>
      <c r="V11">
        <f>IF(VLOOKUP('BIFUbC-LPG-propane-or-butane'!$A11,'BIFUbC-LPG-propane-or-butane'!$A$1:$AQ$27,COLUMN('BIFUbC-LPG-propane-or-butane'!V$1),FALSE)=0,1,VLOOKUP('BIFUbC-LPG-propane-or-butane'!$A11,'LPG propane or butane'!$A$2:$AQ$28,COLUMN('LPG propane or butane'!V$2),FALSE)/VLOOKUP('BIFUbC-LPG-propane-or-butane'!$A11,'BIFUbC-LPG-propane-or-butane'!$A$1:$AQ$27,COLUMN('BIFUbC-LPG-propane-or-butane'!V$1),FALSE))</f>
        <v>0.46644786168900437</v>
      </c>
      <c r="W11">
        <f>IF(VLOOKUP('BIFUbC-LPG-propane-or-butane'!$A11,'BIFUbC-LPG-propane-or-butane'!$A$1:$AQ$27,COLUMN('BIFUbC-LPG-propane-or-butane'!W$1),FALSE)=0,1,VLOOKUP('BIFUbC-LPG-propane-or-butane'!$A11,'LPG propane or butane'!$A$2:$AQ$28,COLUMN('LPG propane or butane'!W$2),FALSE)/VLOOKUP('BIFUbC-LPG-propane-or-butane'!$A11,'BIFUbC-LPG-propane-or-butane'!$A$1:$AQ$27,COLUMN('BIFUbC-LPG-propane-or-butane'!W$1),FALSE))</f>
        <v>0.46641365998537809</v>
      </c>
      <c r="X11">
        <f>IF(VLOOKUP('BIFUbC-LPG-propane-or-butane'!$A11,'BIFUbC-LPG-propane-or-butane'!$A$1:$AQ$27,COLUMN('BIFUbC-LPG-propane-or-butane'!X$1),FALSE)=0,1,VLOOKUP('BIFUbC-LPG-propane-or-butane'!$A11,'LPG propane or butane'!$A$2:$AQ$28,COLUMN('LPG propane or butane'!X$2),FALSE)/VLOOKUP('BIFUbC-LPG-propane-or-butane'!$A11,'BIFUbC-LPG-propane-or-butane'!$A$1:$AQ$27,COLUMN('BIFUbC-LPG-propane-or-butane'!X$1),FALSE))</f>
        <v>0.46634895791446046</v>
      </c>
      <c r="Y11">
        <f>IF(VLOOKUP('BIFUbC-LPG-propane-or-butane'!$A11,'BIFUbC-LPG-propane-or-butane'!$A$1:$AQ$27,COLUMN('BIFUbC-LPG-propane-or-butane'!Y$1),FALSE)=0,1,VLOOKUP('BIFUbC-LPG-propane-or-butane'!$A11,'LPG propane or butane'!$A$2:$AQ$28,COLUMN('LPG propane or butane'!Y$2),FALSE)/VLOOKUP('BIFUbC-LPG-propane-or-butane'!$A11,'BIFUbC-LPG-propane-or-butane'!$A$1:$AQ$27,COLUMN('BIFUbC-LPG-propane-or-butane'!Y$1),FALSE))</f>
        <v>0.46626851797169971</v>
      </c>
      <c r="Z11">
        <f>IF(VLOOKUP('BIFUbC-LPG-propane-or-butane'!$A11,'BIFUbC-LPG-propane-or-butane'!$A$1:$AQ$27,COLUMN('BIFUbC-LPG-propane-or-butane'!Z$1),FALSE)=0,1,VLOOKUP('BIFUbC-LPG-propane-or-butane'!$A11,'LPG propane or butane'!$A$2:$AQ$28,COLUMN('LPG propane or butane'!Z$2),FALSE)/VLOOKUP('BIFUbC-LPG-propane-or-butane'!$A11,'BIFUbC-LPG-propane-or-butane'!$A$1:$AQ$27,COLUMN('BIFUbC-LPG-propane-or-butane'!Z$1),FALSE))</f>
        <v>0.46617220784445335</v>
      </c>
      <c r="AA11">
        <f>IF(VLOOKUP('BIFUbC-LPG-propane-or-butane'!$A11,'BIFUbC-LPG-propane-or-butane'!$A$1:$AQ$27,COLUMN('BIFUbC-LPG-propane-or-butane'!AA$1),FALSE)=0,1,VLOOKUP('BIFUbC-LPG-propane-or-butane'!$A11,'LPG propane or butane'!$A$2:$AQ$28,COLUMN('LPG propane or butane'!AA$2),FALSE)/VLOOKUP('BIFUbC-LPG-propane-or-butane'!$A11,'BIFUbC-LPG-propane-or-butane'!$A$1:$AQ$27,COLUMN('BIFUbC-LPG-propane-or-butane'!AA$1),FALSE))</f>
        <v>0.4660596946300184</v>
      </c>
      <c r="AB11">
        <f>IF(VLOOKUP('BIFUbC-LPG-propane-or-butane'!$A11,'BIFUbC-LPG-propane-or-butane'!$A$1:$AQ$27,COLUMN('BIFUbC-LPG-propane-or-butane'!AB$1),FALSE)=0,1,VLOOKUP('BIFUbC-LPG-propane-or-butane'!$A11,'LPG propane or butane'!$A$2:$AQ$28,COLUMN('LPG propane or butane'!AB$2),FALSE)/VLOOKUP('BIFUbC-LPG-propane-or-butane'!$A11,'BIFUbC-LPG-propane-or-butane'!$A$1:$AQ$27,COLUMN('BIFUbC-LPG-propane-or-butane'!AB$1),FALSE))</f>
        <v>0.46593073939211127</v>
      </c>
      <c r="AC11">
        <f>IF(VLOOKUP('BIFUbC-LPG-propane-or-butane'!$A11,'BIFUbC-LPG-propane-or-butane'!$A$1:$AQ$27,COLUMN('BIFUbC-LPG-propane-or-butane'!AC$1),FALSE)=0,1,VLOOKUP('BIFUbC-LPG-propane-or-butane'!$A11,'LPG propane or butane'!$A$2:$AQ$28,COLUMN('LPG propane or butane'!AC$2),FALSE)/VLOOKUP('BIFUbC-LPG-propane-or-butane'!$A11,'BIFUbC-LPG-propane-or-butane'!$A$1:$AQ$27,COLUMN('BIFUbC-LPG-propane-or-butane'!AC$1),FALSE))</f>
        <v>0.46578504592813508</v>
      </c>
      <c r="AD11">
        <f>IF(VLOOKUP('BIFUbC-LPG-propane-or-butane'!$A11,'BIFUbC-LPG-propane-or-butane'!$A$1:$AQ$27,COLUMN('BIFUbC-LPG-propane-or-butane'!AD$1),FALSE)=0,1,VLOOKUP('BIFUbC-LPG-propane-or-butane'!$A11,'LPG propane or butane'!$A$2:$AQ$28,COLUMN('LPG propane or butane'!AD$2),FALSE)/VLOOKUP('BIFUbC-LPG-propane-or-butane'!$A11,'BIFUbC-LPG-propane-or-butane'!$A$1:$AQ$27,COLUMN('BIFUbC-LPG-propane-or-butane'!AD$1),FALSE))</f>
        <v>0.4656222579692379</v>
      </c>
      <c r="AE11">
        <f>IF(VLOOKUP('BIFUbC-LPG-propane-or-butane'!$A11,'BIFUbC-LPG-propane-or-butane'!$A$1:$AQ$27,COLUMN('BIFUbC-LPG-propane-or-butane'!AE$1),FALSE)=0,1,VLOOKUP('BIFUbC-LPG-propane-or-butane'!$A11,'LPG propane or butane'!$A$2:$AQ$28,COLUMN('LPG propane or butane'!AE$2),FALSE)/VLOOKUP('BIFUbC-LPG-propane-or-butane'!$A11,'BIFUbC-LPG-propane-or-butane'!$A$1:$AQ$27,COLUMN('BIFUbC-LPG-propane-or-butane'!AE$1),FALSE))</f>
        <v>0.46544180546427111</v>
      </c>
      <c r="AF11">
        <f>IF(VLOOKUP('BIFUbC-LPG-propane-or-butane'!$A11,'BIFUbC-LPG-propane-or-butane'!$A$1:$AQ$27,COLUMN('BIFUbC-LPG-propane-or-butane'!AF$1),FALSE)=0,1,VLOOKUP('BIFUbC-LPG-propane-or-butane'!$A11,'LPG propane or butane'!$A$2:$AQ$28,COLUMN('LPG propane or butane'!AF$2),FALSE)/VLOOKUP('BIFUbC-LPG-propane-or-butane'!$A11,'BIFUbC-LPG-propane-or-butane'!$A$1:$AQ$27,COLUMN('BIFUbC-LPG-propane-or-butane'!AF$1),FALSE))</f>
        <v>0.46524319885876447</v>
      </c>
      <c r="AG11">
        <f>IF(VLOOKUP('BIFUbC-LPG-propane-or-butane'!$A11,'BIFUbC-LPG-propane-or-butane'!$A$1:$AQ$27,COLUMN('BIFUbC-LPG-propane-or-butane'!AG$1),FALSE)=0,1,VLOOKUP('BIFUbC-LPG-propane-or-butane'!$A11,'LPG propane or butane'!$A$2:$AQ$28,COLUMN('LPG propane or butane'!AG$2),FALSE)/VLOOKUP('BIFUbC-LPG-propane-or-butane'!$A11,'BIFUbC-LPG-propane-or-butane'!$A$1:$AQ$27,COLUMN('BIFUbC-LPG-propane-or-butane'!AG$1),FALSE))</f>
        <v>0.46502572325729619</v>
      </c>
      <c r="AH11">
        <f>IF(VLOOKUP('BIFUbC-LPG-propane-or-butane'!$A11,'BIFUbC-LPG-propane-or-butane'!$A$1:$AQ$27,COLUMN('BIFUbC-LPG-propane-or-butane'!AH$1),FALSE)=0,1,VLOOKUP('BIFUbC-LPG-propane-or-butane'!$A11,'LPG propane or butane'!$A$2:$AQ$28,COLUMN('LPG propane or butane'!AH$2),FALSE)/VLOOKUP('BIFUbC-LPG-propane-or-butane'!$A11,'BIFUbC-LPG-propane-or-butane'!$A$1:$AQ$27,COLUMN('BIFUbC-LPG-propane-or-butane'!AH$1),FALSE))</f>
        <v>0.46477333397737891</v>
      </c>
      <c r="AI11">
        <f>IF(VLOOKUP('BIFUbC-LPG-propane-or-butane'!$A11,'BIFUbC-LPG-propane-or-butane'!$A$1:$AQ$27,COLUMN('BIFUbC-LPG-propane-or-butane'!AI$1),FALSE)=0,1,VLOOKUP('BIFUbC-LPG-propane-or-butane'!$A11,'LPG propane or butane'!$A$2:$AQ$28,COLUMN('LPG propane or butane'!AI$2),FALSE)/VLOOKUP('BIFUbC-LPG-propane-or-butane'!$A11,'BIFUbC-LPG-propane-or-butane'!$A$1:$AQ$27,COLUMN('BIFUbC-LPG-propane-or-butane'!AI$1),FALSE))</f>
        <v>0.46450023467825785</v>
      </c>
      <c r="AJ11">
        <f>IF(VLOOKUP('BIFUbC-LPG-propane-or-butane'!$A11,'BIFUbC-LPG-propane-or-butane'!$A$1:$AQ$27,COLUMN('BIFUbC-LPG-propane-or-butane'!AJ$1),FALSE)=0,1,VLOOKUP('BIFUbC-LPG-propane-or-butane'!$A11,'LPG propane or butane'!$A$2:$AQ$28,COLUMN('LPG propane or butane'!AJ$2),FALSE)/VLOOKUP('BIFUbC-LPG-propane-or-butane'!$A11,'BIFUbC-LPG-propane-or-butane'!$A$1:$AQ$27,COLUMN('BIFUbC-LPG-propane-or-butane'!AJ$1),FALSE))</f>
        <v>0.46420537394795763</v>
      </c>
      <c r="AK11">
        <f>IF(VLOOKUP('BIFUbC-LPG-propane-or-butane'!$A11,'BIFUbC-LPG-propane-or-butane'!$A$1:$AQ$27,COLUMN('BIFUbC-LPG-propane-or-butane'!AK$1),FALSE)=0,1,VLOOKUP('BIFUbC-LPG-propane-or-butane'!$A11,'LPG propane or butane'!$A$2:$AQ$28,COLUMN('LPG propane or butane'!AK$2),FALSE)/VLOOKUP('BIFUbC-LPG-propane-or-butane'!$A11,'BIFUbC-LPG-propane-or-butane'!$A$1:$AQ$27,COLUMN('BIFUbC-LPG-propane-or-butane'!AK$1),FALSE))</f>
        <v>0.46388758626037124</v>
      </c>
      <c r="AL11">
        <f>IF(VLOOKUP('BIFUbC-LPG-propane-or-butane'!$A11,'BIFUbC-LPG-propane-or-butane'!$A$1:$AQ$27,COLUMN('BIFUbC-LPG-propane-or-butane'!AL$1),FALSE)=0,1,VLOOKUP('BIFUbC-LPG-propane-or-butane'!$A11,'LPG propane or butane'!$A$2:$AQ$28,COLUMN('LPG propane or butane'!AL$2),FALSE)/VLOOKUP('BIFUbC-LPG-propane-or-butane'!$A11,'BIFUbC-LPG-propane-or-butane'!$A$1:$AQ$27,COLUMN('BIFUbC-LPG-propane-or-butane'!AL$1),FALSE))</f>
        <v>0.4635455799278938</v>
      </c>
      <c r="AM11">
        <f>IF(VLOOKUP('BIFUbC-LPG-propane-or-butane'!$A11,'BIFUbC-LPG-propane-or-butane'!$A$1:$AQ$27,COLUMN('BIFUbC-LPG-propane-or-butane'!AM$1),FALSE)=0,1,VLOOKUP('BIFUbC-LPG-propane-or-butane'!$A11,'LPG propane or butane'!$A$2:$AQ$28,COLUMN('LPG propane or butane'!AM$2),FALSE)/VLOOKUP('BIFUbC-LPG-propane-or-butane'!$A11,'BIFUbC-LPG-propane-or-butane'!$A$1:$AQ$27,COLUMN('BIFUbC-LPG-propane-or-butane'!AM$1),FALSE))</f>
        <v>0.4631777581861205</v>
      </c>
      <c r="AN11">
        <f>IF(VLOOKUP('BIFUbC-LPG-propane-or-butane'!$A11,'BIFUbC-LPG-propane-or-butane'!$A$1:$AQ$27,COLUMN('BIFUbC-LPG-propane-or-butane'!AN$1),FALSE)=0,1,VLOOKUP('BIFUbC-LPG-propane-or-butane'!$A11,'LPG propane or butane'!$A$2:$AQ$28,COLUMN('LPG propane or butane'!AN$2),FALSE)/VLOOKUP('BIFUbC-LPG-propane-or-butane'!$A11,'BIFUbC-LPG-propane-or-butane'!$A$1:$AQ$27,COLUMN('BIFUbC-LPG-propane-or-butane'!AN$1),FALSE))</f>
        <v>0.46278252551580035</v>
      </c>
      <c r="AO11">
        <f>IF(VLOOKUP('BIFUbC-LPG-propane-or-butane'!$A11,'BIFUbC-LPG-propane-or-butane'!$A$1:$AQ$27,COLUMN('BIFUbC-LPG-propane-or-butane'!AO$1),FALSE)=0,1,VLOOKUP('BIFUbC-LPG-propane-or-butane'!$A11,'LPG propane or butane'!$A$2:$AQ$28,COLUMN('LPG propane or butane'!AO$2),FALSE)/VLOOKUP('BIFUbC-LPG-propane-or-butane'!$A11,'BIFUbC-LPG-propane-or-butane'!$A$1:$AQ$27,COLUMN('BIFUbC-LPG-propane-or-butane'!AO$1),FALSE))</f>
        <v>0.46235794022500765</v>
      </c>
      <c r="AP11">
        <f>IF(VLOOKUP('BIFUbC-LPG-propane-or-butane'!$A11,'BIFUbC-LPG-propane-or-butane'!$A$1:$AQ$27,COLUMN('BIFUbC-LPG-propane-or-butane'!AP$1),FALSE)=0,1,VLOOKUP('BIFUbC-LPG-propane-or-butane'!$A11,'LPG propane or butane'!$A$2:$AQ$28,COLUMN('LPG propane or butane'!AP$2),FALSE)/VLOOKUP('BIFUbC-LPG-propane-or-butane'!$A11,'BIFUbC-LPG-propane-or-butane'!$A$1:$AQ$27,COLUMN('BIFUbC-LPG-propane-or-butane'!AP$1),FALSE))</f>
        <v>0.46190202708665462</v>
      </c>
      <c r="AQ11">
        <f>IF(VLOOKUP('BIFUbC-LPG-propane-or-butane'!$A11,'BIFUbC-LPG-propane-or-butane'!$A$1:$AQ$27,COLUMN('BIFUbC-LPG-propane-or-butane'!AQ$1),FALSE)=0,1,VLOOKUP('BIFUbC-LPG-propane-or-butane'!$A11,'LPG propane or butane'!$A$2:$AQ$28,COLUMN('LPG propane or butane'!AQ$2),FALSE)/VLOOKUP('BIFUbC-LPG-propane-or-butane'!$A11,'BIFUbC-LPG-propane-or-butane'!$A$1:$AQ$27,COLUMN('BIFUbC-LPG-propane-or-butane'!AQ$1),FALSE))</f>
        <v>0.46141241203848476</v>
      </c>
    </row>
    <row r="12" spans="1:43">
      <c r="A12" s="37" t="s">
        <v>625</v>
      </c>
      <c r="B12">
        <f>IF(VLOOKUP('BIFUbC-LPG-propane-or-butane'!$A12,'BIFUbC-LPG-propane-or-butane'!$A$1:$AQ$27,COLUMN('BIFUbC-LPG-propane-or-butane'!B$1),FALSE)=0,1,VLOOKUP('BIFUbC-LPG-propane-or-butane'!$A12,'LPG propane or butane'!$A$2:$AQ$28,COLUMN('LPG propane or butane'!B$2),FALSE)/VLOOKUP('BIFUbC-LPG-propane-or-butane'!$A12,'BIFUbC-LPG-propane-or-butane'!$A$1:$AQ$27,COLUMN('BIFUbC-LPG-propane-or-butane'!B$1),FALSE))</f>
        <v>1.0068158218296274E-2</v>
      </c>
      <c r="C12">
        <f>IF(VLOOKUP('BIFUbC-LPG-propane-or-butane'!$A12,'BIFUbC-LPG-propane-or-butane'!$A$1:$AQ$27,COLUMN('BIFUbC-LPG-propane-or-butane'!C$1),FALSE)=0,1,VLOOKUP('BIFUbC-LPG-propane-or-butane'!$A12,'LPG propane or butane'!$A$2:$AQ$28,COLUMN('LPG propane or butane'!C$2),FALSE)/VLOOKUP('BIFUbC-LPG-propane-or-butane'!$A12,'BIFUbC-LPG-propane-or-butane'!$A$1:$AQ$27,COLUMN('BIFUbC-LPG-propane-or-butane'!C$1),FALSE))</f>
        <v>1.0032801770445394E-2</v>
      </c>
      <c r="D12">
        <f>IF(VLOOKUP('BIFUbC-LPG-propane-or-butane'!$A12,'BIFUbC-LPG-propane-or-butane'!$A$1:$AQ$27,COLUMN('BIFUbC-LPG-propane-or-butane'!D$1),FALSE)=0,1,VLOOKUP('BIFUbC-LPG-propane-or-butane'!$A12,'LPG propane or butane'!$A$2:$AQ$28,COLUMN('LPG propane or butane'!D$2),FALSE)/VLOOKUP('BIFUbC-LPG-propane-or-butane'!$A12,'BIFUbC-LPG-propane-or-butane'!$A$1:$AQ$27,COLUMN('BIFUbC-LPG-propane-or-butane'!D$1),FALSE))</f>
        <v>1.0094986097132117E-2</v>
      </c>
      <c r="E12">
        <f>IF(VLOOKUP('BIFUbC-LPG-propane-or-butane'!$A12,'BIFUbC-LPG-propane-or-butane'!$A$1:$AQ$27,COLUMN('BIFUbC-LPG-propane-or-butane'!E$1),FALSE)=0,1,VLOOKUP('BIFUbC-LPG-propane-or-butane'!$A12,'LPG propane or butane'!$A$2:$AQ$28,COLUMN('LPG propane or butane'!E$2),FALSE)/VLOOKUP('BIFUbC-LPG-propane-or-butane'!$A12,'BIFUbC-LPG-propane-or-butane'!$A$1:$AQ$27,COLUMN('BIFUbC-LPG-propane-or-butane'!E$1),FALSE))</f>
        <v>1.0112561721238181E-2</v>
      </c>
      <c r="F12">
        <f>IF(VLOOKUP('BIFUbC-LPG-propane-or-butane'!$A12,'BIFUbC-LPG-propane-or-butane'!$A$1:$AQ$27,COLUMN('BIFUbC-LPG-propane-or-butane'!F$1),FALSE)=0,1,VLOOKUP('BIFUbC-LPG-propane-or-butane'!$A12,'LPG propane or butane'!$A$2:$AQ$28,COLUMN('LPG propane or butane'!F$2),FALSE)/VLOOKUP('BIFUbC-LPG-propane-or-butane'!$A12,'BIFUbC-LPG-propane-or-butane'!$A$1:$AQ$27,COLUMN('BIFUbC-LPG-propane-or-butane'!F$1),FALSE))</f>
        <v>1.0127527309725264E-2</v>
      </c>
      <c r="G12">
        <f>IF(VLOOKUP('BIFUbC-LPG-propane-or-butane'!$A12,'BIFUbC-LPG-propane-or-butane'!$A$1:$AQ$27,COLUMN('BIFUbC-LPG-propane-or-butane'!G$1),FALSE)=0,1,VLOOKUP('BIFUbC-LPG-propane-or-butane'!$A12,'LPG propane or butane'!$A$2:$AQ$28,COLUMN('LPG propane or butane'!G$2),FALSE)/VLOOKUP('BIFUbC-LPG-propane-or-butane'!$A12,'BIFUbC-LPG-propane-or-butane'!$A$1:$AQ$27,COLUMN('BIFUbC-LPG-propane-or-butane'!G$1),FALSE))</f>
        <v>1.0140134423494764E-2</v>
      </c>
      <c r="H12">
        <f>IF(VLOOKUP('BIFUbC-LPG-propane-or-butane'!$A12,'BIFUbC-LPG-propane-or-butane'!$A$1:$AQ$27,COLUMN('BIFUbC-LPG-propane-or-butane'!H$1),FALSE)=0,1,VLOOKUP('BIFUbC-LPG-propane-or-butane'!$A12,'LPG propane or butane'!$A$2:$AQ$28,COLUMN('LPG propane or butane'!H$2),FALSE)/VLOOKUP('BIFUbC-LPG-propane-or-butane'!$A12,'BIFUbC-LPG-propane-or-butane'!$A$1:$AQ$27,COLUMN('BIFUbC-LPG-propane-or-butane'!H$1),FALSE))</f>
        <v>1.0151032836893299E-2</v>
      </c>
      <c r="I12">
        <f>IF(VLOOKUP('BIFUbC-LPG-propane-or-butane'!$A12,'BIFUbC-LPG-propane-or-butane'!$A$1:$AQ$27,COLUMN('BIFUbC-LPG-propane-or-butane'!I$1),FALSE)=0,1,VLOOKUP('BIFUbC-LPG-propane-or-butane'!$A12,'LPG propane or butane'!$A$2:$AQ$28,COLUMN('LPG propane or butane'!I$2),FALSE)/VLOOKUP('BIFUbC-LPG-propane-or-butane'!$A12,'BIFUbC-LPG-propane-or-butane'!$A$1:$AQ$27,COLUMN('BIFUbC-LPG-propane-or-butane'!I$1),FALSE))</f>
        <v>1.0159898781209565E-2</v>
      </c>
      <c r="J12">
        <f>IF(VLOOKUP('BIFUbC-LPG-propane-or-butane'!$A12,'BIFUbC-LPG-propane-or-butane'!$A$1:$AQ$27,COLUMN('BIFUbC-LPG-propane-or-butane'!J$1),FALSE)=0,1,VLOOKUP('BIFUbC-LPG-propane-or-butane'!$A12,'LPG propane or butane'!$A$2:$AQ$28,COLUMN('LPG propane or butane'!J$2),FALSE)/VLOOKUP('BIFUbC-LPG-propane-or-butane'!$A12,'BIFUbC-LPG-propane-or-butane'!$A$1:$AQ$27,COLUMN('BIFUbC-LPG-propane-or-butane'!J$1),FALSE))</f>
        <v>1.0168143200106707E-2</v>
      </c>
      <c r="K12">
        <f>IF(VLOOKUP('BIFUbC-LPG-propane-or-butane'!$A12,'BIFUbC-LPG-propane-or-butane'!$A$1:$AQ$27,COLUMN('BIFUbC-LPG-propane-or-butane'!K$1),FALSE)=0,1,VLOOKUP('BIFUbC-LPG-propane-or-butane'!$A12,'LPG propane or butane'!$A$2:$AQ$28,COLUMN('LPG propane or butane'!K$2),FALSE)/VLOOKUP('BIFUbC-LPG-propane-or-butane'!$A12,'BIFUbC-LPG-propane-or-butane'!$A$1:$AQ$27,COLUMN('BIFUbC-LPG-propane-or-butane'!K$1),FALSE))</f>
        <v>1.0175792565327954E-2</v>
      </c>
      <c r="L12">
        <f>IF(VLOOKUP('BIFUbC-LPG-propane-or-butane'!$A12,'BIFUbC-LPG-propane-or-butane'!$A$1:$AQ$27,COLUMN('BIFUbC-LPG-propane-or-butane'!L$1),FALSE)=0,1,VLOOKUP('BIFUbC-LPG-propane-or-butane'!$A12,'LPG propane or butane'!$A$2:$AQ$28,COLUMN('LPG propane or butane'!L$2),FALSE)/VLOOKUP('BIFUbC-LPG-propane-or-butane'!$A12,'BIFUbC-LPG-propane-or-butane'!$A$1:$AQ$27,COLUMN('BIFUbC-LPG-propane-or-butane'!L$1),FALSE))</f>
        <v>1.0182869558735803E-2</v>
      </c>
      <c r="M12">
        <f>IF(VLOOKUP('BIFUbC-LPG-propane-or-butane'!$A12,'BIFUbC-LPG-propane-or-butane'!$A$1:$AQ$27,COLUMN('BIFUbC-LPG-propane-or-butane'!M$1),FALSE)=0,1,VLOOKUP('BIFUbC-LPG-propane-or-butane'!$A12,'LPG propane or butane'!$A$2:$AQ$28,COLUMN('LPG propane or butane'!M$2),FALSE)/VLOOKUP('BIFUbC-LPG-propane-or-butane'!$A12,'BIFUbC-LPG-propane-or-butane'!$A$1:$AQ$27,COLUMN('BIFUbC-LPG-propane-or-butane'!M$1),FALSE))</f>
        <v>1.0187479267344828E-2</v>
      </c>
      <c r="N12">
        <f>IF(VLOOKUP('BIFUbC-LPG-propane-or-butane'!$A12,'BIFUbC-LPG-propane-or-butane'!$A$1:$AQ$27,COLUMN('BIFUbC-LPG-propane-or-butane'!N$1),FALSE)=0,1,VLOOKUP('BIFUbC-LPG-propane-or-butane'!$A12,'LPG propane or butane'!$A$2:$AQ$28,COLUMN('LPG propane or butane'!N$2),FALSE)/VLOOKUP('BIFUbC-LPG-propane-or-butane'!$A12,'BIFUbC-LPG-propane-or-butane'!$A$1:$AQ$27,COLUMN('BIFUbC-LPG-propane-or-butane'!N$1),FALSE))</f>
        <v>1.0191590562462211E-2</v>
      </c>
      <c r="O12">
        <f>IF(VLOOKUP('BIFUbC-LPG-propane-or-butane'!$A12,'BIFUbC-LPG-propane-or-butane'!$A$1:$AQ$27,COLUMN('BIFUbC-LPG-propane-or-butane'!O$1),FALSE)=0,1,VLOOKUP('BIFUbC-LPG-propane-or-butane'!$A12,'LPG propane or butane'!$A$2:$AQ$28,COLUMN('LPG propane or butane'!O$2),FALSE)/VLOOKUP('BIFUbC-LPG-propane-or-butane'!$A12,'BIFUbC-LPG-propane-or-butane'!$A$1:$AQ$27,COLUMN('BIFUbC-LPG-propane-or-butane'!O$1),FALSE))</f>
        <v>1.0195215645899999E-2</v>
      </c>
      <c r="P12">
        <f>IF(VLOOKUP('BIFUbC-LPG-propane-or-butane'!$A12,'BIFUbC-LPG-propane-or-butane'!$A$1:$AQ$27,COLUMN('BIFUbC-LPG-propane-or-butane'!P$1),FALSE)=0,1,VLOOKUP('BIFUbC-LPG-propane-or-butane'!$A12,'LPG propane or butane'!$A$2:$AQ$28,COLUMN('LPG propane or butane'!P$2),FALSE)/VLOOKUP('BIFUbC-LPG-propane-or-butane'!$A12,'BIFUbC-LPG-propane-or-butane'!$A$1:$AQ$27,COLUMN('BIFUbC-LPG-propane-or-butane'!P$1),FALSE))</f>
        <v>1.0198364719429864E-2</v>
      </c>
      <c r="Q12">
        <f>IF(VLOOKUP('BIFUbC-LPG-propane-or-butane'!$A12,'BIFUbC-LPG-propane-or-butane'!$A$1:$AQ$27,COLUMN('BIFUbC-LPG-propane-or-butane'!Q$1),FALSE)=0,1,VLOOKUP('BIFUbC-LPG-propane-or-butane'!$A12,'LPG propane or butane'!$A$2:$AQ$28,COLUMN('LPG propane or butane'!Q$2),FALSE)/VLOOKUP('BIFUbC-LPG-propane-or-butane'!$A12,'BIFUbC-LPG-propane-or-butane'!$A$1:$AQ$27,COLUMN('BIFUbC-LPG-propane-or-butane'!Q$1),FALSE))</f>
        <v>1.0201033902721044E-2</v>
      </c>
      <c r="R12">
        <f>IF(VLOOKUP('BIFUbC-LPG-propane-or-butane'!$A12,'BIFUbC-LPG-propane-or-butane'!$A$1:$AQ$27,COLUMN('BIFUbC-LPG-propane-or-butane'!R$1),FALSE)=0,1,VLOOKUP('BIFUbC-LPG-propane-or-butane'!$A12,'LPG propane or butane'!$A$2:$AQ$28,COLUMN('LPG propane or butane'!R$2),FALSE)/VLOOKUP('BIFUbC-LPG-propane-or-butane'!$A12,'BIFUbC-LPG-propane-or-butane'!$A$1:$AQ$27,COLUMN('BIFUbC-LPG-propane-or-butane'!R$1),FALSE))</f>
        <v>1.0202004754217158E-2</v>
      </c>
      <c r="S12">
        <f>IF(VLOOKUP('BIFUbC-LPG-propane-or-butane'!$A12,'BIFUbC-LPG-propane-or-butane'!$A$1:$AQ$27,COLUMN('BIFUbC-LPG-propane-or-butane'!S$1),FALSE)=0,1,VLOOKUP('BIFUbC-LPG-propane-or-butane'!$A12,'LPG propane or butane'!$A$2:$AQ$28,COLUMN('LPG propane or butane'!S$2),FALSE)/VLOOKUP('BIFUbC-LPG-propane-or-butane'!$A12,'BIFUbC-LPG-propane-or-butane'!$A$1:$AQ$27,COLUMN('BIFUbC-LPG-propane-or-butane'!S$1),FALSE))</f>
        <v>1.0203732005293403E-2</v>
      </c>
      <c r="T12">
        <f>IF(VLOOKUP('BIFUbC-LPG-propane-or-butane'!$A12,'BIFUbC-LPG-propane-or-butane'!$A$1:$AQ$27,COLUMN('BIFUbC-LPG-propane-or-butane'!T$1),FALSE)=0,1,VLOOKUP('BIFUbC-LPG-propane-or-butane'!$A12,'LPG propane or butane'!$A$2:$AQ$28,COLUMN('LPG propane or butane'!T$2),FALSE)/VLOOKUP('BIFUbC-LPG-propane-or-butane'!$A12,'BIFUbC-LPG-propane-or-butane'!$A$1:$AQ$27,COLUMN('BIFUbC-LPG-propane-or-butane'!T$1),FALSE))</f>
        <v>1.0204972793780529E-2</v>
      </c>
      <c r="U12">
        <f>IF(VLOOKUP('BIFUbC-LPG-propane-or-butane'!$A12,'BIFUbC-LPG-propane-or-butane'!$A$1:$AQ$27,COLUMN('BIFUbC-LPG-propane-or-butane'!U$1),FALSE)=0,1,VLOOKUP('BIFUbC-LPG-propane-or-butane'!$A12,'LPG propane or butane'!$A$2:$AQ$28,COLUMN('LPG propane or butane'!U$2),FALSE)/VLOOKUP('BIFUbC-LPG-propane-or-butane'!$A12,'BIFUbC-LPG-propane-or-butane'!$A$1:$AQ$27,COLUMN('BIFUbC-LPG-propane-or-butane'!U$1),FALSE))</f>
        <v>1.0205719251892911E-2</v>
      </c>
      <c r="V12">
        <f>IF(VLOOKUP('BIFUbC-LPG-propane-or-butane'!$A12,'BIFUbC-LPG-propane-or-butane'!$A$1:$AQ$27,COLUMN('BIFUbC-LPG-propane-or-butane'!V$1),FALSE)=0,1,VLOOKUP('BIFUbC-LPG-propane-or-butane'!$A12,'LPG propane or butane'!$A$2:$AQ$28,COLUMN('LPG propane or butane'!V$2),FALSE)/VLOOKUP('BIFUbC-LPG-propane-or-butane'!$A12,'BIFUbC-LPG-propane-or-butane'!$A$1:$AQ$27,COLUMN('BIFUbC-LPG-propane-or-butane'!V$1),FALSE))</f>
        <v>1.0205962825467619E-2</v>
      </c>
      <c r="W12">
        <f>IF(VLOOKUP('BIFUbC-LPG-propane-or-butane'!$A12,'BIFUbC-LPG-propane-or-butane'!$A$1:$AQ$27,COLUMN('BIFUbC-LPG-propane-or-butane'!W$1),FALSE)=0,1,VLOOKUP('BIFUbC-LPG-propane-or-butane'!$A12,'LPG propane or butane'!$A$2:$AQ$28,COLUMN('LPG propane or butane'!W$2),FALSE)/VLOOKUP('BIFUbC-LPG-propane-or-butane'!$A12,'BIFUbC-LPG-propane-or-butane'!$A$1:$AQ$27,COLUMN('BIFUbC-LPG-propane-or-butane'!W$1),FALSE))</f>
        <v>1.0204972052244365E-2</v>
      </c>
      <c r="X12">
        <f>IF(VLOOKUP('BIFUbC-LPG-propane-or-butane'!$A12,'BIFUbC-LPG-propane-or-butane'!$A$1:$AQ$27,COLUMN('BIFUbC-LPG-propane-or-butane'!X$1),FALSE)=0,1,VLOOKUP('BIFUbC-LPG-propane-or-butane'!$A12,'LPG propane or butane'!$A$2:$AQ$28,COLUMN('LPG propane or butane'!X$2),FALSE)/VLOOKUP('BIFUbC-LPG-propane-or-butane'!$A12,'BIFUbC-LPG-propane-or-butane'!$A$1:$AQ$27,COLUMN('BIFUbC-LPG-propane-or-butane'!X$1),FALSE))</f>
        <v>1.0201567427863116E-2</v>
      </c>
      <c r="Y12">
        <f>IF(VLOOKUP('BIFUbC-LPG-propane-or-butane'!$A12,'BIFUbC-LPG-propane-or-butane'!$A$1:$AQ$27,COLUMN('BIFUbC-LPG-propane-or-butane'!Y$1),FALSE)=0,1,VLOOKUP('BIFUbC-LPG-propane-or-butane'!$A12,'LPG propane or butane'!$A$2:$AQ$28,COLUMN('LPG propane or butane'!Y$2),FALSE)/VLOOKUP('BIFUbC-LPG-propane-or-butane'!$A12,'BIFUbC-LPG-propane-or-butane'!$A$1:$AQ$27,COLUMN('BIFUbC-LPG-propane-or-butane'!Y$1),FALSE))</f>
        <v>1.0196923375896977E-2</v>
      </c>
      <c r="Z12">
        <f>IF(VLOOKUP('BIFUbC-LPG-propane-or-butane'!$A12,'BIFUbC-LPG-propane-or-butane'!$A$1:$AQ$27,COLUMN('BIFUbC-LPG-propane-or-butane'!Z$1),FALSE)=0,1,VLOOKUP('BIFUbC-LPG-propane-or-butane'!$A12,'LPG propane or butane'!$A$2:$AQ$28,COLUMN('LPG propane or butane'!Z$2),FALSE)/VLOOKUP('BIFUbC-LPG-propane-or-butane'!$A12,'BIFUbC-LPG-propane-or-butane'!$A$1:$AQ$27,COLUMN('BIFUbC-LPG-propane-or-butane'!Z$1),FALSE))</f>
        <v>1.019103053698775E-2</v>
      </c>
      <c r="AA12">
        <f>IF(VLOOKUP('BIFUbC-LPG-propane-or-butane'!$A12,'BIFUbC-LPG-propane-or-butane'!$A$1:$AQ$27,COLUMN('BIFUbC-LPG-propane-or-butane'!AA$1),FALSE)=0,1,VLOOKUP('BIFUbC-LPG-propane-or-butane'!$A12,'LPG propane or butane'!$A$2:$AQ$28,COLUMN('LPG propane or butane'!AA$2),FALSE)/VLOOKUP('BIFUbC-LPG-propane-or-butane'!$A12,'BIFUbC-LPG-propane-or-butane'!$A$1:$AQ$27,COLUMN('BIFUbC-LPG-propane-or-butane'!AA$1),FALSE))</f>
        <v>1.0183863857549382E-2</v>
      </c>
      <c r="AB12">
        <f>IF(VLOOKUP('BIFUbC-LPG-propane-or-butane'!$A12,'BIFUbC-LPG-propane-or-butane'!$A$1:$AQ$27,COLUMN('BIFUbC-LPG-propane-or-butane'!AB$1),FALSE)=0,1,VLOOKUP('BIFUbC-LPG-propane-or-butane'!$A12,'LPG propane or butane'!$A$2:$AQ$28,COLUMN('LPG propane or butane'!AB$2),FALSE)/VLOOKUP('BIFUbC-LPG-propane-or-butane'!$A12,'BIFUbC-LPG-propane-or-butane'!$A$1:$AQ$27,COLUMN('BIFUbC-LPG-propane-or-butane'!AB$1),FALSE))</f>
        <v>1.017540600236406E-2</v>
      </c>
      <c r="AC12">
        <f>IF(VLOOKUP('BIFUbC-LPG-propane-or-butane'!$A12,'BIFUbC-LPG-propane-or-butane'!$A$1:$AQ$27,COLUMN('BIFUbC-LPG-propane-or-butane'!AC$1),FALSE)=0,1,VLOOKUP('BIFUbC-LPG-propane-or-butane'!$A12,'LPG propane or butane'!$A$2:$AQ$28,COLUMN('LPG propane or butane'!AC$2),FALSE)/VLOOKUP('BIFUbC-LPG-propane-or-butane'!$A12,'BIFUbC-LPG-propane-or-butane'!$A$1:$AQ$27,COLUMN('BIFUbC-LPG-propane-or-butane'!AC$1),FALSE))</f>
        <v>1.0165635357231093E-2</v>
      </c>
      <c r="AD12">
        <f>IF(VLOOKUP('BIFUbC-LPG-propane-or-butane'!$A12,'BIFUbC-LPG-propane-or-butane'!$A$1:$AQ$27,COLUMN('BIFUbC-LPG-propane-or-butane'!AD$1),FALSE)=0,1,VLOOKUP('BIFUbC-LPG-propane-or-butane'!$A12,'LPG propane or butane'!$A$2:$AQ$28,COLUMN('LPG propane or butane'!AD$2),FALSE)/VLOOKUP('BIFUbC-LPG-propane-or-butane'!$A12,'BIFUbC-LPG-propane-or-butane'!$A$1:$AQ$27,COLUMN('BIFUbC-LPG-propane-or-butane'!AD$1),FALSE))</f>
        <v>1.0154525830768009E-2</v>
      </c>
      <c r="AE12">
        <f>IF(VLOOKUP('BIFUbC-LPG-propane-or-butane'!$A12,'BIFUbC-LPG-propane-or-butane'!$A$1:$AQ$27,COLUMN('BIFUbC-LPG-propane-or-butane'!AE$1),FALSE)=0,1,VLOOKUP('BIFUbC-LPG-propane-or-butane'!$A12,'LPG propane or butane'!$A$2:$AQ$28,COLUMN('LPG propane or butane'!AE$2),FALSE)/VLOOKUP('BIFUbC-LPG-propane-or-butane'!$A12,'BIFUbC-LPG-propane-or-butane'!$A$1:$AQ$27,COLUMN('BIFUbC-LPG-propane-or-butane'!AE$1),FALSE))</f>
        <v>1.0142034708664198E-2</v>
      </c>
      <c r="AF12">
        <f>IF(VLOOKUP('BIFUbC-LPG-propane-or-butane'!$A12,'BIFUbC-LPG-propane-or-butane'!$A$1:$AQ$27,COLUMN('BIFUbC-LPG-propane-or-butane'!AF$1),FALSE)=0,1,VLOOKUP('BIFUbC-LPG-propane-or-butane'!$A12,'LPG propane or butane'!$A$2:$AQ$28,COLUMN('LPG propane or butane'!AF$2),FALSE)/VLOOKUP('BIFUbC-LPG-propane-or-butane'!$A12,'BIFUbC-LPG-propane-or-butane'!$A$1:$AQ$27,COLUMN('BIFUbC-LPG-propane-or-butane'!AF$1),FALSE))</f>
        <v>1.0128126020693023E-2</v>
      </c>
      <c r="AG12">
        <f>IF(VLOOKUP('BIFUbC-LPG-propane-or-butane'!$A12,'BIFUbC-LPG-propane-or-butane'!$A$1:$AQ$27,COLUMN('BIFUbC-LPG-propane-or-butane'!AG$1),FALSE)=0,1,VLOOKUP('BIFUbC-LPG-propane-or-butane'!$A12,'LPG propane or butane'!$A$2:$AQ$28,COLUMN('LPG propane or butane'!AG$2),FALSE)/VLOOKUP('BIFUbC-LPG-propane-or-butane'!$A12,'BIFUbC-LPG-propane-or-butane'!$A$1:$AQ$27,COLUMN('BIFUbC-LPG-propane-or-butane'!AG$1),FALSE))</f>
        <v>1.0112746357034425E-2</v>
      </c>
      <c r="AH12">
        <f>IF(VLOOKUP('BIFUbC-LPG-propane-or-butane'!$A12,'BIFUbC-LPG-propane-or-butane'!$A$1:$AQ$27,COLUMN('BIFUbC-LPG-propane-or-butane'!AH$1),FALSE)=0,1,VLOOKUP('BIFUbC-LPG-propane-or-butane'!$A12,'LPG propane or butane'!$A$2:$AQ$28,COLUMN('LPG propane or butane'!AH$2),FALSE)/VLOOKUP('BIFUbC-LPG-propane-or-butane'!$A12,'BIFUbC-LPG-propane-or-butane'!$A$1:$AQ$27,COLUMN('BIFUbC-LPG-propane-or-butane'!AH$1),FALSE))</f>
        <v>1.0094631530334495E-2</v>
      </c>
      <c r="AI12">
        <f>IF(VLOOKUP('BIFUbC-LPG-propane-or-butane'!$A12,'BIFUbC-LPG-propane-or-butane'!$A$1:$AQ$27,COLUMN('BIFUbC-LPG-propane-or-butane'!AI$1),FALSE)=0,1,VLOOKUP('BIFUbC-LPG-propane-or-butane'!$A12,'LPG propane or butane'!$A$2:$AQ$28,COLUMN('LPG propane or butane'!AI$2),FALSE)/VLOOKUP('BIFUbC-LPG-propane-or-butane'!$A12,'BIFUbC-LPG-propane-or-butane'!$A$1:$AQ$27,COLUMN('BIFUbC-LPG-propane-or-butane'!AI$1),FALSE))</f>
        <v>1.0074910184524794E-2</v>
      </c>
      <c r="AJ12">
        <f>IF(VLOOKUP('BIFUbC-LPG-propane-or-butane'!$A12,'BIFUbC-LPG-propane-or-butane'!$A$1:$AQ$27,COLUMN('BIFUbC-LPG-propane-or-butane'!AJ$1),FALSE)=0,1,VLOOKUP('BIFUbC-LPG-propane-or-butane'!$A12,'LPG propane or butane'!$A$2:$AQ$28,COLUMN('LPG propane or butane'!AJ$2),FALSE)/VLOOKUP('BIFUbC-LPG-propane-or-butane'!$A12,'BIFUbC-LPG-propane-or-butane'!$A$1:$AQ$27,COLUMN('BIFUbC-LPG-propane-or-butane'!AJ$1),FALSE))</f>
        <v>1.005350425201691E-2</v>
      </c>
      <c r="AK12">
        <f>IF(VLOOKUP('BIFUbC-LPG-propane-or-butane'!$A12,'BIFUbC-LPG-propane-or-butane'!$A$1:$AQ$27,COLUMN('BIFUbC-LPG-propane-or-butane'!AK$1),FALSE)=0,1,VLOOKUP('BIFUbC-LPG-propane-or-butane'!$A12,'LPG propane or butane'!$A$2:$AQ$28,COLUMN('LPG propane or butane'!AK$2),FALSE)/VLOOKUP('BIFUbC-LPG-propane-or-butane'!$A12,'BIFUbC-LPG-propane-or-butane'!$A$1:$AQ$27,COLUMN('BIFUbC-LPG-propane-or-butane'!AK$1),FALSE))</f>
        <v>1.0030327401646735E-2</v>
      </c>
      <c r="AL12">
        <f>IF(VLOOKUP('BIFUbC-LPG-propane-or-butane'!$A12,'BIFUbC-LPG-propane-or-butane'!$A$1:$AQ$27,COLUMN('BIFUbC-LPG-propane-or-butane'!AL$1),FALSE)=0,1,VLOOKUP('BIFUbC-LPG-propane-or-butane'!$A12,'LPG propane or butane'!$A$2:$AQ$28,COLUMN('LPG propane or butane'!AL$2),FALSE)/VLOOKUP('BIFUbC-LPG-propane-or-butane'!$A12,'BIFUbC-LPG-propane-or-butane'!$A$1:$AQ$27,COLUMN('BIFUbC-LPG-propane-or-butane'!AL$1),FALSE))</f>
        <v>1.0005284207382895E-2</v>
      </c>
      <c r="AM12">
        <f>IF(VLOOKUP('BIFUbC-LPG-propane-or-butane'!$A12,'BIFUbC-LPG-propane-or-butane'!$A$1:$AQ$27,COLUMN('BIFUbC-LPG-propane-or-butane'!AM$1),FALSE)=0,1,VLOOKUP('BIFUbC-LPG-propane-or-butane'!$A12,'LPG propane or butane'!$A$2:$AQ$28,COLUMN('LPG propane or butane'!AM$2),FALSE)/VLOOKUP('BIFUbC-LPG-propane-or-butane'!$A12,'BIFUbC-LPG-propane-or-butane'!$A$1:$AQ$27,COLUMN('BIFUbC-LPG-propane-or-butane'!AM$1),FALSE))</f>
        <v>9.978256229438447E-3</v>
      </c>
      <c r="AN12">
        <f>IF(VLOOKUP('BIFUbC-LPG-propane-or-butane'!$A12,'BIFUbC-LPG-propane-or-butane'!$A$1:$AQ$27,COLUMN('BIFUbC-LPG-propane-or-butane'!AN$1),FALSE)=0,1,VLOOKUP('BIFUbC-LPG-propane-or-butane'!$A12,'LPG propane or butane'!$A$2:$AQ$28,COLUMN('LPG propane or butane'!AN$2),FALSE)/VLOOKUP('BIFUbC-LPG-propane-or-butane'!$A12,'BIFUbC-LPG-propane-or-butane'!$A$1:$AQ$27,COLUMN('BIFUbC-LPG-propane-or-butane'!AN$1),FALSE))</f>
        <v>9.9491262972087463E-3</v>
      </c>
      <c r="AO12">
        <f>IF(VLOOKUP('BIFUbC-LPG-propane-or-butane'!$A12,'BIFUbC-LPG-propane-or-butane'!$A$1:$AQ$27,COLUMN('BIFUbC-LPG-propane-or-butane'!AO$1),FALSE)=0,1,VLOOKUP('BIFUbC-LPG-propane-or-butane'!$A12,'LPG propane or butane'!$A$2:$AQ$28,COLUMN('LPG propane or butane'!AO$2),FALSE)/VLOOKUP('BIFUbC-LPG-propane-or-butane'!$A12,'BIFUbC-LPG-propane-or-butane'!$A$1:$AQ$27,COLUMN('BIFUbC-LPG-propane-or-butane'!AO$1),FALSE))</f>
        <v>9.9177514055124177E-3</v>
      </c>
      <c r="AP12">
        <f>IF(VLOOKUP('BIFUbC-LPG-propane-or-butane'!$A12,'BIFUbC-LPG-propane-or-butane'!$A$1:$AQ$27,COLUMN('BIFUbC-LPG-propane-or-butane'!AP$1),FALSE)=0,1,VLOOKUP('BIFUbC-LPG-propane-or-butane'!$A12,'LPG propane or butane'!$A$2:$AQ$28,COLUMN('LPG propane or butane'!AP$2),FALSE)/VLOOKUP('BIFUbC-LPG-propane-or-butane'!$A12,'BIFUbC-LPG-propane-or-butane'!$A$1:$AQ$27,COLUMN('BIFUbC-LPG-propane-or-butane'!AP$1),FALSE))</f>
        <v>9.8839874991732846E-3</v>
      </c>
      <c r="AQ12">
        <f>IF(VLOOKUP('BIFUbC-LPG-propane-or-butane'!$A12,'BIFUbC-LPG-propane-or-butane'!$A$1:$AQ$27,COLUMN('BIFUbC-LPG-propane-or-butane'!AQ$1),FALSE)=0,1,VLOOKUP('BIFUbC-LPG-propane-or-butane'!$A12,'LPG propane or butane'!$A$2:$AQ$28,COLUMN('LPG propane or butane'!AQ$2),FALSE)/VLOOKUP('BIFUbC-LPG-propane-or-butane'!$A12,'BIFUbC-LPG-propane-or-butane'!$A$1:$AQ$27,COLUMN('BIFUbC-LPG-propane-or-butane'!AQ$1),FALSE))</f>
        <v>9.8476611289508593E-3</v>
      </c>
    </row>
    <row r="13" spans="1:43">
      <c r="A13" s="37" t="s">
        <v>626</v>
      </c>
      <c r="B13">
        <f>IF(VLOOKUP('BIFUbC-LPG-propane-or-butane'!$A13,'BIFUbC-LPG-propane-or-butane'!$A$1:$AQ$27,COLUMN('BIFUbC-LPG-propane-or-butane'!B$1),FALSE)=0,1,VLOOKUP('BIFUbC-LPG-propane-or-butane'!$A13,'LPG propane or butane'!$A$2:$AQ$28,COLUMN('LPG propane or butane'!B$2),FALSE)/VLOOKUP('BIFUbC-LPG-propane-or-butane'!$A13,'BIFUbC-LPG-propane-or-butane'!$A$1:$AQ$27,COLUMN('BIFUbC-LPG-propane-or-butane'!B$1),FALSE))</f>
        <v>1</v>
      </c>
      <c r="C13">
        <f>IF(VLOOKUP('BIFUbC-LPG-propane-or-butane'!$A13,'BIFUbC-LPG-propane-or-butane'!$A$1:$AQ$27,COLUMN('BIFUbC-LPG-propane-or-butane'!C$1),FALSE)=0,1,VLOOKUP('BIFUbC-LPG-propane-or-butane'!$A13,'LPG propane or butane'!$A$2:$AQ$28,COLUMN('LPG propane or butane'!C$2),FALSE)/VLOOKUP('BIFUbC-LPG-propane-or-butane'!$A13,'BIFUbC-LPG-propane-or-butane'!$A$1:$AQ$27,COLUMN('BIFUbC-LPG-propane-or-butane'!C$1),FALSE))</f>
        <v>1</v>
      </c>
      <c r="D13">
        <f>IF(VLOOKUP('BIFUbC-LPG-propane-or-butane'!$A13,'BIFUbC-LPG-propane-or-butane'!$A$1:$AQ$27,COLUMN('BIFUbC-LPG-propane-or-butane'!D$1),FALSE)=0,1,VLOOKUP('BIFUbC-LPG-propane-or-butane'!$A13,'LPG propane or butane'!$A$2:$AQ$28,COLUMN('LPG propane or butane'!D$2),FALSE)/VLOOKUP('BIFUbC-LPG-propane-or-butane'!$A13,'BIFUbC-LPG-propane-or-butane'!$A$1:$AQ$27,COLUMN('BIFUbC-LPG-propane-or-butane'!D$1),FALSE))</f>
        <v>1</v>
      </c>
      <c r="E13">
        <f>IF(VLOOKUP('BIFUbC-LPG-propane-or-butane'!$A13,'BIFUbC-LPG-propane-or-butane'!$A$1:$AQ$27,COLUMN('BIFUbC-LPG-propane-or-butane'!E$1),FALSE)=0,1,VLOOKUP('BIFUbC-LPG-propane-or-butane'!$A13,'LPG propane or butane'!$A$2:$AQ$28,COLUMN('LPG propane or butane'!E$2),FALSE)/VLOOKUP('BIFUbC-LPG-propane-or-butane'!$A13,'BIFUbC-LPG-propane-or-butane'!$A$1:$AQ$27,COLUMN('BIFUbC-LPG-propane-or-butane'!E$1),FALSE))</f>
        <v>1</v>
      </c>
      <c r="F13">
        <f>IF(VLOOKUP('BIFUbC-LPG-propane-or-butane'!$A13,'BIFUbC-LPG-propane-or-butane'!$A$1:$AQ$27,COLUMN('BIFUbC-LPG-propane-or-butane'!F$1),FALSE)=0,1,VLOOKUP('BIFUbC-LPG-propane-or-butane'!$A13,'LPG propane or butane'!$A$2:$AQ$28,COLUMN('LPG propane or butane'!F$2),FALSE)/VLOOKUP('BIFUbC-LPG-propane-or-butane'!$A13,'BIFUbC-LPG-propane-or-butane'!$A$1:$AQ$27,COLUMN('BIFUbC-LPG-propane-or-butane'!F$1),FALSE))</f>
        <v>1</v>
      </c>
      <c r="G13">
        <f>IF(VLOOKUP('BIFUbC-LPG-propane-or-butane'!$A13,'BIFUbC-LPG-propane-or-butane'!$A$1:$AQ$27,COLUMN('BIFUbC-LPG-propane-or-butane'!G$1),FALSE)=0,1,VLOOKUP('BIFUbC-LPG-propane-or-butane'!$A13,'LPG propane or butane'!$A$2:$AQ$28,COLUMN('LPG propane or butane'!G$2),FALSE)/VLOOKUP('BIFUbC-LPG-propane-or-butane'!$A13,'BIFUbC-LPG-propane-or-butane'!$A$1:$AQ$27,COLUMN('BIFUbC-LPG-propane-or-butane'!G$1),FALSE))</f>
        <v>1</v>
      </c>
      <c r="H13">
        <f>IF(VLOOKUP('BIFUbC-LPG-propane-or-butane'!$A13,'BIFUbC-LPG-propane-or-butane'!$A$1:$AQ$27,COLUMN('BIFUbC-LPG-propane-or-butane'!H$1),FALSE)=0,1,VLOOKUP('BIFUbC-LPG-propane-or-butane'!$A13,'LPG propane or butane'!$A$2:$AQ$28,COLUMN('LPG propane or butane'!H$2),FALSE)/VLOOKUP('BIFUbC-LPG-propane-or-butane'!$A13,'BIFUbC-LPG-propane-or-butane'!$A$1:$AQ$27,COLUMN('BIFUbC-LPG-propane-or-butane'!H$1),FALSE))</f>
        <v>1</v>
      </c>
      <c r="I13">
        <f>IF(VLOOKUP('BIFUbC-LPG-propane-or-butane'!$A13,'BIFUbC-LPG-propane-or-butane'!$A$1:$AQ$27,COLUMN('BIFUbC-LPG-propane-or-butane'!I$1),FALSE)=0,1,VLOOKUP('BIFUbC-LPG-propane-or-butane'!$A13,'LPG propane or butane'!$A$2:$AQ$28,COLUMN('LPG propane or butane'!I$2),FALSE)/VLOOKUP('BIFUbC-LPG-propane-or-butane'!$A13,'BIFUbC-LPG-propane-or-butane'!$A$1:$AQ$27,COLUMN('BIFUbC-LPG-propane-or-butane'!I$1),FALSE))</f>
        <v>1</v>
      </c>
      <c r="J13">
        <f>IF(VLOOKUP('BIFUbC-LPG-propane-or-butane'!$A13,'BIFUbC-LPG-propane-or-butane'!$A$1:$AQ$27,COLUMN('BIFUbC-LPG-propane-or-butane'!J$1),FALSE)=0,1,VLOOKUP('BIFUbC-LPG-propane-or-butane'!$A13,'LPG propane or butane'!$A$2:$AQ$28,COLUMN('LPG propane or butane'!J$2),FALSE)/VLOOKUP('BIFUbC-LPG-propane-or-butane'!$A13,'BIFUbC-LPG-propane-or-butane'!$A$1:$AQ$27,COLUMN('BIFUbC-LPG-propane-or-butane'!J$1),FALSE))</f>
        <v>1</v>
      </c>
      <c r="K13">
        <f>IF(VLOOKUP('BIFUbC-LPG-propane-or-butane'!$A13,'BIFUbC-LPG-propane-or-butane'!$A$1:$AQ$27,COLUMN('BIFUbC-LPG-propane-or-butane'!K$1),FALSE)=0,1,VLOOKUP('BIFUbC-LPG-propane-or-butane'!$A13,'LPG propane or butane'!$A$2:$AQ$28,COLUMN('LPG propane or butane'!K$2),FALSE)/VLOOKUP('BIFUbC-LPG-propane-or-butane'!$A13,'BIFUbC-LPG-propane-or-butane'!$A$1:$AQ$27,COLUMN('BIFUbC-LPG-propane-or-butane'!K$1),FALSE))</f>
        <v>1</v>
      </c>
      <c r="L13">
        <f>IF(VLOOKUP('BIFUbC-LPG-propane-or-butane'!$A13,'BIFUbC-LPG-propane-or-butane'!$A$1:$AQ$27,COLUMN('BIFUbC-LPG-propane-or-butane'!L$1),FALSE)=0,1,VLOOKUP('BIFUbC-LPG-propane-or-butane'!$A13,'LPG propane or butane'!$A$2:$AQ$28,COLUMN('LPG propane or butane'!L$2),FALSE)/VLOOKUP('BIFUbC-LPG-propane-or-butane'!$A13,'BIFUbC-LPG-propane-or-butane'!$A$1:$AQ$27,COLUMN('BIFUbC-LPG-propane-or-butane'!L$1),FALSE))</f>
        <v>1</v>
      </c>
      <c r="M13">
        <f>IF(VLOOKUP('BIFUbC-LPG-propane-or-butane'!$A13,'BIFUbC-LPG-propane-or-butane'!$A$1:$AQ$27,COLUMN('BIFUbC-LPG-propane-or-butane'!M$1),FALSE)=0,1,VLOOKUP('BIFUbC-LPG-propane-or-butane'!$A13,'LPG propane or butane'!$A$2:$AQ$28,COLUMN('LPG propane or butane'!M$2),FALSE)/VLOOKUP('BIFUbC-LPG-propane-or-butane'!$A13,'BIFUbC-LPG-propane-or-butane'!$A$1:$AQ$27,COLUMN('BIFUbC-LPG-propane-or-butane'!M$1),FALSE))</f>
        <v>1</v>
      </c>
      <c r="N13">
        <f>IF(VLOOKUP('BIFUbC-LPG-propane-or-butane'!$A13,'BIFUbC-LPG-propane-or-butane'!$A$1:$AQ$27,COLUMN('BIFUbC-LPG-propane-or-butane'!N$1),FALSE)=0,1,VLOOKUP('BIFUbC-LPG-propane-or-butane'!$A13,'LPG propane or butane'!$A$2:$AQ$28,COLUMN('LPG propane or butane'!N$2),FALSE)/VLOOKUP('BIFUbC-LPG-propane-or-butane'!$A13,'BIFUbC-LPG-propane-or-butane'!$A$1:$AQ$27,COLUMN('BIFUbC-LPG-propane-or-butane'!N$1),FALSE))</f>
        <v>1</v>
      </c>
      <c r="O13">
        <f>IF(VLOOKUP('BIFUbC-LPG-propane-or-butane'!$A13,'BIFUbC-LPG-propane-or-butane'!$A$1:$AQ$27,COLUMN('BIFUbC-LPG-propane-or-butane'!O$1),FALSE)=0,1,VLOOKUP('BIFUbC-LPG-propane-or-butane'!$A13,'LPG propane or butane'!$A$2:$AQ$28,COLUMN('LPG propane or butane'!O$2),FALSE)/VLOOKUP('BIFUbC-LPG-propane-or-butane'!$A13,'BIFUbC-LPG-propane-or-butane'!$A$1:$AQ$27,COLUMN('BIFUbC-LPG-propane-or-butane'!O$1),FALSE))</f>
        <v>1</v>
      </c>
      <c r="P13">
        <f>IF(VLOOKUP('BIFUbC-LPG-propane-or-butane'!$A13,'BIFUbC-LPG-propane-or-butane'!$A$1:$AQ$27,COLUMN('BIFUbC-LPG-propane-or-butane'!P$1),FALSE)=0,1,VLOOKUP('BIFUbC-LPG-propane-or-butane'!$A13,'LPG propane or butane'!$A$2:$AQ$28,COLUMN('LPG propane or butane'!P$2),FALSE)/VLOOKUP('BIFUbC-LPG-propane-or-butane'!$A13,'BIFUbC-LPG-propane-or-butane'!$A$1:$AQ$27,COLUMN('BIFUbC-LPG-propane-or-butane'!P$1),FALSE))</f>
        <v>1</v>
      </c>
      <c r="Q13">
        <f>IF(VLOOKUP('BIFUbC-LPG-propane-or-butane'!$A13,'BIFUbC-LPG-propane-or-butane'!$A$1:$AQ$27,COLUMN('BIFUbC-LPG-propane-or-butane'!Q$1),FALSE)=0,1,VLOOKUP('BIFUbC-LPG-propane-or-butane'!$A13,'LPG propane or butane'!$A$2:$AQ$28,COLUMN('LPG propane or butane'!Q$2),FALSE)/VLOOKUP('BIFUbC-LPG-propane-or-butane'!$A13,'BIFUbC-LPG-propane-or-butane'!$A$1:$AQ$27,COLUMN('BIFUbC-LPG-propane-or-butane'!Q$1),FALSE))</f>
        <v>1</v>
      </c>
      <c r="R13">
        <f>IF(VLOOKUP('BIFUbC-LPG-propane-or-butane'!$A13,'BIFUbC-LPG-propane-or-butane'!$A$1:$AQ$27,COLUMN('BIFUbC-LPG-propane-or-butane'!R$1),FALSE)=0,1,VLOOKUP('BIFUbC-LPG-propane-or-butane'!$A13,'LPG propane or butane'!$A$2:$AQ$28,COLUMN('LPG propane or butane'!R$2),FALSE)/VLOOKUP('BIFUbC-LPG-propane-or-butane'!$A13,'BIFUbC-LPG-propane-or-butane'!$A$1:$AQ$27,COLUMN('BIFUbC-LPG-propane-or-butane'!R$1),FALSE))</f>
        <v>1</v>
      </c>
      <c r="S13">
        <f>IF(VLOOKUP('BIFUbC-LPG-propane-or-butane'!$A13,'BIFUbC-LPG-propane-or-butane'!$A$1:$AQ$27,COLUMN('BIFUbC-LPG-propane-or-butane'!S$1),FALSE)=0,1,VLOOKUP('BIFUbC-LPG-propane-or-butane'!$A13,'LPG propane or butane'!$A$2:$AQ$28,COLUMN('LPG propane or butane'!S$2),FALSE)/VLOOKUP('BIFUbC-LPG-propane-or-butane'!$A13,'BIFUbC-LPG-propane-or-butane'!$A$1:$AQ$27,COLUMN('BIFUbC-LPG-propane-or-butane'!S$1),FALSE))</f>
        <v>1</v>
      </c>
      <c r="T13">
        <f>IF(VLOOKUP('BIFUbC-LPG-propane-or-butane'!$A13,'BIFUbC-LPG-propane-or-butane'!$A$1:$AQ$27,COLUMN('BIFUbC-LPG-propane-or-butane'!T$1),FALSE)=0,1,VLOOKUP('BIFUbC-LPG-propane-or-butane'!$A13,'LPG propane or butane'!$A$2:$AQ$28,COLUMN('LPG propane or butane'!T$2),FALSE)/VLOOKUP('BIFUbC-LPG-propane-or-butane'!$A13,'BIFUbC-LPG-propane-or-butane'!$A$1:$AQ$27,COLUMN('BIFUbC-LPG-propane-or-butane'!T$1),FALSE))</f>
        <v>1</v>
      </c>
      <c r="U13">
        <f>IF(VLOOKUP('BIFUbC-LPG-propane-or-butane'!$A13,'BIFUbC-LPG-propane-or-butane'!$A$1:$AQ$27,COLUMN('BIFUbC-LPG-propane-or-butane'!U$1),FALSE)=0,1,VLOOKUP('BIFUbC-LPG-propane-or-butane'!$A13,'LPG propane or butane'!$A$2:$AQ$28,COLUMN('LPG propane or butane'!U$2),FALSE)/VLOOKUP('BIFUbC-LPG-propane-or-butane'!$A13,'BIFUbC-LPG-propane-or-butane'!$A$1:$AQ$27,COLUMN('BIFUbC-LPG-propane-or-butane'!U$1),FALSE))</f>
        <v>1</v>
      </c>
      <c r="V13">
        <f>IF(VLOOKUP('BIFUbC-LPG-propane-or-butane'!$A13,'BIFUbC-LPG-propane-or-butane'!$A$1:$AQ$27,COLUMN('BIFUbC-LPG-propane-or-butane'!V$1),FALSE)=0,1,VLOOKUP('BIFUbC-LPG-propane-or-butane'!$A13,'LPG propane or butane'!$A$2:$AQ$28,COLUMN('LPG propane or butane'!V$2),FALSE)/VLOOKUP('BIFUbC-LPG-propane-or-butane'!$A13,'BIFUbC-LPG-propane-or-butane'!$A$1:$AQ$27,COLUMN('BIFUbC-LPG-propane-or-butane'!V$1),FALSE))</f>
        <v>1</v>
      </c>
      <c r="W13">
        <f>IF(VLOOKUP('BIFUbC-LPG-propane-or-butane'!$A13,'BIFUbC-LPG-propane-or-butane'!$A$1:$AQ$27,COLUMN('BIFUbC-LPG-propane-or-butane'!W$1),FALSE)=0,1,VLOOKUP('BIFUbC-LPG-propane-or-butane'!$A13,'LPG propane or butane'!$A$2:$AQ$28,COLUMN('LPG propane or butane'!W$2),FALSE)/VLOOKUP('BIFUbC-LPG-propane-or-butane'!$A13,'BIFUbC-LPG-propane-or-butane'!$A$1:$AQ$27,COLUMN('BIFUbC-LPG-propane-or-butane'!W$1),FALSE))</f>
        <v>1</v>
      </c>
      <c r="X13">
        <f>IF(VLOOKUP('BIFUbC-LPG-propane-or-butane'!$A13,'BIFUbC-LPG-propane-or-butane'!$A$1:$AQ$27,COLUMN('BIFUbC-LPG-propane-or-butane'!X$1),FALSE)=0,1,VLOOKUP('BIFUbC-LPG-propane-or-butane'!$A13,'LPG propane or butane'!$A$2:$AQ$28,COLUMN('LPG propane or butane'!X$2),FALSE)/VLOOKUP('BIFUbC-LPG-propane-or-butane'!$A13,'BIFUbC-LPG-propane-or-butane'!$A$1:$AQ$27,COLUMN('BIFUbC-LPG-propane-or-butane'!X$1),FALSE))</f>
        <v>1</v>
      </c>
      <c r="Y13">
        <f>IF(VLOOKUP('BIFUbC-LPG-propane-or-butane'!$A13,'BIFUbC-LPG-propane-or-butane'!$A$1:$AQ$27,COLUMN('BIFUbC-LPG-propane-or-butane'!Y$1),FALSE)=0,1,VLOOKUP('BIFUbC-LPG-propane-or-butane'!$A13,'LPG propane or butane'!$A$2:$AQ$28,COLUMN('LPG propane or butane'!Y$2),FALSE)/VLOOKUP('BIFUbC-LPG-propane-or-butane'!$A13,'BIFUbC-LPG-propane-or-butane'!$A$1:$AQ$27,COLUMN('BIFUbC-LPG-propane-or-butane'!Y$1),FALSE))</f>
        <v>1</v>
      </c>
      <c r="Z13">
        <f>IF(VLOOKUP('BIFUbC-LPG-propane-or-butane'!$A13,'BIFUbC-LPG-propane-or-butane'!$A$1:$AQ$27,COLUMN('BIFUbC-LPG-propane-or-butane'!Z$1),FALSE)=0,1,VLOOKUP('BIFUbC-LPG-propane-or-butane'!$A13,'LPG propane or butane'!$A$2:$AQ$28,COLUMN('LPG propane or butane'!Z$2),FALSE)/VLOOKUP('BIFUbC-LPG-propane-or-butane'!$A13,'BIFUbC-LPG-propane-or-butane'!$A$1:$AQ$27,COLUMN('BIFUbC-LPG-propane-or-butane'!Z$1),FALSE))</f>
        <v>1</v>
      </c>
      <c r="AA13">
        <f>IF(VLOOKUP('BIFUbC-LPG-propane-or-butane'!$A13,'BIFUbC-LPG-propane-or-butane'!$A$1:$AQ$27,COLUMN('BIFUbC-LPG-propane-or-butane'!AA$1),FALSE)=0,1,VLOOKUP('BIFUbC-LPG-propane-or-butane'!$A13,'LPG propane or butane'!$A$2:$AQ$28,COLUMN('LPG propane or butane'!AA$2),FALSE)/VLOOKUP('BIFUbC-LPG-propane-or-butane'!$A13,'BIFUbC-LPG-propane-or-butane'!$A$1:$AQ$27,COLUMN('BIFUbC-LPG-propane-or-butane'!AA$1),FALSE))</f>
        <v>1</v>
      </c>
      <c r="AB13">
        <f>IF(VLOOKUP('BIFUbC-LPG-propane-or-butane'!$A13,'BIFUbC-LPG-propane-or-butane'!$A$1:$AQ$27,COLUMN('BIFUbC-LPG-propane-or-butane'!AB$1),FALSE)=0,1,VLOOKUP('BIFUbC-LPG-propane-or-butane'!$A13,'LPG propane or butane'!$A$2:$AQ$28,COLUMN('LPG propane or butane'!AB$2),FALSE)/VLOOKUP('BIFUbC-LPG-propane-or-butane'!$A13,'BIFUbC-LPG-propane-or-butane'!$A$1:$AQ$27,COLUMN('BIFUbC-LPG-propane-or-butane'!AB$1),FALSE))</f>
        <v>1</v>
      </c>
      <c r="AC13">
        <f>IF(VLOOKUP('BIFUbC-LPG-propane-or-butane'!$A13,'BIFUbC-LPG-propane-or-butane'!$A$1:$AQ$27,COLUMN('BIFUbC-LPG-propane-or-butane'!AC$1),FALSE)=0,1,VLOOKUP('BIFUbC-LPG-propane-or-butane'!$A13,'LPG propane or butane'!$A$2:$AQ$28,COLUMN('LPG propane or butane'!AC$2),FALSE)/VLOOKUP('BIFUbC-LPG-propane-or-butane'!$A13,'BIFUbC-LPG-propane-or-butane'!$A$1:$AQ$27,COLUMN('BIFUbC-LPG-propane-or-butane'!AC$1),FALSE))</f>
        <v>1</v>
      </c>
      <c r="AD13">
        <f>IF(VLOOKUP('BIFUbC-LPG-propane-or-butane'!$A13,'BIFUbC-LPG-propane-or-butane'!$A$1:$AQ$27,COLUMN('BIFUbC-LPG-propane-or-butane'!AD$1),FALSE)=0,1,VLOOKUP('BIFUbC-LPG-propane-or-butane'!$A13,'LPG propane or butane'!$A$2:$AQ$28,COLUMN('LPG propane or butane'!AD$2),FALSE)/VLOOKUP('BIFUbC-LPG-propane-or-butane'!$A13,'BIFUbC-LPG-propane-or-butane'!$A$1:$AQ$27,COLUMN('BIFUbC-LPG-propane-or-butane'!AD$1),FALSE))</f>
        <v>1</v>
      </c>
      <c r="AE13">
        <f>IF(VLOOKUP('BIFUbC-LPG-propane-or-butane'!$A13,'BIFUbC-LPG-propane-or-butane'!$A$1:$AQ$27,COLUMN('BIFUbC-LPG-propane-or-butane'!AE$1),FALSE)=0,1,VLOOKUP('BIFUbC-LPG-propane-or-butane'!$A13,'LPG propane or butane'!$A$2:$AQ$28,COLUMN('LPG propane or butane'!AE$2),FALSE)/VLOOKUP('BIFUbC-LPG-propane-or-butane'!$A13,'BIFUbC-LPG-propane-or-butane'!$A$1:$AQ$27,COLUMN('BIFUbC-LPG-propane-or-butane'!AE$1),FALSE))</f>
        <v>1</v>
      </c>
      <c r="AF13">
        <f>IF(VLOOKUP('BIFUbC-LPG-propane-or-butane'!$A13,'BIFUbC-LPG-propane-or-butane'!$A$1:$AQ$27,COLUMN('BIFUbC-LPG-propane-or-butane'!AF$1),FALSE)=0,1,VLOOKUP('BIFUbC-LPG-propane-or-butane'!$A13,'LPG propane or butane'!$A$2:$AQ$28,COLUMN('LPG propane or butane'!AF$2),FALSE)/VLOOKUP('BIFUbC-LPG-propane-or-butane'!$A13,'BIFUbC-LPG-propane-or-butane'!$A$1:$AQ$27,COLUMN('BIFUbC-LPG-propane-or-butane'!AF$1),FALSE))</f>
        <v>1</v>
      </c>
      <c r="AG13">
        <f>IF(VLOOKUP('BIFUbC-LPG-propane-or-butane'!$A13,'BIFUbC-LPG-propane-or-butane'!$A$1:$AQ$27,COLUMN('BIFUbC-LPG-propane-or-butane'!AG$1),FALSE)=0,1,VLOOKUP('BIFUbC-LPG-propane-or-butane'!$A13,'LPG propane or butane'!$A$2:$AQ$28,COLUMN('LPG propane or butane'!AG$2),FALSE)/VLOOKUP('BIFUbC-LPG-propane-or-butane'!$A13,'BIFUbC-LPG-propane-or-butane'!$A$1:$AQ$27,COLUMN('BIFUbC-LPG-propane-or-butane'!AG$1),FALSE))</f>
        <v>1</v>
      </c>
      <c r="AH13">
        <f>IF(VLOOKUP('BIFUbC-LPG-propane-or-butane'!$A13,'BIFUbC-LPG-propane-or-butane'!$A$1:$AQ$27,COLUMN('BIFUbC-LPG-propane-or-butane'!AH$1),FALSE)=0,1,VLOOKUP('BIFUbC-LPG-propane-or-butane'!$A13,'LPG propane or butane'!$A$2:$AQ$28,COLUMN('LPG propane or butane'!AH$2),FALSE)/VLOOKUP('BIFUbC-LPG-propane-or-butane'!$A13,'BIFUbC-LPG-propane-or-butane'!$A$1:$AQ$27,COLUMN('BIFUbC-LPG-propane-or-butane'!AH$1),FALSE))</f>
        <v>1</v>
      </c>
      <c r="AI13">
        <f>IF(VLOOKUP('BIFUbC-LPG-propane-or-butane'!$A13,'BIFUbC-LPG-propane-or-butane'!$A$1:$AQ$27,COLUMN('BIFUbC-LPG-propane-or-butane'!AI$1),FALSE)=0,1,VLOOKUP('BIFUbC-LPG-propane-or-butane'!$A13,'LPG propane or butane'!$A$2:$AQ$28,COLUMN('LPG propane or butane'!AI$2),FALSE)/VLOOKUP('BIFUbC-LPG-propane-or-butane'!$A13,'BIFUbC-LPG-propane-or-butane'!$A$1:$AQ$27,COLUMN('BIFUbC-LPG-propane-or-butane'!AI$1),FALSE))</f>
        <v>1</v>
      </c>
      <c r="AJ13">
        <f>IF(VLOOKUP('BIFUbC-LPG-propane-or-butane'!$A13,'BIFUbC-LPG-propane-or-butane'!$A$1:$AQ$27,COLUMN('BIFUbC-LPG-propane-or-butane'!AJ$1),FALSE)=0,1,VLOOKUP('BIFUbC-LPG-propane-or-butane'!$A13,'LPG propane or butane'!$A$2:$AQ$28,COLUMN('LPG propane or butane'!AJ$2),FALSE)/VLOOKUP('BIFUbC-LPG-propane-or-butane'!$A13,'BIFUbC-LPG-propane-or-butane'!$A$1:$AQ$27,COLUMN('BIFUbC-LPG-propane-or-butane'!AJ$1),FALSE))</f>
        <v>1</v>
      </c>
      <c r="AK13">
        <f>IF(VLOOKUP('BIFUbC-LPG-propane-or-butane'!$A13,'BIFUbC-LPG-propane-or-butane'!$A$1:$AQ$27,COLUMN('BIFUbC-LPG-propane-or-butane'!AK$1),FALSE)=0,1,VLOOKUP('BIFUbC-LPG-propane-or-butane'!$A13,'LPG propane or butane'!$A$2:$AQ$28,COLUMN('LPG propane or butane'!AK$2),FALSE)/VLOOKUP('BIFUbC-LPG-propane-or-butane'!$A13,'BIFUbC-LPG-propane-or-butane'!$A$1:$AQ$27,COLUMN('BIFUbC-LPG-propane-or-butane'!AK$1),FALSE))</f>
        <v>1</v>
      </c>
      <c r="AL13">
        <f>IF(VLOOKUP('BIFUbC-LPG-propane-or-butane'!$A13,'BIFUbC-LPG-propane-or-butane'!$A$1:$AQ$27,COLUMN('BIFUbC-LPG-propane-or-butane'!AL$1),FALSE)=0,1,VLOOKUP('BIFUbC-LPG-propane-or-butane'!$A13,'LPG propane or butane'!$A$2:$AQ$28,COLUMN('LPG propane or butane'!AL$2),FALSE)/VLOOKUP('BIFUbC-LPG-propane-or-butane'!$A13,'BIFUbC-LPG-propane-or-butane'!$A$1:$AQ$27,COLUMN('BIFUbC-LPG-propane-or-butane'!AL$1),FALSE))</f>
        <v>1</v>
      </c>
      <c r="AM13">
        <f>IF(VLOOKUP('BIFUbC-LPG-propane-or-butane'!$A13,'BIFUbC-LPG-propane-or-butane'!$A$1:$AQ$27,COLUMN('BIFUbC-LPG-propane-or-butane'!AM$1),FALSE)=0,1,VLOOKUP('BIFUbC-LPG-propane-or-butane'!$A13,'LPG propane or butane'!$A$2:$AQ$28,COLUMN('LPG propane or butane'!AM$2),FALSE)/VLOOKUP('BIFUbC-LPG-propane-or-butane'!$A13,'BIFUbC-LPG-propane-or-butane'!$A$1:$AQ$27,COLUMN('BIFUbC-LPG-propane-or-butane'!AM$1),FALSE))</f>
        <v>1</v>
      </c>
      <c r="AN13">
        <f>IF(VLOOKUP('BIFUbC-LPG-propane-or-butane'!$A13,'BIFUbC-LPG-propane-or-butane'!$A$1:$AQ$27,COLUMN('BIFUbC-LPG-propane-or-butane'!AN$1),FALSE)=0,1,VLOOKUP('BIFUbC-LPG-propane-or-butane'!$A13,'LPG propane or butane'!$A$2:$AQ$28,COLUMN('LPG propane or butane'!AN$2),FALSE)/VLOOKUP('BIFUbC-LPG-propane-or-butane'!$A13,'BIFUbC-LPG-propane-or-butane'!$A$1:$AQ$27,COLUMN('BIFUbC-LPG-propane-or-butane'!AN$1),FALSE))</f>
        <v>1</v>
      </c>
      <c r="AO13">
        <f>IF(VLOOKUP('BIFUbC-LPG-propane-or-butane'!$A13,'BIFUbC-LPG-propane-or-butane'!$A$1:$AQ$27,COLUMN('BIFUbC-LPG-propane-or-butane'!AO$1),FALSE)=0,1,VLOOKUP('BIFUbC-LPG-propane-or-butane'!$A13,'LPG propane or butane'!$A$2:$AQ$28,COLUMN('LPG propane or butane'!AO$2),FALSE)/VLOOKUP('BIFUbC-LPG-propane-or-butane'!$A13,'BIFUbC-LPG-propane-or-butane'!$A$1:$AQ$27,COLUMN('BIFUbC-LPG-propane-or-butane'!AO$1),FALSE))</f>
        <v>1</v>
      </c>
      <c r="AP13">
        <f>IF(VLOOKUP('BIFUbC-LPG-propane-or-butane'!$A13,'BIFUbC-LPG-propane-or-butane'!$A$1:$AQ$27,COLUMN('BIFUbC-LPG-propane-or-butane'!AP$1),FALSE)=0,1,VLOOKUP('BIFUbC-LPG-propane-or-butane'!$A13,'LPG propane or butane'!$A$2:$AQ$28,COLUMN('LPG propane or butane'!AP$2),FALSE)/VLOOKUP('BIFUbC-LPG-propane-or-butane'!$A13,'BIFUbC-LPG-propane-or-butane'!$A$1:$AQ$27,COLUMN('BIFUbC-LPG-propane-or-butane'!AP$1),FALSE))</f>
        <v>1</v>
      </c>
      <c r="AQ13">
        <f>IF(VLOOKUP('BIFUbC-LPG-propane-or-butane'!$A13,'BIFUbC-LPG-propane-or-butane'!$A$1:$AQ$27,COLUMN('BIFUbC-LPG-propane-or-butane'!AQ$1),FALSE)=0,1,VLOOKUP('BIFUbC-LPG-propane-or-butane'!$A13,'LPG propane or butane'!$A$2:$AQ$28,COLUMN('LPG propane or butane'!AQ$2),FALSE)/VLOOKUP('BIFUbC-LPG-propane-or-butane'!$A13,'BIFUbC-LPG-propane-or-butane'!$A$1:$AQ$27,COLUMN('BIFUbC-LPG-propane-or-butane'!AQ$1),FALSE))</f>
        <v>1</v>
      </c>
    </row>
    <row r="14" spans="1:43">
      <c r="A14" s="37" t="s">
        <v>627</v>
      </c>
      <c r="B14">
        <f>IF(VLOOKUP('BIFUbC-LPG-propane-or-butane'!$A14,'BIFUbC-LPG-propane-or-butane'!$A$1:$AQ$27,COLUMN('BIFUbC-LPG-propane-or-butane'!B$1),FALSE)=0,1,VLOOKUP('BIFUbC-LPG-propane-or-butane'!$A14,'LPG propane or butane'!$A$2:$AQ$28,COLUMN('LPG propane or butane'!B$2),FALSE)/VLOOKUP('BIFUbC-LPG-propane-or-butane'!$A14,'BIFUbC-LPG-propane-or-butane'!$A$1:$AQ$27,COLUMN('BIFUbC-LPG-propane-or-butane'!B$1),FALSE))</f>
        <v>1</v>
      </c>
      <c r="C14">
        <f>IF(VLOOKUP('BIFUbC-LPG-propane-or-butane'!$A14,'BIFUbC-LPG-propane-or-butane'!$A$1:$AQ$27,COLUMN('BIFUbC-LPG-propane-or-butane'!C$1),FALSE)=0,1,VLOOKUP('BIFUbC-LPG-propane-or-butane'!$A14,'LPG propane or butane'!$A$2:$AQ$28,COLUMN('LPG propane or butane'!C$2),FALSE)/VLOOKUP('BIFUbC-LPG-propane-or-butane'!$A14,'BIFUbC-LPG-propane-or-butane'!$A$1:$AQ$27,COLUMN('BIFUbC-LPG-propane-or-butane'!C$1),FALSE))</f>
        <v>1</v>
      </c>
      <c r="D14">
        <f>IF(VLOOKUP('BIFUbC-LPG-propane-or-butane'!$A14,'BIFUbC-LPG-propane-or-butane'!$A$1:$AQ$27,COLUMN('BIFUbC-LPG-propane-or-butane'!D$1),FALSE)=0,1,VLOOKUP('BIFUbC-LPG-propane-or-butane'!$A14,'LPG propane or butane'!$A$2:$AQ$28,COLUMN('LPG propane or butane'!D$2),FALSE)/VLOOKUP('BIFUbC-LPG-propane-or-butane'!$A14,'BIFUbC-LPG-propane-or-butane'!$A$1:$AQ$27,COLUMN('BIFUbC-LPG-propane-or-butane'!D$1),FALSE))</f>
        <v>1</v>
      </c>
      <c r="E14">
        <f>IF(VLOOKUP('BIFUbC-LPG-propane-or-butane'!$A14,'BIFUbC-LPG-propane-or-butane'!$A$1:$AQ$27,COLUMN('BIFUbC-LPG-propane-or-butane'!E$1),FALSE)=0,1,VLOOKUP('BIFUbC-LPG-propane-or-butane'!$A14,'LPG propane or butane'!$A$2:$AQ$28,COLUMN('LPG propane or butane'!E$2),FALSE)/VLOOKUP('BIFUbC-LPG-propane-or-butane'!$A14,'BIFUbC-LPG-propane-or-butane'!$A$1:$AQ$27,COLUMN('BIFUbC-LPG-propane-or-butane'!E$1),FALSE))</f>
        <v>1</v>
      </c>
      <c r="F14">
        <f>IF(VLOOKUP('BIFUbC-LPG-propane-or-butane'!$A14,'BIFUbC-LPG-propane-or-butane'!$A$1:$AQ$27,COLUMN('BIFUbC-LPG-propane-or-butane'!F$1),FALSE)=0,1,VLOOKUP('BIFUbC-LPG-propane-or-butane'!$A14,'LPG propane or butane'!$A$2:$AQ$28,COLUMN('LPG propane or butane'!F$2),FALSE)/VLOOKUP('BIFUbC-LPG-propane-or-butane'!$A14,'BIFUbC-LPG-propane-or-butane'!$A$1:$AQ$27,COLUMN('BIFUbC-LPG-propane-or-butane'!F$1),FALSE))</f>
        <v>1</v>
      </c>
      <c r="G14">
        <f>IF(VLOOKUP('BIFUbC-LPG-propane-or-butane'!$A14,'BIFUbC-LPG-propane-or-butane'!$A$1:$AQ$27,COLUMN('BIFUbC-LPG-propane-or-butane'!G$1),FALSE)=0,1,VLOOKUP('BIFUbC-LPG-propane-or-butane'!$A14,'LPG propane or butane'!$A$2:$AQ$28,COLUMN('LPG propane or butane'!G$2),FALSE)/VLOOKUP('BIFUbC-LPG-propane-or-butane'!$A14,'BIFUbC-LPG-propane-or-butane'!$A$1:$AQ$27,COLUMN('BIFUbC-LPG-propane-or-butane'!G$1),FALSE))</f>
        <v>1</v>
      </c>
      <c r="H14">
        <f>IF(VLOOKUP('BIFUbC-LPG-propane-or-butane'!$A14,'BIFUbC-LPG-propane-or-butane'!$A$1:$AQ$27,COLUMN('BIFUbC-LPG-propane-or-butane'!H$1),FALSE)=0,1,VLOOKUP('BIFUbC-LPG-propane-or-butane'!$A14,'LPG propane or butane'!$A$2:$AQ$28,COLUMN('LPG propane or butane'!H$2),FALSE)/VLOOKUP('BIFUbC-LPG-propane-or-butane'!$A14,'BIFUbC-LPG-propane-or-butane'!$A$1:$AQ$27,COLUMN('BIFUbC-LPG-propane-or-butane'!H$1),FALSE))</f>
        <v>1</v>
      </c>
      <c r="I14">
        <f>IF(VLOOKUP('BIFUbC-LPG-propane-or-butane'!$A14,'BIFUbC-LPG-propane-or-butane'!$A$1:$AQ$27,COLUMN('BIFUbC-LPG-propane-or-butane'!I$1),FALSE)=0,1,VLOOKUP('BIFUbC-LPG-propane-or-butane'!$A14,'LPG propane or butane'!$A$2:$AQ$28,COLUMN('LPG propane or butane'!I$2),FALSE)/VLOOKUP('BIFUbC-LPG-propane-or-butane'!$A14,'BIFUbC-LPG-propane-or-butane'!$A$1:$AQ$27,COLUMN('BIFUbC-LPG-propane-or-butane'!I$1),FALSE))</f>
        <v>1</v>
      </c>
      <c r="J14">
        <f>IF(VLOOKUP('BIFUbC-LPG-propane-or-butane'!$A14,'BIFUbC-LPG-propane-or-butane'!$A$1:$AQ$27,COLUMN('BIFUbC-LPG-propane-or-butane'!J$1),FALSE)=0,1,VLOOKUP('BIFUbC-LPG-propane-or-butane'!$A14,'LPG propane or butane'!$A$2:$AQ$28,COLUMN('LPG propane or butane'!J$2),FALSE)/VLOOKUP('BIFUbC-LPG-propane-or-butane'!$A14,'BIFUbC-LPG-propane-or-butane'!$A$1:$AQ$27,COLUMN('BIFUbC-LPG-propane-or-butane'!J$1),FALSE))</f>
        <v>1</v>
      </c>
      <c r="K14">
        <f>IF(VLOOKUP('BIFUbC-LPG-propane-or-butane'!$A14,'BIFUbC-LPG-propane-or-butane'!$A$1:$AQ$27,COLUMN('BIFUbC-LPG-propane-or-butane'!K$1),FALSE)=0,1,VLOOKUP('BIFUbC-LPG-propane-or-butane'!$A14,'LPG propane or butane'!$A$2:$AQ$28,COLUMN('LPG propane or butane'!K$2),FALSE)/VLOOKUP('BIFUbC-LPG-propane-or-butane'!$A14,'BIFUbC-LPG-propane-or-butane'!$A$1:$AQ$27,COLUMN('BIFUbC-LPG-propane-or-butane'!K$1),FALSE))</f>
        <v>1</v>
      </c>
      <c r="L14">
        <f>IF(VLOOKUP('BIFUbC-LPG-propane-or-butane'!$A14,'BIFUbC-LPG-propane-or-butane'!$A$1:$AQ$27,COLUMN('BIFUbC-LPG-propane-or-butane'!L$1),FALSE)=0,1,VLOOKUP('BIFUbC-LPG-propane-or-butane'!$A14,'LPG propane or butane'!$A$2:$AQ$28,COLUMN('LPG propane or butane'!L$2),FALSE)/VLOOKUP('BIFUbC-LPG-propane-or-butane'!$A14,'BIFUbC-LPG-propane-or-butane'!$A$1:$AQ$27,COLUMN('BIFUbC-LPG-propane-or-butane'!L$1),FALSE))</f>
        <v>1</v>
      </c>
      <c r="M14">
        <f>IF(VLOOKUP('BIFUbC-LPG-propane-or-butane'!$A14,'BIFUbC-LPG-propane-or-butane'!$A$1:$AQ$27,COLUMN('BIFUbC-LPG-propane-or-butane'!M$1),FALSE)=0,1,VLOOKUP('BIFUbC-LPG-propane-or-butane'!$A14,'LPG propane or butane'!$A$2:$AQ$28,COLUMN('LPG propane or butane'!M$2),FALSE)/VLOOKUP('BIFUbC-LPG-propane-or-butane'!$A14,'BIFUbC-LPG-propane-or-butane'!$A$1:$AQ$27,COLUMN('BIFUbC-LPG-propane-or-butane'!M$1),FALSE))</f>
        <v>1</v>
      </c>
      <c r="N14">
        <f>IF(VLOOKUP('BIFUbC-LPG-propane-or-butane'!$A14,'BIFUbC-LPG-propane-or-butane'!$A$1:$AQ$27,COLUMN('BIFUbC-LPG-propane-or-butane'!N$1),FALSE)=0,1,VLOOKUP('BIFUbC-LPG-propane-or-butane'!$A14,'LPG propane or butane'!$A$2:$AQ$28,COLUMN('LPG propane or butane'!N$2),FALSE)/VLOOKUP('BIFUbC-LPG-propane-or-butane'!$A14,'BIFUbC-LPG-propane-or-butane'!$A$1:$AQ$27,COLUMN('BIFUbC-LPG-propane-or-butane'!N$1),FALSE))</f>
        <v>1</v>
      </c>
      <c r="O14">
        <f>IF(VLOOKUP('BIFUbC-LPG-propane-or-butane'!$A14,'BIFUbC-LPG-propane-or-butane'!$A$1:$AQ$27,COLUMN('BIFUbC-LPG-propane-or-butane'!O$1),FALSE)=0,1,VLOOKUP('BIFUbC-LPG-propane-or-butane'!$A14,'LPG propane or butane'!$A$2:$AQ$28,COLUMN('LPG propane or butane'!O$2),FALSE)/VLOOKUP('BIFUbC-LPG-propane-or-butane'!$A14,'BIFUbC-LPG-propane-or-butane'!$A$1:$AQ$27,COLUMN('BIFUbC-LPG-propane-or-butane'!O$1),FALSE))</f>
        <v>1</v>
      </c>
      <c r="P14">
        <f>IF(VLOOKUP('BIFUbC-LPG-propane-or-butane'!$A14,'BIFUbC-LPG-propane-or-butane'!$A$1:$AQ$27,COLUMN('BIFUbC-LPG-propane-or-butane'!P$1),FALSE)=0,1,VLOOKUP('BIFUbC-LPG-propane-or-butane'!$A14,'LPG propane or butane'!$A$2:$AQ$28,COLUMN('LPG propane or butane'!P$2),FALSE)/VLOOKUP('BIFUbC-LPG-propane-or-butane'!$A14,'BIFUbC-LPG-propane-or-butane'!$A$1:$AQ$27,COLUMN('BIFUbC-LPG-propane-or-butane'!P$1),FALSE))</f>
        <v>1</v>
      </c>
      <c r="Q14">
        <f>IF(VLOOKUP('BIFUbC-LPG-propane-or-butane'!$A14,'BIFUbC-LPG-propane-or-butane'!$A$1:$AQ$27,COLUMN('BIFUbC-LPG-propane-or-butane'!Q$1),FALSE)=0,1,VLOOKUP('BIFUbC-LPG-propane-or-butane'!$A14,'LPG propane or butane'!$A$2:$AQ$28,COLUMN('LPG propane or butane'!Q$2),FALSE)/VLOOKUP('BIFUbC-LPG-propane-or-butane'!$A14,'BIFUbC-LPG-propane-or-butane'!$A$1:$AQ$27,COLUMN('BIFUbC-LPG-propane-or-butane'!Q$1),FALSE))</f>
        <v>1</v>
      </c>
      <c r="R14">
        <f>IF(VLOOKUP('BIFUbC-LPG-propane-or-butane'!$A14,'BIFUbC-LPG-propane-or-butane'!$A$1:$AQ$27,COLUMN('BIFUbC-LPG-propane-or-butane'!R$1),FALSE)=0,1,VLOOKUP('BIFUbC-LPG-propane-or-butane'!$A14,'LPG propane or butane'!$A$2:$AQ$28,COLUMN('LPG propane or butane'!R$2),FALSE)/VLOOKUP('BIFUbC-LPG-propane-or-butane'!$A14,'BIFUbC-LPG-propane-or-butane'!$A$1:$AQ$27,COLUMN('BIFUbC-LPG-propane-or-butane'!R$1),FALSE))</f>
        <v>1</v>
      </c>
      <c r="S14">
        <f>IF(VLOOKUP('BIFUbC-LPG-propane-or-butane'!$A14,'BIFUbC-LPG-propane-or-butane'!$A$1:$AQ$27,COLUMN('BIFUbC-LPG-propane-or-butane'!S$1),FALSE)=0,1,VLOOKUP('BIFUbC-LPG-propane-or-butane'!$A14,'LPG propane or butane'!$A$2:$AQ$28,COLUMN('LPG propane or butane'!S$2),FALSE)/VLOOKUP('BIFUbC-LPG-propane-or-butane'!$A14,'BIFUbC-LPG-propane-or-butane'!$A$1:$AQ$27,COLUMN('BIFUbC-LPG-propane-or-butane'!S$1),FALSE))</f>
        <v>1</v>
      </c>
      <c r="T14">
        <f>IF(VLOOKUP('BIFUbC-LPG-propane-or-butane'!$A14,'BIFUbC-LPG-propane-or-butane'!$A$1:$AQ$27,COLUMN('BIFUbC-LPG-propane-or-butane'!T$1),FALSE)=0,1,VLOOKUP('BIFUbC-LPG-propane-or-butane'!$A14,'LPG propane or butane'!$A$2:$AQ$28,COLUMN('LPG propane or butane'!T$2),FALSE)/VLOOKUP('BIFUbC-LPG-propane-or-butane'!$A14,'BIFUbC-LPG-propane-or-butane'!$A$1:$AQ$27,COLUMN('BIFUbC-LPG-propane-or-butane'!T$1),FALSE))</f>
        <v>1</v>
      </c>
      <c r="U14">
        <f>IF(VLOOKUP('BIFUbC-LPG-propane-or-butane'!$A14,'BIFUbC-LPG-propane-or-butane'!$A$1:$AQ$27,COLUMN('BIFUbC-LPG-propane-or-butane'!U$1),FALSE)=0,1,VLOOKUP('BIFUbC-LPG-propane-or-butane'!$A14,'LPG propane or butane'!$A$2:$AQ$28,COLUMN('LPG propane or butane'!U$2),FALSE)/VLOOKUP('BIFUbC-LPG-propane-or-butane'!$A14,'BIFUbC-LPG-propane-or-butane'!$A$1:$AQ$27,COLUMN('BIFUbC-LPG-propane-or-butane'!U$1),FALSE))</f>
        <v>1</v>
      </c>
      <c r="V14">
        <f>IF(VLOOKUP('BIFUbC-LPG-propane-or-butane'!$A14,'BIFUbC-LPG-propane-or-butane'!$A$1:$AQ$27,COLUMN('BIFUbC-LPG-propane-or-butane'!V$1),FALSE)=0,1,VLOOKUP('BIFUbC-LPG-propane-or-butane'!$A14,'LPG propane or butane'!$A$2:$AQ$28,COLUMN('LPG propane or butane'!V$2),FALSE)/VLOOKUP('BIFUbC-LPG-propane-or-butane'!$A14,'BIFUbC-LPG-propane-or-butane'!$A$1:$AQ$27,COLUMN('BIFUbC-LPG-propane-or-butane'!V$1),FALSE))</f>
        <v>1</v>
      </c>
      <c r="W14">
        <f>IF(VLOOKUP('BIFUbC-LPG-propane-or-butane'!$A14,'BIFUbC-LPG-propane-or-butane'!$A$1:$AQ$27,COLUMN('BIFUbC-LPG-propane-or-butane'!W$1),FALSE)=0,1,VLOOKUP('BIFUbC-LPG-propane-or-butane'!$A14,'LPG propane or butane'!$A$2:$AQ$28,COLUMN('LPG propane or butane'!W$2),FALSE)/VLOOKUP('BIFUbC-LPG-propane-or-butane'!$A14,'BIFUbC-LPG-propane-or-butane'!$A$1:$AQ$27,COLUMN('BIFUbC-LPG-propane-or-butane'!W$1),FALSE))</f>
        <v>1</v>
      </c>
      <c r="X14">
        <f>IF(VLOOKUP('BIFUbC-LPG-propane-or-butane'!$A14,'BIFUbC-LPG-propane-or-butane'!$A$1:$AQ$27,COLUMN('BIFUbC-LPG-propane-or-butane'!X$1),FALSE)=0,1,VLOOKUP('BIFUbC-LPG-propane-or-butane'!$A14,'LPG propane or butane'!$A$2:$AQ$28,COLUMN('LPG propane or butane'!X$2),FALSE)/VLOOKUP('BIFUbC-LPG-propane-or-butane'!$A14,'BIFUbC-LPG-propane-or-butane'!$A$1:$AQ$27,COLUMN('BIFUbC-LPG-propane-or-butane'!X$1),FALSE))</f>
        <v>1</v>
      </c>
      <c r="Y14">
        <f>IF(VLOOKUP('BIFUbC-LPG-propane-or-butane'!$A14,'BIFUbC-LPG-propane-or-butane'!$A$1:$AQ$27,COLUMN('BIFUbC-LPG-propane-or-butane'!Y$1),FALSE)=0,1,VLOOKUP('BIFUbC-LPG-propane-or-butane'!$A14,'LPG propane or butane'!$A$2:$AQ$28,COLUMN('LPG propane or butane'!Y$2),FALSE)/VLOOKUP('BIFUbC-LPG-propane-or-butane'!$A14,'BIFUbC-LPG-propane-or-butane'!$A$1:$AQ$27,COLUMN('BIFUbC-LPG-propane-or-butane'!Y$1),FALSE))</f>
        <v>1</v>
      </c>
      <c r="Z14">
        <f>IF(VLOOKUP('BIFUbC-LPG-propane-or-butane'!$A14,'BIFUbC-LPG-propane-or-butane'!$A$1:$AQ$27,COLUMN('BIFUbC-LPG-propane-or-butane'!Z$1),FALSE)=0,1,VLOOKUP('BIFUbC-LPG-propane-or-butane'!$A14,'LPG propane or butane'!$A$2:$AQ$28,COLUMN('LPG propane or butane'!Z$2),FALSE)/VLOOKUP('BIFUbC-LPG-propane-or-butane'!$A14,'BIFUbC-LPG-propane-or-butane'!$A$1:$AQ$27,COLUMN('BIFUbC-LPG-propane-or-butane'!Z$1),FALSE))</f>
        <v>1</v>
      </c>
      <c r="AA14">
        <f>IF(VLOOKUP('BIFUbC-LPG-propane-or-butane'!$A14,'BIFUbC-LPG-propane-or-butane'!$A$1:$AQ$27,COLUMN('BIFUbC-LPG-propane-or-butane'!AA$1),FALSE)=0,1,VLOOKUP('BIFUbC-LPG-propane-or-butane'!$A14,'LPG propane or butane'!$A$2:$AQ$28,COLUMN('LPG propane or butane'!AA$2),FALSE)/VLOOKUP('BIFUbC-LPG-propane-or-butane'!$A14,'BIFUbC-LPG-propane-or-butane'!$A$1:$AQ$27,COLUMN('BIFUbC-LPG-propane-or-butane'!AA$1),FALSE))</f>
        <v>1</v>
      </c>
      <c r="AB14">
        <f>IF(VLOOKUP('BIFUbC-LPG-propane-or-butane'!$A14,'BIFUbC-LPG-propane-or-butane'!$A$1:$AQ$27,COLUMN('BIFUbC-LPG-propane-or-butane'!AB$1),FALSE)=0,1,VLOOKUP('BIFUbC-LPG-propane-or-butane'!$A14,'LPG propane or butane'!$A$2:$AQ$28,COLUMN('LPG propane or butane'!AB$2),FALSE)/VLOOKUP('BIFUbC-LPG-propane-or-butane'!$A14,'BIFUbC-LPG-propane-or-butane'!$A$1:$AQ$27,COLUMN('BIFUbC-LPG-propane-or-butane'!AB$1),FALSE))</f>
        <v>1</v>
      </c>
      <c r="AC14">
        <f>IF(VLOOKUP('BIFUbC-LPG-propane-or-butane'!$A14,'BIFUbC-LPG-propane-or-butane'!$A$1:$AQ$27,COLUMN('BIFUbC-LPG-propane-or-butane'!AC$1),FALSE)=0,1,VLOOKUP('BIFUbC-LPG-propane-or-butane'!$A14,'LPG propane or butane'!$A$2:$AQ$28,COLUMN('LPG propane or butane'!AC$2),FALSE)/VLOOKUP('BIFUbC-LPG-propane-or-butane'!$A14,'BIFUbC-LPG-propane-or-butane'!$A$1:$AQ$27,COLUMN('BIFUbC-LPG-propane-or-butane'!AC$1),FALSE))</f>
        <v>1</v>
      </c>
      <c r="AD14">
        <f>IF(VLOOKUP('BIFUbC-LPG-propane-or-butane'!$A14,'BIFUbC-LPG-propane-or-butane'!$A$1:$AQ$27,COLUMN('BIFUbC-LPG-propane-or-butane'!AD$1),FALSE)=0,1,VLOOKUP('BIFUbC-LPG-propane-or-butane'!$A14,'LPG propane or butane'!$A$2:$AQ$28,COLUMN('LPG propane or butane'!AD$2),FALSE)/VLOOKUP('BIFUbC-LPG-propane-or-butane'!$A14,'BIFUbC-LPG-propane-or-butane'!$A$1:$AQ$27,COLUMN('BIFUbC-LPG-propane-or-butane'!AD$1),FALSE))</f>
        <v>1</v>
      </c>
      <c r="AE14">
        <f>IF(VLOOKUP('BIFUbC-LPG-propane-or-butane'!$A14,'BIFUbC-LPG-propane-or-butane'!$A$1:$AQ$27,COLUMN('BIFUbC-LPG-propane-or-butane'!AE$1),FALSE)=0,1,VLOOKUP('BIFUbC-LPG-propane-or-butane'!$A14,'LPG propane or butane'!$A$2:$AQ$28,COLUMN('LPG propane or butane'!AE$2),FALSE)/VLOOKUP('BIFUbC-LPG-propane-or-butane'!$A14,'BIFUbC-LPG-propane-or-butane'!$A$1:$AQ$27,COLUMN('BIFUbC-LPG-propane-or-butane'!AE$1),FALSE))</f>
        <v>1</v>
      </c>
      <c r="AF14">
        <f>IF(VLOOKUP('BIFUbC-LPG-propane-or-butane'!$A14,'BIFUbC-LPG-propane-or-butane'!$A$1:$AQ$27,COLUMN('BIFUbC-LPG-propane-or-butane'!AF$1),FALSE)=0,1,VLOOKUP('BIFUbC-LPG-propane-or-butane'!$A14,'LPG propane or butane'!$A$2:$AQ$28,COLUMN('LPG propane or butane'!AF$2),FALSE)/VLOOKUP('BIFUbC-LPG-propane-or-butane'!$A14,'BIFUbC-LPG-propane-or-butane'!$A$1:$AQ$27,COLUMN('BIFUbC-LPG-propane-or-butane'!AF$1),FALSE))</f>
        <v>1</v>
      </c>
      <c r="AG14">
        <f>IF(VLOOKUP('BIFUbC-LPG-propane-or-butane'!$A14,'BIFUbC-LPG-propane-or-butane'!$A$1:$AQ$27,COLUMN('BIFUbC-LPG-propane-or-butane'!AG$1),FALSE)=0,1,VLOOKUP('BIFUbC-LPG-propane-or-butane'!$A14,'LPG propane or butane'!$A$2:$AQ$28,COLUMN('LPG propane or butane'!AG$2),FALSE)/VLOOKUP('BIFUbC-LPG-propane-or-butane'!$A14,'BIFUbC-LPG-propane-or-butane'!$A$1:$AQ$27,COLUMN('BIFUbC-LPG-propane-or-butane'!AG$1),FALSE))</f>
        <v>1</v>
      </c>
      <c r="AH14">
        <f>IF(VLOOKUP('BIFUbC-LPG-propane-or-butane'!$A14,'BIFUbC-LPG-propane-or-butane'!$A$1:$AQ$27,COLUMN('BIFUbC-LPG-propane-or-butane'!AH$1),FALSE)=0,1,VLOOKUP('BIFUbC-LPG-propane-or-butane'!$A14,'LPG propane or butane'!$A$2:$AQ$28,COLUMN('LPG propane or butane'!AH$2),FALSE)/VLOOKUP('BIFUbC-LPG-propane-or-butane'!$A14,'BIFUbC-LPG-propane-or-butane'!$A$1:$AQ$27,COLUMN('BIFUbC-LPG-propane-or-butane'!AH$1),FALSE))</f>
        <v>1</v>
      </c>
      <c r="AI14">
        <f>IF(VLOOKUP('BIFUbC-LPG-propane-or-butane'!$A14,'BIFUbC-LPG-propane-or-butane'!$A$1:$AQ$27,COLUMN('BIFUbC-LPG-propane-or-butane'!AI$1),FALSE)=0,1,VLOOKUP('BIFUbC-LPG-propane-or-butane'!$A14,'LPG propane or butane'!$A$2:$AQ$28,COLUMN('LPG propane or butane'!AI$2),FALSE)/VLOOKUP('BIFUbC-LPG-propane-or-butane'!$A14,'BIFUbC-LPG-propane-or-butane'!$A$1:$AQ$27,COLUMN('BIFUbC-LPG-propane-or-butane'!AI$1),FALSE))</f>
        <v>1</v>
      </c>
      <c r="AJ14">
        <f>IF(VLOOKUP('BIFUbC-LPG-propane-or-butane'!$A14,'BIFUbC-LPG-propane-or-butane'!$A$1:$AQ$27,COLUMN('BIFUbC-LPG-propane-or-butane'!AJ$1),FALSE)=0,1,VLOOKUP('BIFUbC-LPG-propane-or-butane'!$A14,'LPG propane or butane'!$A$2:$AQ$28,COLUMN('LPG propane or butane'!AJ$2),FALSE)/VLOOKUP('BIFUbC-LPG-propane-or-butane'!$A14,'BIFUbC-LPG-propane-or-butane'!$A$1:$AQ$27,COLUMN('BIFUbC-LPG-propane-or-butane'!AJ$1),FALSE))</f>
        <v>1</v>
      </c>
      <c r="AK14">
        <f>IF(VLOOKUP('BIFUbC-LPG-propane-or-butane'!$A14,'BIFUbC-LPG-propane-or-butane'!$A$1:$AQ$27,COLUMN('BIFUbC-LPG-propane-or-butane'!AK$1),FALSE)=0,1,VLOOKUP('BIFUbC-LPG-propane-or-butane'!$A14,'LPG propane or butane'!$A$2:$AQ$28,COLUMN('LPG propane or butane'!AK$2),FALSE)/VLOOKUP('BIFUbC-LPG-propane-or-butane'!$A14,'BIFUbC-LPG-propane-or-butane'!$A$1:$AQ$27,COLUMN('BIFUbC-LPG-propane-or-butane'!AK$1),FALSE))</f>
        <v>1</v>
      </c>
      <c r="AL14">
        <f>IF(VLOOKUP('BIFUbC-LPG-propane-or-butane'!$A14,'BIFUbC-LPG-propane-or-butane'!$A$1:$AQ$27,COLUMN('BIFUbC-LPG-propane-or-butane'!AL$1),FALSE)=0,1,VLOOKUP('BIFUbC-LPG-propane-or-butane'!$A14,'LPG propane or butane'!$A$2:$AQ$28,COLUMN('LPG propane or butane'!AL$2),FALSE)/VLOOKUP('BIFUbC-LPG-propane-or-butane'!$A14,'BIFUbC-LPG-propane-or-butane'!$A$1:$AQ$27,COLUMN('BIFUbC-LPG-propane-or-butane'!AL$1),FALSE))</f>
        <v>1</v>
      </c>
      <c r="AM14">
        <f>IF(VLOOKUP('BIFUbC-LPG-propane-or-butane'!$A14,'BIFUbC-LPG-propane-or-butane'!$A$1:$AQ$27,COLUMN('BIFUbC-LPG-propane-or-butane'!AM$1),FALSE)=0,1,VLOOKUP('BIFUbC-LPG-propane-or-butane'!$A14,'LPG propane or butane'!$A$2:$AQ$28,COLUMN('LPG propane or butane'!AM$2),FALSE)/VLOOKUP('BIFUbC-LPG-propane-or-butane'!$A14,'BIFUbC-LPG-propane-or-butane'!$A$1:$AQ$27,COLUMN('BIFUbC-LPG-propane-or-butane'!AM$1),FALSE))</f>
        <v>1</v>
      </c>
      <c r="AN14">
        <f>IF(VLOOKUP('BIFUbC-LPG-propane-or-butane'!$A14,'BIFUbC-LPG-propane-or-butane'!$A$1:$AQ$27,COLUMN('BIFUbC-LPG-propane-or-butane'!AN$1),FALSE)=0,1,VLOOKUP('BIFUbC-LPG-propane-or-butane'!$A14,'LPG propane or butane'!$A$2:$AQ$28,COLUMN('LPG propane or butane'!AN$2),FALSE)/VLOOKUP('BIFUbC-LPG-propane-or-butane'!$A14,'BIFUbC-LPG-propane-or-butane'!$A$1:$AQ$27,COLUMN('BIFUbC-LPG-propane-or-butane'!AN$1),FALSE))</f>
        <v>1</v>
      </c>
      <c r="AO14">
        <f>IF(VLOOKUP('BIFUbC-LPG-propane-or-butane'!$A14,'BIFUbC-LPG-propane-or-butane'!$A$1:$AQ$27,COLUMN('BIFUbC-LPG-propane-or-butane'!AO$1),FALSE)=0,1,VLOOKUP('BIFUbC-LPG-propane-or-butane'!$A14,'LPG propane or butane'!$A$2:$AQ$28,COLUMN('LPG propane or butane'!AO$2),FALSE)/VLOOKUP('BIFUbC-LPG-propane-or-butane'!$A14,'BIFUbC-LPG-propane-or-butane'!$A$1:$AQ$27,COLUMN('BIFUbC-LPG-propane-or-butane'!AO$1),FALSE))</f>
        <v>1</v>
      </c>
      <c r="AP14">
        <f>IF(VLOOKUP('BIFUbC-LPG-propane-or-butane'!$A14,'BIFUbC-LPG-propane-or-butane'!$A$1:$AQ$27,COLUMN('BIFUbC-LPG-propane-or-butane'!AP$1),FALSE)=0,1,VLOOKUP('BIFUbC-LPG-propane-or-butane'!$A14,'LPG propane or butane'!$A$2:$AQ$28,COLUMN('LPG propane or butane'!AP$2),FALSE)/VLOOKUP('BIFUbC-LPG-propane-or-butane'!$A14,'BIFUbC-LPG-propane-or-butane'!$A$1:$AQ$27,COLUMN('BIFUbC-LPG-propane-or-butane'!AP$1),FALSE))</f>
        <v>1</v>
      </c>
      <c r="AQ14">
        <f>IF(VLOOKUP('BIFUbC-LPG-propane-or-butane'!$A14,'BIFUbC-LPG-propane-or-butane'!$A$1:$AQ$27,COLUMN('BIFUbC-LPG-propane-or-butane'!AQ$1),FALSE)=0,1,VLOOKUP('BIFUbC-LPG-propane-or-butane'!$A14,'LPG propane or butane'!$A$2:$AQ$28,COLUMN('LPG propane or butane'!AQ$2),FALSE)/VLOOKUP('BIFUbC-LPG-propane-or-butane'!$A14,'BIFUbC-LPG-propane-or-butane'!$A$1:$AQ$27,COLUMN('BIFUbC-LPG-propane-or-butane'!AQ$1),FALSE))</f>
        <v>1</v>
      </c>
    </row>
    <row r="15" spans="1:43">
      <c r="A15" s="37" t="s">
        <v>628</v>
      </c>
      <c r="B15">
        <f>IF(VLOOKUP('BIFUbC-LPG-propane-or-butane'!$A15,'BIFUbC-LPG-propane-or-butane'!$A$1:$AQ$27,COLUMN('BIFUbC-LPG-propane-or-butane'!B$1),FALSE)=0,1,VLOOKUP('BIFUbC-LPG-propane-or-butane'!$A15,'LPG propane or butane'!$A$2:$AQ$28,COLUMN('LPG propane or butane'!B$2),FALSE)/VLOOKUP('BIFUbC-LPG-propane-or-butane'!$A15,'BIFUbC-LPG-propane-or-butane'!$A$1:$AQ$27,COLUMN('BIFUbC-LPG-propane-or-butane'!B$1),FALSE))</f>
        <v>1</v>
      </c>
      <c r="C15">
        <f>IF(VLOOKUP('BIFUbC-LPG-propane-or-butane'!$A15,'BIFUbC-LPG-propane-or-butane'!$A$1:$AQ$27,COLUMN('BIFUbC-LPG-propane-or-butane'!C$1),FALSE)=0,1,VLOOKUP('BIFUbC-LPG-propane-or-butane'!$A15,'LPG propane or butane'!$A$2:$AQ$28,COLUMN('LPG propane or butane'!C$2),FALSE)/VLOOKUP('BIFUbC-LPG-propane-or-butane'!$A15,'BIFUbC-LPG-propane-or-butane'!$A$1:$AQ$27,COLUMN('BIFUbC-LPG-propane-or-butane'!C$1),FALSE))</f>
        <v>1</v>
      </c>
      <c r="D15">
        <f>IF(VLOOKUP('BIFUbC-LPG-propane-or-butane'!$A15,'BIFUbC-LPG-propane-or-butane'!$A$1:$AQ$27,COLUMN('BIFUbC-LPG-propane-or-butane'!D$1),FALSE)=0,1,VLOOKUP('BIFUbC-LPG-propane-or-butane'!$A15,'LPG propane or butane'!$A$2:$AQ$28,COLUMN('LPG propane or butane'!D$2),FALSE)/VLOOKUP('BIFUbC-LPG-propane-or-butane'!$A15,'BIFUbC-LPG-propane-or-butane'!$A$1:$AQ$27,COLUMN('BIFUbC-LPG-propane-or-butane'!D$1),FALSE))</f>
        <v>1</v>
      </c>
      <c r="E15">
        <f>IF(VLOOKUP('BIFUbC-LPG-propane-or-butane'!$A15,'BIFUbC-LPG-propane-or-butane'!$A$1:$AQ$27,COLUMN('BIFUbC-LPG-propane-or-butane'!E$1),FALSE)=0,1,VLOOKUP('BIFUbC-LPG-propane-or-butane'!$A15,'LPG propane or butane'!$A$2:$AQ$28,COLUMN('LPG propane or butane'!E$2),FALSE)/VLOOKUP('BIFUbC-LPG-propane-or-butane'!$A15,'BIFUbC-LPG-propane-or-butane'!$A$1:$AQ$27,COLUMN('BIFUbC-LPG-propane-or-butane'!E$1),FALSE))</f>
        <v>1</v>
      </c>
      <c r="F15">
        <f>IF(VLOOKUP('BIFUbC-LPG-propane-or-butane'!$A15,'BIFUbC-LPG-propane-or-butane'!$A$1:$AQ$27,COLUMN('BIFUbC-LPG-propane-or-butane'!F$1),FALSE)=0,1,VLOOKUP('BIFUbC-LPG-propane-or-butane'!$A15,'LPG propane or butane'!$A$2:$AQ$28,COLUMN('LPG propane or butane'!F$2),FALSE)/VLOOKUP('BIFUbC-LPG-propane-or-butane'!$A15,'BIFUbC-LPG-propane-or-butane'!$A$1:$AQ$27,COLUMN('BIFUbC-LPG-propane-or-butane'!F$1),FALSE))</f>
        <v>1</v>
      </c>
      <c r="G15">
        <f>IF(VLOOKUP('BIFUbC-LPG-propane-or-butane'!$A15,'BIFUbC-LPG-propane-or-butane'!$A$1:$AQ$27,COLUMN('BIFUbC-LPG-propane-or-butane'!G$1),FALSE)=0,1,VLOOKUP('BIFUbC-LPG-propane-or-butane'!$A15,'LPG propane or butane'!$A$2:$AQ$28,COLUMN('LPG propane or butane'!G$2),FALSE)/VLOOKUP('BIFUbC-LPG-propane-or-butane'!$A15,'BIFUbC-LPG-propane-or-butane'!$A$1:$AQ$27,COLUMN('BIFUbC-LPG-propane-or-butane'!G$1),FALSE))</f>
        <v>1</v>
      </c>
      <c r="H15">
        <f>IF(VLOOKUP('BIFUbC-LPG-propane-or-butane'!$A15,'BIFUbC-LPG-propane-or-butane'!$A$1:$AQ$27,COLUMN('BIFUbC-LPG-propane-or-butane'!H$1),FALSE)=0,1,VLOOKUP('BIFUbC-LPG-propane-or-butane'!$A15,'LPG propane or butane'!$A$2:$AQ$28,COLUMN('LPG propane or butane'!H$2),FALSE)/VLOOKUP('BIFUbC-LPG-propane-or-butane'!$A15,'BIFUbC-LPG-propane-or-butane'!$A$1:$AQ$27,COLUMN('BIFUbC-LPG-propane-or-butane'!H$1),FALSE))</f>
        <v>1</v>
      </c>
      <c r="I15">
        <f>IF(VLOOKUP('BIFUbC-LPG-propane-or-butane'!$A15,'BIFUbC-LPG-propane-or-butane'!$A$1:$AQ$27,COLUMN('BIFUbC-LPG-propane-or-butane'!I$1),FALSE)=0,1,VLOOKUP('BIFUbC-LPG-propane-or-butane'!$A15,'LPG propane or butane'!$A$2:$AQ$28,COLUMN('LPG propane or butane'!I$2),FALSE)/VLOOKUP('BIFUbC-LPG-propane-or-butane'!$A15,'BIFUbC-LPG-propane-or-butane'!$A$1:$AQ$27,COLUMN('BIFUbC-LPG-propane-or-butane'!I$1),FALSE))</f>
        <v>1</v>
      </c>
      <c r="J15">
        <f>IF(VLOOKUP('BIFUbC-LPG-propane-or-butane'!$A15,'BIFUbC-LPG-propane-or-butane'!$A$1:$AQ$27,COLUMN('BIFUbC-LPG-propane-or-butane'!J$1),FALSE)=0,1,VLOOKUP('BIFUbC-LPG-propane-or-butane'!$A15,'LPG propane or butane'!$A$2:$AQ$28,COLUMN('LPG propane or butane'!J$2),FALSE)/VLOOKUP('BIFUbC-LPG-propane-or-butane'!$A15,'BIFUbC-LPG-propane-or-butane'!$A$1:$AQ$27,COLUMN('BIFUbC-LPG-propane-or-butane'!J$1),FALSE))</f>
        <v>1</v>
      </c>
      <c r="K15">
        <f>IF(VLOOKUP('BIFUbC-LPG-propane-or-butane'!$A15,'BIFUbC-LPG-propane-or-butane'!$A$1:$AQ$27,COLUMN('BIFUbC-LPG-propane-or-butane'!K$1),FALSE)=0,1,VLOOKUP('BIFUbC-LPG-propane-or-butane'!$A15,'LPG propane or butane'!$A$2:$AQ$28,COLUMN('LPG propane or butane'!K$2),FALSE)/VLOOKUP('BIFUbC-LPG-propane-or-butane'!$A15,'BIFUbC-LPG-propane-or-butane'!$A$1:$AQ$27,COLUMN('BIFUbC-LPG-propane-or-butane'!K$1),FALSE))</f>
        <v>1</v>
      </c>
      <c r="L15">
        <f>IF(VLOOKUP('BIFUbC-LPG-propane-or-butane'!$A15,'BIFUbC-LPG-propane-or-butane'!$A$1:$AQ$27,COLUMN('BIFUbC-LPG-propane-or-butane'!L$1),FALSE)=0,1,VLOOKUP('BIFUbC-LPG-propane-or-butane'!$A15,'LPG propane or butane'!$A$2:$AQ$28,COLUMN('LPG propane or butane'!L$2),FALSE)/VLOOKUP('BIFUbC-LPG-propane-or-butane'!$A15,'BIFUbC-LPG-propane-or-butane'!$A$1:$AQ$27,COLUMN('BIFUbC-LPG-propane-or-butane'!L$1),FALSE))</f>
        <v>1</v>
      </c>
      <c r="M15">
        <f>IF(VLOOKUP('BIFUbC-LPG-propane-or-butane'!$A15,'BIFUbC-LPG-propane-or-butane'!$A$1:$AQ$27,COLUMN('BIFUbC-LPG-propane-or-butane'!M$1),FALSE)=0,1,VLOOKUP('BIFUbC-LPG-propane-or-butane'!$A15,'LPG propane or butane'!$A$2:$AQ$28,COLUMN('LPG propane or butane'!M$2),FALSE)/VLOOKUP('BIFUbC-LPG-propane-or-butane'!$A15,'BIFUbC-LPG-propane-or-butane'!$A$1:$AQ$27,COLUMN('BIFUbC-LPG-propane-or-butane'!M$1),FALSE))</f>
        <v>1</v>
      </c>
      <c r="N15">
        <f>IF(VLOOKUP('BIFUbC-LPG-propane-or-butane'!$A15,'BIFUbC-LPG-propane-or-butane'!$A$1:$AQ$27,COLUMN('BIFUbC-LPG-propane-or-butane'!N$1),FALSE)=0,1,VLOOKUP('BIFUbC-LPG-propane-or-butane'!$A15,'LPG propane or butane'!$A$2:$AQ$28,COLUMN('LPG propane or butane'!N$2),FALSE)/VLOOKUP('BIFUbC-LPG-propane-or-butane'!$A15,'BIFUbC-LPG-propane-or-butane'!$A$1:$AQ$27,COLUMN('BIFUbC-LPG-propane-or-butane'!N$1),FALSE))</f>
        <v>1</v>
      </c>
      <c r="O15">
        <f>IF(VLOOKUP('BIFUbC-LPG-propane-or-butane'!$A15,'BIFUbC-LPG-propane-or-butane'!$A$1:$AQ$27,COLUMN('BIFUbC-LPG-propane-or-butane'!O$1),FALSE)=0,1,VLOOKUP('BIFUbC-LPG-propane-or-butane'!$A15,'LPG propane or butane'!$A$2:$AQ$28,COLUMN('LPG propane or butane'!O$2),FALSE)/VLOOKUP('BIFUbC-LPG-propane-or-butane'!$A15,'BIFUbC-LPG-propane-or-butane'!$A$1:$AQ$27,COLUMN('BIFUbC-LPG-propane-or-butane'!O$1),FALSE))</f>
        <v>1</v>
      </c>
      <c r="P15">
        <f>IF(VLOOKUP('BIFUbC-LPG-propane-or-butane'!$A15,'BIFUbC-LPG-propane-or-butane'!$A$1:$AQ$27,COLUMN('BIFUbC-LPG-propane-or-butane'!P$1),FALSE)=0,1,VLOOKUP('BIFUbC-LPG-propane-or-butane'!$A15,'LPG propane or butane'!$A$2:$AQ$28,COLUMN('LPG propane or butane'!P$2),FALSE)/VLOOKUP('BIFUbC-LPG-propane-or-butane'!$A15,'BIFUbC-LPG-propane-or-butane'!$A$1:$AQ$27,COLUMN('BIFUbC-LPG-propane-or-butane'!P$1),FALSE))</f>
        <v>1</v>
      </c>
      <c r="Q15">
        <f>IF(VLOOKUP('BIFUbC-LPG-propane-or-butane'!$A15,'BIFUbC-LPG-propane-or-butane'!$A$1:$AQ$27,COLUMN('BIFUbC-LPG-propane-or-butane'!Q$1),FALSE)=0,1,VLOOKUP('BIFUbC-LPG-propane-or-butane'!$A15,'LPG propane or butane'!$A$2:$AQ$28,COLUMN('LPG propane or butane'!Q$2),FALSE)/VLOOKUP('BIFUbC-LPG-propane-or-butane'!$A15,'BIFUbC-LPG-propane-or-butane'!$A$1:$AQ$27,COLUMN('BIFUbC-LPG-propane-or-butane'!Q$1),FALSE))</f>
        <v>1</v>
      </c>
      <c r="R15">
        <f>IF(VLOOKUP('BIFUbC-LPG-propane-or-butane'!$A15,'BIFUbC-LPG-propane-or-butane'!$A$1:$AQ$27,COLUMN('BIFUbC-LPG-propane-or-butane'!R$1),FALSE)=0,1,VLOOKUP('BIFUbC-LPG-propane-or-butane'!$A15,'LPG propane or butane'!$A$2:$AQ$28,COLUMN('LPG propane or butane'!R$2),FALSE)/VLOOKUP('BIFUbC-LPG-propane-or-butane'!$A15,'BIFUbC-LPG-propane-or-butane'!$A$1:$AQ$27,COLUMN('BIFUbC-LPG-propane-or-butane'!R$1),FALSE))</f>
        <v>1</v>
      </c>
      <c r="S15">
        <f>IF(VLOOKUP('BIFUbC-LPG-propane-or-butane'!$A15,'BIFUbC-LPG-propane-or-butane'!$A$1:$AQ$27,COLUMN('BIFUbC-LPG-propane-or-butane'!S$1),FALSE)=0,1,VLOOKUP('BIFUbC-LPG-propane-or-butane'!$A15,'LPG propane or butane'!$A$2:$AQ$28,COLUMN('LPG propane or butane'!S$2),FALSE)/VLOOKUP('BIFUbC-LPG-propane-or-butane'!$A15,'BIFUbC-LPG-propane-or-butane'!$A$1:$AQ$27,COLUMN('BIFUbC-LPG-propane-or-butane'!S$1),FALSE))</f>
        <v>1</v>
      </c>
      <c r="T15">
        <f>IF(VLOOKUP('BIFUbC-LPG-propane-or-butane'!$A15,'BIFUbC-LPG-propane-or-butane'!$A$1:$AQ$27,COLUMN('BIFUbC-LPG-propane-or-butane'!T$1),FALSE)=0,1,VLOOKUP('BIFUbC-LPG-propane-or-butane'!$A15,'LPG propane or butane'!$A$2:$AQ$28,COLUMN('LPG propane or butane'!T$2),FALSE)/VLOOKUP('BIFUbC-LPG-propane-or-butane'!$A15,'BIFUbC-LPG-propane-or-butane'!$A$1:$AQ$27,COLUMN('BIFUbC-LPG-propane-or-butane'!T$1),FALSE))</f>
        <v>1</v>
      </c>
      <c r="U15">
        <f>IF(VLOOKUP('BIFUbC-LPG-propane-or-butane'!$A15,'BIFUbC-LPG-propane-or-butane'!$A$1:$AQ$27,COLUMN('BIFUbC-LPG-propane-or-butane'!U$1),FALSE)=0,1,VLOOKUP('BIFUbC-LPG-propane-or-butane'!$A15,'LPG propane or butane'!$A$2:$AQ$28,COLUMN('LPG propane or butane'!U$2),FALSE)/VLOOKUP('BIFUbC-LPG-propane-or-butane'!$A15,'BIFUbC-LPG-propane-or-butane'!$A$1:$AQ$27,COLUMN('BIFUbC-LPG-propane-or-butane'!U$1),FALSE))</f>
        <v>1</v>
      </c>
      <c r="V15">
        <f>IF(VLOOKUP('BIFUbC-LPG-propane-or-butane'!$A15,'BIFUbC-LPG-propane-or-butane'!$A$1:$AQ$27,COLUMN('BIFUbC-LPG-propane-or-butane'!V$1),FALSE)=0,1,VLOOKUP('BIFUbC-LPG-propane-or-butane'!$A15,'LPG propane or butane'!$A$2:$AQ$28,COLUMN('LPG propane or butane'!V$2),FALSE)/VLOOKUP('BIFUbC-LPG-propane-or-butane'!$A15,'BIFUbC-LPG-propane-or-butane'!$A$1:$AQ$27,COLUMN('BIFUbC-LPG-propane-or-butane'!V$1),FALSE))</f>
        <v>1</v>
      </c>
      <c r="W15">
        <f>IF(VLOOKUP('BIFUbC-LPG-propane-or-butane'!$A15,'BIFUbC-LPG-propane-or-butane'!$A$1:$AQ$27,COLUMN('BIFUbC-LPG-propane-or-butane'!W$1),FALSE)=0,1,VLOOKUP('BIFUbC-LPG-propane-or-butane'!$A15,'LPG propane or butane'!$A$2:$AQ$28,COLUMN('LPG propane or butane'!W$2),FALSE)/VLOOKUP('BIFUbC-LPG-propane-or-butane'!$A15,'BIFUbC-LPG-propane-or-butane'!$A$1:$AQ$27,COLUMN('BIFUbC-LPG-propane-or-butane'!W$1),FALSE))</f>
        <v>1</v>
      </c>
      <c r="X15">
        <f>IF(VLOOKUP('BIFUbC-LPG-propane-or-butane'!$A15,'BIFUbC-LPG-propane-or-butane'!$A$1:$AQ$27,COLUMN('BIFUbC-LPG-propane-or-butane'!X$1),FALSE)=0,1,VLOOKUP('BIFUbC-LPG-propane-or-butane'!$A15,'LPG propane or butane'!$A$2:$AQ$28,COLUMN('LPG propane or butane'!X$2),FALSE)/VLOOKUP('BIFUbC-LPG-propane-or-butane'!$A15,'BIFUbC-LPG-propane-or-butane'!$A$1:$AQ$27,COLUMN('BIFUbC-LPG-propane-or-butane'!X$1),FALSE))</f>
        <v>1</v>
      </c>
      <c r="Y15">
        <f>IF(VLOOKUP('BIFUbC-LPG-propane-or-butane'!$A15,'BIFUbC-LPG-propane-or-butane'!$A$1:$AQ$27,COLUMN('BIFUbC-LPG-propane-or-butane'!Y$1),FALSE)=0,1,VLOOKUP('BIFUbC-LPG-propane-or-butane'!$A15,'LPG propane or butane'!$A$2:$AQ$28,COLUMN('LPG propane or butane'!Y$2),FALSE)/VLOOKUP('BIFUbC-LPG-propane-or-butane'!$A15,'BIFUbC-LPG-propane-or-butane'!$A$1:$AQ$27,COLUMN('BIFUbC-LPG-propane-or-butane'!Y$1),FALSE))</f>
        <v>1</v>
      </c>
      <c r="Z15">
        <f>IF(VLOOKUP('BIFUbC-LPG-propane-or-butane'!$A15,'BIFUbC-LPG-propane-or-butane'!$A$1:$AQ$27,COLUMN('BIFUbC-LPG-propane-or-butane'!Z$1),FALSE)=0,1,VLOOKUP('BIFUbC-LPG-propane-or-butane'!$A15,'LPG propane or butane'!$A$2:$AQ$28,COLUMN('LPG propane or butane'!Z$2),FALSE)/VLOOKUP('BIFUbC-LPG-propane-or-butane'!$A15,'BIFUbC-LPG-propane-or-butane'!$A$1:$AQ$27,COLUMN('BIFUbC-LPG-propane-or-butane'!Z$1),FALSE))</f>
        <v>1</v>
      </c>
      <c r="AA15">
        <f>IF(VLOOKUP('BIFUbC-LPG-propane-or-butane'!$A15,'BIFUbC-LPG-propane-or-butane'!$A$1:$AQ$27,COLUMN('BIFUbC-LPG-propane-or-butane'!AA$1),FALSE)=0,1,VLOOKUP('BIFUbC-LPG-propane-or-butane'!$A15,'LPG propane or butane'!$A$2:$AQ$28,COLUMN('LPG propane or butane'!AA$2),FALSE)/VLOOKUP('BIFUbC-LPG-propane-or-butane'!$A15,'BIFUbC-LPG-propane-or-butane'!$A$1:$AQ$27,COLUMN('BIFUbC-LPG-propane-or-butane'!AA$1),FALSE))</f>
        <v>1</v>
      </c>
      <c r="AB15">
        <f>IF(VLOOKUP('BIFUbC-LPG-propane-or-butane'!$A15,'BIFUbC-LPG-propane-or-butane'!$A$1:$AQ$27,COLUMN('BIFUbC-LPG-propane-or-butane'!AB$1),FALSE)=0,1,VLOOKUP('BIFUbC-LPG-propane-or-butane'!$A15,'LPG propane or butane'!$A$2:$AQ$28,COLUMN('LPG propane or butane'!AB$2),FALSE)/VLOOKUP('BIFUbC-LPG-propane-or-butane'!$A15,'BIFUbC-LPG-propane-or-butane'!$A$1:$AQ$27,COLUMN('BIFUbC-LPG-propane-or-butane'!AB$1),FALSE))</f>
        <v>1</v>
      </c>
      <c r="AC15">
        <f>IF(VLOOKUP('BIFUbC-LPG-propane-or-butane'!$A15,'BIFUbC-LPG-propane-or-butane'!$A$1:$AQ$27,COLUMN('BIFUbC-LPG-propane-or-butane'!AC$1),FALSE)=0,1,VLOOKUP('BIFUbC-LPG-propane-or-butane'!$A15,'LPG propane or butane'!$A$2:$AQ$28,COLUMN('LPG propane or butane'!AC$2),FALSE)/VLOOKUP('BIFUbC-LPG-propane-or-butane'!$A15,'BIFUbC-LPG-propane-or-butane'!$A$1:$AQ$27,COLUMN('BIFUbC-LPG-propane-or-butane'!AC$1),FALSE))</f>
        <v>1</v>
      </c>
      <c r="AD15">
        <f>IF(VLOOKUP('BIFUbC-LPG-propane-or-butane'!$A15,'BIFUbC-LPG-propane-or-butane'!$A$1:$AQ$27,COLUMN('BIFUbC-LPG-propane-or-butane'!AD$1),FALSE)=0,1,VLOOKUP('BIFUbC-LPG-propane-or-butane'!$A15,'LPG propane or butane'!$A$2:$AQ$28,COLUMN('LPG propane or butane'!AD$2),FALSE)/VLOOKUP('BIFUbC-LPG-propane-or-butane'!$A15,'BIFUbC-LPG-propane-or-butane'!$A$1:$AQ$27,COLUMN('BIFUbC-LPG-propane-or-butane'!AD$1),FALSE))</f>
        <v>1</v>
      </c>
      <c r="AE15">
        <f>IF(VLOOKUP('BIFUbC-LPG-propane-or-butane'!$A15,'BIFUbC-LPG-propane-or-butane'!$A$1:$AQ$27,COLUMN('BIFUbC-LPG-propane-or-butane'!AE$1),FALSE)=0,1,VLOOKUP('BIFUbC-LPG-propane-or-butane'!$A15,'LPG propane or butane'!$A$2:$AQ$28,COLUMN('LPG propane or butane'!AE$2),FALSE)/VLOOKUP('BIFUbC-LPG-propane-or-butane'!$A15,'BIFUbC-LPG-propane-or-butane'!$A$1:$AQ$27,COLUMN('BIFUbC-LPG-propane-or-butane'!AE$1),FALSE))</f>
        <v>1</v>
      </c>
      <c r="AF15">
        <f>IF(VLOOKUP('BIFUbC-LPG-propane-or-butane'!$A15,'BIFUbC-LPG-propane-or-butane'!$A$1:$AQ$27,COLUMN('BIFUbC-LPG-propane-or-butane'!AF$1),FALSE)=0,1,VLOOKUP('BIFUbC-LPG-propane-or-butane'!$A15,'LPG propane or butane'!$A$2:$AQ$28,COLUMN('LPG propane or butane'!AF$2),FALSE)/VLOOKUP('BIFUbC-LPG-propane-or-butane'!$A15,'BIFUbC-LPG-propane-or-butane'!$A$1:$AQ$27,COLUMN('BIFUbC-LPG-propane-or-butane'!AF$1),FALSE))</f>
        <v>1</v>
      </c>
      <c r="AG15">
        <f>IF(VLOOKUP('BIFUbC-LPG-propane-or-butane'!$A15,'BIFUbC-LPG-propane-or-butane'!$A$1:$AQ$27,COLUMN('BIFUbC-LPG-propane-or-butane'!AG$1),FALSE)=0,1,VLOOKUP('BIFUbC-LPG-propane-or-butane'!$A15,'LPG propane or butane'!$A$2:$AQ$28,COLUMN('LPG propane or butane'!AG$2),FALSE)/VLOOKUP('BIFUbC-LPG-propane-or-butane'!$A15,'BIFUbC-LPG-propane-or-butane'!$A$1:$AQ$27,COLUMN('BIFUbC-LPG-propane-or-butane'!AG$1),FALSE))</f>
        <v>1</v>
      </c>
      <c r="AH15">
        <f>IF(VLOOKUP('BIFUbC-LPG-propane-or-butane'!$A15,'BIFUbC-LPG-propane-or-butane'!$A$1:$AQ$27,COLUMN('BIFUbC-LPG-propane-or-butane'!AH$1),FALSE)=0,1,VLOOKUP('BIFUbC-LPG-propane-or-butane'!$A15,'LPG propane or butane'!$A$2:$AQ$28,COLUMN('LPG propane or butane'!AH$2),FALSE)/VLOOKUP('BIFUbC-LPG-propane-or-butane'!$A15,'BIFUbC-LPG-propane-or-butane'!$A$1:$AQ$27,COLUMN('BIFUbC-LPG-propane-or-butane'!AH$1),FALSE))</f>
        <v>1</v>
      </c>
      <c r="AI15">
        <f>IF(VLOOKUP('BIFUbC-LPG-propane-or-butane'!$A15,'BIFUbC-LPG-propane-or-butane'!$A$1:$AQ$27,COLUMN('BIFUbC-LPG-propane-or-butane'!AI$1),FALSE)=0,1,VLOOKUP('BIFUbC-LPG-propane-or-butane'!$A15,'LPG propane or butane'!$A$2:$AQ$28,COLUMN('LPG propane or butane'!AI$2),FALSE)/VLOOKUP('BIFUbC-LPG-propane-or-butane'!$A15,'BIFUbC-LPG-propane-or-butane'!$A$1:$AQ$27,COLUMN('BIFUbC-LPG-propane-or-butane'!AI$1),FALSE))</f>
        <v>1</v>
      </c>
      <c r="AJ15">
        <f>IF(VLOOKUP('BIFUbC-LPG-propane-or-butane'!$A15,'BIFUbC-LPG-propane-or-butane'!$A$1:$AQ$27,COLUMN('BIFUbC-LPG-propane-or-butane'!AJ$1),FALSE)=0,1,VLOOKUP('BIFUbC-LPG-propane-or-butane'!$A15,'LPG propane or butane'!$A$2:$AQ$28,COLUMN('LPG propane or butane'!AJ$2),FALSE)/VLOOKUP('BIFUbC-LPG-propane-or-butane'!$A15,'BIFUbC-LPG-propane-or-butane'!$A$1:$AQ$27,COLUMN('BIFUbC-LPG-propane-or-butane'!AJ$1),FALSE))</f>
        <v>1</v>
      </c>
      <c r="AK15">
        <f>IF(VLOOKUP('BIFUbC-LPG-propane-or-butane'!$A15,'BIFUbC-LPG-propane-or-butane'!$A$1:$AQ$27,COLUMN('BIFUbC-LPG-propane-or-butane'!AK$1),FALSE)=0,1,VLOOKUP('BIFUbC-LPG-propane-or-butane'!$A15,'LPG propane or butane'!$A$2:$AQ$28,COLUMN('LPG propane or butane'!AK$2),FALSE)/VLOOKUP('BIFUbC-LPG-propane-or-butane'!$A15,'BIFUbC-LPG-propane-or-butane'!$A$1:$AQ$27,COLUMN('BIFUbC-LPG-propane-or-butane'!AK$1),FALSE))</f>
        <v>1</v>
      </c>
      <c r="AL15">
        <f>IF(VLOOKUP('BIFUbC-LPG-propane-or-butane'!$A15,'BIFUbC-LPG-propane-or-butane'!$A$1:$AQ$27,COLUMN('BIFUbC-LPG-propane-or-butane'!AL$1),FALSE)=0,1,VLOOKUP('BIFUbC-LPG-propane-or-butane'!$A15,'LPG propane or butane'!$A$2:$AQ$28,COLUMN('LPG propane or butane'!AL$2),FALSE)/VLOOKUP('BIFUbC-LPG-propane-or-butane'!$A15,'BIFUbC-LPG-propane-or-butane'!$A$1:$AQ$27,COLUMN('BIFUbC-LPG-propane-or-butane'!AL$1),FALSE))</f>
        <v>1</v>
      </c>
      <c r="AM15">
        <f>IF(VLOOKUP('BIFUbC-LPG-propane-or-butane'!$A15,'BIFUbC-LPG-propane-or-butane'!$A$1:$AQ$27,COLUMN('BIFUbC-LPG-propane-or-butane'!AM$1),FALSE)=0,1,VLOOKUP('BIFUbC-LPG-propane-or-butane'!$A15,'LPG propane or butane'!$A$2:$AQ$28,COLUMN('LPG propane or butane'!AM$2),FALSE)/VLOOKUP('BIFUbC-LPG-propane-or-butane'!$A15,'BIFUbC-LPG-propane-or-butane'!$A$1:$AQ$27,COLUMN('BIFUbC-LPG-propane-or-butane'!AM$1),FALSE))</f>
        <v>1</v>
      </c>
      <c r="AN15">
        <f>IF(VLOOKUP('BIFUbC-LPG-propane-or-butane'!$A15,'BIFUbC-LPG-propane-or-butane'!$A$1:$AQ$27,COLUMN('BIFUbC-LPG-propane-or-butane'!AN$1),FALSE)=0,1,VLOOKUP('BIFUbC-LPG-propane-or-butane'!$A15,'LPG propane or butane'!$A$2:$AQ$28,COLUMN('LPG propane or butane'!AN$2),FALSE)/VLOOKUP('BIFUbC-LPG-propane-or-butane'!$A15,'BIFUbC-LPG-propane-or-butane'!$A$1:$AQ$27,COLUMN('BIFUbC-LPG-propane-or-butane'!AN$1),FALSE))</f>
        <v>1</v>
      </c>
      <c r="AO15">
        <f>IF(VLOOKUP('BIFUbC-LPG-propane-or-butane'!$A15,'BIFUbC-LPG-propane-or-butane'!$A$1:$AQ$27,COLUMN('BIFUbC-LPG-propane-or-butane'!AO$1),FALSE)=0,1,VLOOKUP('BIFUbC-LPG-propane-or-butane'!$A15,'LPG propane or butane'!$A$2:$AQ$28,COLUMN('LPG propane or butane'!AO$2),FALSE)/VLOOKUP('BIFUbC-LPG-propane-or-butane'!$A15,'BIFUbC-LPG-propane-or-butane'!$A$1:$AQ$27,COLUMN('BIFUbC-LPG-propane-or-butane'!AO$1),FALSE))</f>
        <v>1</v>
      </c>
      <c r="AP15">
        <f>IF(VLOOKUP('BIFUbC-LPG-propane-or-butane'!$A15,'BIFUbC-LPG-propane-or-butane'!$A$1:$AQ$27,COLUMN('BIFUbC-LPG-propane-or-butane'!AP$1),FALSE)=0,1,VLOOKUP('BIFUbC-LPG-propane-or-butane'!$A15,'LPG propane or butane'!$A$2:$AQ$28,COLUMN('LPG propane or butane'!AP$2),FALSE)/VLOOKUP('BIFUbC-LPG-propane-or-butane'!$A15,'BIFUbC-LPG-propane-or-butane'!$A$1:$AQ$27,COLUMN('BIFUbC-LPG-propane-or-butane'!AP$1),FALSE))</f>
        <v>1</v>
      </c>
      <c r="AQ15">
        <f>IF(VLOOKUP('BIFUbC-LPG-propane-or-butane'!$A15,'BIFUbC-LPG-propane-or-butane'!$A$1:$AQ$27,COLUMN('BIFUbC-LPG-propane-or-butane'!AQ$1),FALSE)=0,1,VLOOKUP('BIFUbC-LPG-propane-or-butane'!$A15,'LPG propane or butane'!$A$2:$AQ$28,COLUMN('LPG propane or butane'!AQ$2),FALSE)/VLOOKUP('BIFUbC-LPG-propane-or-butane'!$A15,'BIFUbC-LPG-propane-or-butane'!$A$1:$AQ$27,COLUMN('BIFUbC-LPG-propane-or-butane'!AQ$1),FALSE))</f>
        <v>1</v>
      </c>
    </row>
    <row r="16" spans="1:43">
      <c r="A16" s="37" t="s">
        <v>629</v>
      </c>
      <c r="B16">
        <f>IF(VLOOKUP('BIFUbC-LPG-propane-or-butane'!$A16,'BIFUbC-LPG-propane-or-butane'!$A$1:$AQ$27,COLUMN('BIFUbC-LPG-propane-or-butane'!B$1),FALSE)=0,1,VLOOKUP('BIFUbC-LPG-propane-or-butane'!$A16,'LPG propane or butane'!$A$2:$AQ$28,COLUMN('LPG propane or butane'!B$2),FALSE)/VLOOKUP('BIFUbC-LPG-propane-or-butane'!$A16,'BIFUbC-LPG-propane-or-butane'!$A$1:$AQ$27,COLUMN('BIFUbC-LPG-propane-or-butane'!B$1),FALSE))</f>
        <v>1</v>
      </c>
      <c r="C16">
        <f>IF(VLOOKUP('BIFUbC-LPG-propane-or-butane'!$A16,'BIFUbC-LPG-propane-or-butane'!$A$1:$AQ$27,COLUMN('BIFUbC-LPG-propane-or-butane'!C$1),FALSE)=0,1,VLOOKUP('BIFUbC-LPG-propane-or-butane'!$A16,'LPG propane or butane'!$A$2:$AQ$28,COLUMN('LPG propane or butane'!C$2),FALSE)/VLOOKUP('BIFUbC-LPG-propane-or-butane'!$A16,'BIFUbC-LPG-propane-or-butane'!$A$1:$AQ$27,COLUMN('BIFUbC-LPG-propane-or-butane'!C$1),FALSE))</f>
        <v>1</v>
      </c>
      <c r="D16">
        <f>IF(VLOOKUP('BIFUbC-LPG-propane-or-butane'!$A16,'BIFUbC-LPG-propane-or-butane'!$A$1:$AQ$27,COLUMN('BIFUbC-LPG-propane-or-butane'!D$1),FALSE)=0,1,VLOOKUP('BIFUbC-LPG-propane-or-butane'!$A16,'LPG propane or butane'!$A$2:$AQ$28,COLUMN('LPG propane or butane'!D$2),FALSE)/VLOOKUP('BIFUbC-LPG-propane-or-butane'!$A16,'BIFUbC-LPG-propane-or-butane'!$A$1:$AQ$27,COLUMN('BIFUbC-LPG-propane-or-butane'!D$1),FALSE))</f>
        <v>1</v>
      </c>
      <c r="E16">
        <f>IF(VLOOKUP('BIFUbC-LPG-propane-or-butane'!$A16,'BIFUbC-LPG-propane-or-butane'!$A$1:$AQ$27,COLUMN('BIFUbC-LPG-propane-or-butane'!E$1),FALSE)=0,1,VLOOKUP('BIFUbC-LPG-propane-or-butane'!$A16,'LPG propane or butane'!$A$2:$AQ$28,COLUMN('LPG propane or butane'!E$2),FALSE)/VLOOKUP('BIFUbC-LPG-propane-or-butane'!$A16,'BIFUbC-LPG-propane-or-butane'!$A$1:$AQ$27,COLUMN('BIFUbC-LPG-propane-or-butane'!E$1),FALSE))</f>
        <v>1</v>
      </c>
      <c r="F16">
        <f>IF(VLOOKUP('BIFUbC-LPG-propane-or-butane'!$A16,'BIFUbC-LPG-propane-or-butane'!$A$1:$AQ$27,COLUMN('BIFUbC-LPG-propane-or-butane'!F$1),FALSE)=0,1,VLOOKUP('BIFUbC-LPG-propane-or-butane'!$A16,'LPG propane or butane'!$A$2:$AQ$28,COLUMN('LPG propane or butane'!F$2),FALSE)/VLOOKUP('BIFUbC-LPG-propane-or-butane'!$A16,'BIFUbC-LPG-propane-or-butane'!$A$1:$AQ$27,COLUMN('BIFUbC-LPG-propane-or-butane'!F$1),FALSE))</f>
        <v>1</v>
      </c>
      <c r="G16">
        <f>IF(VLOOKUP('BIFUbC-LPG-propane-or-butane'!$A16,'BIFUbC-LPG-propane-or-butane'!$A$1:$AQ$27,COLUMN('BIFUbC-LPG-propane-or-butane'!G$1),FALSE)=0,1,VLOOKUP('BIFUbC-LPG-propane-or-butane'!$A16,'LPG propane or butane'!$A$2:$AQ$28,COLUMN('LPG propane or butane'!G$2),FALSE)/VLOOKUP('BIFUbC-LPG-propane-or-butane'!$A16,'BIFUbC-LPG-propane-or-butane'!$A$1:$AQ$27,COLUMN('BIFUbC-LPG-propane-or-butane'!G$1),FALSE))</f>
        <v>1</v>
      </c>
      <c r="H16">
        <f>IF(VLOOKUP('BIFUbC-LPG-propane-or-butane'!$A16,'BIFUbC-LPG-propane-or-butane'!$A$1:$AQ$27,COLUMN('BIFUbC-LPG-propane-or-butane'!H$1),FALSE)=0,1,VLOOKUP('BIFUbC-LPG-propane-or-butane'!$A16,'LPG propane or butane'!$A$2:$AQ$28,COLUMN('LPG propane or butane'!H$2),FALSE)/VLOOKUP('BIFUbC-LPG-propane-or-butane'!$A16,'BIFUbC-LPG-propane-or-butane'!$A$1:$AQ$27,COLUMN('BIFUbC-LPG-propane-or-butane'!H$1),FALSE))</f>
        <v>1</v>
      </c>
      <c r="I16">
        <f>IF(VLOOKUP('BIFUbC-LPG-propane-or-butane'!$A16,'BIFUbC-LPG-propane-or-butane'!$A$1:$AQ$27,COLUMN('BIFUbC-LPG-propane-or-butane'!I$1),FALSE)=0,1,VLOOKUP('BIFUbC-LPG-propane-or-butane'!$A16,'LPG propane or butane'!$A$2:$AQ$28,COLUMN('LPG propane or butane'!I$2),FALSE)/VLOOKUP('BIFUbC-LPG-propane-or-butane'!$A16,'BIFUbC-LPG-propane-or-butane'!$A$1:$AQ$27,COLUMN('BIFUbC-LPG-propane-or-butane'!I$1),FALSE))</f>
        <v>1</v>
      </c>
      <c r="J16">
        <f>IF(VLOOKUP('BIFUbC-LPG-propane-or-butane'!$A16,'BIFUbC-LPG-propane-or-butane'!$A$1:$AQ$27,COLUMN('BIFUbC-LPG-propane-or-butane'!J$1),FALSE)=0,1,VLOOKUP('BIFUbC-LPG-propane-or-butane'!$A16,'LPG propane or butane'!$A$2:$AQ$28,COLUMN('LPG propane or butane'!J$2),FALSE)/VLOOKUP('BIFUbC-LPG-propane-or-butane'!$A16,'BIFUbC-LPG-propane-or-butane'!$A$1:$AQ$27,COLUMN('BIFUbC-LPG-propane-or-butane'!J$1),FALSE))</f>
        <v>1</v>
      </c>
      <c r="K16">
        <f>IF(VLOOKUP('BIFUbC-LPG-propane-or-butane'!$A16,'BIFUbC-LPG-propane-or-butane'!$A$1:$AQ$27,COLUMN('BIFUbC-LPG-propane-or-butane'!K$1),FALSE)=0,1,VLOOKUP('BIFUbC-LPG-propane-or-butane'!$A16,'LPG propane or butane'!$A$2:$AQ$28,COLUMN('LPG propane or butane'!K$2),FALSE)/VLOOKUP('BIFUbC-LPG-propane-or-butane'!$A16,'BIFUbC-LPG-propane-or-butane'!$A$1:$AQ$27,COLUMN('BIFUbC-LPG-propane-or-butane'!K$1),FALSE))</f>
        <v>1</v>
      </c>
      <c r="L16">
        <f>IF(VLOOKUP('BIFUbC-LPG-propane-or-butane'!$A16,'BIFUbC-LPG-propane-or-butane'!$A$1:$AQ$27,COLUMN('BIFUbC-LPG-propane-or-butane'!L$1),FALSE)=0,1,VLOOKUP('BIFUbC-LPG-propane-or-butane'!$A16,'LPG propane or butane'!$A$2:$AQ$28,COLUMN('LPG propane or butane'!L$2),FALSE)/VLOOKUP('BIFUbC-LPG-propane-or-butane'!$A16,'BIFUbC-LPG-propane-or-butane'!$A$1:$AQ$27,COLUMN('BIFUbC-LPG-propane-or-butane'!L$1),FALSE))</f>
        <v>1</v>
      </c>
      <c r="M16">
        <f>IF(VLOOKUP('BIFUbC-LPG-propane-or-butane'!$A16,'BIFUbC-LPG-propane-or-butane'!$A$1:$AQ$27,COLUMN('BIFUbC-LPG-propane-or-butane'!M$1),FALSE)=0,1,VLOOKUP('BIFUbC-LPG-propane-or-butane'!$A16,'LPG propane or butane'!$A$2:$AQ$28,COLUMN('LPG propane or butane'!M$2),FALSE)/VLOOKUP('BIFUbC-LPG-propane-or-butane'!$A16,'BIFUbC-LPG-propane-or-butane'!$A$1:$AQ$27,COLUMN('BIFUbC-LPG-propane-or-butane'!M$1),FALSE))</f>
        <v>1</v>
      </c>
      <c r="N16">
        <f>IF(VLOOKUP('BIFUbC-LPG-propane-or-butane'!$A16,'BIFUbC-LPG-propane-or-butane'!$A$1:$AQ$27,COLUMN('BIFUbC-LPG-propane-or-butane'!N$1),FALSE)=0,1,VLOOKUP('BIFUbC-LPG-propane-or-butane'!$A16,'LPG propane or butane'!$A$2:$AQ$28,COLUMN('LPG propane or butane'!N$2),FALSE)/VLOOKUP('BIFUbC-LPG-propane-or-butane'!$A16,'BIFUbC-LPG-propane-or-butane'!$A$1:$AQ$27,COLUMN('BIFUbC-LPG-propane-or-butane'!N$1),FALSE))</f>
        <v>1</v>
      </c>
      <c r="O16">
        <f>IF(VLOOKUP('BIFUbC-LPG-propane-or-butane'!$A16,'BIFUbC-LPG-propane-or-butane'!$A$1:$AQ$27,COLUMN('BIFUbC-LPG-propane-or-butane'!O$1),FALSE)=0,1,VLOOKUP('BIFUbC-LPG-propane-or-butane'!$A16,'LPG propane or butane'!$A$2:$AQ$28,COLUMN('LPG propane or butane'!O$2),FALSE)/VLOOKUP('BIFUbC-LPG-propane-or-butane'!$A16,'BIFUbC-LPG-propane-or-butane'!$A$1:$AQ$27,COLUMN('BIFUbC-LPG-propane-or-butane'!O$1),FALSE))</f>
        <v>1</v>
      </c>
      <c r="P16">
        <f>IF(VLOOKUP('BIFUbC-LPG-propane-or-butane'!$A16,'BIFUbC-LPG-propane-or-butane'!$A$1:$AQ$27,COLUMN('BIFUbC-LPG-propane-or-butane'!P$1),FALSE)=0,1,VLOOKUP('BIFUbC-LPG-propane-or-butane'!$A16,'LPG propane or butane'!$A$2:$AQ$28,COLUMN('LPG propane or butane'!P$2),FALSE)/VLOOKUP('BIFUbC-LPG-propane-or-butane'!$A16,'BIFUbC-LPG-propane-or-butane'!$A$1:$AQ$27,COLUMN('BIFUbC-LPG-propane-or-butane'!P$1),FALSE))</f>
        <v>1</v>
      </c>
      <c r="Q16">
        <f>IF(VLOOKUP('BIFUbC-LPG-propane-or-butane'!$A16,'BIFUbC-LPG-propane-or-butane'!$A$1:$AQ$27,COLUMN('BIFUbC-LPG-propane-or-butane'!Q$1),FALSE)=0,1,VLOOKUP('BIFUbC-LPG-propane-or-butane'!$A16,'LPG propane or butane'!$A$2:$AQ$28,COLUMN('LPG propane or butane'!Q$2),FALSE)/VLOOKUP('BIFUbC-LPG-propane-or-butane'!$A16,'BIFUbC-LPG-propane-or-butane'!$A$1:$AQ$27,COLUMN('BIFUbC-LPG-propane-or-butane'!Q$1),FALSE))</f>
        <v>1</v>
      </c>
      <c r="R16">
        <f>IF(VLOOKUP('BIFUbC-LPG-propane-or-butane'!$A16,'BIFUbC-LPG-propane-or-butane'!$A$1:$AQ$27,COLUMN('BIFUbC-LPG-propane-or-butane'!R$1),FALSE)=0,1,VLOOKUP('BIFUbC-LPG-propane-or-butane'!$A16,'LPG propane or butane'!$A$2:$AQ$28,COLUMN('LPG propane or butane'!R$2),FALSE)/VLOOKUP('BIFUbC-LPG-propane-or-butane'!$A16,'BIFUbC-LPG-propane-or-butane'!$A$1:$AQ$27,COLUMN('BIFUbC-LPG-propane-or-butane'!R$1),FALSE))</f>
        <v>1</v>
      </c>
      <c r="S16">
        <f>IF(VLOOKUP('BIFUbC-LPG-propane-or-butane'!$A16,'BIFUbC-LPG-propane-or-butane'!$A$1:$AQ$27,COLUMN('BIFUbC-LPG-propane-or-butane'!S$1),FALSE)=0,1,VLOOKUP('BIFUbC-LPG-propane-or-butane'!$A16,'LPG propane or butane'!$A$2:$AQ$28,COLUMN('LPG propane or butane'!S$2),FALSE)/VLOOKUP('BIFUbC-LPG-propane-or-butane'!$A16,'BIFUbC-LPG-propane-or-butane'!$A$1:$AQ$27,COLUMN('BIFUbC-LPG-propane-or-butane'!S$1),FALSE))</f>
        <v>1</v>
      </c>
      <c r="T16">
        <f>IF(VLOOKUP('BIFUbC-LPG-propane-or-butane'!$A16,'BIFUbC-LPG-propane-or-butane'!$A$1:$AQ$27,COLUMN('BIFUbC-LPG-propane-or-butane'!T$1),FALSE)=0,1,VLOOKUP('BIFUbC-LPG-propane-or-butane'!$A16,'LPG propane or butane'!$A$2:$AQ$28,COLUMN('LPG propane or butane'!T$2),FALSE)/VLOOKUP('BIFUbC-LPG-propane-or-butane'!$A16,'BIFUbC-LPG-propane-or-butane'!$A$1:$AQ$27,COLUMN('BIFUbC-LPG-propane-or-butane'!T$1),FALSE))</f>
        <v>1</v>
      </c>
      <c r="U16">
        <f>IF(VLOOKUP('BIFUbC-LPG-propane-or-butane'!$A16,'BIFUbC-LPG-propane-or-butane'!$A$1:$AQ$27,COLUMN('BIFUbC-LPG-propane-or-butane'!U$1),FALSE)=0,1,VLOOKUP('BIFUbC-LPG-propane-or-butane'!$A16,'LPG propane or butane'!$A$2:$AQ$28,COLUMN('LPG propane or butane'!U$2),FALSE)/VLOOKUP('BIFUbC-LPG-propane-or-butane'!$A16,'BIFUbC-LPG-propane-or-butane'!$A$1:$AQ$27,COLUMN('BIFUbC-LPG-propane-or-butane'!U$1),FALSE))</f>
        <v>1</v>
      </c>
      <c r="V16">
        <f>IF(VLOOKUP('BIFUbC-LPG-propane-or-butane'!$A16,'BIFUbC-LPG-propane-or-butane'!$A$1:$AQ$27,COLUMN('BIFUbC-LPG-propane-or-butane'!V$1),FALSE)=0,1,VLOOKUP('BIFUbC-LPG-propane-or-butane'!$A16,'LPG propane or butane'!$A$2:$AQ$28,COLUMN('LPG propane or butane'!V$2),FALSE)/VLOOKUP('BIFUbC-LPG-propane-or-butane'!$A16,'BIFUbC-LPG-propane-or-butane'!$A$1:$AQ$27,COLUMN('BIFUbC-LPG-propane-or-butane'!V$1),FALSE))</f>
        <v>1</v>
      </c>
      <c r="W16">
        <f>IF(VLOOKUP('BIFUbC-LPG-propane-or-butane'!$A16,'BIFUbC-LPG-propane-or-butane'!$A$1:$AQ$27,COLUMN('BIFUbC-LPG-propane-or-butane'!W$1),FALSE)=0,1,VLOOKUP('BIFUbC-LPG-propane-or-butane'!$A16,'LPG propane or butane'!$A$2:$AQ$28,COLUMN('LPG propane or butane'!W$2),FALSE)/VLOOKUP('BIFUbC-LPG-propane-or-butane'!$A16,'BIFUbC-LPG-propane-or-butane'!$A$1:$AQ$27,COLUMN('BIFUbC-LPG-propane-or-butane'!W$1),FALSE))</f>
        <v>1</v>
      </c>
      <c r="X16">
        <f>IF(VLOOKUP('BIFUbC-LPG-propane-or-butane'!$A16,'BIFUbC-LPG-propane-or-butane'!$A$1:$AQ$27,COLUMN('BIFUbC-LPG-propane-or-butane'!X$1),FALSE)=0,1,VLOOKUP('BIFUbC-LPG-propane-or-butane'!$A16,'LPG propane or butane'!$A$2:$AQ$28,COLUMN('LPG propane or butane'!X$2),FALSE)/VLOOKUP('BIFUbC-LPG-propane-or-butane'!$A16,'BIFUbC-LPG-propane-or-butane'!$A$1:$AQ$27,COLUMN('BIFUbC-LPG-propane-or-butane'!X$1),FALSE))</f>
        <v>1</v>
      </c>
      <c r="Y16">
        <f>IF(VLOOKUP('BIFUbC-LPG-propane-or-butane'!$A16,'BIFUbC-LPG-propane-or-butane'!$A$1:$AQ$27,COLUMN('BIFUbC-LPG-propane-or-butane'!Y$1),FALSE)=0,1,VLOOKUP('BIFUbC-LPG-propane-or-butane'!$A16,'LPG propane or butane'!$A$2:$AQ$28,COLUMN('LPG propane or butane'!Y$2),FALSE)/VLOOKUP('BIFUbC-LPG-propane-or-butane'!$A16,'BIFUbC-LPG-propane-or-butane'!$A$1:$AQ$27,COLUMN('BIFUbC-LPG-propane-or-butane'!Y$1),FALSE))</f>
        <v>1</v>
      </c>
      <c r="Z16">
        <f>IF(VLOOKUP('BIFUbC-LPG-propane-or-butane'!$A16,'BIFUbC-LPG-propane-or-butane'!$A$1:$AQ$27,COLUMN('BIFUbC-LPG-propane-or-butane'!Z$1),FALSE)=0,1,VLOOKUP('BIFUbC-LPG-propane-or-butane'!$A16,'LPG propane or butane'!$A$2:$AQ$28,COLUMN('LPG propane or butane'!Z$2),FALSE)/VLOOKUP('BIFUbC-LPG-propane-or-butane'!$A16,'BIFUbC-LPG-propane-or-butane'!$A$1:$AQ$27,COLUMN('BIFUbC-LPG-propane-or-butane'!Z$1),FALSE))</f>
        <v>1</v>
      </c>
      <c r="AA16">
        <f>IF(VLOOKUP('BIFUbC-LPG-propane-or-butane'!$A16,'BIFUbC-LPG-propane-or-butane'!$A$1:$AQ$27,COLUMN('BIFUbC-LPG-propane-or-butane'!AA$1),FALSE)=0,1,VLOOKUP('BIFUbC-LPG-propane-or-butane'!$A16,'LPG propane or butane'!$A$2:$AQ$28,COLUMN('LPG propane or butane'!AA$2),FALSE)/VLOOKUP('BIFUbC-LPG-propane-or-butane'!$A16,'BIFUbC-LPG-propane-or-butane'!$A$1:$AQ$27,COLUMN('BIFUbC-LPG-propane-or-butane'!AA$1),FALSE))</f>
        <v>1</v>
      </c>
      <c r="AB16">
        <f>IF(VLOOKUP('BIFUbC-LPG-propane-or-butane'!$A16,'BIFUbC-LPG-propane-or-butane'!$A$1:$AQ$27,COLUMN('BIFUbC-LPG-propane-or-butane'!AB$1),FALSE)=0,1,VLOOKUP('BIFUbC-LPG-propane-or-butane'!$A16,'LPG propane or butane'!$A$2:$AQ$28,COLUMN('LPG propane or butane'!AB$2),FALSE)/VLOOKUP('BIFUbC-LPG-propane-or-butane'!$A16,'BIFUbC-LPG-propane-or-butane'!$A$1:$AQ$27,COLUMN('BIFUbC-LPG-propane-or-butane'!AB$1),FALSE))</f>
        <v>1</v>
      </c>
      <c r="AC16">
        <f>IF(VLOOKUP('BIFUbC-LPG-propane-or-butane'!$A16,'BIFUbC-LPG-propane-or-butane'!$A$1:$AQ$27,COLUMN('BIFUbC-LPG-propane-or-butane'!AC$1),FALSE)=0,1,VLOOKUP('BIFUbC-LPG-propane-or-butane'!$A16,'LPG propane or butane'!$A$2:$AQ$28,COLUMN('LPG propane or butane'!AC$2),FALSE)/VLOOKUP('BIFUbC-LPG-propane-or-butane'!$A16,'BIFUbC-LPG-propane-or-butane'!$A$1:$AQ$27,COLUMN('BIFUbC-LPG-propane-or-butane'!AC$1),FALSE))</f>
        <v>1</v>
      </c>
      <c r="AD16">
        <f>IF(VLOOKUP('BIFUbC-LPG-propane-or-butane'!$A16,'BIFUbC-LPG-propane-or-butane'!$A$1:$AQ$27,COLUMN('BIFUbC-LPG-propane-or-butane'!AD$1),FALSE)=0,1,VLOOKUP('BIFUbC-LPG-propane-or-butane'!$A16,'LPG propane or butane'!$A$2:$AQ$28,COLUMN('LPG propane or butane'!AD$2),FALSE)/VLOOKUP('BIFUbC-LPG-propane-or-butane'!$A16,'BIFUbC-LPG-propane-or-butane'!$A$1:$AQ$27,COLUMN('BIFUbC-LPG-propane-or-butane'!AD$1),FALSE))</f>
        <v>1</v>
      </c>
      <c r="AE16">
        <f>IF(VLOOKUP('BIFUbC-LPG-propane-or-butane'!$A16,'BIFUbC-LPG-propane-or-butane'!$A$1:$AQ$27,COLUMN('BIFUbC-LPG-propane-or-butane'!AE$1),FALSE)=0,1,VLOOKUP('BIFUbC-LPG-propane-or-butane'!$A16,'LPG propane or butane'!$A$2:$AQ$28,COLUMN('LPG propane or butane'!AE$2),FALSE)/VLOOKUP('BIFUbC-LPG-propane-or-butane'!$A16,'BIFUbC-LPG-propane-or-butane'!$A$1:$AQ$27,COLUMN('BIFUbC-LPG-propane-or-butane'!AE$1),FALSE))</f>
        <v>1</v>
      </c>
      <c r="AF16">
        <f>IF(VLOOKUP('BIFUbC-LPG-propane-or-butane'!$A16,'BIFUbC-LPG-propane-or-butane'!$A$1:$AQ$27,COLUMN('BIFUbC-LPG-propane-or-butane'!AF$1),FALSE)=0,1,VLOOKUP('BIFUbC-LPG-propane-or-butane'!$A16,'LPG propane or butane'!$A$2:$AQ$28,COLUMN('LPG propane or butane'!AF$2),FALSE)/VLOOKUP('BIFUbC-LPG-propane-or-butane'!$A16,'BIFUbC-LPG-propane-or-butane'!$A$1:$AQ$27,COLUMN('BIFUbC-LPG-propane-or-butane'!AF$1),FALSE))</f>
        <v>1</v>
      </c>
      <c r="AG16">
        <f>IF(VLOOKUP('BIFUbC-LPG-propane-or-butane'!$A16,'BIFUbC-LPG-propane-or-butane'!$A$1:$AQ$27,COLUMN('BIFUbC-LPG-propane-or-butane'!AG$1),FALSE)=0,1,VLOOKUP('BIFUbC-LPG-propane-or-butane'!$A16,'LPG propane or butane'!$A$2:$AQ$28,COLUMN('LPG propane or butane'!AG$2),FALSE)/VLOOKUP('BIFUbC-LPG-propane-or-butane'!$A16,'BIFUbC-LPG-propane-or-butane'!$A$1:$AQ$27,COLUMN('BIFUbC-LPG-propane-or-butane'!AG$1),FALSE))</f>
        <v>1</v>
      </c>
      <c r="AH16">
        <f>IF(VLOOKUP('BIFUbC-LPG-propane-or-butane'!$A16,'BIFUbC-LPG-propane-or-butane'!$A$1:$AQ$27,COLUMN('BIFUbC-LPG-propane-or-butane'!AH$1),FALSE)=0,1,VLOOKUP('BIFUbC-LPG-propane-or-butane'!$A16,'LPG propane or butane'!$A$2:$AQ$28,COLUMN('LPG propane or butane'!AH$2),FALSE)/VLOOKUP('BIFUbC-LPG-propane-or-butane'!$A16,'BIFUbC-LPG-propane-or-butane'!$A$1:$AQ$27,COLUMN('BIFUbC-LPG-propane-or-butane'!AH$1),FALSE))</f>
        <v>1</v>
      </c>
      <c r="AI16">
        <f>IF(VLOOKUP('BIFUbC-LPG-propane-or-butane'!$A16,'BIFUbC-LPG-propane-or-butane'!$A$1:$AQ$27,COLUMN('BIFUbC-LPG-propane-or-butane'!AI$1),FALSE)=0,1,VLOOKUP('BIFUbC-LPG-propane-or-butane'!$A16,'LPG propane or butane'!$A$2:$AQ$28,COLUMN('LPG propane or butane'!AI$2),FALSE)/VLOOKUP('BIFUbC-LPG-propane-or-butane'!$A16,'BIFUbC-LPG-propane-or-butane'!$A$1:$AQ$27,COLUMN('BIFUbC-LPG-propane-or-butane'!AI$1),FALSE))</f>
        <v>1</v>
      </c>
      <c r="AJ16">
        <f>IF(VLOOKUP('BIFUbC-LPG-propane-or-butane'!$A16,'BIFUbC-LPG-propane-or-butane'!$A$1:$AQ$27,COLUMN('BIFUbC-LPG-propane-or-butane'!AJ$1),FALSE)=0,1,VLOOKUP('BIFUbC-LPG-propane-or-butane'!$A16,'LPG propane or butane'!$A$2:$AQ$28,COLUMN('LPG propane or butane'!AJ$2),FALSE)/VLOOKUP('BIFUbC-LPG-propane-or-butane'!$A16,'BIFUbC-LPG-propane-or-butane'!$A$1:$AQ$27,COLUMN('BIFUbC-LPG-propane-or-butane'!AJ$1),FALSE))</f>
        <v>1</v>
      </c>
      <c r="AK16">
        <f>IF(VLOOKUP('BIFUbC-LPG-propane-or-butane'!$A16,'BIFUbC-LPG-propane-or-butane'!$A$1:$AQ$27,COLUMN('BIFUbC-LPG-propane-or-butane'!AK$1),FALSE)=0,1,VLOOKUP('BIFUbC-LPG-propane-or-butane'!$A16,'LPG propane or butane'!$A$2:$AQ$28,COLUMN('LPG propane or butane'!AK$2),FALSE)/VLOOKUP('BIFUbC-LPG-propane-or-butane'!$A16,'BIFUbC-LPG-propane-or-butane'!$A$1:$AQ$27,COLUMN('BIFUbC-LPG-propane-or-butane'!AK$1),FALSE))</f>
        <v>1</v>
      </c>
      <c r="AL16">
        <f>IF(VLOOKUP('BIFUbC-LPG-propane-or-butane'!$A16,'BIFUbC-LPG-propane-or-butane'!$A$1:$AQ$27,COLUMN('BIFUbC-LPG-propane-or-butane'!AL$1),FALSE)=0,1,VLOOKUP('BIFUbC-LPG-propane-or-butane'!$A16,'LPG propane or butane'!$A$2:$AQ$28,COLUMN('LPG propane or butane'!AL$2),FALSE)/VLOOKUP('BIFUbC-LPG-propane-or-butane'!$A16,'BIFUbC-LPG-propane-or-butane'!$A$1:$AQ$27,COLUMN('BIFUbC-LPG-propane-or-butane'!AL$1),FALSE))</f>
        <v>1</v>
      </c>
      <c r="AM16">
        <f>IF(VLOOKUP('BIFUbC-LPG-propane-or-butane'!$A16,'BIFUbC-LPG-propane-or-butane'!$A$1:$AQ$27,COLUMN('BIFUbC-LPG-propane-or-butane'!AM$1),FALSE)=0,1,VLOOKUP('BIFUbC-LPG-propane-or-butane'!$A16,'LPG propane or butane'!$A$2:$AQ$28,COLUMN('LPG propane or butane'!AM$2),FALSE)/VLOOKUP('BIFUbC-LPG-propane-or-butane'!$A16,'BIFUbC-LPG-propane-or-butane'!$A$1:$AQ$27,COLUMN('BIFUbC-LPG-propane-or-butane'!AM$1),FALSE))</f>
        <v>1</v>
      </c>
      <c r="AN16">
        <f>IF(VLOOKUP('BIFUbC-LPG-propane-or-butane'!$A16,'BIFUbC-LPG-propane-or-butane'!$A$1:$AQ$27,COLUMN('BIFUbC-LPG-propane-or-butane'!AN$1),FALSE)=0,1,VLOOKUP('BIFUbC-LPG-propane-or-butane'!$A16,'LPG propane or butane'!$A$2:$AQ$28,COLUMN('LPG propane or butane'!AN$2),FALSE)/VLOOKUP('BIFUbC-LPG-propane-or-butane'!$A16,'BIFUbC-LPG-propane-or-butane'!$A$1:$AQ$27,COLUMN('BIFUbC-LPG-propane-or-butane'!AN$1),FALSE))</f>
        <v>1</v>
      </c>
      <c r="AO16">
        <f>IF(VLOOKUP('BIFUbC-LPG-propane-or-butane'!$A16,'BIFUbC-LPG-propane-or-butane'!$A$1:$AQ$27,COLUMN('BIFUbC-LPG-propane-or-butane'!AO$1),FALSE)=0,1,VLOOKUP('BIFUbC-LPG-propane-or-butane'!$A16,'LPG propane or butane'!$A$2:$AQ$28,COLUMN('LPG propane or butane'!AO$2),FALSE)/VLOOKUP('BIFUbC-LPG-propane-or-butane'!$A16,'BIFUbC-LPG-propane-or-butane'!$A$1:$AQ$27,COLUMN('BIFUbC-LPG-propane-or-butane'!AO$1),FALSE))</f>
        <v>1</v>
      </c>
      <c r="AP16">
        <f>IF(VLOOKUP('BIFUbC-LPG-propane-or-butane'!$A16,'BIFUbC-LPG-propane-or-butane'!$A$1:$AQ$27,COLUMN('BIFUbC-LPG-propane-or-butane'!AP$1),FALSE)=0,1,VLOOKUP('BIFUbC-LPG-propane-or-butane'!$A16,'LPG propane or butane'!$A$2:$AQ$28,COLUMN('LPG propane or butane'!AP$2),FALSE)/VLOOKUP('BIFUbC-LPG-propane-or-butane'!$A16,'BIFUbC-LPG-propane-or-butane'!$A$1:$AQ$27,COLUMN('BIFUbC-LPG-propane-or-butane'!AP$1),FALSE))</f>
        <v>1</v>
      </c>
      <c r="AQ16">
        <f>IF(VLOOKUP('BIFUbC-LPG-propane-or-butane'!$A16,'BIFUbC-LPG-propane-or-butane'!$A$1:$AQ$27,COLUMN('BIFUbC-LPG-propane-or-butane'!AQ$1),FALSE)=0,1,VLOOKUP('BIFUbC-LPG-propane-or-butane'!$A16,'LPG propane or butane'!$A$2:$AQ$28,COLUMN('LPG propane or butane'!AQ$2),FALSE)/VLOOKUP('BIFUbC-LPG-propane-or-butane'!$A16,'BIFUbC-LPG-propane-or-butane'!$A$1:$AQ$27,COLUMN('BIFUbC-LPG-propane-or-butane'!AQ$1),FALSE))</f>
        <v>1</v>
      </c>
    </row>
    <row r="17" spans="1:43">
      <c r="A17" s="37" t="s">
        <v>630</v>
      </c>
      <c r="B17">
        <f>IF(VLOOKUP('BIFUbC-LPG-propane-or-butane'!$A17,'BIFUbC-LPG-propane-or-butane'!$A$1:$AQ$27,COLUMN('BIFUbC-LPG-propane-or-butane'!B$1),FALSE)=0,1,VLOOKUP('BIFUbC-LPG-propane-or-butane'!$A17,'LPG propane or butane'!$A$2:$AQ$28,COLUMN('LPG propane or butane'!B$2),FALSE)/VLOOKUP('BIFUbC-LPG-propane-or-butane'!$A17,'BIFUbC-LPG-propane-or-butane'!$A$1:$AQ$27,COLUMN('BIFUbC-LPG-propane-or-butane'!B$1),FALSE))</f>
        <v>1</v>
      </c>
      <c r="C17">
        <f>IF(VLOOKUP('BIFUbC-LPG-propane-or-butane'!$A17,'BIFUbC-LPG-propane-or-butane'!$A$1:$AQ$27,COLUMN('BIFUbC-LPG-propane-or-butane'!C$1),FALSE)=0,1,VLOOKUP('BIFUbC-LPG-propane-or-butane'!$A17,'LPG propane or butane'!$A$2:$AQ$28,COLUMN('LPG propane or butane'!C$2),FALSE)/VLOOKUP('BIFUbC-LPG-propane-or-butane'!$A17,'BIFUbC-LPG-propane-or-butane'!$A$1:$AQ$27,COLUMN('BIFUbC-LPG-propane-or-butane'!C$1),FALSE))</f>
        <v>1</v>
      </c>
      <c r="D17">
        <f>IF(VLOOKUP('BIFUbC-LPG-propane-or-butane'!$A17,'BIFUbC-LPG-propane-or-butane'!$A$1:$AQ$27,COLUMN('BIFUbC-LPG-propane-or-butane'!D$1),FALSE)=0,1,VLOOKUP('BIFUbC-LPG-propane-or-butane'!$A17,'LPG propane or butane'!$A$2:$AQ$28,COLUMN('LPG propane or butane'!D$2),FALSE)/VLOOKUP('BIFUbC-LPG-propane-or-butane'!$A17,'BIFUbC-LPG-propane-or-butane'!$A$1:$AQ$27,COLUMN('BIFUbC-LPG-propane-or-butane'!D$1),FALSE))</f>
        <v>1</v>
      </c>
      <c r="E17">
        <f>IF(VLOOKUP('BIFUbC-LPG-propane-or-butane'!$A17,'BIFUbC-LPG-propane-or-butane'!$A$1:$AQ$27,COLUMN('BIFUbC-LPG-propane-or-butane'!E$1),FALSE)=0,1,VLOOKUP('BIFUbC-LPG-propane-or-butane'!$A17,'LPG propane or butane'!$A$2:$AQ$28,COLUMN('LPG propane or butane'!E$2),FALSE)/VLOOKUP('BIFUbC-LPG-propane-or-butane'!$A17,'BIFUbC-LPG-propane-or-butane'!$A$1:$AQ$27,COLUMN('BIFUbC-LPG-propane-or-butane'!E$1),FALSE))</f>
        <v>1</v>
      </c>
      <c r="F17">
        <f>IF(VLOOKUP('BIFUbC-LPG-propane-or-butane'!$A17,'BIFUbC-LPG-propane-or-butane'!$A$1:$AQ$27,COLUMN('BIFUbC-LPG-propane-or-butane'!F$1),FALSE)=0,1,VLOOKUP('BIFUbC-LPG-propane-or-butane'!$A17,'LPG propane or butane'!$A$2:$AQ$28,COLUMN('LPG propane or butane'!F$2),FALSE)/VLOOKUP('BIFUbC-LPG-propane-or-butane'!$A17,'BIFUbC-LPG-propane-or-butane'!$A$1:$AQ$27,COLUMN('BIFUbC-LPG-propane-or-butane'!F$1),FALSE))</f>
        <v>1</v>
      </c>
      <c r="G17">
        <f>IF(VLOOKUP('BIFUbC-LPG-propane-or-butane'!$A17,'BIFUbC-LPG-propane-or-butane'!$A$1:$AQ$27,COLUMN('BIFUbC-LPG-propane-or-butane'!G$1),FALSE)=0,1,VLOOKUP('BIFUbC-LPG-propane-or-butane'!$A17,'LPG propane or butane'!$A$2:$AQ$28,COLUMN('LPG propane or butane'!G$2),FALSE)/VLOOKUP('BIFUbC-LPG-propane-or-butane'!$A17,'BIFUbC-LPG-propane-or-butane'!$A$1:$AQ$27,COLUMN('BIFUbC-LPG-propane-or-butane'!G$1),FALSE))</f>
        <v>1</v>
      </c>
      <c r="H17">
        <f>IF(VLOOKUP('BIFUbC-LPG-propane-or-butane'!$A17,'BIFUbC-LPG-propane-or-butane'!$A$1:$AQ$27,COLUMN('BIFUbC-LPG-propane-or-butane'!H$1),FALSE)=0,1,VLOOKUP('BIFUbC-LPG-propane-or-butane'!$A17,'LPG propane or butane'!$A$2:$AQ$28,COLUMN('LPG propane or butane'!H$2),FALSE)/VLOOKUP('BIFUbC-LPG-propane-or-butane'!$A17,'BIFUbC-LPG-propane-or-butane'!$A$1:$AQ$27,COLUMN('BIFUbC-LPG-propane-or-butane'!H$1),FALSE))</f>
        <v>1</v>
      </c>
      <c r="I17">
        <f>IF(VLOOKUP('BIFUbC-LPG-propane-or-butane'!$A17,'BIFUbC-LPG-propane-or-butane'!$A$1:$AQ$27,COLUMN('BIFUbC-LPG-propane-or-butane'!I$1),FALSE)=0,1,VLOOKUP('BIFUbC-LPG-propane-or-butane'!$A17,'LPG propane or butane'!$A$2:$AQ$28,COLUMN('LPG propane or butane'!I$2),FALSE)/VLOOKUP('BIFUbC-LPG-propane-or-butane'!$A17,'BIFUbC-LPG-propane-or-butane'!$A$1:$AQ$27,COLUMN('BIFUbC-LPG-propane-or-butane'!I$1),FALSE))</f>
        <v>1</v>
      </c>
      <c r="J17">
        <f>IF(VLOOKUP('BIFUbC-LPG-propane-or-butane'!$A17,'BIFUbC-LPG-propane-or-butane'!$A$1:$AQ$27,COLUMN('BIFUbC-LPG-propane-or-butane'!J$1),FALSE)=0,1,VLOOKUP('BIFUbC-LPG-propane-or-butane'!$A17,'LPG propane or butane'!$A$2:$AQ$28,COLUMN('LPG propane or butane'!J$2),FALSE)/VLOOKUP('BIFUbC-LPG-propane-or-butane'!$A17,'BIFUbC-LPG-propane-or-butane'!$A$1:$AQ$27,COLUMN('BIFUbC-LPG-propane-or-butane'!J$1),FALSE))</f>
        <v>1</v>
      </c>
      <c r="K17">
        <f>IF(VLOOKUP('BIFUbC-LPG-propane-or-butane'!$A17,'BIFUbC-LPG-propane-or-butane'!$A$1:$AQ$27,COLUMN('BIFUbC-LPG-propane-or-butane'!K$1),FALSE)=0,1,VLOOKUP('BIFUbC-LPG-propane-or-butane'!$A17,'LPG propane or butane'!$A$2:$AQ$28,COLUMN('LPG propane or butane'!K$2),FALSE)/VLOOKUP('BIFUbC-LPG-propane-or-butane'!$A17,'BIFUbC-LPG-propane-or-butane'!$A$1:$AQ$27,COLUMN('BIFUbC-LPG-propane-or-butane'!K$1),FALSE))</f>
        <v>1</v>
      </c>
      <c r="L17">
        <f>IF(VLOOKUP('BIFUbC-LPG-propane-or-butane'!$A17,'BIFUbC-LPG-propane-or-butane'!$A$1:$AQ$27,COLUMN('BIFUbC-LPG-propane-or-butane'!L$1),FALSE)=0,1,VLOOKUP('BIFUbC-LPG-propane-or-butane'!$A17,'LPG propane or butane'!$A$2:$AQ$28,COLUMN('LPG propane or butane'!L$2),FALSE)/VLOOKUP('BIFUbC-LPG-propane-or-butane'!$A17,'BIFUbC-LPG-propane-or-butane'!$A$1:$AQ$27,COLUMN('BIFUbC-LPG-propane-or-butane'!L$1),FALSE))</f>
        <v>1</v>
      </c>
      <c r="M17">
        <f>IF(VLOOKUP('BIFUbC-LPG-propane-or-butane'!$A17,'BIFUbC-LPG-propane-or-butane'!$A$1:$AQ$27,COLUMN('BIFUbC-LPG-propane-or-butane'!M$1),FALSE)=0,1,VLOOKUP('BIFUbC-LPG-propane-or-butane'!$A17,'LPG propane or butane'!$A$2:$AQ$28,COLUMN('LPG propane or butane'!M$2),FALSE)/VLOOKUP('BIFUbC-LPG-propane-or-butane'!$A17,'BIFUbC-LPG-propane-or-butane'!$A$1:$AQ$27,COLUMN('BIFUbC-LPG-propane-or-butane'!M$1),FALSE))</f>
        <v>1</v>
      </c>
      <c r="N17">
        <f>IF(VLOOKUP('BIFUbC-LPG-propane-or-butane'!$A17,'BIFUbC-LPG-propane-or-butane'!$A$1:$AQ$27,COLUMN('BIFUbC-LPG-propane-or-butane'!N$1),FALSE)=0,1,VLOOKUP('BIFUbC-LPG-propane-or-butane'!$A17,'LPG propane or butane'!$A$2:$AQ$28,COLUMN('LPG propane or butane'!N$2),FALSE)/VLOOKUP('BIFUbC-LPG-propane-or-butane'!$A17,'BIFUbC-LPG-propane-or-butane'!$A$1:$AQ$27,COLUMN('BIFUbC-LPG-propane-or-butane'!N$1),FALSE))</f>
        <v>1</v>
      </c>
      <c r="O17">
        <f>IF(VLOOKUP('BIFUbC-LPG-propane-or-butane'!$A17,'BIFUbC-LPG-propane-or-butane'!$A$1:$AQ$27,COLUMN('BIFUbC-LPG-propane-or-butane'!O$1),FALSE)=0,1,VLOOKUP('BIFUbC-LPG-propane-or-butane'!$A17,'LPG propane or butane'!$A$2:$AQ$28,COLUMN('LPG propane or butane'!O$2),FALSE)/VLOOKUP('BIFUbC-LPG-propane-or-butane'!$A17,'BIFUbC-LPG-propane-or-butane'!$A$1:$AQ$27,COLUMN('BIFUbC-LPG-propane-or-butane'!O$1),FALSE))</f>
        <v>1</v>
      </c>
      <c r="P17">
        <f>IF(VLOOKUP('BIFUbC-LPG-propane-or-butane'!$A17,'BIFUbC-LPG-propane-or-butane'!$A$1:$AQ$27,COLUMN('BIFUbC-LPG-propane-or-butane'!P$1),FALSE)=0,1,VLOOKUP('BIFUbC-LPG-propane-or-butane'!$A17,'LPG propane or butane'!$A$2:$AQ$28,COLUMN('LPG propane or butane'!P$2),FALSE)/VLOOKUP('BIFUbC-LPG-propane-or-butane'!$A17,'BIFUbC-LPG-propane-or-butane'!$A$1:$AQ$27,COLUMN('BIFUbC-LPG-propane-or-butane'!P$1),FALSE))</f>
        <v>1</v>
      </c>
      <c r="Q17">
        <f>IF(VLOOKUP('BIFUbC-LPG-propane-or-butane'!$A17,'BIFUbC-LPG-propane-or-butane'!$A$1:$AQ$27,COLUMN('BIFUbC-LPG-propane-or-butane'!Q$1),FALSE)=0,1,VLOOKUP('BIFUbC-LPG-propane-or-butane'!$A17,'LPG propane or butane'!$A$2:$AQ$28,COLUMN('LPG propane or butane'!Q$2),FALSE)/VLOOKUP('BIFUbC-LPG-propane-or-butane'!$A17,'BIFUbC-LPG-propane-or-butane'!$A$1:$AQ$27,COLUMN('BIFUbC-LPG-propane-or-butane'!Q$1),FALSE))</f>
        <v>1</v>
      </c>
      <c r="R17">
        <f>IF(VLOOKUP('BIFUbC-LPG-propane-or-butane'!$A17,'BIFUbC-LPG-propane-or-butane'!$A$1:$AQ$27,COLUMN('BIFUbC-LPG-propane-or-butane'!R$1),FALSE)=0,1,VLOOKUP('BIFUbC-LPG-propane-or-butane'!$A17,'LPG propane or butane'!$A$2:$AQ$28,COLUMN('LPG propane or butane'!R$2),FALSE)/VLOOKUP('BIFUbC-LPG-propane-or-butane'!$A17,'BIFUbC-LPG-propane-or-butane'!$A$1:$AQ$27,COLUMN('BIFUbC-LPG-propane-or-butane'!R$1),FALSE))</f>
        <v>1</v>
      </c>
      <c r="S17">
        <f>IF(VLOOKUP('BIFUbC-LPG-propane-or-butane'!$A17,'BIFUbC-LPG-propane-or-butane'!$A$1:$AQ$27,COLUMN('BIFUbC-LPG-propane-or-butane'!S$1),FALSE)=0,1,VLOOKUP('BIFUbC-LPG-propane-or-butane'!$A17,'LPG propane or butane'!$A$2:$AQ$28,COLUMN('LPG propane or butane'!S$2),FALSE)/VLOOKUP('BIFUbC-LPG-propane-or-butane'!$A17,'BIFUbC-LPG-propane-or-butane'!$A$1:$AQ$27,COLUMN('BIFUbC-LPG-propane-or-butane'!S$1),FALSE))</f>
        <v>1</v>
      </c>
      <c r="T17">
        <f>IF(VLOOKUP('BIFUbC-LPG-propane-or-butane'!$A17,'BIFUbC-LPG-propane-or-butane'!$A$1:$AQ$27,COLUMN('BIFUbC-LPG-propane-or-butane'!T$1),FALSE)=0,1,VLOOKUP('BIFUbC-LPG-propane-or-butane'!$A17,'LPG propane or butane'!$A$2:$AQ$28,COLUMN('LPG propane or butane'!T$2),FALSE)/VLOOKUP('BIFUbC-LPG-propane-or-butane'!$A17,'BIFUbC-LPG-propane-or-butane'!$A$1:$AQ$27,COLUMN('BIFUbC-LPG-propane-or-butane'!T$1),FALSE))</f>
        <v>1</v>
      </c>
      <c r="U17">
        <f>IF(VLOOKUP('BIFUbC-LPG-propane-or-butane'!$A17,'BIFUbC-LPG-propane-or-butane'!$A$1:$AQ$27,COLUMN('BIFUbC-LPG-propane-or-butane'!U$1),FALSE)=0,1,VLOOKUP('BIFUbC-LPG-propane-or-butane'!$A17,'LPG propane or butane'!$A$2:$AQ$28,COLUMN('LPG propane or butane'!U$2),FALSE)/VLOOKUP('BIFUbC-LPG-propane-or-butane'!$A17,'BIFUbC-LPG-propane-or-butane'!$A$1:$AQ$27,COLUMN('BIFUbC-LPG-propane-or-butane'!U$1),FALSE))</f>
        <v>1</v>
      </c>
      <c r="V17">
        <f>IF(VLOOKUP('BIFUbC-LPG-propane-or-butane'!$A17,'BIFUbC-LPG-propane-or-butane'!$A$1:$AQ$27,COLUMN('BIFUbC-LPG-propane-or-butane'!V$1),FALSE)=0,1,VLOOKUP('BIFUbC-LPG-propane-or-butane'!$A17,'LPG propane or butane'!$A$2:$AQ$28,COLUMN('LPG propane or butane'!V$2),FALSE)/VLOOKUP('BIFUbC-LPG-propane-or-butane'!$A17,'BIFUbC-LPG-propane-or-butane'!$A$1:$AQ$27,COLUMN('BIFUbC-LPG-propane-or-butane'!V$1),FALSE))</f>
        <v>1</v>
      </c>
      <c r="W17">
        <f>IF(VLOOKUP('BIFUbC-LPG-propane-or-butane'!$A17,'BIFUbC-LPG-propane-or-butane'!$A$1:$AQ$27,COLUMN('BIFUbC-LPG-propane-or-butane'!W$1),FALSE)=0,1,VLOOKUP('BIFUbC-LPG-propane-or-butane'!$A17,'LPG propane or butane'!$A$2:$AQ$28,COLUMN('LPG propane or butane'!W$2),FALSE)/VLOOKUP('BIFUbC-LPG-propane-or-butane'!$A17,'BIFUbC-LPG-propane-or-butane'!$A$1:$AQ$27,COLUMN('BIFUbC-LPG-propane-or-butane'!W$1),FALSE))</f>
        <v>1</v>
      </c>
      <c r="X17">
        <f>IF(VLOOKUP('BIFUbC-LPG-propane-or-butane'!$A17,'BIFUbC-LPG-propane-or-butane'!$A$1:$AQ$27,COLUMN('BIFUbC-LPG-propane-or-butane'!X$1),FALSE)=0,1,VLOOKUP('BIFUbC-LPG-propane-or-butane'!$A17,'LPG propane or butane'!$A$2:$AQ$28,COLUMN('LPG propane or butane'!X$2),FALSE)/VLOOKUP('BIFUbC-LPG-propane-or-butane'!$A17,'BIFUbC-LPG-propane-or-butane'!$A$1:$AQ$27,COLUMN('BIFUbC-LPG-propane-or-butane'!X$1),FALSE))</f>
        <v>1</v>
      </c>
      <c r="Y17">
        <f>IF(VLOOKUP('BIFUbC-LPG-propane-or-butane'!$A17,'BIFUbC-LPG-propane-or-butane'!$A$1:$AQ$27,COLUMN('BIFUbC-LPG-propane-or-butane'!Y$1),FALSE)=0,1,VLOOKUP('BIFUbC-LPG-propane-or-butane'!$A17,'LPG propane or butane'!$A$2:$AQ$28,COLUMN('LPG propane or butane'!Y$2),FALSE)/VLOOKUP('BIFUbC-LPG-propane-or-butane'!$A17,'BIFUbC-LPG-propane-or-butane'!$A$1:$AQ$27,COLUMN('BIFUbC-LPG-propane-or-butane'!Y$1),FALSE))</f>
        <v>1</v>
      </c>
      <c r="Z17">
        <f>IF(VLOOKUP('BIFUbC-LPG-propane-or-butane'!$A17,'BIFUbC-LPG-propane-or-butane'!$A$1:$AQ$27,COLUMN('BIFUbC-LPG-propane-or-butane'!Z$1),FALSE)=0,1,VLOOKUP('BIFUbC-LPG-propane-or-butane'!$A17,'LPG propane or butane'!$A$2:$AQ$28,COLUMN('LPG propane or butane'!Z$2),FALSE)/VLOOKUP('BIFUbC-LPG-propane-or-butane'!$A17,'BIFUbC-LPG-propane-or-butane'!$A$1:$AQ$27,COLUMN('BIFUbC-LPG-propane-or-butane'!Z$1),FALSE))</f>
        <v>1</v>
      </c>
      <c r="AA17">
        <f>IF(VLOOKUP('BIFUbC-LPG-propane-or-butane'!$A17,'BIFUbC-LPG-propane-or-butane'!$A$1:$AQ$27,COLUMN('BIFUbC-LPG-propane-or-butane'!AA$1),FALSE)=0,1,VLOOKUP('BIFUbC-LPG-propane-or-butane'!$A17,'LPG propane or butane'!$A$2:$AQ$28,COLUMN('LPG propane or butane'!AA$2),FALSE)/VLOOKUP('BIFUbC-LPG-propane-or-butane'!$A17,'BIFUbC-LPG-propane-or-butane'!$A$1:$AQ$27,COLUMN('BIFUbC-LPG-propane-or-butane'!AA$1),FALSE))</f>
        <v>1</v>
      </c>
      <c r="AB17">
        <f>IF(VLOOKUP('BIFUbC-LPG-propane-or-butane'!$A17,'BIFUbC-LPG-propane-or-butane'!$A$1:$AQ$27,COLUMN('BIFUbC-LPG-propane-or-butane'!AB$1),FALSE)=0,1,VLOOKUP('BIFUbC-LPG-propane-or-butane'!$A17,'LPG propane or butane'!$A$2:$AQ$28,COLUMN('LPG propane or butane'!AB$2),FALSE)/VLOOKUP('BIFUbC-LPG-propane-or-butane'!$A17,'BIFUbC-LPG-propane-or-butane'!$A$1:$AQ$27,COLUMN('BIFUbC-LPG-propane-or-butane'!AB$1),FALSE))</f>
        <v>1</v>
      </c>
      <c r="AC17">
        <f>IF(VLOOKUP('BIFUbC-LPG-propane-or-butane'!$A17,'BIFUbC-LPG-propane-or-butane'!$A$1:$AQ$27,COLUMN('BIFUbC-LPG-propane-or-butane'!AC$1),FALSE)=0,1,VLOOKUP('BIFUbC-LPG-propane-or-butane'!$A17,'LPG propane or butane'!$A$2:$AQ$28,COLUMN('LPG propane or butane'!AC$2),FALSE)/VLOOKUP('BIFUbC-LPG-propane-or-butane'!$A17,'BIFUbC-LPG-propane-or-butane'!$A$1:$AQ$27,COLUMN('BIFUbC-LPG-propane-or-butane'!AC$1),FALSE))</f>
        <v>1</v>
      </c>
      <c r="AD17">
        <f>IF(VLOOKUP('BIFUbC-LPG-propane-or-butane'!$A17,'BIFUbC-LPG-propane-or-butane'!$A$1:$AQ$27,COLUMN('BIFUbC-LPG-propane-or-butane'!AD$1),FALSE)=0,1,VLOOKUP('BIFUbC-LPG-propane-or-butane'!$A17,'LPG propane or butane'!$A$2:$AQ$28,COLUMN('LPG propane or butane'!AD$2),FALSE)/VLOOKUP('BIFUbC-LPG-propane-or-butane'!$A17,'BIFUbC-LPG-propane-or-butane'!$A$1:$AQ$27,COLUMN('BIFUbC-LPG-propane-or-butane'!AD$1),FALSE))</f>
        <v>1</v>
      </c>
      <c r="AE17">
        <f>IF(VLOOKUP('BIFUbC-LPG-propane-or-butane'!$A17,'BIFUbC-LPG-propane-or-butane'!$A$1:$AQ$27,COLUMN('BIFUbC-LPG-propane-or-butane'!AE$1),FALSE)=0,1,VLOOKUP('BIFUbC-LPG-propane-or-butane'!$A17,'LPG propane or butane'!$A$2:$AQ$28,COLUMN('LPG propane or butane'!AE$2),FALSE)/VLOOKUP('BIFUbC-LPG-propane-or-butane'!$A17,'BIFUbC-LPG-propane-or-butane'!$A$1:$AQ$27,COLUMN('BIFUbC-LPG-propane-or-butane'!AE$1),FALSE))</f>
        <v>1</v>
      </c>
      <c r="AF17">
        <f>IF(VLOOKUP('BIFUbC-LPG-propane-or-butane'!$A17,'BIFUbC-LPG-propane-or-butane'!$A$1:$AQ$27,COLUMN('BIFUbC-LPG-propane-or-butane'!AF$1),FALSE)=0,1,VLOOKUP('BIFUbC-LPG-propane-or-butane'!$A17,'LPG propane or butane'!$A$2:$AQ$28,COLUMN('LPG propane or butane'!AF$2),FALSE)/VLOOKUP('BIFUbC-LPG-propane-or-butane'!$A17,'BIFUbC-LPG-propane-or-butane'!$A$1:$AQ$27,COLUMN('BIFUbC-LPG-propane-or-butane'!AF$1),FALSE))</f>
        <v>1</v>
      </c>
      <c r="AG17">
        <f>IF(VLOOKUP('BIFUbC-LPG-propane-or-butane'!$A17,'BIFUbC-LPG-propane-or-butane'!$A$1:$AQ$27,COLUMN('BIFUbC-LPG-propane-or-butane'!AG$1),FALSE)=0,1,VLOOKUP('BIFUbC-LPG-propane-or-butane'!$A17,'LPG propane or butane'!$A$2:$AQ$28,COLUMN('LPG propane or butane'!AG$2),FALSE)/VLOOKUP('BIFUbC-LPG-propane-or-butane'!$A17,'BIFUbC-LPG-propane-or-butane'!$A$1:$AQ$27,COLUMN('BIFUbC-LPG-propane-or-butane'!AG$1),FALSE))</f>
        <v>1</v>
      </c>
      <c r="AH17">
        <f>IF(VLOOKUP('BIFUbC-LPG-propane-or-butane'!$A17,'BIFUbC-LPG-propane-or-butane'!$A$1:$AQ$27,COLUMN('BIFUbC-LPG-propane-or-butane'!AH$1),FALSE)=0,1,VLOOKUP('BIFUbC-LPG-propane-or-butane'!$A17,'LPG propane or butane'!$A$2:$AQ$28,COLUMN('LPG propane or butane'!AH$2),FALSE)/VLOOKUP('BIFUbC-LPG-propane-or-butane'!$A17,'BIFUbC-LPG-propane-or-butane'!$A$1:$AQ$27,COLUMN('BIFUbC-LPG-propane-or-butane'!AH$1),FALSE))</f>
        <v>1</v>
      </c>
      <c r="AI17">
        <f>IF(VLOOKUP('BIFUbC-LPG-propane-or-butane'!$A17,'BIFUbC-LPG-propane-or-butane'!$A$1:$AQ$27,COLUMN('BIFUbC-LPG-propane-or-butane'!AI$1),FALSE)=0,1,VLOOKUP('BIFUbC-LPG-propane-or-butane'!$A17,'LPG propane or butane'!$A$2:$AQ$28,COLUMN('LPG propane or butane'!AI$2),FALSE)/VLOOKUP('BIFUbC-LPG-propane-or-butane'!$A17,'BIFUbC-LPG-propane-or-butane'!$A$1:$AQ$27,COLUMN('BIFUbC-LPG-propane-or-butane'!AI$1),FALSE))</f>
        <v>1</v>
      </c>
      <c r="AJ17">
        <f>IF(VLOOKUP('BIFUbC-LPG-propane-or-butane'!$A17,'BIFUbC-LPG-propane-or-butane'!$A$1:$AQ$27,COLUMN('BIFUbC-LPG-propane-or-butane'!AJ$1),FALSE)=0,1,VLOOKUP('BIFUbC-LPG-propane-or-butane'!$A17,'LPG propane or butane'!$A$2:$AQ$28,COLUMN('LPG propane or butane'!AJ$2),FALSE)/VLOOKUP('BIFUbC-LPG-propane-or-butane'!$A17,'BIFUbC-LPG-propane-or-butane'!$A$1:$AQ$27,COLUMN('BIFUbC-LPG-propane-or-butane'!AJ$1),FALSE))</f>
        <v>1</v>
      </c>
      <c r="AK17">
        <f>IF(VLOOKUP('BIFUbC-LPG-propane-or-butane'!$A17,'BIFUbC-LPG-propane-or-butane'!$A$1:$AQ$27,COLUMN('BIFUbC-LPG-propane-or-butane'!AK$1),FALSE)=0,1,VLOOKUP('BIFUbC-LPG-propane-or-butane'!$A17,'LPG propane or butane'!$A$2:$AQ$28,COLUMN('LPG propane or butane'!AK$2),FALSE)/VLOOKUP('BIFUbC-LPG-propane-or-butane'!$A17,'BIFUbC-LPG-propane-or-butane'!$A$1:$AQ$27,COLUMN('BIFUbC-LPG-propane-or-butane'!AK$1),FALSE))</f>
        <v>1</v>
      </c>
      <c r="AL17">
        <f>IF(VLOOKUP('BIFUbC-LPG-propane-or-butane'!$A17,'BIFUbC-LPG-propane-or-butane'!$A$1:$AQ$27,COLUMN('BIFUbC-LPG-propane-or-butane'!AL$1),FALSE)=0,1,VLOOKUP('BIFUbC-LPG-propane-or-butane'!$A17,'LPG propane or butane'!$A$2:$AQ$28,COLUMN('LPG propane or butane'!AL$2),FALSE)/VLOOKUP('BIFUbC-LPG-propane-or-butane'!$A17,'BIFUbC-LPG-propane-or-butane'!$A$1:$AQ$27,COLUMN('BIFUbC-LPG-propane-or-butane'!AL$1),FALSE))</f>
        <v>1</v>
      </c>
      <c r="AM17">
        <f>IF(VLOOKUP('BIFUbC-LPG-propane-or-butane'!$A17,'BIFUbC-LPG-propane-or-butane'!$A$1:$AQ$27,COLUMN('BIFUbC-LPG-propane-or-butane'!AM$1),FALSE)=0,1,VLOOKUP('BIFUbC-LPG-propane-or-butane'!$A17,'LPG propane or butane'!$A$2:$AQ$28,COLUMN('LPG propane or butane'!AM$2),FALSE)/VLOOKUP('BIFUbC-LPG-propane-or-butane'!$A17,'BIFUbC-LPG-propane-or-butane'!$A$1:$AQ$27,COLUMN('BIFUbC-LPG-propane-or-butane'!AM$1),FALSE))</f>
        <v>1</v>
      </c>
      <c r="AN17">
        <f>IF(VLOOKUP('BIFUbC-LPG-propane-or-butane'!$A17,'BIFUbC-LPG-propane-or-butane'!$A$1:$AQ$27,COLUMN('BIFUbC-LPG-propane-or-butane'!AN$1),FALSE)=0,1,VLOOKUP('BIFUbC-LPG-propane-or-butane'!$A17,'LPG propane or butane'!$A$2:$AQ$28,COLUMN('LPG propane or butane'!AN$2),FALSE)/VLOOKUP('BIFUbC-LPG-propane-or-butane'!$A17,'BIFUbC-LPG-propane-or-butane'!$A$1:$AQ$27,COLUMN('BIFUbC-LPG-propane-or-butane'!AN$1),FALSE))</f>
        <v>1</v>
      </c>
      <c r="AO17">
        <f>IF(VLOOKUP('BIFUbC-LPG-propane-or-butane'!$A17,'BIFUbC-LPG-propane-or-butane'!$A$1:$AQ$27,COLUMN('BIFUbC-LPG-propane-or-butane'!AO$1),FALSE)=0,1,VLOOKUP('BIFUbC-LPG-propane-or-butane'!$A17,'LPG propane or butane'!$A$2:$AQ$28,COLUMN('LPG propane or butane'!AO$2),FALSE)/VLOOKUP('BIFUbC-LPG-propane-or-butane'!$A17,'BIFUbC-LPG-propane-or-butane'!$A$1:$AQ$27,COLUMN('BIFUbC-LPG-propane-or-butane'!AO$1),FALSE))</f>
        <v>1</v>
      </c>
      <c r="AP17">
        <f>IF(VLOOKUP('BIFUbC-LPG-propane-or-butane'!$A17,'BIFUbC-LPG-propane-or-butane'!$A$1:$AQ$27,COLUMN('BIFUbC-LPG-propane-or-butane'!AP$1),FALSE)=0,1,VLOOKUP('BIFUbC-LPG-propane-or-butane'!$A17,'LPG propane or butane'!$A$2:$AQ$28,COLUMN('LPG propane or butane'!AP$2),FALSE)/VLOOKUP('BIFUbC-LPG-propane-or-butane'!$A17,'BIFUbC-LPG-propane-or-butane'!$A$1:$AQ$27,COLUMN('BIFUbC-LPG-propane-or-butane'!AP$1),FALSE))</f>
        <v>1</v>
      </c>
      <c r="AQ17">
        <f>IF(VLOOKUP('BIFUbC-LPG-propane-or-butane'!$A17,'BIFUbC-LPG-propane-or-butane'!$A$1:$AQ$27,COLUMN('BIFUbC-LPG-propane-or-butane'!AQ$1),FALSE)=0,1,VLOOKUP('BIFUbC-LPG-propane-or-butane'!$A17,'LPG propane or butane'!$A$2:$AQ$28,COLUMN('LPG propane or butane'!AQ$2),FALSE)/VLOOKUP('BIFUbC-LPG-propane-or-butane'!$A17,'BIFUbC-LPG-propane-or-butane'!$A$1:$AQ$27,COLUMN('BIFUbC-LPG-propane-or-butane'!AQ$1),FALSE))</f>
        <v>1</v>
      </c>
    </row>
    <row r="18" spans="1:43">
      <c r="A18" s="37" t="s">
        <v>631</v>
      </c>
      <c r="B18">
        <f>IF(VLOOKUP('BIFUbC-LPG-propane-or-butane'!$A18,'BIFUbC-LPG-propane-or-butane'!$A$1:$AQ$27,COLUMN('BIFUbC-LPG-propane-or-butane'!B$1),FALSE)=0,1,VLOOKUP('BIFUbC-LPG-propane-or-butane'!$A18,'LPG propane or butane'!$A$2:$AQ$28,COLUMN('LPG propane or butane'!B$2),FALSE)/VLOOKUP('BIFUbC-LPG-propane-or-butane'!$A18,'BIFUbC-LPG-propane-or-butane'!$A$1:$AQ$27,COLUMN('BIFUbC-LPG-propane-or-butane'!B$1),FALSE))</f>
        <v>1</v>
      </c>
      <c r="C18">
        <f>IF(VLOOKUP('BIFUbC-LPG-propane-or-butane'!$A18,'BIFUbC-LPG-propane-or-butane'!$A$1:$AQ$27,COLUMN('BIFUbC-LPG-propane-or-butane'!C$1),FALSE)=0,1,VLOOKUP('BIFUbC-LPG-propane-or-butane'!$A18,'LPG propane or butane'!$A$2:$AQ$28,COLUMN('LPG propane or butane'!C$2),FALSE)/VLOOKUP('BIFUbC-LPG-propane-or-butane'!$A18,'BIFUbC-LPG-propane-or-butane'!$A$1:$AQ$27,COLUMN('BIFUbC-LPG-propane-or-butane'!C$1),FALSE))</f>
        <v>1</v>
      </c>
      <c r="D18">
        <f>IF(VLOOKUP('BIFUbC-LPG-propane-or-butane'!$A18,'BIFUbC-LPG-propane-or-butane'!$A$1:$AQ$27,COLUMN('BIFUbC-LPG-propane-or-butane'!D$1),FALSE)=0,1,VLOOKUP('BIFUbC-LPG-propane-or-butane'!$A18,'LPG propane or butane'!$A$2:$AQ$28,COLUMN('LPG propane or butane'!D$2),FALSE)/VLOOKUP('BIFUbC-LPG-propane-or-butane'!$A18,'BIFUbC-LPG-propane-or-butane'!$A$1:$AQ$27,COLUMN('BIFUbC-LPG-propane-or-butane'!D$1),FALSE))</f>
        <v>1</v>
      </c>
      <c r="E18">
        <f>IF(VLOOKUP('BIFUbC-LPG-propane-or-butane'!$A18,'BIFUbC-LPG-propane-or-butane'!$A$1:$AQ$27,COLUMN('BIFUbC-LPG-propane-or-butane'!E$1),FALSE)=0,1,VLOOKUP('BIFUbC-LPG-propane-or-butane'!$A18,'LPG propane or butane'!$A$2:$AQ$28,COLUMN('LPG propane or butane'!E$2),FALSE)/VLOOKUP('BIFUbC-LPG-propane-or-butane'!$A18,'BIFUbC-LPG-propane-or-butane'!$A$1:$AQ$27,COLUMN('BIFUbC-LPG-propane-or-butane'!E$1),FALSE))</f>
        <v>1</v>
      </c>
      <c r="F18">
        <f>IF(VLOOKUP('BIFUbC-LPG-propane-or-butane'!$A18,'BIFUbC-LPG-propane-or-butane'!$A$1:$AQ$27,COLUMN('BIFUbC-LPG-propane-or-butane'!F$1),FALSE)=0,1,VLOOKUP('BIFUbC-LPG-propane-or-butane'!$A18,'LPG propane or butane'!$A$2:$AQ$28,COLUMN('LPG propane or butane'!F$2),FALSE)/VLOOKUP('BIFUbC-LPG-propane-or-butane'!$A18,'BIFUbC-LPG-propane-or-butane'!$A$1:$AQ$27,COLUMN('BIFUbC-LPG-propane-or-butane'!F$1),FALSE))</f>
        <v>1</v>
      </c>
      <c r="G18">
        <f>IF(VLOOKUP('BIFUbC-LPG-propane-or-butane'!$A18,'BIFUbC-LPG-propane-or-butane'!$A$1:$AQ$27,COLUMN('BIFUbC-LPG-propane-or-butane'!G$1),FALSE)=0,1,VLOOKUP('BIFUbC-LPG-propane-or-butane'!$A18,'LPG propane or butane'!$A$2:$AQ$28,COLUMN('LPG propane or butane'!G$2),FALSE)/VLOOKUP('BIFUbC-LPG-propane-or-butane'!$A18,'BIFUbC-LPG-propane-or-butane'!$A$1:$AQ$27,COLUMN('BIFUbC-LPG-propane-or-butane'!G$1),FALSE))</f>
        <v>1</v>
      </c>
      <c r="H18">
        <f>IF(VLOOKUP('BIFUbC-LPG-propane-or-butane'!$A18,'BIFUbC-LPG-propane-or-butane'!$A$1:$AQ$27,COLUMN('BIFUbC-LPG-propane-or-butane'!H$1),FALSE)=0,1,VLOOKUP('BIFUbC-LPG-propane-or-butane'!$A18,'LPG propane or butane'!$A$2:$AQ$28,COLUMN('LPG propane or butane'!H$2),FALSE)/VLOOKUP('BIFUbC-LPG-propane-or-butane'!$A18,'BIFUbC-LPG-propane-or-butane'!$A$1:$AQ$27,COLUMN('BIFUbC-LPG-propane-or-butane'!H$1),FALSE))</f>
        <v>1</v>
      </c>
      <c r="I18">
        <f>IF(VLOOKUP('BIFUbC-LPG-propane-or-butane'!$A18,'BIFUbC-LPG-propane-or-butane'!$A$1:$AQ$27,COLUMN('BIFUbC-LPG-propane-or-butane'!I$1),FALSE)=0,1,VLOOKUP('BIFUbC-LPG-propane-or-butane'!$A18,'LPG propane or butane'!$A$2:$AQ$28,COLUMN('LPG propane or butane'!I$2),FALSE)/VLOOKUP('BIFUbC-LPG-propane-or-butane'!$A18,'BIFUbC-LPG-propane-or-butane'!$A$1:$AQ$27,COLUMN('BIFUbC-LPG-propane-or-butane'!I$1),FALSE))</f>
        <v>1</v>
      </c>
      <c r="J18">
        <f>IF(VLOOKUP('BIFUbC-LPG-propane-or-butane'!$A18,'BIFUbC-LPG-propane-or-butane'!$A$1:$AQ$27,COLUMN('BIFUbC-LPG-propane-or-butane'!J$1),FALSE)=0,1,VLOOKUP('BIFUbC-LPG-propane-or-butane'!$A18,'LPG propane or butane'!$A$2:$AQ$28,COLUMN('LPG propane or butane'!J$2),FALSE)/VLOOKUP('BIFUbC-LPG-propane-or-butane'!$A18,'BIFUbC-LPG-propane-or-butane'!$A$1:$AQ$27,COLUMN('BIFUbC-LPG-propane-or-butane'!J$1),FALSE))</f>
        <v>1</v>
      </c>
      <c r="K18">
        <f>IF(VLOOKUP('BIFUbC-LPG-propane-or-butane'!$A18,'BIFUbC-LPG-propane-or-butane'!$A$1:$AQ$27,COLUMN('BIFUbC-LPG-propane-or-butane'!K$1),FALSE)=0,1,VLOOKUP('BIFUbC-LPG-propane-or-butane'!$A18,'LPG propane or butane'!$A$2:$AQ$28,COLUMN('LPG propane or butane'!K$2),FALSE)/VLOOKUP('BIFUbC-LPG-propane-or-butane'!$A18,'BIFUbC-LPG-propane-or-butane'!$A$1:$AQ$27,COLUMN('BIFUbC-LPG-propane-or-butane'!K$1),FALSE))</f>
        <v>1</v>
      </c>
      <c r="L18">
        <f>IF(VLOOKUP('BIFUbC-LPG-propane-or-butane'!$A18,'BIFUbC-LPG-propane-or-butane'!$A$1:$AQ$27,COLUMN('BIFUbC-LPG-propane-or-butane'!L$1),FALSE)=0,1,VLOOKUP('BIFUbC-LPG-propane-or-butane'!$A18,'LPG propane or butane'!$A$2:$AQ$28,COLUMN('LPG propane or butane'!L$2),FALSE)/VLOOKUP('BIFUbC-LPG-propane-or-butane'!$A18,'BIFUbC-LPG-propane-or-butane'!$A$1:$AQ$27,COLUMN('BIFUbC-LPG-propane-or-butane'!L$1),FALSE))</f>
        <v>1</v>
      </c>
      <c r="M18">
        <f>IF(VLOOKUP('BIFUbC-LPG-propane-or-butane'!$A18,'BIFUbC-LPG-propane-or-butane'!$A$1:$AQ$27,COLUMN('BIFUbC-LPG-propane-or-butane'!M$1),FALSE)=0,1,VLOOKUP('BIFUbC-LPG-propane-or-butane'!$A18,'LPG propane or butane'!$A$2:$AQ$28,COLUMN('LPG propane or butane'!M$2),FALSE)/VLOOKUP('BIFUbC-LPG-propane-or-butane'!$A18,'BIFUbC-LPG-propane-or-butane'!$A$1:$AQ$27,COLUMN('BIFUbC-LPG-propane-or-butane'!M$1),FALSE))</f>
        <v>1</v>
      </c>
      <c r="N18">
        <f>IF(VLOOKUP('BIFUbC-LPG-propane-or-butane'!$A18,'BIFUbC-LPG-propane-or-butane'!$A$1:$AQ$27,COLUMN('BIFUbC-LPG-propane-or-butane'!N$1),FALSE)=0,1,VLOOKUP('BIFUbC-LPG-propane-or-butane'!$A18,'LPG propane or butane'!$A$2:$AQ$28,COLUMN('LPG propane or butane'!N$2),FALSE)/VLOOKUP('BIFUbC-LPG-propane-or-butane'!$A18,'BIFUbC-LPG-propane-or-butane'!$A$1:$AQ$27,COLUMN('BIFUbC-LPG-propane-or-butane'!N$1),FALSE))</f>
        <v>1</v>
      </c>
      <c r="O18">
        <f>IF(VLOOKUP('BIFUbC-LPG-propane-or-butane'!$A18,'BIFUbC-LPG-propane-or-butane'!$A$1:$AQ$27,COLUMN('BIFUbC-LPG-propane-or-butane'!O$1),FALSE)=0,1,VLOOKUP('BIFUbC-LPG-propane-or-butane'!$A18,'LPG propane or butane'!$A$2:$AQ$28,COLUMN('LPG propane or butane'!O$2),FALSE)/VLOOKUP('BIFUbC-LPG-propane-or-butane'!$A18,'BIFUbC-LPG-propane-or-butane'!$A$1:$AQ$27,COLUMN('BIFUbC-LPG-propane-or-butane'!O$1),FALSE))</f>
        <v>1</v>
      </c>
      <c r="P18">
        <f>IF(VLOOKUP('BIFUbC-LPG-propane-or-butane'!$A18,'BIFUbC-LPG-propane-or-butane'!$A$1:$AQ$27,COLUMN('BIFUbC-LPG-propane-or-butane'!P$1),FALSE)=0,1,VLOOKUP('BIFUbC-LPG-propane-or-butane'!$A18,'LPG propane or butane'!$A$2:$AQ$28,COLUMN('LPG propane or butane'!P$2),FALSE)/VLOOKUP('BIFUbC-LPG-propane-or-butane'!$A18,'BIFUbC-LPG-propane-or-butane'!$A$1:$AQ$27,COLUMN('BIFUbC-LPG-propane-or-butane'!P$1),FALSE))</f>
        <v>1</v>
      </c>
      <c r="Q18">
        <f>IF(VLOOKUP('BIFUbC-LPG-propane-or-butane'!$A18,'BIFUbC-LPG-propane-or-butane'!$A$1:$AQ$27,COLUMN('BIFUbC-LPG-propane-or-butane'!Q$1),FALSE)=0,1,VLOOKUP('BIFUbC-LPG-propane-or-butane'!$A18,'LPG propane or butane'!$A$2:$AQ$28,COLUMN('LPG propane or butane'!Q$2),FALSE)/VLOOKUP('BIFUbC-LPG-propane-or-butane'!$A18,'BIFUbC-LPG-propane-or-butane'!$A$1:$AQ$27,COLUMN('BIFUbC-LPG-propane-or-butane'!Q$1),FALSE))</f>
        <v>1</v>
      </c>
      <c r="R18">
        <f>IF(VLOOKUP('BIFUbC-LPG-propane-or-butane'!$A18,'BIFUbC-LPG-propane-or-butane'!$A$1:$AQ$27,COLUMN('BIFUbC-LPG-propane-or-butane'!R$1),FALSE)=0,1,VLOOKUP('BIFUbC-LPG-propane-or-butane'!$A18,'LPG propane or butane'!$A$2:$AQ$28,COLUMN('LPG propane or butane'!R$2),FALSE)/VLOOKUP('BIFUbC-LPG-propane-or-butane'!$A18,'BIFUbC-LPG-propane-or-butane'!$A$1:$AQ$27,COLUMN('BIFUbC-LPG-propane-or-butane'!R$1),FALSE))</f>
        <v>1</v>
      </c>
      <c r="S18">
        <f>IF(VLOOKUP('BIFUbC-LPG-propane-or-butane'!$A18,'BIFUbC-LPG-propane-or-butane'!$A$1:$AQ$27,COLUMN('BIFUbC-LPG-propane-or-butane'!S$1),FALSE)=0,1,VLOOKUP('BIFUbC-LPG-propane-or-butane'!$A18,'LPG propane or butane'!$A$2:$AQ$28,COLUMN('LPG propane or butane'!S$2),FALSE)/VLOOKUP('BIFUbC-LPG-propane-or-butane'!$A18,'BIFUbC-LPG-propane-or-butane'!$A$1:$AQ$27,COLUMN('BIFUbC-LPG-propane-or-butane'!S$1),FALSE))</f>
        <v>1</v>
      </c>
      <c r="T18">
        <f>IF(VLOOKUP('BIFUbC-LPG-propane-or-butane'!$A18,'BIFUbC-LPG-propane-or-butane'!$A$1:$AQ$27,COLUMN('BIFUbC-LPG-propane-or-butane'!T$1),FALSE)=0,1,VLOOKUP('BIFUbC-LPG-propane-or-butane'!$A18,'LPG propane or butane'!$A$2:$AQ$28,COLUMN('LPG propane or butane'!T$2),FALSE)/VLOOKUP('BIFUbC-LPG-propane-or-butane'!$A18,'BIFUbC-LPG-propane-or-butane'!$A$1:$AQ$27,COLUMN('BIFUbC-LPG-propane-or-butane'!T$1),FALSE))</f>
        <v>1</v>
      </c>
      <c r="U18">
        <f>IF(VLOOKUP('BIFUbC-LPG-propane-or-butane'!$A18,'BIFUbC-LPG-propane-or-butane'!$A$1:$AQ$27,COLUMN('BIFUbC-LPG-propane-or-butane'!U$1),FALSE)=0,1,VLOOKUP('BIFUbC-LPG-propane-or-butane'!$A18,'LPG propane or butane'!$A$2:$AQ$28,COLUMN('LPG propane or butane'!U$2),FALSE)/VLOOKUP('BIFUbC-LPG-propane-or-butane'!$A18,'BIFUbC-LPG-propane-or-butane'!$A$1:$AQ$27,COLUMN('BIFUbC-LPG-propane-or-butane'!U$1),FALSE))</f>
        <v>1</v>
      </c>
      <c r="V18">
        <f>IF(VLOOKUP('BIFUbC-LPG-propane-or-butane'!$A18,'BIFUbC-LPG-propane-or-butane'!$A$1:$AQ$27,COLUMN('BIFUbC-LPG-propane-or-butane'!V$1),FALSE)=0,1,VLOOKUP('BIFUbC-LPG-propane-or-butane'!$A18,'LPG propane or butane'!$A$2:$AQ$28,COLUMN('LPG propane or butane'!V$2),FALSE)/VLOOKUP('BIFUbC-LPG-propane-or-butane'!$A18,'BIFUbC-LPG-propane-or-butane'!$A$1:$AQ$27,COLUMN('BIFUbC-LPG-propane-or-butane'!V$1),FALSE))</f>
        <v>1</v>
      </c>
      <c r="W18">
        <f>IF(VLOOKUP('BIFUbC-LPG-propane-or-butane'!$A18,'BIFUbC-LPG-propane-or-butane'!$A$1:$AQ$27,COLUMN('BIFUbC-LPG-propane-or-butane'!W$1),FALSE)=0,1,VLOOKUP('BIFUbC-LPG-propane-or-butane'!$A18,'LPG propane or butane'!$A$2:$AQ$28,COLUMN('LPG propane or butane'!W$2),FALSE)/VLOOKUP('BIFUbC-LPG-propane-or-butane'!$A18,'BIFUbC-LPG-propane-or-butane'!$A$1:$AQ$27,COLUMN('BIFUbC-LPG-propane-or-butane'!W$1),FALSE))</f>
        <v>1</v>
      </c>
      <c r="X18">
        <f>IF(VLOOKUP('BIFUbC-LPG-propane-or-butane'!$A18,'BIFUbC-LPG-propane-or-butane'!$A$1:$AQ$27,COLUMN('BIFUbC-LPG-propane-or-butane'!X$1),FALSE)=0,1,VLOOKUP('BIFUbC-LPG-propane-or-butane'!$A18,'LPG propane or butane'!$A$2:$AQ$28,COLUMN('LPG propane or butane'!X$2),FALSE)/VLOOKUP('BIFUbC-LPG-propane-or-butane'!$A18,'BIFUbC-LPG-propane-or-butane'!$A$1:$AQ$27,COLUMN('BIFUbC-LPG-propane-or-butane'!X$1),FALSE))</f>
        <v>1</v>
      </c>
      <c r="Y18">
        <f>IF(VLOOKUP('BIFUbC-LPG-propane-or-butane'!$A18,'BIFUbC-LPG-propane-or-butane'!$A$1:$AQ$27,COLUMN('BIFUbC-LPG-propane-or-butane'!Y$1),FALSE)=0,1,VLOOKUP('BIFUbC-LPG-propane-or-butane'!$A18,'LPG propane or butane'!$A$2:$AQ$28,COLUMN('LPG propane or butane'!Y$2),FALSE)/VLOOKUP('BIFUbC-LPG-propane-or-butane'!$A18,'BIFUbC-LPG-propane-or-butane'!$A$1:$AQ$27,COLUMN('BIFUbC-LPG-propane-or-butane'!Y$1),FALSE))</f>
        <v>1</v>
      </c>
      <c r="Z18">
        <f>IF(VLOOKUP('BIFUbC-LPG-propane-or-butane'!$A18,'BIFUbC-LPG-propane-or-butane'!$A$1:$AQ$27,COLUMN('BIFUbC-LPG-propane-or-butane'!Z$1),FALSE)=0,1,VLOOKUP('BIFUbC-LPG-propane-or-butane'!$A18,'LPG propane or butane'!$A$2:$AQ$28,COLUMN('LPG propane or butane'!Z$2),FALSE)/VLOOKUP('BIFUbC-LPG-propane-or-butane'!$A18,'BIFUbC-LPG-propane-or-butane'!$A$1:$AQ$27,COLUMN('BIFUbC-LPG-propane-or-butane'!Z$1),FALSE))</f>
        <v>1</v>
      </c>
      <c r="AA18">
        <f>IF(VLOOKUP('BIFUbC-LPG-propane-or-butane'!$A18,'BIFUbC-LPG-propane-or-butane'!$A$1:$AQ$27,COLUMN('BIFUbC-LPG-propane-or-butane'!AA$1),FALSE)=0,1,VLOOKUP('BIFUbC-LPG-propane-or-butane'!$A18,'LPG propane or butane'!$A$2:$AQ$28,COLUMN('LPG propane or butane'!AA$2),FALSE)/VLOOKUP('BIFUbC-LPG-propane-or-butane'!$A18,'BIFUbC-LPG-propane-or-butane'!$A$1:$AQ$27,COLUMN('BIFUbC-LPG-propane-or-butane'!AA$1),FALSE))</f>
        <v>1</v>
      </c>
      <c r="AB18">
        <f>IF(VLOOKUP('BIFUbC-LPG-propane-or-butane'!$A18,'BIFUbC-LPG-propane-or-butane'!$A$1:$AQ$27,COLUMN('BIFUbC-LPG-propane-or-butane'!AB$1),FALSE)=0,1,VLOOKUP('BIFUbC-LPG-propane-or-butane'!$A18,'LPG propane or butane'!$A$2:$AQ$28,COLUMN('LPG propane or butane'!AB$2),FALSE)/VLOOKUP('BIFUbC-LPG-propane-or-butane'!$A18,'BIFUbC-LPG-propane-or-butane'!$A$1:$AQ$27,COLUMN('BIFUbC-LPG-propane-or-butane'!AB$1),FALSE))</f>
        <v>1</v>
      </c>
      <c r="AC18">
        <f>IF(VLOOKUP('BIFUbC-LPG-propane-or-butane'!$A18,'BIFUbC-LPG-propane-or-butane'!$A$1:$AQ$27,COLUMN('BIFUbC-LPG-propane-or-butane'!AC$1),FALSE)=0,1,VLOOKUP('BIFUbC-LPG-propane-or-butane'!$A18,'LPG propane or butane'!$A$2:$AQ$28,COLUMN('LPG propane or butane'!AC$2),FALSE)/VLOOKUP('BIFUbC-LPG-propane-or-butane'!$A18,'BIFUbC-LPG-propane-or-butane'!$A$1:$AQ$27,COLUMN('BIFUbC-LPG-propane-or-butane'!AC$1),FALSE))</f>
        <v>1</v>
      </c>
      <c r="AD18">
        <f>IF(VLOOKUP('BIFUbC-LPG-propane-or-butane'!$A18,'BIFUbC-LPG-propane-or-butane'!$A$1:$AQ$27,COLUMN('BIFUbC-LPG-propane-or-butane'!AD$1),FALSE)=0,1,VLOOKUP('BIFUbC-LPG-propane-or-butane'!$A18,'LPG propane or butane'!$A$2:$AQ$28,COLUMN('LPG propane or butane'!AD$2),FALSE)/VLOOKUP('BIFUbC-LPG-propane-or-butane'!$A18,'BIFUbC-LPG-propane-or-butane'!$A$1:$AQ$27,COLUMN('BIFUbC-LPG-propane-or-butane'!AD$1),FALSE))</f>
        <v>1</v>
      </c>
      <c r="AE18">
        <f>IF(VLOOKUP('BIFUbC-LPG-propane-or-butane'!$A18,'BIFUbC-LPG-propane-or-butane'!$A$1:$AQ$27,COLUMN('BIFUbC-LPG-propane-or-butane'!AE$1),FALSE)=0,1,VLOOKUP('BIFUbC-LPG-propane-or-butane'!$A18,'LPG propane or butane'!$A$2:$AQ$28,COLUMN('LPG propane or butane'!AE$2),FALSE)/VLOOKUP('BIFUbC-LPG-propane-or-butane'!$A18,'BIFUbC-LPG-propane-or-butane'!$A$1:$AQ$27,COLUMN('BIFUbC-LPG-propane-or-butane'!AE$1),FALSE))</f>
        <v>1</v>
      </c>
      <c r="AF18">
        <f>IF(VLOOKUP('BIFUbC-LPG-propane-or-butane'!$A18,'BIFUbC-LPG-propane-or-butane'!$A$1:$AQ$27,COLUMN('BIFUbC-LPG-propane-or-butane'!AF$1),FALSE)=0,1,VLOOKUP('BIFUbC-LPG-propane-or-butane'!$A18,'LPG propane or butane'!$A$2:$AQ$28,COLUMN('LPG propane or butane'!AF$2),FALSE)/VLOOKUP('BIFUbC-LPG-propane-or-butane'!$A18,'BIFUbC-LPG-propane-or-butane'!$A$1:$AQ$27,COLUMN('BIFUbC-LPG-propane-or-butane'!AF$1),FALSE))</f>
        <v>1</v>
      </c>
      <c r="AG18">
        <f>IF(VLOOKUP('BIFUbC-LPG-propane-or-butane'!$A18,'BIFUbC-LPG-propane-or-butane'!$A$1:$AQ$27,COLUMN('BIFUbC-LPG-propane-or-butane'!AG$1),FALSE)=0,1,VLOOKUP('BIFUbC-LPG-propane-or-butane'!$A18,'LPG propane or butane'!$A$2:$AQ$28,COLUMN('LPG propane or butane'!AG$2),FALSE)/VLOOKUP('BIFUbC-LPG-propane-or-butane'!$A18,'BIFUbC-LPG-propane-or-butane'!$A$1:$AQ$27,COLUMN('BIFUbC-LPG-propane-or-butane'!AG$1),FALSE))</f>
        <v>1</v>
      </c>
      <c r="AH18">
        <f>IF(VLOOKUP('BIFUbC-LPG-propane-or-butane'!$A18,'BIFUbC-LPG-propane-or-butane'!$A$1:$AQ$27,COLUMN('BIFUbC-LPG-propane-or-butane'!AH$1),FALSE)=0,1,VLOOKUP('BIFUbC-LPG-propane-or-butane'!$A18,'LPG propane or butane'!$A$2:$AQ$28,COLUMN('LPG propane or butane'!AH$2),FALSE)/VLOOKUP('BIFUbC-LPG-propane-or-butane'!$A18,'BIFUbC-LPG-propane-or-butane'!$A$1:$AQ$27,COLUMN('BIFUbC-LPG-propane-or-butane'!AH$1),FALSE))</f>
        <v>1</v>
      </c>
      <c r="AI18">
        <f>IF(VLOOKUP('BIFUbC-LPG-propane-or-butane'!$A18,'BIFUbC-LPG-propane-or-butane'!$A$1:$AQ$27,COLUMN('BIFUbC-LPG-propane-or-butane'!AI$1),FALSE)=0,1,VLOOKUP('BIFUbC-LPG-propane-or-butane'!$A18,'LPG propane or butane'!$A$2:$AQ$28,COLUMN('LPG propane or butane'!AI$2),FALSE)/VLOOKUP('BIFUbC-LPG-propane-or-butane'!$A18,'BIFUbC-LPG-propane-or-butane'!$A$1:$AQ$27,COLUMN('BIFUbC-LPG-propane-or-butane'!AI$1),FALSE))</f>
        <v>1</v>
      </c>
      <c r="AJ18">
        <f>IF(VLOOKUP('BIFUbC-LPG-propane-or-butane'!$A18,'BIFUbC-LPG-propane-or-butane'!$A$1:$AQ$27,COLUMN('BIFUbC-LPG-propane-or-butane'!AJ$1),FALSE)=0,1,VLOOKUP('BIFUbC-LPG-propane-or-butane'!$A18,'LPG propane or butane'!$A$2:$AQ$28,COLUMN('LPG propane or butane'!AJ$2),FALSE)/VLOOKUP('BIFUbC-LPG-propane-or-butane'!$A18,'BIFUbC-LPG-propane-or-butane'!$A$1:$AQ$27,COLUMN('BIFUbC-LPG-propane-or-butane'!AJ$1),FALSE))</f>
        <v>1</v>
      </c>
      <c r="AK18">
        <f>IF(VLOOKUP('BIFUbC-LPG-propane-or-butane'!$A18,'BIFUbC-LPG-propane-or-butane'!$A$1:$AQ$27,COLUMN('BIFUbC-LPG-propane-or-butane'!AK$1),FALSE)=0,1,VLOOKUP('BIFUbC-LPG-propane-or-butane'!$A18,'LPG propane or butane'!$A$2:$AQ$28,COLUMN('LPG propane or butane'!AK$2),FALSE)/VLOOKUP('BIFUbC-LPG-propane-or-butane'!$A18,'BIFUbC-LPG-propane-or-butane'!$A$1:$AQ$27,COLUMN('BIFUbC-LPG-propane-or-butane'!AK$1),FALSE))</f>
        <v>1</v>
      </c>
      <c r="AL18">
        <f>IF(VLOOKUP('BIFUbC-LPG-propane-or-butane'!$A18,'BIFUbC-LPG-propane-or-butane'!$A$1:$AQ$27,COLUMN('BIFUbC-LPG-propane-or-butane'!AL$1),FALSE)=0,1,VLOOKUP('BIFUbC-LPG-propane-or-butane'!$A18,'LPG propane or butane'!$A$2:$AQ$28,COLUMN('LPG propane or butane'!AL$2),FALSE)/VLOOKUP('BIFUbC-LPG-propane-or-butane'!$A18,'BIFUbC-LPG-propane-or-butane'!$A$1:$AQ$27,COLUMN('BIFUbC-LPG-propane-or-butane'!AL$1),FALSE))</f>
        <v>1</v>
      </c>
      <c r="AM18">
        <f>IF(VLOOKUP('BIFUbC-LPG-propane-or-butane'!$A18,'BIFUbC-LPG-propane-or-butane'!$A$1:$AQ$27,COLUMN('BIFUbC-LPG-propane-or-butane'!AM$1),FALSE)=0,1,VLOOKUP('BIFUbC-LPG-propane-or-butane'!$A18,'LPG propane or butane'!$A$2:$AQ$28,COLUMN('LPG propane or butane'!AM$2),FALSE)/VLOOKUP('BIFUbC-LPG-propane-or-butane'!$A18,'BIFUbC-LPG-propane-or-butane'!$A$1:$AQ$27,COLUMN('BIFUbC-LPG-propane-or-butane'!AM$1),FALSE))</f>
        <v>1</v>
      </c>
      <c r="AN18">
        <f>IF(VLOOKUP('BIFUbC-LPG-propane-or-butane'!$A18,'BIFUbC-LPG-propane-or-butane'!$A$1:$AQ$27,COLUMN('BIFUbC-LPG-propane-or-butane'!AN$1),FALSE)=0,1,VLOOKUP('BIFUbC-LPG-propane-or-butane'!$A18,'LPG propane or butane'!$A$2:$AQ$28,COLUMN('LPG propane or butane'!AN$2),FALSE)/VLOOKUP('BIFUbC-LPG-propane-or-butane'!$A18,'BIFUbC-LPG-propane-or-butane'!$A$1:$AQ$27,COLUMN('BIFUbC-LPG-propane-or-butane'!AN$1),FALSE))</f>
        <v>1</v>
      </c>
      <c r="AO18">
        <f>IF(VLOOKUP('BIFUbC-LPG-propane-or-butane'!$A18,'BIFUbC-LPG-propane-or-butane'!$A$1:$AQ$27,COLUMN('BIFUbC-LPG-propane-or-butane'!AO$1),FALSE)=0,1,VLOOKUP('BIFUbC-LPG-propane-or-butane'!$A18,'LPG propane or butane'!$A$2:$AQ$28,COLUMN('LPG propane or butane'!AO$2),FALSE)/VLOOKUP('BIFUbC-LPG-propane-or-butane'!$A18,'BIFUbC-LPG-propane-or-butane'!$A$1:$AQ$27,COLUMN('BIFUbC-LPG-propane-or-butane'!AO$1),FALSE))</f>
        <v>1</v>
      </c>
      <c r="AP18">
        <f>IF(VLOOKUP('BIFUbC-LPG-propane-or-butane'!$A18,'BIFUbC-LPG-propane-or-butane'!$A$1:$AQ$27,COLUMN('BIFUbC-LPG-propane-or-butane'!AP$1),FALSE)=0,1,VLOOKUP('BIFUbC-LPG-propane-or-butane'!$A18,'LPG propane or butane'!$A$2:$AQ$28,COLUMN('LPG propane or butane'!AP$2),FALSE)/VLOOKUP('BIFUbC-LPG-propane-or-butane'!$A18,'BIFUbC-LPG-propane-or-butane'!$A$1:$AQ$27,COLUMN('BIFUbC-LPG-propane-or-butane'!AP$1),FALSE))</f>
        <v>1</v>
      </c>
      <c r="AQ18">
        <f>IF(VLOOKUP('BIFUbC-LPG-propane-or-butane'!$A18,'BIFUbC-LPG-propane-or-butane'!$A$1:$AQ$27,COLUMN('BIFUbC-LPG-propane-or-butane'!AQ$1),FALSE)=0,1,VLOOKUP('BIFUbC-LPG-propane-or-butane'!$A18,'LPG propane or butane'!$A$2:$AQ$28,COLUMN('LPG propane or butane'!AQ$2),FALSE)/VLOOKUP('BIFUbC-LPG-propane-or-butane'!$A18,'BIFUbC-LPG-propane-or-butane'!$A$1:$AQ$27,COLUMN('BIFUbC-LPG-propane-or-butane'!AQ$1),FALSE))</f>
        <v>1</v>
      </c>
    </row>
    <row r="19" spans="1:43">
      <c r="A19" s="37" t="s">
        <v>632</v>
      </c>
      <c r="B19">
        <f>IF(VLOOKUP('BIFUbC-LPG-propane-or-butane'!$A19,'BIFUbC-LPG-propane-or-butane'!$A$1:$AQ$27,COLUMN('BIFUbC-LPG-propane-or-butane'!B$1),FALSE)=0,1,VLOOKUP('BIFUbC-LPG-propane-or-butane'!$A19,'LPG propane or butane'!$A$2:$AQ$28,COLUMN('LPG propane or butane'!B$2),FALSE)/VLOOKUP('BIFUbC-LPG-propane-or-butane'!$A19,'BIFUbC-LPG-propane-or-butane'!$A$1:$AQ$27,COLUMN('BIFUbC-LPG-propane-or-butane'!B$1),FALSE))</f>
        <v>1</v>
      </c>
      <c r="C19">
        <f>IF(VLOOKUP('BIFUbC-LPG-propane-or-butane'!$A19,'BIFUbC-LPG-propane-or-butane'!$A$1:$AQ$27,COLUMN('BIFUbC-LPG-propane-or-butane'!C$1),FALSE)=0,1,VLOOKUP('BIFUbC-LPG-propane-or-butane'!$A19,'LPG propane or butane'!$A$2:$AQ$28,COLUMN('LPG propane or butane'!C$2),FALSE)/VLOOKUP('BIFUbC-LPG-propane-or-butane'!$A19,'BIFUbC-LPG-propane-or-butane'!$A$1:$AQ$27,COLUMN('BIFUbC-LPG-propane-or-butane'!C$1),FALSE))</f>
        <v>1</v>
      </c>
      <c r="D19">
        <f>IF(VLOOKUP('BIFUbC-LPG-propane-or-butane'!$A19,'BIFUbC-LPG-propane-or-butane'!$A$1:$AQ$27,COLUMN('BIFUbC-LPG-propane-or-butane'!D$1),FALSE)=0,1,VLOOKUP('BIFUbC-LPG-propane-or-butane'!$A19,'LPG propane or butane'!$A$2:$AQ$28,COLUMN('LPG propane or butane'!D$2),FALSE)/VLOOKUP('BIFUbC-LPG-propane-or-butane'!$A19,'BIFUbC-LPG-propane-or-butane'!$A$1:$AQ$27,COLUMN('BIFUbC-LPG-propane-or-butane'!D$1),FALSE))</f>
        <v>1</v>
      </c>
      <c r="E19">
        <f>IF(VLOOKUP('BIFUbC-LPG-propane-or-butane'!$A19,'BIFUbC-LPG-propane-or-butane'!$A$1:$AQ$27,COLUMN('BIFUbC-LPG-propane-or-butane'!E$1),FALSE)=0,1,VLOOKUP('BIFUbC-LPG-propane-or-butane'!$A19,'LPG propane or butane'!$A$2:$AQ$28,COLUMN('LPG propane or butane'!E$2),FALSE)/VLOOKUP('BIFUbC-LPG-propane-or-butane'!$A19,'BIFUbC-LPG-propane-or-butane'!$A$1:$AQ$27,COLUMN('BIFUbC-LPG-propane-or-butane'!E$1),FALSE))</f>
        <v>1</v>
      </c>
      <c r="F19">
        <f>IF(VLOOKUP('BIFUbC-LPG-propane-or-butane'!$A19,'BIFUbC-LPG-propane-or-butane'!$A$1:$AQ$27,COLUMN('BIFUbC-LPG-propane-or-butane'!F$1),FALSE)=0,1,VLOOKUP('BIFUbC-LPG-propane-or-butane'!$A19,'LPG propane or butane'!$A$2:$AQ$28,COLUMN('LPG propane or butane'!F$2),FALSE)/VLOOKUP('BIFUbC-LPG-propane-or-butane'!$A19,'BIFUbC-LPG-propane-or-butane'!$A$1:$AQ$27,COLUMN('BIFUbC-LPG-propane-or-butane'!F$1),FALSE))</f>
        <v>1</v>
      </c>
      <c r="G19">
        <f>IF(VLOOKUP('BIFUbC-LPG-propane-or-butane'!$A19,'BIFUbC-LPG-propane-or-butane'!$A$1:$AQ$27,COLUMN('BIFUbC-LPG-propane-or-butane'!G$1),FALSE)=0,1,VLOOKUP('BIFUbC-LPG-propane-or-butane'!$A19,'LPG propane or butane'!$A$2:$AQ$28,COLUMN('LPG propane or butane'!G$2),FALSE)/VLOOKUP('BIFUbC-LPG-propane-or-butane'!$A19,'BIFUbC-LPG-propane-or-butane'!$A$1:$AQ$27,COLUMN('BIFUbC-LPG-propane-or-butane'!G$1),FALSE))</f>
        <v>1</v>
      </c>
      <c r="H19">
        <f>IF(VLOOKUP('BIFUbC-LPG-propane-or-butane'!$A19,'BIFUbC-LPG-propane-or-butane'!$A$1:$AQ$27,COLUMN('BIFUbC-LPG-propane-or-butane'!H$1),FALSE)=0,1,VLOOKUP('BIFUbC-LPG-propane-or-butane'!$A19,'LPG propane or butane'!$A$2:$AQ$28,COLUMN('LPG propane or butane'!H$2),FALSE)/VLOOKUP('BIFUbC-LPG-propane-or-butane'!$A19,'BIFUbC-LPG-propane-or-butane'!$A$1:$AQ$27,COLUMN('BIFUbC-LPG-propane-or-butane'!H$1),FALSE))</f>
        <v>1</v>
      </c>
      <c r="I19">
        <f>IF(VLOOKUP('BIFUbC-LPG-propane-or-butane'!$A19,'BIFUbC-LPG-propane-or-butane'!$A$1:$AQ$27,COLUMN('BIFUbC-LPG-propane-or-butane'!I$1),FALSE)=0,1,VLOOKUP('BIFUbC-LPG-propane-or-butane'!$A19,'LPG propane or butane'!$A$2:$AQ$28,COLUMN('LPG propane or butane'!I$2),FALSE)/VLOOKUP('BIFUbC-LPG-propane-or-butane'!$A19,'BIFUbC-LPG-propane-or-butane'!$A$1:$AQ$27,COLUMN('BIFUbC-LPG-propane-or-butane'!I$1),FALSE))</f>
        <v>1</v>
      </c>
      <c r="J19">
        <f>IF(VLOOKUP('BIFUbC-LPG-propane-or-butane'!$A19,'BIFUbC-LPG-propane-or-butane'!$A$1:$AQ$27,COLUMN('BIFUbC-LPG-propane-or-butane'!J$1),FALSE)=0,1,VLOOKUP('BIFUbC-LPG-propane-or-butane'!$A19,'LPG propane or butane'!$A$2:$AQ$28,COLUMN('LPG propane or butane'!J$2),FALSE)/VLOOKUP('BIFUbC-LPG-propane-or-butane'!$A19,'BIFUbC-LPG-propane-or-butane'!$A$1:$AQ$27,COLUMN('BIFUbC-LPG-propane-or-butane'!J$1),FALSE))</f>
        <v>1</v>
      </c>
      <c r="K19">
        <f>IF(VLOOKUP('BIFUbC-LPG-propane-or-butane'!$A19,'BIFUbC-LPG-propane-or-butane'!$A$1:$AQ$27,COLUMN('BIFUbC-LPG-propane-or-butane'!K$1),FALSE)=0,1,VLOOKUP('BIFUbC-LPG-propane-or-butane'!$A19,'LPG propane or butane'!$A$2:$AQ$28,COLUMN('LPG propane or butane'!K$2),FALSE)/VLOOKUP('BIFUbC-LPG-propane-or-butane'!$A19,'BIFUbC-LPG-propane-or-butane'!$A$1:$AQ$27,COLUMN('BIFUbC-LPG-propane-or-butane'!K$1),FALSE))</f>
        <v>1</v>
      </c>
      <c r="L19">
        <f>IF(VLOOKUP('BIFUbC-LPG-propane-or-butane'!$A19,'BIFUbC-LPG-propane-or-butane'!$A$1:$AQ$27,COLUMN('BIFUbC-LPG-propane-or-butane'!L$1),FALSE)=0,1,VLOOKUP('BIFUbC-LPG-propane-or-butane'!$A19,'LPG propane or butane'!$A$2:$AQ$28,COLUMN('LPG propane or butane'!L$2),FALSE)/VLOOKUP('BIFUbC-LPG-propane-or-butane'!$A19,'BIFUbC-LPG-propane-or-butane'!$A$1:$AQ$27,COLUMN('BIFUbC-LPG-propane-or-butane'!L$1),FALSE))</f>
        <v>1</v>
      </c>
      <c r="M19">
        <f>IF(VLOOKUP('BIFUbC-LPG-propane-or-butane'!$A19,'BIFUbC-LPG-propane-or-butane'!$A$1:$AQ$27,COLUMN('BIFUbC-LPG-propane-or-butane'!M$1),FALSE)=0,1,VLOOKUP('BIFUbC-LPG-propane-or-butane'!$A19,'LPG propane or butane'!$A$2:$AQ$28,COLUMN('LPG propane or butane'!M$2),FALSE)/VLOOKUP('BIFUbC-LPG-propane-or-butane'!$A19,'BIFUbC-LPG-propane-or-butane'!$A$1:$AQ$27,COLUMN('BIFUbC-LPG-propane-or-butane'!M$1),FALSE))</f>
        <v>1</v>
      </c>
      <c r="N19">
        <f>IF(VLOOKUP('BIFUbC-LPG-propane-or-butane'!$A19,'BIFUbC-LPG-propane-or-butane'!$A$1:$AQ$27,COLUMN('BIFUbC-LPG-propane-or-butane'!N$1),FALSE)=0,1,VLOOKUP('BIFUbC-LPG-propane-or-butane'!$A19,'LPG propane or butane'!$A$2:$AQ$28,COLUMN('LPG propane or butane'!N$2),FALSE)/VLOOKUP('BIFUbC-LPG-propane-or-butane'!$A19,'BIFUbC-LPG-propane-or-butane'!$A$1:$AQ$27,COLUMN('BIFUbC-LPG-propane-or-butane'!N$1),FALSE))</f>
        <v>1</v>
      </c>
      <c r="O19">
        <f>IF(VLOOKUP('BIFUbC-LPG-propane-or-butane'!$A19,'BIFUbC-LPG-propane-or-butane'!$A$1:$AQ$27,COLUMN('BIFUbC-LPG-propane-or-butane'!O$1),FALSE)=0,1,VLOOKUP('BIFUbC-LPG-propane-or-butane'!$A19,'LPG propane or butane'!$A$2:$AQ$28,COLUMN('LPG propane or butane'!O$2),FALSE)/VLOOKUP('BIFUbC-LPG-propane-or-butane'!$A19,'BIFUbC-LPG-propane-or-butane'!$A$1:$AQ$27,COLUMN('BIFUbC-LPG-propane-or-butane'!O$1),FALSE))</f>
        <v>1</v>
      </c>
      <c r="P19">
        <f>IF(VLOOKUP('BIFUbC-LPG-propane-or-butane'!$A19,'BIFUbC-LPG-propane-or-butane'!$A$1:$AQ$27,COLUMN('BIFUbC-LPG-propane-or-butane'!P$1),FALSE)=0,1,VLOOKUP('BIFUbC-LPG-propane-or-butane'!$A19,'LPG propane or butane'!$A$2:$AQ$28,COLUMN('LPG propane or butane'!P$2),FALSE)/VLOOKUP('BIFUbC-LPG-propane-or-butane'!$A19,'BIFUbC-LPG-propane-or-butane'!$A$1:$AQ$27,COLUMN('BIFUbC-LPG-propane-or-butane'!P$1),FALSE))</f>
        <v>1</v>
      </c>
      <c r="Q19">
        <f>IF(VLOOKUP('BIFUbC-LPG-propane-or-butane'!$A19,'BIFUbC-LPG-propane-or-butane'!$A$1:$AQ$27,COLUMN('BIFUbC-LPG-propane-or-butane'!Q$1),FALSE)=0,1,VLOOKUP('BIFUbC-LPG-propane-or-butane'!$A19,'LPG propane or butane'!$A$2:$AQ$28,COLUMN('LPG propane or butane'!Q$2),FALSE)/VLOOKUP('BIFUbC-LPG-propane-or-butane'!$A19,'BIFUbC-LPG-propane-or-butane'!$A$1:$AQ$27,COLUMN('BIFUbC-LPG-propane-or-butane'!Q$1),FALSE))</f>
        <v>1</v>
      </c>
      <c r="R19">
        <f>IF(VLOOKUP('BIFUbC-LPG-propane-or-butane'!$A19,'BIFUbC-LPG-propane-or-butane'!$A$1:$AQ$27,COLUMN('BIFUbC-LPG-propane-or-butane'!R$1),FALSE)=0,1,VLOOKUP('BIFUbC-LPG-propane-or-butane'!$A19,'LPG propane or butane'!$A$2:$AQ$28,COLUMN('LPG propane or butane'!R$2),FALSE)/VLOOKUP('BIFUbC-LPG-propane-or-butane'!$A19,'BIFUbC-LPG-propane-or-butane'!$A$1:$AQ$27,COLUMN('BIFUbC-LPG-propane-or-butane'!R$1),FALSE))</f>
        <v>1</v>
      </c>
      <c r="S19">
        <f>IF(VLOOKUP('BIFUbC-LPG-propane-or-butane'!$A19,'BIFUbC-LPG-propane-or-butane'!$A$1:$AQ$27,COLUMN('BIFUbC-LPG-propane-or-butane'!S$1),FALSE)=0,1,VLOOKUP('BIFUbC-LPG-propane-or-butane'!$A19,'LPG propane or butane'!$A$2:$AQ$28,COLUMN('LPG propane or butane'!S$2),FALSE)/VLOOKUP('BIFUbC-LPG-propane-or-butane'!$A19,'BIFUbC-LPG-propane-or-butane'!$A$1:$AQ$27,COLUMN('BIFUbC-LPG-propane-or-butane'!S$1),FALSE))</f>
        <v>1</v>
      </c>
      <c r="T19">
        <f>IF(VLOOKUP('BIFUbC-LPG-propane-or-butane'!$A19,'BIFUbC-LPG-propane-or-butane'!$A$1:$AQ$27,COLUMN('BIFUbC-LPG-propane-or-butane'!T$1),FALSE)=0,1,VLOOKUP('BIFUbC-LPG-propane-or-butane'!$A19,'LPG propane or butane'!$A$2:$AQ$28,COLUMN('LPG propane or butane'!T$2),FALSE)/VLOOKUP('BIFUbC-LPG-propane-or-butane'!$A19,'BIFUbC-LPG-propane-or-butane'!$A$1:$AQ$27,COLUMN('BIFUbC-LPG-propane-or-butane'!T$1),FALSE))</f>
        <v>1</v>
      </c>
      <c r="U19">
        <f>IF(VLOOKUP('BIFUbC-LPG-propane-or-butane'!$A19,'BIFUbC-LPG-propane-or-butane'!$A$1:$AQ$27,COLUMN('BIFUbC-LPG-propane-or-butane'!U$1),FALSE)=0,1,VLOOKUP('BIFUbC-LPG-propane-or-butane'!$A19,'LPG propane or butane'!$A$2:$AQ$28,COLUMN('LPG propane or butane'!U$2),FALSE)/VLOOKUP('BIFUbC-LPG-propane-or-butane'!$A19,'BIFUbC-LPG-propane-or-butane'!$A$1:$AQ$27,COLUMN('BIFUbC-LPG-propane-or-butane'!U$1),FALSE))</f>
        <v>1</v>
      </c>
      <c r="V19">
        <f>IF(VLOOKUP('BIFUbC-LPG-propane-or-butane'!$A19,'BIFUbC-LPG-propane-or-butane'!$A$1:$AQ$27,COLUMN('BIFUbC-LPG-propane-or-butane'!V$1),FALSE)=0,1,VLOOKUP('BIFUbC-LPG-propane-or-butane'!$A19,'LPG propane or butane'!$A$2:$AQ$28,COLUMN('LPG propane or butane'!V$2),FALSE)/VLOOKUP('BIFUbC-LPG-propane-or-butane'!$A19,'BIFUbC-LPG-propane-or-butane'!$A$1:$AQ$27,COLUMN('BIFUbC-LPG-propane-or-butane'!V$1),FALSE))</f>
        <v>1</v>
      </c>
      <c r="W19">
        <f>IF(VLOOKUP('BIFUbC-LPG-propane-or-butane'!$A19,'BIFUbC-LPG-propane-or-butane'!$A$1:$AQ$27,COLUMN('BIFUbC-LPG-propane-or-butane'!W$1),FALSE)=0,1,VLOOKUP('BIFUbC-LPG-propane-or-butane'!$A19,'LPG propane or butane'!$A$2:$AQ$28,COLUMN('LPG propane or butane'!W$2),FALSE)/VLOOKUP('BIFUbC-LPG-propane-or-butane'!$A19,'BIFUbC-LPG-propane-or-butane'!$A$1:$AQ$27,COLUMN('BIFUbC-LPG-propane-or-butane'!W$1),FALSE))</f>
        <v>1</v>
      </c>
      <c r="X19">
        <f>IF(VLOOKUP('BIFUbC-LPG-propane-or-butane'!$A19,'BIFUbC-LPG-propane-or-butane'!$A$1:$AQ$27,COLUMN('BIFUbC-LPG-propane-or-butane'!X$1),FALSE)=0,1,VLOOKUP('BIFUbC-LPG-propane-or-butane'!$A19,'LPG propane or butane'!$A$2:$AQ$28,COLUMN('LPG propane or butane'!X$2),FALSE)/VLOOKUP('BIFUbC-LPG-propane-or-butane'!$A19,'BIFUbC-LPG-propane-or-butane'!$A$1:$AQ$27,COLUMN('BIFUbC-LPG-propane-or-butane'!X$1),FALSE))</f>
        <v>1</v>
      </c>
      <c r="Y19">
        <f>IF(VLOOKUP('BIFUbC-LPG-propane-or-butane'!$A19,'BIFUbC-LPG-propane-or-butane'!$A$1:$AQ$27,COLUMN('BIFUbC-LPG-propane-or-butane'!Y$1),FALSE)=0,1,VLOOKUP('BIFUbC-LPG-propane-or-butane'!$A19,'LPG propane or butane'!$A$2:$AQ$28,COLUMN('LPG propane or butane'!Y$2),FALSE)/VLOOKUP('BIFUbC-LPG-propane-or-butane'!$A19,'BIFUbC-LPG-propane-or-butane'!$A$1:$AQ$27,COLUMN('BIFUbC-LPG-propane-or-butane'!Y$1),FALSE))</f>
        <v>1</v>
      </c>
      <c r="Z19">
        <f>IF(VLOOKUP('BIFUbC-LPG-propane-or-butane'!$A19,'BIFUbC-LPG-propane-or-butane'!$A$1:$AQ$27,COLUMN('BIFUbC-LPG-propane-or-butane'!Z$1),FALSE)=0,1,VLOOKUP('BIFUbC-LPG-propane-or-butane'!$A19,'LPG propane or butane'!$A$2:$AQ$28,COLUMN('LPG propane or butane'!Z$2),FALSE)/VLOOKUP('BIFUbC-LPG-propane-or-butane'!$A19,'BIFUbC-LPG-propane-or-butane'!$A$1:$AQ$27,COLUMN('BIFUbC-LPG-propane-or-butane'!Z$1),FALSE))</f>
        <v>1</v>
      </c>
      <c r="AA19">
        <f>IF(VLOOKUP('BIFUbC-LPG-propane-or-butane'!$A19,'BIFUbC-LPG-propane-or-butane'!$A$1:$AQ$27,COLUMN('BIFUbC-LPG-propane-or-butane'!AA$1),FALSE)=0,1,VLOOKUP('BIFUbC-LPG-propane-or-butane'!$A19,'LPG propane or butane'!$A$2:$AQ$28,COLUMN('LPG propane or butane'!AA$2),FALSE)/VLOOKUP('BIFUbC-LPG-propane-or-butane'!$A19,'BIFUbC-LPG-propane-or-butane'!$A$1:$AQ$27,COLUMN('BIFUbC-LPG-propane-or-butane'!AA$1),FALSE))</f>
        <v>1</v>
      </c>
      <c r="AB19">
        <f>IF(VLOOKUP('BIFUbC-LPG-propane-or-butane'!$A19,'BIFUbC-LPG-propane-or-butane'!$A$1:$AQ$27,COLUMN('BIFUbC-LPG-propane-or-butane'!AB$1),FALSE)=0,1,VLOOKUP('BIFUbC-LPG-propane-or-butane'!$A19,'LPG propane or butane'!$A$2:$AQ$28,COLUMN('LPG propane or butane'!AB$2),FALSE)/VLOOKUP('BIFUbC-LPG-propane-or-butane'!$A19,'BIFUbC-LPG-propane-or-butane'!$A$1:$AQ$27,COLUMN('BIFUbC-LPG-propane-or-butane'!AB$1),FALSE))</f>
        <v>1</v>
      </c>
      <c r="AC19">
        <f>IF(VLOOKUP('BIFUbC-LPG-propane-or-butane'!$A19,'BIFUbC-LPG-propane-or-butane'!$A$1:$AQ$27,COLUMN('BIFUbC-LPG-propane-or-butane'!AC$1),FALSE)=0,1,VLOOKUP('BIFUbC-LPG-propane-or-butane'!$A19,'LPG propane or butane'!$A$2:$AQ$28,COLUMN('LPG propane or butane'!AC$2),FALSE)/VLOOKUP('BIFUbC-LPG-propane-or-butane'!$A19,'BIFUbC-LPG-propane-or-butane'!$A$1:$AQ$27,COLUMN('BIFUbC-LPG-propane-or-butane'!AC$1),FALSE))</f>
        <v>1</v>
      </c>
      <c r="AD19">
        <f>IF(VLOOKUP('BIFUbC-LPG-propane-or-butane'!$A19,'BIFUbC-LPG-propane-or-butane'!$A$1:$AQ$27,COLUMN('BIFUbC-LPG-propane-or-butane'!AD$1),FALSE)=0,1,VLOOKUP('BIFUbC-LPG-propane-or-butane'!$A19,'LPG propane or butane'!$A$2:$AQ$28,COLUMN('LPG propane or butane'!AD$2),FALSE)/VLOOKUP('BIFUbC-LPG-propane-or-butane'!$A19,'BIFUbC-LPG-propane-or-butane'!$A$1:$AQ$27,COLUMN('BIFUbC-LPG-propane-or-butane'!AD$1),FALSE))</f>
        <v>1</v>
      </c>
      <c r="AE19">
        <f>IF(VLOOKUP('BIFUbC-LPG-propane-or-butane'!$A19,'BIFUbC-LPG-propane-or-butane'!$A$1:$AQ$27,COLUMN('BIFUbC-LPG-propane-or-butane'!AE$1),FALSE)=0,1,VLOOKUP('BIFUbC-LPG-propane-or-butane'!$A19,'LPG propane or butane'!$A$2:$AQ$28,COLUMN('LPG propane or butane'!AE$2),FALSE)/VLOOKUP('BIFUbC-LPG-propane-or-butane'!$A19,'BIFUbC-LPG-propane-or-butane'!$A$1:$AQ$27,COLUMN('BIFUbC-LPG-propane-or-butane'!AE$1),FALSE))</f>
        <v>1</v>
      </c>
      <c r="AF19">
        <f>IF(VLOOKUP('BIFUbC-LPG-propane-or-butane'!$A19,'BIFUbC-LPG-propane-or-butane'!$A$1:$AQ$27,COLUMN('BIFUbC-LPG-propane-or-butane'!AF$1),FALSE)=0,1,VLOOKUP('BIFUbC-LPG-propane-or-butane'!$A19,'LPG propane or butane'!$A$2:$AQ$28,COLUMN('LPG propane or butane'!AF$2),FALSE)/VLOOKUP('BIFUbC-LPG-propane-or-butane'!$A19,'BIFUbC-LPG-propane-or-butane'!$A$1:$AQ$27,COLUMN('BIFUbC-LPG-propane-or-butane'!AF$1),FALSE))</f>
        <v>1</v>
      </c>
      <c r="AG19">
        <f>IF(VLOOKUP('BIFUbC-LPG-propane-or-butane'!$A19,'BIFUbC-LPG-propane-or-butane'!$A$1:$AQ$27,COLUMN('BIFUbC-LPG-propane-or-butane'!AG$1),FALSE)=0,1,VLOOKUP('BIFUbC-LPG-propane-or-butane'!$A19,'LPG propane or butane'!$A$2:$AQ$28,COLUMN('LPG propane or butane'!AG$2),FALSE)/VLOOKUP('BIFUbC-LPG-propane-or-butane'!$A19,'BIFUbC-LPG-propane-or-butane'!$A$1:$AQ$27,COLUMN('BIFUbC-LPG-propane-or-butane'!AG$1),FALSE))</f>
        <v>1</v>
      </c>
      <c r="AH19">
        <f>IF(VLOOKUP('BIFUbC-LPG-propane-or-butane'!$A19,'BIFUbC-LPG-propane-or-butane'!$A$1:$AQ$27,COLUMN('BIFUbC-LPG-propane-or-butane'!AH$1),FALSE)=0,1,VLOOKUP('BIFUbC-LPG-propane-or-butane'!$A19,'LPG propane or butane'!$A$2:$AQ$28,COLUMN('LPG propane or butane'!AH$2),FALSE)/VLOOKUP('BIFUbC-LPG-propane-or-butane'!$A19,'BIFUbC-LPG-propane-or-butane'!$A$1:$AQ$27,COLUMN('BIFUbC-LPG-propane-or-butane'!AH$1),FALSE))</f>
        <v>1</v>
      </c>
      <c r="AI19">
        <f>IF(VLOOKUP('BIFUbC-LPG-propane-or-butane'!$A19,'BIFUbC-LPG-propane-or-butane'!$A$1:$AQ$27,COLUMN('BIFUbC-LPG-propane-or-butane'!AI$1),FALSE)=0,1,VLOOKUP('BIFUbC-LPG-propane-or-butane'!$A19,'LPG propane or butane'!$A$2:$AQ$28,COLUMN('LPG propane or butane'!AI$2),FALSE)/VLOOKUP('BIFUbC-LPG-propane-or-butane'!$A19,'BIFUbC-LPG-propane-or-butane'!$A$1:$AQ$27,COLUMN('BIFUbC-LPG-propane-or-butane'!AI$1),FALSE))</f>
        <v>1</v>
      </c>
      <c r="AJ19">
        <f>IF(VLOOKUP('BIFUbC-LPG-propane-or-butane'!$A19,'BIFUbC-LPG-propane-or-butane'!$A$1:$AQ$27,COLUMN('BIFUbC-LPG-propane-or-butane'!AJ$1),FALSE)=0,1,VLOOKUP('BIFUbC-LPG-propane-or-butane'!$A19,'LPG propane or butane'!$A$2:$AQ$28,COLUMN('LPG propane or butane'!AJ$2),FALSE)/VLOOKUP('BIFUbC-LPG-propane-or-butane'!$A19,'BIFUbC-LPG-propane-or-butane'!$A$1:$AQ$27,COLUMN('BIFUbC-LPG-propane-or-butane'!AJ$1),FALSE))</f>
        <v>1</v>
      </c>
      <c r="AK19">
        <f>IF(VLOOKUP('BIFUbC-LPG-propane-or-butane'!$A19,'BIFUbC-LPG-propane-or-butane'!$A$1:$AQ$27,COLUMN('BIFUbC-LPG-propane-or-butane'!AK$1),FALSE)=0,1,VLOOKUP('BIFUbC-LPG-propane-or-butane'!$A19,'LPG propane or butane'!$A$2:$AQ$28,COLUMN('LPG propane or butane'!AK$2),FALSE)/VLOOKUP('BIFUbC-LPG-propane-or-butane'!$A19,'BIFUbC-LPG-propane-or-butane'!$A$1:$AQ$27,COLUMN('BIFUbC-LPG-propane-or-butane'!AK$1),FALSE))</f>
        <v>1</v>
      </c>
      <c r="AL19">
        <f>IF(VLOOKUP('BIFUbC-LPG-propane-or-butane'!$A19,'BIFUbC-LPG-propane-or-butane'!$A$1:$AQ$27,COLUMN('BIFUbC-LPG-propane-or-butane'!AL$1),FALSE)=0,1,VLOOKUP('BIFUbC-LPG-propane-or-butane'!$A19,'LPG propane or butane'!$A$2:$AQ$28,COLUMN('LPG propane or butane'!AL$2),FALSE)/VLOOKUP('BIFUbC-LPG-propane-or-butane'!$A19,'BIFUbC-LPG-propane-or-butane'!$A$1:$AQ$27,COLUMN('BIFUbC-LPG-propane-or-butane'!AL$1),FALSE))</f>
        <v>1</v>
      </c>
      <c r="AM19">
        <f>IF(VLOOKUP('BIFUbC-LPG-propane-or-butane'!$A19,'BIFUbC-LPG-propane-or-butane'!$A$1:$AQ$27,COLUMN('BIFUbC-LPG-propane-or-butane'!AM$1),FALSE)=0,1,VLOOKUP('BIFUbC-LPG-propane-or-butane'!$A19,'LPG propane or butane'!$A$2:$AQ$28,COLUMN('LPG propane or butane'!AM$2),FALSE)/VLOOKUP('BIFUbC-LPG-propane-or-butane'!$A19,'BIFUbC-LPG-propane-or-butane'!$A$1:$AQ$27,COLUMN('BIFUbC-LPG-propane-or-butane'!AM$1),FALSE))</f>
        <v>1</v>
      </c>
      <c r="AN19">
        <f>IF(VLOOKUP('BIFUbC-LPG-propane-or-butane'!$A19,'BIFUbC-LPG-propane-or-butane'!$A$1:$AQ$27,COLUMN('BIFUbC-LPG-propane-or-butane'!AN$1),FALSE)=0,1,VLOOKUP('BIFUbC-LPG-propane-or-butane'!$A19,'LPG propane or butane'!$A$2:$AQ$28,COLUMN('LPG propane or butane'!AN$2),FALSE)/VLOOKUP('BIFUbC-LPG-propane-or-butane'!$A19,'BIFUbC-LPG-propane-or-butane'!$A$1:$AQ$27,COLUMN('BIFUbC-LPG-propane-or-butane'!AN$1),FALSE))</f>
        <v>1</v>
      </c>
      <c r="AO19">
        <f>IF(VLOOKUP('BIFUbC-LPG-propane-or-butane'!$A19,'BIFUbC-LPG-propane-or-butane'!$A$1:$AQ$27,COLUMN('BIFUbC-LPG-propane-or-butane'!AO$1),FALSE)=0,1,VLOOKUP('BIFUbC-LPG-propane-or-butane'!$A19,'LPG propane or butane'!$A$2:$AQ$28,COLUMN('LPG propane or butane'!AO$2),FALSE)/VLOOKUP('BIFUbC-LPG-propane-or-butane'!$A19,'BIFUbC-LPG-propane-or-butane'!$A$1:$AQ$27,COLUMN('BIFUbC-LPG-propane-or-butane'!AO$1),FALSE))</f>
        <v>1</v>
      </c>
      <c r="AP19">
        <f>IF(VLOOKUP('BIFUbC-LPG-propane-or-butane'!$A19,'BIFUbC-LPG-propane-or-butane'!$A$1:$AQ$27,COLUMN('BIFUbC-LPG-propane-or-butane'!AP$1),FALSE)=0,1,VLOOKUP('BIFUbC-LPG-propane-or-butane'!$A19,'LPG propane or butane'!$A$2:$AQ$28,COLUMN('LPG propane or butane'!AP$2),FALSE)/VLOOKUP('BIFUbC-LPG-propane-or-butane'!$A19,'BIFUbC-LPG-propane-or-butane'!$A$1:$AQ$27,COLUMN('BIFUbC-LPG-propane-or-butane'!AP$1),FALSE))</f>
        <v>1</v>
      </c>
      <c r="AQ19">
        <f>IF(VLOOKUP('BIFUbC-LPG-propane-or-butane'!$A19,'BIFUbC-LPG-propane-or-butane'!$A$1:$AQ$27,COLUMN('BIFUbC-LPG-propane-or-butane'!AQ$1),FALSE)=0,1,VLOOKUP('BIFUbC-LPG-propane-or-butane'!$A19,'LPG propane or butane'!$A$2:$AQ$28,COLUMN('LPG propane or butane'!AQ$2),FALSE)/VLOOKUP('BIFUbC-LPG-propane-or-butane'!$A19,'BIFUbC-LPG-propane-or-butane'!$A$1:$AQ$27,COLUMN('BIFUbC-LPG-propane-or-butane'!AQ$1),FALSE))</f>
        <v>1</v>
      </c>
    </row>
    <row r="20" spans="1:43">
      <c r="A20" s="37" t="s">
        <v>633</v>
      </c>
      <c r="B20">
        <f>IF(VLOOKUP('BIFUbC-LPG-propane-or-butane'!$A20,'BIFUbC-LPG-propane-or-butane'!$A$1:$AQ$27,COLUMN('BIFUbC-LPG-propane-or-butane'!B$1),FALSE)=0,1,VLOOKUP('BIFUbC-LPG-propane-or-butane'!$A20,'LPG propane or butane'!$A$2:$AQ$28,COLUMN('LPG propane or butane'!B$2),FALSE)/VLOOKUP('BIFUbC-LPG-propane-or-butane'!$A20,'BIFUbC-LPG-propane-or-butane'!$A$1:$AQ$27,COLUMN('BIFUbC-LPG-propane-or-butane'!B$1),FALSE))</f>
        <v>1</v>
      </c>
      <c r="C20">
        <f>IF(VLOOKUP('BIFUbC-LPG-propane-or-butane'!$A20,'BIFUbC-LPG-propane-or-butane'!$A$1:$AQ$27,COLUMN('BIFUbC-LPG-propane-or-butane'!C$1),FALSE)=0,1,VLOOKUP('BIFUbC-LPG-propane-or-butane'!$A20,'LPG propane or butane'!$A$2:$AQ$28,COLUMN('LPG propane or butane'!C$2),FALSE)/VLOOKUP('BIFUbC-LPG-propane-or-butane'!$A20,'BIFUbC-LPG-propane-or-butane'!$A$1:$AQ$27,COLUMN('BIFUbC-LPG-propane-or-butane'!C$1),FALSE))</f>
        <v>1</v>
      </c>
      <c r="D20">
        <f>IF(VLOOKUP('BIFUbC-LPG-propane-or-butane'!$A20,'BIFUbC-LPG-propane-or-butane'!$A$1:$AQ$27,COLUMN('BIFUbC-LPG-propane-or-butane'!D$1),FALSE)=0,1,VLOOKUP('BIFUbC-LPG-propane-or-butane'!$A20,'LPG propane or butane'!$A$2:$AQ$28,COLUMN('LPG propane or butane'!D$2),FALSE)/VLOOKUP('BIFUbC-LPG-propane-or-butane'!$A20,'BIFUbC-LPG-propane-or-butane'!$A$1:$AQ$27,COLUMN('BIFUbC-LPG-propane-or-butane'!D$1),FALSE))</f>
        <v>1</v>
      </c>
      <c r="E20">
        <f>IF(VLOOKUP('BIFUbC-LPG-propane-or-butane'!$A20,'BIFUbC-LPG-propane-or-butane'!$A$1:$AQ$27,COLUMN('BIFUbC-LPG-propane-or-butane'!E$1),FALSE)=0,1,VLOOKUP('BIFUbC-LPG-propane-or-butane'!$A20,'LPG propane or butane'!$A$2:$AQ$28,COLUMN('LPG propane or butane'!E$2),FALSE)/VLOOKUP('BIFUbC-LPG-propane-or-butane'!$A20,'BIFUbC-LPG-propane-or-butane'!$A$1:$AQ$27,COLUMN('BIFUbC-LPG-propane-or-butane'!E$1),FALSE))</f>
        <v>1</v>
      </c>
      <c r="F20">
        <f>IF(VLOOKUP('BIFUbC-LPG-propane-or-butane'!$A20,'BIFUbC-LPG-propane-or-butane'!$A$1:$AQ$27,COLUMN('BIFUbC-LPG-propane-or-butane'!F$1),FALSE)=0,1,VLOOKUP('BIFUbC-LPG-propane-or-butane'!$A20,'LPG propane or butane'!$A$2:$AQ$28,COLUMN('LPG propane or butane'!F$2),FALSE)/VLOOKUP('BIFUbC-LPG-propane-or-butane'!$A20,'BIFUbC-LPG-propane-or-butane'!$A$1:$AQ$27,COLUMN('BIFUbC-LPG-propane-or-butane'!F$1),FALSE))</f>
        <v>1</v>
      </c>
      <c r="G20">
        <f>IF(VLOOKUP('BIFUbC-LPG-propane-or-butane'!$A20,'BIFUbC-LPG-propane-or-butane'!$A$1:$AQ$27,COLUMN('BIFUbC-LPG-propane-or-butane'!G$1),FALSE)=0,1,VLOOKUP('BIFUbC-LPG-propane-or-butane'!$A20,'LPG propane or butane'!$A$2:$AQ$28,COLUMN('LPG propane or butane'!G$2),FALSE)/VLOOKUP('BIFUbC-LPG-propane-or-butane'!$A20,'BIFUbC-LPG-propane-or-butane'!$A$1:$AQ$27,COLUMN('BIFUbC-LPG-propane-or-butane'!G$1),FALSE))</f>
        <v>1</v>
      </c>
      <c r="H20">
        <f>IF(VLOOKUP('BIFUbC-LPG-propane-or-butane'!$A20,'BIFUbC-LPG-propane-or-butane'!$A$1:$AQ$27,COLUMN('BIFUbC-LPG-propane-or-butane'!H$1),FALSE)=0,1,VLOOKUP('BIFUbC-LPG-propane-or-butane'!$A20,'LPG propane or butane'!$A$2:$AQ$28,COLUMN('LPG propane or butane'!H$2),FALSE)/VLOOKUP('BIFUbC-LPG-propane-or-butane'!$A20,'BIFUbC-LPG-propane-or-butane'!$A$1:$AQ$27,COLUMN('BIFUbC-LPG-propane-or-butane'!H$1),FALSE))</f>
        <v>1</v>
      </c>
      <c r="I20">
        <f>IF(VLOOKUP('BIFUbC-LPG-propane-or-butane'!$A20,'BIFUbC-LPG-propane-or-butane'!$A$1:$AQ$27,COLUMN('BIFUbC-LPG-propane-or-butane'!I$1),FALSE)=0,1,VLOOKUP('BIFUbC-LPG-propane-or-butane'!$A20,'LPG propane or butane'!$A$2:$AQ$28,COLUMN('LPG propane or butane'!I$2),FALSE)/VLOOKUP('BIFUbC-LPG-propane-or-butane'!$A20,'BIFUbC-LPG-propane-or-butane'!$A$1:$AQ$27,COLUMN('BIFUbC-LPG-propane-or-butane'!I$1),FALSE))</f>
        <v>1</v>
      </c>
      <c r="J20">
        <f>IF(VLOOKUP('BIFUbC-LPG-propane-or-butane'!$A20,'BIFUbC-LPG-propane-or-butane'!$A$1:$AQ$27,COLUMN('BIFUbC-LPG-propane-or-butane'!J$1),FALSE)=0,1,VLOOKUP('BIFUbC-LPG-propane-or-butane'!$A20,'LPG propane or butane'!$A$2:$AQ$28,COLUMN('LPG propane or butane'!J$2),FALSE)/VLOOKUP('BIFUbC-LPG-propane-or-butane'!$A20,'BIFUbC-LPG-propane-or-butane'!$A$1:$AQ$27,COLUMN('BIFUbC-LPG-propane-or-butane'!J$1),FALSE))</f>
        <v>1</v>
      </c>
      <c r="K20">
        <f>IF(VLOOKUP('BIFUbC-LPG-propane-or-butane'!$A20,'BIFUbC-LPG-propane-or-butane'!$A$1:$AQ$27,COLUMN('BIFUbC-LPG-propane-or-butane'!K$1),FALSE)=0,1,VLOOKUP('BIFUbC-LPG-propane-or-butane'!$A20,'LPG propane or butane'!$A$2:$AQ$28,COLUMN('LPG propane or butane'!K$2),FALSE)/VLOOKUP('BIFUbC-LPG-propane-or-butane'!$A20,'BIFUbC-LPG-propane-or-butane'!$A$1:$AQ$27,COLUMN('BIFUbC-LPG-propane-or-butane'!K$1),FALSE))</f>
        <v>1</v>
      </c>
      <c r="L20">
        <f>IF(VLOOKUP('BIFUbC-LPG-propane-or-butane'!$A20,'BIFUbC-LPG-propane-or-butane'!$A$1:$AQ$27,COLUMN('BIFUbC-LPG-propane-or-butane'!L$1),FALSE)=0,1,VLOOKUP('BIFUbC-LPG-propane-or-butane'!$A20,'LPG propane or butane'!$A$2:$AQ$28,COLUMN('LPG propane or butane'!L$2),FALSE)/VLOOKUP('BIFUbC-LPG-propane-or-butane'!$A20,'BIFUbC-LPG-propane-or-butane'!$A$1:$AQ$27,COLUMN('BIFUbC-LPG-propane-or-butane'!L$1),FALSE))</f>
        <v>1</v>
      </c>
      <c r="M20">
        <f>IF(VLOOKUP('BIFUbC-LPG-propane-or-butane'!$A20,'BIFUbC-LPG-propane-or-butane'!$A$1:$AQ$27,COLUMN('BIFUbC-LPG-propane-or-butane'!M$1),FALSE)=0,1,VLOOKUP('BIFUbC-LPG-propane-or-butane'!$A20,'LPG propane or butane'!$A$2:$AQ$28,COLUMN('LPG propane or butane'!M$2),FALSE)/VLOOKUP('BIFUbC-LPG-propane-or-butane'!$A20,'BIFUbC-LPG-propane-or-butane'!$A$1:$AQ$27,COLUMN('BIFUbC-LPG-propane-or-butane'!M$1),FALSE))</f>
        <v>1</v>
      </c>
      <c r="N20">
        <f>IF(VLOOKUP('BIFUbC-LPG-propane-or-butane'!$A20,'BIFUbC-LPG-propane-or-butane'!$A$1:$AQ$27,COLUMN('BIFUbC-LPG-propane-or-butane'!N$1),FALSE)=0,1,VLOOKUP('BIFUbC-LPG-propane-or-butane'!$A20,'LPG propane or butane'!$A$2:$AQ$28,COLUMN('LPG propane or butane'!N$2),FALSE)/VLOOKUP('BIFUbC-LPG-propane-or-butane'!$A20,'BIFUbC-LPG-propane-or-butane'!$A$1:$AQ$27,COLUMN('BIFUbC-LPG-propane-or-butane'!N$1),FALSE))</f>
        <v>1</v>
      </c>
      <c r="O20">
        <f>IF(VLOOKUP('BIFUbC-LPG-propane-or-butane'!$A20,'BIFUbC-LPG-propane-or-butane'!$A$1:$AQ$27,COLUMN('BIFUbC-LPG-propane-or-butane'!O$1),FALSE)=0,1,VLOOKUP('BIFUbC-LPG-propane-or-butane'!$A20,'LPG propane or butane'!$A$2:$AQ$28,COLUMN('LPG propane or butane'!O$2),FALSE)/VLOOKUP('BIFUbC-LPG-propane-or-butane'!$A20,'BIFUbC-LPG-propane-or-butane'!$A$1:$AQ$27,COLUMN('BIFUbC-LPG-propane-or-butane'!O$1),FALSE))</f>
        <v>1</v>
      </c>
      <c r="P20">
        <f>IF(VLOOKUP('BIFUbC-LPG-propane-or-butane'!$A20,'BIFUbC-LPG-propane-or-butane'!$A$1:$AQ$27,COLUMN('BIFUbC-LPG-propane-or-butane'!P$1),FALSE)=0,1,VLOOKUP('BIFUbC-LPG-propane-or-butane'!$A20,'LPG propane or butane'!$A$2:$AQ$28,COLUMN('LPG propane or butane'!P$2),FALSE)/VLOOKUP('BIFUbC-LPG-propane-or-butane'!$A20,'BIFUbC-LPG-propane-or-butane'!$A$1:$AQ$27,COLUMN('BIFUbC-LPG-propane-or-butane'!P$1),FALSE))</f>
        <v>1</v>
      </c>
      <c r="Q20">
        <f>IF(VLOOKUP('BIFUbC-LPG-propane-or-butane'!$A20,'BIFUbC-LPG-propane-or-butane'!$A$1:$AQ$27,COLUMN('BIFUbC-LPG-propane-or-butane'!Q$1),FALSE)=0,1,VLOOKUP('BIFUbC-LPG-propane-or-butane'!$A20,'LPG propane or butane'!$A$2:$AQ$28,COLUMN('LPG propane or butane'!Q$2),FALSE)/VLOOKUP('BIFUbC-LPG-propane-or-butane'!$A20,'BIFUbC-LPG-propane-or-butane'!$A$1:$AQ$27,COLUMN('BIFUbC-LPG-propane-or-butane'!Q$1),FALSE))</f>
        <v>1</v>
      </c>
      <c r="R20">
        <f>IF(VLOOKUP('BIFUbC-LPG-propane-or-butane'!$A20,'BIFUbC-LPG-propane-or-butane'!$A$1:$AQ$27,COLUMN('BIFUbC-LPG-propane-or-butane'!R$1),FALSE)=0,1,VLOOKUP('BIFUbC-LPG-propane-or-butane'!$A20,'LPG propane or butane'!$A$2:$AQ$28,COLUMN('LPG propane or butane'!R$2),FALSE)/VLOOKUP('BIFUbC-LPG-propane-or-butane'!$A20,'BIFUbC-LPG-propane-or-butane'!$A$1:$AQ$27,COLUMN('BIFUbC-LPG-propane-or-butane'!R$1),FALSE))</f>
        <v>1</v>
      </c>
      <c r="S20">
        <f>IF(VLOOKUP('BIFUbC-LPG-propane-or-butane'!$A20,'BIFUbC-LPG-propane-or-butane'!$A$1:$AQ$27,COLUMN('BIFUbC-LPG-propane-or-butane'!S$1),FALSE)=0,1,VLOOKUP('BIFUbC-LPG-propane-or-butane'!$A20,'LPG propane or butane'!$A$2:$AQ$28,COLUMN('LPG propane or butane'!S$2),FALSE)/VLOOKUP('BIFUbC-LPG-propane-or-butane'!$A20,'BIFUbC-LPG-propane-or-butane'!$A$1:$AQ$27,COLUMN('BIFUbC-LPG-propane-or-butane'!S$1),FALSE))</f>
        <v>1</v>
      </c>
      <c r="T20">
        <f>IF(VLOOKUP('BIFUbC-LPG-propane-or-butane'!$A20,'BIFUbC-LPG-propane-or-butane'!$A$1:$AQ$27,COLUMN('BIFUbC-LPG-propane-or-butane'!T$1),FALSE)=0,1,VLOOKUP('BIFUbC-LPG-propane-or-butane'!$A20,'LPG propane or butane'!$A$2:$AQ$28,COLUMN('LPG propane or butane'!T$2),FALSE)/VLOOKUP('BIFUbC-LPG-propane-or-butane'!$A20,'BIFUbC-LPG-propane-or-butane'!$A$1:$AQ$27,COLUMN('BIFUbC-LPG-propane-or-butane'!T$1),FALSE))</f>
        <v>1</v>
      </c>
      <c r="U20">
        <f>IF(VLOOKUP('BIFUbC-LPG-propane-or-butane'!$A20,'BIFUbC-LPG-propane-or-butane'!$A$1:$AQ$27,COLUMN('BIFUbC-LPG-propane-or-butane'!U$1),FALSE)=0,1,VLOOKUP('BIFUbC-LPG-propane-or-butane'!$A20,'LPG propane or butane'!$A$2:$AQ$28,COLUMN('LPG propane or butane'!U$2),FALSE)/VLOOKUP('BIFUbC-LPG-propane-or-butane'!$A20,'BIFUbC-LPG-propane-or-butane'!$A$1:$AQ$27,COLUMN('BIFUbC-LPG-propane-or-butane'!U$1),FALSE))</f>
        <v>1</v>
      </c>
      <c r="V20">
        <f>IF(VLOOKUP('BIFUbC-LPG-propane-or-butane'!$A20,'BIFUbC-LPG-propane-or-butane'!$A$1:$AQ$27,COLUMN('BIFUbC-LPG-propane-or-butane'!V$1),FALSE)=0,1,VLOOKUP('BIFUbC-LPG-propane-or-butane'!$A20,'LPG propane or butane'!$A$2:$AQ$28,COLUMN('LPG propane or butane'!V$2),FALSE)/VLOOKUP('BIFUbC-LPG-propane-or-butane'!$A20,'BIFUbC-LPG-propane-or-butane'!$A$1:$AQ$27,COLUMN('BIFUbC-LPG-propane-or-butane'!V$1),FALSE))</f>
        <v>1</v>
      </c>
      <c r="W20">
        <f>IF(VLOOKUP('BIFUbC-LPG-propane-or-butane'!$A20,'BIFUbC-LPG-propane-or-butane'!$A$1:$AQ$27,COLUMN('BIFUbC-LPG-propane-or-butane'!W$1),FALSE)=0,1,VLOOKUP('BIFUbC-LPG-propane-or-butane'!$A20,'LPG propane or butane'!$A$2:$AQ$28,COLUMN('LPG propane or butane'!W$2),FALSE)/VLOOKUP('BIFUbC-LPG-propane-or-butane'!$A20,'BIFUbC-LPG-propane-or-butane'!$A$1:$AQ$27,COLUMN('BIFUbC-LPG-propane-or-butane'!W$1),FALSE))</f>
        <v>1</v>
      </c>
      <c r="X20">
        <f>IF(VLOOKUP('BIFUbC-LPG-propane-or-butane'!$A20,'BIFUbC-LPG-propane-or-butane'!$A$1:$AQ$27,COLUMN('BIFUbC-LPG-propane-or-butane'!X$1),FALSE)=0,1,VLOOKUP('BIFUbC-LPG-propane-or-butane'!$A20,'LPG propane or butane'!$A$2:$AQ$28,COLUMN('LPG propane or butane'!X$2),FALSE)/VLOOKUP('BIFUbC-LPG-propane-or-butane'!$A20,'BIFUbC-LPG-propane-or-butane'!$A$1:$AQ$27,COLUMN('BIFUbC-LPG-propane-or-butane'!X$1),FALSE))</f>
        <v>1</v>
      </c>
      <c r="Y20">
        <f>IF(VLOOKUP('BIFUbC-LPG-propane-or-butane'!$A20,'BIFUbC-LPG-propane-or-butane'!$A$1:$AQ$27,COLUMN('BIFUbC-LPG-propane-or-butane'!Y$1),FALSE)=0,1,VLOOKUP('BIFUbC-LPG-propane-or-butane'!$A20,'LPG propane or butane'!$A$2:$AQ$28,COLUMN('LPG propane or butane'!Y$2),FALSE)/VLOOKUP('BIFUbC-LPG-propane-or-butane'!$A20,'BIFUbC-LPG-propane-or-butane'!$A$1:$AQ$27,COLUMN('BIFUbC-LPG-propane-or-butane'!Y$1),FALSE))</f>
        <v>1</v>
      </c>
      <c r="Z20">
        <f>IF(VLOOKUP('BIFUbC-LPG-propane-or-butane'!$A20,'BIFUbC-LPG-propane-or-butane'!$A$1:$AQ$27,COLUMN('BIFUbC-LPG-propane-or-butane'!Z$1),FALSE)=0,1,VLOOKUP('BIFUbC-LPG-propane-or-butane'!$A20,'LPG propane or butane'!$A$2:$AQ$28,COLUMN('LPG propane or butane'!Z$2),FALSE)/VLOOKUP('BIFUbC-LPG-propane-or-butane'!$A20,'BIFUbC-LPG-propane-or-butane'!$A$1:$AQ$27,COLUMN('BIFUbC-LPG-propane-or-butane'!Z$1),FALSE))</f>
        <v>1</v>
      </c>
      <c r="AA20">
        <f>IF(VLOOKUP('BIFUbC-LPG-propane-or-butane'!$A20,'BIFUbC-LPG-propane-or-butane'!$A$1:$AQ$27,COLUMN('BIFUbC-LPG-propane-or-butane'!AA$1),FALSE)=0,1,VLOOKUP('BIFUbC-LPG-propane-or-butane'!$A20,'LPG propane or butane'!$A$2:$AQ$28,COLUMN('LPG propane or butane'!AA$2),FALSE)/VLOOKUP('BIFUbC-LPG-propane-or-butane'!$A20,'BIFUbC-LPG-propane-or-butane'!$A$1:$AQ$27,COLUMN('BIFUbC-LPG-propane-or-butane'!AA$1),FALSE))</f>
        <v>1</v>
      </c>
      <c r="AB20">
        <f>IF(VLOOKUP('BIFUbC-LPG-propane-or-butane'!$A20,'BIFUbC-LPG-propane-or-butane'!$A$1:$AQ$27,COLUMN('BIFUbC-LPG-propane-or-butane'!AB$1),FALSE)=0,1,VLOOKUP('BIFUbC-LPG-propane-or-butane'!$A20,'LPG propane or butane'!$A$2:$AQ$28,COLUMN('LPG propane or butane'!AB$2),FALSE)/VLOOKUP('BIFUbC-LPG-propane-or-butane'!$A20,'BIFUbC-LPG-propane-or-butane'!$A$1:$AQ$27,COLUMN('BIFUbC-LPG-propane-or-butane'!AB$1),FALSE))</f>
        <v>1</v>
      </c>
      <c r="AC20">
        <f>IF(VLOOKUP('BIFUbC-LPG-propane-or-butane'!$A20,'BIFUbC-LPG-propane-or-butane'!$A$1:$AQ$27,COLUMN('BIFUbC-LPG-propane-or-butane'!AC$1),FALSE)=0,1,VLOOKUP('BIFUbC-LPG-propane-or-butane'!$A20,'LPG propane or butane'!$A$2:$AQ$28,COLUMN('LPG propane or butane'!AC$2),FALSE)/VLOOKUP('BIFUbC-LPG-propane-or-butane'!$A20,'BIFUbC-LPG-propane-or-butane'!$A$1:$AQ$27,COLUMN('BIFUbC-LPG-propane-or-butane'!AC$1),FALSE))</f>
        <v>1</v>
      </c>
      <c r="AD20">
        <f>IF(VLOOKUP('BIFUbC-LPG-propane-or-butane'!$A20,'BIFUbC-LPG-propane-or-butane'!$A$1:$AQ$27,COLUMN('BIFUbC-LPG-propane-or-butane'!AD$1),FALSE)=0,1,VLOOKUP('BIFUbC-LPG-propane-or-butane'!$A20,'LPG propane or butane'!$A$2:$AQ$28,COLUMN('LPG propane or butane'!AD$2),FALSE)/VLOOKUP('BIFUbC-LPG-propane-or-butane'!$A20,'BIFUbC-LPG-propane-or-butane'!$A$1:$AQ$27,COLUMN('BIFUbC-LPG-propane-or-butane'!AD$1),FALSE))</f>
        <v>1</v>
      </c>
      <c r="AE20">
        <f>IF(VLOOKUP('BIFUbC-LPG-propane-or-butane'!$A20,'BIFUbC-LPG-propane-or-butane'!$A$1:$AQ$27,COLUMN('BIFUbC-LPG-propane-or-butane'!AE$1),FALSE)=0,1,VLOOKUP('BIFUbC-LPG-propane-or-butane'!$A20,'LPG propane or butane'!$A$2:$AQ$28,COLUMN('LPG propane or butane'!AE$2),FALSE)/VLOOKUP('BIFUbC-LPG-propane-or-butane'!$A20,'BIFUbC-LPG-propane-or-butane'!$A$1:$AQ$27,COLUMN('BIFUbC-LPG-propane-or-butane'!AE$1),FALSE))</f>
        <v>1</v>
      </c>
      <c r="AF20">
        <f>IF(VLOOKUP('BIFUbC-LPG-propane-or-butane'!$A20,'BIFUbC-LPG-propane-or-butane'!$A$1:$AQ$27,COLUMN('BIFUbC-LPG-propane-or-butane'!AF$1),FALSE)=0,1,VLOOKUP('BIFUbC-LPG-propane-or-butane'!$A20,'LPG propane or butane'!$A$2:$AQ$28,COLUMN('LPG propane or butane'!AF$2),FALSE)/VLOOKUP('BIFUbC-LPG-propane-or-butane'!$A20,'BIFUbC-LPG-propane-or-butane'!$A$1:$AQ$27,COLUMN('BIFUbC-LPG-propane-or-butane'!AF$1),FALSE))</f>
        <v>1</v>
      </c>
      <c r="AG20">
        <f>IF(VLOOKUP('BIFUbC-LPG-propane-or-butane'!$A20,'BIFUbC-LPG-propane-or-butane'!$A$1:$AQ$27,COLUMN('BIFUbC-LPG-propane-or-butane'!AG$1),FALSE)=0,1,VLOOKUP('BIFUbC-LPG-propane-or-butane'!$A20,'LPG propane or butane'!$A$2:$AQ$28,COLUMN('LPG propane or butane'!AG$2),FALSE)/VLOOKUP('BIFUbC-LPG-propane-or-butane'!$A20,'BIFUbC-LPG-propane-or-butane'!$A$1:$AQ$27,COLUMN('BIFUbC-LPG-propane-or-butane'!AG$1),FALSE))</f>
        <v>1</v>
      </c>
      <c r="AH20">
        <f>IF(VLOOKUP('BIFUbC-LPG-propane-or-butane'!$A20,'BIFUbC-LPG-propane-or-butane'!$A$1:$AQ$27,COLUMN('BIFUbC-LPG-propane-or-butane'!AH$1),FALSE)=0,1,VLOOKUP('BIFUbC-LPG-propane-or-butane'!$A20,'LPG propane or butane'!$A$2:$AQ$28,COLUMN('LPG propane or butane'!AH$2),FALSE)/VLOOKUP('BIFUbC-LPG-propane-or-butane'!$A20,'BIFUbC-LPG-propane-or-butane'!$A$1:$AQ$27,COLUMN('BIFUbC-LPG-propane-or-butane'!AH$1),FALSE))</f>
        <v>1</v>
      </c>
      <c r="AI20">
        <f>IF(VLOOKUP('BIFUbC-LPG-propane-or-butane'!$A20,'BIFUbC-LPG-propane-or-butane'!$A$1:$AQ$27,COLUMN('BIFUbC-LPG-propane-or-butane'!AI$1),FALSE)=0,1,VLOOKUP('BIFUbC-LPG-propane-or-butane'!$A20,'LPG propane or butane'!$A$2:$AQ$28,COLUMN('LPG propane or butane'!AI$2),FALSE)/VLOOKUP('BIFUbC-LPG-propane-or-butane'!$A20,'BIFUbC-LPG-propane-or-butane'!$A$1:$AQ$27,COLUMN('BIFUbC-LPG-propane-or-butane'!AI$1),FALSE))</f>
        <v>1</v>
      </c>
      <c r="AJ20">
        <f>IF(VLOOKUP('BIFUbC-LPG-propane-or-butane'!$A20,'BIFUbC-LPG-propane-or-butane'!$A$1:$AQ$27,COLUMN('BIFUbC-LPG-propane-or-butane'!AJ$1),FALSE)=0,1,VLOOKUP('BIFUbC-LPG-propane-or-butane'!$A20,'LPG propane or butane'!$A$2:$AQ$28,COLUMN('LPG propane or butane'!AJ$2),FALSE)/VLOOKUP('BIFUbC-LPG-propane-or-butane'!$A20,'BIFUbC-LPG-propane-or-butane'!$A$1:$AQ$27,COLUMN('BIFUbC-LPG-propane-or-butane'!AJ$1),FALSE))</f>
        <v>1</v>
      </c>
      <c r="AK20">
        <f>IF(VLOOKUP('BIFUbC-LPG-propane-or-butane'!$A20,'BIFUbC-LPG-propane-or-butane'!$A$1:$AQ$27,COLUMN('BIFUbC-LPG-propane-or-butane'!AK$1),FALSE)=0,1,VLOOKUP('BIFUbC-LPG-propane-or-butane'!$A20,'LPG propane or butane'!$A$2:$AQ$28,COLUMN('LPG propane or butane'!AK$2),FALSE)/VLOOKUP('BIFUbC-LPG-propane-or-butane'!$A20,'BIFUbC-LPG-propane-or-butane'!$A$1:$AQ$27,COLUMN('BIFUbC-LPG-propane-or-butane'!AK$1),FALSE))</f>
        <v>1</v>
      </c>
      <c r="AL20">
        <f>IF(VLOOKUP('BIFUbC-LPG-propane-or-butane'!$A20,'BIFUbC-LPG-propane-or-butane'!$A$1:$AQ$27,COLUMN('BIFUbC-LPG-propane-or-butane'!AL$1),FALSE)=0,1,VLOOKUP('BIFUbC-LPG-propane-or-butane'!$A20,'LPG propane or butane'!$A$2:$AQ$28,COLUMN('LPG propane or butane'!AL$2),FALSE)/VLOOKUP('BIFUbC-LPG-propane-or-butane'!$A20,'BIFUbC-LPG-propane-or-butane'!$A$1:$AQ$27,COLUMN('BIFUbC-LPG-propane-or-butane'!AL$1),FALSE))</f>
        <v>1</v>
      </c>
      <c r="AM20">
        <f>IF(VLOOKUP('BIFUbC-LPG-propane-or-butane'!$A20,'BIFUbC-LPG-propane-or-butane'!$A$1:$AQ$27,COLUMN('BIFUbC-LPG-propane-or-butane'!AM$1),FALSE)=0,1,VLOOKUP('BIFUbC-LPG-propane-or-butane'!$A20,'LPG propane or butane'!$A$2:$AQ$28,COLUMN('LPG propane or butane'!AM$2),FALSE)/VLOOKUP('BIFUbC-LPG-propane-or-butane'!$A20,'BIFUbC-LPG-propane-or-butane'!$A$1:$AQ$27,COLUMN('BIFUbC-LPG-propane-or-butane'!AM$1),FALSE))</f>
        <v>1</v>
      </c>
      <c r="AN20">
        <f>IF(VLOOKUP('BIFUbC-LPG-propane-or-butane'!$A20,'BIFUbC-LPG-propane-or-butane'!$A$1:$AQ$27,COLUMN('BIFUbC-LPG-propane-or-butane'!AN$1),FALSE)=0,1,VLOOKUP('BIFUbC-LPG-propane-or-butane'!$A20,'LPG propane or butane'!$A$2:$AQ$28,COLUMN('LPG propane or butane'!AN$2),FALSE)/VLOOKUP('BIFUbC-LPG-propane-or-butane'!$A20,'BIFUbC-LPG-propane-or-butane'!$A$1:$AQ$27,COLUMN('BIFUbC-LPG-propane-or-butane'!AN$1),FALSE))</f>
        <v>1</v>
      </c>
      <c r="AO20">
        <f>IF(VLOOKUP('BIFUbC-LPG-propane-or-butane'!$A20,'BIFUbC-LPG-propane-or-butane'!$A$1:$AQ$27,COLUMN('BIFUbC-LPG-propane-or-butane'!AO$1),FALSE)=0,1,VLOOKUP('BIFUbC-LPG-propane-or-butane'!$A20,'LPG propane or butane'!$A$2:$AQ$28,COLUMN('LPG propane or butane'!AO$2),FALSE)/VLOOKUP('BIFUbC-LPG-propane-or-butane'!$A20,'BIFUbC-LPG-propane-or-butane'!$A$1:$AQ$27,COLUMN('BIFUbC-LPG-propane-or-butane'!AO$1),FALSE))</f>
        <v>1</v>
      </c>
      <c r="AP20">
        <f>IF(VLOOKUP('BIFUbC-LPG-propane-or-butane'!$A20,'BIFUbC-LPG-propane-or-butane'!$A$1:$AQ$27,COLUMN('BIFUbC-LPG-propane-or-butane'!AP$1),FALSE)=0,1,VLOOKUP('BIFUbC-LPG-propane-or-butane'!$A20,'LPG propane or butane'!$A$2:$AQ$28,COLUMN('LPG propane or butane'!AP$2),FALSE)/VLOOKUP('BIFUbC-LPG-propane-or-butane'!$A20,'BIFUbC-LPG-propane-or-butane'!$A$1:$AQ$27,COLUMN('BIFUbC-LPG-propane-or-butane'!AP$1),FALSE))</f>
        <v>1</v>
      </c>
      <c r="AQ20">
        <f>IF(VLOOKUP('BIFUbC-LPG-propane-or-butane'!$A20,'BIFUbC-LPG-propane-or-butane'!$A$1:$AQ$27,COLUMN('BIFUbC-LPG-propane-or-butane'!AQ$1),FALSE)=0,1,VLOOKUP('BIFUbC-LPG-propane-or-butane'!$A20,'LPG propane or butane'!$A$2:$AQ$28,COLUMN('LPG propane or butane'!AQ$2),FALSE)/VLOOKUP('BIFUbC-LPG-propane-or-butane'!$A20,'BIFUbC-LPG-propane-or-butane'!$A$1:$AQ$27,COLUMN('BIFUbC-LPG-propane-or-butane'!AQ$1),FALSE))</f>
        <v>1</v>
      </c>
    </row>
    <row r="21" spans="1:43">
      <c r="A21" s="37" t="s">
        <v>634</v>
      </c>
      <c r="B21">
        <f>IF(VLOOKUP('BIFUbC-LPG-propane-or-butane'!$A21,'BIFUbC-LPG-propane-or-butane'!$A$1:$AQ$27,COLUMN('BIFUbC-LPG-propane-or-butane'!B$1),FALSE)=0,1,VLOOKUP('BIFUbC-LPG-propane-or-butane'!$A21,'LPG propane or butane'!$A$2:$AQ$28,COLUMN('LPG propane or butane'!B$2),FALSE)/VLOOKUP('BIFUbC-LPG-propane-or-butane'!$A21,'BIFUbC-LPG-propane-or-butane'!$A$1:$AQ$27,COLUMN('BIFUbC-LPG-propane-or-butane'!B$1),FALSE))</f>
        <v>1</v>
      </c>
      <c r="C21">
        <f>IF(VLOOKUP('BIFUbC-LPG-propane-or-butane'!$A21,'BIFUbC-LPG-propane-or-butane'!$A$1:$AQ$27,COLUMN('BIFUbC-LPG-propane-or-butane'!C$1),FALSE)=0,1,VLOOKUP('BIFUbC-LPG-propane-or-butane'!$A21,'LPG propane or butane'!$A$2:$AQ$28,COLUMN('LPG propane or butane'!C$2),FALSE)/VLOOKUP('BIFUbC-LPG-propane-or-butane'!$A21,'BIFUbC-LPG-propane-or-butane'!$A$1:$AQ$27,COLUMN('BIFUbC-LPG-propane-or-butane'!C$1),FALSE))</f>
        <v>1</v>
      </c>
      <c r="D21">
        <f>IF(VLOOKUP('BIFUbC-LPG-propane-or-butane'!$A21,'BIFUbC-LPG-propane-or-butane'!$A$1:$AQ$27,COLUMN('BIFUbC-LPG-propane-or-butane'!D$1),FALSE)=0,1,VLOOKUP('BIFUbC-LPG-propane-or-butane'!$A21,'LPG propane or butane'!$A$2:$AQ$28,COLUMN('LPG propane or butane'!D$2),FALSE)/VLOOKUP('BIFUbC-LPG-propane-or-butane'!$A21,'BIFUbC-LPG-propane-or-butane'!$A$1:$AQ$27,COLUMN('BIFUbC-LPG-propane-or-butane'!D$1),FALSE))</f>
        <v>1</v>
      </c>
      <c r="E21">
        <f>IF(VLOOKUP('BIFUbC-LPG-propane-or-butane'!$A21,'BIFUbC-LPG-propane-or-butane'!$A$1:$AQ$27,COLUMN('BIFUbC-LPG-propane-or-butane'!E$1),FALSE)=0,1,VLOOKUP('BIFUbC-LPG-propane-or-butane'!$A21,'LPG propane or butane'!$A$2:$AQ$28,COLUMN('LPG propane or butane'!E$2),FALSE)/VLOOKUP('BIFUbC-LPG-propane-or-butane'!$A21,'BIFUbC-LPG-propane-or-butane'!$A$1:$AQ$27,COLUMN('BIFUbC-LPG-propane-or-butane'!E$1),FALSE))</f>
        <v>1</v>
      </c>
      <c r="F21">
        <f>IF(VLOOKUP('BIFUbC-LPG-propane-or-butane'!$A21,'BIFUbC-LPG-propane-or-butane'!$A$1:$AQ$27,COLUMN('BIFUbC-LPG-propane-or-butane'!F$1),FALSE)=0,1,VLOOKUP('BIFUbC-LPG-propane-or-butane'!$A21,'LPG propane or butane'!$A$2:$AQ$28,COLUMN('LPG propane or butane'!F$2),FALSE)/VLOOKUP('BIFUbC-LPG-propane-or-butane'!$A21,'BIFUbC-LPG-propane-or-butane'!$A$1:$AQ$27,COLUMN('BIFUbC-LPG-propane-or-butane'!F$1),FALSE))</f>
        <v>1</v>
      </c>
      <c r="G21">
        <f>IF(VLOOKUP('BIFUbC-LPG-propane-or-butane'!$A21,'BIFUbC-LPG-propane-or-butane'!$A$1:$AQ$27,COLUMN('BIFUbC-LPG-propane-or-butane'!G$1),FALSE)=0,1,VLOOKUP('BIFUbC-LPG-propane-or-butane'!$A21,'LPG propane or butane'!$A$2:$AQ$28,COLUMN('LPG propane or butane'!G$2),FALSE)/VLOOKUP('BIFUbC-LPG-propane-or-butane'!$A21,'BIFUbC-LPG-propane-or-butane'!$A$1:$AQ$27,COLUMN('BIFUbC-LPG-propane-or-butane'!G$1),FALSE))</f>
        <v>1</v>
      </c>
      <c r="H21">
        <f>IF(VLOOKUP('BIFUbC-LPG-propane-or-butane'!$A21,'BIFUbC-LPG-propane-or-butane'!$A$1:$AQ$27,COLUMN('BIFUbC-LPG-propane-or-butane'!H$1),FALSE)=0,1,VLOOKUP('BIFUbC-LPG-propane-or-butane'!$A21,'LPG propane or butane'!$A$2:$AQ$28,COLUMN('LPG propane or butane'!H$2),FALSE)/VLOOKUP('BIFUbC-LPG-propane-or-butane'!$A21,'BIFUbC-LPG-propane-or-butane'!$A$1:$AQ$27,COLUMN('BIFUbC-LPG-propane-or-butane'!H$1),FALSE))</f>
        <v>1</v>
      </c>
      <c r="I21">
        <f>IF(VLOOKUP('BIFUbC-LPG-propane-or-butane'!$A21,'BIFUbC-LPG-propane-or-butane'!$A$1:$AQ$27,COLUMN('BIFUbC-LPG-propane-or-butane'!I$1),FALSE)=0,1,VLOOKUP('BIFUbC-LPG-propane-or-butane'!$A21,'LPG propane or butane'!$A$2:$AQ$28,COLUMN('LPG propane or butane'!I$2),FALSE)/VLOOKUP('BIFUbC-LPG-propane-or-butane'!$A21,'BIFUbC-LPG-propane-or-butane'!$A$1:$AQ$27,COLUMN('BIFUbC-LPG-propane-or-butane'!I$1),FALSE))</f>
        <v>1</v>
      </c>
      <c r="J21">
        <f>IF(VLOOKUP('BIFUbC-LPG-propane-or-butane'!$A21,'BIFUbC-LPG-propane-or-butane'!$A$1:$AQ$27,COLUMN('BIFUbC-LPG-propane-or-butane'!J$1),FALSE)=0,1,VLOOKUP('BIFUbC-LPG-propane-or-butane'!$A21,'LPG propane or butane'!$A$2:$AQ$28,COLUMN('LPG propane or butane'!J$2),FALSE)/VLOOKUP('BIFUbC-LPG-propane-or-butane'!$A21,'BIFUbC-LPG-propane-or-butane'!$A$1:$AQ$27,COLUMN('BIFUbC-LPG-propane-or-butane'!J$1),FALSE))</f>
        <v>1</v>
      </c>
      <c r="K21">
        <f>IF(VLOOKUP('BIFUbC-LPG-propane-or-butane'!$A21,'BIFUbC-LPG-propane-or-butane'!$A$1:$AQ$27,COLUMN('BIFUbC-LPG-propane-or-butane'!K$1),FALSE)=0,1,VLOOKUP('BIFUbC-LPG-propane-or-butane'!$A21,'LPG propane or butane'!$A$2:$AQ$28,COLUMN('LPG propane or butane'!K$2),FALSE)/VLOOKUP('BIFUbC-LPG-propane-or-butane'!$A21,'BIFUbC-LPG-propane-or-butane'!$A$1:$AQ$27,COLUMN('BIFUbC-LPG-propane-or-butane'!K$1),FALSE))</f>
        <v>1</v>
      </c>
      <c r="L21">
        <f>IF(VLOOKUP('BIFUbC-LPG-propane-or-butane'!$A21,'BIFUbC-LPG-propane-or-butane'!$A$1:$AQ$27,COLUMN('BIFUbC-LPG-propane-or-butane'!L$1),FALSE)=0,1,VLOOKUP('BIFUbC-LPG-propane-or-butane'!$A21,'LPG propane or butane'!$A$2:$AQ$28,COLUMN('LPG propane or butane'!L$2),FALSE)/VLOOKUP('BIFUbC-LPG-propane-or-butane'!$A21,'BIFUbC-LPG-propane-or-butane'!$A$1:$AQ$27,COLUMN('BIFUbC-LPG-propane-or-butane'!L$1),FALSE))</f>
        <v>1</v>
      </c>
      <c r="M21">
        <f>IF(VLOOKUP('BIFUbC-LPG-propane-or-butane'!$A21,'BIFUbC-LPG-propane-or-butane'!$A$1:$AQ$27,COLUMN('BIFUbC-LPG-propane-or-butane'!M$1),FALSE)=0,1,VLOOKUP('BIFUbC-LPG-propane-or-butane'!$A21,'LPG propane or butane'!$A$2:$AQ$28,COLUMN('LPG propane or butane'!M$2),FALSE)/VLOOKUP('BIFUbC-LPG-propane-or-butane'!$A21,'BIFUbC-LPG-propane-or-butane'!$A$1:$AQ$27,COLUMN('BIFUbC-LPG-propane-or-butane'!M$1),FALSE))</f>
        <v>1</v>
      </c>
      <c r="N21">
        <f>IF(VLOOKUP('BIFUbC-LPG-propane-or-butane'!$A21,'BIFUbC-LPG-propane-or-butane'!$A$1:$AQ$27,COLUMN('BIFUbC-LPG-propane-or-butane'!N$1),FALSE)=0,1,VLOOKUP('BIFUbC-LPG-propane-or-butane'!$A21,'LPG propane or butane'!$A$2:$AQ$28,COLUMN('LPG propane or butane'!N$2),FALSE)/VLOOKUP('BIFUbC-LPG-propane-or-butane'!$A21,'BIFUbC-LPG-propane-or-butane'!$A$1:$AQ$27,COLUMN('BIFUbC-LPG-propane-or-butane'!N$1),FALSE))</f>
        <v>1</v>
      </c>
      <c r="O21">
        <f>IF(VLOOKUP('BIFUbC-LPG-propane-or-butane'!$A21,'BIFUbC-LPG-propane-or-butane'!$A$1:$AQ$27,COLUMN('BIFUbC-LPG-propane-or-butane'!O$1),FALSE)=0,1,VLOOKUP('BIFUbC-LPG-propane-or-butane'!$A21,'LPG propane or butane'!$A$2:$AQ$28,COLUMN('LPG propane or butane'!O$2),FALSE)/VLOOKUP('BIFUbC-LPG-propane-or-butane'!$A21,'BIFUbC-LPG-propane-or-butane'!$A$1:$AQ$27,COLUMN('BIFUbC-LPG-propane-or-butane'!O$1),FALSE))</f>
        <v>1</v>
      </c>
      <c r="P21">
        <f>IF(VLOOKUP('BIFUbC-LPG-propane-or-butane'!$A21,'BIFUbC-LPG-propane-or-butane'!$A$1:$AQ$27,COLUMN('BIFUbC-LPG-propane-or-butane'!P$1),FALSE)=0,1,VLOOKUP('BIFUbC-LPG-propane-or-butane'!$A21,'LPG propane or butane'!$A$2:$AQ$28,COLUMN('LPG propane or butane'!P$2),FALSE)/VLOOKUP('BIFUbC-LPG-propane-or-butane'!$A21,'BIFUbC-LPG-propane-or-butane'!$A$1:$AQ$27,COLUMN('BIFUbC-LPG-propane-or-butane'!P$1),FALSE))</f>
        <v>1</v>
      </c>
      <c r="Q21">
        <f>IF(VLOOKUP('BIFUbC-LPG-propane-or-butane'!$A21,'BIFUbC-LPG-propane-or-butane'!$A$1:$AQ$27,COLUMN('BIFUbC-LPG-propane-or-butane'!Q$1),FALSE)=0,1,VLOOKUP('BIFUbC-LPG-propane-or-butane'!$A21,'LPG propane or butane'!$A$2:$AQ$28,COLUMN('LPG propane or butane'!Q$2),FALSE)/VLOOKUP('BIFUbC-LPG-propane-or-butane'!$A21,'BIFUbC-LPG-propane-or-butane'!$A$1:$AQ$27,COLUMN('BIFUbC-LPG-propane-or-butane'!Q$1),FALSE))</f>
        <v>1</v>
      </c>
      <c r="R21">
        <f>IF(VLOOKUP('BIFUbC-LPG-propane-or-butane'!$A21,'BIFUbC-LPG-propane-or-butane'!$A$1:$AQ$27,COLUMN('BIFUbC-LPG-propane-or-butane'!R$1),FALSE)=0,1,VLOOKUP('BIFUbC-LPG-propane-or-butane'!$A21,'LPG propane or butane'!$A$2:$AQ$28,COLUMN('LPG propane or butane'!R$2),FALSE)/VLOOKUP('BIFUbC-LPG-propane-or-butane'!$A21,'BIFUbC-LPG-propane-or-butane'!$A$1:$AQ$27,COLUMN('BIFUbC-LPG-propane-or-butane'!R$1),FALSE))</f>
        <v>1</v>
      </c>
      <c r="S21">
        <f>IF(VLOOKUP('BIFUbC-LPG-propane-or-butane'!$A21,'BIFUbC-LPG-propane-or-butane'!$A$1:$AQ$27,COLUMN('BIFUbC-LPG-propane-or-butane'!S$1),FALSE)=0,1,VLOOKUP('BIFUbC-LPG-propane-or-butane'!$A21,'LPG propane or butane'!$A$2:$AQ$28,COLUMN('LPG propane or butane'!S$2),FALSE)/VLOOKUP('BIFUbC-LPG-propane-or-butane'!$A21,'BIFUbC-LPG-propane-or-butane'!$A$1:$AQ$27,COLUMN('BIFUbC-LPG-propane-or-butane'!S$1),FALSE))</f>
        <v>1</v>
      </c>
      <c r="T21">
        <f>IF(VLOOKUP('BIFUbC-LPG-propane-or-butane'!$A21,'BIFUbC-LPG-propane-or-butane'!$A$1:$AQ$27,COLUMN('BIFUbC-LPG-propane-or-butane'!T$1),FALSE)=0,1,VLOOKUP('BIFUbC-LPG-propane-or-butane'!$A21,'LPG propane or butane'!$A$2:$AQ$28,COLUMN('LPG propane or butane'!T$2),FALSE)/VLOOKUP('BIFUbC-LPG-propane-or-butane'!$A21,'BIFUbC-LPG-propane-or-butane'!$A$1:$AQ$27,COLUMN('BIFUbC-LPG-propane-or-butane'!T$1),FALSE))</f>
        <v>1</v>
      </c>
      <c r="U21">
        <f>IF(VLOOKUP('BIFUbC-LPG-propane-or-butane'!$A21,'BIFUbC-LPG-propane-or-butane'!$A$1:$AQ$27,COLUMN('BIFUbC-LPG-propane-or-butane'!U$1),FALSE)=0,1,VLOOKUP('BIFUbC-LPG-propane-or-butane'!$A21,'LPG propane or butane'!$A$2:$AQ$28,COLUMN('LPG propane or butane'!U$2),FALSE)/VLOOKUP('BIFUbC-LPG-propane-or-butane'!$A21,'BIFUbC-LPG-propane-or-butane'!$A$1:$AQ$27,COLUMN('BIFUbC-LPG-propane-or-butane'!U$1),FALSE))</f>
        <v>1</v>
      </c>
      <c r="V21">
        <f>IF(VLOOKUP('BIFUbC-LPG-propane-or-butane'!$A21,'BIFUbC-LPG-propane-or-butane'!$A$1:$AQ$27,COLUMN('BIFUbC-LPG-propane-or-butane'!V$1),FALSE)=0,1,VLOOKUP('BIFUbC-LPG-propane-or-butane'!$A21,'LPG propane or butane'!$A$2:$AQ$28,COLUMN('LPG propane or butane'!V$2),FALSE)/VLOOKUP('BIFUbC-LPG-propane-or-butane'!$A21,'BIFUbC-LPG-propane-or-butane'!$A$1:$AQ$27,COLUMN('BIFUbC-LPG-propane-or-butane'!V$1),FALSE))</f>
        <v>1</v>
      </c>
      <c r="W21">
        <f>IF(VLOOKUP('BIFUbC-LPG-propane-or-butane'!$A21,'BIFUbC-LPG-propane-or-butane'!$A$1:$AQ$27,COLUMN('BIFUbC-LPG-propane-or-butane'!W$1),FALSE)=0,1,VLOOKUP('BIFUbC-LPG-propane-or-butane'!$A21,'LPG propane or butane'!$A$2:$AQ$28,COLUMN('LPG propane or butane'!W$2),FALSE)/VLOOKUP('BIFUbC-LPG-propane-or-butane'!$A21,'BIFUbC-LPG-propane-or-butane'!$A$1:$AQ$27,COLUMN('BIFUbC-LPG-propane-or-butane'!W$1),FALSE))</f>
        <v>1</v>
      </c>
      <c r="X21">
        <f>IF(VLOOKUP('BIFUbC-LPG-propane-or-butane'!$A21,'BIFUbC-LPG-propane-or-butane'!$A$1:$AQ$27,COLUMN('BIFUbC-LPG-propane-or-butane'!X$1),FALSE)=0,1,VLOOKUP('BIFUbC-LPG-propane-or-butane'!$A21,'LPG propane or butane'!$A$2:$AQ$28,COLUMN('LPG propane or butane'!X$2),FALSE)/VLOOKUP('BIFUbC-LPG-propane-or-butane'!$A21,'BIFUbC-LPG-propane-or-butane'!$A$1:$AQ$27,COLUMN('BIFUbC-LPG-propane-or-butane'!X$1),FALSE))</f>
        <v>1</v>
      </c>
      <c r="Y21">
        <f>IF(VLOOKUP('BIFUbC-LPG-propane-or-butane'!$A21,'BIFUbC-LPG-propane-or-butane'!$A$1:$AQ$27,COLUMN('BIFUbC-LPG-propane-or-butane'!Y$1),FALSE)=0,1,VLOOKUP('BIFUbC-LPG-propane-or-butane'!$A21,'LPG propane or butane'!$A$2:$AQ$28,COLUMN('LPG propane or butane'!Y$2),FALSE)/VLOOKUP('BIFUbC-LPG-propane-or-butane'!$A21,'BIFUbC-LPG-propane-or-butane'!$A$1:$AQ$27,COLUMN('BIFUbC-LPG-propane-or-butane'!Y$1),FALSE))</f>
        <v>1</v>
      </c>
      <c r="Z21">
        <f>IF(VLOOKUP('BIFUbC-LPG-propane-or-butane'!$A21,'BIFUbC-LPG-propane-or-butane'!$A$1:$AQ$27,COLUMN('BIFUbC-LPG-propane-or-butane'!Z$1),FALSE)=0,1,VLOOKUP('BIFUbC-LPG-propane-or-butane'!$A21,'LPG propane or butane'!$A$2:$AQ$28,COLUMN('LPG propane or butane'!Z$2),FALSE)/VLOOKUP('BIFUbC-LPG-propane-or-butane'!$A21,'BIFUbC-LPG-propane-or-butane'!$A$1:$AQ$27,COLUMN('BIFUbC-LPG-propane-or-butane'!Z$1),FALSE))</f>
        <v>1</v>
      </c>
      <c r="AA21">
        <f>IF(VLOOKUP('BIFUbC-LPG-propane-or-butane'!$A21,'BIFUbC-LPG-propane-or-butane'!$A$1:$AQ$27,COLUMN('BIFUbC-LPG-propane-or-butane'!AA$1),FALSE)=0,1,VLOOKUP('BIFUbC-LPG-propane-or-butane'!$A21,'LPG propane or butane'!$A$2:$AQ$28,COLUMN('LPG propane or butane'!AA$2),FALSE)/VLOOKUP('BIFUbC-LPG-propane-or-butane'!$A21,'BIFUbC-LPG-propane-or-butane'!$A$1:$AQ$27,COLUMN('BIFUbC-LPG-propane-or-butane'!AA$1),FALSE))</f>
        <v>1</v>
      </c>
      <c r="AB21">
        <f>IF(VLOOKUP('BIFUbC-LPG-propane-or-butane'!$A21,'BIFUbC-LPG-propane-or-butane'!$A$1:$AQ$27,COLUMN('BIFUbC-LPG-propane-or-butane'!AB$1),FALSE)=0,1,VLOOKUP('BIFUbC-LPG-propane-or-butane'!$A21,'LPG propane or butane'!$A$2:$AQ$28,COLUMN('LPG propane or butane'!AB$2),FALSE)/VLOOKUP('BIFUbC-LPG-propane-or-butane'!$A21,'BIFUbC-LPG-propane-or-butane'!$A$1:$AQ$27,COLUMN('BIFUbC-LPG-propane-or-butane'!AB$1),FALSE))</f>
        <v>1</v>
      </c>
      <c r="AC21">
        <f>IF(VLOOKUP('BIFUbC-LPG-propane-or-butane'!$A21,'BIFUbC-LPG-propane-or-butane'!$A$1:$AQ$27,COLUMN('BIFUbC-LPG-propane-or-butane'!AC$1),FALSE)=0,1,VLOOKUP('BIFUbC-LPG-propane-or-butane'!$A21,'LPG propane or butane'!$A$2:$AQ$28,COLUMN('LPG propane or butane'!AC$2),FALSE)/VLOOKUP('BIFUbC-LPG-propane-or-butane'!$A21,'BIFUbC-LPG-propane-or-butane'!$A$1:$AQ$27,COLUMN('BIFUbC-LPG-propane-or-butane'!AC$1),FALSE))</f>
        <v>1</v>
      </c>
      <c r="AD21">
        <f>IF(VLOOKUP('BIFUbC-LPG-propane-or-butane'!$A21,'BIFUbC-LPG-propane-or-butane'!$A$1:$AQ$27,COLUMN('BIFUbC-LPG-propane-or-butane'!AD$1),FALSE)=0,1,VLOOKUP('BIFUbC-LPG-propane-or-butane'!$A21,'LPG propane or butane'!$A$2:$AQ$28,COLUMN('LPG propane or butane'!AD$2),FALSE)/VLOOKUP('BIFUbC-LPG-propane-or-butane'!$A21,'BIFUbC-LPG-propane-or-butane'!$A$1:$AQ$27,COLUMN('BIFUbC-LPG-propane-or-butane'!AD$1),FALSE))</f>
        <v>1</v>
      </c>
      <c r="AE21">
        <f>IF(VLOOKUP('BIFUbC-LPG-propane-or-butane'!$A21,'BIFUbC-LPG-propane-or-butane'!$A$1:$AQ$27,COLUMN('BIFUbC-LPG-propane-or-butane'!AE$1),FALSE)=0,1,VLOOKUP('BIFUbC-LPG-propane-or-butane'!$A21,'LPG propane or butane'!$A$2:$AQ$28,COLUMN('LPG propane or butane'!AE$2),FALSE)/VLOOKUP('BIFUbC-LPG-propane-or-butane'!$A21,'BIFUbC-LPG-propane-or-butane'!$A$1:$AQ$27,COLUMN('BIFUbC-LPG-propane-or-butane'!AE$1),FALSE))</f>
        <v>1</v>
      </c>
      <c r="AF21">
        <f>IF(VLOOKUP('BIFUbC-LPG-propane-or-butane'!$A21,'BIFUbC-LPG-propane-or-butane'!$A$1:$AQ$27,COLUMN('BIFUbC-LPG-propane-or-butane'!AF$1),FALSE)=0,1,VLOOKUP('BIFUbC-LPG-propane-or-butane'!$A21,'LPG propane or butane'!$A$2:$AQ$28,COLUMN('LPG propane or butane'!AF$2),FALSE)/VLOOKUP('BIFUbC-LPG-propane-or-butane'!$A21,'BIFUbC-LPG-propane-or-butane'!$A$1:$AQ$27,COLUMN('BIFUbC-LPG-propane-or-butane'!AF$1),FALSE))</f>
        <v>1</v>
      </c>
      <c r="AG21">
        <f>IF(VLOOKUP('BIFUbC-LPG-propane-or-butane'!$A21,'BIFUbC-LPG-propane-or-butane'!$A$1:$AQ$27,COLUMN('BIFUbC-LPG-propane-or-butane'!AG$1),FALSE)=0,1,VLOOKUP('BIFUbC-LPG-propane-or-butane'!$A21,'LPG propane or butane'!$A$2:$AQ$28,COLUMN('LPG propane or butane'!AG$2),FALSE)/VLOOKUP('BIFUbC-LPG-propane-or-butane'!$A21,'BIFUbC-LPG-propane-or-butane'!$A$1:$AQ$27,COLUMN('BIFUbC-LPG-propane-or-butane'!AG$1),FALSE))</f>
        <v>1</v>
      </c>
      <c r="AH21">
        <f>IF(VLOOKUP('BIFUbC-LPG-propane-or-butane'!$A21,'BIFUbC-LPG-propane-or-butane'!$A$1:$AQ$27,COLUMN('BIFUbC-LPG-propane-or-butane'!AH$1),FALSE)=0,1,VLOOKUP('BIFUbC-LPG-propane-or-butane'!$A21,'LPG propane or butane'!$A$2:$AQ$28,COLUMN('LPG propane or butane'!AH$2),FALSE)/VLOOKUP('BIFUbC-LPG-propane-or-butane'!$A21,'BIFUbC-LPG-propane-or-butane'!$A$1:$AQ$27,COLUMN('BIFUbC-LPG-propane-or-butane'!AH$1),FALSE))</f>
        <v>1</v>
      </c>
      <c r="AI21">
        <f>IF(VLOOKUP('BIFUbC-LPG-propane-or-butane'!$A21,'BIFUbC-LPG-propane-or-butane'!$A$1:$AQ$27,COLUMN('BIFUbC-LPG-propane-or-butane'!AI$1),FALSE)=0,1,VLOOKUP('BIFUbC-LPG-propane-or-butane'!$A21,'LPG propane or butane'!$A$2:$AQ$28,COLUMN('LPG propane or butane'!AI$2),FALSE)/VLOOKUP('BIFUbC-LPG-propane-or-butane'!$A21,'BIFUbC-LPG-propane-or-butane'!$A$1:$AQ$27,COLUMN('BIFUbC-LPG-propane-or-butane'!AI$1),FALSE))</f>
        <v>1</v>
      </c>
      <c r="AJ21">
        <f>IF(VLOOKUP('BIFUbC-LPG-propane-or-butane'!$A21,'BIFUbC-LPG-propane-or-butane'!$A$1:$AQ$27,COLUMN('BIFUbC-LPG-propane-or-butane'!AJ$1),FALSE)=0,1,VLOOKUP('BIFUbC-LPG-propane-or-butane'!$A21,'LPG propane or butane'!$A$2:$AQ$28,COLUMN('LPG propane or butane'!AJ$2),FALSE)/VLOOKUP('BIFUbC-LPG-propane-or-butane'!$A21,'BIFUbC-LPG-propane-or-butane'!$A$1:$AQ$27,COLUMN('BIFUbC-LPG-propane-or-butane'!AJ$1),FALSE))</f>
        <v>1</v>
      </c>
      <c r="AK21">
        <f>IF(VLOOKUP('BIFUbC-LPG-propane-or-butane'!$A21,'BIFUbC-LPG-propane-or-butane'!$A$1:$AQ$27,COLUMN('BIFUbC-LPG-propane-or-butane'!AK$1),FALSE)=0,1,VLOOKUP('BIFUbC-LPG-propane-or-butane'!$A21,'LPG propane or butane'!$A$2:$AQ$28,COLUMN('LPG propane or butane'!AK$2),FALSE)/VLOOKUP('BIFUbC-LPG-propane-or-butane'!$A21,'BIFUbC-LPG-propane-or-butane'!$A$1:$AQ$27,COLUMN('BIFUbC-LPG-propane-or-butane'!AK$1),FALSE))</f>
        <v>1</v>
      </c>
      <c r="AL21">
        <f>IF(VLOOKUP('BIFUbC-LPG-propane-or-butane'!$A21,'BIFUbC-LPG-propane-or-butane'!$A$1:$AQ$27,COLUMN('BIFUbC-LPG-propane-or-butane'!AL$1),FALSE)=0,1,VLOOKUP('BIFUbC-LPG-propane-or-butane'!$A21,'LPG propane or butane'!$A$2:$AQ$28,COLUMN('LPG propane or butane'!AL$2),FALSE)/VLOOKUP('BIFUbC-LPG-propane-or-butane'!$A21,'BIFUbC-LPG-propane-or-butane'!$A$1:$AQ$27,COLUMN('BIFUbC-LPG-propane-or-butane'!AL$1),FALSE))</f>
        <v>1</v>
      </c>
      <c r="AM21">
        <f>IF(VLOOKUP('BIFUbC-LPG-propane-or-butane'!$A21,'BIFUbC-LPG-propane-or-butane'!$A$1:$AQ$27,COLUMN('BIFUbC-LPG-propane-or-butane'!AM$1),FALSE)=0,1,VLOOKUP('BIFUbC-LPG-propane-or-butane'!$A21,'LPG propane or butane'!$A$2:$AQ$28,COLUMN('LPG propane or butane'!AM$2),FALSE)/VLOOKUP('BIFUbC-LPG-propane-or-butane'!$A21,'BIFUbC-LPG-propane-or-butane'!$A$1:$AQ$27,COLUMN('BIFUbC-LPG-propane-or-butane'!AM$1),FALSE))</f>
        <v>1</v>
      </c>
      <c r="AN21">
        <f>IF(VLOOKUP('BIFUbC-LPG-propane-or-butane'!$A21,'BIFUbC-LPG-propane-or-butane'!$A$1:$AQ$27,COLUMN('BIFUbC-LPG-propane-or-butane'!AN$1),FALSE)=0,1,VLOOKUP('BIFUbC-LPG-propane-or-butane'!$A21,'LPG propane or butane'!$A$2:$AQ$28,COLUMN('LPG propane or butane'!AN$2),FALSE)/VLOOKUP('BIFUbC-LPG-propane-or-butane'!$A21,'BIFUbC-LPG-propane-or-butane'!$A$1:$AQ$27,COLUMN('BIFUbC-LPG-propane-or-butane'!AN$1),FALSE))</f>
        <v>1</v>
      </c>
      <c r="AO21">
        <f>IF(VLOOKUP('BIFUbC-LPG-propane-or-butane'!$A21,'BIFUbC-LPG-propane-or-butane'!$A$1:$AQ$27,COLUMN('BIFUbC-LPG-propane-or-butane'!AO$1),FALSE)=0,1,VLOOKUP('BIFUbC-LPG-propane-or-butane'!$A21,'LPG propane or butane'!$A$2:$AQ$28,COLUMN('LPG propane or butane'!AO$2),FALSE)/VLOOKUP('BIFUbC-LPG-propane-or-butane'!$A21,'BIFUbC-LPG-propane-or-butane'!$A$1:$AQ$27,COLUMN('BIFUbC-LPG-propane-or-butane'!AO$1),FALSE))</f>
        <v>1</v>
      </c>
      <c r="AP21">
        <f>IF(VLOOKUP('BIFUbC-LPG-propane-or-butane'!$A21,'BIFUbC-LPG-propane-or-butane'!$A$1:$AQ$27,COLUMN('BIFUbC-LPG-propane-or-butane'!AP$1),FALSE)=0,1,VLOOKUP('BIFUbC-LPG-propane-or-butane'!$A21,'LPG propane or butane'!$A$2:$AQ$28,COLUMN('LPG propane or butane'!AP$2),FALSE)/VLOOKUP('BIFUbC-LPG-propane-or-butane'!$A21,'BIFUbC-LPG-propane-or-butane'!$A$1:$AQ$27,COLUMN('BIFUbC-LPG-propane-or-butane'!AP$1),FALSE))</f>
        <v>1</v>
      </c>
      <c r="AQ21">
        <f>IF(VLOOKUP('BIFUbC-LPG-propane-or-butane'!$A21,'BIFUbC-LPG-propane-or-butane'!$A$1:$AQ$27,COLUMN('BIFUbC-LPG-propane-or-butane'!AQ$1),FALSE)=0,1,VLOOKUP('BIFUbC-LPG-propane-or-butane'!$A21,'LPG propane or butane'!$A$2:$AQ$28,COLUMN('LPG propane or butane'!AQ$2),FALSE)/VLOOKUP('BIFUbC-LPG-propane-or-butane'!$A21,'BIFUbC-LPG-propane-or-butane'!$A$1:$AQ$27,COLUMN('BIFUbC-LPG-propane-or-butane'!AQ$1),FALSE))</f>
        <v>1</v>
      </c>
    </row>
    <row r="22" spans="1:43">
      <c r="A22" s="37" t="s">
        <v>635</v>
      </c>
      <c r="B22">
        <f>IF(VLOOKUP('BIFUbC-LPG-propane-or-butane'!$A22,'BIFUbC-LPG-propane-or-butane'!$A$1:$AQ$27,COLUMN('BIFUbC-LPG-propane-or-butane'!B$1),FALSE)=0,1,VLOOKUP('BIFUbC-LPG-propane-or-butane'!$A22,'LPG propane or butane'!$A$2:$AQ$28,COLUMN('LPG propane or butane'!B$2),FALSE)/VLOOKUP('BIFUbC-LPG-propane-or-butane'!$A22,'BIFUbC-LPG-propane-or-butane'!$A$1:$AQ$27,COLUMN('BIFUbC-LPG-propane-or-butane'!B$1),FALSE))</f>
        <v>1</v>
      </c>
      <c r="C22">
        <f>IF(VLOOKUP('BIFUbC-LPG-propane-or-butane'!$A22,'BIFUbC-LPG-propane-or-butane'!$A$1:$AQ$27,COLUMN('BIFUbC-LPG-propane-or-butane'!C$1),FALSE)=0,1,VLOOKUP('BIFUbC-LPG-propane-or-butane'!$A22,'LPG propane or butane'!$A$2:$AQ$28,COLUMN('LPG propane or butane'!C$2),FALSE)/VLOOKUP('BIFUbC-LPG-propane-or-butane'!$A22,'BIFUbC-LPG-propane-or-butane'!$A$1:$AQ$27,COLUMN('BIFUbC-LPG-propane-or-butane'!C$1),FALSE))</f>
        <v>1</v>
      </c>
      <c r="D22">
        <f>IF(VLOOKUP('BIFUbC-LPG-propane-or-butane'!$A22,'BIFUbC-LPG-propane-or-butane'!$A$1:$AQ$27,COLUMN('BIFUbC-LPG-propane-or-butane'!D$1),FALSE)=0,1,VLOOKUP('BIFUbC-LPG-propane-or-butane'!$A22,'LPG propane or butane'!$A$2:$AQ$28,COLUMN('LPG propane or butane'!D$2),FALSE)/VLOOKUP('BIFUbC-LPG-propane-or-butane'!$A22,'BIFUbC-LPG-propane-or-butane'!$A$1:$AQ$27,COLUMN('BIFUbC-LPG-propane-or-butane'!D$1),FALSE))</f>
        <v>1</v>
      </c>
      <c r="E22">
        <f>IF(VLOOKUP('BIFUbC-LPG-propane-or-butane'!$A22,'BIFUbC-LPG-propane-or-butane'!$A$1:$AQ$27,COLUMN('BIFUbC-LPG-propane-or-butane'!E$1),FALSE)=0,1,VLOOKUP('BIFUbC-LPG-propane-or-butane'!$A22,'LPG propane or butane'!$A$2:$AQ$28,COLUMN('LPG propane or butane'!E$2),FALSE)/VLOOKUP('BIFUbC-LPG-propane-or-butane'!$A22,'BIFUbC-LPG-propane-or-butane'!$A$1:$AQ$27,COLUMN('BIFUbC-LPG-propane-or-butane'!E$1),FALSE))</f>
        <v>1</v>
      </c>
      <c r="F22">
        <f>IF(VLOOKUP('BIFUbC-LPG-propane-or-butane'!$A22,'BIFUbC-LPG-propane-or-butane'!$A$1:$AQ$27,COLUMN('BIFUbC-LPG-propane-or-butane'!F$1),FALSE)=0,1,VLOOKUP('BIFUbC-LPG-propane-or-butane'!$A22,'LPG propane or butane'!$A$2:$AQ$28,COLUMN('LPG propane or butane'!F$2),FALSE)/VLOOKUP('BIFUbC-LPG-propane-or-butane'!$A22,'BIFUbC-LPG-propane-or-butane'!$A$1:$AQ$27,COLUMN('BIFUbC-LPG-propane-or-butane'!F$1),FALSE))</f>
        <v>1</v>
      </c>
      <c r="G22">
        <f>IF(VLOOKUP('BIFUbC-LPG-propane-or-butane'!$A22,'BIFUbC-LPG-propane-or-butane'!$A$1:$AQ$27,COLUMN('BIFUbC-LPG-propane-or-butane'!G$1),FALSE)=0,1,VLOOKUP('BIFUbC-LPG-propane-or-butane'!$A22,'LPG propane or butane'!$A$2:$AQ$28,COLUMN('LPG propane or butane'!G$2),FALSE)/VLOOKUP('BIFUbC-LPG-propane-or-butane'!$A22,'BIFUbC-LPG-propane-or-butane'!$A$1:$AQ$27,COLUMN('BIFUbC-LPG-propane-or-butane'!G$1),FALSE))</f>
        <v>1</v>
      </c>
      <c r="H22">
        <f>IF(VLOOKUP('BIFUbC-LPG-propane-or-butane'!$A22,'BIFUbC-LPG-propane-or-butane'!$A$1:$AQ$27,COLUMN('BIFUbC-LPG-propane-or-butane'!H$1),FALSE)=0,1,VLOOKUP('BIFUbC-LPG-propane-or-butane'!$A22,'LPG propane or butane'!$A$2:$AQ$28,COLUMN('LPG propane or butane'!H$2),FALSE)/VLOOKUP('BIFUbC-LPG-propane-or-butane'!$A22,'BIFUbC-LPG-propane-or-butane'!$A$1:$AQ$27,COLUMN('BIFUbC-LPG-propane-or-butane'!H$1),FALSE))</f>
        <v>1</v>
      </c>
      <c r="I22">
        <f>IF(VLOOKUP('BIFUbC-LPG-propane-or-butane'!$A22,'BIFUbC-LPG-propane-or-butane'!$A$1:$AQ$27,COLUMN('BIFUbC-LPG-propane-or-butane'!I$1),FALSE)=0,1,VLOOKUP('BIFUbC-LPG-propane-or-butane'!$A22,'LPG propane or butane'!$A$2:$AQ$28,COLUMN('LPG propane or butane'!I$2),FALSE)/VLOOKUP('BIFUbC-LPG-propane-or-butane'!$A22,'BIFUbC-LPG-propane-or-butane'!$A$1:$AQ$27,COLUMN('BIFUbC-LPG-propane-or-butane'!I$1),FALSE))</f>
        <v>1</v>
      </c>
      <c r="J22">
        <f>IF(VLOOKUP('BIFUbC-LPG-propane-or-butane'!$A22,'BIFUbC-LPG-propane-or-butane'!$A$1:$AQ$27,COLUMN('BIFUbC-LPG-propane-or-butane'!J$1),FALSE)=0,1,VLOOKUP('BIFUbC-LPG-propane-or-butane'!$A22,'LPG propane or butane'!$A$2:$AQ$28,COLUMN('LPG propane or butane'!J$2),FALSE)/VLOOKUP('BIFUbC-LPG-propane-or-butane'!$A22,'BIFUbC-LPG-propane-or-butane'!$A$1:$AQ$27,COLUMN('BIFUbC-LPG-propane-or-butane'!J$1),FALSE))</f>
        <v>1</v>
      </c>
      <c r="K22">
        <f>IF(VLOOKUP('BIFUbC-LPG-propane-or-butane'!$A22,'BIFUbC-LPG-propane-or-butane'!$A$1:$AQ$27,COLUMN('BIFUbC-LPG-propane-or-butane'!K$1),FALSE)=0,1,VLOOKUP('BIFUbC-LPG-propane-or-butane'!$A22,'LPG propane or butane'!$A$2:$AQ$28,COLUMN('LPG propane or butane'!K$2),FALSE)/VLOOKUP('BIFUbC-LPG-propane-or-butane'!$A22,'BIFUbC-LPG-propane-or-butane'!$A$1:$AQ$27,COLUMN('BIFUbC-LPG-propane-or-butane'!K$1),FALSE))</f>
        <v>1</v>
      </c>
      <c r="L22">
        <f>IF(VLOOKUP('BIFUbC-LPG-propane-or-butane'!$A22,'BIFUbC-LPG-propane-or-butane'!$A$1:$AQ$27,COLUMN('BIFUbC-LPG-propane-or-butane'!L$1),FALSE)=0,1,VLOOKUP('BIFUbC-LPG-propane-or-butane'!$A22,'LPG propane or butane'!$A$2:$AQ$28,COLUMN('LPG propane or butane'!L$2),FALSE)/VLOOKUP('BIFUbC-LPG-propane-or-butane'!$A22,'BIFUbC-LPG-propane-or-butane'!$A$1:$AQ$27,COLUMN('BIFUbC-LPG-propane-or-butane'!L$1),FALSE))</f>
        <v>1</v>
      </c>
      <c r="M22">
        <f>IF(VLOOKUP('BIFUbC-LPG-propane-or-butane'!$A22,'BIFUbC-LPG-propane-or-butane'!$A$1:$AQ$27,COLUMN('BIFUbC-LPG-propane-or-butane'!M$1),FALSE)=0,1,VLOOKUP('BIFUbC-LPG-propane-or-butane'!$A22,'LPG propane or butane'!$A$2:$AQ$28,COLUMN('LPG propane or butane'!M$2),FALSE)/VLOOKUP('BIFUbC-LPG-propane-or-butane'!$A22,'BIFUbC-LPG-propane-or-butane'!$A$1:$AQ$27,COLUMN('BIFUbC-LPG-propane-or-butane'!M$1),FALSE))</f>
        <v>1</v>
      </c>
      <c r="N22">
        <f>IF(VLOOKUP('BIFUbC-LPG-propane-or-butane'!$A22,'BIFUbC-LPG-propane-or-butane'!$A$1:$AQ$27,COLUMN('BIFUbC-LPG-propane-or-butane'!N$1),FALSE)=0,1,VLOOKUP('BIFUbC-LPG-propane-or-butane'!$A22,'LPG propane or butane'!$A$2:$AQ$28,COLUMN('LPG propane or butane'!N$2),FALSE)/VLOOKUP('BIFUbC-LPG-propane-or-butane'!$A22,'BIFUbC-LPG-propane-or-butane'!$A$1:$AQ$27,COLUMN('BIFUbC-LPG-propane-or-butane'!N$1),FALSE))</f>
        <v>1</v>
      </c>
      <c r="O22">
        <f>IF(VLOOKUP('BIFUbC-LPG-propane-or-butane'!$A22,'BIFUbC-LPG-propane-or-butane'!$A$1:$AQ$27,COLUMN('BIFUbC-LPG-propane-or-butane'!O$1),FALSE)=0,1,VLOOKUP('BIFUbC-LPG-propane-or-butane'!$A22,'LPG propane or butane'!$A$2:$AQ$28,COLUMN('LPG propane or butane'!O$2),FALSE)/VLOOKUP('BIFUbC-LPG-propane-or-butane'!$A22,'BIFUbC-LPG-propane-or-butane'!$A$1:$AQ$27,COLUMN('BIFUbC-LPG-propane-or-butane'!O$1),FALSE))</f>
        <v>1</v>
      </c>
      <c r="P22">
        <f>IF(VLOOKUP('BIFUbC-LPG-propane-or-butane'!$A22,'BIFUbC-LPG-propane-or-butane'!$A$1:$AQ$27,COLUMN('BIFUbC-LPG-propane-or-butane'!P$1),FALSE)=0,1,VLOOKUP('BIFUbC-LPG-propane-or-butane'!$A22,'LPG propane or butane'!$A$2:$AQ$28,COLUMN('LPG propane or butane'!P$2),FALSE)/VLOOKUP('BIFUbC-LPG-propane-or-butane'!$A22,'BIFUbC-LPG-propane-or-butane'!$A$1:$AQ$27,COLUMN('BIFUbC-LPG-propane-or-butane'!P$1),FALSE))</f>
        <v>1</v>
      </c>
      <c r="Q22">
        <f>IF(VLOOKUP('BIFUbC-LPG-propane-or-butane'!$A22,'BIFUbC-LPG-propane-or-butane'!$A$1:$AQ$27,COLUMN('BIFUbC-LPG-propane-or-butane'!Q$1),FALSE)=0,1,VLOOKUP('BIFUbC-LPG-propane-or-butane'!$A22,'LPG propane or butane'!$A$2:$AQ$28,COLUMN('LPG propane or butane'!Q$2),FALSE)/VLOOKUP('BIFUbC-LPG-propane-or-butane'!$A22,'BIFUbC-LPG-propane-or-butane'!$A$1:$AQ$27,COLUMN('BIFUbC-LPG-propane-or-butane'!Q$1),FALSE))</f>
        <v>1</v>
      </c>
      <c r="R22">
        <f>IF(VLOOKUP('BIFUbC-LPG-propane-or-butane'!$A22,'BIFUbC-LPG-propane-or-butane'!$A$1:$AQ$27,COLUMN('BIFUbC-LPG-propane-or-butane'!R$1),FALSE)=0,1,VLOOKUP('BIFUbC-LPG-propane-or-butane'!$A22,'LPG propane or butane'!$A$2:$AQ$28,COLUMN('LPG propane or butane'!R$2),FALSE)/VLOOKUP('BIFUbC-LPG-propane-or-butane'!$A22,'BIFUbC-LPG-propane-or-butane'!$A$1:$AQ$27,COLUMN('BIFUbC-LPG-propane-or-butane'!R$1),FALSE))</f>
        <v>1</v>
      </c>
      <c r="S22">
        <f>IF(VLOOKUP('BIFUbC-LPG-propane-or-butane'!$A22,'BIFUbC-LPG-propane-or-butane'!$A$1:$AQ$27,COLUMN('BIFUbC-LPG-propane-or-butane'!S$1),FALSE)=0,1,VLOOKUP('BIFUbC-LPG-propane-or-butane'!$A22,'LPG propane or butane'!$A$2:$AQ$28,COLUMN('LPG propane or butane'!S$2),FALSE)/VLOOKUP('BIFUbC-LPG-propane-or-butane'!$A22,'BIFUbC-LPG-propane-or-butane'!$A$1:$AQ$27,COLUMN('BIFUbC-LPG-propane-or-butane'!S$1),FALSE))</f>
        <v>1</v>
      </c>
      <c r="T22">
        <f>IF(VLOOKUP('BIFUbC-LPG-propane-or-butane'!$A22,'BIFUbC-LPG-propane-or-butane'!$A$1:$AQ$27,COLUMN('BIFUbC-LPG-propane-or-butane'!T$1),FALSE)=0,1,VLOOKUP('BIFUbC-LPG-propane-or-butane'!$A22,'LPG propane or butane'!$A$2:$AQ$28,COLUMN('LPG propane or butane'!T$2),FALSE)/VLOOKUP('BIFUbC-LPG-propane-or-butane'!$A22,'BIFUbC-LPG-propane-or-butane'!$A$1:$AQ$27,COLUMN('BIFUbC-LPG-propane-or-butane'!T$1),FALSE))</f>
        <v>1</v>
      </c>
      <c r="U22">
        <f>IF(VLOOKUP('BIFUbC-LPG-propane-or-butane'!$A22,'BIFUbC-LPG-propane-or-butane'!$A$1:$AQ$27,COLUMN('BIFUbC-LPG-propane-or-butane'!U$1),FALSE)=0,1,VLOOKUP('BIFUbC-LPG-propane-or-butane'!$A22,'LPG propane or butane'!$A$2:$AQ$28,COLUMN('LPG propane or butane'!U$2),FALSE)/VLOOKUP('BIFUbC-LPG-propane-or-butane'!$A22,'BIFUbC-LPG-propane-or-butane'!$A$1:$AQ$27,COLUMN('BIFUbC-LPG-propane-or-butane'!U$1),FALSE))</f>
        <v>1</v>
      </c>
      <c r="V22">
        <f>IF(VLOOKUP('BIFUbC-LPG-propane-or-butane'!$A22,'BIFUbC-LPG-propane-or-butane'!$A$1:$AQ$27,COLUMN('BIFUbC-LPG-propane-or-butane'!V$1),FALSE)=0,1,VLOOKUP('BIFUbC-LPG-propane-or-butane'!$A22,'LPG propane or butane'!$A$2:$AQ$28,COLUMN('LPG propane or butane'!V$2),FALSE)/VLOOKUP('BIFUbC-LPG-propane-or-butane'!$A22,'BIFUbC-LPG-propane-or-butane'!$A$1:$AQ$27,COLUMN('BIFUbC-LPG-propane-or-butane'!V$1),FALSE))</f>
        <v>1</v>
      </c>
      <c r="W22">
        <f>IF(VLOOKUP('BIFUbC-LPG-propane-or-butane'!$A22,'BIFUbC-LPG-propane-or-butane'!$A$1:$AQ$27,COLUMN('BIFUbC-LPG-propane-or-butane'!W$1),FALSE)=0,1,VLOOKUP('BIFUbC-LPG-propane-or-butane'!$A22,'LPG propane or butane'!$A$2:$AQ$28,COLUMN('LPG propane or butane'!W$2),FALSE)/VLOOKUP('BIFUbC-LPG-propane-or-butane'!$A22,'BIFUbC-LPG-propane-or-butane'!$A$1:$AQ$27,COLUMN('BIFUbC-LPG-propane-or-butane'!W$1),FALSE))</f>
        <v>1</v>
      </c>
      <c r="X22">
        <f>IF(VLOOKUP('BIFUbC-LPG-propane-or-butane'!$A22,'BIFUbC-LPG-propane-or-butane'!$A$1:$AQ$27,COLUMN('BIFUbC-LPG-propane-or-butane'!X$1),FALSE)=0,1,VLOOKUP('BIFUbC-LPG-propane-or-butane'!$A22,'LPG propane or butane'!$A$2:$AQ$28,COLUMN('LPG propane or butane'!X$2),FALSE)/VLOOKUP('BIFUbC-LPG-propane-or-butane'!$A22,'BIFUbC-LPG-propane-or-butane'!$A$1:$AQ$27,COLUMN('BIFUbC-LPG-propane-or-butane'!X$1),FALSE))</f>
        <v>1</v>
      </c>
      <c r="Y22">
        <f>IF(VLOOKUP('BIFUbC-LPG-propane-or-butane'!$A22,'BIFUbC-LPG-propane-or-butane'!$A$1:$AQ$27,COLUMN('BIFUbC-LPG-propane-or-butane'!Y$1),FALSE)=0,1,VLOOKUP('BIFUbC-LPG-propane-or-butane'!$A22,'LPG propane or butane'!$A$2:$AQ$28,COLUMN('LPG propane or butane'!Y$2),FALSE)/VLOOKUP('BIFUbC-LPG-propane-or-butane'!$A22,'BIFUbC-LPG-propane-or-butane'!$A$1:$AQ$27,COLUMN('BIFUbC-LPG-propane-or-butane'!Y$1),FALSE))</f>
        <v>1</v>
      </c>
      <c r="Z22">
        <f>IF(VLOOKUP('BIFUbC-LPG-propane-or-butane'!$A22,'BIFUbC-LPG-propane-or-butane'!$A$1:$AQ$27,COLUMN('BIFUbC-LPG-propane-or-butane'!Z$1),FALSE)=0,1,VLOOKUP('BIFUbC-LPG-propane-or-butane'!$A22,'LPG propane or butane'!$A$2:$AQ$28,COLUMN('LPG propane or butane'!Z$2),FALSE)/VLOOKUP('BIFUbC-LPG-propane-or-butane'!$A22,'BIFUbC-LPG-propane-or-butane'!$A$1:$AQ$27,COLUMN('BIFUbC-LPG-propane-or-butane'!Z$1),FALSE))</f>
        <v>1</v>
      </c>
      <c r="AA22">
        <f>IF(VLOOKUP('BIFUbC-LPG-propane-or-butane'!$A22,'BIFUbC-LPG-propane-or-butane'!$A$1:$AQ$27,COLUMN('BIFUbC-LPG-propane-or-butane'!AA$1),FALSE)=0,1,VLOOKUP('BIFUbC-LPG-propane-or-butane'!$A22,'LPG propane or butane'!$A$2:$AQ$28,COLUMN('LPG propane or butane'!AA$2),FALSE)/VLOOKUP('BIFUbC-LPG-propane-or-butane'!$A22,'BIFUbC-LPG-propane-or-butane'!$A$1:$AQ$27,COLUMN('BIFUbC-LPG-propane-or-butane'!AA$1),FALSE))</f>
        <v>1</v>
      </c>
      <c r="AB22">
        <f>IF(VLOOKUP('BIFUbC-LPG-propane-or-butane'!$A22,'BIFUbC-LPG-propane-or-butane'!$A$1:$AQ$27,COLUMN('BIFUbC-LPG-propane-or-butane'!AB$1),FALSE)=0,1,VLOOKUP('BIFUbC-LPG-propane-or-butane'!$A22,'LPG propane or butane'!$A$2:$AQ$28,COLUMN('LPG propane or butane'!AB$2),FALSE)/VLOOKUP('BIFUbC-LPG-propane-or-butane'!$A22,'BIFUbC-LPG-propane-or-butane'!$A$1:$AQ$27,COLUMN('BIFUbC-LPG-propane-or-butane'!AB$1),FALSE))</f>
        <v>1</v>
      </c>
      <c r="AC22">
        <f>IF(VLOOKUP('BIFUbC-LPG-propane-or-butane'!$A22,'BIFUbC-LPG-propane-or-butane'!$A$1:$AQ$27,COLUMN('BIFUbC-LPG-propane-or-butane'!AC$1),FALSE)=0,1,VLOOKUP('BIFUbC-LPG-propane-or-butane'!$A22,'LPG propane or butane'!$A$2:$AQ$28,COLUMN('LPG propane or butane'!AC$2),FALSE)/VLOOKUP('BIFUbC-LPG-propane-or-butane'!$A22,'BIFUbC-LPG-propane-or-butane'!$A$1:$AQ$27,COLUMN('BIFUbC-LPG-propane-or-butane'!AC$1),FALSE))</f>
        <v>1</v>
      </c>
      <c r="AD22">
        <f>IF(VLOOKUP('BIFUbC-LPG-propane-or-butane'!$A22,'BIFUbC-LPG-propane-or-butane'!$A$1:$AQ$27,COLUMN('BIFUbC-LPG-propane-or-butane'!AD$1),FALSE)=0,1,VLOOKUP('BIFUbC-LPG-propane-or-butane'!$A22,'LPG propane or butane'!$A$2:$AQ$28,COLUMN('LPG propane or butane'!AD$2),FALSE)/VLOOKUP('BIFUbC-LPG-propane-or-butane'!$A22,'BIFUbC-LPG-propane-or-butane'!$A$1:$AQ$27,COLUMN('BIFUbC-LPG-propane-or-butane'!AD$1),FALSE))</f>
        <v>1</v>
      </c>
      <c r="AE22">
        <f>IF(VLOOKUP('BIFUbC-LPG-propane-or-butane'!$A22,'BIFUbC-LPG-propane-or-butane'!$A$1:$AQ$27,COLUMN('BIFUbC-LPG-propane-or-butane'!AE$1),FALSE)=0,1,VLOOKUP('BIFUbC-LPG-propane-or-butane'!$A22,'LPG propane or butane'!$A$2:$AQ$28,COLUMN('LPG propane or butane'!AE$2),FALSE)/VLOOKUP('BIFUbC-LPG-propane-or-butane'!$A22,'BIFUbC-LPG-propane-or-butane'!$A$1:$AQ$27,COLUMN('BIFUbC-LPG-propane-or-butane'!AE$1),FALSE))</f>
        <v>1</v>
      </c>
      <c r="AF22">
        <f>IF(VLOOKUP('BIFUbC-LPG-propane-or-butane'!$A22,'BIFUbC-LPG-propane-or-butane'!$A$1:$AQ$27,COLUMN('BIFUbC-LPG-propane-or-butane'!AF$1),FALSE)=0,1,VLOOKUP('BIFUbC-LPG-propane-or-butane'!$A22,'LPG propane or butane'!$A$2:$AQ$28,COLUMN('LPG propane or butane'!AF$2),FALSE)/VLOOKUP('BIFUbC-LPG-propane-or-butane'!$A22,'BIFUbC-LPG-propane-or-butane'!$A$1:$AQ$27,COLUMN('BIFUbC-LPG-propane-or-butane'!AF$1),FALSE))</f>
        <v>1</v>
      </c>
      <c r="AG22">
        <f>IF(VLOOKUP('BIFUbC-LPG-propane-or-butane'!$A22,'BIFUbC-LPG-propane-or-butane'!$A$1:$AQ$27,COLUMN('BIFUbC-LPG-propane-or-butane'!AG$1),FALSE)=0,1,VLOOKUP('BIFUbC-LPG-propane-or-butane'!$A22,'LPG propane or butane'!$A$2:$AQ$28,COLUMN('LPG propane or butane'!AG$2),FALSE)/VLOOKUP('BIFUbC-LPG-propane-or-butane'!$A22,'BIFUbC-LPG-propane-or-butane'!$A$1:$AQ$27,COLUMN('BIFUbC-LPG-propane-or-butane'!AG$1),FALSE))</f>
        <v>1</v>
      </c>
      <c r="AH22">
        <f>IF(VLOOKUP('BIFUbC-LPG-propane-or-butane'!$A22,'BIFUbC-LPG-propane-or-butane'!$A$1:$AQ$27,COLUMN('BIFUbC-LPG-propane-or-butane'!AH$1),FALSE)=0,1,VLOOKUP('BIFUbC-LPG-propane-or-butane'!$A22,'LPG propane or butane'!$A$2:$AQ$28,COLUMN('LPG propane or butane'!AH$2),FALSE)/VLOOKUP('BIFUbC-LPG-propane-or-butane'!$A22,'BIFUbC-LPG-propane-or-butane'!$A$1:$AQ$27,COLUMN('BIFUbC-LPG-propane-or-butane'!AH$1),FALSE))</f>
        <v>1</v>
      </c>
      <c r="AI22">
        <f>IF(VLOOKUP('BIFUbC-LPG-propane-or-butane'!$A22,'BIFUbC-LPG-propane-or-butane'!$A$1:$AQ$27,COLUMN('BIFUbC-LPG-propane-or-butane'!AI$1),FALSE)=0,1,VLOOKUP('BIFUbC-LPG-propane-or-butane'!$A22,'LPG propane or butane'!$A$2:$AQ$28,COLUMN('LPG propane or butane'!AI$2),FALSE)/VLOOKUP('BIFUbC-LPG-propane-or-butane'!$A22,'BIFUbC-LPG-propane-or-butane'!$A$1:$AQ$27,COLUMN('BIFUbC-LPG-propane-or-butane'!AI$1),FALSE))</f>
        <v>1</v>
      </c>
      <c r="AJ22">
        <f>IF(VLOOKUP('BIFUbC-LPG-propane-or-butane'!$A22,'BIFUbC-LPG-propane-or-butane'!$A$1:$AQ$27,COLUMN('BIFUbC-LPG-propane-or-butane'!AJ$1),FALSE)=0,1,VLOOKUP('BIFUbC-LPG-propane-or-butane'!$A22,'LPG propane or butane'!$A$2:$AQ$28,COLUMN('LPG propane or butane'!AJ$2),FALSE)/VLOOKUP('BIFUbC-LPG-propane-or-butane'!$A22,'BIFUbC-LPG-propane-or-butane'!$A$1:$AQ$27,COLUMN('BIFUbC-LPG-propane-or-butane'!AJ$1),FALSE))</f>
        <v>1</v>
      </c>
      <c r="AK22">
        <f>IF(VLOOKUP('BIFUbC-LPG-propane-or-butane'!$A22,'BIFUbC-LPG-propane-or-butane'!$A$1:$AQ$27,COLUMN('BIFUbC-LPG-propane-or-butane'!AK$1),FALSE)=0,1,VLOOKUP('BIFUbC-LPG-propane-or-butane'!$A22,'LPG propane or butane'!$A$2:$AQ$28,COLUMN('LPG propane or butane'!AK$2),FALSE)/VLOOKUP('BIFUbC-LPG-propane-or-butane'!$A22,'BIFUbC-LPG-propane-or-butane'!$A$1:$AQ$27,COLUMN('BIFUbC-LPG-propane-or-butane'!AK$1),FALSE))</f>
        <v>1</v>
      </c>
      <c r="AL22">
        <f>IF(VLOOKUP('BIFUbC-LPG-propane-or-butane'!$A22,'BIFUbC-LPG-propane-or-butane'!$A$1:$AQ$27,COLUMN('BIFUbC-LPG-propane-or-butane'!AL$1),FALSE)=0,1,VLOOKUP('BIFUbC-LPG-propane-or-butane'!$A22,'LPG propane or butane'!$A$2:$AQ$28,COLUMN('LPG propane or butane'!AL$2),FALSE)/VLOOKUP('BIFUbC-LPG-propane-or-butane'!$A22,'BIFUbC-LPG-propane-or-butane'!$A$1:$AQ$27,COLUMN('BIFUbC-LPG-propane-or-butane'!AL$1),FALSE))</f>
        <v>1</v>
      </c>
      <c r="AM22">
        <f>IF(VLOOKUP('BIFUbC-LPG-propane-or-butane'!$A22,'BIFUbC-LPG-propane-or-butane'!$A$1:$AQ$27,COLUMN('BIFUbC-LPG-propane-or-butane'!AM$1),FALSE)=0,1,VLOOKUP('BIFUbC-LPG-propane-or-butane'!$A22,'LPG propane or butane'!$A$2:$AQ$28,COLUMN('LPG propane or butane'!AM$2),FALSE)/VLOOKUP('BIFUbC-LPG-propane-or-butane'!$A22,'BIFUbC-LPG-propane-or-butane'!$A$1:$AQ$27,COLUMN('BIFUbC-LPG-propane-or-butane'!AM$1),FALSE))</f>
        <v>1</v>
      </c>
      <c r="AN22">
        <f>IF(VLOOKUP('BIFUbC-LPG-propane-or-butane'!$A22,'BIFUbC-LPG-propane-or-butane'!$A$1:$AQ$27,COLUMN('BIFUbC-LPG-propane-or-butane'!AN$1),FALSE)=0,1,VLOOKUP('BIFUbC-LPG-propane-or-butane'!$A22,'LPG propane or butane'!$A$2:$AQ$28,COLUMN('LPG propane or butane'!AN$2),FALSE)/VLOOKUP('BIFUbC-LPG-propane-or-butane'!$A22,'BIFUbC-LPG-propane-or-butane'!$A$1:$AQ$27,COLUMN('BIFUbC-LPG-propane-or-butane'!AN$1),FALSE))</f>
        <v>1</v>
      </c>
      <c r="AO22">
        <f>IF(VLOOKUP('BIFUbC-LPG-propane-or-butane'!$A22,'BIFUbC-LPG-propane-or-butane'!$A$1:$AQ$27,COLUMN('BIFUbC-LPG-propane-or-butane'!AO$1),FALSE)=0,1,VLOOKUP('BIFUbC-LPG-propane-or-butane'!$A22,'LPG propane or butane'!$A$2:$AQ$28,COLUMN('LPG propane or butane'!AO$2),FALSE)/VLOOKUP('BIFUbC-LPG-propane-or-butane'!$A22,'BIFUbC-LPG-propane-or-butane'!$A$1:$AQ$27,COLUMN('BIFUbC-LPG-propane-or-butane'!AO$1),FALSE))</f>
        <v>1</v>
      </c>
      <c r="AP22">
        <f>IF(VLOOKUP('BIFUbC-LPG-propane-or-butane'!$A22,'BIFUbC-LPG-propane-or-butane'!$A$1:$AQ$27,COLUMN('BIFUbC-LPG-propane-or-butane'!AP$1),FALSE)=0,1,VLOOKUP('BIFUbC-LPG-propane-or-butane'!$A22,'LPG propane or butane'!$A$2:$AQ$28,COLUMN('LPG propane or butane'!AP$2),FALSE)/VLOOKUP('BIFUbC-LPG-propane-or-butane'!$A22,'BIFUbC-LPG-propane-or-butane'!$A$1:$AQ$27,COLUMN('BIFUbC-LPG-propane-or-butane'!AP$1),FALSE))</f>
        <v>1</v>
      </c>
      <c r="AQ22">
        <f>IF(VLOOKUP('BIFUbC-LPG-propane-or-butane'!$A22,'BIFUbC-LPG-propane-or-butane'!$A$1:$AQ$27,COLUMN('BIFUbC-LPG-propane-or-butane'!AQ$1),FALSE)=0,1,VLOOKUP('BIFUbC-LPG-propane-or-butane'!$A22,'LPG propane or butane'!$A$2:$AQ$28,COLUMN('LPG propane or butane'!AQ$2),FALSE)/VLOOKUP('BIFUbC-LPG-propane-or-butane'!$A22,'BIFUbC-LPG-propane-or-butane'!$A$1:$AQ$27,COLUMN('BIFUbC-LPG-propane-or-butane'!AQ$1),FALSE))</f>
        <v>1</v>
      </c>
    </row>
    <row r="23" spans="1:43">
      <c r="A23" s="37" t="s">
        <v>636</v>
      </c>
      <c r="B23">
        <f>IF(VLOOKUP('BIFUbC-LPG-propane-or-butane'!$A23,'BIFUbC-LPG-propane-or-butane'!$A$1:$AQ$27,COLUMN('BIFUbC-LPG-propane-or-butane'!B$1),FALSE)=0,1,VLOOKUP('BIFUbC-LPG-propane-or-butane'!$A23,'LPG propane or butane'!$A$2:$AQ$28,COLUMN('LPG propane or butane'!B$2),FALSE)/VLOOKUP('BIFUbC-LPG-propane-or-butane'!$A23,'BIFUbC-LPG-propane-or-butane'!$A$1:$AQ$27,COLUMN('BIFUbC-LPG-propane-or-butane'!B$1),FALSE))</f>
        <v>1</v>
      </c>
      <c r="C23">
        <f>IF(VLOOKUP('BIFUbC-LPG-propane-or-butane'!$A23,'BIFUbC-LPG-propane-or-butane'!$A$1:$AQ$27,COLUMN('BIFUbC-LPG-propane-or-butane'!C$1),FALSE)=0,1,VLOOKUP('BIFUbC-LPG-propane-or-butane'!$A23,'LPG propane or butane'!$A$2:$AQ$28,COLUMN('LPG propane or butane'!C$2),FALSE)/VLOOKUP('BIFUbC-LPG-propane-or-butane'!$A23,'BIFUbC-LPG-propane-or-butane'!$A$1:$AQ$27,COLUMN('BIFUbC-LPG-propane-or-butane'!C$1),FALSE))</f>
        <v>1</v>
      </c>
      <c r="D23">
        <f>IF(VLOOKUP('BIFUbC-LPG-propane-or-butane'!$A23,'BIFUbC-LPG-propane-or-butane'!$A$1:$AQ$27,COLUMN('BIFUbC-LPG-propane-or-butane'!D$1),FALSE)=0,1,VLOOKUP('BIFUbC-LPG-propane-or-butane'!$A23,'LPG propane or butane'!$A$2:$AQ$28,COLUMN('LPG propane or butane'!D$2),FALSE)/VLOOKUP('BIFUbC-LPG-propane-or-butane'!$A23,'BIFUbC-LPG-propane-or-butane'!$A$1:$AQ$27,COLUMN('BIFUbC-LPG-propane-or-butane'!D$1),FALSE))</f>
        <v>1</v>
      </c>
      <c r="E23">
        <f>IF(VLOOKUP('BIFUbC-LPG-propane-or-butane'!$A23,'BIFUbC-LPG-propane-or-butane'!$A$1:$AQ$27,COLUMN('BIFUbC-LPG-propane-or-butane'!E$1),FALSE)=0,1,VLOOKUP('BIFUbC-LPG-propane-or-butane'!$A23,'LPG propane or butane'!$A$2:$AQ$28,COLUMN('LPG propane or butane'!E$2),FALSE)/VLOOKUP('BIFUbC-LPG-propane-or-butane'!$A23,'BIFUbC-LPG-propane-or-butane'!$A$1:$AQ$27,COLUMN('BIFUbC-LPG-propane-or-butane'!E$1),FALSE))</f>
        <v>1</v>
      </c>
      <c r="F23">
        <f>IF(VLOOKUP('BIFUbC-LPG-propane-or-butane'!$A23,'BIFUbC-LPG-propane-or-butane'!$A$1:$AQ$27,COLUMN('BIFUbC-LPG-propane-or-butane'!F$1),FALSE)=0,1,VLOOKUP('BIFUbC-LPG-propane-or-butane'!$A23,'LPG propane or butane'!$A$2:$AQ$28,COLUMN('LPG propane or butane'!F$2),FALSE)/VLOOKUP('BIFUbC-LPG-propane-or-butane'!$A23,'BIFUbC-LPG-propane-or-butane'!$A$1:$AQ$27,COLUMN('BIFUbC-LPG-propane-or-butane'!F$1),FALSE))</f>
        <v>1</v>
      </c>
      <c r="G23">
        <f>IF(VLOOKUP('BIFUbC-LPG-propane-or-butane'!$A23,'BIFUbC-LPG-propane-or-butane'!$A$1:$AQ$27,COLUMN('BIFUbC-LPG-propane-or-butane'!G$1),FALSE)=0,1,VLOOKUP('BIFUbC-LPG-propane-or-butane'!$A23,'LPG propane or butane'!$A$2:$AQ$28,COLUMN('LPG propane or butane'!G$2),FALSE)/VLOOKUP('BIFUbC-LPG-propane-or-butane'!$A23,'BIFUbC-LPG-propane-or-butane'!$A$1:$AQ$27,COLUMN('BIFUbC-LPG-propane-or-butane'!G$1),FALSE))</f>
        <v>1</v>
      </c>
      <c r="H23">
        <f>IF(VLOOKUP('BIFUbC-LPG-propane-or-butane'!$A23,'BIFUbC-LPG-propane-or-butane'!$A$1:$AQ$27,COLUMN('BIFUbC-LPG-propane-or-butane'!H$1),FALSE)=0,1,VLOOKUP('BIFUbC-LPG-propane-or-butane'!$A23,'LPG propane or butane'!$A$2:$AQ$28,COLUMN('LPG propane or butane'!H$2),FALSE)/VLOOKUP('BIFUbC-LPG-propane-or-butane'!$A23,'BIFUbC-LPG-propane-or-butane'!$A$1:$AQ$27,COLUMN('BIFUbC-LPG-propane-or-butane'!H$1),FALSE))</f>
        <v>1</v>
      </c>
      <c r="I23">
        <f>IF(VLOOKUP('BIFUbC-LPG-propane-or-butane'!$A23,'BIFUbC-LPG-propane-or-butane'!$A$1:$AQ$27,COLUMN('BIFUbC-LPG-propane-or-butane'!I$1),FALSE)=0,1,VLOOKUP('BIFUbC-LPG-propane-or-butane'!$A23,'LPG propane or butane'!$A$2:$AQ$28,COLUMN('LPG propane or butane'!I$2),FALSE)/VLOOKUP('BIFUbC-LPG-propane-or-butane'!$A23,'BIFUbC-LPG-propane-or-butane'!$A$1:$AQ$27,COLUMN('BIFUbC-LPG-propane-or-butane'!I$1),FALSE))</f>
        <v>1</v>
      </c>
      <c r="J23">
        <f>IF(VLOOKUP('BIFUbC-LPG-propane-or-butane'!$A23,'BIFUbC-LPG-propane-or-butane'!$A$1:$AQ$27,COLUMN('BIFUbC-LPG-propane-or-butane'!J$1),FALSE)=0,1,VLOOKUP('BIFUbC-LPG-propane-or-butane'!$A23,'LPG propane or butane'!$A$2:$AQ$28,COLUMN('LPG propane or butane'!J$2),FALSE)/VLOOKUP('BIFUbC-LPG-propane-or-butane'!$A23,'BIFUbC-LPG-propane-or-butane'!$A$1:$AQ$27,COLUMN('BIFUbC-LPG-propane-or-butane'!J$1),FALSE))</f>
        <v>1</v>
      </c>
      <c r="K23">
        <f>IF(VLOOKUP('BIFUbC-LPG-propane-or-butane'!$A23,'BIFUbC-LPG-propane-or-butane'!$A$1:$AQ$27,COLUMN('BIFUbC-LPG-propane-or-butane'!K$1),FALSE)=0,1,VLOOKUP('BIFUbC-LPG-propane-or-butane'!$A23,'LPG propane or butane'!$A$2:$AQ$28,COLUMN('LPG propane or butane'!K$2),FALSE)/VLOOKUP('BIFUbC-LPG-propane-or-butane'!$A23,'BIFUbC-LPG-propane-or-butane'!$A$1:$AQ$27,COLUMN('BIFUbC-LPG-propane-or-butane'!K$1),FALSE))</f>
        <v>1</v>
      </c>
      <c r="L23">
        <f>IF(VLOOKUP('BIFUbC-LPG-propane-or-butane'!$A23,'BIFUbC-LPG-propane-or-butane'!$A$1:$AQ$27,COLUMN('BIFUbC-LPG-propane-or-butane'!L$1),FALSE)=0,1,VLOOKUP('BIFUbC-LPG-propane-or-butane'!$A23,'LPG propane or butane'!$A$2:$AQ$28,COLUMN('LPG propane or butane'!L$2),FALSE)/VLOOKUP('BIFUbC-LPG-propane-or-butane'!$A23,'BIFUbC-LPG-propane-or-butane'!$A$1:$AQ$27,COLUMN('BIFUbC-LPG-propane-or-butane'!L$1),FALSE))</f>
        <v>1</v>
      </c>
      <c r="M23">
        <f>IF(VLOOKUP('BIFUbC-LPG-propane-or-butane'!$A23,'BIFUbC-LPG-propane-or-butane'!$A$1:$AQ$27,COLUMN('BIFUbC-LPG-propane-or-butane'!M$1),FALSE)=0,1,VLOOKUP('BIFUbC-LPG-propane-or-butane'!$A23,'LPG propane or butane'!$A$2:$AQ$28,COLUMN('LPG propane or butane'!M$2),FALSE)/VLOOKUP('BIFUbC-LPG-propane-or-butane'!$A23,'BIFUbC-LPG-propane-or-butane'!$A$1:$AQ$27,COLUMN('BIFUbC-LPG-propane-or-butane'!M$1),FALSE))</f>
        <v>1</v>
      </c>
      <c r="N23">
        <f>IF(VLOOKUP('BIFUbC-LPG-propane-or-butane'!$A23,'BIFUbC-LPG-propane-or-butane'!$A$1:$AQ$27,COLUMN('BIFUbC-LPG-propane-or-butane'!N$1),FALSE)=0,1,VLOOKUP('BIFUbC-LPG-propane-or-butane'!$A23,'LPG propane or butane'!$A$2:$AQ$28,COLUMN('LPG propane or butane'!N$2),FALSE)/VLOOKUP('BIFUbC-LPG-propane-or-butane'!$A23,'BIFUbC-LPG-propane-or-butane'!$A$1:$AQ$27,COLUMN('BIFUbC-LPG-propane-or-butane'!N$1),FALSE))</f>
        <v>1</v>
      </c>
      <c r="O23">
        <f>IF(VLOOKUP('BIFUbC-LPG-propane-or-butane'!$A23,'BIFUbC-LPG-propane-or-butane'!$A$1:$AQ$27,COLUMN('BIFUbC-LPG-propane-or-butane'!O$1),FALSE)=0,1,VLOOKUP('BIFUbC-LPG-propane-or-butane'!$A23,'LPG propane or butane'!$A$2:$AQ$28,COLUMN('LPG propane or butane'!O$2),FALSE)/VLOOKUP('BIFUbC-LPG-propane-or-butane'!$A23,'BIFUbC-LPG-propane-or-butane'!$A$1:$AQ$27,COLUMN('BIFUbC-LPG-propane-or-butane'!O$1),FALSE))</f>
        <v>1</v>
      </c>
      <c r="P23">
        <f>IF(VLOOKUP('BIFUbC-LPG-propane-or-butane'!$A23,'BIFUbC-LPG-propane-or-butane'!$A$1:$AQ$27,COLUMN('BIFUbC-LPG-propane-or-butane'!P$1),FALSE)=0,1,VLOOKUP('BIFUbC-LPG-propane-or-butane'!$A23,'LPG propane or butane'!$A$2:$AQ$28,COLUMN('LPG propane or butane'!P$2),FALSE)/VLOOKUP('BIFUbC-LPG-propane-or-butane'!$A23,'BIFUbC-LPG-propane-or-butane'!$A$1:$AQ$27,COLUMN('BIFUbC-LPG-propane-or-butane'!P$1),FALSE))</f>
        <v>1</v>
      </c>
      <c r="Q23">
        <f>IF(VLOOKUP('BIFUbC-LPG-propane-or-butane'!$A23,'BIFUbC-LPG-propane-or-butane'!$A$1:$AQ$27,COLUMN('BIFUbC-LPG-propane-or-butane'!Q$1),FALSE)=0,1,VLOOKUP('BIFUbC-LPG-propane-or-butane'!$A23,'LPG propane or butane'!$A$2:$AQ$28,COLUMN('LPG propane or butane'!Q$2),FALSE)/VLOOKUP('BIFUbC-LPG-propane-or-butane'!$A23,'BIFUbC-LPG-propane-or-butane'!$A$1:$AQ$27,COLUMN('BIFUbC-LPG-propane-or-butane'!Q$1),FALSE))</f>
        <v>1</v>
      </c>
      <c r="R23">
        <f>IF(VLOOKUP('BIFUbC-LPG-propane-or-butane'!$A23,'BIFUbC-LPG-propane-or-butane'!$A$1:$AQ$27,COLUMN('BIFUbC-LPG-propane-or-butane'!R$1),FALSE)=0,1,VLOOKUP('BIFUbC-LPG-propane-or-butane'!$A23,'LPG propane or butane'!$A$2:$AQ$28,COLUMN('LPG propane or butane'!R$2),FALSE)/VLOOKUP('BIFUbC-LPG-propane-or-butane'!$A23,'BIFUbC-LPG-propane-or-butane'!$A$1:$AQ$27,COLUMN('BIFUbC-LPG-propane-or-butane'!R$1),FALSE))</f>
        <v>1</v>
      </c>
      <c r="S23">
        <f>IF(VLOOKUP('BIFUbC-LPG-propane-or-butane'!$A23,'BIFUbC-LPG-propane-or-butane'!$A$1:$AQ$27,COLUMN('BIFUbC-LPG-propane-or-butane'!S$1),FALSE)=0,1,VLOOKUP('BIFUbC-LPG-propane-or-butane'!$A23,'LPG propane or butane'!$A$2:$AQ$28,COLUMN('LPG propane or butane'!S$2),FALSE)/VLOOKUP('BIFUbC-LPG-propane-or-butane'!$A23,'BIFUbC-LPG-propane-or-butane'!$A$1:$AQ$27,COLUMN('BIFUbC-LPG-propane-or-butane'!S$1),FALSE))</f>
        <v>1</v>
      </c>
      <c r="T23">
        <f>IF(VLOOKUP('BIFUbC-LPG-propane-or-butane'!$A23,'BIFUbC-LPG-propane-or-butane'!$A$1:$AQ$27,COLUMN('BIFUbC-LPG-propane-or-butane'!T$1),FALSE)=0,1,VLOOKUP('BIFUbC-LPG-propane-or-butane'!$A23,'LPG propane or butane'!$A$2:$AQ$28,COLUMN('LPG propane or butane'!T$2),FALSE)/VLOOKUP('BIFUbC-LPG-propane-or-butane'!$A23,'BIFUbC-LPG-propane-or-butane'!$A$1:$AQ$27,COLUMN('BIFUbC-LPG-propane-or-butane'!T$1),FALSE))</f>
        <v>1</v>
      </c>
      <c r="U23">
        <f>IF(VLOOKUP('BIFUbC-LPG-propane-or-butane'!$A23,'BIFUbC-LPG-propane-or-butane'!$A$1:$AQ$27,COLUMN('BIFUbC-LPG-propane-or-butane'!U$1),FALSE)=0,1,VLOOKUP('BIFUbC-LPG-propane-or-butane'!$A23,'LPG propane or butane'!$A$2:$AQ$28,COLUMN('LPG propane or butane'!U$2),FALSE)/VLOOKUP('BIFUbC-LPG-propane-or-butane'!$A23,'BIFUbC-LPG-propane-or-butane'!$A$1:$AQ$27,COLUMN('BIFUbC-LPG-propane-or-butane'!U$1),FALSE))</f>
        <v>1</v>
      </c>
      <c r="V23">
        <f>IF(VLOOKUP('BIFUbC-LPG-propane-or-butane'!$A23,'BIFUbC-LPG-propane-or-butane'!$A$1:$AQ$27,COLUMN('BIFUbC-LPG-propane-or-butane'!V$1),FALSE)=0,1,VLOOKUP('BIFUbC-LPG-propane-or-butane'!$A23,'LPG propane or butane'!$A$2:$AQ$28,COLUMN('LPG propane or butane'!V$2),FALSE)/VLOOKUP('BIFUbC-LPG-propane-or-butane'!$A23,'BIFUbC-LPG-propane-or-butane'!$A$1:$AQ$27,COLUMN('BIFUbC-LPG-propane-or-butane'!V$1),FALSE))</f>
        <v>1</v>
      </c>
      <c r="W23">
        <f>IF(VLOOKUP('BIFUbC-LPG-propane-or-butane'!$A23,'BIFUbC-LPG-propane-or-butane'!$A$1:$AQ$27,COLUMN('BIFUbC-LPG-propane-or-butane'!W$1),FALSE)=0,1,VLOOKUP('BIFUbC-LPG-propane-or-butane'!$A23,'LPG propane or butane'!$A$2:$AQ$28,COLUMN('LPG propane or butane'!W$2),FALSE)/VLOOKUP('BIFUbC-LPG-propane-or-butane'!$A23,'BIFUbC-LPG-propane-or-butane'!$A$1:$AQ$27,COLUMN('BIFUbC-LPG-propane-or-butane'!W$1),FALSE))</f>
        <v>1</v>
      </c>
      <c r="X23">
        <f>IF(VLOOKUP('BIFUbC-LPG-propane-or-butane'!$A23,'BIFUbC-LPG-propane-or-butane'!$A$1:$AQ$27,COLUMN('BIFUbC-LPG-propane-or-butane'!X$1),FALSE)=0,1,VLOOKUP('BIFUbC-LPG-propane-or-butane'!$A23,'LPG propane or butane'!$A$2:$AQ$28,COLUMN('LPG propane or butane'!X$2),FALSE)/VLOOKUP('BIFUbC-LPG-propane-or-butane'!$A23,'BIFUbC-LPG-propane-or-butane'!$A$1:$AQ$27,COLUMN('BIFUbC-LPG-propane-or-butane'!X$1),FALSE))</f>
        <v>1</v>
      </c>
      <c r="Y23">
        <f>IF(VLOOKUP('BIFUbC-LPG-propane-or-butane'!$A23,'BIFUbC-LPG-propane-or-butane'!$A$1:$AQ$27,COLUMN('BIFUbC-LPG-propane-or-butane'!Y$1),FALSE)=0,1,VLOOKUP('BIFUbC-LPG-propane-or-butane'!$A23,'LPG propane or butane'!$A$2:$AQ$28,COLUMN('LPG propane or butane'!Y$2),FALSE)/VLOOKUP('BIFUbC-LPG-propane-or-butane'!$A23,'BIFUbC-LPG-propane-or-butane'!$A$1:$AQ$27,COLUMN('BIFUbC-LPG-propane-or-butane'!Y$1),FALSE))</f>
        <v>1</v>
      </c>
      <c r="Z23">
        <f>IF(VLOOKUP('BIFUbC-LPG-propane-or-butane'!$A23,'BIFUbC-LPG-propane-or-butane'!$A$1:$AQ$27,COLUMN('BIFUbC-LPG-propane-or-butane'!Z$1),FALSE)=0,1,VLOOKUP('BIFUbC-LPG-propane-or-butane'!$A23,'LPG propane or butane'!$A$2:$AQ$28,COLUMN('LPG propane or butane'!Z$2),FALSE)/VLOOKUP('BIFUbC-LPG-propane-or-butane'!$A23,'BIFUbC-LPG-propane-or-butane'!$A$1:$AQ$27,COLUMN('BIFUbC-LPG-propane-or-butane'!Z$1),FALSE))</f>
        <v>1</v>
      </c>
      <c r="AA23">
        <f>IF(VLOOKUP('BIFUbC-LPG-propane-or-butane'!$A23,'BIFUbC-LPG-propane-or-butane'!$A$1:$AQ$27,COLUMN('BIFUbC-LPG-propane-or-butane'!AA$1),FALSE)=0,1,VLOOKUP('BIFUbC-LPG-propane-or-butane'!$A23,'LPG propane or butane'!$A$2:$AQ$28,COLUMN('LPG propane or butane'!AA$2),FALSE)/VLOOKUP('BIFUbC-LPG-propane-or-butane'!$A23,'BIFUbC-LPG-propane-or-butane'!$A$1:$AQ$27,COLUMN('BIFUbC-LPG-propane-or-butane'!AA$1),FALSE))</f>
        <v>1</v>
      </c>
      <c r="AB23">
        <f>IF(VLOOKUP('BIFUbC-LPG-propane-or-butane'!$A23,'BIFUbC-LPG-propane-or-butane'!$A$1:$AQ$27,COLUMN('BIFUbC-LPG-propane-or-butane'!AB$1),FALSE)=0,1,VLOOKUP('BIFUbC-LPG-propane-or-butane'!$A23,'LPG propane or butane'!$A$2:$AQ$28,COLUMN('LPG propane or butane'!AB$2),FALSE)/VLOOKUP('BIFUbC-LPG-propane-or-butane'!$A23,'BIFUbC-LPG-propane-or-butane'!$A$1:$AQ$27,COLUMN('BIFUbC-LPG-propane-or-butane'!AB$1),FALSE))</f>
        <v>1</v>
      </c>
      <c r="AC23">
        <f>IF(VLOOKUP('BIFUbC-LPG-propane-or-butane'!$A23,'BIFUbC-LPG-propane-or-butane'!$A$1:$AQ$27,COLUMN('BIFUbC-LPG-propane-or-butane'!AC$1),FALSE)=0,1,VLOOKUP('BIFUbC-LPG-propane-or-butane'!$A23,'LPG propane or butane'!$A$2:$AQ$28,COLUMN('LPG propane or butane'!AC$2),FALSE)/VLOOKUP('BIFUbC-LPG-propane-or-butane'!$A23,'BIFUbC-LPG-propane-or-butane'!$A$1:$AQ$27,COLUMN('BIFUbC-LPG-propane-or-butane'!AC$1),FALSE))</f>
        <v>1</v>
      </c>
      <c r="AD23">
        <f>IF(VLOOKUP('BIFUbC-LPG-propane-or-butane'!$A23,'BIFUbC-LPG-propane-or-butane'!$A$1:$AQ$27,COLUMN('BIFUbC-LPG-propane-or-butane'!AD$1),FALSE)=0,1,VLOOKUP('BIFUbC-LPG-propane-or-butane'!$A23,'LPG propane or butane'!$A$2:$AQ$28,COLUMN('LPG propane or butane'!AD$2),FALSE)/VLOOKUP('BIFUbC-LPG-propane-or-butane'!$A23,'BIFUbC-LPG-propane-or-butane'!$A$1:$AQ$27,COLUMN('BIFUbC-LPG-propane-or-butane'!AD$1),FALSE))</f>
        <v>1</v>
      </c>
      <c r="AE23">
        <f>IF(VLOOKUP('BIFUbC-LPG-propane-or-butane'!$A23,'BIFUbC-LPG-propane-or-butane'!$A$1:$AQ$27,COLUMN('BIFUbC-LPG-propane-or-butane'!AE$1),FALSE)=0,1,VLOOKUP('BIFUbC-LPG-propane-or-butane'!$A23,'LPG propane or butane'!$A$2:$AQ$28,COLUMN('LPG propane or butane'!AE$2),FALSE)/VLOOKUP('BIFUbC-LPG-propane-or-butane'!$A23,'BIFUbC-LPG-propane-or-butane'!$A$1:$AQ$27,COLUMN('BIFUbC-LPG-propane-or-butane'!AE$1),FALSE))</f>
        <v>1</v>
      </c>
      <c r="AF23">
        <f>IF(VLOOKUP('BIFUbC-LPG-propane-or-butane'!$A23,'BIFUbC-LPG-propane-or-butane'!$A$1:$AQ$27,COLUMN('BIFUbC-LPG-propane-or-butane'!AF$1),FALSE)=0,1,VLOOKUP('BIFUbC-LPG-propane-or-butane'!$A23,'LPG propane or butane'!$A$2:$AQ$28,COLUMN('LPG propane or butane'!AF$2),FALSE)/VLOOKUP('BIFUbC-LPG-propane-or-butane'!$A23,'BIFUbC-LPG-propane-or-butane'!$A$1:$AQ$27,COLUMN('BIFUbC-LPG-propane-or-butane'!AF$1),FALSE))</f>
        <v>1</v>
      </c>
      <c r="AG23">
        <f>IF(VLOOKUP('BIFUbC-LPG-propane-or-butane'!$A23,'BIFUbC-LPG-propane-or-butane'!$A$1:$AQ$27,COLUMN('BIFUbC-LPG-propane-or-butane'!AG$1),FALSE)=0,1,VLOOKUP('BIFUbC-LPG-propane-or-butane'!$A23,'LPG propane or butane'!$A$2:$AQ$28,COLUMN('LPG propane or butane'!AG$2),FALSE)/VLOOKUP('BIFUbC-LPG-propane-or-butane'!$A23,'BIFUbC-LPG-propane-or-butane'!$A$1:$AQ$27,COLUMN('BIFUbC-LPG-propane-or-butane'!AG$1),FALSE))</f>
        <v>1</v>
      </c>
      <c r="AH23">
        <f>IF(VLOOKUP('BIFUbC-LPG-propane-or-butane'!$A23,'BIFUbC-LPG-propane-or-butane'!$A$1:$AQ$27,COLUMN('BIFUbC-LPG-propane-or-butane'!AH$1),FALSE)=0,1,VLOOKUP('BIFUbC-LPG-propane-or-butane'!$A23,'LPG propane or butane'!$A$2:$AQ$28,COLUMN('LPG propane or butane'!AH$2),FALSE)/VLOOKUP('BIFUbC-LPG-propane-or-butane'!$A23,'BIFUbC-LPG-propane-or-butane'!$A$1:$AQ$27,COLUMN('BIFUbC-LPG-propane-or-butane'!AH$1),FALSE))</f>
        <v>1</v>
      </c>
      <c r="AI23">
        <f>IF(VLOOKUP('BIFUbC-LPG-propane-or-butane'!$A23,'BIFUbC-LPG-propane-or-butane'!$A$1:$AQ$27,COLUMN('BIFUbC-LPG-propane-or-butane'!AI$1),FALSE)=0,1,VLOOKUP('BIFUbC-LPG-propane-or-butane'!$A23,'LPG propane or butane'!$A$2:$AQ$28,COLUMN('LPG propane or butane'!AI$2),FALSE)/VLOOKUP('BIFUbC-LPG-propane-or-butane'!$A23,'BIFUbC-LPG-propane-or-butane'!$A$1:$AQ$27,COLUMN('BIFUbC-LPG-propane-or-butane'!AI$1),FALSE))</f>
        <v>1</v>
      </c>
      <c r="AJ23">
        <f>IF(VLOOKUP('BIFUbC-LPG-propane-or-butane'!$A23,'BIFUbC-LPG-propane-or-butane'!$A$1:$AQ$27,COLUMN('BIFUbC-LPG-propane-or-butane'!AJ$1),FALSE)=0,1,VLOOKUP('BIFUbC-LPG-propane-or-butane'!$A23,'LPG propane or butane'!$A$2:$AQ$28,COLUMN('LPG propane or butane'!AJ$2),FALSE)/VLOOKUP('BIFUbC-LPG-propane-or-butane'!$A23,'BIFUbC-LPG-propane-or-butane'!$A$1:$AQ$27,COLUMN('BIFUbC-LPG-propane-or-butane'!AJ$1),FALSE))</f>
        <v>1</v>
      </c>
      <c r="AK23">
        <f>IF(VLOOKUP('BIFUbC-LPG-propane-or-butane'!$A23,'BIFUbC-LPG-propane-or-butane'!$A$1:$AQ$27,COLUMN('BIFUbC-LPG-propane-or-butane'!AK$1),FALSE)=0,1,VLOOKUP('BIFUbC-LPG-propane-or-butane'!$A23,'LPG propane or butane'!$A$2:$AQ$28,COLUMN('LPG propane or butane'!AK$2),FALSE)/VLOOKUP('BIFUbC-LPG-propane-or-butane'!$A23,'BIFUbC-LPG-propane-or-butane'!$A$1:$AQ$27,COLUMN('BIFUbC-LPG-propane-or-butane'!AK$1),FALSE))</f>
        <v>1</v>
      </c>
      <c r="AL23">
        <f>IF(VLOOKUP('BIFUbC-LPG-propane-or-butane'!$A23,'BIFUbC-LPG-propane-or-butane'!$A$1:$AQ$27,COLUMN('BIFUbC-LPG-propane-or-butane'!AL$1),FALSE)=0,1,VLOOKUP('BIFUbC-LPG-propane-or-butane'!$A23,'LPG propane or butane'!$A$2:$AQ$28,COLUMN('LPG propane or butane'!AL$2),FALSE)/VLOOKUP('BIFUbC-LPG-propane-or-butane'!$A23,'BIFUbC-LPG-propane-or-butane'!$A$1:$AQ$27,COLUMN('BIFUbC-LPG-propane-or-butane'!AL$1),FALSE))</f>
        <v>1</v>
      </c>
      <c r="AM23">
        <f>IF(VLOOKUP('BIFUbC-LPG-propane-or-butane'!$A23,'BIFUbC-LPG-propane-or-butane'!$A$1:$AQ$27,COLUMN('BIFUbC-LPG-propane-or-butane'!AM$1),FALSE)=0,1,VLOOKUP('BIFUbC-LPG-propane-or-butane'!$A23,'LPG propane or butane'!$A$2:$AQ$28,COLUMN('LPG propane or butane'!AM$2),FALSE)/VLOOKUP('BIFUbC-LPG-propane-or-butane'!$A23,'BIFUbC-LPG-propane-or-butane'!$A$1:$AQ$27,COLUMN('BIFUbC-LPG-propane-or-butane'!AM$1),FALSE))</f>
        <v>1</v>
      </c>
      <c r="AN23">
        <f>IF(VLOOKUP('BIFUbC-LPG-propane-or-butane'!$A23,'BIFUbC-LPG-propane-or-butane'!$A$1:$AQ$27,COLUMN('BIFUbC-LPG-propane-or-butane'!AN$1),FALSE)=0,1,VLOOKUP('BIFUbC-LPG-propane-or-butane'!$A23,'LPG propane or butane'!$A$2:$AQ$28,COLUMN('LPG propane or butane'!AN$2),FALSE)/VLOOKUP('BIFUbC-LPG-propane-or-butane'!$A23,'BIFUbC-LPG-propane-or-butane'!$A$1:$AQ$27,COLUMN('BIFUbC-LPG-propane-or-butane'!AN$1),FALSE))</f>
        <v>1</v>
      </c>
      <c r="AO23">
        <f>IF(VLOOKUP('BIFUbC-LPG-propane-or-butane'!$A23,'BIFUbC-LPG-propane-or-butane'!$A$1:$AQ$27,COLUMN('BIFUbC-LPG-propane-or-butane'!AO$1),FALSE)=0,1,VLOOKUP('BIFUbC-LPG-propane-or-butane'!$A23,'LPG propane or butane'!$A$2:$AQ$28,COLUMN('LPG propane or butane'!AO$2),FALSE)/VLOOKUP('BIFUbC-LPG-propane-or-butane'!$A23,'BIFUbC-LPG-propane-or-butane'!$A$1:$AQ$27,COLUMN('BIFUbC-LPG-propane-or-butane'!AO$1),FALSE))</f>
        <v>1</v>
      </c>
      <c r="AP23">
        <f>IF(VLOOKUP('BIFUbC-LPG-propane-or-butane'!$A23,'BIFUbC-LPG-propane-or-butane'!$A$1:$AQ$27,COLUMN('BIFUbC-LPG-propane-or-butane'!AP$1),FALSE)=0,1,VLOOKUP('BIFUbC-LPG-propane-or-butane'!$A23,'LPG propane or butane'!$A$2:$AQ$28,COLUMN('LPG propane or butane'!AP$2),FALSE)/VLOOKUP('BIFUbC-LPG-propane-or-butane'!$A23,'BIFUbC-LPG-propane-or-butane'!$A$1:$AQ$27,COLUMN('BIFUbC-LPG-propane-or-butane'!AP$1),FALSE))</f>
        <v>1</v>
      </c>
      <c r="AQ23">
        <f>IF(VLOOKUP('BIFUbC-LPG-propane-or-butane'!$A23,'BIFUbC-LPG-propane-or-butane'!$A$1:$AQ$27,COLUMN('BIFUbC-LPG-propane-or-butane'!AQ$1),FALSE)=0,1,VLOOKUP('BIFUbC-LPG-propane-or-butane'!$A23,'LPG propane or butane'!$A$2:$AQ$28,COLUMN('LPG propane or butane'!AQ$2),FALSE)/VLOOKUP('BIFUbC-LPG-propane-or-butane'!$A23,'BIFUbC-LPG-propane-or-butane'!$A$1:$AQ$27,COLUMN('BIFUbC-LPG-propane-or-butane'!AQ$1),FALSE))</f>
        <v>1</v>
      </c>
    </row>
    <row r="24" spans="1:43">
      <c r="A24" s="37" t="s">
        <v>637</v>
      </c>
      <c r="B24">
        <f>IF(VLOOKUP('BIFUbC-LPG-propane-or-butane'!$A24,'BIFUbC-LPG-propane-or-butane'!$A$1:$AQ$27,COLUMN('BIFUbC-LPG-propane-or-butane'!B$1),FALSE)=0,1,VLOOKUP('BIFUbC-LPG-propane-or-butane'!$A24,'LPG propane or butane'!$A$2:$AQ$28,COLUMN('LPG propane or butane'!B$2),FALSE)/VLOOKUP('BIFUbC-LPG-propane-or-butane'!$A24,'BIFUbC-LPG-propane-or-butane'!$A$1:$AQ$27,COLUMN('BIFUbC-LPG-propane-or-butane'!B$1),FALSE))</f>
        <v>1</v>
      </c>
      <c r="C24">
        <f>IF(VLOOKUP('BIFUbC-LPG-propane-or-butane'!$A24,'BIFUbC-LPG-propane-or-butane'!$A$1:$AQ$27,COLUMN('BIFUbC-LPG-propane-or-butane'!C$1),FALSE)=0,1,VLOOKUP('BIFUbC-LPG-propane-or-butane'!$A24,'LPG propane or butane'!$A$2:$AQ$28,COLUMN('LPG propane or butane'!C$2),FALSE)/VLOOKUP('BIFUbC-LPG-propane-or-butane'!$A24,'BIFUbC-LPG-propane-or-butane'!$A$1:$AQ$27,COLUMN('BIFUbC-LPG-propane-or-butane'!C$1),FALSE))</f>
        <v>1</v>
      </c>
      <c r="D24">
        <f>IF(VLOOKUP('BIFUbC-LPG-propane-or-butane'!$A24,'BIFUbC-LPG-propane-or-butane'!$A$1:$AQ$27,COLUMN('BIFUbC-LPG-propane-or-butane'!D$1),FALSE)=0,1,VLOOKUP('BIFUbC-LPG-propane-or-butane'!$A24,'LPG propane or butane'!$A$2:$AQ$28,COLUMN('LPG propane or butane'!D$2),FALSE)/VLOOKUP('BIFUbC-LPG-propane-or-butane'!$A24,'BIFUbC-LPG-propane-or-butane'!$A$1:$AQ$27,COLUMN('BIFUbC-LPG-propane-or-butane'!D$1),FALSE))</f>
        <v>1</v>
      </c>
      <c r="E24">
        <f>IF(VLOOKUP('BIFUbC-LPG-propane-or-butane'!$A24,'BIFUbC-LPG-propane-or-butane'!$A$1:$AQ$27,COLUMN('BIFUbC-LPG-propane-or-butane'!E$1),FALSE)=0,1,VLOOKUP('BIFUbC-LPG-propane-or-butane'!$A24,'LPG propane or butane'!$A$2:$AQ$28,COLUMN('LPG propane or butane'!E$2),FALSE)/VLOOKUP('BIFUbC-LPG-propane-or-butane'!$A24,'BIFUbC-LPG-propane-or-butane'!$A$1:$AQ$27,COLUMN('BIFUbC-LPG-propane-or-butane'!E$1),FALSE))</f>
        <v>1</v>
      </c>
      <c r="F24">
        <f>IF(VLOOKUP('BIFUbC-LPG-propane-or-butane'!$A24,'BIFUbC-LPG-propane-or-butane'!$A$1:$AQ$27,COLUMN('BIFUbC-LPG-propane-or-butane'!F$1),FALSE)=0,1,VLOOKUP('BIFUbC-LPG-propane-or-butane'!$A24,'LPG propane or butane'!$A$2:$AQ$28,COLUMN('LPG propane or butane'!F$2),FALSE)/VLOOKUP('BIFUbC-LPG-propane-or-butane'!$A24,'BIFUbC-LPG-propane-or-butane'!$A$1:$AQ$27,COLUMN('BIFUbC-LPG-propane-or-butane'!F$1),FALSE))</f>
        <v>1</v>
      </c>
      <c r="G24">
        <f>IF(VLOOKUP('BIFUbC-LPG-propane-or-butane'!$A24,'BIFUbC-LPG-propane-or-butane'!$A$1:$AQ$27,COLUMN('BIFUbC-LPG-propane-or-butane'!G$1),FALSE)=0,1,VLOOKUP('BIFUbC-LPG-propane-or-butane'!$A24,'LPG propane or butane'!$A$2:$AQ$28,COLUMN('LPG propane or butane'!G$2),FALSE)/VLOOKUP('BIFUbC-LPG-propane-or-butane'!$A24,'BIFUbC-LPG-propane-or-butane'!$A$1:$AQ$27,COLUMN('BIFUbC-LPG-propane-or-butane'!G$1),FALSE))</f>
        <v>1</v>
      </c>
      <c r="H24">
        <f>IF(VLOOKUP('BIFUbC-LPG-propane-or-butane'!$A24,'BIFUbC-LPG-propane-or-butane'!$A$1:$AQ$27,COLUMN('BIFUbC-LPG-propane-or-butane'!H$1),FALSE)=0,1,VLOOKUP('BIFUbC-LPG-propane-or-butane'!$A24,'LPG propane or butane'!$A$2:$AQ$28,COLUMN('LPG propane or butane'!H$2),FALSE)/VLOOKUP('BIFUbC-LPG-propane-or-butane'!$A24,'BIFUbC-LPG-propane-or-butane'!$A$1:$AQ$27,COLUMN('BIFUbC-LPG-propane-or-butane'!H$1),FALSE))</f>
        <v>1</v>
      </c>
      <c r="I24">
        <f>IF(VLOOKUP('BIFUbC-LPG-propane-or-butane'!$A24,'BIFUbC-LPG-propane-or-butane'!$A$1:$AQ$27,COLUMN('BIFUbC-LPG-propane-or-butane'!I$1),FALSE)=0,1,VLOOKUP('BIFUbC-LPG-propane-or-butane'!$A24,'LPG propane or butane'!$A$2:$AQ$28,COLUMN('LPG propane or butane'!I$2),FALSE)/VLOOKUP('BIFUbC-LPG-propane-or-butane'!$A24,'BIFUbC-LPG-propane-or-butane'!$A$1:$AQ$27,COLUMN('BIFUbC-LPG-propane-or-butane'!I$1),FALSE))</f>
        <v>1</v>
      </c>
      <c r="J24">
        <f>IF(VLOOKUP('BIFUbC-LPG-propane-or-butane'!$A24,'BIFUbC-LPG-propane-or-butane'!$A$1:$AQ$27,COLUMN('BIFUbC-LPG-propane-or-butane'!J$1),FALSE)=0,1,VLOOKUP('BIFUbC-LPG-propane-or-butane'!$A24,'LPG propane or butane'!$A$2:$AQ$28,COLUMN('LPG propane or butane'!J$2),FALSE)/VLOOKUP('BIFUbC-LPG-propane-or-butane'!$A24,'BIFUbC-LPG-propane-or-butane'!$A$1:$AQ$27,COLUMN('BIFUbC-LPG-propane-or-butane'!J$1),FALSE))</f>
        <v>1</v>
      </c>
      <c r="K24">
        <f>IF(VLOOKUP('BIFUbC-LPG-propane-or-butane'!$A24,'BIFUbC-LPG-propane-or-butane'!$A$1:$AQ$27,COLUMN('BIFUbC-LPG-propane-or-butane'!K$1),FALSE)=0,1,VLOOKUP('BIFUbC-LPG-propane-or-butane'!$A24,'LPG propane or butane'!$A$2:$AQ$28,COLUMN('LPG propane or butane'!K$2),FALSE)/VLOOKUP('BIFUbC-LPG-propane-or-butane'!$A24,'BIFUbC-LPG-propane-or-butane'!$A$1:$AQ$27,COLUMN('BIFUbC-LPG-propane-or-butane'!K$1),FALSE))</f>
        <v>1</v>
      </c>
      <c r="L24">
        <f>IF(VLOOKUP('BIFUbC-LPG-propane-or-butane'!$A24,'BIFUbC-LPG-propane-or-butane'!$A$1:$AQ$27,COLUMN('BIFUbC-LPG-propane-or-butane'!L$1),FALSE)=0,1,VLOOKUP('BIFUbC-LPG-propane-or-butane'!$A24,'LPG propane or butane'!$A$2:$AQ$28,COLUMN('LPG propane or butane'!L$2),FALSE)/VLOOKUP('BIFUbC-LPG-propane-or-butane'!$A24,'BIFUbC-LPG-propane-or-butane'!$A$1:$AQ$27,COLUMN('BIFUbC-LPG-propane-or-butane'!L$1),FALSE))</f>
        <v>1</v>
      </c>
      <c r="M24">
        <f>IF(VLOOKUP('BIFUbC-LPG-propane-or-butane'!$A24,'BIFUbC-LPG-propane-or-butane'!$A$1:$AQ$27,COLUMN('BIFUbC-LPG-propane-or-butane'!M$1),FALSE)=0,1,VLOOKUP('BIFUbC-LPG-propane-or-butane'!$A24,'LPG propane or butane'!$A$2:$AQ$28,COLUMN('LPG propane or butane'!M$2),FALSE)/VLOOKUP('BIFUbC-LPG-propane-or-butane'!$A24,'BIFUbC-LPG-propane-or-butane'!$A$1:$AQ$27,COLUMN('BIFUbC-LPG-propane-or-butane'!M$1),FALSE))</f>
        <v>1</v>
      </c>
      <c r="N24">
        <f>IF(VLOOKUP('BIFUbC-LPG-propane-or-butane'!$A24,'BIFUbC-LPG-propane-or-butane'!$A$1:$AQ$27,COLUMN('BIFUbC-LPG-propane-or-butane'!N$1),FALSE)=0,1,VLOOKUP('BIFUbC-LPG-propane-or-butane'!$A24,'LPG propane or butane'!$A$2:$AQ$28,COLUMN('LPG propane or butane'!N$2),FALSE)/VLOOKUP('BIFUbC-LPG-propane-or-butane'!$A24,'BIFUbC-LPG-propane-or-butane'!$A$1:$AQ$27,COLUMN('BIFUbC-LPG-propane-or-butane'!N$1),FALSE))</f>
        <v>1</v>
      </c>
      <c r="O24">
        <f>IF(VLOOKUP('BIFUbC-LPG-propane-or-butane'!$A24,'BIFUbC-LPG-propane-or-butane'!$A$1:$AQ$27,COLUMN('BIFUbC-LPG-propane-or-butane'!O$1),FALSE)=0,1,VLOOKUP('BIFUbC-LPG-propane-or-butane'!$A24,'LPG propane or butane'!$A$2:$AQ$28,COLUMN('LPG propane or butane'!O$2),FALSE)/VLOOKUP('BIFUbC-LPG-propane-or-butane'!$A24,'BIFUbC-LPG-propane-or-butane'!$A$1:$AQ$27,COLUMN('BIFUbC-LPG-propane-or-butane'!O$1),FALSE))</f>
        <v>1</v>
      </c>
      <c r="P24">
        <f>IF(VLOOKUP('BIFUbC-LPG-propane-or-butane'!$A24,'BIFUbC-LPG-propane-or-butane'!$A$1:$AQ$27,COLUMN('BIFUbC-LPG-propane-or-butane'!P$1),FALSE)=0,1,VLOOKUP('BIFUbC-LPG-propane-or-butane'!$A24,'LPG propane or butane'!$A$2:$AQ$28,COLUMN('LPG propane or butane'!P$2),FALSE)/VLOOKUP('BIFUbC-LPG-propane-or-butane'!$A24,'BIFUbC-LPG-propane-or-butane'!$A$1:$AQ$27,COLUMN('BIFUbC-LPG-propane-or-butane'!P$1),FALSE))</f>
        <v>1</v>
      </c>
      <c r="Q24">
        <f>IF(VLOOKUP('BIFUbC-LPG-propane-or-butane'!$A24,'BIFUbC-LPG-propane-or-butane'!$A$1:$AQ$27,COLUMN('BIFUbC-LPG-propane-or-butane'!Q$1),FALSE)=0,1,VLOOKUP('BIFUbC-LPG-propane-or-butane'!$A24,'LPG propane or butane'!$A$2:$AQ$28,COLUMN('LPG propane or butane'!Q$2),FALSE)/VLOOKUP('BIFUbC-LPG-propane-or-butane'!$A24,'BIFUbC-LPG-propane-or-butane'!$A$1:$AQ$27,COLUMN('BIFUbC-LPG-propane-or-butane'!Q$1),FALSE))</f>
        <v>1</v>
      </c>
      <c r="R24">
        <f>IF(VLOOKUP('BIFUbC-LPG-propane-or-butane'!$A24,'BIFUbC-LPG-propane-or-butane'!$A$1:$AQ$27,COLUMN('BIFUbC-LPG-propane-or-butane'!R$1),FALSE)=0,1,VLOOKUP('BIFUbC-LPG-propane-or-butane'!$A24,'LPG propane or butane'!$A$2:$AQ$28,COLUMN('LPG propane or butane'!R$2),FALSE)/VLOOKUP('BIFUbC-LPG-propane-or-butane'!$A24,'BIFUbC-LPG-propane-or-butane'!$A$1:$AQ$27,COLUMN('BIFUbC-LPG-propane-or-butane'!R$1),FALSE))</f>
        <v>1</v>
      </c>
      <c r="S24">
        <f>IF(VLOOKUP('BIFUbC-LPG-propane-or-butane'!$A24,'BIFUbC-LPG-propane-or-butane'!$A$1:$AQ$27,COLUMN('BIFUbC-LPG-propane-or-butane'!S$1),FALSE)=0,1,VLOOKUP('BIFUbC-LPG-propane-or-butane'!$A24,'LPG propane or butane'!$A$2:$AQ$28,COLUMN('LPG propane or butane'!S$2),FALSE)/VLOOKUP('BIFUbC-LPG-propane-or-butane'!$A24,'BIFUbC-LPG-propane-or-butane'!$A$1:$AQ$27,COLUMN('BIFUbC-LPG-propane-or-butane'!S$1),FALSE))</f>
        <v>1</v>
      </c>
      <c r="T24">
        <f>IF(VLOOKUP('BIFUbC-LPG-propane-or-butane'!$A24,'BIFUbC-LPG-propane-or-butane'!$A$1:$AQ$27,COLUMN('BIFUbC-LPG-propane-or-butane'!T$1),FALSE)=0,1,VLOOKUP('BIFUbC-LPG-propane-or-butane'!$A24,'LPG propane or butane'!$A$2:$AQ$28,COLUMN('LPG propane or butane'!T$2),FALSE)/VLOOKUP('BIFUbC-LPG-propane-or-butane'!$A24,'BIFUbC-LPG-propane-or-butane'!$A$1:$AQ$27,COLUMN('BIFUbC-LPG-propane-or-butane'!T$1),FALSE))</f>
        <v>1</v>
      </c>
      <c r="U24">
        <f>IF(VLOOKUP('BIFUbC-LPG-propane-or-butane'!$A24,'BIFUbC-LPG-propane-or-butane'!$A$1:$AQ$27,COLUMN('BIFUbC-LPG-propane-or-butane'!U$1),FALSE)=0,1,VLOOKUP('BIFUbC-LPG-propane-or-butane'!$A24,'LPG propane or butane'!$A$2:$AQ$28,COLUMN('LPG propane or butane'!U$2),FALSE)/VLOOKUP('BIFUbC-LPG-propane-or-butane'!$A24,'BIFUbC-LPG-propane-or-butane'!$A$1:$AQ$27,COLUMN('BIFUbC-LPG-propane-or-butane'!U$1),FALSE))</f>
        <v>1</v>
      </c>
      <c r="V24">
        <f>IF(VLOOKUP('BIFUbC-LPG-propane-or-butane'!$A24,'BIFUbC-LPG-propane-or-butane'!$A$1:$AQ$27,COLUMN('BIFUbC-LPG-propane-or-butane'!V$1),FALSE)=0,1,VLOOKUP('BIFUbC-LPG-propane-or-butane'!$A24,'LPG propane or butane'!$A$2:$AQ$28,COLUMN('LPG propane or butane'!V$2),FALSE)/VLOOKUP('BIFUbC-LPG-propane-or-butane'!$A24,'BIFUbC-LPG-propane-or-butane'!$A$1:$AQ$27,COLUMN('BIFUbC-LPG-propane-or-butane'!V$1),FALSE))</f>
        <v>1</v>
      </c>
      <c r="W24">
        <f>IF(VLOOKUP('BIFUbC-LPG-propane-or-butane'!$A24,'BIFUbC-LPG-propane-or-butane'!$A$1:$AQ$27,COLUMN('BIFUbC-LPG-propane-or-butane'!W$1),FALSE)=0,1,VLOOKUP('BIFUbC-LPG-propane-or-butane'!$A24,'LPG propane or butane'!$A$2:$AQ$28,COLUMN('LPG propane or butane'!W$2),FALSE)/VLOOKUP('BIFUbC-LPG-propane-or-butane'!$A24,'BIFUbC-LPG-propane-or-butane'!$A$1:$AQ$27,COLUMN('BIFUbC-LPG-propane-or-butane'!W$1),FALSE))</f>
        <v>1</v>
      </c>
      <c r="X24">
        <f>IF(VLOOKUP('BIFUbC-LPG-propane-or-butane'!$A24,'BIFUbC-LPG-propane-or-butane'!$A$1:$AQ$27,COLUMN('BIFUbC-LPG-propane-or-butane'!X$1),FALSE)=0,1,VLOOKUP('BIFUbC-LPG-propane-or-butane'!$A24,'LPG propane or butane'!$A$2:$AQ$28,COLUMN('LPG propane or butane'!X$2),FALSE)/VLOOKUP('BIFUbC-LPG-propane-or-butane'!$A24,'BIFUbC-LPG-propane-or-butane'!$A$1:$AQ$27,COLUMN('BIFUbC-LPG-propane-or-butane'!X$1),FALSE))</f>
        <v>1</v>
      </c>
      <c r="Y24">
        <f>IF(VLOOKUP('BIFUbC-LPG-propane-or-butane'!$A24,'BIFUbC-LPG-propane-or-butane'!$A$1:$AQ$27,COLUMN('BIFUbC-LPG-propane-or-butane'!Y$1),FALSE)=0,1,VLOOKUP('BIFUbC-LPG-propane-or-butane'!$A24,'LPG propane or butane'!$A$2:$AQ$28,COLUMN('LPG propane or butane'!Y$2),FALSE)/VLOOKUP('BIFUbC-LPG-propane-or-butane'!$A24,'BIFUbC-LPG-propane-or-butane'!$A$1:$AQ$27,COLUMN('BIFUbC-LPG-propane-or-butane'!Y$1),FALSE))</f>
        <v>1</v>
      </c>
      <c r="Z24">
        <f>IF(VLOOKUP('BIFUbC-LPG-propane-or-butane'!$A24,'BIFUbC-LPG-propane-or-butane'!$A$1:$AQ$27,COLUMN('BIFUbC-LPG-propane-or-butane'!Z$1),FALSE)=0,1,VLOOKUP('BIFUbC-LPG-propane-or-butane'!$A24,'LPG propane or butane'!$A$2:$AQ$28,COLUMN('LPG propane or butane'!Z$2),FALSE)/VLOOKUP('BIFUbC-LPG-propane-or-butane'!$A24,'BIFUbC-LPG-propane-or-butane'!$A$1:$AQ$27,COLUMN('BIFUbC-LPG-propane-or-butane'!Z$1),FALSE))</f>
        <v>1</v>
      </c>
      <c r="AA24">
        <f>IF(VLOOKUP('BIFUbC-LPG-propane-or-butane'!$A24,'BIFUbC-LPG-propane-or-butane'!$A$1:$AQ$27,COLUMN('BIFUbC-LPG-propane-or-butane'!AA$1),FALSE)=0,1,VLOOKUP('BIFUbC-LPG-propane-or-butane'!$A24,'LPG propane or butane'!$A$2:$AQ$28,COLUMN('LPG propane or butane'!AA$2),FALSE)/VLOOKUP('BIFUbC-LPG-propane-or-butane'!$A24,'BIFUbC-LPG-propane-or-butane'!$A$1:$AQ$27,COLUMN('BIFUbC-LPG-propane-or-butane'!AA$1),FALSE))</f>
        <v>1</v>
      </c>
      <c r="AB24">
        <f>IF(VLOOKUP('BIFUbC-LPG-propane-or-butane'!$A24,'BIFUbC-LPG-propane-or-butane'!$A$1:$AQ$27,COLUMN('BIFUbC-LPG-propane-or-butane'!AB$1),FALSE)=0,1,VLOOKUP('BIFUbC-LPG-propane-or-butane'!$A24,'LPG propane or butane'!$A$2:$AQ$28,COLUMN('LPG propane or butane'!AB$2),FALSE)/VLOOKUP('BIFUbC-LPG-propane-or-butane'!$A24,'BIFUbC-LPG-propane-or-butane'!$A$1:$AQ$27,COLUMN('BIFUbC-LPG-propane-or-butane'!AB$1),FALSE))</f>
        <v>1</v>
      </c>
      <c r="AC24">
        <f>IF(VLOOKUP('BIFUbC-LPG-propane-or-butane'!$A24,'BIFUbC-LPG-propane-or-butane'!$A$1:$AQ$27,COLUMN('BIFUbC-LPG-propane-or-butane'!AC$1),FALSE)=0,1,VLOOKUP('BIFUbC-LPG-propane-or-butane'!$A24,'LPG propane or butane'!$A$2:$AQ$28,COLUMN('LPG propane or butane'!AC$2),FALSE)/VLOOKUP('BIFUbC-LPG-propane-or-butane'!$A24,'BIFUbC-LPG-propane-or-butane'!$A$1:$AQ$27,COLUMN('BIFUbC-LPG-propane-or-butane'!AC$1),FALSE))</f>
        <v>1</v>
      </c>
      <c r="AD24">
        <f>IF(VLOOKUP('BIFUbC-LPG-propane-or-butane'!$A24,'BIFUbC-LPG-propane-or-butane'!$A$1:$AQ$27,COLUMN('BIFUbC-LPG-propane-or-butane'!AD$1),FALSE)=0,1,VLOOKUP('BIFUbC-LPG-propane-or-butane'!$A24,'LPG propane or butane'!$A$2:$AQ$28,COLUMN('LPG propane or butane'!AD$2),FALSE)/VLOOKUP('BIFUbC-LPG-propane-or-butane'!$A24,'BIFUbC-LPG-propane-or-butane'!$A$1:$AQ$27,COLUMN('BIFUbC-LPG-propane-or-butane'!AD$1),FALSE))</f>
        <v>1</v>
      </c>
      <c r="AE24">
        <f>IF(VLOOKUP('BIFUbC-LPG-propane-or-butane'!$A24,'BIFUbC-LPG-propane-or-butane'!$A$1:$AQ$27,COLUMN('BIFUbC-LPG-propane-or-butane'!AE$1),FALSE)=0,1,VLOOKUP('BIFUbC-LPG-propane-or-butane'!$A24,'LPG propane or butane'!$A$2:$AQ$28,COLUMN('LPG propane or butane'!AE$2),FALSE)/VLOOKUP('BIFUbC-LPG-propane-or-butane'!$A24,'BIFUbC-LPG-propane-or-butane'!$A$1:$AQ$27,COLUMN('BIFUbC-LPG-propane-or-butane'!AE$1),FALSE))</f>
        <v>1</v>
      </c>
      <c r="AF24">
        <f>IF(VLOOKUP('BIFUbC-LPG-propane-or-butane'!$A24,'BIFUbC-LPG-propane-or-butane'!$A$1:$AQ$27,COLUMN('BIFUbC-LPG-propane-or-butane'!AF$1),FALSE)=0,1,VLOOKUP('BIFUbC-LPG-propane-or-butane'!$A24,'LPG propane or butane'!$A$2:$AQ$28,COLUMN('LPG propane or butane'!AF$2),FALSE)/VLOOKUP('BIFUbC-LPG-propane-or-butane'!$A24,'BIFUbC-LPG-propane-or-butane'!$A$1:$AQ$27,COLUMN('BIFUbC-LPG-propane-or-butane'!AF$1),FALSE))</f>
        <v>1</v>
      </c>
      <c r="AG24">
        <f>IF(VLOOKUP('BIFUbC-LPG-propane-or-butane'!$A24,'BIFUbC-LPG-propane-or-butane'!$A$1:$AQ$27,COLUMN('BIFUbC-LPG-propane-or-butane'!AG$1),FALSE)=0,1,VLOOKUP('BIFUbC-LPG-propane-or-butane'!$A24,'LPG propane or butane'!$A$2:$AQ$28,COLUMN('LPG propane or butane'!AG$2),FALSE)/VLOOKUP('BIFUbC-LPG-propane-or-butane'!$A24,'BIFUbC-LPG-propane-or-butane'!$A$1:$AQ$27,COLUMN('BIFUbC-LPG-propane-or-butane'!AG$1),FALSE))</f>
        <v>1</v>
      </c>
      <c r="AH24">
        <f>IF(VLOOKUP('BIFUbC-LPG-propane-or-butane'!$A24,'BIFUbC-LPG-propane-or-butane'!$A$1:$AQ$27,COLUMN('BIFUbC-LPG-propane-or-butane'!AH$1),FALSE)=0,1,VLOOKUP('BIFUbC-LPG-propane-or-butane'!$A24,'LPG propane or butane'!$A$2:$AQ$28,COLUMN('LPG propane or butane'!AH$2),FALSE)/VLOOKUP('BIFUbC-LPG-propane-or-butane'!$A24,'BIFUbC-LPG-propane-or-butane'!$A$1:$AQ$27,COLUMN('BIFUbC-LPG-propane-or-butane'!AH$1),FALSE))</f>
        <v>1</v>
      </c>
      <c r="AI24">
        <f>IF(VLOOKUP('BIFUbC-LPG-propane-or-butane'!$A24,'BIFUbC-LPG-propane-or-butane'!$A$1:$AQ$27,COLUMN('BIFUbC-LPG-propane-or-butane'!AI$1),FALSE)=0,1,VLOOKUP('BIFUbC-LPG-propane-or-butane'!$A24,'LPG propane or butane'!$A$2:$AQ$28,COLUMN('LPG propane or butane'!AI$2),FALSE)/VLOOKUP('BIFUbC-LPG-propane-or-butane'!$A24,'BIFUbC-LPG-propane-or-butane'!$A$1:$AQ$27,COLUMN('BIFUbC-LPG-propane-or-butane'!AI$1),FALSE))</f>
        <v>1</v>
      </c>
      <c r="AJ24">
        <f>IF(VLOOKUP('BIFUbC-LPG-propane-or-butane'!$A24,'BIFUbC-LPG-propane-or-butane'!$A$1:$AQ$27,COLUMN('BIFUbC-LPG-propane-or-butane'!AJ$1),FALSE)=0,1,VLOOKUP('BIFUbC-LPG-propane-or-butane'!$A24,'LPG propane or butane'!$A$2:$AQ$28,COLUMN('LPG propane or butane'!AJ$2),FALSE)/VLOOKUP('BIFUbC-LPG-propane-or-butane'!$A24,'BIFUbC-LPG-propane-or-butane'!$A$1:$AQ$27,COLUMN('BIFUbC-LPG-propane-or-butane'!AJ$1),FALSE))</f>
        <v>1</v>
      </c>
      <c r="AK24">
        <f>IF(VLOOKUP('BIFUbC-LPG-propane-or-butane'!$A24,'BIFUbC-LPG-propane-or-butane'!$A$1:$AQ$27,COLUMN('BIFUbC-LPG-propane-or-butane'!AK$1),FALSE)=0,1,VLOOKUP('BIFUbC-LPG-propane-or-butane'!$A24,'LPG propane or butane'!$A$2:$AQ$28,COLUMN('LPG propane or butane'!AK$2),FALSE)/VLOOKUP('BIFUbC-LPG-propane-or-butane'!$A24,'BIFUbC-LPG-propane-or-butane'!$A$1:$AQ$27,COLUMN('BIFUbC-LPG-propane-or-butane'!AK$1),FALSE))</f>
        <v>1</v>
      </c>
      <c r="AL24">
        <f>IF(VLOOKUP('BIFUbC-LPG-propane-or-butane'!$A24,'BIFUbC-LPG-propane-or-butane'!$A$1:$AQ$27,COLUMN('BIFUbC-LPG-propane-or-butane'!AL$1),FALSE)=0,1,VLOOKUP('BIFUbC-LPG-propane-or-butane'!$A24,'LPG propane or butane'!$A$2:$AQ$28,COLUMN('LPG propane or butane'!AL$2),FALSE)/VLOOKUP('BIFUbC-LPG-propane-or-butane'!$A24,'BIFUbC-LPG-propane-or-butane'!$A$1:$AQ$27,COLUMN('BIFUbC-LPG-propane-or-butane'!AL$1),FALSE))</f>
        <v>1</v>
      </c>
      <c r="AM24">
        <f>IF(VLOOKUP('BIFUbC-LPG-propane-or-butane'!$A24,'BIFUbC-LPG-propane-or-butane'!$A$1:$AQ$27,COLUMN('BIFUbC-LPG-propane-or-butane'!AM$1),FALSE)=0,1,VLOOKUP('BIFUbC-LPG-propane-or-butane'!$A24,'LPG propane or butane'!$A$2:$AQ$28,COLUMN('LPG propane or butane'!AM$2),FALSE)/VLOOKUP('BIFUbC-LPG-propane-or-butane'!$A24,'BIFUbC-LPG-propane-or-butane'!$A$1:$AQ$27,COLUMN('BIFUbC-LPG-propane-or-butane'!AM$1),FALSE))</f>
        <v>1</v>
      </c>
      <c r="AN24">
        <f>IF(VLOOKUP('BIFUbC-LPG-propane-or-butane'!$A24,'BIFUbC-LPG-propane-or-butane'!$A$1:$AQ$27,COLUMN('BIFUbC-LPG-propane-or-butane'!AN$1),FALSE)=0,1,VLOOKUP('BIFUbC-LPG-propane-or-butane'!$A24,'LPG propane or butane'!$A$2:$AQ$28,COLUMN('LPG propane or butane'!AN$2),FALSE)/VLOOKUP('BIFUbC-LPG-propane-or-butane'!$A24,'BIFUbC-LPG-propane-or-butane'!$A$1:$AQ$27,COLUMN('BIFUbC-LPG-propane-or-butane'!AN$1),FALSE))</f>
        <v>1</v>
      </c>
      <c r="AO24">
        <f>IF(VLOOKUP('BIFUbC-LPG-propane-or-butane'!$A24,'BIFUbC-LPG-propane-or-butane'!$A$1:$AQ$27,COLUMN('BIFUbC-LPG-propane-or-butane'!AO$1),FALSE)=0,1,VLOOKUP('BIFUbC-LPG-propane-or-butane'!$A24,'LPG propane or butane'!$A$2:$AQ$28,COLUMN('LPG propane or butane'!AO$2),FALSE)/VLOOKUP('BIFUbC-LPG-propane-or-butane'!$A24,'BIFUbC-LPG-propane-or-butane'!$A$1:$AQ$27,COLUMN('BIFUbC-LPG-propane-or-butane'!AO$1),FALSE))</f>
        <v>1</v>
      </c>
      <c r="AP24">
        <f>IF(VLOOKUP('BIFUbC-LPG-propane-or-butane'!$A24,'BIFUbC-LPG-propane-or-butane'!$A$1:$AQ$27,COLUMN('BIFUbC-LPG-propane-or-butane'!AP$1),FALSE)=0,1,VLOOKUP('BIFUbC-LPG-propane-or-butane'!$A24,'LPG propane or butane'!$A$2:$AQ$28,COLUMN('LPG propane or butane'!AP$2),FALSE)/VLOOKUP('BIFUbC-LPG-propane-or-butane'!$A24,'BIFUbC-LPG-propane-or-butane'!$A$1:$AQ$27,COLUMN('BIFUbC-LPG-propane-or-butane'!AP$1),FALSE))</f>
        <v>1</v>
      </c>
      <c r="AQ24">
        <f>IF(VLOOKUP('BIFUbC-LPG-propane-or-butane'!$A24,'BIFUbC-LPG-propane-or-butane'!$A$1:$AQ$27,COLUMN('BIFUbC-LPG-propane-or-butane'!AQ$1),FALSE)=0,1,VLOOKUP('BIFUbC-LPG-propane-or-butane'!$A24,'LPG propane or butane'!$A$2:$AQ$28,COLUMN('LPG propane or butane'!AQ$2),FALSE)/VLOOKUP('BIFUbC-LPG-propane-or-butane'!$A24,'BIFUbC-LPG-propane-or-butane'!$A$1:$AQ$27,COLUMN('BIFUbC-LPG-propane-or-butane'!AQ$1),FALSE))</f>
        <v>1</v>
      </c>
    </row>
    <row r="25" spans="1:43">
      <c r="A25" s="37" t="s">
        <v>638</v>
      </c>
      <c r="B25">
        <f>IF(VLOOKUP('BIFUbC-LPG-propane-or-butane'!$A25,'BIFUbC-LPG-propane-or-butane'!$A$1:$AQ$27,COLUMN('BIFUbC-LPG-propane-or-butane'!B$1),FALSE)=0,1,VLOOKUP('BIFUbC-LPG-propane-or-butane'!$A25,'LPG propane or butane'!$A$2:$AQ$28,COLUMN('LPG propane or butane'!B$2),FALSE)/VLOOKUP('BIFUbC-LPG-propane-or-butane'!$A25,'BIFUbC-LPG-propane-or-butane'!$A$1:$AQ$27,COLUMN('BIFUbC-LPG-propane-or-butane'!B$1),FALSE))</f>
        <v>1</v>
      </c>
      <c r="C25">
        <f>IF(VLOOKUP('BIFUbC-LPG-propane-or-butane'!$A25,'BIFUbC-LPG-propane-or-butane'!$A$1:$AQ$27,COLUMN('BIFUbC-LPG-propane-or-butane'!C$1),FALSE)=0,1,VLOOKUP('BIFUbC-LPG-propane-or-butane'!$A25,'LPG propane or butane'!$A$2:$AQ$28,COLUMN('LPG propane or butane'!C$2),FALSE)/VLOOKUP('BIFUbC-LPG-propane-or-butane'!$A25,'BIFUbC-LPG-propane-or-butane'!$A$1:$AQ$27,COLUMN('BIFUbC-LPG-propane-or-butane'!C$1),FALSE))</f>
        <v>1</v>
      </c>
      <c r="D25">
        <f>IF(VLOOKUP('BIFUbC-LPG-propane-or-butane'!$A25,'BIFUbC-LPG-propane-or-butane'!$A$1:$AQ$27,COLUMN('BIFUbC-LPG-propane-or-butane'!D$1),FALSE)=0,1,VLOOKUP('BIFUbC-LPG-propane-or-butane'!$A25,'LPG propane or butane'!$A$2:$AQ$28,COLUMN('LPG propane or butane'!D$2),FALSE)/VLOOKUP('BIFUbC-LPG-propane-or-butane'!$A25,'BIFUbC-LPG-propane-or-butane'!$A$1:$AQ$27,COLUMN('BIFUbC-LPG-propane-or-butane'!D$1),FALSE))</f>
        <v>1</v>
      </c>
      <c r="E25">
        <f>IF(VLOOKUP('BIFUbC-LPG-propane-or-butane'!$A25,'BIFUbC-LPG-propane-or-butane'!$A$1:$AQ$27,COLUMN('BIFUbC-LPG-propane-or-butane'!E$1),FALSE)=0,1,VLOOKUP('BIFUbC-LPG-propane-or-butane'!$A25,'LPG propane or butane'!$A$2:$AQ$28,COLUMN('LPG propane or butane'!E$2),FALSE)/VLOOKUP('BIFUbC-LPG-propane-or-butane'!$A25,'BIFUbC-LPG-propane-or-butane'!$A$1:$AQ$27,COLUMN('BIFUbC-LPG-propane-or-butane'!E$1),FALSE))</f>
        <v>1</v>
      </c>
      <c r="F25">
        <f>IF(VLOOKUP('BIFUbC-LPG-propane-or-butane'!$A25,'BIFUbC-LPG-propane-or-butane'!$A$1:$AQ$27,COLUMN('BIFUbC-LPG-propane-or-butane'!F$1),FALSE)=0,1,VLOOKUP('BIFUbC-LPG-propane-or-butane'!$A25,'LPG propane or butane'!$A$2:$AQ$28,COLUMN('LPG propane or butane'!F$2),FALSE)/VLOOKUP('BIFUbC-LPG-propane-or-butane'!$A25,'BIFUbC-LPG-propane-or-butane'!$A$1:$AQ$27,COLUMN('BIFUbC-LPG-propane-or-butane'!F$1),FALSE))</f>
        <v>1</v>
      </c>
      <c r="G25">
        <f>IF(VLOOKUP('BIFUbC-LPG-propane-or-butane'!$A25,'BIFUbC-LPG-propane-or-butane'!$A$1:$AQ$27,COLUMN('BIFUbC-LPG-propane-or-butane'!G$1),FALSE)=0,1,VLOOKUP('BIFUbC-LPG-propane-or-butane'!$A25,'LPG propane or butane'!$A$2:$AQ$28,COLUMN('LPG propane or butane'!G$2),FALSE)/VLOOKUP('BIFUbC-LPG-propane-or-butane'!$A25,'BIFUbC-LPG-propane-or-butane'!$A$1:$AQ$27,COLUMN('BIFUbC-LPG-propane-or-butane'!G$1),FALSE))</f>
        <v>1</v>
      </c>
      <c r="H25">
        <f>IF(VLOOKUP('BIFUbC-LPG-propane-or-butane'!$A25,'BIFUbC-LPG-propane-or-butane'!$A$1:$AQ$27,COLUMN('BIFUbC-LPG-propane-or-butane'!H$1),FALSE)=0,1,VLOOKUP('BIFUbC-LPG-propane-or-butane'!$A25,'LPG propane or butane'!$A$2:$AQ$28,COLUMN('LPG propane or butane'!H$2),FALSE)/VLOOKUP('BIFUbC-LPG-propane-or-butane'!$A25,'BIFUbC-LPG-propane-or-butane'!$A$1:$AQ$27,COLUMN('BIFUbC-LPG-propane-or-butane'!H$1),FALSE))</f>
        <v>1</v>
      </c>
      <c r="I25">
        <f>IF(VLOOKUP('BIFUbC-LPG-propane-or-butane'!$A25,'BIFUbC-LPG-propane-or-butane'!$A$1:$AQ$27,COLUMN('BIFUbC-LPG-propane-or-butane'!I$1),FALSE)=0,1,VLOOKUP('BIFUbC-LPG-propane-or-butane'!$A25,'LPG propane or butane'!$A$2:$AQ$28,COLUMN('LPG propane or butane'!I$2),FALSE)/VLOOKUP('BIFUbC-LPG-propane-or-butane'!$A25,'BIFUbC-LPG-propane-or-butane'!$A$1:$AQ$27,COLUMN('BIFUbC-LPG-propane-or-butane'!I$1),FALSE))</f>
        <v>1</v>
      </c>
      <c r="J25">
        <f>IF(VLOOKUP('BIFUbC-LPG-propane-or-butane'!$A25,'BIFUbC-LPG-propane-or-butane'!$A$1:$AQ$27,COLUMN('BIFUbC-LPG-propane-or-butane'!J$1),FALSE)=0,1,VLOOKUP('BIFUbC-LPG-propane-or-butane'!$A25,'LPG propane or butane'!$A$2:$AQ$28,COLUMN('LPG propane or butane'!J$2),FALSE)/VLOOKUP('BIFUbC-LPG-propane-or-butane'!$A25,'BIFUbC-LPG-propane-or-butane'!$A$1:$AQ$27,COLUMN('BIFUbC-LPG-propane-or-butane'!J$1),FALSE))</f>
        <v>1</v>
      </c>
      <c r="K25">
        <f>IF(VLOOKUP('BIFUbC-LPG-propane-or-butane'!$A25,'BIFUbC-LPG-propane-or-butane'!$A$1:$AQ$27,COLUMN('BIFUbC-LPG-propane-or-butane'!K$1),FALSE)=0,1,VLOOKUP('BIFUbC-LPG-propane-or-butane'!$A25,'LPG propane or butane'!$A$2:$AQ$28,COLUMN('LPG propane or butane'!K$2),FALSE)/VLOOKUP('BIFUbC-LPG-propane-or-butane'!$A25,'BIFUbC-LPG-propane-or-butane'!$A$1:$AQ$27,COLUMN('BIFUbC-LPG-propane-or-butane'!K$1),FALSE))</f>
        <v>1</v>
      </c>
      <c r="L25">
        <f>IF(VLOOKUP('BIFUbC-LPG-propane-or-butane'!$A25,'BIFUbC-LPG-propane-or-butane'!$A$1:$AQ$27,COLUMN('BIFUbC-LPG-propane-or-butane'!L$1),FALSE)=0,1,VLOOKUP('BIFUbC-LPG-propane-or-butane'!$A25,'LPG propane or butane'!$A$2:$AQ$28,COLUMN('LPG propane or butane'!L$2),FALSE)/VLOOKUP('BIFUbC-LPG-propane-or-butane'!$A25,'BIFUbC-LPG-propane-or-butane'!$A$1:$AQ$27,COLUMN('BIFUbC-LPG-propane-or-butane'!L$1),FALSE))</f>
        <v>1</v>
      </c>
      <c r="M25">
        <f>IF(VLOOKUP('BIFUbC-LPG-propane-or-butane'!$A25,'BIFUbC-LPG-propane-or-butane'!$A$1:$AQ$27,COLUMN('BIFUbC-LPG-propane-or-butane'!M$1),FALSE)=0,1,VLOOKUP('BIFUbC-LPG-propane-or-butane'!$A25,'LPG propane or butane'!$A$2:$AQ$28,COLUMN('LPG propane or butane'!M$2),FALSE)/VLOOKUP('BIFUbC-LPG-propane-or-butane'!$A25,'BIFUbC-LPG-propane-or-butane'!$A$1:$AQ$27,COLUMN('BIFUbC-LPG-propane-or-butane'!M$1),FALSE))</f>
        <v>1</v>
      </c>
      <c r="N25">
        <f>IF(VLOOKUP('BIFUbC-LPG-propane-or-butane'!$A25,'BIFUbC-LPG-propane-or-butane'!$A$1:$AQ$27,COLUMN('BIFUbC-LPG-propane-or-butane'!N$1),FALSE)=0,1,VLOOKUP('BIFUbC-LPG-propane-or-butane'!$A25,'LPG propane or butane'!$A$2:$AQ$28,COLUMN('LPG propane or butane'!N$2),FALSE)/VLOOKUP('BIFUbC-LPG-propane-or-butane'!$A25,'BIFUbC-LPG-propane-or-butane'!$A$1:$AQ$27,COLUMN('BIFUbC-LPG-propane-or-butane'!N$1),FALSE))</f>
        <v>1</v>
      </c>
      <c r="O25">
        <f>IF(VLOOKUP('BIFUbC-LPG-propane-or-butane'!$A25,'BIFUbC-LPG-propane-or-butane'!$A$1:$AQ$27,COLUMN('BIFUbC-LPG-propane-or-butane'!O$1),FALSE)=0,1,VLOOKUP('BIFUbC-LPG-propane-or-butane'!$A25,'LPG propane or butane'!$A$2:$AQ$28,COLUMN('LPG propane or butane'!O$2),FALSE)/VLOOKUP('BIFUbC-LPG-propane-or-butane'!$A25,'BIFUbC-LPG-propane-or-butane'!$A$1:$AQ$27,COLUMN('BIFUbC-LPG-propane-or-butane'!O$1),FALSE))</f>
        <v>1</v>
      </c>
      <c r="P25">
        <f>IF(VLOOKUP('BIFUbC-LPG-propane-or-butane'!$A25,'BIFUbC-LPG-propane-or-butane'!$A$1:$AQ$27,COLUMN('BIFUbC-LPG-propane-or-butane'!P$1),FALSE)=0,1,VLOOKUP('BIFUbC-LPG-propane-or-butane'!$A25,'LPG propane or butane'!$A$2:$AQ$28,COLUMN('LPG propane or butane'!P$2),FALSE)/VLOOKUP('BIFUbC-LPG-propane-or-butane'!$A25,'BIFUbC-LPG-propane-or-butane'!$A$1:$AQ$27,COLUMN('BIFUbC-LPG-propane-or-butane'!P$1),FALSE))</f>
        <v>1</v>
      </c>
      <c r="Q25">
        <f>IF(VLOOKUP('BIFUbC-LPG-propane-or-butane'!$A25,'BIFUbC-LPG-propane-or-butane'!$A$1:$AQ$27,COLUMN('BIFUbC-LPG-propane-or-butane'!Q$1),FALSE)=0,1,VLOOKUP('BIFUbC-LPG-propane-or-butane'!$A25,'LPG propane or butane'!$A$2:$AQ$28,COLUMN('LPG propane or butane'!Q$2),FALSE)/VLOOKUP('BIFUbC-LPG-propane-or-butane'!$A25,'BIFUbC-LPG-propane-or-butane'!$A$1:$AQ$27,COLUMN('BIFUbC-LPG-propane-or-butane'!Q$1),FALSE))</f>
        <v>1</v>
      </c>
      <c r="R25">
        <f>IF(VLOOKUP('BIFUbC-LPG-propane-or-butane'!$A25,'BIFUbC-LPG-propane-or-butane'!$A$1:$AQ$27,COLUMN('BIFUbC-LPG-propane-or-butane'!R$1),FALSE)=0,1,VLOOKUP('BIFUbC-LPG-propane-or-butane'!$A25,'LPG propane or butane'!$A$2:$AQ$28,COLUMN('LPG propane or butane'!R$2),FALSE)/VLOOKUP('BIFUbC-LPG-propane-or-butane'!$A25,'BIFUbC-LPG-propane-or-butane'!$A$1:$AQ$27,COLUMN('BIFUbC-LPG-propane-or-butane'!R$1),FALSE))</f>
        <v>1</v>
      </c>
      <c r="S25">
        <f>IF(VLOOKUP('BIFUbC-LPG-propane-or-butane'!$A25,'BIFUbC-LPG-propane-or-butane'!$A$1:$AQ$27,COLUMN('BIFUbC-LPG-propane-or-butane'!S$1),FALSE)=0,1,VLOOKUP('BIFUbC-LPG-propane-or-butane'!$A25,'LPG propane or butane'!$A$2:$AQ$28,COLUMN('LPG propane or butane'!S$2),FALSE)/VLOOKUP('BIFUbC-LPG-propane-or-butane'!$A25,'BIFUbC-LPG-propane-or-butane'!$A$1:$AQ$27,COLUMN('BIFUbC-LPG-propane-or-butane'!S$1),FALSE))</f>
        <v>1</v>
      </c>
      <c r="T25">
        <f>IF(VLOOKUP('BIFUbC-LPG-propane-or-butane'!$A25,'BIFUbC-LPG-propane-or-butane'!$A$1:$AQ$27,COLUMN('BIFUbC-LPG-propane-or-butane'!T$1),FALSE)=0,1,VLOOKUP('BIFUbC-LPG-propane-or-butane'!$A25,'LPG propane or butane'!$A$2:$AQ$28,COLUMN('LPG propane or butane'!T$2),FALSE)/VLOOKUP('BIFUbC-LPG-propane-or-butane'!$A25,'BIFUbC-LPG-propane-or-butane'!$A$1:$AQ$27,COLUMN('BIFUbC-LPG-propane-or-butane'!T$1),FALSE))</f>
        <v>1</v>
      </c>
      <c r="U25">
        <f>IF(VLOOKUP('BIFUbC-LPG-propane-or-butane'!$A25,'BIFUbC-LPG-propane-or-butane'!$A$1:$AQ$27,COLUMN('BIFUbC-LPG-propane-or-butane'!U$1),FALSE)=0,1,VLOOKUP('BIFUbC-LPG-propane-or-butane'!$A25,'LPG propane or butane'!$A$2:$AQ$28,COLUMN('LPG propane or butane'!U$2),FALSE)/VLOOKUP('BIFUbC-LPG-propane-or-butane'!$A25,'BIFUbC-LPG-propane-or-butane'!$A$1:$AQ$27,COLUMN('BIFUbC-LPG-propane-or-butane'!U$1),FALSE))</f>
        <v>1</v>
      </c>
      <c r="V25">
        <f>IF(VLOOKUP('BIFUbC-LPG-propane-or-butane'!$A25,'BIFUbC-LPG-propane-or-butane'!$A$1:$AQ$27,COLUMN('BIFUbC-LPG-propane-or-butane'!V$1),FALSE)=0,1,VLOOKUP('BIFUbC-LPG-propane-or-butane'!$A25,'LPG propane or butane'!$A$2:$AQ$28,COLUMN('LPG propane or butane'!V$2),FALSE)/VLOOKUP('BIFUbC-LPG-propane-or-butane'!$A25,'BIFUbC-LPG-propane-or-butane'!$A$1:$AQ$27,COLUMN('BIFUbC-LPG-propane-or-butane'!V$1),FALSE))</f>
        <v>1</v>
      </c>
      <c r="W25">
        <f>IF(VLOOKUP('BIFUbC-LPG-propane-or-butane'!$A25,'BIFUbC-LPG-propane-or-butane'!$A$1:$AQ$27,COLUMN('BIFUbC-LPG-propane-or-butane'!W$1),FALSE)=0,1,VLOOKUP('BIFUbC-LPG-propane-or-butane'!$A25,'LPG propane or butane'!$A$2:$AQ$28,COLUMN('LPG propane or butane'!W$2),FALSE)/VLOOKUP('BIFUbC-LPG-propane-or-butane'!$A25,'BIFUbC-LPG-propane-or-butane'!$A$1:$AQ$27,COLUMN('BIFUbC-LPG-propane-or-butane'!W$1),FALSE))</f>
        <v>1</v>
      </c>
      <c r="X25">
        <f>IF(VLOOKUP('BIFUbC-LPG-propane-or-butane'!$A25,'BIFUbC-LPG-propane-or-butane'!$A$1:$AQ$27,COLUMN('BIFUbC-LPG-propane-or-butane'!X$1),FALSE)=0,1,VLOOKUP('BIFUbC-LPG-propane-or-butane'!$A25,'LPG propane or butane'!$A$2:$AQ$28,COLUMN('LPG propane or butane'!X$2),FALSE)/VLOOKUP('BIFUbC-LPG-propane-or-butane'!$A25,'BIFUbC-LPG-propane-or-butane'!$A$1:$AQ$27,COLUMN('BIFUbC-LPG-propane-or-butane'!X$1),FALSE))</f>
        <v>1</v>
      </c>
      <c r="Y25">
        <f>IF(VLOOKUP('BIFUbC-LPG-propane-or-butane'!$A25,'BIFUbC-LPG-propane-or-butane'!$A$1:$AQ$27,COLUMN('BIFUbC-LPG-propane-or-butane'!Y$1),FALSE)=0,1,VLOOKUP('BIFUbC-LPG-propane-or-butane'!$A25,'LPG propane or butane'!$A$2:$AQ$28,COLUMN('LPG propane or butane'!Y$2),FALSE)/VLOOKUP('BIFUbC-LPG-propane-or-butane'!$A25,'BIFUbC-LPG-propane-or-butane'!$A$1:$AQ$27,COLUMN('BIFUbC-LPG-propane-or-butane'!Y$1),FALSE))</f>
        <v>1</v>
      </c>
      <c r="Z25">
        <f>IF(VLOOKUP('BIFUbC-LPG-propane-or-butane'!$A25,'BIFUbC-LPG-propane-or-butane'!$A$1:$AQ$27,COLUMN('BIFUbC-LPG-propane-or-butane'!Z$1),FALSE)=0,1,VLOOKUP('BIFUbC-LPG-propane-or-butane'!$A25,'LPG propane or butane'!$A$2:$AQ$28,COLUMN('LPG propane or butane'!Z$2),FALSE)/VLOOKUP('BIFUbC-LPG-propane-or-butane'!$A25,'BIFUbC-LPG-propane-or-butane'!$A$1:$AQ$27,COLUMN('BIFUbC-LPG-propane-or-butane'!Z$1),FALSE))</f>
        <v>1</v>
      </c>
      <c r="AA25">
        <f>IF(VLOOKUP('BIFUbC-LPG-propane-or-butane'!$A25,'BIFUbC-LPG-propane-or-butane'!$A$1:$AQ$27,COLUMN('BIFUbC-LPG-propane-or-butane'!AA$1),FALSE)=0,1,VLOOKUP('BIFUbC-LPG-propane-or-butane'!$A25,'LPG propane or butane'!$A$2:$AQ$28,COLUMN('LPG propane or butane'!AA$2),FALSE)/VLOOKUP('BIFUbC-LPG-propane-or-butane'!$A25,'BIFUbC-LPG-propane-or-butane'!$A$1:$AQ$27,COLUMN('BIFUbC-LPG-propane-or-butane'!AA$1),FALSE))</f>
        <v>1</v>
      </c>
      <c r="AB25">
        <f>IF(VLOOKUP('BIFUbC-LPG-propane-or-butane'!$A25,'BIFUbC-LPG-propane-or-butane'!$A$1:$AQ$27,COLUMN('BIFUbC-LPG-propane-or-butane'!AB$1),FALSE)=0,1,VLOOKUP('BIFUbC-LPG-propane-or-butane'!$A25,'LPG propane or butane'!$A$2:$AQ$28,COLUMN('LPG propane or butane'!AB$2),FALSE)/VLOOKUP('BIFUbC-LPG-propane-or-butane'!$A25,'BIFUbC-LPG-propane-or-butane'!$A$1:$AQ$27,COLUMN('BIFUbC-LPG-propane-or-butane'!AB$1),FALSE))</f>
        <v>1</v>
      </c>
      <c r="AC25">
        <f>IF(VLOOKUP('BIFUbC-LPG-propane-or-butane'!$A25,'BIFUbC-LPG-propane-or-butane'!$A$1:$AQ$27,COLUMN('BIFUbC-LPG-propane-or-butane'!AC$1),FALSE)=0,1,VLOOKUP('BIFUbC-LPG-propane-or-butane'!$A25,'LPG propane or butane'!$A$2:$AQ$28,COLUMN('LPG propane or butane'!AC$2),FALSE)/VLOOKUP('BIFUbC-LPG-propane-or-butane'!$A25,'BIFUbC-LPG-propane-or-butane'!$A$1:$AQ$27,COLUMN('BIFUbC-LPG-propane-or-butane'!AC$1),FALSE))</f>
        <v>1</v>
      </c>
      <c r="AD25">
        <f>IF(VLOOKUP('BIFUbC-LPG-propane-or-butane'!$A25,'BIFUbC-LPG-propane-or-butane'!$A$1:$AQ$27,COLUMN('BIFUbC-LPG-propane-or-butane'!AD$1),FALSE)=0,1,VLOOKUP('BIFUbC-LPG-propane-or-butane'!$A25,'LPG propane or butane'!$A$2:$AQ$28,COLUMN('LPG propane or butane'!AD$2),FALSE)/VLOOKUP('BIFUbC-LPG-propane-or-butane'!$A25,'BIFUbC-LPG-propane-or-butane'!$A$1:$AQ$27,COLUMN('BIFUbC-LPG-propane-or-butane'!AD$1),FALSE))</f>
        <v>1</v>
      </c>
      <c r="AE25">
        <f>IF(VLOOKUP('BIFUbC-LPG-propane-or-butane'!$A25,'BIFUbC-LPG-propane-or-butane'!$A$1:$AQ$27,COLUMN('BIFUbC-LPG-propane-or-butane'!AE$1),FALSE)=0,1,VLOOKUP('BIFUbC-LPG-propane-or-butane'!$A25,'LPG propane or butane'!$A$2:$AQ$28,COLUMN('LPG propane or butane'!AE$2),FALSE)/VLOOKUP('BIFUbC-LPG-propane-or-butane'!$A25,'BIFUbC-LPG-propane-or-butane'!$A$1:$AQ$27,COLUMN('BIFUbC-LPG-propane-or-butane'!AE$1),FALSE))</f>
        <v>1</v>
      </c>
      <c r="AF25">
        <f>IF(VLOOKUP('BIFUbC-LPG-propane-or-butane'!$A25,'BIFUbC-LPG-propane-or-butane'!$A$1:$AQ$27,COLUMN('BIFUbC-LPG-propane-or-butane'!AF$1),FALSE)=0,1,VLOOKUP('BIFUbC-LPG-propane-or-butane'!$A25,'LPG propane or butane'!$A$2:$AQ$28,COLUMN('LPG propane or butane'!AF$2),FALSE)/VLOOKUP('BIFUbC-LPG-propane-or-butane'!$A25,'BIFUbC-LPG-propane-or-butane'!$A$1:$AQ$27,COLUMN('BIFUbC-LPG-propane-or-butane'!AF$1),FALSE))</f>
        <v>1</v>
      </c>
      <c r="AG25">
        <f>IF(VLOOKUP('BIFUbC-LPG-propane-or-butane'!$A25,'BIFUbC-LPG-propane-or-butane'!$A$1:$AQ$27,COLUMN('BIFUbC-LPG-propane-or-butane'!AG$1),FALSE)=0,1,VLOOKUP('BIFUbC-LPG-propane-or-butane'!$A25,'LPG propane or butane'!$A$2:$AQ$28,COLUMN('LPG propane or butane'!AG$2),FALSE)/VLOOKUP('BIFUbC-LPG-propane-or-butane'!$A25,'BIFUbC-LPG-propane-or-butane'!$A$1:$AQ$27,COLUMN('BIFUbC-LPG-propane-or-butane'!AG$1),FALSE))</f>
        <v>1</v>
      </c>
      <c r="AH25">
        <f>IF(VLOOKUP('BIFUbC-LPG-propane-or-butane'!$A25,'BIFUbC-LPG-propane-or-butane'!$A$1:$AQ$27,COLUMN('BIFUbC-LPG-propane-or-butane'!AH$1),FALSE)=0,1,VLOOKUP('BIFUbC-LPG-propane-or-butane'!$A25,'LPG propane or butane'!$A$2:$AQ$28,COLUMN('LPG propane or butane'!AH$2),FALSE)/VLOOKUP('BIFUbC-LPG-propane-or-butane'!$A25,'BIFUbC-LPG-propane-or-butane'!$A$1:$AQ$27,COLUMN('BIFUbC-LPG-propane-or-butane'!AH$1),FALSE))</f>
        <v>1</v>
      </c>
      <c r="AI25">
        <f>IF(VLOOKUP('BIFUbC-LPG-propane-or-butane'!$A25,'BIFUbC-LPG-propane-or-butane'!$A$1:$AQ$27,COLUMN('BIFUbC-LPG-propane-or-butane'!AI$1),FALSE)=0,1,VLOOKUP('BIFUbC-LPG-propane-or-butane'!$A25,'LPG propane or butane'!$A$2:$AQ$28,COLUMN('LPG propane or butane'!AI$2),FALSE)/VLOOKUP('BIFUbC-LPG-propane-or-butane'!$A25,'BIFUbC-LPG-propane-or-butane'!$A$1:$AQ$27,COLUMN('BIFUbC-LPG-propane-or-butane'!AI$1),FALSE))</f>
        <v>1</v>
      </c>
      <c r="AJ25">
        <f>IF(VLOOKUP('BIFUbC-LPG-propane-or-butane'!$A25,'BIFUbC-LPG-propane-or-butane'!$A$1:$AQ$27,COLUMN('BIFUbC-LPG-propane-or-butane'!AJ$1),FALSE)=0,1,VLOOKUP('BIFUbC-LPG-propane-or-butane'!$A25,'LPG propane or butane'!$A$2:$AQ$28,COLUMN('LPG propane or butane'!AJ$2),FALSE)/VLOOKUP('BIFUbC-LPG-propane-or-butane'!$A25,'BIFUbC-LPG-propane-or-butane'!$A$1:$AQ$27,COLUMN('BIFUbC-LPG-propane-or-butane'!AJ$1),FALSE))</f>
        <v>1</v>
      </c>
      <c r="AK25">
        <f>IF(VLOOKUP('BIFUbC-LPG-propane-or-butane'!$A25,'BIFUbC-LPG-propane-or-butane'!$A$1:$AQ$27,COLUMN('BIFUbC-LPG-propane-or-butane'!AK$1),FALSE)=0,1,VLOOKUP('BIFUbC-LPG-propane-or-butane'!$A25,'LPG propane or butane'!$A$2:$AQ$28,COLUMN('LPG propane or butane'!AK$2),FALSE)/VLOOKUP('BIFUbC-LPG-propane-or-butane'!$A25,'BIFUbC-LPG-propane-or-butane'!$A$1:$AQ$27,COLUMN('BIFUbC-LPG-propane-or-butane'!AK$1),FALSE))</f>
        <v>1</v>
      </c>
      <c r="AL25">
        <f>IF(VLOOKUP('BIFUbC-LPG-propane-or-butane'!$A25,'BIFUbC-LPG-propane-or-butane'!$A$1:$AQ$27,COLUMN('BIFUbC-LPG-propane-or-butane'!AL$1),FALSE)=0,1,VLOOKUP('BIFUbC-LPG-propane-or-butane'!$A25,'LPG propane or butane'!$A$2:$AQ$28,COLUMN('LPG propane or butane'!AL$2),FALSE)/VLOOKUP('BIFUbC-LPG-propane-or-butane'!$A25,'BIFUbC-LPG-propane-or-butane'!$A$1:$AQ$27,COLUMN('BIFUbC-LPG-propane-or-butane'!AL$1),FALSE))</f>
        <v>1</v>
      </c>
      <c r="AM25">
        <f>IF(VLOOKUP('BIFUbC-LPG-propane-or-butane'!$A25,'BIFUbC-LPG-propane-or-butane'!$A$1:$AQ$27,COLUMN('BIFUbC-LPG-propane-or-butane'!AM$1),FALSE)=0,1,VLOOKUP('BIFUbC-LPG-propane-or-butane'!$A25,'LPG propane or butane'!$A$2:$AQ$28,COLUMN('LPG propane or butane'!AM$2),FALSE)/VLOOKUP('BIFUbC-LPG-propane-or-butane'!$A25,'BIFUbC-LPG-propane-or-butane'!$A$1:$AQ$27,COLUMN('BIFUbC-LPG-propane-or-butane'!AM$1),FALSE))</f>
        <v>1</v>
      </c>
      <c r="AN25">
        <f>IF(VLOOKUP('BIFUbC-LPG-propane-or-butane'!$A25,'BIFUbC-LPG-propane-or-butane'!$A$1:$AQ$27,COLUMN('BIFUbC-LPG-propane-or-butane'!AN$1),FALSE)=0,1,VLOOKUP('BIFUbC-LPG-propane-or-butane'!$A25,'LPG propane or butane'!$A$2:$AQ$28,COLUMN('LPG propane or butane'!AN$2),FALSE)/VLOOKUP('BIFUbC-LPG-propane-or-butane'!$A25,'BIFUbC-LPG-propane-or-butane'!$A$1:$AQ$27,COLUMN('BIFUbC-LPG-propane-or-butane'!AN$1),FALSE))</f>
        <v>1</v>
      </c>
      <c r="AO25">
        <f>IF(VLOOKUP('BIFUbC-LPG-propane-or-butane'!$A25,'BIFUbC-LPG-propane-or-butane'!$A$1:$AQ$27,COLUMN('BIFUbC-LPG-propane-or-butane'!AO$1),FALSE)=0,1,VLOOKUP('BIFUbC-LPG-propane-or-butane'!$A25,'LPG propane or butane'!$A$2:$AQ$28,COLUMN('LPG propane or butane'!AO$2),FALSE)/VLOOKUP('BIFUbC-LPG-propane-or-butane'!$A25,'BIFUbC-LPG-propane-or-butane'!$A$1:$AQ$27,COLUMN('BIFUbC-LPG-propane-or-butane'!AO$1),FALSE))</f>
        <v>1</v>
      </c>
      <c r="AP25">
        <f>IF(VLOOKUP('BIFUbC-LPG-propane-or-butane'!$A25,'BIFUbC-LPG-propane-or-butane'!$A$1:$AQ$27,COLUMN('BIFUbC-LPG-propane-or-butane'!AP$1),FALSE)=0,1,VLOOKUP('BIFUbC-LPG-propane-or-butane'!$A25,'LPG propane or butane'!$A$2:$AQ$28,COLUMN('LPG propane or butane'!AP$2),FALSE)/VLOOKUP('BIFUbC-LPG-propane-or-butane'!$A25,'BIFUbC-LPG-propane-or-butane'!$A$1:$AQ$27,COLUMN('BIFUbC-LPG-propane-or-butane'!AP$1),FALSE))</f>
        <v>1</v>
      </c>
      <c r="AQ25">
        <f>IF(VLOOKUP('BIFUbC-LPG-propane-or-butane'!$A25,'BIFUbC-LPG-propane-or-butane'!$A$1:$AQ$27,COLUMN('BIFUbC-LPG-propane-or-butane'!AQ$1),FALSE)=0,1,VLOOKUP('BIFUbC-LPG-propane-or-butane'!$A25,'LPG propane or butane'!$A$2:$AQ$28,COLUMN('LPG propane or butane'!AQ$2),FALSE)/VLOOKUP('BIFUbC-LPG-propane-or-butane'!$A25,'BIFUbC-LPG-propane-or-butane'!$A$1:$AQ$27,COLUMN('BIFUbC-LPG-propane-or-butane'!AQ$1),FALSE))</f>
        <v>1</v>
      </c>
    </row>
    <row r="26" spans="1:43">
      <c r="A26" s="37" t="s">
        <v>613</v>
      </c>
      <c r="B26">
        <f>IF(VLOOKUP('BIFUbC-LPG-propane-or-butane'!$A26,'BIFUbC-LPG-propane-or-butane'!$A$1:$AQ$27,COLUMN('BIFUbC-LPG-propane-or-butane'!B$1),FALSE)=0,1,VLOOKUP('BIFUbC-LPG-propane-or-butane'!$A26,'LPG propane or butane'!$A$2:$AQ$28,COLUMN('LPG propane or butane'!B$2),FALSE)/VLOOKUP('BIFUbC-LPG-propane-or-butane'!$A26,'BIFUbC-LPG-propane-or-butane'!$A$1:$AQ$27,COLUMN('BIFUbC-LPG-propane-or-butane'!B$1),FALSE))</f>
        <v>1</v>
      </c>
      <c r="C26">
        <f>IF(VLOOKUP('BIFUbC-LPG-propane-or-butane'!$A26,'BIFUbC-LPG-propane-or-butane'!$A$1:$AQ$27,COLUMN('BIFUbC-LPG-propane-or-butane'!C$1),FALSE)=0,1,VLOOKUP('BIFUbC-LPG-propane-or-butane'!$A26,'LPG propane or butane'!$A$2:$AQ$28,COLUMN('LPG propane or butane'!C$2),FALSE)/VLOOKUP('BIFUbC-LPG-propane-or-butane'!$A26,'BIFUbC-LPG-propane-or-butane'!$A$1:$AQ$27,COLUMN('BIFUbC-LPG-propane-or-butane'!C$1),FALSE))</f>
        <v>1</v>
      </c>
      <c r="D26">
        <f>IF(VLOOKUP('BIFUbC-LPG-propane-or-butane'!$A26,'BIFUbC-LPG-propane-or-butane'!$A$1:$AQ$27,COLUMN('BIFUbC-LPG-propane-or-butane'!D$1),FALSE)=0,1,VLOOKUP('BIFUbC-LPG-propane-or-butane'!$A26,'LPG propane or butane'!$A$2:$AQ$28,COLUMN('LPG propane or butane'!D$2),FALSE)/VLOOKUP('BIFUbC-LPG-propane-or-butane'!$A26,'BIFUbC-LPG-propane-or-butane'!$A$1:$AQ$27,COLUMN('BIFUbC-LPG-propane-or-butane'!D$1),FALSE))</f>
        <v>1</v>
      </c>
      <c r="E26">
        <f>IF(VLOOKUP('BIFUbC-LPG-propane-or-butane'!$A26,'BIFUbC-LPG-propane-or-butane'!$A$1:$AQ$27,COLUMN('BIFUbC-LPG-propane-or-butane'!E$1),FALSE)=0,1,VLOOKUP('BIFUbC-LPG-propane-or-butane'!$A26,'LPG propane or butane'!$A$2:$AQ$28,COLUMN('LPG propane or butane'!E$2),FALSE)/VLOOKUP('BIFUbC-LPG-propane-or-butane'!$A26,'BIFUbC-LPG-propane-or-butane'!$A$1:$AQ$27,COLUMN('BIFUbC-LPG-propane-or-butane'!E$1),FALSE))</f>
        <v>1</v>
      </c>
      <c r="F26">
        <f>IF(VLOOKUP('BIFUbC-LPG-propane-or-butane'!$A26,'BIFUbC-LPG-propane-or-butane'!$A$1:$AQ$27,COLUMN('BIFUbC-LPG-propane-or-butane'!F$1),FALSE)=0,1,VLOOKUP('BIFUbC-LPG-propane-or-butane'!$A26,'LPG propane or butane'!$A$2:$AQ$28,COLUMN('LPG propane or butane'!F$2),FALSE)/VLOOKUP('BIFUbC-LPG-propane-or-butane'!$A26,'BIFUbC-LPG-propane-or-butane'!$A$1:$AQ$27,COLUMN('BIFUbC-LPG-propane-or-butane'!F$1),FALSE))</f>
        <v>1</v>
      </c>
      <c r="G26">
        <f>IF(VLOOKUP('BIFUbC-LPG-propane-or-butane'!$A26,'BIFUbC-LPG-propane-or-butane'!$A$1:$AQ$27,COLUMN('BIFUbC-LPG-propane-or-butane'!G$1),FALSE)=0,1,VLOOKUP('BIFUbC-LPG-propane-or-butane'!$A26,'LPG propane or butane'!$A$2:$AQ$28,COLUMN('LPG propane or butane'!G$2),FALSE)/VLOOKUP('BIFUbC-LPG-propane-or-butane'!$A26,'BIFUbC-LPG-propane-or-butane'!$A$1:$AQ$27,COLUMN('BIFUbC-LPG-propane-or-butane'!G$1),FALSE))</f>
        <v>1</v>
      </c>
      <c r="H26">
        <f>IF(VLOOKUP('BIFUbC-LPG-propane-or-butane'!$A26,'BIFUbC-LPG-propane-or-butane'!$A$1:$AQ$27,COLUMN('BIFUbC-LPG-propane-or-butane'!H$1),FALSE)=0,1,VLOOKUP('BIFUbC-LPG-propane-or-butane'!$A26,'LPG propane or butane'!$A$2:$AQ$28,COLUMN('LPG propane or butane'!H$2),FALSE)/VLOOKUP('BIFUbC-LPG-propane-or-butane'!$A26,'BIFUbC-LPG-propane-or-butane'!$A$1:$AQ$27,COLUMN('BIFUbC-LPG-propane-or-butane'!H$1),FALSE))</f>
        <v>1</v>
      </c>
      <c r="I26">
        <f>IF(VLOOKUP('BIFUbC-LPG-propane-or-butane'!$A26,'BIFUbC-LPG-propane-or-butane'!$A$1:$AQ$27,COLUMN('BIFUbC-LPG-propane-or-butane'!I$1),FALSE)=0,1,VLOOKUP('BIFUbC-LPG-propane-or-butane'!$A26,'LPG propane or butane'!$A$2:$AQ$28,COLUMN('LPG propane or butane'!I$2),FALSE)/VLOOKUP('BIFUbC-LPG-propane-or-butane'!$A26,'BIFUbC-LPG-propane-or-butane'!$A$1:$AQ$27,COLUMN('BIFUbC-LPG-propane-or-butane'!I$1),FALSE))</f>
        <v>1</v>
      </c>
      <c r="J26">
        <f>IF(VLOOKUP('BIFUbC-LPG-propane-or-butane'!$A26,'BIFUbC-LPG-propane-or-butane'!$A$1:$AQ$27,COLUMN('BIFUbC-LPG-propane-or-butane'!J$1),FALSE)=0,1,VLOOKUP('BIFUbC-LPG-propane-or-butane'!$A26,'LPG propane or butane'!$A$2:$AQ$28,COLUMN('LPG propane or butane'!J$2),FALSE)/VLOOKUP('BIFUbC-LPG-propane-or-butane'!$A26,'BIFUbC-LPG-propane-or-butane'!$A$1:$AQ$27,COLUMN('BIFUbC-LPG-propane-or-butane'!J$1),FALSE))</f>
        <v>1</v>
      </c>
      <c r="K26">
        <f>IF(VLOOKUP('BIFUbC-LPG-propane-or-butane'!$A26,'BIFUbC-LPG-propane-or-butane'!$A$1:$AQ$27,COLUMN('BIFUbC-LPG-propane-or-butane'!K$1),FALSE)=0,1,VLOOKUP('BIFUbC-LPG-propane-or-butane'!$A26,'LPG propane or butane'!$A$2:$AQ$28,COLUMN('LPG propane or butane'!K$2),FALSE)/VLOOKUP('BIFUbC-LPG-propane-or-butane'!$A26,'BIFUbC-LPG-propane-or-butane'!$A$1:$AQ$27,COLUMN('BIFUbC-LPG-propane-or-butane'!K$1),FALSE))</f>
        <v>1</v>
      </c>
      <c r="L26">
        <f>IF(VLOOKUP('BIFUbC-LPG-propane-or-butane'!$A26,'BIFUbC-LPG-propane-or-butane'!$A$1:$AQ$27,COLUMN('BIFUbC-LPG-propane-or-butane'!L$1),FALSE)=0,1,VLOOKUP('BIFUbC-LPG-propane-or-butane'!$A26,'LPG propane or butane'!$A$2:$AQ$28,COLUMN('LPG propane or butane'!L$2),FALSE)/VLOOKUP('BIFUbC-LPG-propane-or-butane'!$A26,'BIFUbC-LPG-propane-or-butane'!$A$1:$AQ$27,COLUMN('BIFUbC-LPG-propane-or-butane'!L$1),FALSE))</f>
        <v>1</v>
      </c>
      <c r="M26">
        <f>IF(VLOOKUP('BIFUbC-LPG-propane-or-butane'!$A26,'BIFUbC-LPG-propane-or-butane'!$A$1:$AQ$27,COLUMN('BIFUbC-LPG-propane-or-butane'!M$1),FALSE)=0,1,VLOOKUP('BIFUbC-LPG-propane-or-butane'!$A26,'LPG propane or butane'!$A$2:$AQ$28,COLUMN('LPG propane or butane'!M$2),FALSE)/VLOOKUP('BIFUbC-LPG-propane-or-butane'!$A26,'BIFUbC-LPG-propane-or-butane'!$A$1:$AQ$27,COLUMN('BIFUbC-LPG-propane-or-butane'!M$1),FALSE))</f>
        <v>1</v>
      </c>
      <c r="N26">
        <f>IF(VLOOKUP('BIFUbC-LPG-propane-or-butane'!$A26,'BIFUbC-LPG-propane-or-butane'!$A$1:$AQ$27,COLUMN('BIFUbC-LPG-propane-or-butane'!N$1),FALSE)=0,1,VLOOKUP('BIFUbC-LPG-propane-or-butane'!$A26,'LPG propane or butane'!$A$2:$AQ$28,COLUMN('LPG propane or butane'!N$2),FALSE)/VLOOKUP('BIFUbC-LPG-propane-or-butane'!$A26,'BIFUbC-LPG-propane-or-butane'!$A$1:$AQ$27,COLUMN('BIFUbC-LPG-propane-or-butane'!N$1),FALSE))</f>
        <v>1</v>
      </c>
      <c r="O26">
        <f>IF(VLOOKUP('BIFUbC-LPG-propane-or-butane'!$A26,'BIFUbC-LPG-propane-or-butane'!$A$1:$AQ$27,COLUMN('BIFUbC-LPG-propane-or-butane'!O$1),FALSE)=0,1,VLOOKUP('BIFUbC-LPG-propane-or-butane'!$A26,'LPG propane or butane'!$A$2:$AQ$28,COLUMN('LPG propane or butane'!O$2),FALSE)/VLOOKUP('BIFUbC-LPG-propane-or-butane'!$A26,'BIFUbC-LPG-propane-or-butane'!$A$1:$AQ$27,COLUMN('BIFUbC-LPG-propane-or-butane'!O$1),FALSE))</f>
        <v>1</v>
      </c>
      <c r="P26">
        <f>IF(VLOOKUP('BIFUbC-LPG-propane-or-butane'!$A26,'BIFUbC-LPG-propane-or-butane'!$A$1:$AQ$27,COLUMN('BIFUbC-LPG-propane-or-butane'!P$1),FALSE)=0,1,VLOOKUP('BIFUbC-LPG-propane-or-butane'!$A26,'LPG propane or butane'!$A$2:$AQ$28,COLUMN('LPG propane or butane'!P$2),FALSE)/VLOOKUP('BIFUbC-LPG-propane-or-butane'!$A26,'BIFUbC-LPG-propane-or-butane'!$A$1:$AQ$27,COLUMN('BIFUbC-LPG-propane-or-butane'!P$1),FALSE))</f>
        <v>1</v>
      </c>
      <c r="Q26">
        <f>IF(VLOOKUP('BIFUbC-LPG-propane-or-butane'!$A26,'BIFUbC-LPG-propane-or-butane'!$A$1:$AQ$27,COLUMN('BIFUbC-LPG-propane-or-butane'!Q$1),FALSE)=0,1,VLOOKUP('BIFUbC-LPG-propane-or-butane'!$A26,'LPG propane or butane'!$A$2:$AQ$28,COLUMN('LPG propane or butane'!Q$2),FALSE)/VLOOKUP('BIFUbC-LPG-propane-or-butane'!$A26,'BIFUbC-LPG-propane-or-butane'!$A$1:$AQ$27,COLUMN('BIFUbC-LPG-propane-or-butane'!Q$1),FALSE))</f>
        <v>1</v>
      </c>
      <c r="R26">
        <f>IF(VLOOKUP('BIFUbC-LPG-propane-or-butane'!$A26,'BIFUbC-LPG-propane-or-butane'!$A$1:$AQ$27,COLUMN('BIFUbC-LPG-propane-or-butane'!R$1),FALSE)=0,1,VLOOKUP('BIFUbC-LPG-propane-or-butane'!$A26,'LPG propane or butane'!$A$2:$AQ$28,COLUMN('LPG propane or butane'!R$2),FALSE)/VLOOKUP('BIFUbC-LPG-propane-or-butane'!$A26,'BIFUbC-LPG-propane-or-butane'!$A$1:$AQ$27,COLUMN('BIFUbC-LPG-propane-or-butane'!R$1),FALSE))</f>
        <v>1</v>
      </c>
      <c r="S26">
        <f>IF(VLOOKUP('BIFUbC-LPG-propane-or-butane'!$A26,'BIFUbC-LPG-propane-or-butane'!$A$1:$AQ$27,COLUMN('BIFUbC-LPG-propane-or-butane'!S$1),FALSE)=0,1,VLOOKUP('BIFUbC-LPG-propane-or-butane'!$A26,'LPG propane or butane'!$A$2:$AQ$28,COLUMN('LPG propane or butane'!S$2),FALSE)/VLOOKUP('BIFUbC-LPG-propane-or-butane'!$A26,'BIFUbC-LPG-propane-or-butane'!$A$1:$AQ$27,COLUMN('BIFUbC-LPG-propane-or-butane'!S$1),FALSE))</f>
        <v>1</v>
      </c>
      <c r="T26">
        <f>IF(VLOOKUP('BIFUbC-LPG-propane-or-butane'!$A26,'BIFUbC-LPG-propane-or-butane'!$A$1:$AQ$27,COLUMN('BIFUbC-LPG-propane-or-butane'!T$1),FALSE)=0,1,VLOOKUP('BIFUbC-LPG-propane-or-butane'!$A26,'LPG propane or butane'!$A$2:$AQ$28,COLUMN('LPG propane or butane'!T$2),FALSE)/VLOOKUP('BIFUbC-LPG-propane-or-butane'!$A26,'BIFUbC-LPG-propane-or-butane'!$A$1:$AQ$27,COLUMN('BIFUbC-LPG-propane-or-butane'!T$1),FALSE))</f>
        <v>1</v>
      </c>
      <c r="U26">
        <f>IF(VLOOKUP('BIFUbC-LPG-propane-or-butane'!$A26,'BIFUbC-LPG-propane-or-butane'!$A$1:$AQ$27,COLUMN('BIFUbC-LPG-propane-or-butane'!U$1),FALSE)=0,1,VLOOKUP('BIFUbC-LPG-propane-or-butane'!$A26,'LPG propane or butane'!$A$2:$AQ$28,COLUMN('LPG propane or butane'!U$2),FALSE)/VLOOKUP('BIFUbC-LPG-propane-or-butane'!$A26,'BIFUbC-LPG-propane-or-butane'!$A$1:$AQ$27,COLUMN('BIFUbC-LPG-propane-or-butane'!U$1),FALSE))</f>
        <v>1</v>
      </c>
      <c r="V26">
        <f>IF(VLOOKUP('BIFUbC-LPG-propane-or-butane'!$A26,'BIFUbC-LPG-propane-or-butane'!$A$1:$AQ$27,COLUMN('BIFUbC-LPG-propane-or-butane'!V$1),FALSE)=0,1,VLOOKUP('BIFUbC-LPG-propane-or-butane'!$A26,'LPG propane or butane'!$A$2:$AQ$28,COLUMN('LPG propane or butane'!V$2),FALSE)/VLOOKUP('BIFUbC-LPG-propane-or-butane'!$A26,'BIFUbC-LPG-propane-or-butane'!$A$1:$AQ$27,COLUMN('BIFUbC-LPG-propane-or-butane'!V$1),FALSE))</f>
        <v>1</v>
      </c>
      <c r="W26">
        <f>IF(VLOOKUP('BIFUbC-LPG-propane-or-butane'!$A26,'BIFUbC-LPG-propane-or-butane'!$A$1:$AQ$27,COLUMN('BIFUbC-LPG-propane-or-butane'!W$1),FALSE)=0,1,VLOOKUP('BIFUbC-LPG-propane-or-butane'!$A26,'LPG propane or butane'!$A$2:$AQ$28,COLUMN('LPG propane or butane'!W$2),FALSE)/VLOOKUP('BIFUbC-LPG-propane-or-butane'!$A26,'BIFUbC-LPG-propane-or-butane'!$A$1:$AQ$27,COLUMN('BIFUbC-LPG-propane-or-butane'!W$1),FALSE))</f>
        <v>1</v>
      </c>
      <c r="X26">
        <f>IF(VLOOKUP('BIFUbC-LPG-propane-or-butane'!$A26,'BIFUbC-LPG-propane-or-butane'!$A$1:$AQ$27,COLUMN('BIFUbC-LPG-propane-or-butane'!X$1),FALSE)=0,1,VLOOKUP('BIFUbC-LPG-propane-or-butane'!$A26,'LPG propane or butane'!$A$2:$AQ$28,COLUMN('LPG propane or butane'!X$2),FALSE)/VLOOKUP('BIFUbC-LPG-propane-or-butane'!$A26,'BIFUbC-LPG-propane-or-butane'!$A$1:$AQ$27,COLUMN('BIFUbC-LPG-propane-or-butane'!X$1),FALSE))</f>
        <v>1</v>
      </c>
      <c r="Y26">
        <f>IF(VLOOKUP('BIFUbC-LPG-propane-or-butane'!$A26,'BIFUbC-LPG-propane-or-butane'!$A$1:$AQ$27,COLUMN('BIFUbC-LPG-propane-or-butane'!Y$1),FALSE)=0,1,VLOOKUP('BIFUbC-LPG-propane-or-butane'!$A26,'LPG propane or butane'!$A$2:$AQ$28,COLUMN('LPG propane or butane'!Y$2),FALSE)/VLOOKUP('BIFUbC-LPG-propane-or-butane'!$A26,'BIFUbC-LPG-propane-or-butane'!$A$1:$AQ$27,COLUMN('BIFUbC-LPG-propane-or-butane'!Y$1),FALSE))</f>
        <v>1</v>
      </c>
      <c r="Z26">
        <f>IF(VLOOKUP('BIFUbC-LPG-propane-or-butane'!$A26,'BIFUbC-LPG-propane-or-butane'!$A$1:$AQ$27,COLUMN('BIFUbC-LPG-propane-or-butane'!Z$1),FALSE)=0,1,VLOOKUP('BIFUbC-LPG-propane-or-butane'!$A26,'LPG propane or butane'!$A$2:$AQ$28,COLUMN('LPG propane or butane'!Z$2),FALSE)/VLOOKUP('BIFUbC-LPG-propane-or-butane'!$A26,'BIFUbC-LPG-propane-or-butane'!$A$1:$AQ$27,COLUMN('BIFUbC-LPG-propane-or-butane'!Z$1),FALSE))</f>
        <v>1</v>
      </c>
      <c r="AA26">
        <f>IF(VLOOKUP('BIFUbC-LPG-propane-or-butane'!$A26,'BIFUbC-LPG-propane-or-butane'!$A$1:$AQ$27,COLUMN('BIFUbC-LPG-propane-or-butane'!AA$1),FALSE)=0,1,VLOOKUP('BIFUbC-LPG-propane-or-butane'!$A26,'LPG propane or butane'!$A$2:$AQ$28,COLUMN('LPG propane or butane'!AA$2),FALSE)/VLOOKUP('BIFUbC-LPG-propane-or-butane'!$A26,'BIFUbC-LPG-propane-or-butane'!$A$1:$AQ$27,COLUMN('BIFUbC-LPG-propane-or-butane'!AA$1),FALSE))</f>
        <v>1</v>
      </c>
      <c r="AB26">
        <f>IF(VLOOKUP('BIFUbC-LPG-propane-or-butane'!$A26,'BIFUbC-LPG-propane-or-butane'!$A$1:$AQ$27,COLUMN('BIFUbC-LPG-propane-or-butane'!AB$1),FALSE)=0,1,VLOOKUP('BIFUbC-LPG-propane-or-butane'!$A26,'LPG propane or butane'!$A$2:$AQ$28,COLUMN('LPG propane or butane'!AB$2),FALSE)/VLOOKUP('BIFUbC-LPG-propane-or-butane'!$A26,'BIFUbC-LPG-propane-or-butane'!$A$1:$AQ$27,COLUMN('BIFUbC-LPG-propane-or-butane'!AB$1),FALSE))</f>
        <v>1</v>
      </c>
      <c r="AC26">
        <f>IF(VLOOKUP('BIFUbC-LPG-propane-or-butane'!$A26,'BIFUbC-LPG-propane-or-butane'!$A$1:$AQ$27,COLUMN('BIFUbC-LPG-propane-or-butane'!AC$1),FALSE)=0,1,VLOOKUP('BIFUbC-LPG-propane-or-butane'!$A26,'LPG propane or butane'!$A$2:$AQ$28,COLUMN('LPG propane or butane'!AC$2),FALSE)/VLOOKUP('BIFUbC-LPG-propane-or-butane'!$A26,'BIFUbC-LPG-propane-or-butane'!$A$1:$AQ$27,COLUMN('BIFUbC-LPG-propane-or-butane'!AC$1),FALSE))</f>
        <v>1</v>
      </c>
      <c r="AD26">
        <f>IF(VLOOKUP('BIFUbC-LPG-propane-or-butane'!$A26,'BIFUbC-LPG-propane-or-butane'!$A$1:$AQ$27,COLUMN('BIFUbC-LPG-propane-or-butane'!AD$1),FALSE)=0,1,VLOOKUP('BIFUbC-LPG-propane-or-butane'!$A26,'LPG propane or butane'!$A$2:$AQ$28,COLUMN('LPG propane or butane'!AD$2),FALSE)/VLOOKUP('BIFUbC-LPG-propane-or-butane'!$A26,'BIFUbC-LPG-propane-or-butane'!$A$1:$AQ$27,COLUMN('BIFUbC-LPG-propane-or-butane'!AD$1),FALSE))</f>
        <v>1</v>
      </c>
      <c r="AE26">
        <f>IF(VLOOKUP('BIFUbC-LPG-propane-or-butane'!$A26,'BIFUbC-LPG-propane-or-butane'!$A$1:$AQ$27,COLUMN('BIFUbC-LPG-propane-or-butane'!AE$1),FALSE)=0,1,VLOOKUP('BIFUbC-LPG-propane-or-butane'!$A26,'LPG propane or butane'!$A$2:$AQ$28,COLUMN('LPG propane or butane'!AE$2),FALSE)/VLOOKUP('BIFUbC-LPG-propane-or-butane'!$A26,'BIFUbC-LPG-propane-or-butane'!$A$1:$AQ$27,COLUMN('BIFUbC-LPG-propane-or-butane'!AE$1),FALSE))</f>
        <v>1</v>
      </c>
      <c r="AF26">
        <f>IF(VLOOKUP('BIFUbC-LPG-propane-or-butane'!$A26,'BIFUbC-LPG-propane-or-butane'!$A$1:$AQ$27,COLUMN('BIFUbC-LPG-propane-or-butane'!AF$1),FALSE)=0,1,VLOOKUP('BIFUbC-LPG-propane-or-butane'!$A26,'LPG propane or butane'!$A$2:$AQ$28,COLUMN('LPG propane or butane'!AF$2),FALSE)/VLOOKUP('BIFUbC-LPG-propane-or-butane'!$A26,'BIFUbC-LPG-propane-or-butane'!$A$1:$AQ$27,COLUMN('BIFUbC-LPG-propane-or-butane'!AF$1),FALSE))</f>
        <v>1</v>
      </c>
      <c r="AG26">
        <f>IF(VLOOKUP('BIFUbC-LPG-propane-or-butane'!$A26,'BIFUbC-LPG-propane-or-butane'!$A$1:$AQ$27,COLUMN('BIFUbC-LPG-propane-or-butane'!AG$1),FALSE)=0,1,VLOOKUP('BIFUbC-LPG-propane-or-butane'!$A26,'LPG propane or butane'!$A$2:$AQ$28,COLUMN('LPG propane or butane'!AG$2),FALSE)/VLOOKUP('BIFUbC-LPG-propane-or-butane'!$A26,'BIFUbC-LPG-propane-or-butane'!$A$1:$AQ$27,COLUMN('BIFUbC-LPG-propane-or-butane'!AG$1),FALSE))</f>
        <v>1</v>
      </c>
      <c r="AH26">
        <f>IF(VLOOKUP('BIFUbC-LPG-propane-or-butane'!$A26,'BIFUbC-LPG-propane-or-butane'!$A$1:$AQ$27,COLUMN('BIFUbC-LPG-propane-or-butane'!AH$1),FALSE)=0,1,VLOOKUP('BIFUbC-LPG-propane-or-butane'!$A26,'LPG propane or butane'!$A$2:$AQ$28,COLUMN('LPG propane or butane'!AH$2),FALSE)/VLOOKUP('BIFUbC-LPG-propane-or-butane'!$A26,'BIFUbC-LPG-propane-or-butane'!$A$1:$AQ$27,COLUMN('BIFUbC-LPG-propane-or-butane'!AH$1),FALSE))</f>
        <v>1</v>
      </c>
      <c r="AI26">
        <f>IF(VLOOKUP('BIFUbC-LPG-propane-or-butane'!$A26,'BIFUbC-LPG-propane-or-butane'!$A$1:$AQ$27,COLUMN('BIFUbC-LPG-propane-or-butane'!AI$1),FALSE)=0,1,VLOOKUP('BIFUbC-LPG-propane-or-butane'!$A26,'LPG propane or butane'!$A$2:$AQ$28,COLUMN('LPG propane or butane'!AI$2),FALSE)/VLOOKUP('BIFUbC-LPG-propane-or-butane'!$A26,'BIFUbC-LPG-propane-or-butane'!$A$1:$AQ$27,COLUMN('BIFUbC-LPG-propane-or-butane'!AI$1),FALSE))</f>
        <v>1</v>
      </c>
      <c r="AJ26">
        <f>IF(VLOOKUP('BIFUbC-LPG-propane-or-butane'!$A26,'BIFUbC-LPG-propane-or-butane'!$A$1:$AQ$27,COLUMN('BIFUbC-LPG-propane-or-butane'!AJ$1),FALSE)=0,1,VLOOKUP('BIFUbC-LPG-propane-or-butane'!$A26,'LPG propane or butane'!$A$2:$AQ$28,COLUMN('LPG propane or butane'!AJ$2),FALSE)/VLOOKUP('BIFUbC-LPG-propane-or-butane'!$A26,'BIFUbC-LPG-propane-or-butane'!$A$1:$AQ$27,COLUMN('BIFUbC-LPG-propane-or-butane'!AJ$1),FALSE))</f>
        <v>1</v>
      </c>
      <c r="AK26">
        <f>IF(VLOOKUP('BIFUbC-LPG-propane-or-butane'!$A26,'BIFUbC-LPG-propane-or-butane'!$A$1:$AQ$27,COLUMN('BIFUbC-LPG-propane-or-butane'!AK$1),FALSE)=0,1,VLOOKUP('BIFUbC-LPG-propane-or-butane'!$A26,'LPG propane or butane'!$A$2:$AQ$28,COLUMN('LPG propane or butane'!AK$2),FALSE)/VLOOKUP('BIFUbC-LPG-propane-or-butane'!$A26,'BIFUbC-LPG-propane-or-butane'!$A$1:$AQ$27,COLUMN('BIFUbC-LPG-propane-or-butane'!AK$1),FALSE))</f>
        <v>1</v>
      </c>
      <c r="AL26">
        <f>IF(VLOOKUP('BIFUbC-LPG-propane-or-butane'!$A26,'BIFUbC-LPG-propane-or-butane'!$A$1:$AQ$27,COLUMN('BIFUbC-LPG-propane-or-butane'!AL$1),FALSE)=0,1,VLOOKUP('BIFUbC-LPG-propane-or-butane'!$A26,'LPG propane or butane'!$A$2:$AQ$28,COLUMN('LPG propane or butane'!AL$2),FALSE)/VLOOKUP('BIFUbC-LPG-propane-or-butane'!$A26,'BIFUbC-LPG-propane-or-butane'!$A$1:$AQ$27,COLUMN('BIFUbC-LPG-propane-or-butane'!AL$1),FALSE))</f>
        <v>1</v>
      </c>
      <c r="AM26">
        <f>IF(VLOOKUP('BIFUbC-LPG-propane-or-butane'!$A26,'BIFUbC-LPG-propane-or-butane'!$A$1:$AQ$27,COLUMN('BIFUbC-LPG-propane-or-butane'!AM$1),FALSE)=0,1,VLOOKUP('BIFUbC-LPG-propane-or-butane'!$A26,'LPG propane or butane'!$A$2:$AQ$28,COLUMN('LPG propane or butane'!AM$2),FALSE)/VLOOKUP('BIFUbC-LPG-propane-or-butane'!$A26,'BIFUbC-LPG-propane-or-butane'!$A$1:$AQ$27,COLUMN('BIFUbC-LPG-propane-or-butane'!AM$1),FALSE))</f>
        <v>1</v>
      </c>
      <c r="AN26">
        <f>IF(VLOOKUP('BIFUbC-LPG-propane-or-butane'!$A26,'BIFUbC-LPG-propane-or-butane'!$A$1:$AQ$27,COLUMN('BIFUbC-LPG-propane-or-butane'!AN$1),FALSE)=0,1,VLOOKUP('BIFUbC-LPG-propane-or-butane'!$A26,'LPG propane or butane'!$A$2:$AQ$28,COLUMN('LPG propane or butane'!AN$2),FALSE)/VLOOKUP('BIFUbC-LPG-propane-or-butane'!$A26,'BIFUbC-LPG-propane-or-butane'!$A$1:$AQ$27,COLUMN('BIFUbC-LPG-propane-or-butane'!AN$1),FALSE))</f>
        <v>1</v>
      </c>
      <c r="AO26">
        <f>IF(VLOOKUP('BIFUbC-LPG-propane-or-butane'!$A26,'BIFUbC-LPG-propane-or-butane'!$A$1:$AQ$27,COLUMN('BIFUbC-LPG-propane-or-butane'!AO$1),FALSE)=0,1,VLOOKUP('BIFUbC-LPG-propane-or-butane'!$A26,'LPG propane or butane'!$A$2:$AQ$28,COLUMN('LPG propane or butane'!AO$2),FALSE)/VLOOKUP('BIFUbC-LPG-propane-or-butane'!$A26,'BIFUbC-LPG-propane-or-butane'!$A$1:$AQ$27,COLUMN('BIFUbC-LPG-propane-or-butane'!AO$1),FALSE))</f>
        <v>1</v>
      </c>
      <c r="AP26">
        <f>IF(VLOOKUP('BIFUbC-LPG-propane-or-butane'!$A26,'BIFUbC-LPG-propane-or-butane'!$A$1:$AQ$27,COLUMN('BIFUbC-LPG-propane-or-butane'!AP$1),FALSE)=0,1,VLOOKUP('BIFUbC-LPG-propane-or-butane'!$A26,'LPG propane or butane'!$A$2:$AQ$28,COLUMN('LPG propane or butane'!AP$2),FALSE)/VLOOKUP('BIFUbC-LPG-propane-or-butane'!$A26,'BIFUbC-LPG-propane-or-butane'!$A$1:$AQ$27,COLUMN('BIFUbC-LPG-propane-or-butane'!AP$1),FALSE))</f>
        <v>1</v>
      </c>
      <c r="AQ26">
        <f>IF(VLOOKUP('BIFUbC-LPG-propane-or-butane'!$A26,'BIFUbC-LPG-propane-or-butane'!$A$1:$AQ$27,COLUMN('BIFUbC-LPG-propane-or-butane'!AQ$1),FALSE)=0,1,VLOOKUP('BIFUbC-LPG-propane-or-butane'!$A26,'LPG propane or butane'!$A$2:$AQ$28,COLUMN('LPG propane or butane'!AQ$2),FALSE)/VLOOKUP('BIFUbC-LPG-propane-or-butane'!$A26,'BIFUbC-LPG-propane-or-butane'!$A$1:$AQ$27,COLUMN('BIFUbC-LPG-propane-or-butane'!AQ$1),FALSE))</f>
        <v>1</v>
      </c>
    </row>
    <row r="27" spans="1:43">
      <c r="A27" s="410" t="s">
        <v>641</v>
      </c>
      <c r="B27">
        <f>IF(VLOOKUP('BIFUbC-LPG-propane-or-butane'!$A27,'BIFUbC-LPG-propane-or-butane'!$A$1:$AQ$27,COLUMN('BIFUbC-LPG-propane-or-butane'!B$1),FALSE)=0,1,VLOOKUP('BIFUbC-LPG-propane-or-butane'!$A27,'LPG propane or butane'!$A$2:$AQ$28,COLUMN('LPG propane or butane'!B$2),FALSE)/VLOOKUP('BIFUbC-LPG-propane-or-butane'!$A27,'BIFUbC-LPG-propane-or-butane'!$A$1:$AQ$27,COLUMN('BIFUbC-LPG-propane-or-butane'!B$1),FALSE))</f>
        <v>1</v>
      </c>
      <c r="C27">
        <f>IF(VLOOKUP('BIFUbC-LPG-propane-or-butane'!$A27,'BIFUbC-LPG-propane-or-butane'!$A$1:$AQ$27,COLUMN('BIFUbC-LPG-propane-or-butane'!C$1),FALSE)=0,1,VLOOKUP('BIFUbC-LPG-propane-or-butane'!$A27,'LPG propane or butane'!$A$2:$AQ$28,COLUMN('LPG propane or butane'!C$2),FALSE)/VLOOKUP('BIFUbC-LPG-propane-or-butane'!$A27,'BIFUbC-LPG-propane-or-butane'!$A$1:$AQ$27,COLUMN('BIFUbC-LPG-propane-or-butane'!C$1),FALSE))</f>
        <v>1</v>
      </c>
      <c r="D27">
        <f>IF(VLOOKUP('BIFUbC-LPG-propane-or-butane'!$A27,'BIFUbC-LPG-propane-or-butane'!$A$1:$AQ$27,COLUMN('BIFUbC-LPG-propane-or-butane'!D$1),FALSE)=0,1,VLOOKUP('BIFUbC-LPG-propane-or-butane'!$A27,'LPG propane or butane'!$A$2:$AQ$28,COLUMN('LPG propane or butane'!D$2),FALSE)/VLOOKUP('BIFUbC-LPG-propane-or-butane'!$A27,'BIFUbC-LPG-propane-or-butane'!$A$1:$AQ$27,COLUMN('BIFUbC-LPG-propane-or-butane'!D$1),FALSE))</f>
        <v>1</v>
      </c>
      <c r="E27">
        <f>IF(VLOOKUP('BIFUbC-LPG-propane-or-butane'!$A27,'BIFUbC-LPG-propane-or-butane'!$A$1:$AQ$27,COLUMN('BIFUbC-LPG-propane-or-butane'!E$1),FALSE)=0,1,VLOOKUP('BIFUbC-LPG-propane-or-butane'!$A27,'LPG propane or butane'!$A$2:$AQ$28,COLUMN('LPG propane or butane'!E$2),FALSE)/VLOOKUP('BIFUbC-LPG-propane-or-butane'!$A27,'BIFUbC-LPG-propane-or-butane'!$A$1:$AQ$27,COLUMN('BIFUbC-LPG-propane-or-butane'!E$1),FALSE))</f>
        <v>1</v>
      </c>
      <c r="F27">
        <f>IF(VLOOKUP('BIFUbC-LPG-propane-or-butane'!$A27,'BIFUbC-LPG-propane-or-butane'!$A$1:$AQ$27,COLUMN('BIFUbC-LPG-propane-or-butane'!F$1),FALSE)=0,1,VLOOKUP('BIFUbC-LPG-propane-or-butane'!$A27,'LPG propane or butane'!$A$2:$AQ$28,COLUMN('LPG propane or butane'!F$2),FALSE)/VLOOKUP('BIFUbC-LPG-propane-or-butane'!$A27,'BIFUbC-LPG-propane-or-butane'!$A$1:$AQ$27,COLUMN('BIFUbC-LPG-propane-or-butane'!F$1),FALSE))</f>
        <v>1</v>
      </c>
      <c r="G27">
        <f>IF(VLOOKUP('BIFUbC-LPG-propane-or-butane'!$A27,'BIFUbC-LPG-propane-or-butane'!$A$1:$AQ$27,COLUMN('BIFUbC-LPG-propane-or-butane'!G$1),FALSE)=0,1,VLOOKUP('BIFUbC-LPG-propane-or-butane'!$A27,'LPG propane or butane'!$A$2:$AQ$28,COLUMN('LPG propane or butane'!G$2),FALSE)/VLOOKUP('BIFUbC-LPG-propane-or-butane'!$A27,'BIFUbC-LPG-propane-or-butane'!$A$1:$AQ$27,COLUMN('BIFUbC-LPG-propane-or-butane'!G$1),FALSE))</f>
        <v>1</v>
      </c>
      <c r="H27">
        <f>IF(VLOOKUP('BIFUbC-LPG-propane-or-butane'!$A27,'BIFUbC-LPG-propane-or-butane'!$A$1:$AQ$27,COLUMN('BIFUbC-LPG-propane-or-butane'!H$1),FALSE)=0,1,VLOOKUP('BIFUbC-LPG-propane-or-butane'!$A27,'LPG propane or butane'!$A$2:$AQ$28,COLUMN('LPG propane or butane'!H$2),FALSE)/VLOOKUP('BIFUbC-LPG-propane-or-butane'!$A27,'BIFUbC-LPG-propane-or-butane'!$A$1:$AQ$27,COLUMN('BIFUbC-LPG-propane-or-butane'!H$1),FALSE))</f>
        <v>1</v>
      </c>
      <c r="I27">
        <f>IF(VLOOKUP('BIFUbC-LPG-propane-or-butane'!$A27,'BIFUbC-LPG-propane-or-butane'!$A$1:$AQ$27,COLUMN('BIFUbC-LPG-propane-or-butane'!I$1),FALSE)=0,1,VLOOKUP('BIFUbC-LPG-propane-or-butane'!$A27,'LPG propane or butane'!$A$2:$AQ$28,COLUMN('LPG propane or butane'!I$2),FALSE)/VLOOKUP('BIFUbC-LPG-propane-or-butane'!$A27,'BIFUbC-LPG-propane-or-butane'!$A$1:$AQ$27,COLUMN('BIFUbC-LPG-propane-or-butane'!I$1),FALSE))</f>
        <v>1</v>
      </c>
      <c r="J27">
        <f>IF(VLOOKUP('BIFUbC-LPG-propane-or-butane'!$A27,'BIFUbC-LPG-propane-or-butane'!$A$1:$AQ$27,COLUMN('BIFUbC-LPG-propane-or-butane'!J$1),FALSE)=0,1,VLOOKUP('BIFUbC-LPG-propane-or-butane'!$A27,'LPG propane or butane'!$A$2:$AQ$28,COLUMN('LPG propane or butane'!J$2),FALSE)/VLOOKUP('BIFUbC-LPG-propane-or-butane'!$A27,'BIFUbC-LPG-propane-or-butane'!$A$1:$AQ$27,COLUMN('BIFUbC-LPG-propane-or-butane'!J$1),FALSE))</f>
        <v>1</v>
      </c>
      <c r="K27">
        <f>IF(VLOOKUP('BIFUbC-LPG-propane-or-butane'!$A27,'BIFUbC-LPG-propane-or-butane'!$A$1:$AQ$27,COLUMN('BIFUbC-LPG-propane-or-butane'!K$1),FALSE)=0,1,VLOOKUP('BIFUbC-LPG-propane-or-butane'!$A27,'LPG propane or butane'!$A$2:$AQ$28,COLUMN('LPG propane or butane'!K$2),FALSE)/VLOOKUP('BIFUbC-LPG-propane-or-butane'!$A27,'BIFUbC-LPG-propane-or-butane'!$A$1:$AQ$27,COLUMN('BIFUbC-LPG-propane-or-butane'!K$1),FALSE))</f>
        <v>1</v>
      </c>
      <c r="L27">
        <f>IF(VLOOKUP('BIFUbC-LPG-propane-or-butane'!$A27,'BIFUbC-LPG-propane-or-butane'!$A$1:$AQ$27,COLUMN('BIFUbC-LPG-propane-or-butane'!L$1),FALSE)=0,1,VLOOKUP('BIFUbC-LPG-propane-or-butane'!$A27,'LPG propane or butane'!$A$2:$AQ$28,COLUMN('LPG propane or butane'!L$2),FALSE)/VLOOKUP('BIFUbC-LPG-propane-or-butane'!$A27,'BIFUbC-LPG-propane-or-butane'!$A$1:$AQ$27,COLUMN('BIFUbC-LPG-propane-or-butane'!L$1),FALSE))</f>
        <v>1</v>
      </c>
      <c r="M27">
        <f>IF(VLOOKUP('BIFUbC-LPG-propane-or-butane'!$A27,'BIFUbC-LPG-propane-or-butane'!$A$1:$AQ$27,COLUMN('BIFUbC-LPG-propane-or-butane'!M$1),FALSE)=0,1,VLOOKUP('BIFUbC-LPG-propane-or-butane'!$A27,'LPG propane or butane'!$A$2:$AQ$28,COLUMN('LPG propane or butane'!M$2),FALSE)/VLOOKUP('BIFUbC-LPG-propane-or-butane'!$A27,'BIFUbC-LPG-propane-or-butane'!$A$1:$AQ$27,COLUMN('BIFUbC-LPG-propane-or-butane'!M$1),FALSE))</f>
        <v>1</v>
      </c>
      <c r="N27">
        <f>IF(VLOOKUP('BIFUbC-LPG-propane-or-butane'!$A27,'BIFUbC-LPG-propane-or-butane'!$A$1:$AQ$27,COLUMN('BIFUbC-LPG-propane-or-butane'!N$1),FALSE)=0,1,VLOOKUP('BIFUbC-LPG-propane-or-butane'!$A27,'LPG propane or butane'!$A$2:$AQ$28,COLUMN('LPG propane or butane'!N$2),FALSE)/VLOOKUP('BIFUbC-LPG-propane-or-butane'!$A27,'BIFUbC-LPG-propane-or-butane'!$A$1:$AQ$27,COLUMN('BIFUbC-LPG-propane-or-butane'!N$1),FALSE))</f>
        <v>1</v>
      </c>
      <c r="O27">
        <f>IF(VLOOKUP('BIFUbC-LPG-propane-or-butane'!$A27,'BIFUbC-LPG-propane-or-butane'!$A$1:$AQ$27,COLUMN('BIFUbC-LPG-propane-or-butane'!O$1),FALSE)=0,1,VLOOKUP('BIFUbC-LPG-propane-or-butane'!$A27,'LPG propane or butane'!$A$2:$AQ$28,COLUMN('LPG propane or butane'!O$2),FALSE)/VLOOKUP('BIFUbC-LPG-propane-or-butane'!$A27,'BIFUbC-LPG-propane-or-butane'!$A$1:$AQ$27,COLUMN('BIFUbC-LPG-propane-or-butane'!O$1),FALSE))</f>
        <v>1</v>
      </c>
      <c r="P27">
        <f>IF(VLOOKUP('BIFUbC-LPG-propane-or-butane'!$A27,'BIFUbC-LPG-propane-or-butane'!$A$1:$AQ$27,COLUMN('BIFUbC-LPG-propane-or-butane'!P$1),FALSE)=0,1,VLOOKUP('BIFUbC-LPG-propane-or-butane'!$A27,'LPG propane or butane'!$A$2:$AQ$28,COLUMN('LPG propane or butane'!P$2),FALSE)/VLOOKUP('BIFUbC-LPG-propane-or-butane'!$A27,'BIFUbC-LPG-propane-or-butane'!$A$1:$AQ$27,COLUMN('BIFUbC-LPG-propane-or-butane'!P$1),FALSE))</f>
        <v>1</v>
      </c>
      <c r="Q27">
        <f>IF(VLOOKUP('BIFUbC-LPG-propane-or-butane'!$A27,'BIFUbC-LPG-propane-or-butane'!$A$1:$AQ$27,COLUMN('BIFUbC-LPG-propane-or-butane'!Q$1),FALSE)=0,1,VLOOKUP('BIFUbC-LPG-propane-or-butane'!$A27,'LPG propane or butane'!$A$2:$AQ$28,COLUMN('LPG propane or butane'!Q$2),FALSE)/VLOOKUP('BIFUbC-LPG-propane-or-butane'!$A27,'BIFUbC-LPG-propane-or-butane'!$A$1:$AQ$27,COLUMN('BIFUbC-LPG-propane-or-butane'!Q$1),FALSE))</f>
        <v>1</v>
      </c>
      <c r="R27">
        <f>IF(VLOOKUP('BIFUbC-LPG-propane-or-butane'!$A27,'BIFUbC-LPG-propane-or-butane'!$A$1:$AQ$27,COLUMN('BIFUbC-LPG-propane-or-butane'!R$1),FALSE)=0,1,VLOOKUP('BIFUbC-LPG-propane-or-butane'!$A27,'LPG propane or butane'!$A$2:$AQ$28,COLUMN('LPG propane or butane'!R$2),FALSE)/VLOOKUP('BIFUbC-LPG-propane-or-butane'!$A27,'BIFUbC-LPG-propane-or-butane'!$A$1:$AQ$27,COLUMN('BIFUbC-LPG-propane-or-butane'!R$1),FALSE))</f>
        <v>1</v>
      </c>
      <c r="S27">
        <f>IF(VLOOKUP('BIFUbC-LPG-propane-or-butane'!$A27,'BIFUbC-LPG-propane-or-butane'!$A$1:$AQ$27,COLUMN('BIFUbC-LPG-propane-or-butane'!S$1),FALSE)=0,1,VLOOKUP('BIFUbC-LPG-propane-or-butane'!$A27,'LPG propane or butane'!$A$2:$AQ$28,COLUMN('LPG propane or butane'!S$2),FALSE)/VLOOKUP('BIFUbC-LPG-propane-or-butane'!$A27,'BIFUbC-LPG-propane-or-butane'!$A$1:$AQ$27,COLUMN('BIFUbC-LPG-propane-or-butane'!S$1),FALSE))</f>
        <v>1</v>
      </c>
      <c r="T27">
        <f>IF(VLOOKUP('BIFUbC-LPG-propane-or-butane'!$A27,'BIFUbC-LPG-propane-or-butane'!$A$1:$AQ$27,COLUMN('BIFUbC-LPG-propane-or-butane'!T$1),FALSE)=0,1,VLOOKUP('BIFUbC-LPG-propane-or-butane'!$A27,'LPG propane or butane'!$A$2:$AQ$28,COLUMN('LPG propane or butane'!T$2),FALSE)/VLOOKUP('BIFUbC-LPG-propane-or-butane'!$A27,'BIFUbC-LPG-propane-or-butane'!$A$1:$AQ$27,COLUMN('BIFUbC-LPG-propane-or-butane'!T$1),FALSE))</f>
        <v>1</v>
      </c>
      <c r="U27">
        <f>IF(VLOOKUP('BIFUbC-LPG-propane-or-butane'!$A27,'BIFUbC-LPG-propane-or-butane'!$A$1:$AQ$27,COLUMN('BIFUbC-LPG-propane-or-butane'!U$1),FALSE)=0,1,VLOOKUP('BIFUbC-LPG-propane-or-butane'!$A27,'LPG propane or butane'!$A$2:$AQ$28,COLUMN('LPG propane or butane'!U$2),FALSE)/VLOOKUP('BIFUbC-LPG-propane-or-butane'!$A27,'BIFUbC-LPG-propane-or-butane'!$A$1:$AQ$27,COLUMN('BIFUbC-LPG-propane-or-butane'!U$1),FALSE))</f>
        <v>1</v>
      </c>
      <c r="V27">
        <f>IF(VLOOKUP('BIFUbC-LPG-propane-or-butane'!$A27,'BIFUbC-LPG-propane-or-butane'!$A$1:$AQ$27,COLUMN('BIFUbC-LPG-propane-or-butane'!V$1),FALSE)=0,1,VLOOKUP('BIFUbC-LPG-propane-or-butane'!$A27,'LPG propane or butane'!$A$2:$AQ$28,COLUMN('LPG propane or butane'!V$2),FALSE)/VLOOKUP('BIFUbC-LPG-propane-or-butane'!$A27,'BIFUbC-LPG-propane-or-butane'!$A$1:$AQ$27,COLUMN('BIFUbC-LPG-propane-or-butane'!V$1),FALSE))</f>
        <v>1</v>
      </c>
      <c r="W27">
        <f>IF(VLOOKUP('BIFUbC-LPG-propane-or-butane'!$A27,'BIFUbC-LPG-propane-or-butane'!$A$1:$AQ$27,COLUMN('BIFUbC-LPG-propane-or-butane'!W$1),FALSE)=0,1,VLOOKUP('BIFUbC-LPG-propane-or-butane'!$A27,'LPG propane or butane'!$A$2:$AQ$28,COLUMN('LPG propane or butane'!W$2),FALSE)/VLOOKUP('BIFUbC-LPG-propane-or-butane'!$A27,'BIFUbC-LPG-propane-or-butane'!$A$1:$AQ$27,COLUMN('BIFUbC-LPG-propane-or-butane'!W$1),FALSE))</f>
        <v>1</v>
      </c>
      <c r="X27">
        <f>IF(VLOOKUP('BIFUbC-LPG-propane-or-butane'!$A27,'BIFUbC-LPG-propane-or-butane'!$A$1:$AQ$27,COLUMN('BIFUbC-LPG-propane-or-butane'!X$1),FALSE)=0,1,VLOOKUP('BIFUbC-LPG-propane-or-butane'!$A27,'LPG propane or butane'!$A$2:$AQ$28,COLUMN('LPG propane or butane'!X$2),FALSE)/VLOOKUP('BIFUbC-LPG-propane-or-butane'!$A27,'BIFUbC-LPG-propane-or-butane'!$A$1:$AQ$27,COLUMN('BIFUbC-LPG-propane-or-butane'!X$1),FALSE))</f>
        <v>1</v>
      </c>
      <c r="Y27">
        <f>IF(VLOOKUP('BIFUbC-LPG-propane-or-butane'!$A27,'BIFUbC-LPG-propane-or-butane'!$A$1:$AQ$27,COLUMN('BIFUbC-LPG-propane-or-butane'!Y$1),FALSE)=0,1,VLOOKUP('BIFUbC-LPG-propane-or-butane'!$A27,'LPG propane or butane'!$A$2:$AQ$28,COLUMN('LPG propane or butane'!Y$2),FALSE)/VLOOKUP('BIFUbC-LPG-propane-or-butane'!$A27,'BIFUbC-LPG-propane-or-butane'!$A$1:$AQ$27,COLUMN('BIFUbC-LPG-propane-or-butane'!Y$1),FALSE))</f>
        <v>1</v>
      </c>
      <c r="Z27">
        <f>IF(VLOOKUP('BIFUbC-LPG-propane-or-butane'!$A27,'BIFUbC-LPG-propane-or-butane'!$A$1:$AQ$27,COLUMN('BIFUbC-LPG-propane-or-butane'!Z$1),FALSE)=0,1,VLOOKUP('BIFUbC-LPG-propane-or-butane'!$A27,'LPG propane or butane'!$A$2:$AQ$28,COLUMN('LPG propane or butane'!Z$2),FALSE)/VLOOKUP('BIFUbC-LPG-propane-or-butane'!$A27,'BIFUbC-LPG-propane-or-butane'!$A$1:$AQ$27,COLUMN('BIFUbC-LPG-propane-or-butane'!Z$1),FALSE))</f>
        <v>1</v>
      </c>
      <c r="AA27">
        <f>IF(VLOOKUP('BIFUbC-LPG-propane-or-butane'!$A27,'BIFUbC-LPG-propane-or-butane'!$A$1:$AQ$27,COLUMN('BIFUbC-LPG-propane-or-butane'!AA$1),FALSE)=0,1,VLOOKUP('BIFUbC-LPG-propane-or-butane'!$A27,'LPG propane or butane'!$A$2:$AQ$28,COLUMN('LPG propane or butane'!AA$2),FALSE)/VLOOKUP('BIFUbC-LPG-propane-or-butane'!$A27,'BIFUbC-LPG-propane-or-butane'!$A$1:$AQ$27,COLUMN('BIFUbC-LPG-propane-or-butane'!AA$1),FALSE))</f>
        <v>1</v>
      </c>
      <c r="AB27">
        <f>IF(VLOOKUP('BIFUbC-LPG-propane-or-butane'!$A27,'BIFUbC-LPG-propane-or-butane'!$A$1:$AQ$27,COLUMN('BIFUbC-LPG-propane-or-butane'!AB$1),FALSE)=0,1,VLOOKUP('BIFUbC-LPG-propane-or-butane'!$A27,'LPG propane or butane'!$A$2:$AQ$28,COLUMN('LPG propane or butane'!AB$2),FALSE)/VLOOKUP('BIFUbC-LPG-propane-or-butane'!$A27,'BIFUbC-LPG-propane-or-butane'!$A$1:$AQ$27,COLUMN('BIFUbC-LPG-propane-or-butane'!AB$1),FALSE))</f>
        <v>1</v>
      </c>
      <c r="AC27">
        <f>IF(VLOOKUP('BIFUbC-LPG-propane-or-butane'!$A27,'BIFUbC-LPG-propane-or-butane'!$A$1:$AQ$27,COLUMN('BIFUbC-LPG-propane-or-butane'!AC$1),FALSE)=0,1,VLOOKUP('BIFUbC-LPG-propane-or-butane'!$A27,'LPG propane or butane'!$A$2:$AQ$28,COLUMN('LPG propane or butane'!AC$2),FALSE)/VLOOKUP('BIFUbC-LPG-propane-or-butane'!$A27,'BIFUbC-LPG-propane-or-butane'!$A$1:$AQ$27,COLUMN('BIFUbC-LPG-propane-or-butane'!AC$1),FALSE))</f>
        <v>1</v>
      </c>
      <c r="AD27">
        <f>IF(VLOOKUP('BIFUbC-LPG-propane-or-butane'!$A27,'BIFUbC-LPG-propane-or-butane'!$A$1:$AQ$27,COLUMN('BIFUbC-LPG-propane-or-butane'!AD$1),FALSE)=0,1,VLOOKUP('BIFUbC-LPG-propane-or-butane'!$A27,'LPG propane or butane'!$A$2:$AQ$28,COLUMN('LPG propane or butane'!AD$2),FALSE)/VLOOKUP('BIFUbC-LPG-propane-or-butane'!$A27,'BIFUbC-LPG-propane-or-butane'!$A$1:$AQ$27,COLUMN('BIFUbC-LPG-propane-or-butane'!AD$1),FALSE))</f>
        <v>1</v>
      </c>
      <c r="AE27">
        <f>IF(VLOOKUP('BIFUbC-LPG-propane-or-butane'!$A27,'BIFUbC-LPG-propane-or-butane'!$A$1:$AQ$27,COLUMN('BIFUbC-LPG-propane-or-butane'!AE$1),FALSE)=0,1,VLOOKUP('BIFUbC-LPG-propane-or-butane'!$A27,'LPG propane or butane'!$A$2:$AQ$28,COLUMN('LPG propane or butane'!AE$2),FALSE)/VLOOKUP('BIFUbC-LPG-propane-or-butane'!$A27,'BIFUbC-LPG-propane-or-butane'!$A$1:$AQ$27,COLUMN('BIFUbC-LPG-propane-or-butane'!AE$1),FALSE))</f>
        <v>1</v>
      </c>
      <c r="AF27">
        <f>IF(VLOOKUP('BIFUbC-LPG-propane-or-butane'!$A27,'BIFUbC-LPG-propane-or-butane'!$A$1:$AQ$27,COLUMN('BIFUbC-LPG-propane-or-butane'!AF$1),FALSE)=0,1,VLOOKUP('BIFUbC-LPG-propane-or-butane'!$A27,'LPG propane or butane'!$A$2:$AQ$28,COLUMN('LPG propane or butane'!AF$2),FALSE)/VLOOKUP('BIFUbC-LPG-propane-or-butane'!$A27,'BIFUbC-LPG-propane-or-butane'!$A$1:$AQ$27,COLUMN('BIFUbC-LPG-propane-or-butane'!AF$1),FALSE))</f>
        <v>1</v>
      </c>
      <c r="AG27">
        <f>IF(VLOOKUP('BIFUbC-LPG-propane-or-butane'!$A27,'BIFUbC-LPG-propane-or-butane'!$A$1:$AQ$27,COLUMN('BIFUbC-LPG-propane-or-butane'!AG$1),FALSE)=0,1,VLOOKUP('BIFUbC-LPG-propane-or-butane'!$A27,'LPG propane or butane'!$A$2:$AQ$28,COLUMN('LPG propane or butane'!AG$2),FALSE)/VLOOKUP('BIFUbC-LPG-propane-or-butane'!$A27,'BIFUbC-LPG-propane-or-butane'!$A$1:$AQ$27,COLUMN('BIFUbC-LPG-propane-or-butane'!AG$1),FALSE))</f>
        <v>1</v>
      </c>
      <c r="AH27">
        <f>IF(VLOOKUP('BIFUbC-LPG-propane-or-butane'!$A27,'BIFUbC-LPG-propane-or-butane'!$A$1:$AQ$27,COLUMN('BIFUbC-LPG-propane-or-butane'!AH$1),FALSE)=0,1,VLOOKUP('BIFUbC-LPG-propane-or-butane'!$A27,'LPG propane or butane'!$A$2:$AQ$28,COLUMN('LPG propane or butane'!AH$2),FALSE)/VLOOKUP('BIFUbC-LPG-propane-or-butane'!$A27,'BIFUbC-LPG-propane-or-butane'!$A$1:$AQ$27,COLUMN('BIFUbC-LPG-propane-or-butane'!AH$1),FALSE))</f>
        <v>1</v>
      </c>
      <c r="AI27">
        <f>IF(VLOOKUP('BIFUbC-LPG-propane-or-butane'!$A27,'BIFUbC-LPG-propane-or-butane'!$A$1:$AQ$27,COLUMN('BIFUbC-LPG-propane-or-butane'!AI$1),FALSE)=0,1,VLOOKUP('BIFUbC-LPG-propane-or-butane'!$A27,'LPG propane or butane'!$A$2:$AQ$28,COLUMN('LPG propane or butane'!AI$2),FALSE)/VLOOKUP('BIFUbC-LPG-propane-or-butane'!$A27,'BIFUbC-LPG-propane-or-butane'!$A$1:$AQ$27,COLUMN('BIFUbC-LPG-propane-or-butane'!AI$1),FALSE))</f>
        <v>1</v>
      </c>
      <c r="AJ27">
        <f>IF(VLOOKUP('BIFUbC-LPG-propane-or-butane'!$A27,'BIFUbC-LPG-propane-or-butane'!$A$1:$AQ$27,COLUMN('BIFUbC-LPG-propane-or-butane'!AJ$1),FALSE)=0,1,VLOOKUP('BIFUbC-LPG-propane-or-butane'!$A27,'LPG propane or butane'!$A$2:$AQ$28,COLUMN('LPG propane or butane'!AJ$2),FALSE)/VLOOKUP('BIFUbC-LPG-propane-or-butane'!$A27,'BIFUbC-LPG-propane-or-butane'!$A$1:$AQ$27,COLUMN('BIFUbC-LPG-propane-or-butane'!AJ$1),FALSE))</f>
        <v>1</v>
      </c>
      <c r="AK27">
        <f>IF(VLOOKUP('BIFUbC-LPG-propane-or-butane'!$A27,'BIFUbC-LPG-propane-or-butane'!$A$1:$AQ$27,COLUMN('BIFUbC-LPG-propane-or-butane'!AK$1),FALSE)=0,1,VLOOKUP('BIFUbC-LPG-propane-or-butane'!$A27,'LPG propane or butane'!$A$2:$AQ$28,COLUMN('LPG propane or butane'!AK$2),FALSE)/VLOOKUP('BIFUbC-LPG-propane-or-butane'!$A27,'BIFUbC-LPG-propane-or-butane'!$A$1:$AQ$27,COLUMN('BIFUbC-LPG-propane-or-butane'!AK$1),FALSE))</f>
        <v>1</v>
      </c>
      <c r="AL27">
        <f>IF(VLOOKUP('BIFUbC-LPG-propane-or-butane'!$A27,'BIFUbC-LPG-propane-or-butane'!$A$1:$AQ$27,COLUMN('BIFUbC-LPG-propane-or-butane'!AL$1),FALSE)=0,1,VLOOKUP('BIFUbC-LPG-propane-or-butane'!$A27,'LPG propane or butane'!$A$2:$AQ$28,COLUMN('LPG propane or butane'!AL$2),FALSE)/VLOOKUP('BIFUbC-LPG-propane-or-butane'!$A27,'BIFUbC-LPG-propane-or-butane'!$A$1:$AQ$27,COLUMN('BIFUbC-LPG-propane-or-butane'!AL$1),FALSE))</f>
        <v>1</v>
      </c>
      <c r="AM27">
        <f>IF(VLOOKUP('BIFUbC-LPG-propane-or-butane'!$A27,'BIFUbC-LPG-propane-or-butane'!$A$1:$AQ$27,COLUMN('BIFUbC-LPG-propane-or-butane'!AM$1),FALSE)=0,1,VLOOKUP('BIFUbC-LPG-propane-or-butane'!$A27,'LPG propane or butane'!$A$2:$AQ$28,COLUMN('LPG propane or butane'!AM$2),FALSE)/VLOOKUP('BIFUbC-LPG-propane-or-butane'!$A27,'BIFUbC-LPG-propane-or-butane'!$A$1:$AQ$27,COLUMN('BIFUbC-LPG-propane-or-butane'!AM$1),FALSE))</f>
        <v>1</v>
      </c>
      <c r="AN27">
        <f>IF(VLOOKUP('BIFUbC-LPG-propane-or-butane'!$A27,'BIFUbC-LPG-propane-or-butane'!$A$1:$AQ$27,COLUMN('BIFUbC-LPG-propane-or-butane'!AN$1),FALSE)=0,1,VLOOKUP('BIFUbC-LPG-propane-or-butane'!$A27,'LPG propane or butane'!$A$2:$AQ$28,COLUMN('LPG propane or butane'!AN$2),FALSE)/VLOOKUP('BIFUbC-LPG-propane-or-butane'!$A27,'BIFUbC-LPG-propane-or-butane'!$A$1:$AQ$27,COLUMN('BIFUbC-LPG-propane-or-butane'!AN$1),FALSE))</f>
        <v>1</v>
      </c>
      <c r="AO27">
        <f>IF(VLOOKUP('BIFUbC-LPG-propane-or-butane'!$A27,'BIFUbC-LPG-propane-or-butane'!$A$1:$AQ$27,COLUMN('BIFUbC-LPG-propane-or-butane'!AO$1),FALSE)=0,1,VLOOKUP('BIFUbC-LPG-propane-or-butane'!$A27,'LPG propane or butane'!$A$2:$AQ$28,COLUMN('LPG propane or butane'!AO$2),FALSE)/VLOOKUP('BIFUbC-LPG-propane-or-butane'!$A27,'BIFUbC-LPG-propane-or-butane'!$A$1:$AQ$27,COLUMN('BIFUbC-LPG-propane-or-butane'!AO$1),FALSE))</f>
        <v>1</v>
      </c>
      <c r="AP27">
        <f>IF(VLOOKUP('BIFUbC-LPG-propane-or-butane'!$A27,'BIFUbC-LPG-propane-or-butane'!$A$1:$AQ$27,COLUMN('BIFUbC-LPG-propane-or-butane'!AP$1),FALSE)=0,1,VLOOKUP('BIFUbC-LPG-propane-or-butane'!$A27,'LPG propane or butane'!$A$2:$AQ$28,COLUMN('LPG propane or butane'!AP$2),FALSE)/VLOOKUP('BIFUbC-LPG-propane-or-butane'!$A27,'BIFUbC-LPG-propane-or-butane'!$A$1:$AQ$27,COLUMN('BIFUbC-LPG-propane-or-butane'!AP$1),FALSE))</f>
        <v>1</v>
      </c>
      <c r="AQ27">
        <f>IF(VLOOKUP('BIFUbC-LPG-propane-or-butane'!$A27,'BIFUbC-LPG-propane-or-butane'!$A$1:$AQ$27,COLUMN('BIFUbC-LPG-propane-or-butane'!AQ$1),FALSE)=0,1,VLOOKUP('BIFUbC-LPG-propane-or-butane'!$A27,'LPG propane or butane'!$A$2:$AQ$28,COLUMN('LPG propane or butane'!AQ$2),FALSE)/VLOOKUP('BIFUbC-LPG-propane-or-butane'!$A27,'BIFUbC-LPG-propane-or-butane'!$A$1:$AQ$27,COLUMN('BIFUbC-LPG-propane-or-butane'!AQ$1),FALSE))</f>
        <v>1</v>
      </c>
    </row>
  </sheetData>
  <phoneticPr fontId="2"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07ABE-43E5-4CEB-B692-46FCB1794700}">
  <sheetPr>
    <tabColor theme="8" tint="-0.499984740745262"/>
  </sheetPr>
  <dimension ref="A1:AQ27"/>
  <sheetViews>
    <sheetView workbookViewId="0">
      <selection sqref="A1:XFD1048576"/>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IF(VLOOKUP('BIFUbC-petroleum-diesel'!$A2,'BIFUbC-petroleum-diesel'!$A$1:$AQ$27,COLUMN('BIFUbC-petroleum-diesel'!B$1),FALSE)=0,1,VLOOKUP('BIFUbC-petroleum-diesel'!$A2,'petroleum diesel'!$A$2:$AQ$28,COLUMN('petroleum diesel'!B$2),FALSE)/VLOOKUP('BIFUbC-petroleum-diesel'!$A2,'BIFUbC-petroleum-diesel'!$A$1:$AQ$27,COLUMN('BIFUbC-petroleum-diesel'!B$1),FALSE))</f>
        <v>1</v>
      </c>
      <c r="C2">
        <f>IF(VLOOKUP('BIFUbC-petroleum-diesel'!$A2,'BIFUbC-petroleum-diesel'!$A$1:$AQ$27,COLUMN('BIFUbC-petroleum-diesel'!C$1),FALSE)=0,1,VLOOKUP('BIFUbC-petroleum-diesel'!$A2,'petroleum diesel'!$A$2:$AQ$28,COLUMN('petroleum diesel'!C$2),FALSE)/VLOOKUP('BIFUbC-petroleum-diesel'!$A2,'BIFUbC-petroleum-diesel'!$A$1:$AQ$27,COLUMN('BIFUbC-petroleum-diesel'!C$1),FALSE))</f>
        <v>1</v>
      </c>
      <c r="D2">
        <f>IF(VLOOKUP('BIFUbC-petroleum-diesel'!$A2,'BIFUbC-petroleum-diesel'!$A$1:$AQ$27,COLUMN('BIFUbC-petroleum-diesel'!D$1),FALSE)=0,1,VLOOKUP('BIFUbC-petroleum-diesel'!$A2,'petroleum diesel'!$A$2:$AQ$28,COLUMN('petroleum diesel'!D$2),FALSE)/VLOOKUP('BIFUbC-petroleum-diesel'!$A2,'BIFUbC-petroleum-diesel'!$A$1:$AQ$27,COLUMN('BIFUbC-petroleum-diesel'!D$1),FALSE))</f>
        <v>1</v>
      </c>
      <c r="E2">
        <f>IF(VLOOKUP('BIFUbC-petroleum-diesel'!$A2,'BIFUbC-petroleum-diesel'!$A$1:$AQ$27,COLUMN('BIFUbC-petroleum-diesel'!E$1),FALSE)=0,1,VLOOKUP('BIFUbC-petroleum-diesel'!$A2,'petroleum diesel'!$A$2:$AQ$28,COLUMN('petroleum diesel'!E$2),FALSE)/VLOOKUP('BIFUbC-petroleum-diesel'!$A2,'BIFUbC-petroleum-diesel'!$A$1:$AQ$27,COLUMN('BIFUbC-petroleum-diesel'!E$1),FALSE))</f>
        <v>1</v>
      </c>
      <c r="F2">
        <f>IF(VLOOKUP('BIFUbC-petroleum-diesel'!$A2,'BIFUbC-petroleum-diesel'!$A$1:$AQ$27,COLUMN('BIFUbC-petroleum-diesel'!F$1),FALSE)=0,1,VLOOKUP('BIFUbC-petroleum-diesel'!$A2,'petroleum diesel'!$A$2:$AQ$28,COLUMN('petroleum diesel'!F$2),FALSE)/VLOOKUP('BIFUbC-petroleum-diesel'!$A2,'BIFUbC-petroleum-diesel'!$A$1:$AQ$27,COLUMN('BIFUbC-petroleum-diesel'!F$1),FALSE))</f>
        <v>1</v>
      </c>
      <c r="G2">
        <f>IF(VLOOKUP('BIFUbC-petroleum-diesel'!$A2,'BIFUbC-petroleum-diesel'!$A$1:$AQ$27,COLUMN('BIFUbC-petroleum-diesel'!G$1),FALSE)=0,1,VLOOKUP('BIFUbC-petroleum-diesel'!$A2,'petroleum diesel'!$A$2:$AQ$28,COLUMN('petroleum diesel'!G$2),FALSE)/VLOOKUP('BIFUbC-petroleum-diesel'!$A2,'BIFUbC-petroleum-diesel'!$A$1:$AQ$27,COLUMN('BIFUbC-petroleum-diesel'!G$1),FALSE))</f>
        <v>1</v>
      </c>
      <c r="H2">
        <f>IF(VLOOKUP('BIFUbC-petroleum-diesel'!$A2,'BIFUbC-petroleum-diesel'!$A$1:$AQ$27,COLUMN('BIFUbC-petroleum-diesel'!H$1),FALSE)=0,1,VLOOKUP('BIFUbC-petroleum-diesel'!$A2,'petroleum diesel'!$A$2:$AQ$28,COLUMN('petroleum diesel'!H$2),FALSE)/VLOOKUP('BIFUbC-petroleum-diesel'!$A2,'BIFUbC-petroleum-diesel'!$A$1:$AQ$27,COLUMN('BIFUbC-petroleum-diesel'!H$1),FALSE))</f>
        <v>1</v>
      </c>
      <c r="I2">
        <f>IF(VLOOKUP('BIFUbC-petroleum-diesel'!$A2,'BIFUbC-petroleum-diesel'!$A$1:$AQ$27,COLUMN('BIFUbC-petroleum-diesel'!I$1),FALSE)=0,1,VLOOKUP('BIFUbC-petroleum-diesel'!$A2,'petroleum diesel'!$A$2:$AQ$28,COLUMN('petroleum diesel'!I$2),FALSE)/VLOOKUP('BIFUbC-petroleum-diesel'!$A2,'BIFUbC-petroleum-diesel'!$A$1:$AQ$27,COLUMN('BIFUbC-petroleum-diesel'!I$1),FALSE))</f>
        <v>1</v>
      </c>
      <c r="J2">
        <f>IF(VLOOKUP('BIFUbC-petroleum-diesel'!$A2,'BIFUbC-petroleum-diesel'!$A$1:$AQ$27,COLUMN('BIFUbC-petroleum-diesel'!J$1),FALSE)=0,1,VLOOKUP('BIFUbC-petroleum-diesel'!$A2,'petroleum diesel'!$A$2:$AQ$28,COLUMN('petroleum diesel'!J$2),FALSE)/VLOOKUP('BIFUbC-petroleum-diesel'!$A2,'BIFUbC-petroleum-diesel'!$A$1:$AQ$27,COLUMN('BIFUbC-petroleum-diesel'!J$1),FALSE))</f>
        <v>1</v>
      </c>
      <c r="K2">
        <f>IF(VLOOKUP('BIFUbC-petroleum-diesel'!$A2,'BIFUbC-petroleum-diesel'!$A$1:$AQ$27,COLUMN('BIFUbC-petroleum-diesel'!K$1),FALSE)=0,1,VLOOKUP('BIFUbC-petroleum-diesel'!$A2,'petroleum diesel'!$A$2:$AQ$28,COLUMN('petroleum diesel'!K$2),FALSE)/VLOOKUP('BIFUbC-petroleum-diesel'!$A2,'BIFUbC-petroleum-diesel'!$A$1:$AQ$27,COLUMN('BIFUbC-petroleum-diesel'!K$1),FALSE))</f>
        <v>1</v>
      </c>
      <c r="L2">
        <f>IF(VLOOKUP('BIFUbC-petroleum-diesel'!$A2,'BIFUbC-petroleum-diesel'!$A$1:$AQ$27,COLUMN('BIFUbC-petroleum-diesel'!L$1),FALSE)=0,1,VLOOKUP('BIFUbC-petroleum-diesel'!$A2,'petroleum diesel'!$A$2:$AQ$28,COLUMN('petroleum diesel'!L$2),FALSE)/VLOOKUP('BIFUbC-petroleum-diesel'!$A2,'BIFUbC-petroleum-diesel'!$A$1:$AQ$27,COLUMN('BIFUbC-petroleum-diesel'!L$1),FALSE))</f>
        <v>1</v>
      </c>
      <c r="M2">
        <f>IF(VLOOKUP('BIFUbC-petroleum-diesel'!$A2,'BIFUbC-petroleum-diesel'!$A$1:$AQ$27,COLUMN('BIFUbC-petroleum-diesel'!M$1),FALSE)=0,1,VLOOKUP('BIFUbC-petroleum-diesel'!$A2,'petroleum diesel'!$A$2:$AQ$28,COLUMN('petroleum diesel'!M$2),FALSE)/VLOOKUP('BIFUbC-petroleum-diesel'!$A2,'BIFUbC-petroleum-diesel'!$A$1:$AQ$27,COLUMN('BIFUbC-petroleum-diesel'!M$1),FALSE))</f>
        <v>1</v>
      </c>
      <c r="N2">
        <f>IF(VLOOKUP('BIFUbC-petroleum-diesel'!$A2,'BIFUbC-petroleum-diesel'!$A$1:$AQ$27,COLUMN('BIFUbC-petroleum-diesel'!N$1),FALSE)=0,1,VLOOKUP('BIFUbC-petroleum-diesel'!$A2,'petroleum diesel'!$A$2:$AQ$28,COLUMN('petroleum diesel'!N$2),FALSE)/VLOOKUP('BIFUbC-petroleum-diesel'!$A2,'BIFUbC-petroleum-diesel'!$A$1:$AQ$27,COLUMN('BIFUbC-petroleum-diesel'!N$1),FALSE))</f>
        <v>1</v>
      </c>
      <c r="O2">
        <f>IF(VLOOKUP('BIFUbC-petroleum-diesel'!$A2,'BIFUbC-petroleum-diesel'!$A$1:$AQ$27,COLUMN('BIFUbC-petroleum-diesel'!O$1),FALSE)=0,1,VLOOKUP('BIFUbC-petroleum-diesel'!$A2,'petroleum diesel'!$A$2:$AQ$28,COLUMN('petroleum diesel'!O$2),FALSE)/VLOOKUP('BIFUbC-petroleum-diesel'!$A2,'BIFUbC-petroleum-diesel'!$A$1:$AQ$27,COLUMN('BIFUbC-petroleum-diesel'!O$1),FALSE))</f>
        <v>1</v>
      </c>
      <c r="P2">
        <f>IF(VLOOKUP('BIFUbC-petroleum-diesel'!$A2,'BIFUbC-petroleum-diesel'!$A$1:$AQ$27,COLUMN('BIFUbC-petroleum-diesel'!P$1),FALSE)=0,1,VLOOKUP('BIFUbC-petroleum-diesel'!$A2,'petroleum diesel'!$A$2:$AQ$28,COLUMN('petroleum diesel'!P$2),FALSE)/VLOOKUP('BIFUbC-petroleum-diesel'!$A2,'BIFUbC-petroleum-diesel'!$A$1:$AQ$27,COLUMN('BIFUbC-petroleum-diesel'!P$1),FALSE))</f>
        <v>1</v>
      </c>
      <c r="Q2">
        <f>IF(VLOOKUP('BIFUbC-petroleum-diesel'!$A2,'BIFUbC-petroleum-diesel'!$A$1:$AQ$27,COLUMN('BIFUbC-petroleum-diesel'!Q$1),FALSE)=0,1,VLOOKUP('BIFUbC-petroleum-diesel'!$A2,'petroleum diesel'!$A$2:$AQ$28,COLUMN('petroleum diesel'!Q$2),FALSE)/VLOOKUP('BIFUbC-petroleum-diesel'!$A2,'BIFUbC-petroleum-diesel'!$A$1:$AQ$27,COLUMN('BIFUbC-petroleum-diesel'!Q$1),FALSE))</f>
        <v>1</v>
      </c>
      <c r="R2">
        <f>IF(VLOOKUP('BIFUbC-petroleum-diesel'!$A2,'BIFUbC-petroleum-diesel'!$A$1:$AQ$27,COLUMN('BIFUbC-petroleum-diesel'!R$1),FALSE)=0,1,VLOOKUP('BIFUbC-petroleum-diesel'!$A2,'petroleum diesel'!$A$2:$AQ$28,COLUMN('petroleum diesel'!R$2),FALSE)/VLOOKUP('BIFUbC-petroleum-diesel'!$A2,'BIFUbC-petroleum-diesel'!$A$1:$AQ$27,COLUMN('BIFUbC-petroleum-diesel'!R$1),FALSE))</f>
        <v>1</v>
      </c>
      <c r="S2">
        <f>IF(VLOOKUP('BIFUbC-petroleum-diesel'!$A2,'BIFUbC-petroleum-diesel'!$A$1:$AQ$27,COLUMN('BIFUbC-petroleum-diesel'!S$1),FALSE)=0,1,VLOOKUP('BIFUbC-petroleum-diesel'!$A2,'petroleum diesel'!$A$2:$AQ$28,COLUMN('petroleum diesel'!S$2),FALSE)/VLOOKUP('BIFUbC-petroleum-diesel'!$A2,'BIFUbC-petroleum-diesel'!$A$1:$AQ$27,COLUMN('BIFUbC-petroleum-diesel'!S$1),FALSE))</f>
        <v>1</v>
      </c>
      <c r="T2">
        <f>IF(VLOOKUP('BIFUbC-petroleum-diesel'!$A2,'BIFUbC-petroleum-diesel'!$A$1:$AQ$27,COLUMN('BIFUbC-petroleum-diesel'!T$1),FALSE)=0,1,VLOOKUP('BIFUbC-petroleum-diesel'!$A2,'petroleum diesel'!$A$2:$AQ$28,COLUMN('petroleum diesel'!T$2),FALSE)/VLOOKUP('BIFUbC-petroleum-diesel'!$A2,'BIFUbC-petroleum-diesel'!$A$1:$AQ$27,COLUMN('BIFUbC-petroleum-diesel'!T$1),FALSE))</f>
        <v>1</v>
      </c>
      <c r="U2">
        <f>IF(VLOOKUP('BIFUbC-petroleum-diesel'!$A2,'BIFUbC-petroleum-diesel'!$A$1:$AQ$27,COLUMN('BIFUbC-petroleum-diesel'!U$1),FALSE)=0,1,VLOOKUP('BIFUbC-petroleum-diesel'!$A2,'petroleum diesel'!$A$2:$AQ$28,COLUMN('petroleum diesel'!U$2),FALSE)/VLOOKUP('BIFUbC-petroleum-diesel'!$A2,'BIFUbC-petroleum-diesel'!$A$1:$AQ$27,COLUMN('BIFUbC-petroleum-diesel'!U$1),FALSE))</f>
        <v>1</v>
      </c>
      <c r="V2">
        <f>IF(VLOOKUP('BIFUbC-petroleum-diesel'!$A2,'BIFUbC-petroleum-diesel'!$A$1:$AQ$27,COLUMN('BIFUbC-petroleum-diesel'!V$1),FALSE)=0,1,VLOOKUP('BIFUbC-petroleum-diesel'!$A2,'petroleum diesel'!$A$2:$AQ$28,COLUMN('petroleum diesel'!V$2),FALSE)/VLOOKUP('BIFUbC-petroleum-diesel'!$A2,'BIFUbC-petroleum-diesel'!$A$1:$AQ$27,COLUMN('BIFUbC-petroleum-diesel'!V$1),FALSE))</f>
        <v>1</v>
      </c>
      <c r="W2">
        <f>IF(VLOOKUP('BIFUbC-petroleum-diesel'!$A2,'BIFUbC-petroleum-diesel'!$A$1:$AQ$27,COLUMN('BIFUbC-petroleum-diesel'!W$1),FALSE)=0,1,VLOOKUP('BIFUbC-petroleum-diesel'!$A2,'petroleum diesel'!$A$2:$AQ$28,COLUMN('petroleum diesel'!W$2),FALSE)/VLOOKUP('BIFUbC-petroleum-diesel'!$A2,'BIFUbC-petroleum-diesel'!$A$1:$AQ$27,COLUMN('BIFUbC-petroleum-diesel'!W$1),FALSE))</f>
        <v>1</v>
      </c>
      <c r="X2">
        <f>IF(VLOOKUP('BIFUbC-petroleum-diesel'!$A2,'BIFUbC-petroleum-diesel'!$A$1:$AQ$27,COLUMN('BIFUbC-petroleum-diesel'!X$1),FALSE)=0,1,VLOOKUP('BIFUbC-petroleum-diesel'!$A2,'petroleum diesel'!$A$2:$AQ$28,COLUMN('petroleum diesel'!X$2),FALSE)/VLOOKUP('BIFUbC-petroleum-diesel'!$A2,'BIFUbC-petroleum-diesel'!$A$1:$AQ$27,COLUMN('BIFUbC-petroleum-diesel'!X$1),FALSE))</f>
        <v>1</v>
      </c>
      <c r="Y2">
        <f>IF(VLOOKUP('BIFUbC-petroleum-diesel'!$A2,'BIFUbC-petroleum-diesel'!$A$1:$AQ$27,COLUMN('BIFUbC-petroleum-diesel'!Y$1),FALSE)=0,1,VLOOKUP('BIFUbC-petroleum-diesel'!$A2,'petroleum diesel'!$A$2:$AQ$28,COLUMN('petroleum diesel'!Y$2),FALSE)/VLOOKUP('BIFUbC-petroleum-diesel'!$A2,'BIFUbC-petroleum-diesel'!$A$1:$AQ$27,COLUMN('BIFUbC-petroleum-diesel'!Y$1),FALSE))</f>
        <v>1</v>
      </c>
      <c r="Z2">
        <f>IF(VLOOKUP('BIFUbC-petroleum-diesel'!$A2,'BIFUbC-petroleum-diesel'!$A$1:$AQ$27,COLUMN('BIFUbC-petroleum-diesel'!Z$1),FALSE)=0,1,VLOOKUP('BIFUbC-petroleum-diesel'!$A2,'petroleum diesel'!$A$2:$AQ$28,COLUMN('petroleum diesel'!Z$2),FALSE)/VLOOKUP('BIFUbC-petroleum-diesel'!$A2,'BIFUbC-petroleum-diesel'!$A$1:$AQ$27,COLUMN('BIFUbC-petroleum-diesel'!Z$1),FALSE))</f>
        <v>1</v>
      </c>
      <c r="AA2">
        <f>IF(VLOOKUP('BIFUbC-petroleum-diesel'!$A2,'BIFUbC-petroleum-diesel'!$A$1:$AQ$27,COLUMN('BIFUbC-petroleum-diesel'!AA$1),FALSE)=0,1,VLOOKUP('BIFUbC-petroleum-diesel'!$A2,'petroleum diesel'!$A$2:$AQ$28,COLUMN('petroleum diesel'!AA$2),FALSE)/VLOOKUP('BIFUbC-petroleum-diesel'!$A2,'BIFUbC-petroleum-diesel'!$A$1:$AQ$27,COLUMN('BIFUbC-petroleum-diesel'!AA$1),FALSE))</f>
        <v>1</v>
      </c>
      <c r="AB2">
        <f>IF(VLOOKUP('BIFUbC-petroleum-diesel'!$A2,'BIFUbC-petroleum-diesel'!$A$1:$AQ$27,COLUMN('BIFUbC-petroleum-diesel'!AB$1),FALSE)=0,1,VLOOKUP('BIFUbC-petroleum-diesel'!$A2,'petroleum diesel'!$A$2:$AQ$28,COLUMN('petroleum diesel'!AB$2),FALSE)/VLOOKUP('BIFUbC-petroleum-diesel'!$A2,'BIFUbC-petroleum-diesel'!$A$1:$AQ$27,COLUMN('BIFUbC-petroleum-diesel'!AB$1),FALSE))</f>
        <v>1</v>
      </c>
      <c r="AC2">
        <f>IF(VLOOKUP('BIFUbC-petroleum-diesel'!$A2,'BIFUbC-petroleum-diesel'!$A$1:$AQ$27,COLUMN('BIFUbC-petroleum-diesel'!AC$1),FALSE)=0,1,VLOOKUP('BIFUbC-petroleum-diesel'!$A2,'petroleum diesel'!$A$2:$AQ$28,COLUMN('petroleum diesel'!AC$2),FALSE)/VLOOKUP('BIFUbC-petroleum-diesel'!$A2,'BIFUbC-petroleum-diesel'!$A$1:$AQ$27,COLUMN('BIFUbC-petroleum-diesel'!AC$1),FALSE))</f>
        <v>1</v>
      </c>
      <c r="AD2">
        <f>IF(VLOOKUP('BIFUbC-petroleum-diesel'!$A2,'BIFUbC-petroleum-diesel'!$A$1:$AQ$27,COLUMN('BIFUbC-petroleum-diesel'!AD$1),FALSE)=0,1,VLOOKUP('BIFUbC-petroleum-diesel'!$A2,'petroleum diesel'!$A$2:$AQ$28,COLUMN('petroleum diesel'!AD$2),FALSE)/VLOOKUP('BIFUbC-petroleum-diesel'!$A2,'BIFUbC-petroleum-diesel'!$A$1:$AQ$27,COLUMN('BIFUbC-petroleum-diesel'!AD$1),FALSE))</f>
        <v>1</v>
      </c>
      <c r="AE2">
        <f>IF(VLOOKUP('BIFUbC-petroleum-diesel'!$A2,'BIFUbC-petroleum-diesel'!$A$1:$AQ$27,COLUMN('BIFUbC-petroleum-diesel'!AE$1),FALSE)=0,1,VLOOKUP('BIFUbC-petroleum-diesel'!$A2,'petroleum diesel'!$A$2:$AQ$28,COLUMN('petroleum diesel'!AE$2),FALSE)/VLOOKUP('BIFUbC-petroleum-diesel'!$A2,'BIFUbC-petroleum-diesel'!$A$1:$AQ$27,COLUMN('BIFUbC-petroleum-diesel'!AE$1),FALSE))</f>
        <v>1</v>
      </c>
      <c r="AF2">
        <f>IF(VLOOKUP('BIFUbC-petroleum-diesel'!$A2,'BIFUbC-petroleum-diesel'!$A$1:$AQ$27,COLUMN('BIFUbC-petroleum-diesel'!AF$1),FALSE)=0,1,VLOOKUP('BIFUbC-petroleum-diesel'!$A2,'petroleum diesel'!$A$2:$AQ$28,COLUMN('petroleum diesel'!AF$2),FALSE)/VLOOKUP('BIFUbC-petroleum-diesel'!$A2,'BIFUbC-petroleum-diesel'!$A$1:$AQ$27,COLUMN('BIFUbC-petroleum-diesel'!AF$1),FALSE))</f>
        <v>1</v>
      </c>
      <c r="AG2">
        <f>IF(VLOOKUP('BIFUbC-petroleum-diesel'!$A2,'BIFUbC-petroleum-diesel'!$A$1:$AQ$27,COLUMN('BIFUbC-petroleum-diesel'!AG$1),FALSE)=0,1,VLOOKUP('BIFUbC-petroleum-diesel'!$A2,'petroleum diesel'!$A$2:$AQ$28,COLUMN('petroleum diesel'!AG$2),FALSE)/VLOOKUP('BIFUbC-petroleum-diesel'!$A2,'BIFUbC-petroleum-diesel'!$A$1:$AQ$27,COLUMN('BIFUbC-petroleum-diesel'!AG$1),FALSE))</f>
        <v>1</v>
      </c>
      <c r="AH2">
        <f>IF(VLOOKUP('BIFUbC-petroleum-diesel'!$A2,'BIFUbC-petroleum-diesel'!$A$1:$AQ$27,COLUMN('BIFUbC-petroleum-diesel'!AH$1),FALSE)=0,1,VLOOKUP('BIFUbC-petroleum-diesel'!$A2,'petroleum diesel'!$A$2:$AQ$28,COLUMN('petroleum diesel'!AH$2),FALSE)/VLOOKUP('BIFUbC-petroleum-diesel'!$A2,'BIFUbC-petroleum-diesel'!$A$1:$AQ$27,COLUMN('BIFUbC-petroleum-diesel'!AH$1),FALSE))</f>
        <v>1</v>
      </c>
      <c r="AI2">
        <f>IF(VLOOKUP('BIFUbC-petroleum-diesel'!$A2,'BIFUbC-petroleum-diesel'!$A$1:$AQ$27,COLUMN('BIFUbC-petroleum-diesel'!AI$1),FALSE)=0,1,VLOOKUP('BIFUbC-petroleum-diesel'!$A2,'petroleum diesel'!$A$2:$AQ$28,COLUMN('petroleum diesel'!AI$2),FALSE)/VLOOKUP('BIFUbC-petroleum-diesel'!$A2,'BIFUbC-petroleum-diesel'!$A$1:$AQ$27,COLUMN('BIFUbC-petroleum-diesel'!AI$1),FALSE))</f>
        <v>1</v>
      </c>
      <c r="AJ2">
        <f>IF(VLOOKUP('BIFUbC-petroleum-diesel'!$A2,'BIFUbC-petroleum-diesel'!$A$1:$AQ$27,COLUMN('BIFUbC-petroleum-diesel'!AJ$1),FALSE)=0,1,VLOOKUP('BIFUbC-petroleum-diesel'!$A2,'petroleum diesel'!$A$2:$AQ$28,COLUMN('petroleum diesel'!AJ$2),FALSE)/VLOOKUP('BIFUbC-petroleum-diesel'!$A2,'BIFUbC-petroleum-diesel'!$A$1:$AQ$27,COLUMN('BIFUbC-petroleum-diesel'!AJ$1),FALSE))</f>
        <v>1</v>
      </c>
      <c r="AK2">
        <f>IF(VLOOKUP('BIFUbC-petroleum-diesel'!$A2,'BIFUbC-petroleum-diesel'!$A$1:$AQ$27,COLUMN('BIFUbC-petroleum-diesel'!AK$1),FALSE)=0,1,VLOOKUP('BIFUbC-petroleum-diesel'!$A2,'petroleum diesel'!$A$2:$AQ$28,COLUMN('petroleum diesel'!AK$2),FALSE)/VLOOKUP('BIFUbC-petroleum-diesel'!$A2,'BIFUbC-petroleum-diesel'!$A$1:$AQ$27,COLUMN('BIFUbC-petroleum-diesel'!AK$1),FALSE))</f>
        <v>1</v>
      </c>
      <c r="AL2">
        <f>IF(VLOOKUP('BIFUbC-petroleum-diesel'!$A2,'BIFUbC-petroleum-diesel'!$A$1:$AQ$27,COLUMN('BIFUbC-petroleum-diesel'!AL$1),FALSE)=0,1,VLOOKUP('BIFUbC-petroleum-diesel'!$A2,'petroleum diesel'!$A$2:$AQ$28,COLUMN('petroleum diesel'!AL$2),FALSE)/VLOOKUP('BIFUbC-petroleum-diesel'!$A2,'BIFUbC-petroleum-diesel'!$A$1:$AQ$27,COLUMN('BIFUbC-petroleum-diesel'!AL$1),FALSE))</f>
        <v>1</v>
      </c>
      <c r="AM2">
        <f>IF(VLOOKUP('BIFUbC-petroleum-diesel'!$A2,'BIFUbC-petroleum-diesel'!$A$1:$AQ$27,COLUMN('BIFUbC-petroleum-diesel'!AM$1),FALSE)=0,1,VLOOKUP('BIFUbC-petroleum-diesel'!$A2,'petroleum diesel'!$A$2:$AQ$28,COLUMN('petroleum diesel'!AM$2),FALSE)/VLOOKUP('BIFUbC-petroleum-diesel'!$A2,'BIFUbC-petroleum-diesel'!$A$1:$AQ$27,COLUMN('BIFUbC-petroleum-diesel'!AM$1),FALSE))</f>
        <v>1</v>
      </c>
      <c r="AN2">
        <f>IF(VLOOKUP('BIFUbC-petroleum-diesel'!$A2,'BIFUbC-petroleum-diesel'!$A$1:$AQ$27,COLUMN('BIFUbC-petroleum-diesel'!AN$1),FALSE)=0,1,VLOOKUP('BIFUbC-petroleum-diesel'!$A2,'petroleum diesel'!$A$2:$AQ$28,COLUMN('petroleum diesel'!AN$2),FALSE)/VLOOKUP('BIFUbC-petroleum-diesel'!$A2,'BIFUbC-petroleum-diesel'!$A$1:$AQ$27,COLUMN('BIFUbC-petroleum-diesel'!AN$1),FALSE))</f>
        <v>1</v>
      </c>
      <c r="AO2">
        <f>IF(VLOOKUP('BIFUbC-petroleum-diesel'!$A2,'BIFUbC-petroleum-diesel'!$A$1:$AQ$27,COLUMN('BIFUbC-petroleum-diesel'!AO$1),FALSE)=0,1,VLOOKUP('BIFUbC-petroleum-diesel'!$A2,'petroleum diesel'!$A$2:$AQ$28,COLUMN('petroleum diesel'!AO$2),FALSE)/VLOOKUP('BIFUbC-petroleum-diesel'!$A2,'BIFUbC-petroleum-diesel'!$A$1:$AQ$27,COLUMN('BIFUbC-petroleum-diesel'!AO$1),FALSE))</f>
        <v>1</v>
      </c>
      <c r="AP2">
        <f>IF(VLOOKUP('BIFUbC-petroleum-diesel'!$A2,'BIFUbC-petroleum-diesel'!$A$1:$AQ$27,COLUMN('BIFUbC-petroleum-diesel'!AP$1),FALSE)=0,1,VLOOKUP('BIFUbC-petroleum-diesel'!$A2,'petroleum diesel'!$A$2:$AQ$28,COLUMN('petroleum diesel'!AP$2),FALSE)/VLOOKUP('BIFUbC-petroleum-diesel'!$A2,'BIFUbC-petroleum-diesel'!$A$1:$AQ$27,COLUMN('BIFUbC-petroleum-diesel'!AP$1),FALSE))</f>
        <v>1</v>
      </c>
      <c r="AQ2">
        <f>IF(VLOOKUP('BIFUbC-petroleum-diesel'!$A2,'BIFUbC-petroleum-diesel'!$A$1:$AQ$27,COLUMN('BIFUbC-petroleum-diesel'!AQ$1),FALSE)=0,1,VLOOKUP('BIFUbC-petroleum-diesel'!$A2,'petroleum diesel'!$A$2:$AQ$28,COLUMN('petroleum diesel'!AQ$2),FALSE)/VLOOKUP('BIFUbC-petroleum-diesel'!$A2,'BIFUbC-petroleum-diesel'!$A$1:$AQ$27,COLUMN('BIFUbC-petroleum-diesel'!AQ$1),FALSE))</f>
        <v>1</v>
      </c>
    </row>
    <row r="3" spans="1:43">
      <c r="A3" s="37" t="s">
        <v>611</v>
      </c>
      <c r="B3">
        <f>IF(VLOOKUP('BIFUbC-petroleum-diesel'!$A3,'BIFUbC-petroleum-diesel'!$A$1:$AQ$27,COLUMN('BIFUbC-petroleum-diesel'!B$1),FALSE)=0,1,VLOOKUP('BIFUbC-petroleum-diesel'!$A3,'petroleum diesel'!$A$2:$AQ$28,COLUMN('petroleum diesel'!B$2),FALSE)/VLOOKUP('BIFUbC-petroleum-diesel'!$A3,'BIFUbC-petroleum-diesel'!$A$1:$AQ$27,COLUMN('BIFUbC-petroleum-diesel'!B$1),FALSE))</f>
        <v>1</v>
      </c>
      <c r="C3">
        <f>IF(VLOOKUP('BIFUbC-petroleum-diesel'!$A3,'BIFUbC-petroleum-diesel'!$A$1:$AQ$27,COLUMN('BIFUbC-petroleum-diesel'!C$1),FALSE)=0,1,VLOOKUP('BIFUbC-petroleum-diesel'!$A3,'petroleum diesel'!$A$2:$AQ$28,COLUMN('petroleum diesel'!C$2),FALSE)/VLOOKUP('BIFUbC-petroleum-diesel'!$A3,'BIFUbC-petroleum-diesel'!$A$1:$AQ$27,COLUMN('BIFUbC-petroleum-diesel'!C$1),FALSE))</f>
        <v>1</v>
      </c>
      <c r="D3">
        <f>IF(VLOOKUP('BIFUbC-petroleum-diesel'!$A3,'BIFUbC-petroleum-diesel'!$A$1:$AQ$27,COLUMN('BIFUbC-petroleum-diesel'!D$1),FALSE)=0,1,VLOOKUP('BIFUbC-petroleum-diesel'!$A3,'petroleum diesel'!$A$2:$AQ$28,COLUMN('petroleum diesel'!D$2),FALSE)/VLOOKUP('BIFUbC-petroleum-diesel'!$A3,'BIFUbC-petroleum-diesel'!$A$1:$AQ$27,COLUMN('BIFUbC-petroleum-diesel'!D$1),FALSE))</f>
        <v>1</v>
      </c>
      <c r="E3">
        <f>IF(VLOOKUP('BIFUbC-petroleum-diesel'!$A3,'BIFUbC-petroleum-diesel'!$A$1:$AQ$27,COLUMN('BIFUbC-petroleum-diesel'!E$1),FALSE)=0,1,VLOOKUP('BIFUbC-petroleum-diesel'!$A3,'petroleum diesel'!$A$2:$AQ$28,COLUMN('petroleum diesel'!E$2),FALSE)/VLOOKUP('BIFUbC-petroleum-diesel'!$A3,'BIFUbC-petroleum-diesel'!$A$1:$AQ$27,COLUMN('BIFUbC-petroleum-diesel'!E$1),FALSE))</f>
        <v>1</v>
      </c>
      <c r="F3">
        <f>IF(VLOOKUP('BIFUbC-petroleum-diesel'!$A3,'BIFUbC-petroleum-diesel'!$A$1:$AQ$27,COLUMN('BIFUbC-petroleum-diesel'!F$1),FALSE)=0,1,VLOOKUP('BIFUbC-petroleum-diesel'!$A3,'petroleum diesel'!$A$2:$AQ$28,COLUMN('petroleum diesel'!F$2),FALSE)/VLOOKUP('BIFUbC-petroleum-diesel'!$A3,'BIFUbC-petroleum-diesel'!$A$1:$AQ$27,COLUMN('BIFUbC-petroleum-diesel'!F$1),FALSE))</f>
        <v>1</v>
      </c>
      <c r="G3">
        <f>IF(VLOOKUP('BIFUbC-petroleum-diesel'!$A3,'BIFUbC-petroleum-diesel'!$A$1:$AQ$27,COLUMN('BIFUbC-petroleum-diesel'!G$1),FALSE)=0,1,VLOOKUP('BIFUbC-petroleum-diesel'!$A3,'petroleum diesel'!$A$2:$AQ$28,COLUMN('petroleum diesel'!G$2),FALSE)/VLOOKUP('BIFUbC-petroleum-diesel'!$A3,'BIFUbC-petroleum-diesel'!$A$1:$AQ$27,COLUMN('BIFUbC-petroleum-diesel'!G$1),FALSE))</f>
        <v>1</v>
      </c>
      <c r="H3">
        <f>IF(VLOOKUP('BIFUbC-petroleum-diesel'!$A3,'BIFUbC-petroleum-diesel'!$A$1:$AQ$27,COLUMN('BIFUbC-petroleum-diesel'!H$1),FALSE)=0,1,VLOOKUP('BIFUbC-petroleum-diesel'!$A3,'petroleum diesel'!$A$2:$AQ$28,COLUMN('petroleum diesel'!H$2),FALSE)/VLOOKUP('BIFUbC-petroleum-diesel'!$A3,'BIFUbC-petroleum-diesel'!$A$1:$AQ$27,COLUMN('BIFUbC-petroleum-diesel'!H$1),FALSE))</f>
        <v>1</v>
      </c>
      <c r="I3">
        <f>IF(VLOOKUP('BIFUbC-petroleum-diesel'!$A3,'BIFUbC-petroleum-diesel'!$A$1:$AQ$27,COLUMN('BIFUbC-petroleum-diesel'!I$1),FALSE)=0,1,VLOOKUP('BIFUbC-petroleum-diesel'!$A3,'petroleum diesel'!$A$2:$AQ$28,COLUMN('petroleum diesel'!I$2),FALSE)/VLOOKUP('BIFUbC-petroleum-diesel'!$A3,'BIFUbC-petroleum-diesel'!$A$1:$AQ$27,COLUMN('BIFUbC-petroleum-diesel'!I$1),FALSE))</f>
        <v>1</v>
      </c>
      <c r="J3">
        <f>IF(VLOOKUP('BIFUbC-petroleum-diesel'!$A3,'BIFUbC-petroleum-diesel'!$A$1:$AQ$27,COLUMN('BIFUbC-petroleum-diesel'!J$1),FALSE)=0,1,VLOOKUP('BIFUbC-petroleum-diesel'!$A3,'petroleum diesel'!$A$2:$AQ$28,COLUMN('petroleum diesel'!J$2),FALSE)/VLOOKUP('BIFUbC-petroleum-diesel'!$A3,'BIFUbC-petroleum-diesel'!$A$1:$AQ$27,COLUMN('BIFUbC-petroleum-diesel'!J$1),FALSE))</f>
        <v>1</v>
      </c>
      <c r="K3">
        <f>IF(VLOOKUP('BIFUbC-petroleum-diesel'!$A3,'BIFUbC-petroleum-diesel'!$A$1:$AQ$27,COLUMN('BIFUbC-petroleum-diesel'!K$1),FALSE)=0,1,VLOOKUP('BIFUbC-petroleum-diesel'!$A3,'petroleum diesel'!$A$2:$AQ$28,COLUMN('petroleum diesel'!K$2),FALSE)/VLOOKUP('BIFUbC-petroleum-diesel'!$A3,'BIFUbC-petroleum-diesel'!$A$1:$AQ$27,COLUMN('BIFUbC-petroleum-diesel'!K$1),FALSE))</f>
        <v>1</v>
      </c>
      <c r="L3">
        <f>IF(VLOOKUP('BIFUbC-petroleum-diesel'!$A3,'BIFUbC-petroleum-diesel'!$A$1:$AQ$27,COLUMN('BIFUbC-petroleum-diesel'!L$1),FALSE)=0,1,VLOOKUP('BIFUbC-petroleum-diesel'!$A3,'petroleum diesel'!$A$2:$AQ$28,COLUMN('petroleum diesel'!L$2),FALSE)/VLOOKUP('BIFUbC-petroleum-diesel'!$A3,'BIFUbC-petroleum-diesel'!$A$1:$AQ$27,COLUMN('BIFUbC-petroleum-diesel'!L$1),FALSE))</f>
        <v>1</v>
      </c>
      <c r="M3">
        <f>IF(VLOOKUP('BIFUbC-petroleum-diesel'!$A3,'BIFUbC-petroleum-diesel'!$A$1:$AQ$27,COLUMN('BIFUbC-petroleum-diesel'!M$1),FALSE)=0,1,VLOOKUP('BIFUbC-petroleum-diesel'!$A3,'petroleum diesel'!$A$2:$AQ$28,COLUMN('petroleum diesel'!M$2),FALSE)/VLOOKUP('BIFUbC-petroleum-diesel'!$A3,'BIFUbC-petroleum-diesel'!$A$1:$AQ$27,COLUMN('BIFUbC-petroleum-diesel'!M$1),FALSE))</f>
        <v>1</v>
      </c>
      <c r="N3">
        <f>IF(VLOOKUP('BIFUbC-petroleum-diesel'!$A3,'BIFUbC-petroleum-diesel'!$A$1:$AQ$27,COLUMN('BIFUbC-petroleum-diesel'!N$1),FALSE)=0,1,VLOOKUP('BIFUbC-petroleum-diesel'!$A3,'petroleum diesel'!$A$2:$AQ$28,COLUMN('petroleum diesel'!N$2),FALSE)/VLOOKUP('BIFUbC-petroleum-diesel'!$A3,'BIFUbC-petroleum-diesel'!$A$1:$AQ$27,COLUMN('BIFUbC-petroleum-diesel'!N$1),FALSE))</f>
        <v>1</v>
      </c>
      <c r="O3">
        <f>IF(VLOOKUP('BIFUbC-petroleum-diesel'!$A3,'BIFUbC-petroleum-diesel'!$A$1:$AQ$27,COLUMN('BIFUbC-petroleum-diesel'!O$1),FALSE)=0,1,VLOOKUP('BIFUbC-petroleum-diesel'!$A3,'petroleum diesel'!$A$2:$AQ$28,COLUMN('petroleum diesel'!O$2),FALSE)/VLOOKUP('BIFUbC-petroleum-diesel'!$A3,'BIFUbC-petroleum-diesel'!$A$1:$AQ$27,COLUMN('BIFUbC-petroleum-diesel'!O$1),FALSE))</f>
        <v>1</v>
      </c>
      <c r="P3">
        <f>IF(VLOOKUP('BIFUbC-petroleum-diesel'!$A3,'BIFUbC-petroleum-diesel'!$A$1:$AQ$27,COLUMN('BIFUbC-petroleum-diesel'!P$1),FALSE)=0,1,VLOOKUP('BIFUbC-petroleum-diesel'!$A3,'petroleum diesel'!$A$2:$AQ$28,COLUMN('petroleum diesel'!P$2),FALSE)/VLOOKUP('BIFUbC-petroleum-diesel'!$A3,'BIFUbC-petroleum-diesel'!$A$1:$AQ$27,COLUMN('BIFUbC-petroleum-diesel'!P$1),FALSE))</f>
        <v>1</v>
      </c>
      <c r="Q3">
        <f>IF(VLOOKUP('BIFUbC-petroleum-diesel'!$A3,'BIFUbC-petroleum-diesel'!$A$1:$AQ$27,COLUMN('BIFUbC-petroleum-diesel'!Q$1),FALSE)=0,1,VLOOKUP('BIFUbC-petroleum-diesel'!$A3,'petroleum diesel'!$A$2:$AQ$28,COLUMN('petroleum diesel'!Q$2),FALSE)/VLOOKUP('BIFUbC-petroleum-diesel'!$A3,'BIFUbC-petroleum-diesel'!$A$1:$AQ$27,COLUMN('BIFUbC-petroleum-diesel'!Q$1),FALSE))</f>
        <v>1</v>
      </c>
      <c r="R3">
        <f>IF(VLOOKUP('BIFUbC-petroleum-diesel'!$A3,'BIFUbC-petroleum-diesel'!$A$1:$AQ$27,COLUMN('BIFUbC-petroleum-diesel'!R$1),FALSE)=0,1,VLOOKUP('BIFUbC-petroleum-diesel'!$A3,'petroleum diesel'!$A$2:$AQ$28,COLUMN('petroleum diesel'!R$2),FALSE)/VLOOKUP('BIFUbC-petroleum-diesel'!$A3,'BIFUbC-petroleum-diesel'!$A$1:$AQ$27,COLUMN('BIFUbC-petroleum-diesel'!R$1),FALSE))</f>
        <v>1</v>
      </c>
      <c r="S3">
        <f>IF(VLOOKUP('BIFUbC-petroleum-diesel'!$A3,'BIFUbC-petroleum-diesel'!$A$1:$AQ$27,COLUMN('BIFUbC-petroleum-diesel'!S$1),FALSE)=0,1,VLOOKUP('BIFUbC-petroleum-diesel'!$A3,'petroleum diesel'!$A$2:$AQ$28,COLUMN('petroleum diesel'!S$2),FALSE)/VLOOKUP('BIFUbC-petroleum-diesel'!$A3,'BIFUbC-petroleum-diesel'!$A$1:$AQ$27,COLUMN('BIFUbC-petroleum-diesel'!S$1),FALSE))</f>
        <v>1</v>
      </c>
      <c r="T3">
        <f>IF(VLOOKUP('BIFUbC-petroleum-diesel'!$A3,'BIFUbC-petroleum-diesel'!$A$1:$AQ$27,COLUMN('BIFUbC-petroleum-diesel'!T$1),FALSE)=0,1,VLOOKUP('BIFUbC-petroleum-diesel'!$A3,'petroleum diesel'!$A$2:$AQ$28,COLUMN('petroleum diesel'!T$2),FALSE)/VLOOKUP('BIFUbC-petroleum-diesel'!$A3,'BIFUbC-petroleum-diesel'!$A$1:$AQ$27,COLUMN('BIFUbC-petroleum-diesel'!T$1),FALSE))</f>
        <v>1</v>
      </c>
      <c r="U3">
        <f>IF(VLOOKUP('BIFUbC-petroleum-diesel'!$A3,'BIFUbC-petroleum-diesel'!$A$1:$AQ$27,COLUMN('BIFUbC-petroleum-diesel'!U$1),FALSE)=0,1,VLOOKUP('BIFUbC-petroleum-diesel'!$A3,'petroleum diesel'!$A$2:$AQ$28,COLUMN('petroleum diesel'!U$2),FALSE)/VLOOKUP('BIFUbC-petroleum-diesel'!$A3,'BIFUbC-petroleum-diesel'!$A$1:$AQ$27,COLUMN('BIFUbC-petroleum-diesel'!U$1),FALSE))</f>
        <v>1</v>
      </c>
      <c r="V3">
        <f>IF(VLOOKUP('BIFUbC-petroleum-diesel'!$A3,'BIFUbC-petroleum-diesel'!$A$1:$AQ$27,COLUMN('BIFUbC-petroleum-diesel'!V$1),FALSE)=0,1,VLOOKUP('BIFUbC-petroleum-diesel'!$A3,'petroleum diesel'!$A$2:$AQ$28,COLUMN('petroleum diesel'!V$2),FALSE)/VLOOKUP('BIFUbC-petroleum-diesel'!$A3,'BIFUbC-petroleum-diesel'!$A$1:$AQ$27,COLUMN('BIFUbC-petroleum-diesel'!V$1),FALSE))</f>
        <v>1</v>
      </c>
      <c r="W3">
        <f>IF(VLOOKUP('BIFUbC-petroleum-diesel'!$A3,'BIFUbC-petroleum-diesel'!$A$1:$AQ$27,COLUMN('BIFUbC-petroleum-diesel'!W$1),FALSE)=0,1,VLOOKUP('BIFUbC-petroleum-diesel'!$A3,'petroleum diesel'!$A$2:$AQ$28,COLUMN('petroleum diesel'!W$2),FALSE)/VLOOKUP('BIFUbC-petroleum-diesel'!$A3,'BIFUbC-petroleum-diesel'!$A$1:$AQ$27,COLUMN('BIFUbC-petroleum-diesel'!W$1),FALSE))</f>
        <v>1</v>
      </c>
      <c r="X3">
        <f>IF(VLOOKUP('BIFUbC-petroleum-diesel'!$A3,'BIFUbC-petroleum-diesel'!$A$1:$AQ$27,COLUMN('BIFUbC-petroleum-diesel'!X$1),FALSE)=0,1,VLOOKUP('BIFUbC-petroleum-diesel'!$A3,'petroleum diesel'!$A$2:$AQ$28,COLUMN('petroleum diesel'!X$2),FALSE)/VLOOKUP('BIFUbC-petroleum-diesel'!$A3,'BIFUbC-petroleum-diesel'!$A$1:$AQ$27,COLUMN('BIFUbC-petroleum-diesel'!X$1),FALSE))</f>
        <v>1</v>
      </c>
      <c r="Y3">
        <f>IF(VLOOKUP('BIFUbC-petroleum-diesel'!$A3,'BIFUbC-petroleum-diesel'!$A$1:$AQ$27,COLUMN('BIFUbC-petroleum-diesel'!Y$1),FALSE)=0,1,VLOOKUP('BIFUbC-petroleum-diesel'!$A3,'petroleum diesel'!$A$2:$AQ$28,COLUMN('petroleum diesel'!Y$2),FALSE)/VLOOKUP('BIFUbC-petroleum-diesel'!$A3,'BIFUbC-petroleum-diesel'!$A$1:$AQ$27,COLUMN('BIFUbC-petroleum-diesel'!Y$1),FALSE))</f>
        <v>1</v>
      </c>
      <c r="Z3">
        <f>IF(VLOOKUP('BIFUbC-petroleum-diesel'!$A3,'BIFUbC-petroleum-diesel'!$A$1:$AQ$27,COLUMN('BIFUbC-petroleum-diesel'!Z$1),FALSE)=0,1,VLOOKUP('BIFUbC-petroleum-diesel'!$A3,'petroleum diesel'!$A$2:$AQ$28,COLUMN('petroleum diesel'!Z$2),FALSE)/VLOOKUP('BIFUbC-petroleum-diesel'!$A3,'BIFUbC-petroleum-diesel'!$A$1:$AQ$27,COLUMN('BIFUbC-petroleum-diesel'!Z$1),FALSE))</f>
        <v>1</v>
      </c>
      <c r="AA3">
        <f>IF(VLOOKUP('BIFUbC-petroleum-diesel'!$A3,'BIFUbC-petroleum-diesel'!$A$1:$AQ$27,COLUMN('BIFUbC-petroleum-diesel'!AA$1),FALSE)=0,1,VLOOKUP('BIFUbC-petroleum-diesel'!$A3,'petroleum diesel'!$A$2:$AQ$28,COLUMN('petroleum diesel'!AA$2),FALSE)/VLOOKUP('BIFUbC-petroleum-diesel'!$A3,'BIFUbC-petroleum-diesel'!$A$1:$AQ$27,COLUMN('BIFUbC-petroleum-diesel'!AA$1),FALSE))</f>
        <v>1</v>
      </c>
      <c r="AB3">
        <f>IF(VLOOKUP('BIFUbC-petroleum-diesel'!$A3,'BIFUbC-petroleum-diesel'!$A$1:$AQ$27,COLUMN('BIFUbC-petroleum-diesel'!AB$1),FALSE)=0,1,VLOOKUP('BIFUbC-petroleum-diesel'!$A3,'petroleum diesel'!$A$2:$AQ$28,COLUMN('petroleum diesel'!AB$2),FALSE)/VLOOKUP('BIFUbC-petroleum-diesel'!$A3,'BIFUbC-petroleum-diesel'!$A$1:$AQ$27,COLUMN('BIFUbC-petroleum-diesel'!AB$1),FALSE))</f>
        <v>1</v>
      </c>
      <c r="AC3">
        <f>IF(VLOOKUP('BIFUbC-petroleum-diesel'!$A3,'BIFUbC-petroleum-diesel'!$A$1:$AQ$27,COLUMN('BIFUbC-petroleum-diesel'!AC$1),FALSE)=0,1,VLOOKUP('BIFUbC-petroleum-diesel'!$A3,'petroleum diesel'!$A$2:$AQ$28,COLUMN('petroleum diesel'!AC$2),FALSE)/VLOOKUP('BIFUbC-petroleum-diesel'!$A3,'BIFUbC-petroleum-diesel'!$A$1:$AQ$27,COLUMN('BIFUbC-petroleum-diesel'!AC$1),FALSE))</f>
        <v>1</v>
      </c>
      <c r="AD3">
        <f>IF(VLOOKUP('BIFUbC-petroleum-diesel'!$A3,'BIFUbC-petroleum-diesel'!$A$1:$AQ$27,COLUMN('BIFUbC-petroleum-diesel'!AD$1),FALSE)=0,1,VLOOKUP('BIFUbC-petroleum-diesel'!$A3,'petroleum diesel'!$A$2:$AQ$28,COLUMN('petroleum diesel'!AD$2),FALSE)/VLOOKUP('BIFUbC-petroleum-diesel'!$A3,'BIFUbC-petroleum-diesel'!$A$1:$AQ$27,COLUMN('BIFUbC-petroleum-diesel'!AD$1),FALSE))</f>
        <v>1</v>
      </c>
      <c r="AE3">
        <f>IF(VLOOKUP('BIFUbC-petroleum-diesel'!$A3,'BIFUbC-petroleum-diesel'!$A$1:$AQ$27,COLUMN('BIFUbC-petroleum-diesel'!AE$1),FALSE)=0,1,VLOOKUP('BIFUbC-petroleum-diesel'!$A3,'petroleum diesel'!$A$2:$AQ$28,COLUMN('petroleum diesel'!AE$2),FALSE)/VLOOKUP('BIFUbC-petroleum-diesel'!$A3,'BIFUbC-petroleum-diesel'!$A$1:$AQ$27,COLUMN('BIFUbC-petroleum-diesel'!AE$1),FALSE))</f>
        <v>1</v>
      </c>
      <c r="AF3">
        <f>IF(VLOOKUP('BIFUbC-petroleum-diesel'!$A3,'BIFUbC-petroleum-diesel'!$A$1:$AQ$27,COLUMN('BIFUbC-petroleum-diesel'!AF$1),FALSE)=0,1,VLOOKUP('BIFUbC-petroleum-diesel'!$A3,'petroleum diesel'!$A$2:$AQ$28,COLUMN('petroleum diesel'!AF$2),FALSE)/VLOOKUP('BIFUbC-petroleum-diesel'!$A3,'BIFUbC-petroleum-diesel'!$A$1:$AQ$27,COLUMN('BIFUbC-petroleum-diesel'!AF$1),FALSE))</f>
        <v>1</v>
      </c>
      <c r="AG3">
        <f>IF(VLOOKUP('BIFUbC-petroleum-diesel'!$A3,'BIFUbC-petroleum-diesel'!$A$1:$AQ$27,COLUMN('BIFUbC-petroleum-diesel'!AG$1),FALSE)=0,1,VLOOKUP('BIFUbC-petroleum-diesel'!$A3,'petroleum diesel'!$A$2:$AQ$28,COLUMN('petroleum diesel'!AG$2),FALSE)/VLOOKUP('BIFUbC-petroleum-diesel'!$A3,'BIFUbC-petroleum-diesel'!$A$1:$AQ$27,COLUMN('BIFUbC-petroleum-diesel'!AG$1),FALSE))</f>
        <v>1</v>
      </c>
      <c r="AH3">
        <f>IF(VLOOKUP('BIFUbC-petroleum-diesel'!$A3,'BIFUbC-petroleum-diesel'!$A$1:$AQ$27,COLUMN('BIFUbC-petroleum-diesel'!AH$1),FALSE)=0,1,VLOOKUP('BIFUbC-petroleum-diesel'!$A3,'petroleum diesel'!$A$2:$AQ$28,COLUMN('petroleum diesel'!AH$2),FALSE)/VLOOKUP('BIFUbC-petroleum-diesel'!$A3,'BIFUbC-petroleum-diesel'!$A$1:$AQ$27,COLUMN('BIFUbC-petroleum-diesel'!AH$1),FALSE))</f>
        <v>1</v>
      </c>
      <c r="AI3">
        <f>IF(VLOOKUP('BIFUbC-petroleum-diesel'!$A3,'BIFUbC-petroleum-diesel'!$A$1:$AQ$27,COLUMN('BIFUbC-petroleum-diesel'!AI$1),FALSE)=0,1,VLOOKUP('BIFUbC-petroleum-diesel'!$A3,'petroleum diesel'!$A$2:$AQ$28,COLUMN('petroleum diesel'!AI$2),FALSE)/VLOOKUP('BIFUbC-petroleum-diesel'!$A3,'BIFUbC-petroleum-diesel'!$A$1:$AQ$27,COLUMN('BIFUbC-petroleum-diesel'!AI$1),FALSE))</f>
        <v>1</v>
      </c>
      <c r="AJ3">
        <f>IF(VLOOKUP('BIFUbC-petroleum-diesel'!$A3,'BIFUbC-petroleum-diesel'!$A$1:$AQ$27,COLUMN('BIFUbC-petroleum-diesel'!AJ$1),FALSE)=0,1,VLOOKUP('BIFUbC-petroleum-diesel'!$A3,'petroleum diesel'!$A$2:$AQ$28,COLUMN('petroleum diesel'!AJ$2),FALSE)/VLOOKUP('BIFUbC-petroleum-diesel'!$A3,'BIFUbC-petroleum-diesel'!$A$1:$AQ$27,COLUMN('BIFUbC-petroleum-diesel'!AJ$1),FALSE))</f>
        <v>1</v>
      </c>
      <c r="AK3">
        <f>IF(VLOOKUP('BIFUbC-petroleum-diesel'!$A3,'BIFUbC-petroleum-diesel'!$A$1:$AQ$27,COLUMN('BIFUbC-petroleum-diesel'!AK$1),FALSE)=0,1,VLOOKUP('BIFUbC-petroleum-diesel'!$A3,'petroleum diesel'!$A$2:$AQ$28,COLUMN('petroleum diesel'!AK$2),FALSE)/VLOOKUP('BIFUbC-petroleum-diesel'!$A3,'BIFUbC-petroleum-diesel'!$A$1:$AQ$27,COLUMN('BIFUbC-petroleum-diesel'!AK$1),FALSE))</f>
        <v>1</v>
      </c>
      <c r="AL3">
        <f>IF(VLOOKUP('BIFUbC-petroleum-diesel'!$A3,'BIFUbC-petroleum-diesel'!$A$1:$AQ$27,COLUMN('BIFUbC-petroleum-diesel'!AL$1),FALSE)=0,1,VLOOKUP('BIFUbC-petroleum-diesel'!$A3,'petroleum diesel'!$A$2:$AQ$28,COLUMN('petroleum diesel'!AL$2),FALSE)/VLOOKUP('BIFUbC-petroleum-diesel'!$A3,'BIFUbC-petroleum-diesel'!$A$1:$AQ$27,COLUMN('BIFUbC-petroleum-diesel'!AL$1),FALSE))</f>
        <v>1</v>
      </c>
      <c r="AM3">
        <f>IF(VLOOKUP('BIFUbC-petroleum-diesel'!$A3,'BIFUbC-petroleum-diesel'!$A$1:$AQ$27,COLUMN('BIFUbC-petroleum-diesel'!AM$1),FALSE)=0,1,VLOOKUP('BIFUbC-petroleum-diesel'!$A3,'petroleum diesel'!$A$2:$AQ$28,COLUMN('petroleum diesel'!AM$2),FALSE)/VLOOKUP('BIFUbC-petroleum-diesel'!$A3,'BIFUbC-petroleum-diesel'!$A$1:$AQ$27,COLUMN('BIFUbC-petroleum-diesel'!AM$1),FALSE))</f>
        <v>1</v>
      </c>
      <c r="AN3">
        <f>IF(VLOOKUP('BIFUbC-petroleum-diesel'!$A3,'BIFUbC-petroleum-diesel'!$A$1:$AQ$27,COLUMN('BIFUbC-petroleum-diesel'!AN$1),FALSE)=0,1,VLOOKUP('BIFUbC-petroleum-diesel'!$A3,'petroleum diesel'!$A$2:$AQ$28,COLUMN('petroleum diesel'!AN$2),FALSE)/VLOOKUP('BIFUbC-petroleum-diesel'!$A3,'BIFUbC-petroleum-diesel'!$A$1:$AQ$27,COLUMN('BIFUbC-petroleum-diesel'!AN$1),FALSE))</f>
        <v>1</v>
      </c>
      <c r="AO3">
        <f>IF(VLOOKUP('BIFUbC-petroleum-diesel'!$A3,'BIFUbC-petroleum-diesel'!$A$1:$AQ$27,COLUMN('BIFUbC-petroleum-diesel'!AO$1),FALSE)=0,1,VLOOKUP('BIFUbC-petroleum-diesel'!$A3,'petroleum diesel'!$A$2:$AQ$28,COLUMN('petroleum diesel'!AO$2),FALSE)/VLOOKUP('BIFUbC-petroleum-diesel'!$A3,'BIFUbC-petroleum-diesel'!$A$1:$AQ$27,COLUMN('BIFUbC-petroleum-diesel'!AO$1),FALSE))</f>
        <v>1</v>
      </c>
      <c r="AP3">
        <f>IF(VLOOKUP('BIFUbC-petroleum-diesel'!$A3,'BIFUbC-petroleum-diesel'!$A$1:$AQ$27,COLUMN('BIFUbC-petroleum-diesel'!AP$1),FALSE)=0,1,VLOOKUP('BIFUbC-petroleum-diesel'!$A3,'petroleum diesel'!$A$2:$AQ$28,COLUMN('petroleum diesel'!AP$2),FALSE)/VLOOKUP('BIFUbC-petroleum-diesel'!$A3,'BIFUbC-petroleum-diesel'!$A$1:$AQ$27,COLUMN('BIFUbC-petroleum-diesel'!AP$1),FALSE))</f>
        <v>1</v>
      </c>
      <c r="AQ3">
        <f>IF(VLOOKUP('BIFUbC-petroleum-diesel'!$A3,'BIFUbC-petroleum-diesel'!$A$1:$AQ$27,COLUMN('BIFUbC-petroleum-diesel'!AQ$1),FALSE)=0,1,VLOOKUP('BIFUbC-petroleum-diesel'!$A3,'petroleum diesel'!$A$2:$AQ$28,COLUMN('petroleum diesel'!AQ$2),FALSE)/VLOOKUP('BIFUbC-petroleum-diesel'!$A3,'BIFUbC-petroleum-diesel'!$A$1:$AQ$27,COLUMN('BIFUbC-petroleum-diesel'!AQ$1),FALSE))</f>
        <v>1</v>
      </c>
    </row>
    <row r="4" spans="1:43">
      <c r="A4" s="37" t="s">
        <v>618</v>
      </c>
      <c r="B4">
        <f>IF(VLOOKUP('BIFUbC-petroleum-diesel'!$A4,'BIFUbC-petroleum-diesel'!$A$1:$AQ$27,COLUMN('BIFUbC-petroleum-diesel'!B$1),FALSE)=0,1,VLOOKUP('BIFUbC-petroleum-diesel'!$A4,'petroleum diesel'!$A$2:$AQ$28,COLUMN('petroleum diesel'!B$2),FALSE)/VLOOKUP('BIFUbC-petroleum-diesel'!$A4,'BIFUbC-petroleum-diesel'!$A$1:$AQ$27,COLUMN('BIFUbC-petroleum-diesel'!B$1),FALSE))</f>
        <v>1</v>
      </c>
      <c r="C4">
        <f>IF(VLOOKUP('BIFUbC-petroleum-diesel'!$A4,'BIFUbC-petroleum-diesel'!$A$1:$AQ$27,COLUMN('BIFUbC-petroleum-diesel'!C$1),FALSE)=0,1,VLOOKUP('BIFUbC-petroleum-diesel'!$A4,'petroleum diesel'!$A$2:$AQ$28,COLUMN('petroleum diesel'!C$2),FALSE)/VLOOKUP('BIFUbC-petroleum-diesel'!$A4,'BIFUbC-petroleum-diesel'!$A$1:$AQ$27,COLUMN('BIFUbC-petroleum-diesel'!C$1),FALSE))</f>
        <v>1</v>
      </c>
      <c r="D4">
        <f>IF(VLOOKUP('BIFUbC-petroleum-diesel'!$A4,'BIFUbC-petroleum-diesel'!$A$1:$AQ$27,COLUMN('BIFUbC-petroleum-diesel'!D$1),FALSE)=0,1,VLOOKUP('BIFUbC-petroleum-diesel'!$A4,'petroleum diesel'!$A$2:$AQ$28,COLUMN('petroleum diesel'!D$2),FALSE)/VLOOKUP('BIFUbC-petroleum-diesel'!$A4,'BIFUbC-petroleum-diesel'!$A$1:$AQ$27,COLUMN('BIFUbC-petroleum-diesel'!D$1),FALSE))</f>
        <v>1</v>
      </c>
      <c r="E4">
        <f>IF(VLOOKUP('BIFUbC-petroleum-diesel'!$A4,'BIFUbC-petroleum-diesel'!$A$1:$AQ$27,COLUMN('BIFUbC-petroleum-diesel'!E$1),FALSE)=0,1,VLOOKUP('BIFUbC-petroleum-diesel'!$A4,'petroleum diesel'!$A$2:$AQ$28,COLUMN('petroleum diesel'!E$2),FALSE)/VLOOKUP('BIFUbC-petroleum-diesel'!$A4,'BIFUbC-petroleum-diesel'!$A$1:$AQ$27,COLUMN('BIFUbC-petroleum-diesel'!E$1),FALSE))</f>
        <v>1</v>
      </c>
      <c r="F4">
        <f>IF(VLOOKUP('BIFUbC-petroleum-diesel'!$A4,'BIFUbC-petroleum-diesel'!$A$1:$AQ$27,COLUMN('BIFUbC-petroleum-diesel'!F$1),FALSE)=0,1,VLOOKUP('BIFUbC-petroleum-diesel'!$A4,'petroleum diesel'!$A$2:$AQ$28,COLUMN('petroleum diesel'!F$2),FALSE)/VLOOKUP('BIFUbC-petroleum-diesel'!$A4,'BIFUbC-petroleum-diesel'!$A$1:$AQ$27,COLUMN('BIFUbC-petroleum-diesel'!F$1),FALSE))</f>
        <v>1</v>
      </c>
      <c r="G4">
        <f>IF(VLOOKUP('BIFUbC-petroleum-diesel'!$A4,'BIFUbC-petroleum-diesel'!$A$1:$AQ$27,COLUMN('BIFUbC-petroleum-diesel'!G$1),FALSE)=0,1,VLOOKUP('BIFUbC-petroleum-diesel'!$A4,'petroleum diesel'!$A$2:$AQ$28,COLUMN('petroleum diesel'!G$2),FALSE)/VLOOKUP('BIFUbC-petroleum-diesel'!$A4,'BIFUbC-petroleum-diesel'!$A$1:$AQ$27,COLUMN('BIFUbC-petroleum-diesel'!G$1),FALSE))</f>
        <v>1</v>
      </c>
      <c r="H4">
        <f>IF(VLOOKUP('BIFUbC-petroleum-diesel'!$A4,'BIFUbC-petroleum-diesel'!$A$1:$AQ$27,COLUMN('BIFUbC-petroleum-diesel'!H$1),FALSE)=0,1,VLOOKUP('BIFUbC-petroleum-diesel'!$A4,'petroleum diesel'!$A$2:$AQ$28,COLUMN('petroleum diesel'!H$2),FALSE)/VLOOKUP('BIFUbC-petroleum-diesel'!$A4,'BIFUbC-petroleum-diesel'!$A$1:$AQ$27,COLUMN('BIFUbC-petroleum-diesel'!H$1),FALSE))</f>
        <v>1</v>
      </c>
      <c r="I4">
        <f>IF(VLOOKUP('BIFUbC-petroleum-diesel'!$A4,'BIFUbC-petroleum-diesel'!$A$1:$AQ$27,COLUMN('BIFUbC-petroleum-diesel'!I$1),FALSE)=0,1,VLOOKUP('BIFUbC-petroleum-diesel'!$A4,'petroleum diesel'!$A$2:$AQ$28,COLUMN('petroleum diesel'!I$2),FALSE)/VLOOKUP('BIFUbC-petroleum-diesel'!$A4,'BIFUbC-petroleum-diesel'!$A$1:$AQ$27,COLUMN('BIFUbC-petroleum-diesel'!I$1),FALSE))</f>
        <v>1</v>
      </c>
      <c r="J4">
        <f>IF(VLOOKUP('BIFUbC-petroleum-diesel'!$A4,'BIFUbC-petroleum-diesel'!$A$1:$AQ$27,COLUMN('BIFUbC-petroleum-diesel'!J$1),FALSE)=0,1,VLOOKUP('BIFUbC-petroleum-diesel'!$A4,'petroleum diesel'!$A$2:$AQ$28,COLUMN('petroleum diesel'!J$2),FALSE)/VLOOKUP('BIFUbC-petroleum-diesel'!$A4,'BIFUbC-petroleum-diesel'!$A$1:$AQ$27,COLUMN('BIFUbC-petroleum-diesel'!J$1),FALSE))</f>
        <v>1</v>
      </c>
      <c r="K4">
        <f>IF(VLOOKUP('BIFUbC-petroleum-diesel'!$A4,'BIFUbC-petroleum-diesel'!$A$1:$AQ$27,COLUMN('BIFUbC-petroleum-diesel'!K$1),FALSE)=0,1,VLOOKUP('BIFUbC-petroleum-diesel'!$A4,'petroleum diesel'!$A$2:$AQ$28,COLUMN('petroleum diesel'!K$2),FALSE)/VLOOKUP('BIFUbC-petroleum-diesel'!$A4,'BIFUbC-petroleum-diesel'!$A$1:$AQ$27,COLUMN('BIFUbC-petroleum-diesel'!K$1),FALSE))</f>
        <v>1</v>
      </c>
      <c r="L4">
        <f>IF(VLOOKUP('BIFUbC-petroleum-diesel'!$A4,'BIFUbC-petroleum-diesel'!$A$1:$AQ$27,COLUMN('BIFUbC-petroleum-diesel'!L$1),FALSE)=0,1,VLOOKUP('BIFUbC-petroleum-diesel'!$A4,'petroleum diesel'!$A$2:$AQ$28,COLUMN('petroleum diesel'!L$2),FALSE)/VLOOKUP('BIFUbC-petroleum-diesel'!$A4,'BIFUbC-petroleum-diesel'!$A$1:$AQ$27,COLUMN('BIFUbC-petroleum-diesel'!L$1),FALSE))</f>
        <v>1</v>
      </c>
      <c r="M4">
        <f>IF(VLOOKUP('BIFUbC-petroleum-diesel'!$A4,'BIFUbC-petroleum-diesel'!$A$1:$AQ$27,COLUMN('BIFUbC-petroleum-diesel'!M$1),FALSE)=0,1,VLOOKUP('BIFUbC-petroleum-diesel'!$A4,'petroleum diesel'!$A$2:$AQ$28,COLUMN('petroleum diesel'!M$2),FALSE)/VLOOKUP('BIFUbC-petroleum-diesel'!$A4,'BIFUbC-petroleum-diesel'!$A$1:$AQ$27,COLUMN('BIFUbC-petroleum-diesel'!M$1),FALSE))</f>
        <v>1</v>
      </c>
      <c r="N4">
        <f>IF(VLOOKUP('BIFUbC-petroleum-diesel'!$A4,'BIFUbC-petroleum-diesel'!$A$1:$AQ$27,COLUMN('BIFUbC-petroleum-diesel'!N$1),FALSE)=0,1,VLOOKUP('BIFUbC-petroleum-diesel'!$A4,'petroleum diesel'!$A$2:$AQ$28,COLUMN('petroleum diesel'!N$2),FALSE)/VLOOKUP('BIFUbC-petroleum-diesel'!$A4,'BIFUbC-petroleum-diesel'!$A$1:$AQ$27,COLUMN('BIFUbC-petroleum-diesel'!N$1),FALSE))</f>
        <v>1</v>
      </c>
      <c r="O4">
        <f>IF(VLOOKUP('BIFUbC-petroleum-diesel'!$A4,'BIFUbC-petroleum-diesel'!$A$1:$AQ$27,COLUMN('BIFUbC-petroleum-diesel'!O$1),FALSE)=0,1,VLOOKUP('BIFUbC-petroleum-diesel'!$A4,'petroleum diesel'!$A$2:$AQ$28,COLUMN('petroleum diesel'!O$2),FALSE)/VLOOKUP('BIFUbC-petroleum-diesel'!$A4,'BIFUbC-petroleum-diesel'!$A$1:$AQ$27,COLUMN('BIFUbC-petroleum-diesel'!O$1),FALSE))</f>
        <v>1</v>
      </c>
      <c r="P4">
        <f>IF(VLOOKUP('BIFUbC-petroleum-diesel'!$A4,'BIFUbC-petroleum-diesel'!$A$1:$AQ$27,COLUMN('BIFUbC-petroleum-diesel'!P$1),FALSE)=0,1,VLOOKUP('BIFUbC-petroleum-diesel'!$A4,'petroleum diesel'!$A$2:$AQ$28,COLUMN('petroleum diesel'!P$2),FALSE)/VLOOKUP('BIFUbC-petroleum-diesel'!$A4,'BIFUbC-petroleum-diesel'!$A$1:$AQ$27,COLUMN('BIFUbC-petroleum-diesel'!P$1),FALSE))</f>
        <v>1</v>
      </c>
      <c r="Q4">
        <f>IF(VLOOKUP('BIFUbC-petroleum-diesel'!$A4,'BIFUbC-petroleum-diesel'!$A$1:$AQ$27,COLUMN('BIFUbC-petroleum-diesel'!Q$1),FALSE)=0,1,VLOOKUP('BIFUbC-petroleum-diesel'!$A4,'petroleum diesel'!$A$2:$AQ$28,COLUMN('petroleum diesel'!Q$2),FALSE)/VLOOKUP('BIFUbC-petroleum-diesel'!$A4,'BIFUbC-petroleum-diesel'!$A$1:$AQ$27,COLUMN('BIFUbC-petroleum-diesel'!Q$1),FALSE))</f>
        <v>1</v>
      </c>
      <c r="R4">
        <f>IF(VLOOKUP('BIFUbC-petroleum-diesel'!$A4,'BIFUbC-petroleum-diesel'!$A$1:$AQ$27,COLUMN('BIFUbC-petroleum-diesel'!R$1),FALSE)=0,1,VLOOKUP('BIFUbC-petroleum-diesel'!$A4,'petroleum diesel'!$A$2:$AQ$28,COLUMN('petroleum diesel'!R$2),FALSE)/VLOOKUP('BIFUbC-petroleum-diesel'!$A4,'BIFUbC-petroleum-diesel'!$A$1:$AQ$27,COLUMN('BIFUbC-petroleum-diesel'!R$1),FALSE))</f>
        <v>1</v>
      </c>
      <c r="S4">
        <f>IF(VLOOKUP('BIFUbC-petroleum-diesel'!$A4,'BIFUbC-petroleum-diesel'!$A$1:$AQ$27,COLUMN('BIFUbC-petroleum-diesel'!S$1),FALSE)=0,1,VLOOKUP('BIFUbC-petroleum-diesel'!$A4,'petroleum diesel'!$A$2:$AQ$28,COLUMN('petroleum diesel'!S$2),FALSE)/VLOOKUP('BIFUbC-petroleum-diesel'!$A4,'BIFUbC-petroleum-diesel'!$A$1:$AQ$27,COLUMN('BIFUbC-petroleum-diesel'!S$1),FALSE))</f>
        <v>1</v>
      </c>
      <c r="T4">
        <f>IF(VLOOKUP('BIFUbC-petroleum-diesel'!$A4,'BIFUbC-petroleum-diesel'!$A$1:$AQ$27,COLUMN('BIFUbC-petroleum-diesel'!T$1),FALSE)=0,1,VLOOKUP('BIFUbC-petroleum-diesel'!$A4,'petroleum diesel'!$A$2:$AQ$28,COLUMN('petroleum diesel'!T$2),FALSE)/VLOOKUP('BIFUbC-petroleum-diesel'!$A4,'BIFUbC-petroleum-diesel'!$A$1:$AQ$27,COLUMN('BIFUbC-petroleum-diesel'!T$1),FALSE))</f>
        <v>1</v>
      </c>
      <c r="U4">
        <f>IF(VLOOKUP('BIFUbC-petroleum-diesel'!$A4,'BIFUbC-petroleum-diesel'!$A$1:$AQ$27,COLUMN('BIFUbC-petroleum-diesel'!U$1),FALSE)=0,1,VLOOKUP('BIFUbC-petroleum-diesel'!$A4,'petroleum diesel'!$A$2:$AQ$28,COLUMN('petroleum diesel'!U$2),FALSE)/VLOOKUP('BIFUbC-petroleum-diesel'!$A4,'BIFUbC-petroleum-diesel'!$A$1:$AQ$27,COLUMN('BIFUbC-petroleum-diesel'!U$1),FALSE))</f>
        <v>1</v>
      </c>
      <c r="V4">
        <f>IF(VLOOKUP('BIFUbC-petroleum-diesel'!$A4,'BIFUbC-petroleum-diesel'!$A$1:$AQ$27,COLUMN('BIFUbC-petroleum-diesel'!V$1),FALSE)=0,1,VLOOKUP('BIFUbC-petroleum-diesel'!$A4,'petroleum diesel'!$A$2:$AQ$28,COLUMN('petroleum diesel'!V$2),FALSE)/VLOOKUP('BIFUbC-petroleum-diesel'!$A4,'BIFUbC-petroleum-diesel'!$A$1:$AQ$27,COLUMN('BIFUbC-petroleum-diesel'!V$1),FALSE))</f>
        <v>1</v>
      </c>
      <c r="W4">
        <f>IF(VLOOKUP('BIFUbC-petroleum-diesel'!$A4,'BIFUbC-petroleum-diesel'!$A$1:$AQ$27,COLUMN('BIFUbC-petroleum-diesel'!W$1),FALSE)=0,1,VLOOKUP('BIFUbC-petroleum-diesel'!$A4,'petroleum diesel'!$A$2:$AQ$28,COLUMN('petroleum diesel'!W$2),FALSE)/VLOOKUP('BIFUbC-petroleum-diesel'!$A4,'BIFUbC-petroleum-diesel'!$A$1:$AQ$27,COLUMN('BIFUbC-petroleum-diesel'!W$1),FALSE))</f>
        <v>1</v>
      </c>
      <c r="X4">
        <f>IF(VLOOKUP('BIFUbC-petroleum-diesel'!$A4,'BIFUbC-petroleum-diesel'!$A$1:$AQ$27,COLUMN('BIFUbC-petroleum-diesel'!X$1),FALSE)=0,1,VLOOKUP('BIFUbC-petroleum-diesel'!$A4,'petroleum diesel'!$A$2:$AQ$28,COLUMN('petroleum diesel'!X$2),FALSE)/VLOOKUP('BIFUbC-petroleum-diesel'!$A4,'BIFUbC-petroleum-diesel'!$A$1:$AQ$27,COLUMN('BIFUbC-petroleum-diesel'!X$1),FALSE))</f>
        <v>1</v>
      </c>
      <c r="Y4">
        <f>IF(VLOOKUP('BIFUbC-petroleum-diesel'!$A4,'BIFUbC-petroleum-diesel'!$A$1:$AQ$27,COLUMN('BIFUbC-petroleum-diesel'!Y$1),FALSE)=0,1,VLOOKUP('BIFUbC-petroleum-diesel'!$A4,'petroleum diesel'!$A$2:$AQ$28,COLUMN('petroleum diesel'!Y$2),FALSE)/VLOOKUP('BIFUbC-petroleum-diesel'!$A4,'BIFUbC-petroleum-diesel'!$A$1:$AQ$27,COLUMN('BIFUbC-petroleum-diesel'!Y$1),FALSE))</f>
        <v>1</v>
      </c>
      <c r="Z4">
        <f>IF(VLOOKUP('BIFUbC-petroleum-diesel'!$A4,'BIFUbC-petroleum-diesel'!$A$1:$AQ$27,COLUMN('BIFUbC-petroleum-diesel'!Z$1),FALSE)=0,1,VLOOKUP('BIFUbC-petroleum-diesel'!$A4,'petroleum diesel'!$A$2:$AQ$28,COLUMN('petroleum diesel'!Z$2),FALSE)/VLOOKUP('BIFUbC-petroleum-diesel'!$A4,'BIFUbC-petroleum-diesel'!$A$1:$AQ$27,COLUMN('BIFUbC-petroleum-diesel'!Z$1),FALSE))</f>
        <v>1</v>
      </c>
      <c r="AA4">
        <f>IF(VLOOKUP('BIFUbC-petroleum-diesel'!$A4,'BIFUbC-petroleum-diesel'!$A$1:$AQ$27,COLUMN('BIFUbC-petroleum-diesel'!AA$1),FALSE)=0,1,VLOOKUP('BIFUbC-petroleum-diesel'!$A4,'petroleum diesel'!$A$2:$AQ$28,COLUMN('petroleum diesel'!AA$2),FALSE)/VLOOKUP('BIFUbC-petroleum-diesel'!$A4,'BIFUbC-petroleum-diesel'!$A$1:$AQ$27,COLUMN('BIFUbC-petroleum-diesel'!AA$1),FALSE))</f>
        <v>1</v>
      </c>
      <c r="AB4">
        <f>IF(VLOOKUP('BIFUbC-petroleum-diesel'!$A4,'BIFUbC-petroleum-diesel'!$A$1:$AQ$27,COLUMN('BIFUbC-petroleum-diesel'!AB$1),FALSE)=0,1,VLOOKUP('BIFUbC-petroleum-diesel'!$A4,'petroleum diesel'!$A$2:$AQ$28,COLUMN('petroleum diesel'!AB$2),FALSE)/VLOOKUP('BIFUbC-petroleum-diesel'!$A4,'BIFUbC-petroleum-diesel'!$A$1:$AQ$27,COLUMN('BIFUbC-petroleum-diesel'!AB$1),FALSE))</f>
        <v>1</v>
      </c>
      <c r="AC4">
        <f>IF(VLOOKUP('BIFUbC-petroleum-diesel'!$A4,'BIFUbC-petroleum-diesel'!$A$1:$AQ$27,COLUMN('BIFUbC-petroleum-diesel'!AC$1),FALSE)=0,1,VLOOKUP('BIFUbC-petroleum-diesel'!$A4,'petroleum diesel'!$A$2:$AQ$28,COLUMN('petroleum diesel'!AC$2),FALSE)/VLOOKUP('BIFUbC-petroleum-diesel'!$A4,'BIFUbC-petroleum-diesel'!$A$1:$AQ$27,COLUMN('BIFUbC-petroleum-diesel'!AC$1),FALSE))</f>
        <v>1</v>
      </c>
      <c r="AD4">
        <f>IF(VLOOKUP('BIFUbC-petroleum-diesel'!$A4,'BIFUbC-petroleum-diesel'!$A$1:$AQ$27,COLUMN('BIFUbC-petroleum-diesel'!AD$1),FALSE)=0,1,VLOOKUP('BIFUbC-petroleum-diesel'!$A4,'petroleum diesel'!$A$2:$AQ$28,COLUMN('petroleum diesel'!AD$2),FALSE)/VLOOKUP('BIFUbC-petroleum-diesel'!$A4,'BIFUbC-petroleum-diesel'!$A$1:$AQ$27,COLUMN('BIFUbC-petroleum-diesel'!AD$1),FALSE))</f>
        <v>1</v>
      </c>
      <c r="AE4">
        <f>IF(VLOOKUP('BIFUbC-petroleum-diesel'!$A4,'BIFUbC-petroleum-diesel'!$A$1:$AQ$27,COLUMN('BIFUbC-petroleum-diesel'!AE$1),FALSE)=0,1,VLOOKUP('BIFUbC-petroleum-diesel'!$A4,'petroleum diesel'!$A$2:$AQ$28,COLUMN('petroleum diesel'!AE$2),FALSE)/VLOOKUP('BIFUbC-petroleum-diesel'!$A4,'BIFUbC-petroleum-diesel'!$A$1:$AQ$27,COLUMN('BIFUbC-petroleum-diesel'!AE$1),FALSE))</f>
        <v>1</v>
      </c>
      <c r="AF4">
        <f>IF(VLOOKUP('BIFUbC-petroleum-diesel'!$A4,'BIFUbC-petroleum-diesel'!$A$1:$AQ$27,COLUMN('BIFUbC-petroleum-diesel'!AF$1),FALSE)=0,1,VLOOKUP('BIFUbC-petroleum-diesel'!$A4,'petroleum diesel'!$A$2:$AQ$28,COLUMN('petroleum diesel'!AF$2),FALSE)/VLOOKUP('BIFUbC-petroleum-diesel'!$A4,'BIFUbC-petroleum-diesel'!$A$1:$AQ$27,COLUMN('BIFUbC-petroleum-diesel'!AF$1),FALSE))</f>
        <v>1</v>
      </c>
      <c r="AG4">
        <f>IF(VLOOKUP('BIFUbC-petroleum-diesel'!$A4,'BIFUbC-petroleum-diesel'!$A$1:$AQ$27,COLUMN('BIFUbC-petroleum-diesel'!AG$1),FALSE)=0,1,VLOOKUP('BIFUbC-petroleum-diesel'!$A4,'petroleum diesel'!$A$2:$AQ$28,COLUMN('petroleum diesel'!AG$2),FALSE)/VLOOKUP('BIFUbC-petroleum-diesel'!$A4,'BIFUbC-petroleum-diesel'!$A$1:$AQ$27,COLUMN('BIFUbC-petroleum-diesel'!AG$1),FALSE))</f>
        <v>1</v>
      </c>
      <c r="AH4">
        <f>IF(VLOOKUP('BIFUbC-petroleum-diesel'!$A4,'BIFUbC-petroleum-diesel'!$A$1:$AQ$27,COLUMN('BIFUbC-petroleum-diesel'!AH$1),FALSE)=0,1,VLOOKUP('BIFUbC-petroleum-diesel'!$A4,'petroleum diesel'!$A$2:$AQ$28,COLUMN('petroleum diesel'!AH$2),FALSE)/VLOOKUP('BIFUbC-petroleum-diesel'!$A4,'BIFUbC-petroleum-diesel'!$A$1:$AQ$27,COLUMN('BIFUbC-petroleum-diesel'!AH$1),FALSE))</f>
        <v>1</v>
      </c>
      <c r="AI4">
        <f>IF(VLOOKUP('BIFUbC-petroleum-diesel'!$A4,'BIFUbC-petroleum-diesel'!$A$1:$AQ$27,COLUMN('BIFUbC-petroleum-diesel'!AI$1),FALSE)=0,1,VLOOKUP('BIFUbC-petroleum-diesel'!$A4,'petroleum diesel'!$A$2:$AQ$28,COLUMN('petroleum diesel'!AI$2),FALSE)/VLOOKUP('BIFUbC-petroleum-diesel'!$A4,'BIFUbC-petroleum-diesel'!$A$1:$AQ$27,COLUMN('BIFUbC-petroleum-diesel'!AI$1),FALSE))</f>
        <v>1</v>
      </c>
      <c r="AJ4">
        <f>IF(VLOOKUP('BIFUbC-petroleum-diesel'!$A4,'BIFUbC-petroleum-diesel'!$A$1:$AQ$27,COLUMN('BIFUbC-petroleum-diesel'!AJ$1),FALSE)=0,1,VLOOKUP('BIFUbC-petroleum-diesel'!$A4,'petroleum diesel'!$A$2:$AQ$28,COLUMN('petroleum diesel'!AJ$2),FALSE)/VLOOKUP('BIFUbC-petroleum-diesel'!$A4,'BIFUbC-petroleum-diesel'!$A$1:$AQ$27,COLUMN('BIFUbC-petroleum-diesel'!AJ$1),FALSE))</f>
        <v>1</v>
      </c>
      <c r="AK4">
        <f>IF(VLOOKUP('BIFUbC-petroleum-diesel'!$A4,'BIFUbC-petroleum-diesel'!$A$1:$AQ$27,COLUMN('BIFUbC-petroleum-diesel'!AK$1),FALSE)=0,1,VLOOKUP('BIFUbC-petroleum-diesel'!$A4,'petroleum diesel'!$A$2:$AQ$28,COLUMN('petroleum diesel'!AK$2),FALSE)/VLOOKUP('BIFUbC-petroleum-diesel'!$A4,'BIFUbC-petroleum-diesel'!$A$1:$AQ$27,COLUMN('BIFUbC-petroleum-diesel'!AK$1),FALSE))</f>
        <v>1</v>
      </c>
      <c r="AL4">
        <f>IF(VLOOKUP('BIFUbC-petroleum-diesel'!$A4,'BIFUbC-petroleum-diesel'!$A$1:$AQ$27,COLUMN('BIFUbC-petroleum-diesel'!AL$1),FALSE)=0,1,VLOOKUP('BIFUbC-petroleum-diesel'!$A4,'petroleum diesel'!$A$2:$AQ$28,COLUMN('petroleum diesel'!AL$2),FALSE)/VLOOKUP('BIFUbC-petroleum-diesel'!$A4,'BIFUbC-petroleum-diesel'!$A$1:$AQ$27,COLUMN('BIFUbC-petroleum-diesel'!AL$1),FALSE))</f>
        <v>1</v>
      </c>
      <c r="AM4">
        <f>IF(VLOOKUP('BIFUbC-petroleum-diesel'!$A4,'BIFUbC-petroleum-diesel'!$A$1:$AQ$27,COLUMN('BIFUbC-petroleum-diesel'!AM$1),FALSE)=0,1,VLOOKUP('BIFUbC-petroleum-diesel'!$A4,'petroleum diesel'!$A$2:$AQ$28,COLUMN('petroleum diesel'!AM$2),FALSE)/VLOOKUP('BIFUbC-petroleum-diesel'!$A4,'BIFUbC-petroleum-diesel'!$A$1:$AQ$27,COLUMN('BIFUbC-petroleum-diesel'!AM$1),FALSE))</f>
        <v>1</v>
      </c>
      <c r="AN4">
        <f>IF(VLOOKUP('BIFUbC-petroleum-diesel'!$A4,'BIFUbC-petroleum-diesel'!$A$1:$AQ$27,COLUMN('BIFUbC-petroleum-diesel'!AN$1),FALSE)=0,1,VLOOKUP('BIFUbC-petroleum-diesel'!$A4,'petroleum diesel'!$A$2:$AQ$28,COLUMN('petroleum diesel'!AN$2),FALSE)/VLOOKUP('BIFUbC-petroleum-diesel'!$A4,'BIFUbC-petroleum-diesel'!$A$1:$AQ$27,COLUMN('BIFUbC-petroleum-diesel'!AN$1),FALSE))</f>
        <v>1</v>
      </c>
      <c r="AO4">
        <f>IF(VLOOKUP('BIFUbC-petroleum-diesel'!$A4,'BIFUbC-petroleum-diesel'!$A$1:$AQ$27,COLUMN('BIFUbC-petroleum-diesel'!AO$1),FALSE)=0,1,VLOOKUP('BIFUbC-petroleum-diesel'!$A4,'petroleum diesel'!$A$2:$AQ$28,COLUMN('petroleum diesel'!AO$2),FALSE)/VLOOKUP('BIFUbC-petroleum-diesel'!$A4,'BIFUbC-petroleum-diesel'!$A$1:$AQ$27,COLUMN('BIFUbC-petroleum-diesel'!AO$1),FALSE))</f>
        <v>1</v>
      </c>
      <c r="AP4">
        <f>IF(VLOOKUP('BIFUbC-petroleum-diesel'!$A4,'BIFUbC-petroleum-diesel'!$A$1:$AQ$27,COLUMN('BIFUbC-petroleum-diesel'!AP$1),FALSE)=0,1,VLOOKUP('BIFUbC-petroleum-diesel'!$A4,'petroleum diesel'!$A$2:$AQ$28,COLUMN('petroleum diesel'!AP$2),FALSE)/VLOOKUP('BIFUbC-petroleum-diesel'!$A4,'BIFUbC-petroleum-diesel'!$A$1:$AQ$27,COLUMN('BIFUbC-petroleum-diesel'!AP$1),FALSE))</f>
        <v>1</v>
      </c>
      <c r="AQ4">
        <f>IF(VLOOKUP('BIFUbC-petroleum-diesel'!$A4,'BIFUbC-petroleum-diesel'!$A$1:$AQ$27,COLUMN('BIFUbC-petroleum-diesel'!AQ$1),FALSE)=0,1,VLOOKUP('BIFUbC-petroleum-diesel'!$A4,'petroleum diesel'!$A$2:$AQ$28,COLUMN('petroleum diesel'!AQ$2),FALSE)/VLOOKUP('BIFUbC-petroleum-diesel'!$A4,'BIFUbC-petroleum-diesel'!$A$1:$AQ$27,COLUMN('BIFUbC-petroleum-diesel'!AQ$1),FALSE))</f>
        <v>1</v>
      </c>
    </row>
    <row r="5" spans="1:43">
      <c r="A5" s="37" t="s">
        <v>619</v>
      </c>
      <c r="B5">
        <f>IF(VLOOKUP('BIFUbC-petroleum-diesel'!$A5,'BIFUbC-petroleum-diesel'!$A$1:$AQ$27,COLUMN('BIFUbC-petroleum-diesel'!B$1),FALSE)=0,1,VLOOKUP('BIFUbC-petroleum-diesel'!$A5,'petroleum diesel'!$A$2:$AQ$28,COLUMN('petroleum diesel'!B$2),FALSE)/VLOOKUP('BIFUbC-petroleum-diesel'!$A5,'BIFUbC-petroleum-diesel'!$A$1:$AQ$27,COLUMN('BIFUbC-petroleum-diesel'!B$1),FALSE))</f>
        <v>1</v>
      </c>
      <c r="C5">
        <f>IF(VLOOKUP('BIFUbC-petroleum-diesel'!$A5,'BIFUbC-petroleum-diesel'!$A$1:$AQ$27,COLUMN('BIFUbC-petroleum-diesel'!C$1),FALSE)=0,1,VLOOKUP('BIFUbC-petroleum-diesel'!$A5,'petroleum diesel'!$A$2:$AQ$28,COLUMN('petroleum diesel'!C$2),FALSE)/VLOOKUP('BIFUbC-petroleum-diesel'!$A5,'BIFUbC-petroleum-diesel'!$A$1:$AQ$27,COLUMN('BIFUbC-petroleum-diesel'!C$1),FALSE))</f>
        <v>1</v>
      </c>
      <c r="D5">
        <f>IF(VLOOKUP('BIFUbC-petroleum-diesel'!$A5,'BIFUbC-petroleum-diesel'!$A$1:$AQ$27,COLUMN('BIFUbC-petroleum-diesel'!D$1),FALSE)=0,1,VLOOKUP('BIFUbC-petroleum-diesel'!$A5,'petroleum diesel'!$A$2:$AQ$28,COLUMN('petroleum diesel'!D$2),FALSE)/VLOOKUP('BIFUbC-petroleum-diesel'!$A5,'BIFUbC-petroleum-diesel'!$A$1:$AQ$27,COLUMN('BIFUbC-petroleum-diesel'!D$1),FALSE))</f>
        <v>1</v>
      </c>
      <c r="E5">
        <f>IF(VLOOKUP('BIFUbC-petroleum-diesel'!$A5,'BIFUbC-petroleum-diesel'!$A$1:$AQ$27,COLUMN('BIFUbC-petroleum-diesel'!E$1),FALSE)=0,1,VLOOKUP('BIFUbC-petroleum-diesel'!$A5,'petroleum diesel'!$A$2:$AQ$28,COLUMN('petroleum diesel'!E$2),FALSE)/VLOOKUP('BIFUbC-petroleum-diesel'!$A5,'BIFUbC-petroleum-diesel'!$A$1:$AQ$27,COLUMN('BIFUbC-petroleum-diesel'!E$1),FALSE))</f>
        <v>1</v>
      </c>
      <c r="F5">
        <f>IF(VLOOKUP('BIFUbC-petroleum-diesel'!$A5,'BIFUbC-petroleum-diesel'!$A$1:$AQ$27,COLUMN('BIFUbC-petroleum-diesel'!F$1),FALSE)=0,1,VLOOKUP('BIFUbC-petroleum-diesel'!$A5,'petroleum diesel'!$A$2:$AQ$28,COLUMN('petroleum diesel'!F$2),FALSE)/VLOOKUP('BIFUbC-petroleum-diesel'!$A5,'BIFUbC-petroleum-diesel'!$A$1:$AQ$27,COLUMN('BIFUbC-petroleum-diesel'!F$1),FALSE))</f>
        <v>1</v>
      </c>
      <c r="G5">
        <f>IF(VLOOKUP('BIFUbC-petroleum-diesel'!$A5,'BIFUbC-petroleum-diesel'!$A$1:$AQ$27,COLUMN('BIFUbC-petroleum-diesel'!G$1),FALSE)=0,1,VLOOKUP('BIFUbC-petroleum-diesel'!$A5,'petroleum diesel'!$A$2:$AQ$28,COLUMN('petroleum diesel'!G$2),FALSE)/VLOOKUP('BIFUbC-petroleum-diesel'!$A5,'BIFUbC-petroleum-diesel'!$A$1:$AQ$27,COLUMN('BIFUbC-petroleum-diesel'!G$1),FALSE))</f>
        <v>1</v>
      </c>
      <c r="H5">
        <f>IF(VLOOKUP('BIFUbC-petroleum-diesel'!$A5,'BIFUbC-petroleum-diesel'!$A$1:$AQ$27,COLUMN('BIFUbC-petroleum-diesel'!H$1),FALSE)=0,1,VLOOKUP('BIFUbC-petroleum-diesel'!$A5,'petroleum diesel'!$A$2:$AQ$28,COLUMN('petroleum diesel'!H$2),FALSE)/VLOOKUP('BIFUbC-petroleum-diesel'!$A5,'BIFUbC-petroleum-diesel'!$A$1:$AQ$27,COLUMN('BIFUbC-petroleum-diesel'!H$1),FALSE))</f>
        <v>1</v>
      </c>
      <c r="I5">
        <f>IF(VLOOKUP('BIFUbC-petroleum-diesel'!$A5,'BIFUbC-petroleum-diesel'!$A$1:$AQ$27,COLUMN('BIFUbC-petroleum-diesel'!I$1),FALSE)=0,1,VLOOKUP('BIFUbC-petroleum-diesel'!$A5,'petroleum diesel'!$A$2:$AQ$28,COLUMN('petroleum diesel'!I$2),FALSE)/VLOOKUP('BIFUbC-petroleum-diesel'!$A5,'BIFUbC-petroleum-diesel'!$A$1:$AQ$27,COLUMN('BIFUbC-petroleum-diesel'!I$1),FALSE))</f>
        <v>1</v>
      </c>
      <c r="J5">
        <f>IF(VLOOKUP('BIFUbC-petroleum-diesel'!$A5,'BIFUbC-petroleum-diesel'!$A$1:$AQ$27,COLUMN('BIFUbC-petroleum-diesel'!J$1),FALSE)=0,1,VLOOKUP('BIFUbC-petroleum-diesel'!$A5,'petroleum diesel'!$A$2:$AQ$28,COLUMN('petroleum diesel'!J$2),FALSE)/VLOOKUP('BIFUbC-petroleum-diesel'!$A5,'BIFUbC-petroleum-diesel'!$A$1:$AQ$27,COLUMN('BIFUbC-petroleum-diesel'!J$1),FALSE))</f>
        <v>1</v>
      </c>
      <c r="K5">
        <f>IF(VLOOKUP('BIFUbC-petroleum-diesel'!$A5,'BIFUbC-petroleum-diesel'!$A$1:$AQ$27,COLUMN('BIFUbC-petroleum-diesel'!K$1),FALSE)=0,1,VLOOKUP('BIFUbC-petroleum-diesel'!$A5,'petroleum diesel'!$A$2:$AQ$28,COLUMN('petroleum diesel'!K$2),FALSE)/VLOOKUP('BIFUbC-petroleum-diesel'!$A5,'BIFUbC-petroleum-diesel'!$A$1:$AQ$27,COLUMN('BIFUbC-petroleum-diesel'!K$1),FALSE))</f>
        <v>1</v>
      </c>
      <c r="L5">
        <f>IF(VLOOKUP('BIFUbC-petroleum-diesel'!$A5,'BIFUbC-petroleum-diesel'!$A$1:$AQ$27,COLUMN('BIFUbC-petroleum-diesel'!L$1),FALSE)=0,1,VLOOKUP('BIFUbC-petroleum-diesel'!$A5,'petroleum diesel'!$A$2:$AQ$28,COLUMN('petroleum diesel'!L$2),FALSE)/VLOOKUP('BIFUbC-petroleum-diesel'!$A5,'BIFUbC-petroleum-diesel'!$A$1:$AQ$27,COLUMN('BIFUbC-petroleum-diesel'!L$1),FALSE))</f>
        <v>1</v>
      </c>
      <c r="M5">
        <f>IF(VLOOKUP('BIFUbC-petroleum-diesel'!$A5,'BIFUbC-petroleum-diesel'!$A$1:$AQ$27,COLUMN('BIFUbC-petroleum-diesel'!M$1),FALSE)=0,1,VLOOKUP('BIFUbC-petroleum-diesel'!$A5,'petroleum diesel'!$A$2:$AQ$28,COLUMN('petroleum diesel'!M$2),FALSE)/VLOOKUP('BIFUbC-petroleum-diesel'!$A5,'BIFUbC-petroleum-diesel'!$A$1:$AQ$27,COLUMN('BIFUbC-petroleum-diesel'!M$1),FALSE))</f>
        <v>1</v>
      </c>
      <c r="N5">
        <f>IF(VLOOKUP('BIFUbC-petroleum-diesel'!$A5,'BIFUbC-petroleum-diesel'!$A$1:$AQ$27,COLUMN('BIFUbC-petroleum-diesel'!N$1),FALSE)=0,1,VLOOKUP('BIFUbC-petroleum-diesel'!$A5,'petroleum diesel'!$A$2:$AQ$28,COLUMN('petroleum diesel'!N$2),FALSE)/VLOOKUP('BIFUbC-petroleum-diesel'!$A5,'BIFUbC-petroleum-diesel'!$A$1:$AQ$27,COLUMN('BIFUbC-petroleum-diesel'!N$1),FALSE))</f>
        <v>1</v>
      </c>
      <c r="O5">
        <f>IF(VLOOKUP('BIFUbC-petroleum-diesel'!$A5,'BIFUbC-petroleum-diesel'!$A$1:$AQ$27,COLUMN('BIFUbC-petroleum-diesel'!O$1),FALSE)=0,1,VLOOKUP('BIFUbC-petroleum-diesel'!$A5,'petroleum diesel'!$A$2:$AQ$28,COLUMN('petroleum diesel'!O$2),FALSE)/VLOOKUP('BIFUbC-petroleum-diesel'!$A5,'BIFUbC-petroleum-diesel'!$A$1:$AQ$27,COLUMN('BIFUbC-petroleum-diesel'!O$1),FALSE))</f>
        <v>1</v>
      </c>
      <c r="P5">
        <f>IF(VLOOKUP('BIFUbC-petroleum-diesel'!$A5,'BIFUbC-petroleum-diesel'!$A$1:$AQ$27,COLUMN('BIFUbC-petroleum-diesel'!P$1),FALSE)=0,1,VLOOKUP('BIFUbC-petroleum-diesel'!$A5,'petroleum diesel'!$A$2:$AQ$28,COLUMN('petroleum diesel'!P$2),FALSE)/VLOOKUP('BIFUbC-petroleum-diesel'!$A5,'BIFUbC-petroleum-diesel'!$A$1:$AQ$27,COLUMN('BIFUbC-petroleum-diesel'!P$1),FALSE))</f>
        <v>1</v>
      </c>
      <c r="Q5">
        <f>IF(VLOOKUP('BIFUbC-petroleum-diesel'!$A5,'BIFUbC-petroleum-diesel'!$A$1:$AQ$27,COLUMN('BIFUbC-petroleum-diesel'!Q$1),FALSE)=0,1,VLOOKUP('BIFUbC-petroleum-diesel'!$A5,'petroleum diesel'!$A$2:$AQ$28,COLUMN('petroleum diesel'!Q$2),FALSE)/VLOOKUP('BIFUbC-petroleum-diesel'!$A5,'BIFUbC-petroleum-diesel'!$A$1:$AQ$27,COLUMN('BIFUbC-petroleum-diesel'!Q$1),FALSE))</f>
        <v>1</v>
      </c>
      <c r="R5">
        <f>IF(VLOOKUP('BIFUbC-petroleum-diesel'!$A5,'BIFUbC-petroleum-diesel'!$A$1:$AQ$27,COLUMN('BIFUbC-petroleum-diesel'!R$1),FALSE)=0,1,VLOOKUP('BIFUbC-petroleum-diesel'!$A5,'petroleum diesel'!$A$2:$AQ$28,COLUMN('petroleum diesel'!R$2),FALSE)/VLOOKUP('BIFUbC-petroleum-diesel'!$A5,'BIFUbC-petroleum-diesel'!$A$1:$AQ$27,COLUMN('BIFUbC-petroleum-diesel'!R$1),FALSE))</f>
        <v>1</v>
      </c>
      <c r="S5">
        <f>IF(VLOOKUP('BIFUbC-petroleum-diesel'!$A5,'BIFUbC-petroleum-diesel'!$A$1:$AQ$27,COLUMN('BIFUbC-petroleum-diesel'!S$1),FALSE)=0,1,VLOOKUP('BIFUbC-petroleum-diesel'!$A5,'petroleum diesel'!$A$2:$AQ$28,COLUMN('petroleum diesel'!S$2),FALSE)/VLOOKUP('BIFUbC-petroleum-diesel'!$A5,'BIFUbC-petroleum-diesel'!$A$1:$AQ$27,COLUMN('BIFUbC-petroleum-diesel'!S$1),FALSE))</f>
        <v>1</v>
      </c>
      <c r="T5">
        <f>IF(VLOOKUP('BIFUbC-petroleum-diesel'!$A5,'BIFUbC-petroleum-diesel'!$A$1:$AQ$27,COLUMN('BIFUbC-petroleum-diesel'!T$1),FALSE)=0,1,VLOOKUP('BIFUbC-petroleum-diesel'!$A5,'petroleum diesel'!$A$2:$AQ$28,COLUMN('petroleum diesel'!T$2),FALSE)/VLOOKUP('BIFUbC-petroleum-diesel'!$A5,'BIFUbC-petroleum-diesel'!$A$1:$AQ$27,COLUMN('BIFUbC-petroleum-diesel'!T$1),FALSE))</f>
        <v>1</v>
      </c>
      <c r="U5">
        <f>IF(VLOOKUP('BIFUbC-petroleum-diesel'!$A5,'BIFUbC-petroleum-diesel'!$A$1:$AQ$27,COLUMN('BIFUbC-petroleum-diesel'!U$1),FALSE)=0,1,VLOOKUP('BIFUbC-petroleum-diesel'!$A5,'petroleum diesel'!$A$2:$AQ$28,COLUMN('petroleum diesel'!U$2),FALSE)/VLOOKUP('BIFUbC-petroleum-diesel'!$A5,'BIFUbC-petroleum-diesel'!$A$1:$AQ$27,COLUMN('BIFUbC-petroleum-diesel'!U$1),FALSE))</f>
        <v>1</v>
      </c>
      <c r="V5">
        <f>IF(VLOOKUP('BIFUbC-petroleum-diesel'!$A5,'BIFUbC-petroleum-diesel'!$A$1:$AQ$27,COLUMN('BIFUbC-petroleum-diesel'!V$1),FALSE)=0,1,VLOOKUP('BIFUbC-petroleum-diesel'!$A5,'petroleum diesel'!$A$2:$AQ$28,COLUMN('petroleum diesel'!V$2),FALSE)/VLOOKUP('BIFUbC-petroleum-diesel'!$A5,'BIFUbC-petroleum-diesel'!$A$1:$AQ$27,COLUMN('BIFUbC-petroleum-diesel'!V$1),FALSE))</f>
        <v>1</v>
      </c>
      <c r="W5">
        <f>IF(VLOOKUP('BIFUbC-petroleum-diesel'!$A5,'BIFUbC-petroleum-diesel'!$A$1:$AQ$27,COLUMN('BIFUbC-petroleum-diesel'!W$1),FALSE)=0,1,VLOOKUP('BIFUbC-petroleum-diesel'!$A5,'petroleum diesel'!$A$2:$AQ$28,COLUMN('petroleum diesel'!W$2),FALSE)/VLOOKUP('BIFUbC-petroleum-diesel'!$A5,'BIFUbC-petroleum-diesel'!$A$1:$AQ$27,COLUMN('BIFUbC-petroleum-diesel'!W$1),FALSE))</f>
        <v>1</v>
      </c>
      <c r="X5">
        <f>IF(VLOOKUP('BIFUbC-petroleum-diesel'!$A5,'BIFUbC-petroleum-diesel'!$A$1:$AQ$27,COLUMN('BIFUbC-petroleum-diesel'!X$1),FALSE)=0,1,VLOOKUP('BIFUbC-petroleum-diesel'!$A5,'petroleum diesel'!$A$2:$AQ$28,COLUMN('petroleum diesel'!X$2),FALSE)/VLOOKUP('BIFUbC-petroleum-diesel'!$A5,'BIFUbC-petroleum-diesel'!$A$1:$AQ$27,COLUMN('BIFUbC-petroleum-diesel'!X$1),FALSE))</f>
        <v>1</v>
      </c>
      <c r="Y5">
        <f>IF(VLOOKUP('BIFUbC-petroleum-diesel'!$A5,'BIFUbC-petroleum-diesel'!$A$1:$AQ$27,COLUMN('BIFUbC-petroleum-diesel'!Y$1),FALSE)=0,1,VLOOKUP('BIFUbC-petroleum-diesel'!$A5,'petroleum diesel'!$A$2:$AQ$28,COLUMN('petroleum diesel'!Y$2),FALSE)/VLOOKUP('BIFUbC-petroleum-diesel'!$A5,'BIFUbC-petroleum-diesel'!$A$1:$AQ$27,COLUMN('BIFUbC-petroleum-diesel'!Y$1),FALSE))</f>
        <v>1</v>
      </c>
      <c r="Z5">
        <f>IF(VLOOKUP('BIFUbC-petroleum-diesel'!$A5,'BIFUbC-petroleum-diesel'!$A$1:$AQ$27,COLUMN('BIFUbC-petroleum-diesel'!Z$1),FALSE)=0,1,VLOOKUP('BIFUbC-petroleum-diesel'!$A5,'petroleum diesel'!$A$2:$AQ$28,COLUMN('petroleum diesel'!Z$2),FALSE)/VLOOKUP('BIFUbC-petroleum-diesel'!$A5,'BIFUbC-petroleum-diesel'!$A$1:$AQ$27,COLUMN('BIFUbC-petroleum-diesel'!Z$1),FALSE))</f>
        <v>1</v>
      </c>
      <c r="AA5">
        <f>IF(VLOOKUP('BIFUbC-petroleum-diesel'!$A5,'BIFUbC-petroleum-diesel'!$A$1:$AQ$27,COLUMN('BIFUbC-petroleum-diesel'!AA$1),FALSE)=0,1,VLOOKUP('BIFUbC-petroleum-diesel'!$A5,'petroleum diesel'!$A$2:$AQ$28,COLUMN('petroleum diesel'!AA$2),FALSE)/VLOOKUP('BIFUbC-petroleum-diesel'!$A5,'BIFUbC-petroleum-diesel'!$A$1:$AQ$27,COLUMN('BIFUbC-petroleum-diesel'!AA$1),FALSE))</f>
        <v>1</v>
      </c>
      <c r="AB5">
        <f>IF(VLOOKUP('BIFUbC-petroleum-diesel'!$A5,'BIFUbC-petroleum-diesel'!$A$1:$AQ$27,COLUMN('BIFUbC-petroleum-diesel'!AB$1),FALSE)=0,1,VLOOKUP('BIFUbC-petroleum-diesel'!$A5,'petroleum diesel'!$A$2:$AQ$28,COLUMN('petroleum diesel'!AB$2),FALSE)/VLOOKUP('BIFUbC-petroleum-diesel'!$A5,'BIFUbC-petroleum-diesel'!$A$1:$AQ$27,COLUMN('BIFUbC-petroleum-diesel'!AB$1),FALSE))</f>
        <v>1</v>
      </c>
      <c r="AC5">
        <f>IF(VLOOKUP('BIFUbC-petroleum-diesel'!$A5,'BIFUbC-petroleum-diesel'!$A$1:$AQ$27,COLUMN('BIFUbC-petroleum-diesel'!AC$1),FALSE)=0,1,VLOOKUP('BIFUbC-petroleum-diesel'!$A5,'petroleum diesel'!$A$2:$AQ$28,COLUMN('petroleum diesel'!AC$2),FALSE)/VLOOKUP('BIFUbC-petroleum-diesel'!$A5,'BIFUbC-petroleum-diesel'!$A$1:$AQ$27,COLUMN('BIFUbC-petroleum-diesel'!AC$1),FALSE))</f>
        <v>1</v>
      </c>
      <c r="AD5">
        <f>IF(VLOOKUP('BIFUbC-petroleum-diesel'!$A5,'BIFUbC-petroleum-diesel'!$A$1:$AQ$27,COLUMN('BIFUbC-petroleum-diesel'!AD$1),FALSE)=0,1,VLOOKUP('BIFUbC-petroleum-diesel'!$A5,'petroleum diesel'!$A$2:$AQ$28,COLUMN('petroleum diesel'!AD$2),FALSE)/VLOOKUP('BIFUbC-petroleum-diesel'!$A5,'BIFUbC-petroleum-diesel'!$A$1:$AQ$27,COLUMN('BIFUbC-petroleum-diesel'!AD$1),FALSE))</f>
        <v>1</v>
      </c>
      <c r="AE5">
        <f>IF(VLOOKUP('BIFUbC-petroleum-diesel'!$A5,'BIFUbC-petroleum-diesel'!$A$1:$AQ$27,COLUMN('BIFUbC-petroleum-diesel'!AE$1),FALSE)=0,1,VLOOKUP('BIFUbC-petroleum-diesel'!$A5,'petroleum diesel'!$A$2:$AQ$28,COLUMN('petroleum diesel'!AE$2),FALSE)/VLOOKUP('BIFUbC-petroleum-diesel'!$A5,'BIFUbC-petroleum-diesel'!$A$1:$AQ$27,COLUMN('BIFUbC-petroleum-diesel'!AE$1),FALSE))</f>
        <v>1</v>
      </c>
      <c r="AF5">
        <f>IF(VLOOKUP('BIFUbC-petroleum-diesel'!$A5,'BIFUbC-petroleum-diesel'!$A$1:$AQ$27,COLUMN('BIFUbC-petroleum-diesel'!AF$1),FALSE)=0,1,VLOOKUP('BIFUbC-petroleum-diesel'!$A5,'petroleum diesel'!$A$2:$AQ$28,COLUMN('petroleum diesel'!AF$2),FALSE)/VLOOKUP('BIFUbC-petroleum-diesel'!$A5,'BIFUbC-petroleum-diesel'!$A$1:$AQ$27,COLUMN('BIFUbC-petroleum-diesel'!AF$1),FALSE))</f>
        <v>1</v>
      </c>
      <c r="AG5">
        <f>IF(VLOOKUP('BIFUbC-petroleum-diesel'!$A5,'BIFUbC-petroleum-diesel'!$A$1:$AQ$27,COLUMN('BIFUbC-petroleum-diesel'!AG$1),FALSE)=0,1,VLOOKUP('BIFUbC-petroleum-diesel'!$A5,'petroleum diesel'!$A$2:$AQ$28,COLUMN('petroleum diesel'!AG$2),FALSE)/VLOOKUP('BIFUbC-petroleum-diesel'!$A5,'BIFUbC-petroleum-diesel'!$A$1:$AQ$27,COLUMN('BIFUbC-petroleum-diesel'!AG$1),FALSE))</f>
        <v>1</v>
      </c>
      <c r="AH5">
        <f>IF(VLOOKUP('BIFUbC-petroleum-diesel'!$A5,'BIFUbC-petroleum-diesel'!$A$1:$AQ$27,COLUMN('BIFUbC-petroleum-diesel'!AH$1),FALSE)=0,1,VLOOKUP('BIFUbC-petroleum-diesel'!$A5,'petroleum diesel'!$A$2:$AQ$28,COLUMN('petroleum diesel'!AH$2),FALSE)/VLOOKUP('BIFUbC-petroleum-diesel'!$A5,'BIFUbC-petroleum-diesel'!$A$1:$AQ$27,COLUMN('BIFUbC-petroleum-diesel'!AH$1),FALSE))</f>
        <v>1</v>
      </c>
      <c r="AI5">
        <f>IF(VLOOKUP('BIFUbC-petroleum-diesel'!$A5,'BIFUbC-petroleum-diesel'!$A$1:$AQ$27,COLUMN('BIFUbC-petroleum-diesel'!AI$1),FALSE)=0,1,VLOOKUP('BIFUbC-petroleum-diesel'!$A5,'petroleum diesel'!$A$2:$AQ$28,COLUMN('petroleum diesel'!AI$2),FALSE)/VLOOKUP('BIFUbC-petroleum-diesel'!$A5,'BIFUbC-petroleum-diesel'!$A$1:$AQ$27,COLUMN('BIFUbC-petroleum-diesel'!AI$1),FALSE))</f>
        <v>1</v>
      </c>
      <c r="AJ5">
        <f>IF(VLOOKUP('BIFUbC-petroleum-diesel'!$A5,'BIFUbC-petroleum-diesel'!$A$1:$AQ$27,COLUMN('BIFUbC-petroleum-diesel'!AJ$1),FALSE)=0,1,VLOOKUP('BIFUbC-petroleum-diesel'!$A5,'petroleum diesel'!$A$2:$AQ$28,COLUMN('petroleum diesel'!AJ$2),FALSE)/VLOOKUP('BIFUbC-petroleum-diesel'!$A5,'BIFUbC-petroleum-diesel'!$A$1:$AQ$27,COLUMN('BIFUbC-petroleum-diesel'!AJ$1),FALSE))</f>
        <v>1</v>
      </c>
      <c r="AK5">
        <f>IF(VLOOKUP('BIFUbC-petroleum-diesel'!$A5,'BIFUbC-petroleum-diesel'!$A$1:$AQ$27,COLUMN('BIFUbC-petroleum-diesel'!AK$1),FALSE)=0,1,VLOOKUP('BIFUbC-petroleum-diesel'!$A5,'petroleum diesel'!$A$2:$AQ$28,COLUMN('petroleum diesel'!AK$2),FALSE)/VLOOKUP('BIFUbC-petroleum-diesel'!$A5,'BIFUbC-petroleum-diesel'!$A$1:$AQ$27,COLUMN('BIFUbC-petroleum-diesel'!AK$1),FALSE))</f>
        <v>1</v>
      </c>
      <c r="AL5">
        <f>IF(VLOOKUP('BIFUbC-petroleum-diesel'!$A5,'BIFUbC-petroleum-diesel'!$A$1:$AQ$27,COLUMN('BIFUbC-petroleum-diesel'!AL$1),FALSE)=0,1,VLOOKUP('BIFUbC-petroleum-diesel'!$A5,'petroleum diesel'!$A$2:$AQ$28,COLUMN('petroleum diesel'!AL$2),FALSE)/VLOOKUP('BIFUbC-petroleum-diesel'!$A5,'BIFUbC-petroleum-diesel'!$A$1:$AQ$27,COLUMN('BIFUbC-petroleum-diesel'!AL$1),FALSE))</f>
        <v>1</v>
      </c>
      <c r="AM5">
        <f>IF(VLOOKUP('BIFUbC-petroleum-diesel'!$A5,'BIFUbC-petroleum-diesel'!$A$1:$AQ$27,COLUMN('BIFUbC-petroleum-diesel'!AM$1),FALSE)=0,1,VLOOKUP('BIFUbC-petroleum-diesel'!$A5,'petroleum diesel'!$A$2:$AQ$28,COLUMN('petroleum diesel'!AM$2),FALSE)/VLOOKUP('BIFUbC-petroleum-diesel'!$A5,'BIFUbC-petroleum-diesel'!$A$1:$AQ$27,COLUMN('BIFUbC-petroleum-diesel'!AM$1),FALSE))</f>
        <v>1</v>
      </c>
      <c r="AN5">
        <f>IF(VLOOKUP('BIFUbC-petroleum-diesel'!$A5,'BIFUbC-petroleum-diesel'!$A$1:$AQ$27,COLUMN('BIFUbC-petroleum-diesel'!AN$1),FALSE)=0,1,VLOOKUP('BIFUbC-petroleum-diesel'!$A5,'petroleum diesel'!$A$2:$AQ$28,COLUMN('petroleum diesel'!AN$2),FALSE)/VLOOKUP('BIFUbC-petroleum-diesel'!$A5,'BIFUbC-petroleum-diesel'!$A$1:$AQ$27,COLUMN('BIFUbC-petroleum-diesel'!AN$1),FALSE))</f>
        <v>1</v>
      </c>
      <c r="AO5">
        <f>IF(VLOOKUP('BIFUbC-petroleum-diesel'!$A5,'BIFUbC-petroleum-diesel'!$A$1:$AQ$27,COLUMN('BIFUbC-petroleum-diesel'!AO$1),FALSE)=0,1,VLOOKUP('BIFUbC-petroleum-diesel'!$A5,'petroleum diesel'!$A$2:$AQ$28,COLUMN('petroleum diesel'!AO$2),FALSE)/VLOOKUP('BIFUbC-petroleum-diesel'!$A5,'BIFUbC-petroleum-diesel'!$A$1:$AQ$27,COLUMN('BIFUbC-petroleum-diesel'!AO$1),FALSE))</f>
        <v>1</v>
      </c>
      <c r="AP5">
        <f>IF(VLOOKUP('BIFUbC-petroleum-diesel'!$A5,'BIFUbC-petroleum-diesel'!$A$1:$AQ$27,COLUMN('BIFUbC-petroleum-diesel'!AP$1),FALSE)=0,1,VLOOKUP('BIFUbC-petroleum-diesel'!$A5,'petroleum diesel'!$A$2:$AQ$28,COLUMN('petroleum diesel'!AP$2),FALSE)/VLOOKUP('BIFUbC-petroleum-diesel'!$A5,'BIFUbC-petroleum-diesel'!$A$1:$AQ$27,COLUMN('BIFUbC-petroleum-diesel'!AP$1),FALSE))</f>
        <v>1</v>
      </c>
      <c r="AQ5">
        <f>IF(VLOOKUP('BIFUbC-petroleum-diesel'!$A5,'BIFUbC-petroleum-diesel'!$A$1:$AQ$27,COLUMN('BIFUbC-petroleum-diesel'!AQ$1),FALSE)=0,1,VLOOKUP('BIFUbC-petroleum-diesel'!$A5,'petroleum diesel'!$A$2:$AQ$28,COLUMN('petroleum diesel'!AQ$2),FALSE)/VLOOKUP('BIFUbC-petroleum-diesel'!$A5,'BIFUbC-petroleum-diesel'!$A$1:$AQ$27,COLUMN('BIFUbC-petroleum-diesel'!AQ$1),FALSE))</f>
        <v>1</v>
      </c>
    </row>
    <row r="6" spans="1:43">
      <c r="A6" s="37" t="s">
        <v>620</v>
      </c>
      <c r="B6">
        <f>IF(VLOOKUP('BIFUbC-petroleum-diesel'!$A6,'BIFUbC-petroleum-diesel'!$A$1:$AQ$27,COLUMN('BIFUbC-petroleum-diesel'!B$1),FALSE)=0,1,VLOOKUP('BIFUbC-petroleum-diesel'!$A6,'petroleum diesel'!$A$2:$AQ$28,COLUMN('petroleum diesel'!B$2),FALSE)/VLOOKUP('BIFUbC-petroleum-diesel'!$A6,'BIFUbC-petroleum-diesel'!$A$1:$AQ$27,COLUMN('BIFUbC-petroleum-diesel'!B$1),FALSE))</f>
        <v>1</v>
      </c>
      <c r="C6">
        <f>IF(VLOOKUP('BIFUbC-petroleum-diesel'!$A6,'BIFUbC-petroleum-diesel'!$A$1:$AQ$27,COLUMN('BIFUbC-petroleum-diesel'!C$1),FALSE)=0,1,VLOOKUP('BIFUbC-petroleum-diesel'!$A6,'petroleum diesel'!$A$2:$AQ$28,COLUMN('petroleum diesel'!C$2),FALSE)/VLOOKUP('BIFUbC-petroleum-diesel'!$A6,'BIFUbC-petroleum-diesel'!$A$1:$AQ$27,COLUMN('BIFUbC-petroleum-diesel'!C$1),FALSE))</f>
        <v>1</v>
      </c>
      <c r="D6">
        <f>IF(VLOOKUP('BIFUbC-petroleum-diesel'!$A6,'BIFUbC-petroleum-diesel'!$A$1:$AQ$27,COLUMN('BIFUbC-petroleum-diesel'!D$1),FALSE)=0,1,VLOOKUP('BIFUbC-petroleum-diesel'!$A6,'petroleum diesel'!$A$2:$AQ$28,COLUMN('petroleum diesel'!D$2),FALSE)/VLOOKUP('BIFUbC-petroleum-diesel'!$A6,'BIFUbC-petroleum-diesel'!$A$1:$AQ$27,COLUMN('BIFUbC-petroleum-diesel'!D$1),FALSE))</f>
        <v>1</v>
      </c>
      <c r="E6">
        <f>IF(VLOOKUP('BIFUbC-petroleum-diesel'!$A6,'BIFUbC-petroleum-diesel'!$A$1:$AQ$27,COLUMN('BIFUbC-petroleum-diesel'!E$1),FALSE)=0,1,VLOOKUP('BIFUbC-petroleum-diesel'!$A6,'petroleum diesel'!$A$2:$AQ$28,COLUMN('petroleum diesel'!E$2),FALSE)/VLOOKUP('BIFUbC-petroleum-diesel'!$A6,'BIFUbC-petroleum-diesel'!$A$1:$AQ$27,COLUMN('BIFUbC-petroleum-diesel'!E$1),FALSE))</f>
        <v>1</v>
      </c>
      <c r="F6">
        <f>IF(VLOOKUP('BIFUbC-petroleum-diesel'!$A6,'BIFUbC-petroleum-diesel'!$A$1:$AQ$27,COLUMN('BIFUbC-petroleum-diesel'!F$1),FALSE)=0,1,VLOOKUP('BIFUbC-petroleum-diesel'!$A6,'petroleum diesel'!$A$2:$AQ$28,COLUMN('petroleum diesel'!F$2),FALSE)/VLOOKUP('BIFUbC-petroleum-diesel'!$A6,'BIFUbC-petroleum-diesel'!$A$1:$AQ$27,COLUMN('BIFUbC-petroleum-diesel'!F$1),FALSE))</f>
        <v>1</v>
      </c>
      <c r="G6">
        <f>IF(VLOOKUP('BIFUbC-petroleum-diesel'!$A6,'BIFUbC-petroleum-diesel'!$A$1:$AQ$27,COLUMN('BIFUbC-petroleum-diesel'!G$1),FALSE)=0,1,VLOOKUP('BIFUbC-petroleum-diesel'!$A6,'petroleum diesel'!$A$2:$AQ$28,COLUMN('petroleum diesel'!G$2),FALSE)/VLOOKUP('BIFUbC-petroleum-diesel'!$A6,'BIFUbC-petroleum-diesel'!$A$1:$AQ$27,COLUMN('BIFUbC-petroleum-diesel'!G$1),FALSE))</f>
        <v>1</v>
      </c>
      <c r="H6">
        <f>IF(VLOOKUP('BIFUbC-petroleum-diesel'!$A6,'BIFUbC-petroleum-diesel'!$A$1:$AQ$27,COLUMN('BIFUbC-petroleum-diesel'!H$1),FALSE)=0,1,VLOOKUP('BIFUbC-petroleum-diesel'!$A6,'petroleum diesel'!$A$2:$AQ$28,COLUMN('petroleum diesel'!H$2),FALSE)/VLOOKUP('BIFUbC-petroleum-diesel'!$A6,'BIFUbC-petroleum-diesel'!$A$1:$AQ$27,COLUMN('BIFUbC-petroleum-diesel'!H$1),FALSE))</f>
        <v>1</v>
      </c>
      <c r="I6">
        <f>IF(VLOOKUP('BIFUbC-petroleum-diesel'!$A6,'BIFUbC-petroleum-diesel'!$A$1:$AQ$27,COLUMN('BIFUbC-petroleum-diesel'!I$1),FALSE)=0,1,VLOOKUP('BIFUbC-petroleum-diesel'!$A6,'petroleum diesel'!$A$2:$AQ$28,COLUMN('petroleum diesel'!I$2),FALSE)/VLOOKUP('BIFUbC-petroleum-diesel'!$A6,'BIFUbC-petroleum-diesel'!$A$1:$AQ$27,COLUMN('BIFUbC-petroleum-diesel'!I$1),FALSE))</f>
        <v>1</v>
      </c>
      <c r="J6">
        <f>IF(VLOOKUP('BIFUbC-petroleum-diesel'!$A6,'BIFUbC-petroleum-diesel'!$A$1:$AQ$27,COLUMN('BIFUbC-petroleum-diesel'!J$1),FALSE)=0,1,VLOOKUP('BIFUbC-petroleum-diesel'!$A6,'petroleum diesel'!$A$2:$AQ$28,COLUMN('petroleum diesel'!J$2),FALSE)/VLOOKUP('BIFUbC-petroleum-diesel'!$A6,'BIFUbC-petroleum-diesel'!$A$1:$AQ$27,COLUMN('BIFUbC-petroleum-diesel'!J$1),FALSE))</f>
        <v>1</v>
      </c>
      <c r="K6">
        <f>IF(VLOOKUP('BIFUbC-petroleum-diesel'!$A6,'BIFUbC-petroleum-diesel'!$A$1:$AQ$27,COLUMN('BIFUbC-petroleum-diesel'!K$1),FALSE)=0,1,VLOOKUP('BIFUbC-petroleum-diesel'!$A6,'petroleum diesel'!$A$2:$AQ$28,COLUMN('petroleum diesel'!K$2),FALSE)/VLOOKUP('BIFUbC-petroleum-diesel'!$A6,'BIFUbC-petroleum-diesel'!$A$1:$AQ$27,COLUMN('BIFUbC-petroleum-diesel'!K$1),FALSE))</f>
        <v>1</v>
      </c>
      <c r="L6">
        <f>IF(VLOOKUP('BIFUbC-petroleum-diesel'!$A6,'BIFUbC-petroleum-diesel'!$A$1:$AQ$27,COLUMN('BIFUbC-petroleum-diesel'!L$1),FALSE)=0,1,VLOOKUP('BIFUbC-petroleum-diesel'!$A6,'petroleum diesel'!$A$2:$AQ$28,COLUMN('petroleum diesel'!L$2),FALSE)/VLOOKUP('BIFUbC-petroleum-diesel'!$A6,'BIFUbC-petroleum-diesel'!$A$1:$AQ$27,COLUMN('BIFUbC-petroleum-diesel'!L$1),FALSE))</f>
        <v>1</v>
      </c>
      <c r="M6">
        <f>IF(VLOOKUP('BIFUbC-petroleum-diesel'!$A6,'BIFUbC-petroleum-diesel'!$A$1:$AQ$27,COLUMN('BIFUbC-petroleum-diesel'!M$1),FALSE)=0,1,VLOOKUP('BIFUbC-petroleum-diesel'!$A6,'petroleum diesel'!$A$2:$AQ$28,COLUMN('petroleum diesel'!M$2),FALSE)/VLOOKUP('BIFUbC-petroleum-diesel'!$A6,'BIFUbC-petroleum-diesel'!$A$1:$AQ$27,COLUMN('BIFUbC-petroleum-diesel'!M$1),FALSE))</f>
        <v>1</v>
      </c>
      <c r="N6">
        <f>IF(VLOOKUP('BIFUbC-petroleum-diesel'!$A6,'BIFUbC-petroleum-diesel'!$A$1:$AQ$27,COLUMN('BIFUbC-petroleum-diesel'!N$1),FALSE)=0,1,VLOOKUP('BIFUbC-petroleum-diesel'!$A6,'petroleum diesel'!$A$2:$AQ$28,COLUMN('petroleum diesel'!N$2),FALSE)/VLOOKUP('BIFUbC-petroleum-diesel'!$A6,'BIFUbC-petroleum-diesel'!$A$1:$AQ$27,COLUMN('BIFUbC-petroleum-diesel'!N$1),FALSE))</f>
        <v>1</v>
      </c>
      <c r="O6">
        <f>IF(VLOOKUP('BIFUbC-petroleum-diesel'!$A6,'BIFUbC-petroleum-diesel'!$A$1:$AQ$27,COLUMN('BIFUbC-petroleum-diesel'!O$1),FALSE)=0,1,VLOOKUP('BIFUbC-petroleum-diesel'!$A6,'petroleum diesel'!$A$2:$AQ$28,COLUMN('petroleum diesel'!O$2),FALSE)/VLOOKUP('BIFUbC-petroleum-diesel'!$A6,'BIFUbC-petroleum-diesel'!$A$1:$AQ$27,COLUMN('BIFUbC-petroleum-diesel'!O$1),FALSE))</f>
        <v>1</v>
      </c>
      <c r="P6">
        <f>IF(VLOOKUP('BIFUbC-petroleum-diesel'!$A6,'BIFUbC-petroleum-diesel'!$A$1:$AQ$27,COLUMN('BIFUbC-petroleum-diesel'!P$1),FALSE)=0,1,VLOOKUP('BIFUbC-petroleum-diesel'!$A6,'petroleum diesel'!$A$2:$AQ$28,COLUMN('petroleum diesel'!P$2),FALSE)/VLOOKUP('BIFUbC-petroleum-diesel'!$A6,'BIFUbC-petroleum-diesel'!$A$1:$AQ$27,COLUMN('BIFUbC-petroleum-diesel'!P$1),FALSE))</f>
        <v>1</v>
      </c>
      <c r="Q6">
        <f>IF(VLOOKUP('BIFUbC-petroleum-diesel'!$A6,'BIFUbC-petroleum-diesel'!$A$1:$AQ$27,COLUMN('BIFUbC-petroleum-diesel'!Q$1),FALSE)=0,1,VLOOKUP('BIFUbC-petroleum-diesel'!$A6,'petroleum diesel'!$A$2:$AQ$28,COLUMN('petroleum diesel'!Q$2),FALSE)/VLOOKUP('BIFUbC-petroleum-diesel'!$A6,'BIFUbC-petroleum-diesel'!$A$1:$AQ$27,COLUMN('BIFUbC-petroleum-diesel'!Q$1),FALSE))</f>
        <v>1</v>
      </c>
      <c r="R6">
        <f>IF(VLOOKUP('BIFUbC-petroleum-diesel'!$A6,'BIFUbC-petroleum-diesel'!$A$1:$AQ$27,COLUMN('BIFUbC-petroleum-diesel'!R$1),FALSE)=0,1,VLOOKUP('BIFUbC-petroleum-diesel'!$A6,'petroleum diesel'!$A$2:$AQ$28,COLUMN('petroleum diesel'!R$2),FALSE)/VLOOKUP('BIFUbC-petroleum-diesel'!$A6,'BIFUbC-petroleum-diesel'!$A$1:$AQ$27,COLUMN('BIFUbC-petroleum-diesel'!R$1),FALSE))</f>
        <v>1</v>
      </c>
      <c r="S6">
        <f>IF(VLOOKUP('BIFUbC-petroleum-diesel'!$A6,'BIFUbC-petroleum-diesel'!$A$1:$AQ$27,COLUMN('BIFUbC-petroleum-diesel'!S$1),FALSE)=0,1,VLOOKUP('BIFUbC-petroleum-diesel'!$A6,'petroleum diesel'!$A$2:$AQ$28,COLUMN('petroleum diesel'!S$2),FALSE)/VLOOKUP('BIFUbC-petroleum-diesel'!$A6,'BIFUbC-petroleum-diesel'!$A$1:$AQ$27,COLUMN('BIFUbC-petroleum-diesel'!S$1),FALSE))</f>
        <v>1</v>
      </c>
      <c r="T6">
        <f>IF(VLOOKUP('BIFUbC-petroleum-diesel'!$A6,'BIFUbC-petroleum-diesel'!$A$1:$AQ$27,COLUMN('BIFUbC-petroleum-diesel'!T$1),FALSE)=0,1,VLOOKUP('BIFUbC-petroleum-diesel'!$A6,'petroleum diesel'!$A$2:$AQ$28,COLUMN('petroleum diesel'!T$2),FALSE)/VLOOKUP('BIFUbC-petroleum-diesel'!$A6,'BIFUbC-petroleum-diesel'!$A$1:$AQ$27,COLUMN('BIFUbC-petroleum-diesel'!T$1),FALSE))</f>
        <v>1</v>
      </c>
      <c r="U6">
        <f>IF(VLOOKUP('BIFUbC-petroleum-diesel'!$A6,'BIFUbC-petroleum-diesel'!$A$1:$AQ$27,COLUMN('BIFUbC-petroleum-diesel'!U$1),FALSE)=0,1,VLOOKUP('BIFUbC-petroleum-diesel'!$A6,'petroleum diesel'!$A$2:$AQ$28,COLUMN('petroleum diesel'!U$2),FALSE)/VLOOKUP('BIFUbC-petroleum-diesel'!$A6,'BIFUbC-petroleum-diesel'!$A$1:$AQ$27,COLUMN('BIFUbC-petroleum-diesel'!U$1),FALSE))</f>
        <v>1</v>
      </c>
      <c r="V6">
        <f>IF(VLOOKUP('BIFUbC-petroleum-diesel'!$A6,'BIFUbC-petroleum-diesel'!$A$1:$AQ$27,COLUMN('BIFUbC-petroleum-diesel'!V$1),FALSE)=0,1,VLOOKUP('BIFUbC-petroleum-diesel'!$A6,'petroleum diesel'!$A$2:$AQ$28,COLUMN('petroleum diesel'!V$2),FALSE)/VLOOKUP('BIFUbC-petroleum-diesel'!$A6,'BIFUbC-petroleum-diesel'!$A$1:$AQ$27,COLUMN('BIFUbC-petroleum-diesel'!V$1),FALSE))</f>
        <v>1</v>
      </c>
      <c r="W6">
        <f>IF(VLOOKUP('BIFUbC-petroleum-diesel'!$A6,'BIFUbC-petroleum-diesel'!$A$1:$AQ$27,COLUMN('BIFUbC-petroleum-diesel'!W$1),FALSE)=0,1,VLOOKUP('BIFUbC-petroleum-diesel'!$A6,'petroleum diesel'!$A$2:$AQ$28,COLUMN('petroleum diesel'!W$2),FALSE)/VLOOKUP('BIFUbC-petroleum-diesel'!$A6,'BIFUbC-petroleum-diesel'!$A$1:$AQ$27,COLUMN('BIFUbC-petroleum-diesel'!W$1),FALSE))</f>
        <v>1</v>
      </c>
      <c r="X6">
        <f>IF(VLOOKUP('BIFUbC-petroleum-diesel'!$A6,'BIFUbC-petroleum-diesel'!$A$1:$AQ$27,COLUMN('BIFUbC-petroleum-diesel'!X$1),FALSE)=0,1,VLOOKUP('BIFUbC-petroleum-diesel'!$A6,'petroleum diesel'!$A$2:$AQ$28,COLUMN('petroleum diesel'!X$2),FALSE)/VLOOKUP('BIFUbC-petroleum-diesel'!$A6,'BIFUbC-petroleum-diesel'!$A$1:$AQ$27,COLUMN('BIFUbC-petroleum-diesel'!X$1),FALSE))</f>
        <v>1</v>
      </c>
      <c r="Y6">
        <f>IF(VLOOKUP('BIFUbC-petroleum-diesel'!$A6,'BIFUbC-petroleum-diesel'!$A$1:$AQ$27,COLUMN('BIFUbC-petroleum-diesel'!Y$1),FALSE)=0,1,VLOOKUP('BIFUbC-petroleum-diesel'!$A6,'petroleum diesel'!$A$2:$AQ$28,COLUMN('petroleum diesel'!Y$2),FALSE)/VLOOKUP('BIFUbC-petroleum-diesel'!$A6,'BIFUbC-petroleum-diesel'!$A$1:$AQ$27,COLUMN('BIFUbC-petroleum-diesel'!Y$1),FALSE))</f>
        <v>1</v>
      </c>
      <c r="Z6">
        <f>IF(VLOOKUP('BIFUbC-petroleum-diesel'!$A6,'BIFUbC-petroleum-diesel'!$A$1:$AQ$27,COLUMN('BIFUbC-petroleum-diesel'!Z$1),FALSE)=0,1,VLOOKUP('BIFUbC-petroleum-diesel'!$A6,'petroleum diesel'!$A$2:$AQ$28,COLUMN('petroleum diesel'!Z$2),FALSE)/VLOOKUP('BIFUbC-petroleum-diesel'!$A6,'BIFUbC-petroleum-diesel'!$A$1:$AQ$27,COLUMN('BIFUbC-petroleum-diesel'!Z$1),FALSE))</f>
        <v>1</v>
      </c>
      <c r="AA6">
        <f>IF(VLOOKUP('BIFUbC-petroleum-diesel'!$A6,'BIFUbC-petroleum-diesel'!$A$1:$AQ$27,COLUMN('BIFUbC-petroleum-diesel'!AA$1),FALSE)=0,1,VLOOKUP('BIFUbC-petroleum-diesel'!$A6,'petroleum diesel'!$A$2:$AQ$28,COLUMN('petroleum diesel'!AA$2),FALSE)/VLOOKUP('BIFUbC-petroleum-diesel'!$A6,'BIFUbC-petroleum-diesel'!$A$1:$AQ$27,COLUMN('BIFUbC-petroleum-diesel'!AA$1),FALSE))</f>
        <v>1</v>
      </c>
      <c r="AB6">
        <f>IF(VLOOKUP('BIFUbC-petroleum-diesel'!$A6,'BIFUbC-petroleum-diesel'!$A$1:$AQ$27,COLUMN('BIFUbC-petroleum-diesel'!AB$1),FALSE)=0,1,VLOOKUP('BIFUbC-petroleum-diesel'!$A6,'petroleum diesel'!$A$2:$AQ$28,COLUMN('petroleum diesel'!AB$2),FALSE)/VLOOKUP('BIFUbC-petroleum-diesel'!$A6,'BIFUbC-petroleum-diesel'!$A$1:$AQ$27,COLUMN('BIFUbC-petroleum-diesel'!AB$1),FALSE))</f>
        <v>1</v>
      </c>
      <c r="AC6">
        <f>IF(VLOOKUP('BIFUbC-petroleum-diesel'!$A6,'BIFUbC-petroleum-diesel'!$A$1:$AQ$27,COLUMN('BIFUbC-petroleum-diesel'!AC$1),FALSE)=0,1,VLOOKUP('BIFUbC-petroleum-diesel'!$A6,'petroleum diesel'!$A$2:$AQ$28,COLUMN('petroleum diesel'!AC$2),FALSE)/VLOOKUP('BIFUbC-petroleum-diesel'!$A6,'BIFUbC-petroleum-diesel'!$A$1:$AQ$27,COLUMN('BIFUbC-petroleum-diesel'!AC$1),FALSE))</f>
        <v>1</v>
      </c>
      <c r="AD6">
        <f>IF(VLOOKUP('BIFUbC-petroleum-diesel'!$A6,'BIFUbC-petroleum-diesel'!$A$1:$AQ$27,COLUMN('BIFUbC-petroleum-diesel'!AD$1),FALSE)=0,1,VLOOKUP('BIFUbC-petroleum-diesel'!$A6,'petroleum diesel'!$A$2:$AQ$28,COLUMN('petroleum diesel'!AD$2),FALSE)/VLOOKUP('BIFUbC-petroleum-diesel'!$A6,'BIFUbC-petroleum-diesel'!$A$1:$AQ$27,COLUMN('BIFUbC-petroleum-diesel'!AD$1),FALSE))</f>
        <v>1</v>
      </c>
      <c r="AE6">
        <f>IF(VLOOKUP('BIFUbC-petroleum-diesel'!$A6,'BIFUbC-petroleum-diesel'!$A$1:$AQ$27,COLUMN('BIFUbC-petroleum-diesel'!AE$1),FALSE)=0,1,VLOOKUP('BIFUbC-petroleum-diesel'!$A6,'petroleum diesel'!$A$2:$AQ$28,COLUMN('petroleum diesel'!AE$2),FALSE)/VLOOKUP('BIFUbC-petroleum-diesel'!$A6,'BIFUbC-petroleum-diesel'!$A$1:$AQ$27,COLUMN('BIFUbC-petroleum-diesel'!AE$1),FALSE))</f>
        <v>1</v>
      </c>
      <c r="AF6">
        <f>IF(VLOOKUP('BIFUbC-petroleum-diesel'!$A6,'BIFUbC-petroleum-diesel'!$A$1:$AQ$27,COLUMN('BIFUbC-petroleum-diesel'!AF$1),FALSE)=0,1,VLOOKUP('BIFUbC-petroleum-diesel'!$A6,'petroleum diesel'!$A$2:$AQ$28,COLUMN('petroleum diesel'!AF$2),FALSE)/VLOOKUP('BIFUbC-petroleum-diesel'!$A6,'BIFUbC-petroleum-diesel'!$A$1:$AQ$27,COLUMN('BIFUbC-petroleum-diesel'!AF$1),FALSE))</f>
        <v>1</v>
      </c>
      <c r="AG6">
        <f>IF(VLOOKUP('BIFUbC-petroleum-diesel'!$A6,'BIFUbC-petroleum-diesel'!$A$1:$AQ$27,COLUMN('BIFUbC-petroleum-diesel'!AG$1),FALSE)=0,1,VLOOKUP('BIFUbC-petroleum-diesel'!$A6,'petroleum diesel'!$A$2:$AQ$28,COLUMN('petroleum diesel'!AG$2),FALSE)/VLOOKUP('BIFUbC-petroleum-diesel'!$A6,'BIFUbC-petroleum-diesel'!$A$1:$AQ$27,COLUMN('BIFUbC-petroleum-diesel'!AG$1),FALSE))</f>
        <v>1</v>
      </c>
      <c r="AH6">
        <f>IF(VLOOKUP('BIFUbC-petroleum-diesel'!$A6,'BIFUbC-petroleum-diesel'!$A$1:$AQ$27,COLUMN('BIFUbC-petroleum-diesel'!AH$1),FALSE)=0,1,VLOOKUP('BIFUbC-petroleum-diesel'!$A6,'petroleum diesel'!$A$2:$AQ$28,COLUMN('petroleum diesel'!AH$2),FALSE)/VLOOKUP('BIFUbC-petroleum-diesel'!$A6,'BIFUbC-petroleum-diesel'!$A$1:$AQ$27,COLUMN('BIFUbC-petroleum-diesel'!AH$1),FALSE))</f>
        <v>1</v>
      </c>
      <c r="AI6">
        <f>IF(VLOOKUP('BIFUbC-petroleum-diesel'!$A6,'BIFUbC-petroleum-diesel'!$A$1:$AQ$27,COLUMN('BIFUbC-petroleum-diesel'!AI$1),FALSE)=0,1,VLOOKUP('BIFUbC-petroleum-diesel'!$A6,'petroleum diesel'!$A$2:$AQ$28,COLUMN('petroleum diesel'!AI$2),FALSE)/VLOOKUP('BIFUbC-petroleum-diesel'!$A6,'BIFUbC-petroleum-diesel'!$A$1:$AQ$27,COLUMN('BIFUbC-petroleum-diesel'!AI$1),FALSE))</f>
        <v>1</v>
      </c>
      <c r="AJ6">
        <f>IF(VLOOKUP('BIFUbC-petroleum-diesel'!$A6,'BIFUbC-petroleum-diesel'!$A$1:$AQ$27,COLUMN('BIFUbC-petroleum-diesel'!AJ$1),FALSE)=0,1,VLOOKUP('BIFUbC-petroleum-diesel'!$A6,'petroleum diesel'!$A$2:$AQ$28,COLUMN('petroleum diesel'!AJ$2),FALSE)/VLOOKUP('BIFUbC-petroleum-diesel'!$A6,'BIFUbC-petroleum-diesel'!$A$1:$AQ$27,COLUMN('BIFUbC-petroleum-diesel'!AJ$1),FALSE))</f>
        <v>1</v>
      </c>
      <c r="AK6">
        <f>IF(VLOOKUP('BIFUbC-petroleum-diesel'!$A6,'BIFUbC-petroleum-diesel'!$A$1:$AQ$27,COLUMN('BIFUbC-petroleum-diesel'!AK$1),FALSE)=0,1,VLOOKUP('BIFUbC-petroleum-diesel'!$A6,'petroleum diesel'!$A$2:$AQ$28,COLUMN('petroleum diesel'!AK$2),FALSE)/VLOOKUP('BIFUbC-petroleum-diesel'!$A6,'BIFUbC-petroleum-diesel'!$A$1:$AQ$27,COLUMN('BIFUbC-petroleum-diesel'!AK$1),FALSE))</f>
        <v>1</v>
      </c>
      <c r="AL6">
        <f>IF(VLOOKUP('BIFUbC-petroleum-diesel'!$A6,'BIFUbC-petroleum-diesel'!$A$1:$AQ$27,COLUMN('BIFUbC-petroleum-diesel'!AL$1),FALSE)=0,1,VLOOKUP('BIFUbC-petroleum-diesel'!$A6,'petroleum diesel'!$A$2:$AQ$28,COLUMN('petroleum diesel'!AL$2),FALSE)/VLOOKUP('BIFUbC-petroleum-diesel'!$A6,'BIFUbC-petroleum-diesel'!$A$1:$AQ$27,COLUMN('BIFUbC-petroleum-diesel'!AL$1),FALSE))</f>
        <v>1</v>
      </c>
      <c r="AM6">
        <f>IF(VLOOKUP('BIFUbC-petroleum-diesel'!$A6,'BIFUbC-petroleum-diesel'!$A$1:$AQ$27,COLUMN('BIFUbC-petroleum-diesel'!AM$1),FALSE)=0,1,VLOOKUP('BIFUbC-petroleum-diesel'!$A6,'petroleum diesel'!$A$2:$AQ$28,COLUMN('petroleum diesel'!AM$2),FALSE)/VLOOKUP('BIFUbC-petroleum-diesel'!$A6,'BIFUbC-petroleum-diesel'!$A$1:$AQ$27,COLUMN('BIFUbC-petroleum-diesel'!AM$1),FALSE))</f>
        <v>1</v>
      </c>
      <c r="AN6">
        <f>IF(VLOOKUP('BIFUbC-petroleum-diesel'!$A6,'BIFUbC-petroleum-diesel'!$A$1:$AQ$27,COLUMN('BIFUbC-petroleum-diesel'!AN$1),FALSE)=0,1,VLOOKUP('BIFUbC-petroleum-diesel'!$A6,'petroleum diesel'!$A$2:$AQ$28,COLUMN('petroleum diesel'!AN$2),FALSE)/VLOOKUP('BIFUbC-petroleum-diesel'!$A6,'BIFUbC-petroleum-diesel'!$A$1:$AQ$27,COLUMN('BIFUbC-petroleum-diesel'!AN$1),FALSE))</f>
        <v>1</v>
      </c>
      <c r="AO6">
        <f>IF(VLOOKUP('BIFUbC-petroleum-diesel'!$A6,'BIFUbC-petroleum-diesel'!$A$1:$AQ$27,COLUMN('BIFUbC-petroleum-diesel'!AO$1),FALSE)=0,1,VLOOKUP('BIFUbC-petroleum-diesel'!$A6,'petroleum diesel'!$A$2:$AQ$28,COLUMN('petroleum diesel'!AO$2),FALSE)/VLOOKUP('BIFUbC-petroleum-diesel'!$A6,'BIFUbC-petroleum-diesel'!$A$1:$AQ$27,COLUMN('BIFUbC-petroleum-diesel'!AO$1),FALSE))</f>
        <v>1</v>
      </c>
      <c r="AP6">
        <f>IF(VLOOKUP('BIFUbC-petroleum-diesel'!$A6,'BIFUbC-petroleum-diesel'!$A$1:$AQ$27,COLUMN('BIFUbC-petroleum-diesel'!AP$1),FALSE)=0,1,VLOOKUP('BIFUbC-petroleum-diesel'!$A6,'petroleum diesel'!$A$2:$AQ$28,COLUMN('petroleum diesel'!AP$2),FALSE)/VLOOKUP('BIFUbC-petroleum-diesel'!$A6,'BIFUbC-petroleum-diesel'!$A$1:$AQ$27,COLUMN('BIFUbC-petroleum-diesel'!AP$1),FALSE))</f>
        <v>1</v>
      </c>
      <c r="AQ6">
        <f>IF(VLOOKUP('BIFUbC-petroleum-diesel'!$A6,'BIFUbC-petroleum-diesel'!$A$1:$AQ$27,COLUMN('BIFUbC-petroleum-diesel'!AQ$1),FALSE)=0,1,VLOOKUP('BIFUbC-petroleum-diesel'!$A6,'petroleum diesel'!$A$2:$AQ$28,COLUMN('petroleum diesel'!AQ$2),FALSE)/VLOOKUP('BIFUbC-petroleum-diesel'!$A6,'BIFUbC-petroleum-diesel'!$A$1:$AQ$27,COLUMN('BIFUbC-petroleum-diesel'!AQ$1),FALSE))</f>
        <v>1</v>
      </c>
    </row>
    <row r="7" spans="1:43">
      <c r="A7" s="37" t="s">
        <v>621</v>
      </c>
      <c r="B7">
        <f>IF(VLOOKUP('BIFUbC-petroleum-diesel'!$A7,'BIFUbC-petroleum-diesel'!$A$1:$AQ$27,COLUMN('BIFUbC-petroleum-diesel'!B$1),FALSE)=0,1,VLOOKUP('BIFUbC-petroleum-diesel'!$A7,'petroleum diesel'!$A$2:$AQ$28,COLUMN('petroleum diesel'!B$2),FALSE)/VLOOKUP('BIFUbC-petroleum-diesel'!$A7,'BIFUbC-petroleum-diesel'!$A$1:$AQ$27,COLUMN('BIFUbC-petroleum-diesel'!B$1),FALSE))</f>
        <v>1</v>
      </c>
      <c r="C7">
        <f>IF(VLOOKUP('BIFUbC-petroleum-diesel'!$A7,'BIFUbC-petroleum-diesel'!$A$1:$AQ$27,COLUMN('BIFUbC-petroleum-diesel'!C$1),FALSE)=0,1,VLOOKUP('BIFUbC-petroleum-diesel'!$A7,'petroleum diesel'!$A$2:$AQ$28,COLUMN('petroleum diesel'!C$2),FALSE)/VLOOKUP('BIFUbC-petroleum-diesel'!$A7,'BIFUbC-petroleum-diesel'!$A$1:$AQ$27,COLUMN('BIFUbC-petroleum-diesel'!C$1),FALSE))</f>
        <v>1</v>
      </c>
      <c r="D7">
        <f>IF(VLOOKUP('BIFUbC-petroleum-diesel'!$A7,'BIFUbC-petroleum-diesel'!$A$1:$AQ$27,COLUMN('BIFUbC-petroleum-diesel'!D$1),FALSE)=0,1,VLOOKUP('BIFUbC-petroleum-diesel'!$A7,'petroleum diesel'!$A$2:$AQ$28,COLUMN('petroleum diesel'!D$2),FALSE)/VLOOKUP('BIFUbC-petroleum-diesel'!$A7,'BIFUbC-petroleum-diesel'!$A$1:$AQ$27,COLUMN('BIFUbC-petroleum-diesel'!D$1),FALSE))</f>
        <v>1</v>
      </c>
      <c r="E7">
        <f>IF(VLOOKUP('BIFUbC-petroleum-diesel'!$A7,'BIFUbC-petroleum-diesel'!$A$1:$AQ$27,COLUMN('BIFUbC-petroleum-diesel'!E$1),FALSE)=0,1,VLOOKUP('BIFUbC-petroleum-diesel'!$A7,'petroleum diesel'!$A$2:$AQ$28,COLUMN('petroleum diesel'!E$2),FALSE)/VLOOKUP('BIFUbC-petroleum-diesel'!$A7,'BIFUbC-petroleum-diesel'!$A$1:$AQ$27,COLUMN('BIFUbC-petroleum-diesel'!E$1),FALSE))</f>
        <v>1</v>
      </c>
      <c r="F7">
        <f>IF(VLOOKUP('BIFUbC-petroleum-diesel'!$A7,'BIFUbC-petroleum-diesel'!$A$1:$AQ$27,COLUMN('BIFUbC-petroleum-diesel'!F$1),FALSE)=0,1,VLOOKUP('BIFUbC-petroleum-diesel'!$A7,'petroleum diesel'!$A$2:$AQ$28,COLUMN('petroleum diesel'!F$2),FALSE)/VLOOKUP('BIFUbC-petroleum-diesel'!$A7,'BIFUbC-petroleum-diesel'!$A$1:$AQ$27,COLUMN('BIFUbC-petroleum-diesel'!F$1),FALSE))</f>
        <v>1</v>
      </c>
      <c r="G7">
        <f>IF(VLOOKUP('BIFUbC-petroleum-diesel'!$A7,'BIFUbC-petroleum-diesel'!$A$1:$AQ$27,COLUMN('BIFUbC-petroleum-diesel'!G$1),FALSE)=0,1,VLOOKUP('BIFUbC-petroleum-diesel'!$A7,'petroleum diesel'!$A$2:$AQ$28,COLUMN('petroleum diesel'!G$2),FALSE)/VLOOKUP('BIFUbC-petroleum-diesel'!$A7,'BIFUbC-petroleum-diesel'!$A$1:$AQ$27,COLUMN('BIFUbC-petroleum-diesel'!G$1),FALSE))</f>
        <v>1</v>
      </c>
      <c r="H7">
        <f>IF(VLOOKUP('BIFUbC-petroleum-diesel'!$A7,'BIFUbC-petroleum-diesel'!$A$1:$AQ$27,COLUMN('BIFUbC-petroleum-diesel'!H$1),FALSE)=0,1,VLOOKUP('BIFUbC-petroleum-diesel'!$A7,'petroleum diesel'!$A$2:$AQ$28,COLUMN('petroleum diesel'!H$2),FALSE)/VLOOKUP('BIFUbC-petroleum-diesel'!$A7,'BIFUbC-petroleum-diesel'!$A$1:$AQ$27,COLUMN('BIFUbC-petroleum-diesel'!H$1),FALSE))</f>
        <v>1</v>
      </c>
      <c r="I7">
        <f>IF(VLOOKUP('BIFUbC-petroleum-diesel'!$A7,'BIFUbC-petroleum-diesel'!$A$1:$AQ$27,COLUMN('BIFUbC-petroleum-diesel'!I$1),FALSE)=0,1,VLOOKUP('BIFUbC-petroleum-diesel'!$A7,'petroleum diesel'!$A$2:$AQ$28,COLUMN('petroleum diesel'!I$2),FALSE)/VLOOKUP('BIFUbC-petroleum-diesel'!$A7,'BIFUbC-petroleum-diesel'!$A$1:$AQ$27,COLUMN('BIFUbC-petroleum-diesel'!I$1),FALSE))</f>
        <v>1</v>
      </c>
      <c r="J7">
        <f>IF(VLOOKUP('BIFUbC-petroleum-diesel'!$A7,'BIFUbC-petroleum-diesel'!$A$1:$AQ$27,COLUMN('BIFUbC-petroleum-diesel'!J$1),FALSE)=0,1,VLOOKUP('BIFUbC-petroleum-diesel'!$A7,'petroleum diesel'!$A$2:$AQ$28,COLUMN('petroleum diesel'!J$2),FALSE)/VLOOKUP('BIFUbC-petroleum-diesel'!$A7,'BIFUbC-petroleum-diesel'!$A$1:$AQ$27,COLUMN('BIFUbC-petroleum-diesel'!J$1),FALSE))</f>
        <v>1</v>
      </c>
      <c r="K7">
        <f>IF(VLOOKUP('BIFUbC-petroleum-diesel'!$A7,'BIFUbC-petroleum-diesel'!$A$1:$AQ$27,COLUMN('BIFUbC-petroleum-diesel'!K$1),FALSE)=0,1,VLOOKUP('BIFUbC-petroleum-diesel'!$A7,'petroleum diesel'!$A$2:$AQ$28,COLUMN('petroleum diesel'!K$2),FALSE)/VLOOKUP('BIFUbC-petroleum-diesel'!$A7,'BIFUbC-petroleum-diesel'!$A$1:$AQ$27,COLUMN('BIFUbC-petroleum-diesel'!K$1),FALSE))</f>
        <v>1</v>
      </c>
      <c r="L7">
        <f>IF(VLOOKUP('BIFUbC-petroleum-diesel'!$A7,'BIFUbC-petroleum-diesel'!$A$1:$AQ$27,COLUMN('BIFUbC-petroleum-diesel'!L$1),FALSE)=0,1,VLOOKUP('BIFUbC-petroleum-diesel'!$A7,'petroleum diesel'!$A$2:$AQ$28,COLUMN('petroleum diesel'!L$2),FALSE)/VLOOKUP('BIFUbC-petroleum-diesel'!$A7,'BIFUbC-petroleum-diesel'!$A$1:$AQ$27,COLUMN('BIFUbC-petroleum-diesel'!L$1),FALSE))</f>
        <v>1</v>
      </c>
      <c r="M7">
        <f>IF(VLOOKUP('BIFUbC-petroleum-diesel'!$A7,'BIFUbC-petroleum-diesel'!$A$1:$AQ$27,COLUMN('BIFUbC-petroleum-diesel'!M$1),FALSE)=0,1,VLOOKUP('BIFUbC-petroleum-diesel'!$A7,'petroleum diesel'!$A$2:$AQ$28,COLUMN('petroleum diesel'!M$2),FALSE)/VLOOKUP('BIFUbC-petroleum-diesel'!$A7,'BIFUbC-petroleum-diesel'!$A$1:$AQ$27,COLUMN('BIFUbC-petroleum-diesel'!M$1),FALSE))</f>
        <v>1</v>
      </c>
      <c r="N7">
        <f>IF(VLOOKUP('BIFUbC-petroleum-diesel'!$A7,'BIFUbC-petroleum-diesel'!$A$1:$AQ$27,COLUMN('BIFUbC-petroleum-diesel'!N$1),FALSE)=0,1,VLOOKUP('BIFUbC-petroleum-diesel'!$A7,'petroleum diesel'!$A$2:$AQ$28,COLUMN('petroleum diesel'!N$2),FALSE)/VLOOKUP('BIFUbC-petroleum-diesel'!$A7,'BIFUbC-petroleum-diesel'!$A$1:$AQ$27,COLUMN('BIFUbC-petroleum-diesel'!N$1),FALSE))</f>
        <v>1</v>
      </c>
      <c r="O7">
        <f>IF(VLOOKUP('BIFUbC-petroleum-diesel'!$A7,'BIFUbC-petroleum-diesel'!$A$1:$AQ$27,COLUMN('BIFUbC-petroleum-diesel'!O$1),FALSE)=0,1,VLOOKUP('BIFUbC-petroleum-diesel'!$A7,'petroleum diesel'!$A$2:$AQ$28,COLUMN('petroleum diesel'!O$2),FALSE)/VLOOKUP('BIFUbC-petroleum-diesel'!$A7,'BIFUbC-petroleum-diesel'!$A$1:$AQ$27,COLUMN('BIFUbC-petroleum-diesel'!O$1),FALSE))</f>
        <v>1</v>
      </c>
      <c r="P7">
        <f>IF(VLOOKUP('BIFUbC-petroleum-diesel'!$A7,'BIFUbC-petroleum-diesel'!$A$1:$AQ$27,COLUMN('BIFUbC-petroleum-diesel'!P$1),FALSE)=0,1,VLOOKUP('BIFUbC-petroleum-diesel'!$A7,'petroleum diesel'!$A$2:$AQ$28,COLUMN('petroleum diesel'!P$2),FALSE)/VLOOKUP('BIFUbC-petroleum-diesel'!$A7,'BIFUbC-petroleum-diesel'!$A$1:$AQ$27,COLUMN('BIFUbC-petroleum-diesel'!P$1),FALSE))</f>
        <v>1</v>
      </c>
      <c r="Q7">
        <f>IF(VLOOKUP('BIFUbC-petroleum-diesel'!$A7,'BIFUbC-petroleum-diesel'!$A$1:$AQ$27,COLUMN('BIFUbC-petroleum-diesel'!Q$1),FALSE)=0,1,VLOOKUP('BIFUbC-petroleum-diesel'!$A7,'petroleum diesel'!$A$2:$AQ$28,COLUMN('petroleum diesel'!Q$2),FALSE)/VLOOKUP('BIFUbC-petroleum-diesel'!$A7,'BIFUbC-petroleum-diesel'!$A$1:$AQ$27,COLUMN('BIFUbC-petroleum-diesel'!Q$1),FALSE))</f>
        <v>1</v>
      </c>
      <c r="R7">
        <f>IF(VLOOKUP('BIFUbC-petroleum-diesel'!$A7,'BIFUbC-petroleum-diesel'!$A$1:$AQ$27,COLUMN('BIFUbC-petroleum-diesel'!R$1),FALSE)=0,1,VLOOKUP('BIFUbC-petroleum-diesel'!$A7,'petroleum diesel'!$A$2:$AQ$28,COLUMN('petroleum diesel'!R$2),FALSE)/VLOOKUP('BIFUbC-petroleum-diesel'!$A7,'BIFUbC-petroleum-diesel'!$A$1:$AQ$27,COLUMN('BIFUbC-petroleum-diesel'!R$1),FALSE))</f>
        <v>1</v>
      </c>
      <c r="S7">
        <f>IF(VLOOKUP('BIFUbC-petroleum-diesel'!$A7,'BIFUbC-petroleum-diesel'!$A$1:$AQ$27,COLUMN('BIFUbC-petroleum-diesel'!S$1),FALSE)=0,1,VLOOKUP('BIFUbC-petroleum-diesel'!$A7,'petroleum diesel'!$A$2:$AQ$28,COLUMN('petroleum diesel'!S$2),FALSE)/VLOOKUP('BIFUbC-petroleum-diesel'!$A7,'BIFUbC-petroleum-diesel'!$A$1:$AQ$27,COLUMN('BIFUbC-petroleum-diesel'!S$1),FALSE))</f>
        <v>1</v>
      </c>
      <c r="T7">
        <f>IF(VLOOKUP('BIFUbC-petroleum-diesel'!$A7,'BIFUbC-petroleum-diesel'!$A$1:$AQ$27,COLUMN('BIFUbC-petroleum-diesel'!T$1),FALSE)=0,1,VLOOKUP('BIFUbC-petroleum-diesel'!$A7,'petroleum diesel'!$A$2:$AQ$28,COLUMN('petroleum diesel'!T$2),FALSE)/VLOOKUP('BIFUbC-petroleum-diesel'!$A7,'BIFUbC-petroleum-diesel'!$A$1:$AQ$27,COLUMN('BIFUbC-petroleum-diesel'!T$1),FALSE))</f>
        <v>1</v>
      </c>
      <c r="U7">
        <f>IF(VLOOKUP('BIFUbC-petroleum-diesel'!$A7,'BIFUbC-petroleum-diesel'!$A$1:$AQ$27,COLUMN('BIFUbC-petroleum-diesel'!U$1),FALSE)=0,1,VLOOKUP('BIFUbC-petroleum-diesel'!$A7,'petroleum diesel'!$A$2:$AQ$28,COLUMN('petroleum diesel'!U$2),FALSE)/VLOOKUP('BIFUbC-petroleum-diesel'!$A7,'BIFUbC-petroleum-diesel'!$A$1:$AQ$27,COLUMN('BIFUbC-petroleum-diesel'!U$1),FALSE))</f>
        <v>1</v>
      </c>
      <c r="V7">
        <f>IF(VLOOKUP('BIFUbC-petroleum-diesel'!$A7,'BIFUbC-petroleum-diesel'!$A$1:$AQ$27,COLUMN('BIFUbC-petroleum-diesel'!V$1),FALSE)=0,1,VLOOKUP('BIFUbC-petroleum-diesel'!$A7,'petroleum diesel'!$A$2:$AQ$28,COLUMN('petroleum diesel'!V$2),FALSE)/VLOOKUP('BIFUbC-petroleum-diesel'!$A7,'BIFUbC-petroleum-diesel'!$A$1:$AQ$27,COLUMN('BIFUbC-petroleum-diesel'!V$1),FALSE))</f>
        <v>1</v>
      </c>
      <c r="W7">
        <f>IF(VLOOKUP('BIFUbC-petroleum-diesel'!$A7,'BIFUbC-petroleum-diesel'!$A$1:$AQ$27,COLUMN('BIFUbC-petroleum-diesel'!W$1),FALSE)=0,1,VLOOKUP('BIFUbC-petroleum-diesel'!$A7,'petroleum diesel'!$A$2:$AQ$28,COLUMN('petroleum diesel'!W$2),FALSE)/VLOOKUP('BIFUbC-petroleum-diesel'!$A7,'BIFUbC-petroleum-diesel'!$A$1:$AQ$27,COLUMN('BIFUbC-petroleum-diesel'!W$1),FALSE))</f>
        <v>1</v>
      </c>
      <c r="X7">
        <f>IF(VLOOKUP('BIFUbC-petroleum-diesel'!$A7,'BIFUbC-petroleum-diesel'!$A$1:$AQ$27,COLUMN('BIFUbC-petroleum-diesel'!X$1),FALSE)=0,1,VLOOKUP('BIFUbC-petroleum-diesel'!$A7,'petroleum diesel'!$A$2:$AQ$28,COLUMN('petroleum diesel'!X$2),FALSE)/VLOOKUP('BIFUbC-petroleum-diesel'!$A7,'BIFUbC-petroleum-diesel'!$A$1:$AQ$27,COLUMN('BIFUbC-petroleum-diesel'!X$1),FALSE))</f>
        <v>1</v>
      </c>
      <c r="Y7">
        <f>IF(VLOOKUP('BIFUbC-petroleum-diesel'!$A7,'BIFUbC-petroleum-diesel'!$A$1:$AQ$27,COLUMN('BIFUbC-petroleum-diesel'!Y$1),FALSE)=0,1,VLOOKUP('BIFUbC-petroleum-diesel'!$A7,'petroleum diesel'!$A$2:$AQ$28,COLUMN('petroleum diesel'!Y$2),FALSE)/VLOOKUP('BIFUbC-petroleum-diesel'!$A7,'BIFUbC-petroleum-diesel'!$A$1:$AQ$27,COLUMN('BIFUbC-petroleum-diesel'!Y$1),FALSE))</f>
        <v>1</v>
      </c>
      <c r="Z7">
        <f>IF(VLOOKUP('BIFUbC-petroleum-diesel'!$A7,'BIFUbC-petroleum-diesel'!$A$1:$AQ$27,COLUMN('BIFUbC-petroleum-diesel'!Z$1),FALSE)=0,1,VLOOKUP('BIFUbC-petroleum-diesel'!$A7,'petroleum diesel'!$A$2:$AQ$28,COLUMN('petroleum diesel'!Z$2),FALSE)/VLOOKUP('BIFUbC-petroleum-diesel'!$A7,'BIFUbC-petroleum-diesel'!$A$1:$AQ$27,COLUMN('BIFUbC-petroleum-diesel'!Z$1),FALSE))</f>
        <v>1</v>
      </c>
      <c r="AA7">
        <f>IF(VLOOKUP('BIFUbC-petroleum-diesel'!$A7,'BIFUbC-petroleum-diesel'!$A$1:$AQ$27,COLUMN('BIFUbC-petroleum-diesel'!AA$1),FALSE)=0,1,VLOOKUP('BIFUbC-petroleum-diesel'!$A7,'petroleum diesel'!$A$2:$AQ$28,COLUMN('petroleum diesel'!AA$2),FALSE)/VLOOKUP('BIFUbC-petroleum-diesel'!$A7,'BIFUbC-petroleum-diesel'!$A$1:$AQ$27,COLUMN('BIFUbC-petroleum-diesel'!AA$1),FALSE))</f>
        <v>1</v>
      </c>
      <c r="AB7">
        <f>IF(VLOOKUP('BIFUbC-petroleum-diesel'!$A7,'BIFUbC-petroleum-diesel'!$A$1:$AQ$27,COLUMN('BIFUbC-petroleum-diesel'!AB$1),FALSE)=0,1,VLOOKUP('BIFUbC-petroleum-diesel'!$A7,'petroleum diesel'!$A$2:$AQ$28,COLUMN('petroleum diesel'!AB$2),FALSE)/VLOOKUP('BIFUbC-petroleum-diesel'!$A7,'BIFUbC-petroleum-diesel'!$A$1:$AQ$27,COLUMN('BIFUbC-petroleum-diesel'!AB$1),FALSE))</f>
        <v>1</v>
      </c>
      <c r="AC7">
        <f>IF(VLOOKUP('BIFUbC-petroleum-diesel'!$A7,'BIFUbC-petroleum-diesel'!$A$1:$AQ$27,COLUMN('BIFUbC-petroleum-diesel'!AC$1),FALSE)=0,1,VLOOKUP('BIFUbC-petroleum-diesel'!$A7,'petroleum diesel'!$A$2:$AQ$28,COLUMN('petroleum diesel'!AC$2),FALSE)/VLOOKUP('BIFUbC-petroleum-diesel'!$A7,'BIFUbC-petroleum-diesel'!$A$1:$AQ$27,COLUMN('BIFUbC-petroleum-diesel'!AC$1),FALSE))</f>
        <v>1</v>
      </c>
      <c r="AD7">
        <f>IF(VLOOKUP('BIFUbC-petroleum-diesel'!$A7,'BIFUbC-petroleum-diesel'!$A$1:$AQ$27,COLUMN('BIFUbC-petroleum-diesel'!AD$1),FALSE)=0,1,VLOOKUP('BIFUbC-petroleum-diesel'!$A7,'petroleum diesel'!$A$2:$AQ$28,COLUMN('petroleum diesel'!AD$2),FALSE)/VLOOKUP('BIFUbC-petroleum-diesel'!$A7,'BIFUbC-petroleum-diesel'!$A$1:$AQ$27,COLUMN('BIFUbC-petroleum-diesel'!AD$1),FALSE))</f>
        <v>1</v>
      </c>
      <c r="AE7">
        <f>IF(VLOOKUP('BIFUbC-petroleum-diesel'!$A7,'BIFUbC-petroleum-diesel'!$A$1:$AQ$27,COLUMN('BIFUbC-petroleum-diesel'!AE$1),FALSE)=0,1,VLOOKUP('BIFUbC-petroleum-diesel'!$A7,'petroleum diesel'!$A$2:$AQ$28,COLUMN('petroleum diesel'!AE$2),FALSE)/VLOOKUP('BIFUbC-petroleum-diesel'!$A7,'BIFUbC-petroleum-diesel'!$A$1:$AQ$27,COLUMN('BIFUbC-petroleum-diesel'!AE$1),FALSE))</f>
        <v>1</v>
      </c>
      <c r="AF7">
        <f>IF(VLOOKUP('BIFUbC-petroleum-diesel'!$A7,'BIFUbC-petroleum-diesel'!$A$1:$AQ$27,COLUMN('BIFUbC-petroleum-diesel'!AF$1),FALSE)=0,1,VLOOKUP('BIFUbC-petroleum-diesel'!$A7,'petroleum diesel'!$A$2:$AQ$28,COLUMN('petroleum diesel'!AF$2),FALSE)/VLOOKUP('BIFUbC-petroleum-diesel'!$A7,'BIFUbC-petroleum-diesel'!$A$1:$AQ$27,COLUMN('BIFUbC-petroleum-diesel'!AF$1),FALSE))</f>
        <v>1</v>
      </c>
      <c r="AG7">
        <f>IF(VLOOKUP('BIFUbC-petroleum-diesel'!$A7,'BIFUbC-petroleum-diesel'!$A$1:$AQ$27,COLUMN('BIFUbC-petroleum-diesel'!AG$1),FALSE)=0,1,VLOOKUP('BIFUbC-petroleum-diesel'!$A7,'petroleum diesel'!$A$2:$AQ$28,COLUMN('petroleum diesel'!AG$2),FALSE)/VLOOKUP('BIFUbC-petroleum-diesel'!$A7,'BIFUbC-petroleum-diesel'!$A$1:$AQ$27,COLUMN('BIFUbC-petroleum-diesel'!AG$1),FALSE))</f>
        <v>1</v>
      </c>
      <c r="AH7">
        <f>IF(VLOOKUP('BIFUbC-petroleum-diesel'!$A7,'BIFUbC-petroleum-diesel'!$A$1:$AQ$27,COLUMN('BIFUbC-petroleum-diesel'!AH$1),FALSE)=0,1,VLOOKUP('BIFUbC-petroleum-diesel'!$A7,'petroleum diesel'!$A$2:$AQ$28,COLUMN('petroleum diesel'!AH$2),FALSE)/VLOOKUP('BIFUbC-petroleum-diesel'!$A7,'BIFUbC-petroleum-diesel'!$A$1:$AQ$27,COLUMN('BIFUbC-petroleum-diesel'!AH$1),FALSE))</f>
        <v>1</v>
      </c>
      <c r="AI7">
        <f>IF(VLOOKUP('BIFUbC-petroleum-diesel'!$A7,'BIFUbC-petroleum-diesel'!$A$1:$AQ$27,COLUMN('BIFUbC-petroleum-diesel'!AI$1),FALSE)=0,1,VLOOKUP('BIFUbC-petroleum-diesel'!$A7,'petroleum diesel'!$A$2:$AQ$28,COLUMN('petroleum diesel'!AI$2),FALSE)/VLOOKUP('BIFUbC-petroleum-diesel'!$A7,'BIFUbC-petroleum-diesel'!$A$1:$AQ$27,COLUMN('BIFUbC-petroleum-diesel'!AI$1),FALSE))</f>
        <v>1</v>
      </c>
      <c r="AJ7">
        <f>IF(VLOOKUP('BIFUbC-petroleum-diesel'!$A7,'BIFUbC-petroleum-diesel'!$A$1:$AQ$27,COLUMN('BIFUbC-petroleum-diesel'!AJ$1),FALSE)=0,1,VLOOKUP('BIFUbC-petroleum-diesel'!$A7,'petroleum diesel'!$A$2:$AQ$28,COLUMN('petroleum diesel'!AJ$2),FALSE)/VLOOKUP('BIFUbC-petroleum-diesel'!$A7,'BIFUbC-petroleum-diesel'!$A$1:$AQ$27,COLUMN('BIFUbC-petroleum-diesel'!AJ$1),FALSE))</f>
        <v>1</v>
      </c>
      <c r="AK7">
        <f>IF(VLOOKUP('BIFUbC-petroleum-diesel'!$A7,'BIFUbC-petroleum-diesel'!$A$1:$AQ$27,COLUMN('BIFUbC-petroleum-diesel'!AK$1),FALSE)=0,1,VLOOKUP('BIFUbC-petroleum-diesel'!$A7,'petroleum diesel'!$A$2:$AQ$28,COLUMN('petroleum diesel'!AK$2),FALSE)/VLOOKUP('BIFUbC-petroleum-diesel'!$A7,'BIFUbC-petroleum-diesel'!$A$1:$AQ$27,COLUMN('BIFUbC-petroleum-diesel'!AK$1),FALSE))</f>
        <v>1</v>
      </c>
      <c r="AL7">
        <f>IF(VLOOKUP('BIFUbC-petroleum-diesel'!$A7,'BIFUbC-petroleum-diesel'!$A$1:$AQ$27,COLUMN('BIFUbC-petroleum-diesel'!AL$1),FALSE)=0,1,VLOOKUP('BIFUbC-petroleum-diesel'!$A7,'petroleum diesel'!$A$2:$AQ$28,COLUMN('petroleum diesel'!AL$2),FALSE)/VLOOKUP('BIFUbC-petroleum-diesel'!$A7,'BIFUbC-petroleum-diesel'!$A$1:$AQ$27,COLUMN('BIFUbC-petroleum-diesel'!AL$1),FALSE))</f>
        <v>1</v>
      </c>
      <c r="AM7">
        <f>IF(VLOOKUP('BIFUbC-petroleum-diesel'!$A7,'BIFUbC-petroleum-diesel'!$A$1:$AQ$27,COLUMN('BIFUbC-petroleum-diesel'!AM$1),FALSE)=0,1,VLOOKUP('BIFUbC-petroleum-diesel'!$A7,'petroleum diesel'!$A$2:$AQ$28,COLUMN('petroleum diesel'!AM$2),FALSE)/VLOOKUP('BIFUbC-petroleum-diesel'!$A7,'BIFUbC-petroleum-diesel'!$A$1:$AQ$27,COLUMN('BIFUbC-petroleum-diesel'!AM$1),FALSE))</f>
        <v>1</v>
      </c>
      <c r="AN7">
        <f>IF(VLOOKUP('BIFUbC-petroleum-diesel'!$A7,'BIFUbC-petroleum-diesel'!$A$1:$AQ$27,COLUMN('BIFUbC-petroleum-diesel'!AN$1),FALSE)=0,1,VLOOKUP('BIFUbC-petroleum-diesel'!$A7,'petroleum diesel'!$A$2:$AQ$28,COLUMN('petroleum diesel'!AN$2),FALSE)/VLOOKUP('BIFUbC-petroleum-diesel'!$A7,'BIFUbC-petroleum-diesel'!$A$1:$AQ$27,COLUMN('BIFUbC-petroleum-diesel'!AN$1),FALSE))</f>
        <v>1</v>
      </c>
      <c r="AO7">
        <f>IF(VLOOKUP('BIFUbC-petroleum-diesel'!$A7,'BIFUbC-petroleum-diesel'!$A$1:$AQ$27,COLUMN('BIFUbC-petroleum-diesel'!AO$1),FALSE)=0,1,VLOOKUP('BIFUbC-petroleum-diesel'!$A7,'petroleum diesel'!$A$2:$AQ$28,COLUMN('petroleum diesel'!AO$2),FALSE)/VLOOKUP('BIFUbC-petroleum-diesel'!$A7,'BIFUbC-petroleum-diesel'!$A$1:$AQ$27,COLUMN('BIFUbC-petroleum-diesel'!AO$1),FALSE))</f>
        <v>1</v>
      </c>
      <c r="AP7">
        <f>IF(VLOOKUP('BIFUbC-petroleum-diesel'!$A7,'BIFUbC-petroleum-diesel'!$A$1:$AQ$27,COLUMN('BIFUbC-petroleum-diesel'!AP$1),FALSE)=0,1,VLOOKUP('BIFUbC-petroleum-diesel'!$A7,'petroleum diesel'!$A$2:$AQ$28,COLUMN('petroleum diesel'!AP$2),FALSE)/VLOOKUP('BIFUbC-petroleum-diesel'!$A7,'BIFUbC-petroleum-diesel'!$A$1:$AQ$27,COLUMN('BIFUbC-petroleum-diesel'!AP$1),FALSE))</f>
        <v>1</v>
      </c>
      <c r="AQ7">
        <f>IF(VLOOKUP('BIFUbC-petroleum-diesel'!$A7,'BIFUbC-petroleum-diesel'!$A$1:$AQ$27,COLUMN('BIFUbC-petroleum-diesel'!AQ$1),FALSE)=0,1,VLOOKUP('BIFUbC-petroleum-diesel'!$A7,'petroleum diesel'!$A$2:$AQ$28,COLUMN('petroleum diesel'!AQ$2),FALSE)/VLOOKUP('BIFUbC-petroleum-diesel'!$A7,'BIFUbC-petroleum-diesel'!$A$1:$AQ$27,COLUMN('BIFUbC-petroleum-diesel'!AQ$1),FALSE))</f>
        <v>1</v>
      </c>
    </row>
    <row r="8" spans="1:43">
      <c r="A8" s="37" t="s">
        <v>622</v>
      </c>
      <c r="B8">
        <f>IF(VLOOKUP('BIFUbC-petroleum-diesel'!$A8,'BIFUbC-petroleum-diesel'!$A$1:$AQ$27,COLUMN('BIFUbC-petroleum-diesel'!B$1),FALSE)=0,1,VLOOKUP('BIFUbC-petroleum-diesel'!$A8,'petroleum diesel'!$A$2:$AQ$28,COLUMN('petroleum diesel'!B$2),FALSE)/VLOOKUP('BIFUbC-petroleum-diesel'!$A8,'BIFUbC-petroleum-diesel'!$A$1:$AQ$27,COLUMN('BIFUbC-petroleum-diesel'!B$1),FALSE))</f>
        <v>1</v>
      </c>
      <c r="C8">
        <f>IF(VLOOKUP('BIFUbC-petroleum-diesel'!$A8,'BIFUbC-petroleum-diesel'!$A$1:$AQ$27,COLUMN('BIFUbC-petroleum-diesel'!C$1),FALSE)=0,1,VLOOKUP('BIFUbC-petroleum-diesel'!$A8,'petroleum diesel'!$A$2:$AQ$28,COLUMN('petroleum diesel'!C$2),FALSE)/VLOOKUP('BIFUbC-petroleum-diesel'!$A8,'BIFUbC-petroleum-diesel'!$A$1:$AQ$27,COLUMN('BIFUbC-petroleum-diesel'!C$1),FALSE))</f>
        <v>1</v>
      </c>
      <c r="D8">
        <f>IF(VLOOKUP('BIFUbC-petroleum-diesel'!$A8,'BIFUbC-petroleum-diesel'!$A$1:$AQ$27,COLUMN('BIFUbC-petroleum-diesel'!D$1),FALSE)=0,1,VLOOKUP('BIFUbC-petroleum-diesel'!$A8,'petroleum diesel'!$A$2:$AQ$28,COLUMN('petroleum diesel'!D$2),FALSE)/VLOOKUP('BIFUbC-petroleum-diesel'!$A8,'BIFUbC-petroleum-diesel'!$A$1:$AQ$27,COLUMN('BIFUbC-petroleum-diesel'!D$1),FALSE))</f>
        <v>1</v>
      </c>
      <c r="E8">
        <f>IF(VLOOKUP('BIFUbC-petroleum-diesel'!$A8,'BIFUbC-petroleum-diesel'!$A$1:$AQ$27,COLUMN('BIFUbC-petroleum-diesel'!E$1),FALSE)=0,1,VLOOKUP('BIFUbC-petroleum-diesel'!$A8,'petroleum diesel'!$A$2:$AQ$28,COLUMN('petroleum diesel'!E$2),FALSE)/VLOOKUP('BIFUbC-petroleum-diesel'!$A8,'BIFUbC-petroleum-diesel'!$A$1:$AQ$27,COLUMN('BIFUbC-petroleum-diesel'!E$1),FALSE))</f>
        <v>1</v>
      </c>
      <c r="F8">
        <f>IF(VLOOKUP('BIFUbC-petroleum-diesel'!$A8,'BIFUbC-petroleum-diesel'!$A$1:$AQ$27,COLUMN('BIFUbC-petroleum-diesel'!F$1),FALSE)=0,1,VLOOKUP('BIFUbC-petroleum-diesel'!$A8,'petroleum diesel'!$A$2:$AQ$28,COLUMN('petroleum diesel'!F$2),FALSE)/VLOOKUP('BIFUbC-petroleum-diesel'!$A8,'BIFUbC-petroleum-diesel'!$A$1:$AQ$27,COLUMN('BIFUbC-petroleum-diesel'!F$1),FALSE))</f>
        <v>1</v>
      </c>
      <c r="G8">
        <f>IF(VLOOKUP('BIFUbC-petroleum-diesel'!$A8,'BIFUbC-petroleum-diesel'!$A$1:$AQ$27,COLUMN('BIFUbC-petroleum-diesel'!G$1),FALSE)=0,1,VLOOKUP('BIFUbC-petroleum-diesel'!$A8,'petroleum diesel'!$A$2:$AQ$28,COLUMN('petroleum diesel'!G$2),FALSE)/VLOOKUP('BIFUbC-petroleum-diesel'!$A8,'BIFUbC-petroleum-diesel'!$A$1:$AQ$27,COLUMN('BIFUbC-petroleum-diesel'!G$1),FALSE))</f>
        <v>1</v>
      </c>
      <c r="H8">
        <f>IF(VLOOKUP('BIFUbC-petroleum-diesel'!$A8,'BIFUbC-petroleum-diesel'!$A$1:$AQ$27,COLUMN('BIFUbC-petroleum-diesel'!H$1),FALSE)=0,1,VLOOKUP('BIFUbC-petroleum-diesel'!$A8,'petroleum diesel'!$A$2:$AQ$28,COLUMN('petroleum diesel'!H$2),FALSE)/VLOOKUP('BIFUbC-petroleum-diesel'!$A8,'BIFUbC-petroleum-diesel'!$A$1:$AQ$27,COLUMN('BIFUbC-petroleum-diesel'!H$1),FALSE))</f>
        <v>1</v>
      </c>
      <c r="I8">
        <f>IF(VLOOKUP('BIFUbC-petroleum-diesel'!$A8,'BIFUbC-petroleum-diesel'!$A$1:$AQ$27,COLUMN('BIFUbC-petroleum-diesel'!I$1),FALSE)=0,1,VLOOKUP('BIFUbC-petroleum-diesel'!$A8,'petroleum diesel'!$A$2:$AQ$28,COLUMN('petroleum diesel'!I$2),FALSE)/VLOOKUP('BIFUbC-petroleum-diesel'!$A8,'BIFUbC-petroleum-diesel'!$A$1:$AQ$27,COLUMN('BIFUbC-petroleum-diesel'!I$1),FALSE))</f>
        <v>1</v>
      </c>
      <c r="J8">
        <f>IF(VLOOKUP('BIFUbC-petroleum-diesel'!$A8,'BIFUbC-petroleum-diesel'!$A$1:$AQ$27,COLUMN('BIFUbC-petroleum-diesel'!J$1),FALSE)=0,1,VLOOKUP('BIFUbC-petroleum-diesel'!$A8,'petroleum diesel'!$A$2:$AQ$28,COLUMN('petroleum diesel'!J$2),FALSE)/VLOOKUP('BIFUbC-petroleum-diesel'!$A8,'BIFUbC-petroleum-diesel'!$A$1:$AQ$27,COLUMN('BIFUbC-petroleum-diesel'!J$1),FALSE))</f>
        <v>1</v>
      </c>
      <c r="K8">
        <f>IF(VLOOKUP('BIFUbC-petroleum-diesel'!$A8,'BIFUbC-petroleum-diesel'!$A$1:$AQ$27,COLUMN('BIFUbC-petroleum-diesel'!K$1),FALSE)=0,1,VLOOKUP('BIFUbC-petroleum-diesel'!$A8,'petroleum diesel'!$A$2:$AQ$28,COLUMN('petroleum diesel'!K$2),FALSE)/VLOOKUP('BIFUbC-petroleum-diesel'!$A8,'BIFUbC-petroleum-diesel'!$A$1:$AQ$27,COLUMN('BIFUbC-petroleum-diesel'!K$1),FALSE))</f>
        <v>1</v>
      </c>
      <c r="L8">
        <f>IF(VLOOKUP('BIFUbC-petroleum-diesel'!$A8,'BIFUbC-petroleum-diesel'!$A$1:$AQ$27,COLUMN('BIFUbC-petroleum-diesel'!L$1),FALSE)=0,1,VLOOKUP('BIFUbC-petroleum-diesel'!$A8,'petroleum diesel'!$A$2:$AQ$28,COLUMN('petroleum diesel'!L$2),FALSE)/VLOOKUP('BIFUbC-petroleum-diesel'!$A8,'BIFUbC-petroleum-diesel'!$A$1:$AQ$27,COLUMN('BIFUbC-petroleum-diesel'!L$1),FALSE))</f>
        <v>1</v>
      </c>
      <c r="M8">
        <f>IF(VLOOKUP('BIFUbC-petroleum-diesel'!$A8,'BIFUbC-petroleum-diesel'!$A$1:$AQ$27,COLUMN('BIFUbC-petroleum-diesel'!M$1),FALSE)=0,1,VLOOKUP('BIFUbC-petroleum-diesel'!$A8,'petroleum diesel'!$A$2:$AQ$28,COLUMN('petroleum diesel'!M$2),FALSE)/VLOOKUP('BIFUbC-petroleum-diesel'!$A8,'BIFUbC-petroleum-diesel'!$A$1:$AQ$27,COLUMN('BIFUbC-petroleum-diesel'!M$1),FALSE))</f>
        <v>1</v>
      </c>
      <c r="N8">
        <f>IF(VLOOKUP('BIFUbC-petroleum-diesel'!$A8,'BIFUbC-petroleum-diesel'!$A$1:$AQ$27,COLUMN('BIFUbC-petroleum-diesel'!N$1),FALSE)=0,1,VLOOKUP('BIFUbC-petroleum-diesel'!$A8,'petroleum diesel'!$A$2:$AQ$28,COLUMN('petroleum diesel'!N$2),FALSE)/VLOOKUP('BIFUbC-petroleum-diesel'!$A8,'BIFUbC-petroleum-diesel'!$A$1:$AQ$27,COLUMN('BIFUbC-petroleum-diesel'!N$1),FALSE))</f>
        <v>1</v>
      </c>
      <c r="O8">
        <f>IF(VLOOKUP('BIFUbC-petroleum-diesel'!$A8,'BIFUbC-petroleum-diesel'!$A$1:$AQ$27,COLUMN('BIFUbC-petroleum-diesel'!O$1),FALSE)=0,1,VLOOKUP('BIFUbC-petroleum-diesel'!$A8,'petroleum diesel'!$A$2:$AQ$28,COLUMN('petroleum diesel'!O$2),FALSE)/VLOOKUP('BIFUbC-petroleum-diesel'!$A8,'BIFUbC-petroleum-diesel'!$A$1:$AQ$27,COLUMN('BIFUbC-petroleum-diesel'!O$1),FALSE))</f>
        <v>1</v>
      </c>
      <c r="P8">
        <f>IF(VLOOKUP('BIFUbC-petroleum-diesel'!$A8,'BIFUbC-petroleum-diesel'!$A$1:$AQ$27,COLUMN('BIFUbC-petroleum-diesel'!P$1),FALSE)=0,1,VLOOKUP('BIFUbC-petroleum-diesel'!$A8,'petroleum diesel'!$A$2:$AQ$28,COLUMN('petroleum diesel'!P$2),FALSE)/VLOOKUP('BIFUbC-petroleum-diesel'!$A8,'BIFUbC-petroleum-diesel'!$A$1:$AQ$27,COLUMN('BIFUbC-petroleum-diesel'!P$1),FALSE))</f>
        <v>1</v>
      </c>
      <c r="Q8">
        <f>IF(VLOOKUP('BIFUbC-petroleum-diesel'!$A8,'BIFUbC-petroleum-diesel'!$A$1:$AQ$27,COLUMN('BIFUbC-petroleum-diesel'!Q$1),FALSE)=0,1,VLOOKUP('BIFUbC-petroleum-diesel'!$A8,'petroleum diesel'!$A$2:$AQ$28,COLUMN('petroleum diesel'!Q$2),FALSE)/VLOOKUP('BIFUbC-petroleum-diesel'!$A8,'BIFUbC-petroleum-diesel'!$A$1:$AQ$27,COLUMN('BIFUbC-petroleum-diesel'!Q$1),FALSE))</f>
        <v>1</v>
      </c>
      <c r="R8">
        <f>IF(VLOOKUP('BIFUbC-petroleum-diesel'!$A8,'BIFUbC-petroleum-diesel'!$A$1:$AQ$27,COLUMN('BIFUbC-petroleum-diesel'!R$1),FALSE)=0,1,VLOOKUP('BIFUbC-petroleum-diesel'!$A8,'petroleum diesel'!$A$2:$AQ$28,COLUMN('petroleum diesel'!R$2),FALSE)/VLOOKUP('BIFUbC-petroleum-diesel'!$A8,'BIFUbC-petroleum-diesel'!$A$1:$AQ$27,COLUMN('BIFUbC-petroleum-diesel'!R$1),FALSE))</f>
        <v>1</v>
      </c>
      <c r="S8">
        <f>IF(VLOOKUP('BIFUbC-petroleum-diesel'!$A8,'BIFUbC-petroleum-diesel'!$A$1:$AQ$27,COLUMN('BIFUbC-petroleum-diesel'!S$1),FALSE)=0,1,VLOOKUP('BIFUbC-petroleum-diesel'!$A8,'petroleum diesel'!$A$2:$AQ$28,COLUMN('petroleum diesel'!S$2),FALSE)/VLOOKUP('BIFUbC-petroleum-diesel'!$A8,'BIFUbC-petroleum-diesel'!$A$1:$AQ$27,COLUMN('BIFUbC-petroleum-diesel'!S$1),FALSE))</f>
        <v>1</v>
      </c>
      <c r="T8">
        <f>IF(VLOOKUP('BIFUbC-petroleum-diesel'!$A8,'BIFUbC-petroleum-diesel'!$A$1:$AQ$27,COLUMN('BIFUbC-petroleum-diesel'!T$1),FALSE)=0,1,VLOOKUP('BIFUbC-petroleum-diesel'!$A8,'petroleum diesel'!$A$2:$AQ$28,COLUMN('petroleum diesel'!T$2),FALSE)/VLOOKUP('BIFUbC-petroleum-diesel'!$A8,'BIFUbC-petroleum-diesel'!$A$1:$AQ$27,COLUMN('BIFUbC-petroleum-diesel'!T$1),FALSE))</f>
        <v>1</v>
      </c>
      <c r="U8">
        <f>IF(VLOOKUP('BIFUbC-petroleum-diesel'!$A8,'BIFUbC-petroleum-diesel'!$A$1:$AQ$27,COLUMN('BIFUbC-petroleum-diesel'!U$1),FALSE)=0,1,VLOOKUP('BIFUbC-petroleum-diesel'!$A8,'petroleum diesel'!$A$2:$AQ$28,COLUMN('petroleum diesel'!U$2),FALSE)/VLOOKUP('BIFUbC-petroleum-diesel'!$A8,'BIFUbC-petroleum-diesel'!$A$1:$AQ$27,COLUMN('BIFUbC-petroleum-diesel'!U$1),FALSE))</f>
        <v>1</v>
      </c>
      <c r="V8">
        <f>IF(VLOOKUP('BIFUbC-petroleum-diesel'!$A8,'BIFUbC-petroleum-diesel'!$A$1:$AQ$27,COLUMN('BIFUbC-petroleum-diesel'!V$1),FALSE)=0,1,VLOOKUP('BIFUbC-petroleum-diesel'!$A8,'petroleum diesel'!$A$2:$AQ$28,COLUMN('petroleum diesel'!V$2),FALSE)/VLOOKUP('BIFUbC-petroleum-diesel'!$A8,'BIFUbC-petroleum-diesel'!$A$1:$AQ$27,COLUMN('BIFUbC-petroleum-diesel'!V$1),FALSE))</f>
        <v>1</v>
      </c>
      <c r="W8">
        <f>IF(VLOOKUP('BIFUbC-petroleum-diesel'!$A8,'BIFUbC-petroleum-diesel'!$A$1:$AQ$27,COLUMN('BIFUbC-petroleum-diesel'!W$1),FALSE)=0,1,VLOOKUP('BIFUbC-petroleum-diesel'!$A8,'petroleum diesel'!$A$2:$AQ$28,COLUMN('petroleum diesel'!W$2),FALSE)/VLOOKUP('BIFUbC-petroleum-diesel'!$A8,'BIFUbC-petroleum-diesel'!$A$1:$AQ$27,COLUMN('BIFUbC-petroleum-diesel'!W$1),FALSE))</f>
        <v>1</v>
      </c>
      <c r="X8">
        <f>IF(VLOOKUP('BIFUbC-petroleum-diesel'!$A8,'BIFUbC-petroleum-diesel'!$A$1:$AQ$27,COLUMN('BIFUbC-petroleum-diesel'!X$1),FALSE)=0,1,VLOOKUP('BIFUbC-petroleum-diesel'!$A8,'petroleum diesel'!$A$2:$AQ$28,COLUMN('petroleum diesel'!X$2),FALSE)/VLOOKUP('BIFUbC-petroleum-diesel'!$A8,'BIFUbC-petroleum-diesel'!$A$1:$AQ$27,COLUMN('BIFUbC-petroleum-diesel'!X$1),FALSE))</f>
        <v>1</v>
      </c>
      <c r="Y8">
        <f>IF(VLOOKUP('BIFUbC-petroleum-diesel'!$A8,'BIFUbC-petroleum-diesel'!$A$1:$AQ$27,COLUMN('BIFUbC-petroleum-diesel'!Y$1),FALSE)=0,1,VLOOKUP('BIFUbC-petroleum-diesel'!$A8,'petroleum diesel'!$A$2:$AQ$28,COLUMN('petroleum diesel'!Y$2),FALSE)/VLOOKUP('BIFUbC-petroleum-diesel'!$A8,'BIFUbC-petroleum-diesel'!$A$1:$AQ$27,COLUMN('BIFUbC-petroleum-diesel'!Y$1),FALSE))</f>
        <v>1</v>
      </c>
      <c r="Z8">
        <f>IF(VLOOKUP('BIFUbC-petroleum-diesel'!$A8,'BIFUbC-petroleum-diesel'!$A$1:$AQ$27,COLUMN('BIFUbC-petroleum-diesel'!Z$1),FALSE)=0,1,VLOOKUP('BIFUbC-petroleum-diesel'!$A8,'petroleum diesel'!$A$2:$AQ$28,COLUMN('petroleum diesel'!Z$2),FALSE)/VLOOKUP('BIFUbC-petroleum-diesel'!$A8,'BIFUbC-petroleum-diesel'!$A$1:$AQ$27,COLUMN('BIFUbC-petroleum-diesel'!Z$1),FALSE))</f>
        <v>1</v>
      </c>
      <c r="AA8">
        <f>IF(VLOOKUP('BIFUbC-petroleum-diesel'!$A8,'BIFUbC-petroleum-diesel'!$A$1:$AQ$27,COLUMN('BIFUbC-petroleum-diesel'!AA$1),FALSE)=0,1,VLOOKUP('BIFUbC-petroleum-diesel'!$A8,'petroleum diesel'!$A$2:$AQ$28,COLUMN('petroleum diesel'!AA$2),FALSE)/VLOOKUP('BIFUbC-petroleum-diesel'!$A8,'BIFUbC-petroleum-diesel'!$A$1:$AQ$27,COLUMN('BIFUbC-petroleum-diesel'!AA$1),FALSE))</f>
        <v>1</v>
      </c>
      <c r="AB8">
        <f>IF(VLOOKUP('BIFUbC-petroleum-diesel'!$A8,'BIFUbC-petroleum-diesel'!$A$1:$AQ$27,COLUMN('BIFUbC-petroleum-diesel'!AB$1),FALSE)=0,1,VLOOKUP('BIFUbC-petroleum-diesel'!$A8,'petroleum diesel'!$A$2:$AQ$28,COLUMN('petroleum diesel'!AB$2),FALSE)/VLOOKUP('BIFUbC-petroleum-diesel'!$A8,'BIFUbC-petroleum-diesel'!$A$1:$AQ$27,COLUMN('BIFUbC-petroleum-diesel'!AB$1),FALSE))</f>
        <v>1</v>
      </c>
      <c r="AC8">
        <f>IF(VLOOKUP('BIFUbC-petroleum-diesel'!$A8,'BIFUbC-petroleum-diesel'!$A$1:$AQ$27,COLUMN('BIFUbC-petroleum-diesel'!AC$1),FALSE)=0,1,VLOOKUP('BIFUbC-petroleum-diesel'!$A8,'petroleum diesel'!$A$2:$AQ$28,COLUMN('petroleum diesel'!AC$2),FALSE)/VLOOKUP('BIFUbC-petroleum-diesel'!$A8,'BIFUbC-petroleum-diesel'!$A$1:$AQ$27,COLUMN('BIFUbC-petroleum-diesel'!AC$1),FALSE))</f>
        <v>1</v>
      </c>
      <c r="AD8">
        <f>IF(VLOOKUP('BIFUbC-petroleum-diesel'!$A8,'BIFUbC-petroleum-diesel'!$A$1:$AQ$27,COLUMN('BIFUbC-petroleum-diesel'!AD$1),FALSE)=0,1,VLOOKUP('BIFUbC-petroleum-diesel'!$A8,'petroleum diesel'!$A$2:$AQ$28,COLUMN('petroleum diesel'!AD$2),FALSE)/VLOOKUP('BIFUbC-petroleum-diesel'!$A8,'BIFUbC-petroleum-diesel'!$A$1:$AQ$27,COLUMN('BIFUbC-petroleum-diesel'!AD$1),FALSE))</f>
        <v>1</v>
      </c>
      <c r="AE8">
        <f>IF(VLOOKUP('BIFUbC-petroleum-diesel'!$A8,'BIFUbC-petroleum-diesel'!$A$1:$AQ$27,COLUMN('BIFUbC-petroleum-diesel'!AE$1),FALSE)=0,1,VLOOKUP('BIFUbC-petroleum-diesel'!$A8,'petroleum diesel'!$A$2:$AQ$28,COLUMN('petroleum diesel'!AE$2),FALSE)/VLOOKUP('BIFUbC-petroleum-diesel'!$A8,'BIFUbC-petroleum-diesel'!$A$1:$AQ$27,COLUMN('BIFUbC-petroleum-diesel'!AE$1),FALSE))</f>
        <v>1</v>
      </c>
      <c r="AF8">
        <f>IF(VLOOKUP('BIFUbC-petroleum-diesel'!$A8,'BIFUbC-petroleum-diesel'!$A$1:$AQ$27,COLUMN('BIFUbC-petroleum-diesel'!AF$1),FALSE)=0,1,VLOOKUP('BIFUbC-petroleum-diesel'!$A8,'petroleum diesel'!$A$2:$AQ$28,COLUMN('petroleum diesel'!AF$2),FALSE)/VLOOKUP('BIFUbC-petroleum-diesel'!$A8,'BIFUbC-petroleum-diesel'!$A$1:$AQ$27,COLUMN('BIFUbC-petroleum-diesel'!AF$1),FALSE))</f>
        <v>1</v>
      </c>
      <c r="AG8">
        <f>IF(VLOOKUP('BIFUbC-petroleum-diesel'!$A8,'BIFUbC-petroleum-diesel'!$A$1:$AQ$27,COLUMN('BIFUbC-petroleum-diesel'!AG$1),FALSE)=0,1,VLOOKUP('BIFUbC-petroleum-diesel'!$A8,'petroleum diesel'!$A$2:$AQ$28,COLUMN('petroleum diesel'!AG$2),FALSE)/VLOOKUP('BIFUbC-petroleum-diesel'!$A8,'BIFUbC-petroleum-diesel'!$A$1:$AQ$27,COLUMN('BIFUbC-petroleum-diesel'!AG$1),FALSE))</f>
        <v>1</v>
      </c>
      <c r="AH8">
        <f>IF(VLOOKUP('BIFUbC-petroleum-diesel'!$A8,'BIFUbC-petroleum-diesel'!$A$1:$AQ$27,COLUMN('BIFUbC-petroleum-diesel'!AH$1),FALSE)=0,1,VLOOKUP('BIFUbC-petroleum-diesel'!$A8,'petroleum diesel'!$A$2:$AQ$28,COLUMN('petroleum diesel'!AH$2),FALSE)/VLOOKUP('BIFUbC-petroleum-diesel'!$A8,'BIFUbC-petroleum-diesel'!$A$1:$AQ$27,COLUMN('BIFUbC-petroleum-diesel'!AH$1),FALSE))</f>
        <v>1</v>
      </c>
      <c r="AI8">
        <f>IF(VLOOKUP('BIFUbC-petroleum-diesel'!$A8,'BIFUbC-petroleum-diesel'!$A$1:$AQ$27,COLUMN('BIFUbC-petroleum-diesel'!AI$1),FALSE)=0,1,VLOOKUP('BIFUbC-petroleum-diesel'!$A8,'petroleum diesel'!$A$2:$AQ$28,COLUMN('petroleum diesel'!AI$2),FALSE)/VLOOKUP('BIFUbC-petroleum-diesel'!$A8,'BIFUbC-petroleum-diesel'!$A$1:$AQ$27,COLUMN('BIFUbC-petroleum-diesel'!AI$1),FALSE))</f>
        <v>1</v>
      </c>
      <c r="AJ8">
        <f>IF(VLOOKUP('BIFUbC-petroleum-diesel'!$A8,'BIFUbC-petroleum-diesel'!$A$1:$AQ$27,COLUMN('BIFUbC-petroleum-diesel'!AJ$1),FALSE)=0,1,VLOOKUP('BIFUbC-petroleum-diesel'!$A8,'petroleum diesel'!$A$2:$AQ$28,COLUMN('petroleum diesel'!AJ$2),FALSE)/VLOOKUP('BIFUbC-petroleum-diesel'!$A8,'BIFUbC-petroleum-diesel'!$A$1:$AQ$27,COLUMN('BIFUbC-petroleum-diesel'!AJ$1),FALSE))</f>
        <v>1</v>
      </c>
      <c r="AK8">
        <f>IF(VLOOKUP('BIFUbC-petroleum-diesel'!$A8,'BIFUbC-petroleum-diesel'!$A$1:$AQ$27,COLUMN('BIFUbC-petroleum-diesel'!AK$1),FALSE)=0,1,VLOOKUP('BIFUbC-petroleum-diesel'!$A8,'petroleum diesel'!$A$2:$AQ$28,COLUMN('petroleum diesel'!AK$2),FALSE)/VLOOKUP('BIFUbC-petroleum-diesel'!$A8,'BIFUbC-petroleum-diesel'!$A$1:$AQ$27,COLUMN('BIFUbC-petroleum-diesel'!AK$1),FALSE))</f>
        <v>1</v>
      </c>
      <c r="AL8">
        <f>IF(VLOOKUP('BIFUbC-petroleum-diesel'!$A8,'BIFUbC-petroleum-diesel'!$A$1:$AQ$27,COLUMN('BIFUbC-petroleum-diesel'!AL$1),FALSE)=0,1,VLOOKUP('BIFUbC-petroleum-diesel'!$A8,'petroleum diesel'!$A$2:$AQ$28,COLUMN('petroleum diesel'!AL$2),FALSE)/VLOOKUP('BIFUbC-petroleum-diesel'!$A8,'BIFUbC-petroleum-diesel'!$A$1:$AQ$27,COLUMN('BIFUbC-petroleum-diesel'!AL$1),FALSE))</f>
        <v>1</v>
      </c>
      <c r="AM8">
        <f>IF(VLOOKUP('BIFUbC-petroleum-diesel'!$A8,'BIFUbC-petroleum-diesel'!$A$1:$AQ$27,COLUMN('BIFUbC-petroleum-diesel'!AM$1),FALSE)=0,1,VLOOKUP('BIFUbC-petroleum-diesel'!$A8,'petroleum diesel'!$A$2:$AQ$28,COLUMN('petroleum diesel'!AM$2),FALSE)/VLOOKUP('BIFUbC-petroleum-diesel'!$A8,'BIFUbC-petroleum-diesel'!$A$1:$AQ$27,COLUMN('BIFUbC-petroleum-diesel'!AM$1),FALSE))</f>
        <v>1</v>
      </c>
      <c r="AN8">
        <f>IF(VLOOKUP('BIFUbC-petroleum-diesel'!$A8,'BIFUbC-petroleum-diesel'!$A$1:$AQ$27,COLUMN('BIFUbC-petroleum-diesel'!AN$1),FALSE)=0,1,VLOOKUP('BIFUbC-petroleum-diesel'!$A8,'petroleum diesel'!$A$2:$AQ$28,COLUMN('petroleum diesel'!AN$2),FALSE)/VLOOKUP('BIFUbC-petroleum-diesel'!$A8,'BIFUbC-petroleum-diesel'!$A$1:$AQ$27,COLUMN('BIFUbC-petroleum-diesel'!AN$1),FALSE))</f>
        <v>1</v>
      </c>
      <c r="AO8">
        <f>IF(VLOOKUP('BIFUbC-petroleum-diesel'!$A8,'BIFUbC-petroleum-diesel'!$A$1:$AQ$27,COLUMN('BIFUbC-petroleum-diesel'!AO$1),FALSE)=0,1,VLOOKUP('BIFUbC-petroleum-diesel'!$A8,'petroleum diesel'!$A$2:$AQ$28,COLUMN('petroleum diesel'!AO$2),FALSE)/VLOOKUP('BIFUbC-petroleum-diesel'!$A8,'BIFUbC-petroleum-diesel'!$A$1:$AQ$27,COLUMN('BIFUbC-petroleum-diesel'!AO$1),FALSE))</f>
        <v>1</v>
      </c>
      <c r="AP8">
        <f>IF(VLOOKUP('BIFUbC-petroleum-diesel'!$A8,'BIFUbC-petroleum-diesel'!$A$1:$AQ$27,COLUMN('BIFUbC-petroleum-diesel'!AP$1),FALSE)=0,1,VLOOKUP('BIFUbC-petroleum-diesel'!$A8,'petroleum diesel'!$A$2:$AQ$28,COLUMN('petroleum diesel'!AP$2),FALSE)/VLOOKUP('BIFUbC-petroleum-diesel'!$A8,'BIFUbC-petroleum-diesel'!$A$1:$AQ$27,COLUMN('BIFUbC-petroleum-diesel'!AP$1),FALSE))</f>
        <v>1</v>
      </c>
      <c r="AQ8">
        <f>IF(VLOOKUP('BIFUbC-petroleum-diesel'!$A8,'BIFUbC-petroleum-diesel'!$A$1:$AQ$27,COLUMN('BIFUbC-petroleum-diesel'!AQ$1),FALSE)=0,1,VLOOKUP('BIFUbC-petroleum-diesel'!$A8,'petroleum diesel'!$A$2:$AQ$28,COLUMN('petroleum diesel'!AQ$2),FALSE)/VLOOKUP('BIFUbC-petroleum-diesel'!$A8,'BIFUbC-petroleum-diesel'!$A$1:$AQ$27,COLUMN('BIFUbC-petroleum-diesel'!AQ$1),FALSE))</f>
        <v>1</v>
      </c>
    </row>
    <row r="9" spans="1:43">
      <c r="A9" s="37" t="s">
        <v>623</v>
      </c>
      <c r="B9">
        <f>IF(VLOOKUP('BIFUbC-petroleum-diesel'!$A9,'BIFUbC-petroleum-diesel'!$A$1:$AQ$27,COLUMN('BIFUbC-petroleum-diesel'!B$1),FALSE)=0,1,VLOOKUP('BIFUbC-petroleum-diesel'!$A9,'petroleum diesel'!$A$2:$AQ$28,COLUMN('petroleum diesel'!B$2),FALSE)/VLOOKUP('BIFUbC-petroleum-diesel'!$A9,'BIFUbC-petroleum-diesel'!$A$1:$AQ$27,COLUMN('BIFUbC-petroleum-diesel'!B$1),FALSE))</f>
        <v>1</v>
      </c>
      <c r="C9">
        <f>IF(VLOOKUP('BIFUbC-petroleum-diesel'!$A9,'BIFUbC-petroleum-diesel'!$A$1:$AQ$27,COLUMN('BIFUbC-petroleum-diesel'!C$1),FALSE)=0,1,VLOOKUP('BIFUbC-petroleum-diesel'!$A9,'petroleum diesel'!$A$2:$AQ$28,COLUMN('petroleum diesel'!C$2),FALSE)/VLOOKUP('BIFUbC-petroleum-diesel'!$A9,'BIFUbC-petroleum-diesel'!$A$1:$AQ$27,COLUMN('BIFUbC-petroleum-diesel'!C$1),FALSE))</f>
        <v>1</v>
      </c>
      <c r="D9">
        <f>IF(VLOOKUP('BIFUbC-petroleum-diesel'!$A9,'BIFUbC-petroleum-diesel'!$A$1:$AQ$27,COLUMN('BIFUbC-petroleum-diesel'!D$1),FALSE)=0,1,VLOOKUP('BIFUbC-petroleum-diesel'!$A9,'petroleum diesel'!$A$2:$AQ$28,COLUMN('petroleum diesel'!D$2),FALSE)/VLOOKUP('BIFUbC-petroleum-diesel'!$A9,'BIFUbC-petroleum-diesel'!$A$1:$AQ$27,COLUMN('BIFUbC-petroleum-diesel'!D$1),FALSE))</f>
        <v>1</v>
      </c>
      <c r="E9">
        <f>IF(VLOOKUP('BIFUbC-petroleum-diesel'!$A9,'BIFUbC-petroleum-diesel'!$A$1:$AQ$27,COLUMN('BIFUbC-petroleum-diesel'!E$1),FALSE)=0,1,VLOOKUP('BIFUbC-petroleum-diesel'!$A9,'petroleum diesel'!$A$2:$AQ$28,COLUMN('petroleum diesel'!E$2),FALSE)/VLOOKUP('BIFUbC-petroleum-diesel'!$A9,'BIFUbC-petroleum-diesel'!$A$1:$AQ$27,COLUMN('BIFUbC-petroleum-diesel'!E$1),FALSE))</f>
        <v>1</v>
      </c>
      <c r="F9">
        <f>IF(VLOOKUP('BIFUbC-petroleum-diesel'!$A9,'BIFUbC-petroleum-diesel'!$A$1:$AQ$27,COLUMN('BIFUbC-petroleum-diesel'!F$1),FALSE)=0,1,VLOOKUP('BIFUbC-petroleum-diesel'!$A9,'petroleum diesel'!$A$2:$AQ$28,COLUMN('petroleum diesel'!F$2),FALSE)/VLOOKUP('BIFUbC-petroleum-diesel'!$A9,'BIFUbC-petroleum-diesel'!$A$1:$AQ$27,COLUMN('BIFUbC-petroleum-diesel'!F$1),FALSE))</f>
        <v>1</v>
      </c>
      <c r="G9">
        <f>IF(VLOOKUP('BIFUbC-petroleum-diesel'!$A9,'BIFUbC-petroleum-diesel'!$A$1:$AQ$27,COLUMN('BIFUbC-petroleum-diesel'!G$1),FALSE)=0,1,VLOOKUP('BIFUbC-petroleum-diesel'!$A9,'petroleum diesel'!$A$2:$AQ$28,COLUMN('petroleum diesel'!G$2),FALSE)/VLOOKUP('BIFUbC-petroleum-diesel'!$A9,'BIFUbC-petroleum-diesel'!$A$1:$AQ$27,COLUMN('BIFUbC-petroleum-diesel'!G$1),FALSE))</f>
        <v>1</v>
      </c>
      <c r="H9">
        <f>IF(VLOOKUP('BIFUbC-petroleum-diesel'!$A9,'BIFUbC-petroleum-diesel'!$A$1:$AQ$27,COLUMN('BIFUbC-petroleum-diesel'!H$1),FALSE)=0,1,VLOOKUP('BIFUbC-petroleum-diesel'!$A9,'petroleum diesel'!$A$2:$AQ$28,COLUMN('petroleum diesel'!H$2),FALSE)/VLOOKUP('BIFUbC-petroleum-diesel'!$A9,'BIFUbC-petroleum-diesel'!$A$1:$AQ$27,COLUMN('BIFUbC-petroleum-diesel'!H$1),FALSE))</f>
        <v>1</v>
      </c>
      <c r="I9">
        <f>IF(VLOOKUP('BIFUbC-petroleum-diesel'!$A9,'BIFUbC-petroleum-diesel'!$A$1:$AQ$27,COLUMN('BIFUbC-petroleum-diesel'!I$1),FALSE)=0,1,VLOOKUP('BIFUbC-petroleum-diesel'!$A9,'petroleum diesel'!$A$2:$AQ$28,COLUMN('petroleum diesel'!I$2),FALSE)/VLOOKUP('BIFUbC-petroleum-diesel'!$A9,'BIFUbC-petroleum-diesel'!$A$1:$AQ$27,COLUMN('BIFUbC-petroleum-diesel'!I$1),FALSE))</f>
        <v>1</v>
      </c>
      <c r="J9">
        <f>IF(VLOOKUP('BIFUbC-petroleum-diesel'!$A9,'BIFUbC-petroleum-diesel'!$A$1:$AQ$27,COLUMN('BIFUbC-petroleum-diesel'!J$1),FALSE)=0,1,VLOOKUP('BIFUbC-petroleum-diesel'!$A9,'petroleum diesel'!$A$2:$AQ$28,COLUMN('petroleum diesel'!J$2),FALSE)/VLOOKUP('BIFUbC-petroleum-diesel'!$A9,'BIFUbC-petroleum-diesel'!$A$1:$AQ$27,COLUMN('BIFUbC-petroleum-diesel'!J$1),FALSE))</f>
        <v>1</v>
      </c>
      <c r="K9">
        <f>IF(VLOOKUP('BIFUbC-petroleum-diesel'!$A9,'BIFUbC-petroleum-diesel'!$A$1:$AQ$27,COLUMN('BIFUbC-petroleum-diesel'!K$1),FALSE)=0,1,VLOOKUP('BIFUbC-petroleum-diesel'!$A9,'petroleum diesel'!$A$2:$AQ$28,COLUMN('petroleum diesel'!K$2),FALSE)/VLOOKUP('BIFUbC-petroleum-diesel'!$A9,'BIFUbC-petroleum-diesel'!$A$1:$AQ$27,COLUMN('BIFUbC-petroleum-diesel'!K$1),FALSE))</f>
        <v>1</v>
      </c>
      <c r="L9">
        <f>IF(VLOOKUP('BIFUbC-petroleum-diesel'!$A9,'BIFUbC-petroleum-diesel'!$A$1:$AQ$27,COLUMN('BIFUbC-petroleum-diesel'!L$1),FALSE)=0,1,VLOOKUP('BIFUbC-petroleum-diesel'!$A9,'petroleum diesel'!$A$2:$AQ$28,COLUMN('petroleum diesel'!L$2),FALSE)/VLOOKUP('BIFUbC-petroleum-diesel'!$A9,'BIFUbC-petroleum-diesel'!$A$1:$AQ$27,COLUMN('BIFUbC-petroleum-diesel'!L$1),FALSE))</f>
        <v>1</v>
      </c>
      <c r="M9">
        <f>IF(VLOOKUP('BIFUbC-petroleum-diesel'!$A9,'BIFUbC-petroleum-diesel'!$A$1:$AQ$27,COLUMN('BIFUbC-petroleum-diesel'!M$1),FALSE)=0,1,VLOOKUP('BIFUbC-petroleum-diesel'!$A9,'petroleum diesel'!$A$2:$AQ$28,COLUMN('petroleum diesel'!M$2),FALSE)/VLOOKUP('BIFUbC-petroleum-diesel'!$A9,'BIFUbC-petroleum-diesel'!$A$1:$AQ$27,COLUMN('BIFUbC-petroleum-diesel'!M$1),FALSE))</f>
        <v>1</v>
      </c>
      <c r="N9">
        <f>IF(VLOOKUP('BIFUbC-petroleum-diesel'!$A9,'BIFUbC-petroleum-diesel'!$A$1:$AQ$27,COLUMN('BIFUbC-petroleum-diesel'!N$1),FALSE)=0,1,VLOOKUP('BIFUbC-petroleum-diesel'!$A9,'petroleum diesel'!$A$2:$AQ$28,COLUMN('petroleum diesel'!N$2),FALSE)/VLOOKUP('BIFUbC-petroleum-diesel'!$A9,'BIFUbC-petroleum-diesel'!$A$1:$AQ$27,COLUMN('BIFUbC-petroleum-diesel'!N$1),FALSE))</f>
        <v>1</v>
      </c>
      <c r="O9">
        <f>IF(VLOOKUP('BIFUbC-petroleum-diesel'!$A9,'BIFUbC-petroleum-diesel'!$A$1:$AQ$27,COLUMN('BIFUbC-petroleum-diesel'!O$1),FALSE)=0,1,VLOOKUP('BIFUbC-petroleum-diesel'!$A9,'petroleum diesel'!$A$2:$AQ$28,COLUMN('petroleum diesel'!O$2),FALSE)/VLOOKUP('BIFUbC-petroleum-diesel'!$A9,'BIFUbC-petroleum-diesel'!$A$1:$AQ$27,COLUMN('BIFUbC-petroleum-diesel'!O$1),FALSE))</f>
        <v>1</v>
      </c>
      <c r="P9">
        <f>IF(VLOOKUP('BIFUbC-petroleum-diesel'!$A9,'BIFUbC-petroleum-diesel'!$A$1:$AQ$27,COLUMN('BIFUbC-petroleum-diesel'!P$1),FALSE)=0,1,VLOOKUP('BIFUbC-petroleum-diesel'!$A9,'petroleum diesel'!$A$2:$AQ$28,COLUMN('petroleum diesel'!P$2),FALSE)/VLOOKUP('BIFUbC-petroleum-diesel'!$A9,'BIFUbC-petroleum-diesel'!$A$1:$AQ$27,COLUMN('BIFUbC-petroleum-diesel'!P$1),FALSE))</f>
        <v>1</v>
      </c>
      <c r="Q9">
        <f>IF(VLOOKUP('BIFUbC-petroleum-diesel'!$A9,'BIFUbC-petroleum-diesel'!$A$1:$AQ$27,COLUMN('BIFUbC-petroleum-diesel'!Q$1),FALSE)=0,1,VLOOKUP('BIFUbC-petroleum-diesel'!$A9,'petroleum diesel'!$A$2:$AQ$28,COLUMN('petroleum diesel'!Q$2),FALSE)/VLOOKUP('BIFUbC-petroleum-diesel'!$A9,'BIFUbC-petroleum-diesel'!$A$1:$AQ$27,COLUMN('BIFUbC-petroleum-diesel'!Q$1),FALSE))</f>
        <v>1</v>
      </c>
      <c r="R9">
        <f>IF(VLOOKUP('BIFUbC-petroleum-diesel'!$A9,'BIFUbC-petroleum-diesel'!$A$1:$AQ$27,COLUMN('BIFUbC-petroleum-diesel'!R$1),FALSE)=0,1,VLOOKUP('BIFUbC-petroleum-diesel'!$A9,'petroleum diesel'!$A$2:$AQ$28,COLUMN('petroleum diesel'!R$2),FALSE)/VLOOKUP('BIFUbC-petroleum-diesel'!$A9,'BIFUbC-petroleum-diesel'!$A$1:$AQ$27,COLUMN('BIFUbC-petroleum-diesel'!R$1),FALSE))</f>
        <v>1</v>
      </c>
      <c r="S9">
        <f>IF(VLOOKUP('BIFUbC-petroleum-diesel'!$A9,'BIFUbC-petroleum-diesel'!$A$1:$AQ$27,COLUMN('BIFUbC-petroleum-diesel'!S$1),FALSE)=0,1,VLOOKUP('BIFUbC-petroleum-diesel'!$A9,'petroleum diesel'!$A$2:$AQ$28,COLUMN('petroleum diesel'!S$2),FALSE)/VLOOKUP('BIFUbC-petroleum-diesel'!$A9,'BIFUbC-petroleum-diesel'!$A$1:$AQ$27,COLUMN('BIFUbC-petroleum-diesel'!S$1),FALSE))</f>
        <v>1</v>
      </c>
      <c r="T9">
        <f>IF(VLOOKUP('BIFUbC-petroleum-diesel'!$A9,'BIFUbC-petroleum-diesel'!$A$1:$AQ$27,COLUMN('BIFUbC-petroleum-diesel'!T$1),FALSE)=0,1,VLOOKUP('BIFUbC-petroleum-diesel'!$A9,'petroleum diesel'!$A$2:$AQ$28,COLUMN('petroleum diesel'!T$2),FALSE)/VLOOKUP('BIFUbC-petroleum-diesel'!$A9,'BIFUbC-petroleum-diesel'!$A$1:$AQ$27,COLUMN('BIFUbC-petroleum-diesel'!T$1),FALSE))</f>
        <v>1</v>
      </c>
      <c r="U9">
        <f>IF(VLOOKUP('BIFUbC-petroleum-diesel'!$A9,'BIFUbC-petroleum-diesel'!$A$1:$AQ$27,COLUMN('BIFUbC-petroleum-diesel'!U$1),FALSE)=0,1,VLOOKUP('BIFUbC-petroleum-diesel'!$A9,'petroleum diesel'!$A$2:$AQ$28,COLUMN('petroleum diesel'!U$2),FALSE)/VLOOKUP('BIFUbC-petroleum-diesel'!$A9,'BIFUbC-petroleum-diesel'!$A$1:$AQ$27,COLUMN('BIFUbC-petroleum-diesel'!U$1),FALSE))</f>
        <v>1</v>
      </c>
      <c r="V9">
        <f>IF(VLOOKUP('BIFUbC-petroleum-diesel'!$A9,'BIFUbC-petroleum-diesel'!$A$1:$AQ$27,COLUMN('BIFUbC-petroleum-diesel'!V$1),FALSE)=0,1,VLOOKUP('BIFUbC-petroleum-diesel'!$A9,'petroleum diesel'!$A$2:$AQ$28,COLUMN('petroleum diesel'!V$2),FALSE)/VLOOKUP('BIFUbC-petroleum-diesel'!$A9,'BIFUbC-petroleum-diesel'!$A$1:$AQ$27,COLUMN('BIFUbC-petroleum-diesel'!V$1),FALSE))</f>
        <v>1</v>
      </c>
      <c r="W9">
        <f>IF(VLOOKUP('BIFUbC-petroleum-diesel'!$A9,'BIFUbC-petroleum-diesel'!$A$1:$AQ$27,COLUMN('BIFUbC-petroleum-diesel'!W$1),FALSE)=0,1,VLOOKUP('BIFUbC-petroleum-diesel'!$A9,'petroleum diesel'!$A$2:$AQ$28,COLUMN('petroleum diesel'!W$2),FALSE)/VLOOKUP('BIFUbC-petroleum-diesel'!$A9,'BIFUbC-petroleum-diesel'!$A$1:$AQ$27,COLUMN('BIFUbC-petroleum-diesel'!W$1),FALSE))</f>
        <v>1</v>
      </c>
      <c r="X9">
        <f>IF(VLOOKUP('BIFUbC-petroleum-diesel'!$A9,'BIFUbC-petroleum-diesel'!$A$1:$AQ$27,COLUMN('BIFUbC-petroleum-diesel'!X$1),FALSE)=0,1,VLOOKUP('BIFUbC-petroleum-diesel'!$A9,'petroleum diesel'!$A$2:$AQ$28,COLUMN('petroleum diesel'!X$2),FALSE)/VLOOKUP('BIFUbC-petroleum-diesel'!$A9,'BIFUbC-petroleum-diesel'!$A$1:$AQ$27,COLUMN('BIFUbC-petroleum-diesel'!X$1),FALSE))</f>
        <v>1</v>
      </c>
      <c r="Y9">
        <f>IF(VLOOKUP('BIFUbC-petroleum-diesel'!$A9,'BIFUbC-petroleum-diesel'!$A$1:$AQ$27,COLUMN('BIFUbC-petroleum-diesel'!Y$1),FALSE)=0,1,VLOOKUP('BIFUbC-petroleum-diesel'!$A9,'petroleum diesel'!$A$2:$AQ$28,COLUMN('petroleum diesel'!Y$2),FALSE)/VLOOKUP('BIFUbC-petroleum-diesel'!$A9,'BIFUbC-petroleum-diesel'!$A$1:$AQ$27,COLUMN('BIFUbC-petroleum-diesel'!Y$1),FALSE))</f>
        <v>1</v>
      </c>
      <c r="Z9">
        <f>IF(VLOOKUP('BIFUbC-petroleum-diesel'!$A9,'BIFUbC-petroleum-diesel'!$A$1:$AQ$27,COLUMN('BIFUbC-petroleum-diesel'!Z$1),FALSE)=0,1,VLOOKUP('BIFUbC-petroleum-diesel'!$A9,'petroleum diesel'!$A$2:$AQ$28,COLUMN('petroleum diesel'!Z$2),FALSE)/VLOOKUP('BIFUbC-petroleum-diesel'!$A9,'BIFUbC-petroleum-diesel'!$A$1:$AQ$27,COLUMN('BIFUbC-petroleum-diesel'!Z$1),FALSE))</f>
        <v>1</v>
      </c>
      <c r="AA9">
        <f>IF(VLOOKUP('BIFUbC-petroleum-diesel'!$A9,'BIFUbC-petroleum-diesel'!$A$1:$AQ$27,COLUMN('BIFUbC-petroleum-diesel'!AA$1),FALSE)=0,1,VLOOKUP('BIFUbC-petroleum-diesel'!$A9,'petroleum diesel'!$A$2:$AQ$28,COLUMN('petroleum diesel'!AA$2),FALSE)/VLOOKUP('BIFUbC-petroleum-diesel'!$A9,'BIFUbC-petroleum-diesel'!$A$1:$AQ$27,COLUMN('BIFUbC-petroleum-diesel'!AA$1),FALSE))</f>
        <v>1</v>
      </c>
      <c r="AB9">
        <f>IF(VLOOKUP('BIFUbC-petroleum-diesel'!$A9,'BIFUbC-petroleum-diesel'!$A$1:$AQ$27,COLUMN('BIFUbC-petroleum-diesel'!AB$1),FALSE)=0,1,VLOOKUP('BIFUbC-petroleum-diesel'!$A9,'petroleum diesel'!$A$2:$AQ$28,COLUMN('petroleum diesel'!AB$2),FALSE)/VLOOKUP('BIFUbC-petroleum-diesel'!$A9,'BIFUbC-petroleum-diesel'!$A$1:$AQ$27,COLUMN('BIFUbC-petroleum-diesel'!AB$1),FALSE))</f>
        <v>1</v>
      </c>
      <c r="AC9">
        <f>IF(VLOOKUP('BIFUbC-petroleum-diesel'!$A9,'BIFUbC-petroleum-diesel'!$A$1:$AQ$27,COLUMN('BIFUbC-petroleum-diesel'!AC$1),FALSE)=0,1,VLOOKUP('BIFUbC-petroleum-diesel'!$A9,'petroleum diesel'!$A$2:$AQ$28,COLUMN('petroleum diesel'!AC$2),FALSE)/VLOOKUP('BIFUbC-petroleum-diesel'!$A9,'BIFUbC-petroleum-diesel'!$A$1:$AQ$27,COLUMN('BIFUbC-petroleum-diesel'!AC$1),FALSE))</f>
        <v>1</v>
      </c>
      <c r="AD9">
        <f>IF(VLOOKUP('BIFUbC-petroleum-diesel'!$A9,'BIFUbC-petroleum-diesel'!$A$1:$AQ$27,COLUMN('BIFUbC-petroleum-diesel'!AD$1),FALSE)=0,1,VLOOKUP('BIFUbC-petroleum-diesel'!$A9,'petroleum diesel'!$A$2:$AQ$28,COLUMN('petroleum diesel'!AD$2),FALSE)/VLOOKUP('BIFUbC-petroleum-diesel'!$A9,'BIFUbC-petroleum-diesel'!$A$1:$AQ$27,COLUMN('BIFUbC-petroleum-diesel'!AD$1),FALSE))</f>
        <v>1</v>
      </c>
      <c r="AE9">
        <f>IF(VLOOKUP('BIFUbC-petroleum-diesel'!$A9,'BIFUbC-petroleum-diesel'!$A$1:$AQ$27,COLUMN('BIFUbC-petroleum-diesel'!AE$1),FALSE)=0,1,VLOOKUP('BIFUbC-petroleum-diesel'!$A9,'petroleum diesel'!$A$2:$AQ$28,COLUMN('petroleum diesel'!AE$2),FALSE)/VLOOKUP('BIFUbC-petroleum-diesel'!$A9,'BIFUbC-petroleum-diesel'!$A$1:$AQ$27,COLUMN('BIFUbC-petroleum-diesel'!AE$1),FALSE))</f>
        <v>1</v>
      </c>
      <c r="AF9">
        <f>IF(VLOOKUP('BIFUbC-petroleum-diesel'!$A9,'BIFUbC-petroleum-diesel'!$A$1:$AQ$27,COLUMN('BIFUbC-petroleum-diesel'!AF$1),FALSE)=0,1,VLOOKUP('BIFUbC-petroleum-diesel'!$A9,'petroleum diesel'!$A$2:$AQ$28,COLUMN('petroleum diesel'!AF$2),FALSE)/VLOOKUP('BIFUbC-petroleum-diesel'!$A9,'BIFUbC-petroleum-diesel'!$A$1:$AQ$27,COLUMN('BIFUbC-petroleum-diesel'!AF$1),FALSE))</f>
        <v>1</v>
      </c>
      <c r="AG9">
        <f>IF(VLOOKUP('BIFUbC-petroleum-diesel'!$A9,'BIFUbC-petroleum-diesel'!$A$1:$AQ$27,COLUMN('BIFUbC-petroleum-diesel'!AG$1),FALSE)=0,1,VLOOKUP('BIFUbC-petroleum-diesel'!$A9,'petroleum diesel'!$A$2:$AQ$28,COLUMN('petroleum diesel'!AG$2),FALSE)/VLOOKUP('BIFUbC-petroleum-diesel'!$A9,'BIFUbC-petroleum-diesel'!$A$1:$AQ$27,COLUMN('BIFUbC-petroleum-diesel'!AG$1),FALSE))</f>
        <v>1</v>
      </c>
      <c r="AH9">
        <f>IF(VLOOKUP('BIFUbC-petroleum-diesel'!$A9,'BIFUbC-petroleum-diesel'!$A$1:$AQ$27,COLUMN('BIFUbC-petroleum-diesel'!AH$1),FALSE)=0,1,VLOOKUP('BIFUbC-petroleum-diesel'!$A9,'petroleum diesel'!$A$2:$AQ$28,COLUMN('petroleum diesel'!AH$2),FALSE)/VLOOKUP('BIFUbC-petroleum-diesel'!$A9,'BIFUbC-petroleum-diesel'!$A$1:$AQ$27,COLUMN('BIFUbC-petroleum-diesel'!AH$1),FALSE))</f>
        <v>1</v>
      </c>
      <c r="AI9">
        <f>IF(VLOOKUP('BIFUbC-petroleum-diesel'!$A9,'BIFUbC-petroleum-diesel'!$A$1:$AQ$27,COLUMN('BIFUbC-petroleum-diesel'!AI$1),FALSE)=0,1,VLOOKUP('BIFUbC-petroleum-diesel'!$A9,'petroleum diesel'!$A$2:$AQ$28,COLUMN('petroleum diesel'!AI$2),FALSE)/VLOOKUP('BIFUbC-petroleum-diesel'!$A9,'BIFUbC-petroleum-diesel'!$A$1:$AQ$27,COLUMN('BIFUbC-petroleum-diesel'!AI$1),FALSE))</f>
        <v>1</v>
      </c>
      <c r="AJ9">
        <f>IF(VLOOKUP('BIFUbC-petroleum-diesel'!$A9,'BIFUbC-petroleum-diesel'!$A$1:$AQ$27,COLUMN('BIFUbC-petroleum-diesel'!AJ$1),FALSE)=0,1,VLOOKUP('BIFUbC-petroleum-diesel'!$A9,'petroleum diesel'!$A$2:$AQ$28,COLUMN('petroleum diesel'!AJ$2),FALSE)/VLOOKUP('BIFUbC-petroleum-diesel'!$A9,'BIFUbC-petroleum-diesel'!$A$1:$AQ$27,COLUMN('BIFUbC-petroleum-diesel'!AJ$1),FALSE))</f>
        <v>1</v>
      </c>
      <c r="AK9">
        <f>IF(VLOOKUP('BIFUbC-petroleum-diesel'!$A9,'BIFUbC-petroleum-diesel'!$A$1:$AQ$27,COLUMN('BIFUbC-petroleum-diesel'!AK$1),FALSE)=0,1,VLOOKUP('BIFUbC-petroleum-diesel'!$A9,'petroleum diesel'!$A$2:$AQ$28,COLUMN('petroleum diesel'!AK$2),FALSE)/VLOOKUP('BIFUbC-petroleum-diesel'!$A9,'BIFUbC-petroleum-diesel'!$A$1:$AQ$27,COLUMN('BIFUbC-petroleum-diesel'!AK$1),FALSE))</f>
        <v>1</v>
      </c>
      <c r="AL9">
        <f>IF(VLOOKUP('BIFUbC-petroleum-diesel'!$A9,'BIFUbC-petroleum-diesel'!$A$1:$AQ$27,COLUMN('BIFUbC-petroleum-diesel'!AL$1),FALSE)=0,1,VLOOKUP('BIFUbC-petroleum-diesel'!$A9,'petroleum diesel'!$A$2:$AQ$28,COLUMN('petroleum diesel'!AL$2),FALSE)/VLOOKUP('BIFUbC-petroleum-diesel'!$A9,'BIFUbC-petroleum-diesel'!$A$1:$AQ$27,COLUMN('BIFUbC-petroleum-diesel'!AL$1),FALSE))</f>
        <v>1</v>
      </c>
      <c r="AM9">
        <f>IF(VLOOKUP('BIFUbC-petroleum-diesel'!$A9,'BIFUbC-petroleum-diesel'!$A$1:$AQ$27,COLUMN('BIFUbC-petroleum-diesel'!AM$1),FALSE)=0,1,VLOOKUP('BIFUbC-petroleum-diesel'!$A9,'petroleum diesel'!$A$2:$AQ$28,COLUMN('petroleum diesel'!AM$2),FALSE)/VLOOKUP('BIFUbC-petroleum-diesel'!$A9,'BIFUbC-petroleum-diesel'!$A$1:$AQ$27,COLUMN('BIFUbC-petroleum-diesel'!AM$1),FALSE))</f>
        <v>1</v>
      </c>
      <c r="AN9">
        <f>IF(VLOOKUP('BIFUbC-petroleum-diesel'!$A9,'BIFUbC-petroleum-diesel'!$A$1:$AQ$27,COLUMN('BIFUbC-petroleum-diesel'!AN$1),FALSE)=0,1,VLOOKUP('BIFUbC-petroleum-diesel'!$A9,'petroleum diesel'!$A$2:$AQ$28,COLUMN('petroleum diesel'!AN$2),FALSE)/VLOOKUP('BIFUbC-petroleum-diesel'!$A9,'BIFUbC-petroleum-diesel'!$A$1:$AQ$27,COLUMN('BIFUbC-petroleum-diesel'!AN$1),FALSE))</f>
        <v>1</v>
      </c>
      <c r="AO9">
        <f>IF(VLOOKUP('BIFUbC-petroleum-diesel'!$A9,'BIFUbC-petroleum-diesel'!$A$1:$AQ$27,COLUMN('BIFUbC-petroleum-diesel'!AO$1),FALSE)=0,1,VLOOKUP('BIFUbC-petroleum-diesel'!$A9,'petroleum diesel'!$A$2:$AQ$28,COLUMN('petroleum diesel'!AO$2),FALSE)/VLOOKUP('BIFUbC-petroleum-diesel'!$A9,'BIFUbC-petroleum-diesel'!$A$1:$AQ$27,COLUMN('BIFUbC-petroleum-diesel'!AO$1),FALSE))</f>
        <v>1</v>
      </c>
      <c r="AP9">
        <f>IF(VLOOKUP('BIFUbC-petroleum-diesel'!$A9,'BIFUbC-petroleum-diesel'!$A$1:$AQ$27,COLUMN('BIFUbC-petroleum-diesel'!AP$1),FALSE)=0,1,VLOOKUP('BIFUbC-petroleum-diesel'!$A9,'petroleum diesel'!$A$2:$AQ$28,COLUMN('petroleum diesel'!AP$2),FALSE)/VLOOKUP('BIFUbC-petroleum-diesel'!$A9,'BIFUbC-petroleum-diesel'!$A$1:$AQ$27,COLUMN('BIFUbC-petroleum-diesel'!AP$1),FALSE))</f>
        <v>1</v>
      </c>
      <c r="AQ9">
        <f>IF(VLOOKUP('BIFUbC-petroleum-diesel'!$A9,'BIFUbC-petroleum-diesel'!$A$1:$AQ$27,COLUMN('BIFUbC-petroleum-diesel'!AQ$1),FALSE)=0,1,VLOOKUP('BIFUbC-petroleum-diesel'!$A9,'petroleum diesel'!$A$2:$AQ$28,COLUMN('petroleum diesel'!AQ$2),FALSE)/VLOOKUP('BIFUbC-petroleum-diesel'!$A9,'BIFUbC-petroleum-diesel'!$A$1:$AQ$27,COLUMN('BIFUbC-petroleum-diesel'!AQ$1),FALSE))</f>
        <v>1</v>
      </c>
    </row>
    <row r="10" spans="1:43">
      <c r="A10" s="37" t="s">
        <v>624</v>
      </c>
      <c r="B10">
        <f>IF(VLOOKUP('BIFUbC-petroleum-diesel'!$A10,'BIFUbC-petroleum-diesel'!$A$1:$AQ$27,COLUMN('BIFUbC-petroleum-diesel'!B$1),FALSE)=0,1,VLOOKUP('BIFUbC-petroleum-diesel'!$A10,'petroleum diesel'!$A$2:$AQ$28,COLUMN('petroleum diesel'!B$2),FALSE)/VLOOKUP('BIFUbC-petroleum-diesel'!$A10,'BIFUbC-petroleum-diesel'!$A$1:$AQ$27,COLUMN('BIFUbC-petroleum-diesel'!B$1),FALSE))</f>
        <v>1</v>
      </c>
      <c r="C10">
        <f>IF(VLOOKUP('BIFUbC-petroleum-diesel'!$A10,'BIFUbC-petroleum-diesel'!$A$1:$AQ$27,COLUMN('BIFUbC-petroleum-diesel'!C$1),FALSE)=0,1,VLOOKUP('BIFUbC-petroleum-diesel'!$A10,'petroleum diesel'!$A$2:$AQ$28,COLUMN('petroleum diesel'!C$2),FALSE)/VLOOKUP('BIFUbC-petroleum-diesel'!$A10,'BIFUbC-petroleum-diesel'!$A$1:$AQ$27,COLUMN('BIFUbC-petroleum-diesel'!C$1),FALSE))</f>
        <v>1</v>
      </c>
      <c r="D10">
        <f>IF(VLOOKUP('BIFUbC-petroleum-diesel'!$A10,'BIFUbC-petroleum-diesel'!$A$1:$AQ$27,COLUMN('BIFUbC-petroleum-diesel'!D$1),FALSE)=0,1,VLOOKUP('BIFUbC-petroleum-diesel'!$A10,'petroleum diesel'!$A$2:$AQ$28,COLUMN('petroleum diesel'!D$2),FALSE)/VLOOKUP('BIFUbC-petroleum-diesel'!$A10,'BIFUbC-petroleum-diesel'!$A$1:$AQ$27,COLUMN('BIFUbC-petroleum-diesel'!D$1),FALSE))</f>
        <v>1</v>
      </c>
      <c r="E10">
        <f>IF(VLOOKUP('BIFUbC-petroleum-diesel'!$A10,'BIFUbC-petroleum-diesel'!$A$1:$AQ$27,COLUMN('BIFUbC-petroleum-diesel'!E$1),FALSE)=0,1,VLOOKUP('BIFUbC-petroleum-diesel'!$A10,'petroleum diesel'!$A$2:$AQ$28,COLUMN('petroleum diesel'!E$2),FALSE)/VLOOKUP('BIFUbC-petroleum-diesel'!$A10,'BIFUbC-petroleum-diesel'!$A$1:$AQ$27,COLUMN('BIFUbC-petroleum-diesel'!E$1),FALSE))</f>
        <v>1</v>
      </c>
      <c r="F10">
        <f>IF(VLOOKUP('BIFUbC-petroleum-diesel'!$A10,'BIFUbC-petroleum-diesel'!$A$1:$AQ$27,COLUMN('BIFUbC-petroleum-diesel'!F$1),FALSE)=0,1,VLOOKUP('BIFUbC-petroleum-diesel'!$A10,'petroleum diesel'!$A$2:$AQ$28,COLUMN('petroleum diesel'!F$2),FALSE)/VLOOKUP('BIFUbC-petroleum-diesel'!$A10,'BIFUbC-petroleum-diesel'!$A$1:$AQ$27,COLUMN('BIFUbC-petroleum-diesel'!F$1),FALSE))</f>
        <v>1</v>
      </c>
      <c r="G10">
        <f>IF(VLOOKUP('BIFUbC-petroleum-diesel'!$A10,'BIFUbC-petroleum-diesel'!$A$1:$AQ$27,COLUMN('BIFUbC-petroleum-diesel'!G$1),FALSE)=0,1,VLOOKUP('BIFUbC-petroleum-diesel'!$A10,'petroleum diesel'!$A$2:$AQ$28,COLUMN('petroleum diesel'!G$2),FALSE)/VLOOKUP('BIFUbC-petroleum-diesel'!$A10,'BIFUbC-petroleum-diesel'!$A$1:$AQ$27,COLUMN('BIFUbC-petroleum-diesel'!G$1),FALSE))</f>
        <v>1</v>
      </c>
      <c r="H10">
        <f>IF(VLOOKUP('BIFUbC-petroleum-diesel'!$A10,'BIFUbC-petroleum-diesel'!$A$1:$AQ$27,COLUMN('BIFUbC-petroleum-diesel'!H$1),FALSE)=0,1,VLOOKUP('BIFUbC-petroleum-diesel'!$A10,'petroleum diesel'!$A$2:$AQ$28,COLUMN('petroleum diesel'!H$2),FALSE)/VLOOKUP('BIFUbC-petroleum-diesel'!$A10,'BIFUbC-petroleum-diesel'!$A$1:$AQ$27,COLUMN('BIFUbC-petroleum-diesel'!H$1),FALSE))</f>
        <v>1</v>
      </c>
      <c r="I10">
        <f>IF(VLOOKUP('BIFUbC-petroleum-diesel'!$A10,'BIFUbC-petroleum-diesel'!$A$1:$AQ$27,COLUMN('BIFUbC-petroleum-diesel'!I$1),FALSE)=0,1,VLOOKUP('BIFUbC-petroleum-diesel'!$A10,'petroleum diesel'!$A$2:$AQ$28,COLUMN('petroleum diesel'!I$2),FALSE)/VLOOKUP('BIFUbC-petroleum-diesel'!$A10,'BIFUbC-petroleum-diesel'!$A$1:$AQ$27,COLUMN('BIFUbC-petroleum-diesel'!I$1),FALSE))</f>
        <v>1</v>
      </c>
      <c r="J10">
        <f>IF(VLOOKUP('BIFUbC-petroleum-diesel'!$A10,'BIFUbC-petroleum-diesel'!$A$1:$AQ$27,COLUMN('BIFUbC-petroleum-diesel'!J$1),FALSE)=0,1,VLOOKUP('BIFUbC-petroleum-diesel'!$A10,'petroleum diesel'!$A$2:$AQ$28,COLUMN('petroleum diesel'!J$2),FALSE)/VLOOKUP('BIFUbC-petroleum-diesel'!$A10,'BIFUbC-petroleum-diesel'!$A$1:$AQ$27,COLUMN('BIFUbC-petroleum-diesel'!J$1),FALSE))</f>
        <v>1</v>
      </c>
      <c r="K10">
        <f>IF(VLOOKUP('BIFUbC-petroleum-diesel'!$A10,'BIFUbC-petroleum-diesel'!$A$1:$AQ$27,COLUMN('BIFUbC-petroleum-diesel'!K$1),FALSE)=0,1,VLOOKUP('BIFUbC-petroleum-diesel'!$A10,'petroleum diesel'!$A$2:$AQ$28,COLUMN('petroleum diesel'!K$2),FALSE)/VLOOKUP('BIFUbC-petroleum-diesel'!$A10,'BIFUbC-petroleum-diesel'!$A$1:$AQ$27,COLUMN('BIFUbC-petroleum-diesel'!K$1),FALSE))</f>
        <v>1</v>
      </c>
      <c r="L10">
        <f>IF(VLOOKUP('BIFUbC-petroleum-diesel'!$A10,'BIFUbC-petroleum-diesel'!$A$1:$AQ$27,COLUMN('BIFUbC-petroleum-diesel'!L$1),FALSE)=0,1,VLOOKUP('BIFUbC-petroleum-diesel'!$A10,'petroleum diesel'!$A$2:$AQ$28,COLUMN('petroleum diesel'!L$2),FALSE)/VLOOKUP('BIFUbC-petroleum-diesel'!$A10,'BIFUbC-petroleum-diesel'!$A$1:$AQ$27,COLUMN('BIFUbC-petroleum-diesel'!L$1),FALSE))</f>
        <v>1</v>
      </c>
      <c r="M10">
        <f>IF(VLOOKUP('BIFUbC-petroleum-diesel'!$A10,'BIFUbC-petroleum-diesel'!$A$1:$AQ$27,COLUMN('BIFUbC-petroleum-diesel'!M$1),FALSE)=0,1,VLOOKUP('BIFUbC-petroleum-diesel'!$A10,'petroleum diesel'!$A$2:$AQ$28,COLUMN('petroleum diesel'!M$2),FALSE)/VLOOKUP('BIFUbC-petroleum-diesel'!$A10,'BIFUbC-petroleum-diesel'!$A$1:$AQ$27,COLUMN('BIFUbC-petroleum-diesel'!M$1),FALSE))</f>
        <v>1</v>
      </c>
      <c r="N10">
        <f>IF(VLOOKUP('BIFUbC-petroleum-diesel'!$A10,'BIFUbC-petroleum-diesel'!$A$1:$AQ$27,COLUMN('BIFUbC-petroleum-diesel'!N$1),FALSE)=0,1,VLOOKUP('BIFUbC-petroleum-diesel'!$A10,'petroleum diesel'!$A$2:$AQ$28,COLUMN('petroleum diesel'!N$2),FALSE)/VLOOKUP('BIFUbC-petroleum-diesel'!$A10,'BIFUbC-petroleum-diesel'!$A$1:$AQ$27,COLUMN('BIFUbC-petroleum-diesel'!N$1),FALSE))</f>
        <v>1</v>
      </c>
      <c r="O10">
        <f>IF(VLOOKUP('BIFUbC-petroleum-diesel'!$A10,'BIFUbC-petroleum-diesel'!$A$1:$AQ$27,COLUMN('BIFUbC-petroleum-diesel'!O$1),FALSE)=0,1,VLOOKUP('BIFUbC-petroleum-diesel'!$A10,'petroleum diesel'!$A$2:$AQ$28,COLUMN('petroleum diesel'!O$2),FALSE)/VLOOKUP('BIFUbC-petroleum-diesel'!$A10,'BIFUbC-petroleum-diesel'!$A$1:$AQ$27,COLUMN('BIFUbC-petroleum-diesel'!O$1),FALSE))</f>
        <v>1</v>
      </c>
      <c r="P10">
        <f>IF(VLOOKUP('BIFUbC-petroleum-diesel'!$A10,'BIFUbC-petroleum-diesel'!$A$1:$AQ$27,COLUMN('BIFUbC-petroleum-diesel'!P$1),FALSE)=0,1,VLOOKUP('BIFUbC-petroleum-diesel'!$A10,'petroleum diesel'!$A$2:$AQ$28,COLUMN('petroleum diesel'!P$2),FALSE)/VLOOKUP('BIFUbC-petroleum-diesel'!$A10,'BIFUbC-petroleum-diesel'!$A$1:$AQ$27,COLUMN('BIFUbC-petroleum-diesel'!P$1),FALSE))</f>
        <v>1</v>
      </c>
      <c r="Q10">
        <f>IF(VLOOKUP('BIFUbC-petroleum-diesel'!$A10,'BIFUbC-petroleum-diesel'!$A$1:$AQ$27,COLUMN('BIFUbC-petroleum-diesel'!Q$1),FALSE)=0,1,VLOOKUP('BIFUbC-petroleum-diesel'!$A10,'petroleum diesel'!$A$2:$AQ$28,COLUMN('petroleum diesel'!Q$2),FALSE)/VLOOKUP('BIFUbC-petroleum-diesel'!$A10,'BIFUbC-petroleum-diesel'!$A$1:$AQ$27,COLUMN('BIFUbC-petroleum-diesel'!Q$1),FALSE))</f>
        <v>1</v>
      </c>
      <c r="R10">
        <f>IF(VLOOKUP('BIFUbC-petroleum-diesel'!$A10,'BIFUbC-petroleum-diesel'!$A$1:$AQ$27,COLUMN('BIFUbC-petroleum-diesel'!R$1),FALSE)=0,1,VLOOKUP('BIFUbC-petroleum-diesel'!$A10,'petroleum diesel'!$A$2:$AQ$28,COLUMN('petroleum diesel'!R$2),FALSE)/VLOOKUP('BIFUbC-petroleum-diesel'!$A10,'BIFUbC-petroleum-diesel'!$A$1:$AQ$27,COLUMN('BIFUbC-petroleum-diesel'!R$1),FALSE))</f>
        <v>1</v>
      </c>
      <c r="S10">
        <f>IF(VLOOKUP('BIFUbC-petroleum-diesel'!$A10,'BIFUbC-petroleum-diesel'!$A$1:$AQ$27,COLUMN('BIFUbC-petroleum-diesel'!S$1),FALSE)=0,1,VLOOKUP('BIFUbC-petroleum-diesel'!$A10,'petroleum diesel'!$A$2:$AQ$28,COLUMN('petroleum diesel'!S$2),FALSE)/VLOOKUP('BIFUbC-petroleum-diesel'!$A10,'BIFUbC-petroleum-diesel'!$A$1:$AQ$27,COLUMN('BIFUbC-petroleum-diesel'!S$1),FALSE))</f>
        <v>1</v>
      </c>
      <c r="T10">
        <f>IF(VLOOKUP('BIFUbC-petroleum-diesel'!$A10,'BIFUbC-petroleum-diesel'!$A$1:$AQ$27,COLUMN('BIFUbC-petroleum-diesel'!T$1),FALSE)=0,1,VLOOKUP('BIFUbC-petroleum-diesel'!$A10,'petroleum diesel'!$A$2:$AQ$28,COLUMN('petroleum diesel'!T$2),FALSE)/VLOOKUP('BIFUbC-petroleum-diesel'!$A10,'BIFUbC-petroleum-diesel'!$A$1:$AQ$27,COLUMN('BIFUbC-petroleum-diesel'!T$1),FALSE))</f>
        <v>1</v>
      </c>
      <c r="U10">
        <f>IF(VLOOKUP('BIFUbC-petroleum-diesel'!$A10,'BIFUbC-petroleum-diesel'!$A$1:$AQ$27,COLUMN('BIFUbC-petroleum-diesel'!U$1),FALSE)=0,1,VLOOKUP('BIFUbC-petroleum-diesel'!$A10,'petroleum diesel'!$A$2:$AQ$28,COLUMN('petroleum diesel'!U$2),FALSE)/VLOOKUP('BIFUbC-petroleum-diesel'!$A10,'BIFUbC-petroleum-diesel'!$A$1:$AQ$27,COLUMN('BIFUbC-petroleum-diesel'!U$1),FALSE))</f>
        <v>1</v>
      </c>
      <c r="V10">
        <f>IF(VLOOKUP('BIFUbC-petroleum-diesel'!$A10,'BIFUbC-petroleum-diesel'!$A$1:$AQ$27,COLUMN('BIFUbC-petroleum-diesel'!V$1),FALSE)=0,1,VLOOKUP('BIFUbC-petroleum-diesel'!$A10,'petroleum diesel'!$A$2:$AQ$28,COLUMN('petroleum diesel'!V$2),FALSE)/VLOOKUP('BIFUbC-petroleum-diesel'!$A10,'BIFUbC-petroleum-diesel'!$A$1:$AQ$27,COLUMN('BIFUbC-petroleum-diesel'!V$1),FALSE))</f>
        <v>1</v>
      </c>
      <c r="W10">
        <f>IF(VLOOKUP('BIFUbC-petroleum-diesel'!$A10,'BIFUbC-petroleum-diesel'!$A$1:$AQ$27,COLUMN('BIFUbC-petroleum-diesel'!W$1),FALSE)=0,1,VLOOKUP('BIFUbC-petroleum-diesel'!$A10,'petroleum diesel'!$A$2:$AQ$28,COLUMN('petroleum diesel'!W$2),FALSE)/VLOOKUP('BIFUbC-petroleum-diesel'!$A10,'BIFUbC-petroleum-diesel'!$A$1:$AQ$27,COLUMN('BIFUbC-petroleum-diesel'!W$1),FALSE))</f>
        <v>1</v>
      </c>
      <c r="X10">
        <f>IF(VLOOKUP('BIFUbC-petroleum-diesel'!$A10,'BIFUbC-petroleum-diesel'!$A$1:$AQ$27,COLUMN('BIFUbC-petroleum-diesel'!X$1),FALSE)=0,1,VLOOKUP('BIFUbC-petroleum-diesel'!$A10,'petroleum diesel'!$A$2:$AQ$28,COLUMN('petroleum diesel'!X$2),FALSE)/VLOOKUP('BIFUbC-petroleum-diesel'!$A10,'BIFUbC-petroleum-diesel'!$A$1:$AQ$27,COLUMN('BIFUbC-petroleum-diesel'!X$1),FALSE))</f>
        <v>1</v>
      </c>
      <c r="Y10">
        <f>IF(VLOOKUP('BIFUbC-petroleum-diesel'!$A10,'BIFUbC-petroleum-diesel'!$A$1:$AQ$27,COLUMN('BIFUbC-petroleum-diesel'!Y$1),FALSE)=0,1,VLOOKUP('BIFUbC-petroleum-diesel'!$A10,'petroleum diesel'!$A$2:$AQ$28,COLUMN('petroleum diesel'!Y$2),FALSE)/VLOOKUP('BIFUbC-petroleum-diesel'!$A10,'BIFUbC-petroleum-diesel'!$A$1:$AQ$27,COLUMN('BIFUbC-petroleum-diesel'!Y$1),FALSE))</f>
        <v>1</v>
      </c>
      <c r="Z10">
        <f>IF(VLOOKUP('BIFUbC-petroleum-diesel'!$A10,'BIFUbC-petroleum-diesel'!$A$1:$AQ$27,COLUMN('BIFUbC-petroleum-diesel'!Z$1),FALSE)=0,1,VLOOKUP('BIFUbC-petroleum-diesel'!$A10,'petroleum diesel'!$A$2:$AQ$28,COLUMN('petroleum diesel'!Z$2),FALSE)/VLOOKUP('BIFUbC-petroleum-diesel'!$A10,'BIFUbC-petroleum-diesel'!$A$1:$AQ$27,COLUMN('BIFUbC-petroleum-diesel'!Z$1),FALSE))</f>
        <v>1</v>
      </c>
      <c r="AA10">
        <f>IF(VLOOKUP('BIFUbC-petroleum-diesel'!$A10,'BIFUbC-petroleum-diesel'!$A$1:$AQ$27,COLUMN('BIFUbC-petroleum-diesel'!AA$1),FALSE)=0,1,VLOOKUP('BIFUbC-petroleum-diesel'!$A10,'petroleum diesel'!$A$2:$AQ$28,COLUMN('petroleum diesel'!AA$2),FALSE)/VLOOKUP('BIFUbC-petroleum-diesel'!$A10,'BIFUbC-petroleum-diesel'!$A$1:$AQ$27,COLUMN('BIFUbC-petroleum-diesel'!AA$1),FALSE))</f>
        <v>1</v>
      </c>
      <c r="AB10">
        <f>IF(VLOOKUP('BIFUbC-petroleum-diesel'!$A10,'BIFUbC-petroleum-diesel'!$A$1:$AQ$27,COLUMN('BIFUbC-petroleum-diesel'!AB$1),FALSE)=0,1,VLOOKUP('BIFUbC-petroleum-diesel'!$A10,'petroleum diesel'!$A$2:$AQ$28,COLUMN('petroleum diesel'!AB$2),FALSE)/VLOOKUP('BIFUbC-petroleum-diesel'!$A10,'BIFUbC-petroleum-diesel'!$A$1:$AQ$27,COLUMN('BIFUbC-petroleum-diesel'!AB$1),FALSE))</f>
        <v>1</v>
      </c>
      <c r="AC10">
        <f>IF(VLOOKUP('BIFUbC-petroleum-diesel'!$A10,'BIFUbC-petroleum-diesel'!$A$1:$AQ$27,COLUMN('BIFUbC-petroleum-diesel'!AC$1),FALSE)=0,1,VLOOKUP('BIFUbC-petroleum-diesel'!$A10,'petroleum diesel'!$A$2:$AQ$28,COLUMN('petroleum diesel'!AC$2),FALSE)/VLOOKUP('BIFUbC-petroleum-diesel'!$A10,'BIFUbC-petroleum-diesel'!$A$1:$AQ$27,COLUMN('BIFUbC-petroleum-diesel'!AC$1),FALSE))</f>
        <v>1</v>
      </c>
      <c r="AD10">
        <f>IF(VLOOKUP('BIFUbC-petroleum-diesel'!$A10,'BIFUbC-petroleum-diesel'!$A$1:$AQ$27,COLUMN('BIFUbC-petroleum-diesel'!AD$1),FALSE)=0,1,VLOOKUP('BIFUbC-petroleum-diesel'!$A10,'petroleum diesel'!$A$2:$AQ$28,COLUMN('petroleum diesel'!AD$2),FALSE)/VLOOKUP('BIFUbC-petroleum-diesel'!$A10,'BIFUbC-petroleum-diesel'!$A$1:$AQ$27,COLUMN('BIFUbC-petroleum-diesel'!AD$1),FALSE))</f>
        <v>1</v>
      </c>
      <c r="AE10">
        <f>IF(VLOOKUP('BIFUbC-petroleum-diesel'!$A10,'BIFUbC-petroleum-diesel'!$A$1:$AQ$27,COLUMN('BIFUbC-petroleum-diesel'!AE$1),FALSE)=0,1,VLOOKUP('BIFUbC-petroleum-diesel'!$A10,'petroleum diesel'!$A$2:$AQ$28,COLUMN('petroleum diesel'!AE$2),FALSE)/VLOOKUP('BIFUbC-petroleum-diesel'!$A10,'BIFUbC-petroleum-diesel'!$A$1:$AQ$27,COLUMN('BIFUbC-petroleum-diesel'!AE$1),FALSE))</f>
        <v>1</v>
      </c>
      <c r="AF10">
        <f>IF(VLOOKUP('BIFUbC-petroleum-diesel'!$A10,'BIFUbC-petroleum-diesel'!$A$1:$AQ$27,COLUMN('BIFUbC-petroleum-diesel'!AF$1),FALSE)=0,1,VLOOKUP('BIFUbC-petroleum-diesel'!$A10,'petroleum diesel'!$A$2:$AQ$28,COLUMN('petroleum diesel'!AF$2),FALSE)/VLOOKUP('BIFUbC-petroleum-diesel'!$A10,'BIFUbC-petroleum-diesel'!$A$1:$AQ$27,COLUMN('BIFUbC-petroleum-diesel'!AF$1),FALSE))</f>
        <v>1</v>
      </c>
      <c r="AG10">
        <f>IF(VLOOKUP('BIFUbC-petroleum-diesel'!$A10,'BIFUbC-petroleum-diesel'!$A$1:$AQ$27,COLUMN('BIFUbC-petroleum-diesel'!AG$1),FALSE)=0,1,VLOOKUP('BIFUbC-petroleum-diesel'!$A10,'petroleum diesel'!$A$2:$AQ$28,COLUMN('petroleum diesel'!AG$2),FALSE)/VLOOKUP('BIFUbC-petroleum-diesel'!$A10,'BIFUbC-petroleum-diesel'!$A$1:$AQ$27,COLUMN('BIFUbC-petroleum-diesel'!AG$1),FALSE))</f>
        <v>1</v>
      </c>
      <c r="AH10">
        <f>IF(VLOOKUP('BIFUbC-petroleum-diesel'!$A10,'BIFUbC-petroleum-diesel'!$A$1:$AQ$27,COLUMN('BIFUbC-petroleum-diesel'!AH$1),FALSE)=0,1,VLOOKUP('BIFUbC-petroleum-diesel'!$A10,'petroleum diesel'!$A$2:$AQ$28,COLUMN('petroleum diesel'!AH$2),FALSE)/VLOOKUP('BIFUbC-petroleum-diesel'!$A10,'BIFUbC-petroleum-diesel'!$A$1:$AQ$27,COLUMN('BIFUbC-petroleum-diesel'!AH$1),FALSE))</f>
        <v>1</v>
      </c>
      <c r="AI10">
        <f>IF(VLOOKUP('BIFUbC-petroleum-diesel'!$A10,'BIFUbC-petroleum-diesel'!$A$1:$AQ$27,COLUMN('BIFUbC-petroleum-diesel'!AI$1),FALSE)=0,1,VLOOKUP('BIFUbC-petroleum-diesel'!$A10,'petroleum diesel'!$A$2:$AQ$28,COLUMN('petroleum diesel'!AI$2),FALSE)/VLOOKUP('BIFUbC-petroleum-diesel'!$A10,'BIFUbC-petroleum-diesel'!$A$1:$AQ$27,COLUMN('BIFUbC-petroleum-diesel'!AI$1),FALSE))</f>
        <v>1</v>
      </c>
      <c r="AJ10">
        <f>IF(VLOOKUP('BIFUbC-petroleum-diesel'!$A10,'BIFUbC-petroleum-diesel'!$A$1:$AQ$27,COLUMN('BIFUbC-petroleum-diesel'!AJ$1),FALSE)=0,1,VLOOKUP('BIFUbC-petroleum-diesel'!$A10,'petroleum diesel'!$A$2:$AQ$28,COLUMN('petroleum diesel'!AJ$2),FALSE)/VLOOKUP('BIFUbC-petroleum-diesel'!$A10,'BIFUbC-petroleum-diesel'!$A$1:$AQ$27,COLUMN('BIFUbC-petroleum-diesel'!AJ$1),FALSE))</f>
        <v>1</v>
      </c>
      <c r="AK10">
        <f>IF(VLOOKUP('BIFUbC-petroleum-diesel'!$A10,'BIFUbC-petroleum-diesel'!$A$1:$AQ$27,COLUMN('BIFUbC-petroleum-diesel'!AK$1),FALSE)=0,1,VLOOKUP('BIFUbC-petroleum-diesel'!$A10,'petroleum diesel'!$A$2:$AQ$28,COLUMN('petroleum diesel'!AK$2),FALSE)/VLOOKUP('BIFUbC-petroleum-diesel'!$A10,'BIFUbC-petroleum-diesel'!$A$1:$AQ$27,COLUMN('BIFUbC-petroleum-diesel'!AK$1),FALSE))</f>
        <v>1</v>
      </c>
      <c r="AL10">
        <f>IF(VLOOKUP('BIFUbC-petroleum-diesel'!$A10,'BIFUbC-petroleum-diesel'!$A$1:$AQ$27,COLUMN('BIFUbC-petroleum-diesel'!AL$1),FALSE)=0,1,VLOOKUP('BIFUbC-petroleum-diesel'!$A10,'petroleum diesel'!$A$2:$AQ$28,COLUMN('petroleum diesel'!AL$2),FALSE)/VLOOKUP('BIFUbC-petroleum-diesel'!$A10,'BIFUbC-petroleum-diesel'!$A$1:$AQ$27,COLUMN('BIFUbC-petroleum-diesel'!AL$1),FALSE))</f>
        <v>1</v>
      </c>
      <c r="AM10">
        <f>IF(VLOOKUP('BIFUbC-petroleum-diesel'!$A10,'BIFUbC-petroleum-diesel'!$A$1:$AQ$27,COLUMN('BIFUbC-petroleum-diesel'!AM$1),FALSE)=0,1,VLOOKUP('BIFUbC-petroleum-diesel'!$A10,'petroleum diesel'!$A$2:$AQ$28,COLUMN('petroleum diesel'!AM$2),FALSE)/VLOOKUP('BIFUbC-petroleum-diesel'!$A10,'BIFUbC-petroleum-diesel'!$A$1:$AQ$27,COLUMN('BIFUbC-petroleum-diesel'!AM$1),FALSE))</f>
        <v>1</v>
      </c>
      <c r="AN10">
        <f>IF(VLOOKUP('BIFUbC-petroleum-diesel'!$A10,'BIFUbC-petroleum-diesel'!$A$1:$AQ$27,COLUMN('BIFUbC-petroleum-diesel'!AN$1),FALSE)=0,1,VLOOKUP('BIFUbC-petroleum-diesel'!$A10,'petroleum diesel'!$A$2:$AQ$28,COLUMN('petroleum diesel'!AN$2),FALSE)/VLOOKUP('BIFUbC-petroleum-diesel'!$A10,'BIFUbC-petroleum-diesel'!$A$1:$AQ$27,COLUMN('BIFUbC-petroleum-diesel'!AN$1),FALSE))</f>
        <v>1</v>
      </c>
      <c r="AO10">
        <f>IF(VLOOKUP('BIFUbC-petroleum-diesel'!$A10,'BIFUbC-petroleum-diesel'!$A$1:$AQ$27,COLUMN('BIFUbC-petroleum-diesel'!AO$1),FALSE)=0,1,VLOOKUP('BIFUbC-petroleum-diesel'!$A10,'petroleum diesel'!$A$2:$AQ$28,COLUMN('petroleum diesel'!AO$2),FALSE)/VLOOKUP('BIFUbC-petroleum-diesel'!$A10,'BIFUbC-petroleum-diesel'!$A$1:$AQ$27,COLUMN('BIFUbC-petroleum-diesel'!AO$1),FALSE))</f>
        <v>1</v>
      </c>
      <c r="AP10">
        <f>IF(VLOOKUP('BIFUbC-petroleum-diesel'!$A10,'BIFUbC-petroleum-diesel'!$A$1:$AQ$27,COLUMN('BIFUbC-petroleum-diesel'!AP$1),FALSE)=0,1,VLOOKUP('BIFUbC-petroleum-diesel'!$A10,'petroleum diesel'!$A$2:$AQ$28,COLUMN('petroleum diesel'!AP$2),FALSE)/VLOOKUP('BIFUbC-petroleum-diesel'!$A10,'BIFUbC-petroleum-diesel'!$A$1:$AQ$27,COLUMN('BIFUbC-petroleum-diesel'!AP$1),FALSE))</f>
        <v>1</v>
      </c>
      <c r="AQ10">
        <f>IF(VLOOKUP('BIFUbC-petroleum-diesel'!$A10,'BIFUbC-petroleum-diesel'!$A$1:$AQ$27,COLUMN('BIFUbC-petroleum-diesel'!AQ$1),FALSE)=0,1,VLOOKUP('BIFUbC-petroleum-diesel'!$A10,'petroleum diesel'!$A$2:$AQ$28,COLUMN('petroleum diesel'!AQ$2),FALSE)/VLOOKUP('BIFUbC-petroleum-diesel'!$A10,'BIFUbC-petroleum-diesel'!$A$1:$AQ$27,COLUMN('BIFUbC-petroleum-diesel'!AQ$1),FALSE))</f>
        <v>1</v>
      </c>
    </row>
    <row r="11" spans="1:43">
      <c r="A11" s="37" t="s">
        <v>612</v>
      </c>
      <c r="B11">
        <f>IF(VLOOKUP('BIFUbC-petroleum-diesel'!$A11,'BIFUbC-petroleum-diesel'!$A$1:$AQ$27,COLUMN('BIFUbC-petroleum-diesel'!B$1),FALSE)=0,1,VLOOKUP('BIFUbC-petroleum-diesel'!$A11,'petroleum diesel'!$A$2:$AQ$28,COLUMN('petroleum diesel'!B$2),FALSE)/VLOOKUP('BIFUbC-petroleum-diesel'!$A11,'BIFUbC-petroleum-diesel'!$A$1:$AQ$27,COLUMN('BIFUbC-petroleum-diesel'!B$1),FALSE))</f>
        <v>0.10740713038345487</v>
      </c>
      <c r="C11">
        <f>IF(VLOOKUP('BIFUbC-petroleum-diesel'!$A11,'BIFUbC-petroleum-diesel'!$A$1:$AQ$27,COLUMN('BIFUbC-petroleum-diesel'!C$1),FALSE)=0,1,VLOOKUP('BIFUbC-petroleum-diesel'!$A11,'petroleum diesel'!$A$2:$AQ$28,COLUMN('petroleum diesel'!C$2),FALSE)/VLOOKUP('BIFUbC-petroleum-diesel'!$A11,'BIFUbC-petroleum-diesel'!$A$1:$AQ$27,COLUMN('BIFUbC-petroleum-diesel'!C$1),FALSE))</f>
        <v>0.1072273460582838</v>
      </c>
      <c r="D11">
        <f>IF(VLOOKUP('BIFUbC-petroleum-diesel'!$A11,'BIFUbC-petroleum-diesel'!$A$1:$AQ$27,COLUMN('BIFUbC-petroleum-diesel'!D$1),FALSE)=0,1,VLOOKUP('BIFUbC-petroleum-diesel'!$A11,'petroleum diesel'!$A$2:$AQ$28,COLUMN('petroleum diesel'!D$2),FALSE)/VLOOKUP('BIFUbC-petroleum-diesel'!$A11,'BIFUbC-petroleum-diesel'!$A$1:$AQ$27,COLUMN('BIFUbC-petroleum-diesel'!D$1),FALSE))</f>
        <v>0.10752266250091815</v>
      </c>
      <c r="E11">
        <f>IF(VLOOKUP('BIFUbC-petroleum-diesel'!$A11,'BIFUbC-petroleum-diesel'!$A$1:$AQ$27,COLUMN('BIFUbC-petroleum-diesel'!E$1),FALSE)=0,1,VLOOKUP('BIFUbC-petroleum-diesel'!$A11,'petroleum diesel'!$A$2:$AQ$28,COLUMN('petroleum diesel'!E$2),FALSE)/VLOOKUP('BIFUbC-petroleum-diesel'!$A11,'BIFUbC-petroleum-diesel'!$A$1:$AQ$27,COLUMN('BIFUbC-petroleum-diesel'!E$1),FALSE))</f>
        <v>0.10760062136249643</v>
      </c>
      <c r="F11">
        <f>IF(VLOOKUP('BIFUbC-petroleum-diesel'!$A11,'BIFUbC-petroleum-diesel'!$A$1:$AQ$27,COLUMN('BIFUbC-petroleum-diesel'!F$1),FALSE)=0,1,VLOOKUP('BIFUbC-petroleum-diesel'!$A11,'petroleum diesel'!$A$2:$AQ$28,COLUMN('petroleum diesel'!F$2),FALSE)/VLOOKUP('BIFUbC-petroleum-diesel'!$A11,'BIFUbC-petroleum-diesel'!$A$1:$AQ$27,COLUMN('BIFUbC-petroleum-diesel'!F$1),FALSE))</f>
        <v>0.10766582097022333</v>
      </c>
      <c r="G11">
        <f>IF(VLOOKUP('BIFUbC-petroleum-diesel'!$A11,'BIFUbC-petroleum-diesel'!$A$1:$AQ$27,COLUMN('BIFUbC-petroleum-diesel'!G$1),FALSE)=0,1,VLOOKUP('BIFUbC-petroleum-diesel'!$A11,'petroleum diesel'!$A$2:$AQ$28,COLUMN('petroleum diesel'!G$2),FALSE)/VLOOKUP('BIFUbC-petroleum-diesel'!$A11,'BIFUbC-petroleum-diesel'!$A$1:$AQ$27,COLUMN('BIFUbC-petroleum-diesel'!G$1),FALSE))</f>
        <v>0.10771949013543367</v>
      </c>
      <c r="H11">
        <f>IF(VLOOKUP('BIFUbC-petroleum-diesel'!$A11,'BIFUbC-petroleum-diesel'!$A$1:$AQ$27,COLUMN('BIFUbC-petroleum-diesel'!H$1),FALSE)=0,1,VLOOKUP('BIFUbC-petroleum-diesel'!$A11,'petroleum diesel'!$A$2:$AQ$28,COLUMN('petroleum diesel'!H$2),FALSE)/VLOOKUP('BIFUbC-petroleum-diesel'!$A11,'BIFUbC-petroleum-diesel'!$A$1:$AQ$27,COLUMN('BIFUbC-petroleum-diesel'!H$1),FALSE))</f>
        <v>0.10776479477851683</v>
      </c>
      <c r="I11">
        <f>IF(VLOOKUP('BIFUbC-petroleum-diesel'!$A11,'BIFUbC-petroleum-diesel'!$A$1:$AQ$27,COLUMN('BIFUbC-petroleum-diesel'!I$1),FALSE)=0,1,VLOOKUP('BIFUbC-petroleum-diesel'!$A11,'petroleum diesel'!$A$2:$AQ$28,COLUMN('petroleum diesel'!I$2),FALSE)/VLOOKUP('BIFUbC-petroleum-diesel'!$A11,'BIFUbC-petroleum-diesel'!$A$1:$AQ$27,COLUMN('BIFUbC-petroleum-diesel'!I$1),FALSE))</f>
        <v>0.10780016077699539</v>
      </c>
      <c r="J11">
        <f>IF(VLOOKUP('BIFUbC-petroleum-diesel'!$A11,'BIFUbC-petroleum-diesel'!$A$1:$AQ$27,COLUMN('BIFUbC-petroleum-diesel'!J$1),FALSE)=0,1,VLOOKUP('BIFUbC-petroleum-diesel'!$A11,'petroleum diesel'!$A$2:$AQ$28,COLUMN('petroleum diesel'!J$2),FALSE)/VLOOKUP('BIFUbC-petroleum-diesel'!$A11,'BIFUbC-petroleum-diesel'!$A$1:$AQ$27,COLUMN('BIFUbC-petroleum-diesel'!J$1),FALSE))</f>
        <v>0.1078324569184675</v>
      </c>
      <c r="K11">
        <f>IF(VLOOKUP('BIFUbC-petroleum-diesel'!$A11,'BIFUbC-petroleum-diesel'!$A$1:$AQ$27,COLUMN('BIFUbC-petroleum-diesel'!K$1),FALSE)=0,1,VLOOKUP('BIFUbC-petroleum-diesel'!$A11,'petroleum diesel'!$A$2:$AQ$28,COLUMN('petroleum diesel'!K$2),FALSE)/VLOOKUP('BIFUbC-petroleum-diesel'!$A11,'BIFUbC-petroleum-diesel'!$A$1:$AQ$27,COLUMN('BIFUbC-petroleum-diesel'!K$1),FALSE))</f>
        <v>0.10786181231573537</v>
      </c>
      <c r="L11">
        <f>IF(VLOOKUP('BIFUbC-petroleum-diesel'!$A11,'BIFUbC-petroleum-diesel'!$A$1:$AQ$27,COLUMN('BIFUbC-petroleum-diesel'!L$1),FALSE)=0,1,VLOOKUP('BIFUbC-petroleum-diesel'!$A11,'petroleum diesel'!$A$2:$AQ$28,COLUMN('petroleum diesel'!L$2),FALSE)/VLOOKUP('BIFUbC-petroleum-diesel'!$A11,'BIFUbC-petroleum-diesel'!$A$1:$AQ$27,COLUMN('BIFUbC-petroleum-diesel'!L$1),FALSE))</f>
        <v>0.10788833756146483</v>
      </c>
      <c r="M11">
        <f>IF(VLOOKUP('BIFUbC-petroleum-diesel'!$A11,'BIFUbC-petroleum-diesel'!$A$1:$AQ$27,COLUMN('BIFUbC-petroleum-diesel'!M$1),FALSE)=0,1,VLOOKUP('BIFUbC-petroleum-diesel'!$A11,'petroleum diesel'!$A$2:$AQ$28,COLUMN('petroleum diesel'!M$2),FALSE)/VLOOKUP('BIFUbC-petroleum-diesel'!$A11,'BIFUbC-petroleum-diesel'!$A$1:$AQ$27,COLUMN('BIFUbC-petroleum-diesel'!M$1),FALSE))</f>
        <v>0.10790281131963958</v>
      </c>
      <c r="N11">
        <f>IF(VLOOKUP('BIFUbC-petroleum-diesel'!$A11,'BIFUbC-petroleum-diesel'!$A$1:$AQ$27,COLUMN('BIFUbC-petroleum-diesel'!N$1),FALSE)=0,1,VLOOKUP('BIFUbC-petroleum-diesel'!$A11,'petroleum diesel'!$A$2:$AQ$28,COLUMN('petroleum diesel'!N$2),FALSE)/VLOOKUP('BIFUbC-petroleum-diesel'!$A11,'BIFUbC-petroleum-diesel'!$A$1:$AQ$27,COLUMN('BIFUbC-petroleum-diesel'!N$1),FALSE))</f>
        <v>0.1079148155716184</v>
      </c>
      <c r="O11">
        <f>IF(VLOOKUP('BIFUbC-petroleum-diesel'!$A11,'BIFUbC-petroleum-diesel'!$A$1:$AQ$27,COLUMN('BIFUbC-petroleum-diesel'!O$1),FALSE)=0,1,VLOOKUP('BIFUbC-petroleum-diesel'!$A11,'petroleum diesel'!$A$2:$AQ$28,COLUMN('petroleum diesel'!O$2),FALSE)/VLOOKUP('BIFUbC-petroleum-diesel'!$A11,'BIFUbC-petroleum-diesel'!$A$1:$AQ$27,COLUMN('BIFUbC-petroleum-diesel'!O$1),FALSE))</f>
        <v>0.10792440959351861</v>
      </c>
      <c r="P11">
        <f>IF(VLOOKUP('BIFUbC-petroleum-diesel'!$A11,'BIFUbC-petroleum-diesel'!$A$1:$AQ$27,COLUMN('BIFUbC-petroleum-diesel'!P$1),FALSE)=0,1,VLOOKUP('BIFUbC-petroleum-diesel'!$A11,'petroleum diesel'!$A$2:$AQ$28,COLUMN('petroleum diesel'!P$2),FALSE)/VLOOKUP('BIFUbC-petroleum-diesel'!$A11,'BIFUbC-petroleum-diesel'!$A$1:$AQ$27,COLUMN('BIFUbC-petroleum-diesel'!P$1),FALSE))</f>
        <v>0.10793164289141162</v>
      </c>
      <c r="Q11">
        <f>IF(VLOOKUP('BIFUbC-petroleum-diesel'!$A11,'BIFUbC-petroleum-diesel'!$A$1:$AQ$27,COLUMN('BIFUbC-petroleum-diesel'!Q$1),FALSE)=0,1,VLOOKUP('BIFUbC-petroleum-diesel'!$A11,'petroleum diesel'!$A$2:$AQ$28,COLUMN('petroleum diesel'!Q$2),FALSE)/VLOOKUP('BIFUbC-petroleum-diesel'!$A11,'BIFUbC-petroleum-diesel'!$A$1:$AQ$27,COLUMN('BIFUbC-petroleum-diesel'!Q$1),FALSE))</f>
        <v>0.10793649640986352</v>
      </c>
      <c r="R11">
        <f>IF(VLOOKUP('BIFUbC-petroleum-diesel'!$A11,'BIFUbC-petroleum-diesel'!$A$1:$AQ$27,COLUMN('BIFUbC-petroleum-diesel'!R$1),FALSE)=0,1,VLOOKUP('BIFUbC-petroleum-diesel'!$A11,'petroleum diesel'!$A$2:$AQ$28,COLUMN('petroleum diesel'!R$2),FALSE)/VLOOKUP('BIFUbC-petroleum-diesel'!$A11,'BIFUbC-petroleum-diesel'!$A$1:$AQ$27,COLUMN('BIFUbC-petroleum-diesel'!R$1),FALSE))</f>
        <v>0.10793304067952189</v>
      </c>
      <c r="S11">
        <f>IF(VLOOKUP('BIFUbC-petroleum-diesel'!$A11,'BIFUbC-petroleum-diesel'!$A$1:$AQ$27,COLUMN('BIFUbC-petroleum-diesel'!S$1),FALSE)=0,1,VLOOKUP('BIFUbC-petroleum-diesel'!$A11,'petroleum diesel'!$A$2:$AQ$28,COLUMN('petroleum diesel'!S$2),FALSE)/VLOOKUP('BIFUbC-petroleum-diesel'!$A11,'BIFUbC-petroleum-diesel'!$A$1:$AQ$27,COLUMN('BIFUbC-petroleum-diesel'!S$1),FALSE))</f>
        <v>0.10793322082786158</v>
      </c>
      <c r="T11">
        <f>IF(VLOOKUP('BIFUbC-petroleum-diesel'!$A11,'BIFUbC-petroleum-diesel'!$A$1:$AQ$27,COLUMN('BIFUbC-petroleum-diesel'!T$1),FALSE)=0,1,VLOOKUP('BIFUbC-petroleum-diesel'!$A11,'petroleum diesel'!$A$2:$AQ$28,COLUMN('petroleum diesel'!T$2),FALSE)/VLOOKUP('BIFUbC-petroleum-diesel'!$A11,'BIFUbC-petroleum-diesel'!$A$1:$AQ$27,COLUMN('BIFUbC-petroleum-diesel'!T$1),FALSE))</f>
        <v>0.10793098847634597</v>
      </c>
      <c r="U11">
        <f>IF(VLOOKUP('BIFUbC-petroleum-diesel'!$A11,'BIFUbC-petroleum-diesel'!$A$1:$AQ$27,COLUMN('BIFUbC-petroleum-diesel'!U$1),FALSE)=0,1,VLOOKUP('BIFUbC-petroleum-diesel'!$A11,'petroleum diesel'!$A$2:$AQ$28,COLUMN('petroleum diesel'!U$2),FALSE)/VLOOKUP('BIFUbC-petroleum-diesel'!$A11,'BIFUbC-petroleum-diesel'!$A$1:$AQ$27,COLUMN('BIFUbC-petroleum-diesel'!U$1),FALSE))</f>
        <v>0.1079263050342972</v>
      </c>
      <c r="V11">
        <f>IF(VLOOKUP('BIFUbC-petroleum-diesel'!$A11,'BIFUbC-petroleum-diesel'!$A$1:$AQ$27,COLUMN('BIFUbC-petroleum-diesel'!V$1),FALSE)=0,1,VLOOKUP('BIFUbC-petroleum-diesel'!$A11,'petroleum diesel'!$A$2:$AQ$28,COLUMN('petroleum diesel'!V$2),FALSE)/VLOOKUP('BIFUbC-petroleum-diesel'!$A11,'BIFUbC-petroleum-diesel'!$A$1:$AQ$27,COLUMN('BIFUbC-petroleum-diesel'!V$1),FALSE))</f>
        <v>0.10791912853471684</v>
      </c>
      <c r="W11">
        <f>IF(VLOOKUP('BIFUbC-petroleum-diesel'!$A11,'BIFUbC-petroleum-diesel'!$A$1:$AQ$27,COLUMN('BIFUbC-petroleum-diesel'!W$1),FALSE)=0,1,VLOOKUP('BIFUbC-petroleum-diesel'!$A11,'petroleum diesel'!$A$2:$AQ$28,COLUMN('petroleum diesel'!W$2),FALSE)/VLOOKUP('BIFUbC-petroleum-diesel'!$A11,'BIFUbC-petroleum-diesel'!$A$1:$AQ$27,COLUMN('BIFUbC-petroleum-diesel'!W$1),FALSE))</f>
        <v>0.10790589886423388</v>
      </c>
      <c r="X11">
        <f>IF(VLOOKUP('BIFUbC-petroleum-diesel'!$A11,'BIFUbC-petroleum-diesel'!$A$1:$AQ$27,COLUMN('BIFUbC-petroleum-diesel'!X$1),FALSE)=0,1,VLOOKUP('BIFUbC-petroleum-diesel'!$A11,'petroleum diesel'!$A$2:$AQ$28,COLUMN('petroleum diesel'!X$2),FALSE)/VLOOKUP('BIFUbC-petroleum-diesel'!$A11,'BIFUbC-petroleum-diesel'!$A$1:$AQ$27,COLUMN('BIFUbC-petroleum-diesel'!X$1),FALSE))</f>
        <v>0.10788087481447704</v>
      </c>
      <c r="Y11">
        <f>IF(VLOOKUP('BIFUbC-petroleum-diesel'!$A11,'BIFUbC-petroleum-diesel'!$A$1:$AQ$27,COLUMN('BIFUbC-petroleum-diesel'!Y$1),FALSE)=0,1,VLOOKUP('BIFUbC-petroleum-diesel'!$A11,'petroleum diesel'!$A$2:$AQ$28,COLUMN('petroleum diesel'!Y$2),FALSE)/VLOOKUP('BIFUbC-petroleum-diesel'!$A11,'BIFUbC-petroleum-diesel'!$A$1:$AQ$27,COLUMN('BIFUbC-petroleum-diesel'!Y$1),FALSE))</f>
        <v>0.10784977051870551</v>
      </c>
      <c r="Z11">
        <f>IF(VLOOKUP('BIFUbC-petroleum-diesel'!$A11,'BIFUbC-petroleum-diesel'!$A$1:$AQ$27,COLUMN('BIFUbC-petroleum-diesel'!Z$1),FALSE)=0,1,VLOOKUP('BIFUbC-petroleum-diesel'!$A11,'petroleum diesel'!$A$2:$AQ$28,COLUMN('petroleum diesel'!Z$2),FALSE)/VLOOKUP('BIFUbC-petroleum-diesel'!$A11,'BIFUbC-petroleum-diesel'!$A$1:$AQ$27,COLUMN('BIFUbC-petroleum-diesel'!Z$1),FALSE))</f>
        <v>0.10781253906242162</v>
      </c>
      <c r="AA11">
        <f>IF(VLOOKUP('BIFUbC-petroleum-diesel'!$A11,'BIFUbC-petroleum-diesel'!$A$1:$AQ$27,COLUMN('BIFUbC-petroleum-diesel'!AA$1),FALSE)=0,1,VLOOKUP('BIFUbC-petroleum-diesel'!$A11,'petroleum diesel'!$A$2:$AQ$28,COLUMN('petroleum diesel'!AA$2),FALSE)/VLOOKUP('BIFUbC-petroleum-diesel'!$A11,'BIFUbC-petroleum-diesel'!$A$1:$AQ$27,COLUMN('BIFUbC-petroleum-diesel'!AA$1),FALSE))</f>
        <v>0.10776905691306725</v>
      </c>
      <c r="AB11">
        <f>IF(VLOOKUP('BIFUbC-petroleum-diesel'!$A11,'BIFUbC-petroleum-diesel'!$A$1:$AQ$27,COLUMN('BIFUbC-petroleum-diesel'!AB$1),FALSE)=0,1,VLOOKUP('BIFUbC-petroleum-diesel'!$A11,'petroleum diesel'!$A$2:$AQ$28,COLUMN('petroleum diesel'!AB$2),FALSE)/VLOOKUP('BIFUbC-petroleum-diesel'!$A11,'BIFUbC-petroleum-diesel'!$A$1:$AQ$27,COLUMN('BIFUbC-petroleum-diesel'!AB$1),FALSE))</f>
        <v>0.10771923785974982</v>
      </c>
      <c r="AC11">
        <f>IF(VLOOKUP('BIFUbC-petroleum-diesel'!$A11,'BIFUbC-petroleum-diesel'!$A$1:$AQ$27,COLUMN('BIFUbC-petroleum-diesel'!AC$1),FALSE)=0,1,VLOOKUP('BIFUbC-petroleum-diesel'!$A11,'petroleum diesel'!$A$2:$AQ$28,COLUMN('petroleum diesel'!AC$2),FALSE)/VLOOKUP('BIFUbC-petroleum-diesel'!$A11,'BIFUbC-petroleum-diesel'!$A$1:$AQ$27,COLUMN('BIFUbC-petroleum-diesel'!AC$1),FALSE))</f>
        <v>0.10766297460524393</v>
      </c>
      <c r="AD11">
        <f>IF(VLOOKUP('BIFUbC-petroleum-diesel'!$A11,'BIFUbC-petroleum-diesel'!$A$1:$AQ$27,COLUMN('BIFUbC-petroleum-diesel'!AD$1),FALSE)=0,1,VLOOKUP('BIFUbC-petroleum-diesel'!$A11,'petroleum diesel'!$A$2:$AQ$28,COLUMN('petroleum diesel'!AD$2),FALSE)/VLOOKUP('BIFUbC-petroleum-diesel'!$A11,'BIFUbC-petroleum-diesel'!$A$1:$AQ$27,COLUMN('BIFUbC-petroleum-diesel'!AD$1),FALSE))</f>
        <v>0.10760013777848308</v>
      </c>
      <c r="AE11">
        <f>IF(VLOOKUP('BIFUbC-petroleum-diesel'!$A11,'BIFUbC-petroleum-diesel'!$A$1:$AQ$27,COLUMN('BIFUbC-petroleum-diesel'!AE$1),FALSE)=0,1,VLOOKUP('BIFUbC-petroleum-diesel'!$A11,'petroleum diesel'!$A$2:$AQ$28,COLUMN('petroleum diesel'!AE$2),FALSE)/VLOOKUP('BIFUbC-petroleum-diesel'!$A11,'BIFUbC-petroleum-diesel'!$A$1:$AQ$27,COLUMN('BIFUbC-petroleum-diesel'!AE$1),FALSE))</f>
        <v>0.10753051675660082</v>
      </c>
      <c r="AF11">
        <f>IF(VLOOKUP('BIFUbC-petroleum-diesel'!$A11,'BIFUbC-petroleum-diesel'!$A$1:$AQ$27,COLUMN('BIFUbC-petroleum-diesel'!AF$1),FALSE)=0,1,VLOOKUP('BIFUbC-petroleum-diesel'!$A11,'petroleum diesel'!$A$2:$AQ$28,COLUMN('petroleum diesel'!AF$2),FALSE)/VLOOKUP('BIFUbC-petroleum-diesel'!$A11,'BIFUbC-petroleum-diesel'!$A$1:$AQ$27,COLUMN('BIFUbC-petroleum-diesel'!AF$1),FALSE))</f>
        <v>0.10745393340714979</v>
      </c>
      <c r="AG11">
        <f>IF(VLOOKUP('BIFUbC-petroleum-diesel'!$A11,'BIFUbC-petroleum-diesel'!$A$1:$AQ$27,COLUMN('BIFUbC-petroleum-diesel'!AG$1),FALSE)=0,1,VLOOKUP('BIFUbC-petroleum-diesel'!$A11,'petroleum diesel'!$A$2:$AQ$28,COLUMN('petroleum diesel'!AG$2),FALSE)/VLOOKUP('BIFUbC-petroleum-diesel'!$A11,'BIFUbC-petroleum-diesel'!$A$1:$AQ$27,COLUMN('BIFUbC-petroleum-diesel'!AG$1),FALSE))</f>
        <v>0.10737012427505786</v>
      </c>
      <c r="AH11">
        <f>IF(VLOOKUP('BIFUbC-petroleum-diesel'!$A11,'BIFUbC-petroleum-diesel'!$A$1:$AQ$27,COLUMN('BIFUbC-petroleum-diesel'!AH$1),FALSE)=0,1,VLOOKUP('BIFUbC-petroleum-diesel'!$A11,'petroleum diesel'!$A$2:$AQ$28,COLUMN('petroleum diesel'!AH$2),FALSE)/VLOOKUP('BIFUbC-petroleum-diesel'!$A11,'BIFUbC-petroleum-diesel'!$A$1:$AQ$27,COLUMN('BIFUbC-petroleum-diesel'!AH$1),FALSE))</f>
        <v>0.10727292604722932</v>
      </c>
      <c r="AI11">
        <f>IF(VLOOKUP('BIFUbC-petroleum-diesel'!$A11,'BIFUbC-petroleum-diesel'!$A$1:$AQ$27,COLUMN('BIFUbC-petroleum-diesel'!AI$1),FALSE)=0,1,VLOOKUP('BIFUbC-petroleum-diesel'!$A11,'petroleum diesel'!$A$2:$AQ$28,COLUMN('petroleum diesel'!AI$2),FALSE)/VLOOKUP('BIFUbC-petroleum-diesel'!$A11,'BIFUbC-petroleum-diesel'!$A$1:$AQ$27,COLUMN('BIFUbC-petroleum-diesel'!AI$1),FALSE))</f>
        <v>0.10716783153128358</v>
      </c>
      <c r="AJ11">
        <f>IF(VLOOKUP('BIFUbC-petroleum-diesel'!$A11,'BIFUbC-petroleum-diesel'!$A$1:$AQ$27,COLUMN('BIFUbC-petroleum-diesel'!AJ$1),FALSE)=0,1,VLOOKUP('BIFUbC-petroleum-diesel'!$A11,'petroleum diesel'!$A$2:$AQ$28,COLUMN('petroleum diesel'!AJ$2),FALSE)/VLOOKUP('BIFUbC-petroleum-diesel'!$A11,'BIFUbC-petroleum-diesel'!$A$1:$AQ$27,COLUMN('BIFUbC-petroleum-diesel'!AJ$1),FALSE))</f>
        <v>0.10705445528773078</v>
      </c>
      <c r="AK11">
        <f>IF(VLOOKUP('BIFUbC-petroleum-diesel'!$A11,'BIFUbC-petroleum-diesel'!$A$1:$AQ$27,COLUMN('BIFUbC-petroleum-diesel'!AK$1),FALSE)=0,1,VLOOKUP('BIFUbC-petroleum-diesel'!$A11,'petroleum diesel'!$A$2:$AQ$28,COLUMN('petroleum diesel'!AK$2),FALSE)/VLOOKUP('BIFUbC-petroleum-diesel'!$A11,'BIFUbC-petroleum-diesel'!$A$1:$AQ$27,COLUMN('BIFUbC-petroleum-diesel'!AK$1),FALSE))</f>
        <v>0.10693237089890002</v>
      </c>
      <c r="AL11">
        <f>IF(VLOOKUP('BIFUbC-petroleum-diesel'!$A11,'BIFUbC-petroleum-diesel'!$A$1:$AQ$27,COLUMN('BIFUbC-petroleum-diesel'!AL$1),FALSE)=0,1,VLOOKUP('BIFUbC-petroleum-diesel'!$A11,'petroleum diesel'!$A$2:$AQ$28,COLUMN('petroleum diesel'!AL$2),FALSE)/VLOOKUP('BIFUbC-petroleum-diesel'!$A11,'BIFUbC-petroleum-diesel'!$A$1:$AQ$27,COLUMN('BIFUbC-petroleum-diesel'!AL$1),FALSE))</f>
        <v>0.10680110680625132</v>
      </c>
      <c r="AM11">
        <f>IF(VLOOKUP('BIFUbC-petroleum-diesel'!$A11,'BIFUbC-petroleum-diesel'!$A$1:$AQ$27,COLUMN('BIFUbC-petroleum-diesel'!AM$1),FALSE)=0,1,VLOOKUP('BIFUbC-petroleum-diesel'!$A11,'petroleum diesel'!$A$2:$AQ$28,COLUMN('petroleum diesel'!AM$2),FALSE)/VLOOKUP('BIFUbC-petroleum-diesel'!$A11,'BIFUbC-petroleum-diesel'!$A$1:$AQ$27,COLUMN('BIFUbC-petroleum-diesel'!AM$1),FALSE))</f>
        <v>0.10666007828680203</v>
      </c>
      <c r="AN11">
        <f>IF(VLOOKUP('BIFUbC-petroleum-diesel'!$A11,'BIFUbC-petroleum-diesel'!$A$1:$AQ$27,COLUMN('BIFUbC-petroleum-diesel'!AN$1),FALSE)=0,1,VLOOKUP('BIFUbC-petroleum-diesel'!$A11,'petroleum diesel'!$A$2:$AQ$28,COLUMN('petroleum diesel'!AN$2),FALSE)/VLOOKUP('BIFUbC-petroleum-diesel'!$A11,'BIFUbC-petroleum-diesel'!$A$1:$AQ$27,COLUMN('BIFUbC-petroleum-diesel'!AN$1),FALSE))</f>
        <v>0.10650870569993934</v>
      </c>
      <c r="AO11">
        <f>IF(VLOOKUP('BIFUbC-petroleum-diesel'!$A11,'BIFUbC-petroleum-diesel'!$A$1:$AQ$27,COLUMN('BIFUbC-petroleum-diesel'!AO$1),FALSE)=0,1,VLOOKUP('BIFUbC-petroleum-diesel'!$A11,'petroleum diesel'!$A$2:$AQ$28,COLUMN('petroleum diesel'!AO$2),FALSE)/VLOOKUP('BIFUbC-petroleum-diesel'!$A11,'BIFUbC-petroleum-diesel'!$A$1:$AQ$27,COLUMN('BIFUbC-petroleum-diesel'!AO$1),FALSE))</f>
        <v>0.10634628210067323</v>
      </c>
      <c r="AP11">
        <f>IF(VLOOKUP('BIFUbC-petroleum-diesel'!$A11,'BIFUbC-petroleum-diesel'!$A$1:$AQ$27,COLUMN('BIFUbC-petroleum-diesel'!AP$1),FALSE)=0,1,VLOOKUP('BIFUbC-petroleum-diesel'!$A11,'petroleum diesel'!$A$2:$AQ$28,COLUMN('petroleum diesel'!AP$2),FALSE)/VLOOKUP('BIFUbC-petroleum-diesel'!$A11,'BIFUbC-petroleum-diesel'!$A$1:$AQ$27,COLUMN('BIFUbC-petroleum-diesel'!AP$1),FALSE))</f>
        <v>0.10617209393231944</v>
      </c>
      <c r="AQ11">
        <f>IF(VLOOKUP('BIFUbC-petroleum-diesel'!$A11,'BIFUbC-petroleum-diesel'!$A$1:$AQ$27,COLUMN('BIFUbC-petroleum-diesel'!AQ$1),FALSE)=0,1,VLOOKUP('BIFUbC-petroleum-diesel'!$A11,'petroleum diesel'!$A$2:$AQ$28,COLUMN('petroleum diesel'!AQ$2),FALSE)/VLOOKUP('BIFUbC-petroleum-diesel'!$A11,'BIFUbC-petroleum-diesel'!$A$1:$AQ$27,COLUMN('BIFUbC-petroleum-diesel'!AQ$1),FALSE))</f>
        <v>0.10598528243585104</v>
      </c>
    </row>
    <row r="12" spans="1:43">
      <c r="A12" s="37" t="s">
        <v>625</v>
      </c>
      <c r="B12">
        <f>IF(VLOOKUP('BIFUbC-petroleum-diesel'!$A12,'BIFUbC-petroleum-diesel'!$A$1:$AQ$27,COLUMN('BIFUbC-petroleum-diesel'!B$1),FALSE)=0,1,VLOOKUP('BIFUbC-petroleum-diesel'!$A12,'petroleum diesel'!$A$2:$AQ$28,COLUMN('petroleum diesel'!B$2),FALSE)/VLOOKUP('BIFUbC-petroleum-diesel'!$A12,'BIFUbC-petroleum-diesel'!$A$1:$AQ$27,COLUMN('BIFUbC-petroleum-diesel'!B$1),FALSE))</f>
        <v>0.76245276404524864</v>
      </c>
      <c r="C12">
        <f>IF(VLOOKUP('BIFUbC-petroleum-diesel'!$A12,'BIFUbC-petroleum-diesel'!$A$1:$AQ$27,COLUMN('BIFUbC-petroleum-diesel'!C$1),FALSE)=0,1,VLOOKUP('BIFUbC-petroleum-diesel'!$A12,'petroleum diesel'!$A$2:$AQ$28,COLUMN('petroleum diesel'!C$2),FALSE)/VLOOKUP('BIFUbC-petroleum-diesel'!$A12,'BIFUbC-petroleum-diesel'!$A$1:$AQ$27,COLUMN('BIFUbC-petroleum-diesel'!C$1),FALSE))</f>
        <v>0.76180854001660558</v>
      </c>
      <c r="D12">
        <f>IF(VLOOKUP('BIFUbC-petroleum-diesel'!$A12,'BIFUbC-petroleum-diesel'!$A$1:$AQ$27,COLUMN('BIFUbC-petroleum-diesel'!D$1),FALSE)=0,1,VLOOKUP('BIFUbC-petroleum-diesel'!$A12,'petroleum diesel'!$A$2:$AQ$28,COLUMN('petroleum diesel'!D$2),FALSE)/VLOOKUP('BIFUbC-petroleum-diesel'!$A12,'BIFUbC-petroleum-diesel'!$A$1:$AQ$27,COLUMN('BIFUbC-petroleum-diesel'!D$1),FALSE))</f>
        <v>0.76293930038708635</v>
      </c>
      <c r="E12">
        <f>IF(VLOOKUP('BIFUbC-petroleum-diesel'!$A12,'BIFUbC-petroleum-diesel'!$A$1:$AQ$27,COLUMN('BIFUbC-petroleum-diesel'!E$1),FALSE)=0,1,VLOOKUP('BIFUbC-petroleum-diesel'!$A12,'petroleum diesel'!$A$2:$AQ$28,COLUMN('petroleum diesel'!E$2),FALSE)/VLOOKUP('BIFUbC-petroleum-diesel'!$A12,'BIFUbC-petroleum-diesel'!$A$1:$AQ$27,COLUMN('BIFUbC-petroleum-diesel'!E$1),FALSE))</f>
        <v>0.76325697783967039</v>
      </c>
      <c r="F12">
        <f>IF(VLOOKUP('BIFUbC-petroleum-diesel'!$A12,'BIFUbC-petroleum-diesel'!$A$1:$AQ$27,COLUMN('BIFUbC-petroleum-diesel'!F$1),FALSE)=0,1,VLOOKUP('BIFUbC-petroleum-diesel'!$A12,'petroleum diesel'!$A$2:$AQ$28,COLUMN('petroleum diesel'!F$2),FALSE)/VLOOKUP('BIFUbC-petroleum-diesel'!$A12,'BIFUbC-petroleum-diesel'!$A$1:$AQ$27,COLUMN('BIFUbC-petroleum-diesel'!F$1),FALSE))</f>
        <v>0.76352681766433739</v>
      </c>
      <c r="G12">
        <f>IF(VLOOKUP('BIFUbC-petroleum-diesel'!$A12,'BIFUbC-petroleum-diesel'!$A$1:$AQ$27,COLUMN('BIFUbC-petroleum-diesel'!G$1),FALSE)=0,1,VLOOKUP('BIFUbC-petroleum-diesel'!$A12,'petroleum diesel'!$A$2:$AQ$28,COLUMN('petroleum diesel'!G$2),FALSE)/VLOOKUP('BIFUbC-petroleum-diesel'!$A12,'BIFUbC-petroleum-diesel'!$A$1:$AQ$27,COLUMN('BIFUbC-petroleum-diesel'!G$1),FALSE))</f>
        <v>0.76375366198680805</v>
      </c>
      <c r="H12">
        <f>IF(VLOOKUP('BIFUbC-petroleum-diesel'!$A12,'BIFUbC-petroleum-diesel'!$A$1:$AQ$27,COLUMN('BIFUbC-petroleum-diesel'!H$1),FALSE)=0,1,VLOOKUP('BIFUbC-petroleum-diesel'!$A12,'petroleum diesel'!$A$2:$AQ$28,COLUMN('petroleum diesel'!H$2),FALSE)/VLOOKUP('BIFUbC-petroleum-diesel'!$A12,'BIFUbC-petroleum-diesel'!$A$1:$AQ$27,COLUMN('BIFUbC-petroleum-diesel'!H$1),FALSE))</f>
        <v>0.76394941525302729</v>
      </c>
      <c r="I12">
        <f>IF(VLOOKUP('BIFUbC-petroleum-diesel'!$A12,'BIFUbC-petroleum-diesel'!$A$1:$AQ$27,COLUMN('BIFUbC-petroleum-diesel'!I$1),FALSE)=0,1,VLOOKUP('BIFUbC-petroleum-diesel'!$A12,'petroleum diesel'!$A$2:$AQ$28,COLUMN('petroleum diesel'!I$2),FALSE)/VLOOKUP('BIFUbC-petroleum-diesel'!$A12,'BIFUbC-petroleum-diesel'!$A$1:$AQ$27,COLUMN('BIFUbC-petroleum-diesel'!I$1),FALSE))</f>
        <v>0.76410842610086749</v>
      </c>
      <c r="J12">
        <f>IF(VLOOKUP('BIFUbC-petroleum-diesel'!$A12,'BIFUbC-petroleum-diesel'!$A$1:$AQ$27,COLUMN('BIFUbC-petroleum-diesel'!J$1),FALSE)=0,1,VLOOKUP('BIFUbC-petroleum-diesel'!$A12,'petroleum diesel'!$A$2:$AQ$28,COLUMN('petroleum diesel'!J$2),FALSE)/VLOOKUP('BIFUbC-petroleum-diesel'!$A12,'BIFUbC-petroleum-diesel'!$A$1:$AQ$27,COLUMN('BIFUbC-petroleum-diesel'!J$1),FALSE))</f>
        <v>0.76425610032368796</v>
      </c>
      <c r="K12">
        <f>IF(VLOOKUP('BIFUbC-petroleum-diesel'!$A12,'BIFUbC-petroleum-diesel'!$A$1:$AQ$27,COLUMN('BIFUbC-petroleum-diesel'!K$1),FALSE)=0,1,VLOOKUP('BIFUbC-petroleum-diesel'!$A12,'petroleum diesel'!$A$2:$AQ$28,COLUMN('petroleum diesel'!K$2),FALSE)/VLOOKUP('BIFUbC-petroleum-diesel'!$A12,'BIFUbC-petroleum-diesel'!$A$1:$AQ$27,COLUMN('BIFUbC-petroleum-diesel'!K$1),FALSE))</f>
        <v>0.76439295286372988</v>
      </c>
      <c r="L12">
        <f>IF(VLOOKUP('BIFUbC-petroleum-diesel'!$A12,'BIFUbC-petroleum-diesel'!$A$1:$AQ$27,COLUMN('BIFUbC-petroleum-diesel'!L$1),FALSE)=0,1,VLOOKUP('BIFUbC-petroleum-diesel'!$A12,'petroleum diesel'!$A$2:$AQ$28,COLUMN('petroleum diesel'!L$2),FALSE)/VLOOKUP('BIFUbC-petroleum-diesel'!$A12,'BIFUbC-petroleum-diesel'!$A$1:$AQ$27,COLUMN('BIFUbC-petroleum-diesel'!L$1),FALSE))</f>
        <v>0.76451942572410014</v>
      </c>
      <c r="M12">
        <f>IF(VLOOKUP('BIFUbC-petroleum-diesel'!$A12,'BIFUbC-petroleum-diesel'!$A$1:$AQ$27,COLUMN('BIFUbC-petroleum-diesel'!M$1),FALSE)=0,1,VLOOKUP('BIFUbC-petroleum-diesel'!$A12,'petroleum diesel'!$A$2:$AQ$28,COLUMN('petroleum diesel'!M$2),FALSE)/VLOOKUP('BIFUbC-petroleum-diesel'!$A12,'BIFUbC-petroleum-diesel'!$A$1:$AQ$27,COLUMN('BIFUbC-petroleum-diesel'!M$1),FALSE))</f>
        <v>0.76460173374032547</v>
      </c>
      <c r="N12">
        <f>IF(VLOOKUP('BIFUbC-petroleum-diesel'!$A12,'BIFUbC-petroleum-diesel'!$A$1:$AQ$27,COLUMN('BIFUbC-petroleum-diesel'!N$1),FALSE)=0,1,VLOOKUP('BIFUbC-petroleum-diesel'!$A12,'petroleum diesel'!$A$2:$AQ$28,COLUMN('petroleum diesel'!N$2),FALSE)/VLOOKUP('BIFUbC-petroleum-diesel'!$A12,'BIFUbC-petroleum-diesel'!$A$1:$AQ$27,COLUMN('BIFUbC-petroleum-diesel'!N$1),FALSE))</f>
        <v>0.76467509452140414</v>
      </c>
      <c r="O12">
        <f>IF(VLOOKUP('BIFUbC-petroleum-diesel'!$A12,'BIFUbC-petroleum-diesel'!$A$1:$AQ$27,COLUMN('BIFUbC-petroleum-diesel'!O$1),FALSE)=0,1,VLOOKUP('BIFUbC-petroleum-diesel'!$A12,'petroleum diesel'!$A$2:$AQ$28,COLUMN('petroleum diesel'!O$2),FALSE)/VLOOKUP('BIFUbC-petroleum-diesel'!$A12,'BIFUbC-petroleum-diesel'!$A$1:$AQ$27,COLUMN('BIFUbC-petroleum-diesel'!O$1),FALSE))</f>
        <v>0.76473974206157658</v>
      </c>
      <c r="P12">
        <f>IF(VLOOKUP('BIFUbC-petroleum-diesel'!$A12,'BIFUbC-petroleum-diesel'!$A$1:$AQ$27,COLUMN('BIFUbC-petroleum-diesel'!P$1),FALSE)=0,1,VLOOKUP('BIFUbC-petroleum-diesel'!$A12,'petroleum diesel'!$A$2:$AQ$28,COLUMN('petroleum diesel'!P$2),FALSE)/VLOOKUP('BIFUbC-petroleum-diesel'!$A12,'BIFUbC-petroleum-diesel'!$A$1:$AQ$27,COLUMN('BIFUbC-petroleum-diesel'!P$1),FALSE))</f>
        <v>0.76479587229101875</v>
      </c>
      <c r="Q12">
        <f>IF(VLOOKUP('BIFUbC-petroleum-diesel'!$A12,'BIFUbC-petroleum-diesel'!$A$1:$AQ$27,COLUMN('BIFUbC-petroleum-diesel'!Q$1),FALSE)=0,1,VLOOKUP('BIFUbC-petroleum-diesel'!$A12,'petroleum diesel'!$A$2:$AQ$28,COLUMN('petroleum diesel'!Q$2),FALSE)/VLOOKUP('BIFUbC-petroleum-diesel'!$A12,'BIFUbC-petroleum-diesel'!$A$1:$AQ$27,COLUMN('BIFUbC-petroleum-diesel'!Q$1),FALSE))</f>
        <v>0.76484342809388683</v>
      </c>
      <c r="R12">
        <f>IF(VLOOKUP('BIFUbC-petroleum-diesel'!$A12,'BIFUbC-petroleum-diesel'!$A$1:$AQ$27,COLUMN('BIFUbC-petroleum-diesel'!R$1),FALSE)=0,1,VLOOKUP('BIFUbC-petroleum-diesel'!$A12,'petroleum diesel'!$A$2:$AQ$28,COLUMN('petroleum diesel'!R$2),FALSE)/VLOOKUP('BIFUbC-petroleum-diesel'!$A12,'BIFUbC-petroleum-diesel'!$A$1:$AQ$27,COLUMN('BIFUbC-petroleum-diesel'!R$1),FALSE))</f>
        <v>0.76486072067277566</v>
      </c>
      <c r="S12">
        <f>IF(VLOOKUP('BIFUbC-petroleum-diesel'!$A12,'BIFUbC-petroleum-diesel'!$A$1:$AQ$27,COLUMN('BIFUbC-petroleum-diesel'!S$1),FALSE)=0,1,VLOOKUP('BIFUbC-petroleum-diesel'!$A12,'petroleum diesel'!$A$2:$AQ$28,COLUMN('petroleum diesel'!S$2),FALSE)/VLOOKUP('BIFUbC-petroleum-diesel'!$A12,'BIFUbC-petroleum-diesel'!$A$1:$AQ$27,COLUMN('BIFUbC-petroleum-diesel'!S$1),FALSE))</f>
        <v>0.76489147986064376</v>
      </c>
      <c r="T12">
        <f>IF(VLOOKUP('BIFUbC-petroleum-diesel'!$A12,'BIFUbC-petroleum-diesel'!$A$1:$AQ$27,COLUMN('BIFUbC-petroleum-diesel'!T$1),FALSE)=0,1,VLOOKUP('BIFUbC-petroleum-diesel'!$A12,'petroleum diesel'!$A$2:$AQ$28,COLUMN('petroleum diesel'!T$2),FALSE)/VLOOKUP('BIFUbC-petroleum-diesel'!$A12,'BIFUbC-petroleum-diesel'!$A$1:$AQ$27,COLUMN('BIFUbC-petroleum-diesel'!T$1),FALSE))</f>
        <v>0.76491357113788905</v>
      </c>
      <c r="U12">
        <f>IF(VLOOKUP('BIFUbC-petroleum-diesel'!$A12,'BIFUbC-petroleum-diesel'!$A$1:$AQ$27,COLUMN('BIFUbC-petroleum-diesel'!U$1),FALSE)=0,1,VLOOKUP('BIFUbC-petroleum-diesel'!$A12,'petroleum diesel'!$A$2:$AQ$28,COLUMN('petroleum diesel'!U$2),FALSE)/VLOOKUP('BIFUbC-petroleum-diesel'!$A12,'BIFUbC-petroleum-diesel'!$A$1:$AQ$27,COLUMN('BIFUbC-petroleum-diesel'!U$1),FALSE))</f>
        <v>0.76492685927274828</v>
      </c>
      <c r="V12">
        <f>IF(VLOOKUP('BIFUbC-petroleum-diesel'!$A12,'BIFUbC-petroleum-diesel'!$A$1:$AQ$27,COLUMN('BIFUbC-petroleum-diesel'!V$1),FALSE)=0,1,VLOOKUP('BIFUbC-petroleum-diesel'!$A12,'petroleum diesel'!$A$2:$AQ$28,COLUMN('petroleum diesel'!V$2),FALSE)/VLOOKUP('BIFUbC-petroleum-diesel'!$A12,'BIFUbC-petroleum-diesel'!$A$1:$AQ$27,COLUMN('BIFUbC-petroleum-diesel'!V$1),FALSE))</f>
        <v>0.76493119494684725</v>
      </c>
      <c r="W12">
        <f>IF(VLOOKUP('BIFUbC-petroleum-diesel'!$A12,'BIFUbC-petroleum-diesel'!$A$1:$AQ$27,COLUMN('BIFUbC-petroleum-diesel'!W$1),FALSE)=0,1,VLOOKUP('BIFUbC-petroleum-diesel'!$A12,'petroleum diesel'!$A$2:$AQ$28,COLUMN('petroleum diesel'!W$2),FALSE)/VLOOKUP('BIFUbC-petroleum-diesel'!$A12,'BIFUbC-petroleum-diesel'!$A$1:$AQ$27,COLUMN('BIFUbC-petroleum-diesel'!W$1),FALSE))</f>
        <v>0.76491355793663574</v>
      </c>
      <c r="X12">
        <f>IF(VLOOKUP('BIFUbC-petroleum-diesel'!$A12,'BIFUbC-petroleum-diesel'!$A$1:$AQ$27,COLUMN('BIFUbC-petroleum-diesel'!X$1),FALSE)=0,1,VLOOKUP('BIFUbC-petroleum-diesel'!$A12,'petroleum diesel'!$A$2:$AQ$28,COLUMN('petroleum diesel'!X$2),FALSE)/VLOOKUP('BIFUbC-petroleum-diesel'!$A12,'BIFUbC-petroleum-diesel'!$A$1:$AQ$27,COLUMN('BIFUbC-petroleum-diesel'!X$1),FALSE))</f>
        <v>0.76485293142904265</v>
      </c>
      <c r="Y12">
        <f>IF(VLOOKUP('BIFUbC-petroleum-diesel'!$A12,'BIFUbC-petroleum-diesel'!$A$1:$AQ$27,COLUMN('BIFUbC-petroleum-diesel'!Y$1),FALSE)=0,1,VLOOKUP('BIFUbC-petroleum-diesel'!$A12,'petroleum diesel'!$A$2:$AQ$28,COLUMN('petroleum diesel'!Y$2),FALSE)/VLOOKUP('BIFUbC-petroleum-diesel'!$A12,'BIFUbC-petroleum-diesel'!$A$1:$AQ$27,COLUMN('BIFUbC-petroleum-diesel'!Y$1),FALSE))</f>
        <v>0.76477018454088153</v>
      </c>
      <c r="Z12">
        <f>IF(VLOOKUP('BIFUbC-petroleum-diesel'!$A12,'BIFUbC-petroleum-diesel'!$A$1:$AQ$27,COLUMN('BIFUbC-petroleum-diesel'!Z$1),FALSE)=0,1,VLOOKUP('BIFUbC-petroleum-diesel'!$A12,'petroleum diesel'!$A$2:$AQ$28,COLUMN('petroleum diesel'!Z$2),FALSE)/VLOOKUP('BIFUbC-petroleum-diesel'!$A12,'BIFUbC-petroleum-diesel'!$A$1:$AQ$27,COLUMN('BIFUbC-petroleum-diesel'!Z$1),FALSE))</f>
        <v>0.7646651042403837</v>
      </c>
      <c r="AA12">
        <f>IF(VLOOKUP('BIFUbC-petroleum-diesel'!$A12,'BIFUbC-petroleum-diesel'!$A$1:$AQ$27,COLUMN('BIFUbC-petroleum-diesel'!AA$1),FALSE)=0,1,VLOOKUP('BIFUbC-petroleum-diesel'!$A12,'petroleum diesel'!$A$2:$AQ$28,COLUMN('petroleum diesel'!AA$2),FALSE)/VLOOKUP('BIFUbC-petroleum-diesel'!$A12,'BIFUbC-petroleum-diesel'!$A$1:$AQ$27,COLUMN('BIFUbC-petroleum-diesel'!AA$1),FALSE))</f>
        <v>0.76453718409283944</v>
      </c>
      <c r="AB12">
        <f>IF(VLOOKUP('BIFUbC-petroleum-diesel'!$A12,'BIFUbC-petroleum-diesel'!$A$1:$AQ$27,COLUMN('BIFUbC-petroleum-diesel'!AB$1),FALSE)=0,1,VLOOKUP('BIFUbC-petroleum-diesel'!$A12,'petroleum diesel'!$A$2:$AQ$28,COLUMN('petroleum diesel'!AB$2),FALSE)/VLOOKUP('BIFUbC-petroleum-diesel'!$A12,'BIFUbC-petroleum-diesel'!$A$1:$AQ$27,COLUMN('BIFUbC-petroleum-diesel'!AB$1),FALSE))</f>
        <v>0.76438604074087624</v>
      </c>
      <c r="AC12">
        <f>IF(VLOOKUP('BIFUbC-petroleum-diesel'!$A12,'BIFUbC-petroleum-diesel'!$A$1:$AQ$27,COLUMN('BIFUbC-petroleum-diesel'!AC$1),FALSE)=0,1,VLOOKUP('BIFUbC-petroleum-diesel'!$A12,'petroleum diesel'!$A$2:$AQ$28,COLUMN('petroleum diesel'!AC$2),FALSE)/VLOOKUP('BIFUbC-petroleum-diesel'!$A12,'BIFUbC-petroleum-diesel'!$A$1:$AQ$27,COLUMN('BIFUbC-petroleum-diesel'!AC$1),FALSE))</f>
        <v>0.76421119909454815</v>
      </c>
      <c r="AD12">
        <f>IF(VLOOKUP('BIFUbC-petroleum-diesel'!$A12,'BIFUbC-petroleum-diesel'!$A$1:$AQ$27,COLUMN('BIFUbC-petroleum-diesel'!AD$1),FALSE)=0,1,VLOOKUP('BIFUbC-petroleum-diesel'!$A12,'petroleum diesel'!$A$2:$AQ$28,COLUMN('petroleum diesel'!AD$2),FALSE)/VLOOKUP('BIFUbC-petroleum-diesel'!$A12,'BIFUbC-petroleum-diesel'!$A$1:$AQ$27,COLUMN('BIFUbC-petroleum-diesel'!AD$1),FALSE))</f>
        <v>0.76401208739691773</v>
      </c>
      <c r="AE12">
        <f>IF(VLOOKUP('BIFUbC-petroleum-diesel'!$A12,'BIFUbC-petroleum-diesel'!$A$1:$AQ$27,COLUMN('BIFUbC-petroleum-diesel'!AE$1),FALSE)=0,1,VLOOKUP('BIFUbC-petroleum-diesel'!$A12,'petroleum diesel'!$A$2:$AQ$28,COLUMN('petroleum diesel'!AE$2),FALSE)/VLOOKUP('BIFUbC-petroleum-diesel'!$A12,'BIFUbC-petroleum-diesel'!$A$1:$AQ$27,COLUMN('BIFUbC-petroleum-diesel'!AE$1),FALSE))</f>
        <v>0.76378781726152989</v>
      </c>
      <c r="AF12">
        <f>IF(VLOOKUP('BIFUbC-petroleum-diesel'!$A12,'BIFUbC-petroleum-diesel'!$A$1:$AQ$27,COLUMN('BIFUbC-petroleum-diesel'!AF$1),FALSE)=0,1,VLOOKUP('BIFUbC-petroleum-diesel'!$A12,'petroleum diesel'!$A$2:$AQ$28,COLUMN('petroleum diesel'!AF$2),FALSE)/VLOOKUP('BIFUbC-petroleum-diesel'!$A12,'BIFUbC-petroleum-diesel'!$A$1:$AQ$27,COLUMN('BIFUbC-petroleum-diesel'!AF$1),FALSE))</f>
        <v>0.76353760020724337</v>
      </c>
      <c r="AG12">
        <f>IF(VLOOKUP('BIFUbC-petroleum-diesel'!$A12,'BIFUbC-petroleum-diesel'!$A$1:$AQ$27,COLUMN('BIFUbC-petroleum-diesel'!AG$1),FALSE)=0,1,VLOOKUP('BIFUbC-petroleum-diesel'!$A12,'petroleum diesel'!$A$2:$AQ$28,COLUMN('petroleum diesel'!AG$2),FALSE)/VLOOKUP('BIFUbC-petroleum-diesel'!$A12,'BIFUbC-petroleum-diesel'!$A$1:$AQ$27,COLUMN('BIFUbC-petroleum-diesel'!AG$1),FALSE))</f>
        <v>0.76326031065187572</v>
      </c>
      <c r="AH12">
        <f>IF(VLOOKUP('BIFUbC-petroleum-diesel'!$A12,'BIFUbC-petroleum-diesel'!$A$1:$AQ$27,COLUMN('BIFUbC-petroleum-diesel'!AH$1),FALSE)=0,1,VLOOKUP('BIFUbC-petroleum-diesel'!$A12,'petroleum diesel'!$A$2:$AQ$28,COLUMN('petroleum diesel'!AH$2),FALSE)/VLOOKUP('BIFUbC-petroleum-diesel'!$A12,'BIFUbC-petroleum-diesel'!$A$1:$AQ$27,COLUMN('BIFUbC-petroleum-diesel'!AH$1),FALSE))</f>
        <v>0.7629328829744475</v>
      </c>
      <c r="AI12">
        <f>IF(VLOOKUP('BIFUbC-petroleum-diesel'!$A12,'BIFUbC-petroleum-diesel'!$A$1:$AQ$27,COLUMN('BIFUbC-petroleum-diesel'!AI$1),FALSE)=0,1,VLOOKUP('BIFUbC-petroleum-diesel'!$A12,'petroleum diesel'!$A$2:$AQ$28,COLUMN('petroleum diesel'!AI$2),FALSE)/VLOOKUP('BIFUbC-petroleum-diesel'!$A12,'BIFUbC-petroleum-diesel'!$A$1:$AQ$27,COLUMN('BIFUbC-petroleum-diesel'!AI$1),FALSE))</f>
        <v>0.76257539964428567</v>
      </c>
      <c r="AJ12">
        <f>IF(VLOOKUP('BIFUbC-petroleum-diesel'!$A12,'BIFUbC-petroleum-diesel'!$A$1:$AQ$27,COLUMN('BIFUbC-petroleum-diesel'!AJ$1),FALSE)=0,1,VLOOKUP('BIFUbC-petroleum-diesel'!$A12,'petroleum diesel'!$A$2:$AQ$28,COLUMN('petroleum diesel'!AJ$2),FALSE)/VLOOKUP('BIFUbC-petroleum-diesel'!$A12,'BIFUbC-petroleum-diesel'!$A$1:$AQ$27,COLUMN('BIFUbC-petroleum-diesel'!AJ$1),FALSE))</f>
        <v>0.7621861742776278</v>
      </c>
      <c r="AK12">
        <f>IF(VLOOKUP('BIFUbC-petroleum-diesel'!$A12,'BIFUbC-petroleum-diesel'!$A$1:$AQ$27,COLUMN('BIFUbC-petroleum-diesel'!AK$1),FALSE)=0,1,VLOOKUP('BIFUbC-petroleum-diesel'!$A12,'petroleum diesel'!$A$2:$AQ$28,COLUMN('petroleum diesel'!AK$2),FALSE)/VLOOKUP('BIFUbC-petroleum-diesel'!$A12,'BIFUbC-petroleum-diesel'!$A$1:$AQ$27,COLUMN('BIFUbC-petroleum-diesel'!AK$1),FALSE))</f>
        <v>0.76176332582573447</v>
      </c>
      <c r="AL12">
        <f>IF(VLOOKUP('BIFUbC-petroleum-diesel'!$A12,'BIFUbC-petroleum-diesel'!$A$1:$AQ$27,COLUMN('BIFUbC-petroleum-diesel'!AL$1),FALSE)=0,1,VLOOKUP('BIFUbC-petroleum-diesel'!$A12,'petroleum diesel'!$A$2:$AQ$28,COLUMN('petroleum diesel'!AL$2),FALSE)/VLOOKUP('BIFUbC-petroleum-diesel'!$A12,'BIFUbC-petroleum-diesel'!$A$1:$AQ$27,COLUMN('BIFUbC-petroleum-diesel'!AL$1),FALSE))</f>
        <v>0.76130475590649194</v>
      </c>
      <c r="AM12">
        <f>IF(VLOOKUP('BIFUbC-petroleum-diesel'!$A12,'BIFUbC-petroleum-diesel'!$A$1:$AQ$27,COLUMN('BIFUbC-petroleum-diesel'!AM$1),FALSE)=0,1,VLOOKUP('BIFUbC-petroleum-diesel'!$A12,'petroleum diesel'!$A$2:$AQ$28,COLUMN('petroleum diesel'!AM$2),FALSE)/VLOOKUP('BIFUbC-petroleum-diesel'!$A12,'BIFUbC-petroleum-diesel'!$A$1:$AQ$27,COLUMN('BIFUbC-petroleum-diesel'!AM$1),FALSE))</f>
        <v>0.76080788359331564</v>
      </c>
      <c r="AN12">
        <f>IF(VLOOKUP('BIFUbC-petroleum-diesel'!$A12,'BIFUbC-petroleum-diesel'!$A$1:$AQ$27,COLUMN('BIFUbC-petroleum-diesel'!AN$1),FALSE)=0,1,VLOOKUP('BIFUbC-petroleum-diesel'!$A12,'petroleum diesel'!$A$2:$AQ$28,COLUMN('petroleum diesel'!AN$2),FALSE)/VLOOKUP('BIFUbC-petroleum-diesel'!$A12,'BIFUbC-petroleum-diesel'!$A$1:$AQ$27,COLUMN('BIFUbC-petroleum-diesel'!AN$1),FALSE))</f>
        <v>0.76027007893760512</v>
      </c>
      <c r="AO12">
        <f>IF(VLOOKUP('BIFUbC-petroleum-diesel'!$A12,'BIFUbC-petroleum-diesel'!$A$1:$AQ$27,COLUMN('BIFUbC-petroleum-diesel'!AO$1),FALSE)=0,1,VLOOKUP('BIFUbC-petroleum-diesel'!$A12,'petroleum diesel'!$A$2:$AQ$28,COLUMN('petroleum diesel'!AO$2),FALSE)/VLOOKUP('BIFUbC-petroleum-diesel'!$A12,'BIFUbC-petroleum-diesel'!$A$1:$AQ$27,COLUMN('BIFUbC-petroleum-diesel'!AO$1),FALSE))</f>
        <v>0.75968815114299859</v>
      </c>
      <c r="AP12">
        <f>IF(VLOOKUP('BIFUbC-petroleum-diesel'!$A12,'BIFUbC-petroleum-diesel'!$A$1:$AQ$27,COLUMN('BIFUbC-petroleum-diesel'!AP$1),FALSE)=0,1,VLOOKUP('BIFUbC-petroleum-diesel'!$A12,'petroleum diesel'!$A$2:$AQ$28,COLUMN('petroleum diesel'!AP$2),FALSE)/VLOOKUP('BIFUbC-petroleum-diesel'!$A12,'BIFUbC-petroleum-diesel'!$A$1:$AQ$27,COLUMN('BIFUbC-petroleum-diesel'!AP$1),FALSE))</f>
        <v>0.75905879014761957</v>
      </c>
      <c r="AQ12">
        <f>IF(VLOOKUP('BIFUbC-petroleum-diesel'!$A12,'BIFUbC-petroleum-diesel'!$A$1:$AQ$27,COLUMN('BIFUbC-petroleum-diesel'!AQ$1),FALSE)=0,1,VLOOKUP('BIFUbC-petroleum-diesel'!$A12,'petroleum diesel'!$A$2:$AQ$28,COLUMN('petroleum diesel'!AQ$2),FALSE)/VLOOKUP('BIFUbC-petroleum-diesel'!$A12,'BIFUbC-petroleum-diesel'!$A$1:$AQ$27,COLUMN('BIFUbC-petroleum-diesel'!AQ$1),FALSE))</f>
        <v>0.75837802133751853</v>
      </c>
    </row>
    <row r="13" spans="1:43">
      <c r="A13" s="37" t="s">
        <v>626</v>
      </c>
      <c r="B13">
        <f>IF(VLOOKUP('BIFUbC-petroleum-diesel'!$A13,'BIFUbC-petroleum-diesel'!$A$1:$AQ$27,COLUMN('BIFUbC-petroleum-diesel'!B$1),FALSE)=0,1,VLOOKUP('BIFUbC-petroleum-diesel'!$A13,'petroleum diesel'!$A$2:$AQ$28,COLUMN('petroleum diesel'!B$2),FALSE)/VLOOKUP('BIFUbC-petroleum-diesel'!$A13,'BIFUbC-petroleum-diesel'!$A$1:$AQ$27,COLUMN('BIFUbC-petroleum-diesel'!B$1),FALSE))</f>
        <v>1</v>
      </c>
      <c r="C13">
        <f>IF(VLOOKUP('BIFUbC-petroleum-diesel'!$A13,'BIFUbC-petroleum-diesel'!$A$1:$AQ$27,COLUMN('BIFUbC-petroleum-diesel'!C$1),FALSE)=0,1,VLOOKUP('BIFUbC-petroleum-diesel'!$A13,'petroleum diesel'!$A$2:$AQ$28,COLUMN('petroleum diesel'!C$2),FALSE)/VLOOKUP('BIFUbC-petroleum-diesel'!$A13,'BIFUbC-petroleum-diesel'!$A$1:$AQ$27,COLUMN('BIFUbC-petroleum-diesel'!C$1),FALSE))</f>
        <v>1</v>
      </c>
      <c r="D13">
        <f>IF(VLOOKUP('BIFUbC-petroleum-diesel'!$A13,'BIFUbC-petroleum-diesel'!$A$1:$AQ$27,COLUMN('BIFUbC-petroleum-diesel'!D$1),FALSE)=0,1,VLOOKUP('BIFUbC-petroleum-diesel'!$A13,'petroleum diesel'!$A$2:$AQ$28,COLUMN('petroleum diesel'!D$2),FALSE)/VLOOKUP('BIFUbC-petroleum-diesel'!$A13,'BIFUbC-petroleum-diesel'!$A$1:$AQ$27,COLUMN('BIFUbC-petroleum-diesel'!D$1),FALSE))</f>
        <v>1</v>
      </c>
      <c r="E13">
        <f>IF(VLOOKUP('BIFUbC-petroleum-diesel'!$A13,'BIFUbC-petroleum-diesel'!$A$1:$AQ$27,COLUMN('BIFUbC-petroleum-diesel'!E$1),FALSE)=0,1,VLOOKUP('BIFUbC-petroleum-diesel'!$A13,'petroleum diesel'!$A$2:$AQ$28,COLUMN('petroleum diesel'!E$2),FALSE)/VLOOKUP('BIFUbC-petroleum-diesel'!$A13,'BIFUbC-petroleum-diesel'!$A$1:$AQ$27,COLUMN('BIFUbC-petroleum-diesel'!E$1),FALSE))</f>
        <v>1</v>
      </c>
      <c r="F13">
        <f>IF(VLOOKUP('BIFUbC-petroleum-diesel'!$A13,'BIFUbC-petroleum-diesel'!$A$1:$AQ$27,COLUMN('BIFUbC-petroleum-diesel'!F$1),FALSE)=0,1,VLOOKUP('BIFUbC-petroleum-diesel'!$A13,'petroleum diesel'!$A$2:$AQ$28,COLUMN('petroleum diesel'!F$2),FALSE)/VLOOKUP('BIFUbC-petroleum-diesel'!$A13,'BIFUbC-petroleum-diesel'!$A$1:$AQ$27,COLUMN('BIFUbC-petroleum-diesel'!F$1),FALSE))</f>
        <v>1</v>
      </c>
      <c r="G13">
        <f>IF(VLOOKUP('BIFUbC-petroleum-diesel'!$A13,'BIFUbC-petroleum-diesel'!$A$1:$AQ$27,COLUMN('BIFUbC-petroleum-diesel'!G$1),FALSE)=0,1,VLOOKUP('BIFUbC-petroleum-diesel'!$A13,'petroleum diesel'!$A$2:$AQ$28,COLUMN('petroleum diesel'!G$2),FALSE)/VLOOKUP('BIFUbC-petroleum-diesel'!$A13,'BIFUbC-petroleum-diesel'!$A$1:$AQ$27,COLUMN('BIFUbC-petroleum-diesel'!G$1),FALSE))</f>
        <v>1</v>
      </c>
      <c r="H13">
        <f>IF(VLOOKUP('BIFUbC-petroleum-diesel'!$A13,'BIFUbC-petroleum-diesel'!$A$1:$AQ$27,COLUMN('BIFUbC-petroleum-diesel'!H$1),FALSE)=0,1,VLOOKUP('BIFUbC-petroleum-diesel'!$A13,'petroleum diesel'!$A$2:$AQ$28,COLUMN('petroleum diesel'!H$2),FALSE)/VLOOKUP('BIFUbC-petroleum-diesel'!$A13,'BIFUbC-petroleum-diesel'!$A$1:$AQ$27,COLUMN('BIFUbC-petroleum-diesel'!H$1),FALSE))</f>
        <v>1</v>
      </c>
      <c r="I13">
        <f>IF(VLOOKUP('BIFUbC-petroleum-diesel'!$A13,'BIFUbC-petroleum-diesel'!$A$1:$AQ$27,COLUMN('BIFUbC-petroleum-diesel'!I$1),FALSE)=0,1,VLOOKUP('BIFUbC-petroleum-diesel'!$A13,'petroleum diesel'!$A$2:$AQ$28,COLUMN('petroleum diesel'!I$2),FALSE)/VLOOKUP('BIFUbC-petroleum-diesel'!$A13,'BIFUbC-petroleum-diesel'!$A$1:$AQ$27,COLUMN('BIFUbC-petroleum-diesel'!I$1),FALSE))</f>
        <v>1</v>
      </c>
      <c r="J13">
        <f>IF(VLOOKUP('BIFUbC-petroleum-diesel'!$A13,'BIFUbC-petroleum-diesel'!$A$1:$AQ$27,COLUMN('BIFUbC-petroleum-diesel'!J$1),FALSE)=0,1,VLOOKUP('BIFUbC-petroleum-diesel'!$A13,'petroleum diesel'!$A$2:$AQ$28,COLUMN('petroleum diesel'!J$2),FALSE)/VLOOKUP('BIFUbC-petroleum-diesel'!$A13,'BIFUbC-petroleum-diesel'!$A$1:$AQ$27,COLUMN('BIFUbC-petroleum-diesel'!J$1),FALSE))</f>
        <v>1</v>
      </c>
      <c r="K13">
        <f>IF(VLOOKUP('BIFUbC-petroleum-diesel'!$A13,'BIFUbC-petroleum-diesel'!$A$1:$AQ$27,COLUMN('BIFUbC-petroleum-diesel'!K$1),FALSE)=0,1,VLOOKUP('BIFUbC-petroleum-diesel'!$A13,'petroleum diesel'!$A$2:$AQ$28,COLUMN('petroleum diesel'!K$2),FALSE)/VLOOKUP('BIFUbC-petroleum-diesel'!$A13,'BIFUbC-petroleum-diesel'!$A$1:$AQ$27,COLUMN('BIFUbC-petroleum-diesel'!K$1),FALSE))</f>
        <v>1</v>
      </c>
      <c r="L13">
        <f>IF(VLOOKUP('BIFUbC-petroleum-diesel'!$A13,'BIFUbC-petroleum-diesel'!$A$1:$AQ$27,COLUMN('BIFUbC-petroleum-diesel'!L$1),FALSE)=0,1,VLOOKUP('BIFUbC-petroleum-diesel'!$A13,'petroleum diesel'!$A$2:$AQ$28,COLUMN('petroleum diesel'!L$2),FALSE)/VLOOKUP('BIFUbC-petroleum-diesel'!$A13,'BIFUbC-petroleum-diesel'!$A$1:$AQ$27,COLUMN('BIFUbC-petroleum-diesel'!L$1),FALSE))</f>
        <v>1</v>
      </c>
      <c r="M13">
        <f>IF(VLOOKUP('BIFUbC-petroleum-diesel'!$A13,'BIFUbC-petroleum-diesel'!$A$1:$AQ$27,COLUMN('BIFUbC-petroleum-diesel'!M$1),FALSE)=0,1,VLOOKUP('BIFUbC-petroleum-diesel'!$A13,'petroleum diesel'!$A$2:$AQ$28,COLUMN('petroleum diesel'!M$2),FALSE)/VLOOKUP('BIFUbC-petroleum-diesel'!$A13,'BIFUbC-petroleum-diesel'!$A$1:$AQ$27,COLUMN('BIFUbC-petroleum-diesel'!M$1),FALSE))</f>
        <v>1</v>
      </c>
      <c r="N13">
        <f>IF(VLOOKUP('BIFUbC-petroleum-diesel'!$A13,'BIFUbC-petroleum-diesel'!$A$1:$AQ$27,COLUMN('BIFUbC-petroleum-diesel'!N$1),FALSE)=0,1,VLOOKUP('BIFUbC-petroleum-diesel'!$A13,'petroleum diesel'!$A$2:$AQ$28,COLUMN('petroleum diesel'!N$2),FALSE)/VLOOKUP('BIFUbC-petroleum-diesel'!$A13,'BIFUbC-petroleum-diesel'!$A$1:$AQ$27,COLUMN('BIFUbC-petroleum-diesel'!N$1),FALSE))</f>
        <v>1</v>
      </c>
      <c r="O13">
        <f>IF(VLOOKUP('BIFUbC-petroleum-diesel'!$A13,'BIFUbC-petroleum-diesel'!$A$1:$AQ$27,COLUMN('BIFUbC-petroleum-diesel'!O$1),FALSE)=0,1,VLOOKUP('BIFUbC-petroleum-diesel'!$A13,'petroleum diesel'!$A$2:$AQ$28,COLUMN('petroleum diesel'!O$2),FALSE)/VLOOKUP('BIFUbC-petroleum-diesel'!$A13,'BIFUbC-petroleum-diesel'!$A$1:$AQ$27,COLUMN('BIFUbC-petroleum-diesel'!O$1),FALSE))</f>
        <v>1</v>
      </c>
      <c r="P13">
        <f>IF(VLOOKUP('BIFUbC-petroleum-diesel'!$A13,'BIFUbC-petroleum-diesel'!$A$1:$AQ$27,COLUMN('BIFUbC-petroleum-diesel'!P$1),FALSE)=0,1,VLOOKUP('BIFUbC-petroleum-diesel'!$A13,'petroleum diesel'!$A$2:$AQ$28,COLUMN('petroleum diesel'!P$2),FALSE)/VLOOKUP('BIFUbC-petroleum-diesel'!$A13,'BIFUbC-petroleum-diesel'!$A$1:$AQ$27,COLUMN('BIFUbC-petroleum-diesel'!P$1),FALSE))</f>
        <v>1</v>
      </c>
      <c r="Q13">
        <f>IF(VLOOKUP('BIFUbC-petroleum-diesel'!$A13,'BIFUbC-petroleum-diesel'!$A$1:$AQ$27,COLUMN('BIFUbC-petroleum-diesel'!Q$1),FALSE)=0,1,VLOOKUP('BIFUbC-petroleum-diesel'!$A13,'petroleum diesel'!$A$2:$AQ$28,COLUMN('petroleum diesel'!Q$2),FALSE)/VLOOKUP('BIFUbC-petroleum-diesel'!$A13,'BIFUbC-petroleum-diesel'!$A$1:$AQ$27,COLUMN('BIFUbC-petroleum-diesel'!Q$1),FALSE))</f>
        <v>1</v>
      </c>
      <c r="R13">
        <f>IF(VLOOKUP('BIFUbC-petroleum-diesel'!$A13,'BIFUbC-petroleum-diesel'!$A$1:$AQ$27,COLUMN('BIFUbC-petroleum-diesel'!R$1),FALSE)=0,1,VLOOKUP('BIFUbC-petroleum-diesel'!$A13,'petroleum diesel'!$A$2:$AQ$28,COLUMN('petroleum diesel'!R$2),FALSE)/VLOOKUP('BIFUbC-petroleum-diesel'!$A13,'BIFUbC-petroleum-diesel'!$A$1:$AQ$27,COLUMN('BIFUbC-petroleum-diesel'!R$1),FALSE))</f>
        <v>1</v>
      </c>
      <c r="S13">
        <f>IF(VLOOKUP('BIFUbC-petroleum-diesel'!$A13,'BIFUbC-petroleum-diesel'!$A$1:$AQ$27,COLUMN('BIFUbC-petroleum-diesel'!S$1),FALSE)=0,1,VLOOKUP('BIFUbC-petroleum-diesel'!$A13,'petroleum diesel'!$A$2:$AQ$28,COLUMN('petroleum diesel'!S$2),FALSE)/VLOOKUP('BIFUbC-petroleum-diesel'!$A13,'BIFUbC-petroleum-diesel'!$A$1:$AQ$27,COLUMN('BIFUbC-petroleum-diesel'!S$1),FALSE))</f>
        <v>1</v>
      </c>
      <c r="T13">
        <f>IF(VLOOKUP('BIFUbC-petroleum-diesel'!$A13,'BIFUbC-petroleum-diesel'!$A$1:$AQ$27,COLUMN('BIFUbC-petroleum-diesel'!T$1),FALSE)=0,1,VLOOKUP('BIFUbC-petroleum-diesel'!$A13,'petroleum diesel'!$A$2:$AQ$28,COLUMN('petroleum diesel'!T$2),FALSE)/VLOOKUP('BIFUbC-petroleum-diesel'!$A13,'BIFUbC-petroleum-diesel'!$A$1:$AQ$27,COLUMN('BIFUbC-petroleum-diesel'!T$1),FALSE))</f>
        <v>1</v>
      </c>
      <c r="U13">
        <f>IF(VLOOKUP('BIFUbC-petroleum-diesel'!$A13,'BIFUbC-petroleum-diesel'!$A$1:$AQ$27,COLUMN('BIFUbC-petroleum-diesel'!U$1),FALSE)=0,1,VLOOKUP('BIFUbC-petroleum-diesel'!$A13,'petroleum diesel'!$A$2:$AQ$28,COLUMN('petroleum diesel'!U$2),FALSE)/VLOOKUP('BIFUbC-petroleum-diesel'!$A13,'BIFUbC-petroleum-diesel'!$A$1:$AQ$27,COLUMN('BIFUbC-petroleum-diesel'!U$1),FALSE))</f>
        <v>1</v>
      </c>
      <c r="V13">
        <f>IF(VLOOKUP('BIFUbC-petroleum-diesel'!$A13,'BIFUbC-petroleum-diesel'!$A$1:$AQ$27,COLUMN('BIFUbC-petroleum-diesel'!V$1),FALSE)=0,1,VLOOKUP('BIFUbC-petroleum-diesel'!$A13,'petroleum diesel'!$A$2:$AQ$28,COLUMN('petroleum diesel'!V$2),FALSE)/VLOOKUP('BIFUbC-petroleum-diesel'!$A13,'BIFUbC-petroleum-diesel'!$A$1:$AQ$27,COLUMN('BIFUbC-petroleum-diesel'!V$1),FALSE))</f>
        <v>1</v>
      </c>
      <c r="W13">
        <f>IF(VLOOKUP('BIFUbC-petroleum-diesel'!$A13,'BIFUbC-petroleum-diesel'!$A$1:$AQ$27,COLUMN('BIFUbC-petroleum-diesel'!W$1),FALSE)=0,1,VLOOKUP('BIFUbC-petroleum-diesel'!$A13,'petroleum diesel'!$A$2:$AQ$28,COLUMN('petroleum diesel'!W$2),FALSE)/VLOOKUP('BIFUbC-petroleum-diesel'!$A13,'BIFUbC-petroleum-diesel'!$A$1:$AQ$27,COLUMN('BIFUbC-petroleum-diesel'!W$1),FALSE))</f>
        <v>1</v>
      </c>
      <c r="X13">
        <f>IF(VLOOKUP('BIFUbC-petroleum-diesel'!$A13,'BIFUbC-petroleum-diesel'!$A$1:$AQ$27,COLUMN('BIFUbC-petroleum-diesel'!X$1),FALSE)=0,1,VLOOKUP('BIFUbC-petroleum-diesel'!$A13,'petroleum diesel'!$A$2:$AQ$28,COLUMN('petroleum diesel'!X$2),FALSE)/VLOOKUP('BIFUbC-petroleum-diesel'!$A13,'BIFUbC-petroleum-diesel'!$A$1:$AQ$27,COLUMN('BIFUbC-petroleum-diesel'!X$1),FALSE))</f>
        <v>1</v>
      </c>
      <c r="Y13">
        <f>IF(VLOOKUP('BIFUbC-petroleum-diesel'!$A13,'BIFUbC-petroleum-diesel'!$A$1:$AQ$27,COLUMN('BIFUbC-petroleum-diesel'!Y$1),FALSE)=0,1,VLOOKUP('BIFUbC-petroleum-diesel'!$A13,'petroleum diesel'!$A$2:$AQ$28,COLUMN('petroleum diesel'!Y$2),FALSE)/VLOOKUP('BIFUbC-petroleum-diesel'!$A13,'BIFUbC-petroleum-diesel'!$A$1:$AQ$27,COLUMN('BIFUbC-petroleum-diesel'!Y$1),FALSE))</f>
        <v>1</v>
      </c>
      <c r="Z13">
        <f>IF(VLOOKUP('BIFUbC-petroleum-diesel'!$A13,'BIFUbC-petroleum-diesel'!$A$1:$AQ$27,COLUMN('BIFUbC-petroleum-diesel'!Z$1),FALSE)=0,1,VLOOKUP('BIFUbC-petroleum-diesel'!$A13,'petroleum diesel'!$A$2:$AQ$28,COLUMN('petroleum diesel'!Z$2),FALSE)/VLOOKUP('BIFUbC-petroleum-diesel'!$A13,'BIFUbC-petroleum-diesel'!$A$1:$AQ$27,COLUMN('BIFUbC-petroleum-diesel'!Z$1),FALSE))</f>
        <v>1</v>
      </c>
      <c r="AA13">
        <f>IF(VLOOKUP('BIFUbC-petroleum-diesel'!$A13,'BIFUbC-petroleum-diesel'!$A$1:$AQ$27,COLUMN('BIFUbC-petroleum-diesel'!AA$1),FALSE)=0,1,VLOOKUP('BIFUbC-petroleum-diesel'!$A13,'petroleum diesel'!$A$2:$AQ$28,COLUMN('petroleum diesel'!AA$2),FALSE)/VLOOKUP('BIFUbC-petroleum-diesel'!$A13,'BIFUbC-petroleum-diesel'!$A$1:$AQ$27,COLUMN('BIFUbC-petroleum-diesel'!AA$1),FALSE))</f>
        <v>1</v>
      </c>
      <c r="AB13">
        <f>IF(VLOOKUP('BIFUbC-petroleum-diesel'!$A13,'BIFUbC-petroleum-diesel'!$A$1:$AQ$27,COLUMN('BIFUbC-petroleum-diesel'!AB$1),FALSE)=0,1,VLOOKUP('BIFUbC-petroleum-diesel'!$A13,'petroleum diesel'!$A$2:$AQ$28,COLUMN('petroleum diesel'!AB$2),FALSE)/VLOOKUP('BIFUbC-petroleum-diesel'!$A13,'BIFUbC-petroleum-diesel'!$A$1:$AQ$27,COLUMN('BIFUbC-petroleum-diesel'!AB$1),FALSE))</f>
        <v>1</v>
      </c>
      <c r="AC13">
        <f>IF(VLOOKUP('BIFUbC-petroleum-diesel'!$A13,'BIFUbC-petroleum-diesel'!$A$1:$AQ$27,COLUMN('BIFUbC-petroleum-diesel'!AC$1),FALSE)=0,1,VLOOKUP('BIFUbC-petroleum-diesel'!$A13,'petroleum diesel'!$A$2:$AQ$28,COLUMN('petroleum diesel'!AC$2),FALSE)/VLOOKUP('BIFUbC-petroleum-diesel'!$A13,'BIFUbC-petroleum-diesel'!$A$1:$AQ$27,COLUMN('BIFUbC-petroleum-diesel'!AC$1),FALSE))</f>
        <v>1</v>
      </c>
      <c r="AD13">
        <f>IF(VLOOKUP('BIFUbC-petroleum-diesel'!$A13,'BIFUbC-petroleum-diesel'!$A$1:$AQ$27,COLUMN('BIFUbC-petroleum-diesel'!AD$1),FALSE)=0,1,VLOOKUP('BIFUbC-petroleum-diesel'!$A13,'petroleum diesel'!$A$2:$AQ$28,COLUMN('petroleum diesel'!AD$2),FALSE)/VLOOKUP('BIFUbC-petroleum-diesel'!$A13,'BIFUbC-petroleum-diesel'!$A$1:$AQ$27,COLUMN('BIFUbC-petroleum-diesel'!AD$1),FALSE))</f>
        <v>1</v>
      </c>
      <c r="AE13">
        <f>IF(VLOOKUP('BIFUbC-petroleum-diesel'!$A13,'BIFUbC-petroleum-diesel'!$A$1:$AQ$27,COLUMN('BIFUbC-petroleum-diesel'!AE$1),FALSE)=0,1,VLOOKUP('BIFUbC-petroleum-diesel'!$A13,'petroleum diesel'!$A$2:$AQ$28,COLUMN('petroleum diesel'!AE$2),FALSE)/VLOOKUP('BIFUbC-petroleum-diesel'!$A13,'BIFUbC-petroleum-diesel'!$A$1:$AQ$27,COLUMN('BIFUbC-petroleum-diesel'!AE$1),FALSE))</f>
        <v>1</v>
      </c>
      <c r="AF13">
        <f>IF(VLOOKUP('BIFUbC-petroleum-diesel'!$A13,'BIFUbC-petroleum-diesel'!$A$1:$AQ$27,COLUMN('BIFUbC-petroleum-diesel'!AF$1),FALSE)=0,1,VLOOKUP('BIFUbC-petroleum-diesel'!$A13,'petroleum diesel'!$A$2:$AQ$28,COLUMN('petroleum diesel'!AF$2),FALSE)/VLOOKUP('BIFUbC-petroleum-diesel'!$A13,'BIFUbC-petroleum-diesel'!$A$1:$AQ$27,COLUMN('BIFUbC-petroleum-diesel'!AF$1),FALSE))</f>
        <v>1</v>
      </c>
      <c r="AG13">
        <f>IF(VLOOKUP('BIFUbC-petroleum-diesel'!$A13,'BIFUbC-petroleum-diesel'!$A$1:$AQ$27,COLUMN('BIFUbC-petroleum-diesel'!AG$1),FALSE)=0,1,VLOOKUP('BIFUbC-petroleum-diesel'!$A13,'petroleum diesel'!$A$2:$AQ$28,COLUMN('petroleum diesel'!AG$2),FALSE)/VLOOKUP('BIFUbC-petroleum-diesel'!$A13,'BIFUbC-petroleum-diesel'!$A$1:$AQ$27,COLUMN('BIFUbC-petroleum-diesel'!AG$1),FALSE))</f>
        <v>1</v>
      </c>
      <c r="AH13">
        <f>IF(VLOOKUP('BIFUbC-petroleum-diesel'!$A13,'BIFUbC-petroleum-diesel'!$A$1:$AQ$27,COLUMN('BIFUbC-petroleum-diesel'!AH$1),FALSE)=0,1,VLOOKUP('BIFUbC-petroleum-diesel'!$A13,'petroleum diesel'!$A$2:$AQ$28,COLUMN('petroleum diesel'!AH$2),FALSE)/VLOOKUP('BIFUbC-petroleum-diesel'!$A13,'BIFUbC-petroleum-diesel'!$A$1:$AQ$27,COLUMN('BIFUbC-petroleum-diesel'!AH$1),FALSE))</f>
        <v>1</v>
      </c>
      <c r="AI13">
        <f>IF(VLOOKUP('BIFUbC-petroleum-diesel'!$A13,'BIFUbC-petroleum-diesel'!$A$1:$AQ$27,COLUMN('BIFUbC-petroleum-diesel'!AI$1),FALSE)=0,1,VLOOKUP('BIFUbC-petroleum-diesel'!$A13,'petroleum diesel'!$A$2:$AQ$28,COLUMN('petroleum diesel'!AI$2),FALSE)/VLOOKUP('BIFUbC-petroleum-diesel'!$A13,'BIFUbC-petroleum-diesel'!$A$1:$AQ$27,COLUMN('BIFUbC-petroleum-diesel'!AI$1),FALSE))</f>
        <v>1</v>
      </c>
      <c r="AJ13">
        <f>IF(VLOOKUP('BIFUbC-petroleum-diesel'!$A13,'BIFUbC-petroleum-diesel'!$A$1:$AQ$27,COLUMN('BIFUbC-petroleum-diesel'!AJ$1),FALSE)=0,1,VLOOKUP('BIFUbC-petroleum-diesel'!$A13,'petroleum diesel'!$A$2:$AQ$28,COLUMN('petroleum diesel'!AJ$2),FALSE)/VLOOKUP('BIFUbC-petroleum-diesel'!$A13,'BIFUbC-petroleum-diesel'!$A$1:$AQ$27,COLUMN('BIFUbC-petroleum-diesel'!AJ$1),FALSE))</f>
        <v>1</v>
      </c>
      <c r="AK13">
        <f>IF(VLOOKUP('BIFUbC-petroleum-diesel'!$A13,'BIFUbC-petroleum-diesel'!$A$1:$AQ$27,COLUMN('BIFUbC-petroleum-diesel'!AK$1),FALSE)=0,1,VLOOKUP('BIFUbC-petroleum-diesel'!$A13,'petroleum diesel'!$A$2:$AQ$28,COLUMN('petroleum diesel'!AK$2),FALSE)/VLOOKUP('BIFUbC-petroleum-diesel'!$A13,'BIFUbC-petroleum-diesel'!$A$1:$AQ$27,COLUMN('BIFUbC-petroleum-diesel'!AK$1),FALSE))</f>
        <v>1</v>
      </c>
      <c r="AL13">
        <f>IF(VLOOKUP('BIFUbC-petroleum-diesel'!$A13,'BIFUbC-petroleum-diesel'!$A$1:$AQ$27,COLUMN('BIFUbC-petroleum-diesel'!AL$1),FALSE)=0,1,VLOOKUP('BIFUbC-petroleum-diesel'!$A13,'petroleum diesel'!$A$2:$AQ$28,COLUMN('petroleum diesel'!AL$2),FALSE)/VLOOKUP('BIFUbC-petroleum-diesel'!$A13,'BIFUbC-petroleum-diesel'!$A$1:$AQ$27,COLUMN('BIFUbC-petroleum-diesel'!AL$1),FALSE))</f>
        <v>1</v>
      </c>
      <c r="AM13">
        <f>IF(VLOOKUP('BIFUbC-petroleum-diesel'!$A13,'BIFUbC-petroleum-diesel'!$A$1:$AQ$27,COLUMN('BIFUbC-petroleum-diesel'!AM$1),FALSE)=0,1,VLOOKUP('BIFUbC-petroleum-diesel'!$A13,'petroleum diesel'!$A$2:$AQ$28,COLUMN('petroleum diesel'!AM$2),FALSE)/VLOOKUP('BIFUbC-petroleum-diesel'!$A13,'BIFUbC-petroleum-diesel'!$A$1:$AQ$27,COLUMN('BIFUbC-petroleum-diesel'!AM$1),FALSE))</f>
        <v>1</v>
      </c>
      <c r="AN13">
        <f>IF(VLOOKUP('BIFUbC-petroleum-diesel'!$A13,'BIFUbC-petroleum-diesel'!$A$1:$AQ$27,COLUMN('BIFUbC-petroleum-diesel'!AN$1),FALSE)=0,1,VLOOKUP('BIFUbC-petroleum-diesel'!$A13,'petroleum diesel'!$A$2:$AQ$28,COLUMN('petroleum diesel'!AN$2),FALSE)/VLOOKUP('BIFUbC-petroleum-diesel'!$A13,'BIFUbC-petroleum-diesel'!$A$1:$AQ$27,COLUMN('BIFUbC-petroleum-diesel'!AN$1),FALSE))</f>
        <v>1</v>
      </c>
      <c r="AO13">
        <f>IF(VLOOKUP('BIFUbC-petroleum-diesel'!$A13,'BIFUbC-petroleum-diesel'!$A$1:$AQ$27,COLUMN('BIFUbC-petroleum-diesel'!AO$1),FALSE)=0,1,VLOOKUP('BIFUbC-petroleum-diesel'!$A13,'petroleum diesel'!$A$2:$AQ$28,COLUMN('petroleum diesel'!AO$2),FALSE)/VLOOKUP('BIFUbC-petroleum-diesel'!$A13,'BIFUbC-petroleum-diesel'!$A$1:$AQ$27,COLUMN('BIFUbC-petroleum-diesel'!AO$1),FALSE))</f>
        <v>1</v>
      </c>
      <c r="AP13">
        <f>IF(VLOOKUP('BIFUbC-petroleum-diesel'!$A13,'BIFUbC-petroleum-diesel'!$A$1:$AQ$27,COLUMN('BIFUbC-petroleum-diesel'!AP$1),FALSE)=0,1,VLOOKUP('BIFUbC-petroleum-diesel'!$A13,'petroleum diesel'!$A$2:$AQ$28,COLUMN('petroleum diesel'!AP$2),FALSE)/VLOOKUP('BIFUbC-petroleum-diesel'!$A13,'BIFUbC-petroleum-diesel'!$A$1:$AQ$27,COLUMN('BIFUbC-petroleum-diesel'!AP$1),FALSE))</f>
        <v>1</v>
      </c>
      <c r="AQ13">
        <f>IF(VLOOKUP('BIFUbC-petroleum-diesel'!$A13,'BIFUbC-petroleum-diesel'!$A$1:$AQ$27,COLUMN('BIFUbC-petroleum-diesel'!AQ$1),FALSE)=0,1,VLOOKUP('BIFUbC-petroleum-diesel'!$A13,'petroleum diesel'!$A$2:$AQ$28,COLUMN('petroleum diesel'!AQ$2),FALSE)/VLOOKUP('BIFUbC-petroleum-diesel'!$A13,'BIFUbC-petroleum-diesel'!$A$1:$AQ$27,COLUMN('BIFUbC-petroleum-diesel'!AQ$1),FALSE))</f>
        <v>1</v>
      </c>
    </row>
    <row r="14" spans="1:43">
      <c r="A14" s="37" t="s">
        <v>627</v>
      </c>
      <c r="B14">
        <f>IF(VLOOKUP('BIFUbC-petroleum-diesel'!$A14,'BIFUbC-petroleum-diesel'!$A$1:$AQ$27,COLUMN('BIFUbC-petroleum-diesel'!B$1),FALSE)=0,1,VLOOKUP('BIFUbC-petroleum-diesel'!$A14,'petroleum diesel'!$A$2:$AQ$28,COLUMN('petroleum diesel'!B$2),FALSE)/VLOOKUP('BIFUbC-petroleum-diesel'!$A14,'BIFUbC-petroleum-diesel'!$A$1:$AQ$27,COLUMN('BIFUbC-petroleum-diesel'!B$1),FALSE))</f>
        <v>1</v>
      </c>
      <c r="C14">
        <f>IF(VLOOKUP('BIFUbC-petroleum-diesel'!$A14,'BIFUbC-petroleum-diesel'!$A$1:$AQ$27,COLUMN('BIFUbC-petroleum-diesel'!C$1),FALSE)=0,1,VLOOKUP('BIFUbC-petroleum-diesel'!$A14,'petroleum diesel'!$A$2:$AQ$28,COLUMN('petroleum diesel'!C$2),FALSE)/VLOOKUP('BIFUbC-petroleum-diesel'!$A14,'BIFUbC-petroleum-diesel'!$A$1:$AQ$27,COLUMN('BIFUbC-petroleum-diesel'!C$1),FALSE))</f>
        <v>1</v>
      </c>
      <c r="D14">
        <f>IF(VLOOKUP('BIFUbC-petroleum-diesel'!$A14,'BIFUbC-petroleum-diesel'!$A$1:$AQ$27,COLUMN('BIFUbC-petroleum-diesel'!D$1),FALSE)=0,1,VLOOKUP('BIFUbC-petroleum-diesel'!$A14,'petroleum diesel'!$A$2:$AQ$28,COLUMN('petroleum diesel'!D$2),FALSE)/VLOOKUP('BIFUbC-petroleum-diesel'!$A14,'BIFUbC-petroleum-diesel'!$A$1:$AQ$27,COLUMN('BIFUbC-petroleum-diesel'!D$1),FALSE))</f>
        <v>1</v>
      </c>
      <c r="E14">
        <f>IF(VLOOKUP('BIFUbC-petroleum-diesel'!$A14,'BIFUbC-petroleum-diesel'!$A$1:$AQ$27,COLUMN('BIFUbC-petroleum-diesel'!E$1),FALSE)=0,1,VLOOKUP('BIFUbC-petroleum-diesel'!$A14,'petroleum diesel'!$A$2:$AQ$28,COLUMN('petroleum diesel'!E$2),FALSE)/VLOOKUP('BIFUbC-petroleum-diesel'!$A14,'BIFUbC-petroleum-diesel'!$A$1:$AQ$27,COLUMN('BIFUbC-petroleum-diesel'!E$1),FALSE))</f>
        <v>1</v>
      </c>
      <c r="F14">
        <f>IF(VLOOKUP('BIFUbC-petroleum-diesel'!$A14,'BIFUbC-petroleum-diesel'!$A$1:$AQ$27,COLUMN('BIFUbC-petroleum-diesel'!F$1),FALSE)=0,1,VLOOKUP('BIFUbC-petroleum-diesel'!$A14,'petroleum diesel'!$A$2:$AQ$28,COLUMN('petroleum diesel'!F$2),FALSE)/VLOOKUP('BIFUbC-petroleum-diesel'!$A14,'BIFUbC-petroleum-diesel'!$A$1:$AQ$27,COLUMN('BIFUbC-petroleum-diesel'!F$1),FALSE))</f>
        <v>1</v>
      </c>
      <c r="G14">
        <f>IF(VLOOKUP('BIFUbC-petroleum-diesel'!$A14,'BIFUbC-petroleum-diesel'!$A$1:$AQ$27,COLUMN('BIFUbC-petroleum-diesel'!G$1),FALSE)=0,1,VLOOKUP('BIFUbC-petroleum-diesel'!$A14,'petroleum diesel'!$A$2:$AQ$28,COLUMN('petroleum diesel'!G$2),FALSE)/VLOOKUP('BIFUbC-petroleum-diesel'!$A14,'BIFUbC-petroleum-diesel'!$A$1:$AQ$27,COLUMN('BIFUbC-petroleum-diesel'!G$1),FALSE))</f>
        <v>1</v>
      </c>
      <c r="H14">
        <f>IF(VLOOKUP('BIFUbC-petroleum-diesel'!$A14,'BIFUbC-petroleum-diesel'!$A$1:$AQ$27,COLUMN('BIFUbC-petroleum-diesel'!H$1),FALSE)=0,1,VLOOKUP('BIFUbC-petroleum-diesel'!$A14,'petroleum diesel'!$A$2:$AQ$28,COLUMN('petroleum diesel'!H$2),FALSE)/VLOOKUP('BIFUbC-petroleum-diesel'!$A14,'BIFUbC-petroleum-diesel'!$A$1:$AQ$27,COLUMN('BIFUbC-petroleum-diesel'!H$1),FALSE))</f>
        <v>1</v>
      </c>
      <c r="I14">
        <f>IF(VLOOKUP('BIFUbC-petroleum-diesel'!$A14,'BIFUbC-petroleum-diesel'!$A$1:$AQ$27,COLUMN('BIFUbC-petroleum-diesel'!I$1),FALSE)=0,1,VLOOKUP('BIFUbC-petroleum-diesel'!$A14,'petroleum diesel'!$A$2:$AQ$28,COLUMN('petroleum diesel'!I$2),FALSE)/VLOOKUP('BIFUbC-petroleum-diesel'!$A14,'BIFUbC-petroleum-diesel'!$A$1:$AQ$27,COLUMN('BIFUbC-petroleum-diesel'!I$1),FALSE))</f>
        <v>1</v>
      </c>
      <c r="J14">
        <f>IF(VLOOKUP('BIFUbC-petroleum-diesel'!$A14,'BIFUbC-petroleum-diesel'!$A$1:$AQ$27,COLUMN('BIFUbC-petroleum-diesel'!J$1),FALSE)=0,1,VLOOKUP('BIFUbC-petroleum-diesel'!$A14,'petroleum diesel'!$A$2:$AQ$28,COLUMN('petroleum diesel'!J$2),FALSE)/VLOOKUP('BIFUbC-petroleum-diesel'!$A14,'BIFUbC-petroleum-diesel'!$A$1:$AQ$27,COLUMN('BIFUbC-petroleum-diesel'!J$1),FALSE))</f>
        <v>1</v>
      </c>
      <c r="K14">
        <f>IF(VLOOKUP('BIFUbC-petroleum-diesel'!$A14,'BIFUbC-petroleum-diesel'!$A$1:$AQ$27,COLUMN('BIFUbC-petroleum-diesel'!K$1),FALSE)=0,1,VLOOKUP('BIFUbC-petroleum-diesel'!$A14,'petroleum diesel'!$A$2:$AQ$28,COLUMN('petroleum diesel'!K$2),FALSE)/VLOOKUP('BIFUbC-petroleum-diesel'!$A14,'BIFUbC-petroleum-diesel'!$A$1:$AQ$27,COLUMN('BIFUbC-petroleum-diesel'!K$1),FALSE))</f>
        <v>1</v>
      </c>
      <c r="L14">
        <f>IF(VLOOKUP('BIFUbC-petroleum-diesel'!$A14,'BIFUbC-petroleum-diesel'!$A$1:$AQ$27,COLUMN('BIFUbC-petroleum-diesel'!L$1),FALSE)=0,1,VLOOKUP('BIFUbC-petroleum-diesel'!$A14,'petroleum diesel'!$A$2:$AQ$28,COLUMN('petroleum diesel'!L$2),FALSE)/VLOOKUP('BIFUbC-petroleum-diesel'!$A14,'BIFUbC-petroleum-diesel'!$A$1:$AQ$27,COLUMN('BIFUbC-petroleum-diesel'!L$1),FALSE))</f>
        <v>1</v>
      </c>
      <c r="M14">
        <f>IF(VLOOKUP('BIFUbC-petroleum-diesel'!$A14,'BIFUbC-petroleum-diesel'!$A$1:$AQ$27,COLUMN('BIFUbC-petroleum-diesel'!M$1),FALSE)=0,1,VLOOKUP('BIFUbC-petroleum-diesel'!$A14,'petroleum diesel'!$A$2:$AQ$28,COLUMN('petroleum diesel'!M$2),FALSE)/VLOOKUP('BIFUbC-petroleum-diesel'!$A14,'BIFUbC-petroleum-diesel'!$A$1:$AQ$27,COLUMN('BIFUbC-petroleum-diesel'!M$1),FALSE))</f>
        <v>1</v>
      </c>
      <c r="N14">
        <f>IF(VLOOKUP('BIFUbC-petroleum-diesel'!$A14,'BIFUbC-petroleum-diesel'!$A$1:$AQ$27,COLUMN('BIFUbC-petroleum-diesel'!N$1),FALSE)=0,1,VLOOKUP('BIFUbC-petroleum-diesel'!$A14,'petroleum diesel'!$A$2:$AQ$28,COLUMN('petroleum diesel'!N$2),FALSE)/VLOOKUP('BIFUbC-petroleum-diesel'!$A14,'BIFUbC-petroleum-diesel'!$A$1:$AQ$27,COLUMN('BIFUbC-petroleum-diesel'!N$1),FALSE))</f>
        <v>1</v>
      </c>
      <c r="O14">
        <f>IF(VLOOKUP('BIFUbC-petroleum-diesel'!$A14,'BIFUbC-petroleum-diesel'!$A$1:$AQ$27,COLUMN('BIFUbC-petroleum-diesel'!O$1),FALSE)=0,1,VLOOKUP('BIFUbC-petroleum-diesel'!$A14,'petroleum diesel'!$A$2:$AQ$28,COLUMN('petroleum diesel'!O$2),FALSE)/VLOOKUP('BIFUbC-petroleum-diesel'!$A14,'BIFUbC-petroleum-diesel'!$A$1:$AQ$27,COLUMN('BIFUbC-petroleum-diesel'!O$1),FALSE))</f>
        <v>1</v>
      </c>
      <c r="P14">
        <f>IF(VLOOKUP('BIFUbC-petroleum-diesel'!$A14,'BIFUbC-petroleum-diesel'!$A$1:$AQ$27,COLUMN('BIFUbC-petroleum-diesel'!P$1),FALSE)=0,1,VLOOKUP('BIFUbC-petroleum-diesel'!$A14,'petroleum diesel'!$A$2:$AQ$28,COLUMN('petroleum diesel'!P$2),FALSE)/VLOOKUP('BIFUbC-petroleum-diesel'!$A14,'BIFUbC-petroleum-diesel'!$A$1:$AQ$27,COLUMN('BIFUbC-petroleum-diesel'!P$1),FALSE))</f>
        <v>1</v>
      </c>
      <c r="Q14">
        <f>IF(VLOOKUP('BIFUbC-petroleum-diesel'!$A14,'BIFUbC-petroleum-diesel'!$A$1:$AQ$27,COLUMN('BIFUbC-petroleum-diesel'!Q$1),FALSE)=0,1,VLOOKUP('BIFUbC-petroleum-diesel'!$A14,'petroleum diesel'!$A$2:$AQ$28,COLUMN('petroleum diesel'!Q$2),FALSE)/VLOOKUP('BIFUbC-petroleum-diesel'!$A14,'BIFUbC-petroleum-diesel'!$A$1:$AQ$27,COLUMN('BIFUbC-petroleum-diesel'!Q$1),FALSE))</f>
        <v>1</v>
      </c>
      <c r="R14">
        <f>IF(VLOOKUP('BIFUbC-petroleum-diesel'!$A14,'BIFUbC-petroleum-diesel'!$A$1:$AQ$27,COLUMN('BIFUbC-petroleum-diesel'!R$1),FALSE)=0,1,VLOOKUP('BIFUbC-petroleum-diesel'!$A14,'petroleum diesel'!$A$2:$AQ$28,COLUMN('petroleum diesel'!R$2),FALSE)/VLOOKUP('BIFUbC-petroleum-diesel'!$A14,'BIFUbC-petroleum-diesel'!$A$1:$AQ$27,COLUMN('BIFUbC-petroleum-diesel'!R$1),FALSE))</f>
        <v>1</v>
      </c>
      <c r="S14">
        <f>IF(VLOOKUP('BIFUbC-petroleum-diesel'!$A14,'BIFUbC-petroleum-diesel'!$A$1:$AQ$27,COLUMN('BIFUbC-petroleum-diesel'!S$1),FALSE)=0,1,VLOOKUP('BIFUbC-petroleum-diesel'!$A14,'petroleum diesel'!$A$2:$AQ$28,COLUMN('petroleum diesel'!S$2),FALSE)/VLOOKUP('BIFUbC-petroleum-diesel'!$A14,'BIFUbC-petroleum-diesel'!$A$1:$AQ$27,COLUMN('BIFUbC-petroleum-diesel'!S$1),FALSE))</f>
        <v>1</v>
      </c>
      <c r="T14">
        <f>IF(VLOOKUP('BIFUbC-petroleum-diesel'!$A14,'BIFUbC-petroleum-diesel'!$A$1:$AQ$27,COLUMN('BIFUbC-petroleum-diesel'!T$1),FALSE)=0,1,VLOOKUP('BIFUbC-petroleum-diesel'!$A14,'petroleum diesel'!$A$2:$AQ$28,COLUMN('petroleum diesel'!T$2),FALSE)/VLOOKUP('BIFUbC-petroleum-diesel'!$A14,'BIFUbC-petroleum-diesel'!$A$1:$AQ$27,COLUMN('BIFUbC-petroleum-diesel'!T$1),FALSE))</f>
        <v>1</v>
      </c>
      <c r="U14">
        <f>IF(VLOOKUP('BIFUbC-petroleum-diesel'!$A14,'BIFUbC-petroleum-diesel'!$A$1:$AQ$27,COLUMN('BIFUbC-petroleum-diesel'!U$1),FALSE)=0,1,VLOOKUP('BIFUbC-petroleum-diesel'!$A14,'petroleum diesel'!$A$2:$AQ$28,COLUMN('petroleum diesel'!U$2),FALSE)/VLOOKUP('BIFUbC-petroleum-diesel'!$A14,'BIFUbC-petroleum-diesel'!$A$1:$AQ$27,COLUMN('BIFUbC-petroleum-diesel'!U$1),FALSE))</f>
        <v>1</v>
      </c>
      <c r="V14">
        <f>IF(VLOOKUP('BIFUbC-petroleum-diesel'!$A14,'BIFUbC-petroleum-diesel'!$A$1:$AQ$27,COLUMN('BIFUbC-petroleum-diesel'!V$1),FALSE)=0,1,VLOOKUP('BIFUbC-petroleum-diesel'!$A14,'petroleum diesel'!$A$2:$AQ$28,COLUMN('petroleum diesel'!V$2),FALSE)/VLOOKUP('BIFUbC-petroleum-diesel'!$A14,'BIFUbC-petroleum-diesel'!$A$1:$AQ$27,COLUMN('BIFUbC-petroleum-diesel'!V$1),FALSE))</f>
        <v>1</v>
      </c>
      <c r="W14">
        <f>IF(VLOOKUP('BIFUbC-petroleum-diesel'!$A14,'BIFUbC-petroleum-diesel'!$A$1:$AQ$27,COLUMN('BIFUbC-petroleum-diesel'!W$1),FALSE)=0,1,VLOOKUP('BIFUbC-petroleum-diesel'!$A14,'petroleum diesel'!$A$2:$AQ$28,COLUMN('petroleum diesel'!W$2),FALSE)/VLOOKUP('BIFUbC-petroleum-diesel'!$A14,'BIFUbC-petroleum-diesel'!$A$1:$AQ$27,COLUMN('BIFUbC-petroleum-diesel'!W$1),FALSE))</f>
        <v>1</v>
      </c>
      <c r="X14">
        <f>IF(VLOOKUP('BIFUbC-petroleum-diesel'!$A14,'BIFUbC-petroleum-diesel'!$A$1:$AQ$27,COLUMN('BIFUbC-petroleum-diesel'!X$1),FALSE)=0,1,VLOOKUP('BIFUbC-petroleum-diesel'!$A14,'petroleum diesel'!$A$2:$AQ$28,COLUMN('petroleum diesel'!X$2),FALSE)/VLOOKUP('BIFUbC-petroleum-diesel'!$A14,'BIFUbC-petroleum-diesel'!$A$1:$AQ$27,COLUMN('BIFUbC-petroleum-diesel'!X$1),FALSE))</f>
        <v>1</v>
      </c>
      <c r="Y14">
        <f>IF(VLOOKUP('BIFUbC-petroleum-diesel'!$A14,'BIFUbC-petroleum-diesel'!$A$1:$AQ$27,COLUMN('BIFUbC-petroleum-diesel'!Y$1),FALSE)=0,1,VLOOKUP('BIFUbC-petroleum-diesel'!$A14,'petroleum diesel'!$A$2:$AQ$28,COLUMN('petroleum diesel'!Y$2),FALSE)/VLOOKUP('BIFUbC-petroleum-diesel'!$A14,'BIFUbC-petroleum-diesel'!$A$1:$AQ$27,COLUMN('BIFUbC-petroleum-diesel'!Y$1),FALSE))</f>
        <v>1</v>
      </c>
      <c r="Z14">
        <f>IF(VLOOKUP('BIFUbC-petroleum-diesel'!$A14,'BIFUbC-petroleum-diesel'!$A$1:$AQ$27,COLUMN('BIFUbC-petroleum-diesel'!Z$1),FALSE)=0,1,VLOOKUP('BIFUbC-petroleum-diesel'!$A14,'petroleum diesel'!$A$2:$AQ$28,COLUMN('petroleum diesel'!Z$2),FALSE)/VLOOKUP('BIFUbC-petroleum-diesel'!$A14,'BIFUbC-petroleum-diesel'!$A$1:$AQ$27,COLUMN('BIFUbC-petroleum-diesel'!Z$1),FALSE))</f>
        <v>1</v>
      </c>
      <c r="AA14">
        <f>IF(VLOOKUP('BIFUbC-petroleum-diesel'!$A14,'BIFUbC-petroleum-diesel'!$A$1:$AQ$27,COLUMN('BIFUbC-petroleum-diesel'!AA$1),FALSE)=0,1,VLOOKUP('BIFUbC-petroleum-diesel'!$A14,'petroleum diesel'!$A$2:$AQ$28,COLUMN('petroleum diesel'!AA$2),FALSE)/VLOOKUP('BIFUbC-petroleum-diesel'!$A14,'BIFUbC-petroleum-diesel'!$A$1:$AQ$27,COLUMN('BIFUbC-petroleum-diesel'!AA$1),FALSE))</f>
        <v>1</v>
      </c>
      <c r="AB14">
        <f>IF(VLOOKUP('BIFUbC-petroleum-diesel'!$A14,'BIFUbC-petroleum-diesel'!$A$1:$AQ$27,COLUMN('BIFUbC-petroleum-diesel'!AB$1),FALSE)=0,1,VLOOKUP('BIFUbC-petroleum-diesel'!$A14,'petroleum diesel'!$A$2:$AQ$28,COLUMN('petroleum diesel'!AB$2),FALSE)/VLOOKUP('BIFUbC-petroleum-diesel'!$A14,'BIFUbC-petroleum-diesel'!$A$1:$AQ$27,COLUMN('BIFUbC-petroleum-diesel'!AB$1),FALSE))</f>
        <v>1</v>
      </c>
      <c r="AC14">
        <f>IF(VLOOKUP('BIFUbC-petroleum-diesel'!$A14,'BIFUbC-petroleum-diesel'!$A$1:$AQ$27,COLUMN('BIFUbC-petroleum-diesel'!AC$1),FALSE)=0,1,VLOOKUP('BIFUbC-petroleum-diesel'!$A14,'petroleum diesel'!$A$2:$AQ$28,COLUMN('petroleum diesel'!AC$2),FALSE)/VLOOKUP('BIFUbC-petroleum-diesel'!$A14,'BIFUbC-petroleum-diesel'!$A$1:$AQ$27,COLUMN('BIFUbC-petroleum-diesel'!AC$1),FALSE))</f>
        <v>1</v>
      </c>
      <c r="AD14">
        <f>IF(VLOOKUP('BIFUbC-petroleum-diesel'!$A14,'BIFUbC-petroleum-diesel'!$A$1:$AQ$27,COLUMN('BIFUbC-petroleum-diesel'!AD$1),FALSE)=0,1,VLOOKUP('BIFUbC-petroleum-diesel'!$A14,'petroleum diesel'!$A$2:$AQ$28,COLUMN('petroleum diesel'!AD$2),FALSE)/VLOOKUP('BIFUbC-petroleum-diesel'!$A14,'BIFUbC-petroleum-diesel'!$A$1:$AQ$27,COLUMN('BIFUbC-petroleum-diesel'!AD$1),FALSE))</f>
        <v>1</v>
      </c>
      <c r="AE14">
        <f>IF(VLOOKUP('BIFUbC-petroleum-diesel'!$A14,'BIFUbC-petroleum-diesel'!$A$1:$AQ$27,COLUMN('BIFUbC-petroleum-diesel'!AE$1),FALSE)=0,1,VLOOKUP('BIFUbC-petroleum-diesel'!$A14,'petroleum diesel'!$A$2:$AQ$28,COLUMN('petroleum diesel'!AE$2),FALSE)/VLOOKUP('BIFUbC-petroleum-diesel'!$A14,'BIFUbC-petroleum-diesel'!$A$1:$AQ$27,COLUMN('BIFUbC-petroleum-diesel'!AE$1),FALSE))</f>
        <v>1</v>
      </c>
      <c r="AF14">
        <f>IF(VLOOKUP('BIFUbC-petroleum-diesel'!$A14,'BIFUbC-petroleum-diesel'!$A$1:$AQ$27,COLUMN('BIFUbC-petroleum-diesel'!AF$1),FALSE)=0,1,VLOOKUP('BIFUbC-petroleum-diesel'!$A14,'petroleum diesel'!$A$2:$AQ$28,COLUMN('petroleum diesel'!AF$2),FALSE)/VLOOKUP('BIFUbC-petroleum-diesel'!$A14,'BIFUbC-petroleum-diesel'!$A$1:$AQ$27,COLUMN('BIFUbC-petroleum-diesel'!AF$1),FALSE))</f>
        <v>1</v>
      </c>
      <c r="AG14">
        <f>IF(VLOOKUP('BIFUbC-petroleum-diesel'!$A14,'BIFUbC-petroleum-diesel'!$A$1:$AQ$27,COLUMN('BIFUbC-petroleum-diesel'!AG$1),FALSE)=0,1,VLOOKUP('BIFUbC-petroleum-diesel'!$A14,'petroleum diesel'!$A$2:$AQ$28,COLUMN('petroleum diesel'!AG$2),FALSE)/VLOOKUP('BIFUbC-petroleum-diesel'!$A14,'BIFUbC-petroleum-diesel'!$A$1:$AQ$27,COLUMN('BIFUbC-petroleum-diesel'!AG$1),FALSE))</f>
        <v>1</v>
      </c>
      <c r="AH14">
        <f>IF(VLOOKUP('BIFUbC-petroleum-diesel'!$A14,'BIFUbC-petroleum-diesel'!$A$1:$AQ$27,COLUMN('BIFUbC-petroleum-diesel'!AH$1),FALSE)=0,1,VLOOKUP('BIFUbC-petroleum-diesel'!$A14,'petroleum diesel'!$A$2:$AQ$28,COLUMN('petroleum diesel'!AH$2),FALSE)/VLOOKUP('BIFUbC-petroleum-diesel'!$A14,'BIFUbC-petroleum-diesel'!$A$1:$AQ$27,COLUMN('BIFUbC-petroleum-diesel'!AH$1),FALSE))</f>
        <v>1</v>
      </c>
      <c r="AI14">
        <f>IF(VLOOKUP('BIFUbC-petroleum-diesel'!$A14,'BIFUbC-petroleum-diesel'!$A$1:$AQ$27,COLUMN('BIFUbC-petroleum-diesel'!AI$1),FALSE)=0,1,VLOOKUP('BIFUbC-petroleum-diesel'!$A14,'petroleum diesel'!$A$2:$AQ$28,COLUMN('petroleum diesel'!AI$2),FALSE)/VLOOKUP('BIFUbC-petroleum-diesel'!$A14,'BIFUbC-petroleum-diesel'!$A$1:$AQ$27,COLUMN('BIFUbC-petroleum-diesel'!AI$1),FALSE))</f>
        <v>1</v>
      </c>
      <c r="AJ14">
        <f>IF(VLOOKUP('BIFUbC-petroleum-diesel'!$A14,'BIFUbC-petroleum-diesel'!$A$1:$AQ$27,COLUMN('BIFUbC-petroleum-diesel'!AJ$1),FALSE)=0,1,VLOOKUP('BIFUbC-petroleum-diesel'!$A14,'petroleum diesel'!$A$2:$AQ$28,COLUMN('petroleum diesel'!AJ$2),FALSE)/VLOOKUP('BIFUbC-petroleum-diesel'!$A14,'BIFUbC-petroleum-diesel'!$A$1:$AQ$27,COLUMN('BIFUbC-petroleum-diesel'!AJ$1),FALSE))</f>
        <v>1</v>
      </c>
      <c r="AK14">
        <f>IF(VLOOKUP('BIFUbC-petroleum-diesel'!$A14,'BIFUbC-petroleum-diesel'!$A$1:$AQ$27,COLUMN('BIFUbC-petroleum-diesel'!AK$1),FALSE)=0,1,VLOOKUP('BIFUbC-petroleum-diesel'!$A14,'petroleum diesel'!$A$2:$AQ$28,COLUMN('petroleum diesel'!AK$2),FALSE)/VLOOKUP('BIFUbC-petroleum-diesel'!$A14,'BIFUbC-petroleum-diesel'!$A$1:$AQ$27,COLUMN('BIFUbC-petroleum-diesel'!AK$1),FALSE))</f>
        <v>1</v>
      </c>
      <c r="AL14">
        <f>IF(VLOOKUP('BIFUbC-petroleum-diesel'!$A14,'BIFUbC-petroleum-diesel'!$A$1:$AQ$27,COLUMN('BIFUbC-petroleum-diesel'!AL$1),FALSE)=0,1,VLOOKUP('BIFUbC-petroleum-diesel'!$A14,'petroleum diesel'!$A$2:$AQ$28,COLUMN('petroleum diesel'!AL$2),FALSE)/VLOOKUP('BIFUbC-petroleum-diesel'!$A14,'BIFUbC-petroleum-diesel'!$A$1:$AQ$27,COLUMN('BIFUbC-petroleum-diesel'!AL$1),FALSE))</f>
        <v>1</v>
      </c>
      <c r="AM14">
        <f>IF(VLOOKUP('BIFUbC-petroleum-diesel'!$A14,'BIFUbC-petroleum-diesel'!$A$1:$AQ$27,COLUMN('BIFUbC-petroleum-diesel'!AM$1),FALSE)=0,1,VLOOKUP('BIFUbC-petroleum-diesel'!$A14,'petroleum diesel'!$A$2:$AQ$28,COLUMN('petroleum diesel'!AM$2),FALSE)/VLOOKUP('BIFUbC-petroleum-diesel'!$A14,'BIFUbC-petroleum-diesel'!$A$1:$AQ$27,COLUMN('BIFUbC-petroleum-diesel'!AM$1),FALSE))</f>
        <v>1</v>
      </c>
      <c r="AN14">
        <f>IF(VLOOKUP('BIFUbC-petroleum-diesel'!$A14,'BIFUbC-petroleum-diesel'!$A$1:$AQ$27,COLUMN('BIFUbC-petroleum-diesel'!AN$1),FALSE)=0,1,VLOOKUP('BIFUbC-petroleum-diesel'!$A14,'petroleum diesel'!$A$2:$AQ$28,COLUMN('petroleum diesel'!AN$2),FALSE)/VLOOKUP('BIFUbC-petroleum-diesel'!$A14,'BIFUbC-petroleum-diesel'!$A$1:$AQ$27,COLUMN('BIFUbC-petroleum-diesel'!AN$1),FALSE))</f>
        <v>1</v>
      </c>
      <c r="AO14">
        <f>IF(VLOOKUP('BIFUbC-petroleum-diesel'!$A14,'BIFUbC-petroleum-diesel'!$A$1:$AQ$27,COLUMN('BIFUbC-petroleum-diesel'!AO$1),FALSE)=0,1,VLOOKUP('BIFUbC-petroleum-diesel'!$A14,'petroleum diesel'!$A$2:$AQ$28,COLUMN('petroleum diesel'!AO$2),FALSE)/VLOOKUP('BIFUbC-petroleum-diesel'!$A14,'BIFUbC-petroleum-diesel'!$A$1:$AQ$27,COLUMN('BIFUbC-petroleum-diesel'!AO$1),FALSE))</f>
        <v>1</v>
      </c>
      <c r="AP14">
        <f>IF(VLOOKUP('BIFUbC-petroleum-diesel'!$A14,'BIFUbC-petroleum-diesel'!$A$1:$AQ$27,COLUMN('BIFUbC-petroleum-diesel'!AP$1),FALSE)=0,1,VLOOKUP('BIFUbC-petroleum-diesel'!$A14,'petroleum diesel'!$A$2:$AQ$28,COLUMN('petroleum diesel'!AP$2),FALSE)/VLOOKUP('BIFUbC-petroleum-diesel'!$A14,'BIFUbC-petroleum-diesel'!$A$1:$AQ$27,COLUMN('BIFUbC-petroleum-diesel'!AP$1),FALSE))</f>
        <v>1</v>
      </c>
      <c r="AQ14">
        <f>IF(VLOOKUP('BIFUbC-petroleum-diesel'!$A14,'BIFUbC-petroleum-diesel'!$A$1:$AQ$27,COLUMN('BIFUbC-petroleum-diesel'!AQ$1),FALSE)=0,1,VLOOKUP('BIFUbC-petroleum-diesel'!$A14,'petroleum diesel'!$A$2:$AQ$28,COLUMN('petroleum diesel'!AQ$2),FALSE)/VLOOKUP('BIFUbC-petroleum-diesel'!$A14,'BIFUbC-petroleum-diesel'!$A$1:$AQ$27,COLUMN('BIFUbC-petroleum-diesel'!AQ$1),FALSE))</f>
        <v>1</v>
      </c>
    </row>
    <row r="15" spans="1:43">
      <c r="A15" s="37" t="s">
        <v>628</v>
      </c>
      <c r="B15">
        <f>IF(VLOOKUP('BIFUbC-petroleum-diesel'!$A15,'BIFUbC-petroleum-diesel'!$A$1:$AQ$27,COLUMN('BIFUbC-petroleum-diesel'!B$1),FALSE)=0,1,VLOOKUP('BIFUbC-petroleum-diesel'!$A15,'petroleum diesel'!$A$2:$AQ$28,COLUMN('petroleum diesel'!B$2),FALSE)/VLOOKUP('BIFUbC-petroleum-diesel'!$A15,'BIFUbC-petroleum-diesel'!$A$1:$AQ$27,COLUMN('BIFUbC-petroleum-diesel'!B$1),FALSE))</f>
        <v>0.49890973299766911</v>
      </c>
      <c r="C15">
        <f>IF(VLOOKUP('BIFUbC-petroleum-diesel'!$A15,'BIFUbC-petroleum-diesel'!$A$1:$AQ$27,COLUMN('BIFUbC-petroleum-diesel'!C$1),FALSE)=0,1,VLOOKUP('BIFUbC-petroleum-diesel'!$A15,'petroleum diesel'!$A$2:$AQ$28,COLUMN('petroleum diesel'!C$2),FALSE)/VLOOKUP('BIFUbC-petroleum-diesel'!$A15,'BIFUbC-petroleum-diesel'!$A$1:$AQ$27,COLUMN('BIFUbC-petroleum-diesel'!C$1),FALSE))</f>
        <v>0.49852822974264238</v>
      </c>
      <c r="D15">
        <f>IF(VLOOKUP('BIFUbC-petroleum-diesel'!$A15,'BIFUbC-petroleum-diesel'!$A$1:$AQ$27,COLUMN('BIFUbC-petroleum-diesel'!D$1),FALSE)=0,1,VLOOKUP('BIFUbC-petroleum-diesel'!$A15,'petroleum diesel'!$A$2:$AQ$28,COLUMN('petroleum diesel'!D$2),FALSE)/VLOOKUP('BIFUbC-petroleum-diesel'!$A15,'BIFUbC-petroleum-diesel'!$A$1:$AQ$27,COLUMN('BIFUbC-petroleum-diesel'!D$1),FALSE))</f>
        <v>0.49834907491659863</v>
      </c>
      <c r="E15">
        <f>IF(VLOOKUP('BIFUbC-petroleum-diesel'!$A15,'BIFUbC-petroleum-diesel'!$A$1:$AQ$27,COLUMN('BIFUbC-petroleum-diesel'!E$1),FALSE)=0,1,VLOOKUP('BIFUbC-petroleum-diesel'!$A15,'petroleum diesel'!$A$2:$AQ$28,COLUMN('petroleum diesel'!E$2),FALSE)/VLOOKUP('BIFUbC-petroleum-diesel'!$A15,'BIFUbC-petroleum-diesel'!$A$1:$AQ$27,COLUMN('BIFUbC-petroleum-diesel'!E$1),FALSE))</f>
        <v>0.49807446130344757</v>
      </c>
      <c r="F15">
        <f>IF(VLOOKUP('BIFUbC-petroleum-diesel'!$A15,'BIFUbC-petroleum-diesel'!$A$1:$AQ$27,COLUMN('BIFUbC-petroleum-diesel'!F$1),FALSE)=0,1,VLOOKUP('BIFUbC-petroleum-diesel'!$A15,'petroleum diesel'!$A$2:$AQ$28,COLUMN('petroleum diesel'!F$2),FALSE)/VLOOKUP('BIFUbC-petroleum-diesel'!$A15,'BIFUbC-petroleum-diesel'!$A$1:$AQ$27,COLUMN('BIFUbC-petroleum-diesel'!F$1),FALSE))</f>
        <v>0.49779234607835154</v>
      </c>
      <c r="G15">
        <f>IF(VLOOKUP('BIFUbC-petroleum-diesel'!$A15,'BIFUbC-petroleum-diesel'!$A$1:$AQ$27,COLUMN('BIFUbC-petroleum-diesel'!G$1),FALSE)=0,1,VLOOKUP('BIFUbC-petroleum-diesel'!$A15,'petroleum diesel'!$A$2:$AQ$28,COLUMN('petroleum diesel'!G$2),FALSE)/VLOOKUP('BIFUbC-petroleum-diesel'!$A15,'BIFUbC-petroleum-diesel'!$A$1:$AQ$27,COLUMN('BIFUbC-petroleum-diesel'!G$1),FALSE))</f>
        <v>0.49750322388148632</v>
      </c>
      <c r="H15">
        <f>IF(VLOOKUP('BIFUbC-petroleum-diesel'!$A15,'BIFUbC-petroleum-diesel'!$A$1:$AQ$27,COLUMN('BIFUbC-petroleum-diesel'!H$1),FALSE)=0,1,VLOOKUP('BIFUbC-petroleum-diesel'!$A15,'petroleum diesel'!$A$2:$AQ$28,COLUMN('petroleum diesel'!H$2),FALSE)/VLOOKUP('BIFUbC-petroleum-diesel'!$A15,'BIFUbC-petroleum-diesel'!$A$1:$AQ$27,COLUMN('BIFUbC-petroleum-diesel'!H$1),FALSE))</f>
        <v>0.49720843018396588</v>
      </c>
      <c r="I15">
        <f>IF(VLOOKUP('BIFUbC-petroleum-diesel'!$A15,'BIFUbC-petroleum-diesel'!$A$1:$AQ$27,COLUMN('BIFUbC-petroleum-diesel'!I$1),FALSE)=0,1,VLOOKUP('BIFUbC-petroleum-diesel'!$A15,'petroleum diesel'!$A$2:$AQ$28,COLUMN('petroleum diesel'!I$2),FALSE)/VLOOKUP('BIFUbC-petroleum-diesel'!$A15,'BIFUbC-petroleum-diesel'!$A$1:$AQ$27,COLUMN('BIFUbC-petroleum-diesel'!I$1),FALSE))</f>
        <v>0.49690725280399228</v>
      </c>
      <c r="J15">
        <f>IF(VLOOKUP('BIFUbC-petroleum-diesel'!$A15,'BIFUbC-petroleum-diesel'!$A$1:$AQ$27,COLUMN('BIFUbC-petroleum-diesel'!J$1),FALSE)=0,1,VLOOKUP('BIFUbC-petroleum-diesel'!$A15,'petroleum diesel'!$A$2:$AQ$28,COLUMN('petroleum diesel'!J$2),FALSE)/VLOOKUP('BIFUbC-petroleum-diesel'!$A15,'BIFUbC-petroleum-diesel'!$A$1:$AQ$27,COLUMN('BIFUbC-petroleum-diesel'!J$1),FALSE))</f>
        <v>0.49660263957303652</v>
      </c>
      <c r="K15">
        <f>IF(VLOOKUP('BIFUbC-petroleum-diesel'!$A15,'BIFUbC-petroleum-diesel'!$A$1:$AQ$27,COLUMN('BIFUbC-petroleum-diesel'!K$1),FALSE)=0,1,VLOOKUP('BIFUbC-petroleum-diesel'!$A15,'petroleum diesel'!$A$2:$AQ$28,COLUMN('petroleum diesel'!K$2),FALSE)/VLOOKUP('BIFUbC-petroleum-diesel'!$A15,'BIFUbC-petroleum-diesel'!$A$1:$AQ$27,COLUMN('BIFUbC-petroleum-diesel'!K$1),FALSE))</f>
        <v>0.4962946248694573</v>
      </c>
      <c r="L15">
        <f>IF(VLOOKUP('BIFUbC-petroleum-diesel'!$A15,'BIFUbC-petroleum-diesel'!$A$1:$AQ$27,COLUMN('BIFUbC-petroleum-diesel'!L$1),FALSE)=0,1,VLOOKUP('BIFUbC-petroleum-diesel'!$A15,'petroleum diesel'!$A$2:$AQ$28,COLUMN('petroleum diesel'!L$2),FALSE)/VLOOKUP('BIFUbC-petroleum-diesel'!$A15,'BIFUbC-petroleum-diesel'!$A$1:$AQ$27,COLUMN('BIFUbC-petroleum-diesel'!L$1),FALSE))</f>
        <v>0.49598323507515618</v>
      </c>
      <c r="M15">
        <f>IF(VLOOKUP('BIFUbC-petroleum-diesel'!$A15,'BIFUbC-petroleum-diesel'!$A$1:$AQ$27,COLUMN('BIFUbC-petroleum-diesel'!M$1),FALSE)=0,1,VLOOKUP('BIFUbC-petroleum-diesel'!$A15,'petroleum diesel'!$A$2:$AQ$28,COLUMN('petroleum diesel'!M$2),FALSE)/VLOOKUP('BIFUbC-petroleum-diesel'!$A15,'BIFUbC-petroleum-diesel'!$A$1:$AQ$27,COLUMN('BIFUbC-petroleum-diesel'!M$1),FALSE))</f>
        <v>0.49566443121574594</v>
      </c>
      <c r="N15">
        <f>IF(VLOOKUP('BIFUbC-petroleum-diesel'!$A15,'BIFUbC-petroleum-diesel'!$A$1:$AQ$27,COLUMN('BIFUbC-petroleum-diesel'!N$1),FALSE)=0,1,VLOOKUP('BIFUbC-petroleum-diesel'!$A15,'petroleum diesel'!$A$2:$AQ$28,COLUMN('petroleum diesel'!N$2),FALSE)/VLOOKUP('BIFUbC-petroleum-diesel'!$A15,'BIFUbC-petroleum-diesel'!$A$1:$AQ$27,COLUMN('BIFUbC-petroleum-diesel'!N$1),FALSE))</f>
        <v>0.49534235529974124</v>
      </c>
      <c r="O15">
        <f>IF(VLOOKUP('BIFUbC-petroleum-diesel'!$A15,'BIFUbC-petroleum-diesel'!$A$1:$AQ$27,COLUMN('BIFUbC-petroleum-diesel'!O$1),FALSE)=0,1,VLOOKUP('BIFUbC-petroleum-diesel'!$A15,'petroleum diesel'!$A$2:$AQ$28,COLUMN('petroleum diesel'!O$2),FALSE)/VLOOKUP('BIFUbC-petroleum-diesel'!$A15,'BIFUbC-petroleum-diesel'!$A$1:$AQ$27,COLUMN('BIFUbC-petroleum-diesel'!O$1),FALSE))</f>
        <v>0.49501701149636684</v>
      </c>
      <c r="P15">
        <f>IF(VLOOKUP('BIFUbC-petroleum-diesel'!$A15,'BIFUbC-petroleum-diesel'!$A$1:$AQ$27,COLUMN('BIFUbC-petroleum-diesel'!P$1),FALSE)=0,1,VLOOKUP('BIFUbC-petroleum-diesel'!$A15,'petroleum diesel'!$A$2:$AQ$28,COLUMN('petroleum diesel'!P$2),FALSE)/VLOOKUP('BIFUbC-petroleum-diesel'!$A15,'BIFUbC-petroleum-diesel'!$A$1:$AQ$27,COLUMN('BIFUbC-petroleum-diesel'!P$1),FALSE))</f>
        <v>0.4946883996077438</v>
      </c>
      <c r="Q15">
        <f>IF(VLOOKUP('BIFUbC-petroleum-diesel'!$A15,'BIFUbC-petroleum-diesel'!$A$1:$AQ$27,COLUMN('BIFUbC-petroleum-diesel'!Q$1),FALSE)=0,1,VLOOKUP('BIFUbC-petroleum-diesel'!$A15,'petroleum diesel'!$A$2:$AQ$28,COLUMN('petroleum diesel'!Q$2),FALSE)/VLOOKUP('BIFUbC-petroleum-diesel'!$A15,'BIFUbC-petroleum-diesel'!$A$1:$AQ$27,COLUMN('BIFUbC-petroleum-diesel'!Q$1),FALSE))</f>
        <v>0.49435648929283421</v>
      </c>
      <c r="R15">
        <f>IF(VLOOKUP('BIFUbC-petroleum-diesel'!$A15,'BIFUbC-petroleum-diesel'!$A$1:$AQ$27,COLUMN('BIFUbC-petroleum-diesel'!R$1),FALSE)=0,1,VLOOKUP('BIFUbC-petroleum-diesel'!$A15,'petroleum diesel'!$A$2:$AQ$28,COLUMN('petroleum diesel'!R$2),FALSE)/VLOOKUP('BIFUbC-petroleum-diesel'!$A15,'BIFUbC-petroleum-diesel'!$A$1:$AQ$27,COLUMN('BIFUbC-petroleum-diesel'!R$1),FALSE))</f>
        <v>0.4940186581039589</v>
      </c>
      <c r="S15">
        <f>IF(VLOOKUP('BIFUbC-petroleum-diesel'!$A15,'BIFUbC-petroleum-diesel'!$A$1:$AQ$27,COLUMN('BIFUbC-petroleum-diesel'!S$1),FALSE)=0,1,VLOOKUP('BIFUbC-petroleum-diesel'!$A15,'petroleum diesel'!$A$2:$AQ$28,COLUMN('petroleum diesel'!S$2),FALSE)/VLOOKUP('BIFUbC-petroleum-diesel'!$A15,'BIFUbC-petroleum-diesel'!$A$1:$AQ$27,COLUMN('BIFUbC-petroleum-diesel'!S$1),FALSE))</f>
        <v>0.49368011827212405</v>
      </c>
      <c r="T15">
        <f>IF(VLOOKUP('BIFUbC-petroleum-diesel'!$A15,'BIFUbC-petroleum-diesel'!$A$1:$AQ$27,COLUMN('BIFUbC-petroleum-diesel'!T$1),FALSE)=0,1,VLOOKUP('BIFUbC-petroleum-diesel'!$A15,'petroleum diesel'!$A$2:$AQ$28,COLUMN('petroleum diesel'!T$2),FALSE)/VLOOKUP('BIFUbC-petroleum-diesel'!$A15,'BIFUbC-petroleum-diesel'!$A$1:$AQ$27,COLUMN('BIFUbC-petroleum-diesel'!T$1),FALSE))</f>
        <v>0.49333819819808344</v>
      </c>
      <c r="U15">
        <f>IF(VLOOKUP('BIFUbC-petroleum-diesel'!$A15,'BIFUbC-petroleum-diesel'!$A$1:$AQ$27,COLUMN('BIFUbC-petroleum-diesel'!U$1),FALSE)=0,1,VLOOKUP('BIFUbC-petroleum-diesel'!$A15,'petroleum diesel'!$A$2:$AQ$28,COLUMN('petroleum diesel'!U$2),FALSE)/VLOOKUP('BIFUbC-petroleum-diesel'!$A15,'BIFUbC-petroleum-diesel'!$A$1:$AQ$27,COLUMN('BIFUbC-petroleum-diesel'!U$1),FALSE))</f>
        <v>0.49299285784621799</v>
      </c>
      <c r="V15">
        <f>IF(VLOOKUP('BIFUbC-petroleum-diesel'!$A15,'BIFUbC-petroleum-diesel'!$A$1:$AQ$27,COLUMN('BIFUbC-petroleum-diesel'!V$1),FALSE)=0,1,VLOOKUP('BIFUbC-petroleum-diesel'!$A15,'petroleum diesel'!$A$2:$AQ$28,COLUMN('petroleum diesel'!V$2),FALSE)/VLOOKUP('BIFUbC-petroleum-diesel'!$A15,'BIFUbC-petroleum-diesel'!$A$1:$AQ$27,COLUMN('BIFUbC-petroleum-diesel'!V$1),FALSE))</f>
        <v>0.49264405535154132</v>
      </c>
      <c r="W15">
        <f>IF(VLOOKUP('BIFUbC-petroleum-diesel'!$A15,'BIFUbC-petroleum-diesel'!$A$1:$AQ$27,COLUMN('BIFUbC-petroleum-diesel'!W$1),FALSE)=0,1,VLOOKUP('BIFUbC-petroleum-diesel'!$A15,'petroleum diesel'!$A$2:$AQ$28,COLUMN('petroleum diesel'!W$2),FALSE)/VLOOKUP('BIFUbC-petroleum-diesel'!$A15,'BIFUbC-petroleum-diesel'!$A$1:$AQ$27,COLUMN('BIFUbC-petroleum-diesel'!W$1),FALSE))</f>
        <v>0.49229019525884482</v>
      </c>
      <c r="X15">
        <f>IF(VLOOKUP('BIFUbC-petroleum-diesel'!$A15,'BIFUbC-petroleum-diesel'!$A$1:$AQ$27,COLUMN('BIFUbC-petroleum-diesel'!X$1),FALSE)=0,1,VLOOKUP('BIFUbC-petroleum-diesel'!$A15,'petroleum diesel'!$A$2:$AQ$28,COLUMN('petroleum diesel'!X$2),FALSE)/VLOOKUP('BIFUbC-petroleum-diesel'!$A15,'BIFUbC-petroleum-diesel'!$A$1:$AQ$27,COLUMN('BIFUbC-petroleum-diesel'!X$1),FALSE))</f>
        <v>0.49192870897438418</v>
      </c>
      <c r="Y15">
        <f>IF(VLOOKUP('BIFUbC-petroleum-diesel'!$A15,'BIFUbC-petroleum-diesel'!$A$1:$AQ$27,COLUMN('BIFUbC-petroleum-diesel'!Y$1),FALSE)=0,1,VLOOKUP('BIFUbC-petroleum-diesel'!$A15,'petroleum diesel'!$A$2:$AQ$28,COLUMN('petroleum diesel'!Y$2),FALSE)/VLOOKUP('BIFUbC-petroleum-diesel'!$A15,'BIFUbC-petroleum-diesel'!$A$1:$AQ$27,COLUMN('BIFUbC-petroleum-diesel'!Y$1),FALSE))</f>
        <v>0.49156208494123599</v>
      </c>
      <c r="Z15">
        <f>IF(VLOOKUP('BIFUbC-petroleum-diesel'!$A15,'BIFUbC-petroleum-diesel'!$A$1:$AQ$27,COLUMN('BIFUbC-petroleum-diesel'!Z$1),FALSE)=0,1,VLOOKUP('BIFUbC-petroleum-diesel'!$A15,'petroleum diesel'!$A$2:$AQ$28,COLUMN('petroleum diesel'!Z$2),FALSE)/VLOOKUP('BIFUbC-petroleum-diesel'!$A15,'BIFUbC-petroleum-diesel'!$A$1:$AQ$27,COLUMN('BIFUbC-petroleum-diesel'!Z$1),FALSE))</f>
        <v>0.49119027114882813</v>
      </c>
      <c r="AA15">
        <f>IF(VLOOKUP('BIFUbC-petroleum-diesel'!$A15,'BIFUbC-petroleum-diesel'!$A$1:$AQ$27,COLUMN('BIFUbC-petroleum-diesel'!AA$1),FALSE)=0,1,VLOOKUP('BIFUbC-petroleum-diesel'!$A15,'petroleum diesel'!$A$2:$AQ$28,COLUMN('petroleum diesel'!AA$2),FALSE)/VLOOKUP('BIFUbC-petroleum-diesel'!$A15,'BIFUbC-petroleum-diesel'!$A$1:$AQ$27,COLUMN('BIFUbC-petroleum-diesel'!AA$1),FALSE))</f>
        <v>0.49081318110697225</v>
      </c>
      <c r="AB15">
        <f>IF(VLOOKUP('BIFUbC-petroleum-diesel'!$A15,'BIFUbC-petroleum-diesel'!$A$1:$AQ$27,COLUMN('BIFUbC-petroleum-diesel'!AB$1),FALSE)=0,1,VLOOKUP('BIFUbC-petroleum-diesel'!$A15,'petroleum diesel'!$A$2:$AQ$28,COLUMN('petroleum diesel'!AB$2),FALSE)/VLOOKUP('BIFUbC-petroleum-diesel'!$A15,'BIFUbC-petroleum-diesel'!$A$1:$AQ$27,COLUMN('BIFUbC-petroleum-diesel'!AB$1),FALSE))</f>
        <v>0.49043074425378591</v>
      </c>
      <c r="AC15">
        <f>IF(VLOOKUP('BIFUbC-petroleum-diesel'!$A15,'BIFUbC-petroleum-diesel'!$A$1:$AQ$27,COLUMN('BIFUbC-petroleum-diesel'!AC$1),FALSE)=0,1,VLOOKUP('BIFUbC-petroleum-diesel'!$A15,'petroleum diesel'!$A$2:$AQ$28,COLUMN('petroleum diesel'!AC$2),FALSE)/VLOOKUP('BIFUbC-petroleum-diesel'!$A15,'BIFUbC-petroleum-diesel'!$A$1:$AQ$27,COLUMN('BIFUbC-petroleum-diesel'!AC$1),FALSE))</f>
        <v>0.49004288006047658</v>
      </c>
      <c r="AD15">
        <f>IF(VLOOKUP('BIFUbC-petroleum-diesel'!$A15,'BIFUbC-petroleum-diesel'!$A$1:$AQ$27,COLUMN('BIFUbC-petroleum-diesel'!AD$1),FALSE)=0,1,VLOOKUP('BIFUbC-petroleum-diesel'!$A15,'petroleum diesel'!$A$2:$AQ$28,COLUMN('petroleum diesel'!AD$2),FALSE)/VLOOKUP('BIFUbC-petroleum-diesel'!$A15,'BIFUbC-petroleum-diesel'!$A$1:$AQ$27,COLUMN('BIFUbC-petroleum-diesel'!AD$1),FALSE))</f>
        <v>0.489649497516635</v>
      </c>
      <c r="AE15">
        <f>IF(VLOOKUP('BIFUbC-petroleum-diesel'!$A15,'BIFUbC-petroleum-diesel'!$A$1:$AQ$27,COLUMN('BIFUbC-petroleum-diesel'!AE$1),FALSE)=0,1,VLOOKUP('BIFUbC-petroleum-diesel'!$A15,'petroleum diesel'!$A$2:$AQ$28,COLUMN('petroleum diesel'!AE$2),FALSE)/VLOOKUP('BIFUbC-petroleum-diesel'!$A15,'BIFUbC-petroleum-diesel'!$A$1:$AQ$27,COLUMN('BIFUbC-petroleum-diesel'!AE$1),FALSE))</f>
        <v>0.48925046863322119</v>
      </c>
      <c r="AF15">
        <f>IF(VLOOKUP('BIFUbC-petroleum-diesel'!$A15,'BIFUbC-petroleum-diesel'!$A$1:$AQ$27,COLUMN('BIFUbC-petroleum-diesel'!AF$1),FALSE)=0,1,VLOOKUP('BIFUbC-petroleum-diesel'!$A15,'petroleum diesel'!$A$2:$AQ$28,COLUMN('petroleum diesel'!AF$2),FALSE)/VLOOKUP('BIFUbC-petroleum-diesel'!$A15,'BIFUbC-petroleum-diesel'!$A$1:$AQ$27,COLUMN('BIFUbC-petroleum-diesel'!AF$1),FALSE))</f>
        <v>0.48884567902410692</v>
      </c>
      <c r="AG15">
        <f>IF(VLOOKUP('BIFUbC-petroleum-diesel'!$A15,'BIFUbC-petroleum-diesel'!$A$1:$AQ$27,COLUMN('BIFUbC-petroleum-diesel'!AG$1),FALSE)=0,1,VLOOKUP('BIFUbC-petroleum-diesel'!$A15,'petroleum diesel'!$A$2:$AQ$28,COLUMN('petroleum diesel'!AG$2),FALSE)/VLOOKUP('BIFUbC-petroleum-diesel'!$A15,'BIFUbC-petroleum-diesel'!$A$1:$AQ$27,COLUMN('BIFUbC-petroleum-diesel'!AG$1),FALSE))</f>
        <v>0.48843497525251611</v>
      </c>
      <c r="AH15">
        <f>IF(VLOOKUP('BIFUbC-petroleum-diesel'!$A15,'BIFUbC-petroleum-diesel'!$A$1:$AQ$27,COLUMN('BIFUbC-petroleum-diesel'!AH$1),FALSE)=0,1,VLOOKUP('BIFUbC-petroleum-diesel'!$A15,'petroleum diesel'!$A$2:$AQ$28,COLUMN('petroleum diesel'!AH$2),FALSE)/VLOOKUP('BIFUbC-petroleum-diesel'!$A15,'BIFUbC-petroleum-diesel'!$A$1:$AQ$27,COLUMN('BIFUbC-petroleum-diesel'!AH$1),FALSE))</f>
        <v>0.48801555776087552</v>
      </c>
      <c r="AI15">
        <f>IF(VLOOKUP('BIFUbC-petroleum-diesel'!$A15,'BIFUbC-petroleum-diesel'!$A$1:$AQ$27,COLUMN('BIFUbC-petroleum-diesel'!AI$1),FALSE)=0,1,VLOOKUP('BIFUbC-petroleum-diesel'!$A15,'petroleum diesel'!$A$2:$AQ$28,COLUMN('petroleum diesel'!AI$2),FALSE)/VLOOKUP('BIFUbC-petroleum-diesel'!$A15,'BIFUbC-petroleum-diesel'!$A$1:$AQ$27,COLUMN('BIFUbC-petroleum-diesel'!AI$1),FALSE))</f>
        <v>0.48758984393666399</v>
      </c>
      <c r="AJ15">
        <f>IF(VLOOKUP('BIFUbC-petroleum-diesel'!$A15,'BIFUbC-petroleum-diesel'!$A$1:$AQ$27,COLUMN('BIFUbC-petroleum-diesel'!AJ$1),FALSE)=0,1,VLOOKUP('BIFUbC-petroleum-diesel'!$A15,'petroleum diesel'!$A$2:$AQ$28,COLUMN('petroleum diesel'!AJ$2),FALSE)/VLOOKUP('BIFUbC-petroleum-diesel'!$A15,'BIFUbC-petroleum-diesel'!$A$1:$AQ$27,COLUMN('BIFUbC-petroleum-diesel'!AJ$1),FALSE))</f>
        <v>0.48715762186218686</v>
      </c>
      <c r="AK15">
        <f>IF(VLOOKUP('BIFUbC-petroleum-diesel'!$A15,'BIFUbC-petroleum-diesel'!$A$1:$AQ$27,COLUMN('BIFUbC-petroleum-diesel'!AK$1),FALSE)=0,1,VLOOKUP('BIFUbC-petroleum-diesel'!$A15,'petroleum diesel'!$A$2:$AQ$28,COLUMN('petroleum diesel'!AK$2),FALSE)/VLOOKUP('BIFUbC-petroleum-diesel'!$A15,'BIFUbC-petroleum-diesel'!$A$1:$AQ$27,COLUMN('BIFUbC-petroleum-diesel'!AK$1),FALSE))</f>
        <v>0.48671865971891803</v>
      </c>
      <c r="AL15">
        <f>IF(VLOOKUP('BIFUbC-petroleum-diesel'!$A15,'BIFUbC-petroleum-diesel'!$A$1:$AQ$27,COLUMN('BIFUbC-petroleum-diesel'!AL$1),FALSE)=0,1,VLOOKUP('BIFUbC-petroleum-diesel'!$A15,'petroleum diesel'!$A$2:$AQ$28,COLUMN('petroleum diesel'!AL$2),FALSE)/VLOOKUP('BIFUbC-petroleum-diesel'!$A15,'BIFUbC-petroleum-diesel'!$A$1:$AQ$27,COLUMN('BIFUbC-petroleum-diesel'!AL$1),FALSE))</f>
        <v>0.4862727037565347</v>
      </c>
      <c r="AM15">
        <f>IF(VLOOKUP('BIFUbC-petroleum-diesel'!$A15,'BIFUbC-petroleum-diesel'!$A$1:$AQ$27,COLUMN('BIFUbC-petroleum-diesel'!AM$1),FALSE)=0,1,VLOOKUP('BIFUbC-petroleum-diesel'!$A15,'petroleum diesel'!$A$2:$AQ$28,COLUMN('petroleum diesel'!AM$2),FALSE)/VLOOKUP('BIFUbC-petroleum-diesel'!$A15,'BIFUbC-petroleum-diesel'!$A$1:$AQ$27,COLUMN('BIFUbC-petroleum-diesel'!AM$1),FALSE))</f>
        <v>0.48581944740660926</v>
      </c>
      <c r="AN15">
        <f>IF(VLOOKUP('BIFUbC-petroleum-diesel'!$A15,'BIFUbC-petroleum-diesel'!$A$1:$AQ$27,COLUMN('BIFUbC-petroleum-diesel'!AN$1),FALSE)=0,1,VLOOKUP('BIFUbC-petroleum-diesel'!$A15,'petroleum diesel'!$A$2:$AQ$28,COLUMN('petroleum diesel'!AN$2),FALSE)/VLOOKUP('BIFUbC-petroleum-diesel'!$A15,'BIFUbC-petroleum-diesel'!$A$1:$AQ$27,COLUMN('BIFUbC-petroleum-diesel'!AN$1),FALSE))</f>
        <v>0.48535858435964463</v>
      </c>
      <c r="AO15">
        <f>IF(VLOOKUP('BIFUbC-petroleum-diesel'!$A15,'BIFUbC-petroleum-diesel'!$A$1:$AQ$27,COLUMN('BIFUbC-petroleum-diesel'!AO$1),FALSE)=0,1,VLOOKUP('BIFUbC-petroleum-diesel'!$A15,'petroleum diesel'!$A$2:$AQ$28,COLUMN('petroleum diesel'!AO$2),FALSE)/VLOOKUP('BIFUbC-petroleum-diesel'!$A15,'BIFUbC-petroleum-diesel'!$A$1:$AQ$27,COLUMN('BIFUbC-petroleum-diesel'!AO$1),FALSE))</f>
        <v>0.48488974859969447</v>
      </c>
      <c r="AP15">
        <f>IF(VLOOKUP('BIFUbC-petroleum-diesel'!$A15,'BIFUbC-petroleum-diesel'!$A$1:$AQ$27,COLUMN('BIFUbC-petroleum-diesel'!AP$1),FALSE)=0,1,VLOOKUP('BIFUbC-petroleum-diesel'!$A15,'petroleum diesel'!$A$2:$AQ$28,COLUMN('petroleum diesel'!AP$2),FALSE)/VLOOKUP('BIFUbC-petroleum-diesel'!$A15,'BIFUbC-petroleum-diesel'!$A$1:$AQ$27,COLUMN('BIFUbC-petroleum-diesel'!AP$1),FALSE))</f>
        <v>0.48441256869296534</v>
      </c>
      <c r="AQ15">
        <f>IF(VLOOKUP('BIFUbC-petroleum-diesel'!$A15,'BIFUbC-petroleum-diesel'!$A$1:$AQ$27,COLUMN('BIFUbC-petroleum-diesel'!AQ$1),FALSE)=0,1,VLOOKUP('BIFUbC-petroleum-diesel'!$A15,'petroleum diesel'!$A$2:$AQ$28,COLUMN('petroleum diesel'!AQ$2),FALSE)/VLOOKUP('BIFUbC-petroleum-diesel'!$A15,'BIFUbC-petroleum-diesel'!$A$1:$AQ$27,COLUMN('BIFUbC-petroleum-diesel'!AQ$1),FALSE))</f>
        <v>0.48392660478610916</v>
      </c>
    </row>
    <row r="16" spans="1:43">
      <c r="A16" s="37" t="s">
        <v>629</v>
      </c>
      <c r="B16">
        <f>IF(VLOOKUP('BIFUbC-petroleum-diesel'!$A16,'BIFUbC-petroleum-diesel'!$A$1:$AQ$27,COLUMN('BIFUbC-petroleum-diesel'!B$1),FALSE)=0,1,VLOOKUP('BIFUbC-petroleum-diesel'!$A16,'petroleum diesel'!$A$2:$AQ$28,COLUMN('petroleum diesel'!B$2),FALSE)/VLOOKUP('BIFUbC-petroleum-diesel'!$A16,'BIFUbC-petroleum-diesel'!$A$1:$AQ$27,COLUMN('BIFUbC-petroleum-diesel'!B$1),FALSE))</f>
        <v>1</v>
      </c>
      <c r="C16">
        <f>IF(VLOOKUP('BIFUbC-petroleum-diesel'!$A16,'BIFUbC-petroleum-diesel'!$A$1:$AQ$27,COLUMN('BIFUbC-petroleum-diesel'!C$1),FALSE)=0,1,VLOOKUP('BIFUbC-petroleum-diesel'!$A16,'petroleum diesel'!$A$2:$AQ$28,COLUMN('petroleum diesel'!C$2),FALSE)/VLOOKUP('BIFUbC-petroleum-diesel'!$A16,'BIFUbC-petroleum-diesel'!$A$1:$AQ$27,COLUMN('BIFUbC-petroleum-diesel'!C$1),FALSE))</f>
        <v>1</v>
      </c>
      <c r="D16">
        <f>IF(VLOOKUP('BIFUbC-petroleum-diesel'!$A16,'BIFUbC-petroleum-diesel'!$A$1:$AQ$27,COLUMN('BIFUbC-petroleum-diesel'!D$1),FALSE)=0,1,VLOOKUP('BIFUbC-petroleum-diesel'!$A16,'petroleum diesel'!$A$2:$AQ$28,COLUMN('petroleum diesel'!D$2),FALSE)/VLOOKUP('BIFUbC-petroleum-diesel'!$A16,'BIFUbC-petroleum-diesel'!$A$1:$AQ$27,COLUMN('BIFUbC-petroleum-diesel'!D$1),FALSE))</f>
        <v>1</v>
      </c>
      <c r="E16">
        <f>IF(VLOOKUP('BIFUbC-petroleum-diesel'!$A16,'BIFUbC-petroleum-diesel'!$A$1:$AQ$27,COLUMN('BIFUbC-petroleum-diesel'!E$1),FALSE)=0,1,VLOOKUP('BIFUbC-petroleum-diesel'!$A16,'petroleum diesel'!$A$2:$AQ$28,COLUMN('petroleum diesel'!E$2),FALSE)/VLOOKUP('BIFUbC-petroleum-diesel'!$A16,'BIFUbC-petroleum-diesel'!$A$1:$AQ$27,COLUMN('BIFUbC-petroleum-diesel'!E$1),FALSE))</f>
        <v>1</v>
      </c>
      <c r="F16">
        <f>IF(VLOOKUP('BIFUbC-petroleum-diesel'!$A16,'BIFUbC-petroleum-diesel'!$A$1:$AQ$27,COLUMN('BIFUbC-petroleum-diesel'!F$1),FALSE)=0,1,VLOOKUP('BIFUbC-petroleum-diesel'!$A16,'petroleum diesel'!$A$2:$AQ$28,COLUMN('petroleum diesel'!F$2),FALSE)/VLOOKUP('BIFUbC-petroleum-diesel'!$A16,'BIFUbC-petroleum-diesel'!$A$1:$AQ$27,COLUMN('BIFUbC-petroleum-diesel'!F$1),FALSE))</f>
        <v>1</v>
      </c>
      <c r="G16">
        <f>IF(VLOOKUP('BIFUbC-petroleum-diesel'!$A16,'BIFUbC-petroleum-diesel'!$A$1:$AQ$27,COLUMN('BIFUbC-petroleum-diesel'!G$1),FALSE)=0,1,VLOOKUP('BIFUbC-petroleum-diesel'!$A16,'petroleum diesel'!$A$2:$AQ$28,COLUMN('petroleum diesel'!G$2),FALSE)/VLOOKUP('BIFUbC-petroleum-diesel'!$A16,'BIFUbC-petroleum-diesel'!$A$1:$AQ$27,COLUMN('BIFUbC-petroleum-diesel'!G$1),FALSE))</f>
        <v>1</v>
      </c>
      <c r="H16">
        <f>IF(VLOOKUP('BIFUbC-petroleum-diesel'!$A16,'BIFUbC-petroleum-diesel'!$A$1:$AQ$27,COLUMN('BIFUbC-petroleum-diesel'!H$1),FALSE)=0,1,VLOOKUP('BIFUbC-petroleum-diesel'!$A16,'petroleum diesel'!$A$2:$AQ$28,COLUMN('petroleum diesel'!H$2),FALSE)/VLOOKUP('BIFUbC-petroleum-diesel'!$A16,'BIFUbC-petroleum-diesel'!$A$1:$AQ$27,COLUMN('BIFUbC-petroleum-diesel'!H$1),FALSE))</f>
        <v>1</v>
      </c>
      <c r="I16">
        <f>IF(VLOOKUP('BIFUbC-petroleum-diesel'!$A16,'BIFUbC-petroleum-diesel'!$A$1:$AQ$27,COLUMN('BIFUbC-petroleum-diesel'!I$1),FALSE)=0,1,VLOOKUP('BIFUbC-petroleum-diesel'!$A16,'petroleum diesel'!$A$2:$AQ$28,COLUMN('petroleum diesel'!I$2),FALSE)/VLOOKUP('BIFUbC-petroleum-diesel'!$A16,'BIFUbC-petroleum-diesel'!$A$1:$AQ$27,COLUMN('BIFUbC-petroleum-diesel'!I$1),FALSE))</f>
        <v>1</v>
      </c>
      <c r="J16">
        <f>IF(VLOOKUP('BIFUbC-petroleum-diesel'!$A16,'BIFUbC-petroleum-diesel'!$A$1:$AQ$27,COLUMN('BIFUbC-petroleum-diesel'!J$1),FALSE)=0,1,VLOOKUP('BIFUbC-petroleum-diesel'!$A16,'petroleum diesel'!$A$2:$AQ$28,COLUMN('petroleum diesel'!J$2),FALSE)/VLOOKUP('BIFUbC-petroleum-diesel'!$A16,'BIFUbC-petroleum-diesel'!$A$1:$AQ$27,COLUMN('BIFUbC-petroleum-diesel'!J$1),FALSE))</f>
        <v>1</v>
      </c>
      <c r="K16">
        <f>IF(VLOOKUP('BIFUbC-petroleum-diesel'!$A16,'BIFUbC-petroleum-diesel'!$A$1:$AQ$27,COLUMN('BIFUbC-petroleum-diesel'!K$1),FALSE)=0,1,VLOOKUP('BIFUbC-petroleum-diesel'!$A16,'petroleum diesel'!$A$2:$AQ$28,COLUMN('petroleum diesel'!K$2),FALSE)/VLOOKUP('BIFUbC-petroleum-diesel'!$A16,'BIFUbC-petroleum-diesel'!$A$1:$AQ$27,COLUMN('BIFUbC-petroleum-diesel'!K$1),FALSE))</f>
        <v>1</v>
      </c>
      <c r="L16">
        <f>IF(VLOOKUP('BIFUbC-petroleum-diesel'!$A16,'BIFUbC-petroleum-diesel'!$A$1:$AQ$27,COLUMN('BIFUbC-petroleum-diesel'!L$1),FALSE)=0,1,VLOOKUP('BIFUbC-petroleum-diesel'!$A16,'petroleum diesel'!$A$2:$AQ$28,COLUMN('petroleum diesel'!L$2),FALSE)/VLOOKUP('BIFUbC-petroleum-diesel'!$A16,'BIFUbC-petroleum-diesel'!$A$1:$AQ$27,COLUMN('BIFUbC-petroleum-diesel'!L$1),FALSE))</f>
        <v>1</v>
      </c>
      <c r="M16">
        <f>IF(VLOOKUP('BIFUbC-petroleum-diesel'!$A16,'BIFUbC-petroleum-diesel'!$A$1:$AQ$27,COLUMN('BIFUbC-petroleum-diesel'!M$1),FALSE)=0,1,VLOOKUP('BIFUbC-petroleum-diesel'!$A16,'petroleum diesel'!$A$2:$AQ$28,COLUMN('petroleum diesel'!M$2),FALSE)/VLOOKUP('BIFUbC-petroleum-diesel'!$A16,'BIFUbC-petroleum-diesel'!$A$1:$AQ$27,COLUMN('BIFUbC-petroleum-diesel'!M$1),FALSE))</f>
        <v>1</v>
      </c>
      <c r="N16">
        <f>IF(VLOOKUP('BIFUbC-petroleum-diesel'!$A16,'BIFUbC-petroleum-diesel'!$A$1:$AQ$27,COLUMN('BIFUbC-petroleum-diesel'!N$1),FALSE)=0,1,VLOOKUP('BIFUbC-petroleum-diesel'!$A16,'petroleum diesel'!$A$2:$AQ$28,COLUMN('petroleum diesel'!N$2),FALSE)/VLOOKUP('BIFUbC-petroleum-diesel'!$A16,'BIFUbC-petroleum-diesel'!$A$1:$AQ$27,COLUMN('BIFUbC-petroleum-diesel'!N$1),FALSE))</f>
        <v>1</v>
      </c>
      <c r="O16">
        <f>IF(VLOOKUP('BIFUbC-petroleum-diesel'!$A16,'BIFUbC-petroleum-diesel'!$A$1:$AQ$27,COLUMN('BIFUbC-petroleum-diesel'!O$1),FALSE)=0,1,VLOOKUP('BIFUbC-petroleum-diesel'!$A16,'petroleum diesel'!$A$2:$AQ$28,COLUMN('petroleum diesel'!O$2),FALSE)/VLOOKUP('BIFUbC-petroleum-diesel'!$A16,'BIFUbC-petroleum-diesel'!$A$1:$AQ$27,COLUMN('BIFUbC-petroleum-diesel'!O$1),FALSE))</f>
        <v>1</v>
      </c>
      <c r="P16">
        <f>IF(VLOOKUP('BIFUbC-petroleum-diesel'!$A16,'BIFUbC-petroleum-diesel'!$A$1:$AQ$27,COLUMN('BIFUbC-petroleum-diesel'!P$1),FALSE)=0,1,VLOOKUP('BIFUbC-petroleum-diesel'!$A16,'petroleum diesel'!$A$2:$AQ$28,COLUMN('petroleum diesel'!P$2),FALSE)/VLOOKUP('BIFUbC-petroleum-diesel'!$A16,'BIFUbC-petroleum-diesel'!$A$1:$AQ$27,COLUMN('BIFUbC-petroleum-diesel'!P$1),FALSE))</f>
        <v>1</v>
      </c>
      <c r="Q16">
        <f>IF(VLOOKUP('BIFUbC-petroleum-diesel'!$A16,'BIFUbC-petroleum-diesel'!$A$1:$AQ$27,COLUMN('BIFUbC-petroleum-diesel'!Q$1),FALSE)=0,1,VLOOKUP('BIFUbC-petroleum-diesel'!$A16,'petroleum diesel'!$A$2:$AQ$28,COLUMN('petroleum diesel'!Q$2),FALSE)/VLOOKUP('BIFUbC-petroleum-diesel'!$A16,'BIFUbC-petroleum-diesel'!$A$1:$AQ$27,COLUMN('BIFUbC-petroleum-diesel'!Q$1),FALSE))</f>
        <v>1</v>
      </c>
      <c r="R16">
        <f>IF(VLOOKUP('BIFUbC-petroleum-diesel'!$A16,'BIFUbC-petroleum-diesel'!$A$1:$AQ$27,COLUMN('BIFUbC-petroleum-diesel'!R$1),FALSE)=0,1,VLOOKUP('BIFUbC-petroleum-diesel'!$A16,'petroleum diesel'!$A$2:$AQ$28,COLUMN('petroleum diesel'!R$2),FALSE)/VLOOKUP('BIFUbC-petroleum-diesel'!$A16,'BIFUbC-petroleum-diesel'!$A$1:$AQ$27,COLUMN('BIFUbC-petroleum-diesel'!R$1),FALSE))</f>
        <v>1</v>
      </c>
      <c r="S16">
        <f>IF(VLOOKUP('BIFUbC-petroleum-diesel'!$A16,'BIFUbC-petroleum-diesel'!$A$1:$AQ$27,COLUMN('BIFUbC-petroleum-diesel'!S$1),FALSE)=0,1,VLOOKUP('BIFUbC-petroleum-diesel'!$A16,'petroleum diesel'!$A$2:$AQ$28,COLUMN('petroleum diesel'!S$2),FALSE)/VLOOKUP('BIFUbC-petroleum-diesel'!$A16,'BIFUbC-petroleum-diesel'!$A$1:$AQ$27,COLUMN('BIFUbC-petroleum-diesel'!S$1),FALSE))</f>
        <v>1</v>
      </c>
      <c r="T16">
        <f>IF(VLOOKUP('BIFUbC-petroleum-diesel'!$A16,'BIFUbC-petroleum-diesel'!$A$1:$AQ$27,COLUMN('BIFUbC-petroleum-diesel'!T$1),FALSE)=0,1,VLOOKUP('BIFUbC-petroleum-diesel'!$A16,'petroleum diesel'!$A$2:$AQ$28,COLUMN('petroleum diesel'!T$2),FALSE)/VLOOKUP('BIFUbC-petroleum-diesel'!$A16,'BIFUbC-petroleum-diesel'!$A$1:$AQ$27,COLUMN('BIFUbC-petroleum-diesel'!T$1),FALSE))</f>
        <v>1</v>
      </c>
      <c r="U16">
        <f>IF(VLOOKUP('BIFUbC-petroleum-diesel'!$A16,'BIFUbC-petroleum-diesel'!$A$1:$AQ$27,COLUMN('BIFUbC-petroleum-diesel'!U$1),FALSE)=0,1,VLOOKUP('BIFUbC-petroleum-diesel'!$A16,'petroleum diesel'!$A$2:$AQ$28,COLUMN('petroleum diesel'!U$2),FALSE)/VLOOKUP('BIFUbC-petroleum-diesel'!$A16,'BIFUbC-petroleum-diesel'!$A$1:$AQ$27,COLUMN('BIFUbC-petroleum-diesel'!U$1),FALSE))</f>
        <v>1</v>
      </c>
      <c r="V16">
        <f>IF(VLOOKUP('BIFUbC-petroleum-diesel'!$A16,'BIFUbC-petroleum-diesel'!$A$1:$AQ$27,COLUMN('BIFUbC-petroleum-diesel'!V$1),FALSE)=0,1,VLOOKUP('BIFUbC-petroleum-diesel'!$A16,'petroleum diesel'!$A$2:$AQ$28,COLUMN('petroleum diesel'!V$2),FALSE)/VLOOKUP('BIFUbC-petroleum-diesel'!$A16,'BIFUbC-petroleum-diesel'!$A$1:$AQ$27,COLUMN('BIFUbC-petroleum-diesel'!V$1),FALSE))</f>
        <v>1</v>
      </c>
      <c r="W16">
        <f>IF(VLOOKUP('BIFUbC-petroleum-diesel'!$A16,'BIFUbC-petroleum-diesel'!$A$1:$AQ$27,COLUMN('BIFUbC-petroleum-diesel'!W$1),FALSE)=0,1,VLOOKUP('BIFUbC-petroleum-diesel'!$A16,'petroleum diesel'!$A$2:$AQ$28,COLUMN('petroleum diesel'!W$2),FALSE)/VLOOKUP('BIFUbC-petroleum-diesel'!$A16,'BIFUbC-petroleum-diesel'!$A$1:$AQ$27,COLUMN('BIFUbC-petroleum-diesel'!W$1),FALSE))</f>
        <v>1</v>
      </c>
      <c r="X16">
        <f>IF(VLOOKUP('BIFUbC-petroleum-diesel'!$A16,'BIFUbC-petroleum-diesel'!$A$1:$AQ$27,COLUMN('BIFUbC-petroleum-diesel'!X$1),FALSE)=0,1,VLOOKUP('BIFUbC-petroleum-diesel'!$A16,'petroleum diesel'!$A$2:$AQ$28,COLUMN('petroleum diesel'!X$2),FALSE)/VLOOKUP('BIFUbC-petroleum-diesel'!$A16,'BIFUbC-petroleum-diesel'!$A$1:$AQ$27,COLUMN('BIFUbC-petroleum-diesel'!X$1),FALSE))</f>
        <v>1</v>
      </c>
      <c r="Y16">
        <f>IF(VLOOKUP('BIFUbC-petroleum-diesel'!$A16,'BIFUbC-petroleum-diesel'!$A$1:$AQ$27,COLUMN('BIFUbC-petroleum-diesel'!Y$1),FALSE)=0,1,VLOOKUP('BIFUbC-petroleum-diesel'!$A16,'petroleum diesel'!$A$2:$AQ$28,COLUMN('petroleum diesel'!Y$2),FALSE)/VLOOKUP('BIFUbC-petroleum-diesel'!$A16,'BIFUbC-petroleum-diesel'!$A$1:$AQ$27,COLUMN('BIFUbC-petroleum-diesel'!Y$1),FALSE))</f>
        <v>1</v>
      </c>
      <c r="Z16">
        <f>IF(VLOOKUP('BIFUbC-petroleum-diesel'!$A16,'BIFUbC-petroleum-diesel'!$A$1:$AQ$27,COLUMN('BIFUbC-petroleum-diesel'!Z$1),FALSE)=0,1,VLOOKUP('BIFUbC-petroleum-diesel'!$A16,'petroleum diesel'!$A$2:$AQ$28,COLUMN('petroleum diesel'!Z$2),FALSE)/VLOOKUP('BIFUbC-petroleum-diesel'!$A16,'BIFUbC-petroleum-diesel'!$A$1:$AQ$27,COLUMN('BIFUbC-petroleum-diesel'!Z$1),FALSE))</f>
        <v>1</v>
      </c>
      <c r="AA16">
        <f>IF(VLOOKUP('BIFUbC-petroleum-diesel'!$A16,'BIFUbC-petroleum-diesel'!$A$1:$AQ$27,COLUMN('BIFUbC-petroleum-diesel'!AA$1),FALSE)=0,1,VLOOKUP('BIFUbC-petroleum-diesel'!$A16,'petroleum diesel'!$A$2:$AQ$28,COLUMN('petroleum diesel'!AA$2),FALSE)/VLOOKUP('BIFUbC-petroleum-diesel'!$A16,'BIFUbC-petroleum-diesel'!$A$1:$AQ$27,COLUMN('BIFUbC-petroleum-diesel'!AA$1),FALSE))</f>
        <v>1</v>
      </c>
      <c r="AB16">
        <f>IF(VLOOKUP('BIFUbC-petroleum-diesel'!$A16,'BIFUbC-petroleum-diesel'!$A$1:$AQ$27,COLUMN('BIFUbC-petroleum-diesel'!AB$1),FALSE)=0,1,VLOOKUP('BIFUbC-petroleum-diesel'!$A16,'petroleum diesel'!$A$2:$AQ$28,COLUMN('petroleum diesel'!AB$2),FALSE)/VLOOKUP('BIFUbC-petroleum-diesel'!$A16,'BIFUbC-petroleum-diesel'!$A$1:$AQ$27,COLUMN('BIFUbC-petroleum-diesel'!AB$1),FALSE))</f>
        <v>1</v>
      </c>
      <c r="AC16">
        <f>IF(VLOOKUP('BIFUbC-petroleum-diesel'!$A16,'BIFUbC-petroleum-diesel'!$A$1:$AQ$27,COLUMN('BIFUbC-petroleum-diesel'!AC$1),FALSE)=0,1,VLOOKUP('BIFUbC-petroleum-diesel'!$A16,'petroleum diesel'!$A$2:$AQ$28,COLUMN('petroleum diesel'!AC$2),FALSE)/VLOOKUP('BIFUbC-petroleum-diesel'!$A16,'BIFUbC-petroleum-diesel'!$A$1:$AQ$27,COLUMN('BIFUbC-petroleum-diesel'!AC$1),FALSE))</f>
        <v>1</v>
      </c>
      <c r="AD16">
        <f>IF(VLOOKUP('BIFUbC-petroleum-diesel'!$A16,'BIFUbC-petroleum-diesel'!$A$1:$AQ$27,COLUMN('BIFUbC-petroleum-diesel'!AD$1),FALSE)=0,1,VLOOKUP('BIFUbC-petroleum-diesel'!$A16,'petroleum diesel'!$A$2:$AQ$28,COLUMN('petroleum diesel'!AD$2),FALSE)/VLOOKUP('BIFUbC-petroleum-diesel'!$A16,'BIFUbC-petroleum-diesel'!$A$1:$AQ$27,COLUMN('BIFUbC-petroleum-diesel'!AD$1),FALSE))</f>
        <v>1</v>
      </c>
      <c r="AE16">
        <f>IF(VLOOKUP('BIFUbC-petroleum-diesel'!$A16,'BIFUbC-petroleum-diesel'!$A$1:$AQ$27,COLUMN('BIFUbC-petroleum-diesel'!AE$1),FALSE)=0,1,VLOOKUP('BIFUbC-petroleum-diesel'!$A16,'petroleum diesel'!$A$2:$AQ$28,COLUMN('petroleum diesel'!AE$2),FALSE)/VLOOKUP('BIFUbC-petroleum-diesel'!$A16,'BIFUbC-petroleum-diesel'!$A$1:$AQ$27,COLUMN('BIFUbC-petroleum-diesel'!AE$1),FALSE))</f>
        <v>1</v>
      </c>
      <c r="AF16">
        <f>IF(VLOOKUP('BIFUbC-petroleum-diesel'!$A16,'BIFUbC-petroleum-diesel'!$A$1:$AQ$27,COLUMN('BIFUbC-petroleum-diesel'!AF$1),FALSE)=0,1,VLOOKUP('BIFUbC-petroleum-diesel'!$A16,'petroleum diesel'!$A$2:$AQ$28,COLUMN('petroleum diesel'!AF$2),FALSE)/VLOOKUP('BIFUbC-petroleum-diesel'!$A16,'BIFUbC-petroleum-diesel'!$A$1:$AQ$27,COLUMN('BIFUbC-petroleum-diesel'!AF$1),FALSE))</f>
        <v>1</v>
      </c>
      <c r="AG16">
        <f>IF(VLOOKUP('BIFUbC-petroleum-diesel'!$A16,'BIFUbC-petroleum-diesel'!$A$1:$AQ$27,COLUMN('BIFUbC-petroleum-diesel'!AG$1),FALSE)=0,1,VLOOKUP('BIFUbC-petroleum-diesel'!$A16,'petroleum diesel'!$A$2:$AQ$28,COLUMN('petroleum diesel'!AG$2),FALSE)/VLOOKUP('BIFUbC-petroleum-diesel'!$A16,'BIFUbC-petroleum-diesel'!$A$1:$AQ$27,COLUMN('BIFUbC-petroleum-diesel'!AG$1),FALSE))</f>
        <v>1</v>
      </c>
      <c r="AH16">
        <f>IF(VLOOKUP('BIFUbC-petroleum-diesel'!$A16,'BIFUbC-petroleum-diesel'!$A$1:$AQ$27,COLUMN('BIFUbC-petroleum-diesel'!AH$1),FALSE)=0,1,VLOOKUP('BIFUbC-petroleum-diesel'!$A16,'petroleum diesel'!$A$2:$AQ$28,COLUMN('petroleum diesel'!AH$2),FALSE)/VLOOKUP('BIFUbC-petroleum-diesel'!$A16,'BIFUbC-petroleum-diesel'!$A$1:$AQ$27,COLUMN('BIFUbC-petroleum-diesel'!AH$1),FALSE))</f>
        <v>1</v>
      </c>
      <c r="AI16">
        <f>IF(VLOOKUP('BIFUbC-petroleum-diesel'!$A16,'BIFUbC-petroleum-diesel'!$A$1:$AQ$27,COLUMN('BIFUbC-petroleum-diesel'!AI$1),FALSE)=0,1,VLOOKUP('BIFUbC-petroleum-diesel'!$A16,'petroleum diesel'!$A$2:$AQ$28,COLUMN('petroleum diesel'!AI$2),FALSE)/VLOOKUP('BIFUbC-petroleum-diesel'!$A16,'BIFUbC-petroleum-diesel'!$A$1:$AQ$27,COLUMN('BIFUbC-petroleum-diesel'!AI$1),FALSE))</f>
        <v>1</v>
      </c>
      <c r="AJ16">
        <f>IF(VLOOKUP('BIFUbC-petroleum-diesel'!$A16,'BIFUbC-petroleum-diesel'!$A$1:$AQ$27,COLUMN('BIFUbC-petroleum-diesel'!AJ$1),FALSE)=0,1,VLOOKUP('BIFUbC-petroleum-diesel'!$A16,'petroleum diesel'!$A$2:$AQ$28,COLUMN('petroleum diesel'!AJ$2),FALSE)/VLOOKUP('BIFUbC-petroleum-diesel'!$A16,'BIFUbC-petroleum-diesel'!$A$1:$AQ$27,COLUMN('BIFUbC-petroleum-diesel'!AJ$1),FALSE))</f>
        <v>1</v>
      </c>
      <c r="AK16">
        <f>IF(VLOOKUP('BIFUbC-petroleum-diesel'!$A16,'BIFUbC-petroleum-diesel'!$A$1:$AQ$27,COLUMN('BIFUbC-petroleum-diesel'!AK$1),FALSE)=0,1,VLOOKUP('BIFUbC-petroleum-diesel'!$A16,'petroleum diesel'!$A$2:$AQ$28,COLUMN('petroleum diesel'!AK$2),FALSE)/VLOOKUP('BIFUbC-petroleum-diesel'!$A16,'BIFUbC-petroleum-diesel'!$A$1:$AQ$27,COLUMN('BIFUbC-petroleum-diesel'!AK$1),FALSE))</f>
        <v>1</v>
      </c>
      <c r="AL16">
        <f>IF(VLOOKUP('BIFUbC-petroleum-diesel'!$A16,'BIFUbC-petroleum-diesel'!$A$1:$AQ$27,COLUMN('BIFUbC-petroleum-diesel'!AL$1),FALSE)=0,1,VLOOKUP('BIFUbC-petroleum-diesel'!$A16,'petroleum diesel'!$A$2:$AQ$28,COLUMN('petroleum diesel'!AL$2),FALSE)/VLOOKUP('BIFUbC-petroleum-diesel'!$A16,'BIFUbC-petroleum-diesel'!$A$1:$AQ$27,COLUMN('BIFUbC-petroleum-diesel'!AL$1),FALSE))</f>
        <v>1</v>
      </c>
      <c r="AM16">
        <f>IF(VLOOKUP('BIFUbC-petroleum-diesel'!$A16,'BIFUbC-petroleum-diesel'!$A$1:$AQ$27,COLUMN('BIFUbC-petroleum-diesel'!AM$1),FALSE)=0,1,VLOOKUP('BIFUbC-petroleum-diesel'!$A16,'petroleum diesel'!$A$2:$AQ$28,COLUMN('petroleum diesel'!AM$2),FALSE)/VLOOKUP('BIFUbC-petroleum-diesel'!$A16,'BIFUbC-petroleum-diesel'!$A$1:$AQ$27,COLUMN('BIFUbC-petroleum-diesel'!AM$1),FALSE))</f>
        <v>1</v>
      </c>
      <c r="AN16">
        <f>IF(VLOOKUP('BIFUbC-petroleum-diesel'!$A16,'BIFUbC-petroleum-diesel'!$A$1:$AQ$27,COLUMN('BIFUbC-petroleum-diesel'!AN$1),FALSE)=0,1,VLOOKUP('BIFUbC-petroleum-diesel'!$A16,'petroleum diesel'!$A$2:$AQ$28,COLUMN('petroleum diesel'!AN$2),FALSE)/VLOOKUP('BIFUbC-petroleum-diesel'!$A16,'BIFUbC-petroleum-diesel'!$A$1:$AQ$27,COLUMN('BIFUbC-petroleum-diesel'!AN$1),FALSE))</f>
        <v>1</v>
      </c>
      <c r="AO16">
        <f>IF(VLOOKUP('BIFUbC-petroleum-diesel'!$A16,'BIFUbC-petroleum-diesel'!$A$1:$AQ$27,COLUMN('BIFUbC-petroleum-diesel'!AO$1),FALSE)=0,1,VLOOKUP('BIFUbC-petroleum-diesel'!$A16,'petroleum diesel'!$A$2:$AQ$28,COLUMN('petroleum diesel'!AO$2),FALSE)/VLOOKUP('BIFUbC-petroleum-diesel'!$A16,'BIFUbC-petroleum-diesel'!$A$1:$AQ$27,COLUMN('BIFUbC-petroleum-diesel'!AO$1),FALSE))</f>
        <v>1</v>
      </c>
      <c r="AP16">
        <f>IF(VLOOKUP('BIFUbC-petroleum-diesel'!$A16,'BIFUbC-petroleum-diesel'!$A$1:$AQ$27,COLUMN('BIFUbC-petroleum-diesel'!AP$1),FALSE)=0,1,VLOOKUP('BIFUbC-petroleum-diesel'!$A16,'petroleum diesel'!$A$2:$AQ$28,COLUMN('petroleum diesel'!AP$2),FALSE)/VLOOKUP('BIFUbC-petroleum-diesel'!$A16,'BIFUbC-petroleum-diesel'!$A$1:$AQ$27,COLUMN('BIFUbC-petroleum-diesel'!AP$1),FALSE))</f>
        <v>1</v>
      </c>
      <c r="AQ16">
        <f>IF(VLOOKUP('BIFUbC-petroleum-diesel'!$A16,'BIFUbC-petroleum-diesel'!$A$1:$AQ$27,COLUMN('BIFUbC-petroleum-diesel'!AQ$1),FALSE)=0,1,VLOOKUP('BIFUbC-petroleum-diesel'!$A16,'petroleum diesel'!$A$2:$AQ$28,COLUMN('petroleum diesel'!AQ$2),FALSE)/VLOOKUP('BIFUbC-petroleum-diesel'!$A16,'BIFUbC-petroleum-diesel'!$A$1:$AQ$27,COLUMN('BIFUbC-petroleum-diesel'!AQ$1),FALSE))</f>
        <v>1</v>
      </c>
    </row>
    <row r="17" spans="1:43">
      <c r="A17" s="37" t="s">
        <v>630</v>
      </c>
      <c r="B17">
        <f>IF(VLOOKUP('BIFUbC-petroleum-diesel'!$A17,'BIFUbC-petroleum-diesel'!$A$1:$AQ$27,COLUMN('BIFUbC-petroleum-diesel'!B$1),FALSE)=0,1,VLOOKUP('BIFUbC-petroleum-diesel'!$A17,'petroleum diesel'!$A$2:$AQ$28,COLUMN('petroleum diesel'!B$2),FALSE)/VLOOKUP('BIFUbC-petroleum-diesel'!$A17,'BIFUbC-petroleum-diesel'!$A$1:$AQ$27,COLUMN('BIFUbC-petroleum-diesel'!B$1),FALSE))</f>
        <v>1</v>
      </c>
      <c r="C17">
        <f>IF(VLOOKUP('BIFUbC-petroleum-diesel'!$A17,'BIFUbC-petroleum-diesel'!$A$1:$AQ$27,COLUMN('BIFUbC-petroleum-diesel'!C$1),FALSE)=0,1,VLOOKUP('BIFUbC-petroleum-diesel'!$A17,'petroleum diesel'!$A$2:$AQ$28,COLUMN('petroleum diesel'!C$2),FALSE)/VLOOKUP('BIFUbC-petroleum-diesel'!$A17,'BIFUbC-petroleum-diesel'!$A$1:$AQ$27,COLUMN('BIFUbC-petroleum-diesel'!C$1),FALSE))</f>
        <v>1</v>
      </c>
      <c r="D17">
        <f>IF(VLOOKUP('BIFUbC-petroleum-diesel'!$A17,'BIFUbC-petroleum-diesel'!$A$1:$AQ$27,COLUMN('BIFUbC-petroleum-diesel'!D$1),FALSE)=0,1,VLOOKUP('BIFUbC-petroleum-diesel'!$A17,'petroleum diesel'!$A$2:$AQ$28,COLUMN('petroleum diesel'!D$2),FALSE)/VLOOKUP('BIFUbC-petroleum-diesel'!$A17,'BIFUbC-petroleum-diesel'!$A$1:$AQ$27,COLUMN('BIFUbC-petroleum-diesel'!D$1),FALSE))</f>
        <v>1</v>
      </c>
      <c r="E17">
        <f>IF(VLOOKUP('BIFUbC-petroleum-diesel'!$A17,'BIFUbC-petroleum-diesel'!$A$1:$AQ$27,COLUMN('BIFUbC-petroleum-diesel'!E$1),FALSE)=0,1,VLOOKUP('BIFUbC-petroleum-diesel'!$A17,'petroleum diesel'!$A$2:$AQ$28,COLUMN('petroleum diesel'!E$2),FALSE)/VLOOKUP('BIFUbC-petroleum-diesel'!$A17,'BIFUbC-petroleum-diesel'!$A$1:$AQ$27,COLUMN('BIFUbC-petroleum-diesel'!E$1),FALSE))</f>
        <v>1</v>
      </c>
      <c r="F17">
        <f>IF(VLOOKUP('BIFUbC-petroleum-diesel'!$A17,'BIFUbC-petroleum-diesel'!$A$1:$AQ$27,COLUMN('BIFUbC-petroleum-diesel'!F$1),FALSE)=0,1,VLOOKUP('BIFUbC-petroleum-diesel'!$A17,'petroleum diesel'!$A$2:$AQ$28,COLUMN('petroleum diesel'!F$2),FALSE)/VLOOKUP('BIFUbC-petroleum-diesel'!$A17,'BIFUbC-petroleum-diesel'!$A$1:$AQ$27,COLUMN('BIFUbC-petroleum-diesel'!F$1),FALSE))</f>
        <v>1</v>
      </c>
      <c r="G17">
        <f>IF(VLOOKUP('BIFUbC-petroleum-diesel'!$A17,'BIFUbC-petroleum-diesel'!$A$1:$AQ$27,COLUMN('BIFUbC-petroleum-diesel'!G$1),FALSE)=0,1,VLOOKUP('BIFUbC-petroleum-diesel'!$A17,'petroleum diesel'!$A$2:$AQ$28,COLUMN('petroleum diesel'!G$2),FALSE)/VLOOKUP('BIFUbC-petroleum-diesel'!$A17,'BIFUbC-petroleum-diesel'!$A$1:$AQ$27,COLUMN('BIFUbC-petroleum-diesel'!G$1),FALSE))</f>
        <v>1</v>
      </c>
      <c r="H17">
        <f>IF(VLOOKUP('BIFUbC-petroleum-diesel'!$A17,'BIFUbC-petroleum-diesel'!$A$1:$AQ$27,COLUMN('BIFUbC-petroleum-diesel'!H$1),FALSE)=0,1,VLOOKUP('BIFUbC-petroleum-diesel'!$A17,'petroleum diesel'!$A$2:$AQ$28,COLUMN('petroleum diesel'!H$2),FALSE)/VLOOKUP('BIFUbC-petroleum-diesel'!$A17,'BIFUbC-petroleum-diesel'!$A$1:$AQ$27,COLUMN('BIFUbC-petroleum-diesel'!H$1),FALSE))</f>
        <v>1</v>
      </c>
      <c r="I17">
        <f>IF(VLOOKUP('BIFUbC-petroleum-diesel'!$A17,'BIFUbC-petroleum-diesel'!$A$1:$AQ$27,COLUMN('BIFUbC-petroleum-diesel'!I$1),FALSE)=0,1,VLOOKUP('BIFUbC-petroleum-diesel'!$A17,'petroleum diesel'!$A$2:$AQ$28,COLUMN('petroleum diesel'!I$2),FALSE)/VLOOKUP('BIFUbC-petroleum-diesel'!$A17,'BIFUbC-petroleum-diesel'!$A$1:$AQ$27,COLUMN('BIFUbC-petroleum-diesel'!I$1),FALSE))</f>
        <v>1</v>
      </c>
      <c r="J17">
        <f>IF(VLOOKUP('BIFUbC-petroleum-diesel'!$A17,'BIFUbC-petroleum-diesel'!$A$1:$AQ$27,COLUMN('BIFUbC-petroleum-diesel'!J$1),FALSE)=0,1,VLOOKUP('BIFUbC-petroleum-diesel'!$A17,'petroleum diesel'!$A$2:$AQ$28,COLUMN('petroleum diesel'!J$2),FALSE)/VLOOKUP('BIFUbC-petroleum-diesel'!$A17,'BIFUbC-petroleum-diesel'!$A$1:$AQ$27,COLUMN('BIFUbC-petroleum-diesel'!J$1),FALSE))</f>
        <v>1</v>
      </c>
      <c r="K17">
        <f>IF(VLOOKUP('BIFUbC-petroleum-diesel'!$A17,'BIFUbC-petroleum-diesel'!$A$1:$AQ$27,COLUMN('BIFUbC-petroleum-diesel'!K$1),FALSE)=0,1,VLOOKUP('BIFUbC-petroleum-diesel'!$A17,'petroleum diesel'!$A$2:$AQ$28,COLUMN('petroleum diesel'!K$2),FALSE)/VLOOKUP('BIFUbC-petroleum-diesel'!$A17,'BIFUbC-petroleum-diesel'!$A$1:$AQ$27,COLUMN('BIFUbC-petroleum-diesel'!K$1),FALSE))</f>
        <v>1</v>
      </c>
      <c r="L17">
        <f>IF(VLOOKUP('BIFUbC-petroleum-diesel'!$A17,'BIFUbC-petroleum-diesel'!$A$1:$AQ$27,COLUMN('BIFUbC-petroleum-diesel'!L$1),FALSE)=0,1,VLOOKUP('BIFUbC-petroleum-diesel'!$A17,'petroleum diesel'!$A$2:$AQ$28,COLUMN('petroleum diesel'!L$2),FALSE)/VLOOKUP('BIFUbC-petroleum-diesel'!$A17,'BIFUbC-petroleum-diesel'!$A$1:$AQ$27,COLUMN('BIFUbC-petroleum-diesel'!L$1),FALSE))</f>
        <v>1</v>
      </c>
      <c r="M17">
        <f>IF(VLOOKUP('BIFUbC-petroleum-diesel'!$A17,'BIFUbC-petroleum-diesel'!$A$1:$AQ$27,COLUMN('BIFUbC-petroleum-diesel'!M$1),FALSE)=0,1,VLOOKUP('BIFUbC-petroleum-diesel'!$A17,'petroleum diesel'!$A$2:$AQ$28,COLUMN('petroleum diesel'!M$2),FALSE)/VLOOKUP('BIFUbC-petroleum-diesel'!$A17,'BIFUbC-petroleum-diesel'!$A$1:$AQ$27,COLUMN('BIFUbC-petroleum-diesel'!M$1),FALSE))</f>
        <v>1</v>
      </c>
      <c r="N17">
        <f>IF(VLOOKUP('BIFUbC-petroleum-diesel'!$A17,'BIFUbC-petroleum-diesel'!$A$1:$AQ$27,COLUMN('BIFUbC-petroleum-diesel'!N$1),FALSE)=0,1,VLOOKUP('BIFUbC-petroleum-diesel'!$A17,'petroleum diesel'!$A$2:$AQ$28,COLUMN('petroleum diesel'!N$2),FALSE)/VLOOKUP('BIFUbC-petroleum-diesel'!$A17,'BIFUbC-petroleum-diesel'!$A$1:$AQ$27,COLUMN('BIFUbC-petroleum-diesel'!N$1),FALSE))</f>
        <v>1</v>
      </c>
      <c r="O17">
        <f>IF(VLOOKUP('BIFUbC-petroleum-diesel'!$A17,'BIFUbC-petroleum-diesel'!$A$1:$AQ$27,COLUMN('BIFUbC-petroleum-diesel'!O$1),FALSE)=0,1,VLOOKUP('BIFUbC-petroleum-diesel'!$A17,'petroleum diesel'!$A$2:$AQ$28,COLUMN('petroleum diesel'!O$2),FALSE)/VLOOKUP('BIFUbC-petroleum-diesel'!$A17,'BIFUbC-petroleum-diesel'!$A$1:$AQ$27,COLUMN('BIFUbC-petroleum-diesel'!O$1),FALSE))</f>
        <v>1</v>
      </c>
      <c r="P17">
        <f>IF(VLOOKUP('BIFUbC-petroleum-diesel'!$A17,'BIFUbC-petroleum-diesel'!$A$1:$AQ$27,COLUMN('BIFUbC-petroleum-diesel'!P$1),FALSE)=0,1,VLOOKUP('BIFUbC-petroleum-diesel'!$A17,'petroleum diesel'!$A$2:$AQ$28,COLUMN('petroleum diesel'!P$2),FALSE)/VLOOKUP('BIFUbC-petroleum-diesel'!$A17,'BIFUbC-petroleum-diesel'!$A$1:$AQ$27,COLUMN('BIFUbC-petroleum-diesel'!P$1),FALSE))</f>
        <v>1</v>
      </c>
      <c r="Q17">
        <f>IF(VLOOKUP('BIFUbC-petroleum-diesel'!$A17,'BIFUbC-petroleum-diesel'!$A$1:$AQ$27,COLUMN('BIFUbC-petroleum-diesel'!Q$1),FALSE)=0,1,VLOOKUP('BIFUbC-petroleum-diesel'!$A17,'petroleum diesel'!$A$2:$AQ$28,COLUMN('petroleum diesel'!Q$2),FALSE)/VLOOKUP('BIFUbC-petroleum-diesel'!$A17,'BIFUbC-petroleum-diesel'!$A$1:$AQ$27,COLUMN('BIFUbC-petroleum-diesel'!Q$1),FALSE))</f>
        <v>1</v>
      </c>
      <c r="R17">
        <f>IF(VLOOKUP('BIFUbC-petroleum-diesel'!$A17,'BIFUbC-petroleum-diesel'!$A$1:$AQ$27,COLUMN('BIFUbC-petroleum-diesel'!R$1),FALSE)=0,1,VLOOKUP('BIFUbC-petroleum-diesel'!$A17,'petroleum diesel'!$A$2:$AQ$28,COLUMN('petroleum diesel'!R$2),FALSE)/VLOOKUP('BIFUbC-petroleum-diesel'!$A17,'BIFUbC-petroleum-diesel'!$A$1:$AQ$27,COLUMN('BIFUbC-petroleum-diesel'!R$1),FALSE))</f>
        <v>1</v>
      </c>
      <c r="S17">
        <f>IF(VLOOKUP('BIFUbC-petroleum-diesel'!$A17,'BIFUbC-petroleum-diesel'!$A$1:$AQ$27,COLUMN('BIFUbC-petroleum-diesel'!S$1),FALSE)=0,1,VLOOKUP('BIFUbC-petroleum-diesel'!$A17,'petroleum diesel'!$A$2:$AQ$28,COLUMN('petroleum diesel'!S$2),FALSE)/VLOOKUP('BIFUbC-petroleum-diesel'!$A17,'BIFUbC-petroleum-diesel'!$A$1:$AQ$27,COLUMN('BIFUbC-petroleum-diesel'!S$1),FALSE))</f>
        <v>1</v>
      </c>
      <c r="T17">
        <f>IF(VLOOKUP('BIFUbC-petroleum-diesel'!$A17,'BIFUbC-petroleum-diesel'!$A$1:$AQ$27,COLUMN('BIFUbC-petroleum-diesel'!T$1),FALSE)=0,1,VLOOKUP('BIFUbC-petroleum-diesel'!$A17,'petroleum diesel'!$A$2:$AQ$28,COLUMN('petroleum diesel'!T$2),FALSE)/VLOOKUP('BIFUbC-petroleum-diesel'!$A17,'BIFUbC-petroleum-diesel'!$A$1:$AQ$27,COLUMN('BIFUbC-petroleum-diesel'!T$1),FALSE))</f>
        <v>1</v>
      </c>
      <c r="U17">
        <f>IF(VLOOKUP('BIFUbC-petroleum-diesel'!$A17,'BIFUbC-petroleum-diesel'!$A$1:$AQ$27,COLUMN('BIFUbC-petroleum-diesel'!U$1),FALSE)=0,1,VLOOKUP('BIFUbC-petroleum-diesel'!$A17,'petroleum diesel'!$A$2:$AQ$28,COLUMN('petroleum diesel'!U$2),FALSE)/VLOOKUP('BIFUbC-petroleum-diesel'!$A17,'BIFUbC-petroleum-diesel'!$A$1:$AQ$27,COLUMN('BIFUbC-petroleum-diesel'!U$1),FALSE))</f>
        <v>1</v>
      </c>
      <c r="V17">
        <f>IF(VLOOKUP('BIFUbC-petroleum-diesel'!$A17,'BIFUbC-petroleum-diesel'!$A$1:$AQ$27,COLUMN('BIFUbC-petroleum-diesel'!V$1),FALSE)=0,1,VLOOKUP('BIFUbC-petroleum-diesel'!$A17,'petroleum diesel'!$A$2:$AQ$28,COLUMN('petroleum diesel'!V$2),FALSE)/VLOOKUP('BIFUbC-petroleum-diesel'!$A17,'BIFUbC-petroleum-diesel'!$A$1:$AQ$27,COLUMN('BIFUbC-petroleum-diesel'!V$1),FALSE))</f>
        <v>1</v>
      </c>
      <c r="W17">
        <f>IF(VLOOKUP('BIFUbC-petroleum-diesel'!$A17,'BIFUbC-petroleum-diesel'!$A$1:$AQ$27,COLUMN('BIFUbC-petroleum-diesel'!W$1),FALSE)=0,1,VLOOKUP('BIFUbC-petroleum-diesel'!$A17,'petroleum diesel'!$A$2:$AQ$28,COLUMN('petroleum diesel'!W$2),FALSE)/VLOOKUP('BIFUbC-petroleum-diesel'!$A17,'BIFUbC-petroleum-diesel'!$A$1:$AQ$27,COLUMN('BIFUbC-petroleum-diesel'!W$1),FALSE))</f>
        <v>1</v>
      </c>
      <c r="X17">
        <f>IF(VLOOKUP('BIFUbC-petroleum-diesel'!$A17,'BIFUbC-petroleum-diesel'!$A$1:$AQ$27,COLUMN('BIFUbC-petroleum-diesel'!X$1),FALSE)=0,1,VLOOKUP('BIFUbC-petroleum-diesel'!$A17,'petroleum diesel'!$A$2:$AQ$28,COLUMN('petroleum diesel'!X$2),FALSE)/VLOOKUP('BIFUbC-petroleum-diesel'!$A17,'BIFUbC-petroleum-diesel'!$A$1:$AQ$27,COLUMN('BIFUbC-petroleum-diesel'!X$1),FALSE))</f>
        <v>1</v>
      </c>
      <c r="Y17">
        <f>IF(VLOOKUP('BIFUbC-petroleum-diesel'!$A17,'BIFUbC-petroleum-diesel'!$A$1:$AQ$27,COLUMN('BIFUbC-petroleum-diesel'!Y$1),FALSE)=0,1,VLOOKUP('BIFUbC-petroleum-diesel'!$A17,'petroleum diesel'!$A$2:$AQ$28,COLUMN('petroleum diesel'!Y$2),FALSE)/VLOOKUP('BIFUbC-petroleum-diesel'!$A17,'BIFUbC-petroleum-diesel'!$A$1:$AQ$27,COLUMN('BIFUbC-petroleum-diesel'!Y$1),FALSE))</f>
        <v>1</v>
      </c>
      <c r="Z17">
        <f>IF(VLOOKUP('BIFUbC-petroleum-diesel'!$A17,'BIFUbC-petroleum-diesel'!$A$1:$AQ$27,COLUMN('BIFUbC-petroleum-diesel'!Z$1),FALSE)=0,1,VLOOKUP('BIFUbC-petroleum-diesel'!$A17,'petroleum diesel'!$A$2:$AQ$28,COLUMN('petroleum diesel'!Z$2),FALSE)/VLOOKUP('BIFUbC-petroleum-diesel'!$A17,'BIFUbC-petroleum-diesel'!$A$1:$AQ$27,COLUMN('BIFUbC-petroleum-diesel'!Z$1),FALSE))</f>
        <v>1</v>
      </c>
      <c r="AA17">
        <f>IF(VLOOKUP('BIFUbC-petroleum-diesel'!$A17,'BIFUbC-petroleum-diesel'!$A$1:$AQ$27,COLUMN('BIFUbC-petroleum-diesel'!AA$1),FALSE)=0,1,VLOOKUP('BIFUbC-petroleum-diesel'!$A17,'petroleum diesel'!$A$2:$AQ$28,COLUMN('petroleum diesel'!AA$2),FALSE)/VLOOKUP('BIFUbC-petroleum-diesel'!$A17,'BIFUbC-petroleum-diesel'!$A$1:$AQ$27,COLUMN('BIFUbC-petroleum-diesel'!AA$1),FALSE))</f>
        <v>1</v>
      </c>
      <c r="AB17">
        <f>IF(VLOOKUP('BIFUbC-petroleum-diesel'!$A17,'BIFUbC-petroleum-diesel'!$A$1:$AQ$27,COLUMN('BIFUbC-petroleum-diesel'!AB$1),FALSE)=0,1,VLOOKUP('BIFUbC-petroleum-diesel'!$A17,'petroleum diesel'!$A$2:$AQ$28,COLUMN('petroleum diesel'!AB$2),FALSE)/VLOOKUP('BIFUbC-petroleum-diesel'!$A17,'BIFUbC-petroleum-diesel'!$A$1:$AQ$27,COLUMN('BIFUbC-petroleum-diesel'!AB$1),FALSE))</f>
        <v>1</v>
      </c>
      <c r="AC17">
        <f>IF(VLOOKUP('BIFUbC-petroleum-diesel'!$A17,'BIFUbC-petroleum-diesel'!$A$1:$AQ$27,COLUMN('BIFUbC-petroleum-diesel'!AC$1),FALSE)=0,1,VLOOKUP('BIFUbC-petroleum-diesel'!$A17,'petroleum diesel'!$A$2:$AQ$28,COLUMN('petroleum diesel'!AC$2),FALSE)/VLOOKUP('BIFUbC-petroleum-diesel'!$A17,'BIFUbC-petroleum-diesel'!$A$1:$AQ$27,COLUMN('BIFUbC-petroleum-diesel'!AC$1),FALSE))</f>
        <v>1</v>
      </c>
      <c r="AD17">
        <f>IF(VLOOKUP('BIFUbC-petroleum-diesel'!$A17,'BIFUbC-petroleum-diesel'!$A$1:$AQ$27,COLUMN('BIFUbC-petroleum-diesel'!AD$1),FALSE)=0,1,VLOOKUP('BIFUbC-petroleum-diesel'!$A17,'petroleum diesel'!$A$2:$AQ$28,COLUMN('petroleum diesel'!AD$2),FALSE)/VLOOKUP('BIFUbC-petroleum-diesel'!$A17,'BIFUbC-petroleum-diesel'!$A$1:$AQ$27,COLUMN('BIFUbC-petroleum-diesel'!AD$1),FALSE))</f>
        <v>1</v>
      </c>
      <c r="AE17">
        <f>IF(VLOOKUP('BIFUbC-petroleum-diesel'!$A17,'BIFUbC-petroleum-diesel'!$A$1:$AQ$27,COLUMN('BIFUbC-petroleum-diesel'!AE$1),FALSE)=0,1,VLOOKUP('BIFUbC-petroleum-diesel'!$A17,'petroleum diesel'!$A$2:$AQ$28,COLUMN('petroleum diesel'!AE$2),FALSE)/VLOOKUP('BIFUbC-petroleum-diesel'!$A17,'BIFUbC-petroleum-diesel'!$A$1:$AQ$27,COLUMN('BIFUbC-petroleum-diesel'!AE$1),FALSE))</f>
        <v>1</v>
      </c>
      <c r="AF17">
        <f>IF(VLOOKUP('BIFUbC-petroleum-diesel'!$A17,'BIFUbC-petroleum-diesel'!$A$1:$AQ$27,COLUMN('BIFUbC-petroleum-diesel'!AF$1),FALSE)=0,1,VLOOKUP('BIFUbC-petroleum-diesel'!$A17,'petroleum diesel'!$A$2:$AQ$28,COLUMN('petroleum diesel'!AF$2),FALSE)/VLOOKUP('BIFUbC-petroleum-diesel'!$A17,'BIFUbC-petroleum-diesel'!$A$1:$AQ$27,COLUMN('BIFUbC-petroleum-diesel'!AF$1),FALSE))</f>
        <v>1</v>
      </c>
      <c r="AG17">
        <f>IF(VLOOKUP('BIFUbC-petroleum-diesel'!$A17,'BIFUbC-petroleum-diesel'!$A$1:$AQ$27,COLUMN('BIFUbC-petroleum-diesel'!AG$1),FALSE)=0,1,VLOOKUP('BIFUbC-petroleum-diesel'!$A17,'petroleum diesel'!$A$2:$AQ$28,COLUMN('petroleum diesel'!AG$2),FALSE)/VLOOKUP('BIFUbC-petroleum-diesel'!$A17,'BIFUbC-petroleum-diesel'!$A$1:$AQ$27,COLUMN('BIFUbC-petroleum-diesel'!AG$1),FALSE))</f>
        <v>1</v>
      </c>
      <c r="AH17">
        <f>IF(VLOOKUP('BIFUbC-petroleum-diesel'!$A17,'BIFUbC-petroleum-diesel'!$A$1:$AQ$27,COLUMN('BIFUbC-petroleum-diesel'!AH$1),FALSE)=0,1,VLOOKUP('BIFUbC-petroleum-diesel'!$A17,'petroleum diesel'!$A$2:$AQ$28,COLUMN('petroleum diesel'!AH$2),FALSE)/VLOOKUP('BIFUbC-petroleum-diesel'!$A17,'BIFUbC-petroleum-diesel'!$A$1:$AQ$27,COLUMN('BIFUbC-petroleum-diesel'!AH$1),FALSE))</f>
        <v>1</v>
      </c>
      <c r="AI17">
        <f>IF(VLOOKUP('BIFUbC-petroleum-diesel'!$A17,'BIFUbC-petroleum-diesel'!$A$1:$AQ$27,COLUMN('BIFUbC-petroleum-diesel'!AI$1),FALSE)=0,1,VLOOKUP('BIFUbC-petroleum-diesel'!$A17,'petroleum diesel'!$A$2:$AQ$28,COLUMN('petroleum diesel'!AI$2),FALSE)/VLOOKUP('BIFUbC-petroleum-diesel'!$A17,'BIFUbC-petroleum-diesel'!$A$1:$AQ$27,COLUMN('BIFUbC-petroleum-diesel'!AI$1),FALSE))</f>
        <v>1</v>
      </c>
      <c r="AJ17">
        <f>IF(VLOOKUP('BIFUbC-petroleum-diesel'!$A17,'BIFUbC-petroleum-diesel'!$A$1:$AQ$27,COLUMN('BIFUbC-petroleum-diesel'!AJ$1),FALSE)=0,1,VLOOKUP('BIFUbC-petroleum-diesel'!$A17,'petroleum diesel'!$A$2:$AQ$28,COLUMN('petroleum diesel'!AJ$2),FALSE)/VLOOKUP('BIFUbC-petroleum-diesel'!$A17,'BIFUbC-petroleum-diesel'!$A$1:$AQ$27,COLUMN('BIFUbC-petroleum-diesel'!AJ$1),FALSE))</f>
        <v>1</v>
      </c>
      <c r="AK17">
        <f>IF(VLOOKUP('BIFUbC-petroleum-diesel'!$A17,'BIFUbC-petroleum-diesel'!$A$1:$AQ$27,COLUMN('BIFUbC-petroleum-diesel'!AK$1),FALSE)=0,1,VLOOKUP('BIFUbC-petroleum-diesel'!$A17,'petroleum diesel'!$A$2:$AQ$28,COLUMN('petroleum diesel'!AK$2),FALSE)/VLOOKUP('BIFUbC-petroleum-diesel'!$A17,'BIFUbC-petroleum-diesel'!$A$1:$AQ$27,COLUMN('BIFUbC-petroleum-diesel'!AK$1),FALSE))</f>
        <v>1</v>
      </c>
      <c r="AL17">
        <f>IF(VLOOKUP('BIFUbC-petroleum-diesel'!$A17,'BIFUbC-petroleum-diesel'!$A$1:$AQ$27,COLUMN('BIFUbC-petroleum-diesel'!AL$1),FALSE)=0,1,VLOOKUP('BIFUbC-petroleum-diesel'!$A17,'petroleum diesel'!$A$2:$AQ$28,COLUMN('petroleum diesel'!AL$2),FALSE)/VLOOKUP('BIFUbC-petroleum-diesel'!$A17,'BIFUbC-petroleum-diesel'!$A$1:$AQ$27,COLUMN('BIFUbC-petroleum-diesel'!AL$1),FALSE))</f>
        <v>1</v>
      </c>
      <c r="AM17">
        <f>IF(VLOOKUP('BIFUbC-petroleum-diesel'!$A17,'BIFUbC-petroleum-diesel'!$A$1:$AQ$27,COLUMN('BIFUbC-petroleum-diesel'!AM$1),FALSE)=0,1,VLOOKUP('BIFUbC-petroleum-diesel'!$A17,'petroleum diesel'!$A$2:$AQ$28,COLUMN('petroleum diesel'!AM$2),FALSE)/VLOOKUP('BIFUbC-petroleum-diesel'!$A17,'BIFUbC-petroleum-diesel'!$A$1:$AQ$27,COLUMN('BIFUbC-petroleum-diesel'!AM$1),FALSE))</f>
        <v>1</v>
      </c>
      <c r="AN17">
        <f>IF(VLOOKUP('BIFUbC-petroleum-diesel'!$A17,'BIFUbC-petroleum-diesel'!$A$1:$AQ$27,COLUMN('BIFUbC-petroleum-diesel'!AN$1),FALSE)=0,1,VLOOKUP('BIFUbC-petroleum-diesel'!$A17,'petroleum diesel'!$A$2:$AQ$28,COLUMN('petroleum diesel'!AN$2),FALSE)/VLOOKUP('BIFUbC-petroleum-diesel'!$A17,'BIFUbC-petroleum-diesel'!$A$1:$AQ$27,COLUMN('BIFUbC-petroleum-diesel'!AN$1),FALSE))</f>
        <v>1</v>
      </c>
      <c r="AO17">
        <f>IF(VLOOKUP('BIFUbC-petroleum-diesel'!$A17,'BIFUbC-petroleum-diesel'!$A$1:$AQ$27,COLUMN('BIFUbC-petroleum-diesel'!AO$1),FALSE)=0,1,VLOOKUP('BIFUbC-petroleum-diesel'!$A17,'petroleum diesel'!$A$2:$AQ$28,COLUMN('petroleum diesel'!AO$2),FALSE)/VLOOKUP('BIFUbC-petroleum-diesel'!$A17,'BIFUbC-petroleum-diesel'!$A$1:$AQ$27,COLUMN('BIFUbC-petroleum-diesel'!AO$1),FALSE))</f>
        <v>1</v>
      </c>
      <c r="AP17">
        <f>IF(VLOOKUP('BIFUbC-petroleum-diesel'!$A17,'BIFUbC-petroleum-diesel'!$A$1:$AQ$27,COLUMN('BIFUbC-petroleum-diesel'!AP$1),FALSE)=0,1,VLOOKUP('BIFUbC-petroleum-diesel'!$A17,'petroleum diesel'!$A$2:$AQ$28,COLUMN('petroleum diesel'!AP$2),FALSE)/VLOOKUP('BIFUbC-petroleum-diesel'!$A17,'BIFUbC-petroleum-diesel'!$A$1:$AQ$27,COLUMN('BIFUbC-petroleum-diesel'!AP$1),FALSE))</f>
        <v>1</v>
      </c>
      <c r="AQ17">
        <f>IF(VLOOKUP('BIFUbC-petroleum-diesel'!$A17,'BIFUbC-petroleum-diesel'!$A$1:$AQ$27,COLUMN('BIFUbC-petroleum-diesel'!AQ$1),FALSE)=0,1,VLOOKUP('BIFUbC-petroleum-diesel'!$A17,'petroleum diesel'!$A$2:$AQ$28,COLUMN('petroleum diesel'!AQ$2),FALSE)/VLOOKUP('BIFUbC-petroleum-diesel'!$A17,'BIFUbC-petroleum-diesel'!$A$1:$AQ$27,COLUMN('BIFUbC-petroleum-diesel'!AQ$1),FALSE))</f>
        <v>1</v>
      </c>
    </row>
    <row r="18" spans="1:43">
      <c r="A18" s="37" t="s">
        <v>631</v>
      </c>
      <c r="B18">
        <f>IF(VLOOKUP('BIFUbC-petroleum-diesel'!$A18,'BIFUbC-petroleum-diesel'!$A$1:$AQ$27,COLUMN('BIFUbC-petroleum-diesel'!B$1),FALSE)=0,1,VLOOKUP('BIFUbC-petroleum-diesel'!$A18,'petroleum diesel'!$A$2:$AQ$28,COLUMN('petroleum diesel'!B$2),FALSE)/VLOOKUP('BIFUbC-petroleum-diesel'!$A18,'BIFUbC-petroleum-diesel'!$A$1:$AQ$27,COLUMN('BIFUbC-petroleum-diesel'!B$1),FALSE))</f>
        <v>1</v>
      </c>
      <c r="C18">
        <f>IF(VLOOKUP('BIFUbC-petroleum-diesel'!$A18,'BIFUbC-petroleum-diesel'!$A$1:$AQ$27,COLUMN('BIFUbC-petroleum-diesel'!C$1),FALSE)=0,1,VLOOKUP('BIFUbC-petroleum-diesel'!$A18,'petroleum diesel'!$A$2:$AQ$28,COLUMN('petroleum diesel'!C$2),FALSE)/VLOOKUP('BIFUbC-petroleum-diesel'!$A18,'BIFUbC-petroleum-diesel'!$A$1:$AQ$27,COLUMN('BIFUbC-petroleum-diesel'!C$1),FALSE))</f>
        <v>1</v>
      </c>
      <c r="D18">
        <f>IF(VLOOKUP('BIFUbC-petroleum-diesel'!$A18,'BIFUbC-petroleum-diesel'!$A$1:$AQ$27,COLUMN('BIFUbC-petroleum-diesel'!D$1),FALSE)=0,1,VLOOKUP('BIFUbC-petroleum-diesel'!$A18,'petroleum diesel'!$A$2:$AQ$28,COLUMN('petroleum diesel'!D$2),FALSE)/VLOOKUP('BIFUbC-petroleum-diesel'!$A18,'BIFUbC-petroleum-diesel'!$A$1:$AQ$27,COLUMN('BIFUbC-petroleum-diesel'!D$1),FALSE))</f>
        <v>1</v>
      </c>
      <c r="E18">
        <f>IF(VLOOKUP('BIFUbC-petroleum-diesel'!$A18,'BIFUbC-petroleum-diesel'!$A$1:$AQ$27,COLUMN('BIFUbC-petroleum-diesel'!E$1),FALSE)=0,1,VLOOKUP('BIFUbC-petroleum-diesel'!$A18,'petroleum diesel'!$A$2:$AQ$28,COLUMN('petroleum diesel'!E$2),FALSE)/VLOOKUP('BIFUbC-petroleum-diesel'!$A18,'BIFUbC-petroleum-diesel'!$A$1:$AQ$27,COLUMN('BIFUbC-petroleum-diesel'!E$1),FALSE))</f>
        <v>1</v>
      </c>
      <c r="F18">
        <f>IF(VLOOKUP('BIFUbC-petroleum-diesel'!$A18,'BIFUbC-petroleum-diesel'!$A$1:$AQ$27,COLUMN('BIFUbC-petroleum-diesel'!F$1),FALSE)=0,1,VLOOKUP('BIFUbC-petroleum-diesel'!$A18,'petroleum diesel'!$A$2:$AQ$28,COLUMN('petroleum diesel'!F$2),FALSE)/VLOOKUP('BIFUbC-petroleum-diesel'!$A18,'BIFUbC-petroleum-diesel'!$A$1:$AQ$27,COLUMN('BIFUbC-petroleum-diesel'!F$1),FALSE))</f>
        <v>1</v>
      </c>
      <c r="G18">
        <f>IF(VLOOKUP('BIFUbC-petroleum-diesel'!$A18,'BIFUbC-petroleum-diesel'!$A$1:$AQ$27,COLUMN('BIFUbC-petroleum-diesel'!G$1),FALSE)=0,1,VLOOKUP('BIFUbC-petroleum-diesel'!$A18,'petroleum diesel'!$A$2:$AQ$28,COLUMN('petroleum diesel'!G$2),FALSE)/VLOOKUP('BIFUbC-petroleum-diesel'!$A18,'BIFUbC-petroleum-diesel'!$A$1:$AQ$27,COLUMN('BIFUbC-petroleum-diesel'!G$1),FALSE))</f>
        <v>1</v>
      </c>
      <c r="H18">
        <f>IF(VLOOKUP('BIFUbC-petroleum-diesel'!$A18,'BIFUbC-petroleum-diesel'!$A$1:$AQ$27,COLUMN('BIFUbC-petroleum-diesel'!H$1),FALSE)=0,1,VLOOKUP('BIFUbC-petroleum-diesel'!$A18,'petroleum diesel'!$A$2:$AQ$28,COLUMN('petroleum diesel'!H$2),FALSE)/VLOOKUP('BIFUbC-petroleum-diesel'!$A18,'BIFUbC-petroleum-diesel'!$A$1:$AQ$27,COLUMN('BIFUbC-petroleum-diesel'!H$1),FALSE))</f>
        <v>1</v>
      </c>
      <c r="I18">
        <f>IF(VLOOKUP('BIFUbC-petroleum-diesel'!$A18,'BIFUbC-petroleum-diesel'!$A$1:$AQ$27,COLUMN('BIFUbC-petroleum-diesel'!I$1),FALSE)=0,1,VLOOKUP('BIFUbC-petroleum-diesel'!$A18,'petroleum diesel'!$A$2:$AQ$28,COLUMN('petroleum diesel'!I$2),FALSE)/VLOOKUP('BIFUbC-petroleum-diesel'!$A18,'BIFUbC-petroleum-diesel'!$A$1:$AQ$27,COLUMN('BIFUbC-petroleum-diesel'!I$1),FALSE))</f>
        <v>1</v>
      </c>
      <c r="J18">
        <f>IF(VLOOKUP('BIFUbC-petroleum-diesel'!$A18,'BIFUbC-petroleum-diesel'!$A$1:$AQ$27,COLUMN('BIFUbC-petroleum-diesel'!J$1),FALSE)=0,1,VLOOKUP('BIFUbC-petroleum-diesel'!$A18,'petroleum diesel'!$A$2:$AQ$28,COLUMN('petroleum diesel'!J$2),FALSE)/VLOOKUP('BIFUbC-petroleum-diesel'!$A18,'BIFUbC-petroleum-diesel'!$A$1:$AQ$27,COLUMN('BIFUbC-petroleum-diesel'!J$1),FALSE))</f>
        <v>1</v>
      </c>
      <c r="K18">
        <f>IF(VLOOKUP('BIFUbC-petroleum-diesel'!$A18,'BIFUbC-petroleum-diesel'!$A$1:$AQ$27,COLUMN('BIFUbC-petroleum-diesel'!K$1),FALSE)=0,1,VLOOKUP('BIFUbC-petroleum-diesel'!$A18,'petroleum diesel'!$A$2:$AQ$28,COLUMN('petroleum diesel'!K$2),FALSE)/VLOOKUP('BIFUbC-petroleum-diesel'!$A18,'BIFUbC-petroleum-diesel'!$A$1:$AQ$27,COLUMN('BIFUbC-petroleum-diesel'!K$1),FALSE))</f>
        <v>1</v>
      </c>
      <c r="L18">
        <f>IF(VLOOKUP('BIFUbC-petroleum-diesel'!$A18,'BIFUbC-petroleum-diesel'!$A$1:$AQ$27,COLUMN('BIFUbC-petroleum-diesel'!L$1),FALSE)=0,1,VLOOKUP('BIFUbC-petroleum-diesel'!$A18,'petroleum diesel'!$A$2:$AQ$28,COLUMN('petroleum diesel'!L$2),FALSE)/VLOOKUP('BIFUbC-petroleum-diesel'!$A18,'BIFUbC-petroleum-diesel'!$A$1:$AQ$27,COLUMN('BIFUbC-petroleum-diesel'!L$1),FALSE))</f>
        <v>1</v>
      </c>
      <c r="M18">
        <f>IF(VLOOKUP('BIFUbC-petroleum-diesel'!$A18,'BIFUbC-petroleum-diesel'!$A$1:$AQ$27,COLUMN('BIFUbC-petroleum-diesel'!M$1),FALSE)=0,1,VLOOKUP('BIFUbC-petroleum-diesel'!$A18,'petroleum diesel'!$A$2:$AQ$28,COLUMN('petroleum diesel'!M$2),FALSE)/VLOOKUP('BIFUbC-petroleum-diesel'!$A18,'BIFUbC-petroleum-diesel'!$A$1:$AQ$27,COLUMN('BIFUbC-petroleum-diesel'!M$1),FALSE))</f>
        <v>1</v>
      </c>
      <c r="N18">
        <f>IF(VLOOKUP('BIFUbC-petroleum-diesel'!$A18,'BIFUbC-petroleum-diesel'!$A$1:$AQ$27,COLUMN('BIFUbC-petroleum-diesel'!N$1),FALSE)=0,1,VLOOKUP('BIFUbC-petroleum-diesel'!$A18,'petroleum diesel'!$A$2:$AQ$28,COLUMN('petroleum diesel'!N$2),FALSE)/VLOOKUP('BIFUbC-petroleum-diesel'!$A18,'BIFUbC-petroleum-diesel'!$A$1:$AQ$27,COLUMN('BIFUbC-petroleum-diesel'!N$1),FALSE))</f>
        <v>1</v>
      </c>
      <c r="O18">
        <f>IF(VLOOKUP('BIFUbC-petroleum-diesel'!$A18,'BIFUbC-petroleum-diesel'!$A$1:$AQ$27,COLUMN('BIFUbC-petroleum-diesel'!O$1),FALSE)=0,1,VLOOKUP('BIFUbC-petroleum-diesel'!$A18,'petroleum diesel'!$A$2:$AQ$28,COLUMN('petroleum diesel'!O$2),FALSE)/VLOOKUP('BIFUbC-petroleum-diesel'!$A18,'BIFUbC-petroleum-diesel'!$A$1:$AQ$27,COLUMN('BIFUbC-petroleum-diesel'!O$1),FALSE))</f>
        <v>1</v>
      </c>
      <c r="P18">
        <f>IF(VLOOKUP('BIFUbC-petroleum-diesel'!$A18,'BIFUbC-petroleum-diesel'!$A$1:$AQ$27,COLUMN('BIFUbC-petroleum-diesel'!P$1),FALSE)=0,1,VLOOKUP('BIFUbC-petroleum-diesel'!$A18,'petroleum diesel'!$A$2:$AQ$28,COLUMN('petroleum diesel'!P$2),FALSE)/VLOOKUP('BIFUbC-petroleum-diesel'!$A18,'BIFUbC-petroleum-diesel'!$A$1:$AQ$27,COLUMN('BIFUbC-petroleum-diesel'!P$1),FALSE))</f>
        <v>1</v>
      </c>
      <c r="Q18">
        <f>IF(VLOOKUP('BIFUbC-petroleum-diesel'!$A18,'BIFUbC-petroleum-diesel'!$A$1:$AQ$27,COLUMN('BIFUbC-petroleum-diesel'!Q$1),FALSE)=0,1,VLOOKUP('BIFUbC-petroleum-diesel'!$A18,'petroleum diesel'!$A$2:$AQ$28,COLUMN('petroleum diesel'!Q$2),FALSE)/VLOOKUP('BIFUbC-petroleum-diesel'!$A18,'BIFUbC-petroleum-diesel'!$A$1:$AQ$27,COLUMN('BIFUbC-petroleum-diesel'!Q$1),FALSE))</f>
        <v>1</v>
      </c>
      <c r="R18">
        <f>IF(VLOOKUP('BIFUbC-petroleum-diesel'!$A18,'BIFUbC-petroleum-diesel'!$A$1:$AQ$27,COLUMN('BIFUbC-petroleum-diesel'!R$1),FALSE)=0,1,VLOOKUP('BIFUbC-petroleum-diesel'!$A18,'petroleum diesel'!$A$2:$AQ$28,COLUMN('petroleum diesel'!R$2),FALSE)/VLOOKUP('BIFUbC-petroleum-diesel'!$A18,'BIFUbC-petroleum-diesel'!$A$1:$AQ$27,COLUMN('BIFUbC-petroleum-diesel'!R$1),FALSE))</f>
        <v>1</v>
      </c>
      <c r="S18">
        <f>IF(VLOOKUP('BIFUbC-petroleum-diesel'!$A18,'BIFUbC-petroleum-diesel'!$A$1:$AQ$27,COLUMN('BIFUbC-petroleum-diesel'!S$1),FALSE)=0,1,VLOOKUP('BIFUbC-petroleum-diesel'!$A18,'petroleum diesel'!$A$2:$AQ$28,COLUMN('petroleum diesel'!S$2),FALSE)/VLOOKUP('BIFUbC-petroleum-diesel'!$A18,'BIFUbC-petroleum-diesel'!$A$1:$AQ$27,COLUMN('BIFUbC-petroleum-diesel'!S$1),FALSE))</f>
        <v>1</v>
      </c>
      <c r="T18">
        <f>IF(VLOOKUP('BIFUbC-petroleum-diesel'!$A18,'BIFUbC-petroleum-diesel'!$A$1:$AQ$27,COLUMN('BIFUbC-petroleum-diesel'!T$1),FALSE)=0,1,VLOOKUP('BIFUbC-petroleum-diesel'!$A18,'petroleum diesel'!$A$2:$AQ$28,COLUMN('petroleum diesel'!T$2),FALSE)/VLOOKUP('BIFUbC-petroleum-diesel'!$A18,'BIFUbC-petroleum-diesel'!$A$1:$AQ$27,COLUMN('BIFUbC-petroleum-diesel'!T$1),FALSE))</f>
        <v>1</v>
      </c>
      <c r="U18">
        <f>IF(VLOOKUP('BIFUbC-petroleum-diesel'!$A18,'BIFUbC-petroleum-diesel'!$A$1:$AQ$27,COLUMN('BIFUbC-petroleum-diesel'!U$1),FALSE)=0,1,VLOOKUP('BIFUbC-petroleum-diesel'!$A18,'petroleum diesel'!$A$2:$AQ$28,COLUMN('petroleum diesel'!U$2),FALSE)/VLOOKUP('BIFUbC-petroleum-diesel'!$A18,'BIFUbC-petroleum-diesel'!$A$1:$AQ$27,COLUMN('BIFUbC-petroleum-diesel'!U$1),FALSE))</f>
        <v>1</v>
      </c>
      <c r="V18">
        <f>IF(VLOOKUP('BIFUbC-petroleum-diesel'!$A18,'BIFUbC-petroleum-diesel'!$A$1:$AQ$27,COLUMN('BIFUbC-petroleum-diesel'!V$1),FALSE)=0,1,VLOOKUP('BIFUbC-petroleum-diesel'!$A18,'petroleum diesel'!$A$2:$AQ$28,COLUMN('petroleum diesel'!V$2),FALSE)/VLOOKUP('BIFUbC-petroleum-diesel'!$A18,'BIFUbC-petroleum-diesel'!$A$1:$AQ$27,COLUMN('BIFUbC-petroleum-diesel'!V$1),FALSE))</f>
        <v>1</v>
      </c>
      <c r="W18">
        <f>IF(VLOOKUP('BIFUbC-petroleum-diesel'!$A18,'BIFUbC-petroleum-diesel'!$A$1:$AQ$27,COLUMN('BIFUbC-petroleum-diesel'!W$1),FALSE)=0,1,VLOOKUP('BIFUbC-petroleum-diesel'!$A18,'petroleum diesel'!$A$2:$AQ$28,COLUMN('petroleum diesel'!W$2),FALSE)/VLOOKUP('BIFUbC-petroleum-diesel'!$A18,'BIFUbC-petroleum-diesel'!$A$1:$AQ$27,COLUMN('BIFUbC-petroleum-diesel'!W$1),FALSE))</f>
        <v>1</v>
      </c>
      <c r="X18">
        <f>IF(VLOOKUP('BIFUbC-petroleum-diesel'!$A18,'BIFUbC-petroleum-diesel'!$A$1:$AQ$27,COLUMN('BIFUbC-petroleum-diesel'!X$1),FALSE)=0,1,VLOOKUP('BIFUbC-petroleum-diesel'!$A18,'petroleum diesel'!$A$2:$AQ$28,COLUMN('petroleum diesel'!X$2),FALSE)/VLOOKUP('BIFUbC-petroleum-diesel'!$A18,'BIFUbC-petroleum-diesel'!$A$1:$AQ$27,COLUMN('BIFUbC-petroleum-diesel'!X$1),FALSE))</f>
        <v>1</v>
      </c>
      <c r="Y18">
        <f>IF(VLOOKUP('BIFUbC-petroleum-diesel'!$A18,'BIFUbC-petroleum-diesel'!$A$1:$AQ$27,COLUMN('BIFUbC-petroleum-diesel'!Y$1),FALSE)=0,1,VLOOKUP('BIFUbC-petroleum-diesel'!$A18,'petroleum diesel'!$A$2:$AQ$28,COLUMN('petroleum diesel'!Y$2),FALSE)/VLOOKUP('BIFUbC-petroleum-diesel'!$A18,'BIFUbC-petroleum-diesel'!$A$1:$AQ$27,COLUMN('BIFUbC-petroleum-diesel'!Y$1),FALSE))</f>
        <v>1</v>
      </c>
      <c r="Z18">
        <f>IF(VLOOKUP('BIFUbC-petroleum-diesel'!$A18,'BIFUbC-petroleum-diesel'!$A$1:$AQ$27,COLUMN('BIFUbC-petroleum-diesel'!Z$1),FALSE)=0,1,VLOOKUP('BIFUbC-petroleum-diesel'!$A18,'petroleum diesel'!$A$2:$AQ$28,COLUMN('petroleum diesel'!Z$2),FALSE)/VLOOKUP('BIFUbC-petroleum-diesel'!$A18,'BIFUbC-petroleum-diesel'!$A$1:$AQ$27,COLUMN('BIFUbC-petroleum-diesel'!Z$1),FALSE))</f>
        <v>1</v>
      </c>
      <c r="AA18">
        <f>IF(VLOOKUP('BIFUbC-petroleum-diesel'!$A18,'BIFUbC-petroleum-diesel'!$A$1:$AQ$27,COLUMN('BIFUbC-petroleum-diesel'!AA$1),FALSE)=0,1,VLOOKUP('BIFUbC-petroleum-diesel'!$A18,'petroleum diesel'!$A$2:$AQ$28,COLUMN('petroleum diesel'!AA$2),FALSE)/VLOOKUP('BIFUbC-petroleum-diesel'!$A18,'BIFUbC-petroleum-diesel'!$A$1:$AQ$27,COLUMN('BIFUbC-petroleum-diesel'!AA$1),FALSE))</f>
        <v>1</v>
      </c>
      <c r="AB18">
        <f>IF(VLOOKUP('BIFUbC-petroleum-diesel'!$A18,'BIFUbC-petroleum-diesel'!$A$1:$AQ$27,COLUMN('BIFUbC-petroleum-diesel'!AB$1),FALSE)=0,1,VLOOKUP('BIFUbC-petroleum-diesel'!$A18,'petroleum diesel'!$A$2:$AQ$28,COLUMN('petroleum diesel'!AB$2),FALSE)/VLOOKUP('BIFUbC-petroleum-diesel'!$A18,'BIFUbC-petroleum-diesel'!$A$1:$AQ$27,COLUMN('BIFUbC-petroleum-diesel'!AB$1),FALSE))</f>
        <v>1</v>
      </c>
      <c r="AC18">
        <f>IF(VLOOKUP('BIFUbC-petroleum-diesel'!$A18,'BIFUbC-petroleum-diesel'!$A$1:$AQ$27,COLUMN('BIFUbC-petroleum-diesel'!AC$1),FALSE)=0,1,VLOOKUP('BIFUbC-petroleum-diesel'!$A18,'petroleum diesel'!$A$2:$AQ$28,COLUMN('petroleum diesel'!AC$2),FALSE)/VLOOKUP('BIFUbC-petroleum-diesel'!$A18,'BIFUbC-petroleum-diesel'!$A$1:$AQ$27,COLUMN('BIFUbC-petroleum-diesel'!AC$1),FALSE))</f>
        <v>1</v>
      </c>
      <c r="AD18">
        <f>IF(VLOOKUP('BIFUbC-petroleum-diesel'!$A18,'BIFUbC-petroleum-diesel'!$A$1:$AQ$27,COLUMN('BIFUbC-petroleum-diesel'!AD$1),FALSE)=0,1,VLOOKUP('BIFUbC-petroleum-diesel'!$A18,'petroleum diesel'!$A$2:$AQ$28,COLUMN('petroleum diesel'!AD$2),FALSE)/VLOOKUP('BIFUbC-petroleum-diesel'!$A18,'BIFUbC-petroleum-diesel'!$A$1:$AQ$27,COLUMN('BIFUbC-petroleum-diesel'!AD$1),FALSE))</f>
        <v>1</v>
      </c>
      <c r="AE18">
        <f>IF(VLOOKUP('BIFUbC-petroleum-diesel'!$A18,'BIFUbC-petroleum-diesel'!$A$1:$AQ$27,COLUMN('BIFUbC-petroleum-diesel'!AE$1),FALSE)=0,1,VLOOKUP('BIFUbC-petroleum-diesel'!$A18,'petroleum diesel'!$A$2:$AQ$28,COLUMN('petroleum diesel'!AE$2),FALSE)/VLOOKUP('BIFUbC-petroleum-diesel'!$A18,'BIFUbC-petroleum-diesel'!$A$1:$AQ$27,COLUMN('BIFUbC-petroleum-diesel'!AE$1),FALSE))</f>
        <v>1</v>
      </c>
      <c r="AF18">
        <f>IF(VLOOKUP('BIFUbC-petroleum-diesel'!$A18,'BIFUbC-petroleum-diesel'!$A$1:$AQ$27,COLUMN('BIFUbC-petroleum-diesel'!AF$1),FALSE)=0,1,VLOOKUP('BIFUbC-petroleum-diesel'!$A18,'petroleum diesel'!$A$2:$AQ$28,COLUMN('petroleum diesel'!AF$2),FALSE)/VLOOKUP('BIFUbC-petroleum-diesel'!$A18,'BIFUbC-petroleum-diesel'!$A$1:$AQ$27,COLUMN('BIFUbC-petroleum-diesel'!AF$1),FALSE))</f>
        <v>1</v>
      </c>
      <c r="AG18">
        <f>IF(VLOOKUP('BIFUbC-petroleum-diesel'!$A18,'BIFUbC-petroleum-diesel'!$A$1:$AQ$27,COLUMN('BIFUbC-petroleum-diesel'!AG$1),FALSE)=0,1,VLOOKUP('BIFUbC-petroleum-diesel'!$A18,'petroleum diesel'!$A$2:$AQ$28,COLUMN('petroleum diesel'!AG$2),FALSE)/VLOOKUP('BIFUbC-petroleum-diesel'!$A18,'BIFUbC-petroleum-diesel'!$A$1:$AQ$27,COLUMN('BIFUbC-petroleum-diesel'!AG$1),FALSE))</f>
        <v>1</v>
      </c>
      <c r="AH18">
        <f>IF(VLOOKUP('BIFUbC-petroleum-diesel'!$A18,'BIFUbC-petroleum-diesel'!$A$1:$AQ$27,COLUMN('BIFUbC-petroleum-diesel'!AH$1),FALSE)=0,1,VLOOKUP('BIFUbC-petroleum-diesel'!$A18,'petroleum diesel'!$A$2:$AQ$28,COLUMN('petroleum diesel'!AH$2),FALSE)/VLOOKUP('BIFUbC-petroleum-diesel'!$A18,'BIFUbC-petroleum-diesel'!$A$1:$AQ$27,COLUMN('BIFUbC-petroleum-diesel'!AH$1),FALSE))</f>
        <v>1</v>
      </c>
      <c r="AI18">
        <f>IF(VLOOKUP('BIFUbC-petroleum-diesel'!$A18,'BIFUbC-petroleum-diesel'!$A$1:$AQ$27,COLUMN('BIFUbC-petroleum-diesel'!AI$1),FALSE)=0,1,VLOOKUP('BIFUbC-petroleum-diesel'!$A18,'petroleum diesel'!$A$2:$AQ$28,COLUMN('petroleum diesel'!AI$2),FALSE)/VLOOKUP('BIFUbC-petroleum-diesel'!$A18,'BIFUbC-petroleum-diesel'!$A$1:$AQ$27,COLUMN('BIFUbC-petroleum-diesel'!AI$1),FALSE))</f>
        <v>1</v>
      </c>
      <c r="AJ18">
        <f>IF(VLOOKUP('BIFUbC-petroleum-diesel'!$A18,'BIFUbC-petroleum-diesel'!$A$1:$AQ$27,COLUMN('BIFUbC-petroleum-diesel'!AJ$1),FALSE)=0,1,VLOOKUP('BIFUbC-petroleum-diesel'!$A18,'petroleum diesel'!$A$2:$AQ$28,COLUMN('petroleum diesel'!AJ$2),FALSE)/VLOOKUP('BIFUbC-petroleum-diesel'!$A18,'BIFUbC-petroleum-diesel'!$A$1:$AQ$27,COLUMN('BIFUbC-petroleum-diesel'!AJ$1),FALSE))</f>
        <v>1</v>
      </c>
      <c r="AK18">
        <f>IF(VLOOKUP('BIFUbC-petroleum-diesel'!$A18,'BIFUbC-petroleum-diesel'!$A$1:$AQ$27,COLUMN('BIFUbC-petroleum-diesel'!AK$1),FALSE)=0,1,VLOOKUP('BIFUbC-petroleum-diesel'!$A18,'petroleum diesel'!$A$2:$AQ$28,COLUMN('petroleum diesel'!AK$2),FALSE)/VLOOKUP('BIFUbC-petroleum-diesel'!$A18,'BIFUbC-petroleum-diesel'!$A$1:$AQ$27,COLUMN('BIFUbC-petroleum-diesel'!AK$1),FALSE))</f>
        <v>1</v>
      </c>
      <c r="AL18">
        <f>IF(VLOOKUP('BIFUbC-petroleum-diesel'!$A18,'BIFUbC-petroleum-diesel'!$A$1:$AQ$27,COLUMN('BIFUbC-petroleum-diesel'!AL$1),FALSE)=0,1,VLOOKUP('BIFUbC-petroleum-diesel'!$A18,'petroleum diesel'!$A$2:$AQ$28,COLUMN('petroleum diesel'!AL$2),FALSE)/VLOOKUP('BIFUbC-petroleum-diesel'!$A18,'BIFUbC-petroleum-diesel'!$A$1:$AQ$27,COLUMN('BIFUbC-petroleum-diesel'!AL$1),FALSE))</f>
        <v>1</v>
      </c>
      <c r="AM18">
        <f>IF(VLOOKUP('BIFUbC-petroleum-diesel'!$A18,'BIFUbC-petroleum-diesel'!$A$1:$AQ$27,COLUMN('BIFUbC-petroleum-diesel'!AM$1),FALSE)=0,1,VLOOKUP('BIFUbC-petroleum-diesel'!$A18,'petroleum diesel'!$A$2:$AQ$28,COLUMN('petroleum diesel'!AM$2),FALSE)/VLOOKUP('BIFUbC-petroleum-diesel'!$A18,'BIFUbC-petroleum-diesel'!$A$1:$AQ$27,COLUMN('BIFUbC-petroleum-diesel'!AM$1),FALSE))</f>
        <v>1</v>
      </c>
      <c r="AN18">
        <f>IF(VLOOKUP('BIFUbC-petroleum-diesel'!$A18,'BIFUbC-petroleum-diesel'!$A$1:$AQ$27,COLUMN('BIFUbC-petroleum-diesel'!AN$1),FALSE)=0,1,VLOOKUP('BIFUbC-petroleum-diesel'!$A18,'petroleum diesel'!$A$2:$AQ$28,COLUMN('petroleum diesel'!AN$2),FALSE)/VLOOKUP('BIFUbC-petroleum-diesel'!$A18,'BIFUbC-petroleum-diesel'!$A$1:$AQ$27,COLUMN('BIFUbC-petroleum-diesel'!AN$1),FALSE))</f>
        <v>1</v>
      </c>
      <c r="AO18">
        <f>IF(VLOOKUP('BIFUbC-petroleum-diesel'!$A18,'BIFUbC-petroleum-diesel'!$A$1:$AQ$27,COLUMN('BIFUbC-petroleum-diesel'!AO$1),FALSE)=0,1,VLOOKUP('BIFUbC-petroleum-diesel'!$A18,'petroleum diesel'!$A$2:$AQ$28,COLUMN('petroleum diesel'!AO$2),FALSE)/VLOOKUP('BIFUbC-petroleum-diesel'!$A18,'BIFUbC-petroleum-diesel'!$A$1:$AQ$27,COLUMN('BIFUbC-petroleum-diesel'!AO$1),FALSE))</f>
        <v>1</v>
      </c>
      <c r="AP18">
        <f>IF(VLOOKUP('BIFUbC-petroleum-diesel'!$A18,'BIFUbC-petroleum-diesel'!$A$1:$AQ$27,COLUMN('BIFUbC-petroleum-diesel'!AP$1),FALSE)=0,1,VLOOKUP('BIFUbC-petroleum-diesel'!$A18,'petroleum diesel'!$A$2:$AQ$28,COLUMN('petroleum diesel'!AP$2),FALSE)/VLOOKUP('BIFUbC-petroleum-diesel'!$A18,'BIFUbC-petroleum-diesel'!$A$1:$AQ$27,COLUMN('BIFUbC-petroleum-diesel'!AP$1),FALSE))</f>
        <v>1</v>
      </c>
      <c r="AQ18">
        <f>IF(VLOOKUP('BIFUbC-petroleum-diesel'!$A18,'BIFUbC-petroleum-diesel'!$A$1:$AQ$27,COLUMN('BIFUbC-petroleum-diesel'!AQ$1),FALSE)=0,1,VLOOKUP('BIFUbC-petroleum-diesel'!$A18,'petroleum diesel'!$A$2:$AQ$28,COLUMN('petroleum diesel'!AQ$2),FALSE)/VLOOKUP('BIFUbC-petroleum-diesel'!$A18,'BIFUbC-petroleum-diesel'!$A$1:$AQ$27,COLUMN('BIFUbC-petroleum-diesel'!AQ$1),FALSE))</f>
        <v>1</v>
      </c>
    </row>
    <row r="19" spans="1:43">
      <c r="A19" s="37" t="s">
        <v>632</v>
      </c>
      <c r="B19">
        <f>IF(VLOOKUP('BIFUbC-petroleum-diesel'!$A19,'BIFUbC-petroleum-diesel'!$A$1:$AQ$27,COLUMN('BIFUbC-petroleum-diesel'!B$1),FALSE)=0,1,VLOOKUP('BIFUbC-petroleum-diesel'!$A19,'petroleum diesel'!$A$2:$AQ$28,COLUMN('petroleum diesel'!B$2),FALSE)/VLOOKUP('BIFUbC-petroleum-diesel'!$A19,'BIFUbC-petroleum-diesel'!$A$1:$AQ$27,COLUMN('BIFUbC-petroleum-diesel'!B$1),FALSE))</f>
        <v>1</v>
      </c>
      <c r="C19">
        <f>IF(VLOOKUP('BIFUbC-petroleum-diesel'!$A19,'BIFUbC-petroleum-diesel'!$A$1:$AQ$27,COLUMN('BIFUbC-petroleum-diesel'!C$1),FALSE)=0,1,VLOOKUP('BIFUbC-petroleum-diesel'!$A19,'petroleum diesel'!$A$2:$AQ$28,COLUMN('petroleum diesel'!C$2),FALSE)/VLOOKUP('BIFUbC-petroleum-diesel'!$A19,'BIFUbC-petroleum-diesel'!$A$1:$AQ$27,COLUMN('BIFUbC-petroleum-diesel'!C$1),FALSE))</f>
        <v>1</v>
      </c>
      <c r="D19">
        <f>IF(VLOOKUP('BIFUbC-petroleum-diesel'!$A19,'BIFUbC-petroleum-diesel'!$A$1:$AQ$27,COLUMN('BIFUbC-petroleum-diesel'!D$1),FALSE)=0,1,VLOOKUP('BIFUbC-petroleum-diesel'!$A19,'petroleum diesel'!$A$2:$AQ$28,COLUMN('petroleum diesel'!D$2),FALSE)/VLOOKUP('BIFUbC-petroleum-diesel'!$A19,'BIFUbC-petroleum-diesel'!$A$1:$AQ$27,COLUMN('BIFUbC-petroleum-diesel'!D$1),FALSE))</f>
        <v>1</v>
      </c>
      <c r="E19">
        <f>IF(VLOOKUP('BIFUbC-petroleum-diesel'!$A19,'BIFUbC-petroleum-diesel'!$A$1:$AQ$27,COLUMN('BIFUbC-petroleum-diesel'!E$1),FALSE)=0,1,VLOOKUP('BIFUbC-petroleum-diesel'!$A19,'petroleum diesel'!$A$2:$AQ$28,COLUMN('petroleum diesel'!E$2),FALSE)/VLOOKUP('BIFUbC-petroleum-diesel'!$A19,'BIFUbC-petroleum-diesel'!$A$1:$AQ$27,COLUMN('BIFUbC-petroleum-diesel'!E$1),FALSE))</f>
        <v>1</v>
      </c>
      <c r="F19">
        <f>IF(VLOOKUP('BIFUbC-petroleum-diesel'!$A19,'BIFUbC-petroleum-diesel'!$A$1:$AQ$27,COLUMN('BIFUbC-petroleum-diesel'!F$1),FALSE)=0,1,VLOOKUP('BIFUbC-petroleum-diesel'!$A19,'petroleum diesel'!$A$2:$AQ$28,COLUMN('petroleum diesel'!F$2),FALSE)/VLOOKUP('BIFUbC-petroleum-diesel'!$A19,'BIFUbC-petroleum-diesel'!$A$1:$AQ$27,COLUMN('BIFUbC-petroleum-diesel'!F$1),FALSE))</f>
        <v>1</v>
      </c>
      <c r="G19">
        <f>IF(VLOOKUP('BIFUbC-petroleum-diesel'!$A19,'BIFUbC-petroleum-diesel'!$A$1:$AQ$27,COLUMN('BIFUbC-petroleum-diesel'!G$1),FALSE)=0,1,VLOOKUP('BIFUbC-petroleum-diesel'!$A19,'petroleum diesel'!$A$2:$AQ$28,COLUMN('petroleum diesel'!G$2),FALSE)/VLOOKUP('BIFUbC-petroleum-diesel'!$A19,'BIFUbC-petroleum-diesel'!$A$1:$AQ$27,COLUMN('BIFUbC-petroleum-diesel'!G$1),FALSE))</f>
        <v>1</v>
      </c>
      <c r="H19">
        <f>IF(VLOOKUP('BIFUbC-petroleum-diesel'!$A19,'BIFUbC-petroleum-diesel'!$A$1:$AQ$27,COLUMN('BIFUbC-petroleum-diesel'!H$1),FALSE)=0,1,VLOOKUP('BIFUbC-petroleum-diesel'!$A19,'petroleum diesel'!$A$2:$AQ$28,COLUMN('petroleum diesel'!H$2),FALSE)/VLOOKUP('BIFUbC-petroleum-diesel'!$A19,'BIFUbC-petroleum-diesel'!$A$1:$AQ$27,COLUMN('BIFUbC-petroleum-diesel'!H$1),FALSE))</f>
        <v>1</v>
      </c>
      <c r="I19">
        <f>IF(VLOOKUP('BIFUbC-petroleum-diesel'!$A19,'BIFUbC-petroleum-diesel'!$A$1:$AQ$27,COLUMN('BIFUbC-petroleum-diesel'!I$1),FALSE)=0,1,VLOOKUP('BIFUbC-petroleum-diesel'!$A19,'petroleum diesel'!$A$2:$AQ$28,COLUMN('petroleum diesel'!I$2),FALSE)/VLOOKUP('BIFUbC-petroleum-diesel'!$A19,'BIFUbC-petroleum-diesel'!$A$1:$AQ$27,COLUMN('BIFUbC-petroleum-diesel'!I$1),FALSE))</f>
        <v>1</v>
      </c>
      <c r="J19">
        <f>IF(VLOOKUP('BIFUbC-petroleum-diesel'!$A19,'BIFUbC-petroleum-diesel'!$A$1:$AQ$27,COLUMN('BIFUbC-petroleum-diesel'!J$1),FALSE)=0,1,VLOOKUP('BIFUbC-petroleum-diesel'!$A19,'petroleum diesel'!$A$2:$AQ$28,COLUMN('petroleum diesel'!J$2),FALSE)/VLOOKUP('BIFUbC-petroleum-diesel'!$A19,'BIFUbC-petroleum-diesel'!$A$1:$AQ$27,COLUMN('BIFUbC-petroleum-diesel'!J$1),FALSE))</f>
        <v>1</v>
      </c>
      <c r="K19">
        <f>IF(VLOOKUP('BIFUbC-petroleum-diesel'!$A19,'BIFUbC-petroleum-diesel'!$A$1:$AQ$27,COLUMN('BIFUbC-petroleum-diesel'!K$1),FALSE)=0,1,VLOOKUP('BIFUbC-petroleum-diesel'!$A19,'petroleum diesel'!$A$2:$AQ$28,COLUMN('petroleum diesel'!K$2),FALSE)/VLOOKUP('BIFUbC-petroleum-diesel'!$A19,'BIFUbC-petroleum-diesel'!$A$1:$AQ$27,COLUMN('BIFUbC-petroleum-diesel'!K$1),FALSE))</f>
        <v>1</v>
      </c>
      <c r="L19">
        <f>IF(VLOOKUP('BIFUbC-petroleum-diesel'!$A19,'BIFUbC-petroleum-diesel'!$A$1:$AQ$27,COLUMN('BIFUbC-petroleum-diesel'!L$1),FALSE)=0,1,VLOOKUP('BIFUbC-petroleum-diesel'!$A19,'petroleum diesel'!$A$2:$AQ$28,COLUMN('petroleum diesel'!L$2),FALSE)/VLOOKUP('BIFUbC-petroleum-diesel'!$A19,'BIFUbC-petroleum-diesel'!$A$1:$AQ$27,COLUMN('BIFUbC-petroleum-diesel'!L$1),FALSE))</f>
        <v>1</v>
      </c>
      <c r="M19">
        <f>IF(VLOOKUP('BIFUbC-petroleum-diesel'!$A19,'BIFUbC-petroleum-diesel'!$A$1:$AQ$27,COLUMN('BIFUbC-petroleum-diesel'!M$1),FALSE)=0,1,VLOOKUP('BIFUbC-petroleum-diesel'!$A19,'petroleum diesel'!$A$2:$AQ$28,COLUMN('petroleum diesel'!M$2),FALSE)/VLOOKUP('BIFUbC-petroleum-diesel'!$A19,'BIFUbC-petroleum-diesel'!$A$1:$AQ$27,COLUMN('BIFUbC-petroleum-diesel'!M$1),FALSE))</f>
        <v>1</v>
      </c>
      <c r="N19">
        <f>IF(VLOOKUP('BIFUbC-petroleum-diesel'!$A19,'BIFUbC-petroleum-diesel'!$A$1:$AQ$27,COLUMN('BIFUbC-petroleum-diesel'!N$1),FALSE)=0,1,VLOOKUP('BIFUbC-petroleum-diesel'!$A19,'petroleum diesel'!$A$2:$AQ$28,COLUMN('petroleum diesel'!N$2),FALSE)/VLOOKUP('BIFUbC-petroleum-diesel'!$A19,'BIFUbC-petroleum-diesel'!$A$1:$AQ$27,COLUMN('BIFUbC-petroleum-diesel'!N$1),FALSE))</f>
        <v>1</v>
      </c>
      <c r="O19">
        <f>IF(VLOOKUP('BIFUbC-petroleum-diesel'!$A19,'BIFUbC-petroleum-diesel'!$A$1:$AQ$27,COLUMN('BIFUbC-petroleum-diesel'!O$1),FALSE)=0,1,VLOOKUP('BIFUbC-petroleum-diesel'!$A19,'petroleum diesel'!$A$2:$AQ$28,COLUMN('petroleum diesel'!O$2),FALSE)/VLOOKUP('BIFUbC-petroleum-diesel'!$A19,'BIFUbC-petroleum-diesel'!$A$1:$AQ$27,COLUMN('BIFUbC-petroleum-diesel'!O$1),FALSE))</f>
        <v>1</v>
      </c>
      <c r="P19">
        <f>IF(VLOOKUP('BIFUbC-petroleum-diesel'!$A19,'BIFUbC-petroleum-diesel'!$A$1:$AQ$27,COLUMN('BIFUbC-petroleum-diesel'!P$1),FALSE)=0,1,VLOOKUP('BIFUbC-petroleum-diesel'!$A19,'petroleum diesel'!$A$2:$AQ$28,COLUMN('petroleum diesel'!P$2),FALSE)/VLOOKUP('BIFUbC-petroleum-diesel'!$A19,'BIFUbC-petroleum-diesel'!$A$1:$AQ$27,COLUMN('BIFUbC-petroleum-diesel'!P$1),FALSE))</f>
        <v>1</v>
      </c>
      <c r="Q19">
        <f>IF(VLOOKUP('BIFUbC-petroleum-diesel'!$A19,'BIFUbC-petroleum-diesel'!$A$1:$AQ$27,COLUMN('BIFUbC-petroleum-diesel'!Q$1),FALSE)=0,1,VLOOKUP('BIFUbC-petroleum-diesel'!$A19,'petroleum diesel'!$A$2:$AQ$28,COLUMN('petroleum diesel'!Q$2),FALSE)/VLOOKUP('BIFUbC-petroleum-diesel'!$A19,'BIFUbC-petroleum-diesel'!$A$1:$AQ$27,COLUMN('BIFUbC-petroleum-diesel'!Q$1),FALSE))</f>
        <v>1</v>
      </c>
      <c r="R19">
        <f>IF(VLOOKUP('BIFUbC-petroleum-diesel'!$A19,'BIFUbC-petroleum-diesel'!$A$1:$AQ$27,COLUMN('BIFUbC-petroleum-diesel'!R$1),FALSE)=0,1,VLOOKUP('BIFUbC-petroleum-diesel'!$A19,'petroleum diesel'!$A$2:$AQ$28,COLUMN('petroleum diesel'!R$2),FALSE)/VLOOKUP('BIFUbC-petroleum-diesel'!$A19,'BIFUbC-petroleum-diesel'!$A$1:$AQ$27,COLUMN('BIFUbC-petroleum-diesel'!R$1),FALSE))</f>
        <v>1</v>
      </c>
      <c r="S19">
        <f>IF(VLOOKUP('BIFUbC-petroleum-diesel'!$A19,'BIFUbC-petroleum-diesel'!$A$1:$AQ$27,COLUMN('BIFUbC-petroleum-diesel'!S$1),FALSE)=0,1,VLOOKUP('BIFUbC-petroleum-diesel'!$A19,'petroleum diesel'!$A$2:$AQ$28,COLUMN('petroleum diesel'!S$2),FALSE)/VLOOKUP('BIFUbC-petroleum-diesel'!$A19,'BIFUbC-petroleum-diesel'!$A$1:$AQ$27,COLUMN('BIFUbC-petroleum-diesel'!S$1),FALSE))</f>
        <v>1</v>
      </c>
      <c r="T19">
        <f>IF(VLOOKUP('BIFUbC-petroleum-diesel'!$A19,'BIFUbC-petroleum-diesel'!$A$1:$AQ$27,COLUMN('BIFUbC-petroleum-diesel'!T$1),FALSE)=0,1,VLOOKUP('BIFUbC-petroleum-diesel'!$A19,'petroleum diesel'!$A$2:$AQ$28,COLUMN('petroleum diesel'!T$2),FALSE)/VLOOKUP('BIFUbC-petroleum-diesel'!$A19,'BIFUbC-petroleum-diesel'!$A$1:$AQ$27,COLUMN('BIFUbC-petroleum-diesel'!T$1),FALSE))</f>
        <v>1</v>
      </c>
      <c r="U19">
        <f>IF(VLOOKUP('BIFUbC-petroleum-diesel'!$A19,'BIFUbC-petroleum-diesel'!$A$1:$AQ$27,COLUMN('BIFUbC-petroleum-diesel'!U$1),FALSE)=0,1,VLOOKUP('BIFUbC-petroleum-diesel'!$A19,'petroleum diesel'!$A$2:$AQ$28,COLUMN('petroleum diesel'!U$2),FALSE)/VLOOKUP('BIFUbC-petroleum-diesel'!$A19,'BIFUbC-petroleum-diesel'!$A$1:$AQ$27,COLUMN('BIFUbC-petroleum-diesel'!U$1),FALSE))</f>
        <v>1</v>
      </c>
      <c r="V19">
        <f>IF(VLOOKUP('BIFUbC-petroleum-diesel'!$A19,'BIFUbC-petroleum-diesel'!$A$1:$AQ$27,COLUMN('BIFUbC-petroleum-diesel'!V$1),FALSE)=0,1,VLOOKUP('BIFUbC-petroleum-diesel'!$A19,'petroleum diesel'!$A$2:$AQ$28,COLUMN('petroleum diesel'!V$2),FALSE)/VLOOKUP('BIFUbC-petroleum-diesel'!$A19,'BIFUbC-petroleum-diesel'!$A$1:$AQ$27,COLUMN('BIFUbC-petroleum-diesel'!V$1),FALSE))</f>
        <v>1</v>
      </c>
      <c r="W19">
        <f>IF(VLOOKUP('BIFUbC-petroleum-diesel'!$A19,'BIFUbC-petroleum-diesel'!$A$1:$AQ$27,COLUMN('BIFUbC-petroleum-diesel'!W$1),FALSE)=0,1,VLOOKUP('BIFUbC-petroleum-diesel'!$A19,'petroleum diesel'!$A$2:$AQ$28,COLUMN('petroleum diesel'!W$2),FALSE)/VLOOKUP('BIFUbC-petroleum-diesel'!$A19,'BIFUbC-petroleum-diesel'!$A$1:$AQ$27,COLUMN('BIFUbC-petroleum-diesel'!W$1),FALSE))</f>
        <v>1</v>
      </c>
      <c r="X19">
        <f>IF(VLOOKUP('BIFUbC-petroleum-diesel'!$A19,'BIFUbC-petroleum-diesel'!$A$1:$AQ$27,COLUMN('BIFUbC-petroleum-diesel'!X$1),FALSE)=0,1,VLOOKUP('BIFUbC-petroleum-diesel'!$A19,'petroleum diesel'!$A$2:$AQ$28,COLUMN('petroleum diesel'!X$2),FALSE)/VLOOKUP('BIFUbC-petroleum-diesel'!$A19,'BIFUbC-petroleum-diesel'!$A$1:$AQ$27,COLUMN('BIFUbC-petroleum-diesel'!X$1),FALSE))</f>
        <v>1</v>
      </c>
      <c r="Y19">
        <f>IF(VLOOKUP('BIFUbC-petroleum-diesel'!$A19,'BIFUbC-petroleum-diesel'!$A$1:$AQ$27,COLUMN('BIFUbC-petroleum-diesel'!Y$1),FALSE)=0,1,VLOOKUP('BIFUbC-petroleum-diesel'!$A19,'petroleum diesel'!$A$2:$AQ$28,COLUMN('petroleum diesel'!Y$2),FALSE)/VLOOKUP('BIFUbC-petroleum-diesel'!$A19,'BIFUbC-petroleum-diesel'!$A$1:$AQ$27,COLUMN('BIFUbC-petroleum-diesel'!Y$1),FALSE))</f>
        <v>1</v>
      </c>
      <c r="Z19">
        <f>IF(VLOOKUP('BIFUbC-petroleum-diesel'!$A19,'BIFUbC-petroleum-diesel'!$A$1:$AQ$27,COLUMN('BIFUbC-petroleum-diesel'!Z$1),FALSE)=0,1,VLOOKUP('BIFUbC-petroleum-diesel'!$A19,'petroleum diesel'!$A$2:$AQ$28,COLUMN('petroleum diesel'!Z$2),FALSE)/VLOOKUP('BIFUbC-petroleum-diesel'!$A19,'BIFUbC-petroleum-diesel'!$A$1:$AQ$27,COLUMN('BIFUbC-petroleum-diesel'!Z$1),FALSE))</f>
        <v>1</v>
      </c>
      <c r="AA19">
        <f>IF(VLOOKUP('BIFUbC-petroleum-diesel'!$A19,'BIFUbC-petroleum-diesel'!$A$1:$AQ$27,COLUMN('BIFUbC-petroleum-diesel'!AA$1),FALSE)=0,1,VLOOKUP('BIFUbC-petroleum-diesel'!$A19,'petroleum diesel'!$A$2:$AQ$28,COLUMN('petroleum diesel'!AA$2),FALSE)/VLOOKUP('BIFUbC-petroleum-diesel'!$A19,'BIFUbC-petroleum-diesel'!$A$1:$AQ$27,COLUMN('BIFUbC-petroleum-diesel'!AA$1),FALSE))</f>
        <v>1</v>
      </c>
      <c r="AB19">
        <f>IF(VLOOKUP('BIFUbC-petroleum-diesel'!$A19,'BIFUbC-petroleum-diesel'!$A$1:$AQ$27,COLUMN('BIFUbC-petroleum-diesel'!AB$1),FALSE)=0,1,VLOOKUP('BIFUbC-petroleum-diesel'!$A19,'petroleum diesel'!$A$2:$AQ$28,COLUMN('petroleum diesel'!AB$2),FALSE)/VLOOKUP('BIFUbC-petroleum-diesel'!$A19,'BIFUbC-petroleum-diesel'!$A$1:$AQ$27,COLUMN('BIFUbC-petroleum-diesel'!AB$1),FALSE))</f>
        <v>1</v>
      </c>
      <c r="AC19">
        <f>IF(VLOOKUP('BIFUbC-petroleum-diesel'!$A19,'BIFUbC-petroleum-diesel'!$A$1:$AQ$27,COLUMN('BIFUbC-petroleum-diesel'!AC$1),FALSE)=0,1,VLOOKUP('BIFUbC-petroleum-diesel'!$A19,'petroleum diesel'!$A$2:$AQ$28,COLUMN('petroleum diesel'!AC$2),FALSE)/VLOOKUP('BIFUbC-petroleum-diesel'!$A19,'BIFUbC-petroleum-diesel'!$A$1:$AQ$27,COLUMN('BIFUbC-petroleum-diesel'!AC$1),FALSE))</f>
        <v>1</v>
      </c>
      <c r="AD19">
        <f>IF(VLOOKUP('BIFUbC-petroleum-diesel'!$A19,'BIFUbC-petroleum-diesel'!$A$1:$AQ$27,COLUMN('BIFUbC-petroleum-diesel'!AD$1),FALSE)=0,1,VLOOKUP('BIFUbC-petroleum-diesel'!$A19,'petroleum diesel'!$A$2:$AQ$28,COLUMN('petroleum diesel'!AD$2),FALSE)/VLOOKUP('BIFUbC-petroleum-diesel'!$A19,'BIFUbC-petroleum-diesel'!$A$1:$AQ$27,COLUMN('BIFUbC-petroleum-diesel'!AD$1),FALSE))</f>
        <v>1</v>
      </c>
      <c r="AE19">
        <f>IF(VLOOKUP('BIFUbC-petroleum-diesel'!$A19,'BIFUbC-petroleum-diesel'!$A$1:$AQ$27,COLUMN('BIFUbC-petroleum-diesel'!AE$1),FALSE)=0,1,VLOOKUP('BIFUbC-petroleum-diesel'!$A19,'petroleum diesel'!$A$2:$AQ$28,COLUMN('petroleum diesel'!AE$2),FALSE)/VLOOKUP('BIFUbC-petroleum-diesel'!$A19,'BIFUbC-petroleum-diesel'!$A$1:$AQ$27,COLUMN('BIFUbC-petroleum-diesel'!AE$1),FALSE))</f>
        <v>1</v>
      </c>
      <c r="AF19">
        <f>IF(VLOOKUP('BIFUbC-petroleum-diesel'!$A19,'BIFUbC-petroleum-diesel'!$A$1:$AQ$27,COLUMN('BIFUbC-petroleum-diesel'!AF$1),FALSE)=0,1,VLOOKUP('BIFUbC-petroleum-diesel'!$A19,'petroleum diesel'!$A$2:$AQ$28,COLUMN('petroleum diesel'!AF$2),FALSE)/VLOOKUP('BIFUbC-petroleum-diesel'!$A19,'BIFUbC-petroleum-diesel'!$A$1:$AQ$27,COLUMN('BIFUbC-petroleum-diesel'!AF$1),FALSE))</f>
        <v>1</v>
      </c>
      <c r="AG19">
        <f>IF(VLOOKUP('BIFUbC-petroleum-diesel'!$A19,'BIFUbC-petroleum-diesel'!$A$1:$AQ$27,COLUMN('BIFUbC-petroleum-diesel'!AG$1),FALSE)=0,1,VLOOKUP('BIFUbC-petroleum-diesel'!$A19,'petroleum diesel'!$A$2:$AQ$28,COLUMN('petroleum diesel'!AG$2),FALSE)/VLOOKUP('BIFUbC-petroleum-diesel'!$A19,'BIFUbC-petroleum-diesel'!$A$1:$AQ$27,COLUMN('BIFUbC-petroleum-diesel'!AG$1),FALSE))</f>
        <v>1</v>
      </c>
      <c r="AH19">
        <f>IF(VLOOKUP('BIFUbC-petroleum-diesel'!$A19,'BIFUbC-petroleum-diesel'!$A$1:$AQ$27,COLUMN('BIFUbC-petroleum-diesel'!AH$1),FALSE)=0,1,VLOOKUP('BIFUbC-petroleum-diesel'!$A19,'petroleum diesel'!$A$2:$AQ$28,COLUMN('petroleum diesel'!AH$2),FALSE)/VLOOKUP('BIFUbC-petroleum-diesel'!$A19,'BIFUbC-petroleum-diesel'!$A$1:$AQ$27,COLUMN('BIFUbC-petroleum-diesel'!AH$1),FALSE))</f>
        <v>1</v>
      </c>
      <c r="AI19">
        <f>IF(VLOOKUP('BIFUbC-petroleum-diesel'!$A19,'BIFUbC-petroleum-diesel'!$A$1:$AQ$27,COLUMN('BIFUbC-petroleum-diesel'!AI$1),FALSE)=0,1,VLOOKUP('BIFUbC-petroleum-diesel'!$A19,'petroleum diesel'!$A$2:$AQ$28,COLUMN('petroleum diesel'!AI$2),FALSE)/VLOOKUP('BIFUbC-petroleum-diesel'!$A19,'BIFUbC-petroleum-diesel'!$A$1:$AQ$27,COLUMN('BIFUbC-petroleum-diesel'!AI$1),FALSE))</f>
        <v>1</v>
      </c>
      <c r="AJ19">
        <f>IF(VLOOKUP('BIFUbC-petroleum-diesel'!$A19,'BIFUbC-petroleum-diesel'!$A$1:$AQ$27,COLUMN('BIFUbC-petroleum-diesel'!AJ$1),FALSE)=0,1,VLOOKUP('BIFUbC-petroleum-diesel'!$A19,'petroleum diesel'!$A$2:$AQ$28,COLUMN('petroleum diesel'!AJ$2),FALSE)/VLOOKUP('BIFUbC-petroleum-diesel'!$A19,'BIFUbC-petroleum-diesel'!$A$1:$AQ$27,COLUMN('BIFUbC-petroleum-diesel'!AJ$1),FALSE))</f>
        <v>1</v>
      </c>
      <c r="AK19">
        <f>IF(VLOOKUP('BIFUbC-petroleum-diesel'!$A19,'BIFUbC-petroleum-diesel'!$A$1:$AQ$27,COLUMN('BIFUbC-petroleum-diesel'!AK$1),FALSE)=0,1,VLOOKUP('BIFUbC-petroleum-diesel'!$A19,'petroleum diesel'!$A$2:$AQ$28,COLUMN('petroleum diesel'!AK$2),FALSE)/VLOOKUP('BIFUbC-petroleum-diesel'!$A19,'BIFUbC-petroleum-diesel'!$A$1:$AQ$27,COLUMN('BIFUbC-petroleum-diesel'!AK$1),FALSE))</f>
        <v>1</v>
      </c>
      <c r="AL19">
        <f>IF(VLOOKUP('BIFUbC-petroleum-diesel'!$A19,'BIFUbC-petroleum-diesel'!$A$1:$AQ$27,COLUMN('BIFUbC-petroleum-diesel'!AL$1),FALSE)=0,1,VLOOKUP('BIFUbC-petroleum-diesel'!$A19,'petroleum diesel'!$A$2:$AQ$28,COLUMN('petroleum diesel'!AL$2),FALSE)/VLOOKUP('BIFUbC-petroleum-diesel'!$A19,'BIFUbC-petroleum-diesel'!$A$1:$AQ$27,COLUMN('BIFUbC-petroleum-diesel'!AL$1),FALSE))</f>
        <v>1</v>
      </c>
      <c r="AM19">
        <f>IF(VLOOKUP('BIFUbC-petroleum-diesel'!$A19,'BIFUbC-petroleum-diesel'!$A$1:$AQ$27,COLUMN('BIFUbC-petroleum-diesel'!AM$1),FALSE)=0,1,VLOOKUP('BIFUbC-petroleum-diesel'!$A19,'petroleum diesel'!$A$2:$AQ$28,COLUMN('petroleum diesel'!AM$2),FALSE)/VLOOKUP('BIFUbC-petroleum-diesel'!$A19,'BIFUbC-petroleum-diesel'!$A$1:$AQ$27,COLUMN('BIFUbC-petroleum-diesel'!AM$1),FALSE))</f>
        <v>1</v>
      </c>
      <c r="AN19">
        <f>IF(VLOOKUP('BIFUbC-petroleum-diesel'!$A19,'BIFUbC-petroleum-diesel'!$A$1:$AQ$27,COLUMN('BIFUbC-petroleum-diesel'!AN$1),FALSE)=0,1,VLOOKUP('BIFUbC-petroleum-diesel'!$A19,'petroleum diesel'!$A$2:$AQ$28,COLUMN('petroleum diesel'!AN$2),FALSE)/VLOOKUP('BIFUbC-petroleum-diesel'!$A19,'BIFUbC-petroleum-diesel'!$A$1:$AQ$27,COLUMN('BIFUbC-petroleum-diesel'!AN$1),FALSE))</f>
        <v>1</v>
      </c>
      <c r="AO19">
        <f>IF(VLOOKUP('BIFUbC-petroleum-diesel'!$A19,'BIFUbC-petroleum-diesel'!$A$1:$AQ$27,COLUMN('BIFUbC-petroleum-diesel'!AO$1),FALSE)=0,1,VLOOKUP('BIFUbC-petroleum-diesel'!$A19,'petroleum diesel'!$A$2:$AQ$28,COLUMN('petroleum diesel'!AO$2),FALSE)/VLOOKUP('BIFUbC-petroleum-diesel'!$A19,'BIFUbC-petroleum-diesel'!$A$1:$AQ$27,COLUMN('BIFUbC-petroleum-diesel'!AO$1),FALSE))</f>
        <v>1</v>
      </c>
      <c r="AP19">
        <f>IF(VLOOKUP('BIFUbC-petroleum-diesel'!$A19,'BIFUbC-petroleum-diesel'!$A$1:$AQ$27,COLUMN('BIFUbC-petroleum-diesel'!AP$1),FALSE)=0,1,VLOOKUP('BIFUbC-petroleum-diesel'!$A19,'petroleum diesel'!$A$2:$AQ$28,COLUMN('petroleum diesel'!AP$2),FALSE)/VLOOKUP('BIFUbC-petroleum-diesel'!$A19,'BIFUbC-petroleum-diesel'!$A$1:$AQ$27,COLUMN('BIFUbC-petroleum-diesel'!AP$1),FALSE))</f>
        <v>1</v>
      </c>
      <c r="AQ19">
        <f>IF(VLOOKUP('BIFUbC-petroleum-diesel'!$A19,'BIFUbC-petroleum-diesel'!$A$1:$AQ$27,COLUMN('BIFUbC-petroleum-diesel'!AQ$1),FALSE)=0,1,VLOOKUP('BIFUbC-petroleum-diesel'!$A19,'petroleum diesel'!$A$2:$AQ$28,COLUMN('petroleum diesel'!AQ$2),FALSE)/VLOOKUP('BIFUbC-petroleum-diesel'!$A19,'BIFUbC-petroleum-diesel'!$A$1:$AQ$27,COLUMN('BIFUbC-petroleum-diesel'!AQ$1),FALSE))</f>
        <v>1</v>
      </c>
    </row>
    <row r="20" spans="1:43">
      <c r="A20" s="37" t="s">
        <v>633</v>
      </c>
      <c r="B20">
        <f>IF(VLOOKUP('BIFUbC-petroleum-diesel'!$A20,'BIFUbC-petroleum-diesel'!$A$1:$AQ$27,COLUMN('BIFUbC-petroleum-diesel'!B$1),FALSE)=0,1,VLOOKUP('BIFUbC-petroleum-diesel'!$A20,'petroleum diesel'!$A$2:$AQ$28,COLUMN('petroleum diesel'!B$2),FALSE)/VLOOKUP('BIFUbC-petroleum-diesel'!$A20,'BIFUbC-petroleum-diesel'!$A$1:$AQ$27,COLUMN('BIFUbC-petroleum-diesel'!B$1),FALSE))</f>
        <v>1</v>
      </c>
      <c r="C20">
        <f>IF(VLOOKUP('BIFUbC-petroleum-diesel'!$A20,'BIFUbC-petroleum-diesel'!$A$1:$AQ$27,COLUMN('BIFUbC-petroleum-diesel'!C$1),FALSE)=0,1,VLOOKUP('BIFUbC-petroleum-diesel'!$A20,'petroleum diesel'!$A$2:$AQ$28,COLUMN('petroleum diesel'!C$2),FALSE)/VLOOKUP('BIFUbC-petroleum-diesel'!$A20,'BIFUbC-petroleum-diesel'!$A$1:$AQ$27,COLUMN('BIFUbC-petroleum-diesel'!C$1),FALSE))</f>
        <v>1</v>
      </c>
      <c r="D20">
        <f>IF(VLOOKUP('BIFUbC-petroleum-diesel'!$A20,'BIFUbC-petroleum-diesel'!$A$1:$AQ$27,COLUMN('BIFUbC-petroleum-diesel'!D$1),FALSE)=0,1,VLOOKUP('BIFUbC-petroleum-diesel'!$A20,'petroleum diesel'!$A$2:$AQ$28,COLUMN('petroleum diesel'!D$2),FALSE)/VLOOKUP('BIFUbC-petroleum-diesel'!$A20,'BIFUbC-petroleum-diesel'!$A$1:$AQ$27,COLUMN('BIFUbC-petroleum-diesel'!D$1),FALSE))</f>
        <v>1</v>
      </c>
      <c r="E20">
        <f>IF(VLOOKUP('BIFUbC-petroleum-diesel'!$A20,'BIFUbC-petroleum-diesel'!$A$1:$AQ$27,COLUMN('BIFUbC-petroleum-diesel'!E$1),FALSE)=0,1,VLOOKUP('BIFUbC-petroleum-diesel'!$A20,'petroleum diesel'!$A$2:$AQ$28,COLUMN('petroleum diesel'!E$2),FALSE)/VLOOKUP('BIFUbC-petroleum-diesel'!$A20,'BIFUbC-petroleum-diesel'!$A$1:$AQ$27,COLUMN('BIFUbC-petroleum-diesel'!E$1),FALSE))</f>
        <v>1</v>
      </c>
      <c r="F20">
        <f>IF(VLOOKUP('BIFUbC-petroleum-diesel'!$A20,'BIFUbC-petroleum-diesel'!$A$1:$AQ$27,COLUMN('BIFUbC-petroleum-diesel'!F$1),FALSE)=0,1,VLOOKUP('BIFUbC-petroleum-diesel'!$A20,'petroleum diesel'!$A$2:$AQ$28,COLUMN('petroleum diesel'!F$2),FALSE)/VLOOKUP('BIFUbC-petroleum-diesel'!$A20,'BIFUbC-petroleum-diesel'!$A$1:$AQ$27,COLUMN('BIFUbC-petroleum-diesel'!F$1),FALSE))</f>
        <v>1</v>
      </c>
      <c r="G20">
        <f>IF(VLOOKUP('BIFUbC-petroleum-diesel'!$A20,'BIFUbC-petroleum-diesel'!$A$1:$AQ$27,COLUMN('BIFUbC-petroleum-diesel'!G$1),FALSE)=0,1,VLOOKUP('BIFUbC-petroleum-diesel'!$A20,'petroleum diesel'!$A$2:$AQ$28,COLUMN('petroleum diesel'!G$2),FALSE)/VLOOKUP('BIFUbC-petroleum-diesel'!$A20,'BIFUbC-petroleum-diesel'!$A$1:$AQ$27,COLUMN('BIFUbC-petroleum-diesel'!G$1),FALSE))</f>
        <v>1</v>
      </c>
      <c r="H20">
        <f>IF(VLOOKUP('BIFUbC-petroleum-diesel'!$A20,'BIFUbC-petroleum-diesel'!$A$1:$AQ$27,COLUMN('BIFUbC-petroleum-diesel'!H$1),FALSE)=0,1,VLOOKUP('BIFUbC-petroleum-diesel'!$A20,'petroleum diesel'!$A$2:$AQ$28,COLUMN('petroleum diesel'!H$2),FALSE)/VLOOKUP('BIFUbC-petroleum-diesel'!$A20,'BIFUbC-petroleum-diesel'!$A$1:$AQ$27,COLUMN('BIFUbC-petroleum-diesel'!H$1),FALSE))</f>
        <v>1</v>
      </c>
      <c r="I20">
        <f>IF(VLOOKUP('BIFUbC-petroleum-diesel'!$A20,'BIFUbC-petroleum-diesel'!$A$1:$AQ$27,COLUMN('BIFUbC-petroleum-diesel'!I$1),FALSE)=0,1,VLOOKUP('BIFUbC-petroleum-diesel'!$A20,'petroleum diesel'!$A$2:$AQ$28,COLUMN('petroleum diesel'!I$2),FALSE)/VLOOKUP('BIFUbC-petroleum-diesel'!$A20,'BIFUbC-petroleum-diesel'!$A$1:$AQ$27,COLUMN('BIFUbC-petroleum-diesel'!I$1),FALSE))</f>
        <v>1</v>
      </c>
      <c r="J20">
        <f>IF(VLOOKUP('BIFUbC-petroleum-diesel'!$A20,'BIFUbC-petroleum-diesel'!$A$1:$AQ$27,COLUMN('BIFUbC-petroleum-diesel'!J$1),FALSE)=0,1,VLOOKUP('BIFUbC-petroleum-diesel'!$A20,'petroleum diesel'!$A$2:$AQ$28,COLUMN('petroleum diesel'!J$2),FALSE)/VLOOKUP('BIFUbC-petroleum-diesel'!$A20,'BIFUbC-petroleum-diesel'!$A$1:$AQ$27,COLUMN('BIFUbC-petroleum-diesel'!J$1),FALSE))</f>
        <v>1</v>
      </c>
      <c r="K20">
        <f>IF(VLOOKUP('BIFUbC-petroleum-diesel'!$A20,'BIFUbC-petroleum-diesel'!$A$1:$AQ$27,COLUMN('BIFUbC-petroleum-diesel'!K$1),FALSE)=0,1,VLOOKUP('BIFUbC-petroleum-diesel'!$A20,'petroleum diesel'!$A$2:$AQ$28,COLUMN('petroleum diesel'!K$2),FALSE)/VLOOKUP('BIFUbC-petroleum-diesel'!$A20,'BIFUbC-petroleum-diesel'!$A$1:$AQ$27,COLUMN('BIFUbC-petroleum-diesel'!K$1),FALSE))</f>
        <v>1</v>
      </c>
      <c r="L20">
        <f>IF(VLOOKUP('BIFUbC-petroleum-diesel'!$A20,'BIFUbC-petroleum-diesel'!$A$1:$AQ$27,COLUMN('BIFUbC-petroleum-diesel'!L$1),FALSE)=0,1,VLOOKUP('BIFUbC-petroleum-diesel'!$A20,'petroleum diesel'!$A$2:$AQ$28,COLUMN('petroleum diesel'!L$2),FALSE)/VLOOKUP('BIFUbC-petroleum-diesel'!$A20,'BIFUbC-petroleum-diesel'!$A$1:$AQ$27,COLUMN('BIFUbC-petroleum-diesel'!L$1),FALSE))</f>
        <v>1</v>
      </c>
      <c r="M20">
        <f>IF(VLOOKUP('BIFUbC-petroleum-diesel'!$A20,'BIFUbC-petroleum-diesel'!$A$1:$AQ$27,COLUMN('BIFUbC-petroleum-diesel'!M$1),FALSE)=0,1,VLOOKUP('BIFUbC-petroleum-diesel'!$A20,'petroleum diesel'!$A$2:$AQ$28,COLUMN('petroleum diesel'!M$2),FALSE)/VLOOKUP('BIFUbC-petroleum-diesel'!$A20,'BIFUbC-petroleum-diesel'!$A$1:$AQ$27,COLUMN('BIFUbC-petroleum-diesel'!M$1),FALSE))</f>
        <v>1</v>
      </c>
      <c r="N20">
        <f>IF(VLOOKUP('BIFUbC-petroleum-diesel'!$A20,'BIFUbC-petroleum-diesel'!$A$1:$AQ$27,COLUMN('BIFUbC-petroleum-diesel'!N$1),FALSE)=0,1,VLOOKUP('BIFUbC-petroleum-diesel'!$A20,'petroleum diesel'!$A$2:$AQ$28,COLUMN('petroleum diesel'!N$2),FALSE)/VLOOKUP('BIFUbC-petroleum-diesel'!$A20,'BIFUbC-petroleum-diesel'!$A$1:$AQ$27,COLUMN('BIFUbC-petroleum-diesel'!N$1),FALSE))</f>
        <v>1</v>
      </c>
      <c r="O20">
        <f>IF(VLOOKUP('BIFUbC-petroleum-diesel'!$A20,'BIFUbC-petroleum-diesel'!$A$1:$AQ$27,COLUMN('BIFUbC-petroleum-diesel'!O$1),FALSE)=0,1,VLOOKUP('BIFUbC-petroleum-diesel'!$A20,'petroleum diesel'!$A$2:$AQ$28,COLUMN('petroleum diesel'!O$2),FALSE)/VLOOKUP('BIFUbC-petroleum-diesel'!$A20,'BIFUbC-petroleum-diesel'!$A$1:$AQ$27,COLUMN('BIFUbC-petroleum-diesel'!O$1),FALSE))</f>
        <v>1</v>
      </c>
      <c r="P20">
        <f>IF(VLOOKUP('BIFUbC-petroleum-diesel'!$A20,'BIFUbC-petroleum-diesel'!$A$1:$AQ$27,COLUMN('BIFUbC-petroleum-diesel'!P$1),FALSE)=0,1,VLOOKUP('BIFUbC-petroleum-diesel'!$A20,'petroleum diesel'!$A$2:$AQ$28,COLUMN('petroleum diesel'!P$2),FALSE)/VLOOKUP('BIFUbC-petroleum-diesel'!$A20,'BIFUbC-petroleum-diesel'!$A$1:$AQ$27,COLUMN('BIFUbC-petroleum-diesel'!P$1),FALSE))</f>
        <v>1</v>
      </c>
      <c r="Q20">
        <f>IF(VLOOKUP('BIFUbC-petroleum-diesel'!$A20,'BIFUbC-petroleum-diesel'!$A$1:$AQ$27,COLUMN('BIFUbC-petroleum-diesel'!Q$1),FALSE)=0,1,VLOOKUP('BIFUbC-petroleum-diesel'!$A20,'petroleum diesel'!$A$2:$AQ$28,COLUMN('petroleum diesel'!Q$2),FALSE)/VLOOKUP('BIFUbC-petroleum-diesel'!$A20,'BIFUbC-petroleum-diesel'!$A$1:$AQ$27,COLUMN('BIFUbC-petroleum-diesel'!Q$1),FALSE))</f>
        <v>1</v>
      </c>
      <c r="R20">
        <f>IF(VLOOKUP('BIFUbC-petroleum-diesel'!$A20,'BIFUbC-petroleum-diesel'!$A$1:$AQ$27,COLUMN('BIFUbC-petroleum-diesel'!R$1),FALSE)=0,1,VLOOKUP('BIFUbC-petroleum-diesel'!$A20,'petroleum diesel'!$A$2:$AQ$28,COLUMN('petroleum diesel'!R$2),FALSE)/VLOOKUP('BIFUbC-petroleum-diesel'!$A20,'BIFUbC-petroleum-diesel'!$A$1:$AQ$27,COLUMN('BIFUbC-petroleum-diesel'!R$1),FALSE))</f>
        <v>1</v>
      </c>
      <c r="S20">
        <f>IF(VLOOKUP('BIFUbC-petroleum-diesel'!$A20,'BIFUbC-petroleum-diesel'!$A$1:$AQ$27,COLUMN('BIFUbC-petroleum-diesel'!S$1),FALSE)=0,1,VLOOKUP('BIFUbC-petroleum-diesel'!$A20,'petroleum diesel'!$A$2:$AQ$28,COLUMN('petroleum diesel'!S$2),FALSE)/VLOOKUP('BIFUbC-petroleum-diesel'!$A20,'BIFUbC-petroleum-diesel'!$A$1:$AQ$27,COLUMN('BIFUbC-petroleum-diesel'!S$1),FALSE))</f>
        <v>1</v>
      </c>
      <c r="T20">
        <f>IF(VLOOKUP('BIFUbC-petroleum-diesel'!$A20,'BIFUbC-petroleum-diesel'!$A$1:$AQ$27,COLUMN('BIFUbC-petroleum-diesel'!T$1),FALSE)=0,1,VLOOKUP('BIFUbC-petroleum-diesel'!$A20,'petroleum diesel'!$A$2:$AQ$28,COLUMN('petroleum diesel'!T$2),FALSE)/VLOOKUP('BIFUbC-petroleum-diesel'!$A20,'BIFUbC-petroleum-diesel'!$A$1:$AQ$27,COLUMN('BIFUbC-petroleum-diesel'!T$1),FALSE))</f>
        <v>1</v>
      </c>
      <c r="U20">
        <f>IF(VLOOKUP('BIFUbC-petroleum-diesel'!$A20,'BIFUbC-petroleum-diesel'!$A$1:$AQ$27,COLUMN('BIFUbC-petroleum-diesel'!U$1),FALSE)=0,1,VLOOKUP('BIFUbC-petroleum-diesel'!$A20,'petroleum diesel'!$A$2:$AQ$28,COLUMN('petroleum diesel'!U$2),FALSE)/VLOOKUP('BIFUbC-petroleum-diesel'!$A20,'BIFUbC-petroleum-diesel'!$A$1:$AQ$27,COLUMN('BIFUbC-petroleum-diesel'!U$1),FALSE))</f>
        <v>1</v>
      </c>
      <c r="V20">
        <f>IF(VLOOKUP('BIFUbC-petroleum-diesel'!$A20,'BIFUbC-petroleum-diesel'!$A$1:$AQ$27,COLUMN('BIFUbC-petroleum-diesel'!V$1),FALSE)=0,1,VLOOKUP('BIFUbC-petroleum-diesel'!$A20,'petroleum diesel'!$A$2:$AQ$28,COLUMN('petroleum diesel'!V$2),FALSE)/VLOOKUP('BIFUbC-petroleum-diesel'!$A20,'BIFUbC-petroleum-diesel'!$A$1:$AQ$27,COLUMN('BIFUbC-petroleum-diesel'!V$1),FALSE))</f>
        <v>1</v>
      </c>
      <c r="W20">
        <f>IF(VLOOKUP('BIFUbC-petroleum-diesel'!$A20,'BIFUbC-petroleum-diesel'!$A$1:$AQ$27,COLUMN('BIFUbC-petroleum-diesel'!W$1),FALSE)=0,1,VLOOKUP('BIFUbC-petroleum-diesel'!$A20,'petroleum diesel'!$A$2:$AQ$28,COLUMN('petroleum diesel'!W$2),FALSE)/VLOOKUP('BIFUbC-petroleum-diesel'!$A20,'BIFUbC-petroleum-diesel'!$A$1:$AQ$27,COLUMN('BIFUbC-petroleum-diesel'!W$1),FALSE))</f>
        <v>1</v>
      </c>
      <c r="X20">
        <f>IF(VLOOKUP('BIFUbC-petroleum-diesel'!$A20,'BIFUbC-petroleum-diesel'!$A$1:$AQ$27,COLUMN('BIFUbC-petroleum-diesel'!X$1),FALSE)=0,1,VLOOKUP('BIFUbC-petroleum-diesel'!$A20,'petroleum diesel'!$A$2:$AQ$28,COLUMN('petroleum diesel'!X$2),FALSE)/VLOOKUP('BIFUbC-petroleum-diesel'!$A20,'BIFUbC-petroleum-diesel'!$A$1:$AQ$27,COLUMN('BIFUbC-petroleum-diesel'!X$1),FALSE))</f>
        <v>1</v>
      </c>
      <c r="Y20">
        <f>IF(VLOOKUP('BIFUbC-petroleum-diesel'!$A20,'BIFUbC-petroleum-diesel'!$A$1:$AQ$27,COLUMN('BIFUbC-petroleum-diesel'!Y$1),FALSE)=0,1,VLOOKUP('BIFUbC-petroleum-diesel'!$A20,'petroleum diesel'!$A$2:$AQ$28,COLUMN('petroleum diesel'!Y$2),FALSE)/VLOOKUP('BIFUbC-petroleum-diesel'!$A20,'BIFUbC-petroleum-diesel'!$A$1:$AQ$27,COLUMN('BIFUbC-petroleum-diesel'!Y$1),FALSE))</f>
        <v>1</v>
      </c>
      <c r="Z20">
        <f>IF(VLOOKUP('BIFUbC-petroleum-diesel'!$A20,'BIFUbC-petroleum-diesel'!$A$1:$AQ$27,COLUMN('BIFUbC-petroleum-diesel'!Z$1),FALSE)=0,1,VLOOKUP('BIFUbC-petroleum-diesel'!$A20,'petroleum diesel'!$A$2:$AQ$28,COLUMN('petroleum diesel'!Z$2),FALSE)/VLOOKUP('BIFUbC-petroleum-diesel'!$A20,'BIFUbC-petroleum-diesel'!$A$1:$AQ$27,COLUMN('BIFUbC-petroleum-diesel'!Z$1),FALSE))</f>
        <v>1</v>
      </c>
      <c r="AA20">
        <f>IF(VLOOKUP('BIFUbC-petroleum-diesel'!$A20,'BIFUbC-petroleum-diesel'!$A$1:$AQ$27,COLUMN('BIFUbC-petroleum-diesel'!AA$1),FALSE)=0,1,VLOOKUP('BIFUbC-petroleum-diesel'!$A20,'petroleum diesel'!$A$2:$AQ$28,COLUMN('petroleum diesel'!AA$2),FALSE)/VLOOKUP('BIFUbC-petroleum-diesel'!$A20,'BIFUbC-petroleum-diesel'!$A$1:$AQ$27,COLUMN('BIFUbC-petroleum-diesel'!AA$1),FALSE))</f>
        <v>1</v>
      </c>
      <c r="AB20">
        <f>IF(VLOOKUP('BIFUbC-petroleum-diesel'!$A20,'BIFUbC-petroleum-diesel'!$A$1:$AQ$27,COLUMN('BIFUbC-petroleum-diesel'!AB$1),FALSE)=0,1,VLOOKUP('BIFUbC-petroleum-diesel'!$A20,'petroleum diesel'!$A$2:$AQ$28,COLUMN('petroleum diesel'!AB$2),FALSE)/VLOOKUP('BIFUbC-petroleum-diesel'!$A20,'BIFUbC-petroleum-diesel'!$A$1:$AQ$27,COLUMN('BIFUbC-petroleum-diesel'!AB$1),FALSE))</f>
        <v>1</v>
      </c>
      <c r="AC20">
        <f>IF(VLOOKUP('BIFUbC-petroleum-diesel'!$A20,'BIFUbC-petroleum-diesel'!$A$1:$AQ$27,COLUMN('BIFUbC-petroleum-diesel'!AC$1),FALSE)=0,1,VLOOKUP('BIFUbC-petroleum-diesel'!$A20,'petroleum diesel'!$A$2:$AQ$28,COLUMN('petroleum diesel'!AC$2),FALSE)/VLOOKUP('BIFUbC-petroleum-diesel'!$A20,'BIFUbC-petroleum-diesel'!$A$1:$AQ$27,COLUMN('BIFUbC-petroleum-diesel'!AC$1),FALSE))</f>
        <v>1</v>
      </c>
      <c r="AD20">
        <f>IF(VLOOKUP('BIFUbC-petroleum-diesel'!$A20,'BIFUbC-petroleum-diesel'!$A$1:$AQ$27,COLUMN('BIFUbC-petroleum-diesel'!AD$1),FALSE)=0,1,VLOOKUP('BIFUbC-petroleum-diesel'!$A20,'petroleum diesel'!$A$2:$AQ$28,COLUMN('petroleum diesel'!AD$2),FALSE)/VLOOKUP('BIFUbC-petroleum-diesel'!$A20,'BIFUbC-petroleum-diesel'!$A$1:$AQ$27,COLUMN('BIFUbC-petroleum-diesel'!AD$1),FALSE))</f>
        <v>1</v>
      </c>
      <c r="AE20">
        <f>IF(VLOOKUP('BIFUbC-petroleum-diesel'!$A20,'BIFUbC-petroleum-diesel'!$A$1:$AQ$27,COLUMN('BIFUbC-petroleum-diesel'!AE$1),FALSE)=0,1,VLOOKUP('BIFUbC-petroleum-diesel'!$A20,'petroleum diesel'!$A$2:$AQ$28,COLUMN('petroleum diesel'!AE$2),FALSE)/VLOOKUP('BIFUbC-petroleum-diesel'!$A20,'BIFUbC-petroleum-diesel'!$A$1:$AQ$27,COLUMN('BIFUbC-petroleum-diesel'!AE$1),FALSE))</f>
        <v>1</v>
      </c>
      <c r="AF20">
        <f>IF(VLOOKUP('BIFUbC-petroleum-diesel'!$A20,'BIFUbC-petroleum-diesel'!$A$1:$AQ$27,COLUMN('BIFUbC-petroleum-diesel'!AF$1),FALSE)=0,1,VLOOKUP('BIFUbC-petroleum-diesel'!$A20,'petroleum diesel'!$A$2:$AQ$28,COLUMN('petroleum diesel'!AF$2),FALSE)/VLOOKUP('BIFUbC-petroleum-diesel'!$A20,'BIFUbC-petroleum-diesel'!$A$1:$AQ$27,COLUMN('BIFUbC-petroleum-diesel'!AF$1),FALSE))</f>
        <v>1</v>
      </c>
      <c r="AG20">
        <f>IF(VLOOKUP('BIFUbC-petroleum-diesel'!$A20,'BIFUbC-petroleum-diesel'!$A$1:$AQ$27,COLUMN('BIFUbC-petroleum-diesel'!AG$1),FALSE)=0,1,VLOOKUP('BIFUbC-petroleum-diesel'!$A20,'petroleum diesel'!$A$2:$AQ$28,COLUMN('petroleum diesel'!AG$2),FALSE)/VLOOKUP('BIFUbC-petroleum-diesel'!$A20,'BIFUbC-petroleum-diesel'!$A$1:$AQ$27,COLUMN('BIFUbC-petroleum-diesel'!AG$1),FALSE))</f>
        <v>1</v>
      </c>
      <c r="AH20">
        <f>IF(VLOOKUP('BIFUbC-petroleum-diesel'!$A20,'BIFUbC-petroleum-diesel'!$A$1:$AQ$27,COLUMN('BIFUbC-petroleum-diesel'!AH$1),FALSE)=0,1,VLOOKUP('BIFUbC-petroleum-diesel'!$A20,'petroleum diesel'!$A$2:$AQ$28,COLUMN('petroleum diesel'!AH$2),FALSE)/VLOOKUP('BIFUbC-petroleum-diesel'!$A20,'BIFUbC-petroleum-diesel'!$A$1:$AQ$27,COLUMN('BIFUbC-petroleum-diesel'!AH$1),FALSE))</f>
        <v>1</v>
      </c>
      <c r="AI20">
        <f>IF(VLOOKUP('BIFUbC-petroleum-diesel'!$A20,'BIFUbC-petroleum-diesel'!$A$1:$AQ$27,COLUMN('BIFUbC-petroleum-diesel'!AI$1),FALSE)=0,1,VLOOKUP('BIFUbC-petroleum-diesel'!$A20,'petroleum diesel'!$A$2:$AQ$28,COLUMN('petroleum diesel'!AI$2),FALSE)/VLOOKUP('BIFUbC-petroleum-diesel'!$A20,'BIFUbC-petroleum-diesel'!$A$1:$AQ$27,COLUMN('BIFUbC-petroleum-diesel'!AI$1),FALSE))</f>
        <v>1</v>
      </c>
      <c r="AJ20">
        <f>IF(VLOOKUP('BIFUbC-petroleum-diesel'!$A20,'BIFUbC-petroleum-diesel'!$A$1:$AQ$27,COLUMN('BIFUbC-petroleum-diesel'!AJ$1),FALSE)=0,1,VLOOKUP('BIFUbC-petroleum-diesel'!$A20,'petroleum diesel'!$A$2:$AQ$28,COLUMN('petroleum diesel'!AJ$2),FALSE)/VLOOKUP('BIFUbC-petroleum-diesel'!$A20,'BIFUbC-petroleum-diesel'!$A$1:$AQ$27,COLUMN('BIFUbC-petroleum-diesel'!AJ$1),FALSE))</f>
        <v>1</v>
      </c>
      <c r="AK20">
        <f>IF(VLOOKUP('BIFUbC-petroleum-diesel'!$A20,'BIFUbC-petroleum-diesel'!$A$1:$AQ$27,COLUMN('BIFUbC-petroleum-diesel'!AK$1),FALSE)=0,1,VLOOKUP('BIFUbC-petroleum-diesel'!$A20,'petroleum diesel'!$A$2:$AQ$28,COLUMN('petroleum diesel'!AK$2),FALSE)/VLOOKUP('BIFUbC-petroleum-diesel'!$A20,'BIFUbC-petroleum-diesel'!$A$1:$AQ$27,COLUMN('BIFUbC-petroleum-diesel'!AK$1),FALSE))</f>
        <v>1</v>
      </c>
      <c r="AL20">
        <f>IF(VLOOKUP('BIFUbC-petroleum-diesel'!$A20,'BIFUbC-petroleum-diesel'!$A$1:$AQ$27,COLUMN('BIFUbC-petroleum-diesel'!AL$1),FALSE)=0,1,VLOOKUP('BIFUbC-petroleum-diesel'!$A20,'petroleum diesel'!$A$2:$AQ$28,COLUMN('petroleum diesel'!AL$2),FALSE)/VLOOKUP('BIFUbC-petroleum-diesel'!$A20,'BIFUbC-petroleum-diesel'!$A$1:$AQ$27,COLUMN('BIFUbC-petroleum-diesel'!AL$1),FALSE))</f>
        <v>1</v>
      </c>
      <c r="AM20">
        <f>IF(VLOOKUP('BIFUbC-petroleum-diesel'!$A20,'BIFUbC-petroleum-diesel'!$A$1:$AQ$27,COLUMN('BIFUbC-petroleum-diesel'!AM$1),FALSE)=0,1,VLOOKUP('BIFUbC-petroleum-diesel'!$A20,'petroleum diesel'!$A$2:$AQ$28,COLUMN('petroleum diesel'!AM$2),FALSE)/VLOOKUP('BIFUbC-petroleum-diesel'!$A20,'BIFUbC-petroleum-diesel'!$A$1:$AQ$27,COLUMN('BIFUbC-petroleum-diesel'!AM$1),FALSE))</f>
        <v>1</v>
      </c>
      <c r="AN20">
        <f>IF(VLOOKUP('BIFUbC-petroleum-diesel'!$A20,'BIFUbC-petroleum-diesel'!$A$1:$AQ$27,COLUMN('BIFUbC-petroleum-diesel'!AN$1),FALSE)=0,1,VLOOKUP('BIFUbC-petroleum-diesel'!$A20,'petroleum diesel'!$A$2:$AQ$28,COLUMN('petroleum diesel'!AN$2),FALSE)/VLOOKUP('BIFUbC-petroleum-diesel'!$A20,'BIFUbC-petroleum-diesel'!$A$1:$AQ$27,COLUMN('BIFUbC-petroleum-diesel'!AN$1),FALSE))</f>
        <v>1</v>
      </c>
      <c r="AO20">
        <f>IF(VLOOKUP('BIFUbC-petroleum-diesel'!$A20,'BIFUbC-petroleum-diesel'!$A$1:$AQ$27,COLUMN('BIFUbC-petroleum-diesel'!AO$1),FALSE)=0,1,VLOOKUP('BIFUbC-petroleum-diesel'!$A20,'petroleum diesel'!$A$2:$AQ$28,COLUMN('petroleum diesel'!AO$2),FALSE)/VLOOKUP('BIFUbC-petroleum-diesel'!$A20,'BIFUbC-petroleum-diesel'!$A$1:$AQ$27,COLUMN('BIFUbC-petroleum-diesel'!AO$1),FALSE))</f>
        <v>1</v>
      </c>
      <c r="AP20">
        <f>IF(VLOOKUP('BIFUbC-petroleum-diesel'!$A20,'BIFUbC-petroleum-diesel'!$A$1:$AQ$27,COLUMN('BIFUbC-petroleum-diesel'!AP$1),FALSE)=0,1,VLOOKUP('BIFUbC-petroleum-diesel'!$A20,'petroleum diesel'!$A$2:$AQ$28,COLUMN('petroleum diesel'!AP$2),FALSE)/VLOOKUP('BIFUbC-petroleum-diesel'!$A20,'BIFUbC-petroleum-diesel'!$A$1:$AQ$27,COLUMN('BIFUbC-petroleum-diesel'!AP$1),FALSE))</f>
        <v>1</v>
      </c>
      <c r="AQ20">
        <f>IF(VLOOKUP('BIFUbC-petroleum-diesel'!$A20,'BIFUbC-petroleum-diesel'!$A$1:$AQ$27,COLUMN('BIFUbC-petroleum-diesel'!AQ$1),FALSE)=0,1,VLOOKUP('BIFUbC-petroleum-diesel'!$A20,'petroleum diesel'!$A$2:$AQ$28,COLUMN('petroleum diesel'!AQ$2),FALSE)/VLOOKUP('BIFUbC-petroleum-diesel'!$A20,'BIFUbC-petroleum-diesel'!$A$1:$AQ$27,COLUMN('BIFUbC-petroleum-diesel'!AQ$1),FALSE))</f>
        <v>1</v>
      </c>
    </row>
    <row r="21" spans="1:43">
      <c r="A21" s="37" t="s">
        <v>634</v>
      </c>
      <c r="B21">
        <f>IF(VLOOKUP('BIFUbC-petroleum-diesel'!$A21,'BIFUbC-petroleum-diesel'!$A$1:$AQ$27,COLUMN('BIFUbC-petroleum-diesel'!B$1),FALSE)=0,1,VLOOKUP('BIFUbC-petroleum-diesel'!$A21,'petroleum diesel'!$A$2:$AQ$28,COLUMN('petroleum diesel'!B$2),FALSE)/VLOOKUP('BIFUbC-petroleum-diesel'!$A21,'BIFUbC-petroleum-diesel'!$A$1:$AQ$27,COLUMN('BIFUbC-petroleum-diesel'!B$1),FALSE))</f>
        <v>1</v>
      </c>
      <c r="C21">
        <f>IF(VLOOKUP('BIFUbC-petroleum-diesel'!$A21,'BIFUbC-petroleum-diesel'!$A$1:$AQ$27,COLUMN('BIFUbC-petroleum-diesel'!C$1),FALSE)=0,1,VLOOKUP('BIFUbC-petroleum-diesel'!$A21,'petroleum diesel'!$A$2:$AQ$28,COLUMN('petroleum diesel'!C$2),FALSE)/VLOOKUP('BIFUbC-petroleum-diesel'!$A21,'BIFUbC-petroleum-diesel'!$A$1:$AQ$27,COLUMN('BIFUbC-petroleum-diesel'!C$1),FALSE))</f>
        <v>1</v>
      </c>
      <c r="D21">
        <f>IF(VLOOKUP('BIFUbC-petroleum-diesel'!$A21,'BIFUbC-petroleum-diesel'!$A$1:$AQ$27,COLUMN('BIFUbC-petroleum-diesel'!D$1),FALSE)=0,1,VLOOKUP('BIFUbC-petroleum-diesel'!$A21,'petroleum diesel'!$A$2:$AQ$28,COLUMN('petroleum diesel'!D$2),FALSE)/VLOOKUP('BIFUbC-petroleum-diesel'!$A21,'BIFUbC-petroleum-diesel'!$A$1:$AQ$27,COLUMN('BIFUbC-petroleum-diesel'!D$1),FALSE))</f>
        <v>1</v>
      </c>
      <c r="E21">
        <f>IF(VLOOKUP('BIFUbC-petroleum-diesel'!$A21,'BIFUbC-petroleum-diesel'!$A$1:$AQ$27,COLUMN('BIFUbC-petroleum-diesel'!E$1),FALSE)=0,1,VLOOKUP('BIFUbC-petroleum-diesel'!$A21,'petroleum diesel'!$A$2:$AQ$28,COLUMN('petroleum diesel'!E$2),FALSE)/VLOOKUP('BIFUbC-petroleum-diesel'!$A21,'BIFUbC-petroleum-diesel'!$A$1:$AQ$27,COLUMN('BIFUbC-petroleum-diesel'!E$1),FALSE))</f>
        <v>1</v>
      </c>
      <c r="F21">
        <f>IF(VLOOKUP('BIFUbC-petroleum-diesel'!$A21,'BIFUbC-petroleum-diesel'!$A$1:$AQ$27,COLUMN('BIFUbC-petroleum-diesel'!F$1),FALSE)=0,1,VLOOKUP('BIFUbC-petroleum-diesel'!$A21,'petroleum diesel'!$A$2:$AQ$28,COLUMN('petroleum diesel'!F$2),FALSE)/VLOOKUP('BIFUbC-petroleum-diesel'!$A21,'BIFUbC-petroleum-diesel'!$A$1:$AQ$27,COLUMN('BIFUbC-petroleum-diesel'!F$1),FALSE))</f>
        <v>1</v>
      </c>
      <c r="G21">
        <f>IF(VLOOKUP('BIFUbC-petroleum-diesel'!$A21,'BIFUbC-petroleum-diesel'!$A$1:$AQ$27,COLUMN('BIFUbC-petroleum-diesel'!G$1),FALSE)=0,1,VLOOKUP('BIFUbC-petroleum-diesel'!$A21,'petroleum diesel'!$A$2:$AQ$28,COLUMN('petroleum diesel'!G$2),FALSE)/VLOOKUP('BIFUbC-petroleum-diesel'!$A21,'BIFUbC-petroleum-diesel'!$A$1:$AQ$27,COLUMN('BIFUbC-petroleum-diesel'!G$1),FALSE))</f>
        <v>1</v>
      </c>
      <c r="H21">
        <f>IF(VLOOKUP('BIFUbC-petroleum-diesel'!$A21,'BIFUbC-petroleum-diesel'!$A$1:$AQ$27,COLUMN('BIFUbC-petroleum-diesel'!H$1),FALSE)=0,1,VLOOKUP('BIFUbC-petroleum-diesel'!$A21,'petroleum diesel'!$A$2:$AQ$28,COLUMN('petroleum diesel'!H$2),FALSE)/VLOOKUP('BIFUbC-petroleum-diesel'!$A21,'BIFUbC-petroleum-diesel'!$A$1:$AQ$27,COLUMN('BIFUbC-petroleum-diesel'!H$1),FALSE))</f>
        <v>1</v>
      </c>
      <c r="I21">
        <f>IF(VLOOKUP('BIFUbC-petroleum-diesel'!$A21,'BIFUbC-petroleum-diesel'!$A$1:$AQ$27,COLUMN('BIFUbC-petroleum-diesel'!I$1),FALSE)=0,1,VLOOKUP('BIFUbC-petroleum-diesel'!$A21,'petroleum diesel'!$A$2:$AQ$28,COLUMN('petroleum diesel'!I$2),FALSE)/VLOOKUP('BIFUbC-petroleum-diesel'!$A21,'BIFUbC-petroleum-diesel'!$A$1:$AQ$27,COLUMN('BIFUbC-petroleum-diesel'!I$1),FALSE))</f>
        <v>1</v>
      </c>
      <c r="J21">
        <f>IF(VLOOKUP('BIFUbC-petroleum-diesel'!$A21,'BIFUbC-petroleum-diesel'!$A$1:$AQ$27,COLUMN('BIFUbC-petroleum-diesel'!J$1),FALSE)=0,1,VLOOKUP('BIFUbC-petroleum-diesel'!$A21,'petroleum diesel'!$A$2:$AQ$28,COLUMN('petroleum diesel'!J$2),FALSE)/VLOOKUP('BIFUbC-petroleum-diesel'!$A21,'BIFUbC-petroleum-diesel'!$A$1:$AQ$27,COLUMN('BIFUbC-petroleum-diesel'!J$1),FALSE))</f>
        <v>1</v>
      </c>
      <c r="K21">
        <f>IF(VLOOKUP('BIFUbC-petroleum-diesel'!$A21,'BIFUbC-petroleum-diesel'!$A$1:$AQ$27,COLUMN('BIFUbC-petroleum-diesel'!K$1),FALSE)=0,1,VLOOKUP('BIFUbC-petroleum-diesel'!$A21,'petroleum diesel'!$A$2:$AQ$28,COLUMN('petroleum diesel'!K$2),FALSE)/VLOOKUP('BIFUbC-petroleum-diesel'!$A21,'BIFUbC-petroleum-diesel'!$A$1:$AQ$27,COLUMN('BIFUbC-petroleum-diesel'!K$1),FALSE))</f>
        <v>1</v>
      </c>
      <c r="L21">
        <f>IF(VLOOKUP('BIFUbC-petroleum-diesel'!$A21,'BIFUbC-petroleum-diesel'!$A$1:$AQ$27,COLUMN('BIFUbC-petroleum-diesel'!L$1),FALSE)=0,1,VLOOKUP('BIFUbC-petroleum-diesel'!$A21,'petroleum diesel'!$A$2:$AQ$28,COLUMN('petroleum diesel'!L$2),FALSE)/VLOOKUP('BIFUbC-petroleum-diesel'!$A21,'BIFUbC-petroleum-diesel'!$A$1:$AQ$27,COLUMN('BIFUbC-petroleum-diesel'!L$1),FALSE))</f>
        <v>1</v>
      </c>
      <c r="M21">
        <f>IF(VLOOKUP('BIFUbC-petroleum-diesel'!$A21,'BIFUbC-petroleum-diesel'!$A$1:$AQ$27,COLUMN('BIFUbC-petroleum-diesel'!M$1),FALSE)=0,1,VLOOKUP('BIFUbC-petroleum-diesel'!$A21,'petroleum diesel'!$A$2:$AQ$28,COLUMN('petroleum diesel'!M$2),FALSE)/VLOOKUP('BIFUbC-petroleum-diesel'!$A21,'BIFUbC-petroleum-diesel'!$A$1:$AQ$27,COLUMN('BIFUbC-petroleum-diesel'!M$1),FALSE))</f>
        <v>1</v>
      </c>
      <c r="N21">
        <f>IF(VLOOKUP('BIFUbC-petroleum-diesel'!$A21,'BIFUbC-petroleum-diesel'!$A$1:$AQ$27,COLUMN('BIFUbC-petroleum-diesel'!N$1),FALSE)=0,1,VLOOKUP('BIFUbC-petroleum-diesel'!$A21,'petroleum diesel'!$A$2:$AQ$28,COLUMN('petroleum diesel'!N$2),FALSE)/VLOOKUP('BIFUbC-petroleum-diesel'!$A21,'BIFUbC-petroleum-diesel'!$A$1:$AQ$27,COLUMN('BIFUbC-petroleum-diesel'!N$1),FALSE))</f>
        <v>1</v>
      </c>
      <c r="O21">
        <f>IF(VLOOKUP('BIFUbC-petroleum-diesel'!$A21,'BIFUbC-petroleum-diesel'!$A$1:$AQ$27,COLUMN('BIFUbC-petroleum-diesel'!O$1),FALSE)=0,1,VLOOKUP('BIFUbC-petroleum-diesel'!$A21,'petroleum diesel'!$A$2:$AQ$28,COLUMN('petroleum diesel'!O$2),FALSE)/VLOOKUP('BIFUbC-petroleum-diesel'!$A21,'BIFUbC-petroleum-diesel'!$A$1:$AQ$27,COLUMN('BIFUbC-petroleum-diesel'!O$1),FALSE))</f>
        <v>1</v>
      </c>
      <c r="P21">
        <f>IF(VLOOKUP('BIFUbC-petroleum-diesel'!$A21,'BIFUbC-petroleum-diesel'!$A$1:$AQ$27,COLUMN('BIFUbC-petroleum-diesel'!P$1),FALSE)=0,1,VLOOKUP('BIFUbC-petroleum-diesel'!$A21,'petroleum diesel'!$A$2:$AQ$28,COLUMN('petroleum diesel'!P$2),FALSE)/VLOOKUP('BIFUbC-petroleum-diesel'!$A21,'BIFUbC-petroleum-diesel'!$A$1:$AQ$27,COLUMN('BIFUbC-petroleum-diesel'!P$1),FALSE))</f>
        <v>1</v>
      </c>
      <c r="Q21">
        <f>IF(VLOOKUP('BIFUbC-petroleum-diesel'!$A21,'BIFUbC-petroleum-diesel'!$A$1:$AQ$27,COLUMN('BIFUbC-petroleum-diesel'!Q$1),FALSE)=0,1,VLOOKUP('BIFUbC-petroleum-diesel'!$A21,'petroleum diesel'!$A$2:$AQ$28,COLUMN('petroleum diesel'!Q$2),FALSE)/VLOOKUP('BIFUbC-petroleum-diesel'!$A21,'BIFUbC-petroleum-diesel'!$A$1:$AQ$27,COLUMN('BIFUbC-petroleum-diesel'!Q$1),FALSE))</f>
        <v>1</v>
      </c>
      <c r="R21">
        <f>IF(VLOOKUP('BIFUbC-petroleum-diesel'!$A21,'BIFUbC-petroleum-diesel'!$A$1:$AQ$27,COLUMN('BIFUbC-petroleum-diesel'!R$1),FALSE)=0,1,VLOOKUP('BIFUbC-petroleum-diesel'!$A21,'petroleum diesel'!$A$2:$AQ$28,COLUMN('petroleum diesel'!R$2),FALSE)/VLOOKUP('BIFUbC-petroleum-diesel'!$A21,'BIFUbC-petroleum-diesel'!$A$1:$AQ$27,COLUMN('BIFUbC-petroleum-diesel'!R$1),FALSE))</f>
        <v>1</v>
      </c>
      <c r="S21">
        <f>IF(VLOOKUP('BIFUbC-petroleum-diesel'!$A21,'BIFUbC-petroleum-diesel'!$A$1:$AQ$27,COLUMN('BIFUbC-petroleum-diesel'!S$1),FALSE)=0,1,VLOOKUP('BIFUbC-petroleum-diesel'!$A21,'petroleum diesel'!$A$2:$AQ$28,COLUMN('petroleum diesel'!S$2),FALSE)/VLOOKUP('BIFUbC-petroleum-diesel'!$A21,'BIFUbC-petroleum-diesel'!$A$1:$AQ$27,COLUMN('BIFUbC-petroleum-diesel'!S$1),FALSE))</f>
        <v>1</v>
      </c>
      <c r="T21">
        <f>IF(VLOOKUP('BIFUbC-petroleum-diesel'!$A21,'BIFUbC-petroleum-diesel'!$A$1:$AQ$27,COLUMN('BIFUbC-petroleum-diesel'!T$1),FALSE)=0,1,VLOOKUP('BIFUbC-petroleum-diesel'!$A21,'petroleum diesel'!$A$2:$AQ$28,COLUMN('petroleum diesel'!T$2),FALSE)/VLOOKUP('BIFUbC-petroleum-diesel'!$A21,'BIFUbC-petroleum-diesel'!$A$1:$AQ$27,COLUMN('BIFUbC-petroleum-diesel'!T$1),FALSE))</f>
        <v>1</v>
      </c>
      <c r="U21">
        <f>IF(VLOOKUP('BIFUbC-petroleum-diesel'!$A21,'BIFUbC-petroleum-diesel'!$A$1:$AQ$27,COLUMN('BIFUbC-petroleum-diesel'!U$1),FALSE)=0,1,VLOOKUP('BIFUbC-petroleum-diesel'!$A21,'petroleum diesel'!$A$2:$AQ$28,COLUMN('petroleum diesel'!U$2),FALSE)/VLOOKUP('BIFUbC-petroleum-diesel'!$A21,'BIFUbC-petroleum-diesel'!$A$1:$AQ$27,COLUMN('BIFUbC-petroleum-diesel'!U$1),FALSE))</f>
        <v>1</v>
      </c>
      <c r="V21">
        <f>IF(VLOOKUP('BIFUbC-petroleum-diesel'!$A21,'BIFUbC-petroleum-diesel'!$A$1:$AQ$27,COLUMN('BIFUbC-petroleum-diesel'!V$1),FALSE)=0,1,VLOOKUP('BIFUbC-petroleum-diesel'!$A21,'petroleum diesel'!$A$2:$AQ$28,COLUMN('petroleum diesel'!V$2),FALSE)/VLOOKUP('BIFUbC-petroleum-diesel'!$A21,'BIFUbC-petroleum-diesel'!$A$1:$AQ$27,COLUMN('BIFUbC-petroleum-diesel'!V$1),FALSE))</f>
        <v>1</v>
      </c>
      <c r="W21">
        <f>IF(VLOOKUP('BIFUbC-petroleum-diesel'!$A21,'BIFUbC-petroleum-diesel'!$A$1:$AQ$27,COLUMN('BIFUbC-petroleum-diesel'!W$1),FALSE)=0,1,VLOOKUP('BIFUbC-petroleum-diesel'!$A21,'petroleum diesel'!$A$2:$AQ$28,COLUMN('petroleum diesel'!W$2),FALSE)/VLOOKUP('BIFUbC-petroleum-diesel'!$A21,'BIFUbC-petroleum-diesel'!$A$1:$AQ$27,COLUMN('BIFUbC-petroleum-diesel'!W$1),FALSE))</f>
        <v>1</v>
      </c>
      <c r="X21">
        <f>IF(VLOOKUP('BIFUbC-petroleum-diesel'!$A21,'BIFUbC-petroleum-diesel'!$A$1:$AQ$27,COLUMN('BIFUbC-petroleum-diesel'!X$1),FALSE)=0,1,VLOOKUP('BIFUbC-petroleum-diesel'!$A21,'petroleum diesel'!$A$2:$AQ$28,COLUMN('petroleum diesel'!X$2),FALSE)/VLOOKUP('BIFUbC-petroleum-diesel'!$A21,'BIFUbC-petroleum-diesel'!$A$1:$AQ$27,COLUMN('BIFUbC-petroleum-diesel'!X$1),FALSE))</f>
        <v>1</v>
      </c>
      <c r="Y21">
        <f>IF(VLOOKUP('BIFUbC-petroleum-diesel'!$A21,'BIFUbC-petroleum-diesel'!$A$1:$AQ$27,COLUMN('BIFUbC-petroleum-diesel'!Y$1),FALSE)=0,1,VLOOKUP('BIFUbC-petroleum-diesel'!$A21,'petroleum diesel'!$A$2:$AQ$28,COLUMN('petroleum diesel'!Y$2),FALSE)/VLOOKUP('BIFUbC-petroleum-diesel'!$A21,'BIFUbC-petroleum-diesel'!$A$1:$AQ$27,COLUMN('BIFUbC-petroleum-diesel'!Y$1),FALSE))</f>
        <v>1</v>
      </c>
      <c r="Z21">
        <f>IF(VLOOKUP('BIFUbC-petroleum-diesel'!$A21,'BIFUbC-petroleum-diesel'!$A$1:$AQ$27,COLUMN('BIFUbC-petroleum-diesel'!Z$1),FALSE)=0,1,VLOOKUP('BIFUbC-petroleum-diesel'!$A21,'petroleum diesel'!$A$2:$AQ$28,COLUMN('petroleum diesel'!Z$2),FALSE)/VLOOKUP('BIFUbC-petroleum-diesel'!$A21,'BIFUbC-petroleum-diesel'!$A$1:$AQ$27,COLUMN('BIFUbC-petroleum-diesel'!Z$1),FALSE))</f>
        <v>1</v>
      </c>
      <c r="AA21">
        <f>IF(VLOOKUP('BIFUbC-petroleum-diesel'!$A21,'BIFUbC-petroleum-diesel'!$A$1:$AQ$27,COLUMN('BIFUbC-petroleum-diesel'!AA$1),FALSE)=0,1,VLOOKUP('BIFUbC-petroleum-diesel'!$A21,'petroleum diesel'!$A$2:$AQ$28,COLUMN('petroleum diesel'!AA$2),FALSE)/VLOOKUP('BIFUbC-petroleum-diesel'!$A21,'BIFUbC-petroleum-diesel'!$A$1:$AQ$27,COLUMN('BIFUbC-petroleum-diesel'!AA$1),FALSE))</f>
        <v>1</v>
      </c>
      <c r="AB21">
        <f>IF(VLOOKUP('BIFUbC-petroleum-diesel'!$A21,'BIFUbC-petroleum-diesel'!$A$1:$AQ$27,COLUMN('BIFUbC-petroleum-diesel'!AB$1),FALSE)=0,1,VLOOKUP('BIFUbC-petroleum-diesel'!$A21,'petroleum diesel'!$A$2:$AQ$28,COLUMN('petroleum diesel'!AB$2),FALSE)/VLOOKUP('BIFUbC-petroleum-diesel'!$A21,'BIFUbC-petroleum-diesel'!$A$1:$AQ$27,COLUMN('BIFUbC-petroleum-diesel'!AB$1),FALSE))</f>
        <v>1</v>
      </c>
      <c r="AC21">
        <f>IF(VLOOKUP('BIFUbC-petroleum-diesel'!$A21,'BIFUbC-petroleum-diesel'!$A$1:$AQ$27,COLUMN('BIFUbC-petroleum-diesel'!AC$1),FALSE)=0,1,VLOOKUP('BIFUbC-petroleum-diesel'!$A21,'petroleum diesel'!$A$2:$AQ$28,COLUMN('petroleum diesel'!AC$2),FALSE)/VLOOKUP('BIFUbC-petroleum-diesel'!$A21,'BIFUbC-petroleum-diesel'!$A$1:$AQ$27,COLUMN('BIFUbC-petroleum-diesel'!AC$1),FALSE))</f>
        <v>1</v>
      </c>
      <c r="AD21">
        <f>IF(VLOOKUP('BIFUbC-petroleum-diesel'!$A21,'BIFUbC-petroleum-diesel'!$A$1:$AQ$27,COLUMN('BIFUbC-petroleum-diesel'!AD$1),FALSE)=0,1,VLOOKUP('BIFUbC-petroleum-diesel'!$A21,'petroleum diesel'!$A$2:$AQ$28,COLUMN('petroleum diesel'!AD$2),FALSE)/VLOOKUP('BIFUbC-petroleum-diesel'!$A21,'BIFUbC-petroleum-diesel'!$A$1:$AQ$27,COLUMN('BIFUbC-petroleum-diesel'!AD$1),FALSE))</f>
        <v>1</v>
      </c>
      <c r="AE21">
        <f>IF(VLOOKUP('BIFUbC-petroleum-diesel'!$A21,'BIFUbC-petroleum-diesel'!$A$1:$AQ$27,COLUMN('BIFUbC-petroleum-diesel'!AE$1),FALSE)=0,1,VLOOKUP('BIFUbC-petroleum-diesel'!$A21,'petroleum diesel'!$A$2:$AQ$28,COLUMN('petroleum diesel'!AE$2),FALSE)/VLOOKUP('BIFUbC-petroleum-diesel'!$A21,'BIFUbC-petroleum-diesel'!$A$1:$AQ$27,COLUMN('BIFUbC-petroleum-diesel'!AE$1),FALSE))</f>
        <v>1</v>
      </c>
      <c r="AF21">
        <f>IF(VLOOKUP('BIFUbC-petroleum-diesel'!$A21,'BIFUbC-petroleum-diesel'!$A$1:$AQ$27,COLUMN('BIFUbC-petroleum-diesel'!AF$1),FALSE)=0,1,VLOOKUP('BIFUbC-petroleum-diesel'!$A21,'petroleum diesel'!$A$2:$AQ$28,COLUMN('petroleum diesel'!AF$2),FALSE)/VLOOKUP('BIFUbC-petroleum-diesel'!$A21,'BIFUbC-petroleum-diesel'!$A$1:$AQ$27,COLUMN('BIFUbC-petroleum-diesel'!AF$1),FALSE))</f>
        <v>1</v>
      </c>
      <c r="AG21">
        <f>IF(VLOOKUP('BIFUbC-petroleum-diesel'!$A21,'BIFUbC-petroleum-diesel'!$A$1:$AQ$27,COLUMN('BIFUbC-petroleum-diesel'!AG$1),FALSE)=0,1,VLOOKUP('BIFUbC-petroleum-diesel'!$A21,'petroleum diesel'!$A$2:$AQ$28,COLUMN('petroleum diesel'!AG$2),FALSE)/VLOOKUP('BIFUbC-petroleum-diesel'!$A21,'BIFUbC-petroleum-diesel'!$A$1:$AQ$27,COLUMN('BIFUbC-petroleum-diesel'!AG$1),FALSE))</f>
        <v>1</v>
      </c>
      <c r="AH21">
        <f>IF(VLOOKUP('BIFUbC-petroleum-diesel'!$A21,'BIFUbC-petroleum-diesel'!$A$1:$AQ$27,COLUMN('BIFUbC-petroleum-diesel'!AH$1),FALSE)=0,1,VLOOKUP('BIFUbC-petroleum-diesel'!$A21,'petroleum diesel'!$A$2:$AQ$28,COLUMN('petroleum diesel'!AH$2),FALSE)/VLOOKUP('BIFUbC-petroleum-diesel'!$A21,'BIFUbC-petroleum-diesel'!$A$1:$AQ$27,COLUMN('BIFUbC-petroleum-diesel'!AH$1),FALSE))</f>
        <v>1</v>
      </c>
      <c r="AI21">
        <f>IF(VLOOKUP('BIFUbC-petroleum-diesel'!$A21,'BIFUbC-petroleum-diesel'!$A$1:$AQ$27,COLUMN('BIFUbC-petroleum-diesel'!AI$1),FALSE)=0,1,VLOOKUP('BIFUbC-petroleum-diesel'!$A21,'petroleum diesel'!$A$2:$AQ$28,COLUMN('petroleum diesel'!AI$2),FALSE)/VLOOKUP('BIFUbC-petroleum-diesel'!$A21,'BIFUbC-petroleum-diesel'!$A$1:$AQ$27,COLUMN('BIFUbC-petroleum-diesel'!AI$1),FALSE))</f>
        <v>1</v>
      </c>
      <c r="AJ21">
        <f>IF(VLOOKUP('BIFUbC-petroleum-diesel'!$A21,'BIFUbC-petroleum-diesel'!$A$1:$AQ$27,COLUMN('BIFUbC-petroleum-diesel'!AJ$1),FALSE)=0,1,VLOOKUP('BIFUbC-petroleum-diesel'!$A21,'petroleum diesel'!$A$2:$AQ$28,COLUMN('petroleum diesel'!AJ$2),FALSE)/VLOOKUP('BIFUbC-petroleum-diesel'!$A21,'BIFUbC-petroleum-diesel'!$A$1:$AQ$27,COLUMN('BIFUbC-petroleum-diesel'!AJ$1),FALSE))</f>
        <v>1</v>
      </c>
      <c r="AK21">
        <f>IF(VLOOKUP('BIFUbC-petroleum-diesel'!$A21,'BIFUbC-petroleum-diesel'!$A$1:$AQ$27,COLUMN('BIFUbC-petroleum-diesel'!AK$1),FALSE)=0,1,VLOOKUP('BIFUbC-petroleum-diesel'!$A21,'petroleum diesel'!$A$2:$AQ$28,COLUMN('petroleum diesel'!AK$2),FALSE)/VLOOKUP('BIFUbC-petroleum-diesel'!$A21,'BIFUbC-petroleum-diesel'!$A$1:$AQ$27,COLUMN('BIFUbC-petroleum-diesel'!AK$1),FALSE))</f>
        <v>1</v>
      </c>
      <c r="AL21">
        <f>IF(VLOOKUP('BIFUbC-petroleum-diesel'!$A21,'BIFUbC-petroleum-diesel'!$A$1:$AQ$27,COLUMN('BIFUbC-petroleum-diesel'!AL$1),FALSE)=0,1,VLOOKUP('BIFUbC-petroleum-diesel'!$A21,'petroleum diesel'!$A$2:$AQ$28,COLUMN('petroleum diesel'!AL$2),FALSE)/VLOOKUP('BIFUbC-petroleum-diesel'!$A21,'BIFUbC-petroleum-diesel'!$A$1:$AQ$27,COLUMN('BIFUbC-petroleum-diesel'!AL$1),FALSE))</f>
        <v>1</v>
      </c>
      <c r="AM21">
        <f>IF(VLOOKUP('BIFUbC-petroleum-diesel'!$A21,'BIFUbC-petroleum-diesel'!$A$1:$AQ$27,COLUMN('BIFUbC-petroleum-diesel'!AM$1),FALSE)=0,1,VLOOKUP('BIFUbC-petroleum-diesel'!$A21,'petroleum diesel'!$A$2:$AQ$28,COLUMN('petroleum diesel'!AM$2),FALSE)/VLOOKUP('BIFUbC-petroleum-diesel'!$A21,'BIFUbC-petroleum-diesel'!$A$1:$AQ$27,COLUMN('BIFUbC-petroleum-diesel'!AM$1),FALSE))</f>
        <v>1</v>
      </c>
      <c r="AN21">
        <f>IF(VLOOKUP('BIFUbC-petroleum-diesel'!$A21,'BIFUbC-petroleum-diesel'!$A$1:$AQ$27,COLUMN('BIFUbC-petroleum-diesel'!AN$1),FALSE)=0,1,VLOOKUP('BIFUbC-petroleum-diesel'!$A21,'petroleum diesel'!$A$2:$AQ$28,COLUMN('petroleum diesel'!AN$2),FALSE)/VLOOKUP('BIFUbC-petroleum-diesel'!$A21,'BIFUbC-petroleum-diesel'!$A$1:$AQ$27,COLUMN('BIFUbC-petroleum-diesel'!AN$1),FALSE))</f>
        <v>1</v>
      </c>
      <c r="AO21">
        <f>IF(VLOOKUP('BIFUbC-petroleum-diesel'!$A21,'BIFUbC-petroleum-diesel'!$A$1:$AQ$27,COLUMN('BIFUbC-petroleum-diesel'!AO$1),FALSE)=0,1,VLOOKUP('BIFUbC-petroleum-diesel'!$A21,'petroleum diesel'!$A$2:$AQ$28,COLUMN('petroleum diesel'!AO$2),FALSE)/VLOOKUP('BIFUbC-petroleum-diesel'!$A21,'BIFUbC-petroleum-diesel'!$A$1:$AQ$27,COLUMN('BIFUbC-petroleum-diesel'!AO$1),FALSE))</f>
        <v>1</v>
      </c>
      <c r="AP21">
        <f>IF(VLOOKUP('BIFUbC-petroleum-diesel'!$A21,'BIFUbC-petroleum-diesel'!$A$1:$AQ$27,COLUMN('BIFUbC-petroleum-diesel'!AP$1),FALSE)=0,1,VLOOKUP('BIFUbC-petroleum-diesel'!$A21,'petroleum diesel'!$A$2:$AQ$28,COLUMN('petroleum diesel'!AP$2),FALSE)/VLOOKUP('BIFUbC-petroleum-diesel'!$A21,'BIFUbC-petroleum-diesel'!$A$1:$AQ$27,COLUMN('BIFUbC-petroleum-diesel'!AP$1),FALSE))</f>
        <v>1</v>
      </c>
      <c r="AQ21">
        <f>IF(VLOOKUP('BIFUbC-petroleum-diesel'!$A21,'BIFUbC-petroleum-diesel'!$A$1:$AQ$27,COLUMN('BIFUbC-petroleum-diesel'!AQ$1),FALSE)=0,1,VLOOKUP('BIFUbC-petroleum-diesel'!$A21,'petroleum diesel'!$A$2:$AQ$28,COLUMN('petroleum diesel'!AQ$2),FALSE)/VLOOKUP('BIFUbC-petroleum-diesel'!$A21,'BIFUbC-petroleum-diesel'!$A$1:$AQ$27,COLUMN('BIFUbC-petroleum-diesel'!AQ$1),FALSE))</f>
        <v>1</v>
      </c>
    </row>
    <row r="22" spans="1:43">
      <c r="A22" s="37" t="s">
        <v>635</v>
      </c>
      <c r="B22">
        <f>IF(VLOOKUP('BIFUbC-petroleum-diesel'!$A22,'BIFUbC-petroleum-diesel'!$A$1:$AQ$27,COLUMN('BIFUbC-petroleum-diesel'!B$1),FALSE)=0,1,VLOOKUP('BIFUbC-petroleum-diesel'!$A22,'petroleum diesel'!$A$2:$AQ$28,COLUMN('petroleum diesel'!B$2),FALSE)/VLOOKUP('BIFUbC-petroleum-diesel'!$A22,'BIFUbC-petroleum-diesel'!$A$1:$AQ$27,COLUMN('BIFUbC-petroleum-diesel'!B$1),FALSE))</f>
        <v>1</v>
      </c>
      <c r="C22">
        <f>IF(VLOOKUP('BIFUbC-petroleum-diesel'!$A22,'BIFUbC-petroleum-diesel'!$A$1:$AQ$27,COLUMN('BIFUbC-petroleum-diesel'!C$1),FALSE)=0,1,VLOOKUP('BIFUbC-petroleum-diesel'!$A22,'petroleum diesel'!$A$2:$AQ$28,COLUMN('petroleum diesel'!C$2),FALSE)/VLOOKUP('BIFUbC-petroleum-diesel'!$A22,'BIFUbC-petroleum-diesel'!$A$1:$AQ$27,COLUMN('BIFUbC-petroleum-diesel'!C$1),FALSE))</f>
        <v>1</v>
      </c>
      <c r="D22">
        <f>IF(VLOOKUP('BIFUbC-petroleum-diesel'!$A22,'BIFUbC-petroleum-diesel'!$A$1:$AQ$27,COLUMN('BIFUbC-petroleum-diesel'!D$1),FALSE)=0,1,VLOOKUP('BIFUbC-petroleum-diesel'!$A22,'petroleum diesel'!$A$2:$AQ$28,COLUMN('petroleum diesel'!D$2),FALSE)/VLOOKUP('BIFUbC-petroleum-diesel'!$A22,'BIFUbC-petroleum-diesel'!$A$1:$AQ$27,COLUMN('BIFUbC-petroleum-diesel'!D$1),FALSE))</f>
        <v>1</v>
      </c>
      <c r="E22">
        <f>IF(VLOOKUP('BIFUbC-petroleum-diesel'!$A22,'BIFUbC-petroleum-diesel'!$A$1:$AQ$27,COLUMN('BIFUbC-petroleum-diesel'!E$1),FALSE)=0,1,VLOOKUP('BIFUbC-petroleum-diesel'!$A22,'petroleum diesel'!$A$2:$AQ$28,COLUMN('petroleum diesel'!E$2),FALSE)/VLOOKUP('BIFUbC-petroleum-diesel'!$A22,'BIFUbC-petroleum-diesel'!$A$1:$AQ$27,COLUMN('BIFUbC-petroleum-diesel'!E$1),FALSE))</f>
        <v>1</v>
      </c>
      <c r="F22">
        <f>IF(VLOOKUP('BIFUbC-petroleum-diesel'!$A22,'BIFUbC-petroleum-diesel'!$A$1:$AQ$27,COLUMN('BIFUbC-petroleum-diesel'!F$1),FALSE)=0,1,VLOOKUP('BIFUbC-petroleum-diesel'!$A22,'petroleum diesel'!$A$2:$AQ$28,COLUMN('petroleum diesel'!F$2),FALSE)/VLOOKUP('BIFUbC-petroleum-diesel'!$A22,'BIFUbC-petroleum-diesel'!$A$1:$AQ$27,COLUMN('BIFUbC-petroleum-diesel'!F$1),FALSE))</f>
        <v>1</v>
      </c>
      <c r="G22">
        <f>IF(VLOOKUP('BIFUbC-petroleum-diesel'!$A22,'BIFUbC-petroleum-diesel'!$A$1:$AQ$27,COLUMN('BIFUbC-petroleum-diesel'!G$1),FALSE)=0,1,VLOOKUP('BIFUbC-petroleum-diesel'!$A22,'petroleum diesel'!$A$2:$AQ$28,COLUMN('petroleum diesel'!G$2),FALSE)/VLOOKUP('BIFUbC-petroleum-diesel'!$A22,'BIFUbC-petroleum-diesel'!$A$1:$AQ$27,COLUMN('BIFUbC-petroleum-diesel'!G$1),FALSE))</f>
        <v>1</v>
      </c>
      <c r="H22">
        <f>IF(VLOOKUP('BIFUbC-petroleum-diesel'!$A22,'BIFUbC-petroleum-diesel'!$A$1:$AQ$27,COLUMN('BIFUbC-petroleum-diesel'!H$1),FALSE)=0,1,VLOOKUP('BIFUbC-petroleum-diesel'!$A22,'petroleum diesel'!$A$2:$AQ$28,COLUMN('petroleum diesel'!H$2),FALSE)/VLOOKUP('BIFUbC-petroleum-diesel'!$A22,'BIFUbC-petroleum-diesel'!$A$1:$AQ$27,COLUMN('BIFUbC-petroleum-diesel'!H$1),FALSE))</f>
        <v>1</v>
      </c>
      <c r="I22">
        <f>IF(VLOOKUP('BIFUbC-petroleum-diesel'!$A22,'BIFUbC-petroleum-diesel'!$A$1:$AQ$27,COLUMN('BIFUbC-petroleum-diesel'!I$1),FALSE)=0,1,VLOOKUP('BIFUbC-petroleum-diesel'!$A22,'petroleum diesel'!$A$2:$AQ$28,COLUMN('petroleum diesel'!I$2),FALSE)/VLOOKUP('BIFUbC-petroleum-diesel'!$A22,'BIFUbC-petroleum-diesel'!$A$1:$AQ$27,COLUMN('BIFUbC-petroleum-diesel'!I$1),FALSE))</f>
        <v>1</v>
      </c>
      <c r="J22">
        <f>IF(VLOOKUP('BIFUbC-petroleum-diesel'!$A22,'BIFUbC-petroleum-diesel'!$A$1:$AQ$27,COLUMN('BIFUbC-petroleum-diesel'!J$1),FALSE)=0,1,VLOOKUP('BIFUbC-petroleum-diesel'!$A22,'petroleum diesel'!$A$2:$AQ$28,COLUMN('petroleum diesel'!J$2),FALSE)/VLOOKUP('BIFUbC-petroleum-diesel'!$A22,'BIFUbC-petroleum-diesel'!$A$1:$AQ$27,COLUMN('BIFUbC-petroleum-diesel'!J$1),FALSE))</f>
        <v>1</v>
      </c>
      <c r="K22">
        <f>IF(VLOOKUP('BIFUbC-petroleum-diesel'!$A22,'BIFUbC-petroleum-diesel'!$A$1:$AQ$27,COLUMN('BIFUbC-petroleum-diesel'!K$1),FALSE)=0,1,VLOOKUP('BIFUbC-petroleum-diesel'!$A22,'petroleum diesel'!$A$2:$AQ$28,COLUMN('petroleum diesel'!K$2),FALSE)/VLOOKUP('BIFUbC-petroleum-diesel'!$A22,'BIFUbC-petroleum-diesel'!$A$1:$AQ$27,COLUMN('BIFUbC-petroleum-diesel'!K$1),FALSE))</f>
        <v>1</v>
      </c>
      <c r="L22">
        <f>IF(VLOOKUP('BIFUbC-petroleum-diesel'!$A22,'BIFUbC-petroleum-diesel'!$A$1:$AQ$27,COLUMN('BIFUbC-petroleum-diesel'!L$1),FALSE)=0,1,VLOOKUP('BIFUbC-petroleum-diesel'!$A22,'petroleum diesel'!$A$2:$AQ$28,COLUMN('petroleum diesel'!L$2),FALSE)/VLOOKUP('BIFUbC-petroleum-diesel'!$A22,'BIFUbC-petroleum-diesel'!$A$1:$AQ$27,COLUMN('BIFUbC-petroleum-diesel'!L$1),FALSE))</f>
        <v>1</v>
      </c>
      <c r="M22">
        <f>IF(VLOOKUP('BIFUbC-petroleum-diesel'!$A22,'BIFUbC-petroleum-diesel'!$A$1:$AQ$27,COLUMN('BIFUbC-petroleum-diesel'!M$1),FALSE)=0,1,VLOOKUP('BIFUbC-petroleum-diesel'!$A22,'petroleum diesel'!$A$2:$AQ$28,COLUMN('petroleum diesel'!M$2),FALSE)/VLOOKUP('BIFUbC-petroleum-diesel'!$A22,'BIFUbC-petroleum-diesel'!$A$1:$AQ$27,COLUMN('BIFUbC-petroleum-diesel'!M$1),FALSE))</f>
        <v>1</v>
      </c>
      <c r="N22">
        <f>IF(VLOOKUP('BIFUbC-petroleum-diesel'!$A22,'BIFUbC-petroleum-diesel'!$A$1:$AQ$27,COLUMN('BIFUbC-petroleum-diesel'!N$1),FALSE)=0,1,VLOOKUP('BIFUbC-petroleum-diesel'!$A22,'petroleum diesel'!$A$2:$AQ$28,COLUMN('petroleum diesel'!N$2),FALSE)/VLOOKUP('BIFUbC-petroleum-diesel'!$A22,'BIFUbC-petroleum-diesel'!$A$1:$AQ$27,COLUMN('BIFUbC-petroleum-diesel'!N$1),FALSE))</f>
        <v>1</v>
      </c>
      <c r="O22">
        <f>IF(VLOOKUP('BIFUbC-petroleum-diesel'!$A22,'BIFUbC-petroleum-diesel'!$A$1:$AQ$27,COLUMN('BIFUbC-petroleum-diesel'!O$1),FALSE)=0,1,VLOOKUP('BIFUbC-petroleum-diesel'!$A22,'petroleum diesel'!$A$2:$AQ$28,COLUMN('petroleum diesel'!O$2),FALSE)/VLOOKUP('BIFUbC-petroleum-diesel'!$A22,'BIFUbC-petroleum-diesel'!$A$1:$AQ$27,COLUMN('BIFUbC-petroleum-diesel'!O$1),FALSE))</f>
        <v>1</v>
      </c>
      <c r="P22">
        <f>IF(VLOOKUP('BIFUbC-petroleum-diesel'!$A22,'BIFUbC-petroleum-diesel'!$A$1:$AQ$27,COLUMN('BIFUbC-petroleum-diesel'!P$1),FALSE)=0,1,VLOOKUP('BIFUbC-petroleum-diesel'!$A22,'petroleum diesel'!$A$2:$AQ$28,COLUMN('petroleum diesel'!P$2),FALSE)/VLOOKUP('BIFUbC-petroleum-diesel'!$A22,'BIFUbC-petroleum-diesel'!$A$1:$AQ$27,COLUMN('BIFUbC-petroleum-diesel'!P$1),FALSE))</f>
        <v>1</v>
      </c>
      <c r="Q22">
        <f>IF(VLOOKUP('BIFUbC-petroleum-diesel'!$A22,'BIFUbC-petroleum-diesel'!$A$1:$AQ$27,COLUMN('BIFUbC-petroleum-diesel'!Q$1),FALSE)=0,1,VLOOKUP('BIFUbC-petroleum-diesel'!$A22,'petroleum diesel'!$A$2:$AQ$28,COLUMN('petroleum diesel'!Q$2),FALSE)/VLOOKUP('BIFUbC-petroleum-diesel'!$A22,'BIFUbC-petroleum-diesel'!$A$1:$AQ$27,COLUMN('BIFUbC-petroleum-diesel'!Q$1),FALSE))</f>
        <v>1</v>
      </c>
      <c r="R22">
        <f>IF(VLOOKUP('BIFUbC-petroleum-diesel'!$A22,'BIFUbC-petroleum-diesel'!$A$1:$AQ$27,COLUMN('BIFUbC-petroleum-diesel'!R$1),FALSE)=0,1,VLOOKUP('BIFUbC-petroleum-diesel'!$A22,'petroleum diesel'!$A$2:$AQ$28,COLUMN('petroleum diesel'!R$2),FALSE)/VLOOKUP('BIFUbC-petroleum-diesel'!$A22,'BIFUbC-petroleum-diesel'!$A$1:$AQ$27,COLUMN('BIFUbC-petroleum-diesel'!R$1),FALSE))</f>
        <v>1</v>
      </c>
      <c r="S22">
        <f>IF(VLOOKUP('BIFUbC-petroleum-diesel'!$A22,'BIFUbC-petroleum-diesel'!$A$1:$AQ$27,COLUMN('BIFUbC-petroleum-diesel'!S$1),FALSE)=0,1,VLOOKUP('BIFUbC-petroleum-diesel'!$A22,'petroleum diesel'!$A$2:$AQ$28,COLUMN('petroleum diesel'!S$2),FALSE)/VLOOKUP('BIFUbC-petroleum-diesel'!$A22,'BIFUbC-petroleum-diesel'!$A$1:$AQ$27,COLUMN('BIFUbC-petroleum-diesel'!S$1),FALSE))</f>
        <v>1</v>
      </c>
      <c r="T22">
        <f>IF(VLOOKUP('BIFUbC-petroleum-diesel'!$A22,'BIFUbC-petroleum-diesel'!$A$1:$AQ$27,COLUMN('BIFUbC-petroleum-diesel'!T$1),FALSE)=0,1,VLOOKUP('BIFUbC-petroleum-diesel'!$A22,'petroleum diesel'!$A$2:$AQ$28,COLUMN('petroleum diesel'!T$2),FALSE)/VLOOKUP('BIFUbC-petroleum-diesel'!$A22,'BIFUbC-petroleum-diesel'!$A$1:$AQ$27,COLUMN('BIFUbC-petroleum-diesel'!T$1),FALSE))</f>
        <v>1</v>
      </c>
      <c r="U22">
        <f>IF(VLOOKUP('BIFUbC-petroleum-diesel'!$A22,'BIFUbC-petroleum-diesel'!$A$1:$AQ$27,COLUMN('BIFUbC-petroleum-diesel'!U$1),FALSE)=0,1,VLOOKUP('BIFUbC-petroleum-diesel'!$A22,'petroleum diesel'!$A$2:$AQ$28,COLUMN('petroleum diesel'!U$2),FALSE)/VLOOKUP('BIFUbC-petroleum-diesel'!$A22,'BIFUbC-petroleum-diesel'!$A$1:$AQ$27,COLUMN('BIFUbC-petroleum-diesel'!U$1),FALSE))</f>
        <v>1</v>
      </c>
      <c r="V22">
        <f>IF(VLOOKUP('BIFUbC-petroleum-diesel'!$A22,'BIFUbC-petroleum-diesel'!$A$1:$AQ$27,COLUMN('BIFUbC-petroleum-diesel'!V$1),FALSE)=0,1,VLOOKUP('BIFUbC-petroleum-diesel'!$A22,'petroleum diesel'!$A$2:$AQ$28,COLUMN('petroleum diesel'!V$2),FALSE)/VLOOKUP('BIFUbC-petroleum-diesel'!$A22,'BIFUbC-petroleum-diesel'!$A$1:$AQ$27,COLUMN('BIFUbC-petroleum-diesel'!V$1),FALSE))</f>
        <v>1</v>
      </c>
      <c r="W22">
        <f>IF(VLOOKUP('BIFUbC-petroleum-diesel'!$A22,'BIFUbC-petroleum-diesel'!$A$1:$AQ$27,COLUMN('BIFUbC-petroleum-diesel'!W$1),FALSE)=0,1,VLOOKUP('BIFUbC-petroleum-diesel'!$A22,'petroleum diesel'!$A$2:$AQ$28,COLUMN('petroleum diesel'!W$2),FALSE)/VLOOKUP('BIFUbC-petroleum-diesel'!$A22,'BIFUbC-petroleum-diesel'!$A$1:$AQ$27,COLUMN('BIFUbC-petroleum-diesel'!W$1),FALSE))</f>
        <v>1</v>
      </c>
      <c r="X22">
        <f>IF(VLOOKUP('BIFUbC-petroleum-diesel'!$A22,'BIFUbC-petroleum-diesel'!$A$1:$AQ$27,COLUMN('BIFUbC-petroleum-diesel'!X$1),FALSE)=0,1,VLOOKUP('BIFUbC-petroleum-diesel'!$A22,'petroleum diesel'!$A$2:$AQ$28,COLUMN('petroleum diesel'!X$2),FALSE)/VLOOKUP('BIFUbC-petroleum-diesel'!$A22,'BIFUbC-petroleum-diesel'!$A$1:$AQ$27,COLUMN('BIFUbC-petroleum-diesel'!X$1),FALSE))</f>
        <v>1</v>
      </c>
      <c r="Y22">
        <f>IF(VLOOKUP('BIFUbC-petroleum-diesel'!$A22,'BIFUbC-petroleum-diesel'!$A$1:$AQ$27,COLUMN('BIFUbC-petroleum-diesel'!Y$1),FALSE)=0,1,VLOOKUP('BIFUbC-petroleum-diesel'!$A22,'petroleum diesel'!$A$2:$AQ$28,COLUMN('petroleum diesel'!Y$2),FALSE)/VLOOKUP('BIFUbC-petroleum-diesel'!$A22,'BIFUbC-petroleum-diesel'!$A$1:$AQ$27,COLUMN('BIFUbC-petroleum-diesel'!Y$1),FALSE))</f>
        <v>1</v>
      </c>
      <c r="Z22">
        <f>IF(VLOOKUP('BIFUbC-petroleum-diesel'!$A22,'BIFUbC-petroleum-diesel'!$A$1:$AQ$27,COLUMN('BIFUbC-petroleum-diesel'!Z$1),FALSE)=0,1,VLOOKUP('BIFUbC-petroleum-diesel'!$A22,'petroleum diesel'!$A$2:$AQ$28,COLUMN('petroleum diesel'!Z$2),FALSE)/VLOOKUP('BIFUbC-petroleum-diesel'!$A22,'BIFUbC-petroleum-diesel'!$A$1:$AQ$27,COLUMN('BIFUbC-petroleum-diesel'!Z$1),FALSE))</f>
        <v>1</v>
      </c>
      <c r="AA22">
        <f>IF(VLOOKUP('BIFUbC-petroleum-diesel'!$A22,'BIFUbC-petroleum-diesel'!$A$1:$AQ$27,COLUMN('BIFUbC-petroleum-diesel'!AA$1),FALSE)=0,1,VLOOKUP('BIFUbC-petroleum-diesel'!$A22,'petroleum diesel'!$A$2:$AQ$28,COLUMN('petroleum diesel'!AA$2),FALSE)/VLOOKUP('BIFUbC-petroleum-diesel'!$A22,'BIFUbC-petroleum-diesel'!$A$1:$AQ$27,COLUMN('BIFUbC-petroleum-diesel'!AA$1),FALSE))</f>
        <v>1</v>
      </c>
      <c r="AB22">
        <f>IF(VLOOKUP('BIFUbC-petroleum-diesel'!$A22,'BIFUbC-petroleum-diesel'!$A$1:$AQ$27,COLUMN('BIFUbC-petroleum-diesel'!AB$1),FALSE)=0,1,VLOOKUP('BIFUbC-petroleum-diesel'!$A22,'petroleum diesel'!$A$2:$AQ$28,COLUMN('petroleum diesel'!AB$2),FALSE)/VLOOKUP('BIFUbC-petroleum-diesel'!$A22,'BIFUbC-petroleum-diesel'!$A$1:$AQ$27,COLUMN('BIFUbC-petroleum-diesel'!AB$1),FALSE))</f>
        <v>1</v>
      </c>
      <c r="AC22">
        <f>IF(VLOOKUP('BIFUbC-petroleum-diesel'!$A22,'BIFUbC-petroleum-diesel'!$A$1:$AQ$27,COLUMN('BIFUbC-petroleum-diesel'!AC$1),FALSE)=0,1,VLOOKUP('BIFUbC-petroleum-diesel'!$A22,'petroleum diesel'!$A$2:$AQ$28,COLUMN('petroleum diesel'!AC$2),FALSE)/VLOOKUP('BIFUbC-petroleum-diesel'!$A22,'BIFUbC-petroleum-diesel'!$A$1:$AQ$27,COLUMN('BIFUbC-petroleum-diesel'!AC$1),FALSE))</f>
        <v>1</v>
      </c>
      <c r="AD22">
        <f>IF(VLOOKUP('BIFUbC-petroleum-diesel'!$A22,'BIFUbC-petroleum-diesel'!$A$1:$AQ$27,COLUMN('BIFUbC-petroleum-diesel'!AD$1),FALSE)=0,1,VLOOKUP('BIFUbC-petroleum-diesel'!$A22,'petroleum diesel'!$A$2:$AQ$28,COLUMN('petroleum diesel'!AD$2),FALSE)/VLOOKUP('BIFUbC-petroleum-diesel'!$A22,'BIFUbC-petroleum-diesel'!$A$1:$AQ$27,COLUMN('BIFUbC-petroleum-diesel'!AD$1),FALSE))</f>
        <v>1</v>
      </c>
      <c r="AE22">
        <f>IF(VLOOKUP('BIFUbC-petroleum-diesel'!$A22,'BIFUbC-petroleum-diesel'!$A$1:$AQ$27,COLUMN('BIFUbC-petroleum-diesel'!AE$1),FALSE)=0,1,VLOOKUP('BIFUbC-petroleum-diesel'!$A22,'petroleum diesel'!$A$2:$AQ$28,COLUMN('petroleum diesel'!AE$2),FALSE)/VLOOKUP('BIFUbC-petroleum-diesel'!$A22,'BIFUbC-petroleum-diesel'!$A$1:$AQ$27,COLUMN('BIFUbC-petroleum-diesel'!AE$1),FALSE))</f>
        <v>1</v>
      </c>
      <c r="AF22">
        <f>IF(VLOOKUP('BIFUbC-petroleum-diesel'!$A22,'BIFUbC-petroleum-diesel'!$A$1:$AQ$27,COLUMN('BIFUbC-petroleum-diesel'!AF$1),FALSE)=0,1,VLOOKUP('BIFUbC-petroleum-diesel'!$A22,'petroleum diesel'!$A$2:$AQ$28,COLUMN('petroleum diesel'!AF$2),FALSE)/VLOOKUP('BIFUbC-petroleum-diesel'!$A22,'BIFUbC-petroleum-diesel'!$A$1:$AQ$27,COLUMN('BIFUbC-petroleum-diesel'!AF$1),FALSE))</f>
        <v>1</v>
      </c>
      <c r="AG22">
        <f>IF(VLOOKUP('BIFUbC-petroleum-diesel'!$A22,'BIFUbC-petroleum-diesel'!$A$1:$AQ$27,COLUMN('BIFUbC-petroleum-diesel'!AG$1),FALSE)=0,1,VLOOKUP('BIFUbC-petroleum-diesel'!$A22,'petroleum diesel'!$A$2:$AQ$28,COLUMN('petroleum diesel'!AG$2),FALSE)/VLOOKUP('BIFUbC-petroleum-diesel'!$A22,'BIFUbC-petroleum-diesel'!$A$1:$AQ$27,COLUMN('BIFUbC-petroleum-diesel'!AG$1),FALSE))</f>
        <v>1</v>
      </c>
      <c r="AH22">
        <f>IF(VLOOKUP('BIFUbC-petroleum-diesel'!$A22,'BIFUbC-petroleum-diesel'!$A$1:$AQ$27,COLUMN('BIFUbC-petroleum-diesel'!AH$1),FALSE)=0,1,VLOOKUP('BIFUbC-petroleum-diesel'!$A22,'petroleum diesel'!$A$2:$AQ$28,COLUMN('petroleum diesel'!AH$2),FALSE)/VLOOKUP('BIFUbC-petroleum-diesel'!$A22,'BIFUbC-petroleum-diesel'!$A$1:$AQ$27,COLUMN('BIFUbC-petroleum-diesel'!AH$1),FALSE))</f>
        <v>1</v>
      </c>
      <c r="AI22">
        <f>IF(VLOOKUP('BIFUbC-petroleum-diesel'!$A22,'BIFUbC-petroleum-diesel'!$A$1:$AQ$27,COLUMN('BIFUbC-petroleum-diesel'!AI$1),FALSE)=0,1,VLOOKUP('BIFUbC-petroleum-diesel'!$A22,'petroleum diesel'!$A$2:$AQ$28,COLUMN('petroleum diesel'!AI$2),FALSE)/VLOOKUP('BIFUbC-petroleum-diesel'!$A22,'BIFUbC-petroleum-diesel'!$A$1:$AQ$27,COLUMN('BIFUbC-petroleum-diesel'!AI$1),FALSE))</f>
        <v>1</v>
      </c>
      <c r="AJ22">
        <f>IF(VLOOKUP('BIFUbC-petroleum-diesel'!$A22,'BIFUbC-petroleum-diesel'!$A$1:$AQ$27,COLUMN('BIFUbC-petroleum-diesel'!AJ$1),FALSE)=0,1,VLOOKUP('BIFUbC-petroleum-diesel'!$A22,'petroleum diesel'!$A$2:$AQ$28,COLUMN('petroleum diesel'!AJ$2),FALSE)/VLOOKUP('BIFUbC-petroleum-diesel'!$A22,'BIFUbC-petroleum-diesel'!$A$1:$AQ$27,COLUMN('BIFUbC-petroleum-diesel'!AJ$1),FALSE))</f>
        <v>1</v>
      </c>
      <c r="AK22">
        <f>IF(VLOOKUP('BIFUbC-petroleum-diesel'!$A22,'BIFUbC-petroleum-diesel'!$A$1:$AQ$27,COLUMN('BIFUbC-petroleum-diesel'!AK$1),FALSE)=0,1,VLOOKUP('BIFUbC-petroleum-diesel'!$A22,'petroleum diesel'!$A$2:$AQ$28,COLUMN('petroleum diesel'!AK$2),FALSE)/VLOOKUP('BIFUbC-petroleum-diesel'!$A22,'BIFUbC-petroleum-diesel'!$A$1:$AQ$27,COLUMN('BIFUbC-petroleum-diesel'!AK$1),FALSE))</f>
        <v>1</v>
      </c>
      <c r="AL22">
        <f>IF(VLOOKUP('BIFUbC-petroleum-diesel'!$A22,'BIFUbC-petroleum-diesel'!$A$1:$AQ$27,COLUMN('BIFUbC-petroleum-diesel'!AL$1),FALSE)=0,1,VLOOKUP('BIFUbC-petroleum-diesel'!$A22,'petroleum diesel'!$A$2:$AQ$28,COLUMN('petroleum diesel'!AL$2),FALSE)/VLOOKUP('BIFUbC-petroleum-diesel'!$A22,'BIFUbC-petroleum-diesel'!$A$1:$AQ$27,COLUMN('BIFUbC-petroleum-diesel'!AL$1),FALSE))</f>
        <v>1</v>
      </c>
      <c r="AM22">
        <f>IF(VLOOKUP('BIFUbC-petroleum-diesel'!$A22,'BIFUbC-petroleum-diesel'!$A$1:$AQ$27,COLUMN('BIFUbC-petroleum-diesel'!AM$1),FALSE)=0,1,VLOOKUP('BIFUbC-petroleum-diesel'!$A22,'petroleum diesel'!$A$2:$AQ$28,COLUMN('petroleum diesel'!AM$2),FALSE)/VLOOKUP('BIFUbC-petroleum-diesel'!$A22,'BIFUbC-petroleum-diesel'!$A$1:$AQ$27,COLUMN('BIFUbC-petroleum-diesel'!AM$1),FALSE))</f>
        <v>1</v>
      </c>
      <c r="AN22">
        <f>IF(VLOOKUP('BIFUbC-petroleum-diesel'!$A22,'BIFUbC-petroleum-diesel'!$A$1:$AQ$27,COLUMN('BIFUbC-petroleum-diesel'!AN$1),FALSE)=0,1,VLOOKUP('BIFUbC-petroleum-diesel'!$A22,'petroleum diesel'!$A$2:$AQ$28,COLUMN('petroleum diesel'!AN$2),FALSE)/VLOOKUP('BIFUbC-petroleum-diesel'!$A22,'BIFUbC-petroleum-diesel'!$A$1:$AQ$27,COLUMN('BIFUbC-petroleum-diesel'!AN$1),FALSE))</f>
        <v>1</v>
      </c>
      <c r="AO22">
        <f>IF(VLOOKUP('BIFUbC-petroleum-diesel'!$A22,'BIFUbC-petroleum-diesel'!$A$1:$AQ$27,COLUMN('BIFUbC-petroleum-diesel'!AO$1),FALSE)=0,1,VLOOKUP('BIFUbC-petroleum-diesel'!$A22,'petroleum diesel'!$A$2:$AQ$28,COLUMN('petroleum diesel'!AO$2),FALSE)/VLOOKUP('BIFUbC-petroleum-diesel'!$A22,'BIFUbC-petroleum-diesel'!$A$1:$AQ$27,COLUMN('BIFUbC-petroleum-diesel'!AO$1),FALSE))</f>
        <v>1</v>
      </c>
      <c r="AP22">
        <f>IF(VLOOKUP('BIFUbC-petroleum-diesel'!$A22,'BIFUbC-petroleum-diesel'!$A$1:$AQ$27,COLUMN('BIFUbC-petroleum-diesel'!AP$1),FALSE)=0,1,VLOOKUP('BIFUbC-petroleum-diesel'!$A22,'petroleum diesel'!$A$2:$AQ$28,COLUMN('petroleum diesel'!AP$2),FALSE)/VLOOKUP('BIFUbC-petroleum-diesel'!$A22,'BIFUbC-petroleum-diesel'!$A$1:$AQ$27,COLUMN('BIFUbC-petroleum-diesel'!AP$1),FALSE))</f>
        <v>1</v>
      </c>
      <c r="AQ22">
        <f>IF(VLOOKUP('BIFUbC-petroleum-diesel'!$A22,'BIFUbC-petroleum-diesel'!$A$1:$AQ$27,COLUMN('BIFUbC-petroleum-diesel'!AQ$1),FALSE)=0,1,VLOOKUP('BIFUbC-petroleum-diesel'!$A22,'petroleum diesel'!$A$2:$AQ$28,COLUMN('petroleum diesel'!AQ$2),FALSE)/VLOOKUP('BIFUbC-petroleum-diesel'!$A22,'BIFUbC-petroleum-diesel'!$A$1:$AQ$27,COLUMN('BIFUbC-petroleum-diesel'!AQ$1),FALSE))</f>
        <v>1</v>
      </c>
    </row>
    <row r="23" spans="1:43">
      <c r="A23" s="37" t="s">
        <v>636</v>
      </c>
      <c r="B23">
        <f>IF(VLOOKUP('BIFUbC-petroleum-diesel'!$A23,'BIFUbC-petroleum-diesel'!$A$1:$AQ$27,COLUMN('BIFUbC-petroleum-diesel'!B$1),FALSE)=0,1,VLOOKUP('BIFUbC-petroleum-diesel'!$A23,'petroleum diesel'!$A$2:$AQ$28,COLUMN('petroleum diesel'!B$2),FALSE)/VLOOKUP('BIFUbC-petroleum-diesel'!$A23,'BIFUbC-petroleum-diesel'!$A$1:$AQ$27,COLUMN('BIFUbC-petroleum-diesel'!B$1),FALSE))</f>
        <v>1</v>
      </c>
      <c r="C23">
        <f>IF(VLOOKUP('BIFUbC-petroleum-diesel'!$A23,'BIFUbC-petroleum-diesel'!$A$1:$AQ$27,COLUMN('BIFUbC-petroleum-diesel'!C$1),FALSE)=0,1,VLOOKUP('BIFUbC-petroleum-diesel'!$A23,'petroleum diesel'!$A$2:$AQ$28,COLUMN('petroleum diesel'!C$2),FALSE)/VLOOKUP('BIFUbC-petroleum-diesel'!$A23,'BIFUbC-petroleum-diesel'!$A$1:$AQ$27,COLUMN('BIFUbC-petroleum-diesel'!C$1),FALSE))</f>
        <v>1</v>
      </c>
      <c r="D23">
        <f>IF(VLOOKUP('BIFUbC-petroleum-diesel'!$A23,'BIFUbC-petroleum-diesel'!$A$1:$AQ$27,COLUMN('BIFUbC-petroleum-diesel'!D$1),FALSE)=0,1,VLOOKUP('BIFUbC-petroleum-diesel'!$A23,'petroleum diesel'!$A$2:$AQ$28,COLUMN('petroleum diesel'!D$2),FALSE)/VLOOKUP('BIFUbC-petroleum-diesel'!$A23,'BIFUbC-petroleum-diesel'!$A$1:$AQ$27,COLUMN('BIFUbC-petroleum-diesel'!D$1),FALSE))</f>
        <v>1</v>
      </c>
      <c r="E23">
        <f>IF(VLOOKUP('BIFUbC-petroleum-diesel'!$A23,'BIFUbC-petroleum-diesel'!$A$1:$AQ$27,COLUMN('BIFUbC-petroleum-diesel'!E$1),FALSE)=0,1,VLOOKUP('BIFUbC-petroleum-diesel'!$A23,'petroleum diesel'!$A$2:$AQ$28,COLUMN('petroleum diesel'!E$2),FALSE)/VLOOKUP('BIFUbC-petroleum-diesel'!$A23,'BIFUbC-petroleum-diesel'!$A$1:$AQ$27,COLUMN('BIFUbC-petroleum-diesel'!E$1),FALSE))</f>
        <v>1</v>
      </c>
      <c r="F23">
        <f>IF(VLOOKUP('BIFUbC-petroleum-diesel'!$A23,'BIFUbC-petroleum-diesel'!$A$1:$AQ$27,COLUMN('BIFUbC-petroleum-diesel'!F$1),FALSE)=0,1,VLOOKUP('BIFUbC-petroleum-diesel'!$A23,'petroleum diesel'!$A$2:$AQ$28,COLUMN('petroleum diesel'!F$2),FALSE)/VLOOKUP('BIFUbC-petroleum-diesel'!$A23,'BIFUbC-petroleum-diesel'!$A$1:$AQ$27,COLUMN('BIFUbC-petroleum-diesel'!F$1),FALSE))</f>
        <v>1</v>
      </c>
      <c r="G23">
        <f>IF(VLOOKUP('BIFUbC-petroleum-diesel'!$A23,'BIFUbC-petroleum-diesel'!$A$1:$AQ$27,COLUMN('BIFUbC-petroleum-diesel'!G$1),FALSE)=0,1,VLOOKUP('BIFUbC-petroleum-diesel'!$A23,'petroleum diesel'!$A$2:$AQ$28,COLUMN('petroleum diesel'!G$2),FALSE)/VLOOKUP('BIFUbC-petroleum-diesel'!$A23,'BIFUbC-petroleum-diesel'!$A$1:$AQ$27,COLUMN('BIFUbC-petroleum-diesel'!G$1),FALSE))</f>
        <v>1</v>
      </c>
      <c r="H23">
        <f>IF(VLOOKUP('BIFUbC-petroleum-diesel'!$A23,'BIFUbC-petroleum-diesel'!$A$1:$AQ$27,COLUMN('BIFUbC-petroleum-diesel'!H$1),FALSE)=0,1,VLOOKUP('BIFUbC-petroleum-diesel'!$A23,'petroleum diesel'!$A$2:$AQ$28,COLUMN('petroleum diesel'!H$2),FALSE)/VLOOKUP('BIFUbC-petroleum-diesel'!$A23,'BIFUbC-petroleum-diesel'!$A$1:$AQ$27,COLUMN('BIFUbC-petroleum-diesel'!H$1),FALSE))</f>
        <v>1</v>
      </c>
      <c r="I23">
        <f>IF(VLOOKUP('BIFUbC-petroleum-diesel'!$A23,'BIFUbC-petroleum-diesel'!$A$1:$AQ$27,COLUMN('BIFUbC-petroleum-diesel'!I$1),FALSE)=0,1,VLOOKUP('BIFUbC-petroleum-diesel'!$A23,'petroleum diesel'!$A$2:$AQ$28,COLUMN('petroleum diesel'!I$2),FALSE)/VLOOKUP('BIFUbC-petroleum-diesel'!$A23,'BIFUbC-petroleum-diesel'!$A$1:$AQ$27,COLUMN('BIFUbC-petroleum-diesel'!I$1),FALSE))</f>
        <v>1</v>
      </c>
      <c r="J23">
        <f>IF(VLOOKUP('BIFUbC-petroleum-diesel'!$A23,'BIFUbC-petroleum-diesel'!$A$1:$AQ$27,COLUMN('BIFUbC-petroleum-diesel'!J$1),FALSE)=0,1,VLOOKUP('BIFUbC-petroleum-diesel'!$A23,'petroleum diesel'!$A$2:$AQ$28,COLUMN('petroleum diesel'!J$2),FALSE)/VLOOKUP('BIFUbC-petroleum-diesel'!$A23,'BIFUbC-petroleum-diesel'!$A$1:$AQ$27,COLUMN('BIFUbC-petroleum-diesel'!J$1),FALSE))</f>
        <v>1</v>
      </c>
      <c r="K23">
        <f>IF(VLOOKUP('BIFUbC-petroleum-diesel'!$A23,'BIFUbC-petroleum-diesel'!$A$1:$AQ$27,COLUMN('BIFUbC-petroleum-diesel'!K$1),FALSE)=0,1,VLOOKUP('BIFUbC-petroleum-diesel'!$A23,'petroleum diesel'!$A$2:$AQ$28,COLUMN('petroleum diesel'!K$2),FALSE)/VLOOKUP('BIFUbC-petroleum-diesel'!$A23,'BIFUbC-petroleum-diesel'!$A$1:$AQ$27,COLUMN('BIFUbC-petroleum-diesel'!K$1),FALSE))</f>
        <v>1</v>
      </c>
      <c r="L23">
        <f>IF(VLOOKUP('BIFUbC-petroleum-diesel'!$A23,'BIFUbC-petroleum-diesel'!$A$1:$AQ$27,COLUMN('BIFUbC-petroleum-diesel'!L$1),FALSE)=0,1,VLOOKUP('BIFUbC-petroleum-diesel'!$A23,'petroleum diesel'!$A$2:$AQ$28,COLUMN('petroleum diesel'!L$2),FALSE)/VLOOKUP('BIFUbC-petroleum-diesel'!$A23,'BIFUbC-petroleum-diesel'!$A$1:$AQ$27,COLUMN('BIFUbC-petroleum-diesel'!L$1),FALSE))</f>
        <v>1</v>
      </c>
      <c r="M23">
        <f>IF(VLOOKUP('BIFUbC-petroleum-diesel'!$A23,'BIFUbC-petroleum-diesel'!$A$1:$AQ$27,COLUMN('BIFUbC-petroleum-diesel'!M$1),FALSE)=0,1,VLOOKUP('BIFUbC-petroleum-diesel'!$A23,'petroleum diesel'!$A$2:$AQ$28,COLUMN('petroleum diesel'!M$2),FALSE)/VLOOKUP('BIFUbC-petroleum-diesel'!$A23,'BIFUbC-petroleum-diesel'!$A$1:$AQ$27,COLUMN('BIFUbC-petroleum-diesel'!M$1),FALSE))</f>
        <v>1</v>
      </c>
      <c r="N23">
        <f>IF(VLOOKUP('BIFUbC-petroleum-diesel'!$A23,'BIFUbC-petroleum-diesel'!$A$1:$AQ$27,COLUMN('BIFUbC-petroleum-diesel'!N$1),FALSE)=0,1,VLOOKUP('BIFUbC-petroleum-diesel'!$A23,'petroleum diesel'!$A$2:$AQ$28,COLUMN('petroleum diesel'!N$2),FALSE)/VLOOKUP('BIFUbC-petroleum-diesel'!$A23,'BIFUbC-petroleum-diesel'!$A$1:$AQ$27,COLUMN('BIFUbC-petroleum-diesel'!N$1),FALSE))</f>
        <v>1</v>
      </c>
      <c r="O23">
        <f>IF(VLOOKUP('BIFUbC-petroleum-diesel'!$A23,'BIFUbC-petroleum-diesel'!$A$1:$AQ$27,COLUMN('BIFUbC-petroleum-diesel'!O$1),FALSE)=0,1,VLOOKUP('BIFUbC-petroleum-diesel'!$A23,'petroleum diesel'!$A$2:$AQ$28,COLUMN('petroleum diesel'!O$2),FALSE)/VLOOKUP('BIFUbC-petroleum-diesel'!$A23,'BIFUbC-petroleum-diesel'!$A$1:$AQ$27,COLUMN('BIFUbC-petroleum-diesel'!O$1),FALSE))</f>
        <v>1</v>
      </c>
      <c r="P23">
        <f>IF(VLOOKUP('BIFUbC-petroleum-diesel'!$A23,'BIFUbC-petroleum-diesel'!$A$1:$AQ$27,COLUMN('BIFUbC-petroleum-diesel'!P$1),FALSE)=0,1,VLOOKUP('BIFUbC-petroleum-diesel'!$A23,'petroleum diesel'!$A$2:$AQ$28,COLUMN('petroleum diesel'!P$2),FALSE)/VLOOKUP('BIFUbC-petroleum-diesel'!$A23,'BIFUbC-petroleum-diesel'!$A$1:$AQ$27,COLUMN('BIFUbC-petroleum-diesel'!P$1),FALSE))</f>
        <v>1</v>
      </c>
      <c r="Q23">
        <f>IF(VLOOKUP('BIFUbC-petroleum-diesel'!$A23,'BIFUbC-petroleum-diesel'!$A$1:$AQ$27,COLUMN('BIFUbC-petroleum-diesel'!Q$1),FALSE)=0,1,VLOOKUP('BIFUbC-petroleum-diesel'!$A23,'petroleum diesel'!$A$2:$AQ$28,COLUMN('petroleum diesel'!Q$2),FALSE)/VLOOKUP('BIFUbC-petroleum-diesel'!$A23,'BIFUbC-petroleum-diesel'!$A$1:$AQ$27,COLUMN('BIFUbC-petroleum-diesel'!Q$1),FALSE))</f>
        <v>1</v>
      </c>
      <c r="R23">
        <f>IF(VLOOKUP('BIFUbC-petroleum-diesel'!$A23,'BIFUbC-petroleum-diesel'!$A$1:$AQ$27,COLUMN('BIFUbC-petroleum-diesel'!R$1),FALSE)=0,1,VLOOKUP('BIFUbC-petroleum-diesel'!$A23,'petroleum diesel'!$A$2:$AQ$28,COLUMN('petroleum diesel'!R$2),FALSE)/VLOOKUP('BIFUbC-petroleum-diesel'!$A23,'BIFUbC-petroleum-diesel'!$A$1:$AQ$27,COLUMN('BIFUbC-petroleum-diesel'!R$1),FALSE))</f>
        <v>1</v>
      </c>
      <c r="S23">
        <f>IF(VLOOKUP('BIFUbC-petroleum-diesel'!$A23,'BIFUbC-petroleum-diesel'!$A$1:$AQ$27,COLUMN('BIFUbC-petroleum-diesel'!S$1),FALSE)=0,1,VLOOKUP('BIFUbC-petroleum-diesel'!$A23,'petroleum diesel'!$A$2:$AQ$28,COLUMN('petroleum diesel'!S$2),FALSE)/VLOOKUP('BIFUbC-petroleum-diesel'!$A23,'BIFUbC-petroleum-diesel'!$A$1:$AQ$27,COLUMN('BIFUbC-petroleum-diesel'!S$1),FALSE))</f>
        <v>1</v>
      </c>
      <c r="T23">
        <f>IF(VLOOKUP('BIFUbC-petroleum-diesel'!$A23,'BIFUbC-petroleum-diesel'!$A$1:$AQ$27,COLUMN('BIFUbC-petroleum-diesel'!T$1),FALSE)=0,1,VLOOKUP('BIFUbC-petroleum-diesel'!$A23,'petroleum diesel'!$A$2:$AQ$28,COLUMN('petroleum diesel'!T$2),FALSE)/VLOOKUP('BIFUbC-petroleum-diesel'!$A23,'BIFUbC-petroleum-diesel'!$A$1:$AQ$27,COLUMN('BIFUbC-petroleum-diesel'!T$1),FALSE))</f>
        <v>1</v>
      </c>
      <c r="U23">
        <f>IF(VLOOKUP('BIFUbC-petroleum-diesel'!$A23,'BIFUbC-petroleum-diesel'!$A$1:$AQ$27,COLUMN('BIFUbC-petroleum-diesel'!U$1),FALSE)=0,1,VLOOKUP('BIFUbC-petroleum-diesel'!$A23,'petroleum diesel'!$A$2:$AQ$28,COLUMN('petroleum diesel'!U$2),FALSE)/VLOOKUP('BIFUbC-petroleum-diesel'!$A23,'BIFUbC-petroleum-diesel'!$A$1:$AQ$27,COLUMN('BIFUbC-petroleum-diesel'!U$1),FALSE))</f>
        <v>1</v>
      </c>
      <c r="V23">
        <f>IF(VLOOKUP('BIFUbC-petroleum-diesel'!$A23,'BIFUbC-petroleum-diesel'!$A$1:$AQ$27,COLUMN('BIFUbC-petroleum-diesel'!V$1),FALSE)=0,1,VLOOKUP('BIFUbC-petroleum-diesel'!$A23,'petroleum diesel'!$A$2:$AQ$28,COLUMN('petroleum diesel'!V$2),FALSE)/VLOOKUP('BIFUbC-petroleum-diesel'!$A23,'BIFUbC-petroleum-diesel'!$A$1:$AQ$27,COLUMN('BIFUbC-petroleum-diesel'!V$1),FALSE))</f>
        <v>1</v>
      </c>
      <c r="W23">
        <f>IF(VLOOKUP('BIFUbC-petroleum-diesel'!$A23,'BIFUbC-petroleum-diesel'!$A$1:$AQ$27,COLUMN('BIFUbC-petroleum-diesel'!W$1),FALSE)=0,1,VLOOKUP('BIFUbC-petroleum-diesel'!$A23,'petroleum diesel'!$A$2:$AQ$28,COLUMN('petroleum diesel'!W$2),FALSE)/VLOOKUP('BIFUbC-petroleum-diesel'!$A23,'BIFUbC-petroleum-diesel'!$A$1:$AQ$27,COLUMN('BIFUbC-petroleum-diesel'!W$1),FALSE))</f>
        <v>1</v>
      </c>
      <c r="X23">
        <f>IF(VLOOKUP('BIFUbC-petroleum-diesel'!$A23,'BIFUbC-petroleum-diesel'!$A$1:$AQ$27,COLUMN('BIFUbC-petroleum-diesel'!X$1),FALSE)=0,1,VLOOKUP('BIFUbC-petroleum-diesel'!$A23,'petroleum diesel'!$A$2:$AQ$28,COLUMN('petroleum diesel'!X$2),FALSE)/VLOOKUP('BIFUbC-petroleum-diesel'!$A23,'BIFUbC-petroleum-diesel'!$A$1:$AQ$27,COLUMN('BIFUbC-petroleum-diesel'!X$1),FALSE))</f>
        <v>1</v>
      </c>
      <c r="Y23">
        <f>IF(VLOOKUP('BIFUbC-petroleum-diesel'!$A23,'BIFUbC-petroleum-diesel'!$A$1:$AQ$27,COLUMN('BIFUbC-petroleum-diesel'!Y$1),FALSE)=0,1,VLOOKUP('BIFUbC-petroleum-diesel'!$A23,'petroleum diesel'!$A$2:$AQ$28,COLUMN('petroleum diesel'!Y$2),FALSE)/VLOOKUP('BIFUbC-petroleum-diesel'!$A23,'BIFUbC-petroleum-diesel'!$A$1:$AQ$27,COLUMN('BIFUbC-petroleum-diesel'!Y$1),FALSE))</f>
        <v>1</v>
      </c>
      <c r="Z23">
        <f>IF(VLOOKUP('BIFUbC-petroleum-diesel'!$A23,'BIFUbC-petroleum-diesel'!$A$1:$AQ$27,COLUMN('BIFUbC-petroleum-diesel'!Z$1),FALSE)=0,1,VLOOKUP('BIFUbC-petroleum-diesel'!$A23,'petroleum diesel'!$A$2:$AQ$28,COLUMN('petroleum diesel'!Z$2),FALSE)/VLOOKUP('BIFUbC-petroleum-diesel'!$A23,'BIFUbC-petroleum-diesel'!$A$1:$AQ$27,COLUMN('BIFUbC-petroleum-diesel'!Z$1),FALSE))</f>
        <v>1</v>
      </c>
      <c r="AA23">
        <f>IF(VLOOKUP('BIFUbC-petroleum-diesel'!$A23,'BIFUbC-petroleum-diesel'!$A$1:$AQ$27,COLUMN('BIFUbC-petroleum-diesel'!AA$1),FALSE)=0,1,VLOOKUP('BIFUbC-petroleum-diesel'!$A23,'petroleum diesel'!$A$2:$AQ$28,COLUMN('petroleum diesel'!AA$2),FALSE)/VLOOKUP('BIFUbC-petroleum-diesel'!$A23,'BIFUbC-petroleum-diesel'!$A$1:$AQ$27,COLUMN('BIFUbC-petroleum-diesel'!AA$1),FALSE))</f>
        <v>1</v>
      </c>
      <c r="AB23">
        <f>IF(VLOOKUP('BIFUbC-petroleum-diesel'!$A23,'BIFUbC-petroleum-diesel'!$A$1:$AQ$27,COLUMN('BIFUbC-petroleum-diesel'!AB$1),FALSE)=0,1,VLOOKUP('BIFUbC-petroleum-diesel'!$A23,'petroleum diesel'!$A$2:$AQ$28,COLUMN('petroleum diesel'!AB$2),FALSE)/VLOOKUP('BIFUbC-petroleum-diesel'!$A23,'BIFUbC-petroleum-diesel'!$A$1:$AQ$27,COLUMN('BIFUbC-petroleum-diesel'!AB$1),FALSE))</f>
        <v>1</v>
      </c>
      <c r="AC23">
        <f>IF(VLOOKUP('BIFUbC-petroleum-diesel'!$A23,'BIFUbC-petroleum-diesel'!$A$1:$AQ$27,COLUMN('BIFUbC-petroleum-diesel'!AC$1),FALSE)=0,1,VLOOKUP('BIFUbC-petroleum-diesel'!$A23,'petroleum diesel'!$A$2:$AQ$28,COLUMN('petroleum diesel'!AC$2),FALSE)/VLOOKUP('BIFUbC-petroleum-diesel'!$A23,'BIFUbC-petroleum-diesel'!$A$1:$AQ$27,COLUMN('BIFUbC-petroleum-diesel'!AC$1),FALSE))</f>
        <v>1</v>
      </c>
      <c r="AD23">
        <f>IF(VLOOKUP('BIFUbC-petroleum-diesel'!$A23,'BIFUbC-petroleum-diesel'!$A$1:$AQ$27,COLUMN('BIFUbC-petroleum-diesel'!AD$1),FALSE)=0,1,VLOOKUP('BIFUbC-petroleum-diesel'!$A23,'petroleum diesel'!$A$2:$AQ$28,COLUMN('petroleum diesel'!AD$2),FALSE)/VLOOKUP('BIFUbC-petroleum-diesel'!$A23,'BIFUbC-petroleum-diesel'!$A$1:$AQ$27,COLUMN('BIFUbC-petroleum-diesel'!AD$1),FALSE))</f>
        <v>1</v>
      </c>
      <c r="AE23">
        <f>IF(VLOOKUP('BIFUbC-petroleum-diesel'!$A23,'BIFUbC-petroleum-diesel'!$A$1:$AQ$27,COLUMN('BIFUbC-petroleum-diesel'!AE$1),FALSE)=0,1,VLOOKUP('BIFUbC-petroleum-diesel'!$A23,'petroleum diesel'!$A$2:$AQ$28,COLUMN('petroleum diesel'!AE$2),FALSE)/VLOOKUP('BIFUbC-petroleum-diesel'!$A23,'BIFUbC-petroleum-diesel'!$A$1:$AQ$27,COLUMN('BIFUbC-petroleum-diesel'!AE$1),FALSE))</f>
        <v>1</v>
      </c>
      <c r="AF23">
        <f>IF(VLOOKUP('BIFUbC-petroleum-diesel'!$A23,'BIFUbC-petroleum-diesel'!$A$1:$AQ$27,COLUMN('BIFUbC-petroleum-diesel'!AF$1),FALSE)=0,1,VLOOKUP('BIFUbC-petroleum-diesel'!$A23,'petroleum diesel'!$A$2:$AQ$28,COLUMN('petroleum diesel'!AF$2),FALSE)/VLOOKUP('BIFUbC-petroleum-diesel'!$A23,'BIFUbC-petroleum-diesel'!$A$1:$AQ$27,COLUMN('BIFUbC-petroleum-diesel'!AF$1),FALSE))</f>
        <v>1</v>
      </c>
      <c r="AG23">
        <f>IF(VLOOKUP('BIFUbC-petroleum-diesel'!$A23,'BIFUbC-petroleum-diesel'!$A$1:$AQ$27,COLUMN('BIFUbC-petroleum-diesel'!AG$1),FALSE)=0,1,VLOOKUP('BIFUbC-petroleum-diesel'!$A23,'petroleum diesel'!$A$2:$AQ$28,COLUMN('petroleum diesel'!AG$2),FALSE)/VLOOKUP('BIFUbC-petroleum-diesel'!$A23,'BIFUbC-petroleum-diesel'!$A$1:$AQ$27,COLUMN('BIFUbC-petroleum-diesel'!AG$1),FALSE))</f>
        <v>1</v>
      </c>
      <c r="AH23">
        <f>IF(VLOOKUP('BIFUbC-petroleum-diesel'!$A23,'BIFUbC-petroleum-diesel'!$A$1:$AQ$27,COLUMN('BIFUbC-petroleum-diesel'!AH$1),FALSE)=0,1,VLOOKUP('BIFUbC-petroleum-diesel'!$A23,'petroleum diesel'!$A$2:$AQ$28,COLUMN('petroleum diesel'!AH$2),FALSE)/VLOOKUP('BIFUbC-petroleum-diesel'!$A23,'BIFUbC-petroleum-diesel'!$A$1:$AQ$27,COLUMN('BIFUbC-petroleum-diesel'!AH$1),FALSE))</f>
        <v>1</v>
      </c>
      <c r="AI23">
        <f>IF(VLOOKUP('BIFUbC-petroleum-diesel'!$A23,'BIFUbC-petroleum-diesel'!$A$1:$AQ$27,COLUMN('BIFUbC-petroleum-diesel'!AI$1),FALSE)=0,1,VLOOKUP('BIFUbC-petroleum-diesel'!$A23,'petroleum diesel'!$A$2:$AQ$28,COLUMN('petroleum diesel'!AI$2),FALSE)/VLOOKUP('BIFUbC-petroleum-diesel'!$A23,'BIFUbC-petroleum-diesel'!$A$1:$AQ$27,COLUMN('BIFUbC-petroleum-diesel'!AI$1),FALSE))</f>
        <v>1</v>
      </c>
      <c r="AJ23">
        <f>IF(VLOOKUP('BIFUbC-petroleum-diesel'!$A23,'BIFUbC-petroleum-diesel'!$A$1:$AQ$27,COLUMN('BIFUbC-petroleum-diesel'!AJ$1),FALSE)=0,1,VLOOKUP('BIFUbC-petroleum-diesel'!$A23,'petroleum diesel'!$A$2:$AQ$28,COLUMN('petroleum diesel'!AJ$2),FALSE)/VLOOKUP('BIFUbC-petroleum-diesel'!$A23,'BIFUbC-petroleum-diesel'!$A$1:$AQ$27,COLUMN('BIFUbC-petroleum-diesel'!AJ$1),FALSE))</f>
        <v>1</v>
      </c>
      <c r="AK23">
        <f>IF(VLOOKUP('BIFUbC-petroleum-diesel'!$A23,'BIFUbC-petroleum-diesel'!$A$1:$AQ$27,COLUMN('BIFUbC-petroleum-diesel'!AK$1),FALSE)=0,1,VLOOKUP('BIFUbC-petroleum-diesel'!$A23,'petroleum diesel'!$A$2:$AQ$28,COLUMN('petroleum diesel'!AK$2),FALSE)/VLOOKUP('BIFUbC-petroleum-diesel'!$A23,'BIFUbC-petroleum-diesel'!$A$1:$AQ$27,COLUMN('BIFUbC-petroleum-diesel'!AK$1),FALSE))</f>
        <v>1</v>
      </c>
      <c r="AL23">
        <f>IF(VLOOKUP('BIFUbC-petroleum-diesel'!$A23,'BIFUbC-petroleum-diesel'!$A$1:$AQ$27,COLUMN('BIFUbC-petroleum-diesel'!AL$1),FALSE)=0,1,VLOOKUP('BIFUbC-petroleum-diesel'!$A23,'petroleum diesel'!$A$2:$AQ$28,COLUMN('petroleum diesel'!AL$2),FALSE)/VLOOKUP('BIFUbC-petroleum-diesel'!$A23,'BIFUbC-petroleum-diesel'!$A$1:$AQ$27,COLUMN('BIFUbC-petroleum-diesel'!AL$1),FALSE))</f>
        <v>1</v>
      </c>
      <c r="AM23">
        <f>IF(VLOOKUP('BIFUbC-petroleum-diesel'!$A23,'BIFUbC-petroleum-diesel'!$A$1:$AQ$27,COLUMN('BIFUbC-petroleum-diesel'!AM$1),FALSE)=0,1,VLOOKUP('BIFUbC-petroleum-diesel'!$A23,'petroleum diesel'!$A$2:$AQ$28,COLUMN('petroleum diesel'!AM$2),FALSE)/VLOOKUP('BIFUbC-petroleum-diesel'!$A23,'BIFUbC-petroleum-diesel'!$A$1:$AQ$27,COLUMN('BIFUbC-petroleum-diesel'!AM$1),FALSE))</f>
        <v>1</v>
      </c>
      <c r="AN23">
        <f>IF(VLOOKUP('BIFUbC-petroleum-diesel'!$A23,'BIFUbC-petroleum-diesel'!$A$1:$AQ$27,COLUMN('BIFUbC-petroleum-diesel'!AN$1),FALSE)=0,1,VLOOKUP('BIFUbC-petroleum-diesel'!$A23,'petroleum diesel'!$A$2:$AQ$28,COLUMN('petroleum diesel'!AN$2),FALSE)/VLOOKUP('BIFUbC-petroleum-diesel'!$A23,'BIFUbC-petroleum-diesel'!$A$1:$AQ$27,COLUMN('BIFUbC-petroleum-diesel'!AN$1),FALSE))</f>
        <v>1</v>
      </c>
      <c r="AO23">
        <f>IF(VLOOKUP('BIFUbC-petroleum-diesel'!$A23,'BIFUbC-petroleum-diesel'!$A$1:$AQ$27,COLUMN('BIFUbC-petroleum-diesel'!AO$1),FALSE)=0,1,VLOOKUP('BIFUbC-petroleum-diesel'!$A23,'petroleum diesel'!$A$2:$AQ$28,COLUMN('petroleum diesel'!AO$2),FALSE)/VLOOKUP('BIFUbC-petroleum-diesel'!$A23,'BIFUbC-petroleum-diesel'!$A$1:$AQ$27,COLUMN('BIFUbC-petroleum-diesel'!AO$1),FALSE))</f>
        <v>1</v>
      </c>
      <c r="AP23">
        <f>IF(VLOOKUP('BIFUbC-petroleum-diesel'!$A23,'BIFUbC-petroleum-diesel'!$A$1:$AQ$27,COLUMN('BIFUbC-petroleum-diesel'!AP$1),FALSE)=0,1,VLOOKUP('BIFUbC-petroleum-diesel'!$A23,'petroleum diesel'!$A$2:$AQ$28,COLUMN('petroleum diesel'!AP$2),FALSE)/VLOOKUP('BIFUbC-petroleum-diesel'!$A23,'BIFUbC-petroleum-diesel'!$A$1:$AQ$27,COLUMN('BIFUbC-petroleum-diesel'!AP$1),FALSE))</f>
        <v>1</v>
      </c>
      <c r="AQ23">
        <f>IF(VLOOKUP('BIFUbC-petroleum-diesel'!$A23,'BIFUbC-petroleum-diesel'!$A$1:$AQ$27,COLUMN('BIFUbC-petroleum-diesel'!AQ$1),FALSE)=0,1,VLOOKUP('BIFUbC-petroleum-diesel'!$A23,'petroleum diesel'!$A$2:$AQ$28,COLUMN('petroleum diesel'!AQ$2),FALSE)/VLOOKUP('BIFUbC-petroleum-diesel'!$A23,'BIFUbC-petroleum-diesel'!$A$1:$AQ$27,COLUMN('BIFUbC-petroleum-diesel'!AQ$1),FALSE))</f>
        <v>1</v>
      </c>
    </row>
    <row r="24" spans="1:43">
      <c r="A24" s="37" t="s">
        <v>637</v>
      </c>
      <c r="B24">
        <f>IF(VLOOKUP('BIFUbC-petroleum-diesel'!$A24,'BIFUbC-petroleum-diesel'!$A$1:$AQ$27,COLUMN('BIFUbC-petroleum-diesel'!B$1),FALSE)=0,1,VLOOKUP('BIFUbC-petroleum-diesel'!$A24,'petroleum diesel'!$A$2:$AQ$28,COLUMN('petroleum diesel'!B$2),FALSE)/VLOOKUP('BIFUbC-petroleum-diesel'!$A24,'BIFUbC-petroleum-diesel'!$A$1:$AQ$27,COLUMN('BIFUbC-petroleum-diesel'!B$1),FALSE))</f>
        <v>1</v>
      </c>
      <c r="C24">
        <f>IF(VLOOKUP('BIFUbC-petroleum-diesel'!$A24,'BIFUbC-petroleum-diesel'!$A$1:$AQ$27,COLUMN('BIFUbC-petroleum-diesel'!C$1),FALSE)=0,1,VLOOKUP('BIFUbC-petroleum-diesel'!$A24,'petroleum diesel'!$A$2:$AQ$28,COLUMN('petroleum diesel'!C$2),FALSE)/VLOOKUP('BIFUbC-petroleum-diesel'!$A24,'BIFUbC-petroleum-diesel'!$A$1:$AQ$27,COLUMN('BIFUbC-petroleum-diesel'!C$1),FALSE))</f>
        <v>1</v>
      </c>
      <c r="D24">
        <f>IF(VLOOKUP('BIFUbC-petroleum-diesel'!$A24,'BIFUbC-petroleum-diesel'!$A$1:$AQ$27,COLUMN('BIFUbC-petroleum-diesel'!D$1),FALSE)=0,1,VLOOKUP('BIFUbC-petroleum-diesel'!$A24,'petroleum diesel'!$A$2:$AQ$28,COLUMN('petroleum diesel'!D$2),FALSE)/VLOOKUP('BIFUbC-petroleum-diesel'!$A24,'BIFUbC-petroleum-diesel'!$A$1:$AQ$27,COLUMN('BIFUbC-petroleum-diesel'!D$1),FALSE))</f>
        <v>1</v>
      </c>
      <c r="E24">
        <f>IF(VLOOKUP('BIFUbC-petroleum-diesel'!$A24,'BIFUbC-petroleum-diesel'!$A$1:$AQ$27,COLUMN('BIFUbC-petroleum-diesel'!E$1),FALSE)=0,1,VLOOKUP('BIFUbC-petroleum-diesel'!$A24,'petroleum diesel'!$A$2:$AQ$28,COLUMN('petroleum diesel'!E$2),FALSE)/VLOOKUP('BIFUbC-petroleum-diesel'!$A24,'BIFUbC-petroleum-diesel'!$A$1:$AQ$27,COLUMN('BIFUbC-petroleum-diesel'!E$1),FALSE))</f>
        <v>1</v>
      </c>
      <c r="F24">
        <f>IF(VLOOKUP('BIFUbC-petroleum-diesel'!$A24,'BIFUbC-petroleum-diesel'!$A$1:$AQ$27,COLUMN('BIFUbC-petroleum-diesel'!F$1),FALSE)=0,1,VLOOKUP('BIFUbC-petroleum-diesel'!$A24,'petroleum diesel'!$A$2:$AQ$28,COLUMN('petroleum diesel'!F$2),FALSE)/VLOOKUP('BIFUbC-petroleum-diesel'!$A24,'BIFUbC-petroleum-diesel'!$A$1:$AQ$27,COLUMN('BIFUbC-petroleum-diesel'!F$1),FALSE))</f>
        <v>1</v>
      </c>
      <c r="G24">
        <f>IF(VLOOKUP('BIFUbC-petroleum-diesel'!$A24,'BIFUbC-petroleum-diesel'!$A$1:$AQ$27,COLUMN('BIFUbC-petroleum-diesel'!G$1),FALSE)=0,1,VLOOKUP('BIFUbC-petroleum-diesel'!$A24,'petroleum diesel'!$A$2:$AQ$28,COLUMN('petroleum diesel'!G$2),FALSE)/VLOOKUP('BIFUbC-petroleum-diesel'!$A24,'BIFUbC-petroleum-diesel'!$A$1:$AQ$27,COLUMN('BIFUbC-petroleum-diesel'!G$1),FALSE))</f>
        <v>1</v>
      </c>
      <c r="H24">
        <f>IF(VLOOKUP('BIFUbC-petroleum-diesel'!$A24,'BIFUbC-petroleum-diesel'!$A$1:$AQ$27,COLUMN('BIFUbC-petroleum-diesel'!H$1),FALSE)=0,1,VLOOKUP('BIFUbC-petroleum-diesel'!$A24,'petroleum diesel'!$A$2:$AQ$28,COLUMN('petroleum diesel'!H$2),FALSE)/VLOOKUP('BIFUbC-petroleum-diesel'!$A24,'BIFUbC-petroleum-diesel'!$A$1:$AQ$27,COLUMN('BIFUbC-petroleum-diesel'!H$1),FALSE))</f>
        <v>1</v>
      </c>
      <c r="I24">
        <f>IF(VLOOKUP('BIFUbC-petroleum-diesel'!$A24,'BIFUbC-petroleum-diesel'!$A$1:$AQ$27,COLUMN('BIFUbC-petroleum-diesel'!I$1),FALSE)=0,1,VLOOKUP('BIFUbC-petroleum-diesel'!$A24,'petroleum diesel'!$A$2:$AQ$28,COLUMN('petroleum diesel'!I$2),FALSE)/VLOOKUP('BIFUbC-petroleum-diesel'!$A24,'BIFUbC-petroleum-diesel'!$A$1:$AQ$27,COLUMN('BIFUbC-petroleum-diesel'!I$1),FALSE))</f>
        <v>1</v>
      </c>
      <c r="J24">
        <f>IF(VLOOKUP('BIFUbC-petroleum-diesel'!$A24,'BIFUbC-petroleum-diesel'!$A$1:$AQ$27,COLUMN('BIFUbC-petroleum-diesel'!J$1),FALSE)=0,1,VLOOKUP('BIFUbC-petroleum-diesel'!$A24,'petroleum diesel'!$A$2:$AQ$28,COLUMN('petroleum diesel'!J$2),FALSE)/VLOOKUP('BIFUbC-petroleum-diesel'!$A24,'BIFUbC-petroleum-diesel'!$A$1:$AQ$27,COLUMN('BIFUbC-petroleum-diesel'!J$1),FALSE))</f>
        <v>1</v>
      </c>
      <c r="K24">
        <f>IF(VLOOKUP('BIFUbC-petroleum-diesel'!$A24,'BIFUbC-petroleum-diesel'!$A$1:$AQ$27,COLUMN('BIFUbC-petroleum-diesel'!K$1),FALSE)=0,1,VLOOKUP('BIFUbC-petroleum-diesel'!$A24,'petroleum diesel'!$A$2:$AQ$28,COLUMN('petroleum diesel'!K$2),FALSE)/VLOOKUP('BIFUbC-petroleum-diesel'!$A24,'BIFUbC-petroleum-diesel'!$A$1:$AQ$27,COLUMN('BIFUbC-petroleum-diesel'!K$1),FALSE))</f>
        <v>1</v>
      </c>
      <c r="L24">
        <f>IF(VLOOKUP('BIFUbC-petroleum-diesel'!$A24,'BIFUbC-petroleum-diesel'!$A$1:$AQ$27,COLUMN('BIFUbC-petroleum-diesel'!L$1),FALSE)=0,1,VLOOKUP('BIFUbC-petroleum-diesel'!$A24,'petroleum diesel'!$A$2:$AQ$28,COLUMN('petroleum diesel'!L$2),FALSE)/VLOOKUP('BIFUbC-petroleum-diesel'!$A24,'BIFUbC-petroleum-diesel'!$A$1:$AQ$27,COLUMN('BIFUbC-petroleum-diesel'!L$1),FALSE))</f>
        <v>1</v>
      </c>
      <c r="M24">
        <f>IF(VLOOKUP('BIFUbC-petroleum-diesel'!$A24,'BIFUbC-petroleum-diesel'!$A$1:$AQ$27,COLUMN('BIFUbC-petroleum-diesel'!M$1),FALSE)=0,1,VLOOKUP('BIFUbC-petroleum-diesel'!$A24,'petroleum diesel'!$A$2:$AQ$28,COLUMN('petroleum diesel'!M$2),FALSE)/VLOOKUP('BIFUbC-petroleum-diesel'!$A24,'BIFUbC-petroleum-diesel'!$A$1:$AQ$27,COLUMN('BIFUbC-petroleum-diesel'!M$1),FALSE))</f>
        <v>1</v>
      </c>
      <c r="N24">
        <f>IF(VLOOKUP('BIFUbC-petroleum-diesel'!$A24,'BIFUbC-petroleum-diesel'!$A$1:$AQ$27,COLUMN('BIFUbC-petroleum-diesel'!N$1),FALSE)=0,1,VLOOKUP('BIFUbC-petroleum-diesel'!$A24,'petroleum diesel'!$A$2:$AQ$28,COLUMN('petroleum diesel'!N$2),FALSE)/VLOOKUP('BIFUbC-petroleum-diesel'!$A24,'BIFUbC-petroleum-diesel'!$A$1:$AQ$27,COLUMN('BIFUbC-petroleum-diesel'!N$1),FALSE))</f>
        <v>1</v>
      </c>
      <c r="O24">
        <f>IF(VLOOKUP('BIFUbC-petroleum-diesel'!$A24,'BIFUbC-petroleum-diesel'!$A$1:$AQ$27,COLUMN('BIFUbC-petroleum-diesel'!O$1),FALSE)=0,1,VLOOKUP('BIFUbC-petroleum-diesel'!$A24,'petroleum diesel'!$A$2:$AQ$28,COLUMN('petroleum diesel'!O$2),FALSE)/VLOOKUP('BIFUbC-petroleum-diesel'!$A24,'BIFUbC-petroleum-diesel'!$A$1:$AQ$27,COLUMN('BIFUbC-petroleum-diesel'!O$1),FALSE))</f>
        <v>1</v>
      </c>
      <c r="P24">
        <f>IF(VLOOKUP('BIFUbC-petroleum-diesel'!$A24,'BIFUbC-petroleum-diesel'!$A$1:$AQ$27,COLUMN('BIFUbC-petroleum-diesel'!P$1),FALSE)=0,1,VLOOKUP('BIFUbC-petroleum-diesel'!$A24,'petroleum diesel'!$A$2:$AQ$28,COLUMN('petroleum diesel'!P$2),FALSE)/VLOOKUP('BIFUbC-petroleum-diesel'!$A24,'BIFUbC-petroleum-diesel'!$A$1:$AQ$27,COLUMN('BIFUbC-petroleum-diesel'!P$1),FALSE))</f>
        <v>1</v>
      </c>
      <c r="Q24">
        <f>IF(VLOOKUP('BIFUbC-petroleum-diesel'!$A24,'BIFUbC-petroleum-diesel'!$A$1:$AQ$27,COLUMN('BIFUbC-petroleum-diesel'!Q$1),FALSE)=0,1,VLOOKUP('BIFUbC-petroleum-diesel'!$A24,'petroleum diesel'!$A$2:$AQ$28,COLUMN('petroleum diesel'!Q$2),FALSE)/VLOOKUP('BIFUbC-petroleum-diesel'!$A24,'BIFUbC-petroleum-diesel'!$A$1:$AQ$27,COLUMN('BIFUbC-petroleum-diesel'!Q$1),FALSE))</f>
        <v>1</v>
      </c>
      <c r="R24">
        <f>IF(VLOOKUP('BIFUbC-petroleum-diesel'!$A24,'BIFUbC-petroleum-diesel'!$A$1:$AQ$27,COLUMN('BIFUbC-petroleum-diesel'!R$1),FALSE)=0,1,VLOOKUP('BIFUbC-petroleum-diesel'!$A24,'petroleum diesel'!$A$2:$AQ$28,COLUMN('petroleum diesel'!R$2),FALSE)/VLOOKUP('BIFUbC-petroleum-diesel'!$A24,'BIFUbC-petroleum-diesel'!$A$1:$AQ$27,COLUMN('BIFUbC-petroleum-diesel'!R$1),FALSE))</f>
        <v>1</v>
      </c>
      <c r="S24">
        <f>IF(VLOOKUP('BIFUbC-petroleum-diesel'!$A24,'BIFUbC-petroleum-diesel'!$A$1:$AQ$27,COLUMN('BIFUbC-petroleum-diesel'!S$1),FALSE)=0,1,VLOOKUP('BIFUbC-petroleum-diesel'!$A24,'petroleum diesel'!$A$2:$AQ$28,COLUMN('petroleum diesel'!S$2),FALSE)/VLOOKUP('BIFUbC-petroleum-diesel'!$A24,'BIFUbC-petroleum-diesel'!$A$1:$AQ$27,COLUMN('BIFUbC-petroleum-diesel'!S$1),FALSE))</f>
        <v>1</v>
      </c>
      <c r="T24">
        <f>IF(VLOOKUP('BIFUbC-petroleum-diesel'!$A24,'BIFUbC-petroleum-diesel'!$A$1:$AQ$27,COLUMN('BIFUbC-petroleum-diesel'!T$1),FALSE)=0,1,VLOOKUP('BIFUbC-petroleum-diesel'!$A24,'petroleum diesel'!$A$2:$AQ$28,COLUMN('petroleum diesel'!T$2),FALSE)/VLOOKUP('BIFUbC-petroleum-diesel'!$A24,'BIFUbC-petroleum-diesel'!$A$1:$AQ$27,COLUMN('BIFUbC-petroleum-diesel'!T$1),FALSE))</f>
        <v>1</v>
      </c>
      <c r="U24">
        <f>IF(VLOOKUP('BIFUbC-petroleum-diesel'!$A24,'BIFUbC-petroleum-diesel'!$A$1:$AQ$27,COLUMN('BIFUbC-petroleum-diesel'!U$1),FALSE)=0,1,VLOOKUP('BIFUbC-petroleum-diesel'!$A24,'petroleum diesel'!$A$2:$AQ$28,COLUMN('petroleum diesel'!U$2),FALSE)/VLOOKUP('BIFUbC-petroleum-diesel'!$A24,'BIFUbC-petroleum-diesel'!$A$1:$AQ$27,COLUMN('BIFUbC-petroleum-diesel'!U$1),FALSE))</f>
        <v>1</v>
      </c>
      <c r="V24">
        <f>IF(VLOOKUP('BIFUbC-petroleum-diesel'!$A24,'BIFUbC-petroleum-diesel'!$A$1:$AQ$27,COLUMN('BIFUbC-petroleum-diesel'!V$1),FALSE)=0,1,VLOOKUP('BIFUbC-petroleum-diesel'!$A24,'petroleum diesel'!$A$2:$AQ$28,COLUMN('petroleum diesel'!V$2),FALSE)/VLOOKUP('BIFUbC-petroleum-diesel'!$A24,'BIFUbC-petroleum-diesel'!$A$1:$AQ$27,COLUMN('BIFUbC-petroleum-diesel'!V$1),FALSE))</f>
        <v>1</v>
      </c>
      <c r="W24">
        <f>IF(VLOOKUP('BIFUbC-petroleum-diesel'!$A24,'BIFUbC-petroleum-diesel'!$A$1:$AQ$27,COLUMN('BIFUbC-petroleum-diesel'!W$1),FALSE)=0,1,VLOOKUP('BIFUbC-petroleum-diesel'!$A24,'petroleum diesel'!$A$2:$AQ$28,COLUMN('petroleum diesel'!W$2),FALSE)/VLOOKUP('BIFUbC-petroleum-diesel'!$A24,'BIFUbC-petroleum-diesel'!$A$1:$AQ$27,COLUMN('BIFUbC-petroleum-diesel'!W$1),FALSE))</f>
        <v>1</v>
      </c>
      <c r="X24">
        <f>IF(VLOOKUP('BIFUbC-petroleum-diesel'!$A24,'BIFUbC-petroleum-diesel'!$A$1:$AQ$27,COLUMN('BIFUbC-petroleum-diesel'!X$1),FALSE)=0,1,VLOOKUP('BIFUbC-petroleum-diesel'!$A24,'petroleum diesel'!$A$2:$AQ$28,COLUMN('petroleum diesel'!X$2),FALSE)/VLOOKUP('BIFUbC-petroleum-diesel'!$A24,'BIFUbC-petroleum-diesel'!$A$1:$AQ$27,COLUMN('BIFUbC-petroleum-diesel'!X$1),FALSE))</f>
        <v>1</v>
      </c>
      <c r="Y24">
        <f>IF(VLOOKUP('BIFUbC-petroleum-diesel'!$A24,'BIFUbC-petroleum-diesel'!$A$1:$AQ$27,COLUMN('BIFUbC-petroleum-diesel'!Y$1),FALSE)=0,1,VLOOKUP('BIFUbC-petroleum-diesel'!$A24,'petroleum diesel'!$A$2:$AQ$28,COLUMN('petroleum diesel'!Y$2),FALSE)/VLOOKUP('BIFUbC-petroleum-diesel'!$A24,'BIFUbC-petroleum-diesel'!$A$1:$AQ$27,COLUMN('BIFUbC-petroleum-diesel'!Y$1),FALSE))</f>
        <v>1</v>
      </c>
      <c r="Z24">
        <f>IF(VLOOKUP('BIFUbC-petroleum-diesel'!$A24,'BIFUbC-petroleum-diesel'!$A$1:$AQ$27,COLUMN('BIFUbC-petroleum-diesel'!Z$1),FALSE)=0,1,VLOOKUP('BIFUbC-petroleum-diesel'!$A24,'petroleum diesel'!$A$2:$AQ$28,COLUMN('petroleum diesel'!Z$2),FALSE)/VLOOKUP('BIFUbC-petroleum-diesel'!$A24,'BIFUbC-petroleum-diesel'!$A$1:$AQ$27,COLUMN('BIFUbC-petroleum-diesel'!Z$1),FALSE))</f>
        <v>1</v>
      </c>
      <c r="AA24">
        <f>IF(VLOOKUP('BIFUbC-petroleum-diesel'!$A24,'BIFUbC-petroleum-diesel'!$A$1:$AQ$27,COLUMN('BIFUbC-petroleum-diesel'!AA$1),FALSE)=0,1,VLOOKUP('BIFUbC-petroleum-diesel'!$A24,'petroleum diesel'!$A$2:$AQ$28,COLUMN('petroleum diesel'!AA$2),FALSE)/VLOOKUP('BIFUbC-petroleum-diesel'!$A24,'BIFUbC-petroleum-diesel'!$A$1:$AQ$27,COLUMN('BIFUbC-petroleum-diesel'!AA$1),FALSE))</f>
        <v>1</v>
      </c>
      <c r="AB24">
        <f>IF(VLOOKUP('BIFUbC-petroleum-diesel'!$A24,'BIFUbC-petroleum-diesel'!$A$1:$AQ$27,COLUMN('BIFUbC-petroleum-diesel'!AB$1),FALSE)=0,1,VLOOKUP('BIFUbC-petroleum-diesel'!$A24,'petroleum diesel'!$A$2:$AQ$28,COLUMN('petroleum diesel'!AB$2),FALSE)/VLOOKUP('BIFUbC-petroleum-diesel'!$A24,'BIFUbC-petroleum-diesel'!$A$1:$AQ$27,COLUMN('BIFUbC-petroleum-diesel'!AB$1),FALSE))</f>
        <v>1</v>
      </c>
      <c r="AC24">
        <f>IF(VLOOKUP('BIFUbC-petroleum-diesel'!$A24,'BIFUbC-petroleum-diesel'!$A$1:$AQ$27,COLUMN('BIFUbC-petroleum-diesel'!AC$1),FALSE)=0,1,VLOOKUP('BIFUbC-petroleum-diesel'!$A24,'petroleum diesel'!$A$2:$AQ$28,COLUMN('petroleum diesel'!AC$2),FALSE)/VLOOKUP('BIFUbC-petroleum-diesel'!$A24,'BIFUbC-petroleum-diesel'!$A$1:$AQ$27,COLUMN('BIFUbC-petroleum-diesel'!AC$1),FALSE))</f>
        <v>1</v>
      </c>
      <c r="AD24">
        <f>IF(VLOOKUP('BIFUbC-petroleum-diesel'!$A24,'BIFUbC-petroleum-diesel'!$A$1:$AQ$27,COLUMN('BIFUbC-petroleum-diesel'!AD$1),FALSE)=0,1,VLOOKUP('BIFUbC-petroleum-diesel'!$A24,'petroleum diesel'!$A$2:$AQ$28,COLUMN('petroleum diesel'!AD$2),FALSE)/VLOOKUP('BIFUbC-petroleum-diesel'!$A24,'BIFUbC-petroleum-diesel'!$A$1:$AQ$27,COLUMN('BIFUbC-petroleum-diesel'!AD$1),FALSE))</f>
        <v>1</v>
      </c>
      <c r="AE24">
        <f>IF(VLOOKUP('BIFUbC-petroleum-diesel'!$A24,'BIFUbC-petroleum-diesel'!$A$1:$AQ$27,COLUMN('BIFUbC-petroleum-diesel'!AE$1),FALSE)=0,1,VLOOKUP('BIFUbC-petroleum-diesel'!$A24,'petroleum diesel'!$A$2:$AQ$28,COLUMN('petroleum diesel'!AE$2),FALSE)/VLOOKUP('BIFUbC-petroleum-diesel'!$A24,'BIFUbC-petroleum-diesel'!$A$1:$AQ$27,COLUMN('BIFUbC-petroleum-diesel'!AE$1),FALSE))</f>
        <v>1</v>
      </c>
      <c r="AF24">
        <f>IF(VLOOKUP('BIFUbC-petroleum-diesel'!$A24,'BIFUbC-petroleum-diesel'!$A$1:$AQ$27,COLUMN('BIFUbC-petroleum-diesel'!AF$1),FALSE)=0,1,VLOOKUP('BIFUbC-petroleum-diesel'!$A24,'petroleum diesel'!$A$2:$AQ$28,COLUMN('petroleum diesel'!AF$2),FALSE)/VLOOKUP('BIFUbC-petroleum-diesel'!$A24,'BIFUbC-petroleum-diesel'!$A$1:$AQ$27,COLUMN('BIFUbC-petroleum-diesel'!AF$1),FALSE))</f>
        <v>1</v>
      </c>
      <c r="AG24">
        <f>IF(VLOOKUP('BIFUbC-petroleum-diesel'!$A24,'BIFUbC-petroleum-diesel'!$A$1:$AQ$27,COLUMN('BIFUbC-petroleum-diesel'!AG$1),FALSE)=0,1,VLOOKUP('BIFUbC-petroleum-diesel'!$A24,'petroleum diesel'!$A$2:$AQ$28,COLUMN('petroleum diesel'!AG$2),FALSE)/VLOOKUP('BIFUbC-petroleum-diesel'!$A24,'BIFUbC-petroleum-diesel'!$A$1:$AQ$27,COLUMN('BIFUbC-petroleum-diesel'!AG$1),FALSE))</f>
        <v>1</v>
      </c>
      <c r="AH24">
        <f>IF(VLOOKUP('BIFUbC-petroleum-diesel'!$A24,'BIFUbC-petroleum-diesel'!$A$1:$AQ$27,COLUMN('BIFUbC-petroleum-diesel'!AH$1),FALSE)=0,1,VLOOKUP('BIFUbC-petroleum-diesel'!$A24,'petroleum diesel'!$A$2:$AQ$28,COLUMN('petroleum diesel'!AH$2),FALSE)/VLOOKUP('BIFUbC-petroleum-diesel'!$A24,'BIFUbC-petroleum-diesel'!$A$1:$AQ$27,COLUMN('BIFUbC-petroleum-diesel'!AH$1),FALSE))</f>
        <v>1</v>
      </c>
      <c r="AI24">
        <f>IF(VLOOKUP('BIFUbC-petroleum-diesel'!$A24,'BIFUbC-petroleum-diesel'!$A$1:$AQ$27,COLUMN('BIFUbC-petroleum-diesel'!AI$1),FALSE)=0,1,VLOOKUP('BIFUbC-petroleum-diesel'!$A24,'petroleum diesel'!$A$2:$AQ$28,COLUMN('petroleum diesel'!AI$2),FALSE)/VLOOKUP('BIFUbC-petroleum-diesel'!$A24,'BIFUbC-petroleum-diesel'!$A$1:$AQ$27,COLUMN('BIFUbC-petroleum-diesel'!AI$1),FALSE))</f>
        <v>1</v>
      </c>
      <c r="AJ24">
        <f>IF(VLOOKUP('BIFUbC-petroleum-diesel'!$A24,'BIFUbC-petroleum-diesel'!$A$1:$AQ$27,COLUMN('BIFUbC-petroleum-diesel'!AJ$1),FALSE)=0,1,VLOOKUP('BIFUbC-petroleum-diesel'!$A24,'petroleum diesel'!$A$2:$AQ$28,COLUMN('petroleum diesel'!AJ$2),FALSE)/VLOOKUP('BIFUbC-petroleum-diesel'!$A24,'BIFUbC-petroleum-diesel'!$A$1:$AQ$27,COLUMN('BIFUbC-petroleum-diesel'!AJ$1),FALSE))</f>
        <v>1</v>
      </c>
      <c r="AK24">
        <f>IF(VLOOKUP('BIFUbC-petroleum-diesel'!$A24,'BIFUbC-petroleum-diesel'!$A$1:$AQ$27,COLUMN('BIFUbC-petroleum-diesel'!AK$1),FALSE)=0,1,VLOOKUP('BIFUbC-petroleum-diesel'!$A24,'petroleum diesel'!$A$2:$AQ$28,COLUMN('petroleum diesel'!AK$2),FALSE)/VLOOKUP('BIFUbC-petroleum-diesel'!$A24,'BIFUbC-petroleum-diesel'!$A$1:$AQ$27,COLUMN('BIFUbC-petroleum-diesel'!AK$1),FALSE))</f>
        <v>1</v>
      </c>
      <c r="AL24">
        <f>IF(VLOOKUP('BIFUbC-petroleum-diesel'!$A24,'BIFUbC-petroleum-diesel'!$A$1:$AQ$27,COLUMN('BIFUbC-petroleum-diesel'!AL$1),FALSE)=0,1,VLOOKUP('BIFUbC-petroleum-diesel'!$A24,'petroleum diesel'!$A$2:$AQ$28,COLUMN('petroleum diesel'!AL$2),FALSE)/VLOOKUP('BIFUbC-petroleum-diesel'!$A24,'BIFUbC-petroleum-diesel'!$A$1:$AQ$27,COLUMN('BIFUbC-petroleum-diesel'!AL$1),FALSE))</f>
        <v>1</v>
      </c>
      <c r="AM24">
        <f>IF(VLOOKUP('BIFUbC-petroleum-diesel'!$A24,'BIFUbC-petroleum-diesel'!$A$1:$AQ$27,COLUMN('BIFUbC-petroleum-diesel'!AM$1),FALSE)=0,1,VLOOKUP('BIFUbC-petroleum-diesel'!$A24,'petroleum diesel'!$A$2:$AQ$28,COLUMN('petroleum diesel'!AM$2),FALSE)/VLOOKUP('BIFUbC-petroleum-diesel'!$A24,'BIFUbC-petroleum-diesel'!$A$1:$AQ$27,COLUMN('BIFUbC-petroleum-diesel'!AM$1),FALSE))</f>
        <v>1</v>
      </c>
      <c r="AN24">
        <f>IF(VLOOKUP('BIFUbC-petroleum-diesel'!$A24,'BIFUbC-petroleum-diesel'!$A$1:$AQ$27,COLUMN('BIFUbC-petroleum-diesel'!AN$1),FALSE)=0,1,VLOOKUP('BIFUbC-petroleum-diesel'!$A24,'petroleum diesel'!$A$2:$AQ$28,COLUMN('petroleum diesel'!AN$2),FALSE)/VLOOKUP('BIFUbC-petroleum-diesel'!$A24,'BIFUbC-petroleum-diesel'!$A$1:$AQ$27,COLUMN('BIFUbC-petroleum-diesel'!AN$1),FALSE))</f>
        <v>1</v>
      </c>
      <c r="AO24">
        <f>IF(VLOOKUP('BIFUbC-petroleum-diesel'!$A24,'BIFUbC-petroleum-diesel'!$A$1:$AQ$27,COLUMN('BIFUbC-petroleum-diesel'!AO$1),FALSE)=0,1,VLOOKUP('BIFUbC-petroleum-diesel'!$A24,'petroleum diesel'!$A$2:$AQ$28,COLUMN('petroleum diesel'!AO$2),FALSE)/VLOOKUP('BIFUbC-petroleum-diesel'!$A24,'BIFUbC-petroleum-diesel'!$A$1:$AQ$27,COLUMN('BIFUbC-petroleum-diesel'!AO$1),FALSE))</f>
        <v>1</v>
      </c>
      <c r="AP24">
        <f>IF(VLOOKUP('BIFUbC-petroleum-diesel'!$A24,'BIFUbC-petroleum-diesel'!$A$1:$AQ$27,COLUMN('BIFUbC-petroleum-diesel'!AP$1),FALSE)=0,1,VLOOKUP('BIFUbC-petroleum-diesel'!$A24,'petroleum diesel'!$A$2:$AQ$28,COLUMN('petroleum diesel'!AP$2),FALSE)/VLOOKUP('BIFUbC-petroleum-diesel'!$A24,'BIFUbC-petroleum-diesel'!$A$1:$AQ$27,COLUMN('BIFUbC-petroleum-diesel'!AP$1),FALSE))</f>
        <v>1</v>
      </c>
      <c r="AQ24">
        <f>IF(VLOOKUP('BIFUbC-petroleum-diesel'!$A24,'BIFUbC-petroleum-diesel'!$A$1:$AQ$27,COLUMN('BIFUbC-petroleum-diesel'!AQ$1),FALSE)=0,1,VLOOKUP('BIFUbC-petroleum-diesel'!$A24,'petroleum diesel'!$A$2:$AQ$28,COLUMN('petroleum diesel'!AQ$2),FALSE)/VLOOKUP('BIFUbC-petroleum-diesel'!$A24,'BIFUbC-petroleum-diesel'!$A$1:$AQ$27,COLUMN('BIFUbC-petroleum-diesel'!AQ$1),FALSE))</f>
        <v>1</v>
      </c>
    </row>
    <row r="25" spans="1:43">
      <c r="A25" s="37" t="s">
        <v>638</v>
      </c>
      <c r="B25">
        <f>IF(VLOOKUP('BIFUbC-petroleum-diesel'!$A25,'BIFUbC-petroleum-diesel'!$A$1:$AQ$27,COLUMN('BIFUbC-petroleum-diesel'!B$1),FALSE)=0,1,VLOOKUP('BIFUbC-petroleum-diesel'!$A25,'petroleum diesel'!$A$2:$AQ$28,COLUMN('petroleum diesel'!B$2),FALSE)/VLOOKUP('BIFUbC-petroleum-diesel'!$A25,'BIFUbC-petroleum-diesel'!$A$1:$AQ$27,COLUMN('BIFUbC-petroleum-diesel'!B$1),FALSE))</f>
        <v>1</v>
      </c>
      <c r="C25">
        <f>IF(VLOOKUP('BIFUbC-petroleum-diesel'!$A25,'BIFUbC-petroleum-diesel'!$A$1:$AQ$27,COLUMN('BIFUbC-petroleum-diesel'!C$1),FALSE)=0,1,VLOOKUP('BIFUbC-petroleum-diesel'!$A25,'petroleum diesel'!$A$2:$AQ$28,COLUMN('petroleum diesel'!C$2),FALSE)/VLOOKUP('BIFUbC-petroleum-diesel'!$A25,'BIFUbC-petroleum-diesel'!$A$1:$AQ$27,COLUMN('BIFUbC-petroleum-diesel'!C$1),FALSE))</f>
        <v>1</v>
      </c>
      <c r="D25">
        <f>IF(VLOOKUP('BIFUbC-petroleum-diesel'!$A25,'BIFUbC-petroleum-diesel'!$A$1:$AQ$27,COLUMN('BIFUbC-petroleum-diesel'!D$1),FALSE)=0,1,VLOOKUP('BIFUbC-petroleum-diesel'!$A25,'petroleum diesel'!$A$2:$AQ$28,COLUMN('petroleum diesel'!D$2),FALSE)/VLOOKUP('BIFUbC-petroleum-diesel'!$A25,'BIFUbC-petroleum-diesel'!$A$1:$AQ$27,COLUMN('BIFUbC-petroleum-diesel'!D$1),FALSE))</f>
        <v>1</v>
      </c>
      <c r="E25">
        <f>IF(VLOOKUP('BIFUbC-petroleum-diesel'!$A25,'BIFUbC-petroleum-diesel'!$A$1:$AQ$27,COLUMN('BIFUbC-petroleum-diesel'!E$1),FALSE)=0,1,VLOOKUP('BIFUbC-petroleum-diesel'!$A25,'petroleum diesel'!$A$2:$AQ$28,COLUMN('petroleum diesel'!E$2),FALSE)/VLOOKUP('BIFUbC-petroleum-diesel'!$A25,'BIFUbC-petroleum-diesel'!$A$1:$AQ$27,COLUMN('BIFUbC-petroleum-diesel'!E$1),FALSE))</f>
        <v>1</v>
      </c>
      <c r="F25">
        <f>IF(VLOOKUP('BIFUbC-petroleum-diesel'!$A25,'BIFUbC-petroleum-diesel'!$A$1:$AQ$27,COLUMN('BIFUbC-petroleum-diesel'!F$1),FALSE)=0,1,VLOOKUP('BIFUbC-petroleum-diesel'!$A25,'petroleum diesel'!$A$2:$AQ$28,COLUMN('petroleum diesel'!F$2),FALSE)/VLOOKUP('BIFUbC-petroleum-diesel'!$A25,'BIFUbC-petroleum-diesel'!$A$1:$AQ$27,COLUMN('BIFUbC-petroleum-diesel'!F$1),FALSE))</f>
        <v>1</v>
      </c>
      <c r="G25">
        <f>IF(VLOOKUP('BIFUbC-petroleum-diesel'!$A25,'BIFUbC-petroleum-diesel'!$A$1:$AQ$27,COLUMN('BIFUbC-petroleum-diesel'!G$1),FALSE)=0,1,VLOOKUP('BIFUbC-petroleum-diesel'!$A25,'petroleum diesel'!$A$2:$AQ$28,COLUMN('petroleum diesel'!G$2),FALSE)/VLOOKUP('BIFUbC-petroleum-diesel'!$A25,'BIFUbC-petroleum-diesel'!$A$1:$AQ$27,COLUMN('BIFUbC-petroleum-diesel'!G$1),FALSE))</f>
        <v>1</v>
      </c>
      <c r="H25">
        <f>IF(VLOOKUP('BIFUbC-petroleum-diesel'!$A25,'BIFUbC-petroleum-diesel'!$A$1:$AQ$27,COLUMN('BIFUbC-petroleum-diesel'!H$1),FALSE)=0,1,VLOOKUP('BIFUbC-petroleum-diesel'!$A25,'petroleum diesel'!$A$2:$AQ$28,COLUMN('petroleum diesel'!H$2),FALSE)/VLOOKUP('BIFUbC-petroleum-diesel'!$A25,'BIFUbC-petroleum-diesel'!$A$1:$AQ$27,COLUMN('BIFUbC-petroleum-diesel'!H$1),FALSE))</f>
        <v>1</v>
      </c>
      <c r="I25">
        <f>IF(VLOOKUP('BIFUbC-petroleum-diesel'!$A25,'BIFUbC-petroleum-diesel'!$A$1:$AQ$27,COLUMN('BIFUbC-petroleum-diesel'!I$1),FALSE)=0,1,VLOOKUP('BIFUbC-petroleum-diesel'!$A25,'petroleum diesel'!$A$2:$AQ$28,COLUMN('petroleum diesel'!I$2),FALSE)/VLOOKUP('BIFUbC-petroleum-diesel'!$A25,'BIFUbC-petroleum-diesel'!$A$1:$AQ$27,COLUMN('BIFUbC-petroleum-diesel'!I$1),FALSE))</f>
        <v>1</v>
      </c>
      <c r="J25">
        <f>IF(VLOOKUP('BIFUbC-petroleum-diesel'!$A25,'BIFUbC-petroleum-diesel'!$A$1:$AQ$27,COLUMN('BIFUbC-petroleum-diesel'!J$1),FALSE)=0,1,VLOOKUP('BIFUbC-petroleum-diesel'!$A25,'petroleum diesel'!$A$2:$AQ$28,COLUMN('petroleum diesel'!J$2),FALSE)/VLOOKUP('BIFUbC-petroleum-diesel'!$A25,'BIFUbC-petroleum-diesel'!$A$1:$AQ$27,COLUMN('BIFUbC-petroleum-diesel'!J$1),FALSE))</f>
        <v>1</v>
      </c>
      <c r="K25">
        <f>IF(VLOOKUP('BIFUbC-petroleum-diesel'!$A25,'BIFUbC-petroleum-diesel'!$A$1:$AQ$27,COLUMN('BIFUbC-petroleum-diesel'!K$1),FALSE)=0,1,VLOOKUP('BIFUbC-petroleum-diesel'!$A25,'petroleum diesel'!$A$2:$AQ$28,COLUMN('petroleum diesel'!K$2),FALSE)/VLOOKUP('BIFUbC-petroleum-diesel'!$A25,'BIFUbC-petroleum-diesel'!$A$1:$AQ$27,COLUMN('BIFUbC-petroleum-diesel'!K$1),FALSE))</f>
        <v>1</v>
      </c>
      <c r="L25">
        <f>IF(VLOOKUP('BIFUbC-petroleum-diesel'!$A25,'BIFUbC-petroleum-diesel'!$A$1:$AQ$27,COLUMN('BIFUbC-petroleum-diesel'!L$1),FALSE)=0,1,VLOOKUP('BIFUbC-petroleum-diesel'!$A25,'petroleum diesel'!$A$2:$AQ$28,COLUMN('petroleum diesel'!L$2),FALSE)/VLOOKUP('BIFUbC-petroleum-diesel'!$A25,'BIFUbC-petroleum-diesel'!$A$1:$AQ$27,COLUMN('BIFUbC-petroleum-diesel'!L$1),FALSE))</f>
        <v>1</v>
      </c>
      <c r="M25">
        <f>IF(VLOOKUP('BIFUbC-petroleum-diesel'!$A25,'BIFUbC-petroleum-diesel'!$A$1:$AQ$27,COLUMN('BIFUbC-petroleum-diesel'!M$1),FALSE)=0,1,VLOOKUP('BIFUbC-petroleum-diesel'!$A25,'petroleum diesel'!$A$2:$AQ$28,COLUMN('petroleum diesel'!M$2),FALSE)/VLOOKUP('BIFUbC-petroleum-diesel'!$A25,'BIFUbC-petroleum-diesel'!$A$1:$AQ$27,COLUMN('BIFUbC-petroleum-diesel'!M$1),FALSE))</f>
        <v>1</v>
      </c>
      <c r="N25">
        <f>IF(VLOOKUP('BIFUbC-petroleum-diesel'!$A25,'BIFUbC-petroleum-diesel'!$A$1:$AQ$27,COLUMN('BIFUbC-petroleum-diesel'!N$1),FALSE)=0,1,VLOOKUP('BIFUbC-petroleum-diesel'!$A25,'petroleum diesel'!$A$2:$AQ$28,COLUMN('petroleum diesel'!N$2),FALSE)/VLOOKUP('BIFUbC-petroleum-diesel'!$A25,'BIFUbC-petroleum-diesel'!$A$1:$AQ$27,COLUMN('BIFUbC-petroleum-diesel'!N$1),FALSE))</f>
        <v>1</v>
      </c>
      <c r="O25">
        <f>IF(VLOOKUP('BIFUbC-petroleum-diesel'!$A25,'BIFUbC-petroleum-diesel'!$A$1:$AQ$27,COLUMN('BIFUbC-petroleum-diesel'!O$1),FALSE)=0,1,VLOOKUP('BIFUbC-petroleum-diesel'!$A25,'petroleum diesel'!$A$2:$AQ$28,COLUMN('petroleum diesel'!O$2),FALSE)/VLOOKUP('BIFUbC-petroleum-diesel'!$A25,'BIFUbC-petroleum-diesel'!$A$1:$AQ$27,COLUMN('BIFUbC-petroleum-diesel'!O$1),FALSE))</f>
        <v>1</v>
      </c>
      <c r="P25">
        <f>IF(VLOOKUP('BIFUbC-petroleum-diesel'!$A25,'BIFUbC-petroleum-diesel'!$A$1:$AQ$27,COLUMN('BIFUbC-petroleum-diesel'!P$1),FALSE)=0,1,VLOOKUP('BIFUbC-petroleum-diesel'!$A25,'petroleum diesel'!$A$2:$AQ$28,COLUMN('petroleum diesel'!P$2),FALSE)/VLOOKUP('BIFUbC-petroleum-diesel'!$A25,'BIFUbC-petroleum-diesel'!$A$1:$AQ$27,COLUMN('BIFUbC-petroleum-diesel'!P$1),FALSE))</f>
        <v>1</v>
      </c>
      <c r="Q25">
        <f>IF(VLOOKUP('BIFUbC-petroleum-diesel'!$A25,'BIFUbC-petroleum-diesel'!$A$1:$AQ$27,COLUMN('BIFUbC-petroleum-diesel'!Q$1),FALSE)=0,1,VLOOKUP('BIFUbC-petroleum-diesel'!$A25,'petroleum diesel'!$A$2:$AQ$28,COLUMN('petroleum diesel'!Q$2),FALSE)/VLOOKUP('BIFUbC-petroleum-diesel'!$A25,'BIFUbC-petroleum-diesel'!$A$1:$AQ$27,COLUMN('BIFUbC-petroleum-diesel'!Q$1),FALSE))</f>
        <v>1</v>
      </c>
      <c r="R25">
        <f>IF(VLOOKUP('BIFUbC-petroleum-diesel'!$A25,'BIFUbC-petroleum-diesel'!$A$1:$AQ$27,COLUMN('BIFUbC-petroleum-diesel'!R$1),FALSE)=0,1,VLOOKUP('BIFUbC-petroleum-diesel'!$A25,'petroleum diesel'!$A$2:$AQ$28,COLUMN('petroleum diesel'!R$2),FALSE)/VLOOKUP('BIFUbC-petroleum-diesel'!$A25,'BIFUbC-petroleum-diesel'!$A$1:$AQ$27,COLUMN('BIFUbC-petroleum-diesel'!R$1),FALSE))</f>
        <v>1</v>
      </c>
      <c r="S25">
        <f>IF(VLOOKUP('BIFUbC-petroleum-diesel'!$A25,'BIFUbC-petroleum-diesel'!$A$1:$AQ$27,COLUMN('BIFUbC-petroleum-diesel'!S$1),FALSE)=0,1,VLOOKUP('BIFUbC-petroleum-diesel'!$A25,'petroleum diesel'!$A$2:$AQ$28,COLUMN('petroleum diesel'!S$2),FALSE)/VLOOKUP('BIFUbC-petroleum-diesel'!$A25,'BIFUbC-petroleum-diesel'!$A$1:$AQ$27,COLUMN('BIFUbC-petroleum-diesel'!S$1),FALSE))</f>
        <v>1</v>
      </c>
      <c r="T25">
        <f>IF(VLOOKUP('BIFUbC-petroleum-diesel'!$A25,'BIFUbC-petroleum-diesel'!$A$1:$AQ$27,COLUMN('BIFUbC-petroleum-diesel'!T$1),FALSE)=0,1,VLOOKUP('BIFUbC-petroleum-diesel'!$A25,'petroleum diesel'!$A$2:$AQ$28,COLUMN('petroleum diesel'!T$2),FALSE)/VLOOKUP('BIFUbC-petroleum-diesel'!$A25,'BIFUbC-petroleum-diesel'!$A$1:$AQ$27,COLUMN('BIFUbC-petroleum-diesel'!T$1),FALSE))</f>
        <v>1</v>
      </c>
      <c r="U25">
        <f>IF(VLOOKUP('BIFUbC-petroleum-diesel'!$A25,'BIFUbC-petroleum-diesel'!$A$1:$AQ$27,COLUMN('BIFUbC-petroleum-diesel'!U$1),FALSE)=0,1,VLOOKUP('BIFUbC-petroleum-diesel'!$A25,'petroleum diesel'!$A$2:$AQ$28,COLUMN('petroleum diesel'!U$2),FALSE)/VLOOKUP('BIFUbC-petroleum-diesel'!$A25,'BIFUbC-petroleum-diesel'!$A$1:$AQ$27,COLUMN('BIFUbC-petroleum-diesel'!U$1),FALSE))</f>
        <v>1</v>
      </c>
      <c r="V25">
        <f>IF(VLOOKUP('BIFUbC-petroleum-diesel'!$A25,'BIFUbC-petroleum-diesel'!$A$1:$AQ$27,COLUMN('BIFUbC-petroleum-diesel'!V$1),FALSE)=0,1,VLOOKUP('BIFUbC-petroleum-diesel'!$A25,'petroleum diesel'!$A$2:$AQ$28,COLUMN('petroleum diesel'!V$2),FALSE)/VLOOKUP('BIFUbC-petroleum-diesel'!$A25,'BIFUbC-petroleum-diesel'!$A$1:$AQ$27,COLUMN('BIFUbC-petroleum-diesel'!V$1),FALSE))</f>
        <v>1</v>
      </c>
      <c r="W25">
        <f>IF(VLOOKUP('BIFUbC-petroleum-diesel'!$A25,'BIFUbC-petroleum-diesel'!$A$1:$AQ$27,COLUMN('BIFUbC-petroleum-diesel'!W$1),FALSE)=0,1,VLOOKUP('BIFUbC-petroleum-diesel'!$A25,'petroleum diesel'!$A$2:$AQ$28,COLUMN('petroleum diesel'!W$2),FALSE)/VLOOKUP('BIFUbC-petroleum-diesel'!$A25,'BIFUbC-petroleum-diesel'!$A$1:$AQ$27,COLUMN('BIFUbC-petroleum-diesel'!W$1),FALSE))</f>
        <v>1</v>
      </c>
      <c r="X25">
        <f>IF(VLOOKUP('BIFUbC-petroleum-diesel'!$A25,'BIFUbC-petroleum-diesel'!$A$1:$AQ$27,COLUMN('BIFUbC-petroleum-diesel'!X$1),FALSE)=0,1,VLOOKUP('BIFUbC-petroleum-diesel'!$A25,'petroleum diesel'!$A$2:$AQ$28,COLUMN('petroleum diesel'!X$2),FALSE)/VLOOKUP('BIFUbC-petroleum-diesel'!$A25,'BIFUbC-petroleum-diesel'!$A$1:$AQ$27,COLUMN('BIFUbC-petroleum-diesel'!X$1),FALSE))</f>
        <v>1</v>
      </c>
      <c r="Y25">
        <f>IF(VLOOKUP('BIFUbC-petroleum-diesel'!$A25,'BIFUbC-petroleum-diesel'!$A$1:$AQ$27,COLUMN('BIFUbC-petroleum-diesel'!Y$1),FALSE)=0,1,VLOOKUP('BIFUbC-petroleum-diesel'!$A25,'petroleum diesel'!$A$2:$AQ$28,COLUMN('petroleum diesel'!Y$2),FALSE)/VLOOKUP('BIFUbC-petroleum-diesel'!$A25,'BIFUbC-petroleum-diesel'!$A$1:$AQ$27,COLUMN('BIFUbC-petroleum-diesel'!Y$1),FALSE))</f>
        <v>1</v>
      </c>
      <c r="Z25">
        <f>IF(VLOOKUP('BIFUbC-petroleum-diesel'!$A25,'BIFUbC-petroleum-diesel'!$A$1:$AQ$27,COLUMN('BIFUbC-petroleum-diesel'!Z$1),FALSE)=0,1,VLOOKUP('BIFUbC-petroleum-diesel'!$A25,'petroleum diesel'!$A$2:$AQ$28,COLUMN('petroleum diesel'!Z$2),FALSE)/VLOOKUP('BIFUbC-petroleum-diesel'!$A25,'BIFUbC-petroleum-diesel'!$A$1:$AQ$27,COLUMN('BIFUbC-petroleum-diesel'!Z$1),FALSE))</f>
        <v>1</v>
      </c>
      <c r="AA25">
        <f>IF(VLOOKUP('BIFUbC-petroleum-diesel'!$A25,'BIFUbC-petroleum-diesel'!$A$1:$AQ$27,COLUMN('BIFUbC-petroleum-diesel'!AA$1),FALSE)=0,1,VLOOKUP('BIFUbC-petroleum-diesel'!$A25,'petroleum diesel'!$A$2:$AQ$28,COLUMN('petroleum diesel'!AA$2),FALSE)/VLOOKUP('BIFUbC-petroleum-diesel'!$A25,'BIFUbC-petroleum-diesel'!$A$1:$AQ$27,COLUMN('BIFUbC-petroleum-diesel'!AA$1),FALSE))</f>
        <v>1</v>
      </c>
      <c r="AB25">
        <f>IF(VLOOKUP('BIFUbC-petroleum-diesel'!$A25,'BIFUbC-petroleum-diesel'!$A$1:$AQ$27,COLUMN('BIFUbC-petroleum-diesel'!AB$1),FALSE)=0,1,VLOOKUP('BIFUbC-petroleum-diesel'!$A25,'petroleum diesel'!$A$2:$AQ$28,COLUMN('petroleum diesel'!AB$2),FALSE)/VLOOKUP('BIFUbC-petroleum-diesel'!$A25,'BIFUbC-petroleum-diesel'!$A$1:$AQ$27,COLUMN('BIFUbC-petroleum-diesel'!AB$1),FALSE))</f>
        <v>1</v>
      </c>
      <c r="AC25">
        <f>IF(VLOOKUP('BIFUbC-petroleum-diesel'!$A25,'BIFUbC-petroleum-diesel'!$A$1:$AQ$27,COLUMN('BIFUbC-petroleum-diesel'!AC$1),FALSE)=0,1,VLOOKUP('BIFUbC-petroleum-diesel'!$A25,'petroleum diesel'!$A$2:$AQ$28,COLUMN('petroleum diesel'!AC$2),FALSE)/VLOOKUP('BIFUbC-petroleum-diesel'!$A25,'BIFUbC-petroleum-diesel'!$A$1:$AQ$27,COLUMN('BIFUbC-petroleum-diesel'!AC$1),FALSE))</f>
        <v>1</v>
      </c>
      <c r="AD25">
        <f>IF(VLOOKUP('BIFUbC-petroleum-diesel'!$A25,'BIFUbC-petroleum-diesel'!$A$1:$AQ$27,COLUMN('BIFUbC-petroleum-diesel'!AD$1),FALSE)=0,1,VLOOKUP('BIFUbC-petroleum-diesel'!$A25,'petroleum diesel'!$A$2:$AQ$28,COLUMN('petroleum diesel'!AD$2),FALSE)/VLOOKUP('BIFUbC-petroleum-diesel'!$A25,'BIFUbC-petroleum-diesel'!$A$1:$AQ$27,COLUMN('BIFUbC-petroleum-diesel'!AD$1),FALSE))</f>
        <v>1</v>
      </c>
      <c r="AE25">
        <f>IF(VLOOKUP('BIFUbC-petroleum-diesel'!$A25,'BIFUbC-petroleum-diesel'!$A$1:$AQ$27,COLUMN('BIFUbC-petroleum-diesel'!AE$1),FALSE)=0,1,VLOOKUP('BIFUbC-petroleum-diesel'!$A25,'petroleum diesel'!$A$2:$AQ$28,COLUMN('petroleum diesel'!AE$2),FALSE)/VLOOKUP('BIFUbC-petroleum-diesel'!$A25,'BIFUbC-petroleum-diesel'!$A$1:$AQ$27,COLUMN('BIFUbC-petroleum-diesel'!AE$1),FALSE))</f>
        <v>1</v>
      </c>
      <c r="AF25">
        <f>IF(VLOOKUP('BIFUbC-petroleum-diesel'!$A25,'BIFUbC-petroleum-diesel'!$A$1:$AQ$27,COLUMN('BIFUbC-petroleum-diesel'!AF$1),FALSE)=0,1,VLOOKUP('BIFUbC-petroleum-diesel'!$A25,'petroleum diesel'!$A$2:$AQ$28,COLUMN('petroleum diesel'!AF$2),FALSE)/VLOOKUP('BIFUbC-petroleum-diesel'!$A25,'BIFUbC-petroleum-diesel'!$A$1:$AQ$27,COLUMN('BIFUbC-petroleum-diesel'!AF$1),FALSE))</f>
        <v>1</v>
      </c>
      <c r="AG25">
        <f>IF(VLOOKUP('BIFUbC-petroleum-diesel'!$A25,'BIFUbC-petroleum-diesel'!$A$1:$AQ$27,COLUMN('BIFUbC-petroleum-diesel'!AG$1),FALSE)=0,1,VLOOKUP('BIFUbC-petroleum-diesel'!$A25,'petroleum diesel'!$A$2:$AQ$28,COLUMN('petroleum diesel'!AG$2),FALSE)/VLOOKUP('BIFUbC-petroleum-diesel'!$A25,'BIFUbC-petroleum-diesel'!$A$1:$AQ$27,COLUMN('BIFUbC-petroleum-diesel'!AG$1),FALSE))</f>
        <v>1</v>
      </c>
      <c r="AH25">
        <f>IF(VLOOKUP('BIFUbC-petroleum-diesel'!$A25,'BIFUbC-petroleum-diesel'!$A$1:$AQ$27,COLUMN('BIFUbC-petroleum-diesel'!AH$1),FALSE)=0,1,VLOOKUP('BIFUbC-petroleum-diesel'!$A25,'petroleum diesel'!$A$2:$AQ$28,COLUMN('petroleum diesel'!AH$2),FALSE)/VLOOKUP('BIFUbC-petroleum-diesel'!$A25,'BIFUbC-petroleum-diesel'!$A$1:$AQ$27,COLUMN('BIFUbC-petroleum-diesel'!AH$1),FALSE))</f>
        <v>1</v>
      </c>
      <c r="AI25">
        <f>IF(VLOOKUP('BIFUbC-petroleum-diesel'!$A25,'BIFUbC-petroleum-diesel'!$A$1:$AQ$27,COLUMN('BIFUbC-petroleum-diesel'!AI$1),FALSE)=0,1,VLOOKUP('BIFUbC-petroleum-diesel'!$A25,'petroleum diesel'!$A$2:$AQ$28,COLUMN('petroleum diesel'!AI$2),FALSE)/VLOOKUP('BIFUbC-petroleum-diesel'!$A25,'BIFUbC-petroleum-diesel'!$A$1:$AQ$27,COLUMN('BIFUbC-petroleum-diesel'!AI$1),FALSE))</f>
        <v>1</v>
      </c>
      <c r="AJ25">
        <f>IF(VLOOKUP('BIFUbC-petroleum-diesel'!$A25,'BIFUbC-petroleum-diesel'!$A$1:$AQ$27,COLUMN('BIFUbC-petroleum-diesel'!AJ$1),FALSE)=0,1,VLOOKUP('BIFUbC-petroleum-diesel'!$A25,'petroleum diesel'!$A$2:$AQ$28,COLUMN('petroleum diesel'!AJ$2),FALSE)/VLOOKUP('BIFUbC-petroleum-diesel'!$A25,'BIFUbC-petroleum-diesel'!$A$1:$AQ$27,COLUMN('BIFUbC-petroleum-diesel'!AJ$1),FALSE))</f>
        <v>1</v>
      </c>
      <c r="AK25">
        <f>IF(VLOOKUP('BIFUbC-petroleum-diesel'!$A25,'BIFUbC-petroleum-diesel'!$A$1:$AQ$27,COLUMN('BIFUbC-petroleum-diesel'!AK$1),FALSE)=0,1,VLOOKUP('BIFUbC-petroleum-diesel'!$A25,'petroleum diesel'!$A$2:$AQ$28,COLUMN('petroleum diesel'!AK$2),FALSE)/VLOOKUP('BIFUbC-petroleum-diesel'!$A25,'BIFUbC-petroleum-diesel'!$A$1:$AQ$27,COLUMN('BIFUbC-petroleum-diesel'!AK$1),FALSE))</f>
        <v>1</v>
      </c>
      <c r="AL25">
        <f>IF(VLOOKUP('BIFUbC-petroleum-diesel'!$A25,'BIFUbC-petroleum-diesel'!$A$1:$AQ$27,COLUMN('BIFUbC-petroleum-diesel'!AL$1),FALSE)=0,1,VLOOKUP('BIFUbC-petroleum-diesel'!$A25,'petroleum diesel'!$A$2:$AQ$28,COLUMN('petroleum diesel'!AL$2),FALSE)/VLOOKUP('BIFUbC-petroleum-diesel'!$A25,'BIFUbC-petroleum-diesel'!$A$1:$AQ$27,COLUMN('BIFUbC-petroleum-diesel'!AL$1),FALSE))</f>
        <v>1</v>
      </c>
      <c r="AM25">
        <f>IF(VLOOKUP('BIFUbC-petroleum-diesel'!$A25,'BIFUbC-petroleum-diesel'!$A$1:$AQ$27,COLUMN('BIFUbC-petroleum-diesel'!AM$1),FALSE)=0,1,VLOOKUP('BIFUbC-petroleum-diesel'!$A25,'petroleum diesel'!$A$2:$AQ$28,COLUMN('petroleum diesel'!AM$2),FALSE)/VLOOKUP('BIFUbC-petroleum-diesel'!$A25,'BIFUbC-petroleum-diesel'!$A$1:$AQ$27,COLUMN('BIFUbC-petroleum-diesel'!AM$1),FALSE))</f>
        <v>1</v>
      </c>
      <c r="AN25">
        <f>IF(VLOOKUP('BIFUbC-petroleum-diesel'!$A25,'BIFUbC-petroleum-diesel'!$A$1:$AQ$27,COLUMN('BIFUbC-petroleum-diesel'!AN$1),FALSE)=0,1,VLOOKUP('BIFUbC-petroleum-diesel'!$A25,'petroleum diesel'!$A$2:$AQ$28,COLUMN('petroleum diesel'!AN$2),FALSE)/VLOOKUP('BIFUbC-petroleum-diesel'!$A25,'BIFUbC-petroleum-diesel'!$A$1:$AQ$27,COLUMN('BIFUbC-petroleum-diesel'!AN$1),FALSE))</f>
        <v>1</v>
      </c>
      <c r="AO25">
        <f>IF(VLOOKUP('BIFUbC-petroleum-diesel'!$A25,'BIFUbC-petroleum-diesel'!$A$1:$AQ$27,COLUMN('BIFUbC-petroleum-diesel'!AO$1),FALSE)=0,1,VLOOKUP('BIFUbC-petroleum-diesel'!$A25,'petroleum diesel'!$A$2:$AQ$28,COLUMN('petroleum diesel'!AO$2),FALSE)/VLOOKUP('BIFUbC-petroleum-diesel'!$A25,'BIFUbC-petroleum-diesel'!$A$1:$AQ$27,COLUMN('BIFUbC-petroleum-diesel'!AO$1),FALSE))</f>
        <v>1</v>
      </c>
      <c r="AP25">
        <f>IF(VLOOKUP('BIFUbC-petroleum-diesel'!$A25,'BIFUbC-petroleum-diesel'!$A$1:$AQ$27,COLUMN('BIFUbC-petroleum-diesel'!AP$1),FALSE)=0,1,VLOOKUP('BIFUbC-petroleum-diesel'!$A25,'petroleum diesel'!$A$2:$AQ$28,COLUMN('petroleum diesel'!AP$2),FALSE)/VLOOKUP('BIFUbC-petroleum-diesel'!$A25,'BIFUbC-petroleum-diesel'!$A$1:$AQ$27,COLUMN('BIFUbC-petroleum-diesel'!AP$1),FALSE))</f>
        <v>1</v>
      </c>
      <c r="AQ25">
        <f>IF(VLOOKUP('BIFUbC-petroleum-diesel'!$A25,'BIFUbC-petroleum-diesel'!$A$1:$AQ$27,COLUMN('BIFUbC-petroleum-diesel'!AQ$1),FALSE)=0,1,VLOOKUP('BIFUbC-petroleum-diesel'!$A25,'petroleum diesel'!$A$2:$AQ$28,COLUMN('petroleum diesel'!AQ$2),FALSE)/VLOOKUP('BIFUbC-petroleum-diesel'!$A25,'BIFUbC-petroleum-diesel'!$A$1:$AQ$27,COLUMN('BIFUbC-petroleum-diesel'!AQ$1),FALSE))</f>
        <v>1</v>
      </c>
    </row>
    <row r="26" spans="1:43">
      <c r="A26" s="37" t="s">
        <v>613</v>
      </c>
      <c r="B26">
        <f>IF(VLOOKUP('BIFUbC-petroleum-diesel'!$A26,'BIFUbC-petroleum-diesel'!$A$1:$AQ$27,COLUMN('BIFUbC-petroleum-diesel'!B$1),FALSE)=0,1,VLOOKUP('BIFUbC-petroleum-diesel'!$A26,'petroleum diesel'!$A$2:$AQ$28,COLUMN('petroleum diesel'!B$2),FALSE)/VLOOKUP('BIFUbC-petroleum-diesel'!$A26,'BIFUbC-petroleum-diesel'!$A$1:$AQ$27,COLUMN('BIFUbC-petroleum-diesel'!B$1),FALSE))</f>
        <v>1</v>
      </c>
      <c r="C26">
        <f>IF(VLOOKUP('BIFUbC-petroleum-diesel'!$A26,'BIFUbC-petroleum-diesel'!$A$1:$AQ$27,COLUMN('BIFUbC-petroleum-diesel'!C$1),FALSE)=0,1,VLOOKUP('BIFUbC-petroleum-diesel'!$A26,'petroleum diesel'!$A$2:$AQ$28,COLUMN('petroleum diesel'!C$2),FALSE)/VLOOKUP('BIFUbC-petroleum-diesel'!$A26,'BIFUbC-petroleum-diesel'!$A$1:$AQ$27,COLUMN('BIFUbC-petroleum-diesel'!C$1),FALSE))</f>
        <v>1</v>
      </c>
      <c r="D26">
        <f>IF(VLOOKUP('BIFUbC-petroleum-diesel'!$A26,'BIFUbC-petroleum-diesel'!$A$1:$AQ$27,COLUMN('BIFUbC-petroleum-diesel'!D$1),FALSE)=0,1,VLOOKUP('BIFUbC-petroleum-diesel'!$A26,'petroleum diesel'!$A$2:$AQ$28,COLUMN('petroleum diesel'!D$2),FALSE)/VLOOKUP('BIFUbC-petroleum-diesel'!$A26,'BIFUbC-petroleum-diesel'!$A$1:$AQ$27,COLUMN('BIFUbC-petroleum-diesel'!D$1),FALSE))</f>
        <v>1</v>
      </c>
      <c r="E26">
        <f>IF(VLOOKUP('BIFUbC-petroleum-diesel'!$A26,'BIFUbC-petroleum-diesel'!$A$1:$AQ$27,COLUMN('BIFUbC-petroleum-diesel'!E$1),FALSE)=0,1,VLOOKUP('BIFUbC-petroleum-diesel'!$A26,'petroleum diesel'!$A$2:$AQ$28,COLUMN('petroleum diesel'!E$2),FALSE)/VLOOKUP('BIFUbC-petroleum-diesel'!$A26,'BIFUbC-petroleum-diesel'!$A$1:$AQ$27,COLUMN('BIFUbC-petroleum-diesel'!E$1),FALSE))</f>
        <v>1</v>
      </c>
      <c r="F26">
        <f>IF(VLOOKUP('BIFUbC-petroleum-diesel'!$A26,'BIFUbC-petroleum-diesel'!$A$1:$AQ$27,COLUMN('BIFUbC-petroleum-diesel'!F$1),FALSE)=0,1,VLOOKUP('BIFUbC-petroleum-diesel'!$A26,'petroleum diesel'!$A$2:$AQ$28,COLUMN('petroleum diesel'!F$2),FALSE)/VLOOKUP('BIFUbC-petroleum-diesel'!$A26,'BIFUbC-petroleum-diesel'!$A$1:$AQ$27,COLUMN('BIFUbC-petroleum-diesel'!F$1),FALSE))</f>
        <v>1</v>
      </c>
      <c r="G26">
        <f>IF(VLOOKUP('BIFUbC-petroleum-diesel'!$A26,'BIFUbC-petroleum-diesel'!$A$1:$AQ$27,COLUMN('BIFUbC-petroleum-diesel'!G$1),FALSE)=0,1,VLOOKUP('BIFUbC-petroleum-diesel'!$A26,'petroleum diesel'!$A$2:$AQ$28,COLUMN('petroleum diesel'!G$2),FALSE)/VLOOKUP('BIFUbC-petroleum-diesel'!$A26,'BIFUbC-petroleum-diesel'!$A$1:$AQ$27,COLUMN('BIFUbC-petroleum-diesel'!G$1),FALSE))</f>
        <v>1</v>
      </c>
      <c r="H26">
        <f>IF(VLOOKUP('BIFUbC-petroleum-diesel'!$A26,'BIFUbC-petroleum-diesel'!$A$1:$AQ$27,COLUMN('BIFUbC-petroleum-diesel'!H$1),FALSE)=0,1,VLOOKUP('BIFUbC-petroleum-diesel'!$A26,'petroleum diesel'!$A$2:$AQ$28,COLUMN('petroleum diesel'!H$2),FALSE)/VLOOKUP('BIFUbC-petroleum-diesel'!$A26,'BIFUbC-petroleum-diesel'!$A$1:$AQ$27,COLUMN('BIFUbC-petroleum-diesel'!H$1),FALSE))</f>
        <v>1</v>
      </c>
      <c r="I26">
        <f>IF(VLOOKUP('BIFUbC-petroleum-diesel'!$A26,'BIFUbC-petroleum-diesel'!$A$1:$AQ$27,COLUMN('BIFUbC-petroleum-diesel'!I$1),FALSE)=0,1,VLOOKUP('BIFUbC-petroleum-diesel'!$A26,'petroleum diesel'!$A$2:$AQ$28,COLUMN('petroleum diesel'!I$2),FALSE)/VLOOKUP('BIFUbC-petroleum-diesel'!$A26,'BIFUbC-petroleum-diesel'!$A$1:$AQ$27,COLUMN('BIFUbC-petroleum-diesel'!I$1),FALSE))</f>
        <v>1</v>
      </c>
      <c r="J26">
        <f>IF(VLOOKUP('BIFUbC-petroleum-diesel'!$A26,'BIFUbC-petroleum-diesel'!$A$1:$AQ$27,COLUMN('BIFUbC-petroleum-diesel'!J$1),FALSE)=0,1,VLOOKUP('BIFUbC-petroleum-diesel'!$A26,'petroleum diesel'!$A$2:$AQ$28,COLUMN('petroleum diesel'!J$2),FALSE)/VLOOKUP('BIFUbC-petroleum-diesel'!$A26,'BIFUbC-petroleum-diesel'!$A$1:$AQ$27,COLUMN('BIFUbC-petroleum-diesel'!J$1),FALSE))</f>
        <v>1</v>
      </c>
      <c r="K26">
        <f>IF(VLOOKUP('BIFUbC-petroleum-diesel'!$A26,'BIFUbC-petroleum-diesel'!$A$1:$AQ$27,COLUMN('BIFUbC-petroleum-diesel'!K$1),FALSE)=0,1,VLOOKUP('BIFUbC-petroleum-diesel'!$A26,'petroleum diesel'!$A$2:$AQ$28,COLUMN('petroleum diesel'!K$2),FALSE)/VLOOKUP('BIFUbC-petroleum-diesel'!$A26,'BIFUbC-petroleum-diesel'!$A$1:$AQ$27,COLUMN('BIFUbC-petroleum-diesel'!K$1),FALSE))</f>
        <v>1</v>
      </c>
      <c r="L26">
        <f>IF(VLOOKUP('BIFUbC-petroleum-diesel'!$A26,'BIFUbC-petroleum-diesel'!$A$1:$AQ$27,COLUMN('BIFUbC-petroleum-diesel'!L$1),FALSE)=0,1,VLOOKUP('BIFUbC-petroleum-diesel'!$A26,'petroleum diesel'!$A$2:$AQ$28,COLUMN('petroleum diesel'!L$2),FALSE)/VLOOKUP('BIFUbC-petroleum-diesel'!$A26,'BIFUbC-petroleum-diesel'!$A$1:$AQ$27,COLUMN('BIFUbC-petroleum-diesel'!L$1),FALSE))</f>
        <v>1</v>
      </c>
      <c r="M26">
        <f>IF(VLOOKUP('BIFUbC-petroleum-diesel'!$A26,'BIFUbC-petroleum-diesel'!$A$1:$AQ$27,COLUMN('BIFUbC-petroleum-diesel'!M$1),FALSE)=0,1,VLOOKUP('BIFUbC-petroleum-diesel'!$A26,'petroleum diesel'!$A$2:$AQ$28,COLUMN('petroleum diesel'!M$2),FALSE)/VLOOKUP('BIFUbC-petroleum-diesel'!$A26,'BIFUbC-petroleum-diesel'!$A$1:$AQ$27,COLUMN('BIFUbC-petroleum-diesel'!M$1),FALSE))</f>
        <v>1</v>
      </c>
      <c r="N26">
        <f>IF(VLOOKUP('BIFUbC-petroleum-diesel'!$A26,'BIFUbC-petroleum-diesel'!$A$1:$AQ$27,COLUMN('BIFUbC-petroleum-diesel'!N$1),FALSE)=0,1,VLOOKUP('BIFUbC-petroleum-diesel'!$A26,'petroleum diesel'!$A$2:$AQ$28,COLUMN('petroleum diesel'!N$2),FALSE)/VLOOKUP('BIFUbC-petroleum-diesel'!$A26,'BIFUbC-petroleum-diesel'!$A$1:$AQ$27,COLUMN('BIFUbC-petroleum-diesel'!N$1),FALSE))</f>
        <v>1</v>
      </c>
      <c r="O26">
        <f>IF(VLOOKUP('BIFUbC-petroleum-diesel'!$A26,'BIFUbC-petroleum-diesel'!$A$1:$AQ$27,COLUMN('BIFUbC-petroleum-diesel'!O$1),FALSE)=0,1,VLOOKUP('BIFUbC-petroleum-diesel'!$A26,'petroleum diesel'!$A$2:$AQ$28,COLUMN('petroleum diesel'!O$2),FALSE)/VLOOKUP('BIFUbC-petroleum-diesel'!$A26,'BIFUbC-petroleum-diesel'!$A$1:$AQ$27,COLUMN('BIFUbC-petroleum-diesel'!O$1),FALSE))</f>
        <v>1</v>
      </c>
      <c r="P26">
        <f>IF(VLOOKUP('BIFUbC-petroleum-diesel'!$A26,'BIFUbC-petroleum-diesel'!$A$1:$AQ$27,COLUMN('BIFUbC-petroleum-diesel'!P$1),FALSE)=0,1,VLOOKUP('BIFUbC-petroleum-diesel'!$A26,'petroleum diesel'!$A$2:$AQ$28,COLUMN('petroleum diesel'!P$2),FALSE)/VLOOKUP('BIFUbC-petroleum-diesel'!$A26,'BIFUbC-petroleum-diesel'!$A$1:$AQ$27,COLUMN('BIFUbC-petroleum-diesel'!P$1),FALSE))</f>
        <v>1</v>
      </c>
      <c r="Q26">
        <f>IF(VLOOKUP('BIFUbC-petroleum-diesel'!$A26,'BIFUbC-petroleum-diesel'!$A$1:$AQ$27,COLUMN('BIFUbC-petroleum-diesel'!Q$1),FALSE)=0,1,VLOOKUP('BIFUbC-petroleum-diesel'!$A26,'petroleum diesel'!$A$2:$AQ$28,COLUMN('petroleum diesel'!Q$2),FALSE)/VLOOKUP('BIFUbC-petroleum-diesel'!$A26,'BIFUbC-petroleum-diesel'!$A$1:$AQ$27,COLUMN('BIFUbC-petroleum-diesel'!Q$1),FALSE))</f>
        <v>1</v>
      </c>
      <c r="R26">
        <f>IF(VLOOKUP('BIFUbC-petroleum-diesel'!$A26,'BIFUbC-petroleum-diesel'!$A$1:$AQ$27,COLUMN('BIFUbC-petroleum-diesel'!R$1),FALSE)=0,1,VLOOKUP('BIFUbC-petroleum-diesel'!$A26,'petroleum diesel'!$A$2:$AQ$28,COLUMN('petroleum diesel'!R$2),FALSE)/VLOOKUP('BIFUbC-petroleum-diesel'!$A26,'BIFUbC-petroleum-diesel'!$A$1:$AQ$27,COLUMN('BIFUbC-petroleum-diesel'!R$1),FALSE))</f>
        <v>1</v>
      </c>
      <c r="S26">
        <f>IF(VLOOKUP('BIFUbC-petroleum-diesel'!$A26,'BIFUbC-petroleum-diesel'!$A$1:$AQ$27,COLUMN('BIFUbC-petroleum-diesel'!S$1),FALSE)=0,1,VLOOKUP('BIFUbC-petroleum-diesel'!$A26,'petroleum diesel'!$A$2:$AQ$28,COLUMN('petroleum diesel'!S$2),FALSE)/VLOOKUP('BIFUbC-petroleum-diesel'!$A26,'BIFUbC-petroleum-diesel'!$A$1:$AQ$27,COLUMN('BIFUbC-petroleum-diesel'!S$1),FALSE))</f>
        <v>1</v>
      </c>
      <c r="T26">
        <f>IF(VLOOKUP('BIFUbC-petroleum-diesel'!$A26,'BIFUbC-petroleum-diesel'!$A$1:$AQ$27,COLUMN('BIFUbC-petroleum-diesel'!T$1),FALSE)=0,1,VLOOKUP('BIFUbC-petroleum-diesel'!$A26,'petroleum diesel'!$A$2:$AQ$28,COLUMN('petroleum diesel'!T$2),FALSE)/VLOOKUP('BIFUbC-petroleum-diesel'!$A26,'BIFUbC-petroleum-diesel'!$A$1:$AQ$27,COLUMN('BIFUbC-petroleum-diesel'!T$1),FALSE))</f>
        <v>1</v>
      </c>
      <c r="U26">
        <f>IF(VLOOKUP('BIFUbC-petroleum-diesel'!$A26,'BIFUbC-petroleum-diesel'!$A$1:$AQ$27,COLUMN('BIFUbC-petroleum-diesel'!U$1),FALSE)=0,1,VLOOKUP('BIFUbC-petroleum-diesel'!$A26,'petroleum diesel'!$A$2:$AQ$28,COLUMN('petroleum diesel'!U$2),FALSE)/VLOOKUP('BIFUbC-petroleum-diesel'!$A26,'BIFUbC-petroleum-diesel'!$A$1:$AQ$27,COLUMN('BIFUbC-petroleum-diesel'!U$1),FALSE))</f>
        <v>1</v>
      </c>
      <c r="V26">
        <f>IF(VLOOKUP('BIFUbC-petroleum-diesel'!$A26,'BIFUbC-petroleum-diesel'!$A$1:$AQ$27,COLUMN('BIFUbC-petroleum-diesel'!V$1),FALSE)=0,1,VLOOKUP('BIFUbC-petroleum-diesel'!$A26,'petroleum diesel'!$A$2:$AQ$28,COLUMN('petroleum diesel'!V$2),FALSE)/VLOOKUP('BIFUbC-petroleum-diesel'!$A26,'BIFUbC-petroleum-diesel'!$A$1:$AQ$27,COLUMN('BIFUbC-petroleum-diesel'!V$1),FALSE))</f>
        <v>1</v>
      </c>
      <c r="W26">
        <f>IF(VLOOKUP('BIFUbC-petroleum-diesel'!$A26,'BIFUbC-petroleum-diesel'!$A$1:$AQ$27,COLUMN('BIFUbC-petroleum-diesel'!W$1),FALSE)=0,1,VLOOKUP('BIFUbC-petroleum-diesel'!$A26,'petroleum diesel'!$A$2:$AQ$28,COLUMN('petroleum diesel'!W$2),FALSE)/VLOOKUP('BIFUbC-petroleum-diesel'!$A26,'BIFUbC-petroleum-diesel'!$A$1:$AQ$27,COLUMN('BIFUbC-petroleum-diesel'!W$1),FALSE))</f>
        <v>1</v>
      </c>
      <c r="X26">
        <f>IF(VLOOKUP('BIFUbC-petroleum-diesel'!$A26,'BIFUbC-petroleum-diesel'!$A$1:$AQ$27,COLUMN('BIFUbC-petroleum-diesel'!X$1),FALSE)=0,1,VLOOKUP('BIFUbC-petroleum-diesel'!$A26,'petroleum diesel'!$A$2:$AQ$28,COLUMN('petroleum diesel'!X$2),FALSE)/VLOOKUP('BIFUbC-petroleum-diesel'!$A26,'BIFUbC-petroleum-diesel'!$A$1:$AQ$27,COLUMN('BIFUbC-petroleum-diesel'!X$1),FALSE))</f>
        <v>1</v>
      </c>
      <c r="Y26">
        <f>IF(VLOOKUP('BIFUbC-petroleum-diesel'!$A26,'BIFUbC-petroleum-diesel'!$A$1:$AQ$27,COLUMN('BIFUbC-petroleum-diesel'!Y$1),FALSE)=0,1,VLOOKUP('BIFUbC-petroleum-diesel'!$A26,'petroleum diesel'!$A$2:$AQ$28,COLUMN('petroleum diesel'!Y$2),FALSE)/VLOOKUP('BIFUbC-petroleum-diesel'!$A26,'BIFUbC-petroleum-diesel'!$A$1:$AQ$27,COLUMN('BIFUbC-petroleum-diesel'!Y$1),FALSE))</f>
        <v>1</v>
      </c>
      <c r="Z26">
        <f>IF(VLOOKUP('BIFUbC-petroleum-diesel'!$A26,'BIFUbC-petroleum-diesel'!$A$1:$AQ$27,COLUMN('BIFUbC-petroleum-diesel'!Z$1),FALSE)=0,1,VLOOKUP('BIFUbC-petroleum-diesel'!$A26,'petroleum diesel'!$A$2:$AQ$28,COLUMN('petroleum diesel'!Z$2),FALSE)/VLOOKUP('BIFUbC-petroleum-diesel'!$A26,'BIFUbC-petroleum-diesel'!$A$1:$AQ$27,COLUMN('BIFUbC-petroleum-diesel'!Z$1),FALSE))</f>
        <v>1</v>
      </c>
      <c r="AA26">
        <f>IF(VLOOKUP('BIFUbC-petroleum-diesel'!$A26,'BIFUbC-petroleum-diesel'!$A$1:$AQ$27,COLUMN('BIFUbC-petroleum-diesel'!AA$1),FALSE)=0,1,VLOOKUP('BIFUbC-petroleum-diesel'!$A26,'petroleum diesel'!$A$2:$AQ$28,COLUMN('petroleum diesel'!AA$2),FALSE)/VLOOKUP('BIFUbC-petroleum-diesel'!$A26,'BIFUbC-petroleum-diesel'!$A$1:$AQ$27,COLUMN('BIFUbC-petroleum-diesel'!AA$1),FALSE))</f>
        <v>1</v>
      </c>
      <c r="AB26">
        <f>IF(VLOOKUP('BIFUbC-petroleum-diesel'!$A26,'BIFUbC-petroleum-diesel'!$A$1:$AQ$27,COLUMN('BIFUbC-petroleum-diesel'!AB$1),FALSE)=0,1,VLOOKUP('BIFUbC-petroleum-diesel'!$A26,'petroleum diesel'!$A$2:$AQ$28,COLUMN('petroleum diesel'!AB$2),FALSE)/VLOOKUP('BIFUbC-petroleum-diesel'!$A26,'BIFUbC-petroleum-diesel'!$A$1:$AQ$27,COLUMN('BIFUbC-petroleum-diesel'!AB$1),FALSE))</f>
        <v>1</v>
      </c>
      <c r="AC26">
        <f>IF(VLOOKUP('BIFUbC-petroleum-diesel'!$A26,'BIFUbC-petroleum-diesel'!$A$1:$AQ$27,COLUMN('BIFUbC-petroleum-diesel'!AC$1),FALSE)=0,1,VLOOKUP('BIFUbC-petroleum-diesel'!$A26,'petroleum diesel'!$A$2:$AQ$28,COLUMN('petroleum diesel'!AC$2),FALSE)/VLOOKUP('BIFUbC-petroleum-diesel'!$A26,'BIFUbC-petroleum-diesel'!$A$1:$AQ$27,COLUMN('BIFUbC-petroleum-diesel'!AC$1),FALSE))</f>
        <v>1</v>
      </c>
      <c r="AD26">
        <f>IF(VLOOKUP('BIFUbC-petroleum-diesel'!$A26,'BIFUbC-petroleum-diesel'!$A$1:$AQ$27,COLUMN('BIFUbC-petroleum-diesel'!AD$1),FALSE)=0,1,VLOOKUP('BIFUbC-petroleum-diesel'!$A26,'petroleum diesel'!$A$2:$AQ$28,COLUMN('petroleum diesel'!AD$2),FALSE)/VLOOKUP('BIFUbC-petroleum-diesel'!$A26,'BIFUbC-petroleum-diesel'!$A$1:$AQ$27,COLUMN('BIFUbC-petroleum-diesel'!AD$1),FALSE))</f>
        <v>1</v>
      </c>
      <c r="AE26">
        <f>IF(VLOOKUP('BIFUbC-petroleum-diesel'!$A26,'BIFUbC-petroleum-diesel'!$A$1:$AQ$27,COLUMN('BIFUbC-petroleum-diesel'!AE$1),FALSE)=0,1,VLOOKUP('BIFUbC-petroleum-diesel'!$A26,'petroleum diesel'!$A$2:$AQ$28,COLUMN('petroleum diesel'!AE$2),FALSE)/VLOOKUP('BIFUbC-petroleum-diesel'!$A26,'BIFUbC-petroleum-diesel'!$A$1:$AQ$27,COLUMN('BIFUbC-petroleum-diesel'!AE$1),FALSE))</f>
        <v>1</v>
      </c>
      <c r="AF26">
        <f>IF(VLOOKUP('BIFUbC-petroleum-diesel'!$A26,'BIFUbC-petroleum-diesel'!$A$1:$AQ$27,COLUMN('BIFUbC-petroleum-diesel'!AF$1),FALSE)=0,1,VLOOKUP('BIFUbC-petroleum-diesel'!$A26,'petroleum diesel'!$A$2:$AQ$28,COLUMN('petroleum diesel'!AF$2),FALSE)/VLOOKUP('BIFUbC-petroleum-diesel'!$A26,'BIFUbC-petroleum-diesel'!$A$1:$AQ$27,COLUMN('BIFUbC-petroleum-diesel'!AF$1),FALSE))</f>
        <v>1</v>
      </c>
      <c r="AG26">
        <f>IF(VLOOKUP('BIFUbC-petroleum-diesel'!$A26,'BIFUbC-petroleum-diesel'!$A$1:$AQ$27,COLUMN('BIFUbC-petroleum-diesel'!AG$1),FALSE)=0,1,VLOOKUP('BIFUbC-petroleum-diesel'!$A26,'petroleum diesel'!$A$2:$AQ$28,COLUMN('petroleum diesel'!AG$2),FALSE)/VLOOKUP('BIFUbC-petroleum-diesel'!$A26,'BIFUbC-petroleum-diesel'!$A$1:$AQ$27,COLUMN('BIFUbC-petroleum-diesel'!AG$1),FALSE))</f>
        <v>1</v>
      </c>
      <c r="AH26">
        <f>IF(VLOOKUP('BIFUbC-petroleum-diesel'!$A26,'BIFUbC-petroleum-diesel'!$A$1:$AQ$27,COLUMN('BIFUbC-petroleum-diesel'!AH$1),FALSE)=0,1,VLOOKUP('BIFUbC-petroleum-diesel'!$A26,'petroleum diesel'!$A$2:$AQ$28,COLUMN('petroleum diesel'!AH$2),FALSE)/VLOOKUP('BIFUbC-petroleum-diesel'!$A26,'BIFUbC-petroleum-diesel'!$A$1:$AQ$27,COLUMN('BIFUbC-petroleum-diesel'!AH$1),FALSE))</f>
        <v>1</v>
      </c>
      <c r="AI26">
        <f>IF(VLOOKUP('BIFUbC-petroleum-diesel'!$A26,'BIFUbC-petroleum-diesel'!$A$1:$AQ$27,COLUMN('BIFUbC-petroleum-diesel'!AI$1),FALSE)=0,1,VLOOKUP('BIFUbC-petroleum-diesel'!$A26,'petroleum diesel'!$A$2:$AQ$28,COLUMN('petroleum diesel'!AI$2),FALSE)/VLOOKUP('BIFUbC-petroleum-diesel'!$A26,'BIFUbC-petroleum-diesel'!$A$1:$AQ$27,COLUMN('BIFUbC-petroleum-diesel'!AI$1),FALSE))</f>
        <v>1</v>
      </c>
      <c r="AJ26">
        <f>IF(VLOOKUP('BIFUbC-petroleum-diesel'!$A26,'BIFUbC-petroleum-diesel'!$A$1:$AQ$27,COLUMN('BIFUbC-petroleum-diesel'!AJ$1),FALSE)=0,1,VLOOKUP('BIFUbC-petroleum-diesel'!$A26,'petroleum diesel'!$A$2:$AQ$28,COLUMN('petroleum diesel'!AJ$2),FALSE)/VLOOKUP('BIFUbC-petroleum-diesel'!$A26,'BIFUbC-petroleum-diesel'!$A$1:$AQ$27,COLUMN('BIFUbC-petroleum-diesel'!AJ$1),FALSE))</f>
        <v>1</v>
      </c>
      <c r="AK26">
        <f>IF(VLOOKUP('BIFUbC-petroleum-diesel'!$A26,'BIFUbC-petroleum-diesel'!$A$1:$AQ$27,COLUMN('BIFUbC-petroleum-diesel'!AK$1),FALSE)=0,1,VLOOKUP('BIFUbC-petroleum-diesel'!$A26,'petroleum diesel'!$A$2:$AQ$28,COLUMN('petroleum diesel'!AK$2),FALSE)/VLOOKUP('BIFUbC-petroleum-diesel'!$A26,'BIFUbC-petroleum-diesel'!$A$1:$AQ$27,COLUMN('BIFUbC-petroleum-diesel'!AK$1),FALSE))</f>
        <v>1</v>
      </c>
      <c r="AL26">
        <f>IF(VLOOKUP('BIFUbC-petroleum-diesel'!$A26,'BIFUbC-petroleum-diesel'!$A$1:$AQ$27,COLUMN('BIFUbC-petroleum-diesel'!AL$1),FALSE)=0,1,VLOOKUP('BIFUbC-petroleum-diesel'!$A26,'petroleum diesel'!$A$2:$AQ$28,COLUMN('petroleum diesel'!AL$2),FALSE)/VLOOKUP('BIFUbC-petroleum-diesel'!$A26,'BIFUbC-petroleum-diesel'!$A$1:$AQ$27,COLUMN('BIFUbC-petroleum-diesel'!AL$1),FALSE))</f>
        <v>1</v>
      </c>
      <c r="AM26">
        <f>IF(VLOOKUP('BIFUbC-petroleum-diesel'!$A26,'BIFUbC-petroleum-diesel'!$A$1:$AQ$27,COLUMN('BIFUbC-petroleum-diesel'!AM$1),FALSE)=0,1,VLOOKUP('BIFUbC-petroleum-diesel'!$A26,'petroleum diesel'!$A$2:$AQ$28,COLUMN('petroleum diesel'!AM$2),FALSE)/VLOOKUP('BIFUbC-petroleum-diesel'!$A26,'BIFUbC-petroleum-diesel'!$A$1:$AQ$27,COLUMN('BIFUbC-petroleum-diesel'!AM$1),FALSE))</f>
        <v>1</v>
      </c>
      <c r="AN26">
        <f>IF(VLOOKUP('BIFUbC-petroleum-diesel'!$A26,'BIFUbC-petroleum-diesel'!$A$1:$AQ$27,COLUMN('BIFUbC-petroleum-diesel'!AN$1),FALSE)=0,1,VLOOKUP('BIFUbC-petroleum-diesel'!$A26,'petroleum diesel'!$A$2:$AQ$28,COLUMN('petroleum diesel'!AN$2),FALSE)/VLOOKUP('BIFUbC-petroleum-diesel'!$A26,'BIFUbC-petroleum-diesel'!$A$1:$AQ$27,COLUMN('BIFUbC-petroleum-diesel'!AN$1),FALSE))</f>
        <v>1</v>
      </c>
      <c r="AO26">
        <f>IF(VLOOKUP('BIFUbC-petroleum-diesel'!$A26,'BIFUbC-petroleum-diesel'!$A$1:$AQ$27,COLUMN('BIFUbC-petroleum-diesel'!AO$1),FALSE)=0,1,VLOOKUP('BIFUbC-petroleum-diesel'!$A26,'petroleum diesel'!$A$2:$AQ$28,COLUMN('petroleum diesel'!AO$2),FALSE)/VLOOKUP('BIFUbC-petroleum-diesel'!$A26,'BIFUbC-petroleum-diesel'!$A$1:$AQ$27,COLUMN('BIFUbC-petroleum-diesel'!AO$1),FALSE))</f>
        <v>1</v>
      </c>
      <c r="AP26">
        <f>IF(VLOOKUP('BIFUbC-petroleum-diesel'!$A26,'BIFUbC-petroleum-diesel'!$A$1:$AQ$27,COLUMN('BIFUbC-petroleum-diesel'!AP$1),FALSE)=0,1,VLOOKUP('BIFUbC-petroleum-diesel'!$A26,'petroleum diesel'!$A$2:$AQ$28,COLUMN('petroleum diesel'!AP$2),FALSE)/VLOOKUP('BIFUbC-petroleum-diesel'!$A26,'BIFUbC-petroleum-diesel'!$A$1:$AQ$27,COLUMN('BIFUbC-petroleum-diesel'!AP$1),FALSE))</f>
        <v>1</v>
      </c>
      <c r="AQ26">
        <f>IF(VLOOKUP('BIFUbC-petroleum-diesel'!$A26,'BIFUbC-petroleum-diesel'!$A$1:$AQ$27,COLUMN('BIFUbC-petroleum-diesel'!AQ$1),FALSE)=0,1,VLOOKUP('BIFUbC-petroleum-diesel'!$A26,'petroleum diesel'!$A$2:$AQ$28,COLUMN('petroleum diesel'!AQ$2),FALSE)/VLOOKUP('BIFUbC-petroleum-diesel'!$A26,'BIFUbC-petroleum-diesel'!$A$1:$AQ$27,COLUMN('BIFUbC-petroleum-diesel'!AQ$1),FALSE))</f>
        <v>1</v>
      </c>
    </row>
    <row r="27" spans="1:43">
      <c r="A27" s="410" t="s">
        <v>641</v>
      </c>
      <c r="B27">
        <f>IF(VLOOKUP('BIFUbC-petroleum-diesel'!$A27,'BIFUbC-petroleum-diesel'!$A$1:$AQ$27,COLUMN('BIFUbC-petroleum-diesel'!B$1),FALSE)=0,1,VLOOKUP('BIFUbC-petroleum-diesel'!$A27,'petroleum diesel'!$A$2:$AQ$28,COLUMN('petroleum diesel'!B$2),FALSE)/VLOOKUP('BIFUbC-petroleum-diesel'!$A27,'BIFUbC-petroleum-diesel'!$A$1:$AQ$27,COLUMN('BIFUbC-petroleum-diesel'!B$1),FALSE))</f>
        <v>1</v>
      </c>
      <c r="C27">
        <f>IF(VLOOKUP('BIFUbC-petroleum-diesel'!$A27,'BIFUbC-petroleum-diesel'!$A$1:$AQ$27,COLUMN('BIFUbC-petroleum-diesel'!C$1),FALSE)=0,1,VLOOKUP('BIFUbC-petroleum-diesel'!$A27,'petroleum diesel'!$A$2:$AQ$28,COLUMN('petroleum diesel'!C$2),FALSE)/VLOOKUP('BIFUbC-petroleum-diesel'!$A27,'BIFUbC-petroleum-diesel'!$A$1:$AQ$27,COLUMN('BIFUbC-petroleum-diesel'!C$1),FALSE))</f>
        <v>1</v>
      </c>
      <c r="D27">
        <f>IF(VLOOKUP('BIFUbC-petroleum-diesel'!$A27,'BIFUbC-petroleum-diesel'!$A$1:$AQ$27,COLUMN('BIFUbC-petroleum-diesel'!D$1),FALSE)=0,1,VLOOKUP('BIFUbC-petroleum-diesel'!$A27,'petroleum diesel'!$A$2:$AQ$28,COLUMN('petroleum diesel'!D$2),FALSE)/VLOOKUP('BIFUbC-petroleum-diesel'!$A27,'BIFUbC-petroleum-diesel'!$A$1:$AQ$27,COLUMN('BIFUbC-petroleum-diesel'!D$1),FALSE))</f>
        <v>1</v>
      </c>
      <c r="E27">
        <f>IF(VLOOKUP('BIFUbC-petroleum-diesel'!$A27,'BIFUbC-petroleum-diesel'!$A$1:$AQ$27,COLUMN('BIFUbC-petroleum-diesel'!E$1),FALSE)=0,1,VLOOKUP('BIFUbC-petroleum-diesel'!$A27,'petroleum diesel'!$A$2:$AQ$28,COLUMN('petroleum diesel'!E$2),FALSE)/VLOOKUP('BIFUbC-petroleum-diesel'!$A27,'BIFUbC-petroleum-diesel'!$A$1:$AQ$27,COLUMN('BIFUbC-petroleum-diesel'!E$1),FALSE))</f>
        <v>1</v>
      </c>
      <c r="F27">
        <f>IF(VLOOKUP('BIFUbC-petroleum-diesel'!$A27,'BIFUbC-petroleum-diesel'!$A$1:$AQ$27,COLUMN('BIFUbC-petroleum-diesel'!F$1),FALSE)=0,1,VLOOKUP('BIFUbC-petroleum-diesel'!$A27,'petroleum diesel'!$A$2:$AQ$28,COLUMN('petroleum diesel'!F$2),FALSE)/VLOOKUP('BIFUbC-petroleum-diesel'!$A27,'BIFUbC-petroleum-diesel'!$A$1:$AQ$27,COLUMN('BIFUbC-petroleum-diesel'!F$1),FALSE))</f>
        <v>1</v>
      </c>
      <c r="G27">
        <f>IF(VLOOKUP('BIFUbC-petroleum-diesel'!$A27,'BIFUbC-petroleum-diesel'!$A$1:$AQ$27,COLUMN('BIFUbC-petroleum-diesel'!G$1),FALSE)=0,1,VLOOKUP('BIFUbC-petroleum-diesel'!$A27,'petroleum diesel'!$A$2:$AQ$28,COLUMN('petroleum diesel'!G$2),FALSE)/VLOOKUP('BIFUbC-petroleum-diesel'!$A27,'BIFUbC-petroleum-diesel'!$A$1:$AQ$27,COLUMN('BIFUbC-petroleum-diesel'!G$1),FALSE))</f>
        <v>1</v>
      </c>
      <c r="H27">
        <f>IF(VLOOKUP('BIFUbC-petroleum-diesel'!$A27,'BIFUbC-petroleum-diesel'!$A$1:$AQ$27,COLUMN('BIFUbC-petroleum-diesel'!H$1),FALSE)=0,1,VLOOKUP('BIFUbC-petroleum-diesel'!$A27,'petroleum diesel'!$A$2:$AQ$28,COLUMN('petroleum diesel'!H$2),FALSE)/VLOOKUP('BIFUbC-petroleum-diesel'!$A27,'BIFUbC-petroleum-diesel'!$A$1:$AQ$27,COLUMN('BIFUbC-petroleum-diesel'!H$1),FALSE))</f>
        <v>1</v>
      </c>
      <c r="I27">
        <f>IF(VLOOKUP('BIFUbC-petroleum-diesel'!$A27,'BIFUbC-petroleum-diesel'!$A$1:$AQ$27,COLUMN('BIFUbC-petroleum-diesel'!I$1),FALSE)=0,1,VLOOKUP('BIFUbC-petroleum-diesel'!$A27,'petroleum diesel'!$A$2:$AQ$28,COLUMN('petroleum diesel'!I$2),FALSE)/VLOOKUP('BIFUbC-petroleum-diesel'!$A27,'BIFUbC-petroleum-diesel'!$A$1:$AQ$27,COLUMN('BIFUbC-petroleum-diesel'!I$1),FALSE))</f>
        <v>1</v>
      </c>
      <c r="J27">
        <f>IF(VLOOKUP('BIFUbC-petroleum-diesel'!$A27,'BIFUbC-petroleum-diesel'!$A$1:$AQ$27,COLUMN('BIFUbC-petroleum-diesel'!J$1),FALSE)=0,1,VLOOKUP('BIFUbC-petroleum-diesel'!$A27,'petroleum diesel'!$A$2:$AQ$28,COLUMN('petroleum diesel'!J$2),FALSE)/VLOOKUP('BIFUbC-petroleum-diesel'!$A27,'BIFUbC-petroleum-diesel'!$A$1:$AQ$27,COLUMN('BIFUbC-petroleum-diesel'!J$1),FALSE))</f>
        <v>1</v>
      </c>
      <c r="K27">
        <f>IF(VLOOKUP('BIFUbC-petroleum-diesel'!$A27,'BIFUbC-petroleum-diesel'!$A$1:$AQ$27,COLUMN('BIFUbC-petroleum-diesel'!K$1),FALSE)=0,1,VLOOKUP('BIFUbC-petroleum-diesel'!$A27,'petroleum diesel'!$A$2:$AQ$28,COLUMN('petroleum diesel'!K$2),FALSE)/VLOOKUP('BIFUbC-petroleum-diesel'!$A27,'BIFUbC-petroleum-diesel'!$A$1:$AQ$27,COLUMN('BIFUbC-petroleum-diesel'!K$1),FALSE))</f>
        <v>1</v>
      </c>
      <c r="L27">
        <f>IF(VLOOKUP('BIFUbC-petroleum-diesel'!$A27,'BIFUbC-petroleum-diesel'!$A$1:$AQ$27,COLUMN('BIFUbC-petroleum-diesel'!L$1),FALSE)=0,1,VLOOKUP('BIFUbC-petroleum-diesel'!$A27,'petroleum diesel'!$A$2:$AQ$28,COLUMN('petroleum diesel'!L$2),FALSE)/VLOOKUP('BIFUbC-petroleum-diesel'!$A27,'BIFUbC-petroleum-diesel'!$A$1:$AQ$27,COLUMN('BIFUbC-petroleum-diesel'!L$1),FALSE))</f>
        <v>1</v>
      </c>
      <c r="M27">
        <f>IF(VLOOKUP('BIFUbC-petroleum-diesel'!$A27,'BIFUbC-petroleum-diesel'!$A$1:$AQ$27,COLUMN('BIFUbC-petroleum-diesel'!M$1),FALSE)=0,1,VLOOKUP('BIFUbC-petroleum-diesel'!$A27,'petroleum diesel'!$A$2:$AQ$28,COLUMN('petroleum diesel'!M$2),FALSE)/VLOOKUP('BIFUbC-petroleum-diesel'!$A27,'BIFUbC-petroleum-diesel'!$A$1:$AQ$27,COLUMN('BIFUbC-petroleum-diesel'!M$1),FALSE))</f>
        <v>1</v>
      </c>
      <c r="N27">
        <f>IF(VLOOKUP('BIFUbC-petroleum-diesel'!$A27,'BIFUbC-petroleum-diesel'!$A$1:$AQ$27,COLUMN('BIFUbC-petroleum-diesel'!N$1),FALSE)=0,1,VLOOKUP('BIFUbC-petroleum-diesel'!$A27,'petroleum diesel'!$A$2:$AQ$28,COLUMN('petroleum diesel'!N$2),FALSE)/VLOOKUP('BIFUbC-petroleum-diesel'!$A27,'BIFUbC-petroleum-diesel'!$A$1:$AQ$27,COLUMN('BIFUbC-petroleum-diesel'!N$1),FALSE))</f>
        <v>1</v>
      </c>
      <c r="O27">
        <f>IF(VLOOKUP('BIFUbC-petroleum-diesel'!$A27,'BIFUbC-petroleum-diesel'!$A$1:$AQ$27,COLUMN('BIFUbC-petroleum-diesel'!O$1),FALSE)=0,1,VLOOKUP('BIFUbC-petroleum-diesel'!$A27,'petroleum diesel'!$A$2:$AQ$28,COLUMN('petroleum diesel'!O$2),FALSE)/VLOOKUP('BIFUbC-petroleum-diesel'!$A27,'BIFUbC-petroleum-diesel'!$A$1:$AQ$27,COLUMN('BIFUbC-petroleum-diesel'!O$1),FALSE))</f>
        <v>1</v>
      </c>
      <c r="P27">
        <f>IF(VLOOKUP('BIFUbC-petroleum-diesel'!$A27,'BIFUbC-petroleum-diesel'!$A$1:$AQ$27,COLUMN('BIFUbC-petroleum-diesel'!P$1),FALSE)=0,1,VLOOKUP('BIFUbC-petroleum-diesel'!$A27,'petroleum diesel'!$A$2:$AQ$28,COLUMN('petroleum diesel'!P$2),FALSE)/VLOOKUP('BIFUbC-petroleum-diesel'!$A27,'BIFUbC-petroleum-diesel'!$A$1:$AQ$27,COLUMN('BIFUbC-petroleum-diesel'!P$1),FALSE))</f>
        <v>1</v>
      </c>
      <c r="Q27">
        <f>IF(VLOOKUP('BIFUbC-petroleum-diesel'!$A27,'BIFUbC-petroleum-diesel'!$A$1:$AQ$27,COLUMN('BIFUbC-petroleum-diesel'!Q$1),FALSE)=0,1,VLOOKUP('BIFUbC-petroleum-diesel'!$A27,'petroleum diesel'!$A$2:$AQ$28,COLUMN('petroleum diesel'!Q$2),FALSE)/VLOOKUP('BIFUbC-petroleum-diesel'!$A27,'BIFUbC-petroleum-diesel'!$A$1:$AQ$27,COLUMN('BIFUbC-petroleum-diesel'!Q$1),FALSE))</f>
        <v>1</v>
      </c>
      <c r="R27">
        <f>IF(VLOOKUP('BIFUbC-petroleum-diesel'!$A27,'BIFUbC-petroleum-diesel'!$A$1:$AQ$27,COLUMN('BIFUbC-petroleum-diesel'!R$1),FALSE)=0,1,VLOOKUP('BIFUbC-petroleum-diesel'!$A27,'petroleum diesel'!$A$2:$AQ$28,COLUMN('petroleum diesel'!R$2),FALSE)/VLOOKUP('BIFUbC-petroleum-diesel'!$A27,'BIFUbC-petroleum-diesel'!$A$1:$AQ$27,COLUMN('BIFUbC-petroleum-diesel'!R$1),FALSE))</f>
        <v>1</v>
      </c>
      <c r="S27">
        <f>IF(VLOOKUP('BIFUbC-petroleum-diesel'!$A27,'BIFUbC-petroleum-diesel'!$A$1:$AQ$27,COLUMN('BIFUbC-petroleum-diesel'!S$1),FALSE)=0,1,VLOOKUP('BIFUbC-petroleum-diesel'!$A27,'petroleum diesel'!$A$2:$AQ$28,COLUMN('petroleum diesel'!S$2),FALSE)/VLOOKUP('BIFUbC-petroleum-diesel'!$A27,'BIFUbC-petroleum-diesel'!$A$1:$AQ$27,COLUMN('BIFUbC-petroleum-diesel'!S$1),FALSE))</f>
        <v>1</v>
      </c>
      <c r="T27">
        <f>IF(VLOOKUP('BIFUbC-petroleum-diesel'!$A27,'BIFUbC-petroleum-diesel'!$A$1:$AQ$27,COLUMN('BIFUbC-petroleum-diesel'!T$1),FALSE)=0,1,VLOOKUP('BIFUbC-petroleum-diesel'!$A27,'petroleum diesel'!$A$2:$AQ$28,COLUMN('petroleum diesel'!T$2),FALSE)/VLOOKUP('BIFUbC-petroleum-diesel'!$A27,'BIFUbC-petroleum-diesel'!$A$1:$AQ$27,COLUMN('BIFUbC-petroleum-diesel'!T$1),FALSE))</f>
        <v>1</v>
      </c>
      <c r="U27">
        <f>IF(VLOOKUP('BIFUbC-petroleum-diesel'!$A27,'BIFUbC-petroleum-diesel'!$A$1:$AQ$27,COLUMN('BIFUbC-petroleum-diesel'!U$1),FALSE)=0,1,VLOOKUP('BIFUbC-petroleum-diesel'!$A27,'petroleum diesel'!$A$2:$AQ$28,COLUMN('petroleum diesel'!U$2),FALSE)/VLOOKUP('BIFUbC-petroleum-diesel'!$A27,'BIFUbC-petroleum-diesel'!$A$1:$AQ$27,COLUMN('BIFUbC-petroleum-diesel'!U$1),FALSE))</f>
        <v>1</v>
      </c>
      <c r="V27">
        <f>IF(VLOOKUP('BIFUbC-petroleum-diesel'!$A27,'BIFUbC-petroleum-diesel'!$A$1:$AQ$27,COLUMN('BIFUbC-petroleum-diesel'!V$1),FALSE)=0,1,VLOOKUP('BIFUbC-petroleum-diesel'!$A27,'petroleum diesel'!$A$2:$AQ$28,COLUMN('petroleum diesel'!V$2),FALSE)/VLOOKUP('BIFUbC-petroleum-diesel'!$A27,'BIFUbC-petroleum-diesel'!$A$1:$AQ$27,COLUMN('BIFUbC-petroleum-diesel'!V$1),FALSE))</f>
        <v>1</v>
      </c>
      <c r="W27">
        <f>IF(VLOOKUP('BIFUbC-petroleum-diesel'!$A27,'BIFUbC-petroleum-diesel'!$A$1:$AQ$27,COLUMN('BIFUbC-petroleum-diesel'!W$1),FALSE)=0,1,VLOOKUP('BIFUbC-petroleum-diesel'!$A27,'petroleum diesel'!$A$2:$AQ$28,COLUMN('petroleum diesel'!W$2),FALSE)/VLOOKUP('BIFUbC-petroleum-diesel'!$A27,'BIFUbC-petroleum-diesel'!$A$1:$AQ$27,COLUMN('BIFUbC-petroleum-diesel'!W$1),FALSE))</f>
        <v>1</v>
      </c>
      <c r="X27">
        <f>IF(VLOOKUP('BIFUbC-petroleum-diesel'!$A27,'BIFUbC-petroleum-diesel'!$A$1:$AQ$27,COLUMN('BIFUbC-petroleum-diesel'!X$1),FALSE)=0,1,VLOOKUP('BIFUbC-petroleum-diesel'!$A27,'petroleum diesel'!$A$2:$AQ$28,COLUMN('petroleum diesel'!X$2),FALSE)/VLOOKUP('BIFUbC-petroleum-diesel'!$A27,'BIFUbC-petroleum-diesel'!$A$1:$AQ$27,COLUMN('BIFUbC-petroleum-diesel'!X$1),FALSE))</f>
        <v>1</v>
      </c>
      <c r="Y27">
        <f>IF(VLOOKUP('BIFUbC-petroleum-diesel'!$A27,'BIFUbC-petroleum-diesel'!$A$1:$AQ$27,COLUMN('BIFUbC-petroleum-diesel'!Y$1),FALSE)=0,1,VLOOKUP('BIFUbC-petroleum-diesel'!$A27,'petroleum diesel'!$A$2:$AQ$28,COLUMN('petroleum diesel'!Y$2),FALSE)/VLOOKUP('BIFUbC-petroleum-diesel'!$A27,'BIFUbC-petroleum-diesel'!$A$1:$AQ$27,COLUMN('BIFUbC-petroleum-diesel'!Y$1),FALSE))</f>
        <v>1</v>
      </c>
      <c r="Z27">
        <f>IF(VLOOKUP('BIFUbC-petroleum-diesel'!$A27,'BIFUbC-petroleum-diesel'!$A$1:$AQ$27,COLUMN('BIFUbC-petroleum-diesel'!Z$1),FALSE)=0,1,VLOOKUP('BIFUbC-petroleum-diesel'!$A27,'petroleum diesel'!$A$2:$AQ$28,COLUMN('petroleum diesel'!Z$2),FALSE)/VLOOKUP('BIFUbC-petroleum-diesel'!$A27,'BIFUbC-petroleum-diesel'!$A$1:$AQ$27,COLUMN('BIFUbC-petroleum-diesel'!Z$1),FALSE))</f>
        <v>1</v>
      </c>
      <c r="AA27">
        <f>IF(VLOOKUP('BIFUbC-petroleum-diesel'!$A27,'BIFUbC-petroleum-diesel'!$A$1:$AQ$27,COLUMN('BIFUbC-petroleum-diesel'!AA$1),FALSE)=0,1,VLOOKUP('BIFUbC-petroleum-diesel'!$A27,'petroleum diesel'!$A$2:$AQ$28,COLUMN('petroleum diesel'!AA$2),FALSE)/VLOOKUP('BIFUbC-petroleum-diesel'!$A27,'BIFUbC-petroleum-diesel'!$A$1:$AQ$27,COLUMN('BIFUbC-petroleum-diesel'!AA$1),FALSE))</f>
        <v>1</v>
      </c>
      <c r="AB27">
        <f>IF(VLOOKUP('BIFUbC-petroleum-diesel'!$A27,'BIFUbC-petroleum-diesel'!$A$1:$AQ$27,COLUMN('BIFUbC-petroleum-diesel'!AB$1),FALSE)=0,1,VLOOKUP('BIFUbC-petroleum-diesel'!$A27,'petroleum diesel'!$A$2:$AQ$28,COLUMN('petroleum diesel'!AB$2),FALSE)/VLOOKUP('BIFUbC-petroleum-diesel'!$A27,'BIFUbC-petroleum-diesel'!$A$1:$AQ$27,COLUMN('BIFUbC-petroleum-diesel'!AB$1),FALSE))</f>
        <v>1</v>
      </c>
      <c r="AC27">
        <f>IF(VLOOKUP('BIFUbC-petroleum-diesel'!$A27,'BIFUbC-petroleum-diesel'!$A$1:$AQ$27,COLUMN('BIFUbC-petroleum-diesel'!AC$1),FALSE)=0,1,VLOOKUP('BIFUbC-petroleum-diesel'!$A27,'petroleum diesel'!$A$2:$AQ$28,COLUMN('petroleum diesel'!AC$2),FALSE)/VLOOKUP('BIFUbC-petroleum-diesel'!$A27,'BIFUbC-petroleum-diesel'!$A$1:$AQ$27,COLUMN('BIFUbC-petroleum-diesel'!AC$1),FALSE))</f>
        <v>1</v>
      </c>
      <c r="AD27">
        <f>IF(VLOOKUP('BIFUbC-petroleum-diesel'!$A27,'BIFUbC-petroleum-diesel'!$A$1:$AQ$27,COLUMN('BIFUbC-petroleum-diesel'!AD$1),FALSE)=0,1,VLOOKUP('BIFUbC-petroleum-diesel'!$A27,'petroleum diesel'!$A$2:$AQ$28,COLUMN('petroleum diesel'!AD$2),FALSE)/VLOOKUP('BIFUbC-petroleum-diesel'!$A27,'BIFUbC-petroleum-diesel'!$A$1:$AQ$27,COLUMN('BIFUbC-petroleum-diesel'!AD$1),FALSE))</f>
        <v>1</v>
      </c>
      <c r="AE27">
        <f>IF(VLOOKUP('BIFUbC-petroleum-diesel'!$A27,'BIFUbC-petroleum-diesel'!$A$1:$AQ$27,COLUMN('BIFUbC-petroleum-diesel'!AE$1),FALSE)=0,1,VLOOKUP('BIFUbC-petroleum-diesel'!$A27,'petroleum diesel'!$A$2:$AQ$28,COLUMN('petroleum diesel'!AE$2),FALSE)/VLOOKUP('BIFUbC-petroleum-diesel'!$A27,'BIFUbC-petroleum-diesel'!$A$1:$AQ$27,COLUMN('BIFUbC-petroleum-diesel'!AE$1),FALSE))</f>
        <v>1</v>
      </c>
      <c r="AF27">
        <f>IF(VLOOKUP('BIFUbC-petroleum-diesel'!$A27,'BIFUbC-petroleum-diesel'!$A$1:$AQ$27,COLUMN('BIFUbC-petroleum-diesel'!AF$1),FALSE)=0,1,VLOOKUP('BIFUbC-petroleum-diesel'!$A27,'petroleum diesel'!$A$2:$AQ$28,COLUMN('petroleum diesel'!AF$2),FALSE)/VLOOKUP('BIFUbC-petroleum-diesel'!$A27,'BIFUbC-petroleum-diesel'!$A$1:$AQ$27,COLUMN('BIFUbC-petroleum-diesel'!AF$1),FALSE))</f>
        <v>1</v>
      </c>
      <c r="AG27">
        <f>IF(VLOOKUP('BIFUbC-petroleum-diesel'!$A27,'BIFUbC-petroleum-diesel'!$A$1:$AQ$27,COLUMN('BIFUbC-petroleum-diesel'!AG$1),FALSE)=0,1,VLOOKUP('BIFUbC-petroleum-diesel'!$A27,'petroleum diesel'!$A$2:$AQ$28,COLUMN('petroleum diesel'!AG$2),FALSE)/VLOOKUP('BIFUbC-petroleum-diesel'!$A27,'BIFUbC-petroleum-diesel'!$A$1:$AQ$27,COLUMN('BIFUbC-petroleum-diesel'!AG$1),FALSE))</f>
        <v>1</v>
      </c>
      <c r="AH27">
        <f>IF(VLOOKUP('BIFUbC-petroleum-diesel'!$A27,'BIFUbC-petroleum-diesel'!$A$1:$AQ$27,COLUMN('BIFUbC-petroleum-diesel'!AH$1),FALSE)=0,1,VLOOKUP('BIFUbC-petroleum-diesel'!$A27,'petroleum diesel'!$A$2:$AQ$28,COLUMN('petroleum diesel'!AH$2),FALSE)/VLOOKUP('BIFUbC-petroleum-diesel'!$A27,'BIFUbC-petroleum-diesel'!$A$1:$AQ$27,COLUMN('BIFUbC-petroleum-diesel'!AH$1),FALSE))</f>
        <v>1</v>
      </c>
      <c r="AI27">
        <f>IF(VLOOKUP('BIFUbC-petroleum-diesel'!$A27,'BIFUbC-petroleum-diesel'!$A$1:$AQ$27,COLUMN('BIFUbC-petroleum-diesel'!AI$1),FALSE)=0,1,VLOOKUP('BIFUbC-petroleum-diesel'!$A27,'petroleum diesel'!$A$2:$AQ$28,COLUMN('petroleum diesel'!AI$2),FALSE)/VLOOKUP('BIFUbC-petroleum-diesel'!$A27,'BIFUbC-petroleum-diesel'!$A$1:$AQ$27,COLUMN('BIFUbC-petroleum-diesel'!AI$1),FALSE))</f>
        <v>1</v>
      </c>
      <c r="AJ27">
        <f>IF(VLOOKUP('BIFUbC-petroleum-diesel'!$A27,'BIFUbC-petroleum-diesel'!$A$1:$AQ$27,COLUMN('BIFUbC-petroleum-diesel'!AJ$1),FALSE)=0,1,VLOOKUP('BIFUbC-petroleum-diesel'!$A27,'petroleum diesel'!$A$2:$AQ$28,COLUMN('petroleum diesel'!AJ$2),FALSE)/VLOOKUP('BIFUbC-petroleum-diesel'!$A27,'BIFUbC-petroleum-diesel'!$A$1:$AQ$27,COLUMN('BIFUbC-petroleum-diesel'!AJ$1),FALSE))</f>
        <v>1</v>
      </c>
      <c r="AK27">
        <f>IF(VLOOKUP('BIFUbC-petroleum-diesel'!$A27,'BIFUbC-petroleum-diesel'!$A$1:$AQ$27,COLUMN('BIFUbC-petroleum-diesel'!AK$1),FALSE)=0,1,VLOOKUP('BIFUbC-petroleum-diesel'!$A27,'petroleum diesel'!$A$2:$AQ$28,COLUMN('petroleum diesel'!AK$2),FALSE)/VLOOKUP('BIFUbC-petroleum-diesel'!$A27,'BIFUbC-petroleum-diesel'!$A$1:$AQ$27,COLUMN('BIFUbC-petroleum-diesel'!AK$1),FALSE))</f>
        <v>1</v>
      </c>
      <c r="AL27">
        <f>IF(VLOOKUP('BIFUbC-petroleum-diesel'!$A27,'BIFUbC-petroleum-diesel'!$A$1:$AQ$27,COLUMN('BIFUbC-petroleum-diesel'!AL$1),FALSE)=0,1,VLOOKUP('BIFUbC-petroleum-diesel'!$A27,'petroleum diesel'!$A$2:$AQ$28,COLUMN('petroleum diesel'!AL$2),FALSE)/VLOOKUP('BIFUbC-petroleum-diesel'!$A27,'BIFUbC-petroleum-diesel'!$A$1:$AQ$27,COLUMN('BIFUbC-petroleum-diesel'!AL$1),FALSE))</f>
        <v>1</v>
      </c>
      <c r="AM27">
        <f>IF(VLOOKUP('BIFUbC-petroleum-diesel'!$A27,'BIFUbC-petroleum-diesel'!$A$1:$AQ$27,COLUMN('BIFUbC-petroleum-diesel'!AM$1),FALSE)=0,1,VLOOKUP('BIFUbC-petroleum-diesel'!$A27,'petroleum diesel'!$A$2:$AQ$28,COLUMN('petroleum diesel'!AM$2),FALSE)/VLOOKUP('BIFUbC-petroleum-diesel'!$A27,'BIFUbC-petroleum-diesel'!$A$1:$AQ$27,COLUMN('BIFUbC-petroleum-diesel'!AM$1),FALSE))</f>
        <v>1</v>
      </c>
      <c r="AN27">
        <f>IF(VLOOKUP('BIFUbC-petroleum-diesel'!$A27,'BIFUbC-petroleum-diesel'!$A$1:$AQ$27,COLUMN('BIFUbC-petroleum-diesel'!AN$1),FALSE)=0,1,VLOOKUP('BIFUbC-petroleum-diesel'!$A27,'petroleum diesel'!$A$2:$AQ$28,COLUMN('petroleum diesel'!AN$2),FALSE)/VLOOKUP('BIFUbC-petroleum-diesel'!$A27,'BIFUbC-petroleum-diesel'!$A$1:$AQ$27,COLUMN('BIFUbC-petroleum-diesel'!AN$1),FALSE))</f>
        <v>1</v>
      </c>
      <c r="AO27">
        <f>IF(VLOOKUP('BIFUbC-petroleum-diesel'!$A27,'BIFUbC-petroleum-diesel'!$A$1:$AQ$27,COLUMN('BIFUbC-petroleum-diesel'!AO$1),FALSE)=0,1,VLOOKUP('BIFUbC-petroleum-diesel'!$A27,'petroleum diesel'!$A$2:$AQ$28,COLUMN('petroleum diesel'!AO$2),FALSE)/VLOOKUP('BIFUbC-petroleum-diesel'!$A27,'BIFUbC-petroleum-diesel'!$A$1:$AQ$27,COLUMN('BIFUbC-petroleum-diesel'!AO$1),FALSE))</f>
        <v>1</v>
      </c>
      <c r="AP27">
        <f>IF(VLOOKUP('BIFUbC-petroleum-diesel'!$A27,'BIFUbC-petroleum-diesel'!$A$1:$AQ$27,COLUMN('BIFUbC-petroleum-diesel'!AP$1),FALSE)=0,1,VLOOKUP('BIFUbC-petroleum-diesel'!$A27,'petroleum diesel'!$A$2:$AQ$28,COLUMN('petroleum diesel'!AP$2),FALSE)/VLOOKUP('BIFUbC-petroleum-diesel'!$A27,'BIFUbC-petroleum-diesel'!$A$1:$AQ$27,COLUMN('BIFUbC-petroleum-diesel'!AP$1),FALSE))</f>
        <v>1</v>
      </c>
      <c r="AQ27">
        <f>IF(VLOOKUP('BIFUbC-petroleum-diesel'!$A27,'BIFUbC-petroleum-diesel'!$A$1:$AQ$27,COLUMN('BIFUbC-petroleum-diesel'!AQ$1),FALSE)=0,1,VLOOKUP('BIFUbC-petroleum-diesel'!$A27,'petroleum diesel'!$A$2:$AQ$28,COLUMN('petroleum diesel'!AQ$2),FALSE)/VLOOKUP('BIFUbC-petroleum-diesel'!$A27,'BIFUbC-petroleum-diesel'!$A$1:$AQ$27,COLUMN('BIFUbC-petroleum-diesel'!AQ$1),FALSE))</f>
        <v>1</v>
      </c>
    </row>
  </sheetData>
  <phoneticPr fontId="2"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778CE-8C2E-47A4-96D7-F37345DDB113}">
  <sheetPr>
    <tabColor theme="8" tint="-0.499984740745262"/>
  </sheetPr>
  <dimension ref="A1:AQ27"/>
  <sheetViews>
    <sheetView workbookViewId="0">
      <selection sqref="A1:XFD1048576"/>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IF(VLOOKUP('BIFUbC-crude-oil'!$A2,'BIFUbC-crude-oil'!$A$1:$AQ$27,COLUMN('BIFUbC-crude-oil'!B$1),FALSE)=0,1,VLOOKUP('BIFUbC-crude-oil'!$A2,'Crude Oil'!$A$2:$AQ$28,COLUMN('Crude Oil'!B$2),FALSE)/VLOOKUP('BIFUbC-crude-oil'!$A2,'BIFUbC-crude-oil'!$A$1:$AQ$27,COLUMN('BIFUbC-crude-oil'!B$1),FALSE))</f>
        <v>1</v>
      </c>
      <c r="C2">
        <f>IF(VLOOKUP('BIFUbC-crude-oil'!$A2,'BIFUbC-crude-oil'!$A$1:$AQ$27,COLUMN('BIFUbC-crude-oil'!C$1),FALSE)=0,1,VLOOKUP('BIFUbC-crude-oil'!$A2,'Crude Oil'!$A$2:$AQ$28,COLUMN('Crude Oil'!C$2),FALSE)/VLOOKUP('BIFUbC-crude-oil'!$A2,'BIFUbC-crude-oil'!$A$1:$AQ$27,COLUMN('BIFUbC-crude-oil'!C$1),FALSE))</f>
        <v>1</v>
      </c>
      <c r="D2">
        <f>IF(VLOOKUP('BIFUbC-crude-oil'!$A2,'BIFUbC-crude-oil'!$A$1:$AQ$27,COLUMN('BIFUbC-crude-oil'!D$1),FALSE)=0,1,VLOOKUP('BIFUbC-crude-oil'!$A2,'Crude Oil'!$A$2:$AQ$28,COLUMN('Crude Oil'!D$2),FALSE)/VLOOKUP('BIFUbC-crude-oil'!$A2,'BIFUbC-crude-oil'!$A$1:$AQ$27,COLUMN('BIFUbC-crude-oil'!D$1),FALSE))</f>
        <v>1</v>
      </c>
      <c r="E2">
        <f>IF(VLOOKUP('BIFUbC-crude-oil'!$A2,'BIFUbC-crude-oil'!$A$1:$AQ$27,COLUMN('BIFUbC-crude-oil'!E$1),FALSE)=0,1,VLOOKUP('BIFUbC-crude-oil'!$A2,'Crude Oil'!$A$2:$AQ$28,COLUMN('Crude Oil'!E$2),FALSE)/VLOOKUP('BIFUbC-crude-oil'!$A2,'BIFUbC-crude-oil'!$A$1:$AQ$27,COLUMN('BIFUbC-crude-oil'!E$1),FALSE))</f>
        <v>1</v>
      </c>
      <c r="F2">
        <f>IF(VLOOKUP('BIFUbC-crude-oil'!$A2,'BIFUbC-crude-oil'!$A$1:$AQ$27,COLUMN('BIFUbC-crude-oil'!F$1),FALSE)=0,1,VLOOKUP('BIFUbC-crude-oil'!$A2,'Crude Oil'!$A$2:$AQ$28,COLUMN('Crude Oil'!F$2),FALSE)/VLOOKUP('BIFUbC-crude-oil'!$A2,'BIFUbC-crude-oil'!$A$1:$AQ$27,COLUMN('BIFUbC-crude-oil'!F$1),FALSE))</f>
        <v>1</v>
      </c>
      <c r="G2">
        <f>IF(VLOOKUP('BIFUbC-crude-oil'!$A2,'BIFUbC-crude-oil'!$A$1:$AQ$27,COLUMN('BIFUbC-crude-oil'!G$1),FALSE)=0,1,VLOOKUP('BIFUbC-crude-oil'!$A2,'Crude Oil'!$A$2:$AQ$28,COLUMN('Crude Oil'!G$2),FALSE)/VLOOKUP('BIFUbC-crude-oil'!$A2,'BIFUbC-crude-oil'!$A$1:$AQ$27,COLUMN('BIFUbC-crude-oil'!G$1),FALSE))</f>
        <v>1</v>
      </c>
      <c r="H2">
        <f>IF(VLOOKUP('BIFUbC-crude-oil'!$A2,'BIFUbC-crude-oil'!$A$1:$AQ$27,COLUMN('BIFUbC-crude-oil'!H$1),FALSE)=0,1,VLOOKUP('BIFUbC-crude-oil'!$A2,'Crude Oil'!$A$2:$AQ$28,COLUMN('Crude Oil'!H$2),FALSE)/VLOOKUP('BIFUbC-crude-oil'!$A2,'BIFUbC-crude-oil'!$A$1:$AQ$27,COLUMN('BIFUbC-crude-oil'!H$1),FALSE))</f>
        <v>1</v>
      </c>
      <c r="I2">
        <f>IF(VLOOKUP('BIFUbC-crude-oil'!$A2,'BIFUbC-crude-oil'!$A$1:$AQ$27,COLUMN('BIFUbC-crude-oil'!I$1),FALSE)=0,1,VLOOKUP('BIFUbC-crude-oil'!$A2,'Crude Oil'!$A$2:$AQ$28,COLUMN('Crude Oil'!I$2),FALSE)/VLOOKUP('BIFUbC-crude-oil'!$A2,'BIFUbC-crude-oil'!$A$1:$AQ$27,COLUMN('BIFUbC-crude-oil'!I$1),FALSE))</f>
        <v>1</v>
      </c>
      <c r="J2">
        <f>IF(VLOOKUP('BIFUbC-crude-oil'!$A2,'BIFUbC-crude-oil'!$A$1:$AQ$27,COLUMN('BIFUbC-crude-oil'!J$1),FALSE)=0,1,VLOOKUP('BIFUbC-crude-oil'!$A2,'Crude Oil'!$A$2:$AQ$28,COLUMN('Crude Oil'!J$2),FALSE)/VLOOKUP('BIFUbC-crude-oil'!$A2,'BIFUbC-crude-oil'!$A$1:$AQ$27,COLUMN('BIFUbC-crude-oil'!J$1),FALSE))</f>
        <v>1</v>
      </c>
      <c r="K2">
        <f>IF(VLOOKUP('BIFUbC-crude-oil'!$A2,'BIFUbC-crude-oil'!$A$1:$AQ$27,COLUMN('BIFUbC-crude-oil'!K$1),FALSE)=0,1,VLOOKUP('BIFUbC-crude-oil'!$A2,'Crude Oil'!$A$2:$AQ$28,COLUMN('Crude Oil'!K$2),FALSE)/VLOOKUP('BIFUbC-crude-oil'!$A2,'BIFUbC-crude-oil'!$A$1:$AQ$27,COLUMN('BIFUbC-crude-oil'!K$1),FALSE))</f>
        <v>1</v>
      </c>
      <c r="L2">
        <f>IF(VLOOKUP('BIFUbC-crude-oil'!$A2,'BIFUbC-crude-oil'!$A$1:$AQ$27,COLUMN('BIFUbC-crude-oil'!L$1),FALSE)=0,1,VLOOKUP('BIFUbC-crude-oil'!$A2,'Crude Oil'!$A$2:$AQ$28,COLUMN('Crude Oil'!L$2),FALSE)/VLOOKUP('BIFUbC-crude-oil'!$A2,'BIFUbC-crude-oil'!$A$1:$AQ$27,COLUMN('BIFUbC-crude-oil'!L$1),FALSE))</f>
        <v>1</v>
      </c>
      <c r="M2">
        <f>IF(VLOOKUP('BIFUbC-crude-oil'!$A2,'BIFUbC-crude-oil'!$A$1:$AQ$27,COLUMN('BIFUbC-crude-oil'!M$1),FALSE)=0,1,VLOOKUP('BIFUbC-crude-oil'!$A2,'Crude Oil'!$A$2:$AQ$28,COLUMN('Crude Oil'!M$2),FALSE)/VLOOKUP('BIFUbC-crude-oil'!$A2,'BIFUbC-crude-oil'!$A$1:$AQ$27,COLUMN('BIFUbC-crude-oil'!M$1),FALSE))</f>
        <v>1</v>
      </c>
      <c r="N2">
        <f>IF(VLOOKUP('BIFUbC-crude-oil'!$A2,'BIFUbC-crude-oil'!$A$1:$AQ$27,COLUMN('BIFUbC-crude-oil'!N$1),FALSE)=0,1,VLOOKUP('BIFUbC-crude-oil'!$A2,'Crude Oil'!$A$2:$AQ$28,COLUMN('Crude Oil'!N$2),FALSE)/VLOOKUP('BIFUbC-crude-oil'!$A2,'BIFUbC-crude-oil'!$A$1:$AQ$27,COLUMN('BIFUbC-crude-oil'!N$1),FALSE))</f>
        <v>1</v>
      </c>
      <c r="O2">
        <f>IF(VLOOKUP('BIFUbC-crude-oil'!$A2,'BIFUbC-crude-oil'!$A$1:$AQ$27,COLUMN('BIFUbC-crude-oil'!O$1),FALSE)=0,1,VLOOKUP('BIFUbC-crude-oil'!$A2,'Crude Oil'!$A$2:$AQ$28,COLUMN('Crude Oil'!O$2),FALSE)/VLOOKUP('BIFUbC-crude-oil'!$A2,'BIFUbC-crude-oil'!$A$1:$AQ$27,COLUMN('BIFUbC-crude-oil'!O$1),FALSE))</f>
        <v>1</v>
      </c>
      <c r="P2">
        <f>IF(VLOOKUP('BIFUbC-crude-oil'!$A2,'BIFUbC-crude-oil'!$A$1:$AQ$27,COLUMN('BIFUbC-crude-oil'!P$1),FALSE)=0,1,VLOOKUP('BIFUbC-crude-oil'!$A2,'Crude Oil'!$A$2:$AQ$28,COLUMN('Crude Oil'!P$2),FALSE)/VLOOKUP('BIFUbC-crude-oil'!$A2,'BIFUbC-crude-oil'!$A$1:$AQ$27,COLUMN('BIFUbC-crude-oil'!P$1),FALSE))</f>
        <v>1</v>
      </c>
      <c r="Q2">
        <f>IF(VLOOKUP('BIFUbC-crude-oil'!$A2,'BIFUbC-crude-oil'!$A$1:$AQ$27,COLUMN('BIFUbC-crude-oil'!Q$1),FALSE)=0,1,VLOOKUP('BIFUbC-crude-oil'!$A2,'Crude Oil'!$A$2:$AQ$28,COLUMN('Crude Oil'!Q$2),FALSE)/VLOOKUP('BIFUbC-crude-oil'!$A2,'BIFUbC-crude-oil'!$A$1:$AQ$27,COLUMN('BIFUbC-crude-oil'!Q$1),FALSE))</f>
        <v>1</v>
      </c>
      <c r="R2">
        <f>IF(VLOOKUP('BIFUbC-crude-oil'!$A2,'BIFUbC-crude-oil'!$A$1:$AQ$27,COLUMN('BIFUbC-crude-oil'!R$1),FALSE)=0,1,VLOOKUP('BIFUbC-crude-oil'!$A2,'Crude Oil'!$A$2:$AQ$28,COLUMN('Crude Oil'!R$2),FALSE)/VLOOKUP('BIFUbC-crude-oil'!$A2,'BIFUbC-crude-oil'!$A$1:$AQ$27,COLUMN('BIFUbC-crude-oil'!R$1),FALSE))</f>
        <v>1</v>
      </c>
      <c r="S2">
        <f>IF(VLOOKUP('BIFUbC-crude-oil'!$A2,'BIFUbC-crude-oil'!$A$1:$AQ$27,COLUMN('BIFUbC-crude-oil'!S$1),FALSE)=0,1,VLOOKUP('BIFUbC-crude-oil'!$A2,'Crude Oil'!$A$2:$AQ$28,COLUMN('Crude Oil'!S$2),FALSE)/VLOOKUP('BIFUbC-crude-oil'!$A2,'BIFUbC-crude-oil'!$A$1:$AQ$27,COLUMN('BIFUbC-crude-oil'!S$1),FALSE))</f>
        <v>1</v>
      </c>
      <c r="T2">
        <f>IF(VLOOKUP('BIFUbC-crude-oil'!$A2,'BIFUbC-crude-oil'!$A$1:$AQ$27,COLUMN('BIFUbC-crude-oil'!T$1),FALSE)=0,1,VLOOKUP('BIFUbC-crude-oil'!$A2,'Crude Oil'!$A$2:$AQ$28,COLUMN('Crude Oil'!T$2),FALSE)/VLOOKUP('BIFUbC-crude-oil'!$A2,'BIFUbC-crude-oil'!$A$1:$AQ$27,COLUMN('BIFUbC-crude-oil'!T$1),FALSE))</f>
        <v>1</v>
      </c>
      <c r="U2">
        <f>IF(VLOOKUP('BIFUbC-crude-oil'!$A2,'BIFUbC-crude-oil'!$A$1:$AQ$27,COLUMN('BIFUbC-crude-oil'!U$1),FALSE)=0,1,VLOOKUP('BIFUbC-crude-oil'!$A2,'Crude Oil'!$A$2:$AQ$28,COLUMN('Crude Oil'!U$2),FALSE)/VLOOKUP('BIFUbC-crude-oil'!$A2,'BIFUbC-crude-oil'!$A$1:$AQ$27,COLUMN('BIFUbC-crude-oil'!U$1),FALSE))</f>
        <v>1</v>
      </c>
      <c r="V2">
        <f>IF(VLOOKUP('BIFUbC-crude-oil'!$A2,'BIFUbC-crude-oil'!$A$1:$AQ$27,COLUMN('BIFUbC-crude-oil'!V$1),FALSE)=0,1,VLOOKUP('BIFUbC-crude-oil'!$A2,'Crude Oil'!$A$2:$AQ$28,COLUMN('Crude Oil'!V$2),FALSE)/VLOOKUP('BIFUbC-crude-oil'!$A2,'BIFUbC-crude-oil'!$A$1:$AQ$27,COLUMN('BIFUbC-crude-oil'!V$1),FALSE))</f>
        <v>1</v>
      </c>
      <c r="W2">
        <f>IF(VLOOKUP('BIFUbC-crude-oil'!$A2,'BIFUbC-crude-oil'!$A$1:$AQ$27,COLUMN('BIFUbC-crude-oil'!W$1),FALSE)=0,1,VLOOKUP('BIFUbC-crude-oil'!$A2,'Crude Oil'!$A$2:$AQ$28,COLUMN('Crude Oil'!W$2),FALSE)/VLOOKUP('BIFUbC-crude-oil'!$A2,'BIFUbC-crude-oil'!$A$1:$AQ$27,COLUMN('BIFUbC-crude-oil'!W$1),FALSE))</f>
        <v>1</v>
      </c>
      <c r="X2">
        <f>IF(VLOOKUP('BIFUbC-crude-oil'!$A2,'BIFUbC-crude-oil'!$A$1:$AQ$27,COLUMN('BIFUbC-crude-oil'!X$1),FALSE)=0,1,VLOOKUP('BIFUbC-crude-oil'!$A2,'Crude Oil'!$A$2:$AQ$28,COLUMN('Crude Oil'!X$2),FALSE)/VLOOKUP('BIFUbC-crude-oil'!$A2,'BIFUbC-crude-oil'!$A$1:$AQ$27,COLUMN('BIFUbC-crude-oil'!X$1),FALSE))</f>
        <v>1</v>
      </c>
      <c r="Y2">
        <f>IF(VLOOKUP('BIFUbC-crude-oil'!$A2,'BIFUbC-crude-oil'!$A$1:$AQ$27,COLUMN('BIFUbC-crude-oil'!Y$1),FALSE)=0,1,VLOOKUP('BIFUbC-crude-oil'!$A2,'Crude Oil'!$A$2:$AQ$28,COLUMN('Crude Oil'!Y$2),FALSE)/VLOOKUP('BIFUbC-crude-oil'!$A2,'BIFUbC-crude-oil'!$A$1:$AQ$27,COLUMN('BIFUbC-crude-oil'!Y$1),FALSE))</f>
        <v>1</v>
      </c>
      <c r="Z2">
        <f>IF(VLOOKUP('BIFUbC-crude-oil'!$A2,'BIFUbC-crude-oil'!$A$1:$AQ$27,COLUMN('BIFUbC-crude-oil'!Z$1),FALSE)=0,1,VLOOKUP('BIFUbC-crude-oil'!$A2,'Crude Oil'!$A$2:$AQ$28,COLUMN('Crude Oil'!Z$2),FALSE)/VLOOKUP('BIFUbC-crude-oil'!$A2,'BIFUbC-crude-oil'!$A$1:$AQ$27,COLUMN('BIFUbC-crude-oil'!Z$1),FALSE))</f>
        <v>1</v>
      </c>
      <c r="AA2">
        <f>IF(VLOOKUP('BIFUbC-crude-oil'!$A2,'BIFUbC-crude-oil'!$A$1:$AQ$27,COLUMN('BIFUbC-crude-oil'!AA$1),FALSE)=0,1,VLOOKUP('BIFUbC-crude-oil'!$A2,'Crude Oil'!$A$2:$AQ$28,COLUMN('Crude Oil'!AA$2),FALSE)/VLOOKUP('BIFUbC-crude-oil'!$A2,'BIFUbC-crude-oil'!$A$1:$AQ$27,COLUMN('BIFUbC-crude-oil'!AA$1),FALSE))</f>
        <v>1</v>
      </c>
      <c r="AB2">
        <f>IF(VLOOKUP('BIFUbC-crude-oil'!$A2,'BIFUbC-crude-oil'!$A$1:$AQ$27,COLUMN('BIFUbC-crude-oil'!AB$1),FALSE)=0,1,VLOOKUP('BIFUbC-crude-oil'!$A2,'Crude Oil'!$A$2:$AQ$28,COLUMN('Crude Oil'!AB$2),FALSE)/VLOOKUP('BIFUbC-crude-oil'!$A2,'BIFUbC-crude-oil'!$A$1:$AQ$27,COLUMN('BIFUbC-crude-oil'!AB$1),FALSE))</f>
        <v>1</v>
      </c>
      <c r="AC2">
        <f>IF(VLOOKUP('BIFUbC-crude-oil'!$A2,'BIFUbC-crude-oil'!$A$1:$AQ$27,COLUMN('BIFUbC-crude-oil'!AC$1),FALSE)=0,1,VLOOKUP('BIFUbC-crude-oil'!$A2,'Crude Oil'!$A$2:$AQ$28,COLUMN('Crude Oil'!AC$2),FALSE)/VLOOKUP('BIFUbC-crude-oil'!$A2,'BIFUbC-crude-oil'!$A$1:$AQ$27,COLUMN('BIFUbC-crude-oil'!AC$1),FALSE))</f>
        <v>1</v>
      </c>
      <c r="AD2">
        <f>IF(VLOOKUP('BIFUbC-crude-oil'!$A2,'BIFUbC-crude-oil'!$A$1:$AQ$27,COLUMN('BIFUbC-crude-oil'!AD$1),FALSE)=0,1,VLOOKUP('BIFUbC-crude-oil'!$A2,'Crude Oil'!$A$2:$AQ$28,COLUMN('Crude Oil'!AD$2),FALSE)/VLOOKUP('BIFUbC-crude-oil'!$A2,'BIFUbC-crude-oil'!$A$1:$AQ$27,COLUMN('BIFUbC-crude-oil'!AD$1),FALSE))</f>
        <v>1</v>
      </c>
      <c r="AE2">
        <f>IF(VLOOKUP('BIFUbC-crude-oil'!$A2,'BIFUbC-crude-oil'!$A$1:$AQ$27,COLUMN('BIFUbC-crude-oil'!AE$1),FALSE)=0,1,VLOOKUP('BIFUbC-crude-oil'!$A2,'Crude Oil'!$A$2:$AQ$28,COLUMN('Crude Oil'!AE$2),FALSE)/VLOOKUP('BIFUbC-crude-oil'!$A2,'BIFUbC-crude-oil'!$A$1:$AQ$27,COLUMN('BIFUbC-crude-oil'!AE$1),FALSE))</f>
        <v>1</v>
      </c>
      <c r="AF2">
        <f>IF(VLOOKUP('BIFUbC-crude-oil'!$A2,'BIFUbC-crude-oil'!$A$1:$AQ$27,COLUMN('BIFUbC-crude-oil'!AF$1),FALSE)=0,1,VLOOKUP('BIFUbC-crude-oil'!$A2,'Crude Oil'!$A$2:$AQ$28,COLUMN('Crude Oil'!AF$2),FALSE)/VLOOKUP('BIFUbC-crude-oil'!$A2,'BIFUbC-crude-oil'!$A$1:$AQ$27,COLUMN('BIFUbC-crude-oil'!AF$1),FALSE))</f>
        <v>1</v>
      </c>
      <c r="AG2">
        <f>IF(VLOOKUP('BIFUbC-crude-oil'!$A2,'BIFUbC-crude-oil'!$A$1:$AQ$27,COLUMN('BIFUbC-crude-oil'!AG$1),FALSE)=0,1,VLOOKUP('BIFUbC-crude-oil'!$A2,'Crude Oil'!$A$2:$AQ$28,COLUMN('Crude Oil'!AG$2),FALSE)/VLOOKUP('BIFUbC-crude-oil'!$A2,'BIFUbC-crude-oil'!$A$1:$AQ$27,COLUMN('BIFUbC-crude-oil'!AG$1),FALSE))</f>
        <v>1</v>
      </c>
      <c r="AH2">
        <f>IF(VLOOKUP('BIFUbC-crude-oil'!$A2,'BIFUbC-crude-oil'!$A$1:$AQ$27,COLUMN('BIFUbC-crude-oil'!AH$1),FALSE)=0,1,VLOOKUP('BIFUbC-crude-oil'!$A2,'Crude Oil'!$A$2:$AQ$28,COLUMN('Crude Oil'!AH$2),FALSE)/VLOOKUP('BIFUbC-crude-oil'!$A2,'BIFUbC-crude-oil'!$A$1:$AQ$27,COLUMN('BIFUbC-crude-oil'!AH$1),FALSE))</f>
        <v>1</v>
      </c>
      <c r="AI2">
        <f>IF(VLOOKUP('BIFUbC-crude-oil'!$A2,'BIFUbC-crude-oil'!$A$1:$AQ$27,COLUMN('BIFUbC-crude-oil'!AI$1),FALSE)=0,1,VLOOKUP('BIFUbC-crude-oil'!$A2,'Crude Oil'!$A$2:$AQ$28,COLUMN('Crude Oil'!AI$2),FALSE)/VLOOKUP('BIFUbC-crude-oil'!$A2,'BIFUbC-crude-oil'!$A$1:$AQ$27,COLUMN('BIFUbC-crude-oil'!AI$1),FALSE))</f>
        <v>1</v>
      </c>
      <c r="AJ2">
        <f>IF(VLOOKUP('BIFUbC-crude-oil'!$A2,'BIFUbC-crude-oil'!$A$1:$AQ$27,COLUMN('BIFUbC-crude-oil'!AJ$1),FALSE)=0,1,VLOOKUP('BIFUbC-crude-oil'!$A2,'Crude Oil'!$A$2:$AQ$28,COLUMN('Crude Oil'!AJ$2),FALSE)/VLOOKUP('BIFUbC-crude-oil'!$A2,'BIFUbC-crude-oil'!$A$1:$AQ$27,COLUMN('BIFUbC-crude-oil'!AJ$1),FALSE))</f>
        <v>1</v>
      </c>
      <c r="AK2">
        <f>IF(VLOOKUP('BIFUbC-crude-oil'!$A2,'BIFUbC-crude-oil'!$A$1:$AQ$27,COLUMN('BIFUbC-crude-oil'!AK$1),FALSE)=0,1,VLOOKUP('BIFUbC-crude-oil'!$A2,'Crude Oil'!$A$2:$AQ$28,COLUMN('Crude Oil'!AK$2),FALSE)/VLOOKUP('BIFUbC-crude-oil'!$A2,'BIFUbC-crude-oil'!$A$1:$AQ$27,COLUMN('BIFUbC-crude-oil'!AK$1),FALSE))</f>
        <v>1</v>
      </c>
      <c r="AL2">
        <f>IF(VLOOKUP('BIFUbC-crude-oil'!$A2,'BIFUbC-crude-oil'!$A$1:$AQ$27,COLUMN('BIFUbC-crude-oil'!AL$1),FALSE)=0,1,VLOOKUP('BIFUbC-crude-oil'!$A2,'Crude Oil'!$A$2:$AQ$28,COLUMN('Crude Oil'!AL$2),FALSE)/VLOOKUP('BIFUbC-crude-oil'!$A2,'BIFUbC-crude-oil'!$A$1:$AQ$27,COLUMN('BIFUbC-crude-oil'!AL$1),FALSE))</f>
        <v>1</v>
      </c>
      <c r="AM2">
        <f>IF(VLOOKUP('BIFUbC-crude-oil'!$A2,'BIFUbC-crude-oil'!$A$1:$AQ$27,COLUMN('BIFUbC-crude-oil'!AM$1),FALSE)=0,1,VLOOKUP('BIFUbC-crude-oil'!$A2,'Crude Oil'!$A$2:$AQ$28,COLUMN('Crude Oil'!AM$2),FALSE)/VLOOKUP('BIFUbC-crude-oil'!$A2,'BIFUbC-crude-oil'!$A$1:$AQ$27,COLUMN('BIFUbC-crude-oil'!AM$1),FALSE))</f>
        <v>1</v>
      </c>
      <c r="AN2">
        <f>IF(VLOOKUP('BIFUbC-crude-oil'!$A2,'BIFUbC-crude-oil'!$A$1:$AQ$27,COLUMN('BIFUbC-crude-oil'!AN$1),FALSE)=0,1,VLOOKUP('BIFUbC-crude-oil'!$A2,'Crude Oil'!$A$2:$AQ$28,COLUMN('Crude Oil'!AN$2),FALSE)/VLOOKUP('BIFUbC-crude-oil'!$A2,'BIFUbC-crude-oil'!$A$1:$AQ$27,COLUMN('BIFUbC-crude-oil'!AN$1),FALSE))</f>
        <v>1</v>
      </c>
      <c r="AO2">
        <f>IF(VLOOKUP('BIFUbC-crude-oil'!$A2,'BIFUbC-crude-oil'!$A$1:$AQ$27,COLUMN('BIFUbC-crude-oil'!AO$1),FALSE)=0,1,VLOOKUP('BIFUbC-crude-oil'!$A2,'Crude Oil'!$A$2:$AQ$28,COLUMN('Crude Oil'!AO$2),FALSE)/VLOOKUP('BIFUbC-crude-oil'!$A2,'BIFUbC-crude-oil'!$A$1:$AQ$27,COLUMN('BIFUbC-crude-oil'!AO$1),FALSE))</f>
        <v>1</v>
      </c>
      <c r="AP2">
        <f>IF(VLOOKUP('BIFUbC-crude-oil'!$A2,'BIFUbC-crude-oil'!$A$1:$AQ$27,COLUMN('BIFUbC-crude-oil'!AP$1),FALSE)=0,1,VLOOKUP('BIFUbC-crude-oil'!$A2,'Crude Oil'!$A$2:$AQ$28,COLUMN('Crude Oil'!AP$2),FALSE)/VLOOKUP('BIFUbC-crude-oil'!$A2,'BIFUbC-crude-oil'!$A$1:$AQ$27,COLUMN('BIFUbC-crude-oil'!AP$1),FALSE))</f>
        <v>1</v>
      </c>
      <c r="AQ2">
        <f>IF(VLOOKUP('BIFUbC-crude-oil'!$A2,'BIFUbC-crude-oil'!$A$1:$AQ$27,COLUMN('BIFUbC-crude-oil'!AQ$1),FALSE)=0,1,VLOOKUP('BIFUbC-crude-oil'!$A2,'Crude Oil'!$A$2:$AQ$28,COLUMN('Crude Oil'!AQ$2),FALSE)/VLOOKUP('BIFUbC-crude-oil'!$A2,'BIFUbC-crude-oil'!$A$1:$AQ$27,COLUMN('BIFUbC-crude-oil'!AQ$1),FALSE))</f>
        <v>1</v>
      </c>
    </row>
    <row r="3" spans="1:43">
      <c r="A3" s="37" t="s">
        <v>611</v>
      </c>
      <c r="B3">
        <f>IF(VLOOKUP('BIFUbC-crude-oil'!$A3,'BIFUbC-crude-oil'!$A$1:$AQ$27,COLUMN('BIFUbC-crude-oil'!B$1),FALSE)=0,1,VLOOKUP('BIFUbC-crude-oil'!$A3,'Crude Oil'!$A$2:$AQ$28,COLUMN('Crude Oil'!B$2),FALSE)/VLOOKUP('BIFUbC-crude-oil'!$A3,'BIFUbC-crude-oil'!$A$1:$AQ$27,COLUMN('BIFUbC-crude-oil'!B$1),FALSE))</f>
        <v>1</v>
      </c>
      <c r="C3">
        <f>IF(VLOOKUP('BIFUbC-crude-oil'!$A3,'BIFUbC-crude-oil'!$A$1:$AQ$27,COLUMN('BIFUbC-crude-oil'!C$1),FALSE)=0,1,VLOOKUP('BIFUbC-crude-oil'!$A3,'Crude Oil'!$A$2:$AQ$28,COLUMN('Crude Oil'!C$2),FALSE)/VLOOKUP('BIFUbC-crude-oil'!$A3,'BIFUbC-crude-oil'!$A$1:$AQ$27,COLUMN('BIFUbC-crude-oil'!C$1),FALSE))</f>
        <v>1</v>
      </c>
      <c r="D3">
        <f>IF(VLOOKUP('BIFUbC-crude-oil'!$A3,'BIFUbC-crude-oil'!$A$1:$AQ$27,COLUMN('BIFUbC-crude-oil'!D$1),FALSE)=0,1,VLOOKUP('BIFUbC-crude-oil'!$A3,'Crude Oil'!$A$2:$AQ$28,COLUMN('Crude Oil'!D$2),FALSE)/VLOOKUP('BIFUbC-crude-oil'!$A3,'BIFUbC-crude-oil'!$A$1:$AQ$27,COLUMN('BIFUbC-crude-oil'!D$1),FALSE))</f>
        <v>1</v>
      </c>
      <c r="E3">
        <f>IF(VLOOKUP('BIFUbC-crude-oil'!$A3,'BIFUbC-crude-oil'!$A$1:$AQ$27,COLUMN('BIFUbC-crude-oil'!E$1),FALSE)=0,1,VLOOKUP('BIFUbC-crude-oil'!$A3,'Crude Oil'!$A$2:$AQ$28,COLUMN('Crude Oil'!E$2),FALSE)/VLOOKUP('BIFUbC-crude-oil'!$A3,'BIFUbC-crude-oil'!$A$1:$AQ$27,COLUMN('BIFUbC-crude-oil'!E$1),FALSE))</f>
        <v>1</v>
      </c>
      <c r="F3">
        <f>IF(VLOOKUP('BIFUbC-crude-oil'!$A3,'BIFUbC-crude-oil'!$A$1:$AQ$27,COLUMN('BIFUbC-crude-oil'!F$1),FALSE)=0,1,VLOOKUP('BIFUbC-crude-oil'!$A3,'Crude Oil'!$A$2:$AQ$28,COLUMN('Crude Oil'!F$2),FALSE)/VLOOKUP('BIFUbC-crude-oil'!$A3,'BIFUbC-crude-oil'!$A$1:$AQ$27,COLUMN('BIFUbC-crude-oil'!F$1),FALSE))</f>
        <v>1</v>
      </c>
      <c r="G3">
        <f>IF(VLOOKUP('BIFUbC-crude-oil'!$A3,'BIFUbC-crude-oil'!$A$1:$AQ$27,COLUMN('BIFUbC-crude-oil'!G$1),FALSE)=0,1,VLOOKUP('BIFUbC-crude-oil'!$A3,'Crude Oil'!$A$2:$AQ$28,COLUMN('Crude Oil'!G$2),FALSE)/VLOOKUP('BIFUbC-crude-oil'!$A3,'BIFUbC-crude-oil'!$A$1:$AQ$27,COLUMN('BIFUbC-crude-oil'!G$1),FALSE))</f>
        <v>1</v>
      </c>
      <c r="H3">
        <f>IF(VLOOKUP('BIFUbC-crude-oil'!$A3,'BIFUbC-crude-oil'!$A$1:$AQ$27,COLUMN('BIFUbC-crude-oil'!H$1),FALSE)=0,1,VLOOKUP('BIFUbC-crude-oil'!$A3,'Crude Oil'!$A$2:$AQ$28,COLUMN('Crude Oil'!H$2),FALSE)/VLOOKUP('BIFUbC-crude-oil'!$A3,'BIFUbC-crude-oil'!$A$1:$AQ$27,COLUMN('BIFUbC-crude-oil'!H$1),FALSE))</f>
        <v>1</v>
      </c>
      <c r="I3">
        <f>IF(VLOOKUP('BIFUbC-crude-oil'!$A3,'BIFUbC-crude-oil'!$A$1:$AQ$27,COLUMN('BIFUbC-crude-oil'!I$1),FALSE)=0,1,VLOOKUP('BIFUbC-crude-oil'!$A3,'Crude Oil'!$A$2:$AQ$28,COLUMN('Crude Oil'!I$2),FALSE)/VLOOKUP('BIFUbC-crude-oil'!$A3,'BIFUbC-crude-oil'!$A$1:$AQ$27,COLUMN('BIFUbC-crude-oil'!I$1),FALSE))</f>
        <v>1</v>
      </c>
      <c r="J3">
        <f>IF(VLOOKUP('BIFUbC-crude-oil'!$A3,'BIFUbC-crude-oil'!$A$1:$AQ$27,COLUMN('BIFUbC-crude-oil'!J$1),FALSE)=0,1,VLOOKUP('BIFUbC-crude-oil'!$A3,'Crude Oil'!$A$2:$AQ$28,COLUMN('Crude Oil'!J$2),FALSE)/VLOOKUP('BIFUbC-crude-oil'!$A3,'BIFUbC-crude-oil'!$A$1:$AQ$27,COLUMN('BIFUbC-crude-oil'!J$1),FALSE))</f>
        <v>1</v>
      </c>
      <c r="K3">
        <f>IF(VLOOKUP('BIFUbC-crude-oil'!$A3,'BIFUbC-crude-oil'!$A$1:$AQ$27,COLUMN('BIFUbC-crude-oil'!K$1),FALSE)=0,1,VLOOKUP('BIFUbC-crude-oil'!$A3,'Crude Oil'!$A$2:$AQ$28,COLUMN('Crude Oil'!K$2),FALSE)/VLOOKUP('BIFUbC-crude-oil'!$A3,'BIFUbC-crude-oil'!$A$1:$AQ$27,COLUMN('BIFUbC-crude-oil'!K$1),FALSE))</f>
        <v>1</v>
      </c>
      <c r="L3">
        <f>IF(VLOOKUP('BIFUbC-crude-oil'!$A3,'BIFUbC-crude-oil'!$A$1:$AQ$27,COLUMN('BIFUbC-crude-oil'!L$1),FALSE)=0,1,VLOOKUP('BIFUbC-crude-oil'!$A3,'Crude Oil'!$A$2:$AQ$28,COLUMN('Crude Oil'!L$2),FALSE)/VLOOKUP('BIFUbC-crude-oil'!$A3,'BIFUbC-crude-oil'!$A$1:$AQ$27,COLUMN('BIFUbC-crude-oil'!L$1),FALSE))</f>
        <v>1</v>
      </c>
      <c r="M3">
        <f>IF(VLOOKUP('BIFUbC-crude-oil'!$A3,'BIFUbC-crude-oil'!$A$1:$AQ$27,COLUMN('BIFUbC-crude-oil'!M$1),FALSE)=0,1,VLOOKUP('BIFUbC-crude-oil'!$A3,'Crude Oil'!$A$2:$AQ$28,COLUMN('Crude Oil'!M$2),FALSE)/VLOOKUP('BIFUbC-crude-oil'!$A3,'BIFUbC-crude-oil'!$A$1:$AQ$27,COLUMN('BIFUbC-crude-oil'!M$1),FALSE))</f>
        <v>1</v>
      </c>
      <c r="N3">
        <f>IF(VLOOKUP('BIFUbC-crude-oil'!$A3,'BIFUbC-crude-oil'!$A$1:$AQ$27,COLUMN('BIFUbC-crude-oil'!N$1),FALSE)=0,1,VLOOKUP('BIFUbC-crude-oil'!$A3,'Crude Oil'!$A$2:$AQ$28,COLUMN('Crude Oil'!N$2),FALSE)/VLOOKUP('BIFUbC-crude-oil'!$A3,'BIFUbC-crude-oil'!$A$1:$AQ$27,COLUMN('BIFUbC-crude-oil'!N$1),FALSE))</f>
        <v>1</v>
      </c>
      <c r="O3">
        <f>IF(VLOOKUP('BIFUbC-crude-oil'!$A3,'BIFUbC-crude-oil'!$A$1:$AQ$27,COLUMN('BIFUbC-crude-oil'!O$1),FALSE)=0,1,VLOOKUP('BIFUbC-crude-oil'!$A3,'Crude Oil'!$A$2:$AQ$28,COLUMN('Crude Oil'!O$2),FALSE)/VLOOKUP('BIFUbC-crude-oil'!$A3,'BIFUbC-crude-oil'!$A$1:$AQ$27,COLUMN('BIFUbC-crude-oil'!O$1),FALSE))</f>
        <v>1</v>
      </c>
      <c r="P3">
        <f>IF(VLOOKUP('BIFUbC-crude-oil'!$A3,'BIFUbC-crude-oil'!$A$1:$AQ$27,COLUMN('BIFUbC-crude-oil'!P$1),FALSE)=0,1,VLOOKUP('BIFUbC-crude-oil'!$A3,'Crude Oil'!$A$2:$AQ$28,COLUMN('Crude Oil'!P$2),FALSE)/VLOOKUP('BIFUbC-crude-oil'!$A3,'BIFUbC-crude-oil'!$A$1:$AQ$27,COLUMN('BIFUbC-crude-oil'!P$1),FALSE))</f>
        <v>1</v>
      </c>
      <c r="Q3">
        <f>IF(VLOOKUP('BIFUbC-crude-oil'!$A3,'BIFUbC-crude-oil'!$A$1:$AQ$27,COLUMN('BIFUbC-crude-oil'!Q$1),FALSE)=0,1,VLOOKUP('BIFUbC-crude-oil'!$A3,'Crude Oil'!$A$2:$AQ$28,COLUMN('Crude Oil'!Q$2),FALSE)/VLOOKUP('BIFUbC-crude-oil'!$A3,'BIFUbC-crude-oil'!$A$1:$AQ$27,COLUMN('BIFUbC-crude-oil'!Q$1),FALSE))</f>
        <v>1</v>
      </c>
      <c r="R3">
        <f>IF(VLOOKUP('BIFUbC-crude-oil'!$A3,'BIFUbC-crude-oil'!$A$1:$AQ$27,COLUMN('BIFUbC-crude-oil'!R$1),FALSE)=0,1,VLOOKUP('BIFUbC-crude-oil'!$A3,'Crude Oil'!$A$2:$AQ$28,COLUMN('Crude Oil'!R$2),FALSE)/VLOOKUP('BIFUbC-crude-oil'!$A3,'BIFUbC-crude-oil'!$A$1:$AQ$27,COLUMN('BIFUbC-crude-oil'!R$1),FALSE))</f>
        <v>1</v>
      </c>
      <c r="S3">
        <f>IF(VLOOKUP('BIFUbC-crude-oil'!$A3,'BIFUbC-crude-oil'!$A$1:$AQ$27,COLUMN('BIFUbC-crude-oil'!S$1),FALSE)=0,1,VLOOKUP('BIFUbC-crude-oil'!$A3,'Crude Oil'!$A$2:$AQ$28,COLUMN('Crude Oil'!S$2),FALSE)/VLOOKUP('BIFUbC-crude-oil'!$A3,'BIFUbC-crude-oil'!$A$1:$AQ$27,COLUMN('BIFUbC-crude-oil'!S$1),FALSE))</f>
        <v>1</v>
      </c>
      <c r="T3">
        <f>IF(VLOOKUP('BIFUbC-crude-oil'!$A3,'BIFUbC-crude-oil'!$A$1:$AQ$27,COLUMN('BIFUbC-crude-oil'!T$1),FALSE)=0,1,VLOOKUP('BIFUbC-crude-oil'!$A3,'Crude Oil'!$A$2:$AQ$28,COLUMN('Crude Oil'!T$2),FALSE)/VLOOKUP('BIFUbC-crude-oil'!$A3,'BIFUbC-crude-oil'!$A$1:$AQ$27,COLUMN('BIFUbC-crude-oil'!T$1),FALSE))</f>
        <v>1</v>
      </c>
      <c r="U3">
        <f>IF(VLOOKUP('BIFUbC-crude-oil'!$A3,'BIFUbC-crude-oil'!$A$1:$AQ$27,COLUMN('BIFUbC-crude-oil'!U$1),FALSE)=0,1,VLOOKUP('BIFUbC-crude-oil'!$A3,'Crude Oil'!$A$2:$AQ$28,COLUMN('Crude Oil'!U$2),FALSE)/VLOOKUP('BIFUbC-crude-oil'!$A3,'BIFUbC-crude-oil'!$A$1:$AQ$27,COLUMN('BIFUbC-crude-oil'!U$1),FALSE))</f>
        <v>1</v>
      </c>
      <c r="V3">
        <f>IF(VLOOKUP('BIFUbC-crude-oil'!$A3,'BIFUbC-crude-oil'!$A$1:$AQ$27,COLUMN('BIFUbC-crude-oil'!V$1),FALSE)=0,1,VLOOKUP('BIFUbC-crude-oil'!$A3,'Crude Oil'!$A$2:$AQ$28,COLUMN('Crude Oil'!V$2),FALSE)/VLOOKUP('BIFUbC-crude-oil'!$A3,'BIFUbC-crude-oil'!$A$1:$AQ$27,COLUMN('BIFUbC-crude-oil'!V$1),FALSE))</f>
        <v>1</v>
      </c>
      <c r="W3">
        <f>IF(VLOOKUP('BIFUbC-crude-oil'!$A3,'BIFUbC-crude-oil'!$A$1:$AQ$27,COLUMN('BIFUbC-crude-oil'!W$1),FALSE)=0,1,VLOOKUP('BIFUbC-crude-oil'!$A3,'Crude Oil'!$A$2:$AQ$28,COLUMN('Crude Oil'!W$2),FALSE)/VLOOKUP('BIFUbC-crude-oil'!$A3,'BIFUbC-crude-oil'!$A$1:$AQ$27,COLUMN('BIFUbC-crude-oil'!W$1),FALSE))</f>
        <v>1</v>
      </c>
      <c r="X3">
        <f>IF(VLOOKUP('BIFUbC-crude-oil'!$A3,'BIFUbC-crude-oil'!$A$1:$AQ$27,COLUMN('BIFUbC-crude-oil'!X$1),FALSE)=0,1,VLOOKUP('BIFUbC-crude-oil'!$A3,'Crude Oil'!$A$2:$AQ$28,COLUMN('Crude Oil'!X$2),FALSE)/VLOOKUP('BIFUbC-crude-oil'!$A3,'BIFUbC-crude-oil'!$A$1:$AQ$27,COLUMN('BIFUbC-crude-oil'!X$1),FALSE))</f>
        <v>1</v>
      </c>
      <c r="Y3">
        <f>IF(VLOOKUP('BIFUbC-crude-oil'!$A3,'BIFUbC-crude-oil'!$A$1:$AQ$27,COLUMN('BIFUbC-crude-oil'!Y$1),FALSE)=0,1,VLOOKUP('BIFUbC-crude-oil'!$A3,'Crude Oil'!$A$2:$AQ$28,COLUMN('Crude Oil'!Y$2),FALSE)/VLOOKUP('BIFUbC-crude-oil'!$A3,'BIFUbC-crude-oil'!$A$1:$AQ$27,COLUMN('BIFUbC-crude-oil'!Y$1),FALSE))</f>
        <v>1</v>
      </c>
      <c r="Z3">
        <f>IF(VLOOKUP('BIFUbC-crude-oil'!$A3,'BIFUbC-crude-oil'!$A$1:$AQ$27,COLUMN('BIFUbC-crude-oil'!Z$1),FALSE)=0,1,VLOOKUP('BIFUbC-crude-oil'!$A3,'Crude Oil'!$A$2:$AQ$28,COLUMN('Crude Oil'!Z$2),FALSE)/VLOOKUP('BIFUbC-crude-oil'!$A3,'BIFUbC-crude-oil'!$A$1:$AQ$27,COLUMN('BIFUbC-crude-oil'!Z$1),FALSE))</f>
        <v>1</v>
      </c>
      <c r="AA3">
        <f>IF(VLOOKUP('BIFUbC-crude-oil'!$A3,'BIFUbC-crude-oil'!$A$1:$AQ$27,COLUMN('BIFUbC-crude-oil'!AA$1),FALSE)=0,1,VLOOKUP('BIFUbC-crude-oil'!$A3,'Crude Oil'!$A$2:$AQ$28,COLUMN('Crude Oil'!AA$2),FALSE)/VLOOKUP('BIFUbC-crude-oil'!$A3,'BIFUbC-crude-oil'!$A$1:$AQ$27,COLUMN('BIFUbC-crude-oil'!AA$1),FALSE))</f>
        <v>1</v>
      </c>
      <c r="AB3">
        <f>IF(VLOOKUP('BIFUbC-crude-oil'!$A3,'BIFUbC-crude-oil'!$A$1:$AQ$27,COLUMN('BIFUbC-crude-oil'!AB$1),FALSE)=0,1,VLOOKUP('BIFUbC-crude-oil'!$A3,'Crude Oil'!$A$2:$AQ$28,COLUMN('Crude Oil'!AB$2),FALSE)/VLOOKUP('BIFUbC-crude-oil'!$A3,'BIFUbC-crude-oil'!$A$1:$AQ$27,COLUMN('BIFUbC-crude-oil'!AB$1),FALSE))</f>
        <v>1</v>
      </c>
      <c r="AC3">
        <f>IF(VLOOKUP('BIFUbC-crude-oil'!$A3,'BIFUbC-crude-oil'!$A$1:$AQ$27,COLUMN('BIFUbC-crude-oil'!AC$1),FALSE)=0,1,VLOOKUP('BIFUbC-crude-oil'!$A3,'Crude Oil'!$A$2:$AQ$28,COLUMN('Crude Oil'!AC$2),FALSE)/VLOOKUP('BIFUbC-crude-oil'!$A3,'BIFUbC-crude-oil'!$A$1:$AQ$27,COLUMN('BIFUbC-crude-oil'!AC$1),FALSE))</f>
        <v>1</v>
      </c>
      <c r="AD3">
        <f>IF(VLOOKUP('BIFUbC-crude-oil'!$A3,'BIFUbC-crude-oil'!$A$1:$AQ$27,COLUMN('BIFUbC-crude-oil'!AD$1),FALSE)=0,1,VLOOKUP('BIFUbC-crude-oil'!$A3,'Crude Oil'!$A$2:$AQ$28,COLUMN('Crude Oil'!AD$2),FALSE)/VLOOKUP('BIFUbC-crude-oil'!$A3,'BIFUbC-crude-oil'!$A$1:$AQ$27,COLUMN('BIFUbC-crude-oil'!AD$1),FALSE))</f>
        <v>1</v>
      </c>
      <c r="AE3">
        <f>IF(VLOOKUP('BIFUbC-crude-oil'!$A3,'BIFUbC-crude-oil'!$A$1:$AQ$27,COLUMN('BIFUbC-crude-oil'!AE$1),FALSE)=0,1,VLOOKUP('BIFUbC-crude-oil'!$A3,'Crude Oil'!$A$2:$AQ$28,COLUMN('Crude Oil'!AE$2),FALSE)/VLOOKUP('BIFUbC-crude-oil'!$A3,'BIFUbC-crude-oil'!$A$1:$AQ$27,COLUMN('BIFUbC-crude-oil'!AE$1),FALSE))</f>
        <v>1</v>
      </c>
      <c r="AF3">
        <f>IF(VLOOKUP('BIFUbC-crude-oil'!$A3,'BIFUbC-crude-oil'!$A$1:$AQ$27,COLUMN('BIFUbC-crude-oil'!AF$1),FALSE)=0,1,VLOOKUP('BIFUbC-crude-oil'!$A3,'Crude Oil'!$A$2:$AQ$28,COLUMN('Crude Oil'!AF$2),FALSE)/VLOOKUP('BIFUbC-crude-oil'!$A3,'BIFUbC-crude-oil'!$A$1:$AQ$27,COLUMN('BIFUbC-crude-oil'!AF$1),FALSE))</f>
        <v>1</v>
      </c>
      <c r="AG3">
        <f>IF(VLOOKUP('BIFUbC-crude-oil'!$A3,'BIFUbC-crude-oil'!$A$1:$AQ$27,COLUMN('BIFUbC-crude-oil'!AG$1),FALSE)=0,1,VLOOKUP('BIFUbC-crude-oil'!$A3,'Crude Oil'!$A$2:$AQ$28,COLUMN('Crude Oil'!AG$2),FALSE)/VLOOKUP('BIFUbC-crude-oil'!$A3,'BIFUbC-crude-oil'!$A$1:$AQ$27,COLUMN('BIFUbC-crude-oil'!AG$1),FALSE))</f>
        <v>1</v>
      </c>
      <c r="AH3">
        <f>IF(VLOOKUP('BIFUbC-crude-oil'!$A3,'BIFUbC-crude-oil'!$A$1:$AQ$27,COLUMN('BIFUbC-crude-oil'!AH$1),FALSE)=0,1,VLOOKUP('BIFUbC-crude-oil'!$A3,'Crude Oil'!$A$2:$AQ$28,COLUMN('Crude Oil'!AH$2),FALSE)/VLOOKUP('BIFUbC-crude-oil'!$A3,'BIFUbC-crude-oil'!$A$1:$AQ$27,COLUMN('BIFUbC-crude-oil'!AH$1),FALSE))</f>
        <v>1</v>
      </c>
      <c r="AI3">
        <f>IF(VLOOKUP('BIFUbC-crude-oil'!$A3,'BIFUbC-crude-oil'!$A$1:$AQ$27,COLUMN('BIFUbC-crude-oil'!AI$1),FALSE)=0,1,VLOOKUP('BIFUbC-crude-oil'!$A3,'Crude Oil'!$A$2:$AQ$28,COLUMN('Crude Oil'!AI$2),FALSE)/VLOOKUP('BIFUbC-crude-oil'!$A3,'BIFUbC-crude-oil'!$A$1:$AQ$27,COLUMN('BIFUbC-crude-oil'!AI$1),FALSE))</f>
        <v>1</v>
      </c>
      <c r="AJ3">
        <f>IF(VLOOKUP('BIFUbC-crude-oil'!$A3,'BIFUbC-crude-oil'!$A$1:$AQ$27,COLUMN('BIFUbC-crude-oil'!AJ$1),FALSE)=0,1,VLOOKUP('BIFUbC-crude-oil'!$A3,'Crude Oil'!$A$2:$AQ$28,COLUMN('Crude Oil'!AJ$2),FALSE)/VLOOKUP('BIFUbC-crude-oil'!$A3,'BIFUbC-crude-oil'!$A$1:$AQ$27,COLUMN('BIFUbC-crude-oil'!AJ$1),FALSE))</f>
        <v>1</v>
      </c>
      <c r="AK3">
        <f>IF(VLOOKUP('BIFUbC-crude-oil'!$A3,'BIFUbC-crude-oil'!$A$1:$AQ$27,COLUMN('BIFUbC-crude-oil'!AK$1),FALSE)=0,1,VLOOKUP('BIFUbC-crude-oil'!$A3,'Crude Oil'!$A$2:$AQ$28,COLUMN('Crude Oil'!AK$2),FALSE)/VLOOKUP('BIFUbC-crude-oil'!$A3,'BIFUbC-crude-oil'!$A$1:$AQ$27,COLUMN('BIFUbC-crude-oil'!AK$1),FALSE))</f>
        <v>1</v>
      </c>
      <c r="AL3">
        <f>IF(VLOOKUP('BIFUbC-crude-oil'!$A3,'BIFUbC-crude-oil'!$A$1:$AQ$27,COLUMN('BIFUbC-crude-oil'!AL$1),FALSE)=0,1,VLOOKUP('BIFUbC-crude-oil'!$A3,'Crude Oil'!$A$2:$AQ$28,COLUMN('Crude Oil'!AL$2),FALSE)/VLOOKUP('BIFUbC-crude-oil'!$A3,'BIFUbC-crude-oil'!$A$1:$AQ$27,COLUMN('BIFUbC-crude-oil'!AL$1),FALSE))</f>
        <v>1</v>
      </c>
      <c r="AM3">
        <f>IF(VLOOKUP('BIFUbC-crude-oil'!$A3,'BIFUbC-crude-oil'!$A$1:$AQ$27,COLUMN('BIFUbC-crude-oil'!AM$1),FALSE)=0,1,VLOOKUP('BIFUbC-crude-oil'!$A3,'Crude Oil'!$A$2:$AQ$28,COLUMN('Crude Oil'!AM$2),FALSE)/VLOOKUP('BIFUbC-crude-oil'!$A3,'BIFUbC-crude-oil'!$A$1:$AQ$27,COLUMN('BIFUbC-crude-oil'!AM$1),FALSE))</f>
        <v>1</v>
      </c>
      <c r="AN3">
        <f>IF(VLOOKUP('BIFUbC-crude-oil'!$A3,'BIFUbC-crude-oil'!$A$1:$AQ$27,COLUMN('BIFUbC-crude-oil'!AN$1),FALSE)=0,1,VLOOKUP('BIFUbC-crude-oil'!$A3,'Crude Oil'!$A$2:$AQ$28,COLUMN('Crude Oil'!AN$2),FALSE)/VLOOKUP('BIFUbC-crude-oil'!$A3,'BIFUbC-crude-oil'!$A$1:$AQ$27,COLUMN('BIFUbC-crude-oil'!AN$1),FALSE))</f>
        <v>1</v>
      </c>
      <c r="AO3">
        <f>IF(VLOOKUP('BIFUbC-crude-oil'!$A3,'BIFUbC-crude-oil'!$A$1:$AQ$27,COLUMN('BIFUbC-crude-oil'!AO$1),FALSE)=0,1,VLOOKUP('BIFUbC-crude-oil'!$A3,'Crude Oil'!$A$2:$AQ$28,COLUMN('Crude Oil'!AO$2),FALSE)/VLOOKUP('BIFUbC-crude-oil'!$A3,'BIFUbC-crude-oil'!$A$1:$AQ$27,COLUMN('BIFUbC-crude-oil'!AO$1),FALSE))</f>
        <v>1</v>
      </c>
      <c r="AP3">
        <f>IF(VLOOKUP('BIFUbC-crude-oil'!$A3,'BIFUbC-crude-oil'!$A$1:$AQ$27,COLUMN('BIFUbC-crude-oil'!AP$1),FALSE)=0,1,VLOOKUP('BIFUbC-crude-oil'!$A3,'Crude Oil'!$A$2:$AQ$28,COLUMN('Crude Oil'!AP$2),FALSE)/VLOOKUP('BIFUbC-crude-oil'!$A3,'BIFUbC-crude-oil'!$A$1:$AQ$27,COLUMN('BIFUbC-crude-oil'!AP$1),FALSE))</f>
        <v>1</v>
      </c>
      <c r="AQ3">
        <f>IF(VLOOKUP('BIFUbC-crude-oil'!$A3,'BIFUbC-crude-oil'!$A$1:$AQ$27,COLUMN('BIFUbC-crude-oil'!AQ$1),FALSE)=0,1,VLOOKUP('BIFUbC-crude-oil'!$A3,'Crude Oil'!$A$2:$AQ$28,COLUMN('Crude Oil'!AQ$2),FALSE)/VLOOKUP('BIFUbC-crude-oil'!$A3,'BIFUbC-crude-oil'!$A$1:$AQ$27,COLUMN('BIFUbC-crude-oil'!AQ$1),FALSE))</f>
        <v>1</v>
      </c>
    </row>
    <row r="4" spans="1:43">
      <c r="A4" s="37" t="s">
        <v>618</v>
      </c>
      <c r="B4">
        <f>IF(VLOOKUP('BIFUbC-crude-oil'!$A4,'BIFUbC-crude-oil'!$A$1:$AQ$27,COLUMN('BIFUbC-crude-oil'!B$1),FALSE)=0,1,VLOOKUP('BIFUbC-crude-oil'!$A4,'Crude Oil'!$A$2:$AQ$28,COLUMN('Crude Oil'!B$2),FALSE)/VLOOKUP('BIFUbC-crude-oil'!$A4,'BIFUbC-crude-oil'!$A$1:$AQ$27,COLUMN('BIFUbC-crude-oil'!B$1),FALSE))</f>
        <v>1</v>
      </c>
      <c r="C4">
        <f>IF(VLOOKUP('BIFUbC-crude-oil'!$A4,'BIFUbC-crude-oil'!$A$1:$AQ$27,COLUMN('BIFUbC-crude-oil'!C$1),FALSE)=0,1,VLOOKUP('BIFUbC-crude-oil'!$A4,'Crude Oil'!$A$2:$AQ$28,COLUMN('Crude Oil'!C$2),FALSE)/VLOOKUP('BIFUbC-crude-oil'!$A4,'BIFUbC-crude-oil'!$A$1:$AQ$27,COLUMN('BIFUbC-crude-oil'!C$1),FALSE))</f>
        <v>1</v>
      </c>
      <c r="D4">
        <f>IF(VLOOKUP('BIFUbC-crude-oil'!$A4,'BIFUbC-crude-oil'!$A$1:$AQ$27,COLUMN('BIFUbC-crude-oil'!D$1),FALSE)=0,1,VLOOKUP('BIFUbC-crude-oil'!$A4,'Crude Oil'!$A$2:$AQ$28,COLUMN('Crude Oil'!D$2),FALSE)/VLOOKUP('BIFUbC-crude-oil'!$A4,'BIFUbC-crude-oil'!$A$1:$AQ$27,COLUMN('BIFUbC-crude-oil'!D$1),FALSE))</f>
        <v>1</v>
      </c>
      <c r="E4">
        <f>IF(VLOOKUP('BIFUbC-crude-oil'!$A4,'BIFUbC-crude-oil'!$A$1:$AQ$27,COLUMN('BIFUbC-crude-oil'!E$1),FALSE)=0,1,VLOOKUP('BIFUbC-crude-oil'!$A4,'Crude Oil'!$A$2:$AQ$28,COLUMN('Crude Oil'!E$2),FALSE)/VLOOKUP('BIFUbC-crude-oil'!$A4,'BIFUbC-crude-oil'!$A$1:$AQ$27,COLUMN('BIFUbC-crude-oil'!E$1),FALSE))</f>
        <v>1</v>
      </c>
      <c r="F4">
        <f>IF(VLOOKUP('BIFUbC-crude-oil'!$A4,'BIFUbC-crude-oil'!$A$1:$AQ$27,COLUMN('BIFUbC-crude-oil'!F$1),FALSE)=0,1,VLOOKUP('BIFUbC-crude-oil'!$A4,'Crude Oil'!$A$2:$AQ$28,COLUMN('Crude Oil'!F$2),FALSE)/VLOOKUP('BIFUbC-crude-oil'!$A4,'BIFUbC-crude-oil'!$A$1:$AQ$27,COLUMN('BIFUbC-crude-oil'!F$1),FALSE))</f>
        <v>1</v>
      </c>
      <c r="G4">
        <f>IF(VLOOKUP('BIFUbC-crude-oil'!$A4,'BIFUbC-crude-oil'!$A$1:$AQ$27,COLUMN('BIFUbC-crude-oil'!G$1),FALSE)=0,1,VLOOKUP('BIFUbC-crude-oil'!$A4,'Crude Oil'!$A$2:$AQ$28,COLUMN('Crude Oil'!G$2),FALSE)/VLOOKUP('BIFUbC-crude-oil'!$A4,'BIFUbC-crude-oil'!$A$1:$AQ$27,COLUMN('BIFUbC-crude-oil'!G$1),FALSE))</f>
        <v>1</v>
      </c>
      <c r="H4">
        <f>IF(VLOOKUP('BIFUbC-crude-oil'!$A4,'BIFUbC-crude-oil'!$A$1:$AQ$27,COLUMN('BIFUbC-crude-oil'!H$1),FALSE)=0,1,VLOOKUP('BIFUbC-crude-oil'!$A4,'Crude Oil'!$A$2:$AQ$28,COLUMN('Crude Oil'!H$2),FALSE)/VLOOKUP('BIFUbC-crude-oil'!$A4,'BIFUbC-crude-oil'!$A$1:$AQ$27,COLUMN('BIFUbC-crude-oil'!H$1),FALSE))</f>
        <v>1</v>
      </c>
      <c r="I4">
        <f>IF(VLOOKUP('BIFUbC-crude-oil'!$A4,'BIFUbC-crude-oil'!$A$1:$AQ$27,COLUMN('BIFUbC-crude-oil'!I$1),FALSE)=0,1,VLOOKUP('BIFUbC-crude-oil'!$A4,'Crude Oil'!$A$2:$AQ$28,COLUMN('Crude Oil'!I$2),FALSE)/VLOOKUP('BIFUbC-crude-oil'!$A4,'BIFUbC-crude-oil'!$A$1:$AQ$27,COLUMN('BIFUbC-crude-oil'!I$1),FALSE))</f>
        <v>1</v>
      </c>
      <c r="J4">
        <f>IF(VLOOKUP('BIFUbC-crude-oil'!$A4,'BIFUbC-crude-oil'!$A$1:$AQ$27,COLUMN('BIFUbC-crude-oil'!J$1),FALSE)=0,1,VLOOKUP('BIFUbC-crude-oil'!$A4,'Crude Oil'!$A$2:$AQ$28,COLUMN('Crude Oil'!J$2),FALSE)/VLOOKUP('BIFUbC-crude-oil'!$A4,'BIFUbC-crude-oil'!$A$1:$AQ$27,COLUMN('BIFUbC-crude-oil'!J$1),FALSE))</f>
        <v>1</v>
      </c>
      <c r="K4">
        <f>IF(VLOOKUP('BIFUbC-crude-oil'!$A4,'BIFUbC-crude-oil'!$A$1:$AQ$27,COLUMN('BIFUbC-crude-oil'!K$1),FALSE)=0,1,VLOOKUP('BIFUbC-crude-oil'!$A4,'Crude Oil'!$A$2:$AQ$28,COLUMN('Crude Oil'!K$2),FALSE)/VLOOKUP('BIFUbC-crude-oil'!$A4,'BIFUbC-crude-oil'!$A$1:$AQ$27,COLUMN('BIFUbC-crude-oil'!K$1),FALSE))</f>
        <v>1</v>
      </c>
      <c r="L4">
        <f>IF(VLOOKUP('BIFUbC-crude-oil'!$A4,'BIFUbC-crude-oil'!$A$1:$AQ$27,COLUMN('BIFUbC-crude-oil'!L$1),FALSE)=0,1,VLOOKUP('BIFUbC-crude-oil'!$A4,'Crude Oil'!$A$2:$AQ$28,COLUMN('Crude Oil'!L$2),FALSE)/VLOOKUP('BIFUbC-crude-oil'!$A4,'BIFUbC-crude-oil'!$A$1:$AQ$27,COLUMN('BIFUbC-crude-oil'!L$1),FALSE))</f>
        <v>1</v>
      </c>
      <c r="M4">
        <f>IF(VLOOKUP('BIFUbC-crude-oil'!$A4,'BIFUbC-crude-oil'!$A$1:$AQ$27,COLUMN('BIFUbC-crude-oil'!M$1),FALSE)=0,1,VLOOKUP('BIFUbC-crude-oil'!$A4,'Crude Oil'!$A$2:$AQ$28,COLUMN('Crude Oil'!M$2),FALSE)/VLOOKUP('BIFUbC-crude-oil'!$A4,'BIFUbC-crude-oil'!$A$1:$AQ$27,COLUMN('BIFUbC-crude-oil'!M$1),FALSE))</f>
        <v>1</v>
      </c>
      <c r="N4">
        <f>IF(VLOOKUP('BIFUbC-crude-oil'!$A4,'BIFUbC-crude-oil'!$A$1:$AQ$27,COLUMN('BIFUbC-crude-oil'!N$1),FALSE)=0,1,VLOOKUP('BIFUbC-crude-oil'!$A4,'Crude Oil'!$A$2:$AQ$28,COLUMN('Crude Oil'!N$2),FALSE)/VLOOKUP('BIFUbC-crude-oil'!$A4,'BIFUbC-crude-oil'!$A$1:$AQ$27,COLUMN('BIFUbC-crude-oil'!N$1),FALSE))</f>
        <v>1</v>
      </c>
      <c r="O4">
        <f>IF(VLOOKUP('BIFUbC-crude-oil'!$A4,'BIFUbC-crude-oil'!$A$1:$AQ$27,COLUMN('BIFUbC-crude-oil'!O$1),FALSE)=0,1,VLOOKUP('BIFUbC-crude-oil'!$A4,'Crude Oil'!$A$2:$AQ$28,COLUMN('Crude Oil'!O$2),FALSE)/VLOOKUP('BIFUbC-crude-oil'!$A4,'BIFUbC-crude-oil'!$A$1:$AQ$27,COLUMN('BIFUbC-crude-oil'!O$1),FALSE))</f>
        <v>1</v>
      </c>
      <c r="P4">
        <f>IF(VLOOKUP('BIFUbC-crude-oil'!$A4,'BIFUbC-crude-oil'!$A$1:$AQ$27,COLUMN('BIFUbC-crude-oil'!P$1),FALSE)=0,1,VLOOKUP('BIFUbC-crude-oil'!$A4,'Crude Oil'!$A$2:$AQ$28,COLUMN('Crude Oil'!P$2),FALSE)/VLOOKUP('BIFUbC-crude-oil'!$A4,'BIFUbC-crude-oil'!$A$1:$AQ$27,COLUMN('BIFUbC-crude-oil'!P$1),FALSE))</f>
        <v>1</v>
      </c>
      <c r="Q4">
        <f>IF(VLOOKUP('BIFUbC-crude-oil'!$A4,'BIFUbC-crude-oil'!$A$1:$AQ$27,COLUMN('BIFUbC-crude-oil'!Q$1),FALSE)=0,1,VLOOKUP('BIFUbC-crude-oil'!$A4,'Crude Oil'!$A$2:$AQ$28,COLUMN('Crude Oil'!Q$2),FALSE)/VLOOKUP('BIFUbC-crude-oil'!$A4,'BIFUbC-crude-oil'!$A$1:$AQ$27,COLUMN('BIFUbC-crude-oil'!Q$1),FALSE))</f>
        <v>1</v>
      </c>
      <c r="R4">
        <f>IF(VLOOKUP('BIFUbC-crude-oil'!$A4,'BIFUbC-crude-oil'!$A$1:$AQ$27,COLUMN('BIFUbC-crude-oil'!R$1),FALSE)=0,1,VLOOKUP('BIFUbC-crude-oil'!$A4,'Crude Oil'!$A$2:$AQ$28,COLUMN('Crude Oil'!R$2),FALSE)/VLOOKUP('BIFUbC-crude-oil'!$A4,'BIFUbC-crude-oil'!$A$1:$AQ$27,COLUMN('BIFUbC-crude-oil'!R$1),FALSE))</f>
        <v>1</v>
      </c>
      <c r="S4">
        <f>IF(VLOOKUP('BIFUbC-crude-oil'!$A4,'BIFUbC-crude-oil'!$A$1:$AQ$27,COLUMN('BIFUbC-crude-oil'!S$1),FALSE)=0,1,VLOOKUP('BIFUbC-crude-oil'!$A4,'Crude Oil'!$A$2:$AQ$28,COLUMN('Crude Oil'!S$2),FALSE)/VLOOKUP('BIFUbC-crude-oil'!$A4,'BIFUbC-crude-oil'!$A$1:$AQ$27,COLUMN('BIFUbC-crude-oil'!S$1),FALSE))</f>
        <v>1</v>
      </c>
      <c r="T4">
        <f>IF(VLOOKUP('BIFUbC-crude-oil'!$A4,'BIFUbC-crude-oil'!$A$1:$AQ$27,COLUMN('BIFUbC-crude-oil'!T$1),FALSE)=0,1,VLOOKUP('BIFUbC-crude-oil'!$A4,'Crude Oil'!$A$2:$AQ$28,COLUMN('Crude Oil'!T$2),FALSE)/VLOOKUP('BIFUbC-crude-oil'!$A4,'BIFUbC-crude-oil'!$A$1:$AQ$27,COLUMN('BIFUbC-crude-oil'!T$1),FALSE))</f>
        <v>1</v>
      </c>
      <c r="U4">
        <f>IF(VLOOKUP('BIFUbC-crude-oil'!$A4,'BIFUbC-crude-oil'!$A$1:$AQ$27,COLUMN('BIFUbC-crude-oil'!U$1),FALSE)=0,1,VLOOKUP('BIFUbC-crude-oil'!$A4,'Crude Oil'!$A$2:$AQ$28,COLUMN('Crude Oil'!U$2),FALSE)/VLOOKUP('BIFUbC-crude-oil'!$A4,'BIFUbC-crude-oil'!$A$1:$AQ$27,COLUMN('BIFUbC-crude-oil'!U$1),FALSE))</f>
        <v>1</v>
      </c>
      <c r="V4">
        <f>IF(VLOOKUP('BIFUbC-crude-oil'!$A4,'BIFUbC-crude-oil'!$A$1:$AQ$27,COLUMN('BIFUbC-crude-oil'!V$1),FALSE)=0,1,VLOOKUP('BIFUbC-crude-oil'!$A4,'Crude Oil'!$A$2:$AQ$28,COLUMN('Crude Oil'!V$2),FALSE)/VLOOKUP('BIFUbC-crude-oil'!$A4,'BIFUbC-crude-oil'!$A$1:$AQ$27,COLUMN('BIFUbC-crude-oil'!V$1),FALSE))</f>
        <v>1</v>
      </c>
      <c r="W4">
        <f>IF(VLOOKUP('BIFUbC-crude-oil'!$A4,'BIFUbC-crude-oil'!$A$1:$AQ$27,COLUMN('BIFUbC-crude-oil'!W$1),FALSE)=0,1,VLOOKUP('BIFUbC-crude-oil'!$A4,'Crude Oil'!$A$2:$AQ$28,COLUMN('Crude Oil'!W$2),FALSE)/VLOOKUP('BIFUbC-crude-oil'!$A4,'BIFUbC-crude-oil'!$A$1:$AQ$27,COLUMN('BIFUbC-crude-oil'!W$1),FALSE))</f>
        <v>1</v>
      </c>
      <c r="X4">
        <f>IF(VLOOKUP('BIFUbC-crude-oil'!$A4,'BIFUbC-crude-oil'!$A$1:$AQ$27,COLUMN('BIFUbC-crude-oil'!X$1),FALSE)=0,1,VLOOKUP('BIFUbC-crude-oil'!$A4,'Crude Oil'!$A$2:$AQ$28,COLUMN('Crude Oil'!X$2),FALSE)/VLOOKUP('BIFUbC-crude-oil'!$A4,'BIFUbC-crude-oil'!$A$1:$AQ$27,COLUMN('BIFUbC-crude-oil'!X$1),FALSE))</f>
        <v>1</v>
      </c>
      <c r="Y4">
        <f>IF(VLOOKUP('BIFUbC-crude-oil'!$A4,'BIFUbC-crude-oil'!$A$1:$AQ$27,COLUMN('BIFUbC-crude-oil'!Y$1),FALSE)=0,1,VLOOKUP('BIFUbC-crude-oil'!$A4,'Crude Oil'!$A$2:$AQ$28,COLUMN('Crude Oil'!Y$2),FALSE)/VLOOKUP('BIFUbC-crude-oil'!$A4,'BIFUbC-crude-oil'!$A$1:$AQ$27,COLUMN('BIFUbC-crude-oil'!Y$1),FALSE))</f>
        <v>1</v>
      </c>
      <c r="Z4">
        <f>IF(VLOOKUP('BIFUbC-crude-oil'!$A4,'BIFUbC-crude-oil'!$A$1:$AQ$27,COLUMN('BIFUbC-crude-oil'!Z$1),FALSE)=0,1,VLOOKUP('BIFUbC-crude-oil'!$A4,'Crude Oil'!$A$2:$AQ$28,COLUMN('Crude Oil'!Z$2),FALSE)/VLOOKUP('BIFUbC-crude-oil'!$A4,'BIFUbC-crude-oil'!$A$1:$AQ$27,COLUMN('BIFUbC-crude-oil'!Z$1),FALSE))</f>
        <v>1</v>
      </c>
      <c r="AA4">
        <f>IF(VLOOKUP('BIFUbC-crude-oil'!$A4,'BIFUbC-crude-oil'!$A$1:$AQ$27,COLUMN('BIFUbC-crude-oil'!AA$1),FALSE)=0,1,VLOOKUP('BIFUbC-crude-oil'!$A4,'Crude Oil'!$A$2:$AQ$28,COLUMN('Crude Oil'!AA$2),FALSE)/VLOOKUP('BIFUbC-crude-oil'!$A4,'BIFUbC-crude-oil'!$A$1:$AQ$27,COLUMN('BIFUbC-crude-oil'!AA$1),FALSE))</f>
        <v>1</v>
      </c>
      <c r="AB4">
        <f>IF(VLOOKUP('BIFUbC-crude-oil'!$A4,'BIFUbC-crude-oil'!$A$1:$AQ$27,COLUMN('BIFUbC-crude-oil'!AB$1),FALSE)=0,1,VLOOKUP('BIFUbC-crude-oil'!$A4,'Crude Oil'!$A$2:$AQ$28,COLUMN('Crude Oil'!AB$2),FALSE)/VLOOKUP('BIFUbC-crude-oil'!$A4,'BIFUbC-crude-oil'!$A$1:$AQ$27,COLUMN('BIFUbC-crude-oil'!AB$1),FALSE))</f>
        <v>1</v>
      </c>
      <c r="AC4">
        <f>IF(VLOOKUP('BIFUbC-crude-oil'!$A4,'BIFUbC-crude-oil'!$A$1:$AQ$27,COLUMN('BIFUbC-crude-oil'!AC$1),FALSE)=0,1,VLOOKUP('BIFUbC-crude-oil'!$A4,'Crude Oil'!$A$2:$AQ$28,COLUMN('Crude Oil'!AC$2),FALSE)/VLOOKUP('BIFUbC-crude-oil'!$A4,'BIFUbC-crude-oil'!$A$1:$AQ$27,COLUMN('BIFUbC-crude-oil'!AC$1),FALSE))</f>
        <v>1</v>
      </c>
      <c r="AD4">
        <f>IF(VLOOKUP('BIFUbC-crude-oil'!$A4,'BIFUbC-crude-oil'!$A$1:$AQ$27,COLUMN('BIFUbC-crude-oil'!AD$1),FALSE)=0,1,VLOOKUP('BIFUbC-crude-oil'!$A4,'Crude Oil'!$A$2:$AQ$28,COLUMN('Crude Oil'!AD$2),FALSE)/VLOOKUP('BIFUbC-crude-oil'!$A4,'BIFUbC-crude-oil'!$A$1:$AQ$27,COLUMN('BIFUbC-crude-oil'!AD$1),FALSE))</f>
        <v>1</v>
      </c>
      <c r="AE4">
        <f>IF(VLOOKUP('BIFUbC-crude-oil'!$A4,'BIFUbC-crude-oil'!$A$1:$AQ$27,COLUMN('BIFUbC-crude-oil'!AE$1),FALSE)=0,1,VLOOKUP('BIFUbC-crude-oil'!$A4,'Crude Oil'!$A$2:$AQ$28,COLUMN('Crude Oil'!AE$2),FALSE)/VLOOKUP('BIFUbC-crude-oil'!$A4,'BIFUbC-crude-oil'!$A$1:$AQ$27,COLUMN('BIFUbC-crude-oil'!AE$1),FALSE))</f>
        <v>1</v>
      </c>
      <c r="AF4">
        <f>IF(VLOOKUP('BIFUbC-crude-oil'!$A4,'BIFUbC-crude-oil'!$A$1:$AQ$27,COLUMN('BIFUbC-crude-oil'!AF$1),FALSE)=0,1,VLOOKUP('BIFUbC-crude-oil'!$A4,'Crude Oil'!$A$2:$AQ$28,COLUMN('Crude Oil'!AF$2),FALSE)/VLOOKUP('BIFUbC-crude-oil'!$A4,'BIFUbC-crude-oil'!$A$1:$AQ$27,COLUMN('BIFUbC-crude-oil'!AF$1),FALSE))</f>
        <v>1</v>
      </c>
      <c r="AG4">
        <f>IF(VLOOKUP('BIFUbC-crude-oil'!$A4,'BIFUbC-crude-oil'!$A$1:$AQ$27,COLUMN('BIFUbC-crude-oil'!AG$1),FALSE)=0,1,VLOOKUP('BIFUbC-crude-oil'!$A4,'Crude Oil'!$A$2:$AQ$28,COLUMN('Crude Oil'!AG$2),FALSE)/VLOOKUP('BIFUbC-crude-oil'!$A4,'BIFUbC-crude-oil'!$A$1:$AQ$27,COLUMN('BIFUbC-crude-oil'!AG$1),FALSE))</f>
        <v>1</v>
      </c>
      <c r="AH4">
        <f>IF(VLOOKUP('BIFUbC-crude-oil'!$A4,'BIFUbC-crude-oil'!$A$1:$AQ$27,COLUMN('BIFUbC-crude-oil'!AH$1),FALSE)=0,1,VLOOKUP('BIFUbC-crude-oil'!$A4,'Crude Oil'!$A$2:$AQ$28,COLUMN('Crude Oil'!AH$2),FALSE)/VLOOKUP('BIFUbC-crude-oil'!$A4,'BIFUbC-crude-oil'!$A$1:$AQ$27,COLUMN('BIFUbC-crude-oil'!AH$1),FALSE))</f>
        <v>1</v>
      </c>
      <c r="AI4">
        <f>IF(VLOOKUP('BIFUbC-crude-oil'!$A4,'BIFUbC-crude-oil'!$A$1:$AQ$27,COLUMN('BIFUbC-crude-oil'!AI$1),FALSE)=0,1,VLOOKUP('BIFUbC-crude-oil'!$A4,'Crude Oil'!$A$2:$AQ$28,COLUMN('Crude Oil'!AI$2),FALSE)/VLOOKUP('BIFUbC-crude-oil'!$A4,'BIFUbC-crude-oil'!$A$1:$AQ$27,COLUMN('BIFUbC-crude-oil'!AI$1),FALSE))</f>
        <v>1</v>
      </c>
      <c r="AJ4">
        <f>IF(VLOOKUP('BIFUbC-crude-oil'!$A4,'BIFUbC-crude-oil'!$A$1:$AQ$27,COLUMN('BIFUbC-crude-oil'!AJ$1),FALSE)=0,1,VLOOKUP('BIFUbC-crude-oil'!$A4,'Crude Oil'!$A$2:$AQ$28,COLUMN('Crude Oil'!AJ$2),FALSE)/VLOOKUP('BIFUbC-crude-oil'!$A4,'BIFUbC-crude-oil'!$A$1:$AQ$27,COLUMN('BIFUbC-crude-oil'!AJ$1),FALSE))</f>
        <v>1</v>
      </c>
      <c r="AK4">
        <f>IF(VLOOKUP('BIFUbC-crude-oil'!$A4,'BIFUbC-crude-oil'!$A$1:$AQ$27,COLUMN('BIFUbC-crude-oil'!AK$1),FALSE)=0,1,VLOOKUP('BIFUbC-crude-oil'!$A4,'Crude Oil'!$A$2:$AQ$28,COLUMN('Crude Oil'!AK$2),FALSE)/VLOOKUP('BIFUbC-crude-oil'!$A4,'BIFUbC-crude-oil'!$A$1:$AQ$27,COLUMN('BIFUbC-crude-oil'!AK$1),FALSE))</f>
        <v>1</v>
      </c>
      <c r="AL4">
        <f>IF(VLOOKUP('BIFUbC-crude-oil'!$A4,'BIFUbC-crude-oil'!$A$1:$AQ$27,COLUMN('BIFUbC-crude-oil'!AL$1),FALSE)=0,1,VLOOKUP('BIFUbC-crude-oil'!$A4,'Crude Oil'!$A$2:$AQ$28,COLUMN('Crude Oil'!AL$2),FALSE)/VLOOKUP('BIFUbC-crude-oil'!$A4,'BIFUbC-crude-oil'!$A$1:$AQ$27,COLUMN('BIFUbC-crude-oil'!AL$1),FALSE))</f>
        <v>1</v>
      </c>
      <c r="AM4">
        <f>IF(VLOOKUP('BIFUbC-crude-oil'!$A4,'BIFUbC-crude-oil'!$A$1:$AQ$27,COLUMN('BIFUbC-crude-oil'!AM$1),FALSE)=0,1,VLOOKUP('BIFUbC-crude-oil'!$A4,'Crude Oil'!$A$2:$AQ$28,COLUMN('Crude Oil'!AM$2),FALSE)/VLOOKUP('BIFUbC-crude-oil'!$A4,'BIFUbC-crude-oil'!$A$1:$AQ$27,COLUMN('BIFUbC-crude-oil'!AM$1),FALSE))</f>
        <v>1</v>
      </c>
      <c r="AN4">
        <f>IF(VLOOKUP('BIFUbC-crude-oil'!$A4,'BIFUbC-crude-oil'!$A$1:$AQ$27,COLUMN('BIFUbC-crude-oil'!AN$1),FALSE)=0,1,VLOOKUP('BIFUbC-crude-oil'!$A4,'Crude Oil'!$A$2:$AQ$28,COLUMN('Crude Oil'!AN$2),FALSE)/VLOOKUP('BIFUbC-crude-oil'!$A4,'BIFUbC-crude-oil'!$A$1:$AQ$27,COLUMN('BIFUbC-crude-oil'!AN$1),FALSE))</f>
        <v>1</v>
      </c>
      <c r="AO4">
        <f>IF(VLOOKUP('BIFUbC-crude-oil'!$A4,'BIFUbC-crude-oil'!$A$1:$AQ$27,COLUMN('BIFUbC-crude-oil'!AO$1),FALSE)=0,1,VLOOKUP('BIFUbC-crude-oil'!$A4,'Crude Oil'!$A$2:$AQ$28,COLUMN('Crude Oil'!AO$2),FALSE)/VLOOKUP('BIFUbC-crude-oil'!$A4,'BIFUbC-crude-oil'!$A$1:$AQ$27,COLUMN('BIFUbC-crude-oil'!AO$1),FALSE))</f>
        <v>1</v>
      </c>
      <c r="AP4">
        <f>IF(VLOOKUP('BIFUbC-crude-oil'!$A4,'BIFUbC-crude-oil'!$A$1:$AQ$27,COLUMN('BIFUbC-crude-oil'!AP$1),FALSE)=0,1,VLOOKUP('BIFUbC-crude-oil'!$A4,'Crude Oil'!$A$2:$AQ$28,COLUMN('Crude Oil'!AP$2),FALSE)/VLOOKUP('BIFUbC-crude-oil'!$A4,'BIFUbC-crude-oil'!$A$1:$AQ$27,COLUMN('BIFUbC-crude-oil'!AP$1),FALSE))</f>
        <v>1</v>
      </c>
      <c r="AQ4">
        <f>IF(VLOOKUP('BIFUbC-crude-oil'!$A4,'BIFUbC-crude-oil'!$A$1:$AQ$27,COLUMN('BIFUbC-crude-oil'!AQ$1),FALSE)=0,1,VLOOKUP('BIFUbC-crude-oil'!$A4,'Crude Oil'!$A$2:$AQ$28,COLUMN('Crude Oil'!AQ$2),FALSE)/VLOOKUP('BIFUbC-crude-oil'!$A4,'BIFUbC-crude-oil'!$A$1:$AQ$27,COLUMN('BIFUbC-crude-oil'!AQ$1),FALSE))</f>
        <v>1</v>
      </c>
    </row>
    <row r="5" spans="1:43">
      <c r="A5" s="37" t="s">
        <v>619</v>
      </c>
      <c r="B5">
        <f>IF(VLOOKUP('BIFUbC-crude-oil'!$A5,'BIFUbC-crude-oil'!$A$1:$AQ$27,COLUMN('BIFUbC-crude-oil'!B$1),FALSE)=0,1,VLOOKUP('BIFUbC-crude-oil'!$A5,'Crude Oil'!$A$2:$AQ$28,COLUMN('Crude Oil'!B$2),FALSE)/VLOOKUP('BIFUbC-crude-oil'!$A5,'BIFUbC-crude-oil'!$A$1:$AQ$27,COLUMN('BIFUbC-crude-oil'!B$1),FALSE))</f>
        <v>1</v>
      </c>
      <c r="C5">
        <f>IF(VLOOKUP('BIFUbC-crude-oil'!$A5,'BIFUbC-crude-oil'!$A$1:$AQ$27,COLUMN('BIFUbC-crude-oil'!C$1),FALSE)=0,1,VLOOKUP('BIFUbC-crude-oil'!$A5,'Crude Oil'!$A$2:$AQ$28,COLUMN('Crude Oil'!C$2),FALSE)/VLOOKUP('BIFUbC-crude-oil'!$A5,'BIFUbC-crude-oil'!$A$1:$AQ$27,COLUMN('BIFUbC-crude-oil'!C$1),FALSE))</f>
        <v>1</v>
      </c>
      <c r="D5">
        <f>IF(VLOOKUP('BIFUbC-crude-oil'!$A5,'BIFUbC-crude-oil'!$A$1:$AQ$27,COLUMN('BIFUbC-crude-oil'!D$1),FALSE)=0,1,VLOOKUP('BIFUbC-crude-oil'!$A5,'Crude Oil'!$A$2:$AQ$28,COLUMN('Crude Oil'!D$2),FALSE)/VLOOKUP('BIFUbC-crude-oil'!$A5,'BIFUbC-crude-oil'!$A$1:$AQ$27,COLUMN('BIFUbC-crude-oil'!D$1),FALSE))</f>
        <v>1</v>
      </c>
      <c r="E5">
        <f>IF(VLOOKUP('BIFUbC-crude-oil'!$A5,'BIFUbC-crude-oil'!$A$1:$AQ$27,COLUMN('BIFUbC-crude-oil'!E$1),FALSE)=0,1,VLOOKUP('BIFUbC-crude-oil'!$A5,'Crude Oil'!$A$2:$AQ$28,COLUMN('Crude Oil'!E$2),FALSE)/VLOOKUP('BIFUbC-crude-oil'!$A5,'BIFUbC-crude-oil'!$A$1:$AQ$27,COLUMN('BIFUbC-crude-oil'!E$1),FALSE))</f>
        <v>1</v>
      </c>
      <c r="F5">
        <f>IF(VLOOKUP('BIFUbC-crude-oil'!$A5,'BIFUbC-crude-oil'!$A$1:$AQ$27,COLUMN('BIFUbC-crude-oil'!F$1),FALSE)=0,1,VLOOKUP('BIFUbC-crude-oil'!$A5,'Crude Oil'!$A$2:$AQ$28,COLUMN('Crude Oil'!F$2),FALSE)/VLOOKUP('BIFUbC-crude-oil'!$A5,'BIFUbC-crude-oil'!$A$1:$AQ$27,COLUMN('BIFUbC-crude-oil'!F$1),FALSE))</f>
        <v>1</v>
      </c>
      <c r="G5">
        <f>IF(VLOOKUP('BIFUbC-crude-oil'!$A5,'BIFUbC-crude-oil'!$A$1:$AQ$27,COLUMN('BIFUbC-crude-oil'!G$1),FALSE)=0,1,VLOOKUP('BIFUbC-crude-oil'!$A5,'Crude Oil'!$A$2:$AQ$28,COLUMN('Crude Oil'!G$2),FALSE)/VLOOKUP('BIFUbC-crude-oil'!$A5,'BIFUbC-crude-oil'!$A$1:$AQ$27,COLUMN('BIFUbC-crude-oil'!G$1),FALSE))</f>
        <v>1</v>
      </c>
      <c r="H5">
        <f>IF(VLOOKUP('BIFUbC-crude-oil'!$A5,'BIFUbC-crude-oil'!$A$1:$AQ$27,COLUMN('BIFUbC-crude-oil'!H$1),FALSE)=0,1,VLOOKUP('BIFUbC-crude-oil'!$A5,'Crude Oil'!$A$2:$AQ$28,COLUMN('Crude Oil'!H$2),FALSE)/VLOOKUP('BIFUbC-crude-oil'!$A5,'BIFUbC-crude-oil'!$A$1:$AQ$27,COLUMN('BIFUbC-crude-oil'!H$1),FALSE))</f>
        <v>1</v>
      </c>
      <c r="I5">
        <f>IF(VLOOKUP('BIFUbC-crude-oil'!$A5,'BIFUbC-crude-oil'!$A$1:$AQ$27,COLUMN('BIFUbC-crude-oil'!I$1),FALSE)=0,1,VLOOKUP('BIFUbC-crude-oil'!$A5,'Crude Oil'!$A$2:$AQ$28,COLUMN('Crude Oil'!I$2),FALSE)/VLOOKUP('BIFUbC-crude-oil'!$A5,'BIFUbC-crude-oil'!$A$1:$AQ$27,COLUMN('BIFUbC-crude-oil'!I$1),FALSE))</f>
        <v>1</v>
      </c>
      <c r="J5">
        <f>IF(VLOOKUP('BIFUbC-crude-oil'!$A5,'BIFUbC-crude-oil'!$A$1:$AQ$27,COLUMN('BIFUbC-crude-oil'!J$1),FALSE)=0,1,VLOOKUP('BIFUbC-crude-oil'!$A5,'Crude Oil'!$A$2:$AQ$28,COLUMN('Crude Oil'!J$2),FALSE)/VLOOKUP('BIFUbC-crude-oil'!$A5,'BIFUbC-crude-oil'!$A$1:$AQ$27,COLUMN('BIFUbC-crude-oil'!J$1),FALSE))</f>
        <v>1</v>
      </c>
      <c r="K5">
        <f>IF(VLOOKUP('BIFUbC-crude-oil'!$A5,'BIFUbC-crude-oil'!$A$1:$AQ$27,COLUMN('BIFUbC-crude-oil'!K$1),FALSE)=0,1,VLOOKUP('BIFUbC-crude-oil'!$A5,'Crude Oil'!$A$2:$AQ$28,COLUMN('Crude Oil'!K$2),FALSE)/VLOOKUP('BIFUbC-crude-oil'!$A5,'BIFUbC-crude-oil'!$A$1:$AQ$27,COLUMN('BIFUbC-crude-oil'!K$1),FALSE))</f>
        <v>1</v>
      </c>
      <c r="L5">
        <f>IF(VLOOKUP('BIFUbC-crude-oil'!$A5,'BIFUbC-crude-oil'!$A$1:$AQ$27,COLUMN('BIFUbC-crude-oil'!L$1),FALSE)=0,1,VLOOKUP('BIFUbC-crude-oil'!$A5,'Crude Oil'!$A$2:$AQ$28,COLUMN('Crude Oil'!L$2),FALSE)/VLOOKUP('BIFUbC-crude-oil'!$A5,'BIFUbC-crude-oil'!$A$1:$AQ$27,COLUMN('BIFUbC-crude-oil'!L$1),FALSE))</f>
        <v>1</v>
      </c>
      <c r="M5">
        <f>IF(VLOOKUP('BIFUbC-crude-oil'!$A5,'BIFUbC-crude-oil'!$A$1:$AQ$27,COLUMN('BIFUbC-crude-oil'!M$1),FALSE)=0,1,VLOOKUP('BIFUbC-crude-oil'!$A5,'Crude Oil'!$A$2:$AQ$28,COLUMN('Crude Oil'!M$2),FALSE)/VLOOKUP('BIFUbC-crude-oil'!$A5,'BIFUbC-crude-oil'!$A$1:$AQ$27,COLUMN('BIFUbC-crude-oil'!M$1),FALSE))</f>
        <v>1</v>
      </c>
      <c r="N5">
        <f>IF(VLOOKUP('BIFUbC-crude-oil'!$A5,'BIFUbC-crude-oil'!$A$1:$AQ$27,COLUMN('BIFUbC-crude-oil'!N$1),FALSE)=0,1,VLOOKUP('BIFUbC-crude-oil'!$A5,'Crude Oil'!$A$2:$AQ$28,COLUMN('Crude Oil'!N$2),FALSE)/VLOOKUP('BIFUbC-crude-oil'!$A5,'BIFUbC-crude-oil'!$A$1:$AQ$27,COLUMN('BIFUbC-crude-oil'!N$1),FALSE))</f>
        <v>1</v>
      </c>
      <c r="O5">
        <f>IF(VLOOKUP('BIFUbC-crude-oil'!$A5,'BIFUbC-crude-oil'!$A$1:$AQ$27,COLUMN('BIFUbC-crude-oil'!O$1),FALSE)=0,1,VLOOKUP('BIFUbC-crude-oil'!$A5,'Crude Oil'!$A$2:$AQ$28,COLUMN('Crude Oil'!O$2),FALSE)/VLOOKUP('BIFUbC-crude-oil'!$A5,'BIFUbC-crude-oil'!$A$1:$AQ$27,COLUMN('BIFUbC-crude-oil'!O$1),FALSE))</f>
        <v>1</v>
      </c>
      <c r="P5">
        <f>IF(VLOOKUP('BIFUbC-crude-oil'!$A5,'BIFUbC-crude-oil'!$A$1:$AQ$27,COLUMN('BIFUbC-crude-oil'!P$1),FALSE)=0,1,VLOOKUP('BIFUbC-crude-oil'!$A5,'Crude Oil'!$A$2:$AQ$28,COLUMN('Crude Oil'!P$2),FALSE)/VLOOKUP('BIFUbC-crude-oil'!$A5,'BIFUbC-crude-oil'!$A$1:$AQ$27,COLUMN('BIFUbC-crude-oil'!P$1),FALSE))</f>
        <v>1</v>
      </c>
      <c r="Q5">
        <f>IF(VLOOKUP('BIFUbC-crude-oil'!$A5,'BIFUbC-crude-oil'!$A$1:$AQ$27,COLUMN('BIFUbC-crude-oil'!Q$1),FALSE)=0,1,VLOOKUP('BIFUbC-crude-oil'!$A5,'Crude Oil'!$A$2:$AQ$28,COLUMN('Crude Oil'!Q$2),FALSE)/VLOOKUP('BIFUbC-crude-oil'!$A5,'BIFUbC-crude-oil'!$A$1:$AQ$27,COLUMN('BIFUbC-crude-oil'!Q$1),FALSE))</f>
        <v>1</v>
      </c>
      <c r="R5">
        <f>IF(VLOOKUP('BIFUbC-crude-oil'!$A5,'BIFUbC-crude-oil'!$A$1:$AQ$27,COLUMN('BIFUbC-crude-oil'!R$1),FALSE)=0,1,VLOOKUP('BIFUbC-crude-oil'!$A5,'Crude Oil'!$A$2:$AQ$28,COLUMN('Crude Oil'!R$2),FALSE)/VLOOKUP('BIFUbC-crude-oil'!$A5,'BIFUbC-crude-oil'!$A$1:$AQ$27,COLUMN('BIFUbC-crude-oil'!R$1),FALSE))</f>
        <v>1</v>
      </c>
      <c r="S5">
        <f>IF(VLOOKUP('BIFUbC-crude-oil'!$A5,'BIFUbC-crude-oil'!$A$1:$AQ$27,COLUMN('BIFUbC-crude-oil'!S$1),FALSE)=0,1,VLOOKUP('BIFUbC-crude-oil'!$A5,'Crude Oil'!$A$2:$AQ$28,COLUMN('Crude Oil'!S$2),FALSE)/VLOOKUP('BIFUbC-crude-oil'!$A5,'BIFUbC-crude-oil'!$A$1:$AQ$27,COLUMN('BIFUbC-crude-oil'!S$1),FALSE))</f>
        <v>1</v>
      </c>
      <c r="T5">
        <f>IF(VLOOKUP('BIFUbC-crude-oil'!$A5,'BIFUbC-crude-oil'!$A$1:$AQ$27,COLUMN('BIFUbC-crude-oil'!T$1),FALSE)=0,1,VLOOKUP('BIFUbC-crude-oil'!$A5,'Crude Oil'!$A$2:$AQ$28,COLUMN('Crude Oil'!T$2),FALSE)/VLOOKUP('BIFUbC-crude-oil'!$A5,'BIFUbC-crude-oil'!$A$1:$AQ$27,COLUMN('BIFUbC-crude-oil'!T$1),FALSE))</f>
        <v>1</v>
      </c>
      <c r="U5">
        <f>IF(VLOOKUP('BIFUbC-crude-oil'!$A5,'BIFUbC-crude-oil'!$A$1:$AQ$27,COLUMN('BIFUbC-crude-oil'!U$1),FALSE)=0,1,VLOOKUP('BIFUbC-crude-oil'!$A5,'Crude Oil'!$A$2:$AQ$28,COLUMN('Crude Oil'!U$2),FALSE)/VLOOKUP('BIFUbC-crude-oil'!$A5,'BIFUbC-crude-oil'!$A$1:$AQ$27,COLUMN('BIFUbC-crude-oil'!U$1),FALSE))</f>
        <v>1</v>
      </c>
      <c r="V5">
        <f>IF(VLOOKUP('BIFUbC-crude-oil'!$A5,'BIFUbC-crude-oil'!$A$1:$AQ$27,COLUMN('BIFUbC-crude-oil'!V$1),FALSE)=0,1,VLOOKUP('BIFUbC-crude-oil'!$A5,'Crude Oil'!$A$2:$AQ$28,COLUMN('Crude Oil'!V$2),FALSE)/VLOOKUP('BIFUbC-crude-oil'!$A5,'BIFUbC-crude-oil'!$A$1:$AQ$27,COLUMN('BIFUbC-crude-oil'!V$1),FALSE))</f>
        <v>1</v>
      </c>
      <c r="W5">
        <f>IF(VLOOKUP('BIFUbC-crude-oil'!$A5,'BIFUbC-crude-oil'!$A$1:$AQ$27,COLUMN('BIFUbC-crude-oil'!W$1),FALSE)=0,1,VLOOKUP('BIFUbC-crude-oil'!$A5,'Crude Oil'!$A$2:$AQ$28,COLUMN('Crude Oil'!W$2),FALSE)/VLOOKUP('BIFUbC-crude-oil'!$A5,'BIFUbC-crude-oil'!$A$1:$AQ$27,COLUMN('BIFUbC-crude-oil'!W$1),FALSE))</f>
        <v>1</v>
      </c>
      <c r="X5">
        <f>IF(VLOOKUP('BIFUbC-crude-oil'!$A5,'BIFUbC-crude-oil'!$A$1:$AQ$27,COLUMN('BIFUbC-crude-oil'!X$1),FALSE)=0,1,VLOOKUP('BIFUbC-crude-oil'!$A5,'Crude Oil'!$A$2:$AQ$28,COLUMN('Crude Oil'!X$2),FALSE)/VLOOKUP('BIFUbC-crude-oil'!$A5,'BIFUbC-crude-oil'!$A$1:$AQ$27,COLUMN('BIFUbC-crude-oil'!X$1),FALSE))</f>
        <v>1</v>
      </c>
      <c r="Y5">
        <f>IF(VLOOKUP('BIFUbC-crude-oil'!$A5,'BIFUbC-crude-oil'!$A$1:$AQ$27,COLUMN('BIFUbC-crude-oil'!Y$1),FALSE)=0,1,VLOOKUP('BIFUbC-crude-oil'!$A5,'Crude Oil'!$A$2:$AQ$28,COLUMN('Crude Oil'!Y$2),FALSE)/VLOOKUP('BIFUbC-crude-oil'!$A5,'BIFUbC-crude-oil'!$A$1:$AQ$27,COLUMN('BIFUbC-crude-oil'!Y$1),FALSE))</f>
        <v>1</v>
      </c>
      <c r="Z5">
        <f>IF(VLOOKUP('BIFUbC-crude-oil'!$A5,'BIFUbC-crude-oil'!$A$1:$AQ$27,COLUMN('BIFUbC-crude-oil'!Z$1),FALSE)=0,1,VLOOKUP('BIFUbC-crude-oil'!$A5,'Crude Oil'!$A$2:$AQ$28,COLUMN('Crude Oil'!Z$2),FALSE)/VLOOKUP('BIFUbC-crude-oil'!$A5,'BIFUbC-crude-oil'!$A$1:$AQ$27,COLUMN('BIFUbC-crude-oil'!Z$1),FALSE))</f>
        <v>1</v>
      </c>
      <c r="AA5">
        <f>IF(VLOOKUP('BIFUbC-crude-oil'!$A5,'BIFUbC-crude-oil'!$A$1:$AQ$27,COLUMN('BIFUbC-crude-oil'!AA$1),FALSE)=0,1,VLOOKUP('BIFUbC-crude-oil'!$A5,'Crude Oil'!$A$2:$AQ$28,COLUMN('Crude Oil'!AA$2),FALSE)/VLOOKUP('BIFUbC-crude-oil'!$A5,'BIFUbC-crude-oil'!$A$1:$AQ$27,COLUMN('BIFUbC-crude-oil'!AA$1),FALSE))</f>
        <v>1</v>
      </c>
      <c r="AB5">
        <f>IF(VLOOKUP('BIFUbC-crude-oil'!$A5,'BIFUbC-crude-oil'!$A$1:$AQ$27,COLUMN('BIFUbC-crude-oil'!AB$1),FALSE)=0,1,VLOOKUP('BIFUbC-crude-oil'!$A5,'Crude Oil'!$A$2:$AQ$28,COLUMN('Crude Oil'!AB$2),FALSE)/VLOOKUP('BIFUbC-crude-oil'!$A5,'BIFUbC-crude-oil'!$A$1:$AQ$27,COLUMN('BIFUbC-crude-oil'!AB$1),FALSE))</f>
        <v>1</v>
      </c>
      <c r="AC5">
        <f>IF(VLOOKUP('BIFUbC-crude-oil'!$A5,'BIFUbC-crude-oil'!$A$1:$AQ$27,COLUMN('BIFUbC-crude-oil'!AC$1),FALSE)=0,1,VLOOKUP('BIFUbC-crude-oil'!$A5,'Crude Oil'!$A$2:$AQ$28,COLUMN('Crude Oil'!AC$2),FALSE)/VLOOKUP('BIFUbC-crude-oil'!$A5,'BIFUbC-crude-oil'!$A$1:$AQ$27,COLUMN('BIFUbC-crude-oil'!AC$1),FALSE))</f>
        <v>1</v>
      </c>
      <c r="AD5">
        <f>IF(VLOOKUP('BIFUbC-crude-oil'!$A5,'BIFUbC-crude-oil'!$A$1:$AQ$27,COLUMN('BIFUbC-crude-oil'!AD$1),FALSE)=0,1,VLOOKUP('BIFUbC-crude-oil'!$A5,'Crude Oil'!$A$2:$AQ$28,COLUMN('Crude Oil'!AD$2),FALSE)/VLOOKUP('BIFUbC-crude-oil'!$A5,'BIFUbC-crude-oil'!$A$1:$AQ$27,COLUMN('BIFUbC-crude-oil'!AD$1),FALSE))</f>
        <v>1</v>
      </c>
      <c r="AE5">
        <f>IF(VLOOKUP('BIFUbC-crude-oil'!$A5,'BIFUbC-crude-oil'!$A$1:$AQ$27,COLUMN('BIFUbC-crude-oil'!AE$1),FALSE)=0,1,VLOOKUP('BIFUbC-crude-oil'!$A5,'Crude Oil'!$A$2:$AQ$28,COLUMN('Crude Oil'!AE$2),FALSE)/VLOOKUP('BIFUbC-crude-oil'!$A5,'BIFUbC-crude-oil'!$A$1:$AQ$27,COLUMN('BIFUbC-crude-oil'!AE$1),FALSE))</f>
        <v>1</v>
      </c>
      <c r="AF5">
        <f>IF(VLOOKUP('BIFUbC-crude-oil'!$A5,'BIFUbC-crude-oil'!$A$1:$AQ$27,COLUMN('BIFUbC-crude-oil'!AF$1),FALSE)=0,1,VLOOKUP('BIFUbC-crude-oil'!$A5,'Crude Oil'!$A$2:$AQ$28,COLUMN('Crude Oil'!AF$2),FALSE)/VLOOKUP('BIFUbC-crude-oil'!$A5,'BIFUbC-crude-oil'!$A$1:$AQ$27,COLUMN('BIFUbC-crude-oil'!AF$1),FALSE))</f>
        <v>1</v>
      </c>
      <c r="AG5">
        <f>IF(VLOOKUP('BIFUbC-crude-oil'!$A5,'BIFUbC-crude-oil'!$A$1:$AQ$27,COLUMN('BIFUbC-crude-oil'!AG$1),FALSE)=0,1,VLOOKUP('BIFUbC-crude-oil'!$A5,'Crude Oil'!$A$2:$AQ$28,COLUMN('Crude Oil'!AG$2),FALSE)/VLOOKUP('BIFUbC-crude-oil'!$A5,'BIFUbC-crude-oil'!$A$1:$AQ$27,COLUMN('BIFUbC-crude-oil'!AG$1),FALSE))</f>
        <v>1</v>
      </c>
      <c r="AH5">
        <f>IF(VLOOKUP('BIFUbC-crude-oil'!$A5,'BIFUbC-crude-oil'!$A$1:$AQ$27,COLUMN('BIFUbC-crude-oil'!AH$1),FALSE)=0,1,VLOOKUP('BIFUbC-crude-oil'!$A5,'Crude Oil'!$A$2:$AQ$28,COLUMN('Crude Oil'!AH$2),FALSE)/VLOOKUP('BIFUbC-crude-oil'!$A5,'BIFUbC-crude-oil'!$A$1:$AQ$27,COLUMN('BIFUbC-crude-oil'!AH$1),FALSE))</f>
        <v>1</v>
      </c>
      <c r="AI5">
        <f>IF(VLOOKUP('BIFUbC-crude-oil'!$A5,'BIFUbC-crude-oil'!$A$1:$AQ$27,COLUMN('BIFUbC-crude-oil'!AI$1),FALSE)=0,1,VLOOKUP('BIFUbC-crude-oil'!$A5,'Crude Oil'!$A$2:$AQ$28,COLUMN('Crude Oil'!AI$2),FALSE)/VLOOKUP('BIFUbC-crude-oil'!$A5,'BIFUbC-crude-oil'!$A$1:$AQ$27,COLUMN('BIFUbC-crude-oil'!AI$1),FALSE))</f>
        <v>1</v>
      </c>
      <c r="AJ5">
        <f>IF(VLOOKUP('BIFUbC-crude-oil'!$A5,'BIFUbC-crude-oil'!$A$1:$AQ$27,COLUMN('BIFUbC-crude-oil'!AJ$1),FALSE)=0,1,VLOOKUP('BIFUbC-crude-oil'!$A5,'Crude Oil'!$A$2:$AQ$28,COLUMN('Crude Oil'!AJ$2),FALSE)/VLOOKUP('BIFUbC-crude-oil'!$A5,'BIFUbC-crude-oil'!$A$1:$AQ$27,COLUMN('BIFUbC-crude-oil'!AJ$1),FALSE))</f>
        <v>1</v>
      </c>
      <c r="AK5">
        <f>IF(VLOOKUP('BIFUbC-crude-oil'!$A5,'BIFUbC-crude-oil'!$A$1:$AQ$27,COLUMN('BIFUbC-crude-oil'!AK$1),FALSE)=0,1,VLOOKUP('BIFUbC-crude-oil'!$A5,'Crude Oil'!$A$2:$AQ$28,COLUMN('Crude Oil'!AK$2),FALSE)/VLOOKUP('BIFUbC-crude-oil'!$A5,'BIFUbC-crude-oil'!$A$1:$AQ$27,COLUMN('BIFUbC-crude-oil'!AK$1),FALSE))</f>
        <v>1</v>
      </c>
      <c r="AL5">
        <f>IF(VLOOKUP('BIFUbC-crude-oil'!$A5,'BIFUbC-crude-oil'!$A$1:$AQ$27,COLUMN('BIFUbC-crude-oil'!AL$1),FALSE)=0,1,VLOOKUP('BIFUbC-crude-oil'!$A5,'Crude Oil'!$A$2:$AQ$28,COLUMN('Crude Oil'!AL$2),FALSE)/VLOOKUP('BIFUbC-crude-oil'!$A5,'BIFUbC-crude-oil'!$A$1:$AQ$27,COLUMN('BIFUbC-crude-oil'!AL$1),FALSE))</f>
        <v>1</v>
      </c>
      <c r="AM5">
        <f>IF(VLOOKUP('BIFUbC-crude-oil'!$A5,'BIFUbC-crude-oil'!$A$1:$AQ$27,COLUMN('BIFUbC-crude-oil'!AM$1),FALSE)=0,1,VLOOKUP('BIFUbC-crude-oil'!$A5,'Crude Oil'!$A$2:$AQ$28,COLUMN('Crude Oil'!AM$2),FALSE)/VLOOKUP('BIFUbC-crude-oil'!$A5,'BIFUbC-crude-oil'!$A$1:$AQ$27,COLUMN('BIFUbC-crude-oil'!AM$1),FALSE))</f>
        <v>1</v>
      </c>
      <c r="AN5">
        <f>IF(VLOOKUP('BIFUbC-crude-oil'!$A5,'BIFUbC-crude-oil'!$A$1:$AQ$27,COLUMN('BIFUbC-crude-oil'!AN$1),FALSE)=0,1,VLOOKUP('BIFUbC-crude-oil'!$A5,'Crude Oil'!$A$2:$AQ$28,COLUMN('Crude Oil'!AN$2),FALSE)/VLOOKUP('BIFUbC-crude-oil'!$A5,'BIFUbC-crude-oil'!$A$1:$AQ$27,COLUMN('BIFUbC-crude-oil'!AN$1),FALSE))</f>
        <v>1</v>
      </c>
      <c r="AO5">
        <f>IF(VLOOKUP('BIFUbC-crude-oil'!$A5,'BIFUbC-crude-oil'!$A$1:$AQ$27,COLUMN('BIFUbC-crude-oil'!AO$1),FALSE)=0,1,VLOOKUP('BIFUbC-crude-oil'!$A5,'Crude Oil'!$A$2:$AQ$28,COLUMN('Crude Oil'!AO$2),FALSE)/VLOOKUP('BIFUbC-crude-oil'!$A5,'BIFUbC-crude-oil'!$A$1:$AQ$27,COLUMN('BIFUbC-crude-oil'!AO$1),FALSE))</f>
        <v>1</v>
      </c>
      <c r="AP5">
        <f>IF(VLOOKUP('BIFUbC-crude-oil'!$A5,'BIFUbC-crude-oil'!$A$1:$AQ$27,COLUMN('BIFUbC-crude-oil'!AP$1),FALSE)=0,1,VLOOKUP('BIFUbC-crude-oil'!$A5,'Crude Oil'!$A$2:$AQ$28,COLUMN('Crude Oil'!AP$2),FALSE)/VLOOKUP('BIFUbC-crude-oil'!$A5,'BIFUbC-crude-oil'!$A$1:$AQ$27,COLUMN('BIFUbC-crude-oil'!AP$1),FALSE))</f>
        <v>1</v>
      </c>
      <c r="AQ5">
        <f>IF(VLOOKUP('BIFUbC-crude-oil'!$A5,'BIFUbC-crude-oil'!$A$1:$AQ$27,COLUMN('BIFUbC-crude-oil'!AQ$1),FALSE)=0,1,VLOOKUP('BIFUbC-crude-oil'!$A5,'Crude Oil'!$A$2:$AQ$28,COLUMN('Crude Oil'!AQ$2),FALSE)/VLOOKUP('BIFUbC-crude-oil'!$A5,'BIFUbC-crude-oil'!$A$1:$AQ$27,COLUMN('BIFUbC-crude-oil'!AQ$1),FALSE))</f>
        <v>1</v>
      </c>
    </row>
    <row r="6" spans="1:43">
      <c r="A6" s="37" t="s">
        <v>620</v>
      </c>
      <c r="B6">
        <f>IF(VLOOKUP('BIFUbC-crude-oil'!$A6,'BIFUbC-crude-oil'!$A$1:$AQ$27,COLUMN('BIFUbC-crude-oil'!B$1),FALSE)=0,1,VLOOKUP('BIFUbC-crude-oil'!$A6,'Crude Oil'!$A$2:$AQ$28,COLUMN('Crude Oil'!B$2),FALSE)/VLOOKUP('BIFUbC-crude-oil'!$A6,'BIFUbC-crude-oil'!$A$1:$AQ$27,COLUMN('BIFUbC-crude-oil'!B$1),FALSE))</f>
        <v>1</v>
      </c>
      <c r="C6">
        <f>IF(VLOOKUP('BIFUbC-crude-oil'!$A6,'BIFUbC-crude-oil'!$A$1:$AQ$27,COLUMN('BIFUbC-crude-oil'!C$1),FALSE)=0,1,VLOOKUP('BIFUbC-crude-oil'!$A6,'Crude Oil'!$A$2:$AQ$28,COLUMN('Crude Oil'!C$2),FALSE)/VLOOKUP('BIFUbC-crude-oil'!$A6,'BIFUbC-crude-oil'!$A$1:$AQ$27,COLUMN('BIFUbC-crude-oil'!C$1),FALSE))</f>
        <v>1</v>
      </c>
      <c r="D6">
        <f>IF(VLOOKUP('BIFUbC-crude-oil'!$A6,'BIFUbC-crude-oil'!$A$1:$AQ$27,COLUMN('BIFUbC-crude-oil'!D$1),FALSE)=0,1,VLOOKUP('BIFUbC-crude-oil'!$A6,'Crude Oil'!$A$2:$AQ$28,COLUMN('Crude Oil'!D$2),FALSE)/VLOOKUP('BIFUbC-crude-oil'!$A6,'BIFUbC-crude-oil'!$A$1:$AQ$27,COLUMN('BIFUbC-crude-oil'!D$1),FALSE))</f>
        <v>1</v>
      </c>
      <c r="E6">
        <f>IF(VLOOKUP('BIFUbC-crude-oil'!$A6,'BIFUbC-crude-oil'!$A$1:$AQ$27,COLUMN('BIFUbC-crude-oil'!E$1),FALSE)=0,1,VLOOKUP('BIFUbC-crude-oil'!$A6,'Crude Oil'!$A$2:$AQ$28,COLUMN('Crude Oil'!E$2),FALSE)/VLOOKUP('BIFUbC-crude-oil'!$A6,'BIFUbC-crude-oil'!$A$1:$AQ$27,COLUMN('BIFUbC-crude-oil'!E$1),FALSE))</f>
        <v>1</v>
      </c>
      <c r="F6">
        <f>IF(VLOOKUP('BIFUbC-crude-oil'!$A6,'BIFUbC-crude-oil'!$A$1:$AQ$27,COLUMN('BIFUbC-crude-oil'!F$1),FALSE)=0,1,VLOOKUP('BIFUbC-crude-oil'!$A6,'Crude Oil'!$A$2:$AQ$28,COLUMN('Crude Oil'!F$2),FALSE)/VLOOKUP('BIFUbC-crude-oil'!$A6,'BIFUbC-crude-oil'!$A$1:$AQ$27,COLUMN('BIFUbC-crude-oil'!F$1),FALSE))</f>
        <v>1</v>
      </c>
      <c r="G6">
        <f>IF(VLOOKUP('BIFUbC-crude-oil'!$A6,'BIFUbC-crude-oil'!$A$1:$AQ$27,COLUMN('BIFUbC-crude-oil'!G$1),FALSE)=0,1,VLOOKUP('BIFUbC-crude-oil'!$A6,'Crude Oil'!$A$2:$AQ$28,COLUMN('Crude Oil'!G$2),FALSE)/VLOOKUP('BIFUbC-crude-oil'!$A6,'BIFUbC-crude-oil'!$A$1:$AQ$27,COLUMN('BIFUbC-crude-oil'!G$1),FALSE))</f>
        <v>1</v>
      </c>
      <c r="H6">
        <f>IF(VLOOKUP('BIFUbC-crude-oil'!$A6,'BIFUbC-crude-oil'!$A$1:$AQ$27,COLUMN('BIFUbC-crude-oil'!H$1),FALSE)=0,1,VLOOKUP('BIFUbC-crude-oil'!$A6,'Crude Oil'!$A$2:$AQ$28,COLUMN('Crude Oil'!H$2),FALSE)/VLOOKUP('BIFUbC-crude-oil'!$A6,'BIFUbC-crude-oil'!$A$1:$AQ$27,COLUMN('BIFUbC-crude-oil'!H$1),FALSE))</f>
        <v>1</v>
      </c>
      <c r="I6">
        <f>IF(VLOOKUP('BIFUbC-crude-oil'!$A6,'BIFUbC-crude-oil'!$A$1:$AQ$27,COLUMN('BIFUbC-crude-oil'!I$1),FALSE)=0,1,VLOOKUP('BIFUbC-crude-oil'!$A6,'Crude Oil'!$A$2:$AQ$28,COLUMN('Crude Oil'!I$2),FALSE)/VLOOKUP('BIFUbC-crude-oil'!$A6,'BIFUbC-crude-oil'!$A$1:$AQ$27,COLUMN('BIFUbC-crude-oil'!I$1),FALSE))</f>
        <v>1</v>
      </c>
      <c r="J6">
        <f>IF(VLOOKUP('BIFUbC-crude-oil'!$A6,'BIFUbC-crude-oil'!$A$1:$AQ$27,COLUMN('BIFUbC-crude-oil'!J$1),FALSE)=0,1,VLOOKUP('BIFUbC-crude-oil'!$A6,'Crude Oil'!$A$2:$AQ$28,COLUMN('Crude Oil'!J$2),FALSE)/VLOOKUP('BIFUbC-crude-oil'!$A6,'BIFUbC-crude-oil'!$A$1:$AQ$27,COLUMN('BIFUbC-crude-oil'!J$1),FALSE))</f>
        <v>1</v>
      </c>
      <c r="K6">
        <f>IF(VLOOKUP('BIFUbC-crude-oil'!$A6,'BIFUbC-crude-oil'!$A$1:$AQ$27,COLUMN('BIFUbC-crude-oil'!K$1),FALSE)=0,1,VLOOKUP('BIFUbC-crude-oil'!$A6,'Crude Oil'!$A$2:$AQ$28,COLUMN('Crude Oil'!K$2),FALSE)/VLOOKUP('BIFUbC-crude-oil'!$A6,'BIFUbC-crude-oil'!$A$1:$AQ$27,COLUMN('BIFUbC-crude-oil'!K$1),FALSE))</f>
        <v>1</v>
      </c>
      <c r="L6">
        <f>IF(VLOOKUP('BIFUbC-crude-oil'!$A6,'BIFUbC-crude-oil'!$A$1:$AQ$27,COLUMN('BIFUbC-crude-oil'!L$1),FALSE)=0,1,VLOOKUP('BIFUbC-crude-oil'!$A6,'Crude Oil'!$A$2:$AQ$28,COLUMN('Crude Oil'!L$2),FALSE)/VLOOKUP('BIFUbC-crude-oil'!$A6,'BIFUbC-crude-oil'!$A$1:$AQ$27,COLUMN('BIFUbC-crude-oil'!L$1),FALSE))</f>
        <v>1</v>
      </c>
      <c r="M6">
        <f>IF(VLOOKUP('BIFUbC-crude-oil'!$A6,'BIFUbC-crude-oil'!$A$1:$AQ$27,COLUMN('BIFUbC-crude-oil'!M$1),FALSE)=0,1,VLOOKUP('BIFUbC-crude-oil'!$A6,'Crude Oil'!$A$2:$AQ$28,COLUMN('Crude Oil'!M$2),FALSE)/VLOOKUP('BIFUbC-crude-oil'!$A6,'BIFUbC-crude-oil'!$A$1:$AQ$27,COLUMN('BIFUbC-crude-oil'!M$1),FALSE))</f>
        <v>1</v>
      </c>
      <c r="N6">
        <f>IF(VLOOKUP('BIFUbC-crude-oil'!$A6,'BIFUbC-crude-oil'!$A$1:$AQ$27,COLUMN('BIFUbC-crude-oil'!N$1),FALSE)=0,1,VLOOKUP('BIFUbC-crude-oil'!$A6,'Crude Oil'!$A$2:$AQ$28,COLUMN('Crude Oil'!N$2),FALSE)/VLOOKUP('BIFUbC-crude-oil'!$A6,'BIFUbC-crude-oil'!$A$1:$AQ$27,COLUMN('BIFUbC-crude-oil'!N$1),FALSE))</f>
        <v>1</v>
      </c>
      <c r="O6">
        <f>IF(VLOOKUP('BIFUbC-crude-oil'!$A6,'BIFUbC-crude-oil'!$A$1:$AQ$27,COLUMN('BIFUbC-crude-oil'!O$1),FALSE)=0,1,VLOOKUP('BIFUbC-crude-oil'!$A6,'Crude Oil'!$A$2:$AQ$28,COLUMN('Crude Oil'!O$2),FALSE)/VLOOKUP('BIFUbC-crude-oil'!$A6,'BIFUbC-crude-oil'!$A$1:$AQ$27,COLUMN('BIFUbC-crude-oil'!O$1),FALSE))</f>
        <v>1</v>
      </c>
      <c r="P6">
        <f>IF(VLOOKUP('BIFUbC-crude-oil'!$A6,'BIFUbC-crude-oil'!$A$1:$AQ$27,COLUMN('BIFUbC-crude-oil'!P$1),FALSE)=0,1,VLOOKUP('BIFUbC-crude-oil'!$A6,'Crude Oil'!$A$2:$AQ$28,COLUMN('Crude Oil'!P$2),FALSE)/VLOOKUP('BIFUbC-crude-oil'!$A6,'BIFUbC-crude-oil'!$A$1:$AQ$27,COLUMN('BIFUbC-crude-oil'!P$1),FALSE))</f>
        <v>1</v>
      </c>
      <c r="Q6">
        <f>IF(VLOOKUP('BIFUbC-crude-oil'!$A6,'BIFUbC-crude-oil'!$A$1:$AQ$27,COLUMN('BIFUbC-crude-oil'!Q$1),FALSE)=0,1,VLOOKUP('BIFUbC-crude-oil'!$A6,'Crude Oil'!$A$2:$AQ$28,COLUMN('Crude Oil'!Q$2),FALSE)/VLOOKUP('BIFUbC-crude-oil'!$A6,'BIFUbC-crude-oil'!$A$1:$AQ$27,COLUMN('BIFUbC-crude-oil'!Q$1),FALSE))</f>
        <v>1</v>
      </c>
      <c r="R6">
        <f>IF(VLOOKUP('BIFUbC-crude-oil'!$A6,'BIFUbC-crude-oil'!$A$1:$AQ$27,COLUMN('BIFUbC-crude-oil'!R$1),FALSE)=0,1,VLOOKUP('BIFUbC-crude-oil'!$A6,'Crude Oil'!$A$2:$AQ$28,COLUMN('Crude Oil'!R$2),FALSE)/VLOOKUP('BIFUbC-crude-oil'!$A6,'BIFUbC-crude-oil'!$A$1:$AQ$27,COLUMN('BIFUbC-crude-oil'!R$1),FALSE))</f>
        <v>1</v>
      </c>
      <c r="S6">
        <f>IF(VLOOKUP('BIFUbC-crude-oil'!$A6,'BIFUbC-crude-oil'!$A$1:$AQ$27,COLUMN('BIFUbC-crude-oil'!S$1),FALSE)=0,1,VLOOKUP('BIFUbC-crude-oil'!$A6,'Crude Oil'!$A$2:$AQ$28,COLUMN('Crude Oil'!S$2),FALSE)/VLOOKUP('BIFUbC-crude-oil'!$A6,'BIFUbC-crude-oil'!$A$1:$AQ$27,COLUMN('BIFUbC-crude-oil'!S$1),FALSE))</f>
        <v>1</v>
      </c>
      <c r="T6">
        <f>IF(VLOOKUP('BIFUbC-crude-oil'!$A6,'BIFUbC-crude-oil'!$A$1:$AQ$27,COLUMN('BIFUbC-crude-oil'!T$1),FALSE)=0,1,VLOOKUP('BIFUbC-crude-oil'!$A6,'Crude Oil'!$A$2:$AQ$28,COLUMN('Crude Oil'!T$2),FALSE)/VLOOKUP('BIFUbC-crude-oil'!$A6,'BIFUbC-crude-oil'!$A$1:$AQ$27,COLUMN('BIFUbC-crude-oil'!T$1),FALSE))</f>
        <v>1</v>
      </c>
      <c r="U6">
        <f>IF(VLOOKUP('BIFUbC-crude-oil'!$A6,'BIFUbC-crude-oil'!$A$1:$AQ$27,COLUMN('BIFUbC-crude-oil'!U$1),FALSE)=0,1,VLOOKUP('BIFUbC-crude-oil'!$A6,'Crude Oil'!$A$2:$AQ$28,COLUMN('Crude Oil'!U$2),FALSE)/VLOOKUP('BIFUbC-crude-oil'!$A6,'BIFUbC-crude-oil'!$A$1:$AQ$27,COLUMN('BIFUbC-crude-oil'!U$1),FALSE))</f>
        <v>1</v>
      </c>
      <c r="V6">
        <f>IF(VLOOKUP('BIFUbC-crude-oil'!$A6,'BIFUbC-crude-oil'!$A$1:$AQ$27,COLUMN('BIFUbC-crude-oil'!V$1),FALSE)=0,1,VLOOKUP('BIFUbC-crude-oil'!$A6,'Crude Oil'!$A$2:$AQ$28,COLUMN('Crude Oil'!V$2),FALSE)/VLOOKUP('BIFUbC-crude-oil'!$A6,'BIFUbC-crude-oil'!$A$1:$AQ$27,COLUMN('BIFUbC-crude-oil'!V$1),FALSE))</f>
        <v>1</v>
      </c>
      <c r="W6">
        <f>IF(VLOOKUP('BIFUbC-crude-oil'!$A6,'BIFUbC-crude-oil'!$A$1:$AQ$27,COLUMN('BIFUbC-crude-oil'!W$1),FALSE)=0,1,VLOOKUP('BIFUbC-crude-oil'!$A6,'Crude Oil'!$A$2:$AQ$28,COLUMN('Crude Oil'!W$2),FALSE)/VLOOKUP('BIFUbC-crude-oil'!$A6,'BIFUbC-crude-oil'!$A$1:$AQ$27,COLUMN('BIFUbC-crude-oil'!W$1),FALSE))</f>
        <v>1</v>
      </c>
      <c r="X6">
        <f>IF(VLOOKUP('BIFUbC-crude-oil'!$A6,'BIFUbC-crude-oil'!$A$1:$AQ$27,COLUMN('BIFUbC-crude-oil'!X$1),FALSE)=0,1,VLOOKUP('BIFUbC-crude-oil'!$A6,'Crude Oil'!$A$2:$AQ$28,COLUMN('Crude Oil'!X$2),FALSE)/VLOOKUP('BIFUbC-crude-oil'!$A6,'BIFUbC-crude-oil'!$A$1:$AQ$27,COLUMN('BIFUbC-crude-oil'!X$1),FALSE))</f>
        <v>1</v>
      </c>
      <c r="Y6">
        <f>IF(VLOOKUP('BIFUbC-crude-oil'!$A6,'BIFUbC-crude-oil'!$A$1:$AQ$27,COLUMN('BIFUbC-crude-oil'!Y$1),FALSE)=0,1,VLOOKUP('BIFUbC-crude-oil'!$A6,'Crude Oil'!$A$2:$AQ$28,COLUMN('Crude Oil'!Y$2),FALSE)/VLOOKUP('BIFUbC-crude-oil'!$A6,'BIFUbC-crude-oil'!$A$1:$AQ$27,COLUMN('BIFUbC-crude-oil'!Y$1),FALSE))</f>
        <v>1</v>
      </c>
      <c r="Z6">
        <f>IF(VLOOKUP('BIFUbC-crude-oil'!$A6,'BIFUbC-crude-oil'!$A$1:$AQ$27,COLUMN('BIFUbC-crude-oil'!Z$1),FALSE)=0,1,VLOOKUP('BIFUbC-crude-oil'!$A6,'Crude Oil'!$A$2:$AQ$28,COLUMN('Crude Oil'!Z$2),FALSE)/VLOOKUP('BIFUbC-crude-oil'!$A6,'BIFUbC-crude-oil'!$A$1:$AQ$27,COLUMN('BIFUbC-crude-oil'!Z$1),FALSE))</f>
        <v>1</v>
      </c>
      <c r="AA6">
        <f>IF(VLOOKUP('BIFUbC-crude-oil'!$A6,'BIFUbC-crude-oil'!$A$1:$AQ$27,COLUMN('BIFUbC-crude-oil'!AA$1),FALSE)=0,1,VLOOKUP('BIFUbC-crude-oil'!$A6,'Crude Oil'!$A$2:$AQ$28,COLUMN('Crude Oil'!AA$2),FALSE)/VLOOKUP('BIFUbC-crude-oil'!$A6,'BIFUbC-crude-oil'!$A$1:$AQ$27,COLUMN('BIFUbC-crude-oil'!AA$1),FALSE))</f>
        <v>1</v>
      </c>
      <c r="AB6">
        <f>IF(VLOOKUP('BIFUbC-crude-oil'!$A6,'BIFUbC-crude-oil'!$A$1:$AQ$27,COLUMN('BIFUbC-crude-oil'!AB$1),FALSE)=0,1,VLOOKUP('BIFUbC-crude-oil'!$A6,'Crude Oil'!$A$2:$AQ$28,COLUMN('Crude Oil'!AB$2),FALSE)/VLOOKUP('BIFUbC-crude-oil'!$A6,'BIFUbC-crude-oil'!$A$1:$AQ$27,COLUMN('BIFUbC-crude-oil'!AB$1),FALSE))</f>
        <v>1</v>
      </c>
      <c r="AC6">
        <f>IF(VLOOKUP('BIFUbC-crude-oil'!$A6,'BIFUbC-crude-oil'!$A$1:$AQ$27,COLUMN('BIFUbC-crude-oil'!AC$1),FALSE)=0,1,VLOOKUP('BIFUbC-crude-oil'!$A6,'Crude Oil'!$A$2:$AQ$28,COLUMN('Crude Oil'!AC$2),FALSE)/VLOOKUP('BIFUbC-crude-oil'!$A6,'BIFUbC-crude-oil'!$A$1:$AQ$27,COLUMN('BIFUbC-crude-oil'!AC$1),FALSE))</f>
        <v>1</v>
      </c>
      <c r="AD6">
        <f>IF(VLOOKUP('BIFUbC-crude-oil'!$A6,'BIFUbC-crude-oil'!$A$1:$AQ$27,COLUMN('BIFUbC-crude-oil'!AD$1),FALSE)=0,1,VLOOKUP('BIFUbC-crude-oil'!$A6,'Crude Oil'!$A$2:$AQ$28,COLUMN('Crude Oil'!AD$2),FALSE)/VLOOKUP('BIFUbC-crude-oil'!$A6,'BIFUbC-crude-oil'!$A$1:$AQ$27,COLUMN('BIFUbC-crude-oil'!AD$1),FALSE))</f>
        <v>1</v>
      </c>
      <c r="AE6">
        <f>IF(VLOOKUP('BIFUbC-crude-oil'!$A6,'BIFUbC-crude-oil'!$A$1:$AQ$27,COLUMN('BIFUbC-crude-oil'!AE$1),FALSE)=0,1,VLOOKUP('BIFUbC-crude-oil'!$A6,'Crude Oil'!$A$2:$AQ$28,COLUMN('Crude Oil'!AE$2),FALSE)/VLOOKUP('BIFUbC-crude-oil'!$A6,'BIFUbC-crude-oil'!$A$1:$AQ$27,COLUMN('BIFUbC-crude-oil'!AE$1),FALSE))</f>
        <v>1</v>
      </c>
      <c r="AF6">
        <f>IF(VLOOKUP('BIFUbC-crude-oil'!$A6,'BIFUbC-crude-oil'!$A$1:$AQ$27,COLUMN('BIFUbC-crude-oil'!AF$1),FALSE)=0,1,VLOOKUP('BIFUbC-crude-oil'!$A6,'Crude Oil'!$A$2:$AQ$28,COLUMN('Crude Oil'!AF$2),FALSE)/VLOOKUP('BIFUbC-crude-oil'!$A6,'BIFUbC-crude-oil'!$A$1:$AQ$27,COLUMN('BIFUbC-crude-oil'!AF$1),FALSE))</f>
        <v>1</v>
      </c>
      <c r="AG6">
        <f>IF(VLOOKUP('BIFUbC-crude-oil'!$A6,'BIFUbC-crude-oil'!$A$1:$AQ$27,COLUMN('BIFUbC-crude-oil'!AG$1),FALSE)=0,1,VLOOKUP('BIFUbC-crude-oil'!$A6,'Crude Oil'!$A$2:$AQ$28,COLUMN('Crude Oil'!AG$2),FALSE)/VLOOKUP('BIFUbC-crude-oil'!$A6,'BIFUbC-crude-oil'!$A$1:$AQ$27,COLUMN('BIFUbC-crude-oil'!AG$1),FALSE))</f>
        <v>1</v>
      </c>
      <c r="AH6">
        <f>IF(VLOOKUP('BIFUbC-crude-oil'!$A6,'BIFUbC-crude-oil'!$A$1:$AQ$27,COLUMN('BIFUbC-crude-oil'!AH$1),FALSE)=0,1,VLOOKUP('BIFUbC-crude-oil'!$A6,'Crude Oil'!$A$2:$AQ$28,COLUMN('Crude Oil'!AH$2),FALSE)/VLOOKUP('BIFUbC-crude-oil'!$A6,'BIFUbC-crude-oil'!$A$1:$AQ$27,COLUMN('BIFUbC-crude-oil'!AH$1),FALSE))</f>
        <v>1</v>
      </c>
      <c r="AI6">
        <f>IF(VLOOKUP('BIFUbC-crude-oil'!$A6,'BIFUbC-crude-oil'!$A$1:$AQ$27,COLUMN('BIFUbC-crude-oil'!AI$1),FALSE)=0,1,VLOOKUP('BIFUbC-crude-oil'!$A6,'Crude Oil'!$A$2:$AQ$28,COLUMN('Crude Oil'!AI$2),FALSE)/VLOOKUP('BIFUbC-crude-oil'!$A6,'BIFUbC-crude-oil'!$A$1:$AQ$27,COLUMN('BIFUbC-crude-oil'!AI$1),FALSE))</f>
        <v>1</v>
      </c>
      <c r="AJ6">
        <f>IF(VLOOKUP('BIFUbC-crude-oil'!$A6,'BIFUbC-crude-oil'!$A$1:$AQ$27,COLUMN('BIFUbC-crude-oil'!AJ$1),FALSE)=0,1,VLOOKUP('BIFUbC-crude-oil'!$A6,'Crude Oil'!$A$2:$AQ$28,COLUMN('Crude Oil'!AJ$2),FALSE)/VLOOKUP('BIFUbC-crude-oil'!$A6,'BIFUbC-crude-oil'!$A$1:$AQ$27,COLUMN('BIFUbC-crude-oil'!AJ$1),FALSE))</f>
        <v>1</v>
      </c>
      <c r="AK6">
        <f>IF(VLOOKUP('BIFUbC-crude-oil'!$A6,'BIFUbC-crude-oil'!$A$1:$AQ$27,COLUMN('BIFUbC-crude-oil'!AK$1),FALSE)=0,1,VLOOKUP('BIFUbC-crude-oil'!$A6,'Crude Oil'!$A$2:$AQ$28,COLUMN('Crude Oil'!AK$2),FALSE)/VLOOKUP('BIFUbC-crude-oil'!$A6,'BIFUbC-crude-oil'!$A$1:$AQ$27,COLUMN('BIFUbC-crude-oil'!AK$1),FALSE))</f>
        <v>1</v>
      </c>
      <c r="AL6">
        <f>IF(VLOOKUP('BIFUbC-crude-oil'!$A6,'BIFUbC-crude-oil'!$A$1:$AQ$27,COLUMN('BIFUbC-crude-oil'!AL$1),FALSE)=0,1,VLOOKUP('BIFUbC-crude-oil'!$A6,'Crude Oil'!$A$2:$AQ$28,COLUMN('Crude Oil'!AL$2),FALSE)/VLOOKUP('BIFUbC-crude-oil'!$A6,'BIFUbC-crude-oil'!$A$1:$AQ$27,COLUMN('BIFUbC-crude-oil'!AL$1),FALSE))</f>
        <v>1</v>
      </c>
      <c r="AM6">
        <f>IF(VLOOKUP('BIFUbC-crude-oil'!$A6,'BIFUbC-crude-oil'!$A$1:$AQ$27,COLUMN('BIFUbC-crude-oil'!AM$1),FALSE)=0,1,VLOOKUP('BIFUbC-crude-oil'!$A6,'Crude Oil'!$A$2:$AQ$28,COLUMN('Crude Oil'!AM$2),FALSE)/VLOOKUP('BIFUbC-crude-oil'!$A6,'BIFUbC-crude-oil'!$A$1:$AQ$27,COLUMN('BIFUbC-crude-oil'!AM$1),FALSE))</f>
        <v>1</v>
      </c>
      <c r="AN6">
        <f>IF(VLOOKUP('BIFUbC-crude-oil'!$A6,'BIFUbC-crude-oil'!$A$1:$AQ$27,COLUMN('BIFUbC-crude-oil'!AN$1),FALSE)=0,1,VLOOKUP('BIFUbC-crude-oil'!$A6,'Crude Oil'!$A$2:$AQ$28,COLUMN('Crude Oil'!AN$2),FALSE)/VLOOKUP('BIFUbC-crude-oil'!$A6,'BIFUbC-crude-oil'!$A$1:$AQ$27,COLUMN('BIFUbC-crude-oil'!AN$1),FALSE))</f>
        <v>1</v>
      </c>
      <c r="AO6">
        <f>IF(VLOOKUP('BIFUbC-crude-oil'!$A6,'BIFUbC-crude-oil'!$A$1:$AQ$27,COLUMN('BIFUbC-crude-oil'!AO$1),FALSE)=0,1,VLOOKUP('BIFUbC-crude-oil'!$A6,'Crude Oil'!$A$2:$AQ$28,COLUMN('Crude Oil'!AO$2),FALSE)/VLOOKUP('BIFUbC-crude-oil'!$A6,'BIFUbC-crude-oil'!$A$1:$AQ$27,COLUMN('BIFUbC-crude-oil'!AO$1),FALSE))</f>
        <v>1</v>
      </c>
      <c r="AP6">
        <f>IF(VLOOKUP('BIFUbC-crude-oil'!$A6,'BIFUbC-crude-oil'!$A$1:$AQ$27,COLUMN('BIFUbC-crude-oil'!AP$1),FALSE)=0,1,VLOOKUP('BIFUbC-crude-oil'!$A6,'Crude Oil'!$A$2:$AQ$28,COLUMN('Crude Oil'!AP$2),FALSE)/VLOOKUP('BIFUbC-crude-oil'!$A6,'BIFUbC-crude-oil'!$A$1:$AQ$27,COLUMN('BIFUbC-crude-oil'!AP$1),FALSE))</f>
        <v>1</v>
      </c>
      <c r="AQ6">
        <f>IF(VLOOKUP('BIFUbC-crude-oil'!$A6,'BIFUbC-crude-oil'!$A$1:$AQ$27,COLUMN('BIFUbC-crude-oil'!AQ$1),FALSE)=0,1,VLOOKUP('BIFUbC-crude-oil'!$A6,'Crude Oil'!$A$2:$AQ$28,COLUMN('Crude Oil'!AQ$2),FALSE)/VLOOKUP('BIFUbC-crude-oil'!$A6,'BIFUbC-crude-oil'!$A$1:$AQ$27,COLUMN('BIFUbC-crude-oil'!AQ$1),FALSE))</f>
        <v>1</v>
      </c>
    </row>
    <row r="7" spans="1:43">
      <c r="A7" s="37" t="s">
        <v>621</v>
      </c>
      <c r="B7">
        <f>IF(VLOOKUP('BIFUbC-crude-oil'!$A7,'BIFUbC-crude-oil'!$A$1:$AQ$27,COLUMN('BIFUbC-crude-oil'!B$1),FALSE)=0,1,VLOOKUP('BIFUbC-crude-oil'!$A7,'Crude Oil'!$A$2:$AQ$28,COLUMN('Crude Oil'!B$2),FALSE)/VLOOKUP('BIFUbC-crude-oil'!$A7,'BIFUbC-crude-oil'!$A$1:$AQ$27,COLUMN('BIFUbC-crude-oil'!B$1),FALSE))</f>
        <v>1</v>
      </c>
      <c r="C7">
        <f>IF(VLOOKUP('BIFUbC-crude-oil'!$A7,'BIFUbC-crude-oil'!$A$1:$AQ$27,COLUMN('BIFUbC-crude-oil'!C$1),FALSE)=0,1,VLOOKUP('BIFUbC-crude-oil'!$A7,'Crude Oil'!$A$2:$AQ$28,COLUMN('Crude Oil'!C$2),FALSE)/VLOOKUP('BIFUbC-crude-oil'!$A7,'BIFUbC-crude-oil'!$A$1:$AQ$27,COLUMN('BIFUbC-crude-oil'!C$1),FALSE))</f>
        <v>1</v>
      </c>
      <c r="D7">
        <f>IF(VLOOKUP('BIFUbC-crude-oil'!$A7,'BIFUbC-crude-oil'!$A$1:$AQ$27,COLUMN('BIFUbC-crude-oil'!D$1),FALSE)=0,1,VLOOKUP('BIFUbC-crude-oil'!$A7,'Crude Oil'!$A$2:$AQ$28,COLUMN('Crude Oil'!D$2),FALSE)/VLOOKUP('BIFUbC-crude-oil'!$A7,'BIFUbC-crude-oil'!$A$1:$AQ$27,COLUMN('BIFUbC-crude-oil'!D$1),FALSE))</f>
        <v>1</v>
      </c>
      <c r="E7">
        <f>IF(VLOOKUP('BIFUbC-crude-oil'!$A7,'BIFUbC-crude-oil'!$A$1:$AQ$27,COLUMN('BIFUbC-crude-oil'!E$1),FALSE)=0,1,VLOOKUP('BIFUbC-crude-oil'!$A7,'Crude Oil'!$A$2:$AQ$28,COLUMN('Crude Oil'!E$2),FALSE)/VLOOKUP('BIFUbC-crude-oil'!$A7,'BIFUbC-crude-oil'!$A$1:$AQ$27,COLUMN('BIFUbC-crude-oil'!E$1),FALSE))</f>
        <v>1</v>
      </c>
      <c r="F7">
        <f>IF(VLOOKUP('BIFUbC-crude-oil'!$A7,'BIFUbC-crude-oil'!$A$1:$AQ$27,COLUMN('BIFUbC-crude-oil'!F$1),FALSE)=0,1,VLOOKUP('BIFUbC-crude-oil'!$A7,'Crude Oil'!$A$2:$AQ$28,COLUMN('Crude Oil'!F$2),FALSE)/VLOOKUP('BIFUbC-crude-oil'!$A7,'BIFUbC-crude-oil'!$A$1:$AQ$27,COLUMN('BIFUbC-crude-oil'!F$1),FALSE))</f>
        <v>1</v>
      </c>
      <c r="G7">
        <f>IF(VLOOKUP('BIFUbC-crude-oil'!$A7,'BIFUbC-crude-oil'!$A$1:$AQ$27,COLUMN('BIFUbC-crude-oil'!G$1),FALSE)=0,1,VLOOKUP('BIFUbC-crude-oil'!$A7,'Crude Oil'!$A$2:$AQ$28,COLUMN('Crude Oil'!G$2),FALSE)/VLOOKUP('BIFUbC-crude-oil'!$A7,'BIFUbC-crude-oil'!$A$1:$AQ$27,COLUMN('BIFUbC-crude-oil'!G$1),FALSE))</f>
        <v>1</v>
      </c>
      <c r="H7">
        <f>IF(VLOOKUP('BIFUbC-crude-oil'!$A7,'BIFUbC-crude-oil'!$A$1:$AQ$27,COLUMN('BIFUbC-crude-oil'!H$1),FALSE)=0,1,VLOOKUP('BIFUbC-crude-oil'!$A7,'Crude Oil'!$A$2:$AQ$28,COLUMN('Crude Oil'!H$2),FALSE)/VLOOKUP('BIFUbC-crude-oil'!$A7,'BIFUbC-crude-oil'!$A$1:$AQ$27,COLUMN('BIFUbC-crude-oil'!H$1),FALSE))</f>
        <v>1</v>
      </c>
      <c r="I7">
        <f>IF(VLOOKUP('BIFUbC-crude-oil'!$A7,'BIFUbC-crude-oil'!$A$1:$AQ$27,COLUMN('BIFUbC-crude-oil'!I$1),FALSE)=0,1,VLOOKUP('BIFUbC-crude-oil'!$A7,'Crude Oil'!$A$2:$AQ$28,COLUMN('Crude Oil'!I$2),FALSE)/VLOOKUP('BIFUbC-crude-oil'!$A7,'BIFUbC-crude-oil'!$A$1:$AQ$27,COLUMN('BIFUbC-crude-oil'!I$1),FALSE))</f>
        <v>1</v>
      </c>
      <c r="J7">
        <f>IF(VLOOKUP('BIFUbC-crude-oil'!$A7,'BIFUbC-crude-oil'!$A$1:$AQ$27,COLUMN('BIFUbC-crude-oil'!J$1),FALSE)=0,1,VLOOKUP('BIFUbC-crude-oil'!$A7,'Crude Oil'!$A$2:$AQ$28,COLUMN('Crude Oil'!J$2),FALSE)/VLOOKUP('BIFUbC-crude-oil'!$A7,'BIFUbC-crude-oil'!$A$1:$AQ$27,COLUMN('BIFUbC-crude-oil'!J$1),FALSE))</f>
        <v>1</v>
      </c>
      <c r="K7">
        <f>IF(VLOOKUP('BIFUbC-crude-oil'!$A7,'BIFUbC-crude-oil'!$A$1:$AQ$27,COLUMN('BIFUbC-crude-oil'!K$1),FALSE)=0,1,VLOOKUP('BIFUbC-crude-oil'!$A7,'Crude Oil'!$A$2:$AQ$28,COLUMN('Crude Oil'!K$2),FALSE)/VLOOKUP('BIFUbC-crude-oil'!$A7,'BIFUbC-crude-oil'!$A$1:$AQ$27,COLUMN('BIFUbC-crude-oil'!K$1),FALSE))</f>
        <v>1</v>
      </c>
      <c r="L7">
        <f>IF(VLOOKUP('BIFUbC-crude-oil'!$A7,'BIFUbC-crude-oil'!$A$1:$AQ$27,COLUMN('BIFUbC-crude-oil'!L$1),FALSE)=0,1,VLOOKUP('BIFUbC-crude-oil'!$A7,'Crude Oil'!$A$2:$AQ$28,COLUMN('Crude Oil'!L$2),FALSE)/VLOOKUP('BIFUbC-crude-oil'!$A7,'BIFUbC-crude-oil'!$A$1:$AQ$27,COLUMN('BIFUbC-crude-oil'!L$1),FALSE))</f>
        <v>1</v>
      </c>
      <c r="M7">
        <f>IF(VLOOKUP('BIFUbC-crude-oil'!$A7,'BIFUbC-crude-oil'!$A$1:$AQ$27,COLUMN('BIFUbC-crude-oil'!M$1),FALSE)=0,1,VLOOKUP('BIFUbC-crude-oil'!$A7,'Crude Oil'!$A$2:$AQ$28,COLUMN('Crude Oil'!M$2),FALSE)/VLOOKUP('BIFUbC-crude-oil'!$A7,'BIFUbC-crude-oil'!$A$1:$AQ$27,COLUMN('BIFUbC-crude-oil'!M$1),FALSE))</f>
        <v>1</v>
      </c>
      <c r="N7">
        <f>IF(VLOOKUP('BIFUbC-crude-oil'!$A7,'BIFUbC-crude-oil'!$A$1:$AQ$27,COLUMN('BIFUbC-crude-oil'!N$1),FALSE)=0,1,VLOOKUP('BIFUbC-crude-oil'!$A7,'Crude Oil'!$A$2:$AQ$28,COLUMN('Crude Oil'!N$2),FALSE)/VLOOKUP('BIFUbC-crude-oil'!$A7,'BIFUbC-crude-oil'!$A$1:$AQ$27,COLUMN('BIFUbC-crude-oil'!N$1),FALSE))</f>
        <v>1</v>
      </c>
      <c r="O7">
        <f>IF(VLOOKUP('BIFUbC-crude-oil'!$A7,'BIFUbC-crude-oil'!$A$1:$AQ$27,COLUMN('BIFUbC-crude-oil'!O$1),FALSE)=0,1,VLOOKUP('BIFUbC-crude-oil'!$A7,'Crude Oil'!$A$2:$AQ$28,COLUMN('Crude Oil'!O$2),FALSE)/VLOOKUP('BIFUbC-crude-oil'!$A7,'BIFUbC-crude-oil'!$A$1:$AQ$27,COLUMN('BIFUbC-crude-oil'!O$1),FALSE))</f>
        <v>1</v>
      </c>
      <c r="P7">
        <f>IF(VLOOKUP('BIFUbC-crude-oil'!$A7,'BIFUbC-crude-oil'!$A$1:$AQ$27,COLUMN('BIFUbC-crude-oil'!P$1),FALSE)=0,1,VLOOKUP('BIFUbC-crude-oil'!$A7,'Crude Oil'!$A$2:$AQ$28,COLUMN('Crude Oil'!P$2),FALSE)/VLOOKUP('BIFUbC-crude-oil'!$A7,'BIFUbC-crude-oil'!$A$1:$AQ$27,COLUMN('BIFUbC-crude-oil'!P$1),FALSE))</f>
        <v>1</v>
      </c>
      <c r="Q7">
        <f>IF(VLOOKUP('BIFUbC-crude-oil'!$A7,'BIFUbC-crude-oil'!$A$1:$AQ$27,COLUMN('BIFUbC-crude-oil'!Q$1),FALSE)=0,1,VLOOKUP('BIFUbC-crude-oil'!$A7,'Crude Oil'!$A$2:$AQ$28,COLUMN('Crude Oil'!Q$2),FALSE)/VLOOKUP('BIFUbC-crude-oil'!$A7,'BIFUbC-crude-oil'!$A$1:$AQ$27,COLUMN('BIFUbC-crude-oil'!Q$1),FALSE))</f>
        <v>1</v>
      </c>
      <c r="R7">
        <f>IF(VLOOKUP('BIFUbC-crude-oil'!$A7,'BIFUbC-crude-oil'!$A$1:$AQ$27,COLUMN('BIFUbC-crude-oil'!R$1),FALSE)=0,1,VLOOKUP('BIFUbC-crude-oil'!$A7,'Crude Oil'!$A$2:$AQ$28,COLUMN('Crude Oil'!R$2),FALSE)/VLOOKUP('BIFUbC-crude-oil'!$A7,'BIFUbC-crude-oil'!$A$1:$AQ$27,COLUMN('BIFUbC-crude-oil'!R$1),FALSE))</f>
        <v>1</v>
      </c>
      <c r="S7">
        <f>IF(VLOOKUP('BIFUbC-crude-oil'!$A7,'BIFUbC-crude-oil'!$A$1:$AQ$27,COLUMN('BIFUbC-crude-oil'!S$1),FALSE)=0,1,VLOOKUP('BIFUbC-crude-oil'!$A7,'Crude Oil'!$A$2:$AQ$28,COLUMN('Crude Oil'!S$2),FALSE)/VLOOKUP('BIFUbC-crude-oil'!$A7,'BIFUbC-crude-oil'!$A$1:$AQ$27,COLUMN('BIFUbC-crude-oil'!S$1),FALSE))</f>
        <v>1</v>
      </c>
      <c r="T7">
        <f>IF(VLOOKUP('BIFUbC-crude-oil'!$A7,'BIFUbC-crude-oil'!$A$1:$AQ$27,COLUMN('BIFUbC-crude-oil'!T$1),FALSE)=0,1,VLOOKUP('BIFUbC-crude-oil'!$A7,'Crude Oil'!$A$2:$AQ$28,COLUMN('Crude Oil'!T$2),FALSE)/VLOOKUP('BIFUbC-crude-oil'!$A7,'BIFUbC-crude-oil'!$A$1:$AQ$27,COLUMN('BIFUbC-crude-oil'!T$1),FALSE))</f>
        <v>1</v>
      </c>
      <c r="U7">
        <f>IF(VLOOKUP('BIFUbC-crude-oil'!$A7,'BIFUbC-crude-oil'!$A$1:$AQ$27,COLUMN('BIFUbC-crude-oil'!U$1),FALSE)=0,1,VLOOKUP('BIFUbC-crude-oil'!$A7,'Crude Oil'!$A$2:$AQ$28,COLUMN('Crude Oil'!U$2),FALSE)/VLOOKUP('BIFUbC-crude-oil'!$A7,'BIFUbC-crude-oil'!$A$1:$AQ$27,COLUMN('BIFUbC-crude-oil'!U$1),FALSE))</f>
        <v>1</v>
      </c>
      <c r="V7">
        <f>IF(VLOOKUP('BIFUbC-crude-oil'!$A7,'BIFUbC-crude-oil'!$A$1:$AQ$27,COLUMN('BIFUbC-crude-oil'!V$1),FALSE)=0,1,VLOOKUP('BIFUbC-crude-oil'!$A7,'Crude Oil'!$A$2:$AQ$28,COLUMN('Crude Oil'!V$2),FALSE)/VLOOKUP('BIFUbC-crude-oil'!$A7,'BIFUbC-crude-oil'!$A$1:$AQ$27,COLUMN('BIFUbC-crude-oil'!V$1),FALSE))</f>
        <v>1</v>
      </c>
      <c r="W7">
        <f>IF(VLOOKUP('BIFUbC-crude-oil'!$A7,'BIFUbC-crude-oil'!$A$1:$AQ$27,COLUMN('BIFUbC-crude-oil'!W$1),FALSE)=0,1,VLOOKUP('BIFUbC-crude-oil'!$A7,'Crude Oil'!$A$2:$AQ$28,COLUMN('Crude Oil'!W$2),FALSE)/VLOOKUP('BIFUbC-crude-oil'!$A7,'BIFUbC-crude-oil'!$A$1:$AQ$27,COLUMN('BIFUbC-crude-oil'!W$1),FALSE))</f>
        <v>1</v>
      </c>
      <c r="X7">
        <f>IF(VLOOKUP('BIFUbC-crude-oil'!$A7,'BIFUbC-crude-oil'!$A$1:$AQ$27,COLUMN('BIFUbC-crude-oil'!X$1),FALSE)=0,1,VLOOKUP('BIFUbC-crude-oil'!$A7,'Crude Oil'!$A$2:$AQ$28,COLUMN('Crude Oil'!X$2),FALSE)/VLOOKUP('BIFUbC-crude-oil'!$A7,'BIFUbC-crude-oil'!$A$1:$AQ$27,COLUMN('BIFUbC-crude-oil'!X$1),FALSE))</f>
        <v>1</v>
      </c>
      <c r="Y7">
        <f>IF(VLOOKUP('BIFUbC-crude-oil'!$A7,'BIFUbC-crude-oil'!$A$1:$AQ$27,COLUMN('BIFUbC-crude-oil'!Y$1),FALSE)=0,1,VLOOKUP('BIFUbC-crude-oil'!$A7,'Crude Oil'!$A$2:$AQ$28,COLUMN('Crude Oil'!Y$2),FALSE)/VLOOKUP('BIFUbC-crude-oil'!$A7,'BIFUbC-crude-oil'!$A$1:$AQ$27,COLUMN('BIFUbC-crude-oil'!Y$1),FALSE))</f>
        <v>1</v>
      </c>
      <c r="Z7">
        <f>IF(VLOOKUP('BIFUbC-crude-oil'!$A7,'BIFUbC-crude-oil'!$A$1:$AQ$27,COLUMN('BIFUbC-crude-oil'!Z$1),FALSE)=0,1,VLOOKUP('BIFUbC-crude-oil'!$A7,'Crude Oil'!$A$2:$AQ$28,COLUMN('Crude Oil'!Z$2),FALSE)/VLOOKUP('BIFUbC-crude-oil'!$A7,'BIFUbC-crude-oil'!$A$1:$AQ$27,COLUMN('BIFUbC-crude-oil'!Z$1),FALSE))</f>
        <v>1</v>
      </c>
      <c r="AA7">
        <f>IF(VLOOKUP('BIFUbC-crude-oil'!$A7,'BIFUbC-crude-oil'!$A$1:$AQ$27,COLUMN('BIFUbC-crude-oil'!AA$1),FALSE)=0,1,VLOOKUP('BIFUbC-crude-oil'!$A7,'Crude Oil'!$A$2:$AQ$28,COLUMN('Crude Oil'!AA$2),FALSE)/VLOOKUP('BIFUbC-crude-oil'!$A7,'BIFUbC-crude-oil'!$A$1:$AQ$27,COLUMN('BIFUbC-crude-oil'!AA$1),FALSE))</f>
        <v>1</v>
      </c>
      <c r="AB7">
        <f>IF(VLOOKUP('BIFUbC-crude-oil'!$A7,'BIFUbC-crude-oil'!$A$1:$AQ$27,COLUMN('BIFUbC-crude-oil'!AB$1),FALSE)=0,1,VLOOKUP('BIFUbC-crude-oil'!$A7,'Crude Oil'!$A$2:$AQ$28,COLUMN('Crude Oil'!AB$2),FALSE)/VLOOKUP('BIFUbC-crude-oil'!$A7,'BIFUbC-crude-oil'!$A$1:$AQ$27,COLUMN('BIFUbC-crude-oil'!AB$1),FALSE))</f>
        <v>1</v>
      </c>
      <c r="AC7">
        <f>IF(VLOOKUP('BIFUbC-crude-oil'!$A7,'BIFUbC-crude-oil'!$A$1:$AQ$27,COLUMN('BIFUbC-crude-oil'!AC$1),FALSE)=0,1,VLOOKUP('BIFUbC-crude-oil'!$A7,'Crude Oil'!$A$2:$AQ$28,COLUMN('Crude Oil'!AC$2),FALSE)/VLOOKUP('BIFUbC-crude-oil'!$A7,'BIFUbC-crude-oil'!$A$1:$AQ$27,COLUMN('BIFUbC-crude-oil'!AC$1),FALSE))</f>
        <v>1</v>
      </c>
      <c r="AD7">
        <f>IF(VLOOKUP('BIFUbC-crude-oil'!$A7,'BIFUbC-crude-oil'!$A$1:$AQ$27,COLUMN('BIFUbC-crude-oil'!AD$1),FALSE)=0,1,VLOOKUP('BIFUbC-crude-oil'!$A7,'Crude Oil'!$A$2:$AQ$28,COLUMN('Crude Oil'!AD$2),FALSE)/VLOOKUP('BIFUbC-crude-oil'!$A7,'BIFUbC-crude-oil'!$A$1:$AQ$27,COLUMN('BIFUbC-crude-oil'!AD$1),FALSE))</f>
        <v>1</v>
      </c>
      <c r="AE7">
        <f>IF(VLOOKUP('BIFUbC-crude-oil'!$A7,'BIFUbC-crude-oil'!$A$1:$AQ$27,COLUMN('BIFUbC-crude-oil'!AE$1),FALSE)=0,1,VLOOKUP('BIFUbC-crude-oil'!$A7,'Crude Oil'!$A$2:$AQ$28,COLUMN('Crude Oil'!AE$2),FALSE)/VLOOKUP('BIFUbC-crude-oil'!$A7,'BIFUbC-crude-oil'!$A$1:$AQ$27,COLUMN('BIFUbC-crude-oil'!AE$1),FALSE))</f>
        <v>1</v>
      </c>
      <c r="AF7">
        <f>IF(VLOOKUP('BIFUbC-crude-oil'!$A7,'BIFUbC-crude-oil'!$A$1:$AQ$27,COLUMN('BIFUbC-crude-oil'!AF$1),FALSE)=0,1,VLOOKUP('BIFUbC-crude-oil'!$A7,'Crude Oil'!$A$2:$AQ$28,COLUMN('Crude Oil'!AF$2),FALSE)/VLOOKUP('BIFUbC-crude-oil'!$A7,'BIFUbC-crude-oil'!$A$1:$AQ$27,COLUMN('BIFUbC-crude-oil'!AF$1),FALSE))</f>
        <v>1</v>
      </c>
      <c r="AG7">
        <f>IF(VLOOKUP('BIFUbC-crude-oil'!$A7,'BIFUbC-crude-oil'!$A$1:$AQ$27,COLUMN('BIFUbC-crude-oil'!AG$1),FALSE)=0,1,VLOOKUP('BIFUbC-crude-oil'!$A7,'Crude Oil'!$A$2:$AQ$28,COLUMN('Crude Oil'!AG$2),FALSE)/VLOOKUP('BIFUbC-crude-oil'!$A7,'BIFUbC-crude-oil'!$A$1:$AQ$27,COLUMN('BIFUbC-crude-oil'!AG$1),FALSE))</f>
        <v>1</v>
      </c>
      <c r="AH7">
        <f>IF(VLOOKUP('BIFUbC-crude-oil'!$A7,'BIFUbC-crude-oil'!$A$1:$AQ$27,COLUMN('BIFUbC-crude-oil'!AH$1),FALSE)=0,1,VLOOKUP('BIFUbC-crude-oil'!$A7,'Crude Oil'!$A$2:$AQ$28,COLUMN('Crude Oil'!AH$2),FALSE)/VLOOKUP('BIFUbC-crude-oil'!$A7,'BIFUbC-crude-oil'!$A$1:$AQ$27,COLUMN('BIFUbC-crude-oil'!AH$1),FALSE))</f>
        <v>1</v>
      </c>
      <c r="AI7">
        <f>IF(VLOOKUP('BIFUbC-crude-oil'!$A7,'BIFUbC-crude-oil'!$A$1:$AQ$27,COLUMN('BIFUbC-crude-oil'!AI$1),FALSE)=0,1,VLOOKUP('BIFUbC-crude-oil'!$A7,'Crude Oil'!$A$2:$AQ$28,COLUMN('Crude Oil'!AI$2),FALSE)/VLOOKUP('BIFUbC-crude-oil'!$A7,'BIFUbC-crude-oil'!$A$1:$AQ$27,COLUMN('BIFUbC-crude-oil'!AI$1),FALSE))</f>
        <v>1</v>
      </c>
      <c r="AJ7">
        <f>IF(VLOOKUP('BIFUbC-crude-oil'!$A7,'BIFUbC-crude-oil'!$A$1:$AQ$27,COLUMN('BIFUbC-crude-oil'!AJ$1),FALSE)=0,1,VLOOKUP('BIFUbC-crude-oil'!$A7,'Crude Oil'!$A$2:$AQ$28,COLUMN('Crude Oil'!AJ$2),FALSE)/VLOOKUP('BIFUbC-crude-oil'!$A7,'BIFUbC-crude-oil'!$A$1:$AQ$27,COLUMN('BIFUbC-crude-oil'!AJ$1),FALSE))</f>
        <v>1</v>
      </c>
      <c r="AK7">
        <f>IF(VLOOKUP('BIFUbC-crude-oil'!$A7,'BIFUbC-crude-oil'!$A$1:$AQ$27,COLUMN('BIFUbC-crude-oil'!AK$1),FALSE)=0,1,VLOOKUP('BIFUbC-crude-oil'!$A7,'Crude Oil'!$A$2:$AQ$28,COLUMN('Crude Oil'!AK$2),FALSE)/VLOOKUP('BIFUbC-crude-oil'!$A7,'BIFUbC-crude-oil'!$A$1:$AQ$27,COLUMN('BIFUbC-crude-oil'!AK$1),FALSE))</f>
        <v>1</v>
      </c>
      <c r="AL7">
        <f>IF(VLOOKUP('BIFUbC-crude-oil'!$A7,'BIFUbC-crude-oil'!$A$1:$AQ$27,COLUMN('BIFUbC-crude-oil'!AL$1),FALSE)=0,1,VLOOKUP('BIFUbC-crude-oil'!$A7,'Crude Oil'!$A$2:$AQ$28,COLUMN('Crude Oil'!AL$2),FALSE)/VLOOKUP('BIFUbC-crude-oil'!$A7,'BIFUbC-crude-oil'!$A$1:$AQ$27,COLUMN('BIFUbC-crude-oil'!AL$1),FALSE))</f>
        <v>1</v>
      </c>
      <c r="AM7">
        <f>IF(VLOOKUP('BIFUbC-crude-oil'!$A7,'BIFUbC-crude-oil'!$A$1:$AQ$27,COLUMN('BIFUbC-crude-oil'!AM$1),FALSE)=0,1,VLOOKUP('BIFUbC-crude-oil'!$A7,'Crude Oil'!$A$2:$AQ$28,COLUMN('Crude Oil'!AM$2),FALSE)/VLOOKUP('BIFUbC-crude-oil'!$A7,'BIFUbC-crude-oil'!$A$1:$AQ$27,COLUMN('BIFUbC-crude-oil'!AM$1),FALSE))</f>
        <v>1</v>
      </c>
      <c r="AN7">
        <f>IF(VLOOKUP('BIFUbC-crude-oil'!$A7,'BIFUbC-crude-oil'!$A$1:$AQ$27,COLUMN('BIFUbC-crude-oil'!AN$1),FALSE)=0,1,VLOOKUP('BIFUbC-crude-oil'!$A7,'Crude Oil'!$A$2:$AQ$28,COLUMN('Crude Oil'!AN$2),FALSE)/VLOOKUP('BIFUbC-crude-oil'!$A7,'BIFUbC-crude-oil'!$A$1:$AQ$27,COLUMN('BIFUbC-crude-oil'!AN$1),FALSE))</f>
        <v>1</v>
      </c>
      <c r="AO7">
        <f>IF(VLOOKUP('BIFUbC-crude-oil'!$A7,'BIFUbC-crude-oil'!$A$1:$AQ$27,COLUMN('BIFUbC-crude-oil'!AO$1),FALSE)=0,1,VLOOKUP('BIFUbC-crude-oil'!$A7,'Crude Oil'!$A$2:$AQ$28,COLUMN('Crude Oil'!AO$2),FALSE)/VLOOKUP('BIFUbC-crude-oil'!$A7,'BIFUbC-crude-oil'!$A$1:$AQ$27,COLUMN('BIFUbC-crude-oil'!AO$1),FALSE))</f>
        <v>1</v>
      </c>
      <c r="AP7">
        <f>IF(VLOOKUP('BIFUbC-crude-oil'!$A7,'BIFUbC-crude-oil'!$A$1:$AQ$27,COLUMN('BIFUbC-crude-oil'!AP$1),FALSE)=0,1,VLOOKUP('BIFUbC-crude-oil'!$A7,'Crude Oil'!$A$2:$AQ$28,COLUMN('Crude Oil'!AP$2),FALSE)/VLOOKUP('BIFUbC-crude-oil'!$A7,'BIFUbC-crude-oil'!$A$1:$AQ$27,COLUMN('BIFUbC-crude-oil'!AP$1),FALSE))</f>
        <v>1</v>
      </c>
      <c r="AQ7">
        <f>IF(VLOOKUP('BIFUbC-crude-oil'!$A7,'BIFUbC-crude-oil'!$A$1:$AQ$27,COLUMN('BIFUbC-crude-oil'!AQ$1),FALSE)=0,1,VLOOKUP('BIFUbC-crude-oil'!$A7,'Crude Oil'!$A$2:$AQ$28,COLUMN('Crude Oil'!AQ$2),FALSE)/VLOOKUP('BIFUbC-crude-oil'!$A7,'BIFUbC-crude-oil'!$A$1:$AQ$27,COLUMN('BIFUbC-crude-oil'!AQ$1),FALSE))</f>
        <v>1</v>
      </c>
    </row>
    <row r="8" spans="1:43">
      <c r="A8" s="37" t="s">
        <v>622</v>
      </c>
      <c r="B8">
        <f>IF(VLOOKUP('BIFUbC-crude-oil'!$A8,'BIFUbC-crude-oil'!$A$1:$AQ$27,COLUMN('BIFUbC-crude-oil'!B$1),FALSE)=0,1,VLOOKUP('BIFUbC-crude-oil'!$A8,'Crude Oil'!$A$2:$AQ$28,COLUMN('Crude Oil'!B$2),FALSE)/VLOOKUP('BIFUbC-crude-oil'!$A8,'BIFUbC-crude-oil'!$A$1:$AQ$27,COLUMN('BIFUbC-crude-oil'!B$1),FALSE))</f>
        <v>1</v>
      </c>
      <c r="C8">
        <f>IF(VLOOKUP('BIFUbC-crude-oil'!$A8,'BIFUbC-crude-oil'!$A$1:$AQ$27,COLUMN('BIFUbC-crude-oil'!C$1),FALSE)=0,1,VLOOKUP('BIFUbC-crude-oil'!$A8,'Crude Oil'!$A$2:$AQ$28,COLUMN('Crude Oil'!C$2),FALSE)/VLOOKUP('BIFUbC-crude-oil'!$A8,'BIFUbC-crude-oil'!$A$1:$AQ$27,COLUMN('BIFUbC-crude-oil'!C$1),FALSE))</f>
        <v>1</v>
      </c>
      <c r="D8">
        <f>IF(VLOOKUP('BIFUbC-crude-oil'!$A8,'BIFUbC-crude-oil'!$A$1:$AQ$27,COLUMN('BIFUbC-crude-oil'!D$1),FALSE)=0,1,VLOOKUP('BIFUbC-crude-oil'!$A8,'Crude Oil'!$A$2:$AQ$28,COLUMN('Crude Oil'!D$2),FALSE)/VLOOKUP('BIFUbC-crude-oil'!$A8,'BIFUbC-crude-oil'!$A$1:$AQ$27,COLUMN('BIFUbC-crude-oil'!D$1),FALSE))</f>
        <v>1</v>
      </c>
      <c r="E8">
        <f>IF(VLOOKUP('BIFUbC-crude-oil'!$A8,'BIFUbC-crude-oil'!$A$1:$AQ$27,COLUMN('BIFUbC-crude-oil'!E$1),FALSE)=0,1,VLOOKUP('BIFUbC-crude-oil'!$A8,'Crude Oil'!$A$2:$AQ$28,COLUMN('Crude Oil'!E$2),FALSE)/VLOOKUP('BIFUbC-crude-oil'!$A8,'BIFUbC-crude-oil'!$A$1:$AQ$27,COLUMN('BIFUbC-crude-oil'!E$1),FALSE))</f>
        <v>1</v>
      </c>
      <c r="F8">
        <f>IF(VLOOKUP('BIFUbC-crude-oil'!$A8,'BIFUbC-crude-oil'!$A$1:$AQ$27,COLUMN('BIFUbC-crude-oil'!F$1),FALSE)=0,1,VLOOKUP('BIFUbC-crude-oil'!$A8,'Crude Oil'!$A$2:$AQ$28,COLUMN('Crude Oil'!F$2),FALSE)/VLOOKUP('BIFUbC-crude-oil'!$A8,'BIFUbC-crude-oil'!$A$1:$AQ$27,COLUMN('BIFUbC-crude-oil'!F$1),FALSE))</f>
        <v>1</v>
      </c>
      <c r="G8">
        <f>IF(VLOOKUP('BIFUbC-crude-oil'!$A8,'BIFUbC-crude-oil'!$A$1:$AQ$27,COLUMN('BIFUbC-crude-oil'!G$1),FALSE)=0,1,VLOOKUP('BIFUbC-crude-oil'!$A8,'Crude Oil'!$A$2:$AQ$28,COLUMN('Crude Oil'!G$2),FALSE)/VLOOKUP('BIFUbC-crude-oil'!$A8,'BIFUbC-crude-oil'!$A$1:$AQ$27,COLUMN('BIFUbC-crude-oil'!G$1),FALSE))</f>
        <v>1</v>
      </c>
      <c r="H8">
        <f>IF(VLOOKUP('BIFUbC-crude-oil'!$A8,'BIFUbC-crude-oil'!$A$1:$AQ$27,COLUMN('BIFUbC-crude-oil'!H$1),FALSE)=0,1,VLOOKUP('BIFUbC-crude-oil'!$A8,'Crude Oil'!$A$2:$AQ$28,COLUMN('Crude Oil'!H$2),FALSE)/VLOOKUP('BIFUbC-crude-oil'!$A8,'BIFUbC-crude-oil'!$A$1:$AQ$27,COLUMN('BIFUbC-crude-oil'!H$1),FALSE))</f>
        <v>1</v>
      </c>
      <c r="I8">
        <f>IF(VLOOKUP('BIFUbC-crude-oil'!$A8,'BIFUbC-crude-oil'!$A$1:$AQ$27,COLUMN('BIFUbC-crude-oil'!I$1),FALSE)=0,1,VLOOKUP('BIFUbC-crude-oil'!$A8,'Crude Oil'!$A$2:$AQ$28,COLUMN('Crude Oil'!I$2),FALSE)/VLOOKUP('BIFUbC-crude-oil'!$A8,'BIFUbC-crude-oil'!$A$1:$AQ$27,COLUMN('BIFUbC-crude-oil'!I$1),FALSE))</f>
        <v>1</v>
      </c>
      <c r="J8">
        <f>IF(VLOOKUP('BIFUbC-crude-oil'!$A8,'BIFUbC-crude-oil'!$A$1:$AQ$27,COLUMN('BIFUbC-crude-oil'!J$1),FALSE)=0,1,VLOOKUP('BIFUbC-crude-oil'!$A8,'Crude Oil'!$A$2:$AQ$28,COLUMN('Crude Oil'!J$2),FALSE)/VLOOKUP('BIFUbC-crude-oil'!$A8,'BIFUbC-crude-oil'!$A$1:$AQ$27,COLUMN('BIFUbC-crude-oil'!J$1),FALSE))</f>
        <v>1</v>
      </c>
      <c r="K8">
        <f>IF(VLOOKUP('BIFUbC-crude-oil'!$A8,'BIFUbC-crude-oil'!$A$1:$AQ$27,COLUMN('BIFUbC-crude-oil'!K$1),FALSE)=0,1,VLOOKUP('BIFUbC-crude-oil'!$A8,'Crude Oil'!$A$2:$AQ$28,COLUMN('Crude Oil'!K$2),FALSE)/VLOOKUP('BIFUbC-crude-oil'!$A8,'BIFUbC-crude-oil'!$A$1:$AQ$27,COLUMN('BIFUbC-crude-oil'!K$1),FALSE))</f>
        <v>1</v>
      </c>
      <c r="L8">
        <f>IF(VLOOKUP('BIFUbC-crude-oil'!$A8,'BIFUbC-crude-oil'!$A$1:$AQ$27,COLUMN('BIFUbC-crude-oil'!L$1),FALSE)=0,1,VLOOKUP('BIFUbC-crude-oil'!$A8,'Crude Oil'!$A$2:$AQ$28,COLUMN('Crude Oil'!L$2),FALSE)/VLOOKUP('BIFUbC-crude-oil'!$A8,'BIFUbC-crude-oil'!$A$1:$AQ$27,COLUMN('BIFUbC-crude-oil'!L$1),FALSE))</f>
        <v>1</v>
      </c>
      <c r="M8">
        <f>IF(VLOOKUP('BIFUbC-crude-oil'!$A8,'BIFUbC-crude-oil'!$A$1:$AQ$27,COLUMN('BIFUbC-crude-oil'!M$1),FALSE)=0,1,VLOOKUP('BIFUbC-crude-oil'!$A8,'Crude Oil'!$A$2:$AQ$28,COLUMN('Crude Oil'!M$2),FALSE)/VLOOKUP('BIFUbC-crude-oil'!$A8,'BIFUbC-crude-oil'!$A$1:$AQ$27,COLUMN('BIFUbC-crude-oil'!M$1),FALSE))</f>
        <v>1</v>
      </c>
      <c r="N8">
        <f>IF(VLOOKUP('BIFUbC-crude-oil'!$A8,'BIFUbC-crude-oil'!$A$1:$AQ$27,COLUMN('BIFUbC-crude-oil'!N$1),FALSE)=0,1,VLOOKUP('BIFUbC-crude-oil'!$A8,'Crude Oil'!$A$2:$AQ$28,COLUMN('Crude Oil'!N$2),FALSE)/VLOOKUP('BIFUbC-crude-oil'!$A8,'BIFUbC-crude-oil'!$A$1:$AQ$27,COLUMN('BIFUbC-crude-oil'!N$1),FALSE))</f>
        <v>1</v>
      </c>
      <c r="O8">
        <f>IF(VLOOKUP('BIFUbC-crude-oil'!$A8,'BIFUbC-crude-oil'!$A$1:$AQ$27,COLUMN('BIFUbC-crude-oil'!O$1),FALSE)=0,1,VLOOKUP('BIFUbC-crude-oil'!$A8,'Crude Oil'!$A$2:$AQ$28,COLUMN('Crude Oil'!O$2),FALSE)/VLOOKUP('BIFUbC-crude-oil'!$A8,'BIFUbC-crude-oil'!$A$1:$AQ$27,COLUMN('BIFUbC-crude-oil'!O$1),FALSE))</f>
        <v>1</v>
      </c>
      <c r="P8">
        <f>IF(VLOOKUP('BIFUbC-crude-oil'!$A8,'BIFUbC-crude-oil'!$A$1:$AQ$27,COLUMN('BIFUbC-crude-oil'!P$1),FALSE)=0,1,VLOOKUP('BIFUbC-crude-oil'!$A8,'Crude Oil'!$A$2:$AQ$28,COLUMN('Crude Oil'!P$2),FALSE)/VLOOKUP('BIFUbC-crude-oil'!$A8,'BIFUbC-crude-oil'!$A$1:$AQ$27,COLUMN('BIFUbC-crude-oil'!P$1),FALSE))</f>
        <v>1</v>
      </c>
      <c r="Q8">
        <f>IF(VLOOKUP('BIFUbC-crude-oil'!$A8,'BIFUbC-crude-oil'!$A$1:$AQ$27,COLUMN('BIFUbC-crude-oil'!Q$1),FALSE)=0,1,VLOOKUP('BIFUbC-crude-oil'!$A8,'Crude Oil'!$A$2:$AQ$28,COLUMN('Crude Oil'!Q$2),FALSE)/VLOOKUP('BIFUbC-crude-oil'!$A8,'BIFUbC-crude-oil'!$A$1:$AQ$27,COLUMN('BIFUbC-crude-oil'!Q$1),FALSE))</f>
        <v>1</v>
      </c>
      <c r="R8">
        <f>IF(VLOOKUP('BIFUbC-crude-oil'!$A8,'BIFUbC-crude-oil'!$A$1:$AQ$27,COLUMN('BIFUbC-crude-oil'!R$1),FALSE)=0,1,VLOOKUP('BIFUbC-crude-oil'!$A8,'Crude Oil'!$A$2:$AQ$28,COLUMN('Crude Oil'!R$2),FALSE)/VLOOKUP('BIFUbC-crude-oil'!$A8,'BIFUbC-crude-oil'!$A$1:$AQ$27,COLUMN('BIFUbC-crude-oil'!R$1),FALSE))</f>
        <v>1</v>
      </c>
      <c r="S8">
        <f>IF(VLOOKUP('BIFUbC-crude-oil'!$A8,'BIFUbC-crude-oil'!$A$1:$AQ$27,COLUMN('BIFUbC-crude-oil'!S$1),FALSE)=0,1,VLOOKUP('BIFUbC-crude-oil'!$A8,'Crude Oil'!$A$2:$AQ$28,COLUMN('Crude Oil'!S$2),FALSE)/VLOOKUP('BIFUbC-crude-oil'!$A8,'BIFUbC-crude-oil'!$A$1:$AQ$27,COLUMN('BIFUbC-crude-oil'!S$1),FALSE))</f>
        <v>1</v>
      </c>
      <c r="T8">
        <f>IF(VLOOKUP('BIFUbC-crude-oil'!$A8,'BIFUbC-crude-oil'!$A$1:$AQ$27,COLUMN('BIFUbC-crude-oil'!T$1),FALSE)=0,1,VLOOKUP('BIFUbC-crude-oil'!$A8,'Crude Oil'!$A$2:$AQ$28,COLUMN('Crude Oil'!T$2),FALSE)/VLOOKUP('BIFUbC-crude-oil'!$A8,'BIFUbC-crude-oil'!$A$1:$AQ$27,COLUMN('BIFUbC-crude-oil'!T$1),FALSE))</f>
        <v>1</v>
      </c>
      <c r="U8">
        <f>IF(VLOOKUP('BIFUbC-crude-oil'!$A8,'BIFUbC-crude-oil'!$A$1:$AQ$27,COLUMN('BIFUbC-crude-oil'!U$1),FALSE)=0,1,VLOOKUP('BIFUbC-crude-oil'!$A8,'Crude Oil'!$A$2:$AQ$28,COLUMN('Crude Oil'!U$2),FALSE)/VLOOKUP('BIFUbC-crude-oil'!$A8,'BIFUbC-crude-oil'!$A$1:$AQ$27,COLUMN('BIFUbC-crude-oil'!U$1),FALSE))</f>
        <v>1</v>
      </c>
      <c r="V8">
        <f>IF(VLOOKUP('BIFUbC-crude-oil'!$A8,'BIFUbC-crude-oil'!$A$1:$AQ$27,COLUMN('BIFUbC-crude-oil'!V$1),FALSE)=0,1,VLOOKUP('BIFUbC-crude-oil'!$A8,'Crude Oil'!$A$2:$AQ$28,COLUMN('Crude Oil'!V$2),FALSE)/VLOOKUP('BIFUbC-crude-oil'!$A8,'BIFUbC-crude-oil'!$A$1:$AQ$27,COLUMN('BIFUbC-crude-oil'!V$1),FALSE))</f>
        <v>1</v>
      </c>
      <c r="W8">
        <f>IF(VLOOKUP('BIFUbC-crude-oil'!$A8,'BIFUbC-crude-oil'!$A$1:$AQ$27,COLUMN('BIFUbC-crude-oil'!W$1),FALSE)=0,1,VLOOKUP('BIFUbC-crude-oil'!$A8,'Crude Oil'!$A$2:$AQ$28,COLUMN('Crude Oil'!W$2),FALSE)/VLOOKUP('BIFUbC-crude-oil'!$A8,'BIFUbC-crude-oil'!$A$1:$AQ$27,COLUMN('BIFUbC-crude-oil'!W$1),FALSE))</f>
        <v>1</v>
      </c>
      <c r="X8">
        <f>IF(VLOOKUP('BIFUbC-crude-oil'!$A8,'BIFUbC-crude-oil'!$A$1:$AQ$27,COLUMN('BIFUbC-crude-oil'!X$1),FALSE)=0,1,VLOOKUP('BIFUbC-crude-oil'!$A8,'Crude Oil'!$A$2:$AQ$28,COLUMN('Crude Oil'!X$2),FALSE)/VLOOKUP('BIFUbC-crude-oil'!$A8,'BIFUbC-crude-oil'!$A$1:$AQ$27,COLUMN('BIFUbC-crude-oil'!X$1),FALSE))</f>
        <v>1</v>
      </c>
      <c r="Y8">
        <f>IF(VLOOKUP('BIFUbC-crude-oil'!$A8,'BIFUbC-crude-oil'!$A$1:$AQ$27,COLUMN('BIFUbC-crude-oil'!Y$1),FALSE)=0,1,VLOOKUP('BIFUbC-crude-oil'!$A8,'Crude Oil'!$A$2:$AQ$28,COLUMN('Crude Oil'!Y$2),FALSE)/VLOOKUP('BIFUbC-crude-oil'!$A8,'BIFUbC-crude-oil'!$A$1:$AQ$27,COLUMN('BIFUbC-crude-oil'!Y$1),FALSE))</f>
        <v>1</v>
      </c>
      <c r="Z8">
        <f>IF(VLOOKUP('BIFUbC-crude-oil'!$A8,'BIFUbC-crude-oil'!$A$1:$AQ$27,COLUMN('BIFUbC-crude-oil'!Z$1),FALSE)=0,1,VLOOKUP('BIFUbC-crude-oil'!$A8,'Crude Oil'!$A$2:$AQ$28,COLUMN('Crude Oil'!Z$2),FALSE)/VLOOKUP('BIFUbC-crude-oil'!$A8,'BIFUbC-crude-oil'!$A$1:$AQ$27,COLUMN('BIFUbC-crude-oil'!Z$1),FALSE))</f>
        <v>1</v>
      </c>
      <c r="AA8">
        <f>IF(VLOOKUP('BIFUbC-crude-oil'!$A8,'BIFUbC-crude-oil'!$A$1:$AQ$27,COLUMN('BIFUbC-crude-oil'!AA$1),FALSE)=0,1,VLOOKUP('BIFUbC-crude-oil'!$A8,'Crude Oil'!$A$2:$AQ$28,COLUMN('Crude Oil'!AA$2),FALSE)/VLOOKUP('BIFUbC-crude-oil'!$A8,'BIFUbC-crude-oil'!$A$1:$AQ$27,COLUMN('BIFUbC-crude-oil'!AA$1),FALSE))</f>
        <v>1</v>
      </c>
      <c r="AB8">
        <f>IF(VLOOKUP('BIFUbC-crude-oil'!$A8,'BIFUbC-crude-oil'!$A$1:$AQ$27,COLUMN('BIFUbC-crude-oil'!AB$1),FALSE)=0,1,VLOOKUP('BIFUbC-crude-oil'!$A8,'Crude Oil'!$A$2:$AQ$28,COLUMN('Crude Oil'!AB$2),FALSE)/VLOOKUP('BIFUbC-crude-oil'!$A8,'BIFUbC-crude-oil'!$A$1:$AQ$27,COLUMN('BIFUbC-crude-oil'!AB$1),FALSE))</f>
        <v>1</v>
      </c>
      <c r="AC8">
        <f>IF(VLOOKUP('BIFUbC-crude-oil'!$A8,'BIFUbC-crude-oil'!$A$1:$AQ$27,COLUMN('BIFUbC-crude-oil'!AC$1),FALSE)=0,1,VLOOKUP('BIFUbC-crude-oil'!$A8,'Crude Oil'!$A$2:$AQ$28,COLUMN('Crude Oil'!AC$2),FALSE)/VLOOKUP('BIFUbC-crude-oil'!$A8,'BIFUbC-crude-oil'!$A$1:$AQ$27,COLUMN('BIFUbC-crude-oil'!AC$1),FALSE))</f>
        <v>1</v>
      </c>
      <c r="AD8">
        <f>IF(VLOOKUP('BIFUbC-crude-oil'!$A8,'BIFUbC-crude-oil'!$A$1:$AQ$27,COLUMN('BIFUbC-crude-oil'!AD$1),FALSE)=0,1,VLOOKUP('BIFUbC-crude-oil'!$A8,'Crude Oil'!$A$2:$AQ$28,COLUMN('Crude Oil'!AD$2),FALSE)/VLOOKUP('BIFUbC-crude-oil'!$A8,'BIFUbC-crude-oil'!$A$1:$AQ$27,COLUMN('BIFUbC-crude-oil'!AD$1),FALSE))</f>
        <v>1</v>
      </c>
      <c r="AE8">
        <f>IF(VLOOKUP('BIFUbC-crude-oil'!$A8,'BIFUbC-crude-oil'!$A$1:$AQ$27,COLUMN('BIFUbC-crude-oil'!AE$1),FALSE)=0,1,VLOOKUP('BIFUbC-crude-oil'!$A8,'Crude Oil'!$A$2:$AQ$28,COLUMN('Crude Oil'!AE$2),FALSE)/VLOOKUP('BIFUbC-crude-oil'!$A8,'BIFUbC-crude-oil'!$A$1:$AQ$27,COLUMN('BIFUbC-crude-oil'!AE$1),FALSE))</f>
        <v>1</v>
      </c>
      <c r="AF8">
        <f>IF(VLOOKUP('BIFUbC-crude-oil'!$A8,'BIFUbC-crude-oil'!$A$1:$AQ$27,COLUMN('BIFUbC-crude-oil'!AF$1),FALSE)=0,1,VLOOKUP('BIFUbC-crude-oil'!$A8,'Crude Oil'!$A$2:$AQ$28,COLUMN('Crude Oil'!AF$2),FALSE)/VLOOKUP('BIFUbC-crude-oil'!$A8,'BIFUbC-crude-oil'!$A$1:$AQ$27,COLUMN('BIFUbC-crude-oil'!AF$1),FALSE))</f>
        <v>1</v>
      </c>
      <c r="AG8">
        <f>IF(VLOOKUP('BIFUbC-crude-oil'!$A8,'BIFUbC-crude-oil'!$A$1:$AQ$27,COLUMN('BIFUbC-crude-oil'!AG$1),FALSE)=0,1,VLOOKUP('BIFUbC-crude-oil'!$A8,'Crude Oil'!$A$2:$AQ$28,COLUMN('Crude Oil'!AG$2),FALSE)/VLOOKUP('BIFUbC-crude-oil'!$A8,'BIFUbC-crude-oil'!$A$1:$AQ$27,COLUMN('BIFUbC-crude-oil'!AG$1),FALSE))</f>
        <v>1</v>
      </c>
      <c r="AH8">
        <f>IF(VLOOKUP('BIFUbC-crude-oil'!$A8,'BIFUbC-crude-oil'!$A$1:$AQ$27,COLUMN('BIFUbC-crude-oil'!AH$1),FALSE)=0,1,VLOOKUP('BIFUbC-crude-oil'!$A8,'Crude Oil'!$A$2:$AQ$28,COLUMN('Crude Oil'!AH$2),FALSE)/VLOOKUP('BIFUbC-crude-oil'!$A8,'BIFUbC-crude-oil'!$A$1:$AQ$27,COLUMN('BIFUbC-crude-oil'!AH$1),FALSE))</f>
        <v>1</v>
      </c>
      <c r="AI8">
        <f>IF(VLOOKUP('BIFUbC-crude-oil'!$A8,'BIFUbC-crude-oil'!$A$1:$AQ$27,COLUMN('BIFUbC-crude-oil'!AI$1),FALSE)=0,1,VLOOKUP('BIFUbC-crude-oil'!$A8,'Crude Oil'!$A$2:$AQ$28,COLUMN('Crude Oil'!AI$2),FALSE)/VLOOKUP('BIFUbC-crude-oil'!$A8,'BIFUbC-crude-oil'!$A$1:$AQ$27,COLUMN('BIFUbC-crude-oil'!AI$1),FALSE))</f>
        <v>1</v>
      </c>
      <c r="AJ8">
        <f>IF(VLOOKUP('BIFUbC-crude-oil'!$A8,'BIFUbC-crude-oil'!$A$1:$AQ$27,COLUMN('BIFUbC-crude-oil'!AJ$1),FALSE)=0,1,VLOOKUP('BIFUbC-crude-oil'!$A8,'Crude Oil'!$A$2:$AQ$28,COLUMN('Crude Oil'!AJ$2),FALSE)/VLOOKUP('BIFUbC-crude-oil'!$A8,'BIFUbC-crude-oil'!$A$1:$AQ$27,COLUMN('BIFUbC-crude-oil'!AJ$1),FALSE))</f>
        <v>1</v>
      </c>
      <c r="AK8">
        <f>IF(VLOOKUP('BIFUbC-crude-oil'!$A8,'BIFUbC-crude-oil'!$A$1:$AQ$27,COLUMN('BIFUbC-crude-oil'!AK$1),FALSE)=0,1,VLOOKUP('BIFUbC-crude-oil'!$A8,'Crude Oil'!$A$2:$AQ$28,COLUMN('Crude Oil'!AK$2),FALSE)/VLOOKUP('BIFUbC-crude-oil'!$A8,'BIFUbC-crude-oil'!$A$1:$AQ$27,COLUMN('BIFUbC-crude-oil'!AK$1),FALSE))</f>
        <v>1</v>
      </c>
      <c r="AL8">
        <f>IF(VLOOKUP('BIFUbC-crude-oil'!$A8,'BIFUbC-crude-oil'!$A$1:$AQ$27,COLUMN('BIFUbC-crude-oil'!AL$1),FALSE)=0,1,VLOOKUP('BIFUbC-crude-oil'!$A8,'Crude Oil'!$A$2:$AQ$28,COLUMN('Crude Oil'!AL$2),FALSE)/VLOOKUP('BIFUbC-crude-oil'!$A8,'BIFUbC-crude-oil'!$A$1:$AQ$27,COLUMN('BIFUbC-crude-oil'!AL$1),FALSE))</f>
        <v>1</v>
      </c>
      <c r="AM8">
        <f>IF(VLOOKUP('BIFUbC-crude-oil'!$A8,'BIFUbC-crude-oil'!$A$1:$AQ$27,COLUMN('BIFUbC-crude-oil'!AM$1),FALSE)=0,1,VLOOKUP('BIFUbC-crude-oil'!$A8,'Crude Oil'!$A$2:$AQ$28,COLUMN('Crude Oil'!AM$2),FALSE)/VLOOKUP('BIFUbC-crude-oil'!$A8,'BIFUbC-crude-oil'!$A$1:$AQ$27,COLUMN('BIFUbC-crude-oil'!AM$1),FALSE))</f>
        <v>1</v>
      </c>
      <c r="AN8">
        <f>IF(VLOOKUP('BIFUbC-crude-oil'!$A8,'BIFUbC-crude-oil'!$A$1:$AQ$27,COLUMN('BIFUbC-crude-oil'!AN$1),FALSE)=0,1,VLOOKUP('BIFUbC-crude-oil'!$A8,'Crude Oil'!$A$2:$AQ$28,COLUMN('Crude Oil'!AN$2),FALSE)/VLOOKUP('BIFUbC-crude-oil'!$A8,'BIFUbC-crude-oil'!$A$1:$AQ$27,COLUMN('BIFUbC-crude-oil'!AN$1),FALSE))</f>
        <v>1</v>
      </c>
      <c r="AO8">
        <f>IF(VLOOKUP('BIFUbC-crude-oil'!$A8,'BIFUbC-crude-oil'!$A$1:$AQ$27,COLUMN('BIFUbC-crude-oil'!AO$1),FALSE)=0,1,VLOOKUP('BIFUbC-crude-oil'!$A8,'Crude Oil'!$A$2:$AQ$28,COLUMN('Crude Oil'!AO$2),FALSE)/VLOOKUP('BIFUbC-crude-oil'!$A8,'BIFUbC-crude-oil'!$A$1:$AQ$27,COLUMN('BIFUbC-crude-oil'!AO$1),FALSE))</f>
        <v>1</v>
      </c>
      <c r="AP8">
        <f>IF(VLOOKUP('BIFUbC-crude-oil'!$A8,'BIFUbC-crude-oil'!$A$1:$AQ$27,COLUMN('BIFUbC-crude-oil'!AP$1),FALSE)=0,1,VLOOKUP('BIFUbC-crude-oil'!$A8,'Crude Oil'!$A$2:$AQ$28,COLUMN('Crude Oil'!AP$2),FALSE)/VLOOKUP('BIFUbC-crude-oil'!$A8,'BIFUbC-crude-oil'!$A$1:$AQ$27,COLUMN('BIFUbC-crude-oil'!AP$1),FALSE))</f>
        <v>1</v>
      </c>
      <c r="AQ8">
        <f>IF(VLOOKUP('BIFUbC-crude-oil'!$A8,'BIFUbC-crude-oil'!$A$1:$AQ$27,COLUMN('BIFUbC-crude-oil'!AQ$1),FALSE)=0,1,VLOOKUP('BIFUbC-crude-oil'!$A8,'Crude Oil'!$A$2:$AQ$28,COLUMN('Crude Oil'!AQ$2),FALSE)/VLOOKUP('BIFUbC-crude-oil'!$A8,'BIFUbC-crude-oil'!$A$1:$AQ$27,COLUMN('BIFUbC-crude-oil'!AQ$1),FALSE))</f>
        <v>1</v>
      </c>
    </row>
    <row r="9" spans="1:43">
      <c r="A9" s="37" t="s">
        <v>623</v>
      </c>
      <c r="B9">
        <f>IF(VLOOKUP('BIFUbC-crude-oil'!$A9,'BIFUbC-crude-oil'!$A$1:$AQ$27,COLUMN('BIFUbC-crude-oil'!B$1),FALSE)=0,1,VLOOKUP('BIFUbC-crude-oil'!$A9,'Crude Oil'!$A$2:$AQ$28,COLUMN('Crude Oil'!B$2),FALSE)/VLOOKUP('BIFUbC-crude-oil'!$A9,'BIFUbC-crude-oil'!$A$1:$AQ$27,COLUMN('BIFUbC-crude-oil'!B$1),FALSE))</f>
        <v>1</v>
      </c>
      <c r="C9">
        <f>IF(VLOOKUP('BIFUbC-crude-oil'!$A9,'BIFUbC-crude-oil'!$A$1:$AQ$27,COLUMN('BIFUbC-crude-oil'!C$1),FALSE)=0,1,VLOOKUP('BIFUbC-crude-oil'!$A9,'Crude Oil'!$A$2:$AQ$28,COLUMN('Crude Oil'!C$2),FALSE)/VLOOKUP('BIFUbC-crude-oil'!$A9,'BIFUbC-crude-oil'!$A$1:$AQ$27,COLUMN('BIFUbC-crude-oil'!C$1),FALSE))</f>
        <v>1</v>
      </c>
      <c r="D9">
        <f>IF(VLOOKUP('BIFUbC-crude-oil'!$A9,'BIFUbC-crude-oil'!$A$1:$AQ$27,COLUMN('BIFUbC-crude-oil'!D$1),FALSE)=0,1,VLOOKUP('BIFUbC-crude-oil'!$A9,'Crude Oil'!$A$2:$AQ$28,COLUMN('Crude Oil'!D$2),FALSE)/VLOOKUP('BIFUbC-crude-oil'!$A9,'BIFUbC-crude-oil'!$A$1:$AQ$27,COLUMN('BIFUbC-crude-oil'!D$1),FALSE))</f>
        <v>1</v>
      </c>
      <c r="E9">
        <f>IF(VLOOKUP('BIFUbC-crude-oil'!$A9,'BIFUbC-crude-oil'!$A$1:$AQ$27,COLUMN('BIFUbC-crude-oil'!E$1),FALSE)=0,1,VLOOKUP('BIFUbC-crude-oil'!$A9,'Crude Oil'!$A$2:$AQ$28,COLUMN('Crude Oil'!E$2),FALSE)/VLOOKUP('BIFUbC-crude-oil'!$A9,'BIFUbC-crude-oil'!$A$1:$AQ$27,COLUMN('BIFUbC-crude-oil'!E$1),FALSE))</f>
        <v>1</v>
      </c>
      <c r="F9">
        <f>IF(VLOOKUP('BIFUbC-crude-oil'!$A9,'BIFUbC-crude-oil'!$A$1:$AQ$27,COLUMN('BIFUbC-crude-oil'!F$1),FALSE)=0,1,VLOOKUP('BIFUbC-crude-oil'!$A9,'Crude Oil'!$A$2:$AQ$28,COLUMN('Crude Oil'!F$2),FALSE)/VLOOKUP('BIFUbC-crude-oil'!$A9,'BIFUbC-crude-oil'!$A$1:$AQ$27,COLUMN('BIFUbC-crude-oil'!F$1),FALSE))</f>
        <v>1</v>
      </c>
      <c r="G9">
        <f>IF(VLOOKUP('BIFUbC-crude-oil'!$A9,'BIFUbC-crude-oil'!$A$1:$AQ$27,COLUMN('BIFUbC-crude-oil'!G$1),FALSE)=0,1,VLOOKUP('BIFUbC-crude-oil'!$A9,'Crude Oil'!$A$2:$AQ$28,COLUMN('Crude Oil'!G$2),FALSE)/VLOOKUP('BIFUbC-crude-oil'!$A9,'BIFUbC-crude-oil'!$A$1:$AQ$27,COLUMN('BIFUbC-crude-oil'!G$1),FALSE))</f>
        <v>1</v>
      </c>
      <c r="H9">
        <f>IF(VLOOKUP('BIFUbC-crude-oil'!$A9,'BIFUbC-crude-oil'!$A$1:$AQ$27,COLUMN('BIFUbC-crude-oil'!H$1),FALSE)=0,1,VLOOKUP('BIFUbC-crude-oil'!$A9,'Crude Oil'!$A$2:$AQ$28,COLUMN('Crude Oil'!H$2),FALSE)/VLOOKUP('BIFUbC-crude-oil'!$A9,'BIFUbC-crude-oil'!$A$1:$AQ$27,COLUMN('BIFUbC-crude-oil'!H$1),FALSE))</f>
        <v>1</v>
      </c>
      <c r="I9">
        <f>IF(VLOOKUP('BIFUbC-crude-oil'!$A9,'BIFUbC-crude-oil'!$A$1:$AQ$27,COLUMN('BIFUbC-crude-oil'!I$1),FALSE)=0,1,VLOOKUP('BIFUbC-crude-oil'!$A9,'Crude Oil'!$A$2:$AQ$28,COLUMN('Crude Oil'!I$2),FALSE)/VLOOKUP('BIFUbC-crude-oil'!$A9,'BIFUbC-crude-oil'!$A$1:$AQ$27,COLUMN('BIFUbC-crude-oil'!I$1),FALSE))</f>
        <v>1</v>
      </c>
      <c r="J9">
        <f>IF(VLOOKUP('BIFUbC-crude-oil'!$A9,'BIFUbC-crude-oil'!$A$1:$AQ$27,COLUMN('BIFUbC-crude-oil'!J$1),FALSE)=0,1,VLOOKUP('BIFUbC-crude-oil'!$A9,'Crude Oil'!$A$2:$AQ$28,COLUMN('Crude Oil'!J$2),FALSE)/VLOOKUP('BIFUbC-crude-oil'!$A9,'BIFUbC-crude-oil'!$A$1:$AQ$27,COLUMN('BIFUbC-crude-oil'!J$1),FALSE))</f>
        <v>1</v>
      </c>
      <c r="K9">
        <f>IF(VLOOKUP('BIFUbC-crude-oil'!$A9,'BIFUbC-crude-oil'!$A$1:$AQ$27,COLUMN('BIFUbC-crude-oil'!K$1),FALSE)=0,1,VLOOKUP('BIFUbC-crude-oil'!$A9,'Crude Oil'!$A$2:$AQ$28,COLUMN('Crude Oil'!K$2),FALSE)/VLOOKUP('BIFUbC-crude-oil'!$A9,'BIFUbC-crude-oil'!$A$1:$AQ$27,COLUMN('BIFUbC-crude-oil'!K$1),FALSE))</f>
        <v>1</v>
      </c>
      <c r="L9">
        <f>IF(VLOOKUP('BIFUbC-crude-oil'!$A9,'BIFUbC-crude-oil'!$A$1:$AQ$27,COLUMN('BIFUbC-crude-oil'!L$1),FALSE)=0,1,VLOOKUP('BIFUbC-crude-oil'!$A9,'Crude Oil'!$A$2:$AQ$28,COLUMN('Crude Oil'!L$2),FALSE)/VLOOKUP('BIFUbC-crude-oil'!$A9,'BIFUbC-crude-oil'!$A$1:$AQ$27,COLUMN('BIFUbC-crude-oil'!L$1),FALSE))</f>
        <v>1</v>
      </c>
      <c r="M9">
        <f>IF(VLOOKUP('BIFUbC-crude-oil'!$A9,'BIFUbC-crude-oil'!$A$1:$AQ$27,COLUMN('BIFUbC-crude-oil'!M$1),FALSE)=0,1,VLOOKUP('BIFUbC-crude-oil'!$A9,'Crude Oil'!$A$2:$AQ$28,COLUMN('Crude Oil'!M$2),FALSE)/VLOOKUP('BIFUbC-crude-oil'!$A9,'BIFUbC-crude-oil'!$A$1:$AQ$27,COLUMN('BIFUbC-crude-oil'!M$1),FALSE))</f>
        <v>1</v>
      </c>
      <c r="N9">
        <f>IF(VLOOKUP('BIFUbC-crude-oil'!$A9,'BIFUbC-crude-oil'!$A$1:$AQ$27,COLUMN('BIFUbC-crude-oil'!N$1),FALSE)=0,1,VLOOKUP('BIFUbC-crude-oil'!$A9,'Crude Oil'!$A$2:$AQ$28,COLUMN('Crude Oil'!N$2),FALSE)/VLOOKUP('BIFUbC-crude-oil'!$A9,'BIFUbC-crude-oil'!$A$1:$AQ$27,COLUMN('BIFUbC-crude-oil'!N$1),FALSE))</f>
        <v>1</v>
      </c>
      <c r="O9">
        <f>IF(VLOOKUP('BIFUbC-crude-oil'!$A9,'BIFUbC-crude-oil'!$A$1:$AQ$27,COLUMN('BIFUbC-crude-oil'!O$1),FALSE)=0,1,VLOOKUP('BIFUbC-crude-oil'!$A9,'Crude Oil'!$A$2:$AQ$28,COLUMN('Crude Oil'!O$2),FALSE)/VLOOKUP('BIFUbC-crude-oil'!$A9,'BIFUbC-crude-oil'!$A$1:$AQ$27,COLUMN('BIFUbC-crude-oil'!O$1),FALSE))</f>
        <v>1</v>
      </c>
      <c r="P9">
        <f>IF(VLOOKUP('BIFUbC-crude-oil'!$A9,'BIFUbC-crude-oil'!$A$1:$AQ$27,COLUMN('BIFUbC-crude-oil'!P$1),FALSE)=0,1,VLOOKUP('BIFUbC-crude-oil'!$A9,'Crude Oil'!$A$2:$AQ$28,COLUMN('Crude Oil'!P$2),FALSE)/VLOOKUP('BIFUbC-crude-oil'!$A9,'BIFUbC-crude-oil'!$A$1:$AQ$27,COLUMN('BIFUbC-crude-oil'!P$1),FALSE))</f>
        <v>1</v>
      </c>
      <c r="Q9">
        <f>IF(VLOOKUP('BIFUbC-crude-oil'!$A9,'BIFUbC-crude-oil'!$A$1:$AQ$27,COLUMN('BIFUbC-crude-oil'!Q$1),FALSE)=0,1,VLOOKUP('BIFUbC-crude-oil'!$A9,'Crude Oil'!$A$2:$AQ$28,COLUMN('Crude Oil'!Q$2),FALSE)/VLOOKUP('BIFUbC-crude-oil'!$A9,'BIFUbC-crude-oil'!$A$1:$AQ$27,COLUMN('BIFUbC-crude-oil'!Q$1),FALSE))</f>
        <v>1</v>
      </c>
      <c r="R9">
        <f>IF(VLOOKUP('BIFUbC-crude-oil'!$A9,'BIFUbC-crude-oil'!$A$1:$AQ$27,COLUMN('BIFUbC-crude-oil'!R$1),FALSE)=0,1,VLOOKUP('BIFUbC-crude-oil'!$A9,'Crude Oil'!$A$2:$AQ$28,COLUMN('Crude Oil'!R$2),FALSE)/VLOOKUP('BIFUbC-crude-oil'!$A9,'BIFUbC-crude-oil'!$A$1:$AQ$27,COLUMN('BIFUbC-crude-oil'!R$1),FALSE))</f>
        <v>1</v>
      </c>
      <c r="S9">
        <f>IF(VLOOKUP('BIFUbC-crude-oil'!$A9,'BIFUbC-crude-oil'!$A$1:$AQ$27,COLUMN('BIFUbC-crude-oil'!S$1),FALSE)=0,1,VLOOKUP('BIFUbC-crude-oil'!$A9,'Crude Oil'!$A$2:$AQ$28,COLUMN('Crude Oil'!S$2),FALSE)/VLOOKUP('BIFUbC-crude-oil'!$A9,'BIFUbC-crude-oil'!$A$1:$AQ$27,COLUMN('BIFUbC-crude-oil'!S$1),FALSE))</f>
        <v>1</v>
      </c>
      <c r="T9">
        <f>IF(VLOOKUP('BIFUbC-crude-oil'!$A9,'BIFUbC-crude-oil'!$A$1:$AQ$27,COLUMN('BIFUbC-crude-oil'!T$1),FALSE)=0,1,VLOOKUP('BIFUbC-crude-oil'!$A9,'Crude Oil'!$A$2:$AQ$28,COLUMN('Crude Oil'!T$2),FALSE)/VLOOKUP('BIFUbC-crude-oil'!$A9,'BIFUbC-crude-oil'!$A$1:$AQ$27,COLUMN('BIFUbC-crude-oil'!T$1),FALSE))</f>
        <v>1</v>
      </c>
      <c r="U9">
        <f>IF(VLOOKUP('BIFUbC-crude-oil'!$A9,'BIFUbC-crude-oil'!$A$1:$AQ$27,COLUMN('BIFUbC-crude-oil'!U$1),FALSE)=0,1,VLOOKUP('BIFUbC-crude-oil'!$A9,'Crude Oil'!$A$2:$AQ$28,COLUMN('Crude Oil'!U$2),FALSE)/VLOOKUP('BIFUbC-crude-oil'!$A9,'BIFUbC-crude-oil'!$A$1:$AQ$27,COLUMN('BIFUbC-crude-oil'!U$1),FALSE))</f>
        <v>1</v>
      </c>
      <c r="V9">
        <f>IF(VLOOKUP('BIFUbC-crude-oil'!$A9,'BIFUbC-crude-oil'!$A$1:$AQ$27,COLUMN('BIFUbC-crude-oil'!V$1),FALSE)=0,1,VLOOKUP('BIFUbC-crude-oil'!$A9,'Crude Oil'!$A$2:$AQ$28,COLUMN('Crude Oil'!V$2),FALSE)/VLOOKUP('BIFUbC-crude-oil'!$A9,'BIFUbC-crude-oil'!$A$1:$AQ$27,COLUMN('BIFUbC-crude-oil'!V$1),FALSE))</f>
        <v>1</v>
      </c>
      <c r="W9">
        <f>IF(VLOOKUP('BIFUbC-crude-oil'!$A9,'BIFUbC-crude-oil'!$A$1:$AQ$27,COLUMN('BIFUbC-crude-oil'!W$1),FALSE)=0,1,VLOOKUP('BIFUbC-crude-oil'!$A9,'Crude Oil'!$A$2:$AQ$28,COLUMN('Crude Oil'!W$2),FALSE)/VLOOKUP('BIFUbC-crude-oil'!$A9,'BIFUbC-crude-oil'!$A$1:$AQ$27,COLUMN('BIFUbC-crude-oil'!W$1),FALSE))</f>
        <v>1</v>
      </c>
      <c r="X9">
        <f>IF(VLOOKUP('BIFUbC-crude-oil'!$A9,'BIFUbC-crude-oil'!$A$1:$AQ$27,COLUMN('BIFUbC-crude-oil'!X$1),FALSE)=0,1,VLOOKUP('BIFUbC-crude-oil'!$A9,'Crude Oil'!$A$2:$AQ$28,COLUMN('Crude Oil'!X$2),FALSE)/VLOOKUP('BIFUbC-crude-oil'!$A9,'BIFUbC-crude-oil'!$A$1:$AQ$27,COLUMN('BIFUbC-crude-oil'!X$1),FALSE))</f>
        <v>1</v>
      </c>
      <c r="Y9">
        <f>IF(VLOOKUP('BIFUbC-crude-oil'!$A9,'BIFUbC-crude-oil'!$A$1:$AQ$27,COLUMN('BIFUbC-crude-oil'!Y$1),FALSE)=0,1,VLOOKUP('BIFUbC-crude-oil'!$A9,'Crude Oil'!$A$2:$AQ$28,COLUMN('Crude Oil'!Y$2),FALSE)/VLOOKUP('BIFUbC-crude-oil'!$A9,'BIFUbC-crude-oil'!$A$1:$AQ$27,COLUMN('BIFUbC-crude-oil'!Y$1),FALSE))</f>
        <v>1</v>
      </c>
      <c r="Z9">
        <f>IF(VLOOKUP('BIFUbC-crude-oil'!$A9,'BIFUbC-crude-oil'!$A$1:$AQ$27,COLUMN('BIFUbC-crude-oil'!Z$1),FALSE)=0,1,VLOOKUP('BIFUbC-crude-oil'!$A9,'Crude Oil'!$A$2:$AQ$28,COLUMN('Crude Oil'!Z$2),FALSE)/VLOOKUP('BIFUbC-crude-oil'!$A9,'BIFUbC-crude-oil'!$A$1:$AQ$27,COLUMN('BIFUbC-crude-oil'!Z$1),FALSE))</f>
        <v>1</v>
      </c>
      <c r="AA9">
        <f>IF(VLOOKUP('BIFUbC-crude-oil'!$A9,'BIFUbC-crude-oil'!$A$1:$AQ$27,COLUMN('BIFUbC-crude-oil'!AA$1),FALSE)=0,1,VLOOKUP('BIFUbC-crude-oil'!$A9,'Crude Oil'!$A$2:$AQ$28,COLUMN('Crude Oil'!AA$2),FALSE)/VLOOKUP('BIFUbC-crude-oil'!$A9,'BIFUbC-crude-oil'!$A$1:$AQ$27,COLUMN('BIFUbC-crude-oil'!AA$1),FALSE))</f>
        <v>1</v>
      </c>
      <c r="AB9">
        <f>IF(VLOOKUP('BIFUbC-crude-oil'!$A9,'BIFUbC-crude-oil'!$A$1:$AQ$27,COLUMN('BIFUbC-crude-oil'!AB$1),FALSE)=0,1,VLOOKUP('BIFUbC-crude-oil'!$A9,'Crude Oil'!$A$2:$AQ$28,COLUMN('Crude Oil'!AB$2),FALSE)/VLOOKUP('BIFUbC-crude-oil'!$A9,'BIFUbC-crude-oil'!$A$1:$AQ$27,COLUMN('BIFUbC-crude-oil'!AB$1),FALSE))</f>
        <v>1</v>
      </c>
      <c r="AC9">
        <f>IF(VLOOKUP('BIFUbC-crude-oil'!$A9,'BIFUbC-crude-oil'!$A$1:$AQ$27,COLUMN('BIFUbC-crude-oil'!AC$1),FALSE)=0,1,VLOOKUP('BIFUbC-crude-oil'!$A9,'Crude Oil'!$A$2:$AQ$28,COLUMN('Crude Oil'!AC$2),FALSE)/VLOOKUP('BIFUbC-crude-oil'!$A9,'BIFUbC-crude-oil'!$A$1:$AQ$27,COLUMN('BIFUbC-crude-oil'!AC$1),FALSE))</f>
        <v>1</v>
      </c>
      <c r="AD9">
        <f>IF(VLOOKUP('BIFUbC-crude-oil'!$A9,'BIFUbC-crude-oil'!$A$1:$AQ$27,COLUMN('BIFUbC-crude-oil'!AD$1),FALSE)=0,1,VLOOKUP('BIFUbC-crude-oil'!$A9,'Crude Oil'!$A$2:$AQ$28,COLUMN('Crude Oil'!AD$2),FALSE)/VLOOKUP('BIFUbC-crude-oil'!$A9,'BIFUbC-crude-oil'!$A$1:$AQ$27,COLUMN('BIFUbC-crude-oil'!AD$1),FALSE))</f>
        <v>1</v>
      </c>
      <c r="AE9">
        <f>IF(VLOOKUP('BIFUbC-crude-oil'!$A9,'BIFUbC-crude-oil'!$A$1:$AQ$27,COLUMN('BIFUbC-crude-oil'!AE$1),FALSE)=0,1,VLOOKUP('BIFUbC-crude-oil'!$A9,'Crude Oil'!$A$2:$AQ$28,COLUMN('Crude Oil'!AE$2),FALSE)/VLOOKUP('BIFUbC-crude-oil'!$A9,'BIFUbC-crude-oil'!$A$1:$AQ$27,COLUMN('BIFUbC-crude-oil'!AE$1),FALSE))</f>
        <v>1</v>
      </c>
      <c r="AF9">
        <f>IF(VLOOKUP('BIFUbC-crude-oil'!$A9,'BIFUbC-crude-oil'!$A$1:$AQ$27,COLUMN('BIFUbC-crude-oil'!AF$1),FALSE)=0,1,VLOOKUP('BIFUbC-crude-oil'!$A9,'Crude Oil'!$A$2:$AQ$28,COLUMN('Crude Oil'!AF$2),FALSE)/VLOOKUP('BIFUbC-crude-oil'!$A9,'BIFUbC-crude-oil'!$A$1:$AQ$27,COLUMN('BIFUbC-crude-oil'!AF$1),FALSE))</f>
        <v>1</v>
      </c>
      <c r="AG9">
        <f>IF(VLOOKUP('BIFUbC-crude-oil'!$A9,'BIFUbC-crude-oil'!$A$1:$AQ$27,COLUMN('BIFUbC-crude-oil'!AG$1),FALSE)=0,1,VLOOKUP('BIFUbC-crude-oil'!$A9,'Crude Oil'!$A$2:$AQ$28,COLUMN('Crude Oil'!AG$2),FALSE)/VLOOKUP('BIFUbC-crude-oil'!$A9,'BIFUbC-crude-oil'!$A$1:$AQ$27,COLUMN('BIFUbC-crude-oil'!AG$1),FALSE))</f>
        <v>1</v>
      </c>
      <c r="AH9">
        <f>IF(VLOOKUP('BIFUbC-crude-oil'!$A9,'BIFUbC-crude-oil'!$A$1:$AQ$27,COLUMN('BIFUbC-crude-oil'!AH$1),FALSE)=0,1,VLOOKUP('BIFUbC-crude-oil'!$A9,'Crude Oil'!$A$2:$AQ$28,COLUMN('Crude Oil'!AH$2),FALSE)/VLOOKUP('BIFUbC-crude-oil'!$A9,'BIFUbC-crude-oil'!$A$1:$AQ$27,COLUMN('BIFUbC-crude-oil'!AH$1),FALSE))</f>
        <v>1</v>
      </c>
      <c r="AI9">
        <f>IF(VLOOKUP('BIFUbC-crude-oil'!$A9,'BIFUbC-crude-oil'!$A$1:$AQ$27,COLUMN('BIFUbC-crude-oil'!AI$1),FALSE)=0,1,VLOOKUP('BIFUbC-crude-oil'!$A9,'Crude Oil'!$A$2:$AQ$28,COLUMN('Crude Oil'!AI$2),FALSE)/VLOOKUP('BIFUbC-crude-oil'!$A9,'BIFUbC-crude-oil'!$A$1:$AQ$27,COLUMN('BIFUbC-crude-oil'!AI$1),FALSE))</f>
        <v>1</v>
      </c>
      <c r="AJ9">
        <f>IF(VLOOKUP('BIFUbC-crude-oil'!$A9,'BIFUbC-crude-oil'!$A$1:$AQ$27,COLUMN('BIFUbC-crude-oil'!AJ$1),FALSE)=0,1,VLOOKUP('BIFUbC-crude-oil'!$A9,'Crude Oil'!$A$2:$AQ$28,COLUMN('Crude Oil'!AJ$2),FALSE)/VLOOKUP('BIFUbC-crude-oil'!$A9,'BIFUbC-crude-oil'!$A$1:$AQ$27,COLUMN('BIFUbC-crude-oil'!AJ$1),FALSE))</f>
        <v>1</v>
      </c>
      <c r="AK9">
        <f>IF(VLOOKUP('BIFUbC-crude-oil'!$A9,'BIFUbC-crude-oil'!$A$1:$AQ$27,COLUMN('BIFUbC-crude-oil'!AK$1),FALSE)=0,1,VLOOKUP('BIFUbC-crude-oil'!$A9,'Crude Oil'!$A$2:$AQ$28,COLUMN('Crude Oil'!AK$2),FALSE)/VLOOKUP('BIFUbC-crude-oil'!$A9,'BIFUbC-crude-oil'!$A$1:$AQ$27,COLUMN('BIFUbC-crude-oil'!AK$1),FALSE))</f>
        <v>1</v>
      </c>
      <c r="AL9">
        <f>IF(VLOOKUP('BIFUbC-crude-oil'!$A9,'BIFUbC-crude-oil'!$A$1:$AQ$27,COLUMN('BIFUbC-crude-oil'!AL$1),FALSE)=0,1,VLOOKUP('BIFUbC-crude-oil'!$A9,'Crude Oil'!$A$2:$AQ$28,COLUMN('Crude Oil'!AL$2),FALSE)/VLOOKUP('BIFUbC-crude-oil'!$A9,'BIFUbC-crude-oil'!$A$1:$AQ$27,COLUMN('BIFUbC-crude-oil'!AL$1),FALSE))</f>
        <v>1</v>
      </c>
      <c r="AM9">
        <f>IF(VLOOKUP('BIFUbC-crude-oil'!$A9,'BIFUbC-crude-oil'!$A$1:$AQ$27,COLUMN('BIFUbC-crude-oil'!AM$1),FALSE)=0,1,VLOOKUP('BIFUbC-crude-oil'!$A9,'Crude Oil'!$A$2:$AQ$28,COLUMN('Crude Oil'!AM$2),FALSE)/VLOOKUP('BIFUbC-crude-oil'!$A9,'BIFUbC-crude-oil'!$A$1:$AQ$27,COLUMN('BIFUbC-crude-oil'!AM$1),FALSE))</f>
        <v>1</v>
      </c>
      <c r="AN9">
        <f>IF(VLOOKUP('BIFUbC-crude-oil'!$A9,'BIFUbC-crude-oil'!$A$1:$AQ$27,COLUMN('BIFUbC-crude-oil'!AN$1),FALSE)=0,1,VLOOKUP('BIFUbC-crude-oil'!$A9,'Crude Oil'!$A$2:$AQ$28,COLUMN('Crude Oil'!AN$2),FALSE)/VLOOKUP('BIFUbC-crude-oil'!$A9,'BIFUbC-crude-oil'!$A$1:$AQ$27,COLUMN('BIFUbC-crude-oil'!AN$1),FALSE))</f>
        <v>1</v>
      </c>
      <c r="AO9">
        <f>IF(VLOOKUP('BIFUbC-crude-oil'!$A9,'BIFUbC-crude-oil'!$A$1:$AQ$27,COLUMN('BIFUbC-crude-oil'!AO$1),FALSE)=0,1,VLOOKUP('BIFUbC-crude-oil'!$A9,'Crude Oil'!$A$2:$AQ$28,COLUMN('Crude Oil'!AO$2),FALSE)/VLOOKUP('BIFUbC-crude-oil'!$A9,'BIFUbC-crude-oil'!$A$1:$AQ$27,COLUMN('BIFUbC-crude-oil'!AO$1),FALSE))</f>
        <v>1</v>
      </c>
      <c r="AP9">
        <f>IF(VLOOKUP('BIFUbC-crude-oil'!$A9,'BIFUbC-crude-oil'!$A$1:$AQ$27,COLUMN('BIFUbC-crude-oil'!AP$1),FALSE)=0,1,VLOOKUP('BIFUbC-crude-oil'!$A9,'Crude Oil'!$A$2:$AQ$28,COLUMN('Crude Oil'!AP$2),FALSE)/VLOOKUP('BIFUbC-crude-oil'!$A9,'BIFUbC-crude-oil'!$A$1:$AQ$27,COLUMN('BIFUbC-crude-oil'!AP$1),FALSE))</f>
        <v>1</v>
      </c>
      <c r="AQ9">
        <f>IF(VLOOKUP('BIFUbC-crude-oil'!$A9,'BIFUbC-crude-oil'!$A$1:$AQ$27,COLUMN('BIFUbC-crude-oil'!AQ$1),FALSE)=0,1,VLOOKUP('BIFUbC-crude-oil'!$A9,'Crude Oil'!$A$2:$AQ$28,COLUMN('Crude Oil'!AQ$2),FALSE)/VLOOKUP('BIFUbC-crude-oil'!$A9,'BIFUbC-crude-oil'!$A$1:$AQ$27,COLUMN('BIFUbC-crude-oil'!AQ$1),FALSE))</f>
        <v>1</v>
      </c>
    </row>
    <row r="10" spans="1:43">
      <c r="A10" s="37" t="s">
        <v>624</v>
      </c>
      <c r="B10">
        <f>IF(VLOOKUP('BIFUbC-crude-oil'!$A10,'BIFUbC-crude-oil'!$A$1:$AQ$27,COLUMN('BIFUbC-crude-oil'!B$1),FALSE)=0,1,VLOOKUP('BIFUbC-crude-oil'!$A10,'Crude Oil'!$A$2:$AQ$28,COLUMN('Crude Oil'!B$2),FALSE)/VLOOKUP('BIFUbC-crude-oil'!$A10,'BIFUbC-crude-oil'!$A$1:$AQ$27,COLUMN('BIFUbC-crude-oil'!B$1),FALSE))</f>
        <v>1</v>
      </c>
      <c r="C10">
        <f>IF(VLOOKUP('BIFUbC-crude-oil'!$A10,'BIFUbC-crude-oil'!$A$1:$AQ$27,COLUMN('BIFUbC-crude-oil'!C$1),FALSE)=0,1,VLOOKUP('BIFUbC-crude-oil'!$A10,'Crude Oil'!$A$2:$AQ$28,COLUMN('Crude Oil'!C$2),FALSE)/VLOOKUP('BIFUbC-crude-oil'!$A10,'BIFUbC-crude-oil'!$A$1:$AQ$27,COLUMN('BIFUbC-crude-oil'!C$1),FALSE))</f>
        <v>1</v>
      </c>
      <c r="D10">
        <f>IF(VLOOKUP('BIFUbC-crude-oil'!$A10,'BIFUbC-crude-oil'!$A$1:$AQ$27,COLUMN('BIFUbC-crude-oil'!D$1),FALSE)=0,1,VLOOKUP('BIFUbC-crude-oil'!$A10,'Crude Oil'!$A$2:$AQ$28,COLUMN('Crude Oil'!D$2),FALSE)/VLOOKUP('BIFUbC-crude-oil'!$A10,'BIFUbC-crude-oil'!$A$1:$AQ$27,COLUMN('BIFUbC-crude-oil'!D$1),FALSE))</f>
        <v>1</v>
      </c>
      <c r="E10">
        <f>IF(VLOOKUP('BIFUbC-crude-oil'!$A10,'BIFUbC-crude-oil'!$A$1:$AQ$27,COLUMN('BIFUbC-crude-oil'!E$1),FALSE)=0,1,VLOOKUP('BIFUbC-crude-oil'!$A10,'Crude Oil'!$A$2:$AQ$28,COLUMN('Crude Oil'!E$2),FALSE)/VLOOKUP('BIFUbC-crude-oil'!$A10,'BIFUbC-crude-oil'!$A$1:$AQ$27,COLUMN('BIFUbC-crude-oil'!E$1),FALSE))</f>
        <v>1</v>
      </c>
      <c r="F10">
        <f>IF(VLOOKUP('BIFUbC-crude-oil'!$A10,'BIFUbC-crude-oil'!$A$1:$AQ$27,COLUMN('BIFUbC-crude-oil'!F$1),FALSE)=0,1,VLOOKUP('BIFUbC-crude-oil'!$A10,'Crude Oil'!$A$2:$AQ$28,COLUMN('Crude Oil'!F$2),FALSE)/VLOOKUP('BIFUbC-crude-oil'!$A10,'BIFUbC-crude-oil'!$A$1:$AQ$27,COLUMN('BIFUbC-crude-oil'!F$1),FALSE))</f>
        <v>1</v>
      </c>
      <c r="G10">
        <f>IF(VLOOKUP('BIFUbC-crude-oil'!$A10,'BIFUbC-crude-oil'!$A$1:$AQ$27,COLUMN('BIFUbC-crude-oil'!G$1),FALSE)=0,1,VLOOKUP('BIFUbC-crude-oil'!$A10,'Crude Oil'!$A$2:$AQ$28,COLUMN('Crude Oil'!G$2),FALSE)/VLOOKUP('BIFUbC-crude-oil'!$A10,'BIFUbC-crude-oil'!$A$1:$AQ$27,COLUMN('BIFUbC-crude-oil'!G$1),FALSE))</f>
        <v>1</v>
      </c>
      <c r="H10">
        <f>IF(VLOOKUP('BIFUbC-crude-oil'!$A10,'BIFUbC-crude-oil'!$A$1:$AQ$27,COLUMN('BIFUbC-crude-oil'!H$1),FALSE)=0,1,VLOOKUP('BIFUbC-crude-oil'!$A10,'Crude Oil'!$A$2:$AQ$28,COLUMN('Crude Oil'!H$2),FALSE)/VLOOKUP('BIFUbC-crude-oil'!$A10,'BIFUbC-crude-oil'!$A$1:$AQ$27,COLUMN('BIFUbC-crude-oil'!H$1),FALSE))</f>
        <v>1</v>
      </c>
      <c r="I10">
        <f>IF(VLOOKUP('BIFUbC-crude-oil'!$A10,'BIFUbC-crude-oil'!$A$1:$AQ$27,COLUMN('BIFUbC-crude-oil'!I$1),FALSE)=0,1,VLOOKUP('BIFUbC-crude-oil'!$A10,'Crude Oil'!$A$2:$AQ$28,COLUMN('Crude Oil'!I$2),FALSE)/VLOOKUP('BIFUbC-crude-oil'!$A10,'BIFUbC-crude-oil'!$A$1:$AQ$27,COLUMN('BIFUbC-crude-oil'!I$1),FALSE))</f>
        <v>1</v>
      </c>
      <c r="J10">
        <f>IF(VLOOKUP('BIFUbC-crude-oil'!$A10,'BIFUbC-crude-oil'!$A$1:$AQ$27,COLUMN('BIFUbC-crude-oil'!J$1),FALSE)=0,1,VLOOKUP('BIFUbC-crude-oil'!$A10,'Crude Oil'!$A$2:$AQ$28,COLUMN('Crude Oil'!J$2),FALSE)/VLOOKUP('BIFUbC-crude-oil'!$A10,'BIFUbC-crude-oil'!$A$1:$AQ$27,COLUMN('BIFUbC-crude-oil'!J$1),FALSE))</f>
        <v>1</v>
      </c>
      <c r="K10">
        <f>IF(VLOOKUP('BIFUbC-crude-oil'!$A10,'BIFUbC-crude-oil'!$A$1:$AQ$27,COLUMN('BIFUbC-crude-oil'!K$1),FALSE)=0,1,VLOOKUP('BIFUbC-crude-oil'!$A10,'Crude Oil'!$A$2:$AQ$28,COLUMN('Crude Oil'!K$2),FALSE)/VLOOKUP('BIFUbC-crude-oil'!$A10,'BIFUbC-crude-oil'!$A$1:$AQ$27,COLUMN('BIFUbC-crude-oil'!K$1),FALSE))</f>
        <v>1</v>
      </c>
      <c r="L10">
        <f>IF(VLOOKUP('BIFUbC-crude-oil'!$A10,'BIFUbC-crude-oil'!$A$1:$AQ$27,COLUMN('BIFUbC-crude-oil'!L$1),FALSE)=0,1,VLOOKUP('BIFUbC-crude-oil'!$A10,'Crude Oil'!$A$2:$AQ$28,COLUMN('Crude Oil'!L$2),FALSE)/VLOOKUP('BIFUbC-crude-oil'!$A10,'BIFUbC-crude-oil'!$A$1:$AQ$27,COLUMN('BIFUbC-crude-oil'!L$1),FALSE))</f>
        <v>1</v>
      </c>
      <c r="M10">
        <f>IF(VLOOKUP('BIFUbC-crude-oil'!$A10,'BIFUbC-crude-oil'!$A$1:$AQ$27,COLUMN('BIFUbC-crude-oil'!M$1),FALSE)=0,1,VLOOKUP('BIFUbC-crude-oil'!$A10,'Crude Oil'!$A$2:$AQ$28,COLUMN('Crude Oil'!M$2),FALSE)/VLOOKUP('BIFUbC-crude-oil'!$A10,'BIFUbC-crude-oil'!$A$1:$AQ$27,COLUMN('BIFUbC-crude-oil'!M$1),FALSE))</f>
        <v>1</v>
      </c>
      <c r="N10">
        <f>IF(VLOOKUP('BIFUbC-crude-oil'!$A10,'BIFUbC-crude-oil'!$A$1:$AQ$27,COLUMN('BIFUbC-crude-oil'!N$1),FALSE)=0,1,VLOOKUP('BIFUbC-crude-oil'!$A10,'Crude Oil'!$A$2:$AQ$28,COLUMN('Crude Oil'!N$2),FALSE)/VLOOKUP('BIFUbC-crude-oil'!$A10,'BIFUbC-crude-oil'!$A$1:$AQ$27,COLUMN('BIFUbC-crude-oil'!N$1),FALSE))</f>
        <v>1</v>
      </c>
      <c r="O10">
        <f>IF(VLOOKUP('BIFUbC-crude-oil'!$A10,'BIFUbC-crude-oil'!$A$1:$AQ$27,COLUMN('BIFUbC-crude-oil'!O$1),FALSE)=0,1,VLOOKUP('BIFUbC-crude-oil'!$A10,'Crude Oil'!$A$2:$AQ$28,COLUMN('Crude Oil'!O$2),FALSE)/VLOOKUP('BIFUbC-crude-oil'!$A10,'BIFUbC-crude-oil'!$A$1:$AQ$27,COLUMN('BIFUbC-crude-oil'!O$1),FALSE))</f>
        <v>1</v>
      </c>
      <c r="P10">
        <f>IF(VLOOKUP('BIFUbC-crude-oil'!$A10,'BIFUbC-crude-oil'!$A$1:$AQ$27,COLUMN('BIFUbC-crude-oil'!P$1),FALSE)=0,1,VLOOKUP('BIFUbC-crude-oil'!$A10,'Crude Oil'!$A$2:$AQ$28,COLUMN('Crude Oil'!P$2),FALSE)/VLOOKUP('BIFUbC-crude-oil'!$A10,'BIFUbC-crude-oil'!$A$1:$AQ$27,COLUMN('BIFUbC-crude-oil'!P$1),FALSE))</f>
        <v>1</v>
      </c>
      <c r="Q10">
        <f>IF(VLOOKUP('BIFUbC-crude-oil'!$A10,'BIFUbC-crude-oil'!$A$1:$AQ$27,COLUMN('BIFUbC-crude-oil'!Q$1),FALSE)=0,1,VLOOKUP('BIFUbC-crude-oil'!$A10,'Crude Oil'!$A$2:$AQ$28,COLUMN('Crude Oil'!Q$2),FALSE)/VLOOKUP('BIFUbC-crude-oil'!$A10,'BIFUbC-crude-oil'!$A$1:$AQ$27,COLUMN('BIFUbC-crude-oil'!Q$1),FALSE))</f>
        <v>1</v>
      </c>
      <c r="R10">
        <f>IF(VLOOKUP('BIFUbC-crude-oil'!$A10,'BIFUbC-crude-oil'!$A$1:$AQ$27,COLUMN('BIFUbC-crude-oil'!R$1),FALSE)=0,1,VLOOKUP('BIFUbC-crude-oil'!$A10,'Crude Oil'!$A$2:$AQ$28,COLUMN('Crude Oil'!R$2),FALSE)/VLOOKUP('BIFUbC-crude-oil'!$A10,'BIFUbC-crude-oil'!$A$1:$AQ$27,COLUMN('BIFUbC-crude-oil'!R$1),FALSE))</f>
        <v>1</v>
      </c>
      <c r="S10">
        <f>IF(VLOOKUP('BIFUbC-crude-oil'!$A10,'BIFUbC-crude-oil'!$A$1:$AQ$27,COLUMN('BIFUbC-crude-oil'!S$1),FALSE)=0,1,VLOOKUP('BIFUbC-crude-oil'!$A10,'Crude Oil'!$A$2:$AQ$28,COLUMN('Crude Oil'!S$2),FALSE)/VLOOKUP('BIFUbC-crude-oil'!$A10,'BIFUbC-crude-oil'!$A$1:$AQ$27,COLUMN('BIFUbC-crude-oil'!S$1),FALSE))</f>
        <v>1</v>
      </c>
      <c r="T10">
        <f>IF(VLOOKUP('BIFUbC-crude-oil'!$A10,'BIFUbC-crude-oil'!$A$1:$AQ$27,COLUMN('BIFUbC-crude-oil'!T$1),FALSE)=0,1,VLOOKUP('BIFUbC-crude-oil'!$A10,'Crude Oil'!$A$2:$AQ$28,COLUMN('Crude Oil'!T$2),FALSE)/VLOOKUP('BIFUbC-crude-oil'!$A10,'BIFUbC-crude-oil'!$A$1:$AQ$27,COLUMN('BIFUbC-crude-oil'!T$1),FALSE))</f>
        <v>1</v>
      </c>
      <c r="U10">
        <f>IF(VLOOKUP('BIFUbC-crude-oil'!$A10,'BIFUbC-crude-oil'!$A$1:$AQ$27,COLUMN('BIFUbC-crude-oil'!U$1),FALSE)=0,1,VLOOKUP('BIFUbC-crude-oil'!$A10,'Crude Oil'!$A$2:$AQ$28,COLUMN('Crude Oil'!U$2),FALSE)/VLOOKUP('BIFUbC-crude-oil'!$A10,'BIFUbC-crude-oil'!$A$1:$AQ$27,COLUMN('BIFUbC-crude-oil'!U$1),FALSE))</f>
        <v>1</v>
      </c>
      <c r="V10">
        <f>IF(VLOOKUP('BIFUbC-crude-oil'!$A10,'BIFUbC-crude-oil'!$A$1:$AQ$27,COLUMN('BIFUbC-crude-oil'!V$1),FALSE)=0,1,VLOOKUP('BIFUbC-crude-oil'!$A10,'Crude Oil'!$A$2:$AQ$28,COLUMN('Crude Oil'!V$2),FALSE)/VLOOKUP('BIFUbC-crude-oil'!$A10,'BIFUbC-crude-oil'!$A$1:$AQ$27,COLUMN('BIFUbC-crude-oil'!V$1),FALSE))</f>
        <v>1</v>
      </c>
      <c r="W10">
        <f>IF(VLOOKUP('BIFUbC-crude-oil'!$A10,'BIFUbC-crude-oil'!$A$1:$AQ$27,COLUMN('BIFUbC-crude-oil'!W$1),FALSE)=0,1,VLOOKUP('BIFUbC-crude-oil'!$A10,'Crude Oil'!$A$2:$AQ$28,COLUMN('Crude Oil'!W$2),FALSE)/VLOOKUP('BIFUbC-crude-oil'!$A10,'BIFUbC-crude-oil'!$A$1:$AQ$27,COLUMN('BIFUbC-crude-oil'!W$1),FALSE))</f>
        <v>1</v>
      </c>
      <c r="X10">
        <f>IF(VLOOKUP('BIFUbC-crude-oil'!$A10,'BIFUbC-crude-oil'!$A$1:$AQ$27,COLUMN('BIFUbC-crude-oil'!X$1),FALSE)=0,1,VLOOKUP('BIFUbC-crude-oil'!$A10,'Crude Oil'!$A$2:$AQ$28,COLUMN('Crude Oil'!X$2),FALSE)/VLOOKUP('BIFUbC-crude-oil'!$A10,'BIFUbC-crude-oil'!$A$1:$AQ$27,COLUMN('BIFUbC-crude-oil'!X$1),FALSE))</f>
        <v>1</v>
      </c>
      <c r="Y10">
        <f>IF(VLOOKUP('BIFUbC-crude-oil'!$A10,'BIFUbC-crude-oil'!$A$1:$AQ$27,COLUMN('BIFUbC-crude-oil'!Y$1),FALSE)=0,1,VLOOKUP('BIFUbC-crude-oil'!$A10,'Crude Oil'!$A$2:$AQ$28,COLUMN('Crude Oil'!Y$2),FALSE)/VLOOKUP('BIFUbC-crude-oil'!$A10,'BIFUbC-crude-oil'!$A$1:$AQ$27,COLUMN('BIFUbC-crude-oil'!Y$1),FALSE))</f>
        <v>1</v>
      </c>
      <c r="Z10">
        <f>IF(VLOOKUP('BIFUbC-crude-oil'!$A10,'BIFUbC-crude-oil'!$A$1:$AQ$27,COLUMN('BIFUbC-crude-oil'!Z$1),FALSE)=0,1,VLOOKUP('BIFUbC-crude-oil'!$A10,'Crude Oil'!$A$2:$AQ$28,COLUMN('Crude Oil'!Z$2),FALSE)/VLOOKUP('BIFUbC-crude-oil'!$A10,'BIFUbC-crude-oil'!$A$1:$AQ$27,COLUMN('BIFUbC-crude-oil'!Z$1),FALSE))</f>
        <v>1</v>
      </c>
      <c r="AA10">
        <f>IF(VLOOKUP('BIFUbC-crude-oil'!$A10,'BIFUbC-crude-oil'!$A$1:$AQ$27,COLUMN('BIFUbC-crude-oil'!AA$1),FALSE)=0,1,VLOOKUP('BIFUbC-crude-oil'!$A10,'Crude Oil'!$A$2:$AQ$28,COLUMN('Crude Oil'!AA$2),FALSE)/VLOOKUP('BIFUbC-crude-oil'!$A10,'BIFUbC-crude-oil'!$A$1:$AQ$27,COLUMN('BIFUbC-crude-oil'!AA$1),FALSE))</f>
        <v>1</v>
      </c>
      <c r="AB10">
        <f>IF(VLOOKUP('BIFUbC-crude-oil'!$A10,'BIFUbC-crude-oil'!$A$1:$AQ$27,COLUMN('BIFUbC-crude-oil'!AB$1),FALSE)=0,1,VLOOKUP('BIFUbC-crude-oil'!$A10,'Crude Oil'!$A$2:$AQ$28,COLUMN('Crude Oil'!AB$2),FALSE)/VLOOKUP('BIFUbC-crude-oil'!$A10,'BIFUbC-crude-oil'!$A$1:$AQ$27,COLUMN('BIFUbC-crude-oil'!AB$1),FALSE))</f>
        <v>1</v>
      </c>
      <c r="AC10">
        <f>IF(VLOOKUP('BIFUbC-crude-oil'!$A10,'BIFUbC-crude-oil'!$A$1:$AQ$27,COLUMN('BIFUbC-crude-oil'!AC$1),FALSE)=0,1,VLOOKUP('BIFUbC-crude-oil'!$A10,'Crude Oil'!$A$2:$AQ$28,COLUMN('Crude Oil'!AC$2),FALSE)/VLOOKUP('BIFUbC-crude-oil'!$A10,'BIFUbC-crude-oil'!$A$1:$AQ$27,COLUMN('BIFUbC-crude-oil'!AC$1),FALSE))</f>
        <v>1</v>
      </c>
      <c r="AD10">
        <f>IF(VLOOKUP('BIFUbC-crude-oil'!$A10,'BIFUbC-crude-oil'!$A$1:$AQ$27,COLUMN('BIFUbC-crude-oil'!AD$1),FALSE)=0,1,VLOOKUP('BIFUbC-crude-oil'!$A10,'Crude Oil'!$A$2:$AQ$28,COLUMN('Crude Oil'!AD$2),FALSE)/VLOOKUP('BIFUbC-crude-oil'!$A10,'BIFUbC-crude-oil'!$A$1:$AQ$27,COLUMN('BIFUbC-crude-oil'!AD$1),FALSE))</f>
        <v>1</v>
      </c>
      <c r="AE10">
        <f>IF(VLOOKUP('BIFUbC-crude-oil'!$A10,'BIFUbC-crude-oil'!$A$1:$AQ$27,COLUMN('BIFUbC-crude-oil'!AE$1),FALSE)=0,1,VLOOKUP('BIFUbC-crude-oil'!$A10,'Crude Oil'!$A$2:$AQ$28,COLUMN('Crude Oil'!AE$2),FALSE)/VLOOKUP('BIFUbC-crude-oil'!$A10,'BIFUbC-crude-oil'!$A$1:$AQ$27,COLUMN('BIFUbC-crude-oil'!AE$1),FALSE))</f>
        <v>1</v>
      </c>
      <c r="AF10">
        <f>IF(VLOOKUP('BIFUbC-crude-oil'!$A10,'BIFUbC-crude-oil'!$A$1:$AQ$27,COLUMN('BIFUbC-crude-oil'!AF$1),FALSE)=0,1,VLOOKUP('BIFUbC-crude-oil'!$A10,'Crude Oil'!$A$2:$AQ$28,COLUMN('Crude Oil'!AF$2),FALSE)/VLOOKUP('BIFUbC-crude-oil'!$A10,'BIFUbC-crude-oil'!$A$1:$AQ$27,COLUMN('BIFUbC-crude-oil'!AF$1),FALSE))</f>
        <v>1</v>
      </c>
      <c r="AG10">
        <f>IF(VLOOKUP('BIFUbC-crude-oil'!$A10,'BIFUbC-crude-oil'!$A$1:$AQ$27,COLUMN('BIFUbC-crude-oil'!AG$1),FALSE)=0,1,VLOOKUP('BIFUbC-crude-oil'!$A10,'Crude Oil'!$A$2:$AQ$28,COLUMN('Crude Oil'!AG$2),FALSE)/VLOOKUP('BIFUbC-crude-oil'!$A10,'BIFUbC-crude-oil'!$A$1:$AQ$27,COLUMN('BIFUbC-crude-oil'!AG$1),FALSE))</f>
        <v>1</v>
      </c>
      <c r="AH10">
        <f>IF(VLOOKUP('BIFUbC-crude-oil'!$A10,'BIFUbC-crude-oil'!$A$1:$AQ$27,COLUMN('BIFUbC-crude-oil'!AH$1),FALSE)=0,1,VLOOKUP('BIFUbC-crude-oil'!$A10,'Crude Oil'!$A$2:$AQ$28,COLUMN('Crude Oil'!AH$2),FALSE)/VLOOKUP('BIFUbC-crude-oil'!$A10,'BIFUbC-crude-oil'!$A$1:$AQ$27,COLUMN('BIFUbC-crude-oil'!AH$1),FALSE))</f>
        <v>1</v>
      </c>
      <c r="AI10">
        <f>IF(VLOOKUP('BIFUbC-crude-oil'!$A10,'BIFUbC-crude-oil'!$A$1:$AQ$27,COLUMN('BIFUbC-crude-oil'!AI$1),FALSE)=0,1,VLOOKUP('BIFUbC-crude-oil'!$A10,'Crude Oil'!$A$2:$AQ$28,COLUMN('Crude Oil'!AI$2),FALSE)/VLOOKUP('BIFUbC-crude-oil'!$A10,'BIFUbC-crude-oil'!$A$1:$AQ$27,COLUMN('BIFUbC-crude-oil'!AI$1),FALSE))</f>
        <v>1</v>
      </c>
      <c r="AJ10">
        <f>IF(VLOOKUP('BIFUbC-crude-oil'!$A10,'BIFUbC-crude-oil'!$A$1:$AQ$27,COLUMN('BIFUbC-crude-oil'!AJ$1),FALSE)=0,1,VLOOKUP('BIFUbC-crude-oil'!$A10,'Crude Oil'!$A$2:$AQ$28,COLUMN('Crude Oil'!AJ$2),FALSE)/VLOOKUP('BIFUbC-crude-oil'!$A10,'BIFUbC-crude-oil'!$A$1:$AQ$27,COLUMN('BIFUbC-crude-oil'!AJ$1),FALSE))</f>
        <v>1</v>
      </c>
      <c r="AK10">
        <f>IF(VLOOKUP('BIFUbC-crude-oil'!$A10,'BIFUbC-crude-oil'!$A$1:$AQ$27,COLUMN('BIFUbC-crude-oil'!AK$1),FALSE)=0,1,VLOOKUP('BIFUbC-crude-oil'!$A10,'Crude Oil'!$A$2:$AQ$28,COLUMN('Crude Oil'!AK$2),FALSE)/VLOOKUP('BIFUbC-crude-oil'!$A10,'BIFUbC-crude-oil'!$A$1:$AQ$27,COLUMN('BIFUbC-crude-oil'!AK$1),FALSE))</f>
        <v>1</v>
      </c>
      <c r="AL10">
        <f>IF(VLOOKUP('BIFUbC-crude-oil'!$A10,'BIFUbC-crude-oil'!$A$1:$AQ$27,COLUMN('BIFUbC-crude-oil'!AL$1),FALSE)=0,1,VLOOKUP('BIFUbC-crude-oil'!$A10,'Crude Oil'!$A$2:$AQ$28,COLUMN('Crude Oil'!AL$2),FALSE)/VLOOKUP('BIFUbC-crude-oil'!$A10,'BIFUbC-crude-oil'!$A$1:$AQ$27,COLUMN('BIFUbC-crude-oil'!AL$1),FALSE))</f>
        <v>1</v>
      </c>
      <c r="AM10">
        <f>IF(VLOOKUP('BIFUbC-crude-oil'!$A10,'BIFUbC-crude-oil'!$A$1:$AQ$27,COLUMN('BIFUbC-crude-oil'!AM$1),FALSE)=0,1,VLOOKUP('BIFUbC-crude-oil'!$A10,'Crude Oil'!$A$2:$AQ$28,COLUMN('Crude Oil'!AM$2),FALSE)/VLOOKUP('BIFUbC-crude-oil'!$A10,'BIFUbC-crude-oil'!$A$1:$AQ$27,COLUMN('BIFUbC-crude-oil'!AM$1),FALSE))</f>
        <v>1</v>
      </c>
      <c r="AN10">
        <f>IF(VLOOKUP('BIFUbC-crude-oil'!$A10,'BIFUbC-crude-oil'!$A$1:$AQ$27,COLUMN('BIFUbC-crude-oil'!AN$1),FALSE)=0,1,VLOOKUP('BIFUbC-crude-oil'!$A10,'Crude Oil'!$A$2:$AQ$28,COLUMN('Crude Oil'!AN$2),FALSE)/VLOOKUP('BIFUbC-crude-oil'!$A10,'BIFUbC-crude-oil'!$A$1:$AQ$27,COLUMN('BIFUbC-crude-oil'!AN$1),FALSE))</f>
        <v>1</v>
      </c>
      <c r="AO10">
        <f>IF(VLOOKUP('BIFUbC-crude-oil'!$A10,'BIFUbC-crude-oil'!$A$1:$AQ$27,COLUMN('BIFUbC-crude-oil'!AO$1),FALSE)=0,1,VLOOKUP('BIFUbC-crude-oil'!$A10,'Crude Oil'!$A$2:$AQ$28,COLUMN('Crude Oil'!AO$2),FALSE)/VLOOKUP('BIFUbC-crude-oil'!$A10,'BIFUbC-crude-oil'!$A$1:$AQ$27,COLUMN('BIFUbC-crude-oil'!AO$1),FALSE))</f>
        <v>1</v>
      </c>
      <c r="AP10">
        <f>IF(VLOOKUP('BIFUbC-crude-oil'!$A10,'BIFUbC-crude-oil'!$A$1:$AQ$27,COLUMN('BIFUbC-crude-oil'!AP$1),FALSE)=0,1,VLOOKUP('BIFUbC-crude-oil'!$A10,'Crude Oil'!$A$2:$AQ$28,COLUMN('Crude Oil'!AP$2),FALSE)/VLOOKUP('BIFUbC-crude-oil'!$A10,'BIFUbC-crude-oil'!$A$1:$AQ$27,COLUMN('BIFUbC-crude-oil'!AP$1),FALSE))</f>
        <v>1</v>
      </c>
      <c r="AQ10">
        <f>IF(VLOOKUP('BIFUbC-crude-oil'!$A10,'BIFUbC-crude-oil'!$A$1:$AQ$27,COLUMN('BIFUbC-crude-oil'!AQ$1),FALSE)=0,1,VLOOKUP('BIFUbC-crude-oil'!$A10,'Crude Oil'!$A$2:$AQ$28,COLUMN('Crude Oil'!AQ$2),FALSE)/VLOOKUP('BIFUbC-crude-oil'!$A10,'BIFUbC-crude-oil'!$A$1:$AQ$27,COLUMN('BIFUbC-crude-oil'!AQ$1),FALSE))</f>
        <v>1</v>
      </c>
    </row>
    <row r="11" spans="1:43">
      <c r="A11" s="37" t="s">
        <v>612</v>
      </c>
      <c r="B11">
        <f>IF(VLOOKUP('BIFUbC-crude-oil'!$A11,'BIFUbC-crude-oil'!$A$1:$AQ$27,COLUMN('BIFUbC-crude-oil'!B$1),FALSE)=0,1,VLOOKUP('BIFUbC-crude-oil'!$A11,'Crude Oil'!$A$2:$AQ$28,COLUMN('Crude Oil'!B$2),FALSE)/VLOOKUP('BIFUbC-crude-oil'!$A11,'BIFUbC-crude-oil'!$A$1:$AQ$27,COLUMN('BIFUbC-crude-oil'!B$1),FALSE))</f>
        <v>7.123000746952512E-4</v>
      </c>
      <c r="C11">
        <f>IF(VLOOKUP('BIFUbC-crude-oil'!$A11,'BIFUbC-crude-oil'!$A$1:$AQ$27,COLUMN('BIFUbC-crude-oil'!C$1),FALSE)=0,1,VLOOKUP('BIFUbC-crude-oil'!$A11,'Crude Oil'!$A$2:$AQ$28,COLUMN('Crude Oil'!C$2),FALSE)/VLOOKUP('BIFUbC-crude-oil'!$A11,'BIFUbC-crude-oil'!$A$1:$AQ$27,COLUMN('BIFUbC-crude-oil'!C$1),FALSE))</f>
        <v>7.1096553362645599E-4</v>
      </c>
      <c r="D11">
        <f>IF(VLOOKUP('BIFUbC-crude-oil'!$A11,'BIFUbC-crude-oil'!$A$1:$AQ$27,COLUMN('BIFUbC-crude-oil'!D$1),FALSE)=0,1,VLOOKUP('BIFUbC-crude-oil'!$A11,'Crude Oil'!$A$2:$AQ$28,COLUMN('Crude Oil'!D$2),FALSE)/VLOOKUP('BIFUbC-crude-oil'!$A11,'BIFUbC-crude-oil'!$A$1:$AQ$27,COLUMN('BIFUbC-crude-oil'!D$1),FALSE))</f>
        <v>7.1315795279549806E-4</v>
      </c>
      <c r="E11">
        <f>IF(VLOOKUP('BIFUbC-crude-oil'!$A11,'BIFUbC-crude-oil'!$A$1:$AQ$27,COLUMN('BIFUbC-crude-oil'!E$1),FALSE)=0,1,VLOOKUP('BIFUbC-crude-oil'!$A11,'Crude Oil'!$A$2:$AQ$28,COLUMN('Crude Oil'!E$2),FALSE)/VLOOKUP('BIFUbC-crude-oil'!$A11,'BIFUbC-crude-oil'!$A$1:$AQ$27,COLUMN('BIFUbC-crude-oil'!E$1),FALSE))</f>
        <v>7.1373695719850847E-4</v>
      </c>
      <c r="F11">
        <f>IF(VLOOKUP('BIFUbC-crude-oil'!$A11,'BIFUbC-crude-oil'!$A$1:$AQ$27,COLUMN('BIFUbC-crude-oil'!F$1),FALSE)=0,1,VLOOKUP('BIFUbC-crude-oil'!$A11,'Crude Oil'!$A$2:$AQ$28,COLUMN('Crude Oil'!F$2),FALSE)/VLOOKUP('BIFUbC-crude-oil'!$A11,'BIFUbC-crude-oil'!$A$1:$AQ$27,COLUMN('BIFUbC-crude-oil'!F$1),FALSE))</f>
        <v>7.1422127515073262E-4</v>
      </c>
      <c r="G11">
        <f>IF(VLOOKUP('BIFUbC-crude-oil'!$A11,'BIFUbC-crude-oil'!$A$1:$AQ$27,COLUMN('BIFUbC-crude-oil'!G$1),FALSE)=0,1,VLOOKUP('BIFUbC-crude-oil'!$A11,'Crude Oil'!$A$2:$AQ$28,COLUMN('Crude Oil'!G$2),FALSE)/VLOOKUP('BIFUbC-crude-oil'!$A11,'BIFUbC-crude-oil'!$A$1:$AQ$27,COLUMN('BIFUbC-crude-oil'!G$1),FALSE))</f>
        <v>7.1461999503389588E-4</v>
      </c>
      <c r="H11">
        <f>IF(VLOOKUP('BIFUbC-crude-oil'!$A11,'BIFUbC-crude-oil'!$A$1:$AQ$27,COLUMN('BIFUbC-crude-oil'!H$1),FALSE)=0,1,VLOOKUP('BIFUbC-crude-oil'!$A11,'Crude Oil'!$A$2:$AQ$28,COLUMN('Crude Oil'!H$2),FALSE)/VLOOKUP('BIFUbC-crude-oil'!$A11,'BIFUbC-crude-oil'!$A$1:$AQ$27,COLUMN('BIFUbC-crude-oil'!H$1),FALSE))</f>
        <v>7.1495661015393778E-4</v>
      </c>
      <c r="I11">
        <f>IF(VLOOKUP('BIFUbC-crude-oil'!$A11,'BIFUbC-crude-oil'!$A$1:$AQ$27,COLUMN('BIFUbC-crude-oil'!I$1),FALSE)=0,1,VLOOKUP('BIFUbC-crude-oil'!$A11,'Crude Oil'!$A$2:$AQ$28,COLUMN('Crude Oil'!I$2),FALSE)/VLOOKUP('BIFUbC-crude-oil'!$A11,'BIFUbC-crude-oil'!$A$1:$AQ$27,COLUMN('BIFUbC-crude-oil'!I$1),FALSE))</f>
        <v>7.1521940439023539E-4</v>
      </c>
      <c r="J11">
        <f>IF(VLOOKUP('BIFUbC-crude-oil'!$A11,'BIFUbC-crude-oil'!$A$1:$AQ$27,COLUMN('BIFUbC-crude-oil'!J$1),FALSE)=0,1,VLOOKUP('BIFUbC-crude-oil'!$A11,'Crude Oil'!$A$2:$AQ$28,COLUMN('Crude Oil'!J$2),FALSE)/VLOOKUP('BIFUbC-crude-oil'!$A11,'BIFUbC-crude-oil'!$A$1:$AQ$27,COLUMN('BIFUbC-crude-oil'!J$1),FALSE))</f>
        <v>7.1545940551000242E-4</v>
      </c>
      <c r="K11">
        <f>IF(VLOOKUP('BIFUbC-crude-oil'!$A11,'BIFUbC-crude-oil'!$A$1:$AQ$27,COLUMN('BIFUbC-crude-oil'!K$1),FALSE)=0,1,VLOOKUP('BIFUbC-crude-oil'!$A11,'Crude Oil'!$A$2:$AQ$28,COLUMN('Crude Oil'!K$2),FALSE)/VLOOKUP('BIFUbC-crude-oil'!$A11,'BIFUbC-crude-oil'!$A$1:$AQ$27,COLUMN('BIFUbC-crude-oil'!K$1),FALSE))</f>
        <v>7.1567756816144905E-4</v>
      </c>
      <c r="L11">
        <f>IF(VLOOKUP('BIFUbC-crude-oil'!$A11,'BIFUbC-crude-oil'!$A$1:$AQ$27,COLUMN('BIFUbC-crude-oil'!L$1),FALSE)=0,1,VLOOKUP('BIFUbC-crude-oil'!$A11,'Crude Oil'!$A$2:$AQ$28,COLUMN('Crude Oil'!L$2),FALSE)/VLOOKUP('BIFUbC-crude-oil'!$A11,'BIFUbC-crude-oil'!$A$1:$AQ$27,COLUMN('BIFUbC-crude-oil'!L$1),FALSE))</f>
        <v>7.1587471003484735E-4</v>
      </c>
      <c r="M11">
        <f>IF(VLOOKUP('BIFUbC-crude-oil'!$A11,'BIFUbC-crude-oil'!$A$1:$AQ$27,COLUMN('BIFUbC-crude-oil'!M$1),FALSE)=0,1,VLOOKUP('BIFUbC-crude-oil'!$A11,'Crude Oil'!$A$2:$AQ$28,COLUMN('Crude Oil'!M$2),FALSE)/VLOOKUP('BIFUbC-crude-oil'!$A11,'BIFUbC-crude-oil'!$A$1:$AQ$27,COLUMN('BIFUbC-crude-oil'!M$1),FALSE))</f>
        <v>7.159822873254205E-4</v>
      </c>
      <c r="N11">
        <f>IF(VLOOKUP('BIFUbC-crude-oil'!$A11,'BIFUbC-crude-oil'!$A$1:$AQ$27,COLUMN('BIFUbC-crude-oil'!N$1),FALSE)=0,1,VLOOKUP('BIFUbC-crude-oil'!$A11,'Crude Oil'!$A$2:$AQ$28,COLUMN('Crude Oil'!N$2),FALSE)/VLOOKUP('BIFUbC-crude-oil'!$A11,'BIFUbC-crude-oil'!$A$1:$AQ$27,COLUMN('BIFUbC-crude-oil'!N$1),FALSE))</f>
        <v>7.1607151245706515E-4</v>
      </c>
      <c r="O11">
        <f>IF(VLOOKUP('BIFUbC-crude-oil'!$A11,'BIFUbC-crude-oil'!$A$1:$AQ$27,COLUMN('BIFUbC-crude-oil'!O$1),FALSE)=0,1,VLOOKUP('BIFUbC-crude-oil'!$A11,'Crude Oil'!$A$2:$AQ$28,COLUMN('Crude Oil'!O$2),FALSE)/VLOOKUP('BIFUbC-crude-oil'!$A11,'BIFUbC-crude-oil'!$A$1:$AQ$27,COLUMN('BIFUbC-crude-oil'!O$1),FALSE))</f>
        <v>7.1614282456018892E-4</v>
      </c>
      <c r="P11">
        <f>IF(VLOOKUP('BIFUbC-crude-oil'!$A11,'BIFUbC-crude-oil'!$A$1:$AQ$27,COLUMN('BIFUbC-crude-oil'!P$1),FALSE)=0,1,VLOOKUP('BIFUbC-crude-oil'!$A11,'Crude Oil'!$A$2:$AQ$28,COLUMN('Crude Oil'!P$2),FALSE)/VLOOKUP('BIFUbC-crude-oil'!$A11,'BIFUbC-crude-oil'!$A$1:$AQ$27,COLUMN('BIFUbC-crude-oil'!P$1),FALSE))</f>
        <v>7.161965904736036E-4</v>
      </c>
      <c r="Q11">
        <f>IF(VLOOKUP('BIFUbC-crude-oil'!$A11,'BIFUbC-crude-oil'!$A$1:$AQ$27,COLUMN('BIFUbC-crude-oil'!Q$1),FALSE)=0,1,VLOOKUP('BIFUbC-crude-oil'!$A11,'Crude Oil'!$A$2:$AQ$28,COLUMN('Crude Oil'!Q$2),FALSE)/VLOOKUP('BIFUbC-crude-oil'!$A11,'BIFUbC-crude-oil'!$A$1:$AQ$27,COLUMN('BIFUbC-crude-oil'!Q$1),FALSE))</f>
        <v>7.1623266770545226E-4</v>
      </c>
      <c r="R11">
        <f>IF(VLOOKUP('BIFUbC-crude-oil'!$A11,'BIFUbC-crude-oil'!$A$1:$AQ$27,COLUMN('BIFUbC-crude-oil'!R$1),FALSE)=0,1,VLOOKUP('BIFUbC-crude-oil'!$A11,'Crude Oil'!$A$2:$AQ$28,COLUMN('Crude Oil'!R$2),FALSE)/VLOOKUP('BIFUbC-crude-oil'!$A11,'BIFUbC-crude-oil'!$A$1:$AQ$27,COLUMN('BIFUbC-crude-oil'!R$1),FALSE))</f>
        <v>7.1620698048904775E-4</v>
      </c>
      <c r="S11">
        <f>IF(VLOOKUP('BIFUbC-crude-oil'!$A11,'BIFUbC-crude-oil'!$A$1:$AQ$27,COLUMN('BIFUbC-crude-oil'!S$1),FALSE)=0,1,VLOOKUP('BIFUbC-crude-oil'!$A11,'Crude Oil'!$A$2:$AQ$28,COLUMN('Crude Oil'!S$2),FALSE)/VLOOKUP('BIFUbC-crude-oil'!$A11,'BIFUbC-crude-oil'!$A$1:$AQ$27,COLUMN('BIFUbC-crude-oil'!S$1),FALSE))</f>
        <v>7.1620831956705747E-4</v>
      </c>
      <c r="T11">
        <f>IF(VLOOKUP('BIFUbC-crude-oil'!$A11,'BIFUbC-crude-oil'!$A$1:$AQ$27,COLUMN('BIFUbC-crude-oil'!T$1),FALSE)=0,1,VLOOKUP('BIFUbC-crude-oil'!$A11,'Crude Oil'!$A$2:$AQ$28,COLUMN('Crude Oil'!T$2),FALSE)/VLOOKUP('BIFUbC-crude-oil'!$A11,'BIFUbC-crude-oil'!$A$1:$AQ$27,COLUMN('BIFUbC-crude-oil'!T$1),FALSE))</f>
        <v>7.161917260974862E-4</v>
      </c>
      <c r="U11">
        <f>IF(VLOOKUP('BIFUbC-crude-oil'!$A11,'BIFUbC-crude-oil'!$A$1:$AQ$27,COLUMN('BIFUbC-crude-oil'!U$1),FALSE)=0,1,VLOOKUP('BIFUbC-crude-oil'!$A11,'Crude Oil'!$A$2:$AQ$28,COLUMN('Crude Oil'!U$2),FALSE)/VLOOKUP('BIFUbC-crude-oil'!$A11,'BIFUbC-crude-oil'!$A$1:$AQ$27,COLUMN('BIFUbC-crude-oil'!U$1),FALSE))</f>
        <v>7.161569135000534E-4</v>
      </c>
      <c r="V11">
        <f>IF(VLOOKUP('BIFUbC-crude-oil'!$A11,'BIFUbC-crude-oil'!$A$1:$AQ$27,COLUMN('BIFUbC-crude-oil'!V$1),FALSE)=0,1,VLOOKUP('BIFUbC-crude-oil'!$A11,'Crude Oil'!$A$2:$AQ$28,COLUMN('Crude Oil'!V$2),FALSE)/VLOOKUP('BIFUbC-crude-oil'!$A11,'BIFUbC-crude-oil'!$A$1:$AQ$27,COLUMN('BIFUbC-crude-oil'!V$1),FALSE))</f>
        <v>7.1610357040562448E-4</v>
      </c>
      <c r="W11">
        <f>IF(VLOOKUP('BIFUbC-crude-oil'!$A11,'BIFUbC-crude-oil'!$A$1:$AQ$27,COLUMN('BIFUbC-crude-oil'!W$1),FALSE)=0,1,VLOOKUP('BIFUbC-crude-oil'!$A11,'Crude Oil'!$A$2:$AQ$28,COLUMN('Crude Oil'!W$2),FALSE)/VLOOKUP('BIFUbC-crude-oil'!$A11,'BIFUbC-crude-oil'!$A$1:$AQ$27,COLUMN('BIFUbC-crude-oil'!W$1),FALSE))</f>
        <v>7.1600523618038311E-4</v>
      </c>
      <c r="X11">
        <f>IF(VLOOKUP('BIFUbC-crude-oil'!$A11,'BIFUbC-crude-oil'!$A$1:$AQ$27,COLUMN('BIFUbC-crude-oil'!X$1),FALSE)=0,1,VLOOKUP('BIFUbC-crude-oil'!$A11,'Crude Oil'!$A$2:$AQ$28,COLUMN('Crude Oil'!X$2),FALSE)/VLOOKUP('BIFUbC-crude-oil'!$A11,'BIFUbC-crude-oil'!$A$1:$AQ$27,COLUMN('BIFUbC-crude-oil'!X$1),FALSE))</f>
        <v>7.1581924396434192E-4</v>
      </c>
      <c r="Y11">
        <f>IF(VLOOKUP('BIFUbC-crude-oil'!$A11,'BIFUbC-crude-oil'!$A$1:$AQ$27,COLUMN('BIFUbC-crude-oil'!Y$1),FALSE)=0,1,VLOOKUP('BIFUbC-crude-oil'!$A11,'Crude Oil'!$A$2:$AQ$28,COLUMN('Crude Oil'!Y$2),FALSE)/VLOOKUP('BIFUbC-crude-oil'!$A11,'BIFUbC-crude-oil'!$A$1:$AQ$27,COLUMN('BIFUbC-crude-oil'!Y$1),FALSE))</f>
        <v>7.1558807453312345E-4</v>
      </c>
      <c r="Z11">
        <f>IF(VLOOKUP('BIFUbC-crude-oil'!$A11,'BIFUbC-crude-oil'!$A$1:$AQ$27,COLUMN('BIFUbC-crude-oil'!Z$1),FALSE)=0,1,VLOOKUP('BIFUbC-crude-oil'!$A11,'Crude Oil'!$A$2:$AQ$28,COLUMN('Crude Oil'!Z$2),FALSE)/VLOOKUP('BIFUbC-crude-oil'!$A11,'BIFUbC-crude-oil'!$A$1:$AQ$27,COLUMN('BIFUbC-crude-oil'!Z$1),FALSE))</f>
        <v>7.1531138864424563E-4</v>
      </c>
      <c r="AA11">
        <f>IF(VLOOKUP('BIFUbC-crude-oil'!$A11,'BIFUbC-crude-oil'!$A$1:$AQ$27,COLUMN('BIFUbC-crude-oil'!AA$1),FALSE)=0,1,VLOOKUP('BIFUbC-crude-oil'!$A11,'Crude Oil'!$A$2:$AQ$28,COLUMN('Crude Oil'!AA$2),FALSE)/VLOOKUP('BIFUbC-crude-oil'!$A11,'BIFUbC-crude-oil'!$A$1:$AQ$27,COLUMN('BIFUbC-crude-oil'!AA$1),FALSE))</f>
        <v>7.1498827971382844E-4</v>
      </c>
      <c r="AB11">
        <f>IF(VLOOKUP('BIFUbC-crude-oil'!$A11,'BIFUbC-crude-oil'!$A$1:$AQ$27,COLUMN('BIFUbC-crude-oil'!AB$1),FALSE)=0,1,VLOOKUP('BIFUbC-crude-oil'!$A11,'Crude Oil'!$A$2:$AQ$28,COLUMN('Crude Oil'!AB$2),FALSE)/VLOOKUP('BIFUbC-crude-oil'!$A11,'BIFUbC-crude-oil'!$A$1:$AQ$27,COLUMN('BIFUbC-crude-oil'!AB$1),FALSE))</f>
        <v>7.1461812071159998E-4</v>
      </c>
      <c r="AC11">
        <f>IF(VLOOKUP('BIFUbC-crude-oil'!$A11,'BIFUbC-crude-oil'!$A$1:$AQ$27,COLUMN('BIFUbC-crude-oil'!AC$1),FALSE)=0,1,VLOOKUP('BIFUbC-crude-oil'!$A11,'Crude Oil'!$A$2:$AQ$28,COLUMN('Crude Oil'!AC$2),FALSE)/VLOOKUP('BIFUbC-crude-oil'!$A11,'BIFUbC-crude-oil'!$A$1:$AQ$27,COLUMN('BIFUbC-crude-oil'!AC$1),FALSE))</f>
        <v>7.1420013021758217E-4</v>
      </c>
      <c r="AD11">
        <f>IF(VLOOKUP('BIFUbC-crude-oil'!$A11,'BIFUbC-crude-oil'!$A$1:$AQ$27,COLUMN('BIFUbC-crude-oil'!AD$1),FALSE)=0,1,VLOOKUP('BIFUbC-crude-oil'!$A11,'Crude Oil'!$A$2:$AQ$28,COLUMN('Crude Oil'!AD$2),FALSE)/VLOOKUP('BIFUbC-crude-oil'!$A11,'BIFUbC-crude-oil'!$A$1:$AQ$27,COLUMN('BIFUbC-crude-oil'!AD$1),FALSE))</f>
        <v>7.1373336528586994E-4</v>
      </c>
      <c r="AE11">
        <f>IF(VLOOKUP('BIFUbC-crude-oil'!$A11,'BIFUbC-crude-oil'!$A$1:$AQ$27,COLUMN('BIFUbC-crude-oil'!AE$1),FALSE)=0,1,VLOOKUP('BIFUbC-crude-oil'!$A11,'Crude Oil'!$A$2:$AQ$28,COLUMN('Crude Oil'!AE$2),FALSE)/VLOOKUP('BIFUbC-crude-oil'!$A11,'BIFUbC-crude-oil'!$A$1:$AQ$27,COLUMN('BIFUbC-crude-oil'!AE$1),FALSE))</f>
        <v>7.1321628219739514E-4</v>
      </c>
      <c r="AF11">
        <f>IF(VLOOKUP('BIFUbC-crude-oil'!$A11,'BIFUbC-crude-oil'!$A$1:$AQ$27,COLUMN('BIFUbC-crude-oil'!AF$1),FALSE)=0,1,VLOOKUP('BIFUbC-crude-oil'!$A11,'Crude Oil'!$A$2:$AQ$28,COLUMN('Crude Oil'!AF$2),FALSE)/VLOOKUP('BIFUbC-crude-oil'!$A11,'BIFUbC-crude-oil'!$A$1:$AQ$27,COLUMN('BIFUbC-crude-oil'!AF$1),FALSE))</f>
        <v>7.1264758167991936E-4</v>
      </c>
      <c r="AG11">
        <f>IF(VLOOKUP('BIFUbC-crude-oil'!$A11,'BIFUbC-crude-oil'!$A$1:$AQ$27,COLUMN('BIFUbC-crude-oil'!AG$1),FALSE)=0,1,VLOOKUP('BIFUbC-crude-oil'!$A11,'Crude Oil'!$A$2:$AQ$28,COLUMN('Crude Oil'!AG$2),FALSE)/VLOOKUP('BIFUbC-crude-oil'!$A11,'BIFUbC-crude-oil'!$A$1:$AQ$27,COLUMN('BIFUbC-crude-oil'!AG$1),FALSE))</f>
        <v>7.1202533428919791E-4</v>
      </c>
      <c r="AH11">
        <f>IF(VLOOKUP('BIFUbC-crude-oil'!$A11,'BIFUbC-crude-oil'!$A$1:$AQ$27,COLUMN('BIFUbC-crude-oil'!AH$1),FALSE)=0,1,VLOOKUP('BIFUbC-crude-oil'!$A11,'Crude Oil'!$A$2:$AQ$28,COLUMN('Crude Oil'!AH$2),FALSE)/VLOOKUP('BIFUbC-crude-oil'!$A11,'BIFUbC-crude-oil'!$A$1:$AQ$27,COLUMN('BIFUbC-crude-oil'!AH$1),FALSE))</f>
        <v>7.1130382387153224E-4</v>
      </c>
      <c r="AI11">
        <f>IF(VLOOKUP('BIFUbC-crude-oil'!$A11,'BIFUbC-crude-oil'!$A$1:$AQ$27,COLUMN('BIFUbC-crude-oil'!AI$1),FALSE)=0,1,VLOOKUP('BIFUbC-crude-oil'!$A11,'Crude Oil'!$A$2:$AQ$28,COLUMN('Crude Oil'!AI$2),FALSE)/VLOOKUP('BIFUbC-crude-oil'!$A11,'BIFUbC-crude-oil'!$A$1:$AQ$27,COLUMN('BIFUbC-crude-oil'!AI$1),FALSE))</f>
        <v>7.1052387424385332E-4</v>
      </c>
      <c r="AJ11">
        <f>IF(VLOOKUP('BIFUbC-crude-oil'!$A11,'BIFUbC-crude-oil'!$A$1:$AQ$27,COLUMN('BIFUbC-crude-oil'!AJ$1),FALSE)=0,1,VLOOKUP('BIFUbC-crude-oil'!$A11,'Crude Oil'!$A$2:$AQ$28,COLUMN('Crude Oil'!AJ$2),FALSE)/VLOOKUP('BIFUbC-crude-oil'!$A11,'BIFUbC-crude-oil'!$A$1:$AQ$27,COLUMN('BIFUbC-crude-oil'!AJ$1),FALSE))</f>
        <v>7.0968266700701364E-4</v>
      </c>
      <c r="AK11">
        <f>IF(VLOOKUP('BIFUbC-crude-oil'!$A11,'BIFUbC-crude-oil'!$A$1:$AQ$27,COLUMN('BIFUbC-crude-oil'!AK$1),FALSE)=0,1,VLOOKUP('BIFUbC-crude-oil'!$A11,'Crude Oil'!$A$2:$AQ$28,COLUMN('Crude Oil'!AK$2),FALSE)/VLOOKUP('BIFUbC-crude-oil'!$A11,'BIFUbC-crude-oil'!$A$1:$AQ$27,COLUMN('BIFUbC-crude-oil'!AK$1),FALSE))</f>
        <v>7.0877708598880511E-4</v>
      </c>
      <c r="AL11">
        <f>IF(VLOOKUP('BIFUbC-crude-oil'!$A11,'BIFUbC-crude-oil'!$A$1:$AQ$27,COLUMN('BIFUbC-crude-oil'!AL$1),FALSE)=0,1,VLOOKUP('BIFUbC-crude-oil'!$A11,'Crude Oil'!$A$2:$AQ$28,COLUMN('Crude Oil'!AL$2),FALSE)/VLOOKUP('BIFUbC-crude-oil'!$A11,'BIFUbC-crude-oil'!$A$1:$AQ$27,COLUMN('BIFUbC-crude-oil'!AL$1),FALSE))</f>
        <v>7.0780368735287992E-4</v>
      </c>
      <c r="AM11">
        <f>IF(VLOOKUP('BIFUbC-crude-oil'!$A11,'BIFUbC-crude-oil'!$A$1:$AQ$27,COLUMN('BIFUbC-crude-oil'!AM$1),FALSE)=0,1,VLOOKUP('BIFUbC-crude-oil'!$A11,'Crude Oil'!$A$2:$AQ$28,COLUMN('Crude Oil'!AM$2),FALSE)/VLOOKUP('BIFUbC-crude-oil'!$A11,'BIFUbC-crude-oil'!$A$1:$AQ$27,COLUMN('BIFUbC-crude-oil'!AM$1),FALSE))</f>
        <v>7.0675819653716516E-4</v>
      </c>
      <c r="AN11">
        <f>IF(VLOOKUP('BIFUbC-crude-oil'!$A11,'BIFUbC-crude-oil'!$A$1:$AQ$27,COLUMN('BIFUbC-crude-oil'!AN$1),FALSE)=0,1,VLOOKUP('BIFUbC-crude-oil'!$A11,'Crude Oil'!$A$2:$AQ$28,COLUMN('Crude Oil'!AN$2),FALSE)/VLOOKUP('BIFUbC-crude-oil'!$A11,'BIFUbC-crude-oil'!$A$1:$AQ$27,COLUMN('BIFUbC-crude-oil'!AN$1),FALSE))</f>
        <v>7.0563638655264194E-4</v>
      </c>
      <c r="AO11">
        <f>IF(VLOOKUP('BIFUbC-crude-oil'!$A11,'BIFUbC-crude-oil'!$A$1:$AQ$27,COLUMN('BIFUbC-crude-oil'!AO$1),FALSE)=0,1,VLOOKUP('BIFUbC-crude-oil'!$A11,'Crude Oil'!$A$2:$AQ$28,COLUMN('Crude Oil'!AO$2),FALSE)/VLOOKUP('BIFUbC-crude-oil'!$A11,'BIFUbC-crude-oil'!$A$1:$AQ$27,COLUMN('BIFUbC-crude-oil'!AO$1),FALSE))</f>
        <v>7.0443309827848547E-4</v>
      </c>
      <c r="AP11">
        <f>IF(VLOOKUP('BIFUbC-crude-oil'!$A11,'BIFUbC-crude-oil'!$A$1:$AQ$27,COLUMN('BIFUbC-crude-oil'!AP$1),FALSE)=0,1,VLOOKUP('BIFUbC-crude-oil'!$A11,'Crude Oil'!$A$2:$AQ$28,COLUMN('Crude Oil'!AP$2),FALSE)/VLOOKUP('BIFUbC-crude-oil'!$A11,'BIFUbC-crude-oil'!$A$1:$AQ$27,COLUMN('BIFUbC-crude-oil'!AP$1),FALSE))</f>
        <v>7.0314313690434966E-4</v>
      </c>
      <c r="AQ11">
        <f>IF(VLOOKUP('BIFUbC-crude-oil'!$A11,'BIFUbC-crude-oil'!$A$1:$AQ$27,COLUMN('BIFUbC-crude-oil'!AQ$1),FALSE)=0,1,VLOOKUP('BIFUbC-crude-oil'!$A11,'Crude Oil'!$A$2:$AQ$28,COLUMN('Crude Oil'!AQ$2),FALSE)/VLOOKUP('BIFUbC-crude-oil'!$A11,'BIFUbC-crude-oil'!$A$1:$AQ$27,COLUMN('BIFUbC-crude-oil'!AQ$1),FALSE))</f>
        <v>7.0176024761496429E-4</v>
      </c>
    </row>
    <row r="12" spans="1:43">
      <c r="A12" s="37" t="s">
        <v>625</v>
      </c>
      <c r="B12">
        <f>IF(VLOOKUP('BIFUbC-crude-oil'!$A12,'BIFUbC-crude-oil'!$A$1:$AQ$27,COLUMN('BIFUbC-crude-oil'!B$1),FALSE)=0,1,VLOOKUP('BIFUbC-crude-oil'!$A12,'Crude Oil'!$A$2:$AQ$28,COLUMN('Crude Oil'!B$2),FALSE)/VLOOKUP('BIFUbC-crude-oil'!$A12,'BIFUbC-crude-oil'!$A$1:$AQ$27,COLUMN('BIFUbC-crude-oil'!B$1),FALSE))</f>
        <v>1</v>
      </c>
      <c r="C12">
        <f>IF(VLOOKUP('BIFUbC-crude-oil'!$A12,'BIFUbC-crude-oil'!$A$1:$AQ$27,COLUMN('BIFUbC-crude-oil'!C$1),FALSE)=0,1,VLOOKUP('BIFUbC-crude-oil'!$A12,'Crude Oil'!$A$2:$AQ$28,COLUMN('Crude Oil'!C$2),FALSE)/VLOOKUP('BIFUbC-crude-oil'!$A12,'BIFUbC-crude-oil'!$A$1:$AQ$27,COLUMN('BIFUbC-crude-oil'!C$1),FALSE))</f>
        <v>1</v>
      </c>
      <c r="D12">
        <f>IF(VLOOKUP('BIFUbC-crude-oil'!$A12,'BIFUbC-crude-oil'!$A$1:$AQ$27,COLUMN('BIFUbC-crude-oil'!D$1),FALSE)=0,1,VLOOKUP('BIFUbC-crude-oil'!$A12,'Crude Oil'!$A$2:$AQ$28,COLUMN('Crude Oil'!D$2),FALSE)/VLOOKUP('BIFUbC-crude-oil'!$A12,'BIFUbC-crude-oil'!$A$1:$AQ$27,COLUMN('BIFUbC-crude-oil'!D$1),FALSE))</f>
        <v>1</v>
      </c>
      <c r="E12">
        <f>IF(VLOOKUP('BIFUbC-crude-oil'!$A12,'BIFUbC-crude-oil'!$A$1:$AQ$27,COLUMN('BIFUbC-crude-oil'!E$1),FALSE)=0,1,VLOOKUP('BIFUbC-crude-oil'!$A12,'Crude Oil'!$A$2:$AQ$28,COLUMN('Crude Oil'!E$2),FALSE)/VLOOKUP('BIFUbC-crude-oil'!$A12,'BIFUbC-crude-oil'!$A$1:$AQ$27,COLUMN('BIFUbC-crude-oil'!E$1),FALSE))</f>
        <v>1</v>
      </c>
      <c r="F12">
        <f>IF(VLOOKUP('BIFUbC-crude-oil'!$A12,'BIFUbC-crude-oil'!$A$1:$AQ$27,COLUMN('BIFUbC-crude-oil'!F$1),FALSE)=0,1,VLOOKUP('BIFUbC-crude-oil'!$A12,'Crude Oil'!$A$2:$AQ$28,COLUMN('Crude Oil'!F$2),FALSE)/VLOOKUP('BIFUbC-crude-oil'!$A12,'BIFUbC-crude-oil'!$A$1:$AQ$27,COLUMN('BIFUbC-crude-oil'!F$1),FALSE))</f>
        <v>1</v>
      </c>
      <c r="G12">
        <f>IF(VLOOKUP('BIFUbC-crude-oil'!$A12,'BIFUbC-crude-oil'!$A$1:$AQ$27,COLUMN('BIFUbC-crude-oil'!G$1),FALSE)=0,1,VLOOKUP('BIFUbC-crude-oil'!$A12,'Crude Oil'!$A$2:$AQ$28,COLUMN('Crude Oil'!G$2),FALSE)/VLOOKUP('BIFUbC-crude-oil'!$A12,'BIFUbC-crude-oil'!$A$1:$AQ$27,COLUMN('BIFUbC-crude-oil'!G$1),FALSE))</f>
        <v>1</v>
      </c>
      <c r="H12">
        <f>IF(VLOOKUP('BIFUbC-crude-oil'!$A12,'BIFUbC-crude-oil'!$A$1:$AQ$27,COLUMN('BIFUbC-crude-oil'!H$1),FALSE)=0,1,VLOOKUP('BIFUbC-crude-oil'!$A12,'Crude Oil'!$A$2:$AQ$28,COLUMN('Crude Oil'!H$2),FALSE)/VLOOKUP('BIFUbC-crude-oil'!$A12,'BIFUbC-crude-oil'!$A$1:$AQ$27,COLUMN('BIFUbC-crude-oil'!H$1),FALSE))</f>
        <v>1</v>
      </c>
      <c r="I12">
        <f>IF(VLOOKUP('BIFUbC-crude-oil'!$A12,'BIFUbC-crude-oil'!$A$1:$AQ$27,COLUMN('BIFUbC-crude-oil'!I$1),FALSE)=0,1,VLOOKUP('BIFUbC-crude-oil'!$A12,'Crude Oil'!$A$2:$AQ$28,COLUMN('Crude Oil'!I$2),FALSE)/VLOOKUP('BIFUbC-crude-oil'!$A12,'BIFUbC-crude-oil'!$A$1:$AQ$27,COLUMN('BIFUbC-crude-oil'!I$1),FALSE))</f>
        <v>1</v>
      </c>
      <c r="J12">
        <f>IF(VLOOKUP('BIFUbC-crude-oil'!$A12,'BIFUbC-crude-oil'!$A$1:$AQ$27,COLUMN('BIFUbC-crude-oil'!J$1),FALSE)=0,1,VLOOKUP('BIFUbC-crude-oil'!$A12,'Crude Oil'!$A$2:$AQ$28,COLUMN('Crude Oil'!J$2),FALSE)/VLOOKUP('BIFUbC-crude-oil'!$A12,'BIFUbC-crude-oil'!$A$1:$AQ$27,COLUMN('BIFUbC-crude-oil'!J$1),FALSE))</f>
        <v>1</v>
      </c>
      <c r="K12">
        <f>IF(VLOOKUP('BIFUbC-crude-oil'!$A12,'BIFUbC-crude-oil'!$A$1:$AQ$27,COLUMN('BIFUbC-crude-oil'!K$1),FALSE)=0,1,VLOOKUP('BIFUbC-crude-oil'!$A12,'Crude Oil'!$A$2:$AQ$28,COLUMN('Crude Oil'!K$2),FALSE)/VLOOKUP('BIFUbC-crude-oil'!$A12,'BIFUbC-crude-oil'!$A$1:$AQ$27,COLUMN('BIFUbC-crude-oil'!K$1),FALSE))</f>
        <v>1</v>
      </c>
      <c r="L12">
        <f>IF(VLOOKUP('BIFUbC-crude-oil'!$A12,'BIFUbC-crude-oil'!$A$1:$AQ$27,COLUMN('BIFUbC-crude-oil'!L$1),FALSE)=0,1,VLOOKUP('BIFUbC-crude-oil'!$A12,'Crude Oil'!$A$2:$AQ$28,COLUMN('Crude Oil'!L$2),FALSE)/VLOOKUP('BIFUbC-crude-oil'!$A12,'BIFUbC-crude-oil'!$A$1:$AQ$27,COLUMN('BIFUbC-crude-oil'!L$1),FALSE))</f>
        <v>1</v>
      </c>
      <c r="M12">
        <f>IF(VLOOKUP('BIFUbC-crude-oil'!$A12,'BIFUbC-crude-oil'!$A$1:$AQ$27,COLUMN('BIFUbC-crude-oil'!M$1),FALSE)=0,1,VLOOKUP('BIFUbC-crude-oil'!$A12,'Crude Oil'!$A$2:$AQ$28,COLUMN('Crude Oil'!M$2),FALSE)/VLOOKUP('BIFUbC-crude-oil'!$A12,'BIFUbC-crude-oil'!$A$1:$AQ$27,COLUMN('BIFUbC-crude-oil'!M$1),FALSE))</f>
        <v>1</v>
      </c>
      <c r="N12">
        <f>IF(VLOOKUP('BIFUbC-crude-oil'!$A12,'BIFUbC-crude-oil'!$A$1:$AQ$27,COLUMN('BIFUbC-crude-oil'!N$1),FALSE)=0,1,VLOOKUP('BIFUbC-crude-oil'!$A12,'Crude Oil'!$A$2:$AQ$28,COLUMN('Crude Oil'!N$2),FALSE)/VLOOKUP('BIFUbC-crude-oil'!$A12,'BIFUbC-crude-oil'!$A$1:$AQ$27,COLUMN('BIFUbC-crude-oil'!N$1),FALSE))</f>
        <v>1</v>
      </c>
      <c r="O12">
        <f>IF(VLOOKUP('BIFUbC-crude-oil'!$A12,'BIFUbC-crude-oil'!$A$1:$AQ$27,COLUMN('BIFUbC-crude-oil'!O$1),FALSE)=0,1,VLOOKUP('BIFUbC-crude-oil'!$A12,'Crude Oil'!$A$2:$AQ$28,COLUMN('Crude Oil'!O$2),FALSE)/VLOOKUP('BIFUbC-crude-oil'!$A12,'BIFUbC-crude-oil'!$A$1:$AQ$27,COLUMN('BIFUbC-crude-oil'!O$1),FALSE))</f>
        <v>1</v>
      </c>
      <c r="P12">
        <f>IF(VLOOKUP('BIFUbC-crude-oil'!$A12,'BIFUbC-crude-oil'!$A$1:$AQ$27,COLUMN('BIFUbC-crude-oil'!P$1),FALSE)=0,1,VLOOKUP('BIFUbC-crude-oil'!$A12,'Crude Oil'!$A$2:$AQ$28,COLUMN('Crude Oil'!P$2),FALSE)/VLOOKUP('BIFUbC-crude-oil'!$A12,'BIFUbC-crude-oil'!$A$1:$AQ$27,COLUMN('BIFUbC-crude-oil'!P$1),FALSE))</f>
        <v>1</v>
      </c>
      <c r="Q12">
        <f>IF(VLOOKUP('BIFUbC-crude-oil'!$A12,'BIFUbC-crude-oil'!$A$1:$AQ$27,COLUMN('BIFUbC-crude-oil'!Q$1),FALSE)=0,1,VLOOKUP('BIFUbC-crude-oil'!$A12,'Crude Oil'!$A$2:$AQ$28,COLUMN('Crude Oil'!Q$2),FALSE)/VLOOKUP('BIFUbC-crude-oil'!$A12,'BIFUbC-crude-oil'!$A$1:$AQ$27,COLUMN('BIFUbC-crude-oil'!Q$1),FALSE))</f>
        <v>1</v>
      </c>
      <c r="R12">
        <f>IF(VLOOKUP('BIFUbC-crude-oil'!$A12,'BIFUbC-crude-oil'!$A$1:$AQ$27,COLUMN('BIFUbC-crude-oil'!R$1),FALSE)=0,1,VLOOKUP('BIFUbC-crude-oil'!$A12,'Crude Oil'!$A$2:$AQ$28,COLUMN('Crude Oil'!R$2),FALSE)/VLOOKUP('BIFUbC-crude-oil'!$A12,'BIFUbC-crude-oil'!$A$1:$AQ$27,COLUMN('BIFUbC-crude-oil'!R$1),FALSE))</f>
        <v>1</v>
      </c>
      <c r="S12">
        <f>IF(VLOOKUP('BIFUbC-crude-oil'!$A12,'BIFUbC-crude-oil'!$A$1:$AQ$27,COLUMN('BIFUbC-crude-oil'!S$1),FALSE)=0,1,VLOOKUP('BIFUbC-crude-oil'!$A12,'Crude Oil'!$A$2:$AQ$28,COLUMN('Crude Oil'!S$2),FALSE)/VLOOKUP('BIFUbC-crude-oil'!$A12,'BIFUbC-crude-oil'!$A$1:$AQ$27,COLUMN('BIFUbC-crude-oil'!S$1),FALSE))</f>
        <v>1</v>
      </c>
      <c r="T12">
        <f>IF(VLOOKUP('BIFUbC-crude-oil'!$A12,'BIFUbC-crude-oil'!$A$1:$AQ$27,COLUMN('BIFUbC-crude-oil'!T$1),FALSE)=0,1,VLOOKUP('BIFUbC-crude-oil'!$A12,'Crude Oil'!$A$2:$AQ$28,COLUMN('Crude Oil'!T$2),FALSE)/VLOOKUP('BIFUbC-crude-oil'!$A12,'BIFUbC-crude-oil'!$A$1:$AQ$27,COLUMN('BIFUbC-crude-oil'!T$1),FALSE))</f>
        <v>1</v>
      </c>
      <c r="U12">
        <f>IF(VLOOKUP('BIFUbC-crude-oil'!$A12,'BIFUbC-crude-oil'!$A$1:$AQ$27,COLUMN('BIFUbC-crude-oil'!U$1),FALSE)=0,1,VLOOKUP('BIFUbC-crude-oil'!$A12,'Crude Oil'!$A$2:$AQ$28,COLUMN('Crude Oil'!U$2),FALSE)/VLOOKUP('BIFUbC-crude-oil'!$A12,'BIFUbC-crude-oil'!$A$1:$AQ$27,COLUMN('BIFUbC-crude-oil'!U$1),FALSE))</f>
        <v>1</v>
      </c>
      <c r="V12">
        <f>IF(VLOOKUP('BIFUbC-crude-oil'!$A12,'BIFUbC-crude-oil'!$A$1:$AQ$27,COLUMN('BIFUbC-crude-oil'!V$1),FALSE)=0,1,VLOOKUP('BIFUbC-crude-oil'!$A12,'Crude Oil'!$A$2:$AQ$28,COLUMN('Crude Oil'!V$2),FALSE)/VLOOKUP('BIFUbC-crude-oil'!$A12,'BIFUbC-crude-oil'!$A$1:$AQ$27,COLUMN('BIFUbC-crude-oil'!V$1),FALSE))</f>
        <v>1</v>
      </c>
      <c r="W12">
        <f>IF(VLOOKUP('BIFUbC-crude-oil'!$A12,'BIFUbC-crude-oil'!$A$1:$AQ$27,COLUMN('BIFUbC-crude-oil'!W$1),FALSE)=0,1,VLOOKUP('BIFUbC-crude-oil'!$A12,'Crude Oil'!$A$2:$AQ$28,COLUMN('Crude Oil'!W$2),FALSE)/VLOOKUP('BIFUbC-crude-oil'!$A12,'BIFUbC-crude-oil'!$A$1:$AQ$27,COLUMN('BIFUbC-crude-oil'!W$1),FALSE))</f>
        <v>1</v>
      </c>
      <c r="X12">
        <f>IF(VLOOKUP('BIFUbC-crude-oil'!$A12,'BIFUbC-crude-oil'!$A$1:$AQ$27,COLUMN('BIFUbC-crude-oil'!X$1),FALSE)=0,1,VLOOKUP('BIFUbC-crude-oil'!$A12,'Crude Oil'!$A$2:$AQ$28,COLUMN('Crude Oil'!X$2),FALSE)/VLOOKUP('BIFUbC-crude-oil'!$A12,'BIFUbC-crude-oil'!$A$1:$AQ$27,COLUMN('BIFUbC-crude-oil'!X$1),FALSE))</f>
        <v>1</v>
      </c>
      <c r="Y12">
        <f>IF(VLOOKUP('BIFUbC-crude-oil'!$A12,'BIFUbC-crude-oil'!$A$1:$AQ$27,COLUMN('BIFUbC-crude-oil'!Y$1),FALSE)=0,1,VLOOKUP('BIFUbC-crude-oil'!$A12,'Crude Oil'!$A$2:$AQ$28,COLUMN('Crude Oil'!Y$2),FALSE)/VLOOKUP('BIFUbC-crude-oil'!$A12,'BIFUbC-crude-oil'!$A$1:$AQ$27,COLUMN('BIFUbC-crude-oil'!Y$1),FALSE))</f>
        <v>1</v>
      </c>
      <c r="Z12">
        <f>IF(VLOOKUP('BIFUbC-crude-oil'!$A12,'BIFUbC-crude-oil'!$A$1:$AQ$27,COLUMN('BIFUbC-crude-oil'!Z$1),FALSE)=0,1,VLOOKUP('BIFUbC-crude-oil'!$A12,'Crude Oil'!$A$2:$AQ$28,COLUMN('Crude Oil'!Z$2),FALSE)/VLOOKUP('BIFUbC-crude-oil'!$A12,'BIFUbC-crude-oil'!$A$1:$AQ$27,COLUMN('BIFUbC-crude-oil'!Z$1),FALSE))</f>
        <v>1</v>
      </c>
      <c r="AA12">
        <f>IF(VLOOKUP('BIFUbC-crude-oil'!$A12,'BIFUbC-crude-oil'!$A$1:$AQ$27,COLUMN('BIFUbC-crude-oil'!AA$1),FALSE)=0,1,VLOOKUP('BIFUbC-crude-oil'!$A12,'Crude Oil'!$A$2:$AQ$28,COLUMN('Crude Oil'!AA$2),FALSE)/VLOOKUP('BIFUbC-crude-oil'!$A12,'BIFUbC-crude-oil'!$A$1:$AQ$27,COLUMN('BIFUbC-crude-oil'!AA$1),FALSE))</f>
        <v>1</v>
      </c>
      <c r="AB12">
        <f>IF(VLOOKUP('BIFUbC-crude-oil'!$A12,'BIFUbC-crude-oil'!$A$1:$AQ$27,COLUMN('BIFUbC-crude-oil'!AB$1),FALSE)=0,1,VLOOKUP('BIFUbC-crude-oil'!$A12,'Crude Oil'!$A$2:$AQ$28,COLUMN('Crude Oil'!AB$2),FALSE)/VLOOKUP('BIFUbC-crude-oil'!$A12,'BIFUbC-crude-oil'!$A$1:$AQ$27,COLUMN('BIFUbC-crude-oil'!AB$1),FALSE))</f>
        <v>1</v>
      </c>
      <c r="AC12">
        <f>IF(VLOOKUP('BIFUbC-crude-oil'!$A12,'BIFUbC-crude-oil'!$A$1:$AQ$27,COLUMN('BIFUbC-crude-oil'!AC$1),FALSE)=0,1,VLOOKUP('BIFUbC-crude-oil'!$A12,'Crude Oil'!$A$2:$AQ$28,COLUMN('Crude Oil'!AC$2),FALSE)/VLOOKUP('BIFUbC-crude-oil'!$A12,'BIFUbC-crude-oil'!$A$1:$AQ$27,COLUMN('BIFUbC-crude-oil'!AC$1),FALSE))</f>
        <v>1</v>
      </c>
      <c r="AD12">
        <f>IF(VLOOKUP('BIFUbC-crude-oil'!$A12,'BIFUbC-crude-oil'!$A$1:$AQ$27,COLUMN('BIFUbC-crude-oil'!AD$1),FALSE)=0,1,VLOOKUP('BIFUbC-crude-oil'!$A12,'Crude Oil'!$A$2:$AQ$28,COLUMN('Crude Oil'!AD$2),FALSE)/VLOOKUP('BIFUbC-crude-oil'!$A12,'BIFUbC-crude-oil'!$A$1:$AQ$27,COLUMN('BIFUbC-crude-oil'!AD$1),FALSE))</f>
        <v>1</v>
      </c>
      <c r="AE12">
        <f>IF(VLOOKUP('BIFUbC-crude-oil'!$A12,'BIFUbC-crude-oil'!$A$1:$AQ$27,COLUMN('BIFUbC-crude-oil'!AE$1),FALSE)=0,1,VLOOKUP('BIFUbC-crude-oil'!$A12,'Crude Oil'!$A$2:$AQ$28,COLUMN('Crude Oil'!AE$2),FALSE)/VLOOKUP('BIFUbC-crude-oil'!$A12,'BIFUbC-crude-oil'!$A$1:$AQ$27,COLUMN('BIFUbC-crude-oil'!AE$1),FALSE))</f>
        <v>1</v>
      </c>
      <c r="AF12">
        <f>IF(VLOOKUP('BIFUbC-crude-oil'!$A12,'BIFUbC-crude-oil'!$A$1:$AQ$27,COLUMN('BIFUbC-crude-oil'!AF$1),FALSE)=0,1,VLOOKUP('BIFUbC-crude-oil'!$A12,'Crude Oil'!$A$2:$AQ$28,COLUMN('Crude Oil'!AF$2),FALSE)/VLOOKUP('BIFUbC-crude-oil'!$A12,'BIFUbC-crude-oil'!$A$1:$AQ$27,COLUMN('BIFUbC-crude-oil'!AF$1),FALSE))</f>
        <v>1</v>
      </c>
      <c r="AG12">
        <f>IF(VLOOKUP('BIFUbC-crude-oil'!$A12,'BIFUbC-crude-oil'!$A$1:$AQ$27,COLUMN('BIFUbC-crude-oil'!AG$1),FALSE)=0,1,VLOOKUP('BIFUbC-crude-oil'!$A12,'Crude Oil'!$A$2:$AQ$28,COLUMN('Crude Oil'!AG$2),FALSE)/VLOOKUP('BIFUbC-crude-oil'!$A12,'BIFUbC-crude-oil'!$A$1:$AQ$27,COLUMN('BIFUbC-crude-oil'!AG$1),FALSE))</f>
        <v>1</v>
      </c>
      <c r="AH12">
        <f>IF(VLOOKUP('BIFUbC-crude-oil'!$A12,'BIFUbC-crude-oil'!$A$1:$AQ$27,COLUMN('BIFUbC-crude-oil'!AH$1),FALSE)=0,1,VLOOKUP('BIFUbC-crude-oil'!$A12,'Crude Oil'!$A$2:$AQ$28,COLUMN('Crude Oil'!AH$2),FALSE)/VLOOKUP('BIFUbC-crude-oil'!$A12,'BIFUbC-crude-oil'!$A$1:$AQ$27,COLUMN('BIFUbC-crude-oil'!AH$1),FALSE))</f>
        <v>1</v>
      </c>
      <c r="AI12">
        <f>IF(VLOOKUP('BIFUbC-crude-oil'!$A12,'BIFUbC-crude-oil'!$A$1:$AQ$27,COLUMN('BIFUbC-crude-oil'!AI$1),FALSE)=0,1,VLOOKUP('BIFUbC-crude-oil'!$A12,'Crude Oil'!$A$2:$AQ$28,COLUMN('Crude Oil'!AI$2),FALSE)/VLOOKUP('BIFUbC-crude-oil'!$A12,'BIFUbC-crude-oil'!$A$1:$AQ$27,COLUMN('BIFUbC-crude-oil'!AI$1),FALSE))</f>
        <v>1</v>
      </c>
      <c r="AJ12">
        <f>IF(VLOOKUP('BIFUbC-crude-oil'!$A12,'BIFUbC-crude-oil'!$A$1:$AQ$27,COLUMN('BIFUbC-crude-oil'!AJ$1),FALSE)=0,1,VLOOKUP('BIFUbC-crude-oil'!$A12,'Crude Oil'!$A$2:$AQ$28,COLUMN('Crude Oil'!AJ$2),FALSE)/VLOOKUP('BIFUbC-crude-oil'!$A12,'BIFUbC-crude-oil'!$A$1:$AQ$27,COLUMN('BIFUbC-crude-oil'!AJ$1),FALSE))</f>
        <v>1</v>
      </c>
      <c r="AK12">
        <f>IF(VLOOKUP('BIFUbC-crude-oil'!$A12,'BIFUbC-crude-oil'!$A$1:$AQ$27,COLUMN('BIFUbC-crude-oil'!AK$1),FALSE)=0,1,VLOOKUP('BIFUbC-crude-oil'!$A12,'Crude Oil'!$A$2:$AQ$28,COLUMN('Crude Oil'!AK$2),FALSE)/VLOOKUP('BIFUbC-crude-oil'!$A12,'BIFUbC-crude-oil'!$A$1:$AQ$27,COLUMN('BIFUbC-crude-oil'!AK$1),FALSE))</f>
        <v>1</v>
      </c>
      <c r="AL12">
        <f>IF(VLOOKUP('BIFUbC-crude-oil'!$A12,'BIFUbC-crude-oil'!$A$1:$AQ$27,COLUMN('BIFUbC-crude-oil'!AL$1),FALSE)=0,1,VLOOKUP('BIFUbC-crude-oil'!$A12,'Crude Oil'!$A$2:$AQ$28,COLUMN('Crude Oil'!AL$2),FALSE)/VLOOKUP('BIFUbC-crude-oil'!$A12,'BIFUbC-crude-oil'!$A$1:$AQ$27,COLUMN('BIFUbC-crude-oil'!AL$1),FALSE))</f>
        <v>1</v>
      </c>
      <c r="AM12">
        <f>IF(VLOOKUP('BIFUbC-crude-oil'!$A12,'BIFUbC-crude-oil'!$A$1:$AQ$27,COLUMN('BIFUbC-crude-oil'!AM$1),FALSE)=0,1,VLOOKUP('BIFUbC-crude-oil'!$A12,'Crude Oil'!$A$2:$AQ$28,COLUMN('Crude Oil'!AM$2),FALSE)/VLOOKUP('BIFUbC-crude-oil'!$A12,'BIFUbC-crude-oil'!$A$1:$AQ$27,COLUMN('BIFUbC-crude-oil'!AM$1),FALSE))</f>
        <v>1</v>
      </c>
      <c r="AN12">
        <f>IF(VLOOKUP('BIFUbC-crude-oil'!$A12,'BIFUbC-crude-oil'!$A$1:$AQ$27,COLUMN('BIFUbC-crude-oil'!AN$1),FALSE)=0,1,VLOOKUP('BIFUbC-crude-oil'!$A12,'Crude Oil'!$A$2:$AQ$28,COLUMN('Crude Oil'!AN$2),FALSE)/VLOOKUP('BIFUbC-crude-oil'!$A12,'BIFUbC-crude-oil'!$A$1:$AQ$27,COLUMN('BIFUbC-crude-oil'!AN$1),FALSE))</f>
        <v>1</v>
      </c>
      <c r="AO12">
        <f>IF(VLOOKUP('BIFUbC-crude-oil'!$A12,'BIFUbC-crude-oil'!$A$1:$AQ$27,COLUMN('BIFUbC-crude-oil'!AO$1),FALSE)=0,1,VLOOKUP('BIFUbC-crude-oil'!$A12,'Crude Oil'!$A$2:$AQ$28,COLUMN('Crude Oil'!AO$2),FALSE)/VLOOKUP('BIFUbC-crude-oil'!$A12,'BIFUbC-crude-oil'!$A$1:$AQ$27,COLUMN('BIFUbC-crude-oil'!AO$1),FALSE))</f>
        <v>1</v>
      </c>
      <c r="AP12">
        <f>IF(VLOOKUP('BIFUbC-crude-oil'!$A12,'BIFUbC-crude-oil'!$A$1:$AQ$27,COLUMN('BIFUbC-crude-oil'!AP$1),FALSE)=0,1,VLOOKUP('BIFUbC-crude-oil'!$A12,'Crude Oil'!$A$2:$AQ$28,COLUMN('Crude Oil'!AP$2),FALSE)/VLOOKUP('BIFUbC-crude-oil'!$A12,'BIFUbC-crude-oil'!$A$1:$AQ$27,COLUMN('BIFUbC-crude-oil'!AP$1),FALSE))</f>
        <v>1</v>
      </c>
      <c r="AQ12">
        <f>IF(VLOOKUP('BIFUbC-crude-oil'!$A12,'BIFUbC-crude-oil'!$A$1:$AQ$27,COLUMN('BIFUbC-crude-oil'!AQ$1),FALSE)=0,1,VLOOKUP('BIFUbC-crude-oil'!$A12,'Crude Oil'!$A$2:$AQ$28,COLUMN('Crude Oil'!AQ$2),FALSE)/VLOOKUP('BIFUbC-crude-oil'!$A12,'BIFUbC-crude-oil'!$A$1:$AQ$27,COLUMN('BIFUbC-crude-oil'!AQ$1),FALSE))</f>
        <v>1</v>
      </c>
    </row>
    <row r="13" spans="1:43">
      <c r="A13" s="37" t="s">
        <v>626</v>
      </c>
      <c r="B13">
        <f>IF(VLOOKUP('BIFUbC-crude-oil'!$A13,'BIFUbC-crude-oil'!$A$1:$AQ$27,COLUMN('BIFUbC-crude-oil'!B$1),FALSE)=0,1,VLOOKUP('BIFUbC-crude-oil'!$A13,'Crude Oil'!$A$2:$AQ$28,COLUMN('Crude Oil'!B$2),FALSE)/VLOOKUP('BIFUbC-crude-oil'!$A13,'BIFUbC-crude-oil'!$A$1:$AQ$27,COLUMN('BIFUbC-crude-oil'!B$1),FALSE))</f>
        <v>1</v>
      </c>
      <c r="C13">
        <f>IF(VLOOKUP('BIFUbC-crude-oil'!$A13,'BIFUbC-crude-oil'!$A$1:$AQ$27,COLUMN('BIFUbC-crude-oil'!C$1),FALSE)=0,1,VLOOKUP('BIFUbC-crude-oil'!$A13,'Crude Oil'!$A$2:$AQ$28,COLUMN('Crude Oil'!C$2),FALSE)/VLOOKUP('BIFUbC-crude-oil'!$A13,'BIFUbC-crude-oil'!$A$1:$AQ$27,COLUMN('BIFUbC-crude-oil'!C$1),FALSE))</f>
        <v>1</v>
      </c>
      <c r="D13">
        <f>IF(VLOOKUP('BIFUbC-crude-oil'!$A13,'BIFUbC-crude-oil'!$A$1:$AQ$27,COLUMN('BIFUbC-crude-oil'!D$1),FALSE)=0,1,VLOOKUP('BIFUbC-crude-oil'!$A13,'Crude Oil'!$A$2:$AQ$28,COLUMN('Crude Oil'!D$2),FALSE)/VLOOKUP('BIFUbC-crude-oil'!$A13,'BIFUbC-crude-oil'!$A$1:$AQ$27,COLUMN('BIFUbC-crude-oil'!D$1),FALSE))</f>
        <v>1</v>
      </c>
      <c r="E13">
        <f>IF(VLOOKUP('BIFUbC-crude-oil'!$A13,'BIFUbC-crude-oil'!$A$1:$AQ$27,COLUMN('BIFUbC-crude-oil'!E$1),FALSE)=0,1,VLOOKUP('BIFUbC-crude-oil'!$A13,'Crude Oil'!$A$2:$AQ$28,COLUMN('Crude Oil'!E$2),FALSE)/VLOOKUP('BIFUbC-crude-oil'!$A13,'BIFUbC-crude-oil'!$A$1:$AQ$27,COLUMN('BIFUbC-crude-oil'!E$1),FALSE))</f>
        <v>1</v>
      </c>
      <c r="F13">
        <f>IF(VLOOKUP('BIFUbC-crude-oil'!$A13,'BIFUbC-crude-oil'!$A$1:$AQ$27,COLUMN('BIFUbC-crude-oil'!F$1),FALSE)=0,1,VLOOKUP('BIFUbC-crude-oil'!$A13,'Crude Oil'!$A$2:$AQ$28,COLUMN('Crude Oil'!F$2),FALSE)/VLOOKUP('BIFUbC-crude-oil'!$A13,'BIFUbC-crude-oil'!$A$1:$AQ$27,COLUMN('BIFUbC-crude-oil'!F$1),FALSE))</f>
        <v>1</v>
      </c>
      <c r="G13">
        <f>IF(VLOOKUP('BIFUbC-crude-oil'!$A13,'BIFUbC-crude-oil'!$A$1:$AQ$27,COLUMN('BIFUbC-crude-oil'!G$1),FALSE)=0,1,VLOOKUP('BIFUbC-crude-oil'!$A13,'Crude Oil'!$A$2:$AQ$28,COLUMN('Crude Oil'!G$2),FALSE)/VLOOKUP('BIFUbC-crude-oil'!$A13,'BIFUbC-crude-oil'!$A$1:$AQ$27,COLUMN('BIFUbC-crude-oil'!G$1),FALSE))</f>
        <v>1</v>
      </c>
      <c r="H13">
        <f>IF(VLOOKUP('BIFUbC-crude-oil'!$A13,'BIFUbC-crude-oil'!$A$1:$AQ$27,COLUMN('BIFUbC-crude-oil'!H$1),FALSE)=0,1,VLOOKUP('BIFUbC-crude-oil'!$A13,'Crude Oil'!$A$2:$AQ$28,COLUMN('Crude Oil'!H$2),FALSE)/VLOOKUP('BIFUbC-crude-oil'!$A13,'BIFUbC-crude-oil'!$A$1:$AQ$27,COLUMN('BIFUbC-crude-oil'!H$1),FALSE))</f>
        <v>1</v>
      </c>
      <c r="I13">
        <f>IF(VLOOKUP('BIFUbC-crude-oil'!$A13,'BIFUbC-crude-oil'!$A$1:$AQ$27,COLUMN('BIFUbC-crude-oil'!I$1),FALSE)=0,1,VLOOKUP('BIFUbC-crude-oil'!$A13,'Crude Oil'!$A$2:$AQ$28,COLUMN('Crude Oil'!I$2),FALSE)/VLOOKUP('BIFUbC-crude-oil'!$A13,'BIFUbC-crude-oil'!$A$1:$AQ$27,COLUMN('BIFUbC-crude-oil'!I$1),FALSE))</f>
        <v>1</v>
      </c>
      <c r="J13">
        <f>IF(VLOOKUP('BIFUbC-crude-oil'!$A13,'BIFUbC-crude-oil'!$A$1:$AQ$27,COLUMN('BIFUbC-crude-oil'!J$1),FALSE)=0,1,VLOOKUP('BIFUbC-crude-oil'!$A13,'Crude Oil'!$A$2:$AQ$28,COLUMN('Crude Oil'!J$2),FALSE)/VLOOKUP('BIFUbC-crude-oil'!$A13,'BIFUbC-crude-oil'!$A$1:$AQ$27,COLUMN('BIFUbC-crude-oil'!J$1),FALSE))</f>
        <v>1</v>
      </c>
      <c r="K13">
        <f>IF(VLOOKUP('BIFUbC-crude-oil'!$A13,'BIFUbC-crude-oil'!$A$1:$AQ$27,COLUMN('BIFUbC-crude-oil'!K$1),FALSE)=0,1,VLOOKUP('BIFUbC-crude-oil'!$A13,'Crude Oil'!$A$2:$AQ$28,COLUMN('Crude Oil'!K$2),FALSE)/VLOOKUP('BIFUbC-crude-oil'!$A13,'BIFUbC-crude-oil'!$A$1:$AQ$27,COLUMN('BIFUbC-crude-oil'!K$1),FALSE))</f>
        <v>1</v>
      </c>
      <c r="L13">
        <f>IF(VLOOKUP('BIFUbC-crude-oil'!$A13,'BIFUbC-crude-oil'!$A$1:$AQ$27,COLUMN('BIFUbC-crude-oil'!L$1),FALSE)=0,1,VLOOKUP('BIFUbC-crude-oil'!$A13,'Crude Oil'!$A$2:$AQ$28,COLUMN('Crude Oil'!L$2),FALSE)/VLOOKUP('BIFUbC-crude-oil'!$A13,'BIFUbC-crude-oil'!$A$1:$AQ$27,COLUMN('BIFUbC-crude-oil'!L$1),FALSE))</f>
        <v>1</v>
      </c>
      <c r="M13">
        <f>IF(VLOOKUP('BIFUbC-crude-oil'!$A13,'BIFUbC-crude-oil'!$A$1:$AQ$27,COLUMN('BIFUbC-crude-oil'!M$1),FALSE)=0,1,VLOOKUP('BIFUbC-crude-oil'!$A13,'Crude Oil'!$A$2:$AQ$28,COLUMN('Crude Oil'!M$2),FALSE)/VLOOKUP('BIFUbC-crude-oil'!$A13,'BIFUbC-crude-oil'!$A$1:$AQ$27,COLUMN('BIFUbC-crude-oil'!M$1),FALSE))</f>
        <v>1</v>
      </c>
      <c r="N13">
        <f>IF(VLOOKUP('BIFUbC-crude-oil'!$A13,'BIFUbC-crude-oil'!$A$1:$AQ$27,COLUMN('BIFUbC-crude-oil'!N$1),FALSE)=0,1,VLOOKUP('BIFUbC-crude-oil'!$A13,'Crude Oil'!$A$2:$AQ$28,COLUMN('Crude Oil'!N$2),FALSE)/VLOOKUP('BIFUbC-crude-oil'!$A13,'BIFUbC-crude-oil'!$A$1:$AQ$27,COLUMN('BIFUbC-crude-oil'!N$1),FALSE))</f>
        <v>1</v>
      </c>
      <c r="O13">
        <f>IF(VLOOKUP('BIFUbC-crude-oil'!$A13,'BIFUbC-crude-oil'!$A$1:$AQ$27,COLUMN('BIFUbC-crude-oil'!O$1),FALSE)=0,1,VLOOKUP('BIFUbC-crude-oil'!$A13,'Crude Oil'!$A$2:$AQ$28,COLUMN('Crude Oil'!O$2),FALSE)/VLOOKUP('BIFUbC-crude-oil'!$A13,'BIFUbC-crude-oil'!$A$1:$AQ$27,COLUMN('BIFUbC-crude-oil'!O$1),FALSE))</f>
        <v>1</v>
      </c>
      <c r="P13">
        <f>IF(VLOOKUP('BIFUbC-crude-oil'!$A13,'BIFUbC-crude-oil'!$A$1:$AQ$27,COLUMN('BIFUbC-crude-oil'!P$1),FALSE)=0,1,VLOOKUP('BIFUbC-crude-oil'!$A13,'Crude Oil'!$A$2:$AQ$28,COLUMN('Crude Oil'!P$2),FALSE)/VLOOKUP('BIFUbC-crude-oil'!$A13,'BIFUbC-crude-oil'!$A$1:$AQ$27,COLUMN('BIFUbC-crude-oil'!P$1),FALSE))</f>
        <v>1</v>
      </c>
      <c r="Q13">
        <f>IF(VLOOKUP('BIFUbC-crude-oil'!$A13,'BIFUbC-crude-oil'!$A$1:$AQ$27,COLUMN('BIFUbC-crude-oil'!Q$1),FALSE)=0,1,VLOOKUP('BIFUbC-crude-oil'!$A13,'Crude Oil'!$A$2:$AQ$28,COLUMN('Crude Oil'!Q$2),FALSE)/VLOOKUP('BIFUbC-crude-oil'!$A13,'BIFUbC-crude-oil'!$A$1:$AQ$27,COLUMN('BIFUbC-crude-oil'!Q$1),FALSE))</f>
        <v>1</v>
      </c>
      <c r="R13">
        <f>IF(VLOOKUP('BIFUbC-crude-oil'!$A13,'BIFUbC-crude-oil'!$A$1:$AQ$27,COLUMN('BIFUbC-crude-oil'!R$1),FALSE)=0,1,VLOOKUP('BIFUbC-crude-oil'!$A13,'Crude Oil'!$A$2:$AQ$28,COLUMN('Crude Oil'!R$2),FALSE)/VLOOKUP('BIFUbC-crude-oil'!$A13,'BIFUbC-crude-oil'!$A$1:$AQ$27,COLUMN('BIFUbC-crude-oil'!R$1),FALSE))</f>
        <v>1</v>
      </c>
      <c r="S13">
        <f>IF(VLOOKUP('BIFUbC-crude-oil'!$A13,'BIFUbC-crude-oil'!$A$1:$AQ$27,COLUMN('BIFUbC-crude-oil'!S$1),FALSE)=0,1,VLOOKUP('BIFUbC-crude-oil'!$A13,'Crude Oil'!$A$2:$AQ$28,COLUMN('Crude Oil'!S$2),FALSE)/VLOOKUP('BIFUbC-crude-oil'!$A13,'BIFUbC-crude-oil'!$A$1:$AQ$27,COLUMN('BIFUbC-crude-oil'!S$1),FALSE))</f>
        <v>1</v>
      </c>
      <c r="T13">
        <f>IF(VLOOKUP('BIFUbC-crude-oil'!$A13,'BIFUbC-crude-oil'!$A$1:$AQ$27,COLUMN('BIFUbC-crude-oil'!T$1),FALSE)=0,1,VLOOKUP('BIFUbC-crude-oil'!$A13,'Crude Oil'!$A$2:$AQ$28,COLUMN('Crude Oil'!T$2),FALSE)/VLOOKUP('BIFUbC-crude-oil'!$A13,'BIFUbC-crude-oil'!$A$1:$AQ$27,COLUMN('BIFUbC-crude-oil'!T$1),FALSE))</f>
        <v>1</v>
      </c>
      <c r="U13">
        <f>IF(VLOOKUP('BIFUbC-crude-oil'!$A13,'BIFUbC-crude-oil'!$A$1:$AQ$27,COLUMN('BIFUbC-crude-oil'!U$1),FALSE)=0,1,VLOOKUP('BIFUbC-crude-oil'!$A13,'Crude Oil'!$A$2:$AQ$28,COLUMN('Crude Oil'!U$2),FALSE)/VLOOKUP('BIFUbC-crude-oil'!$A13,'BIFUbC-crude-oil'!$A$1:$AQ$27,COLUMN('BIFUbC-crude-oil'!U$1),FALSE))</f>
        <v>1</v>
      </c>
      <c r="V13">
        <f>IF(VLOOKUP('BIFUbC-crude-oil'!$A13,'BIFUbC-crude-oil'!$A$1:$AQ$27,COLUMN('BIFUbC-crude-oil'!V$1),FALSE)=0,1,VLOOKUP('BIFUbC-crude-oil'!$A13,'Crude Oil'!$A$2:$AQ$28,COLUMN('Crude Oil'!V$2),FALSE)/VLOOKUP('BIFUbC-crude-oil'!$A13,'BIFUbC-crude-oil'!$A$1:$AQ$27,COLUMN('BIFUbC-crude-oil'!V$1),FALSE))</f>
        <v>1</v>
      </c>
      <c r="W13">
        <f>IF(VLOOKUP('BIFUbC-crude-oil'!$A13,'BIFUbC-crude-oil'!$A$1:$AQ$27,COLUMN('BIFUbC-crude-oil'!W$1),FALSE)=0,1,VLOOKUP('BIFUbC-crude-oil'!$A13,'Crude Oil'!$A$2:$AQ$28,COLUMN('Crude Oil'!W$2),FALSE)/VLOOKUP('BIFUbC-crude-oil'!$A13,'BIFUbC-crude-oil'!$A$1:$AQ$27,COLUMN('BIFUbC-crude-oil'!W$1),FALSE))</f>
        <v>1</v>
      </c>
      <c r="X13">
        <f>IF(VLOOKUP('BIFUbC-crude-oil'!$A13,'BIFUbC-crude-oil'!$A$1:$AQ$27,COLUMN('BIFUbC-crude-oil'!X$1),FALSE)=0,1,VLOOKUP('BIFUbC-crude-oil'!$A13,'Crude Oil'!$A$2:$AQ$28,COLUMN('Crude Oil'!X$2),FALSE)/VLOOKUP('BIFUbC-crude-oil'!$A13,'BIFUbC-crude-oil'!$A$1:$AQ$27,COLUMN('BIFUbC-crude-oil'!X$1),FALSE))</f>
        <v>1</v>
      </c>
      <c r="Y13">
        <f>IF(VLOOKUP('BIFUbC-crude-oil'!$A13,'BIFUbC-crude-oil'!$A$1:$AQ$27,COLUMN('BIFUbC-crude-oil'!Y$1),FALSE)=0,1,VLOOKUP('BIFUbC-crude-oil'!$A13,'Crude Oil'!$A$2:$AQ$28,COLUMN('Crude Oil'!Y$2),FALSE)/VLOOKUP('BIFUbC-crude-oil'!$A13,'BIFUbC-crude-oil'!$A$1:$AQ$27,COLUMN('BIFUbC-crude-oil'!Y$1),FALSE))</f>
        <v>1</v>
      </c>
      <c r="Z13">
        <f>IF(VLOOKUP('BIFUbC-crude-oil'!$A13,'BIFUbC-crude-oil'!$A$1:$AQ$27,COLUMN('BIFUbC-crude-oil'!Z$1),FALSE)=0,1,VLOOKUP('BIFUbC-crude-oil'!$A13,'Crude Oil'!$A$2:$AQ$28,COLUMN('Crude Oil'!Z$2),FALSE)/VLOOKUP('BIFUbC-crude-oil'!$A13,'BIFUbC-crude-oil'!$A$1:$AQ$27,COLUMN('BIFUbC-crude-oil'!Z$1),FALSE))</f>
        <v>1</v>
      </c>
      <c r="AA13">
        <f>IF(VLOOKUP('BIFUbC-crude-oil'!$A13,'BIFUbC-crude-oil'!$A$1:$AQ$27,COLUMN('BIFUbC-crude-oil'!AA$1),FALSE)=0,1,VLOOKUP('BIFUbC-crude-oil'!$A13,'Crude Oil'!$A$2:$AQ$28,COLUMN('Crude Oil'!AA$2),FALSE)/VLOOKUP('BIFUbC-crude-oil'!$A13,'BIFUbC-crude-oil'!$A$1:$AQ$27,COLUMN('BIFUbC-crude-oil'!AA$1),FALSE))</f>
        <v>1</v>
      </c>
      <c r="AB13">
        <f>IF(VLOOKUP('BIFUbC-crude-oil'!$A13,'BIFUbC-crude-oil'!$A$1:$AQ$27,COLUMN('BIFUbC-crude-oil'!AB$1),FALSE)=0,1,VLOOKUP('BIFUbC-crude-oil'!$A13,'Crude Oil'!$A$2:$AQ$28,COLUMN('Crude Oil'!AB$2),FALSE)/VLOOKUP('BIFUbC-crude-oil'!$A13,'BIFUbC-crude-oil'!$A$1:$AQ$27,COLUMN('BIFUbC-crude-oil'!AB$1),FALSE))</f>
        <v>1</v>
      </c>
      <c r="AC13">
        <f>IF(VLOOKUP('BIFUbC-crude-oil'!$A13,'BIFUbC-crude-oil'!$A$1:$AQ$27,COLUMN('BIFUbC-crude-oil'!AC$1),FALSE)=0,1,VLOOKUP('BIFUbC-crude-oil'!$A13,'Crude Oil'!$A$2:$AQ$28,COLUMN('Crude Oil'!AC$2),FALSE)/VLOOKUP('BIFUbC-crude-oil'!$A13,'BIFUbC-crude-oil'!$A$1:$AQ$27,COLUMN('BIFUbC-crude-oil'!AC$1),FALSE))</f>
        <v>1</v>
      </c>
      <c r="AD13">
        <f>IF(VLOOKUP('BIFUbC-crude-oil'!$A13,'BIFUbC-crude-oil'!$A$1:$AQ$27,COLUMN('BIFUbC-crude-oil'!AD$1),FALSE)=0,1,VLOOKUP('BIFUbC-crude-oil'!$A13,'Crude Oil'!$A$2:$AQ$28,COLUMN('Crude Oil'!AD$2),FALSE)/VLOOKUP('BIFUbC-crude-oil'!$A13,'BIFUbC-crude-oil'!$A$1:$AQ$27,COLUMN('BIFUbC-crude-oil'!AD$1),FALSE))</f>
        <v>1</v>
      </c>
      <c r="AE13">
        <f>IF(VLOOKUP('BIFUbC-crude-oil'!$A13,'BIFUbC-crude-oil'!$A$1:$AQ$27,COLUMN('BIFUbC-crude-oil'!AE$1),FALSE)=0,1,VLOOKUP('BIFUbC-crude-oil'!$A13,'Crude Oil'!$A$2:$AQ$28,COLUMN('Crude Oil'!AE$2),FALSE)/VLOOKUP('BIFUbC-crude-oil'!$A13,'BIFUbC-crude-oil'!$A$1:$AQ$27,COLUMN('BIFUbC-crude-oil'!AE$1),FALSE))</f>
        <v>1</v>
      </c>
      <c r="AF13">
        <f>IF(VLOOKUP('BIFUbC-crude-oil'!$A13,'BIFUbC-crude-oil'!$A$1:$AQ$27,COLUMN('BIFUbC-crude-oil'!AF$1),FALSE)=0,1,VLOOKUP('BIFUbC-crude-oil'!$A13,'Crude Oil'!$A$2:$AQ$28,COLUMN('Crude Oil'!AF$2),FALSE)/VLOOKUP('BIFUbC-crude-oil'!$A13,'BIFUbC-crude-oil'!$A$1:$AQ$27,COLUMN('BIFUbC-crude-oil'!AF$1),FALSE))</f>
        <v>1</v>
      </c>
      <c r="AG13">
        <f>IF(VLOOKUP('BIFUbC-crude-oil'!$A13,'BIFUbC-crude-oil'!$A$1:$AQ$27,COLUMN('BIFUbC-crude-oil'!AG$1),FALSE)=0,1,VLOOKUP('BIFUbC-crude-oil'!$A13,'Crude Oil'!$A$2:$AQ$28,COLUMN('Crude Oil'!AG$2),FALSE)/VLOOKUP('BIFUbC-crude-oil'!$A13,'BIFUbC-crude-oil'!$A$1:$AQ$27,COLUMN('BIFUbC-crude-oil'!AG$1),FALSE))</f>
        <v>1</v>
      </c>
      <c r="AH13">
        <f>IF(VLOOKUP('BIFUbC-crude-oil'!$A13,'BIFUbC-crude-oil'!$A$1:$AQ$27,COLUMN('BIFUbC-crude-oil'!AH$1),FALSE)=0,1,VLOOKUP('BIFUbC-crude-oil'!$A13,'Crude Oil'!$A$2:$AQ$28,COLUMN('Crude Oil'!AH$2),FALSE)/VLOOKUP('BIFUbC-crude-oil'!$A13,'BIFUbC-crude-oil'!$A$1:$AQ$27,COLUMN('BIFUbC-crude-oil'!AH$1),FALSE))</f>
        <v>1</v>
      </c>
      <c r="AI13">
        <f>IF(VLOOKUP('BIFUbC-crude-oil'!$A13,'BIFUbC-crude-oil'!$A$1:$AQ$27,COLUMN('BIFUbC-crude-oil'!AI$1),FALSE)=0,1,VLOOKUP('BIFUbC-crude-oil'!$A13,'Crude Oil'!$A$2:$AQ$28,COLUMN('Crude Oil'!AI$2),FALSE)/VLOOKUP('BIFUbC-crude-oil'!$A13,'BIFUbC-crude-oil'!$A$1:$AQ$27,COLUMN('BIFUbC-crude-oil'!AI$1),FALSE))</f>
        <v>1</v>
      </c>
      <c r="AJ13">
        <f>IF(VLOOKUP('BIFUbC-crude-oil'!$A13,'BIFUbC-crude-oil'!$A$1:$AQ$27,COLUMN('BIFUbC-crude-oil'!AJ$1),FALSE)=0,1,VLOOKUP('BIFUbC-crude-oil'!$A13,'Crude Oil'!$A$2:$AQ$28,COLUMN('Crude Oil'!AJ$2),FALSE)/VLOOKUP('BIFUbC-crude-oil'!$A13,'BIFUbC-crude-oil'!$A$1:$AQ$27,COLUMN('BIFUbC-crude-oil'!AJ$1),FALSE))</f>
        <v>1</v>
      </c>
      <c r="AK13">
        <f>IF(VLOOKUP('BIFUbC-crude-oil'!$A13,'BIFUbC-crude-oil'!$A$1:$AQ$27,COLUMN('BIFUbC-crude-oil'!AK$1),FALSE)=0,1,VLOOKUP('BIFUbC-crude-oil'!$A13,'Crude Oil'!$A$2:$AQ$28,COLUMN('Crude Oil'!AK$2),FALSE)/VLOOKUP('BIFUbC-crude-oil'!$A13,'BIFUbC-crude-oil'!$A$1:$AQ$27,COLUMN('BIFUbC-crude-oil'!AK$1),FALSE))</f>
        <v>1</v>
      </c>
      <c r="AL13">
        <f>IF(VLOOKUP('BIFUbC-crude-oil'!$A13,'BIFUbC-crude-oil'!$A$1:$AQ$27,COLUMN('BIFUbC-crude-oil'!AL$1),FALSE)=0,1,VLOOKUP('BIFUbC-crude-oil'!$A13,'Crude Oil'!$A$2:$AQ$28,COLUMN('Crude Oil'!AL$2),FALSE)/VLOOKUP('BIFUbC-crude-oil'!$A13,'BIFUbC-crude-oil'!$A$1:$AQ$27,COLUMN('BIFUbC-crude-oil'!AL$1),FALSE))</f>
        <v>1</v>
      </c>
      <c r="AM13">
        <f>IF(VLOOKUP('BIFUbC-crude-oil'!$A13,'BIFUbC-crude-oil'!$A$1:$AQ$27,COLUMN('BIFUbC-crude-oil'!AM$1),FALSE)=0,1,VLOOKUP('BIFUbC-crude-oil'!$A13,'Crude Oil'!$A$2:$AQ$28,COLUMN('Crude Oil'!AM$2),FALSE)/VLOOKUP('BIFUbC-crude-oil'!$A13,'BIFUbC-crude-oil'!$A$1:$AQ$27,COLUMN('BIFUbC-crude-oil'!AM$1),FALSE))</f>
        <v>1</v>
      </c>
      <c r="AN13">
        <f>IF(VLOOKUP('BIFUbC-crude-oil'!$A13,'BIFUbC-crude-oil'!$A$1:$AQ$27,COLUMN('BIFUbC-crude-oil'!AN$1),FALSE)=0,1,VLOOKUP('BIFUbC-crude-oil'!$A13,'Crude Oil'!$A$2:$AQ$28,COLUMN('Crude Oil'!AN$2),FALSE)/VLOOKUP('BIFUbC-crude-oil'!$A13,'BIFUbC-crude-oil'!$A$1:$AQ$27,COLUMN('BIFUbC-crude-oil'!AN$1),FALSE))</f>
        <v>1</v>
      </c>
      <c r="AO13">
        <f>IF(VLOOKUP('BIFUbC-crude-oil'!$A13,'BIFUbC-crude-oil'!$A$1:$AQ$27,COLUMN('BIFUbC-crude-oil'!AO$1),FALSE)=0,1,VLOOKUP('BIFUbC-crude-oil'!$A13,'Crude Oil'!$A$2:$AQ$28,COLUMN('Crude Oil'!AO$2),FALSE)/VLOOKUP('BIFUbC-crude-oil'!$A13,'BIFUbC-crude-oil'!$A$1:$AQ$27,COLUMN('BIFUbC-crude-oil'!AO$1),FALSE))</f>
        <v>1</v>
      </c>
      <c r="AP13">
        <f>IF(VLOOKUP('BIFUbC-crude-oil'!$A13,'BIFUbC-crude-oil'!$A$1:$AQ$27,COLUMN('BIFUbC-crude-oil'!AP$1),FALSE)=0,1,VLOOKUP('BIFUbC-crude-oil'!$A13,'Crude Oil'!$A$2:$AQ$28,COLUMN('Crude Oil'!AP$2),FALSE)/VLOOKUP('BIFUbC-crude-oil'!$A13,'BIFUbC-crude-oil'!$A$1:$AQ$27,COLUMN('BIFUbC-crude-oil'!AP$1),FALSE))</f>
        <v>1</v>
      </c>
      <c r="AQ13">
        <f>IF(VLOOKUP('BIFUbC-crude-oil'!$A13,'BIFUbC-crude-oil'!$A$1:$AQ$27,COLUMN('BIFUbC-crude-oil'!AQ$1),FALSE)=0,1,VLOOKUP('BIFUbC-crude-oil'!$A13,'Crude Oil'!$A$2:$AQ$28,COLUMN('Crude Oil'!AQ$2),FALSE)/VLOOKUP('BIFUbC-crude-oil'!$A13,'BIFUbC-crude-oil'!$A$1:$AQ$27,COLUMN('BIFUbC-crude-oil'!AQ$1),FALSE))</f>
        <v>1</v>
      </c>
    </row>
    <row r="14" spans="1:43">
      <c r="A14" s="37" t="s">
        <v>627</v>
      </c>
      <c r="B14">
        <f>IF(VLOOKUP('BIFUbC-crude-oil'!$A14,'BIFUbC-crude-oil'!$A$1:$AQ$27,COLUMN('BIFUbC-crude-oil'!B$1),FALSE)=0,1,VLOOKUP('BIFUbC-crude-oil'!$A14,'Crude Oil'!$A$2:$AQ$28,COLUMN('Crude Oil'!B$2),FALSE)/VLOOKUP('BIFUbC-crude-oil'!$A14,'BIFUbC-crude-oil'!$A$1:$AQ$27,COLUMN('BIFUbC-crude-oil'!B$1),FALSE))</f>
        <v>1</v>
      </c>
      <c r="C14">
        <f>IF(VLOOKUP('BIFUbC-crude-oil'!$A14,'BIFUbC-crude-oil'!$A$1:$AQ$27,COLUMN('BIFUbC-crude-oil'!C$1),FALSE)=0,1,VLOOKUP('BIFUbC-crude-oil'!$A14,'Crude Oil'!$A$2:$AQ$28,COLUMN('Crude Oil'!C$2),FALSE)/VLOOKUP('BIFUbC-crude-oil'!$A14,'BIFUbC-crude-oil'!$A$1:$AQ$27,COLUMN('BIFUbC-crude-oil'!C$1),FALSE))</f>
        <v>1</v>
      </c>
      <c r="D14">
        <f>IF(VLOOKUP('BIFUbC-crude-oil'!$A14,'BIFUbC-crude-oil'!$A$1:$AQ$27,COLUMN('BIFUbC-crude-oil'!D$1),FALSE)=0,1,VLOOKUP('BIFUbC-crude-oil'!$A14,'Crude Oil'!$A$2:$AQ$28,COLUMN('Crude Oil'!D$2),FALSE)/VLOOKUP('BIFUbC-crude-oil'!$A14,'BIFUbC-crude-oil'!$A$1:$AQ$27,COLUMN('BIFUbC-crude-oil'!D$1),FALSE))</f>
        <v>1</v>
      </c>
      <c r="E14">
        <f>IF(VLOOKUP('BIFUbC-crude-oil'!$A14,'BIFUbC-crude-oil'!$A$1:$AQ$27,COLUMN('BIFUbC-crude-oil'!E$1),FALSE)=0,1,VLOOKUP('BIFUbC-crude-oil'!$A14,'Crude Oil'!$A$2:$AQ$28,COLUMN('Crude Oil'!E$2),FALSE)/VLOOKUP('BIFUbC-crude-oil'!$A14,'BIFUbC-crude-oil'!$A$1:$AQ$27,COLUMN('BIFUbC-crude-oil'!E$1),FALSE))</f>
        <v>1</v>
      </c>
      <c r="F14">
        <f>IF(VLOOKUP('BIFUbC-crude-oil'!$A14,'BIFUbC-crude-oil'!$A$1:$AQ$27,COLUMN('BIFUbC-crude-oil'!F$1),FALSE)=0,1,VLOOKUP('BIFUbC-crude-oil'!$A14,'Crude Oil'!$A$2:$AQ$28,COLUMN('Crude Oil'!F$2),FALSE)/VLOOKUP('BIFUbC-crude-oil'!$A14,'BIFUbC-crude-oil'!$A$1:$AQ$27,COLUMN('BIFUbC-crude-oil'!F$1),FALSE))</f>
        <v>1</v>
      </c>
      <c r="G14">
        <f>IF(VLOOKUP('BIFUbC-crude-oil'!$A14,'BIFUbC-crude-oil'!$A$1:$AQ$27,COLUMN('BIFUbC-crude-oil'!G$1),FALSE)=0,1,VLOOKUP('BIFUbC-crude-oil'!$A14,'Crude Oil'!$A$2:$AQ$28,COLUMN('Crude Oil'!G$2),FALSE)/VLOOKUP('BIFUbC-crude-oil'!$A14,'BIFUbC-crude-oil'!$A$1:$AQ$27,COLUMN('BIFUbC-crude-oil'!G$1),FALSE))</f>
        <v>1</v>
      </c>
      <c r="H14">
        <f>IF(VLOOKUP('BIFUbC-crude-oil'!$A14,'BIFUbC-crude-oil'!$A$1:$AQ$27,COLUMN('BIFUbC-crude-oil'!H$1),FALSE)=0,1,VLOOKUP('BIFUbC-crude-oil'!$A14,'Crude Oil'!$A$2:$AQ$28,COLUMN('Crude Oil'!H$2),FALSE)/VLOOKUP('BIFUbC-crude-oil'!$A14,'BIFUbC-crude-oil'!$A$1:$AQ$27,COLUMN('BIFUbC-crude-oil'!H$1),FALSE))</f>
        <v>1</v>
      </c>
      <c r="I14">
        <f>IF(VLOOKUP('BIFUbC-crude-oil'!$A14,'BIFUbC-crude-oil'!$A$1:$AQ$27,COLUMN('BIFUbC-crude-oil'!I$1),FALSE)=0,1,VLOOKUP('BIFUbC-crude-oil'!$A14,'Crude Oil'!$A$2:$AQ$28,COLUMN('Crude Oil'!I$2),FALSE)/VLOOKUP('BIFUbC-crude-oil'!$A14,'BIFUbC-crude-oil'!$A$1:$AQ$27,COLUMN('BIFUbC-crude-oil'!I$1),FALSE))</f>
        <v>1</v>
      </c>
      <c r="J14">
        <f>IF(VLOOKUP('BIFUbC-crude-oil'!$A14,'BIFUbC-crude-oil'!$A$1:$AQ$27,COLUMN('BIFUbC-crude-oil'!J$1),FALSE)=0,1,VLOOKUP('BIFUbC-crude-oil'!$A14,'Crude Oil'!$A$2:$AQ$28,COLUMN('Crude Oil'!J$2),FALSE)/VLOOKUP('BIFUbC-crude-oil'!$A14,'BIFUbC-crude-oil'!$A$1:$AQ$27,COLUMN('BIFUbC-crude-oil'!J$1),FALSE))</f>
        <v>1</v>
      </c>
      <c r="K14">
        <f>IF(VLOOKUP('BIFUbC-crude-oil'!$A14,'BIFUbC-crude-oil'!$A$1:$AQ$27,COLUMN('BIFUbC-crude-oil'!K$1),FALSE)=0,1,VLOOKUP('BIFUbC-crude-oil'!$A14,'Crude Oil'!$A$2:$AQ$28,COLUMN('Crude Oil'!K$2),FALSE)/VLOOKUP('BIFUbC-crude-oil'!$A14,'BIFUbC-crude-oil'!$A$1:$AQ$27,COLUMN('BIFUbC-crude-oil'!K$1),FALSE))</f>
        <v>1</v>
      </c>
      <c r="L14">
        <f>IF(VLOOKUP('BIFUbC-crude-oil'!$A14,'BIFUbC-crude-oil'!$A$1:$AQ$27,COLUMN('BIFUbC-crude-oil'!L$1),FALSE)=0,1,VLOOKUP('BIFUbC-crude-oil'!$A14,'Crude Oil'!$A$2:$AQ$28,COLUMN('Crude Oil'!L$2),FALSE)/VLOOKUP('BIFUbC-crude-oil'!$A14,'BIFUbC-crude-oil'!$A$1:$AQ$27,COLUMN('BIFUbC-crude-oil'!L$1),FALSE))</f>
        <v>1</v>
      </c>
      <c r="M14">
        <f>IF(VLOOKUP('BIFUbC-crude-oil'!$A14,'BIFUbC-crude-oil'!$A$1:$AQ$27,COLUMN('BIFUbC-crude-oil'!M$1),FALSE)=0,1,VLOOKUP('BIFUbC-crude-oil'!$A14,'Crude Oil'!$A$2:$AQ$28,COLUMN('Crude Oil'!M$2),FALSE)/VLOOKUP('BIFUbC-crude-oil'!$A14,'BIFUbC-crude-oil'!$A$1:$AQ$27,COLUMN('BIFUbC-crude-oil'!M$1),FALSE))</f>
        <v>1</v>
      </c>
      <c r="N14">
        <f>IF(VLOOKUP('BIFUbC-crude-oil'!$A14,'BIFUbC-crude-oil'!$A$1:$AQ$27,COLUMN('BIFUbC-crude-oil'!N$1),FALSE)=0,1,VLOOKUP('BIFUbC-crude-oil'!$A14,'Crude Oil'!$A$2:$AQ$28,COLUMN('Crude Oil'!N$2),FALSE)/VLOOKUP('BIFUbC-crude-oil'!$A14,'BIFUbC-crude-oil'!$A$1:$AQ$27,COLUMN('BIFUbC-crude-oil'!N$1),FALSE))</f>
        <v>1</v>
      </c>
      <c r="O14">
        <f>IF(VLOOKUP('BIFUbC-crude-oil'!$A14,'BIFUbC-crude-oil'!$A$1:$AQ$27,COLUMN('BIFUbC-crude-oil'!O$1),FALSE)=0,1,VLOOKUP('BIFUbC-crude-oil'!$A14,'Crude Oil'!$A$2:$AQ$28,COLUMN('Crude Oil'!O$2),FALSE)/VLOOKUP('BIFUbC-crude-oil'!$A14,'BIFUbC-crude-oil'!$A$1:$AQ$27,COLUMN('BIFUbC-crude-oil'!O$1),FALSE))</f>
        <v>1</v>
      </c>
      <c r="P14">
        <f>IF(VLOOKUP('BIFUbC-crude-oil'!$A14,'BIFUbC-crude-oil'!$A$1:$AQ$27,COLUMN('BIFUbC-crude-oil'!P$1),FALSE)=0,1,VLOOKUP('BIFUbC-crude-oil'!$A14,'Crude Oil'!$A$2:$AQ$28,COLUMN('Crude Oil'!P$2),FALSE)/VLOOKUP('BIFUbC-crude-oil'!$A14,'BIFUbC-crude-oil'!$A$1:$AQ$27,COLUMN('BIFUbC-crude-oil'!P$1),FALSE))</f>
        <v>1</v>
      </c>
      <c r="Q14">
        <f>IF(VLOOKUP('BIFUbC-crude-oil'!$A14,'BIFUbC-crude-oil'!$A$1:$AQ$27,COLUMN('BIFUbC-crude-oil'!Q$1),FALSE)=0,1,VLOOKUP('BIFUbC-crude-oil'!$A14,'Crude Oil'!$A$2:$AQ$28,COLUMN('Crude Oil'!Q$2),FALSE)/VLOOKUP('BIFUbC-crude-oil'!$A14,'BIFUbC-crude-oil'!$A$1:$AQ$27,COLUMN('BIFUbC-crude-oil'!Q$1),FALSE))</f>
        <v>1</v>
      </c>
      <c r="R14">
        <f>IF(VLOOKUP('BIFUbC-crude-oil'!$A14,'BIFUbC-crude-oil'!$A$1:$AQ$27,COLUMN('BIFUbC-crude-oil'!R$1),FALSE)=0,1,VLOOKUP('BIFUbC-crude-oil'!$A14,'Crude Oil'!$A$2:$AQ$28,COLUMN('Crude Oil'!R$2),FALSE)/VLOOKUP('BIFUbC-crude-oil'!$A14,'BIFUbC-crude-oil'!$A$1:$AQ$27,COLUMN('BIFUbC-crude-oil'!R$1),FALSE))</f>
        <v>1</v>
      </c>
      <c r="S14">
        <f>IF(VLOOKUP('BIFUbC-crude-oil'!$A14,'BIFUbC-crude-oil'!$A$1:$AQ$27,COLUMN('BIFUbC-crude-oil'!S$1),FALSE)=0,1,VLOOKUP('BIFUbC-crude-oil'!$A14,'Crude Oil'!$A$2:$AQ$28,COLUMN('Crude Oil'!S$2),FALSE)/VLOOKUP('BIFUbC-crude-oil'!$A14,'BIFUbC-crude-oil'!$A$1:$AQ$27,COLUMN('BIFUbC-crude-oil'!S$1),FALSE))</f>
        <v>1</v>
      </c>
      <c r="T14">
        <f>IF(VLOOKUP('BIFUbC-crude-oil'!$A14,'BIFUbC-crude-oil'!$A$1:$AQ$27,COLUMN('BIFUbC-crude-oil'!T$1),FALSE)=0,1,VLOOKUP('BIFUbC-crude-oil'!$A14,'Crude Oil'!$A$2:$AQ$28,COLUMN('Crude Oil'!T$2),FALSE)/VLOOKUP('BIFUbC-crude-oil'!$A14,'BIFUbC-crude-oil'!$A$1:$AQ$27,COLUMN('BIFUbC-crude-oil'!T$1),FALSE))</f>
        <v>1</v>
      </c>
      <c r="U14">
        <f>IF(VLOOKUP('BIFUbC-crude-oil'!$A14,'BIFUbC-crude-oil'!$A$1:$AQ$27,COLUMN('BIFUbC-crude-oil'!U$1),FALSE)=0,1,VLOOKUP('BIFUbC-crude-oil'!$A14,'Crude Oil'!$A$2:$AQ$28,COLUMN('Crude Oil'!U$2),FALSE)/VLOOKUP('BIFUbC-crude-oil'!$A14,'BIFUbC-crude-oil'!$A$1:$AQ$27,COLUMN('BIFUbC-crude-oil'!U$1),FALSE))</f>
        <v>1</v>
      </c>
      <c r="V14">
        <f>IF(VLOOKUP('BIFUbC-crude-oil'!$A14,'BIFUbC-crude-oil'!$A$1:$AQ$27,COLUMN('BIFUbC-crude-oil'!V$1),FALSE)=0,1,VLOOKUP('BIFUbC-crude-oil'!$A14,'Crude Oil'!$A$2:$AQ$28,COLUMN('Crude Oil'!V$2),FALSE)/VLOOKUP('BIFUbC-crude-oil'!$A14,'BIFUbC-crude-oil'!$A$1:$AQ$27,COLUMN('BIFUbC-crude-oil'!V$1),FALSE))</f>
        <v>1</v>
      </c>
      <c r="W14">
        <f>IF(VLOOKUP('BIFUbC-crude-oil'!$A14,'BIFUbC-crude-oil'!$A$1:$AQ$27,COLUMN('BIFUbC-crude-oil'!W$1),FALSE)=0,1,VLOOKUP('BIFUbC-crude-oil'!$A14,'Crude Oil'!$A$2:$AQ$28,COLUMN('Crude Oil'!W$2),FALSE)/VLOOKUP('BIFUbC-crude-oil'!$A14,'BIFUbC-crude-oil'!$A$1:$AQ$27,COLUMN('BIFUbC-crude-oil'!W$1),FALSE))</f>
        <v>1</v>
      </c>
      <c r="X14">
        <f>IF(VLOOKUP('BIFUbC-crude-oil'!$A14,'BIFUbC-crude-oil'!$A$1:$AQ$27,COLUMN('BIFUbC-crude-oil'!X$1),FALSE)=0,1,VLOOKUP('BIFUbC-crude-oil'!$A14,'Crude Oil'!$A$2:$AQ$28,COLUMN('Crude Oil'!X$2),FALSE)/VLOOKUP('BIFUbC-crude-oil'!$A14,'BIFUbC-crude-oil'!$A$1:$AQ$27,COLUMN('BIFUbC-crude-oil'!X$1),FALSE))</f>
        <v>1</v>
      </c>
      <c r="Y14">
        <f>IF(VLOOKUP('BIFUbC-crude-oil'!$A14,'BIFUbC-crude-oil'!$A$1:$AQ$27,COLUMN('BIFUbC-crude-oil'!Y$1),FALSE)=0,1,VLOOKUP('BIFUbC-crude-oil'!$A14,'Crude Oil'!$A$2:$AQ$28,COLUMN('Crude Oil'!Y$2),FALSE)/VLOOKUP('BIFUbC-crude-oil'!$A14,'BIFUbC-crude-oil'!$A$1:$AQ$27,COLUMN('BIFUbC-crude-oil'!Y$1),FALSE))</f>
        <v>1</v>
      </c>
      <c r="Z14">
        <f>IF(VLOOKUP('BIFUbC-crude-oil'!$A14,'BIFUbC-crude-oil'!$A$1:$AQ$27,COLUMN('BIFUbC-crude-oil'!Z$1),FALSE)=0,1,VLOOKUP('BIFUbC-crude-oil'!$A14,'Crude Oil'!$A$2:$AQ$28,COLUMN('Crude Oil'!Z$2),FALSE)/VLOOKUP('BIFUbC-crude-oil'!$A14,'BIFUbC-crude-oil'!$A$1:$AQ$27,COLUMN('BIFUbC-crude-oil'!Z$1),FALSE))</f>
        <v>1</v>
      </c>
      <c r="AA14">
        <f>IF(VLOOKUP('BIFUbC-crude-oil'!$A14,'BIFUbC-crude-oil'!$A$1:$AQ$27,COLUMN('BIFUbC-crude-oil'!AA$1),FALSE)=0,1,VLOOKUP('BIFUbC-crude-oil'!$A14,'Crude Oil'!$A$2:$AQ$28,COLUMN('Crude Oil'!AA$2),FALSE)/VLOOKUP('BIFUbC-crude-oil'!$A14,'BIFUbC-crude-oil'!$A$1:$AQ$27,COLUMN('BIFUbC-crude-oil'!AA$1),FALSE))</f>
        <v>1</v>
      </c>
      <c r="AB14">
        <f>IF(VLOOKUP('BIFUbC-crude-oil'!$A14,'BIFUbC-crude-oil'!$A$1:$AQ$27,COLUMN('BIFUbC-crude-oil'!AB$1),FALSE)=0,1,VLOOKUP('BIFUbC-crude-oil'!$A14,'Crude Oil'!$A$2:$AQ$28,COLUMN('Crude Oil'!AB$2),FALSE)/VLOOKUP('BIFUbC-crude-oil'!$A14,'BIFUbC-crude-oil'!$A$1:$AQ$27,COLUMN('BIFUbC-crude-oil'!AB$1),FALSE))</f>
        <v>1</v>
      </c>
      <c r="AC14">
        <f>IF(VLOOKUP('BIFUbC-crude-oil'!$A14,'BIFUbC-crude-oil'!$A$1:$AQ$27,COLUMN('BIFUbC-crude-oil'!AC$1),FALSE)=0,1,VLOOKUP('BIFUbC-crude-oil'!$A14,'Crude Oil'!$A$2:$AQ$28,COLUMN('Crude Oil'!AC$2),FALSE)/VLOOKUP('BIFUbC-crude-oil'!$A14,'BIFUbC-crude-oil'!$A$1:$AQ$27,COLUMN('BIFUbC-crude-oil'!AC$1),FALSE))</f>
        <v>1</v>
      </c>
      <c r="AD14">
        <f>IF(VLOOKUP('BIFUbC-crude-oil'!$A14,'BIFUbC-crude-oil'!$A$1:$AQ$27,COLUMN('BIFUbC-crude-oil'!AD$1),FALSE)=0,1,VLOOKUP('BIFUbC-crude-oil'!$A14,'Crude Oil'!$A$2:$AQ$28,COLUMN('Crude Oil'!AD$2),FALSE)/VLOOKUP('BIFUbC-crude-oil'!$A14,'BIFUbC-crude-oil'!$A$1:$AQ$27,COLUMN('BIFUbC-crude-oil'!AD$1),FALSE))</f>
        <v>1</v>
      </c>
      <c r="AE14">
        <f>IF(VLOOKUP('BIFUbC-crude-oil'!$A14,'BIFUbC-crude-oil'!$A$1:$AQ$27,COLUMN('BIFUbC-crude-oil'!AE$1),FALSE)=0,1,VLOOKUP('BIFUbC-crude-oil'!$A14,'Crude Oil'!$A$2:$AQ$28,COLUMN('Crude Oil'!AE$2),FALSE)/VLOOKUP('BIFUbC-crude-oil'!$A14,'BIFUbC-crude-oil'!$A$1:$AQ$27,COLUMN('BIFUbC-crude-oil'!AE$1),FALSE))</f>
        <v>1</v>
      </c>
      <c r="AF14">
        <f>IF(VLOOKUP('BIFUbC-crude-oil'!$A14,'BIFUbC-crude-oil'!$A$1:$AQ$27,COLUMN('BIFUbC-crude-oil'!AF$1),FALSE)=0,1,VLOOKUP('BIFUbC-crude-oil'!$A14,'Crude Oil'!$A$2:$AQ$28,COLUMN('Crude Oil'!AF$2),FALSE)/VLOOKUP('BIFUbC-crude-oil'!$A14,'BIFUbC-crude-oil'!$A$1:$AQ$27,COLUMN('BIFUbC-crude-oil'!AF$1),FALSE))</f>
        <v>1</v>
      </c>
      <c r="AG14">
        <f>IF(VLOOKUP('BIFUbC-crude-oil'!$A14,'BIFUbC-crude-oil'!$A$1:$AQ$27,COLUMN('BIFUbC-crude-oil'!AG$1),FALSE)=0,1,VLOOKUP('BIFUbC-crude-oil'!$A14,'Crude Oil'!$A$2:$AQ$28,COLUMN('Crude Oil'!AG$2),FALSE)/VLOOKUP('BIFUbC-crude-oil'!$A14,'BIFUbC-crude-oil'!$A$1:$AQ$27,COLUMN('BIFUbC-crude-oil'!AG$1),FALSE))</f>
        <v>1</v>
      </c>
      <c r="AH14">
        <f>IF(VLOOKUP('BIFUbC-crude-oil'!$A14,'BIFUbC-crude-oil'!$A$1:$AQ$27,COLUMN('BIFUbC-crude-oil'!AH$1),FALSE)=0,1,VLOOKUP('BIFUbC-crude-oil'!$A14,'Crude Oil'!$A$2:$AQ$28,COLUMN('Crude Oil'!AH$2),FALSE)/VLOOKUP('BIFUbC-crude-oil'!$A14,'BIFUbC-crude-oil'!$A$1:$AQ$27,COLUMN('BIFUbC-crude-oil'!AH$1),FALSE))</f>
        <v>1</v>
      </c>
      <c r="AI14">
        <f>IF(VLOOKUP('BIFUbC-crude-oil'!$A14,'BIFUbC-crude-oil'!$A$1:$AQ$27,COLUMN('BIFUbC-crude-oil'!AI$1),FALSE)=0,1,VLOOKUP('BIFUbC-crude-oil'!$A14,'Crude Oil'!$A$2:$AQ$28,COLUMN('Crude Oil'!AI$2),FALSE)/VLOOKUP('BIFUbC-crude-oil'!$A14,'BIFUbC-crude-oil'!$A$1:$AQ$27,COLUMN('BIFUbC-crude-oil'!AI$1),FALSE))</f>
        <v>1</v>
      </c>
      <c r="AJ14">
        <f>IF(VLOOKUP('BIFUbC-crude-oil'!$A14,'BIFUbC-crude-oil'!$A$1:$AQ$27,COLUMN('BIFUbC-crude-oil'!AJ$1),FALSE)=0,1,VLOOKUP('BIFUbC-crude-oil'!$A14,'Crude Oil'!$A$2:$AQ$28,COLUMN('Crude Oil'!AJ$2),FALSE)/VLOOKUP('BIFUbC-crude-oil'!$A14,'BIFUbC-crude-oil'!$A$1:$AQ$27,COLUMN('BIFUbC-crude-oil'!AJ$1),FALSE))</f>
        <v>1</v>
      </c>
      <c r="AK14">
        <f>IF(VLOOKUP('BIFUbC-crude-oil'!$A14,'BIFUbC-crude-oil'!$A$1:$AQ$27,COLUMN('BIFUbC-crude-oil'!AK$1),FALSE)=0,1,VLOOKUP('BIFUbC-crude-oil'!$A14,'Crude Oil'!$A$2:$AQ$28,COLUMN('Crude Oil'!AK$2),FALSE)/VLOOKUP('BIFUbC-crude-oil'!$A14,'BIFUbC-crude-oil'!$A$1:$AQ$27,COLUMN('BIFUbC-crude-oil'!AK$1),FALSE))</f>
        <v>1</v>
      </c>
      <c r="AL14">
        <f>IF(VLOOKUP('BIFUbC-crude-oil'!$A14,'BIFUbC-crude-oil'!$A$1:$AQ$27,COLUMN('BIFUbC-crude-oil'!AL$1),FALSE)=0,1,VLOOKUP('BIFUbC-crude-oil'!$A14,'Crude Oil'!$A$2:$AQ$28,COLUMN('Crude Oil'!AL$2),FALSE)/VLOOKUP('BIFUbC-crude-oil'!$A14,'BIFUbC-crude-oil'!$A$1:$AQ$27,COLUMN('BIFUbC-crude-oil'!AL$1),FALSE))</f>
        <v>1</v>
      </c>
      <c r="AM14">
        <f>IF(VLOOKUP('BIFUbC-crude-oil'!$A14,'BIFUbC-crude-oil'!$A$1:$AQ$27,COLUMN('BIFUbC-crude-oil'!AM$1),FALSE)=0,1,VLOOKUP('BIFUbC-crude-oil'!$A14,'Crude Oil'!$A$2:$AQ$28,COLUMN('Crude Oil'!AM$2),FALSE)/VLOOKUP('BIFUbC-crude-oil'!$A14,'BIFUbC-crude-oil'!$A$1:$AQ$27,COLUMN('BIFUbC-crude-oil'!AM$1),FALSE))</f>
        <v>1</v>
      </c>
      <c r="AN14">
        <f>IF(VLOOKUP('BIFUbC-crude-oil'!$A14,'BIFUbC-crude-oil'!$A$1:$AQ$27,COLUMN('BIFUbC-crude-oil'!AN$1),FALSE)=0,1,VLOOKUP('BIFUbC-crude-oil'!$A14,'Crude Oil'!$A$2:$AQ$28,COLUMN('Crude Oil'!AN$2),FALSE)/VLOOKUP('BIFUbC-crude-oil'!$A14,'BIFUbC-crude-oil'!$A$1:$AQ$27,COLUMN('BIFUbC-crude-oil'!AN$1),FALSE))</f>
        <v>1</v>
      </c>
      <c r="AO14">
        <f>IF(VLOOKUP('BIFUbC-crude-oil'!$A14,'BIFUbC-crude-oil'!$A$1:$AQ$27,COLUMN('BIFUbC-crude-oil'!AO$1),FALSE)=0,1,VLOOKUP('BIFUbC-crude-oil'!$A14,'Crude Oil'!$A$2:$AQ$28,COLUMN('Crude Oil'!AO$2),FALSE)/VLOOKUP('BIFUbC-crude-oil'!$A14,'BIFUbC-crude-oil'!$A$1:$AQ$27,COLUMN('BIFUbC-crude-oil'!AO$1),FALSE))</f>
        <v>1</v>
      </c>
      <c r="AP14">
        <f>IF(VLOOKUP('BIFUbC-crude-oil'!$A14,'BIFUbC-crude-oil'!$A$1:$AQ$27,COLUMN('BIFUbC-crude-oil'!AP$1),FALSE)=0,1,VLOOKUP('BIFUbC-crude-oil'!$A14,'Crude Oil'!$A$2:$AQ$28,COLUMN('Crude Oil'!AP$2),FALSE)/VLOOKUP('BIFUbC-crude-oil'!$A14,'BIFUbC-crude-oil'!$A$1:$AQ$27,COLUMN('BIFUbC-crude-oil'!AP$1),FALSE))</f>
        <v>1</v>
      </c>
      <c r="AQ14">
        <f>IF(VLOOKUP('BIFUbC-crude-oil'!$A14,'BIFUbC-crude-oil'!$A$1:$AQ$27,COLUMN('BIFUbC-crude-oil'!AQ$1),FALSE)=0,1,VLOOKUP('BIFUbC-crude-oil'!$A14,'Crude Oil'!$A$2:$AQ$28,COLUMN('Crude Oil'!AQ$2),FALSE)/VLOOKUP('BIFUbC-crude-oil'!$A14,'BIFUbC-crude-oil'!$A$1:$AQ$27,COLUMN('BIFUbC-crude-oil'!AQ$1),FALSE))</f>
        <v>1</v>
      </c>
    </row>
    <row r="15" spans="1:43">
      <c r="A15" s="37" t="s">
        <v>628</v>
      </c>
      <c r="B15">
        <f>IF(VLOOKUP('BIFUbC-crude-oil'!$A15,'BIFUbC-crude-oil'!$A$1:$AQ$27,COLUMN('BIFUbC-crude-oil'!B$1),FALSE)=0,1,VLOOKUP('BIFUbC-crude-oil'!$A15,'Crude Oil'!$A$2:$AQ$28,COLUMN('Crude Oil'!B$2),FALSE)/VLOOKUP('BIFUbC-crude-oil'!$A15,'BIFUbC-crude-oil'!$A$1:$AQ$27,COLUMN('BIFUbC-crude-oil'!B$1),FALSE))</f>
        <v>1</v>
      </c>
      <c r="C15">
        <f>IF(VLOOKUP('BIFUbC-crude-oil'!$A15,'BIFUbC-crude-oil'!$A$1:$AQ$27,COLUMN('BIFUbC-crude-oil'!C$1),FALSE)=0,1,VLOOKUP('BIFUbC-crude-oil'!$A15,'Crude Oil'!$A$2:$AQ$28,COLUMN('Crude Oil'!C$2),FALSE)/VLOOKUP('BIFUbC-crude-oil'!$A15,'BIFUbC-crude-oil'!$A$1:$AQ$27,COLUMN('BIFUbC-crude-oil'!C$1),FALSE))</f>
        <v>1</v>
      </c>
      <c r="D15">
        <f>IF(VLOOKUP('BIFUbC-crude-oil'!$A15,'BIFUbC-crude-oil'!$A$1:$AQ$27,COLUMN('BIFUbC-crude-oil'!D$1),FALSE)=0,1,VLOOKUP('BIFUbC-crude-oil'!$A15,'Crude Oil'!$A$2:$AQ$28,COLUMN('Crude Oil'!D$2),FALSE)/VLOOKUP('BIFUbC-crude-oil'!$A15,'BIFUbC-crude-oil'!$A$1:$AQ$27,COLUMN('BIFUbC-crude-oil'!D$1),FALSE))</f>
        <v>1</v>
      </c>
      <c r="E15">
        <f>IF(VLOOKUP('BIFUbC-crude-oil'!$A15,'BIFUbC-crude-oil'!$A$1:$AQ$27,COLUMN('BIFUbC-crude-oil'!E$1),FALSE)=0,1,VLOOKUP('BIFUbC-crude-oil'!$A15,'Crude Oil'!$A$2:$AQ$28,COLUMN('Crude Oil'!E$2),FALSE)/VLOOKUP('BIFUbC-crude-oil'!$A15,'BIFUbC-crude-oil'!$A$1:$AQ$27,COLUMN('BIFUbC-crude-oil'!E$1),FALSE))</f>
        <v>1</v>
      </c>
      <c r="F15">
        <f>IF(VLOOKUP('BIFUbC-crude-oil'!$A15,'BIFUbC-crude-oil'!$A$1:$AQ$27,COLUMN('BIFUbC-crude-oil'!F$1),FALSE)=0,1,VLOOKUP('BIFUbC-crude-oil'!$A15,'Crude Oil'!$A$2:$AQ$28,COLUMN('Crude Oil'!F$2),FALSE)/VLOOKUP('BIFUbC-crude-oil'!$A15,'BIFUbC-crude-oil'!$A$1:$AQ$27,COLUMN('BIFUbC-crude-oil'!F$1),FALSE))</f>
        <v>1</v>
      </c>
      <c r="G15">
        <f>IF(VLOOKUP('BIFUbC-crude-oil'!$A15,'BIFUbC-crude-oil'!$A$1:$AQ$27,COLUMN('BIFUbC-crude-oil'!G$1),FALSE)=0,1,VLOOKUP('BIFUbC-crude-oil'!$A15,'Crude Oil'!$A$2:$AQ$28,COLUMN('Crude Oil'!G$2),FALSE)/VLOOKUP('BIFUbC-crude-oil'!$A15,'BIFUbC-crude-oil'!$A$1:$AQ$27,COLUMN('BIFUbC-crude-oil'!G$1),FALSE))</f>
        <v>1</v>
      </c>
      <c r="H15">
        <f>IF(VLOOKUP('BIFUbC-crude-oil'!$A15,'BIFUbC-crude-oil'!$A$1:$AQ$27,COLUMN('BIFUbC-crude-oil'!H$1),FALSE)=0,1,VLOOKUP('BIFUbC-crude-oil'!$A15,'Crude Oil'!$A$2:$AQ$28,COLUMN('Crude Oil'!H$2),FALSE)/VLOOKUP('BIFUbC-crude-oil'!$A15,'BIFUbC-crude-oil'!$A$1:$AQ$27,COLUMN('BIFUbC-crude-oil'!H$1),FALSE))</f>
        <v>1</v>
      </c>
      <c r="I15">
        <f>IF(VLOOKUP('BIFUbC-crude-oil'!$A15,'BIFUbC-crude-oil'!$A$1:$AQ$27,COLUMN('BIFUbC-crude-oil'!I$1),FALSE)=0,1,VLOOKUP('BIFUbC-crude-oil'!$A15,'Crude Oil'!$A$2:$AQ$28,COLUMN('Crude Oil'!I$2),FALSE)/VLOOKUP('BIFUbC-crude-oil'!$A15,'BIFUbC-crude-oil'!$A$1:$AQ$27,COLUMN('BIFUbC-crude-oil'!I$1),FALSE))</f>
        <v>1</v>
      </c>
      <c r="J15">
        <f>IF(VLOOKUP('BIFUbC-crude-oil'!$A15,'BIFUbC-crude-oil'!$A$1:$AQ$27,COLUMN('BIFUbC-crude-oil'!J$1),FALSE)=0,1,VLOOKUP('BIFUbC-crude-oil'!$A15,'Crude Oil'!$A$2:$AQ$28,COLUMN('Crude Oil'!J$2),FALSE)/VLOOKUP('BIFUbC-crude-oil'!$A15,'BIFUbC-crude-oil'!$A$1:$AQ$27,COLUMN('BIFUbC-crude-oil'!J$1),FALSE))</f>
        <v>1</v>
      </c>
      <c r="K15">
        <f>IF(VLOOKUP('BIFUbC-crude-oil'!$A15,'BIFUbC-crude-oil'!$A$1:$AQ$27,COLUMN('BIFUbC-crude-oil'!K$1),FALSE)=0,1,VLOOKUP('BIFUbC-crude-oil'!$A15,'Crude Oil'!$A$2:$AQ$28,COLUMN('Crude Oil'!K$2),FALSE)/VLOOKUP('BIFUbC-crude-oil'!$A15,'BIFUbC-crude-oil'!$A$1:$AQ$27,COLUMN('BIFUbC-crude-oil'!K$1),FALSE))</f>
        <v>1</v>
      </c>
      <c r="L15">
        <f>IF(VLOOKUP('BIFUbC-crude-oil'!$A15,'BIFUbC-crude-oil'!$A$1:$AQ$27,COLUMN('BIFUbC-crude-oil'!L$1),FALSE)=0,1,VLOOKUP('BIFUbC-crude-oil'!$A15,'Crude Oil'!$A$2:$AQ$28,COLUMN('Crude Oil'!L$2),FALSE)/VLOOKUP('BIFUbC-crude-oil'!$A15,'BIFUbC-crude-oil'!$A$1:$AQ$27,COLUMN('BIFUbC-crude-oil'!L$1),FALSE))</f>
        <v>1</v>
      </c>
      <c r="M15">
        <f>IF(VLOOKUP('BIFUbC-crude-oil'!$A15,'BIFUbC-crude-oil'!$A$1:$AQ$27,COLUMN('BIFUbC-crude-oil'!M$1),FALSE)=0,1,VLOOKUP('BIFUbC-crude-oil'!$A15,'Crude Oil'!$A$2:$AQ$28,COLUMN('Crude Oil'!M$2),FALSE)/VLOOKUP('BIFUbC-crude-oil'!$A15,'BIFUbC-crude-oil'!$A$1:$AQ$27,COLUMN('BIFUbC-crude-oil'!M$1),FALSE))</f>
        <v>1</v>
      </c>
      <c r="N15">
        <f>IF(VLOOKUP('BIFUbC-crude-oil'!$A15,'BIFUbC-crude-oil'!$A$1:$AQ$27,COLUMN('BIFUbC-crude-oil'!N$1),FALSE)=0,1,VLOOKUP('BIFUbC-crude-oil'!$A15,'Crude Oil'!$A$2:$AQ$28,COLUMN('Crude Oil'!N$2),FALSE)/VLOOKUP('BIFUbC-crude-oil'!$A15,'BIFUbC-crude-oil'!$A$1:$AQ$27,COLUMN('BIFUbC-crude-oil'!N$1),FALSE))</f>
        <v>1</v>
      </c>
      <c r="O15">
        <f>IF(VLOOKUP('BIFUbC-crude-oil'!$A15,'BIFUbC-crude-oil'!$A$1:$AQ$27,COLUMN('BIFUbC-crude-oil'!O$1),FALSE)=0,1,VLOOKUP('BIFUbC-crude-oil'!$A15,'Crude Oil'!$A$2:$AQ$28,COLUMN('Crude Oil'!O$2),FALSE)/VLOOKUP('BIFUbC-crude-oil'!$A15,'BIFUbC-crude-oil'!$A$1:$AQ$27,COLUMN('BIFUbC-crude-oil'!O$1),FALSE))</f>
        <v>1</v>
      </c>
      <c r="P15">
        <f>IF(VLOOKUP('BIFUbC-crude-oil'!$A15,'BIFUbC-crude-oil'!$A$1:$AQ$27,COLUMN('BIFUbC-crude-oil'!P$1),FALSE)=0,1,VLOOKUP('BIFUbC-crude-oil'!$A15,'Crude Oil'!$A$2:$AQ$28,COLUMN('Crude Oil'!P$2),FALSE)/VLOOKUP('BIFUbC-crude-oil'!$A15,'BIFUbC-crude-oil'!$A$1:$AQ$27,COLUMN('BIFUbC-crude-oil'!P$1),FALSE))</f>
        <v>1</v>
      </c>
      <c r="Q15">
        <f>IF(VLOOKUP('BIFUbC-crude-oil'!$A15,'BIFUbC-crude-oil'!$A$1:$AQ$27,COLUMN('BIFUbC-crude-oil'!Q$1),FALSE)=0,1,VLOOKUP('BIFUbC-crude-oil'!$A15,'Crude Oil'!$A$2:$AQ$28,COLUMN('Crude Oil'!Q$2),FALSE)/VLOOKUP('BIFUbC-crude-oil'!$A15,'BIFUbC-crude-oil'!$A$1:$AQ$27,COLUMN('BIFUbC-crude-oil'!Q$1),FALSE))</f>
        <v>1</v>
      </c>
      <c r="R15">
        <f>IF(VLOOKUP('BIFUbC-crude-oil'!$A15,'BIFUbC-crude-oil'!$A$1:$AQ$27,COLUMN('BIFUbC-crude-oil'!R$1),FALSE)=0,1,VLOOKUP('BIFUbC-crude-oil'!$A15,'Crude Oil'!$A$2:$AQ$28,COLUMN('Crude Oil'!R$2),FALSE)/VLOOKUP('BIFUbC-crude-oil'!$A15,'BIFUbC-crude-oil'!$A$1:$AQ$27,COLUMN('BIFUbC-crude-oil'!R$1),FALSE))</f>
        <v>1</v>
      </c>
      <c r="S15">
        <f>IF(VLOOKUP('BIFUbC-crude-oil'!$A15,'BIFUbC-crude-oil'!$A$1:$AQ$27,COLUMN('BIFUbC-crude-oil'!S$1),FALSE)=0,1,VLOOKUP('BIFUbC-crude-oil'!$A15,'Crude Oil'!$A$2:$AQ$28,COLUMN('Crude Oil'!S$2),FALSE)/VLOOKUP('BIFUbC-crude-oil'!$A15,'BIFUbC-crude-oil'!$A$1:$AQ$27,COLUMN('BIFUbC-crude-oil'!S$1),FALSE))</f>
        <v>1</v>
      </c>
      <c r="T15">
        <f>IF(VLOOKUP('BIFUbC-crude-oil'!$A15,'BIFUbC-crude-oil'!$A$1:$AQ$27,COLUMN('BIFUbC-crude-oil'!T$1),FALSE)=0,1,VLOOKUP('BIFUbC-crude-oil'!$A15,'Crude Oil'!$A$2:$AQ$28,COLUMN('Crude Oil'!T$2),FALSE)/VLOOKUP('BIFUbC-crude-oil'!$A15,'BIFUbC-crude-oil'!$A$1:$AQ$27,COLUMN('BIFUbC-crude-oil'!T$1),FALSE))</f>
        <v>1</v>
      </c>
      <c r="U15">
        <f>IF(VLOOKUP('BIFUbC-crude-oil'!$A15,'BIFUbC-crude-oil'!$A$1:$AQ$27,COLUMN('BIFUbC-crude-oil'!U$1),FALSE)=0,1,VLOOKUP('BIFUbC-crude-oil'!$A15,'Crude Oil'!$A$2:$AQ$28,COLUMN('Crude Oil'!U$2),FALSE)/VLOOKUP('BIFUbC-crude-oil'!$A15,'BIFUbC-crude-oil'!$A$1:$AQ$27,COLUMN('BIFUbC-crude-oil'!U$1),FALSE))</f>
        <v>1</v>
      </c>
      <c r="V15">
        <f>IF(VLOOKUP('BIFUbC-crude-oil'!$A15,'BIFUbC-crude-oil'!$A$1:$AQ$27,COLUMN('BIFUbC-crude-oil'!V$1),FALSE)=0,1,VLOOKUP('BIFUbC-crude-oil'!$A15,'Crude Oil'!$A$2:$AQ$28,COLUMN('Crude Oil'!V$2),FALSE)/VLOOKUP('BIFUbC-crude-oil'!$A15,'BIFUbC-crude-oil'!$A$1:$AQ$27,COLUMN('BIFUbC-crude-oil'!V$1),FALSE))</f>
        <v>1</v>
      </c>
      <c r="W15">
        <f>IF(VLOOKUP('BIFUbC-crude-oil'!$A15,'BIFUbC-crude-oil'!$A$1:$AQ$27,COLUMN('BIFUbC-crude-oil'!W$1),FALSE)=0,1,VLOOKUP('BIFUbC-crude-oil'!$A15,'Crude Oil'!$A$2:$AQ$28,COLUMN('Crude Oil'!W$2),FALSE)/VLOOKUP('BIFUbC-crude-oil'!$A15,'BIFUbC-crude-oil'!$A$1:$AQ$27,COLUMN('BIFUbC-crude-oil'!W$1),FALSE))</f>
        <v>1</v>
      </c>
      <c r="X15">
        <f>IF(VLOOKUP('BIFUbC-crude-oil'!$A15,'BIFUbC-crude-oil'!$A$1:$AQ$27,COLUMN('BIFUbC-crude-oil'!X$1),FALSE)=0,1,VLOOKUP('BIFUbC-crude-oil'!$A15,'Crude Oil'!$A$2:$AQ$28,COLUMN('Crude Oil'!X$2),FALSE)/VLOOKUP('BIFUbC-crude-oil'!$A15,'BIFUbC-crude-oil'!$A$1:$AQ$27,COLUMN('BIFUbC-crude-oil'!X$1),FALSE))</f>
        <v>1</v>
      </c>
      <c r="Y15">
        <f>IF(VLOOKUP('BIFUbC-crude-oil'!$A15,'BIFUbC-crude-oil'!$A$1:$AQ$27,COLUMN('BIFUbC-crude-oil'!Y$1),FALSE)=0,1,VLOOKUP('BIFUbC-crude-oil'!$A15,'Crude Oil'!$A$2:$AQ$28,COLUMN('Crude Oil'!Y$2),FALSE)/VLOOKUP('BIFUbC-crude-oil'!$A15,'BIFUbC-crude-oil'!$A$1:$AQ$27,COLUMN('BIFUbC-crude-oil'!Y$1),FALSE))</f>
        <v>1</v>
      </c>
      <c r="Z15">
        <f>IF(VLOOKUP('BIFUbC-crude-oil'!$A15,'BIFUbC-crude-oil'!$A$1:$AQ$27,COLUMN('BIFUbC-crude-oil'!Z$1),FALSE)=0,1,VLOOKUP('BIFUbC-crude-oil'!$A15,'Crude Oil'!$A$2:$AQ$28,COLUMN('Crude Oil'!Z$2),FALSE)/VLOOKUP('BIFUbC-crude-oil'!$A15,'BIFUbC-crude-oil'!$A$1:$AQ$27,COLUMN('BIFUbC-crude-oil'!Z$1),FALSE))</f>
        <v>1</v>
      </c>
      <c r="AA15">
        <f>IF(VLOOKUP('BIFUbC-crude-oil'!$A15,'BIFUbC-crude-oil'!$A$1:$AQ$27,COLUMN('BIFUbC-crude-oil'!AA$1),FALSE)=0,1,VLOOKUP('BIFUbC-crude-oil'!$A15,'Crude Oil'!$A$2:$AQ$28,COLUMN('Crude Oil'!AA$2),FALSE)/VLOOKUP('BIFUbC-crude-oil'!$A15,'BIFUbC-crude-oil'!$A$1:$AQ$27,COLUMN('BIFUbC-crude-oil'!AA$1),FALSE))</f>
        <v>1</v>
      </c>
      <c r="AB15">
        <f>IF(VLOOKUP('BIFUbC-crude-oil'!$A15,'BIFUbC-crude-oil'!$A$1:$AQ$27,COLUMN('BIFUbC-crude-oil'!AB$1),FALSE)=0,1,VLOOKUP('BIFUbC-crude-oil'!$A15,'Crude Oil'!$A$2:$AQ$28,COLUMN('Crude Oil'!AB$2),FALSE)/VLOOKUP('BIFUbC-crude-oil'!$A15,'BIFUbC-crude-oil'!$A$1:$AQ$27,COLUMN('BIFUbC-crude-oil'!AB$1),FALSE))</f>
        <v>1</v>
      </c>
      <c r="AC15">
        <f>IF(VLOOKUP('BIFUbC-crude-oil'!$A15,'BIFUbC-crude-oil'!$A$1:$AQ$27,COLUMN('BIFUbC-crude-oil'!AC$1),FALSE)=0,1,VLOOKUP('BIFUbC-crude-oil'!$A15,'Crude Oil'!$A$2:$AQ$28,COLUMN('Crude Oil'!AC$2),FALSE)/VLOOKUP('BIFUbC-crude-oil'!$A15,'BIFUbC-crude-oil'!$A$1:$AQ$27,COLUMN('BIFUbC-crude-oil'!AC$1),FALSE))</f>
        <v>1</v>
      </c>
      <c r="AD15">
        <f>IF(VLOOKUP('BIFUbC-crude-oil'!$A15,'BIFUbC-crude-oil'!$A$1:$AQ$27,COLUMN('BIFUbC-crude-oil'!AD$1),FALSE)=0,1,VLOOKUP('BIFUbC-crude-oil'!$A15,'Crude Oil'!$A$2:$AQ$28,COLUMN('Crude Oil'!AD$2),FALSE)/VLOOKUP('BIFUbC-crude-oil'!$A15,'BIFUbC-crude-oil'!$A$1:$AQ$27,COLUMN('BIFUbC-crude-oil'!AD$1),FALSE))</f>
        <v>1</v>
      </c>
      <c r="AE15">
        <f>IF(VLOOKUP('BIFUbC-crude-oil'!$A15,'BIFUbC-crude-oil'!$A$1:$AQ$27,COLUMN('BIFUbC-crude-oil'!AE$1),FALSE)=0,1,VLOOKUP('BIFUbC-crude-oil'!$A15,'Crude Oil'!$A$2:$AQ$28,COLUMN('Crude Oil'!AE$2),FALSE)/VLOOKUP('BIFUbC-crude-oil'!$A15,'BIFUbC-crude-oil'!$A$1:$AQ$27,COLUMN('BIFUbC-crude-oil'!AE$1),FALSE))</f>
        <v>1</v>
      </c>
      <c r="AF15">
        <f>IF(VLOOKUP('BIFUbC-crude-oil'!$A15,'BIFUbC-crude-oil'!$A$1:$AQ$27,COLUMN('BIFUbC-crude-oil'!AF$1),FALSE)=0,1,VLOOKUP('BIFUbC-crude-oil'!$A15,'Crude Oil'!$A$2:$AQ$28,COLUMN('Crude Oil'!AF$2),FALSE)/VLOOKUP('BIFUbC-crude-oil'!$A15,'BIFUbC-crude-oil'!$A$1:$AQ$27,COLUMN('BIFUbC-crude-oil'!AF$1),FALSE))</f>
        <v>1</v>
      </c>
      <c r="AG15">
        <f>IF(VLOOKUP('BIFUbC-crude-oil'!$A15,'BIFUbC-crude-oil'!$A$1:$AQ$27,COLUMN('BIFUbC-crude-oil'!AG$1),FALSE)=0,1,VLOOKUP('BIFUbC-crude-oil'!$A15,'Crude Oil'!$A$2:$AQ$28,COLUMN('Crude Oil'!AG$2),FALSE)/VLOOKUP('BIFUbC-crude-oil'!$A15,'BIFUbC-crude-oil'!$A$1:$AQ$27,COLUMN('BIFUbC-crude-oil'!AG$1),FALSE))</f>
        <v>1</v>
      </c>
      <c r="AH15">
        <f>IF(VLOOKUP('BIFUbC-crude-oil'!$A15,'BIFUbC-crude-oil'!$A$1:$AQ$27,COLUMN('BIFUbC-crude-oil'!AH$1),FALSE)=0,1,VLOOKUP('BIFUbC-crude-oil'!$A15,'Crude Oil'!$A$2:$AQ$28,COLUMN('Crude Oil'!AH$2),FALSE)/VLOOKUP('BIFUbC-crude-oil'!$A15,'BIFUbC-crude-oil'!$A$1:$AQ$27,COLUMN('BIFUbC-crude-oil'!AH$1),FALSE))</f>
        <v>1</v>
      </c>
      <c r="AI15">
        <f>IF(VLOOKUP('BIFUbC-crude-oil'!$A15,'BIFUbC-crude-oil'!$A$1:$AQ$27,COLUMN('BIFUbC-crude-oil'!AI$1),FALSE)=0,1,VLOOKUP('BIFUbC-crude-oil'!$A15,'Crude Oil'!$A$2:$AQ$28,COLUMN('Crude Oil'!AI$2),FALSE)/VLOOKUP('BIFUbC-crude-oil'!$A15,'BIFUbC-crude-oil'!$A$1:$AQ$27,COLUMN('BIFUbC-crude-oil'!AI$1),FALSE))</f>
        <v>1</v>
      </c>
      <c r="AJ15">
        <f>IF(VLOOKUP('BIFUbC-crude-oil'!$A15,'BIFUbC-crude-oil'!$A$1:$AQ$27,COLUMN('BIFUbC-crude-oil'!AJ$1),FALSE)=0,1,VLOOKUP('BIFUbC-crude-oil'!$A15,'Crude Oil'!$A$2:$AQ$28,COLUMN('Crude Oil'!AJ$2),FALSE)/VLOOKUP('BIFUbC-crude-oil'!$A15,'BIFUbC-crude-oil'!$A$1:$AQ$27,COLUMN('BIFUbC-crude-oil'!AJ$1),FALSE))</f>
        <v>1</v>
      </c>
      <c r="AK15">
        <f>IF(VLOOKUP('BIFUbC-crude-oil'!$A15,'BIFUbC-crude-oil'!$A$1:$AQ$27,COLUMN('BIFUbC-crude-oil'!AK$1),FALSE)=0,1,VLOOKUP('BIFUbC-crude-oil'!$A15,'Crude Oil'!$A$2:$AQ$28,COLUMN('Crude Oil'!AK$2),FALSE)/VLOOKUP('BIFUbC-crude-oil'!$A15,'BIFUbC-crude-oil'!$A$1:$AQ$27,COLUMN('BIFUbC-crude-oil'!AK$1),FALSE))</f>
        <v>1</v>
      </c>
      <c r="AL15">
        <f>IF(VLOOKUP('BIFUbC-crude-oil'!$A15,'BIFUbC-crude-oil'!$A$1:$AQ$27,COLUMN('BIFUbC-crude-oil'!AL$1),FALSE)=0,1,VLOOKUP('BIFUbC-crude-oil'!$A15,'Crude Oil'!$A$2:$AQ$28,COLUMN('Crude Oil'!AL$2),FALSE)/VLOOKUP('BIFUbC-crude-oil'!$A15,'BIFUbC-crude-oil'!$A$1:$AQ$27,COLUMN('BIFUbC-crude-oil'!AL$1),FALSE))</f>
        <v>1</v>
      </c>
      <c r="AM15">
        <f>IF(VLOOKUP('BIFUbC-crude-oil'!$A15,'BIFUbC-crude-oil'!$A$1:$AQ$27,COLUMN('BIFUbC-crude-oil'!AM$1),FALSE)=0,1,VLOOKUP('BIFUbC-crude-oil'!$A15,'Crude Oil'!$A$2:$AQ$28,COLUMN('Crude Oil'!AM$2),FALSE)/VLOOKUP('BIFUbC-crude-oil'!$A15,'BIFUbC-crude-oil'!$A$1:$AQ$27,COLUMN('BIFUbC-crude-oil'!AM$1),FALSE))</f>
        <v>1</v>
      </c>
      <c r="AN15">
        <f>IF(VLOOKUP('BIFUbC-crude-oil'!$A15,'BIFUbC-crude-oil'!$A$1:$AQ$27,COLUMN('BIFUbC-crude-oil'!AN$1),FALSE)=0,1,VLOOKUP('BIFUbC-crude-oil'!$A15,'Crude Oil'!$A$2:$AQ$28,COLUMN('Crude Oil'!AN$2),FALSE)/VLOOKUP('BIFUbC-crude-oil'!$A15,'BIFUbC-crude-oil'!$A$1:$AQ$27,COLUMN('BIFUbC-crude-oil'!AN$1),FALSE))</f>
        <v>1</v>
      </c>
      <c r="AO15">
        <f>IF(VLOOKUP('BIFUbC-crude-oil'!$A15,'BIFUbC-crude-oil'!$A$1:$AQ$27,COLUMN('BIFUbC-crude-oil'!AO$1),FALSE)=0,1,VLOOKUP('BIFUbC-crude-oil'!$A15,'Crude Oil'!$A$2:$AQ$28,COLUMN('Crude Oil'!AO$2),FALSE)/VLOOKUP('BIFUbC-crude-oil'!$A15,'BIFUbC-crude-oil'!$A$1:$AQ$27,COLUMN('BIFUbC-crude-oil'!AO$1),FALSE))</f>
        <v>1</v>
      </c>
      <c r="AP15">
        <f>IF(VLOOKUP('BIFUbC-crude-oil'!$A15,'BIFUbC-crude-oil'!$A$1:$AQ$27,COLUMN('BIFUbC-crude-oil'!AP$1),FALSE)=0,1,VLOOKUP('BIFUbC-crude-oil'!$A15,'Crude Oil'!$A$2:$AQ$28,COLUMN('Crude Oil'!AP$2),FALSE)/VLOOKUP('BIFUbC-crude-oil'!$A15,'BIFUbC-crude-oil'!$A$1:$AQ$27,COLUMN('BIFUbC-crude-oil'!AP$1),FALSE))</f>
        <v>1</v>
      </c>
      <c r="AQ15">
        <f>IF(VLOOKUP('BIFUbC-crude-oil'!$A15,'BIFUbC-crude-oil'!$A$1:$AQ$27,COLUMN('BIFUbC-crude-oil'!AQ$1),FALSE)=0,1,VLOOKUP('BIFUbC-crude-oil'!$A15,'Crude Oil'!$A$2:$AQ$28,COLUMN('Crude Oil'!AQ$2),FALSE)/VLOOKUP('BIFUbC-crude-oil'!$A15,'BIFUbC-crude-oil'!$A$1:$AQ$27,COLUMN('BIFUbC-crude-oil'!AQ$1),FALSE))</f>
        <v>1</v>
      </c>
    </row>
    <row r="16" spans="1:43">
      <c r="A16" s="37" t="s">
        <v>629</v>
      </c>
      <c r="B16">
        <f>IF(VLOOKUP('BIFUbC-crude-oil'!$A16,'BIFUbC-crude-oil'!$A$1:$AQ$27,COLUMN('BIFUbC-crude-oil'!B$1),FALSE)=0,1,VLOOKUP('BIFUbC-crude-oil'!$A16,'Crude Oil'!$A$2:$AQ$28,COLUMN('Crude Oil'!B$2),FALSE)/VLOOKUP('BIFUbC-crude-oil'!$A16,'BIFUbC-crude-oil'!$A$1:$AQ$27,COLUMN('BIFUbC-crude-oil'!B$1),FALSE))</f>
        <v>1</v>
      </c>
      <c r="C16">
        <f>IF(VLOOKUP('BIFUbC-crude-oil'!$A16,'BIFUbC-crude-oil'!$A$1:$AQ$27,COLUMN('BIFUbC-crude-oil'!C$1),FALSE)=0,1,VLOOKUP('BIFUbC-crude-oil'!$A16,'Crude Oil'!$A$2:$AQ$28,COLUMN('Crude Oil'!C$2),FALSE)/VLOOKUP('BIFUbC-crude-oil'!$A16,'BIFUbC-crude-oil'!$A$1:$AQ$27,COLUMN('BIFUbC-crude-oil'!C$1),FALSE))</f>
        <v>1</v>
      </c>
      <c r="D16">
        <f>IF(VLOOKUP('BIFUbC-crude-oil'!$A16,'BIFUbC-crude-oil'!$A$1:$AQ$27,COLUMN('BIFUbC-crude-oil'!D$1),FALSE)=0,1,VLOOKUP('BIFUbC-crude-oil'!$A16,'Crude Oil'!$A$2:$AQ$28,COLUMN('Crude Oil'!D$2),FALSE)/VLOOKUP('BIFUbC-crude-oil'!$A16,'BIFUbC-crude-oil'!$A$1:$AQ$27,COLUMN('BIFUbC-crude-oil'!D$1),FALSE))</f>
        <v>1</v>
      </c>
      <c r="E16">
        <f>IF(VLOOKUP('BIFUbC-crude-oil'!$A16,'BIFUbC-crude-oil'!$A$1:$AQ$27,COLUMN('BIFUbC-crude-oil'!E$1),FALSE)=0,1,VLOOKUP('BIFUbC-crude-oil'!$A16,'Crude Oil'!$A$2:$AQ$28,COLUMN('Crude Oil'!E$2),FALSE)/VLOOKUP('BIFUbC-crude-oil'!$A16,'BIFUbC-crude-oil'!$A$1:$AQ$27,COLUMN('BIFUbC-crude-oil'!E$1),FALSE))</f>
        <v>1</v>
      </c>
      <c r="F16">
        <f>IF(VLOOKUP('BIFUbC-crude-oil'!$A16,'BIFUbC-crude-oil'!$A$1:$AQ$27,COLUMN('BIFUbC-crude-oil'!F$1),FALSE)=0,1,VLOOKUP('BIFUbC-crude-oil'!$A16,'Crude Oil'!$A$2:$AQ$28,COLUMN('Crude Oil'!F$2),FALSE)/VLOOKUP('BIFUbC-crude-oil'!$A16,'BIFUbC-crude-oil'!$A$1:$AQ$27,COLUMN('BIFUbC-crude-oil'!F$1),FALSE))</f>
        <v>1</v>
      </c>
      <c r="G16">
        <f>IF(VLOOKUP('BIFUbC-crude-oil'!$A16,'BIFUbC-crude-oil'!$A$1:$AQ$27,COLUMN('BIFUbC-crude-oil'!G$1),FALSE)=0,1,VLOOKUP('BIFUbC-crude-oil'!$A16,'Crude Oil'!$A$2:$AQ$28,COLUMN('Crude Oil'!G$2),FALSE)/VLOOKUP('BIFUbC-crude-oil'!$A16,'BIFUbC-crude-oil'!$A$1:$AQ$27,COLUMN('BIFUbC-crude-oil'!G$1),FALSE))</f>
        <v>1</v>
      </c>
      <c r="H16">
        <f>IF(VLOOKUP('BIFUbC-crude-oil'!$A16,'BIFUbC-crude-oil'!$A$1:$AQ$27,COLUMN('BIFUbC-crude-oil'!H$1),FALSE)=0,1,VLOOKUP('BIFUbC-crude-oil'!$A16,'Crude Oil'!$A$2:$AQ$28,COLUMN('Crude Oil'!H$2),FALSE)/VLOOKUP('BIFUbC-crude-oil'!$A16,'BIFUbC-crude-oil'!$A$1:$AQ$27,COLUMN('BIFUbC-crude-oil'!H$1),FALSE))</f>
        <v>1</v>
      </c>
      <c r="I16">
        <f>IF(VLOOKUP('BIFUbC-crude-oil'!$A16,'BIFUbC-crude-oil'!$A$1:$AQ$27,COLUMN('BIFUbC-crude-oil'!I$1),FALSE)=0,1,VLOOKUP('BIFUbC-crude-oil'!$A16,'Crude Oil'!$A$2:$AQ$28,COLUMN('Crude Oil'!I$2),FALSE)/VLOOKUP('BIFUbC-crude-oil'!$A16,'BIFUbC-crude-oil'!$A$1:$AQ$27,COLUMN('BIFUbC-crude-oil'!I$1),FALSE))</f>
        <v>1</v>
      </c>
      <c r="J16">
        <f>IF(VLOOKUP('BIFUbC-crude-oil'!$A16,'BIFUbC-crude-oil'!$A$1:$AQ$27,COLUMN('BIFUbC-crude-oil'!J$1),FALSE)=0,1,VLOOKUP('BIFUbC-crude-oil'!$A16,'Crude Oil'!$A$2:$AQ$28,COLUMN('Crude Oil'!J$2),FALSE)/VLOOKUP('BIFUbC-crude-oil'!$A16,'BIFUbC-crude-oil'!$A$1:$AQ$27,COLUMN('BIFUbC-crude-oil'!J$1),FALSE))</f>
        <v>1</v>
      </c>
      <c r="K16">
        <f>IF(VLOOKUP('BIFUbC-crude-oil'!$A16,'BIFUbC-crude-oil'!$A$1:$AQ$27,COLUMN('BIFUbC-crude-oil'!K$1),FALSE)=0,1,VLOOKUP('BIFUbC-crude-oil'!$A16,'Crude Oil'!$A$2:$AQ$28,COLUMN('Crude Oil'!K$2),FALSE)/VLOOKUP('BIFUbC-crude-oil'!$A16,'BIFUbC-crude-oil'!$A$1:$AQ$27,COLUMN('BIFUbC-crude-oil'!K$1),FALSE))</f>
        <v>1</v>
      </c>
      <c r="L16">
        <f>IF(VLOOKUP('BIFUbC-crude-oil'!$A16,'BIFUbC-crude-oil'!$A$1:$AQ$27,COLUMN('BIFUbC-crude-oil'!L$1),FALSE)=0,1,VLOOKUP('BIFUbC-crude-oil'!$A16,'Crude Oil'!$A$2:$AQ$28,COLUMN('Crude Oil'!L$2),FALSE)/VLOOKUP('BIFUbC-crude-oil'!$A16,'BIFUbC-crude-oil'!$A$1:$AQ$27,COLUMN('BIFUbC-crude-oil'!L$1),FALSE))</f>
        <v>1</v>
      </c>
      <c r="M16">
        <f>IF(VLOOKUP('BIFUbC-crude-oil'!$A16,'BIFUbC-crude-oil'!$A$1:$AQ$27,COLUMN('BIFUbC-crude-oil'!M$1),FALSE)=0,1,VLOOKUP('BIFUbC-crude-oil'!$A16,'Crude Oil'!$A$2:$AQ$28,COLUMN('Crude Oil'!M$2),FALSE)/VLOOKUP('BIFUbC-crude-oil'!$A16,'BIFUbC-crude-oil'!$A$1:$AQ$27,COLUMN('BIFUbC-crude-oil'!M$1),FALSE))</f>
        <v>1</v>
      </c>
      <c r="N16">
        <f>IF(VLOOKUP('BIFUbC-crude-oil'!$A16,'BIFUbC-crude-oil'!$A$1:$AQ$27,COLUMN('BIFUbC-crude-oil'!N$1),FALSE)=0,1,VLOOKUP('BIFUbC-crude-oil'!$A16,'Crude Oil'!$A$2:$AQ$28,COLUMN('Crude Oil'!N$2),FALSE)/VLOOKUP('BIFUbC-crude-oil'!$A16,'BIFUbC-crude-oil'!$A$1:$AQ$27,COLUMN('BIFUbC-crude-oil'!N$1),FALSE))</f>
        <v>1</v>
      </c>
      <c r="O16">
        <f>IF(VLOOKUP('BIFUbC-crude-oil'!$A16,'BIFUbC-crude-oil'!$A$1:$AQ$27,COLUMN('BIFUbC-crude-oil'!O$1),FALSE)=0,1,VLOOKUP('BIFUbC-crude-oil'!$A16,'Crude Oil'!$A$2:$AQ$28,COLUMN('Crude Oil'!O$2),FALSE)/VLOOKUP('BIFUbC-crude-oil'!$A16,'BIFUbC-crude-oil'!$A$1:$AQ$27,COLUMN('BIFUbC-crude-oil'!O$1),FALSE))</f>
        <v>1</v>
      </c>
      <c r="P16">
        <f>IF(VLOOKUP('BIFUbC-crude-oil'!$A16,'BIFUbC-crude-oil'!$A$1:$AQ$27,COLUMN('BIFUbC-crude-oil'!P$1),FALSE)=0,1,VLOOKUP('BIFUbC-crude-oil'!$A16,'Crude Oil'!$A$2:$AQ$28,COLUMN('Crude Oil'!P$2),FALSE)/VLOOKUP('BIFUbC-crude-oil'!$A16,'BIFUbC-crude-oil'!$A$1:$AQ$27,COLUMN('BIFUbC-crude-oil'!P$1),FALSE))</f>
        <v>1</v>
      </c>
      <c r="Q16">
        <f>IF(VLOOKUP('BIFUbC-crude-oil'!$A16,'BIFUbC-crude-oil'!$A$1:$AQ$27,COLUMN('BIFUbC-crude-oil'!Q$1),FALSE)=0,1,VLOOKUP('BIFUbC-crude-oil'!$A16,'Crude Oil'!$A$2:$AQ$28,COLUMN('Crude Oil'!Q$2),FALSE)/VLOOKUP('BIFUbC-crude-oil'!$A16,'BIFUbC-crude-oil'!$A$1:$AQ$27,COLUMN('BIFUbC-crude-oil'!Q$1),FALSE))</f>
        <v>1</v>
      </c>
      <c r="R16">
        <f>IF(VLOOKUP('BIFUbC-crude-oil'!$A16,'BIFUbC-crude-oil'!$A$1:$AQ$27,COLUMN('BIFUbC-crude-oil'!R$1),FALSE)=0,1,VLOOKUP('BIFUbC-crude-oil'!$A16,'Crude Oil'!$A$2:$AQ$28,COLUMN('Crude Oil'!R$2),FALSE)/VLOOKUP('BIFUbC-crude-oil'!$A16,'BIFUbC-crude-oil'!$A$1:$AQ$27,COLUMN('BIFUbC-crude-oil'!R$1),FALSE))</f>
        <v>1</v>
      </c>
      <c r="S16">
        <f>IF(VLOOKUP('BIFUbC-crude-oil'!$A16,'BIFUbC-crude-oil'!$A$1:$AQ$27,COLUMN('BIFUbC-crude-oil'!S$1),FALSE)=0,1,VLOOKUP('BIFUbC-crude-oil'!$A16,'Crude Oil'!$A$2:$AQ$28,COLUMN('Crude Oil'!S$2),FALSE)/VLOOKUP('BIFUbC-crude-oil'!$A16,'BIFUbC-crude-oil'!$A$1:$AQ$27,COLUMN('BIFUbC-crude-oil'!S$1),FALSE))</f>
        <v>1</v>
      </c>
      <c r="T16">
        <f>IF(VLOOKUP('BIFUbC-crude-oil'!$A16,'BIFUbC-crude-oil'!$A$1:$AQ$27,COLUMN('BIFUbC-crude-oil'!T$1),FALSE)=0,1,VLOOKUP('BIFUbC-crude-oil'!$A16,'Crude Oil'!$A$2:$AQ$28,COLUMN('Crude Oil'!T$2),FALSE)/VLOOKUP('BIFUbC-crude-oil'!$A16,'BIFUbC-crude-oil'!$A$1:$AQ$27,COLUMN('BIFUbC-crude-oil'!T$1),FALSE))</f>
        <v>1</v>
      </c>
      <c r="U16">
        <f>IF(VLOOKUP('BIFUbC-crude-oil'!$A16,'BIFUbC-crude-oil'!$A$1:$AQ$27,COLUMN('BIFUbC-crude-oil'!U$1),FALSE)=0,1,VLOOKUP('BIFUbC-crude-oil'!$A16,'Crude Oil'!$A$2:$AQ$28,COLUMN('Crude Oil'!U$2),FALSE)/VLOOKUP('BIFUbC-crude-oil'!$A16,'BIFUbC-crude-oil'!$A$1:$AQ$27,COLUMN('BIFUbC-crude-oil'!U$1),FALSE))</f>
        <v>1</v>
      </c>
      <c r="V16">
        <f>IF(VLOOKUP('BIFUbC-crude-oil'!$A16,'BIFUbC-crude-oil'!$A$1:$AQ$27,COLUMN('BIFUbC-crude-oil'!V$1),FALSE)=0,1,VLOOKUP('BIFUbC-crude-oil'!$A16,'Crude Oil'!$A$2:$AQ$28,COLUMN('Crude Oil'!V$2),FALSE)/VLOOKUP('BIFUbC-crude-oil'!$A16,'BIFUbC-crude-oil'!$A$1:$AQ$27,COLUMN('BIFUbC-crude-oil'!V$1),FALSE))</f>
        <v>1</v>
      </c>
      <c r="W16">
        <f>IF(VLOOKUP('BIFUbC-crude-oil'!$A16,'BIFUbC-crude-oil'!$A$1:$AQ$27,COLUMN('BIFUbC-crude-oil'!W$1),FALSE)=0,1,VLOOKUP('BIFUbC-crude-oil'!$A16,'Crude Oil'!$A$2:$AQ$28,COLUMN('Crude Oil'!W$2),FALSE)/VLOOKUP('BIFUbC-crude-oil'!$A16,'BIFUbC-crude-oil'!$A$1:$AQ$27,COLUMN('BIFUbC-crude-oil'!W$1),FALSE))</f>
        <v>1</v>
      </c>
      <c r="X16">
        <f>IF(VLOOKUP('BIFUbC-crude-oil'!$A16,'BIFUbC-crude-oil'!$A$1:$AQ$27,COLUMN('BIFUbC-crude-oil'!X$1),FALSE)=0,1,VLOOKUP('BIFUbC-crude-oil'!$A16,'Crude Oil'!$A$2:$AQ$28,COLUMN('Crude Oil'!X$2),FALSE)/VLOOKUP('BIFUbC-crude-oil'!$A16,'BIFUbC-crude-oil'!$A$1:$AQ$27,COLUMN('BIFUbC-crude-oil'!X$1),FALSE))</f>
        <v>1</v>
      </c>
      <c r="Y16">
        <f>IF(VLOOKUP('BIFUbC-crude-oil'!$A16,'BIFUbC-crude-oil'!$A$1:$AQ$27,COLUMN('BIFUbC-crude-oil'!Y$1),FALSE)=0,1,VLOOKUP('BIFUbC-crude-oil'!$A16,'Crude Oil'!$A$2:$AQ$28,COLUMN('Crude Oil'!Y$2),FALSE)/VLOOKUP('BIFUbC-crude-oil'!$A16,'BIFUbC-crude-oil'!$A$1:$AQ$27,COLUMN('BIFUbC-crude-oil'!Y$1),FALSE))</f>
        <v>1</v>
      </c>
      <c r="Z16">
        <f>IF(VLOOKUP('BIFUbC-crude-oil'!$A16,'BIFUbC-crude-oil'!$A$1:$AQ$27,COLUMN('BIFUbC-crude-oil'!Z$1),FALSE)=0,1,VLOOKUP('BIFUbC-crude-oil'!$A16,'Crude Oil'!$A$2:$AQ$28,COLUMN('Crude Oil'!Z$2),FALSE)/VLOOKUP('BIFUbC-crude-oil'!$A16,'BIFUbC-crude-oil'!$A$1:$AQ$27,COLUMN('BIFUbC-crude-oil'!Z$1),FALSE))</f>
        <v>1</v>
      </c>
      <c r="AA16">
        <f>IF(VLOOKUP('BIFUbC-crude-oil'!$A16,'BIFUbC-crude-oil'!$A$1:$AQ$27,COLUMN('BIFUbC-crude-oil'!AA$1),FALSE)=0,1,VLOOKUP('BIFUbC-crude-oil'!$A16,'Crude Oil'!$A$2:$AQ$28,COLUMN('Crude Oil'!AA$2),FALSE)/VLOOKUP('BIFUbC-crude-oil'!$A16,'BIFUbC-crude-oil'!$A$1:$AQ$27,COLUMN('BIFUbC-crude-oil'!AA$1),FALSE))</f>
        <v>1</v>
      </c>
      <c r="AB16">
        <f>IF(VLOOKUP('BIFUbC-crude-oil'!$A16,'BIFUbC-crude-oil'!$A$1:$AQ$27,COLUMN('BIFUbC-crude-oil'!AB$1),FALSE)=0,1,VLOOKUP('BIFUbC-crude-oil'!$A16,'Crude Oil'!$A$2:$AQ$28,COLUMN('Crude Oil'!AB$2),FALSE)/VLOOKUP('BIFUbC-crude-oil'!$A16,'BIFUbC-crude-oil'!$A$1:$AQ$27,COLUMN('BIFUbC-crude-oil'!AB$1),FALSE))</f>
        <v>1</v>
      </c>
      <c r="AC16">
        <f>IF(VLOOKUP('BIFUbC-crude-oil'!$A16,'BIFUbC-crude-oil'!$A$1:$AQ$27,COLUMN('BIFUbC-crude-oil'!AC$1),FALSE)=0,1,VLOOKUP('BIFUbC-crude-oil'!$A16,'Crude Oil'!$A$2:$AQ$28,COLUMN('Crude Oil'!AC$2),FALSE)/VLOOKUP('BIFUbC-crude-oil'!$A16,'BIFUbC-crude-oil'!$A$1:$AQ$27,COLUMN('BIFUbC-crude-oil'!AC$1),FALSE))</f>
        <v>1</v>
      </c>
      <c r="AD16">
        <f>IF(VLOOKUP('BIFUbC-crude-oil'!$A16,'BIFUbC-crude-oil'!$A$1:$AQ$27,COLUMN('BIFUbC-crude-oil'!AD$1),FALSE)=0,1,VLOOKUP('BIFUbC-crude-oil'!$A16,'Crude Oil'!$A$2:$AQ$28,COLUMN('Crude Oil'!AD$2),FALSE)/VLOOKUP('BIFUbC-crude-oil'!$A16,'BIFUbC-crude-oil'!$A$1:$AQ$27,COLUMN('BIFUbC-crude-oil'!AD$1),FALSE))</f>
        <v>1</v>
      </c>
      <c r="AE16">
        <f>IF(VLOOKUP('BIFUbC-crude-oil'!$A16,'BIFUbC-crude-oil'!$A$1:$AQ$27,COLUMN('BIFUbC-crude-oil'!AE$1),FALSE)=0,1,VLOOKUP('BIFUbC-crude-oil'!$A16,'Crude Oil'!$A$2:$AQ$28,COLUMN('Crude Oil'!AE$2),FALSE)/VLOOKUP('BIFUbC-crude-oil'!$A16,'BIFUbC-crude-oil'!$A$1:$AQ$27,COLUMN('BIFUbC-crude-oil'!AE$1),FALSE))</f>
        <v>1</v>
      </c>
      <c r="AF16">
        <f>IF(VLOOKUP('BIFUbC-crude-oil'!$A16,'BIFUbC-crude-oil'!$A$1:$AQ$27,COLUMN('BIFUbC-crude-oil'!AF$1),FALSE)=0,1,VLOOKUP('BIFUbC-crude-oil'!$A16,'Crude Oil'!$A$2:$AQ$28,COLUMN('Crude Oil'!AF$2),FALSE)/VLOOKUP('BIFUbC-crude-oil'!$A16,'BIFUbC-crude-oil'!$A$1:$AQ$27,COLUMN('BIFUbC-crude-oil'!AF$1),FALSE))</f>
        <v>1</v>
      </c>
      <c r="AG16">
        <f>IF(VLOOKUP('BIFUbC-crude-oil'!$A16,'BIFUbC-crude-oil'!$A$1:$AQ$27,COLUMN('BIFUbC-crude-oil'!AG$1),FALSE)=0,1,VLOOKUP('BIFUbC-crude-oil'!$A16,'Crude Oil'!$A$2:$AQ$28,COLUMN('Crude Oil'!AG$2),FALSE)/VLOOKUP('BIFUbC-crude-oil'!$A16,'BIFUbC-crude-oil'!$A$1:$AQ$27,COLUMN('BIFUbC-crude-oil'!AG$1),FALSE))</f>
        <v>1</v>
      </c>
      <c r="AH16">
        <f>IF(VLOOKUP('BIFUbC-crude-oil'!$A16,'BIFUbC-crude-oil'!$A$1:$AQ$27,COLUMN('BIFUbC-crude-oil'!AH$1),FALSE)=0,1,VLOOKUP('BIFUbC-crude-oil'!$A16,'Crude Oil'!$A$2:$AQ$28,COLUMN('Crude Oil'!AH$2),FALSE)/VLOOKUP('BIFUbC-crude-oil'!$A16,'BIFUbC-crude-oil'!$A$1:$AQ$27,COLUMN('BIFUbC-crude-oil'!AH$1),FALSE))</f>
        <v>1</v>
      </c>
      <c r="AI16">
        <f>IF(VLOOKUP('BIFUbC-crude-oil'!$A16,'BIFUbC-crude-oil'!$A$1:$AQ$27,COLUMN('BIFUbC-crude-oil'!AI$1),FALSE)=0,1,VLOOKUP('BIFUbC-crude-oil'!$A16,'Crude Oil'!$A$2:$AQ$28,COLUMN('Crude Oil'!AI$2),FALSE)/VLOOKUP('BIFUbC-crude-oil'!$A16,'BIFUbC-crude-oil'!$A$1:$AQ$27,COLUMN('BIFUbC-crude-oil'!AI$1),FALSE))</f>
        <v>1</v>
      </c>
      <c r="AJ16">
        <f>IF(VLOOKUP('BIFUbC-crude-oil'!$A16,'BIFUbC-crude-oil'!$A$1:$AQ$27,COLUMN('BIFUbC-crude-oil'!AJ$1),FALSE)=0,1,VLOOKUP('BIFUbC-crude-oil'!$A16,'Crude Oil'!$A$2:$AQ$28,COLUMN('Crude Oil'!AJ$2),FALSE)/VLOOKUP('BIFUbC-crude-oil'!$A16,'BIFUbC-crude-oil'!$A$1:$AQ$27,COLUMN('BIFUbC-crude-oil'!AJ$1),FALSE))</f>
        <v>1</v>
      </c>
      <c r="AK16">
        <f>IF(VLOOKUP('BIFUbC-crude-oil'!$A16,'BIFUbC-crude-oil'!$A$1:$AQ$27,COLUMN('BIFUbC-crude-oil'!AK$1),FALSE)=0,1,VLOOKUP('BIFUbC-crude-oil'!$A16,'Crude Oil'!$A$2:$AQ$28,COLUMN('Crude Oil'!AK$2),FALSE)/VLOOKUP('BIFUbC-crude-oil'!$A16,'BIFUbC-crude-oil'!$A$1:$AQ$27,COLUMN('BIFUbC-crude-oil'!AK$1),FALSE))</f>
        <v>1</v>
      </c>
      <c r="AL16">
        <f>IF(VLOOKUP('BIFUbC-crude-oil'!$A16,'BIFUbC-crude-oil'!$A$1:$AQ$27,COLUMN('BIFUbC-crude-oil'!AL$1),FALSE)=0,1,VLOOKUP('BIFUbC-crude-oil'!$A16,'Crude Oil'!$A$2:$AQ$28,COLUMN('Crude Oil'!AL$2),FALSE)/VLOOKUP('BIFUbC-crude-oil'!$A16,'BIFUbC-crude-oil'!$A$1:$AQ$27,COLUMN('BIFUbC-crude-oil'!AL$1),FALSE))</f>
        <v>1</v>
      </c>
      <c r="AM16">
        <f>IF(VLOOKUP('BIFUbC-crude-oil'!$A16,'BIFUbC-crude-oil'!$A$1:$AQ$27,COLUMN('BIFUbC-crude-oil'!AM$1),FALSE)=0,1,VLOOKUP('BIFUbC-crude-oil'!$A16,'Crude Oil'!$A$2:$AQ$28,COLUMN('Crude Oil'!AM$2),FALSE)/VLOOKUP('BIFUbC-crude-oil'!$A16,'BIFUbC-crude-oil'!$A$1:$AQ$27,COLUMN('BIFUbC-crude-oil'!AM$1),FALSE))</f>
        <v>1</v>
      </c>
      <c r="AN16">
        <f>IF(VLOOKUP('BIFUbC-crude-oil'!$A16,'BIFUbC-crude-oil'!$A$1:$AQ$27,COLUMN('BIFUbC-crude-oil'!AN$1),FALSE)=0,1,VLOOKUP('BIFUbC-crude-oil'!$A16,'Crude Oil'!$A$2:$AQ$28,COLUMN('Crude Oil'!AN$2),FALSE)/VLOOKUP('BIFUbC-crude-oil'!$A16,'BIFUbC-crude-oil'!$A$1:$AQ$27,COLUMN('BIFUbC-crude-oil'!AN$1),FALSE))</f>
        <v>1</v>
      </c>
      <c r="AO16">
        <f>IF(VLOOKUP('BIFUbC-crude-oil'!$A16,'BIFUbC-crude-oil'!$A$1:$AQ$27,COLUMN('BIFUbC-crude-oil'!AO$1),FALSE)=0,1,VLOOKUP('BIFUbC-crude-oil'!$A16,'Crude Oil'!$A$2:$AQ$28,COLUMN('Crude Oil'!AO$2),FALSE)/VLOOKUP('BIFUbC-crude-oil'!$A16,'BIFUbC-crude-oil'!$A$1:$AQ$27,COLUMN('BIFUbC-crude-oil'!AO$1),FALSE))</f>
        <v>1</v>
      </c>
      <c r="AP16">
        <f>IF(VLOOKUP('BIFUbC-crude-oil'!$A16,'BIFUbC-crude-oil'!$A$1:$AQ$27,COLUMN('BIFUbC-crude-oil'!AP$1),FALSE)=0,1,VLOOKUP('BIFUbC-crude-oil'!$A16,'Crude Oil'!$A$2:$AQ$28,COLUMN('Crude Oil'!AP$2),FALSE)/VLOOKUP('BIFUbC-crude-oil'!$A16,'BIFUbC-crude-oil'!$A$1:$AQ$27,COLUMN('BIFUbC-crude-oil'!AP$1),FALSE))</f>
        <v>1</v>
      </c>
      <c r="AQ16">
        <f>IF(VLOOKUP('BIFUbC-crude-oil'!$A16,'BIFUbC-crude-oil'!$A$1:$AQ$27,COLUMN('BIFUbC-crude-oil'!AQ$1),FALSE)=0,1,VLOOKUP('BIFUbC-crude-oil'!$A16,'Crude Oil'!$A$2:$AQ$28,COLUMN('Crude Oil'!AQ$2),FALSE)/VLOOKUP('BIFUbC-crude-oil'!$A16,'BIFUbC-crude-oil'!$A$1:$AQ$27,COLUMN('BIFUbC-crude-oil'!AQ$1),FALSE))</f>
        <v>1</v>
      </c>
    </row>
    <row r="17" spans="1:43">
      <c r="A17" s="37" t="s">
        <v>630</v>
      </c>
      <c r="B17">
        <f>IF(VLOOKUP('BIFUbC-crude-oil'!$A17,'BIFUbC-crude-oil'!$A$1:$AQ$27,COLUMN('BIFUbC-crude-oil'!B$1),FALSE)=0,1,VLOOKUP('BIFUbC-crude-oil'!$A17,'Crude Oil'!$A$2:$AQ$28,COLUMN('Crude Oil'!B$2),FALSE)/VLOOKUP('BIFUbC-crude-oil'!$A17,'BIFUbC-crude-oil'!$A$1:$AQ$27,COLUMN('BIFUbC-crude-oil'!B$1),FALSE))</f>
        <v>1</v>
      </c>
      <c r="C17">
        <f>IF(VLOOKUP('BIFUbC-crude-oil'!$A17,'BIFUbC-crude-oil'!$A$1:$AQ$27,COLUMN('BIFUbC-crude-oil'!C$1),FALSE)=0,1,VLOOKUP('BIFUbC-crude-oil'!$A17,'Crude Oil'!$A$2:$AQ$28,COLUMN('Crude Oil'!C$2),FALSE)/VLOOKUP('BIFUbC-crude-oil'!$A17,'BIFUbC-crude-oil'!$A$1:$AQ$27,COLUMN('BIFUbC-crude-oil'!C$1),FALSE))</f>
        <v>1</v>
      </c>
      <c r="D17">
        <f>IF(VLOOKUP('BIFUbC-crude-oil'!$A17,'BIFUbC-crude-oil'!$A$1:$AQ$27,COLUMN('BIFUbC-crude-oil'!D$1),FALSE)=0,1,VLOOKUP('BIFUbC-crude-oil'!$A17,'Crude Oil'!$A$2:$AQ$28,COLUMN('Crude Oil'!D$2),FALSE)/VLOOKUP('BIFUbC-crude-oil'!$A17,'BIFUbC-crude-oil'!$A$1:$AQ$27,COLUMN('BIFUbC-crude-oil'!D$1),FALSE))</f>
        <v>1</v>
      </c>
      <c r="E17">
        <f>IF(VLOOKUP('BIFUbC-crude-oil'!$A17,'BIFUbC-crude-oil'!$A$1:$AQ$27,COLUMN('BIFUbC-crude-oil'!E$1),FALSE)=0,1,VLOOKUP('BIFUbC-crude-oil'!$A17,'Crude Oil'!$A$2:$AQ$28,COLUMN('Crude Oil'!E$2),FALSE)/VLOOKUP('BIFUbC-crude-oil'!$A17,'BIFUbC-crude-oil'!$A$1:$AQ$27,COLUMN('BIFUbC-crude-oil'!E$1),FALSE))</f>
        <v>1</v>
      </c>
      <c r="F17">
        <f>IF(VLOOKUP('BIFUbC-crude-oil'!$A17,'BIFUbC-crude-oil'!$A$1:$AQ$27,COLUMN('BIFUbC-crude-oil'!F$1),FALSE)=0,1,VLOOKUP('BIFUbC-crude-oil'!$A17,'Crude Oil'!$A$2:$AQ$28,COLUMN('Crude Oil'!F$2),FALSE)/VLOOKUP('BIFUbC-crude-oil'!$A17,'BIFUbC-crude-oil'!$A$1:$AQ$27,COLUMN('BIFUbC-crude-oil'!F$1),FALSE))</f>
        <v>1</v>
      </c>
      <c r="G17">
        <f>IF(VLOOKUP('BIFUbC-crude-oil'!$A17,'BIFUbC-crude-oil'!$A$1:$AQ$27,COLUMN('BIFUbC-crude-oil'!G$1),FALSE)=0,1,VLOOKUP('BIFUbC-crude-oil'!$A17,'Crude Oil'!$A$2:$AQ$28,COLUMN('Crude Oil'!G$2),FALSE)/VLOOKUP('BIFUbC-crude-oil'!$A17,'BIFUbC-crude-oil'!$A$1:$AQ$27,COLUMN('BIFUbC-crude-oil'!G$1),FALSE))</f>
        <v>1</v>
      </c>
      <c r="H17">
        <f>IF(VLOOKUP('BIFUbC-crude-oil'!$A17,'BIFUbC-crude-oil'!$A$1:$AQ$27,COLUMN('BIFUbC-crude-oil'!H$1),FALSE)=0,1,VLOOKUP('BIFUbC-crude-oil'!$A17,'Crude Oil'!$A$2:$AQ$28,COLUMN('Crude Oil'!H$2),FALSE)/VLOOKUP('BIFUbC-crude-oil'!$A17,'BIFUbC-crude-oil'!$A$1:$AQ$27,COLUMN('BIFUbC-crude-oil'!H$1),FALSE))</f>
        <v>1</v>
      </c>
      <c r="I17">
        <f>IF(VLOOKUP('BIFUbC-crude-oil'!$A17,'BIFUbC-crude-oil'!$A$1:$AQ$27,COLUMN('BIFUbC-crude-oil'!I$1),FALSE)=0,1,VLOOKUP('BIFUbC-crude-oil'!$A17,'Crude Oil'!$A$2:$AQ$28,COLUMN('Crude Oil'!I$2),FALSE)/VLOOKUP('BIFUbC-crude-oil'!$A17,'BIFUbC-crude-oil'!$A$1:$AQ$27,COLUMN('BIFUbC-crude-oil'!I$1),FALSE))</f>
        <v>1</v>
      </c>
      <c r="J17">
        <f>IF(VLOOKUP('BIFUbC-crude-oil'!$A17,'BIFUbC-crude-oil'!$A$1:$AQ$27,COLUMN('BIFUbC-crude-oil'!J$1),FALSE)=0,1,VLOOKUP('BIFUbC-crude-oil'!$A17,'Crude Oil'!$A$2:$AQ$28,COLUMN('Crude Oil'!J$2),FALSE)/VLOOKUP('BIFUbC-crude-oil'!$A17,'BIFUbC-crude-oil'!$A$1:$AQ$27,COLUMN('BIFUbC-crude-oil'!J$1),FALSE))</f>
        <v>1</v>
      </c>
      <c r="K17">
        <f>IF(VLOOKUP('BIFUbC-crude-oil'!$A17,'BIFUbC-crude-oil'!$A$1:$AQ$27,COLUMN('BIFUbC-crude-oil'!K$1),FALSE)=0,1,VLOOKUP('BIFUbC-crude-oil'!$A17,'Crude Oil'!$A$2:$AQ$28,COLUMN('Crude Oil'!K$2),FALSE)/VLOOKUP('BIFUbC-crude-oil'!$A17,'BIFUbC-crude-oil'!$A$1:$AQ$27,COLUMN('BIFUbC-crude-oil'!K$1),FALSE))</f>
        <v>1</v>
      </c>
      <c r="L17">
        <f>IF(VLOOKUP('BIFUbC-crude-oil'!$A17,'BIFUbC-crude-oil'!$A$1:$AQ$27,COLUMN('BIFUbC-crude-oil'!L$1),FALSE)=0,1,VLOOKUP('BIFUbC-crude-oil'!$A17,'Crude Oil'!$A$2:$AQ$28,COLUMN('Crude Oil'!L$2),FALSE)/VLOOKUP('BIFUbC-crude-oil'!$A17,'BIFUbC-crude-oil'!$A$1:$AQ$27,COLUMN('BIFUbC-crude-oil'!L$1),FALSE))</f>
        <v>1</v>
      </c>
      <c r="M17">
        <f>IF(VLOOKUP('BIFUbC-crude-oil'!$A17,'BIFUbC-crude-oil'!$A$1:$AQ$27,COLUMN('BIFUbC-crude-oil'!M$1),FALSE)=0,1,VLOOKUP('BIFUbC-crude-oil'!$A17,'Crude Oil'!$A$2:$AQ$28,COLUMN('Crude Oil'!M$2),FALSE)/VLOOKUP('BIFUbC-crude-oil'!$A17,'BIFUbC-crude-oil'!$A$1:$AQ$27,COLUMN('BIFUbC-crude-oil'!M$1),FALSE))</f>
        <v>1</v>
      </c>
      <c r="N17">
        <f>IF(VLOOKUP('BIFUbC-crude-oil'!$A17,'BIFUbC-crude-oil'!$A$1:$AQ$27,COLUMN('BIFUbC-crude-oil'!N$1),FALSE)=0,1,VLOOKUP('BIFUbC-crude-oil'!$A17,'Crude Oil'!$A$2:$AQ$28,COLUMN('Crude Oil'!N$2),FALSE)/VLOOKUP('BIFUbC-crude-oil'!$A17,'BIFUbC-crude-oil'!$A$1:$AQ$27,COLUMN('BIFUbC-crude-oil'!N$1),FALSE))</f>
        <v>1</v>
      </c>
      <c r="O17">
        <f>IF(VLOOKUP('BIFUbC-crude-oil'!$A17,'BIFUbC-crude-oil'!$A$1:$AQ$27,COLUMN('BIFUbC-crude-oil'!O$1),FALSE)=0,1,VLOOKUP('BIFUbC-crude-oil'!$A17,'Crude Oil'!$A$2:$AQ$28,COLUMN('Crude Oil'!O$2),FALSE)/VLOOKUP('BIFUbC-crude-oil'!$A17,'BIFUbC-crude-oil'!$A$1:$AQ$27,COLUMN('BIFUbC-crude-oil'!O$1),FALSE))</f>
        <v>1</v>
      </c>
      <c r="P17">
        <f>IF(VLOOKUP('BIFUbC-crude-oil'!$A17,'BIFUbC-crude-oil'!$A$1:$AQ$27,COLUMN('BIFUbC-crude-oil'!P$1),FALSE)=0,1,VLOOKUP('BIFUbC-crude-oil'!$A17,'Crude Oil'!$A$2:$AQ$28,COLUMN('Crude Oil'!P$2),FALSE)/VLOOKUP('BIFUbC-crude-oil'!$A17,'BIFUbC-crude-oil'!$A$1:$AQ$27,COLUMN('BIFUbC-crude-oil'!P$1),FALSE))</f>
        <v>1</v>
      </c>
      <c r="Q17">
        <f>IF(VLOOKUP('BIFUbC-crude-oil'!$A17,'BIFUbC-crude-oil'!$A$1:$AQ$27,COLUMN('BIFUbC-crude-oil'!Q$1),FALSE)=0,1,VLOOKUP('BIFUbC-crude-oil'!$A17,'Crude Oil'!$A$2:$AQ$28,COLUMN('Crude Oil'!Q$2),FALSE)/VLOOKUP('BIFUbC-crude-oil'!$A17,'BIFUbC-crude-oil'!$A$1:$AQ$27,COLUMN('BIFUbC-crude-oil'!Q$1),FALSE))</f>
        <v>1</v>
      </c>
      <c r="R17">
        <f>IF(VLOOKUP('BIFUbC-crude-oil'!$A17,'BIFUbC-crude-oil'!$A$1:$AQ$27,COLUMN('BIFUbC-crude-oil'!R$1),FALSE)=0,1,VLOOKUP('BIFUbC-crude-oil'!$A17,'Crude Oil'!$A$2:$AQ$28,COLUMN('Crude Oil'!R$2),FALSE)/VLOOKUP('BIFUbC-crude-oil'!$A17,'BIFUbC-crude-oil'!$A$1:$AQ$27,COLUMN('BIFUbC-crude-oil'!R$1),FALSE))</f>
        <v>1</v>
      </c>
      <c r="S17">
        <f>IF(VLOOKUP('BIFUbC-crude-oil'!$A17,'BIFUbC-crude-oil'!$A$1:$AQ$27,COLUMN('BIFUbC-crude-oil'!S$1),FALSE)=0,1,VLOOKUP('BIFUbC-crude-oil'!$A17,'Crude Oil'!$A$2:$AQ$28,COLUMN('Crude Oil'!S$2),FALSE)/VLOOKUP('BIFUbC-crude-oil'!$A17,'BIFUbC-crude-oil'!$A$1:$AQ$27,COLUMN('BIFUbC-crude-oil'!S$1),FALSE))</f>
        <v>1</v>
      </c>
      <c r="T17">
        <f>IF(VLOOKUP('BIFUbC-crude-oil'!$A17,'BIFUbC-crude-oil'!$A$1:$AQ$27,COLUMN('BIFUbC-crude-oil'!T$1),FALSE)=0,1,VLOOKUP('BIFUbC-crude-oil'!$A17,'Crude Oil'!$A$2:$AQ$28,COLUMN('Crude Oil'!T$2),FALSE)/VLOOKUP('BIFUbC-crude-oil'!$A17,'BIFUbC-crude-oil'!$A$1:$AQ$27,COLUMN('BIFUbC-crude-oil'!T$1),FALSE))</f>
        <v>1</v>
      </c>
      <c r="U17">
        <f>IF(VLOOKUP('BIFUbC-crude-oil'!$A17,'BIFUbC-crude-oil'!$A$1:$AQ$27,COLUMN('BIFUbC-crude-oil'!U$1),FALSE)=0,1,VLOOKUP('BIFUbC-crude-oil'!$A17,'Crude Oil'!$A$2:$AQ$28,COLUMN('Crude Oil'!U$2),FALSE)/VLOOKUP('BIFUbC-crude-oil'!$A17,'BIFUbC-crude-oil'!$A$1:$AQ$27,COLUMN('BIFUbC-crude-oil'!U$1),FALSE))</f>
        <v>1</v>
      </c>
      <c r="V17">
        <f>IF(VLOOKUP('BIFUbC-crude-oil'!$A17,'BIFUbC-crude-oil'!$A$1:$AQ$27,COLUMN('BIFUbC-crude-oil'!V$1),FALSE)=0,1,VLOOKUP('BIFUbC-crude-oil'!$A17,'Crude Oil'!$A$2:$AQ$28,COLUMN('Crude Oil'!V$2),FALSE)/VLOOKUP('BIFUbC-crude-oil'!$A17,'BIFUbC-crude-oil'!$A$1:$AQ$27,COLUMN('BIFUbC-crude-oil'!V$1),FALSE))</f>
        <v>1</v>
      </c>
      <c r="W17">
        <f>IF(VLOOKUP('BIFUbC-crude-oil'!$A17,'BIFUbC-crude-oil'!$A$1:$AQ$27,COLUMN('BIFUbC-crude-oil'!W$1),FALSE)=0,1,VLOOKUP('BIFUbC-crude-oil'!$A17,'Crude Oil'!$A$2:$AQ$28,COLUMN('Crude Oil'!W$2),FALSE)/VLOOKUP('BIFUbC-crude-oil'!$A17,'BIFUbC-crude-oil'!$A$1:$AQ$27,COLUMN('BIFUbC-crude-oil'!W$1),FALSE))</f>
        <v>1</v>
      </c>
      <c r="X17">
        <f>IF(VLOOKUP('BIFUbC-crude-oil'!$A17,'BIFUbC-crude-oil'!$A$1:$AQ$27,COLUMN('BIFUbC-crude-oil'!X$1),FALSE)=0,1,VLOOKUP('BIFUbC-crude-oil'!$A17,'Crude Oil'!$A$2:$AQ$28,COLUMN('Crude Oil'!X$2),FALSE)/VLOOKUP('BIFUbC-crude-oil'!$A17,'BIFUbC-crude-oil'!$A$1:$AQ$27,COLUMN('BIFUbC-crude-oil'!X$1),FALSE))</f>
        <v>1</v>
      </c>
      <c r="Y17">
        <f>IF(VLOOKUP('BIFUbC-crude-oil'!$A17,'BIFUbC-crude-oil'!$A$1:$AQ$27,COLUMN('BIFUbC-crude-oil'!Y$1),FALSE)=0,1,VLOOKUP('BIFUbC-crude-oil'!$A17,'Crude Oil'!$A$2:$AQ$28,COLUMN('Crude Oil'!Y$2),FALSE)/VLOOKUP('BIFUbC-crude-oil'!$A17,'BIFUbC-crude-oil'!$A$1:$AQ$27,COLUMN('BIFUbC-crude-oil'!Y$1),FALSE))</f>
        <v>1</v>
      </c>
      <c r="Z17">
        <f>IF(VLOOKUP('BIFUbC-crude-oil'!$A17,'BIFUbC-crude-oil'!$A$1:$AQ$27,COLUMN('BIFUbC-crude-oil'!Z$1),FALSE)=0,1,VLOOKUP('BIFUbC-crude-oil'!$A17,'Crude Oil'!$A$2:$AQ$28,COLUMN('Crude Oil'!Z$2),FALSE)/VLOOKUP('BIFUbC-crude-oil'!$A17,'BIFUbC-crude-oil'!$A$1:$AQ$27,COLUMN('BIFUbC-crude-oil'!Z$1),FALSE))</f>
        <v>1</v>
      </c>
      <c r="AA17">
        <f>IF(VLOOKUP('BIFUbC-crude-oil'!$A17,'BIFUbC-crude-oil'!$A$1:$AQ$27,COLUMN('BIFUbC-crude-oil'!AA$1),FALSE)=0,1,VLOOKUP('BIFUbC-crude-oil'!$A17,'Crude Oil'!$A$2:$AQ$28,COLUMN('Crude Oil'!AA$2),FALSE)/VLOOKUP('BIFUbC-crude-oil'!$A17,'BIFUbC-crude-oil'!$A$1:$AQ$27,COLUMN('BIFUbC-crude-oil'!AA$1),FALSE))</f>
        <v>1</v>
      </c>
      <c r="AB17">
        <f>IF(VLOOKUP('BIFUbC-crude-oil'!$A17,'BIFUbC-crude-oil'!$A$1:$AQ$27,COLUMN('BIFUbC-crude-oil'!AB$1),FALSE)=0,1,VLOOKUP('BIFUbC-crude-oil'!$A17,'Crude Oil'!$A$2:$AQ$28,COLUMN('Crude Oil'!AB$2),FALSE)/VLOOKUP('BIFUbC-crude-oil'!$A17,'BIFUbC-crude-oil'!$A$1:$AQ$27,COLUMN('BIFUbC-crude-oil'!AB$1),FALSE))</f>
        <v>1</v>
      </c>
      <c r="AC17">
        <f>IF(VLOOKUP('BIFUbC-crude-oil'!$A17,'BIFUbC-crude-oil'!$A$1:$AQ$27,COLUMN('BIFUbC-crude-oil'!AC$1),FALSE)=0,1,VLOOKUP('BIFUbC-crude-oil'!$A17,'Crude Oil'!$A$2:$AQ$28,COLUMN('Crude Oil'!AC$2),FALSE)/VLOOKUP('BIFUbC-crude-oil'!$A17,'BIFUbC-crude-oil'!$A$1:$AQ$27,COLUMN('BIFUbC-crude-oil'!AC$1),FALSE))</f>
        <v>1</v>
      </c>
      <c r="AD17">
        <f>IF(VLOOKUP('BIFUbC-crude-oil'!$A17,'BIFUbC-crude-oil'!$A$1:$AQ$27,COLUMN('BIFUbC-crude-oil'!AD$1),FALSE)=0,1,VLOOKUP('BIFUbC-crude-oil'!$A17,'Crude Oil'!$A$2:$AQ$28,COLUMN('Crude Oil'!AD$2),FALSE)/VLOOKUP('BIFUbC-crude-oil'!$A17,'BIFUbC-crude-oil'!$A$1:$AQ$27,COLUMN('BIFUbC-crude-oil'!AD$1),FALSE))</f>
        <v>1</v>
      </c>
      <c r="AE17">
        <f>IF(VLOOKUP('BIFUbC-crude-oil'!$A17,'BIFUbC-crude-oil'!$A$1:$AQ$27,COLUMN('BIFUbC-crude-oil'!AE$1),FALSE)=0,1,VLOOKUP('BIFUbC-crude-oil'!$A17,'Crude Oil'!$A$2:$AQ$28,COLUMN('Crude Oil'!AE$2),FALSE)/VLOOKUP('BIFUbC-crude-oil'!$A17,'BIFUbC-crude-oil'!$A$1:$AQ$27,COLUMN('BIFUbC-crude-oil'!AE$1),FALSE))</f>
        <v>1</v>
      </c>
      <c r="AF17">
        <f>IF(VLOOKUP('BIFUbC-crude-oil'!$A17,'BIFUbC-crude-oil'!$A$1:$AQ$27,COLUMN('BIFUbC-crude-oil'!AF$1),FALSE)=0,1,VLOOKUP('BIFUbC-crude-oil'!$A17,'Crude Oil'!$A$2:$AQ$28,COLUMN('Crude Oil'!AF$2),FALSE)/VLOOKUP('BIFUbC-crude-oil'!$A17,'BIFUbC-crude-oil'!$A$1:$AQ$27,COLUMN('BIFUbC-crude-oil'!AF$1),FALSE))</f>
        <v>1</v>
      </c>
      <c r="AG17">
        <f>IF(VLOOKUP('BIFUbC-crude-oil'!$A17,'BIFUbC-crude-oil'!$A$1:$AQ$27,COLUMN('BIFUbC-crude-oil'!AG$1),FALSE)=0,1,VLOOKUP('BIFUbC-crude-oil'!$A17,'Crude Oil'!$A$2:$AQ$28,COLUMN('Crude Oil'!AG$2),FALSE)/VLOOKUP('BIFUbC-crude-oil'!$A17,'BIFUbC-crude-oil'!$A$1:$AQ$27,COLUMN('BIFUbC-crude-oil'!AG$1),FALSE))</f>
        <v>1</v>
      </c>
      <c r="AH17">
        <f>IF(VLOOKUP('BIFUbC-crude-oil'!$A17,'BIFUbC-crude-oil'!$A$1:$AQ$27,COLUMN('BIFUbC-crude-oil'!AH$1),FALSE)=0,1,VLOOKUP('BIFUbC-crude-oil'!$A17,'Crude Oil'!$A$2:$AQ$28,COLUMN('Crude Oil'!AH$2),FALSE)/VLOOKUP('BIFUbC-crude-oil'!$A17,'BIFUbC-crude-oil'!$A$1:$AQ$27,COLUMN('BIFUbC-crude-oil'!AH$1),FALSE))</f>
        <v>1</v>
      </c>
      <c r="AI17">
        <f>IF(VLOOKUP('BIFUbC-crude-oil'!$A17,'BIFUbC-crude-oil'!$A$1:$AQ$27,COLUMN('BIFUbC-crude-oil'!AI$1),FALSE)=0,1,VLOOKUP('BIFUbC-crude-oil'!$A17,'Crude Oil'!$A$2:$AQ$28,COLUMN('Crude Oil'!AI$2),FALSE)/VLOOKUP('BIFUbC-crude-oil'!$A17,'BIFUbC-crude-oil'!$A$1:$AQ$27,COLUMN('BIFUbC-crude-oil'!AI$1),FALSE))</f>
        <v>1</v>
      </c>
      <c r="AJ17">
        <f>IF(VLOOKUP('BIFUbC-crude-oil'!$A17,'BIFUbC-crude-oil'!$A$1:$AQ$27,COLUMN('BIFUbC-crude-oil'!AJ$1),FALSE)=0,1,VLOOKUP('BIFUbC-crude-oil'!$A17,'Crude Oil'!$A$2:$AQ$28,COLUMN('Crude Oil'!AJ$2),FALSE)/VLOOKUP('BIFUbC-crude-oil'!$A17,'BIFUbC-crude-oil'!$A$1:$AQ$27,COLUMN('BIFUbC-crude-oil'!AJ$1),FALSE))</f>
        <v>1</v>
      </c>
      <c r="AK17">
        <f>IF(VLOOKUP('BIFUbC-crude-oil'!$A17,'BIFUbC-crude-oil'!$A$1:$AQ$27,COLUMN('BIFUbC-crude-oil'!AK$1),FALSE)=0,1,VLOOKUP('BIFUbC-crude-oil'!$A17,'Crude Oil'!$A$2:$AQ$28,COLUMN('Crude Oil'!AK$2),FALSE)/VLOOKUP('BIFUbC-crude-oil'!$A17,'BIFUbC-crude-oil'!$A$1:$AQ$27,COLUMN('BIFUbC-crude-oil'!AK$1),FALSE))</f>
        <v>1</v>
      </c>
      <c r="AL17">
        <f>IF(VLOOKUP('BIFUbC-crude-oil'!$A17,'BIFUbC-crude-oil'!$A$1:$AQ$27,COLUMN('BIFUbC-crude-oil'!AL$1),FALSE)=0,1,VLOOKUP('BIFUbC-crude-oil'!$A17,'Crude Oil'!$A$2:$AQ$28,COLUMN('Crude Oil'!AL$2),FALSE)/VLOOKUP('BIFUbC-crude-oil'!$A17,'BIFUbC-crude-oil'!$A$1:$AQ$27,COLUMN('BIFUbC-crude-oil'!AL$1),FALSE))</f>
        <v>1</v>
      </c>
      <c r="AM17">
        <f>IF(VLOOKUP('BIFUbC-crude-oil'!$A17,'BIFUbC-crude-oil'!$A$1:$AQ$27,COLUMN('BIFUbC-crude-oil'!AM$1),FALSE)=0,1,VLOOKUP('BIFUbC-crude-oil'!$A17,'Crude Oil'!$A$2:$AQ$28,COLUMN('Crude Oil'!AM$2),FALSE)/VLOOKUP('BIFUbC-crude-oil'!$A17,'BIFUbC-crude-oil'!$A$1:$AQ$27,COLUMN('BIFUbC-crude-oil'!AM$1),FALSE))</f>
        <v>1</v>
      </c>
      <c r="AN17">
        <f>IF(VLOOKUP('BIFUbC-crude-oil'!$A17,'BIFUbC-crude-oil'!$A$1:$AQ$27,COLUMN('BIFUbC-crude-oil'!AN$1),FALSE)=0,1,VLOOKUP('BIFUbC-crude-oil'!$A17,'Crude Oil'!$A$2:$AQ$28,COLUMN('Crude Oil'!AN$2),FALSE)/VLOOKUP('BIFUbC-crude-oil'!$A17,'BIFUbC-crude-oil'!$A$1:$AQ$27,COLUMN('BIFUbC-crude-oil'!AN$1),FALSE))</f>
        <v>1</v>
      </c>
      <c r="AO17">
        <f>IF(VLOOKUP('BIFUbC-crude-oil'!$A17,'BIFUbC-crude-oil'!$A$1:$AQ$27,COLUMN('BIFUbC-crude-oil'!AO$1),FALSE)=0,1,VLOOKUP('BIFUbC-crude-oil'!$A17,'Crude Oil'!$A$2:$AQ$28,COLUMN('Crude Oil'!AO$2),FALSE)/VLOOKUP('BIFUbC-crude-oil'!$A17,'BIFUbC-crude-oil'!$A$1:$AQ$27,COLUMN('BIFUbC-crude-oil'!AO$1),FALSE))</f>
        <v>1</v>
      </c>
      <c r="AP17">
        <f>IF(VLOOKUP('BIFUbC-crude-oil'!$A17,'BIFUbC-crude-oil'!$A$1:$AQ$27,COLUMN('BIFUbC-crude-oil'!AP$1),FALSE)=0,1,VLOOKUP('BIFUbC-crude-oil'!$A17,'Crude Oil'!$A$2:$AQ$28,COLUMN('Crude Oil'!AP$2),FALSE)/VLOOKUP('BIFUbC-crude-oil'!$A17,'BIFUbC-crude-oil'!$A$1:$AQ$27,COLUMN('BIFUbC-crude-oil'!AP$1),FALSE))</f>
        <v>1</v>
      </c>
      <c r="AQ17">
        <f>IF(VLOOKUP('BIFUbC-crude-oil'!$A17,'BIFUbC-crude-oil'!$A$1:$AQ$27,COLUMN('BIFUbC-crude-oil'!AQ$1),FALSE)=0,1,VLOOKUP('BIFUbC-crude-oil'!$A17,'Crude Oil'!$A$2:$AQ$28,COLUMN('Crude Oil'!AQ$2),FALSE)/VLOOKUP('BIFUbC-crude-oil'!$A17,'BIFUbC-crude-oil'!$A$1:$AQ$27,COLUMN('BIFUbC-crude-oil'!AQ$1),FALSE))</f>
        <v>1</v>
      </c>
    </row>
    <row r="18" spans="1:43">
      <c r="A18" s="37" t="s">
        <v>631</v>
      </c>
      <c r="B18">
        <f>IF(VLOOKUP('BIFUbC-crude-oil'!$A18,'BIFUbC-crude-oil'!$A$1:$AQ$27,COLUMN('BIFUbC-crude-oil'!B$1),FALSE)=0,1,VLOOKUP('BIFUbC-crude-oil'!$A18,'Crude Oil'!$A$2:$AQ$28,COLUMN('Crude Oil'!B$2),FALSE)/VLOOKUP('BIFUbC-crude-oil'!$A18,'BIFUbC-crude-oil'!$A$1:$AQ$27,COLUMN('BIFUbC-crude-oil'!B$1),FALSE))</f>
        <v>1</v>
      </c>
      <c r="C18">
        <f>IF(VLOOKUP('BIFUbC-crude-oil'!$A18,'BIFUbC-crude-oil'!$A$1:$AQ$27,COLUMN('BIFUbC-crude-oil'!C$1),FALSE)=0,1,VLOOKUP('BIFUbC-crude-oil'!$A18,'Crude Oil'!$A$2:$AQ$28,COLUMN('Crude Oil'!C$2),FALSE)/VLOOKUP('BIFUbC-crude-oil'!$A18,'BIFUbC-crude-oil'!$A$1:$AQ$27,COLUMN('BIFUbC-crude-oil'!C$1),FALSE))</f>
        <v>1</v>
      </c>
      <c r="D18">
        <f>IF(VLOOKUP('BIFUbC-crude-oil'!$A18,'BIFUbC-crude-oil'!$A$1:$AQ$27,COLUMN('BIFUbC-crude-oil'!D$1),FALSE)=0,1,VLOOKUP('BIFUbC-crude-oil'!$A18,'Crude Oil'!$A$2:$AQ$28,COLUMN('Crude Oil'!D$2),FALSE)/VLOOKUP('BIFUbC-crude-oil'!$A18,'BIFUbC-crude-oil'!$A$1:$AQ$27,COLUMN('BIFUbC-crude-oil'!D$1),FALSE))</f>
        <v>1</v>
      </c>
      <c r="E18">
        <f>IF(VLOOKUP('BIFUbC-crude-oil'!$A18,'BIFUbC-crude-oil'!$A$1:$AQ$27,COLUMN('BIFUbC-crude-oil'!E$1),FALSE)=0,1,VLOOKUP('BIFUbC-crude-oil'!$A18,'Crude Oil'!$A$2:$AQ$28,COLUMN('Crude Oil'!E$2),FALSE)/VLOOKUP('BIFUbC-crude-oil'!$A18,'BIFUbC-crude-oil'!$A$1:$AQ$27,COLUMN('BIFUbC-crude-oil'!E$1),FALSE))</f>
        <v>1</v>
      </c>
      <c r="F18">
        <f>IF(VLOOKUP('BIFUbC-crude-oil'!$A18,'BIFUbC-crude-oil'!$A$1:$AQ$27,COLUMN('BIFUbC-crude-oil'!F$1),FALSE)=0,1,VLOOKUP('BIFUbC-crude-oil'!$A18,'Crude Oil'!$A$2:$AQ$28,COLUMN('Crude Oil'!F$2),FALSE)/VLOOKUP('BIFUbC-crude-oil'!$A18,'BIFUbC-crude-oil'!$A$1:$AQ$27,COLUMN('BIFUbC-crude-oil'!F$1),FALSE))</f>
        <v>1</v>
      </c>
      <c r="G18">
        <f>IF(VLOOKUP('BIFUbC-crude-oil'!$A18,'BIFUbC-crude-oil'!$A$1:$AQ$27,COLUMN('BIFUbC-crude-oil'!G$1),FALSE)=0,1,VLOOKUP('BIFUbC-crude-oil'!$A18,'Crude Oil'!$A$2:$AQ$28,COLUMN('Crude Oil'!G$2),FALSE)/VLOOKUP('BIFUbC-crude-oil'!$A18,'BIFUbC-crude-oil'!$A$1:$AQ$27,COLUMN('BIFUbC-crude-oil'!G$1),FALSE))</f>
        <v>1</v>
      </c>
      <c r="H18">
        <f>IF(VLOOKUP('BIFUbC-crude-oil'!$A18,'BIFUbC-crude-oil'!$A$1:$AQ$27,COLUMN('BIFUbC-crude-oil'!H$1),FALSE)=0,1,VLOOKUP('BIFUbC-crude-oil'!$A18,'Crude Oil'!$A$2:$AQ$28,COLUMN('Crude Oil'!H$2),FALSE)/VLOOKUP('BIFUbC-crude-oil'!$A18,'BIFUbC-crude-oil'!$A$1:$AQ$27,COLUMN('BIFUbC-crude-oil'!H$1),FALSE))</f>
        <v>1</v>
      </c>
      <c r="I18">
        <f>IF(VLOOKUP('BIFUbC-crude-oil'!$A18,'BIFUbC-crude-oil'!$A$1:$AQ$27,COLUMN('BIFUbC-crude-oil'!I$1),FALSE)=0,1,VLOOKUP('BIFUbC-crude-oil'!$A18,'Crude Oil'!$A$2:$AQ$28,COLUMN('Crude Oil'!I$2),FALSE)/VLOOKUP('BIFUbC-crude-oil'!$A18,'BIFUbC-crude-oil'!$A$1:$AQ$27,COLUMN('BIFUbC-crude-oil'!I$1),FALSE))</f>
        <v>1</v>
      </c>
      <c r="J18">
        <f>IF(VLOOKUP('BIFUbC-crude-oil'!$A18,'BIFUbC-crude-oil'!$A$1:$AQ$27,COLUMN('BIFUbC-crude-oil'!J$1),FALSE)=0,1,VLOOKUP('BIFUbC-crude-oil'!$A18,'Crude Oil'!$A$2:$AQ$28,COLUMN('Crude Oil'!J$2),FALSE)/VLOOKUP('BIFUbC-crude-oil'!$A18,'BIFUbC-crude-oil'!$A$1:$AQ$27,COLUMN('BIFUbC-crude-oil'!J$1),FALSE))</f>
        <v>1</v>
      </c>
      <c r="K18">
        <f>IF(VLOOKUP('BIFUbC-crude-oil'!$A18,'BIFUbC-crude-oil'!$A$1:$AQ$27,COLUMN('BIFUbC-crude-oil'!K$1),FALSE)=0,1,VLOOKUP('BIFUbC-crude-oil'!$A18,'Crude Oil'!$A$2:$AQ$28,COLUMN('Crude Oil'!K$2),FALSE)/VLOOKUP('BIFUbC-crude-oil'!$A18,'BIFUbC-crude-oil'!$A$1:$AQ$27,COLUMN('BIFUbC-crude-oil'!K$1),FALSE))</f>
        <v>1</v>
      </c>
      <c r="L18">
        <f>IF(VLOOKUP('BIFUbC-crude-oil'!$A18,'BIFUbC-crude-oil'!$A$1:$AQ$27,COLUMN('BIFUbC-crude-oil'!L$1),FALSE)=0,1,VLOOKUP('BIFUbC-crude-oil'!$A18,'Crude Oil'!$A$2:$AQ$28,COLUMN('Crude Oil'!L$2),FALSE)/VLOOKUP('BIFUbC-crude-oil'!$A18,'BIFUbC-crude-oil'!$A$1:$AQ$27,COLUMN('BIFUbC-crude-oil'!L$1),FALSE))</f>
        <v>1</v>
      </c>
      <c r="M18">
        <f>IF(VLOOKUP('BIFUbC-crude-oil'!$A18,'BIFUbC-crude-oil'!$A$1:$AQ$27,COLUMN('BIFUbC-crude-oil'!M$1),FALSE)=0,1,VLOOKUP('BIFUbC-crude-oil'!$A18,'Crude Oil'!$A$2:$AQ$28,COLUMN('Crude Oil'!M$2),FALSE)/VLOOKUP('BIFUbC-crude-oil'!$A18,'BIFUbC-crude-oil'!$A$1:$AQ$27,COLUMN('BIFUbC-crude-oil'!M$1),FALSE))</f>
        <v>1</v>
      </c>
      <c r="N18">
        <f>IF(VLOOKUP('BIFUbC-crude-oil'!$A18,'BIFUbC-crude-oil'!$A$1:$AQ$27,COLUMN('BIFUbC-crude-oil'!N$1),FALSE)=0,1,VLOOKUP('BIFUbC-crude-oil'!$A18,'Crude Oil'!$A$2:$AQ$28,COLUMN('Crude Oil'!N$2),FALSE)/VLOOKUP('BIFUbC-crude-oil'!$A18,'BIFUbC-crude-oil'!$A$1:$AQ$27,COLUMN('BIFUbC-crude-oil'!N$1),FALSE))</f>
        <v>1</v>
      </c>
      <c r="O18">
        <f>IF(VLOOKUP('BIFUbC-crude-oil'!$A18,'BIFUbC-crude-oil'!$A$1:$AQ$27,COLUMN('BIFUbC-crude-oil'!O$1),FALSE)=0,1,VLOOKUP('BIFUbC-crude-oil'!$A18,'Crude Oil'!$A$2:$AQ$28,COLUMN('Crude Oil'!O$2),FALSE)/VLOOKUP('BIFUbC-crude-oil'!$A18,'BIFUbC-crude-oil'!$A$1:$AQ$27,COLUMN('BIFUbC-crude-oil'!O$1),FALSE))</f>
        <v>1</v>
      </c>
      <c r="P18">
        <f>IF(VLOOKUP('BIFUbC-crude-oil'!$A18,'BIFUbC-crude-oil'!$A$1:$AQ$27,COLUMN('BIFUbC-crude-oil'!P$1),FALSE)=0,1,VLOOKUP('BIFUbC-crude-oil'!$A18,'Crude Oil'!$A$2:$AQ$28,COLUMN('Crude Oil'!P$2),FALSE)/VLOOKUP('BIFUbC-crude-oil'!$A18,'BIFUbC-crude-oil'!$A$1:$AQ$27,COLUMN('BIFUbC-crude-oil'!P$1),FALSE))</f>
        <v>1</v>
      </c>
      <c r="Q18">
        <f>IF(VLOOKUP('BIFUbC-crude-oil'!$A18,'BIFUbC-crude-oil'!$A$1:$AQ$27,COLUMN('BIFUbC-crude-oil'!Q$1),FALSE)=0,1,VLOOKUP('BIFUbC-crude-oil'!$A18,'Crude Oil'!$A$2:$AQ$28,COLUMN('Crude Oil'!Q$2),FALSE)/VLOOKUP('BIFUbC-crude-oil'!$A18,'BIFUbC-crude-oil'!$A$1:$AQ$27,COLUMN('BIFUbC-crude-oil'!Q$1),FALSE))</f>
        <v>1</v>
      </c>
      <c r="R18">
        <f>IF(VLOOKUP('BIFUbC-crude-oil'!$A18,'BIFUbC-crude-oil'!$A$1:$AQ$27,COLUMN('BIFUbC-crude-oil'!R$1),FALSE)=0,1,VLOOKUP('BIFUbC-crude-oil'!$A18,'Crude Oil'!$A$2:$AQ$28,COLUMN('Crude Oil'!R$2),FALSE)/VLOOKUP('BIFUbC-crude-oil'!$A18,'BIFUbC-crude-oil'!$A$1:$AQ$27,COLUMN('BIFUbC-crude-oil'!R$1),FALSE))</f>
        <v>1</v>
      </c>
      <c r="S18">
        <f>IF(VLOOKUP('BIFUbC-crude-oil'!$A18,'BIFUbC-crude-oil'!$A$1:$AQ$27,COLUMN('BIFUbC-crude-oil'!S$1),FALSE)=0,1,VLOOKUP('BIFUbC-crude-oil'!$A18,'Crude Oil'!$A$2:$AQ$28,COLUMN('Crude Oil'!S$2),FALSE)/VLOOKUP('BIFUbC-crude-oil'!$A18,'BIFUbC-crude-oil'!$A$1:$AQ$27,COLUMN('BIFUbC-crude-oil'!S$1),FALSE))</f>
        <v>1</v>
      </c>
      <c r="T18">
        <f>IF(VLOOKUP('BIFUbC-crude-oil'!$A18,'BIFUbC-crude-oil'!$A$1:$AQ$27,COLUMN('BIFUbC-crude-oil'!T$1),FALSE)=0,1,VLOOKUP('BIFUbC-crude-oil'!$A18,'Crude Oil'!$A$2:$AQ$28,COLUMN('Crude Oil'!T$2),FALSE)/VLOOKUP('BIFUbC-crude-oil'!$A18,'BIFUbC-crude-oil'!$A$1:$AQ$27,COLUMN('BIFUbC-crude-oil'!T$1),FALSE))</f>
        <v>1</v>
      </c>
      <c r="U18">
        <f>IF(VLOOKUP('BIFUbC-crude-oil'!$A18,'BIFUbC-crude-oil'!$A$1:$AQ$27,COLUMN('BIFUbC-crude-oil'!U$1),FALSE)=0,1,VLOOKUP('BIFUbC-crude-oil'!$A18,'Crude Oil'!$A$2:$AQ$28,COLUMN('Crude Oil'!U$2),FALSE)/VLOOKUP('BIFUbC-crude-oil'!$A18,'BIFUbC-crude-oil'!$A$1:$AQ$27,COLUMN('BIFUbC-crude-oil'!U$1),FALSE))</f>
        <v>1</v>
      </c>
      <c r="V18">
        <f>IF(VLOOKUP('BIFUbC-crude-oil'!$A18,'BIFUbC-crude-oil'!$A$1:$AQ$27,COLUMN('BIFUbC-crude-oil'!V$1),FALSE)=0,1,VLOOKUP('BIFUbC-crude-oil'!$A18,'Crude Oil'!$A$2:$AQ$28,COLUMN('Crude Oil'!V$2),FALSE)/VLOOKUP('BIFUbC-crude-oil'!$A18,'BIFUbC-crude-oil'!$A$1:$AQ$27,COLUMN('BIFUbC-crude-oil'!V$1),FALSE))</f>
        <v>1</v>
      </c>
      <c r="W18">
        <f>IF(VLOOKUP('BIFUbC-crude-oil'!$A18,'BIFUbC-crude-oil'!$A$1:$AQ$27,COLUMN('BIFUbC-crude-oil'!W$1),FALSE)=0,1,VLOOKUP('BIFUbC-crude-oil'!$A18,'Crude Oil'!$A$2:$AQ$28,COLUMN('Crude Oil'!W$2),FALSE)/VLOOKUP('BIFUbC-crude-oil'!$A18,'BIFUbC-crude-oil'!$A$1:$AQ$27,COLUMN('BIFUbC-crude-oil'!W$1),FALSE))</f>
        <v>1</v>
      </c>
      <c r="X18">
        <f>IF(VLOOKUP('BIFUbC-crude-oil'!$A18,'BIFUbC-crude-oil'!$A$1:$AQ$27,COLUMN('BIFUbC-crude-oil'!X$1),FALSE)=0,1,VLOOKUP('BIFUbC-crude-oil'!$A18,'Crude Oil'!$A$2:$AQ$28,COLUMN('Crude Oil'!X$2),FALSE)/VLOOKUP('BIFUbC-crude-oil'!$A18,'BIFUbC-crude-oil'!$A$1:$AQ$27,COLUMN('BIFUbC-crude-oil'!X$1),FALSE))</f>
        <v>1</v>
      </c>
      <c r="Y18">
        <f>IF(VLOOKUP('BIFUbC-crude-oil'!$A18,'BIFUbC-crude-oil'!$A$1:$AQ$27,COLUMN('BIFUbC-crude-oil'!Y$1),FALSE)=0,1,VLOOKUP('BIFUbC-crude-oil'!$A18,'Crude Oil'!$A$2:$AQ$28,COLUMN('Crude Oil'!Y$2),FALSE)/VLOOKUP('BIFUbC-crude-oil'!$A18,'BIFUbC-crude-oil'!$A$1:$AQ$27,COLUMN('BIFUbC-crude-oil'!Y$1),FALSE))</f>
        <v>1</v>
      </c>
      <c r="Z18">
        <f>IF(VLOOKUP('BIFUbC-crude-oil'!$A18,'BIFUbC-crude-oil'!$A$1:$AQ$27,COLUMN('BIFUbC-crude-oil'!Z$1),FALSE)=0,1,VLOOKUP('BIFUbC-crude-oil'!$A18,'Crude Oil'!$A$2:$AQ$28,COLUMN('Crude Oil'!Z$2),FALSE)/VLOOKUP('BIFUbC-crude-oil'!$A18,'BIFUbC-crude-oil'!$A$1:$AQ$27,COLUMN('BIFUbC-crude-oil'!Z$1),FALSE))</f>
        <v>1</v>
      </c>
      <c r="AA18">
        <f>IF(VLOOKUP('BIFUbC-crude-oil'!$A18,'BIFUbC-crude-oil'!$A$1:$AQ$27,COLUMN('BIFUbC-crude-oil'!AA$1),FALSE)=0,1,VLOOKUP('BIFUbC-crude-oil'!$A18,'Crude Oil'!$A$2:$AQ$28,COLUMN('Crude Oil'!AA$2),FALSE)/VLOOKUP('BIFUbC-crude-oil'!$A18,'BIFUbC-crude-oil'!$A$1:$AQ$27,COLUMN('BIFUbC-crude-oil'!AA$1),FALSE))</f>
        <v>1</v>
      </c>
      <c r="AB18">
        <f>IF(VLOOKUP('BIFUbC-crude-oil'!$A18,'BIFUbC-crude-oil'!$A$1:$AQ$27,COLUMN('BIFUbC-crude-oil'!AB$1),FALSE)=0,1,VLOOKUP('BIFUbC-crude-oil'!$A18,'Crude Oil'!$A$2:$AQ$28,COLUMN('Crude Oil'!AB$2),FALSE)/VLOOKUP('BIFUbC-crude-oil'!$A18,'BIFUbC-crude-oil'!$A$1:$AQ$27,COLUMN('BIFUbC-crude-oil'!AB$1),FALSE))</f>
        <v>1</v>
      </c>
      <c r="AC18">
        <f>IF(VLOOKUP('BIFUbC-crude-oil'!$A18,'BIFUbC-crude-oil'!$A$1:$AQ$27,COLUMN('BIFUbC-crude-oil'!AC$1),FALSE)=0,1,VLOOKUP('BIFUbC-crude-oil'!$A18,'Crude Oil'!$A$2:$AQ$28,COLUMN('Crude Oil'!AC$2),FALSE)/VLOOKUP('BIFUbC-crude-oil'!$A18,'BIFUbC-crude-oil'!$A$1:$AQ$27,COLUMN('BIFUbC-crude-oil'!AC$1),FALSE))</f>
        <v>1</v>
      </c>
      <c r="AD18">
        <f>IF(VLOOKUP('BIFUbC-crude-oil'!$A18,'BIFUbC-crude-oil'!$A$1:$AQ$27,COLUMN('BIFUbC-crude-oil'!AD$1),FALSE)=0,1,VLOOKUP('BIFUbC-crude-oil'!$A18,'Crude Oil'!$A$2:$AQ$28,COLUMN('Crude Oil'!AD$2),FALSE)/VLOOKUP('BIFUbC-crude-oil'!$A18,'BIFUbC-crude-oil'!$A$1:$AQ$27,COLUMN('BIFUbC-crude-oil'!AD$1),FALSE))</f>
        <v>1</v>
      </c>
      <c r="AE18">
        <f>IF(VLOOKUP('BIFUbC-crude-oil'!$A18,'BIFUbC-crude-oil'!$A$1:$AQ$27,COLUMN('BIFUbC-crude-oil'!AE$1),FALSE)=0,1,VLOOKUP('BIFUbC-crude-oil'!$A18,'Crude Oil'!$A$2:$AQ$28,COLUMN('Crude Oil'!AE$2),FALSE)/VLOOKUP('BIFUbC-crude-oil'!$A18,'BIFUbC-crude-oil'!$A$1:$AQ$27,COLUMN('BIFUbC-crude-oil'!AE$1),FALSE))</f>
        <v>1</v>
      </c>
      <c r="AF18">
        <f>IF(VLOOKUP('BIFUbC-crude-oil'!$A18,'BIFUbC-crude-oil'!$A$1:$AQ$27,COLUMN('BIFUbC-crude-oil'!AF$1),FALSE)=0,1,VLOOKUP('BIFUbC-crude-oil'!$A18,'Crude Oil'!$A$2:$AQ$28,COLUMN('Crude Oil'!AF$2),FALSE)/VLOOKUP('BIFUbC-crude-oil'!$A18,'BIFUbC-crude-oil'!$A$1:$AQ$27,COLUMN('BIFUbC-crude-oil'!AF$1),FALSE))</f>
        <v>1</v>
      </c>
      <c r="AG18">
        <f>IF(VLOOKUP('BIFUbC-crude-oil'!$A18,'BIFUbC-crude-oil'!$A$1:$AQ$27,COLUMN('BIFUbC-crude-oil'!AG$1),FALSE)=0,1,VLOOKUP('BIFUbC-crude-oil'!$A18,'Crude Oil'!$A$2:$AQ$28,COLUMN('Crude Oil'!AG$2),FALSE)/VLOOKUP('BIFUbC-crude-oil'!$A18,'BIFUbC-crude-oil'!$A$1:$AQ$27,COLUMN('BIFUbC-crude-oil'!AG$1),FALSE))</f>
        <v>1</v>
      </c>
      <c r="AH18">
        <f>IF(VLOOKUP('BIFUbC-crude-oil'!$A18,'BIFUbC-crude-oil'!$A$1:$AQ$27,COLUMN('BIFUbC-crude-oil'!AH$1),FALSE)=0,1,VLOOKUP('BIFUbC-crude-oil'!$A18,'Crude Oil'!$A$2:$AQ$28,COLUMN('Crude Oil'!AH$2),FALSE)/VLOOKUP('BIFUbC-crude-oil'!$A18,'BIFUbC-crude-oil'!$A$1:$AQ$27,COLUMN('BIFUbC-crude-oil'!AH$1),FALSE))</f>
        <v>1</v>
      </c>
      <c r="AI18">
        <f>IF(VLOOKUP('BIFUbC-crude-oil'!$A18,'BIFUbC-crude-oil'!$A$1:$AQ$27,COLUMN('BIFUbC-crude-oil'!AI$1),FALSE)=0,1,VLOOKUP('BIFUbC-crude-oil'!$A18,'Crude Oil'!$A$2:$AQ$28,COLUMN('Crude Oil'!AI$2),FALSE)/VLOOKUP('BIFUbC-crude-oil'!$A18,'BIFUbC-crude-oil'!$A$1:$AQ$27,COLUMN('BIFUbC-crude-oil'!AI$1),FALSE))</f>
        <v>1</v>
      </c>
      <c r="AJ18">
        <f>IF(VLOOKUP('BIFUbC-crude-oil'!$A18,'BIFUbC-crude-oil'!$A$1:$AQ$27,COLUMN('BIFUbC-crude-oil'!AJ$1),FALSE)=0,1,VLOOKUP('BIFUbC-crude-oil'!$A18,'Crude Oil'!$A$2:$AQ$28,COLUMN('Crude Oil'!AJ$2),FALSE)/VLOOKUP('BIFUbC-crude-oil'!$A18,'BIFUbC-crude-oil'!$A$1:$AQ$27,COLUMN('BIFUbC-crude-oil'!AJ$1),FALSE))</f>
        <v>1</v>
      </c>
      <c r="AK18">
        <f>IF(VLOOKUP('BIFUbC-crude-oil'!$A18,'BIFUbC-crude-oil'!$A$1:$AQ$27,COLUMN('BIFUbC-crude-oil'!AK$1),FALSE)=0,1,VLOOKUP('BIFUbC-crude-oil'!$A18,'Crude Oil'!$A$2:$AQ$28,COLUMN('Crude Oil'!AK$2),FALSE)/VLOOKUP('BIFUbC-crude-oil'!$A18,'BIFUbC-crude-oil'!$A$1:$AQ$27,COLUMN('BIFUbC-crude-oil'!AK$1),FALSE))</f>
        <v>1</v>
      </c>
      <c r="AL18">
        <f>IF(VLOOKUP('BIFUbC-crude-oil'!$A18,'BIFUbC-crude-oil'!$A$1:$AQ$27,COLUMN('BIFUbC-crude-oil'!AL$1),FALSE)=0,1,VLOOKUP('BIFUbC-crude-oil'!$A18,'Crude Oil'!$A$2:$AQ$28,COLUMN('Crude Oil'!AL$2),FALSE)/VLOOKUP('BIFUbC-crude-oil'!$A18,'BIFUbC-crude-oil'!$A$1:$AQ$27,COLUMN('BIFUbC-crude-oil'!AL$1),FALSE))</f>
        <v>1</v>
      </c>
      <c r="AM18">
        <f>IF(VLOOKUP('BIFUbC-crude-oil'!$A18,'BIFUbC-crude-oil'!$A$1:$AQ$27,COLUMN('BIFUbC-crude-oil'!AM$1),FALSE)=0,1,VLOOKUP('BIFUbC-crude-oil'!$A18,'Crude Oil'!$A$2:$AQ$28,COLUMN('Crude Oil'!AM$2),FALSE)/VLOOKUP('BIFUbC-crude-oil'!$A18,'BIFUbC-crude-oil'!$A$1:$AQ$27,COLUMN('BIFUbC-crude-oil'!AM$1),FALSE))</f>
        <v>1</v>
      </c>
      <c r="AN18">
        <f>IF(VLOOKUP('BIFUbC-crude-oil'!$A18,'BIFUbC-crude-oil'!$A$1:$AQ$27,COLUMN('BIFUbC-crude-oil'!AN$1),FALSE)=0,1,VLOOKUP('BIFUbC-crude-oil'!$A18,'Crude Oil'!$A$2:$AQ$28,COLUMN('Crude Oil'!AN$2),FALSE)/VLOOKUP('BIFUbC-crude-oil'!$A18,'BIFUbC-crude-oil'!$A$1:$AQ$27,COLUMN('BIFUbC-crude-oil'!AN$1),FALSE))</f>
        <v>1</v>
      </c>
      <c r="AO18">
        <f>IF(VLOOKUP('BIFUbC-crude-oil'!$A18,'BIFUbC-crude-oil'!$A$1:$AQ$27,COLUMN('BIFUbC-crude-oil'!AO$1),FALSE)=0,1,VLOOKUP('BIFUbC-crude-oil'!$A18,'Crude Oil'!$A$2:$AQ$28,COLUMN('Crude Oil'!AO$2),FALSE)/VLOOKUP('BIFUbC-crude-oil'!$A18,'BIFUbC-crude-oil'!$A$1:$AQ$27,COLUMN('BIFUbC-crude-oil'!AO$1),FALSE))</f>
        <v>1</v>
      </c>
      <c r="AP18">
        <f>IF(VLOOKUP('BIFUbC-crude-oil'!$A18,'BIFUbC-crude-oil'!$A$1:$AQ$27,COLUMN('BIFUbC-crude-oil'!AP$1),FALSE)=0,1,VLOOKUP('BIFUbC-crude-oil'!$A18,'Crude Oil'!$A$2:$AQ$28,COLUMN('Crude Oil'!AP$2),FALSE)/VLOOKUP('BIFUbC-crude-oil'!$A18,'BIFUbC-crude-oil'!$A$1:$AQ$27,COLUMN('BIFUbC-crude-oil'!AP$1),FALSE))</f>
        <v>1</v>
      </c>
      <c r="AQ18">
        <f>IF(VLOOKUP('BIFUbC-crude-oil'!$A18,'BIFUbC-crude-oil'!$A$1:$AQ$27,COLUMN('BIFUbC-crude-oil'!AQ$1),FALSE)=0,1,VLOOKUP('BIFUbC-crude-oil'!$A18,'Crude Oil'!$A$2:$AQ$28,COLUMN('Crude Oil'!AQ$2),FALSE)/VLOOKUP('BIFUbC-crude-oil'!$A18,'BIFUbC-crude-oil'!$A$1:$AQ$27,COLUMN('BIFUbC-crude-oil'!AQ$1),FALSE))</f>
        <v>1</v>
      </c>
    </row>
    <row r="19" spans="1:43">
      <c r="A19" s="37" t="s">
        <v>632</v>
      </c>
      <c r="B19">
        <f>IF(VLOOKUP('BIFUbC-crude-oil'!$A19,'BIFUbC-crude-oil'!$A$1:$AQ$27,COLUMN('BIFUbC-crude-oil'!B$1),FALSE)=0,1,VLOOKUP('BIFUbC-crude-oil'!$A19,'Crude Oil'!$A$2:$AQ$28,COLUMN('Crude Oil'!B$2),FALSE)/VLOOKUP('BIFUbC-crude-oil'!$A19,'BIFUbC-crude-oil'!$A$1:$AQ$27,COLUMN('BIFUbC-crude-oil'!B$1),FALSE))</f>
        <v>1</v>
      </c>
      <c r="C19">
        <f>IF(VLOOKUP('BIFUbC-crude-oil'!$A19,'BIFUbC-crude-oil'!$A$1:$AQ$27,COLUMN('BIFUbC-crude-oil'!C$1),FALSE)=0,1,VLOOKUP('BIFUbC-crude-oil'!$A19,'Crude Oil'!$A$2:$AQ$28,COLUMN('Crude Oil'!C$2),FALSE)/VLOOKUP('BIFUbC-crude-oil'!$A19,'BIFUbC-crude-oil'!$A$1:$AQ$27,COLUMN('BIFUbC-crude-oil'!C$1),FALSE))</f>
        <v>1</v>
      </c>
      <c r="D19">
        <f>IF(VLOOKUP('BIFUbC-crude-oil'!$A19,'BIFUbC-crude-oil'!$A$1:$AQ$27,COLUMN('BIFUbC-crude-oil'!D$1),FALSE)=0,1,VLOOKUP('BIFUbC-crude-oil'!$A19,'Crude Oil'!$A$2:$AQ$28,COLUMN('Crude Oil'!D$2),FALSE)/VLOOKUP('BIFUbC-crude-oil'!$A19,'BIFUbC-crude-oil'!$A$1:$AQ$27,COLUMN('BIFUbC-crude-oil'!D$1),FALSE))</f>
        <v>1</v>
      </c>
      <c r="E19">
        <f>IF(VLOOKUP('BIFUbC-crude-oil'!$A19,'BIFUbC-crude-oil'!$A$1:$AQ$27,COLUMN('BIFUbC-crude-oil'!E$1),FALSE)=0,1,VLOOKUP('BIFUbC-crude-oil'!$A19,'Crude Oil'!$A$2:$AQ$28,COLUMN('Crude Oil'!E$2),FALSE)/VLOOKUP('BIFUbC-crude-oil'!$A19,'BIFUbC-crude-oil'!$A$1:$AQ$27,COLUMN('BIFUbC-crude-oil'!E$1),FALSE))</f>
        <v>1</v>
      </c>
      <c r="F19">
        <f>IF(VLOOKUP('BIFUbC-crude-oil'!$A19,'BIFUbC-crude-oil'!$A$1:$AQ$27,COLUMN('BIFUbC-crude-oil'!F$1),FALSE)=0,1,VLOOKUP('BIFUbC-crude-oil'!$A19,'Crude Oil'!$A$2:$AQ$28,COLUMN('Crude Oil'!F$2),FALSE)/VLOOKUP('BIFUbC-crude-oil'!$A19,'BIFUbC-crude-oil'!$A$1:$AQ$27,COLUMN('BIFUbC-crude-oil'!F$1),FALSE))</f>
        <v>1</v>
      </c>
      <c r="G19">
        <f>IF(VLOOKUP('BIFUbC-crude-oil'!$A19,'BIFUbC-crude-oil'!$A$1:$AQ$27,COLUMN('BIFUbC-crude-oil'!G$1),FALSE)=0,1,VLOOKUP('BIFUbC-crude-oil'!$A19,'Crude Oil'!$A$2:$AQ$28,COLUMN('Crude Oil'!G$2),FALSE)/VLOOKUP('BIFUbC-crude-oil'!$A19,'BIFUbC-crude-oil'!$A$1:$AQ$27,COLUMN('BIFUbC-crude-oil'!G$1),FALSE))</f>
        <v>1</v>
      </c>
      <c r="H19">
        <f>IF(VLOOKUP('BIFUbC-crude-oil'!$A19,'BIFUbC-crude-oil'!$A$1:$AQ$27,COLUMN('BIFUbC-crude-oil'!H$1),FALSE)=0,1,VLOOKUP('BIFUbC-crude-oil'!$A19,'Crude Oil'!$A$2:$AQ$28,COLUMN('Crude Oil'!H$2),FALSE)/VLOOKUP('BIFUbC-crude-oil'!$A19,'BIFUbC-crude-oil'!$A$1:$AQ$27,COLUMN('BIFUbC-crude-oil'!H$1),FALSE))</f>
        <v>1</v>
      </c>
      <c r="I19">
        <f>IF(VLOOKUP('BIFUbC-crude-oil'!$A19,'BIFUbC-crude-oil'!$A$1:$AQ$27,COLUMN('BIFUbC-crude-oil'!I$1),FALSE)=0,1,VLOOKUP('BIFUbC-crude-oil'!$A19,'Crude Oil'!$A$2:$AQ$28,COLUMN('Crude Oil'!I$2),FALSE)/VLOOKUP('BIFUbC-crude-oil'!$A19,'BIFUbC-crude-oil'!$A$1:$AQ$27,COLUMN('BIFUbC-crude-oil'!I$1),FALSE))</f>
        <v>1</v>
      </c>
      <c r="J19">
        <f>IF(VLOOKUP('BIFUbC-crude-oil'!$A19,'BIFUbC-crude-oil'!$A$1:$AQ$27,COLUMN('BIFUbC-crude-oil'!J$1),FALSE)=0,1,VLOOKUP('BIFUbC-crude-oil'!$A19,'Crude Oil'!$A$2:$AQ$28,COLUMN('Crude Oil'!J$2),FALSE)/VLOOKUP('BIFUbC-crude-oil'!$A19,'BIFUbC-crude-oil'!$A$1:$AQ$27,COLUMN('BIFUbC-crude-oil'!J$1),FALSE))</f>
        <v>1</v>
      </c>
      <c r="K19">
        <f>IF(VLOOKUP('BIFUbC-crude-oil'!$A19,'BIFUbC-crude-oil'!$A$1:$AQ$27,COLUMN('BIFUbC-crude-oil'!K$1),FALSE)=0,1,VLOOKUP('BIFUbC-crude-oil'!$A19,'Crude Oil'!$A$2:$AQ$28,COLUMN('Crude Oil'!K$2),FALSE)/VLOOKUP('BIFUbC-crude-oil'!$A19,'BIFUbC-crude-oil'!$A$1:$AQ$27,COLUMN('BIFUbC-crude-oil'!K$1),FALSE))</f>
        <v>1</v>
      </c>
      <c r="L19">
        <f>IF(VLOOKUP('BIFUbC-crude-oil'!$A19,'BIFUbC-crude-oil'!$A$1:$AQ$27,COLUMN('BIFUbC-crude-oil'!L$1),FALSE)=0,1,VLOOKUP('BIFUbC-crude-oil'!$A19,'Crude Oil'!$A$2:$AQ$28,COLUMN('Crude Oil'!L$2),FALSE)/VLOOKUP('BIFUbC-crude-oil'!$A19,'BIFUbC-crude-oil'!$A$1:$AQ$27,COLUMN('BIFUbC-crude-oil'!L$1),FALSE))</f>
        <v>1</v>
      </c>
      <c r="M19">
        <f>IF(VLOOKUP('BIFUbC-crude-oil'!$A19,'BIFUbC-crude-oil'!$A$1:$AQ$27,COLUMN('BIFUbC-crude-oil'!M$1),FALSE)=0,1,VLOOKUP('BIFUbC-crude-oil'!$A19,'Crude Oil'!$A$2:$AQ$28,COLUMN('Crude Oil'!M$2),FALSE)/VLOOKUP('BIFUbC-crude-oil'!$A19,'BIFUbC-crude-oil'!$A$1:$AQ$27,COLUMN('BIFUbC-crude-oil'!M$1),FALSE))</f>
        <v>1</v>
      </c>
      <c r="N19">
        <f>IF(VLOOKUP('BIFUbC-crude-oil'!$A19,'BIFUbC-crude-oil'!$A$1:$AQ$27,COLUMN('BIFUbC-crude-oil'!N$1),FALSE)=0,1,VLOOKUP('BIFUbC-crude-oil'!$A19,'Crude Oil'!$A$2:$AQ$28,COLUMN('Crude Oil'!N$2),FALSE)/VLOOKUP('BIFUbC-crude-oil'!$A19,'BIFUbC-crude-oil'!$A$1:$AQ$27,COLUMN('BIFUbC-crude-oil'!N$1),FALSE))</f>
        <v>1</v>
      </c>
      <c r="O19">
        <f>IF(VLOOKUP('BIFUbC-crude-oil'!$A19,'BIFUbC-crude-oil'!$A$1:$AQ$27,COLUMN('BIFUbC-crude-oil'!O$1),FALSE)=0,1,VLOOKUP('BIFUbC-crude-oil'!$A19,'Crude Oil'!$A$2:$AQ$28,COLUMN('Crude Oil'!O$2),FALSE)/VLOOKUP('BIFUbC-crude-oil'!$A19,'BIFUbC-crude-oil'!$A$1:$AQ$27,COLUMN('BIFUbC-crude-oil'!O$1),FALSE))</f>
        <v>1</v>
      </c>
      <c r="P19">
        <f>IF(VLOOKUP('BIFUbC-crude-oil'!$A19,'BIFUbC-crude-oil'!$A$1:$AQ$27,COLUMN('BIFUbC-crude-oil'!P$1),FALSE)=0,1,VLOOKUP('BIFUbC-crude-oil'!$A19,'Crude Oil'!$A$2:$AQ$28,COLUMN('Crude Oil'!P$2),FALSE)/VLOOKUP('BIFUbC-crude-oil'!$A19,'BIFUbC-crude-oil'!$A$1:$AQ$27,COLUMN('BIFUbC-crude-oil'!P$1),FALSE))</f>
        <v>1</v>
      </c>
      <c r="Q19">
        <f>IF(VLOOKUP('BIFUbC-crude-oil'!$A19,'BIFUbC-crude-oil'!$A$1:$AQ$27,COLUMN('BIFUbC-crude-oil'!Q$1),FALSE)=0,1,VLOOKUP('BIFUbC-crude-oil'!$A19,'Crude Oil'!$A$2:$AQ$28,COLUMN('Crude Oil'!Q$2),FALSE)/VLOOKUP('BIFUbC-crude-oil'!$A19,'BIFUbC-crude-oil'!$A$1:$AQ$27,COLUMN('BIFUbC-crude-oil'!Q$1),FALSE))</f>
        <v>1</v>
      </c>
      <c r="R19">
        <f>IF(VLOOKUP('BIFUbC-crude-oil'!$A19,'BIFUbC-crude-oil'!$A$1:$AQ$27,COLUMN('BIFUbC-crude-oil'!R$1),FALSE)=0,1,VLOOKUP('BIFUbC-crude-oil'!$A19,'Crude Oil'!$A$2:$AQ$28,COLUMN('Crude Oil'!R$2),FALSE)/VLOOKUP('BIFUbC-crude-oil'!$A19,'BIFUbC-crude-oil'!$A$1:$AQ$27,COLUMN('BIFUbC-crude-oil'!R$1),FALSE))</f>
        <v>1</v>
      </c>
      <c r="S19">
        <f>IF(VLOOKUP('BIFUbC-crude-oil'!$A19,'BIFUbC-crude-oil'!$A$1:$AQ$27,COLUMN('BIFUbC-crude-oil'!S$1),FALSE)=0,1,VLOOKUP('BIFUbC-crude-oil'!$A19,'Crude Oil'!$A$2:$AQ$28,COLUMN('Crude Oil'!S$2),FALSE)/VLOOKUP('BIFUbC-crude-oil'!$A19,'BIFUbC-crude-oil'!$A$1:$AQ$27,COLUMN('BIFUbC-crude-oil'!S$1),FALSE))</f>
        <v>1</v>
      </c>
      <c r="T19">
        <f>IF(VLOOKUP('BIFUbC-crude-oil'!$A19,'BIFUbC-crude-oil'!$A$1:$AQ$27,COLUMN('BIFUbC-crude-oil'!T$1),FALSE)=0,1,VLOOKUP('BIFUbC-crude-oil'!$A19,'Crude Oil'!$A$2:$AQ$28,COLUMN('Crude Oil'!T$2),FALSE)/VLOOKUP('BIFUbC-crude-oil'!$A19,'BIFUbC-crude-oil'!$A$1:$AQ$27,COLUMN('BIFUbC-crude-oil'!T$1),FALSE))</f>
        <v>1</v>
      </c>
      <c r="U19">
        <f>IF(VLOOKUP('BIFUbC-crude-oil'!$A19,'BIFUbC-crude-oil'!$A$1:$AQ$27,COLUMN('BIFUbC-crude-oil'!U$1),FALSE)=0,1,VLOOKUP('BIFUbC-crude-oil'!$A19,'Crude Oil'!$A$2:$AQ$28,COLUMN('Crude Oil'!U$2),FALSE)/VLOOKUP('BIFUbC-crude-oil'!$A19,'BIFUbC-crude-oil'!$A$1:$AQ$27,COLUMN('BIFUbC-crude-oil'!U$1),FALSE))</f>
        <v>1</v>
      </c>
      <c r="V19">
        <f>IF(VLOOKUP('BIFUbC-crude-oil'!$A19,'BIFUbC-crude-oil'!$A$1:$AQ$27,COLUMN('BIFUbC-crude-oil'!V$1),FALSE)=0,1,VLOOKUP('BIFUbC-crude-oil'!$A19,'Crude Oil'!$A$2:$AQ$28,COLUMN('Crude Oil'!V$2),FALSE)/VLOOKUP('BIFUbC-crude-oil'!$A19,'BIFUbC-crude-oil'!$A$1:$AQ$27,COLUMN('BIFUbC-crude-oil'!V$1),FALSE))</f>
        <v>1</v>
      </c>
      <c r="W19">
        <f>IF(VLOOKUP('BIFUbC-crude-oil'!$A19,'BIFUbC-crude-oil'!$A$1:$AQ$27,COLUMN('BIFUbC-crude-oil'!W$1),FALSE)=0,1,VLOOKUP('BIFUbC-crude-oil'!$A19,'Crude Oil'!$A$2:$AQ$28,COLUMN('Crude Oil'!W$2),FALSE)/VLOOKUP('BIFUbC-crude-oil'!$A19,'BIFUbC-crude-oil'!$A$1:$AQ$27,COLUMN('BIFUbC-crude-oil'!W$1),FALSE))</f>
        <v>1</v>
      </c>
      <c r="X19">
        <f>IF(VLOOKUP('BIFUbC-crude-oil'!$A19,'BIFUbC-crude-oil'!$A$1:$AQ$27,COLUMN('BIFUbC-crude-oil'!X$1),FALSE)=0,1,VLOOKUP('BIFUbC-crude-oil'!$A19,'Crude Oil'!$A$2:$AQ$28,COLUMN('Crude Oil'!X$2),FALSE)/VLOOKUP('BIFUbC-crude-oil'!$A19,'BIFUbC-crude-oil'!$A$1:$AQ$27,COLUMN('BIFUbC-crude-oil'!X$1),FALSE))</f>
        <v>1</v>
      </c>
      <c r="Y19">
        <f>IF(VLOOKUP('BIFUbC-crude-oil'!$A19,'BIFUbC-crude-oil'!$A$1:$AQ$27,COLUMN('BIFUbC-crude-oil'!Y$1),FALSE)=0,1,VLOOKUP('BIFUbC-crude-oil'!$A19,'Crude Oil'!$A$2:$AQ$28,COLUMN('Crude Oil'!Y$2),FALSE)/VLOOKUP('BIFUbC-crude-oil'!$A19,'BIFUbC-crude-oil'!$A$1:$AQ$27,COLUMN('BIFUbC-crude-oil'!Y$1),FALSE))</f>
        <v>1</v>
      </c>
      <c r="Z19">
        <f>IF(VLOOKUP('BIFUbC-crude-oil'!$A19,'BIFUbC-crude-oil'!$A$1:$AQ$27,COLUMN('BIFUbC-crude-oil'!Z$1),FALSE)=0,1,VLOOKUP('BIFUbC-crude-oil'!$A19,'Crude Oil'!$A$2:$AQ$28,COLUMN('Crude Oil'!Z$2),FALSE)/VLOOKUP('BIFUbC-crude-oil'!$A19,'BIFUbC-crude-oil'!$A$1:$AQ$27,COLUMN('BIFUbC-crude-oil'!Z$1),FALSE))</f>
        <v>1</v>
      </c>
      <c r="AA19">
        <f>IF(VLOOKUP('BIFUbC-crude-oil'!$A19,'BIFUbC-crude-oil'!$A$1:$AQ$27,COLUMN('BIFUbC-crude-oil'!AA$1),FALSE)=0,1,VLOOKUP('BIFUbC-crude-oil'!$A19,'Crude Oil'!$A$2:$AQ$28,COLUMN('Crude Oil'!AA$2),FALSE)/VLOOKUP('BIFUbC-crude-oil'!$A19,'BIFUbC-crude-oil'!$A$1:$AQ$27,COLUMN('BIFUbC-crude-oil'!AA$1),FALSE))</f>
        <v>1</v>
      </c>
      <c r="AB19">
        <f>IF(VLOOKUP('BIFUbC-crude-oil'!$A19,'BIFUbC-crude-oil'!$A$1:$AQ$27,COLUMN('BIFUbC-crude-oil'!AB$1),FALSE)=0,1,VLOOKUP('BIFUbC-crude-oil'!$A19,'Crude Oil'!$A$2:$AQ$28,COLUMN('Crude Oil'!AB$2),FALSE)/VLOOKUP('BIFUbC-crude-oil'!$A19,'BIFUbC-crude-oil'!$A$1:$AQ$27,COLUMN('BIFUbC-crude-oil'!AB$1),FALSE))</f>
        <v>1</v>
      </c>
      <c r="AC19">
        <f>IF(VLOOKUP('BIFUbC-crude-oil'!$A19,'BIFUbC-crude-oil'!$A$1:$AQ$27,COLUMN('BIFUbC-crude-oil'!AC$1),FALSE)=0,1,VLOOKUP('BIFUbC-crude-oil'!$A19,'Crude Oil'!$A$2:$AQ$28,COLUMN('Crude Oil'!AC$2),FALSE)/VLOOKUP('BIFUbC-crude-oil'!$A19,'BIFUbC-crude-oil'!$A$1:$AQ$27,COLUMN('BIFUbC-crude-oil'!AC$1),FALSE))</f>
        <v>1</v>
      </c>
      <c r="AD19">
        <f>IF(VLOOKUP('BIFUbC-crude-oil'!$A19,'BIFUbC-crude-oil'!$A$1:$AQ$27,COLUMN('BIFUbC-crude-oil'!AD$1),FALSE)=0,1,VLOOKUP('BIFUbC-crude-oil'!$A19,'Crude Oil'!$A$2:$AQ$28,COLUMN('Crude Oil'!AD$2),FALSE)/VLOOKUP('BIFUbC-crude-oil'!$A19,'BIFUbC-crude-oil'!$A$1:$AQ$27,COLUMN('BIFUbC-crude-oil'!AD$1),FALSE))</f>
        <v>1</v>
      </c>
      <c r="AE19">
        <f>IF(VLOOKUP('BIFUbC-crude-oil'!$A19,'BIFUbC-crude-oil'!$A$1:$AQ$27,COLUMN('BIFUbC-crude-oil'!AE$1),FALSE)=0,1,VLOOKUP('BIFUbC-crude-oil'!$A19,'Crude Oil'!$A$2:$AQ$28,COLUMN('Crude Oil'!AE$2),FALSE)/VLOOKUP('BIFUbC-crude-oil'!$A19,'BIFUbC-crude-oil'!$A$1:$AQ$27,COLUMN('BIFUbC-crude-oil'!AE$1),FALSE))</f>
        <v>1</v>
      </c>
      <c r="AF19">
        <f>IF(VLOOKUP('BIFUbC-crude-oil'!$A19,'BIFUbC-crude-oil'!$A$1:$AQ$27,COLUMN('BIFUbC-crude-oil'!AF$1),FALSE)=0,1,VLOOKUP('BIFUbC-crude-oil'!$A19,'Crude Oil'!$A$2:$AQ$28,COLUMN('Crude Oil'!AF$2),FALSE)/VLOOKUP('BIFUbC-crude-oil'!$A19,'BIFUbC-crude-oil'!$A$1:$AQ$27,COLUMN('BIFUbC-crude-oil'!AF$1),FALSE))</f>
        <v>1</v>
      </c>
      <c r="AG19">
        <f>IF(VLOOKUP('BIFUbC-crude-oil'!$A19,'BIFUbC-crude-oil'!$A$1:$AQ$27,COLUMN('BIFUbC-crude-oil'!AG$1),FALSE)=0,1,VLOOKUP('BIFUbC-crude-oil'!$A19,'Crude Oil'!$A$2:$AQ$28,COLUMN('Crude Oil'!AG$2),FALSE)/VLOOKUP('BIFUbC-crude-oil'!$A19,'BIFUbC-crude-oil'!$A$1:$AQ$27,COLUMN('BIFUbC-crude-oil'!AG$1),FALSE))</f>
        <v>1</v>
      </c>
      <c r="AH19">
        <f>IF(VLOOKUP('BIFUbC-crude-oil'!$A19,'BIFUbC-crude-oil'!$A$1:$AQ$27,COLUMN('BIFUbC-crude-oil'!AH$1),FALSE)=0,1,VLOOKUP('BIFUbC-crude-oil'!$A19,'Crude Oil'!$A$2:$AQ$28,COLUMN('Crude Oil'!AH$2),FALSE)/VLOOKUP('BIFUbC-crude-oil'!$A19,'BIFUbC-crude-oil'!$A$1:$AQ$27,COLUMN('BIFUbC-crude-oil'!AH$1),FALSE))</f>
        <v>1</v>
      </c>
      <c r="AI19">
        <f>IF(VLOOKUP('BIFUbC-crude-oil'!$A19,'BIFUbC-crude-oil'!$A$1:$AQ$27,COLUMN('BIFUbC-crude-oil'!AI$1),FALSE)=0,1,VLOOKUP('BIFUbC-crude-oil'!$A19,'Crude Oil'!$A$2:$AQ$28,COLUMN('Crude Oil'!AI$2),FALSE)/VLOOKUP('BIFUbC-crude-oil'!$A19,'BIFUbC-crude-oil'!$A$1:$AQ$27,COLUMN('BIFUbC-crude-oil'!AI$1),FALSE))</f>
        <v>1</v>
      </c>
      <c r="AJ19">
        <f>IF(VLOOKUP('BIFUbC-crude-oil'!$A19,'BIFUbC-crude-oil'!$A$1:$AQ$27,COLUMN('BIFUbC-crude-oil'!AJ$1),FALSE)=0,1,VLOOKUP('BIFUbC-crude-oil'!$A19,'Crude Oil'!$A$2:$AQ$28,COLUMN('Crude Oil'!AJ$2),FALSE)/VLOOKUP('BIFUbC-crude-oil'!$A19,'BIFUbC-crude-oil'!$A$1:$AQ$27,COLUMN('BIFUbC-crude-oil'!AJ$1),FALSE))</f>
        <v>1</v>
      </c>
      <c r="AK19">
        <f>IF(VLOOKUP('BIFUbC-crude-oil'!$A19,'BIFUbC-crude-oil'!$A$1:$AQ$27,COLUMN('BIFUbC-crude-oil'!AK$1),FALSE)=0,1,VLOOKUP('BIFUbC-crude-oil'!$A19,'Crude Oil'!$A$2:$AQ$28,COLUMN('Crude Oil'!AK$2),FALSE)/VLOOKUP('BIFUbC-crude-oil'!$A19,'BIFUbC-crude-oil'!$A$1:$AQ$27,COLUMN('BIFUbC-crude-oil'!AK$1),FALSE))</f>
        <v>1</v>
      </c>
      <c r="AL19">
        <f>IF(VLOOKUP('BIFUbC-crude-oil'!$A19,'BIFUbC-crude-oil'!$A$1:$AQ$27,COLUMN('BIFUbC-crude-oil'!AL$1),FALSE)=0,1,VLOOKUP('BIFUbC-crude-oil'!$A19,'Crude Oil'!$A$2:$AQ$28,COLUMN('Crude Oil'!AL$2),FALSE)/VLOOKUP('BIFUbC-crude-oil'!$A19,'BIFUbC-crude-oil'!$A$1:$AQ$27,COLUMN('BIFUbC-crude-oil'!AL$1),FALSE))</f>
        <v>1</v>
      </c>
      <c r="AM19">
        <f>IF(VLOOKUP('BIFUbC-crude-oil'!$A19,'BIFUbC-crude-oil'!$A$1:$AQ$27,COLUMN('BIFUbC-crude-oil'!AM$1),FALSE)=0,1,VLOOKUP('BIFUbC-crude-oil'!$A19,'Crude Oil'!$A$2:$AQ$28,COLUMN('Crude Oil'!AM$2),FALSE)/VLOOKUP('BIFUbC-crude-oil'!$A19,'BIFUbC-crude-oil'!$A$1:$AQ$27,COLUMN('BIFUbC-crude-oil'!AM$1),FALSE))</f>
        <v>1</v>
      </c>
      <c r="AN19">
        <f>IF(VLOOKUP('BIFUbC-crude-oil'!$A19,'BIFUbC-crude-oil'!$A$1:$AQ$27,COLUMN('BIFUbC-crude-oil'!AN$1),FALSE)=0,1,VLOOKUP('BIFUbC-crude-oil'!$A19,'Crude Oil'!$A$2:$AQ$28,COLUMN('Crude Oil'!AN$2),FALSE)/VLOOKUP('BIFUbC-crude-oil'!$A19,'BIFUbC-crude-oil'!$A$1:$AQ$27,COLUMN('BIFUbC-crude-oil'!AN$1),FALSE))</f>
        <v>1</v>
      </c>
      <c r="AO19">
        <f>IF(VLOOKUP('BIFUbC-crude-oil'!$A19,'BIFUbC-crude-oil'!$A$1:$AQ$27,COLUMN('BIFUbC-crude-oil'!AO$1),FALSE)=0,1,VLOOKUP('BIFUbC-crude-oil'!$A19,'Crude Oil'!$A$2:$AQ$28,COLUMN('Crude Oil'!AO$2),FALSE)/VLOOKUP('BIFUbC-crude-oil'!$A19,'BIFUbC-crude-oil'!$A$1:$AQ$27,COLUMN('BIFUbC-crude-oil'!AO$1),FALSE))</f>
        <v>1</v>
      </c>
      <c r="AP19">
        <f>IF(VLOOKUP('BIFUbC-crude-oil'!$A19,'BIFUbC-crude-oil'!$A$1:$AQ$27,COLUMN('BIFUbC-crude-oil'!AP$1),FALSE)=0,1,VLOOKUP('BIFUbC-crude-oil'!$A19,'Crude Oil'!$A$2:$AQ$28,COLUMN('Crude Oil'!AP$2),FALSE)/VLOOKUP('BIFUbC-crude-oil'!$A19,'BIFUbC-crude-oil'!$A$1:$AQ$27,COLUMN('BIFUbC-crude-oil'!AP$1),FALSE))</f>
        <v>1</v>
      </c>
      <c r="AQ19">
        <f>IF(VLOOKUP('BIFUbC-crude-oil'!$A19,'BIFUbC-crude-oil'!$A$1:$AQ$27,COLUMN('BIFUbC-crude-oil'!AQ$1),FALSE)=0,1,VLOOKUP('BIFUbC-crude-oil'!$A19,'Crude Oil'!$A$2:$AQ$28,COLUMN('Crude Oil'!AQ$2),FALSE)/VLOOKUP('BIFUbC-crude-oil'!$A19,'BIFUbC-crude-oil'!$A$1:$AQ$27,COLUMN('BIFUbC-crude-oil'!AQ$1),FALSE))</f>
        <v>1</v>
      </c>
    </row>
    <row r="20" spans="1:43">
      <c r="A20" s="37" t="s">
        <v>633</v>
      </c>
      <c r="B20">
        <f>IF(VLOOKUP('BIFUbC-crude-oil'!$A20,'BIFUbC-crude-oil'!$A$1:$AQ$27,COLUMN('BIFUbC-crude-oil'!B$1),FALSE)=0,1,VLOOKUP('BIFUbC-crude-oil'!$A20,'Crude Oil'!$A$2:$AQ$28,COLUMN('Crude Oil'!B$2),FALSE)/VLOOKUP('BIFUbC-crude-oil'!$A20,'BIFUbC-crude-oil'!$A$1:$AQ$27,COLUMN('BIFUbC-crude-oil'!B$1),FALSE))</f>
        <v>1</v>
      </c>
      <c r="C20">
        <f>IF(VLOOKUP('BIFUbC-crude-oil'!$A20,'BIFUbC-crude-oil'!$A$1:$AQ$27,COLUMN('BIFUbC-crude-oil'!C$1),FALSE)=0,1,VLOOKUP('BIFUbC-crude-oil'!$A20,'Crude Oil'!$A$2:$AQ$28,COLUMN('Crude Oil'!C$2),FALSE)/VLOOKUP('BIFUbC-crude-oil'!$A20,'BIFUbC-crude-oil'!$A$1:$AQ$27,COLUMN('BIFUbC-crude-oil'!C$1),FALSE))</f>
        <v>1</v>
      </c>
      <c r="D20">
        <f>IF(VLOOKUP('BIFUbC-crude-oil'!$A20,'BIFUbC-crude-oil'!$A$1:$AQ$27,COLUMN('BIFUbC-crude-oil'!D$1),FALSE)=0,1,VLOOKUP('BIFUbC-crude-oil'!$A20,'Crude Oil'!$A$2:$AQ$28,COLUMN('Crude Oil'!D$2),FALSE)/VLOOKUP('BIFUbC-crude-oil'!$A20,'BIFUbC-crude-oil'!$A$1:$AQ$27,COLUMN('BIFUbC-crude-oil'!D$1),FALSE))</f>
        <v>1</v>
      </c>
      <c r="E20">
        <f>IF(VLOOKUP('BIFUbC-crude-oil'!$A20,'BIFUbC-crude-oil'!$A$1:$AQ$27,COLUMN('BIFUbC-crude-oil'!E$1),FALSE)=0,1,VLOOKUP('BIFUbC-crude-oil'!$A20,'Crude Oil'!$A$2:$AQ$28,COLUMN('Crude Oil'!E$2),FALSE)/VLOOKUP('BIFUbC-crude-oil'!$A20,'BIFUbC-crude-oil'!$A$1:$AQ$27,COLUMN('BIFUbC-crude-oil'!E$1),FALSE))</f>
        <v>1</v>
      </c>
      <c r="F20">
        <f>IF(VLOOKUP('BIFUbC-crude-oil'!$A20,'BIFUbC-crude-oil'!$A$1:$AQ$27,COLUMN('BIFUbC-crude-oil'!F$1),FALSE)=0,1,VLOOKUP('BIFUbC-crude-oil'!$A20,'Crude Oil'!$A$2:$AQ$28,COLUMN('Crude Oil'!F$2),FALSE)/VLOOKUP('BIFUbC-crude-oil'!$A20,'BIFUbC-crude-oil'!$A$1:$AQ$27,COLUMN('BIFUbC-crude-oil'!F$1),FALSE))</f>
        <v>1</v>
      </c>
      <c r="G20">
        <f>IF(VLOOKUP('BIFUbC-crude-oil'!$A20,'BIFUbC-crude-oil'!$A$1:$AQ$27,COLUMN('BIFUbC-crude-oil'!G$1),FALSE)=0,1,VLOOKUP('BIFUbC-crude-oil'!$A20,'Crude Oil'!$A$2:$AQ$28,COLUMN('Crude Oil'!G$2),FALSE)/VLOOKUP('BIFUbC-crude-oil'!$A20,'BIFUbC-crude-oil'!$A$1:$AQ$27,COLUMN('BIFUbC-crude-oil'!G$1),FALSE))</f>
        <v>1</v>
      </c>
      <c r="H20">
        <f>IF(VLOOKUP('BIFUbC-crude-oil'!$A20,'BIFUbC-crude-oil'!$A$1:$AQ$27,COLUMN('BIFUbC-crude-oil'!H$1),FALSE)=0,1,VLOOKUP('BIFUbC-crude-oil'!$A20,'Crude Oil'!$A$2:$AQ$28,COLUMN('Crude Oil'!H$2),FALSE)/VLOOKUP('BIFUbC-crude-oil'!$A20,'BIFUbC-crude-oil'!$A$1:$AQ$27,COLUMN('BIFUbC-crude-oil'!H$1),FALSE))</f>
        <v>1</v>
      </c>
      <c r="I20">
        <f>IF(VLOOKUP('BIFUbC-crude-oil'!$A20,'BIFUbC-crude-oil'!$A$1:$AQ$27,COLUMN('BIFUbC-crude-oil'!I$1),FALSE)=0,1,VLOOKUP('BIFUbC-crude-oil'!$A20,'Crude Oil'!$A$2:$AQ$28,COLUMN('Crude Oil'!I$2),FALSE)/VLOOKUP('BIFUbC-crude-oil'!$A20,'BIFUbC-crude-oil'!$A$1:$AQ$27,COLUMN('BIFUbC-crude-oil'!I$1),FALSE))</f>
        <v>1</v>
      </c>
      <c r="J20">
        <f>IF(VLOOKUP('BIFUbC-crude-oil'!$A20,'BIFUbC-crude-oil'!$A$1:$AQ$27,COLUMN('BIFUbC-crude-oil'!J$1),FALSE)=0,1,VLOOKUP('BIFUbC-crude-oil'!$A20,'Crude Oil'!$A$2:$AQ$28,COLUMN('Crude Oil'!J$2),FALSE)/VLOOKUP('BIFUbC-crude-oil'!$A20,'BIFUbC-crude-oil'!$A$1:$AQ$27,COLUMN('BIFUbC-crude-oil'!J$1),FALSE))</f>
        <v>1</v>
      </c>
      <c r="K20">
        <f>IF(VLOOKUP('BIFUbC-crude-oil'!$A20,'BIFUbC-crude-oil'!$A$1:$AQ$27,COLUMN('BIFUbC-crude-oil'!K$1),FALSE)=0,1,VLOOKUP('BIFUbC-crude-oil'!$A20,'Crude Oil'!$A$2:$AQ$28,COLUMN('Crude Oil'!K$2),FALSE)/VLOOKUP('BIFUbC-crude-oil'!$A20,'BIFUbC-crude-oil'!$A$1:$AQ$27,COLUMN('BIFUbC-crude-oil'!K$1),FALSE))</f>
        <v>1</v>
      </c>
      <c r="L20">
        <f>IF(VLOOKUP('BIFUbC-crude-oil'!$A20,'BIFUbC-crude-oil'!$A$1:$AQ$27,COLUMN('BIFUbC-crude-oil'!L$1),FALSE)=0,1,VLOOKUP('BIFUbC-crude-oil'!$A20,'Crude Oil'!$A$2:$AQ$28,COLUMN('Crude Oil'!L$2),FALSE)/VLOOKUP('BIFUbC-crude-oil'!$A20,'BIFUbC-crude-oil'!$A$1:$AQ$27,COLUMN('BIFUbC-crude-oil'!L$1),FALSE))</f>
        <v>1</v>
      </c>
      <c r="M20">
        <f>IF(VLOOKUP('BIFUbC-crude-oil'!$A20,'BIFUbC-crude-oil'!$A$1:$AQ$27,COLUMN('BIFUbC-crude-oil'!M$1),FALSE)=0,1,VLOOKUP('BIFUbC-crude-oil'!$A20,'Crude Oil'!$A$2:$AQ$28,COLUMN('Crude Oil'!M$2),FALSE)/VLOOKUP('BIFUbC-crude-oil'!$A20,'BIFUbC-crude-oil'!$A$1:$AQ$27,COLUMN('BIFUbC-crude-oil'!M$1),FALSE))</f>
        <v>1</v>
      </c>
      <c r="N20">
        <f>IF(VLOOKUP('BIFUbC-crude-oil'!$A20,'BIFUbC-crude-oil'!$A$1:$AQ$27,COLUMN('BIFUbC-crude-oil'!N$1),FALSE)=0,1,VLOOKUP('BIFUbC-crude-oil'!$A20,'Crude Oil'!$A$2:$AQ$28,COLUMN('Crude Oil'!N$2),FALSE)/VLOOKUP('BIFUbC-crude-oil'!$A20,'BIFUbC-crude-oil'!$A$1:$AQ$27,COLUMN('BIFUbC-crude-oil'!N$1),FALSE))</f>
        <v>1</v>
      </c>
      <c r="O20">
        <f>IF(VLOOKUP('BIFUbC-crude-oil'!$A20,'BIFUbC-crude-oil'!$A$1:$AQ$27,COLUMN('BIFUbC-crude-oil'!O$1),FALSE)=0,1,VLOOKUP('BIFUbC-crude-oil'!$A20,'Crude Oil'!$A$2:$AQ$28,COLUMN('Crude Oil'!O$2),FALSE)/VLOOKUP('BIFUbC-crude-oil'!$A20,'BIFUbC-crude-oil'!$A$1:$AQ$27,COLUMN('BIFUbC-crude-oil'!O$1),FALSE))</f>
        <v>1</v>
      </c>
      <c r="P20">
        <f>IF(VLOOKUP('BIFUbC-crude-oil'!$A20,'BIFUbC-crude-oil'!$A$1:$AQ$27,COLUMN('BIFUbC-crude-oil'!P$1),FALSE)=0,1,VLOOKUP('BIFUbC-crude-oil'!$A20,'Crude Oil'!$A$2:$AQ$28,COLUMN('Crude Oil'!P$2),FALSE)/VLOOKUP('BIFUbC-crude-oil'!$A20,'BIFUbC-crude-oil'!$A$1:$AQ$27,COLUMN('BIFUbC-crude-oil'!P$1),FALSE))</f>
        <v>1</v>
      </c>
      <c r="Q20">
        <f>IF(VLOOKUP('BIFUbC-crude-oil'!$A20,'BIFUbC-crude-oil'!$A$1:$AQ$27,COLUMN('BIFUbC-crude-oil'!Q$1),FALSE)=0,1,VLOOKUP('BIFUbC-crude-oil'!$A20,'Crude Oil'!$A$2:$AQ$28,COLUMN('Crude Oil'!Q$2),FALSE)/VLOOKUP('BIFUbC-crude-oil'!$A20,'BIFUbC-crude-oil'!$A$1:$AQ$27,COLUMN('BIFUbC-crude-oil'!Q$1),FALSE))</f>
        <v>1</v>
      </c>
      <c r="R20">
        <f>IF(VLOOKUP('BIFUbC-crude-oil'!$A20,'BIFUbC-crude-oil'!$A$1:$AQ$27,COLUMN('BIFUbC-crude-oil'!R$1),FALSE)=0,1,VLOOKUP('BIFUbC-crude-oil'!$A20,'Crude Oil'!$A$2:$AQ$28,COLUMN('Crude Oil'!R$2),FALSE)/VLOOKUP('BIFUbC-crude-oil'!$A20,'BIFUbC-crude-oil'!$A$1:$AQ$27,COLUMN('BIFUbC-crude-oil'!R$1),FALSE))</f>
        <v>1</v>
      </c>
      <c r="S20">
        <f>IF(VLOOKUP('BIFUbC-crude-oil'!$A20,'BIFUbC-crude-oil'!$A$1:$AQ$27,COLUMN('BIFUbC-crude-oil'!S$1),FALSE)=0,1,VLOOKUP('BIFUbC-crude-oil'!$A20,'Crude Oil'!$A$2:$AQ$28,COLUMN('Crude Oil'!S$2),FALSE)/VLOOKUP('BIFUbC-crude-oil'!$A20,'BIFUbC-crude-oil'!$A$1:$AQ$27,COLUMN('BIFUbC-crude-oil'!S$1),FALSE))</f>
        <v>1</v>
      </c>
      <c r="T20">
        <f>IF(VLOOKUP('BIFUbC-crude-oil'!$A20,'BIFUbC-crude-oil'!$A$1:$AQ$27,COLUMN('BIFUbC-crude-oil'!T$1),FALSE)=0,1,VLOOKUP('BIFUbC-crude-oil'!$A20,'Crude Oil'!$A$2:$AQ$28,COLUMN('Crude Oil'!T$2),FALSE)/VLOOKUP('BIFUbC-crude-oil'!$A20,'BIFUbC-crude-oil'!$A$1:$AQ$27,COLUMN('BIFUbC-crude-oil'!T$1),FALSE))</f>
        <v>1</v>
      </c>
      <c r="U20">
        <f>IF(VLOOKUP('BIFUbC-crude-oil'!$A20,'BIFUbC-crude-oil'!$A$1:$AQ$27,COLUMN('BIFUbC-crude-oil'!U$1),FALSE)=0,1,VLOOKUP('BIFUbC-crude-oil'!$A20,'Crude Oil'!$A$2:$AQ$28,COLUMN('Crude Oil'!U$2),FALSE)/VLOOKUP('BIFUbC-crude-oil'!$A20,'BIFUbC-crude-oil'!$A$1:$AQ$27,COLUMN('BIFUbC-crude-oil'!U$1),FALSE))</f>
        <v>1</v>
      </c>
      <c r="V20">
        <f>IF(VLOOKUP('BIFUbC-crude-oil'!$A20,'BIFUbC-crude-oil'!$A$1:$AQ$27,COLUMN('BIFUbC-crude-oil'!V$1),FALSE)=0,1,VLOOKUP('BIFUbC-crude-oil'!$A20,'Crude Oil'!$A$2:$AQ$28,COLUMN('Crude Oil'!V$2),FALSE)/VLOOKUP('BIFUbC-crude-oil'!$A20,'BIFUbC-crude-oil'!$A$1:$AQ$27,COLUMN('BIFUbC-crude-oil'!V$1),FALSE))</f>
        <v>1</v>
      </c>
      <c r="W20">
        <f>IF(VLOOKUP('BIFUbC-crude-oil'!$A20,'BIFUbC-crude-oil'!$A$1:$AQ$27,COLUMN('BIFUbC-crude-oil'!W$1),FALSE)=0,1,VLOOKUP('BIFUbC-crude-oil'!$A20,'Crude Oil'!$A$2:$AQ$28,COLUMN('Crude Oil'!W$2),FALSE)/VLOOKUP('BIFUbC-crude-oil'!$A20,'BIFUbC-crude-oil'!$A$1:$AQ$27,COLUMN('BIFUbC-crude-oil'!W$1),FALSE))</f>
        <v>1</v>
      </c>
      <c r="X20">
        <f>IF(VLOOKUP('BIFUbC-crude-oil'!$A20,'BIFUbC-crude-oil'!$A$1:$AQ$27,COLUMN('BIFUbC-crude-oil'!X$1),FALSE)=0,1,VLOOKUP('BIFUbC-crude-oil'!$A20,'Crude Oil'!$A$2:$AQ$28,COLUMN('Crude Oil'!X$2),FALSE)/VLOOKUP('BIFUbC-crude-oil'!$A20,'BIFUbC-crude-oil'!$A$1:$AQ$27,COLUMN('BIFUbC-crude-oil'!X$1),FALSE))</f>
        <v>1</v>
      </c>
      <c r="Y20">
        <f>IF(VLOOKUP('BIFUbC-crude-oil'!$A20,'BIFUbC-crude-oil'!$A$1:$AQ$27,COLUMN('BIFUbC-crude-oil'!Y$1),FALSE)=0,1,VLOOKUP('BIFUbC-crude-oil'!$A20,'Crude Oil'!$A$2:$AQ$28,COLUMN('Crude Oil'!Y$2),FALSE)/VLOOKUP('BIFUbC-crude-oil'!$A20,'BIFUbC-crude-oil'!$A$1:$AQ$27,COLUMN('BIFUbC-crude-oil'!Y$1),FALSE))</f>
        <v>1</v>
      </c>
      <c r="Z20">
        <f>IF(VLOOKUP('BIFUbC-crude-oil'!$A20,'BIFUbC-crude-oil'!$A$1:$AQ$27,COLUMN('BIFUbC-crude-oil'!Z$1),FALSE)=0,1,VLOOKUP('BIFUbC-crude-oil'!$A20,'Crude Oil'!$A$2:$AQ$28,COLUMN('Crude Oil'!Z$2),FALSE)/VLOOKUP('BIFUbC-crude-oil'!$A20,'BIFUbC-crude-oil'!$A$1:$AQ$27,COLUMN('BIFUbC-crude-oil'!Z$1),FALSE))</f>
        <v>1</v>
      </c>
      <c r="AA20">
        <f>IF(VLOOKUP('BIFUbC-crude-oil'!$A20,'BIFUbC-crude-oil'!$A$1:$AQ$27,COLUMN('BIFUbC-crude-oil'!AA$1),FALSE)=0,1,VLOOKUP('BIFUbC-crude-oil'!$A20,'Crude Oil'!$A$2:$AQ$28,COLUMN('Crude Oil'!AA$2),FALSE)/VLOOKUP('BIFUbC-crude-oil'!$A20,'BIFUbC-crude-oil'!$A$1:$AQ$27,COLUMN('BIFUbC-crude-oil'!AA$1),FALSE))</f>
        <v>1</v>
      </c>
      <c r="AB20">
        <f>IF(VLOOKUP('BIFUbC-crude-oil'!$A20,'BIFUbC-crude-oil'!$A$1:$AQ$27,COLUMN('BIFUbC-crude-oil'!AB$1),FALSE)=0,1,VLOOKUP('BIFUbC-crude-oil'!$A20,'Crude Oil'!$A$2:$AQ$28,COLUMN('Crude Oil'!AB$2),FALSE)/VLOOKUP('BIFUbC-crude-oil'!$A20,'BIFUbC-crude-oil'!$A$1:$AQ$27,COLUMN('BIFUbC-crude-oil'!AB$1),FALSE))</f>
        <v>1</v>
      </c>
      <c r="AC20">
        <f>IF(VLOOKUP('BIFUbC-crude-oil'!$A20,'BIFUbC-crude-oil'!$A$1:$AQ$27,COLUMN('BIFUbC-crude-oil'!AC$1),FALSE)=0,1,VLOOKUP('BIFUbC-crude-oil'!$A20,'Crude Oil'!$A$2:$AQ$28,COLUMN('Crude Oil'!AC$2),FALSE)/VLOOKUP('BIFUbC-crude-oil'!$A20,'BIFUbC-crude-oil'!$A$1:$AQ$27,COLUMN('BIFUbC-crude-oil'!AC$1),FALSE))</f>
        <v>1</v>
      </c>
      <c r="AD20">
        <f>IF(VLOOKUP('BIFUbC-crude-oil'!$A20,'BIFUbC-crude-oil'!$A$1:$AQ$27,COLUMN('BIFUbC-crude-oil'!AD$1),FALSE)=0,1,VLOOKUP('BIFUbC-crude-oil'!$A20,'Crude Oil'!$A$2:$AQ$28,COLUMN('Crude Oil'!AD$2),FALSE)/VLOOKUP('BIFUbC-crude-oil'!$A20,'BIFUbC-crude-oil'!$A$1:$AQ$27,COLUMN('BIFUbC-crude-oil'!AD$1),FALSE))</f>
        <v>1</v>
      </c>
      <c r="AE20">
        <f>IF(VLOOKUP('BIFUbC-crude-oil'!$A20,'BIFUbC-crude-oil'!$A$1:$AQ$27,COLUMN('BIFUbC-crude-oil'!AE$1),FALSE)=0,1,VLOOKUP('BIFUbC-crude-oil'!$A20,'Crude Oil'!$A$2:$AQ$28,COLUMN('Crude Oil'!AE$2),FALSE)/VLOOKUP('BIFUbC-crude-oil'!$A20,'BIFUbC-crude-oil'!$A$1:$AQ$27,COLUMN('BIFUbC-crude-oil'!AE$1),FALSE))</f>
        <v>1</v>
      </c>
      <c r="AF20">
        <f>IF(VLOOKUP('BIFUbC-crude-oil'!$A20,'BIFUbC-crude-oil'!$A$1:$AQ$27,COLUMN('BIFUbC-crude-oil'!AF$1),FALSE)=0,1,VLOOKUP('BIFUbC-crude-oil'!$A20,'Crude Oil'!$A$2:$AQ$28,COLUMN('Crude Oil'!AF$2),FALSE)/VLOOKUP('BIFUbC-crude-oil'!$A20,'BIFUbC-crude-oil'!$A$1:$AQ$27,COLUMN('BIFUbC-crude-oil'!AF$1),FALSE))</f>
        <v>1</v>
      </c>
      <c r="AG20">
        <f>IF(VLOOKUP('BIFUbC-crude-oil'!$A20,'BIFUbC-crude-oil'!$A$1:$AQ$27,COLUMN('BIFUbC-crude-oil'!AG$1),FALSE)=0,1,VLOOKUP('BIFUbC-crude-oil'!$A20,'Crude Oil'!$A$2:$AQ$28,COLUMN('Crude Oil'!AG$2),FALSE)/VLOOKUP('BIFUbC-crude-oil'!$A20,'BIFUbC-crude-oil'!$A$1:$AQ$27,COLUMN('BIFUbC-crude-oil'!AG$1),FALSE))</f>
        <v>1</v>
      </c>
      <c r="AH20">
        <f>IF(VLOOKUP('BIFUbC-crude-oil'!$A20,'BIFUbC-crude-oil'!$A$1:$AQ$27,COLUMN('BIFUbC-crude-oil'!AH$1),FALSE)=0,1,VLOOKUP('BIFUbC-crude-oil'!$A20,'Crude Oil'!$A$2:$AQ$28,COLUMN('Crude Oil'!AH$2),FALSE)/VLOOKUP('BIFUbC-crude-oil'!$A20,'BIFUbC-crude-oil'!$A$1:$AQ$27,COLUMN('BIFUbC-crude-oil'!AH$1),FALSE))</f>
        <v>1</v>
      </c>
      <c r="AI20">
        <f>IF(VLOOKUP('BIFUbC-crude-oil'!$A20,'BIFUbC-crude-oil'!$A$1:$AQ$27,COLUMN('BIFUbC-crude-oil'!AI$1),FALSE)=0,1,VLOOKUP('BIFUbC-crude-oil'!$A20,'Crude Oil'!$A$2:$AQ$28,COLUMN('Crude Oil'!AI$2),FALSE)/VLOOKUP('BIFUbC-crude-oil'!$A20,'BIFUbC-crude-oil'!$A$1:$AQ$27,COLUMN('BIFUbC-crude-oil'!AI$1),FALSE))</f>
        <v>1</v>
      </c>
      <c r="AJ20">
        <f>IF(VLOOKUP('BIFUbC-crude-oil'!$A20,'BIFUbC-crude-oil'!$A$1:$AQ$27,COLUMN('BIFUbC-crude-oil'!AJ$1),FALSE)=0,1,VLOOKUP('BIFUbC-crude-oil'!$A20,'Crude Oil'!$A$2:$AQ$28,COLUMN('Crude Oil'!AJ$2),FALSE)/VLOOKUP('BIFUbC-crude-oil'!$A20,'BIFUbC-crude-oil'!$A$1:$AQ$27,COLUMN('BIFUbC-crude-oil'!AJ$1),FALSE))</f>
        <v>1</v>
      </c>
      <c r="AK20">
        <f>IF(VLOOKUP('BIFUbC-crude-oil'!$A20,'BIFUbC-crude-oil'!$A$1:$AQ$27,COLUMN('BIFUbC-crude-oil'!AK$1),FALSE)=0,1,VLOOKUP('BIFUbC-crude-oil'!$A20,'Crude Oil'!$A$2:$AQ$28,COLUMN('Crude Oil'!AK$2),FALSE)/VLOOKUP('BIFUbC-crude-oil'!$A20,'BIFUbC-crude-oil'!$A$1:$AQ$27,COLUMN('BIFUbC-crude-oil'!AK$1),FALSE))</f>
        <v>1</v>
      </c>
      <c r="AL20">
        <f>IF(VLOOKUP('BIFUbC-crude-oil'!$A20,'BIFUbC-crude-oil'!$A$1:$AQ$27,COLUMN('BIFUbC-crude-oil'!AL$1),FALSE)=0,1,VLOOKUP('BIFUbC-crude-oil'!$A20,'Crude Oil'!$A$2:$AQ$28,COLUMN('Crude Oil'!AL$2),FALSE)/VLOOKUP('BIFUbC-crude-oil'!$A20,'BIFUbC-crude-oil'!$A$1:$AQ$27,COLUMN('BIFUbC-crude-oil'!AL$1),FALSE))</f>
        <v>1</v>
      </c>
      <c r="AM20">
        <f>IF(VLOOKUP('BIFUbC-crude-oil'!$A20,'BIFUbC-crude-oil'!$A$1:$AQ$27,COLUMN('BIFUbC-crude-oil'!AM$1),FALSE)=0,1,VLOOKUP('BIFUbC-crude-oil'!$A20,'Crude Oil'!$A$2:$AQ$28,COLUMN('Crude Oil'!AM$2),FALSE)/VLOOKUP('BIFUbC-crude-oil'!$A20,'BIFUbC-crude-oil'!$A$1:$AQ$27,COLUMN('BIFUbC-crude-oil'!AM$1),FALSE))</f>
        <v>1</v>
      </c>
      <c r="AN20">
        <f>IF(VLOOKUP('BIFUbC-crude-oil'!$A20,'BIFUbC-crude-oil'!$A$1:$AQ$27,COLUMN('BIFUbC-crude-oil'!AN$1),FALSE)=0,1,VLOOKUP('BIFUbC-crude-oil'!$A20,'Crude Oil'!$A$2:$AQ$28,COLUMN('Crude Oil'!AN$2),FALSE)/VLOOKUP('BIFUbC-crude-oil'!$A20,'BIFUbC-crude-oil'!$A$1:$AQ$27,COLUMN('BIFUbC-crude-oil'!AN$1),FALSE))</f>
        <v>1</v>
      </c>
      <c r="AO20">
        <f>IF(VLOOKUP('BIFUbC-crude-oil'!$A20,'BIFUbC-crude-oil'!$A$1:$AQ$27,COLUMN('BIFUbC-crude-oil'!AO$1),FALSE)=0,1,VLOOKUP('BIFUbC-crude-oil'!$A20,'Crude Oil'!$A$2:$AQ$28,COLUMN('Crude Oil'!AO$2),FALSE)/VLOOKUP('BIFUbC-crude-oil'!$A20,'BIFUbC-crude-oil'!$A$1:$AQ$27,COLUMN('BIFUbC-crude-oil'!AO$1),FALSE))</f>
        <v>1</v>
      </c>
      <c r="AP20">
        <f>IF(VLOOKUP('BIFUbC-crude-oil'!$A20,'BIFUbC-crude-oil'!$A$1:$AQ$27,COLUMN('BIFUbC-crude-oil'!AP$1),FALSE)=0,1,VLOOKUP('BIFUbC-crude-oil'!$A20,'Crude Oil'!$A$2:$AQ$28,COLUMN('Crude Oil'!AP$2),FALSE)/VLOOKUP('BIFUbC-crude-oil'!$A20,'BIFUbC-crude-oil'!$A$1:$AQ$27,COLUMN('BIFUbC-crude-oil'!AP$1),FALSE))</f>
        <v>1</v>
      </c>
      <c r="AQ20">
        <f>IF(VLOOKUP('BIFUbC-crude-oil'!$A20,'BIFUbC-crude-oil'!$A$1:$AQ$27,COLUMN('BIFUbC-crude-oil'!AQ$1),FALSE)=0,1,VLOOKUP('BIFUbC-crude-oil'!$A20,'Crude Oil'!$A$2:$AQ$28,COLUMN('Crude Oil'!AQ$2),FALSE)/VLOOKUP('BIFUbC-crude-oil'!$A20,'BIFUbC-crude-oil'!$A$1:$AQ$27,COLUMN('BIFUbC-crude-oil'!AQ$1),FALSE))</f>
        <v>1</v>
      </c>
    </row>
    <row r="21" spans="1:43">
      <c r="A21" s="37" t="s">
        <v>634</v>
      </c>
      <c r="B21">
        <f>IF(VLOOKUP('BIFUbC-crude-oil'!$A21,'BIFUbC-crude-oil'!$A$1:$AQ$27,COLUMN('BIFUbC-crude-oil'!B$1),FALSE)=0,1,VLOOKUP('BIFUbC-crude-oil'!$A21,'Crude Oil'!$A$2:$AQ$28,COLUMN('Crude Oil'!B$2),FALSE)/VLOOKUP('BIFUbC-crude-oil'!$A21,'BIFUbC-crude-oil'!$A$1:$AQ$27,COLUMN('BIFUbC-crude-oil'!B$1),FALSE))</f>
        <v>1</v>
      </c>
      <c r="C21">
        <f>IF(VLOOKUP('BIFUbC-crude-oil'!$A21,'BIFUbC-crude-oil'!$A$1:$AQ$27,COLUMN('BIFUbC-crude-oil'!C$1),FALSE)=0,1,VLOOKUP('BIFUbC-crude-oil'!$A21,'Crude Oil'!$A$2:$AQ$28,COLUMN('Crude Oil'!C$2),FALSE)/VLOOKUP('BIFUbC-crude-oil'!$A21,'BIFUbC-crude-oil'!$A$1:$AQ$27,COLUMN('BIFUbC-crude-oil'!C$1),FALSE))</f>
        <v>1</v>
      </c>
      <c r="D21">
        <f>IF(VLOOKUP('BIFUbC-crude-oil'!$A21,'BIFUbC-crude-oil'!$A$1:$AQ$27,COLUMN('BIFUbC-crude-oil'!D$1),FALSE)=0,1,VLOOKUP('BIFUbC-crude-oil'!$A21,'Crude Oil'!$A$2:$AQ$28,COLUMN('Crude Oil'!D$2),FALSE)/VLOOKUP('BIFUbC-crude-oil'!$A21,'BIFUbC-crude-oil'!$A$1:$AQ$27,COLUMN('BIFUbC-crude-oil'!D$1),FALSE))</f>
        <v>1</v>
      </c>
      <c r="E21">
        <f>IF(VLOOKUP('BIFUbC-crude-oil'!$A21,'BIFUbC-crude-oil'!$A$1:$AQ$27,COLUMN('BIFUbC-crude-oil'!E$1),FALSE)=0,1,VLOOKUP('BIFUbC-crude-oil'!$A21,'Crude Oil'!$A$2:$AQ$28,COLUMN('Crude Oil'!E$2),FALSE)/VLOOKUP('BIFUbC-crude-oil'!$A21,'BIFUbC-crude-oil'!$A$1:$AQ$27,COLUMN('BIFUbC-crude-oil'!E$1),FALSE))</f>
        <v>1</v>
      </c>
      <c r="F21">
        <f>IF(VLOOKUP('BIFUbC-crude-oil'!$A21,'BIFUbC-crude-oil'!$A$1:$AQ$27,COLUMN('BIFUbC-crude-oil'!F$1),FALSE)=0,1,VLOOKUP('BIFUbC-crude-oil'!$A21,'Crude Oil'!$A$2:$AQ$28,COLUMN('Crude Oil'!F$2),FALSE)/VLOOKUP('BIFUbC-crude-oil'!$A21,'BIFUbC-crude-oil'!$A$1:$AQ$27,COLUMN('BIFUbC-crude-oil'!F$1),FALSE))</f>
        <v>1</v>
      </c>
      <c r="G21">
        <f>IF(VLOOKUP('BIFUbC-crude-oil'!$A21,'BIFUbC-crude-oil'!$A$1:$AQ$27,COLUMN('BIFUbC-crude-oil'!G$1),FALSE)=0,1,VLOOKUP('BIFUbC-crude-oil'!$A21,'Crude Oil'!$A$2:$AQ$28,COLUMN('Crude Oil'!G$2),FALSE)/VLOOKUP('BIFUbC-crude-oil'!$A21,'BIFUbC-crude-oil'!$A$1:$AQ$27,COLUMN('BIFUbC-crude-oil'!G$1),FALSE))</f>
        <v>1</v>
      </c>
      <c r="H21">
        <f>IF(VLOOKUP('BIFUbC-crude-oil'!$A21,'BIFUbC-crude-oil'!$A$1:$AQ$27,COLUMN('BIFUbC-crude-oil'!H$1),FALSE)=0,1,VLOOKUP('BIFUbC-crude-oil'!$A21,'Crude Oil'!$A$2:$AQ$28,COLUMN('Crude Oil'!H$2),FALSE)/VLOOKUP('BIFUbC-crude-oil'!$A21,'BIFUbC-crude-oil'!$A$1:$AQ$27,COLUMN('BIFUbC-crude-oil'!H$1),FALSE))</f>
        <v>1</v>
      </c>
      <c r="I21">
        <f>IF(VLOOKUP('BIFUbC-crude-oil'!$A21,'BIFUbC-crude-oil'!$A$1:$AQ$27,COLUMN('BIFUbC-crude-oil'!I$1),FALSE)=0,1,VLOOKUP('BIFUbC-crude-oil'!$A21,'Crude Oil'!$A$2:$AQ$28,COLUMN('Crude Oil'!I$2),FALSE)/VLOOKUP('BIFUbC-crude-oil'!$A21,'BIFUbC-crude-oil'!$A$1:$AQ$27,COLUMN('BIFUbC-crude-oil'!I$1),FALSE))</f>
        <v>1</v>
      </c>
      <c r="J21">
        <f>IF(VLOOKUP('BIFUbC-crude-oil'!$A21,'BIFUbC-crude-oil'!$A$1:$AQ$27,COLUMN('BIFUbC-crude-oil'!J$1),FALSE)=0,1,VLOOKUP('BIFUbC-crude-oil'!$A21,'Crude Oil'!$A$2:$AQ$28,COLUMN('Crude Oil'!J$2),FALSE)/VLOOKUP('BIFUbC-crude-oil'!$A21,'BIFUbC-crude-oil'!$A$1:$AQ$27,COLUMN('BIFUbC-crude-oil'!J$1),FALSE))</f>
        <v>1</v>
      </c>
      <c r="K21">
        <f>IF(VLOOKUP('BIFUbC-crude-oil'!$A21,'BIFUbC-crude-oil'!$A$1:$AQ$27,COLUMN('BIFUbC-crude-oil'!K$1),FALSE)=0,1,VLOOKUP('BIFUbC-crude-oil'!$A21,'Crude Oil'!$A$2:$AQ$28,COLUMN('Crude Oil'!K$2),FALSE)/VLOOKUP('BIFUbC-crude-oil'!$A21,'BIFUbC-crude-oil'!$A$1:$AQ$27,COLUMN('BIFUbC-crude-oil'!K$1),FALSE))</f>
        <v>1</v>
      </c>
      <c r="L21">
        <f>IF(VLOOKUP('BIFUbC-crude-oil'!$A21,'BIFUbC-crude-oil'!$A$1:$AQ$27,COLUMN('BIFUbC-crude-oil'!L$1),FALSE)=0,1,VLOOKUP('BIFUbC-crude-oil'!$A21,'Crude Oil'!$A$2:$AQ$28,COLUMN('Crude Oil'!L$2),FALSE)/VLOOKUP('BIFUbC-crude-oil'!$A21,'BIFUbC-crude-oil'!$A$1:$AQ$27,COLUMN('BIFUbC-crude-oil'!L$1),FALSE))</f>
        <v>1</v>
      </c>
      <c r="M21">
        <f>IF(VLOOKUP('BIFUbC-crude-oil'!$A21,'BIFUbC-crude-oil'!$A$1:$AQ$27,COLUMN('BIFUbC-crude-oil'!M$1),FALSE)=0,1,VLOOKUP('BIFUbC-crude-oil'!$A21,'Crude Oil'!$A$2:$AQ$28,COLUMN('Crude Oil'!M$2),FALSE)/VLOOKUP('BIFUbC-crude-oil'!$A21,'BIFUbC-crude-oil'!$A$1:$AQ$27,COLUMN('BIFUbC-crude-oil'!M$1),FALSE))</f>
        <v>1</v>
      </c>
      <c r="N21">
        <f>IF(VLOOKUP('BIFUbC-crude-oil'!$A21,'BIFUbC-crude-oil'!$A$1:$AQ$27,COLUMN('BIFUbC-crude-oil'!N$1),FALSE)=0,1,VLOOKUP('BIFUbC-crude-oil'!$A21,'Crude Oil'!$A$2:$AQ$28,COLUMN('Crude Oil'!N$2),FALSE)/VLOOKUP('BIFUbC-crude-oil'!$A21,'BIFUbC-crude-oil'!$A$1:$AQ$27,COLUMN('BIFUbC-crude-oil'!N$1),FALSE))</f>
        <v>1</v>
      </c>
      <c r="O21">
        <f>IF(VLOOKUP('BIFUbC-crude-oil'!$A21,'BIFUbC-crude-oil'!$A$1:$AQ$27,COLUMN('BIFUbC-crude-oil'!O$1),FALSE)=0,1,VLOOKUP('BIFUbC-crude-oil'!$A21,'Crude Oil'!$A$2:$AQ$28,COLUMN('Crude Oil'!O$2),FALSE)/VLOOKUP('BIFUbC-crude-oil'!$A21,'BIFUbC-crude-oil'!$A$1:$AQ$27,COLUMN('BIFUbC-crude-oil'!O$1),FALSE))</f>
        <v>1</v>
      </c>
      <c r="P21">
        <f>IF(VLOOKUP('BIFUbC-crude-oil'!$A21,'BIFUbC-crude-oil'!$A$1:$AQ$27,COLUMN('BIFUbC-crude-oil'!P$1),FALSE)=0,1,VLOOKUP('BIFUbC-crude-oil'!$A21,'Crude Oil'!$A$2:$AQ$28,COLUMN('Crude Oil'!P$2),FALSE)/VLOOKUP('BIFUbC-crude-oil'!$A21,'BIFUbC-crude-oil'!$A$1:$AQ$27,COLUMN('BIFUbC-crude-oil'!P$1),FALSE))</f>
        <v>1</v>
      </c>
      <c r="Q21">
        <f>IF(VLOOKUP('BIFUbC-crude-oil'!$A21,'BIFUbC-crude-oil'!$A$1:$AQ$27,COLUMN('BIFUbC-crude-oil'!Q$1),FALSE)=0,1,VLOOKUP('BIFUbC-crude-oil'!$A21,'Crude Oil'!$A$2:$AQ$28,COLUMN('Crude Oil'!Q$2),FALSE)/VLOOKUP('BIFUbC-crude-oil'!$A21,'BIFUbC-crude-oil'!$A$1:$AQ$27,COLUMN('BIFUbC-crude-oil'!Q$1),FALSE))</f>
        <v>1</v>
      </c>
      <c r="R21">
        <f>IF(VLOOKUP('BIFUbC-crude-oil'!$A21,'BIFUbC-crude-oil'!$A$1:$AQ$27,COLUMN('BIFUbC-crude-oil'!R$1),FALSE)=0,1,VLOOKUP('BIFUbC-crude-oil'!$A21,'Crude Oil'!$A$2:$AQ$28,COLUMN('Crude Oil'!R$2),FALSE)/VLOOKUP('BIFUbC-crude-oil'!$A21,'BIFUbC-crude-oil'!$A$1:$AQ$27,COLUMN('BIFUbC-crude-oil'!R$1),FALSE))</f>
        <v>1</v>
      </c>
      <c r="S21">
        <f>IF(VLOOKUP('BIFUbC-crude-oil'!$A21,'BIFUbC-crude-oil'!$A$1:$AQ$27,COLUMN('BIFUbC-crude-oil'!S$1),FALSE)=0,1,VLOOKUP('BIFUbC-crude-oil'!$A21,'Crude Oil'!$A$2:$AQ$28,COLUMN('Crude Oil'!S$2),FALSE)/VLOOKUP('BIFUbC-crude-oil'!$A21,'BIFUbC-crude-oil'!$A$1:$AQ$27,COLUMN('BIFUbC-crude-oil'!S$1),FALSE))</f>
        <v>1</v>
      </c>
      <c r="T21">
        <f>IF(VLOOKUP('BIFUbC-crude-oil'!$A21,'BIFUbC-crude-oil'!$A$1:$AQ$27,COLUMN('BIFUbC-crude-oil'!T$1),FALSE)=0,1,VLOOKUP('BIFUbC-crude-oil'!$A21,'Crude Oil'!$A$2:$AQ$28,COLUMN('Crude Oil'!T$2),FALSE)/VLOOKUP('BIFUbC-crude-oil'!$A21,'BIFUbC-crude-oil'!$A$1:$AQ$27,COLUMN('BIFUbC-crude-oil'!T$1),FALSE))</f>
        <v>1</v>
      </c>
      <c r="U21">
        <f>IF(VLOOKUP('BIFUbC-crude-oil'!$A21,'BIFUbC-crude-oil'!$A$1:$AQ$27,COLUMN('BIFUbC-crude-oil'!U$1),FALSE)=0,1,VLOOKUP('BIFUbC-crude-oil'!$A21,'Crude Oil'!$A$2:$AQ$28,COLUMN('Crude Oil'!U$2),FALSE)/VLOOKUP('BIFUbC-crude-oil'!$A21,'BIFUbC-crude-oil'!$A$1:$AQ$27,COLUMN('BIFUbC-crude-oil'!U$1),FALSE))</f>
        <v>1</v>
      </c>
      <c r="V21">
        <f>IF(VLOOKUP('BIFUbC-crude-oil'!$A21,'BIFUbC-crude-oil'!$A$1:$AQ$27,COLUMN('BIFUbC-crude-oil'!V$1),FALSE)=0,1,VLOOKUP('BIFUbC-crude-oil'!$A21,'Crude Oil'!$A$2:$AQ$28,COLUMN('Crude Oil'!V$2),FALSE)/VLOOKUP('BIFUbC-crude-oil'!$A21,'BIFUbC-crude-oil'!$A$1:$AQ$27,COLUMN('BIFUbC-crude-oil'!V$1),FALSE))</f>
        <v>1</v>
      </c>
      <c r="W21">
        <f>IF(VLOOKUP('BIFUbC-crude-oil'!$A21,'BIFUbC-crude-oil'!$A$1:$AQ$27,COLUMN('BIFUbC-crude-oil'!W$1),FALSE)=0,1,VLOOKUP('BIFUbC-crude-oil'!$A21,'Crude Oil'!$A$2:$AQ$28,COLUMN('Crude Oil'!W$2),FALSE)/VLOOKUP('BIFUbC-crude-oil'!$A21,'BIFUbC-crude-oil'!$A$1:$AQ$27,COLUMN('BIFUbC-crude-oil'!W$1),FALSE))</f>
        <v>1</v>
      </c>
      <c r="X21">
        <f>IF(VLOOKUP('BIFUbC-crude-oil'!$A21,'BIFUbC-crude-oil'!$A$1:$AQ$27,COLUMN('BIFUbC-crude-oil'!X$1),FALSE)=0,1,VLOOKUP('BIFUbC-crude-oil'!$A21,'Crude Oil'!$A$2:$AQ$28,COLUMN('Crude Oil'!X$2),FALSE)/VLOOKUP('BIFUbC-crude-oil'!$A21,'BIFUbC-crude-oil'!$A$1:$AQ$27,COLUMN('BIFUbC-crude-oil'!X$1),FALSE))</f>
        <v>1</v>
      </c>
      <c r="Y21">
        <f>IF(VLOOKUP('BIFUbC-crude-oil'!$A21,'BIFUbC-crude-oil'!$A$1:$AQ$27,COLUMN('BIFUbC-crude-oil'!Y$1),FALSE)=0,1,VLOOKUP('BIFUbC-crude-oil'!$A21,'Crude Oil'!$A$2:$AQ$28,COLUMN('Crude Oil'!Y$2),FALSE)/VLOOKUP('BIFUbC-crude-oil'!$A21,'BIFUbC-crude-oil'!$A$1:$AQ$27,COLUMN('BIFUbC-crude-oil'!Y$1),FALSE))</f>
        <v>1</v>
      </c>
      <c r="Z21">
        <f>IF(VLOOKUP('BIFUbC-crude-oil'!$A21,'BIFUbC-crude-oil'!$A$1:$AQ$27,COLUMN('BIFUbC-crude-oil'!Z$1),FALSE)=0,1,VLOOKUP('BIFUbC-crude-oil'!$A21,'Crude Oil'!$A$2:$AQ$28,COLUMN('Crude Oil'!Z$2),FALSE)/VLOOKUP('BIFUbC-crude-oil'!$A21,'BIFUbC-crude-oil'!$A$1:$AQ$27,COLUMN('BIFUbC-crude-oil'!Z$1),FALSE))</f>
        <v>1</v>
      </c>
      <c r="AA21">
        <f>IF(VLOOKUP('BIFUbC-crude-oil'!$A21,'BIFUbC-crude-oil'!$A$1:$AQ$27,COLUMN('BIFUbC-crude-oil'!AA$1),FALSE)=0,1,VLOOKUP('BIFUbC-crude-oil'!$A21,'Crude Oil'!$A$2:$AQ$28,COLUMN('Crude Oil'!AA$2),FALSE)/VLOOKUP('BIFUbC-crude-oil'!$A21,'BIFUbC-crude-oil'!$A$1:$AQ$27,COLUMN('BIFUbC-crude-oil'!AA$1),FALSE))</f>
        <v>1</v>
      </c>
      <c r="AB21">
        <f>IF(VLOOKUP('BIFUbC-crude-oil'!$A21,'BIFUbC-crude-oil'!$A$1:$AQ$27,COLUMN('BIFUbC-crude-oil'!AB$1),FALSE)=0,1,VLOOKUP('BIFUbC-crude-oil'!$A21,'Crude Oil'!$A$2:$AQ$28,COLUMN('Crude Oil'!AB$2),FALSE)/VLOOKUP('BIFUbC-crude-oil'!$A21,'BIFUbC-crude-oil'!$A$1:$AQ$27,COLUMN('BIFUbC-crude-oil'!AB$1),FALSE))</f>
        <v>1</v>
      </c>
      <c r="AC21">
        <f>IF(VLOOKUP('BIFUbC-crude-oil'!$A21,'BIFUbC-crude-oil'!$A$1:$AQ$27,COLUMN('BIFUbC-crude-oil'!AC$1),FALSE)=0,1,VLOOKUP('BIFUbC-crude-oil'!$A21,'Crude Oil'!$A$2:$AQ$28,COLUMN('Crude Oil'!AC$2),FALSE)/VLOOKUP('BIFUbC-crude-oil'!$A21,'BIFUbC-crude-oil'!$A$1:$AQ$27,COLUMN('BIFUbC-crude-oil'!AC$1),FALSE))</f>
        <v>1</v>
      </c>
      <c r="AD21">
        <f>IF(VLOOKUP('BIFUbC-crude-oil'!$A21,'BIFUbC-crude-oil'!$A$1:$AQ$27,COLUMN('BIFUbC-crude-oil'!AD$1),FALSE)=0,1,VLOOKUP('BIFUbC-crude-oil'!$A21,'Crude Oil'!$A$2:$AQ$28,COLUMN('Crude Oil'!AD$2),FALSE)/VLOOKUP('BIFUbC-crude-oil'!$A21,'BIFUbC-crude-oil'!$A$1:$AQ$27,COLUMN('BIFUbC-crude-oil'!AD$1),FALSE))</f>
        <v>1</v>
      </c>
      <c r="AE21">
        <f>IF(VLOOKUP('BIFUbC-crude-oil'!$A21,'BIFUbC-crude-oil'!$A$1:$AQ$27,COLUMN('BIFUbC-crude-oil'!AE$1),FALSE)=0,1,VLOOKUP('BIFUbC-crude-oil'!$A21,'Crude Oil'!$A$2:$AQ$28,COLUMN('Crude Oil'!AE$2),FALSE)/VLOOKUP('BIFUbC-crude-oil'!$A21,'BIFUbC-crude-oil'!$A$1:$AQ$27,COLUMN('BIFUbC-crude-oil'!AE$1),FALSE))</f>
        <v>1</v>
      </c>
      <c r="AF21">
        <f>IF(VLOOKUP('BIFUbC-crude-oil'!$A21,'BIFUbC-crude-oil'!$A$1:$AQ$27,COLUMN('BIFUbC-crude-oil'!AF$1),FALSE)=0,1,VLOOKUP('BIFUbC-crude-oil'!$A21,'Crude Oil'!$A$2:$AQ$28,COLUMN('Crude Oil'!AF$2),FALSE)/VLOOKUP('BIFUbC-crude-oil'!$A21,'BIFUbC-crude-oil'!$A$1:$AQ$27,COLUMN('BIFUbC-crude-oil'!AF$1),FALSE))</f>
        <v>1</v>
      </c>
      <c r="AG21">
        <f>IF(VLOOKUP('BIFUbC-crude-oil'!$A21,'BIFUbC-crude-oil'!$A$1:$AQ$27,COLUMN('BIFUbC-crude-oil'!AG$1),FALSE)=0,1,VLOOKUP('BIFUbC-crude-oil'!$A21,'Crude Oil'!$A$2:$AQ$28,COLUMN('Crude Oil'!AG$2),FALSE)/VLOOKUP('BIFUbC-crude-oil'!$A21,'BIFUbC-crude-oil'!$A$1:$AQ$27,COLUMN('BIFUbC-crude-oil'!AG$1),FALSE))</f>
        <v>1</v>
      </c>
      <c r="AH21">
        <f>IF(VLOOKUP('BIFUbC-crude-oil'!$A21,'BIFUbC-crude-oil'!$A$1:$AQ$27,COLUMN('BIFUbC-crude-oil'!AH$1),FALSE)=0,1,VLOOKUP('BIFUbC-crude-oil'!$A21,'Crude Oil'!$A$2:$AQ$28,COLUMN('Crude Oil'!AH$2),FALSE)/VLOOKUP('BIFUbC-crude-oil'!$A21,'BIFUbC-crude-oil'!$A$1:$AQ$27,COLUMN('BIFUbC-crude-oil'!AH$1),FALSE))</f>
        <v>1</v>
      </c>
      <c r="AI21">
        <f>IF(VLOOKUP('BIFUbC-crude-oil'!$A21,'BIFUbC-crude-oil'!$A$1:$AQ$27,COLUMN('BIFUbC-crude-oil'!AI$1),FALSE)=0,1,VLOOKUP('BIFUbC-crude-oil'!$A21,'Crude Oil'!$A$2:$AQ$28,COLUMN('Crude Oil'!AI$2),FALSE)/VLOOKUP('BIFUbC-crude-oil'!$A21,'BIFUbC-crude-oil'!$A$1:$AQ$27,COLUMN('BIFUbC-crude-oil'!AI$1),FALSE))</f>
        <v>1</v>
      </c>
      <c r="AJ21">
        <f>IF(VLOOKUP('BIFUbC-crude-oil'!$A21,'BIFUbC-crude-oil'!$A$1:$AQ$27,COLUMN('BIFUbC-crude-oil'!AJ$1),FALSE)=0,1,VLOOKUP('BIFUbC-crude-oil'!$A21,'Crude Oil'!$A$2:$AQ$28,COLUMN('Crude Oil'!AJ$2),FALSE)/VLOOKUP('BIFUbC-crude-oil'!$A21,'BIFUbC-crude-oil'!$A$1:$AQ$27,COLUMN('BIFUbC-crude-oil'!AJ$1),FALSE))</f>
        <v>1</v>
      </c>
      <c r="AK21">
        <f>IF(VLOOKUP('BIFUbC-crude-oil'!$A21,'BIFUbC-crude-oil'!$A$1:$AQ$27,COLUMN('BIFUbC-crude-oil'!AK$1),FALSE)=0,1,VLOOKUP('BIFUbC-crude-oil'!$A21,'Crude Oil'!$A$2:$AQ$28,COLUMN('Crude Oil'!AK$2),FALSE)/VLOOKUP('BIFUbC-crude-oil'!$A21,'BIFUbC-crude-oil'!$A$1:$AQ$27,COLUMN('BIFUbC-crude-oil'!AK$1),FALSE))</f>
        <v>1</v>
      </c>
      <c r="AL21">
        <f>IF(VLOOKUP('BIFUbC-crude-oil'!$A21,'BIFUbC-crude-oil'!$A$1:$AQ$27,COLUMN('BIFUbC-crude-oil'!AL$1),FALSE)=0,1,VLOOKUP('BIFUbC-crude-oil'!$A21,'Crude Oil'!$A$2:$AQ$28,COLUMN('Crude Oil'!AL$2),FALSE)/VLOOKUP('BIFUbC-crude-oil'!$A21,'BIFUbC-crude-oil'!$A$1:$AQ$27,COLUMN('BIFUbC-crude-oil'!AL$1),FALSE))</f>
        <v>1</v>
      </c>
      <c r="AM21">
        <f>IF(VLOOKUP('BIFUbC-crude-oil'!$A21,'BIFUbC-crude-oil'!$A$1:$AQ$27,COLUMN('BIFUbC-crude-oil'!AM$1),FALSE)=0,1,VLOOKUP('BIFUbC-crude-oil'!$A21,'Crude Oil'!$A$2:$AQ$28,COLUMN('Crude Oil'!AM$2),FALSE)/VLOOKUP('BIFUbC-crude-oil'!$A21,'BIFUbC-crude-oil'!$A$1:$AQ$27,COLUMN('BIFUbC-crude-oil'!AM$1),FALSE))</f>
        <v>1</v>
      </c>
      <c r="AN21">
        <f>IF(VLOOKUP('BIFUbC-crude-oil'!$A21,'BIFUbC-crude-oil'!$A$1:$AQ$27,COLUMN('BIFUbC-crude-oil'!AN$1),FALSE)=0,1,VLOOKUP('BIFUbC-crude-oil'!$A21,'Crude Oil'!$A$2:$AQ$28,COLUMN('Crude Oil'!AN$2),FALSE)/VLOOKUP('BIFUbC-crude-oil'!$A21,'BIFUbC-crude-oil'!$A$1:$AQ$27,COLUMN('BIFUbC-crude-oil'!AN$1),FALSE))</f>
        <v>1</v>
      </c>
      <c r="AO21">
        <f>IF(VLOOKUP('BIFUbC-crude-oil'!$A21,'BIFUbC-crude-oil'!$A$1:$AQ$27,COLUMN('BIFUbC-crude-oil'!AO$1),FALSE)=0,1,VLOOKUP('BIFUbC-crude-oil'!$A21,'Crude Oil'!$A$2:$AQ$28,COLUMN('Crude Oil'!AO$2),FALSE)/VLOOKUP('BIFUbC-crude-oil'!$A21,'BIFUbC-crude-oil'!$A$1:$AQ$27,COLUMN('BIFUbC-crude-oil'!AO$1),FALSE))</f>
        <v>1</v>
      </c>
      <c r="AP21">
        <f>IF(VLOOKUP('BIFUbC-crude-oil'!$A21,'BIFUbC-crude-oil'!$A$1:$AQ$27,COLUMN('BIFUbC-crude-oil'!AP$1),FALSE)=0,1,VLOOKUP('BIFUbC-crude-oil'!$A21,'Crude Oil'!$A$2:$AQ$28,COLUMN('Crude Oil'!AP$2),FALSE)/VLOOKUP('BIFUbC-crude-oil'!$A21,'BIFUbC-crude-oil'!$A$1:$AQ$27,COLUMN('BIFUbC-crude-oil'!AP$1),FALSE))</f>
        <v>1</v>
      </c>
      <c r="AQ21">
        <f>IF(VLOOKUP('BIFUbC-crude-oil'!$A21,'BIFUbC-crude-oil'!$A$1:$AQ$27,COLUMN('BIFUbC-crude-oil'!AQ$1),FALSE)=0,1,VLOOKUP('BIFUbC-crude-oil'!$A21,'Crude Oil'!$A$2:$AQ$28,COLUMN('Crude Oil'!AQ$2),FALSE)/VLOOKUP('BIFUbC-crude-oil'!$A21,'BIFUbC-crude-oil'!$A$1:$AQ$27,COLUMN('BIFUbC-crude-oil'!AQ$1),FALSE))</f>
        <v>1</v>
      </c>
    </row>
    <row r="22" spans="1:43">
      <c r="A22" s="37" t="s">
        <v>635</v>
      </c>
      <c r="B22">
        <f>IF(VLOOKUP('BIFUbC-crude-oil'!$A22,'BIFUbC-crude-oil'!$A$1:$AQ$27,COLUMN('BIFUbC-crude-oil'!B$1),FALSE)=0,1,VLOOKUP('BIFUbC-crude-oil'!$A22,'Crude Oil'!$A$2:$AQ$28,COLUMN('Crude Oil'!B$2),FALSE)/VLOOKUP('BIFUbC-crude-oil'!$A22,'BIFUbC-crude-oil'!$A$1:$AQ$27,COLUMN('BIFUbC-crude-oil'!B$1),FALSE))</f>
        <v>1</v>
      </c>
      <c r="C22">
        <f>IF(VLOOKUP('BIFUbC-crude-oil'!$A22,'BIFUbC-crude-oil'!$A$1:$AQ$27,COLUMN('BIFUbC-crude-oil'!C$1),FALSE)=0,1,VLOOKUP('BIFUbC-crude-oil'!$A22,'Crude Oil'!$A$2:$AQ$28,COLUMN('Crude Oil'!C$2),FALSE)/VLOOKUP('BIFUbC-crude-oil'!$A22,'BIFUbC-crude-oil'!$A$1:$AQ$27,COLUMN('BIFUbC-crude-oil'!C$1),FALSE))</f>
        <v>1</v>
      </c>
      <c r="D22">
        <f>IF(VLOOKUP('BIFUbC-crude-oil'!$A22,'BIFUbC-crude-oil'!$A$1:$AQ$27,COLUMN('BIFUbC-crude-oil'!D$1),FALSE)=0,1,VLOOKUP('BIFUbC-crude-oil'!$A22,'Crude Oil'!$A$2:$AQ$28,COLUMN('Crude Oil'!D$2),FALSE)/VLOOKUP('BIFUbC-crude-oil'!$A22,'BIFUbC-crude-oil'!$A$1:$AQ$27,COLUMN('BIFUbC-crude-oil'!D$1),FALSE))</f>
        <v>1</v>
      </c>
      <c r="E22">
        <f>IF(VLOOKUP('BIFUbC-crude-oil'!$A22,'BIFUbC-crude-oil'!$A$1:$AQ$27,COLUMN('BIFUbC-crude-oil'!E$1),FALSE)=0,1,VLOOKUP('BIFUbC-crude-oil'!$A22,'Crude Oil'!$A$2:$AQ$28,COLUMN('Crude Oil'!E$2),FALSE)/VLOOKUP('BIFUbC-crude-oil'!$A22,'BIFUbC-crude-oil'!$A$1:$AQ$27,COLUMN('BIFUbC-crude-oil'!E$1),FALSE))</f>
        <v>1</v>
      </c>
      <c r="F22">
        <f>IF(VLOOKUP('BIFUbC-crude-oil'!$A22,'BIFUbC-crude-oil'!$A$1:$AQ$27,COLUMN('BIFUbC-crude-oil'!F$1),FALSE)=0,1,VLOOKUP('BIFUbC-crude-oil'!$A22,'Crude Oil'!$A$2:$AQ$28,COLUMN('Crude Oil'!F$2),FALSE)/VLOOKUP('BIFUbC-crude-oil'!$A22,'BIFUbC-crude-oil'!$A$1:$AQ$27,COLUMN('BIFUbC-crude-oil'!F$1),FALSE))</f>
        <v>1</v>
      </c>
      <c r="G22">
        <f>IF(VLOOKUP('BIFUbC-crude-oil'!$A22,'BIFUbC-crude-oil'!$A$1:$AQ$27,COLUMN('BIFUbC-crude-oil'!G$1),FALSE)=0,1,VLOOKUP('BIFUbC-crude-oil'!$A22,'Crude Oil'!$A$2:$AQ$28,COLUMN('Crude Oil'!G$2),FALSE)/VLOOKUP('BIFUbC-crude-oil'!$A22,'BIFUbC-crude-oil'!$A$1:$AQ$27,COLUMN('BIFUbC-crude-oil'!G$1),FALSE))</f>
        <v>1</v>
      </c>
      <c r="H22">
        <f>IF(VLOOKUP('BIFUbC-crude-oil'!$A22,'BIFUbC-crude-oil'!$A$1:$AQ$27,COLUMN('BIFUbC-crude-oil'!H$1),FALSE)=0,1,VLOOKUP('BIFUbC-crude-oil'!$A22,'Crude Oil'!$A$2:$AQ$28,COLUMN('Crude Oil'!H$2),FALSE)/VLOOKUP('BIFUbC-crude-oil'!$A22,'BIFUbC-crude-oil'!$A$1:$AQ$27,COLUMN('BIFUbC-crude-oil'!H$1),FALSE))</f>
        <v>1</v>
      </c>
      <c r="I22">
        <f>IF(VLOOKUP('BIFUbC-crude-oil'!$A22,'BIFUbC-crude-oil'!$A$1:$AQ$27,COLUMN('BIFUbC-crude-oil'!I$1),FALSE)=0,1,VLOOKUP('BIFUbC-crude-oil'!$A22,'Crude Oil'!$A$2:$AQ$28,COLUMN('Crude Oil'!I$2),FALSE)/VLOOKUP('BIFUbC-crude-oil'!$A22,'BIFUbC-crude-oil'!$A$1:$AQ$27,COLUMN('BIFUbC-crude-oil'!I$1),FALSE))</f>
        <v>1</v>
      </c>
      <c r="J22">
        <f>IF(VLOOKUP('BIFUbC-crude-oil'!$A22,'BIFUbC-crude-oil'!$A$1:$AQ$27,COLUMN('BIFUbC-crude-oil'!J$1),FALSE)=0,1,VLOOKUP('BIFUbC-crude-oil'!$A22,'Crude Oil'!$A$2:$AQ$28,COLUMN('Crude Oil'!J$2),FALSE)/VLOOKUP('BIFUbC-crude-oil'!$A22,'BIFUbC-crude-oil'!$A$1:$AQ$27,COLUMN('BIFUbC-crude-oil'!J$1),FALSE))</f>
        <v>1</v>
      </c>
      <c r="K22">
        <f>IF(VLOOKUP('BIFUbC-crude-oil'!$A22,'BIFUbC-crude-oil'!$A$1:$AQ$27,COLUMN('BIFUbC-crude-oil'!K$1),FALSE)=0,1,VLOOKUP('BIFUbC-crude-oil'!$A22,'Crude Oil'!$A$2:$AQ$28,COLUMN('Crude Oil'!K$2),FALSE)/VLOOKUP('BIFUbC-crude-oil'!$A22,'BIFUbC-crude-oil'!$A$1:$AQ$27,COLUMN('BIFUbC-crude-oil'!K$1),FALSE))</f>
        <v>1</v>
      </c>
      <c r="L22">
        <f>IF(VLOOKUP('BIFUbC-crude-oil'!$A22,'BIFUbC-crude-oil'!$A$1:$AQ$27,COLUMN('BIFUbC-crude-oil'!L$1),FALSE)=0,1,VLOOKUP('BIFUbC-crude-oil'!$A22,'Crude Oil'!$A$2:$AQ$28,COLUMN('Crude Oil'!L$2),FALSE)/VLOOKUP('BIFUbC-crude-oil'!$A22,'BIFUbC-crude-oil'!$A$1:$AQ$27,COLUMN('BIFUbC-crude-oil'!L$1),FALSE))</f>
        <v>1</v>
      </c>
      <c r="M22">
        <f>IF(VLOOKUP('BIFUbC-crude-oil'!$A22,'BIFUbC-crude-oil'!$A$1:$AQ$27,COLUMN('BIFUbC-crude-oil'!M$1),FALSE)=0,1,VLOOKUP('BIFUbC-crude-oil'!$A22,'Crude Oil'!$A$2:$AQ$28,COLUMN('Crude Oil'!M$2),FALSE)/VLOOKUP('BIFUbC-crude-oil'!$A22,'BIFUbC-crude-oil'!$A$1:$AQ$27,COLUMN('BIFUbC-crude-oil'!M$1),FALSE))</f>
        <v>1</v>
      </c>
      <c r="N22">
        <f>IF(VLOOKUP('BIFUbC-crude-oil'!$A22,'BIFUbC-crude-oil'!$A$1:$AQ$27,COLUMN('BIFUbC-crude-oil'!N$1),FALSE)=0,1,VLOOKUP('BIFUbC-crude-oil'!$A22,'Crude Oil'!$A$2:$AQ$28,COLUMN('Crude Oil'!N$2),FALSE)/VLOOKUP('BIFUbC-crude-oil'!$A22,'BIFUbC-crude-oil'!$A$1:$AQ$27,COLUMN('BIFUbC-crude-oil'!N$1),FALSE))</f>
        <v>1</v>
      </c>
      <c r="O22">
        <f>IF(VLOOKUP('BIFUbC-crude-oil'!$A22,'BIFUbC-crude-oil'!$A$1:$AQ$27,COLUMN('BIFUbC-crude-oil'!O$1),FALSE)=0,1,VLOOKUP('BIFUbC-crude-oil'!$A22,'Crude Oil'!$A$2:$AQ$28,COLUMN('Crude Oil'!O$2),FALSE)/VLOOKUP('BIFUbC-crude-oil'!$A22,'BIFUbC-crude-oil'!$A$1:$AQ$27,COLUMN('BIFUbC-crude-oil'!O$1),FALSE))</f>
        <v>1</v>
      </c>
      <c r="P22">
        <f>IF(VLOOKUP('BIFUbC-crude-oil'!$A22,'BIFUbC-crude-oil'!$A$1:$AQ$27,COLUMN('BIFUbC-crude-oil'!P$1),FALSE)=0,1,VLOOKUP('BIFUbC-crude-oil'!$A22,'Crude Oil'!$A$2:$AQ$28,COLUMN('Crude Oil'!P$2),FALSE)/VLOOKUP('BIFUbC-crude-oil'!$A22,'BIFUbC-crude-oil'!$A$1:$AQ$27,COLUMN('BIFUbC-crude-oil'!P$1),FALSE))</f>
        <v>1</v>
      </c>
      <c r="Q22">
        <f>IF(VLOOKUP('BIFUbC-crude-oil'!$A22,'BIFUbC-crude-oil'!$A$1:$AQ$27,COLUMN('BIFUbC-crude-oil'!Q$1),FALSE)=0,1,VLOOKUP('BIFUbC-crude-oil'!$A22,'Crude Oil'!$A$2:$AQ$28,COLUMN('Crude Oil'!Q$2),FALSE)/VLOOKUP('BIFUbC-crude-oil'!$A22,'BIFUbC-crude-oil'!$A$1:$AQ$27,COLUMN('BIFUbC-crude-oil'!Q$1),FALSE))</f>
        <v>1</v>
      </c>
      <c r="R22">
        <f>IF(VLOOKUP('BIFUbC-crude-oil'!$A22,'BIFUbC-crude-oil'!$A$1:$AQ$27,COLUMN('BIFUbC-crude-oil'!R$1),FALSE)=0,1,VLOOKUP('BIFUbC-crude-oil'!$A22,'Crude Oil'!$A$2:$AQ$28,COLUMN('Crude Oil'!R$2),FALSE)/VLOOKUP('BIFUbC-crude-oil'!$A22,'BIFUbC-crude-oil'!$A$1:$AQ$27,COLUMN('BIFUbC-crude-oil'!R$1),FALSE))</f>
        <v>1</v>
      </c>
      <c r="S22">
        <f>IF(VLOOKUP('BIFUbC-crude-oil'!$A22,'BIFUbC-crude-oil'!$A$1:$AQ$27,COLUMN('BIFUbC-crude-oil'!S$1),FALSE)=0,1,VLOOKUP('BIFUbC-crude-oil'!$A22,'Crude Oil'!$A$2:$AQ$28,COLUMN('Crude Oil'!S$2),FALSE)/VLOOKUP('BIFUbC-crude-oil'!$A22,'BIFUbC-crude-oil'!$A$1:$AQ$27,COLUMN('BIFUbC-crude-oil'!S$1),FALSE))</f>
        <v>1</v>
      </c>
      <c r="T22">
        <f>IF(VLOOKUP('BIFUbC-crude-oil'!$A22,'BIFUbC-crude-oil'!$A$1:$AQ$27,COLUMN('BIFUbC-crude-oil'!T$1),FALSE)=0,1,VLOOKUP('BIFUbC-crude-oil'!$A22,'Crude Oil'!$A$2:$AQ$28,COLUMN('Crude Oil'!T$2),FALSE)/VLOOKUP('BIFUbC-crude-oil'!$A22,'BIFUbC-crude-oil'!$A$1:$AQ$27,COLUMN('BIFUbC-crude-oil'!T$1),FALSE))</f>
        <v>1</v>
      </c>
      <c r="U22">
        <f>IF(VLOOKUP('BIFUbC-crude-oil'!$A22,'BIFUbC-crude-oil'!$A$1:$AQ$27,COLUMN('BIFUbC-crude-oil'!U$1),FALSE)=0,1,VLOOKUP('BIFUbC-crude-oil'!$A22,'Crude Oil'!$A$2:$AQ$28,COLUMN('Crude Oil'!U$2),FALSE)/VLOOKUP('BIFUbC-crude-oil'!$A22,'BIFUbC-crude-oil'!$A$1:$AQ$27,COLUMN('BIFUbC-crude-oil'!U$1),FALSE))</f>
        <v>1</v>
      </c>
      <c r="V22">
        <f>IF(VLOOKUP('BIFUbC-crude-oil'!$A22,'BIFUbC-crude-oil'!$A$1:$AQ$27,COLUMN('BIFUbC-crude-oil'!V$1),FALSE)=0,1,VLOOKUP('BIFUbC-crude-oil'!$A22,'Crude Oil'!$A$2:$AQ$28,COLUMN('Crude Oil'!V$2),FALSE)/VLOOKUP('BIFUbC-crude-oil'!$A22,'BIFUbC-crude-oil'!$A$1:$AQ$27,COLUMN('BIFUbC-crude-oil'!V$1),FALSE))</f>
        <v>1</v>
      </c>
      <c r="W22">
        <f>IF(VLOOKUP('BIFUbC-crude-oil'!$A22,'BIFUbC-crude-oil'!$A$1:$AQ$27,COLUMN('BIFUbC-crude-oil'!W$1),FALSE)=0,1,VLOOKUP('BIFUbC-crude-oil'!$A22,'Crude Oil'!$A$2:$AQ$28,COLUMN('Crude Oil'!W$2),FALSE)/VLOOKUP('BIFUbC-crude-oil'!$A22,'BIFUbC-crude-oil'!$A$1:$AQ$27,COLUMN('BIFUbC-crude-oil'!W$1),FALSE))</f>
        <v>1</v>
      </c>
      <c r="X22">
        <f>IF(VLOOKUP('BIFUbC-crude-oil'!$A22,'BIFUbC-crude-oil'!$A$1:$AQ$27,COLUMN('BIFUbC-crude-oil'!X$1),FALSE)=0,1,VLOOKUP('BIFUbC-crude-oil'!$A22,'Crude Oil'!$A$2:$AQ$28,COLUMN('Crude Oil'!X$2),FALSE)/VLOOKUP('BIFUbC-crude-oil'!$A22,'BIFUbC-crude-oil'!$A$1:$AQ$27,COLUMN('BIFUbC-crude-oil'!X$1),FALSE))</f>
        <v>1</v>
      </c>
      <c r="Y22">
        <f>IF(VLOOKUP('BIFUbC-crude-oil'!$A22,'BIFUbC-crude-oil'!$A$1:$AQ$27,COLUMN('BIFUbC-crude-oil'!Y$1),FALSE)=0,1,VLOOKUP('BIFUbC-crude-oil'!$A22,'Crude Oil'!$A$2:$AQ$28,COLUMN('Crude Oil'!Y$2),FALSE)/VLOOKUP('BIFUbC-crude-oil'!$A22,'BIFUbC-crude-oil'!$A$1:$AQ$27,COLUMN('BIFUbC-crude-oil'!Y$1),FALSE))</f>
        <v>1</v>
      </c>
      <c r="Z22">
        <f>IF(VLOOKUP('BIFUbC-crude-oil'!$A22,'BIFUbC-crude-oil'!$A$1:$AQ$27,COLUMN('BIFUbC-crude-oil'!Z$1),FALSE)=0,1,VLOOKUP('BIFUbC-crude-oil'!$A22,'Crude Oil'!$A$2:$AQ$28,COLUMN('Crude Oil'!Z$2),FALSE)/VLOOKUP('BIFUbC-crude-oil'!$A22,'BIFUbC-crude-oil'!$A$1:$AQ$27,COLUMN('BIFUbC-crude-oil'!Z$1),FALSE))</f>
        <v>1</v>
      </c>
      <c r="AA22">
        <f>IF(VLOOKUP('BIFUbC-crude-oil'!$A22,'BIFUbC-crude-oil'!$A$1:$AQ$27,COLUMN('BIFUbC-crude-oil'!AA$1),FALSE)=0,1,VLOOKUP('BIFUbC-crude-oil'!$A22,'Crude Oil'!$A$2:$AQ$28,COLUMN('Crude Oil'!AA$2),FALSE)/VLOOKUP('BIFUbC-crude-oil'!$A22,'BIFUbC-crude-oil'!$A$1:$AQ$27,COLUMN('BIFUbC-crude-oil'!AA$1),FALSE))</f>
        <v>1</v>
      </c>
      <c r="AB22">
        <f>IF(VLOOKUP('BIFUbC-crude-oil'!$A22,'BIFUbC-crude-oil'!$A$1:$AQ$27,COLUMN('BIFUbC-crude-oil'!AB$1),FALSE)=0,1,VLOOKUP('BIFUbC-crude-oil'!$A22,'Crude Oil'!$A$2:$AQ$28,COLUMN('Crude Oil'!AB$2),FALSE)/VLOOKUP('BIFUbC-crude-oil'!$A22,'BIFUbC-crude-oil'!$A$1:$AQ$27,COLUMN('BIFUbC-crude-oil'!AB$1),FALSE))</f>
        <v>1</v>
      </c>
      <c r="AC22">
        <f>IF(VLOOKUP('BIFUbC-crude-oil'!$A22,'BIFUbC-crude-oil'!$A$1:$AQ$27,COLUMN('BIFUbC-crude-oil'!AC$1),FALSE)=0,1,VLOOKUP('BIFUbC-crude-oil'!$A22,'Crude Oil'!$A$2:$AQ$28,COLUMN('Crude Oil'!AC$2),FALSE)/VLOOKUP('BIFUbC-crude-oil'!$A22,'BIFUbC-crude-oil'!$A$1:$AQ$27,COLUMN('BIFUbC-crude-oil'!AC$1),FALSE))</f>
        <v>1</v>
      </c>
      <c r="AD22">
        <f>IF(VLOOKUP('BIFUbC-crude-oil'!$A22,'BIFUbC-crude-oil'!$A$1:$AQ$27,COLUMN('BIFUbC-crude-oil'!AD$1),FALSE)=0,1,VLOOKUP('BIFUbC-crude-oil'!$A22,'Crude Oil'!$A$2:$AQ$28,COLUMN('Crude Oil'!AD$2),FALSE)/VLOOKUP('BIFUbC-crude-oil'!$A22,'BIFUbC-crude-oil'!$A$1:$AQ$27,COLUMN('BIFUbC-crude-oil'!AD$1),FALSE))</f>
        <v>1</v>
      </c>
      <c r="AE22">
        <f>IF(VLOOKUP('BIFUbC-crude-oil'!$A22,'BIFUbC-crude-oil'!$A$1:$AQ$27,COLUMN('BIFUbC-crude-oil'!AE$1),FALSE)=0,1,VLOOKUP('BIFUbC-crude-oil'!$A22,'Crude Oil'!$A$2:$AQ$28,COLUMN('Crude Oil'!AE$2),FALSE)/VLOOKUP('BIFUbC-crude-oil'!$A22,'BIFUbC-crude-oil'!$A$1:$AQ$27,COLUMN('BIFUbC-crude-oil'!AE$1),FALSE))</f>
        <v>1</v>
      </c>
      <c r="AF22">
        <f>IF(VLOOKUP('BIFUbC-crude-oil'!$A22,'BIFUbC-crude-oil'!$A$1:$AQ$27,COLUMN('BIFUbC-crude-oil'!AF$1),FALSE)=0,1,VLOOKUP('BIFUbC-crude-oil'!$A22,'Crude Oil'!$A$2:$AQ$28,COLUMN('Crude Oil'!AF$2),FALSE)/VLOOKUP('BIFUbC-crude-oil'!$A22,'BIFUbC-crude-oil'!$A$1:$AQ$27,COLUMN('BIFUbC-crude-oil'!AF$1),FALSE))</f>
        <v>1</v>
      </c>
      <c r="AG22">
        <f>IF(VLOOKUP('BIFUbC-crude-oil'!$A22,'BIFUbC-crude-oil'!$A$1:$AQ$27,COLUMN('BIFUbC-crude-oil'!AG$1),FALSE)=0,1,VLOOKUP('BIFUbC-crude-oil'!$A22,'Crude Oil'!$A$2:$AQ$28,COLUMN('Crude Oil'!AG$2),FALSE)/VLOOKUP('BIFUbC-crude-oil'!$A22,'BIFUbC-crude-oil'!$A$1:$AQ$27,COLUMN('BIFUbC-crude-oil'!AG$1),FALSE))</f>
        <v>1</v>
      </c>
      <c r="AH22">
        <f>IF(VLOOKUP('BIFUbC-crude-oil'!$A22,'BIFUbC-crude-oil'!$A$1:$AQ$27,COLUMN('BIFUbC-crude-oil'!AH$1),FALSE)=0,1,VLOOKUP('BIFUbC-crude-oil'!$A22,'Crude Oil'!$A$2:$AQ$28,COLUMN('Crude Oil'!AH$2),FALSE)/VLOOKUP('BIFUbC-crude-oil'!$A22,'BIFUbC-crude-oil'!$A$1:$AQ$27,COLUMN('BIFUbC-crude-oil'!AH$1),FALSE))</f>
        <v>1</v>
      </c>
      <c r="AI22">
        <f>IF(VLOOKUP('BIFUbC-crude-oil'!$A22,'BIFUbC-crude-oil'!$A$1:$AQ$27,COLUMN('BIFUbC-crude-oil'!AI$1),FALSE)=0,1,VLOOKUP('BIFUbC-crude-oil'!$A22,'Crude Oil'!$A$2:$AQ$28,COLUMN('Crude Oil'!AI$2),FALSE)/VLOOKUP('BIFUbC-crude-oil'!$A22,'BIFUbC-crude-oil'!$A$1:$AQ$27,COLUMN('BIFUbC-crude-oil'!AI$1),FALSE))</f>
        <v>1</v>
      </c>
      <c r="AJ22">
        <f>IF(VLOOKUP('BIFUbC-crude-oil'!$A22,'BIFUbC-crude-oil'!$A$1:$AQ$27,COLUMN('BIFUbC-crude-oil'!AJ$1),FALSE)=0,1,VLOOKUP('BIFUbC-crude-oil'!$A22,'Crude Oil'!$A$2:$AQ$28,COLUMN('Crude Oil'!AJ$2),FALSE)/VLOOKUP('BIFUbC-crude-oil'!$A22,'BIFUbC-crude-oil'!$A$1:$AQ$27,COLUMN('BIFUbC-crude-oil'!AJ$1),FALSE))</f>
        <v>1</v>
      </c>
      <c r="AK22">
        <f>IF(VLOOKUP('BIFUbC-crude-oil'!$A22,'BIFUbC-crude-oil'!$A$1:$AQ$27,COLUMN('BIFUbC-crude-oil'!AK$1),FALSE)=0,1,VLOOKUP('BIFUbC-crude-oil'!$A22,'Crude Oil'!$A$2:$AQ$28,COLUMN('Crude Oil'!AK$2),FALSE)/VLOOKUP('BIFUbC-crude-oil'!$A22,'BIFUbC-crude-oil'!$A$1:$AQ$27,COLUMN('BIFUbC-crude-oil'!AK$1),FALSE))</f>
        <v>1</v>
      </c>
      <c r="AL22">
        <f>IF(VLOOKUP('BIFUbC-crude-oil'!$A22,'BIFUbC-crude-oil'!$A$1:$AQ$27,COLUMN('BIFUbC-crude-oil'!AL$1),FALSE)=0,1,VLOOKUP('BIFUbC-crude-oil'!$A22,'Crude Oil'!$A$2:$AQ$28,COLUMN('Crude Oil'!AL$2),FALSE)/VLOOKUP('BIFUbC-crude-oil'!$A22,'BIFUbC-crude-oil'!$A$1:$AQ$27,COLUMN('BIFUbC-crude-oil'!AL$1),FALSE))</f>
        <v>1</v>
      </c>
      <c r="AM22">
        <f>IF(VLOOKUP('BIFUbC-crude-oil'!$A22,'BIFUbC-crude-oil'!$A$1:$AQ$27,COLUMN('BIFUbC-crude-oil'!AM$1),FALSE)=0,1,VLOOKUP('BIFUbC-crude-oil'!$A22,'Crude Oil'!$A$2:$AQ$28,COLUMN('Crude Oil'!AM$2),FALSE)/VLOOKUP('BIFUbC-crude-oil'!$A22,'BIFUbC-crude-oil'!$A$1:$AQ$27,COLUMN('BIFUbC-crude-oil'!AM$1),FALSE))</f>
        <v>1</v>
      </c>
      <c r="AN22">
        <f>IF(VLOOKUP('BIFUbC-crude-oil'!$A22,'BIFUbC-crude-oil'!$A$1:$AQ$27,COLUMN('BIFUbC-crude-oil'!AN$1),FALSE)=0,1,VLOOKUP('BIFUbC-crude-oil'!$A22,'Crude Oil'!$A$2:$AQ$28,COLUMN('Crude Oil'!AN$2),FALSE)/VLOOKUP('BIFUbC-crude-oil'!$A22,'BIFUbC-crude-oil'!$A$1:$AQ$27,COLUMN('BIFUbC-crude-oil'!AN$1),FALSE))</f>
        <v>1</v>
      </c>
      <c r="AO22">
        <f>IF(VLOOKUP('BIFUbC-crude-oil'!$A22,'BIFUbC-crude-oil'!$A$1:$AQ$27,COLUMN('BIFUbC-crude-oil'!AO$1),FALSE)=0,1,VLOOKUP('BIFUbC-crude-oil'!$A22,'Crude Oil'!$A$2:$AQ$28,COLUMN('Crude Oil'!AO$2),FALSE)/VLOOKUP('BIFUbC-crude-oil'!$A22,'BIFUbC-crude-oil'!$A$1:$AQ$27,COLUMN('BIFUbC-crude-oil'!AO$1),FALSE))</f>
        <v>1</v>
      </c>
      <c r="AP22">
        <f>IF(VLOOKUP('BIFUbC-crude-oil'!$A22,'BIFUbC-crude-oil'!$A$1:$AQ$27,COLUMN('BIFUbC-crude-oil'!AP$1),FALSE)=0,1,VLOOKUP('BIFUbC-crude-oil'!$A22,'Crude Oil'!$A$2:$AQ$28,COLUMN('Crude Oil'!AP$2),FALSE)/VLOOKUP('BIFUbC-crude-oil'!$A22,'BIFUbC-crude-oil'!$A$1:$AQ$27,COLUMN('BIFUbC-crude-oil'!AP$1),FALSE))</f>
        <v>1</v>
      </c>
      <c r="AQ22">
        <f>IF(VLOOKUP('BIFUbC-crude-oil'!$A22,'BIFUbC-crude-oil'!$A$1:$AQ$27,COLUMN('BIFUbC-crude-oil'!AQ$1),FALSE)=0,1,VLOOKUP('BIFUbC-crude-oil'!$A22,'Crude Oil'!$A$2:$AQ$28,COLUMN('Crude Oil'!AQ$2),FALSE)/VLOOKUP('BIFUbC-crude-oil'!$A22,'BIFUbC-crude-oil'!$A$1:$AQ$27,COLUMN('BIFUbC-crude-oil'!AQ$1),FALSE))</f>
        <v>1</v>
      </c>
    </row>
    <row r="23" spans="1:43">
      <c r="A23" s="37" t="s">
        <v>636</v>
      </c>
      <c r="B23">
        <f>IF(VLOOKUP('BIFUbC-crude-oil'!$A23,'BIFUbC-crude-oil'!$A$1:$AQ$27,COLUMN('BIFUbC-crude-oil'!B$1),FALSE)=0,1,VLOOKUP('BIFUbC-crude-oil'!$A23,'Crude Oil'!$A$2:$AQ$28,COLUMN('Crude Oil'!B$2),FALSE)/VLOOKUP('BIFUbC-crude-oil'!$A23,'BIFUbC-crude-oil'!$A$1:$AQ$27,COLUMN('BIFUbC-crude-oil'!B$1),FALSE))</f>
        <v>1</v>
      </c>
      <c r="C23">
        <f>IF(VLOOKUP('BIFUbC-crude-oil'!$A23,'BIFUbC-crude-oil'!$A$1:$AQ$27,COLUMN('BIFUbC-crude-oil'!C$1),FALSE)=0,1,VLOOKUP('BIFUbC-crude-oil'!$A23,'Crude Oil'!$A$2:$AQ$28,COLUMN('Crude Oil'!C$2),FALSE)/VLOOKUP('BIFUbC-crude-oil'!$A23,'BIFUbC-crude-oil'!$A$1:$AQ$27,COLUMN('BIFUbC-crude-oil'!C$1),FALSE))</f>
        <v>1</v>
      </c>
      <c r="D23">
        <f>IF(VLOOKUP('BIFUbC-crude-oil'!$A23,'BIFUbC-crude-oil'!$A$1:$AQ$27,COLUMN('BIFUbC-crude-oil'!D$1),FALSE)=0,1,VLOOKUP('BIFUbC-crude-oil'!$A23,'Crude Oil'!$A$2:$AQ$28,COLUMN('Crude Oil'!D$2),FALSE)/VLOOKUP('BIFUbC-crude-oil'!$A23,'BIFUbC-crude-oil'!$A$1:$AQ$27,COLUMN('BIFUbC-crude-oil'!D$1),FALSE))</f>
        <v>1</v>
      </c>
      <c r="E23">
        <f>IF(VLOOKUP('BIFUbC-crude-oil'!$A23,'BIFUbC-crude-oil'!$A$1:$AQ$27,COLUMN('BIFUbC-crude-oil'!E$1),FALSE)=0,1,VLOOKUP('BIFUbC-crude-oil'!$A23,'Crude Oil'!$A$2:$AQ$28,COLUMN('Crude Oil'!E$2),FALSE)/VLOOKUP('BIFUbC-crude-oil'!$A23,'BIFUbC-crude-oil'!$A$1:$AQ$27,COLUMN('BIFUbC-crude-oil'!E$1),FALSE))</f>
        <v>1</v>
      </c>
      <c r="F23">
        <f>IF(VLOOKUP('BIFUbC-crude-oil'!$A23,'BIFUbC-crude-oil'!$A$1:$AQ$27,COLUMN('BIFUbC-crude-oil'!F$1),FALSE)=0,1,VLOOKUP('BIFUbC-crude-oil'!$A23,'Crude Oil'!$A$2:$AQ$28,COLUMN('Crude Oil'!F$2),FALSE)/VLOOKUP('BIFUbC-crude-oil'!$A23,'BIFUbC-crude-oil'!$A$1:$AQ$27,COLUMN('BIFUbC-crude-oil'!F$1),FALSE))</f>
        <v>1</v>
      </c>
      <c r="G23">
        <f>IF(VLOOKUP('BIFUbC-crude-oil'!$A23,'BIFUbC-crude-oil'!$A$1:$AQ$27,COLUMN('BIFUbC-crude-oil'!G$1),FALSE)=0,1,VLOOKUP('BIFUbC-crude-oil'!$A23,'Crude Oil'!$A$2:$AQ$28,COLUMN('Crude Oil'!G$2),FALSE)/VLOOKUP('BIFUbC-crude-oil'!$A23,'BIFUbC-crude-oil'!$A$1:$AQ$27,COLUMN('BIFUbC-crude-oil'!G$1),FALSE))</f>
        <v>1</v>
      </c>
      <c r="H23">
        <f>IF(VLOOKUP('BIFUbC-crude-oil'!$A23,'BIFUbC-crude-oil'!$A$1:$AQ$27,COLUMN('BIFUbC-crude-oil'!H$1),FALSE)=0,1,VLOOKUP('BIFUbC-crude-oil'!$A23,'Crude Oil'!$A$2:$AQ$28,COLUMN('Crude Oil'!H$2),FALSE)/VLOOKUP('BIFUbC-crude-oil'!$A23,'BIFUbC-crude-oil'!$A$1:$AQ$27,COLUMN('BIFUbC-crude-oil'!H$1),FALSE))</f>
        <v>1</v>
      </c>
      <c r="I23">
        <f>IF(VLOOKUP('BIFUbC-crude-oil'!$A23,'BIFUbC-crude-oil'!$A$1:$AQ$27,COLUMN('BIFUbC-crude-oil'!I$1),FALSE)=0,1,VLOOKUP('BIFUbC-crude-oil'!$A23,'Crude Oil'!$A$2:$AQ$28,COLUMN('Crude Oil'!I$2),FALSE)/VLOOKUP('BIFUbC-crude-oil'!$A23,'BIFUbC-crude-oil'!$A$1:$AQ$27,COLUMN('BIFUbC-crude-oil'!I$1),FALSE))</f>
        <v>1</v>
      </c>
      <c r="J23">
        <f>IF(VLOOKUP('BIFUbC-crude-oil'!$A23,'BIFUbC-crude-oil'!$A$1:$AQ$27,COLUMN('BIFUbC-crude-oil'!J$1),FALSE)=0,1,VLOOKUP('BIFUbC-crude-oil'!$A23,'Crude Oil'!$A$2:$AQ$28,COLUMN('Crude Oil'!J$2),FALSE)/VLOOKUP('BIFUbC-crude-oil'!$A23,'BIFUbC-crude-oil'!$A$1:$AQ$27,COLUMN('BIFUbC-crude-oil'!J$1),FALSE))</f>
        <v>1</v>
      </c>
      <c r="K23">
        <f>IF(VLOOKUP('BIFUbC-crude-oil'!$A23,'BIFUbC-crude-oil'!$A$1:$AQ$27,COLUMN('BIFUbC-crude-oil'!K$1),FALSE)=0,1,VLOOKUP('BIFUbC-crude-oil'!$A23,'Crude Oil'!$A$2:$AQ$28,COLUMN('Crude Oil'!K$2),FALSE)/VLOOKUP('BIFUbC-crude-oil'!$A23,'BIFUbC-crude-oil'!$A$1:$AQ$27,COLUMN('BIFUbC-crude-oil'!K$1),FALSE))</f>
        <v>1</v>
      </c>
      <c r="L23">
        <f>IF(VLOOKUP('BIFUbC-crude-oil'!$A23,'BIFUbC-crude-oil'!$A$1:$AQ$27,COLUMN('BIFUbC-crude-oil'!L$1),FALSE)=0,1,VLOOKUP('BIFUbC-crude-oil'!$A23,'Crude Oil'!$A$2:$AQ$28,COLUMN('Crude Oil'!L$2),FALSE)/VLOOKUP('BIFUbC-crude-oil'!$A23,'BIFUbC-crude-oil'!$A$1:$AQ$27,COLUMN('BIFUbC-crude-oil'!L$1),FALSE))</f>
        <v>1</v>
      </c>
      <c r="M23">
        <f>IF(VLOOKUP('BIFUbC-crude-oil'!$A23,'BIFUbC-crude-oil'!$A$1:$AQ$27,COLUMN('BIFUbC-crude-oil'!M$1),FALSE)=0,1,VLOOKUP('BIFUbC-crude-oil'!$A23,'Crude Oil'!$A$2:$AQ$28,COLUMN('Crude Oil'!M$2),FALSE)/VLOOKUP('BIFUbC-crude-oil'!$A23,'BIFUbC-crude-oil'!$A$1:$AQ$27,COLUMN('BIFUbC-crude-oil'!M$1),FALSE))</f>
        <v>1</v>
      </c>
      <c r="N23">
        <f>IF(VLOOKUP('BIFUbC-crude-oil'!$A23,'BIFUbC-crude-oil'!$A$1:$AQ$27,COLUMN('BIFUbC-crude-oil'!N$1),FALSE)=0,1,VLOOKUP('BIFUbC-crude-oil'!$A23,'Crude Oil'!$A$2:$AQ$28,COLUMN('Crude Oil'!N$2),FALSE)/VLOOKUP('BIFUbC-crude-oil'!$A23,'BIFUbC-crude-oil'!$A$1:$AQ$27,COLUMN('BIFUbC-crude-oil'!N$1),FALSE))</f>
        <v>1</v>
      </c>
      <c r="O23">
        <f>IF(VLOOKUP('BIFUbC-crude-oil'!$A23,'BIFUbC-crude-oil'!$A$1:$AQ$27,COLUMN('BIFUbC-crude-oil'!O$1),FALSE)=0,1,VLOOKUP('BIFUbC-crude-oil'!$A23,'Crude Oil'!$A$2:$AQ$28,COLUMN('Crude Oil'!O$2),FALSE)/VLOOKUP('BIFUbC-crude-oil'!$A23,'BIFUbC-crude-oil'!$A$1:$AQ$27,COLUMN('BIFUbC-crude-oil'!O$1),FALSE))</f>
        <v>1</v>
      </c>
      <c r="P23">
        <f>IF(VLOOKUP('BIFUbC-crude-oil'!$A23,'BIFUbC-crude-oil'!$A$1:$AQ$27,COLUMN('BIFUbC-crude-oil'!P$1),FALSE)=0,1,VLOOKUP('BIFUbC-crude-oil'!$A23,'Crude Oil'!$A$2:$AQ$28,COLUMN('Crude Oil'!P$2),FALSE)/VLOOKUP('BIFUbC-crude-oil'!$A23,'BIFUbC-crude-oil'!$A$1:$AQ$27,COLUMN('BIFUbC-crude-oil'!P$1),FALSE))</f>
        <v>1</v>
      </c>
      <c r="Q23">
        <f>IF(VLOOKUP('BIFUbC-crude-oil'!$A23,'BIFUbC-crude-oil'!$A$1:$AQ$27,COLUMN('BIFUbC-crude-oil'!Q$1),FALSE)=0,1,VLOOKUP('BIFUbC-crude-oil'!$A23,'Crude Oil'!$A$2:$AQ$28,COLUMN('Crude Oil'!Q$2),FALSE)/VLOOKUP('BIFUbC-crude-oil'!$A23,'BIFUbC-crude-oil'!$A$1:$AQ$27,COLUMN('BIFUbC-crude-oil'!Q$1),FALSE))</f>
        <v>1</v>
      </c>
      <c r="R23">
        <f>IF(VLOOKUP('BIFUbC-crude-oil'!$A23,'BIFUbC-crude-oil'!$A$1:$AQ$27,COLUMN('BIFUbC-crude-oil'!R$1),FALSE)=0,1,VLOOKUP('BIFUbC-crude-oil'!$A23,'Crude Oil'!$A$2:$AQ$28,COLUMN('Crude Oil'!R$2),FALSE)/VLOOKUP('BIFUbC-crude-oil'!$A23,'BIFUbC-crude-oil'!$A$1:$AQ$27,COLUMN('BIFUbC-crude-oil'!R$1),FALSE))</f>
        <v>1</v>
      </c>
      <c r="S23">
        <f>IF(VLOOKUP('BIFUbC-crude-oil'!$A23,'BIFUbC-crude-oil'!$A$1:$AQ$27,COLUMN('BIFUbC-crude-oil'!S$1),FALSE)=0,1,VLOOKUP('BIFUbC-crude-oil'!$A23,'Crude Oil'!$A$2:$AQ$28,COLUMN('Crude Oil'!S$2),FALSE)/VLOOKUP('BIFUbC-crude-oil'!$A23,'BIFUbC-crude-oil'!$A$1:$AQ$27,COLUMN('BIFUbC-crude-oil'!S$1),FALSE))</f>
        <v>1</v>
      </c>
      <c r="T23">
        <f>IF(VLOOKUP('BIFUbC-crude-oil'!$A23,'BIFUbC-crude-oil'!$A$1:$AQ$27,COLUMN('BIFUbC-crude-oil'!T$1),FALSE)=0,1,VLOOKUP('BIFUbC-crude-oil'!$A23,'Crude Oil'!$A$2:$AQ$28,COLUMN('Crude Oil'!T$2),FALSE)/VLOOKUP('BIFUbC-crude-oil'!$A23,'BIFUbC-crude-oil'!$A$1:$AQ$27,COLUMN('BIFUbC-crude-oil'!T$1),FALSE))</f>
        <v>1</v>
      </c>
      <c r="U23">
        <f>IF(VLOOKUP('BIFUbC-crude-oil'!$A23,'BIFUbC-crude-oil'!$A$1:$AQ$27,COLUMN('BIFUbC-crude-oil'!U$1),FALSE)=0,1,VLOOKUP('BIFUbC-crude-oil'!$A23,'Crude Oil'!$A$2:$AQ$28,COLUMN('Crude Oil'!U$2),FALSE)/VLOOKUP('BIFUbC-crude-oil'!$A23,'BIFUbC-crude-oil'!$A$1:$AQ$27,COLUMN('BIFUbC-crude-oil'!U$1),FALSE))</f>
        <v>1</v>
      </c>
      <c r="V23">
        <f>IF(VLOOKUP('BIFUbC-crude-oil'!$A23,'BIFUbC-crude-oil'!$A$1:$AQ$27,COLUMN('BIFUbC-crude-oil'!V$1),FALSE)=0,1,VLOOKUP('BIFUbC-crude-oil'!$A23,'Crude Oil'!$A$2:$AQ$28,COLUMN('Crude Oil'!V$2),FALSE)/VLOOKUP('BIFUbC-crude-oil'!$A23,'BIFUbC-crude-oil'!$A$1:$AQ$27,COLUMN('BIFUbC-crude-oil'!V$1),FALSE))</f>
        <v>1</v>
      </c>
      <c r="W23">
        <f>IF(VLOOKUP('BIFUbC-crude-oil'!$A23,'BIFUbC-crude-oil'!$A$1:$AQ$27,COLUMN('BIFUbC-crude-oil'!W$1),FALSE)=0,1,VLOOKUP('BIFUbC-crude-oil'!$A23,'Crude Oil'!$A$2:$AQ$28,COLUMN('Crude Oil'!W$2),FALSE)/VLOOKUP('BIFUbC-crude-oil'!$A23,'BIFUbC-crude-oil'!$A$1:$AQ$27,COLUMN('BIFUbC-crude-oil'!W$1),FALSE))</f>
        <v>1</v>
      </c>
      <c r="X23">
        <f>IF(VLOOKUP('BIFUbC-crude-oil'!$A23,'BIFUbC-crude-oil'!$A$1:$AQ$27,COLUMN('BIFUbC-crude-oil'!X$1),FALSE)=0,1,VLOOKUP('BIFUbC-crude-oil'!$A23,'Crude Oil'!$A$2:$AQ$28,COLUMN('Crude Oil'!X$2),FALSE)/VLOOKUP('BIFUbC-crude-oil'!$A23,'BIFUbC-crude-oil'!$A$1:$AQ$27,COLUMN('BIFUbC-crude-oil'!X$1),FALSE))</f>
        <v>1</v>
      </c>
      <c r="Y23">
        <f>IF(VLOOKUP('BIFUbC-crude-oil'!$A23,'BIFUbC-crude-oil'!$A$1:$AQ$27,COLUMN('BIFUbC-crude-oil'!Y$1),FALSE)=0,1,VLOOKUP('BIFUbC-crude-oil'!$A23,'Crude Oil'!$A$2:$AQ$28,COLUMN('Crude Oil'!Y$2),FALSE)/VLOOKUP('BIFUbC-crude-oil'!$A23,'BIFUbC-crude-oil'!$A$1:$AQ$27,COLUMN('BIFUbC-crude-oil'!Y$1),FALSE))</f>
        <v>1</v>
      </c>
      <c r="Z23">
        <f>IF(VLOOKUP('BIFUbC-crude-oil'!$A23,'BIFUbC-crude-oil'!$A$1:$AQ$27,COLUMN('BIFUbC-crude-oil'!Z$1),FALSE)=0,1,VLOOKUP('BIFUbC-crude-oil'!$A23,'Crude Oil'!$A$2:$AQ$28,COLUMN('Crude Oil'!Z$2),FALSE)/VLOOKUP('BIFUbC-crude-oil'!$A23,'BIFUbC-crude-oil'!$A$1:$AQ$27,COLUMN('BIFUbC-crude-oil'!Z$1),FALSE))</f>
        <v>1</v>
      </c>
      <c r="AA23">
        <f>IF(VLOOKUP('BIFUbC-crude-oil'!$A23,'BIFUbC-crude-oil'!$A$1:$AQ$27,COLUMN('BIFUbC-crude-oil'!AA$1),FALSE)=0,1,VLOOKUP('BIFUbC-crude-oil'!$A23,'Crude Oil'!$A$2:$AQ$28,COLUMN('Crude Oil'!AA$2),FALSE)/VLOOKUP('BIFUbC-crude-oil'!$A23,'BIFUbC-crude-oil'!$A$1:$AQ$27,COLUMN('BIFUbC-crude-oil'!AA$1),FALSE))</f>
        <v>1</v>
      </c>
      <c r="AB23">
        <f>IF(VLOOKUP('BIFUbC-crude-oil'!$A23,'BIFUbC-crude-oil'!$A$1:$AQ$27,COLUMN('BIFUbC-crude-oil'!AB$1),FALSE)=0,1,VLOOKUP('BIFUbC-crude-oil'!$A23,'Crude Oil'!$A$2:$AQ$28,COLUMN('Crude Oil'!AB$2),FALSE)/VLOOKUP('BIFUbC-crude-oil'!$A23,'BIFUbC-crude-oil'!$A$1:$AQ$27,COLUMN('BIFUbC-crude-oil'!AB$1),FALSE))</f>
        <v>1</v>
      </c>
      <c r="AC23">
        <f>IF(VLOOKUP('BIFUbC-crude-oil'!$A23,'BIFUbC-crude-oil'!$A$1:$AQ$27,COLUMN('BIFUbC-crude-oil'!AC$1),FALSE)=0,1,VLOOKUP('BIFUbC-crude-oil'!$A23,'Crude Oil'!$A$2:$AQ$28,COLUMN('Crude Oil'!AC$2),FALSE)/VLOOKUP('BIFUbC-crude-oil'!$A23,'BIFUbC-crude-oil'!$A$1:$AQ$27,COLUMN('BIFUbC-crude-oil'!AC$1),FALSE))</f>
        <v>1</v>
      </c>
      <c r="AD23">
        <f>IF(VLOOKUP('BIFUbC-crude-oil'!$A23,'BIFUbC-crude-oil'!$A$1:$AQ$27,COLUMN('BIFUbC-crude-oil'!AD$1),FALSE)=0,1,VLOOKUP('BIFUbC-crude-oil'!$A23,'Crude Oil'!$A$2:$AQ$28,COLUMN('Crude Oil'!AD$2),FALSE)/VLOOKUP('BIFUbC-crude-oil'!$A23,'BIFUbC-crude-oil'!$A$1:$AQ$27,COLUMN('BIFUbC-crude-oil'!AD$1),FALSE))</f>
        <v>1</v>
      </c>
      <c r="AE23">
        <f>IF(VLOOKUP('BIFUbC-crude-oil'!$A23,'BIFUbC-crude-oil'!$A$1:$AQ$27,COLUMN('BIFUbC-crude-oil'!AE$1),FALSE)=0,1,VLOOKUP('BIFUbC-crude-oil'!$A23,'Crude Oil'!$A$2:$AQ$28,COLUMN('Crude Oil'!AE$2),FALSE)/VLOOKUP('BIFUbC-crude-oil'!$A23,'BIFUbC-crude-oil'!$A$1:$AQ$27,COLUMN('BIFUbC-crude-oil'!AE$1),FALSE))</f>
        <v>1</v>
      </c>
      <c r="AF23">
        <f>IF(VLOOKUP('BIFUbC-crude-oil'!$A23,'BIFUbC-crude-oil'!$A$1:$AQ$27,COLUMN('BIFUbC-crude-oil'!AF$1),FALSE)=0,1,VLOOKUP('BIFUbC-crude-oil'!$A23,'Crude Oil'!$A$2:$AQ$28,COLUMN('Crude Oil'!AF$2),FALSE)/VLOOKUP('BIFUbC-crude-oil'!$A23,'BIFUbC-crude-oil'!$A$1:$AQ$27,COLUMN('BIFUbC-crude-oil'!AF$1),FALSE))</f>
        <v>1</v>
      </c>
      <c r="AG23">
        <f>IF(VLOOKUP('BIFUbC-crude-oil'!$A23,'BIFUbC-crude-oil'!$A$1:$AQ$27,COLUMN('BIFUbC-crude-oil'!AG$1),FALSE)=0,1,VLOOKUP('BIFUbC-crude-oil'!$A23,'Crude Oil'!$A$2:$AQ$28,COLUMN('Crude Oil'!AG$2),FALSE)/VLOOKUP('BIFUbC-crude-oil'!$A23,'BIFUbC-crude-oil'!$A$1:$AQ$27,COLUMN('BIFUbC-crude-oil'!AG$1),FALSE))</f>
        <v>1</v>
      </c>
      <c r="AH23">
        <f>IF(VLOOKUP('BIFUbC-crude-oil'!$A23,'BIFUbC-crude-oil'!$A$1:$AQ$27,COLUMN('BIFUbC-crude-oil'!AH$1),FALSE)=0,1,VLOOKUP('BIFUbC-crude-oil'!$A23,'Crude Oil'!$A$2:$AQ$28,COLUMN('Crude Oil'!AH$2),FALSE)/VLOOKUP('BIFUbC-crude-oil'!$A23,'BIFUbC-crude-oil'!$A$1:$AQ$27,COLUMN('BIFUbC-crude-oil'!AH$1),FALSE))</f>
        <v>1</v>
      </c>
      <c r="AI23">
        <f>IF(VLOOKUP('BIFUbC-crude-oil'!$A23,'BIFUbC-crude-oil'!$A$1:$AQ$27,COLUMN('BIFUbC-crude-oil'!AI$1),FALSE)=0,1,VLOOKUP('BIFUbC-crude-oil'!$A23,'Crude Oil'!$A$2:$AQ$28,COLUMN('Crude Oil'!AI$2),FALSE)/VLOOKUP('BIFUbC-crude-oil'!$A23,'BIFUbC-crude-oil'!$A$1:$AQ$27,COLUMN('BIFUbC-crude-oil'!AI$1),FALSE))</f>
        <v>1</v>
      </c>
      <c r="AJ23">
        <f>IF(VLOOKUP('BIFUbC-crude-oil'!$A23,'BIFUbC-crude-oil'!$A$1:$AQ$27,COLUMN('BIFUbC-crude-oil'!AJ$1),FALSE)=0,1,VLOOKUP('BIFUbC-crude-oil'!$A23,'Crude Oil'!$A$2:$AQ$28,COLUMN('Crude Oil'!AJ$2),FALSE)/VLOOKUP('BIFUbC-crude-oil'!$A23,'BIFUbC-crude-oil'!$A$1:$AQ$27,COLUMN('BIFUbC-crude-oil'!AJ$1),FALSE))</f>
        <v>1</v>
      </c>
      <c r="AK23">
        <f>IF(VLOOKUP('BIFUbC-crude-oil'!$A23,'BIFUbC-crude-oil'!$A$1:$AQ$27,COLUMN('BIFUbC-crude-oil'!AK$1),FALSE)=0,1,VLOOKUP('BIFUbC-crude-oil'!$A23,'Crude Oil'!$A$2:$AQ$28,COLUMN('Crude Oil'!AK$2),FALSE)/VLOOKUP('BIFUbC-crude-oil'!$A23,'BIFUbC-crude-oil'!$A$1:$AQ$27,COLUMN('BIFUbC-crude-oil'!AK$1),FALSE))</f>
        <v>1</v>
      </c>
      <c r="AL23">
        <f>IF(VLOOKUP('BIFUbC-crude-oil'!$A23,'BIFUbC-crude-oil'!$A$1:$AQ$27,COLUMN('BIFUbC-crude-oil'!AL$1),FALSE)=0,1,VLOOKUP('BIFUbC-crude-oil'!$A23,'Crude Oil'!$A$2:$AQ$28,COLUMN('Crude Oil'!AL$2),FALSE)/VLOOKUP('BIFUbC-crude-oil'!$A23,'BIFUbC-crude-oil'!$A$1:$AQ$27,COLUMN('BIFUbC-crude-oil'!AL$1),FALSE))</f>
        <v>1</v>
      </c>
      <c r="AM23">
        <f>IF(VLOOKUP('BIFUbC-crude-oil'!$A23,'BIFUbC-crude-oil'!$A$1:$AQ$27,COLUMN('BIFUbC-crude-oil'!AM$1),FALSE)=0,1,VLOOKUP('BIFUbC-crude-oil'!$A23,'Crude Oil'!$A$2:$AQ$28,COLUMN('Crude Oil'!AM$2),FALSE)/VLOOKUP('BIFUbC-crude-oil'!$A23,'BIFUbC-crude-oil'!$A$1:$AQ$27,COLUMN('BIFUbC-crude-oil'!AM$1),FALSE))</f>
        <v>1</v>
      </c>
      <c r="AN23">
        <f>IF(VLOOKUP('BIFUbC-crude-oil'!$A23,'BIFUbC-crude-oil'!$A$1:$AQ$27,COLUMN('BIFUbC-crude-oil'!AN$1),FALSE)=0,1,VLOOKUP('BIFUbC-crude-oil'!$A23,'Crude Oil'!$A$2:$AQ$28,COLUMN('Crude Oil'!AN$2),FALSE)/VLOOKUP('BIFUbC-crude-oil'!$A23,'BIFUbC-crude-oil'!$A$1:$AQ$27,COLUMN('BIFUbC-crude-oil'!AN$1),FALSE))</f>
        <v>1</v>
      </c>
      <c r="AO23">
        <f>IF(VLOOKUP('BIFUbC-crude-oil'!$A23,'BIFUbC-crude-oil'!$A$1:$AQ$27,COLUMN('BIFUbC-crude-oil'!AO$1),FALSE)=0,1,VLOOKUP('BIFUbC-crude-oil'!$A23,'Crude Oil'!$A$2:$AQ$28,COLUMN('Crude Oil'!AO$2),FALSE)/VLOOKUP('BIFUbC-crude-oil'!$A23,'BIFUbC-crude-oil'!$A$1:$AQ$27,COLUMN('BIFUbC-crude-oil'!AO$1),FALSE))</f>
        <v>1</v>
      </c>
      <c r="AP23">
        <f>IF(VLOOKUP('BIFUbC-crude-oil'!$A23,'BIFUbC-crude-oil'!$A$1:$AQ$27,COLUMN('BIFUbC-crude-oil'!AP$1),FALSE)=0,1,VLOOKUP('BIFUbC-crude-oil'!$A23,'Crude Oil'!$A$2:$AQ$28,COLUMN('Crude Oil'!AP$2),FALSE)/VLOOKUP('BIFUbC-crude-oil'!$A23,'BIFUbC-crude-oil'!$A$1:$AQ$27,COLUMN('BIFUbC-crude-oil'!AP$1),FALSE))</f>
        <v>1</v>
      </c>
      <c r="AQ23">
        <f>IF(VLOOKUP('BIFUbC-crude-oil'!$A23,'BIFUbC-crude-oil'!$A$1:$AQ$27,COLUMN('BIFUbC-crude-oil'!AQ$1),FALSE)=0,1,VLOOKUP('BIFUbC-crude-oil'!$A23,'Crude Oil'!$A$2:$AQ$28,COLUMN('Crude Oil'!AQ$2),FALSE)/VLOOKUP('BIFUbC-crude-oil'!$A23,'BIFUbC-crude-oil'!$A$1:$AQ$27,COLUMN('BIFUbC-crude-oil'!AQ$1),FALSE))</f>
        <v>1</v>
      </c>
    </row>
    <row r="24" spans="1:43">
      <c r="A24" s="37" t="s">
        <v>637</v>
      </c>
      <c r="B24">
        <f>IF(VLOOKUP('BIFUbC-crude-oil'!$A24,'BIFUbC-crude-oil'!$A$1:$AQ$27,COLUMN('BIFUbC-crude-oil'!B$1),FALSE)=0,1,VLOOKUP('BIFUbC-crude-oil'!$A24,'Crude Oil'!$A$2:$AQ$28,COLUMN('Crude Oil'!B$2),FALSE)/VLOOKUP('BIFUbC-crude-oil'!$A24,'BIFUbC-crude-oil'!$A$1:$AQ$27,COLUMN('BIFUbC-crude-oil'!B$1),FALSE))</f>
        <v>1</v>
      </c>
      <c r="C24">
        <f>IF(VLOOKUP('BIFUbC-crude-oil'!$A24,'BIFUbC-crude-oil'!$A$1:$AQ$27,COLUMN('BIFUbC-crude-oil'!C$1),FALSE)=0,1,VLOOKUP('BIFUbC-crude-oil'!$A24,'Crude Oil'!$A$2:$AQ$28,COLUMN('Crude Oil'!C$2),FALSE)/VLOOKUP('BIFUbC-crude-oil'!$A24,'BIFUbC-crude-oil'!$A$1:$AQ$27,COLUMN('BIFUbC-crude-oil'!C$1),FALSE))</f>
        <v>1</v>
      </c>
      <c r="D24">
        <f>IF(VLOOKUP('BIFUbC-crude-oil'!$A24,'BIFUbC-crude-oil'!$A$1:$AQ$27,COLUMN('BIFUbC-crude-oil'!D$1),FALSE)=0,1,VLOOKUP('BIFUbC-crude-oil'!$A24,'Crude Oil'!$A$2:$AQ$28,COLUMN('Crude Oil'!D$2),FALSE)/VLOOKUP('BIFUbC-crude-oil'!$A24,'BIFUbC-crude-oil'!$A$1:$AQ$27,COLUMN('BIFUbC-crude-oil'!D$1),FALSE))</f>
        <v>1</v>
      </c>
      <c r="E24">
        <f>IF(VLOOKUP('BIFUbC-crude-oil'!$A24,'BIFUbC-crude-oil'!$A$1:$AQ$27,COLUMN('BIFUbC-crude-oil'!E$1),FALSE)=0,1,VLOOKUP('BIFUbC-crude-oil'!$A24,'Crude Oil'!$A$2:$AQ$28,COLUMN('Crude Oil'!E$2),FALSE)/VLOOKUP('BIFUbC-crude-oil'!$A24,'BIFUbC-crude-oil'!$A$1:$AQ$27,COLUMN('BIFUbC-crude-oil'!E$1),FALSE))</f>
        <v>1</v>
      </c>
      <c r="F24">
        <f>IF(VLOOKUP('BIFUbC-crude-oil'!$A24,'BIFUbC-crude-oil'!$A$1:$AQ$27,COLUMN('BIFUbC-crude-oil'!F$1),FALSE)=0,1,VLOOKUP('BIFUbC-crude-oil'!$A24,'Crude Oil'!$A$2:$AQ$28,COLUMN('Crude Oil'!F$2),FALSE)/VLOOKUP('BIFUbC-crude-oil'!$A24,'BIFUbC-crude-oil'!$A$1:$AQ$27,COLUMN('BIFUbC-crude-oil'!F$1),FALSE))</f>
        <v>1</v>
      </c>
      <c r="G24">
        <f>IF(VLOOKUP('BIFUbC-crude-oil'!$A24,'BIFUbC-crude-oil'!$A$1:$AQ$27,COLUMN('BIFUbC-crude-oil'!G$1),FALSE)=0,1,VLOOKUP('BIFUbC-crude-oil'!$A24,'Crude Oil'!$A$2:$AQ$28,COLUMN('Crude Oil'!G$2),FALSE)/VLOOKUP('BIFUbC-crude-oil'!$A24,'BIFUbC-crude-oil'!$A$1:$AQ$27,COLUMN('BIFUbC-crude-oil'!G$1),FALSE))</f>
        <v>1</v>
      </c>
      <c r="H24">
        <f>IF(VLOOKUP('BIFUbC-crude-oil'!$A24,'BIFUbC-crude-oil'!$A$1:$AQ$27,COLUMN('BIFUbC-crude-oil'!H$1),FALSE)=0,1,VLOOKUP('BIFUbC-crude-oil'!$A24,'Crude Oil'!$A$2:$AQ$28,COLUMN('Crude Oil'!H$2),FALSE)/VLOOKUP('BIFUbC-crude-oil'!$A24,'BIFUbC-crude-oil'!$A$1:$AQ$27,COLUMN('BIFUbC-crude-oil'!H$1),FALSE))</f>
        <v>1</v>
      </c>
      <c r="I24">
        <f>IF(VLOOKUP('BIFUbC-crude-oil'!$A24,'BIFUbC-crude-oil'!$A$1:$AQ$27,COLUMN('BIFUbC-crude-oil'!I$1),FALSE)=0,1,VLOOKUP('BIFUbC-crude-oil'!$A24,'Crude Oil'!$A$2:$AQ$28,COLUMN('Crude Oil'!I$2),FALSE)/VLOOKUP('BIFUbC-crude-oil'!$A24,'BIFUbC-crude-oil'!$A$1:$AQ$27,COLUMN('BIFUbC-crude-oil'!I$1),FALSE))</f>
        <v>1</v>
      </c>
      <c r="J24">
        <f>IF(VLOOKUP('BIFUbC-crude-oil'!$A24,'BIFUbC-crude-oil'!$A$1:$AQ$27,COLUMN('BIFUbC-crude-oil'!J$1),FALSE)=0,1,VLOOKUP('BIFUbC-crude-oil'!$A24,'Crude Oil'!$A$2:$AQ$28,COLUMN('Crude Oil'!J$2),FALSE)/VLOOKUP('BIFUbC-crude-oil'!$A24,'BIFUbC-crude-oil'!$A$1:$AQ$27,COLUMN('BIFUbC-crude-oil'!J$1),FALSE))</f>
        <v>1</v>
      </c>
      <c r="K24">
        <f>IF(VLOOKUP('BIFUbC-crude-oil'!$A24,'BIFUbC-crude-oil'!$A$1:$AQ$27,COLUMN('BIFUbC-crude-oil'!K$1),FALSE)=0,1,VLOOKUP('BIFUbC-crude-oil'!$A24,'Crude Oil'!$A$2:$AQ$28,COLUMN('Crude Oil'!K$2),FALSE)/VLOOKUP('BIFUbC-crude-oil'!$A24,'BIFUbC-crude-oil'!$A$1:$AQ$27,COLUMN('BIFUbC-crude-oil'!K$1),FALSE))</f>
        <v>1</v>
      </c>
      <c r="L24">
        <f>IF(VLOOKUP('BIFUbC-crude-oil'!$A24,'BIFUbC-crude-oil'!$A$1:$AQ$27,COLUMN('BIFUbC-crude-oil'!L$1),FALSE)=0,1,VLOOKUP('BIFUbC-crude-oil'!$A24,'Crude Oil'!$A$2:$AQ$28,COLUMN('Crude Oil'!L$2),FALSE)/VLOOKUP('BIFUbC-crude-oil'!$A24,'BIFUbC-crude-oil'!$A$1:$AQ$27,COLUMN('BIFUbC-crude-oil'!L$1),FALSE))</f>
        <v>1</v>
      </c>
      <c r="M24">
        <f>IF(VLOOKUP('BIFUbC-crude-oil'!$A24,'BIFUbC-crude-oil'!$A$1:$AQ$27,COLUMN('BIFUbC-crude-oil'!M$1),FALSE)=0,1,VLOOKUP('BIFUbC-crude-oil'!$A24,'Crude Oil'!$A$2:$AQ$28,COLUMN('Crude Oil'!M$2),FALSE)/VLOOKUP('BIFUbC-crude-oil'!$A24,'BIFUbC-crude-oil'!$A$1:$AQ$27,COLUMN('BIFUbC-crude-oil'!M$1),FALSE))</f>
        <v>1</v>
      </c>
      <c r="N24">
        <f>IF(VLOOKUP('BIFUbC-crude-oil'!$A24,'BIFUbC-crude-oil'!$A$1:$AQ$27,COLUMN('BIFUbC-crude-oil'!N$1),FALSE)=0,1,VLOOKUP('BIFUbC-crude-oil'!$A24,'Crude Oil'!$A$2:$AQ$28,COLUMN('Crude Oil'!N$2),FALSE)/VLOOKUP('BIFUbC-crude-oil'!$A24,'BIFUbC-crude-oil'!$A$1:$AQ$27,COLUMN('BIFUbC-crude-oil'!N$1),FALSE))</f>
        <v>1</v>
      </c>
      <c r="O24">
        <f>IF(VLOOKUP('BIFUbC-crude-oil'!$A24,'BIFUbC-crude-oil'!$A$1:$AQ$27,COLUMN('BIFUbC-crude-oil'!O$1),FALSE)=0,1,VLOOKUP('BIFUbC-crude-oil'!$A24,'Crude Oil'!$A$2:$AQ$28,COLUMN('Crude Oil'!O$2),FALSE)/VLOOKUP('BIFUbC-crude-oil'!$A24,'BIFUbC-crude-oil'!$A$1:$AQ$27,COLUMN('BIFUbC-crude-oil'!O$1),FALSE))</f>
        <v>1</v>
      </c>
      <c r="P24">
        <f>IF(VLOOKUP('BIFUbC-crude-oil'!$A24,'BIFUbC-crude-oil'!$A$1:$AQ$27,COLUMN('BIFUbC-crude-oil'!P$1),FALSE)=0,1,VLOOKUP('BIFUbC-crude-oil'!$A24,'Crude Oil'!$A$2:$AQ$28,COLUMN('Crude Oil'!P$2),FALSE)/VLOOKUP('BIFUbC-crude-oil'!$A24,'BIFUbC-crude-oil'!$A$1:$AQ$27,COLUMN('BIFUbC-crude-oil'!P$1),FALSE))</f>
        <v>1</v>
      </c>
      <c r="Q24">
        <f>IF(VLOOKUP('BIFUbC-crude-oil'!$A24,'BIFUbC-crude-oil'!$A$1:$AQ$27,COLUMN('BIFUbC-crude-oil'!Q$1),FALSE)=0,1,VLOOKUP('BIFUbC-crude-oil'!$A24,'Crude Oil'!$A$2:$AQ$28,COLUMN('Crude Oil'!Q$2),FALSE)/VLOOKUP('BIFUbC-crude-oil'!$A24,'BIFUbC-crude-oil'!$A$1:$AQ$27,COLUMN('BIFUbC-crude-oil'!Q$1),FALSE))</f>
        <v>1</v>
      </c>
      <c r="R24">
        <f>IF(VLOOKUP('BIFUbC-crude-oil'!$A24,'BIFUbC-crude-oil'!$A$1:$AQ$27,COLUMN('BIFUbC-crude-oil'!R$1),FALSE)=0,1,VLOOKUP('BIFUbC-crude-oil'!$A24,'Crude Oil'!$A$2:$AQ$28,COLUMN('Crude Oil'!R$2),FALSE)/VLOOKUP('BIFUbC-crude-oil'!$A24,'BIFUbC-crude-oil'!$A$1:$AQ$27,COLUMN('BIFUbC-crude-oil'!R$1),FALSE))</f>
        <v>1</v>
      </c>
      <c r="S24">
        <f>IF(VLOOKUP('BIFUbC-crude-oil'!$A24,'BIFUbC-crude-oil'!$A$1:$AQ$27,COLUMN('BIFUbC-crude-oil'!S$1),FALSE)=0,1,VLOOKUP('BIFUbC-crude-oil'!$A24,'Crude Oil'!$A$2:$AQ$28,COLUMN('Crude Oil'!S$2),FALSE)/VLOOKUP('BIFUbC-crude-oil'!$A24,'BIFUbC-crude-oil'!$A$1:$AQ$27,COLUMN('BIFUbC-crude-oil'!S$1),FALSE))</f>
        <v>1</v>
      </c>
      <c r="T24">
        <f>IF(VLOOKUP('BIFUbC-crude-oil'!$A24,'BIFUbC-crude-oil'!$A$1:$AQ$27,COLUMN('BIFUbC-crude-oil'!T$1),FALSE)=0,1,VLOOKUP('BIFUbC-crude-oil'!$A24,'Crude Oil'!$A$2:$AQ$28,COLUMN('Crude Oil'!T$2),FALSE)/VLOOKUP('BIFUbC-crude-oil'!$A24,'BIFUbC-crude-oil'!$A$1:$AQ$27,COLUMN('BIFUbC-crude-oil'!T$1),FALSE))</f>
        <v>1</v>
      </c>
      <c r="U24">
        <f>IF(VLOOKUP('BIFUbC-crude-oil'!$A24,'BIFUbC-crude-oil'!$A$1:$AQ$27,COLUMN('BIFUbC-crude-oil'!U$1),FALSE)=0,1,VLOOKUP('BIFUbC-crude-oil'!$A24,'Crude Oil'!$A$2:$AQ$28,COLUMN('Crude Oil'!U$2),FALSE)/VLOOKUP('BIFUbC-crude-oil'!$A24,'BIFUbC-crude-oil'!$A$1:$AQ$27,COLUMN('BIFUbC-crude-oil'!U$1),FALSE))</f>
        <v>1</v>
      </c>
      <c r="V24">
        <f>IF(VLOOKUP('BIFUbC-crude-oil'!$A24,'BIFUbC-crude-oil'!$A$1:$AQ$27,COLUMN('BIFUbC-crude-oil'!V$1),FALSE)=0,1,VLOOKUP('BIFUbC-crude-oil'!$A24,'Crude Oil'!$A$2:$AQ$28,COLUMN('Crude Oil'!V$2),FALSE)/VLOOKUP('BIFUbC-crude-oil'!$A24,'BIFUbC-crude-oil'!$A$1:$AQ$27,COLUMN('BIFUbC-crude-oil'!V$1),FALSE))</f>
        <v>1</v>
      </c>
      <c r="W24">
        <f>IF(VLOOKUP('BIFUbC-crude-oil'!$A24,'BIFUbC-crude-oil'!$A$1:$AQ$27,COLUMN('BIFUbC-crude-oil'!W$1),FALSE)=0,1,VLOOKUP('BIFUbC-crude-oil'!$A24,'Crude Oil'!$A$2:$AQ$28,COLUMN('Crude Oil'!W$2),FALSE)/VLOOKUP('BIFUbC-crude-oil'!$A24,'BIFUbC-crude-oil'!$A$1:$AQ$27,COLUMN('BIFUbC-crude-oil'!W$1),FALSE))</f>
        <v>1</v>
      </c>
      <c r="X24">
        <f>IF(VLOOKUP('BIFUbC-crude-oil'!$A24,'BIFUbC-crude-oil'!$A$1:$AQ$27,COLUMN('BIFUbC-crude-oil'!X$1),FALSE)=0,1,VLOOKUP('BIFUbC-crude-oil'!$A24,'Crude Oil'!$A$2:$AQ$28,COLUMN('Crude Oil'!X$2),FALSE)/VLOOKUP('BIFUbC-crude-oil'!$A24,'BIFUbC-crude-oil'!$A$1:$AQ$27,COLUMN('BIFUbC-crude-oil'!X$1),FALSE))</f>
        <v>1</v>
      </c>
      <c r="Y24">
        <f>IF(VLOOKUP('BIFUbC-crude-oil'!$A24,'BIFUbC-crude-oil'!$A$1:$AQ$27,COLUMN('BIFUbC-crude-oil'!Y$1),FALSE)=0,1,VLOOKUP('BIFUbC-crude-oil'!$A24,'Crude Oil'!$A$2:$AQ$28,COLUMN('Crude Oil'!Y$2),FALSE)/VLOOKUP('BIFUbC-crude-oil'!$A24,'BIFUbC-crude-oil'!$A$1:$AQ$27,COLUMN('BIFUbC-crude-oil'!Y$1),FALSE))</f>
        <v>1</v>
      </c>
      <c r="Z24">
        <f>IF(VLOOKUP('BIFUbC-crude-oil'!$A24,'BIFUbC-crude-oil'!$A$1:$AQ$27,COLUMN('BIFUbC-crude-oil'!Z$1),FALSE)=0,1,VLOOKUP('BIFUbC-crude-oil'!$A24,'Crude Oil'!$A$2:$AQ$28,COLUMN('Crude Oil'!Z$2),FALSE)/VLOOKUP('BIFUbC-crude-oil'!$A24,'BIFUbC-crude-oil'!$A$1:$AQ$27,COLUMN('BIFUbC-crude-oil'!Z$1),FALSE))</f>
        <v>1</v>
      </c>
      <c r="AA24">
        <f>IF(VLOOKUP('BIFUbC-crude-oil'!$A24,'BIFUbC-crude-oil'!$A$1:$AQ$27,COLUMN('BIFUbC-crude-oil'!AA$1),FALSE)=0,1,VLOOKUP('BIFUbC-crude-oil'!$A24,'Crude Oil'!$A$2:$AQ$28,COLUMN('Crude Oil'!AA$2),FALSE)/VLOOKUP('BIFUbC-crude-oil'!$A24,'BIFUbC-crude-oil'!$A$1:$AQ$27,COLUMN('BIFUbC-crude-oil'!AA$1),FALSE))</f>
        <v>1</v>
      </c>
      <c r="AB24">
        <f>IF(VLOOKUP('BIFUbC-crude-oil'!$A24,'BIFUbC-crude-oil'!$A$1:$AQ$27,COLUMN('BIFUbC-crude-oil'!AB$1),FALSE)=0,1,VLOOKUP('BIFUbC-crude-oil'!$A24,'Crude Oil'!$A$2:$AQ$28,COLUMN('Crude Oil'!AB$2),FALSE)/VLOOKUP('BIFUbC-crude-oil'!$A24,'BIFUbC-crude-oil'!$A$1:$AQ$27,COLUMN('BIFUbC-crude-oil'!AB$1),FALSE))</f>
        <v>1</v>
      </c>
      <c r="AC24">
        <f>IF(VLOOKUP('BIFUbC-crude-oil'!$A24,'BIFUbC-crude-oil'!$A$1:$AQ$27,COLUMN('BIFUbC-crude-oil'!AC$1),FALSE)=0,1,VLOOKUP('BIFUbC-crude-oil'!$A24,'Crude Oil'!$A$2:$AQ$28,COLUMN('Crude Oil'!AC$2),FALSE)/VLOOKUP('BIFUbC-crude-oil'!$A24,'BIFUbC-crude-oil'!$A$1:$AQ$27,COLUMN('BIFUbC-crude-oil'!AC$1),FALSE))</f>
        <v>1</v>
      </c>
      <c r="AD24">
        <f>IF(VLOOKUP('BIFUbC-crude-oil'!$A24,'BIFUbC-crude-oil'!$A$1:$AQ$27,COLUMN('BIFUbC-crude-oil'!AD$1),FALSE)=0,1,VLOOKUP('BIFUbC-crude-oil'!$A24,'Crude Oil'!$A$2:$AQ$28,COLUMN('Crude Oil'!AD$2),FALSE)/VLOOKUP('BIFUbC-crude-oil'!$A24,'BIFUbC-crude-oil'!$A$1:$AQ$27,COLUMN('BIFUbC-crude-oil'!AD$1),FALSE))</f>
        <v>1</v>
      </c>
      <c r="AE24">
        <f>IF(VLOOKUP('BIFUbC-crude-oil'!$A24,'BIFUbC-crude-oil'!$A$1:$AQ$27,COLUMN('BIFUbC-crude-oil'!AE$1),FALSE)=0,1,VLOOKUP('BIFUbC-crude-oil'!$A24,'Crude Oil'!$A$2:$AQ$28,COLUMN('Crude Oil'!AE$2),FALSE)/VLOOKUP('BIFUbC-crude-oil'!$A24,'BIFUbC-crude-oil'!$A$1:$AQ$27,COLUMN('BIFUbC-crude-oil'!AE$1),FALSE))</f>
        <v>1</v>
      </c>
      <c r="AF24">
        <f>IF(VLOOKUP('BIFUbC-crude-oil'!$A24,'BIFUbC-crude-oil'!$A$1:$AQ$27,COLUMN('BIFUbC-crude-oil'!AF$1),FALSE)=0,1,VLOOKUP('BIFUbC-crude-oil'!$A24,'Crude Oil'!$A$2:$AQ$28,COLUMN('Crude Oil'!AF$2),FALSE)/VLOOKUP('BIFUbC-crude-oil'!$A24,'BIFUbC-crude-oil'!$A$1:$AQ$27,COLUMN('BIFUbC-crude-oil'!AF$1),FALSE))</f>
        <v>1</v>
      </c>
      <c r="AG24">
        <f>IF(VLOOKUP('BIFUbC-crude-oil'!$A24,'BIFUbC-crude-oil'!$A$1:$AQ$27,COLUMN('BIFUbC-crude-oil'!AG$1),FALSE)=0,1,VLOOKUP('BIFUbC-crude-oil'!$A24,'Crude Oil'!$A$2:$AQ$28,COLUMN('Crude Oil'!AG$2),FALSE)/VLOOKUP('BIFUbC-crude-oil'!$A24,'BIFUbC-crude-oil'!$A$1:$AQ$27,COLUMN('BIFUbC-crude-oil'!AG$1),FALSE))</f>
        <v>1</v>
      </c>
      <c r="AH24">
        <f>IF(VLOOKUP('BIFUbC-crude-oil'!$A24,'BIFUbC-crude-oil'!$A$1:$AQ$27,COLUMN('BIFUbC-crude-oil'!AH$1),FALSE)=0,1,VLOOKUP('BIFUbC-crude-oil'!$A24,'Crude Oil'!$A$2:$AQ$28,COLUMN('Crude Oil'!AH$2),FALSE)/VLOOKUP('BIFUbC-crude-oil'!$A24,'BIFUbC-crude-oil'!$A$1:$AQ$27,COLUMN('BIFUbC-crude-oil'!AH$1),FALSE))</f>
        <v>1</v>
      </c>
      <c r="AI24">
        <f>IF(VLOOKUP('BIFUbC-crude-oil'!$A24,'BIFUbC-crude-oil'!$A$1:$AQ$27,COLUMN('BIFUbC-crude-oil'!AI$1),FALSE)=0,1,VLOOKUP('BIFUbC-crude-oil'!$A24,'Crude Oil'!$A$2:$AQ$28,COLUMN('Crude Oil'!AI$2),FALSE)/VLOOKUP('BIFUbC-crude-oil'!$A24,'BIFUbC-crude-oil'!$A$1:$AQ$27,COLUMN('BIFUbC-crude-oil'!AI$1),FALSE))</f>
        <v>1</v>
      </c>
      <c r="AJ24">
        <f>IF(VLOOKUP('BIFUbC-crude-oil'!$A24,'BIFUbC-crude-oil'!$A$1:$AQ$27,COLUMN('BIFUbC-crude-oil'!AJ$1),FALSE)=0,1,VLOOKUP('BIFUbC-crude-oil'!$A24,'Crude Oil'!$A$2:$AQ$28,COLUMN('Crude Oil'!AJ$2),FALSE)/VLOOKUP('BIFUbC-crude-oil'!$A24,'BIFUbC-crude-oil'!$A$1:$AQ$27,COLUMN('BIFUbC-crude-oil'!AJ$1),FALSE))</f>
        <v>1</v>
      </c>
      <c r="AK24">
        <f>IF(VLOOKUP('BIFUbC-crude-oil'!$A24,'BIFUbC-crude-oil'!$A$1:$AQ$27,COLUMN('BIFUbC-crude-oil'!AK$1),FALSE)=0,1,VLOOKUP('BIFUbC-crude-oil'!$A24,'Crude Oil'!$A$2:$AQ$28,COLUMN('Crude Oil'!AK$2),FALSE)/VLOOKUP('BIFUbC-crude-oil'!$A24,'BIFUbC-crude-oil'!$A$1:$AQ$27,COLUMN('BIFUbC-crude-oil'!AK$1),FALSE))</f>
        <v>1</v>
      </c>
      <c r="AL24">
        <f>IF(VLOOKUP('BIFUbC-crude-oil'!$A24,'BIFUbC-crude-oil'!$A$1:$AQ$27,COLUMN('BIFUbC-crude-oil'!AL$1),FALSE)=0,1,VLOOKUP('BIFUbC-crude-oil'!$A24,'Crude Oil'!$A$2:$AQ$28,COLUMN('Crude Oil'!AL$2),FALSE)/VLOOKUP('BIFUbC-crude-oil'!$A24,'BIFUbC-crude-oil'!$A$1:$AQ$27,COLUMN('BIFUbC-crude-oil'!AL$1),FALSE))</f>
        <v>1</v>
      </c>
      <c r="AM24">
        <f>IF(VLOOKUP('BIFUbC-crude-oil'!$A24,'BIFUbC-crude-oil'!$A$1:$AQ$27,COLUMN('BIFUbC-crude-oil'!AM$1),FALSE)=0,1,VLOOKUP('BIFUbC-crude-oil'!$A24,'Crude Oil'!$A$2:$AQ$28,COLUMN('Crude Oil'!AM$2),FALSE)/VLOOKUP('BIFUbC-crude-oil'!$A24,'BIFUbC-crude-oil'!$A$1:$AQ$27,COLUMN('BIFUbC-crude-oil'!AM$1),FALSE))</f>
        <v>1</v>
      </c>
      <c r="AN24">
        <f>IF(VLOOKUP('BIFUbC-crude-oil'!$A24,'BIFUbC-crude-oil'!$A$1:$AQ$27,COLUMN('BIFUbC-crude-oil'!AN$1),FALSE)=0,1,VLOOKUP('BIFUbC-crude-oil'!$A24,'Crude Oil'!$A$2:$AQ$28,COLUMN('Crude Oil'!AN$2),FALSE)/VLOOKUP('BIFUbC-crude-oil'!$A24,'BIFUbC-crude-oil'!$A$1:$AQ$27,COLUMN('BIFUbC-crude-oil'!AN$1),FALSE))</f>
        <v>1</v>
      </c>
      <c r="AO24">
        <f>IF(VLOOKUP('BIFUbC-crude-oil'!$A24,'BIFUbC-crude-oil'!$A$1:$AQ$27,COLUMN('BIFUbC-crude-oil'!AO$1),FALSE)=0,1,VLOOKUP('BIFUbC-crude-oil'!$A24,'Crude Oil'!$A$2:$AQ$28,COLUMN('Crude Oil'!AO$2),FALSE)/VLOOKUP('BIFUbC-crude-oil'!$A24,'BIFUbC-crude-oil'!$A$1:$AQ$27,COLUMN('BIFUbC-crude-oil'!AO$1),FALSE))</f>
        <v>1</v>
      </c>
      <c r="AP24">
        <f>IF(VLOOKUP('BIFUbC-crude-oil'!$A24,'BIFUbC-crude-oil'!$A$1:$AQ$27,COLUMN('BIFUbC-crude-oil'!AP$1),FALSE)=0,1,VLOOKUP('BIFUbC-crude-oil'!$A24,'Crude Oil'!$A$2:$AQ$28,COLUMN('Crude Oil'!AP$2),FALSE)/VLOOKUP('BIFUbC-crude-oil'!$A24,'BIFUbC-crude-oil'!$A$1:$AQ$27,COLUMN('BIFUbC-crude-oil'!AP$1),FALSE))</f>
        <v>1</v>
      </c>
      <c r="AQ24">
        <f>IF(VLOOKUP('BIFUbC-crude-oil'!$A24,'BIFUbC-crude-oil'!$A$1:$AQ$27,COLUMN('BIFUbC-crude-oil'!AQ$1),FALSE)=0,1,VLOOKUP('BIFUbC-crude-oil'!$A24,'Crude Oil'!$A$2:$AQ$28,COLUMN('Crude Oil'!AQ$2),FALSE)/VLOOKUP('BIFUbC-crude-oil'!$A24,'BIFUbC-crude-oil'!$A$1:$AQ$27,COLUMN('BIFUbC-crude-oil'!AQ$1),FALSE))</f>
        <v>1</v>
      </c>
    </row>
    <row r="25" spans="1:43">
      <c r="A25" s="37" t="s">
        <v>638</v>
      </c>
      <c r="B25">
        <f>IF(VLOOKUP('BIFUbC-crude-oil'!$A25,'BIFUbC-crude-oil'!$A$1:$AQ$27,COLUMN('BIFUbC-crude-oil'!B$1),FALSE)=0,1,VLOOKUP('BIFUbC-crude-oil'!$A25,'Crude Oil'!$A$2:$AQ$28,COLUMN('Crude Oil'!B$2),FALSE)/VLOOKUP('BIFUbC-crude-oil'!$A25,'BIFUbC-crude-oil'!$A$1:$AQ$27,COLUMN('BIFUbC-crude-oil'!B$1),FALSE))</f>
        <v>1</v>
      </c>
      <c r="C25">
        <f>IF(VLOOKUP('BIFUbC-crude-oil'!$A25,'BIFUbC-crude-oil'!$A$1:$AQ$27,COLUMN('BIFUbC-crude-oil'!C$1),FALSE)=0,1,VLOOKUP('BIFUbC-crude-oil'!$A25,'Crude Oil'!$A$2:$AQ$28,COLUMN('Crude Oil'!C$2),FALSE)/VLOOKUP('BIFUbC-crude-oil'!$A25,'BIFUbC-crude-oil'!$A$1:$AQ$27,COLUMN('BIFUbC-crude-oil'!C$1),FALSE))</f>
        <v>1</v>
      </c>
      <c r="D25">
        <f>IF(VLOOKUP('BIFUbC-crude-oil'!$A25,'BIFUbC-crude-oil'!$A$1:$AQ$27,COLUMN('BIFUbC-crude-oil'!D$1),FALSE)=0,1,VLOOKUP('BIFUbC-crude-oil'!$A25,'Crude Oil'!$A$2:$AQ$28,COLUMN('Crude Oil'!D$2),FALSE)/VLOOKUP('BIFUbC-crude-oil'!$A25,'BIFUbC-crude-oil'!$A$1:$AQ$27,COLUMN('BIFUbC-crude-oil'!D$1),FALSE))</f>
        <v>1</v>
      </c>
      <c r="E25">
        <f>IF(VLOOKUP('BIFUbC-crude-oil'!$A25,'BIFUbC-crude-oil'!$A$1:$AQ$27,COLUMN('BIFUbC-crude-oil'!E$1),FALSE)=0,1,VLOOKUP('BIFUbC-crude-oil'!$A25,'Crude Oil'!$A$2:$AQ$28,COLUMN('Crude Oil'!E$2),FALSE)/VLOOKUP('BIFUbC-crude-oil'!$A25,'BIFUbC-crude-oil'!$A$1:$AQ$27,COLUMN('BIFUbC-crude-oil'!E$1),FALSE))</f>
        <v>1</v>
      </c>
      <c r="F25">
        <f>IF(VLOOKUP('BIFUbC-crude-oil'!$A25,'BIFUbC-crude-oil'!$A$1:$AQ$27,COLUMN('BIFUbC-crude-oil'!F$1),FALSE)=0,1,VLOOKUP('BIFUbC-crude-oil'!$A25,'Crude Oil'!$A$2:$AQ$28,COLUMN('Crude Oil'!F$2),FALSE)/VLOOKUP('BIFUbC-crude-oil'!$A25,'BIFUbC-crude-oil'!$A$1:$AQ$27,COLUMN('BIFUbC-crude-oil'!F$1),FALSE))</f>
        <v>1</v>
      </c>
      <c r="G25">
        <f>IF(VLOOKUP('BIFUbC-crude-oil'!$A25,'BIFUbC-crude-oil'!$A$1:$AQ$27,COLUMN('BIFUbC-crude-oil'!G$1),FALSE)=0,1,VLOOKUP('BIFUbC-crude-oil'!$A25,'Crude Oil'!$A$2:$AQ$28,COLUMN('Crude Oil'!G$2),FALSE)/VLOOKUP('BIFUbC-crude-oil'!$A25,'BIFUbC-crude-oil'!$A$1:$AQ$27,COLUMN('BIFUbC-crude-oil'!G$1),FALSE))</f>
        <v>1</v>
      </c>
      <c r="H25">
        <f>IF(VLOOKUP('BIFUbC-crude-oil'!$A25,'BIFUbC-crude-oil'!$A$1:$AQ$27,COLUMN('BIFUbC-crude-oil'!H$1),FALSE)=0,1,VLOOKUP('BIFUbC-crude-oil'!$A25,'Crude Oil'!$A$2:$AQ$28,COLUMN('Crude Oil'!H$2),FALSE)/VLOOKUP('BIFUbC-crude-oil'!$A25,'BIFUbC-crude-oil'!$A$1:$AQ$27,COLUMN('BIFUbC-crude-oil'!H$1),FALSE))</f>
        <v>1</v>
      </c>
      <c r="I25">
        <f>IF(VLOOKUP('BIFUbC-crude-oil'!$A25,'BIFUbC-crude-oil'!$A$1:$AQ$27,COLUMN('BIFUbC-crude-oil'!I$1),FALSE)=0,1,VLOOKUP('BIFUbC-crude-oil'!$A25,'Crude Oil'!$A$2:$AQ$28,COLUMN('Crude Oil'!I$2),FALSE)/VLOOKUP('BIFUbC-crude-oil'!$A25,'BIFUbC-crude-oil'!$A$1:$AQ$27,COLUMN('BIFUbC-crude-oil'!I$1),FALSE))</f>
        <v>1</v>
      </c>
      <c r="J25">
        <f>IF(VLOOKUP('BIFUbC-crude-oil'!$A25,'BIFUbC-crude-oil'!$A$1:$AQ$27,COLUMN('BIFUbC-crude-oil'!J$1),FALSE)=0,1,VLOOKUP('BIFUbC-crude-oil'!$A25,'Crude Oil'!$A$2:$AQ$28,COLUMN('Crude Oil'!J$2),FALSE)/VLOOKUP('BIFUbC-crude-oil'!$A25,'BIFUbC-crude-oil'!$A$1:$AQ$27,COLUMN('BIFUbC-crude-oil'!J$1),FALSE))</f>
        <v>1</v>
      </c>
      <c r="K25">
        <f>IF(VLOOKUP('BIFUbC-crude-oil'!$A25,'BIFUbC-crude-oil'!$A$1:$AQ$27,COLUMN('BIFUbC-crude-oil'!K$1),FALSE)=0,1,VLOOKUP('BIFUbC-crude-oil'!$A25,'Crude Oil'!$A$2:$AQ$28,COLUMN('Crude Oil'!K$2),FALSE)/VLOOKUP('BIFUbC-crude-oil'!$A25,'BIFUbC-crude-oil'!$A$1:$AQ$27,COLUMN('BIFUbC-crude-oil'!K$1),FALSE))</f>
        <v>1</v>
      </c>
      <c r="L25">
        <f>IF(VLOOKUP('BIFUbC-crude-oil'!$A25,'BIFUbC-crude-oil'!$A$1:$AQ$27,COLUMN('BIFUbC-crude-oil'!L$1),FALSE)=0,1,VLOOKUP('BIFUbC-crude-oil'!$A25,'Crude Oil'!$A$2:$AQ$28,COLUMN('Crude Oil'!L$2),FALSE)/VLOOKUP('BIFUbC-crude-oil'!$A25,'BIFUbC-crude-oil'!$A$1:$AQ$27,COLUMN('BIFUbC-crude-oil'!L$1),FALSE))</f>
        <v>1</v>
      </c>
      <c r="M25">
        <f>IF(VLOOKUP('BIFUbC-crude-oil'!$A25,'BIFUbC-crude-oil'!$A$1:$AQ$27,COLUMN('BIFUbC-crude-oil'!M$1),FALSE)=0,1,VLOOKUP('BIFUbC-crude-oil'!$A25,'Crude Oil'!$A$2:$AQ$28,COLUMN('Crude Oil'!M$2),FALSE)/VLOOKUP('BIFUbC-crude-oil'!$A25,'BIFUbC-crude-oil'!$A$1:$AQ$27,COLUMN('BIFUbC-crude-oil'!M$1),FALSE))</f>
        <v>1</v>
      </c>
      <c r="N25">
        <f>IF(VLOOKUP('BIFUbC-crude-oil'!$A25,'BIFUbC-crude-oil'!$A$1:$AQ$27,COLUMN('BIFUbC-crude-oil'!N$1),FALSE)=0,1,VLOOKUP('BIFUbC-crude-oil'!$A25,'Crude Oil'!$A$2:$AQ$28,COLUMN('Crude Oil'!N$2),FALSE)/VLOOKUP('BIFUbC-crude-oil'!$A25,'BIFUbC-crude-oil'!$A$1:$AQ$27,COLUMN('BIFUbC-crude-oil'!N$1),FALSE))</f>
        <v>1</v>
      </c>
      <c r="O25">
        <f>IF(VLOOKUP('BIFUbC-crude-oil'!$A25,'BIFUbC-crude-oil'!$A$1:$AQ$27,COLUMN('BIFUbC-crude-oil'!O$1),FALSE)=0,1,VLOOKUP('BIFUbC-crude-oil'!$A25,'Crude Oil'!$A$2:$AQ$28,COLUMN('Crude Oil'!O$2),FALSE)/VLOOKUP('BIFUbC-crude-oil'!$A25,'BIFUbC-crude-oil'!$A$1:$AQ$27,COLUMN('BIFUbC-crude-oil'!O$1),FALSE))</f>
        <v>1</v>
      </c>
      <c r="P25">
        <f>IF(VLOOKUP('BIFUbC-crude-oil'!$A25,'BIFUbC-crude-oil'!$A$1:$AQ$27,COLUMN('BIFUbC-crude-oil'!P$1),FALSE)=0,1,VLOOKUP('BIFUbC-crude-oil'!$A25,'Crude Oil'!$A$2:$AQ$28,COLUMN('Crude Oil'!P$2),FALSE)/VLOOKUP('BIFUbC-crude-oil'!$A25,'BIFUbC-crude-oil'!$A$1:$AQ$27,COLUMN('BIFUbC-crude-oil'!P$1),FALSE))</f>
        <v>1</v>
      </c>
      <c r="Q25">
        <f>IF(VLOOKUP('BIFUbC-crude-oil'!$A25,'BIFUbC-crude-oil'!$A$1:$AQ$27,COLUMN('BIFUbC-crude-oil'!Q$1),FALSE)=0,1,VLOOKUP('BIFUbC-crude-oil'!$A25,'Crude Oil'!$A$2:$AQ$28,COLUMN('Crude Oil'!Q$2),FALSE)/VLOOKUP('BIFUbC-crude-oil'!$A25,'BIFUbC-crude-oil'!$A$1:$AQ$27,COLUMN('BIFUbC-crude-oil'!Q$1),FALSE))</f>
        <v>1</v>
      </c>
      <c r="R25">
        <f>IF(VLOOKUP('BIFUbC-crude-oil'!$A25,'BIFUbC-crude-oil'!$A$1:$AQ$27,COLUMN('BIFUbC-crude-oil'!R$1),FALSE)=0,1,VLOOKUP('BIFUbC-crude-oil'!$A25,'Crude Oil'!$A$2:$AQ$28,COLUMN('Crude Oil'!R$2),FALSE)/VLOOKUP('BIFUbC-crude-oil'!$A25,'BIFUbC-crude-oil'!$A$1:$AQ$27,COLUMN('BIFUbC-crude-oil'!R$1),FALSE))</f>
        <v>1</v>
      </c>
      <c r="S25">
        <f>IF(VLOOKUP('BIFUbC-crude-oil'!$A25,'BIFUbC-crude-oil'!$A$1:$AQ$27,COLUMN('BIFUbC-crude-oil'!S$1),FALSE)=0,1,VLOOKUP('BIFUbC-crude-oil'!$A25,'Crude Oil'!$A$2:$AQ$28,COLUMN('Crude Oil'!S$2),FALSE)/VLOOKUP('BIFUbC-crude-oil'!$A25,'BIFUbC-crude-oil'!$A$1:$AQ$27,COLUMN('BIFUbC-crude-oil'!S$1),FALSE))</f>
        <v>1</v>
      </c>
      <c r="T25">
        <f>IF(VLOOKUP('BIFUbC-crude-oil'!$A25,'BIFUbC-crude-oil'!$A$1:$AQ$27,COLUMN('BIFUbC-crude-oil'!T$1),FALSE)=0,1,VLOOKUP('BIFUbC-crude-oil'!$A25,'Crude Oil'!$A$2:$AQ$28,COLUMN('Crude Oil'!T$2),FALSE)/VLOOKUP('BIFUbC-crude-oil'!$A25,'BIFUbC-crude-oil'!$A$1:$AQ$27,COLUMN('BIFUbC-crude-oil'!T$1),FALSE))</f>
        <v>1</v>
      </c>
      <c r="U25">
        <f>IF(VLOOKUP('BIFUbC-crude-oil'!$A25,'BIFUbC-crude-oil'!$A$1:$AQ$27,COLUMN('BIFUbC-crude-oil'!U$1),FALSE)=0,1,VLOOKUP('BIFUbC-crude-oil'!$A25,'Crude Oil'!$A$2:$AQ$28,COLUMN('Crude Oil'!U$2),FALSE)/VLOOKUP('BIFUbC-crude-oil'!$A25,'BIFUbC-crude-oil'!$A$1:$AQ$27,COLUMN('BIFUbC-crude-oil'!U$1),FALSE))</f>
        <v>1</v>
      </c>
      <c r="V25">
        <f>IF(VLOOKUP('BIFUbC-crude-oil'!$A25,'BIFUbC-crude-oil'!$A$1:$AQ$27,COLUMN('BIFUbC-crude-oil'!V$1),FALSE)=0,1,VLOOKUP('BIFUbC-crude-oil'!$A25,'Crude Oil'!$A$2:$AQ$28,COLUMN('Crude Oil'!V$2),FALSE)/VLOOKUP('BIFUbC-crude-oil'!$A25,'BIFUbC-crude-oil'!$A$1:$AQ$27,COLUMN('BIFUbC-crude-oil'!V$1),FALSE))</f>
        <v>1</v>
      </c>
      <c r="W25">
        <f>IF(VLOOKUP('BIFUbC-crude-oil'!$A25,'BIFUbC-crude-oil'!$A$1:$AQ$27,COLUMN('BIFUbC-crude-oil'!W$1),FALSE)=0,1,VLOOKUP('BIFUbC-crude-oil'!$A25,'Crude Oil'!$A$2:$AQ$28,COLUMN('Crude Oil'!W$2),FALSE)/VLOOKUP('BIFUbC-crude-oil'!$A25,'BIFUbC-crude-oil'!$A$1:$AQ$27,COLUMN('BIFUbC-crude-oil'!W$1),FALSE))</f>
        <v>1</v>
      </c>
      <c r="X25">
        <f>IF(VLOOKUP('BIFUbC-crude-oil'!$A25,'BIFUbC-crude-oil'!$A$1:$AQ$27,COLUMN('BIFUbC-crude-oil'!X$1),FALSE)=0,1,VLOOKUP('BIFUbC-crude-oil'!$A25,'Crude Oil'!$A$2:$AQ$28,COLUMN('Crude Oil'!X$2),FALSE)/VLOOKUP('BIFUbC-crude-oil'!$A25,'BIFUbC-crude-oil'!$A$1:$AQ$27,COLUMN('BIFUbC-crude-oil'!X$1),FALSE))</f>
        <v>1</v>
      </c>
      <c r="Y25">
        <f>IF(VLOOKUP('BIFUbC-crude-oil'!$A25,'BIFUbC-crude-oil'!$A$1:$AQ$27,COLUMN('BIFUbC-crude-oil'!Y$1),FALSE)=0,1,VLOOKUP('BIFUbC-crude-oil'!$A25,'Crude Oil'!$A$2:$AQ$28,COLUMN('Crude Oil'!Y$2),FALSE)/VLOOKUP('BIFUbC-crude-oil'!$A25,'BIFUbC-crude-oil'!$A$1:$AQ$27,COLUMN('BIFUbC-crude-oil'!Y$1),FALSE))</f>
        <v>1</v>
      </c>
      <c r="Z25">
        <f>IF(VLOOKUP('BIFUbC-crude-oil'!$A25,'BIFUbC-crude-oil'!$A$1:$AQ$27,COLUMN('BIFUbC-crude-oil'!Z$1),FALSE)=0,1,VLOOKUP('BIFUbC-crude-oil'!$A25,'Crude Oil'!$A$2:$AQ$28,COLUMN('Crude Oil'!Z$2),FALSE)/VLOOKUP('BIFUbC-crude-oil'!$A25,'BIFUbC-crude-oil'!$A$1:$AQ$27,COLUMN('BIFUbC-crude-oil'!Z$1),FALSE))</f>
        <v>1</v>
      </c>
      <c r="AA25">
        <f>IF(VLOOKUP('BIFUbC-crude-oil'!$A25,'BIFUbC-crude-oil'!$A$1:$AQ$27,COLUMN('BIFUbC-crude-oil'!AA$1),FALSE)=0,1,VLOOKUP('BIFUbC-crude-oil'!$A25,'Crude Oil'!$A$2:$AQ$28,COLUMN('Crude Oil'!AA$2),FALSE)/VLOOKUP('BIFUbC-crude-oil'!$A25,'BIFUbC-crude-oil'!$A$1:$AQ$27,COLUMN('BIFUbC-crude-oil'!AA$1),FALSE))</f>
        <v>1</v>
      </c>
      <c r="AB25">
        <f>IF(VLOOKUP('BIFUbC-crude-oil'!$A25,'BIFUbC-crude-oil'!$A$1:$AQ$27,COLUMN('BIFUbC-crude-oil'!AB$1),FALSE)=0,1,VLOOKUP('BIFUbC-crude-oil'!$A25,'Crude Oil'!$A$2:$AQ$28,COLUMN('Crude Oil'!AB$2),FALSE)/VLOOKUP('BIFUbC-crude-oil'!$A25,'BIFUbC-crude-oil'!$A$1:$AQ$27,COLUMN('BIFUbC-crude-oil'!AB$1),FALSE))</f>
        <v>1</v>
      </c>
      <c r="AC25">
        <f>IF(VLOOKUP('BIFUbC-crude-oil'!$A25,'BIFUbC-crude-oil'!$A$1:$AQ$27,COLUMN('BIFUbC-crude-oil'!AC$1),FALSE)=0,1,VLOOKUP('BIFUbC-crude-oil'!$A25,'Crude Oil'!$A$2:$AQ$28,COLUMN('Crude Oil'!AC$2),FALSE)/VLOOKUP('BIFUbC-crude-oil'!$A25,'BIFUbC-crude-oil'!$A$1:$AQ$27,COLUMN('BIFUbC-crude-oil'!AC$1),FALSE))</f>
        <v>1</v>
      </c>
      <c r="AD25">
        <f>IF(VLOOKUP('BIFUbC-crude-oil'!$A25,'BIFUbC-crude-oil'!$A$1:$AQ$27,COLUMN('BIFUbC-crude-oil'!AD$1),FALSE)=0,1,VLOOKUP('BIFUbC-crude-oil'!$A25,'Crude Oil'!$A$2:$AQ$28,COLUMN('Crude Oil'!AD$2),FALSE)/VLOOKUP('BIFUbC-crude-oil'!$A25,'BIFUbC-crude-oil'!$A$1:$AQ$27,COLUMN('BIFUbC-crude-oil'!AD$1),FALSE))</f>
        <v>1</v>
      </c>
      <c r="AE25">
        <f>IF(VLOOKUP('BIFUbC-crude-oil'!$A25,'BIFUbC-crude-oil'!$A$1:$AQ$27,COLUMN('BIFUbC-crude-oil'!AE$1),FALSE)=0,1,VLOOKUP('BIFUbC-crude-oil'!$A25,'Crude Oil'!$A$2:$AQ$28,COLUMN('Crude Oil'!AE$2),FALSE)/VLOOKUP('BIFUbC-crude-oil'!$A25,'BIFUbC-crude-oil'!$A$1:$AQ$27,COLUMN('BIFUbC-crude-oil'!AE$1),FALSE))</f>
        <v>1</v>
      </c>
      <c r="AF25">
        <f>IF(VLOOKUP('BIFUbC-crude-oil'!$A25,'BIFUbC-crude-oil'!$A$1:$AQ$27,COLUMN('BIFUbC-crude-oil'!AF$1),FALSE)=0,1,VLOOKUP('BIFUbC-crude-oil'!$A25,'Crude Oil'!$A$2:$AQ$28,COLUMN('Crude Oil'!AF$2),FALSE)/VLOOKUP('BIFUbC-crude-oil'!$A25,'BIFUbC-crude-oil'!$A$1:$AQ$27,COLUMN('BIFUbC-crude-oil'!AF$1),FALSE))</f>
        <v>1</v>
      </c>
      <c r="AG25">
        <f>IF(VLOOKUP('BIFUbC-crude-oil'!$A25,'BIFUbC-crude-oil'!$A$1:$AQ$27,COLUMN('BIFUbC-crude-oil'!AG$1),FALSE)=0,1,VLOOKUP('BIFUbC-crude-oil'!$A25,'Crude Oil'!$A$2:$AQ$28,COLUMN('Crude Oil'!AG$2),FALSE)/VLOOKUP('BIFUbC-crude-oil'!$A25,'BIFUbC-crude-oil'!$A$1:$AQ$27,COLUMN('BIFUbC-crude-oil'!AG$1),FALSE))</f>
        <v>1</v>
      </c>
      <c r="AH25">
        <f>IF(VLOOKUP('BIFUbC-crude-oil'!$A25,'BIFUbC-crude-oil'!$A$1:$AQ$27,COLUMN('BIFUbC-crude-oil'!AH$1),FALSE)=0,1,VLOOKUP('BIFUbC-crude-oil'!$A25,'Crude Oil'!$A$2:$AQ$28,COLUMN('Crude Oil'!AH$2),FALSE)/VLOOKUP('BIFUbC-crude-oil'!$A25,'BIFUbC-crude-oil'!$A$1:$AQ$27,COLUMN('BIFUbC-crude-oil'!AH$1),FALSE))</f>
        <v>1</v>
      </c>
      <c r="AI25">
        <f>IF(VLOOKUP('BIFUbC-crude-oil'!$A25,'BIFUbC-crude-oil'!$A$1:$AQ$27,COLUMN('BIFUbC-crude-oil'!AI$1),FALSE)=0,1,VLOOKUP('BIFUbC-crude-oil'!$A25,'Crude Oil'!$A$2:$AQ$28,COLUMN('Crude Oil'!AI$2),FALSE)/VLOOKUP('BIFUbC-crude-oil'!$A25,'BIFUbC-crude-oil'!$A$1:$AQ$27,COLUMN('BIFUbC-crude-oil'!AI$1),FALSE))</f>
        <v>1</v>
      </c>
      <c r="AJ25">
        <f>IF(VLOOKUP('BIFUbC-crude-oil'!$A25,'BIFUbC-crude-oil'!$A$1:$AQ$27,COLUMN('BIFUbC-crude-oil'!AJ$1),FALSE)=0,1,VLOOKUP('BIFUbC-crude-oil'!$A25,'Crude Oil'!$A$2:$AQ$28,COLUMN('Crude Oil'!AJ$2),FALSE)/VLOOKUP('BIFUbC-crude-oil'!$A25,'BIFUbC-crude-oil'!$A$1:$AQ$27,COLUMN('BIFUbC-crude-oil'!AJ$1),FALSE))</f>
        <v>1</v>
      </c>
      <c r="AK25">
        <f>IF(VLOOKUP('BIFUbC-crude-oil'!$A25,'BIFUbC-crude-oil'!$A$1:$AQ$27,COLUMN('BIFUbC-crude-oil'!AK$1),FALSE)=0,1,VLOOKUP('BIFUbC-crude-oil'!$A25,'Crude Oil'!$A$2:$AQ$28,COLUMN('Crude Oil'!AK$2),FALSE)/VLOOKUP('BIFUbC-crude-oil'!$A25,'BIFUbC-crude-oil'!$A$1:$AQ$27,COLUMN('BIFUbC-crude-oil'!AK$1),FALSE))</f>
        <v>1</v>
      </c>
      <c r="AL25">
        <f>IF(VLOOKUP('BIFUbC-crude-oil'!$A25,'BIFUbC-crude-oil'!$A$1:$AQ$27,COLUMN('BIFUbC-crude-oil'!AL$1),FALSE)=0,1,VLOOKUP('BIFUbC-crude-oil'!$A25,'Crude Oil'!$A$2:$AQ$28,COLUMN('Crude Oil'!AL$2),FALSE)/VLOOKUP('BIFUbC-crude-oil'!$A25,'BIFUbC-crude-oil'!$A$1:$AQ$27,COLUMN('BIFUbC-crude-oil'!AL$1),FALSE))</f>
        <v>1</v>
      </c>
      <c r="AM25">
        <f>IF(VLOOKUP('BIFUbC-crude-oil'!$A25,'BIFUbC-crude-oil'!$A$1:$AQ$27,COLUMN('BIFUbC-crude-oil'!AM$1),FALSE)=0,1,VLOOKUP('BIFUbC-crude-oil'!$A25,'Crude Oil'!$A$2:$AQ$28,COLUMN('Crude Oil'!AM$2),FALSE)/VLOOKUP('BIFUbC-crude-oil'!$A25,'BIFUbC-crude-oil'!$A$1:$AQ$27,COLUMN('BIFUbC-crude-oil'!AM$1),FALSE))</f>
        <v>1</v>
      </c>
      <c r="AN25">
        <f>IF(VLOOKUP('BIFUbC-crude-oil'!$A25,'BIFUbC-crude-oil'!$A$1:$AQ$27,COLUMN('BIFUbC-crude-oil'!AN$1),FALSE)=0,1,VLOOKUP('BIFUbC-crude-oil'!$A25,'Crude Oil'!$A$2:$AQ$28,COLUMN('Crude Oil'!AN$2),FALSE)/VLOOKUP('BIFUbC-crude-oil'!$A25,'BIFUbC-crude-oil'!$A$1:$AQ$27,COLUMN('BIFUbC-crude-oil'!AN$1),FALSE))</f>
        <v>1</v>
      </c>
      <c r="AO25">
        <f>IF(VLOOKUP('BIFUbC-crude-oil'!$A25,'BIFUbC-crude-oil'!$A$1:$AQ$27,COLUMN('BIFUbC-crude-oil'!AO$1),FALSE)=0,1,VLOOKUP('BIFUbC-crude-oil'!$A25,'Crude Oil'!$A$2:$AQ$28,COLUMN('Crude Oil'!AO$2),FALSE)/VLOOKUP('BIFUbC-crude-oil'!$A25,'BIFUbC-crude-oil'!$A$1:$AQ$27,COLUMN('BIFUbC-crude-oil'!AO$1),FALSE))</f>
        <v>1</v>
      </c>
      <c r="AP25">
        <f>IF(VLOOKUP('BIFUbC-crude-oil'!$A25,'BIFUbC-crude-oil'!$A$1:$AQ$27,COLUMN('BIFUbC-crude-oil'!AP$1),FALSE)=0,1,VLOOKUP('BIFUbC-crude-oil'!$A25,'Crude Oil'!$A$2:$AQ$28,COLUMN('Crude Oil'!AP$2),FALSE)/VLOOKUP('BIFUbC-crude-oil'!$A25,'BIFUbC-crude-oil'!$A$1:$AQ$27,COLUMN('BIFUbC-crude-oil'!AP$1),FALSE))</f>
        <v>1</v>
      </c>
      <c r="AQ25">
        <f>IF(VLOOKUP('BIFUbC-crude-oil'!$A25,'BIFUbC-crude-oil'!$A$1:$AQ$27,COLUMN('BIFUbC-crude-oil'!AQ$1),FALSE)=0,1,VLOOKUP('BIFUbC-crude-oil'!$A25,'Crude Oil'!$A$2:$AQ$28,COLUMN('Crude Oil'!AQ$2),FALSE)/VLOOKUP('BIFUbC-crude-oil'!$A25,'BIFUbC-crude-oil'!$A$1:$AQ$27,COLUMN('BIFUbC-crude-oil'!AQ$1),FALSE))</f>
        <v>1</v>
      </c>
    </row>
    <row r="26" spans="1:43">
      <c r="A26" s="37" t="s">
        <v>613</v>
      </c>
      <c r="B26">
        <f>IF(VLOOKUP('BIFUbC-crude-oil'!$A26,'BIFUbC-crude-oil'!$A$1:$AQ$27,COLUMN('BIFUbC-crude-oil'!B$1),FALSE)=0,1,VLOOKUP('BIFUbC-crude-oil'!$A26,'Crude Oil'!$A$2:$AQ$28,COLUMN('Crude Oil'!B$2),FALSE)/VLOOKUP('BIFUbC-crude-oil'!$A26,'BIFUbC-crude-oil'!$A$1:$AQ$27,COLUMN('BIFUbC-crude-oil'!B$1),FALSE))</f>
        <v>1</v>
      </c>
      <c r="C26">
        <f>IF(VLOOKUP('BIFUbC-crude-oil'!$A26,'BIFUbC-crude-oil'!$A$1:$AQ$27,COLUMN('BIFUbC-crude-oil'!C$1),FALSE)=0,1,VLOOKUP('BIFUbC-crude-oil'!$A26,'Crude Oil'!$A$2:$AQ$28,COLUMN('Crude Oil'!C$2),FALSE)/VLOOKUP('BIFUbC-crude-oil'!$A26,'BIFUbC-crude-oil'!$A$1:$AQ$27,COLUMN('BIFUbC-crude-oil'!C$1),FALSE))</f>
        <v>1</v>
      </c>
      <c r="D26">
        <f>IF(VLOOKUP('BIFUbC-crude-oil'!$A26,'BIFUbC-crude-oil'!$A$1:$AQ$27,COLUMN('BIFUbC-crude-oil'!D$1),FALSE)=0,1,VLOOKUP('BIFUbC-crude-oil'!$A26,'Crude Oil'!$A$2:$AQ$28,COLUMN('Crude Oil'!D$2),FALSE)/VLOOKUP('BIFUbC-crude-oil'!$A26,'BIFUbC-crude-oil'!$A$1:$AQ$27,COLUMN('BIFUbC-crude-oil'!D$1),FALSE))</f>
        <v>1</v>
      </c>
      <c r="E26">
        <f>IF(VLOOKUP('BIFUbC-crude-oil'!$A26,'BIFUbC-crude-oil'!$A$1:$AQ$27,COLUMN('BIFUbC-crude-oil'!E$1),FALSE)=0,1,VLOOKUP('BIFUbC-crude-oil'!$A26,'Crude Oil'!$A$2:$AQ$28,COLUMN('Crude Oil'!E$2),FALSE)/VLOOKUP('BIFUbC-crude-oil'!$A26,'BIFUbC-crude-oil'!$A$1:$AQ$27,COLUMN('BIFUbC-crude-oil'!E$1),FALSE))</f>
        <v>1</v>
      </c>
      <c r="F26">
        <f>IF(VLOOKUP('BIFUbC-crude-oil'!$A26,'BIFUbC-crude-oil'!$A$1:$AQ$27,COLUMN('BIFUbC-crude-oil'!F$1),FALSE)=0,1,VLOOKUP('BIFUbC-crude-oil'!$A26,'Crude Oil'!$A$2:$AQ$28,COLUMN('Crude Oil'!F$2),FALSE)/VLOOKUP('BIFUbC-crude-oil'!$A26,'BIFUbC-crude-oil'!$A$1:$AQ$27,COLUMN('BIFUbC-crude-oil'!F$1),FALSE))</f>
        <v>1</v>
      </c>
      <c r="G26">
        <f>IF(VLOOKUP('BIFUbC-crude-oil'!$A26,'BIFUbC-crude-oil'!$A$1:$AQ$27,COLUMN('BIFUbC-crude-oil'!G$1),FALSE)=0,1,VLOOKUP('BIFUbC-crude-oil'!$A26,'Crude Oil'!$A$2:$AQ$28,COLUMN('Crude Oil'!G$2),FALSE)/VLOOKUP('BIFUbC-crude-oil'!$A26,'BIFUbC-crude-oil'!$A$1:$AQ$27,COLUMN('BIFUbC-crude-oil'!G$1),FALSE))</f>
        <v>1</v>
      </c>
      <c r="H26">
        <f>IF(VLOOKUP('BIFUbC-crude-oil'!$A26,'BIFUbC-crude-oil'!$A$1:$AQ$27,COLUMN('BIFUbC-crude-oil'!H$1),FALSE)=0,1,VLOOKUP('BIFUbC-crude-oil'!$A26,'Crude Oil'!$A$2:$AQ$28,COLUMN('Crude Oil'!H$2),FALSE)/VLOOKUP('BIFUbC-crude-oil'!$A26,'BIFUbC-crude-oil'!$A$1:$AQ$27,COLUMN('BIFUbC-crude-oil'!H$1),FALSE))</f>
        <v>1</v>
      </c>
      <c r="I26">
        <f>IF(VLOOKUP('BIFUbC-crude-oil'!$A26,'BIFUbC-crude-oil'!$A$1:$AQ$27,COLUMN('BIFUbC-crude-oil'!I$1),FALSE)=0,1,VLOOKUP('BIFUbC-crude-oil'!$A26,'Crude Oil'!$A$2:$AQ$28,COLUMN('Crude Oil'!I$2),FALSE)/VLOOKUP('BIFUbC-crude-oil'!$A26,'BIFUbC-crude-oil'!$A$1:$AQ$27,COLUMN('BIFUbC-crude-oil'!I$1),FALSE))</f>
        <v>1</v>
      </c>
      <c r="J26">
        <f>IF(VLOOKUP('BIFUbC-crude-oil'!$A26,'BIFUbC-crude-oil'!$A$1:$AQ$27,COLUMN('BIFUbC-crude-oil'!J$1),FALSE)=0,1,VLOOKUP('BIFUbC-crude-oil'!$A26,'Crude Oil'!$A$2:$AQ$28,COLUMN('Crude Oil'!J$2),FALSE)/VLOOKUP('BIFUbC-crude-oil'!$A26,'BIFUbC-crude-oil'!$A$1:$AQ$27,COLUMN('BIFUbC-crude-oil'!J$1),FALSE))</f>
        <v>1</v>
      </c>
      <c r="K26">
        <f>IF(VLOOKUP('BIFUbC-crude-oil'!$A26,'BIFUbC-crude-oil'!$A$1:$AQ$27,COLUMN('BIFUbC-crude-oil'!K$1),FALSE)=0,1,VLOOKUP('BIFUbC-crude-oil'!$A26,'Crude Oil'!$A$2:$AQ$28,COLUMN('Crude Oil'!K$2),FALSE)/VLOOKUP('BIFUbC-crude-oil'!$A26,'BIFUbC-crude-oil'!$A$1:$AQ$27,COLUMN('BIFUbC-crude-oil'!K$1),FALSE))</f>
        <v>1</v>
      </c>
      <c r="L26">
        <f>IF(VLOOKUP('BIFUbC-crude-oil'!$A26,'BIFUbC-crude-oil'!$A$1:$AQ$27,COLUMN('BIFUbC-crude-oil'!L$1),FALSE)=0,1,VLOOKUP('BIFUbC-crude-oil'!$A26,'Crude Oil'!$A$2:$AQ$28,COLUMN('Crude Oil'!L$2),FALSE)/VLOOKUP('BIFUbC-crude-oil'!$A26,'BIFUbC-crude-oil'!$A$1:$AQ$27,COLUMN('BIFUbC-crude-oil'!L$1),FALSE))</f>
        <v>1</v>
      </c>
      <c r="M26">
        <f>IF(VLOOKUP('BIFUbC-crude-oil'!$A26,'BIFUbC-crude-oil'!$A$1:$AQ$27,COLUMN('BIFUbC-crude-oil'!M$1),FALSE)=0,1,VLOOKUP('BIFUbC-crude-oil'!$A26,'Crude Oil'!$A$2:$AQ$28,COLUMN('Crude Oil'!M$2),FALSE)/VLOOKUP('BIFUbC-crude-oil'!$A26,'BIFUbC-crude-oil'!$A$1:$AQ$27,COLUMN('BIFUbC-crude-oil'!M$1),FALSE))</f>
        <v>1</v>
      </c>
      <c r="N26">
        <f>IF(VLOOKUP('BIFUbC-crude-oil'!$A26,'BIFUbC-crude-oil'!$A$1:$AQ$27,COLUMN('BIFUbC-crude-oil'!N$1),FALSE)=0,1,VLOOKUP('BIFUbC-crude-oil'!$A26,'Crude Oil'!$A$2:$AQ$28,COLUMN('Crude Oil'!N$2),FALSE)/VLOOKUP('BIFUbC-crude-oil'!$A26,'BIFUbC-crude-oil'!$A$1:$AQ$27,COLUMN('BIFUbC-crude-oil'!N$1),FALSE))</f>
        <v>1</v>
      </c>
      <c r="O26">
        <f>IF(VLOOKUP('BIFUbC-crude-oil'!$A26,'BIFUbC-crude-oil'!$A$1:$AQ$27,COLUMN('BIFUbC-crude-oil'!O$1),FALSE)=0,1,VLOOKUP('BIFUbC-crude-oil'!$A26,'Crude Oil'!$A$2:$AQ$28,COLUMN('Crude Oil'!O$2),FALSE)/VLOOKUP('BIFUbC-crude-oil'!$A26,'BIFUbC-crude-oil'!$A$1:$AQ$27,COLUMN('BIFUbC-crude-oil'!O$1),FALSE))</f>
        <v>1</v>
      </c>
      <c r="P26">
        <f>IF(VLOOKUP('BIFUbC-crude-oil'!$A26,'BIFUbC-crude-oil'!$A$1:$AQ$27,COLUMN('BIFUbC-crude-oil'!P$1),FALSE)=0,1,VLOOKUP('BIFUbC-crude-oil'!$A26,'Crude Oil'!$A$2:$AQ$28,COLUMN('Crude Oil'!P$2),FALSE)/VLOOKUP('BIFUbC-crude-oil'!$A26,'BIFUbC-crude-oil'!$A$1:$AQ$27,COLUMN('BIFUbC-crude-oil'!P$1),FALSE))</f>
        <v>1</v>
      </c>
      <c r="Q26">
        <f>IF(VLOOKUP('BIFUbC-crude-oil'!$A26,'BIFUbC-crude-oil'!$A$1:$AQ$27,COLUMN('BIFUbC-crude-oil'!Q$1),FALSE)=0,1,VLOOKUP('BIFUbC-crude-oil'!$A26,'Crude Oil'!$A$2:$AQ$28,COLUMN('Crude Oil'!Q$2),FALSE)/VLOOKUP('BIFUbC-crude-oil'!$A26,'BIFUbC-crude-oil'!$A$1:$AQ$27,COLUMN('BIFUbC-crude-oil'!Q$1),FALSE))</f>
        <v>1</v>
      </c>
      <c r="R26">
        <f>IF(VLOOKUP('BIFUbC-crude-oil'!$A26,'BIFUbC-crude-oil'!$A$1:$AQ$27,COLUMN('BIFUbC-crude-oil'!R$1),FALSE)=0,1,VLOOKUP('BIFUbC-crude-oil'!$A26,'Crude Oil'!$A$2:$AQ$28,COLUMN('Crude Oil'!R$2),FALSE)/VLOOKUP('BIFUbC-crude-oil'!$A26,'BIFUbC-crude-oil'!$A$1:$AQ$27,COLUMN('BIFUbC-crude-oil'!R$1),FALSE))</f>
        <v>1</v>
      </c>
      <c r="S26">
        <f>IF(VLOOKUP('BIFUbC-crude-oil'!$A26,'BIFUbC-crude-oil'!$A$1:$AQ$27,COLUMN('BIFUbC-crude-oil'!S$1),FALSE)=0,1,VLOOKUP('BIFUbC-crude-oil'!$A26,'Crude Oil'!$A$2:$AQ$28,COLUMN('Crude Oil'!S$2),FALSE)/VLOOKUP('BIFUbC-crude-oil'!$A26,'BIFUbC-crude-oil'!$A$1:$AQ$27,COLUMN('BIFUbC-crude-oil'!S$1),FALSE))</f>
        <v>1</v>
      </c>
      <c r="T26">
        <f>IF(VLOOKUP('BIFUbC-crude-oil'!$A26,'BIFUbC-crude-oil'!$A$1:$AQ$27,COLUMN('BIFUbC-crude-oil'!T$1),FALSE)=0,1,VLOOKUP('BIFUbC-crude-oil'!$A26,'Crude Oil'!$A$2:$AQ$28,COLUMN('Crude Oil'!T$2),FALSE)/VLOOKUP('BIFUbC-crude-oil'!$A26,'BIFUbC-crude-oil'!$A$1:$AQ$27,COLUMN('BIFUbC-crude-oil'!T$1),FALSE))</f>
        <v>1</v>
      </c>
      <c r="U26">
        <f>IF(VLOOKUP('BIFUbC-crude-oil'!$A26,'BIFUbC-crude-oil'!$A$1:$AQ$27,COLUMN('BIFUbC-crude-oil'!U$1),FALSE)=0,1,VLOOKUP('BIFUbC-crude-oil'!$A26,'Crude Oil'!$A$2:$AQ$28,COLUMN('Crude Oil'!U$2),FALSE)/VLOOKUP('BIFUbC-crude-oil'!$A26,'BIFUbC-crude-oil'!$A$1:$AQ$27,COLUMN('BIFUbC-crude-oil'!U$1),FALSE))</f>
        <v>1</v>
      </c>
      <c r="V26">
        <f>IF(VLOOKUP('BIFUbC-crude-oil'!$A26,'BIFUbC-crude-oil'!$A$1:$AQ$27,COLUMN('BIFUbC-crude-oil'!V$1),FALSE)=0,1,VLOOKUP('BIFUbC-crude-oil'!$A26,'Crude Oil'!$A$2:$AQ$28,COLUMN('Crude Oil'!V$2),FALSE)/VLOOKUP('BIFUbC-crude-oil'!$A26,'BIFUbC-crude-oil'!$A$1:$AQ$27,COLUMN('BIFUbC-crude-oil'!V$1),FALSE))</f>
        <v>1</v>
      </c>
      <c r="W26">
        <f>IF(VLOOKUP('BIFUbC-crude-oil'!$A26,'BIFUbC-crude-oil'!$A$1:$AQ$27,COLUMN('BIFUbC-crude-oil'!W$1),FALSE)=0,1,VLOOKUP('BIFUbC-crude-oil'!$A26,'Crude Oil'!$A$2:$AQ$28,COLUMN('Crude Oil'!W$2),FALSE)/VLOOKUP('BIFUbC-crude-oil'!$A26,'BIFUbC-crude-oil'!$A$1:$AQ$27,COLUMN('BIFUbC-crude-oil'!W$1),FALSE))</f>
        <v>1</v>
      </c>
      <c r="X26">
        <f>IF(VLOOKUP('BIFUbC-crude-oil'!$A26,'BIFUbC-crude-oil'!$A$1:$AQ$27,COLUMN('BIFUbC-crude-oil'!X$1),FALSE)=0,1,VLOOKUP('BIFUbC-crude-oil'!$A26,'Crude Oil'!$A$2:$AQ$28,COLUMN('Crude Oil'!X$2),FALSE)/VLOOKUP('BIFUbC-crude-oil'!$A26,'BIFUbC-crude-oil'!$A$1:$AQ$27,COLUMN('BIFUbC-crude-oil'!X$1),FALSE))</f>
        <v>1</v>
      </c>
      <c r="Y26">
        <f>IF(VLOOKUP('BIFUbC-crude-oil'!$A26,'BIFUbC-crude-oil'!$A$1:$AQ$27,COLUMN('BIFUbC-crude-oil'!Y$1),FALSE)=0,1,VLOOKUP('BIFUbC-crude-oil'!$A26,'Crude Oil'!$A$2:$AQ$28,COLUMN('Crude Oil'!Y$2),FALSE)/VLOOKUP('BIFUbC-crude-oil'!$A26,'BIFUbC-crude-oil'!$A$1:$AQ$27,COLUMN('BIFUbC-crude-oil'!Y$1),FALSE))</f>
        <v>1</v>
      </c>
      <c r="Z26">
        <f>IF(VLOOKUP('BIFUbC-crude-oil'!$A26,'BIFUbC-crude-oil'!$A$1:$AQ$27,COLUMN('BIFUbC-crude-oil'!Z$1),FALSE)=0,1,VLOOKUP('BIFUbC-crude-oil'!$A26,'Crude Oil'!$A$2:$AQ$28,COLUMN('Crude Oil'!Z$2),FALSE)/VLOOKUP('BIFUbC-crude-oil'!$A26,'BIFUbC-crude-oil'!$A$1:$AQ$27,COLUMN('BIFUbC-crude-oil'!Z$1),FALSE))</f>
        <v>1</v>
      </c>
      <c r="AA26">
        <f>IF(VLOOKUP('BIFUbC-crude-oil'!$A26,'BIFUbC-crude-oil'!$A$1:$AQ$27,COLUMN('BIFUbC-crude-oil'!AA$1),FALSE)=0,1,VLOOKUP('BIFUbC-crude-oil'!$A26,'Crude Oil'!$A$2:$AQ$28,COLUMN('Crude Oil'!AA$2),FALSE)/VLOOKUP('BIFUbC-crude-oil'!$A26,'BIFUbC-crude-oil'!$A$1:$AQ$27,COLUMN('BIFUbC-crude-oil'!AA$1),FALSE))</f>
        <v>1</v>
      </c>
      <c r="AB26">
        <f>IF(VLOOKUP('BIFUbC-crude-oil'!$A26,'BIFUbC-crude-oil'!$A$1:$AQ$27,COLUMN('BIFUbC-crude-oil'!AB$1),FALSE)=0,1,VLOOKUP('BIFUbC-crude-oil'!$A26,'Crude Oil'!$A$2:$AQ$28,COLUMN('Crude Oil'!AB$2),FALSE)/VLOOKUP('BIFUbC-crude-oil'!$A26,'BIFUbC-crude-oil'!$A$1:$AQ$27,COLUMN('BIFUbC-crude-oil'!AB$1),FALSE))</f>
        <v>1</v>
      </c>
      <c r="AC26">
        <f>IF(VLOOKUP('BIFUbC-crude-oil'!$A26,'BIFUbC-crude-oil'!$A$1:$AQ$27,COLUMN('BIFUbC-crude-oil'!AC$1),FALSE)=0,1,VLOOKUP('BIFUbC-crude-oil'!$A26,'Crude Oil'!$A$2:$AQ$28,COLUMN('Crude Oil'!AC$2),FALSE)/VLOOKUP('BIFUbC-crude-oil'!$A26,'BIFUbC-crude-oil'!$A$1:$AQ$27,COLUMN('BIFUbC-crude-oil'!AC$1),FALSE))</f>
        <v>1</v>
      </c>
      <c r="AD26">
        <f>IF(VLOOKUP('BIFUbC-crude-oil'!$A26,'BIFUbC-crude-oil'!$A$1:$AQ$27,COLUMN('BIFUbC-crude-oil'!AD$1),FALSE)=0,1,VLOOKUP('BIFUbC-crude-oil'!$A26,'Crude Oil'!$A$2:$AQ$28,COLUMN('Crude Oil'!AD$2),FALSE)/VLOOKUP('BIFUbC-crude-oil'!$A26,'BIFUbC-crude-oil'!$A$1:$AQ$27,COLUMN('BIFUbC-crude-oil'!AD$1),FALSE))</f>
        <v>1</v>
      </c>
      <c r="AE26">
        <f>IF(VLOOKUP('BIFUbC-crude-oil'!$A26,'BIFUbC-crude-oil'!$A$1:$AQ$27,COLUMN('BIFUbC-crude-oil'!AE$1),FALSE)=0,1,VLOOKUP('BIFUbC-crude-oil'!$A26,'Crude Oil'!$A$2:$AQ$28,COLUMN('Crude Oil'!AE$2),FALSE)/VLOOKUP('BIFUbC-crude-oil'!$A26,'BIFUbC-crude-oil'!$A$1:$AQ$27,COLUMN('BIFUbC-crude-oil'!AE$1),FALSE))</f>
        <v>1</v>
      </c>
      <c r="AF26">
        <f>IF(VLOOKUP('BIFUbC-crude-oil'!$A26,'BIFUbC-crude-oil'!$A$1:$AQ$27,COLUMN('BIFUbC-crude-oil'!AF$1),FALSE)=0,1,VLOOKUP('BIFUbC-crude-oil'!$A26,'Crude Oil'!$A$2:$AQ$28,COLUMN('Crude Oil'!AF$2),FALSE)/VLOOKUP('BIFUbC-crude-oil'!$A26,'BIFUbC-crude-oil'!$A$1:$AQ$27,COLUMN('BIFUbC-crude-oil'!AF$1),FALSE))</f>
        <v>1</v>
      </c>
      <c r="AG26">
        <f>IF(VLOOKUP('BIFUbC-crude-oil'!$A26,'BIFUbC-crude-oil'!$A$1:$AQ$27,COLUMN('BIFUbC-crude-oil'!AG$1),FALSE)=0,1,VLOOKUP('BIFUbC-crude-oil'!$A26,'Crude Oil'!$A$2:$AQ$28,COLUMN('Crude Oil'!AG$2),FALSE)/VLOOKUP('BIFUbC-crude-oil'!$A26,'BIFUbC-crude-oil'!$A$1:$AQ$27,COLUMN('BIFUbC-crude-oil'!AG$1),FALSE))</f>
        <v>1</v>
      </c>
      <c r="AH26">
        <f>IF(VLOOKUP('BIFUbC-crude-oil'!$A26,'BIFUbC-crude-oil'!$A$1:$AQ$27,COLUMN('BIFUbC-crude-oil'!AH$1),FALSE)=0,1,VLOOKUP('BIFUbC-crude-oil'!$A26,'Crude Oil'!$A$2:$AQ$28,COLUMN('Crude Oil'!AH$2),FALSE)/VLOOKUP('BIFUbC-crude-oil'!$A26,'BIFUbC-crude-oil'!$A$1:$AQ$27,COLUMN('BIFUbC-crude-oil'!AH$1),FALSE))</f>
        <v>1</v>
      </c>
      <c r="AI26">
        <f>IF(VLOOKUP('BIFUbC-crude-oil'!$A26,'BIFUbC-crude-oil'!$A$1:$AQ$27,COLUMN('BIFUbC-crude-oil'!AI$1),FALSE)=0,1,VLOOKUP('BIFUbC-crude-oil'!$A26,'Crude Oil'!$A$2:$AQ$28,COLUMN('Crude Oil'!AI$2),FALSE)/VLOOKUP('BIFUbC-crude-oil'!$A26,'BIFUbC-crude-oil'!$A$1:$AQ$27,COLUMN('BIFUbC-crude-oil'!AI$1),FALSE))</f>
        <v>1</v>
      </c>
      <c r="AJ26">
        <f>IF(VLOOKUP('BIFUbC-crude-oil'!$A26,'BIFUbC-crude-oil'!$A$1:$AQ$27,COLUMN('BIFUbC-crude-oil'!AJ$1),FALSE)=0,1,VLOOKUP('BIFUbC-crude-oil'!$A26,'Crude Oil'!$A$2:$AQ$28,COLUMN('Crude Oil'!AJ$2),FALSE)/VLOOKUP('BIFUbC-crude-oil'!$A26,'BIFUbC-crude-oil'!$A$1:$AQ$27,COLUMN('BIFUbC-crude-oil'!AJ$1),FALSE))</f>
        <v>1</v>
      </c>
      <c r="AK26">
        <f>IF(VLOOKUP('BIFUbC-crude-oil'!$A26,'BIFUbC-crude-oil'!$A$1:$AQ$27,COLUMN('BIFUbC-crude-oil'!AK$1),FALSE)=0,1,VLOOKUP('BIFUbC-crude-oil'!$A26,'Crude Oil'!$A$2:$AQ$28,COLUMN('Crude Oil'!AK$2),FALSE)/VLOOKUP('BIFUbC-crude-oil'!$A26,'BIFUbC-crude-oil'!$A$1:$AQ$27,COLUMN('BIFUbC-crude-oil'!AK$1),FALSE))</f>
        <v>1</v>
      </c>
      <c r="AL26">
        <f>IF(VLOOKUP('BIFUbC-crude-oil'!$A26,'BIFUbC-crude-oil'!$A$1:$AQ$27,COLUMN('BIFUbC-crude-oil'!AL$1),FALSE)=0,1,VLOOKUP('BIFUbC-crude-oil'!$A26,'Crude Oil'!$A$2:$AQ$28,COLUMN('Crude Oil'!AL$2),FALSE)/VLOOKUP('BIFUbC-crude-oil'!$A26,'BIFUbC-crude-oil'!$A$1:$AQ$27,COLUMN('BIFUbC-crude-oil'!AL$1),FALSE))</f>
        <v>1</v>
      </c>
      <c r="AM26">
        <f>IF(VLOOKUP('BIFUbC-crude-oil'!$A26,'BIFUbC-crude-oil'!$A$1:$AQ$27,COLUMN('BIFUbC-crude-oil'!AM$1),FALSE)=0,1,VLOOKUP('BIFUbC-crude-oil'!$A26,'Crude Oil'!$A$2:$AQ$28,COLUMN('Crude Oil'!AM$2),FALSE)/VLOOKUP('BIFUbC-crude-oil'!$A26,'BIFUbC-crude-oil'!$A$1:$AQ$27,COLUMN('BIFUbC-crude-oil'!AM$1),FALSE))</f>
        <v>1</v>
      </c>
      <c r="AN26">
        <f>IF(VLOOKUP('BIFUbC-crude-oil'!$A26,'BIFUbC-crude-oil'!$A$1:$AQ$27,COLUMN('BIFUbC-crude-oil'!AN$1),FALSE)=0,1,VLOOKUP('BIFUbC-crude-oil'!$A26,'Crude Oil'!$A$2:$AQ$28,COLUMN('Crude Oil'!AN$2),FALSE)/VLOOKUP('BIFUbC-crude-oil'!$A26,'BIFUbC-crude-oil'!$A$1:$AQ$27,COLUMN('BIFUbC-crude-oil'!AN$1),FALSE))</f>
        <v>1</v>
      </c>
      <c r="AO26">
        <f>IF(VLOOKUP('BIFUbC-crude-oil'!$A26,'BIFUbC-crude-oil'!$A$1:$AQ$27,COLUMN('BIFUbC-crude-oil'!AO$1),FALSE)=0,1,VLOOKUP('BIFUbC-crude-oil'!$A26,'Crude Oil'!$A$2:$AQ$28,COLUMN('Crude Oil'!AO$2),FALSE)/VLOOKUP('BIFUbC-crude-oil'!$A26,'BIFUbC-crude-oil'!$A$1:$AQ$27,COLUMN('BIFUbC-crude-oil'!AO$1),FALSE))</f>
        <v>1</v>
      </c>
      <c r="AP26">
        <f>IF(VLOOKUP('BIFUbC-crude-oil'!$A26,'BIFUbC-crude-oil'!$A$1:$AQ$27,COLUMN('BIFUbC-crude-oil'!AP$1),FALSE)=0,1,VLOOKUP('BIFUbC-crude-oil'!$A26,'Crude Oil'!$A$2:$AQ$28,COLUMN('Crude Oil'!AP$2),FALSE)/VLOOKUP('BIFUbC-crude-oil'!$A26,'BIFUbC-crude-oil'!$A$1:$AQ$27,COLUMN('BIFUbC-crude-oil'!AP$1),FALSE))</f>
        <v>1</v>
      </c>
      <c r="AQ26">
        <f>IF(VLOOKUP('BIFUbC-crude-oil'!$A26,'BIFUbC-crude-oil'!$A$1:$AQ$27,COLUMN('BIFUbC-crude-oil'!AQ$1),FALSE)=0,1,VLOOKUP('BIFUbC-crude-oil'!$A26,'Crude Oil'!$A$2:$AQ$28,COLUMN('Crude Oil'!AQ$2),FALSE)/VLOOKUP('BIFUbC-crude-oil'!$A26,'BIFUbC-crude-oil'!$A$1:$AQ$27,COLUMN('BIFUbC-crude-oil'!AQ$1),FALSE))</f>
        <v>1</v>
      </c>
    </row>
    <row r="27" spans="1:43">
      <c r="A27" s="410" t="s">
        <v>641</v>
      </c>
      <c r="B27">
        <f>IF(VLOOKUP('BIFUbC-crude-oil'!$A27,'BIFUbC-crude-oil'!$A$1:$AQ$27,COLUMN('BIFUbC-crude-oil'!B$1),FALSE)=0,1,VLOOKUP('BIFUbC-crude-oil'!$A27,'Crude Oil'!$A$2:$AQ$28,COLUMN('Crude Oil'!B$2),FALSE)/VLOOKUP('BIFUbC-crude-oil'!$A27,'BIFUbC-crude-oil'!$A$1:$AQ$27,COLUMN('BIFUbC-crude-oil'!B$1),FALSE))</f>
        <v>1</v>
      </c>
      <c r="C27">
        <f>IF(VLOOKUP('BIFUbC-crude-oil'!$A27,'BIFUbC-crude-oil'!$A$1:$AQ$27,COLUMN('BIFUbC-crude-oil'!C$1),FALSE)=0,1,VLOOKUP('BIFUbC-crude-oil'!$A27,'Crude Oil'!$A$2:$AQ$28,COLUMN('Crude Oil'!C$2),FALSE)/VLOOKUP('BIFUbC-crude-oil'!$A27,'BIFUbC-crude-oil'!$A$1:$AQ$27,COLUMN('BIFUbC-crude-oil'!C$1),FALSE))</f>
        <v>1</v>
      </c>
      <c r="D27">
        <f>IF(VLOOKUP('BIFUbC-crude-oil'!$A27,'BIFUbC-crude-oil'!$A$1:$AQ$27,COLUMN('BIFUbC-crude-oil'!D$1),FALSE)=0,1,VLOOKUP('BIFUbC-crude-oil'!$A27,'Crude Oil'!$A$2:$AQ$28,COLUMN('Crude Oil'!D$2),FALSE)/VLOOKUP('BIFUbC-crude-oil'!$A27,'BIFUbC-crude-oil'!$A$1:$AQ$27,COLUMN('BIFUbC-crude-oil'!D$1),FALSE))</f>
        <v>1</v>
      </c>
      <c r="E27">
        <f>IF(VLOOKUP('BIFUbC-crude-oil'!$A27,'BIFUbC-crude-oil'!$A$1:$AQ$27,COLUMN('BIFUbC-crude-oil'!E$1),FALSE)=0,1,VLOOKUP('BIFUbC-crude-oil'!$A27,'Crude Oil'!$A$2:$AQ$28,COLUMN('Crude Oil'!E$2),FALSE)/VLOOKUP('BIFUbC-crude-oil'!$A27,'BIFUbC-crude-oil'!$A$1:$AQ$27,COLUMN('BIFUbC-crude-oil'!E$1),FALSE))</f>
        <v>1</v>
      </c>
      <c r="F27">
        <f>IF(VLOOKUP('BIFUbC-crude-oil'!$A27,'BIFUbC-crude-oil'!$A$1:$AQ$27,COLUMN('BIFUbC-crude-oil'!F$1),FALSE)=0,1,VLOOKUP('BIFUbC-crude-oil'!$A27,'Crude Oil'!$A$2:$AQ$28,COLUMN('Crude Oil'!F$2),FALSE)/VLOOKUP('BIFUbC-crude-oil'!$A27,'BIFUbC-crude-oil'!$A$1:$AQ$27,COLUMN('BIFUbC-crude-oil'!F$1),FALSE))</f>
        <v>1</v>
      </c>
      <c r="G27">
        <f>IF(VLOOKUP('BIFUbC-crude-oil'!$A27,'BIFUbC-crude-oil'!$A$1:$AQ$27,COLUMN('BIFUbC-crude-oil'!G$1),FALSE)=0,1,VLOOKUP('BIFUbC-crude-oil'!$A27,'Crude Oil'!$A$2:$AQ$28,COLUMN('Crude Oil'!G$2),FALSE)/VLOOKUP('BIFUbC-crude-oil'!$A27,'BIFUbC-crude-oil'!$A$1:$AQ$27,COLUMN('BIFUbC-crude-oil'!G$1),FALSE))</f>
        <v>1</v>
      </c>
      <c r="H27">
        <f>IF(VLOOKUP('BIFUbC-crude-oil'!$A27,'BIFUbC-crude-oil'!$A$1:$AQ$27,COLUMN('BIFUbC-crude-oil'!H$1),FALSE)=0,1,VLOOKUP('BIFUbC-crude-oil'!$A27,'Crude Oil'!$A$2:$AQ$28,COLUMN('Crude Oil'!H$2),FALSE)/VLOOKUP('BIFUbC-crude-oil'!$A27,'BIFUbC-crude-oil'!$A$1:$AQ$27,COLUMN('BIFUbC-crude-oil'!H$1),FALSE))</f>
        <v>1</v>
      </c>
      <c r="I27">
        <f>IF(VLOOKUP('BIFUbC-crude-oil'!$A27,'BIFUbC-crude-oil'!$A$1:$AQ$27,COLUMN('BIFUbC-crude-oil'!I$1),FALSE)=0,1,VLOOKUP('BIFUbC-crude-oil'!$A27,'Crude Oil'!$A$2:$AQ$28,COLUMN('Crude Oil'!I$2),FALSE)/VLOOKUP('BIFUbC-crude-oil'!$A27,'BIFUbC-crude-oil'!$A$1:$AQ$27,COLUMN('BIFUbC-crude-oil'!I$1),FALSE))</f>
        <v>1</v>
      </c>
      <c r="J27">
        <f>IF(VLOOKUP('BIFUbC-crude-oil'!$A27,'BIFUbC-crude-oil'!$A$1:$AQ$27,COLUMN('BIFUbC-crude-oil'!J$1),FALSE)=0,1,VLOOKUP('BIFUbC-crude-oil'!$A27,'Crude Oil'!$A$2:$AQ$28,COLUMN('Crude Oil'!J$2),FALSE)/VLOOKUP('BIFUbC-crude-oil'!$A27,'BIFUbC-crude-oil'!$A$1:$AQ$27,COLUMN('BIFUbC-crude-oil'!J$1),FALSE))</f>
        <v>1</v>
      </c>
      <c r="K27">
        <f>IF(VLOOKUP('BIFUbC-crude-oil'!$A27,'BIFUbC-crude-oil'!$A$1:$AQ$27,COLUMN('BIFUbC-crude-oil'!K$1),FALSE)=0,1,VLOOKUP('BIFUbC-crude-oil'!$A27,'Crude Oil'!$A$2:$AQ$28,COLUMN('Crude Oil'!K$2),FALSE)/VLOOKUP('BIFUbC-crude-oil'!$A27,'BIFUbC-crude-oil'!$A$1:$AQ$27,COLUMN('BIFUbC-crude-oil'!K$1),FALSE))</f>
        <v>1</v>
      </c>
      <c r="L27">
        <f>IF(VLOOKUP('BIFUbC-crude-oil'!$A27,'BIFUbC-crude-oil'!$A$1:$AQ$27,COLUMN('BIFUbC-crude-oil'!L$1),FALSE)=0,1,VLOOKUP('BIFUbC-crude-oil'!$A27,'Crude Oil'!$A$2:$AQ$28,COLUMN('Crude Oil'!L$2),FALSE)/VLOOKUP('BIFUbC-crude-oil'!$A27,'BIFUbC-crude-oil'!$A$1:$AQ$27,COLUMN('BIFUbC-crude-oil'!L$1),FALSE))</f>
        <v>1</v>
      </c>
      <c r="M27">
        <f>IF(VLOOKUP('BIFUbC-crude-oil'!$A27,'BIFUbC-crude-oil'!$A$1:$AQ$27,COLUMN('BIFUbC-crude-oil'!M$1),FALSE)=0,1,VLOOKUP('BIFUbC-crude-oil'!$A27,'Crude Oil'!$A$2:$AQ$28,COLUMN('Crude Oil'!M$2),FALSE)/VLOOKUP('BIFUbC-crude-oil'!$A27,'BIFUbC-crude-oil'!$A$1:$AQ$27,COLUMN('BIFUbC-crude-oil'!M$1),FALSE))</f>
        <v>1</v>
      </c>
      <c r="N27">
        <f>IF(VLOOKUP('BIFUbC-crude-oil'!$A27,'BIFUbC-crude-oil'!$A$1:$AQ$27,COLUMN('BIFUbC-crude-oil'!N$1),FALSE)=0,1,VLOOKUP('BIFUbC-crude-oil'!$A27,'Crude Oil'!$A$2:$AQ$28,COLUMN('Crude Oil'!N$2),FALSE)/VLOOKUP('BIFUbC-crude-oil'!$A27,'BIFUbC-crude-oil'!$A$1:$AQ$27,COLUMN('BIFUbC-crude-oil'!N$1),FALSE))</f>
        <v>1</v>
      </c>
      <c r="O27">
        <f>IF(VLOOKUP('BIFUbC-crude-oil'!$A27,'BIFUbC-crude-oil'!$A$1:$AQ$27,COLUMN('BIFUbC-crude-oil'!O$1),FALSE)=0,1,VLOOKUP('BIFUbC-crude-oil'!$A27,'Crude Oil'!$A$2:$AQ$28,COLUMN('Crude Oil'!O$2),FALSE)/VLOOKUP('BIFUbC-crude-oil'!$A27,'BIFUbC-crude-oil'!$A$1:$AQ$27,COLUMN('BIFUbC-crude-oil'!O$1),FALSE))</f>
        <v>1</v>
      </c>
      <c r="P27">
        <f>IF(VLOOKUP('BIFUbC-crude-oil'!$A27,'BIFUbC-crude-oil'!$A$1:$AQ$27,COLUMN('BIFUbC-crude-oil'!P$1),FALSE)=0,1,VLOOKUP('BIFUbC-crude-oil'!$A27,'Crude Oil'!$A$2:$AQ$28,COLUMN('Crude Oil'!P$2),FALSE)/VLOOKUP('BIFUbC-crude-oil'!$A27,'BIFUbC-crude-oil'!$A$1:$AQ$27,COLUMN('BIFUbC-crude-oil'!P$1),FALSE))</f>
        <v>1</v>
      </c>
      <c r="Q27">
        <f>IF(VLOOKUP('BIFUbC-crude-oil'!$A27,'BIFUbC-crude-oil'!$A$1:$AQ$27,COLUMN('BIFUbC-crude-oil'!Q$1),FALSE)=0,1,VLOOKUP('BIFUbC-crude-oil'!$A27,'Crude Oil'!$A$2:$AQ$28,COLUMN('Crude Oil'!Q$2),FALSE)/VLOOKUP('BIFUbC-crude-oil'!$A27,'BIFUbC-crude-oil'!$A$1:$AQ$27,COLUMN('BIFUbC-crude-oil'!Q$1),FALSE))</f>
        <v>1</v>
      </c>
      <c r="R27">
        <f>IF(VLOOKUP('BIFUbC-crude-oil'!$A27,'BIFUbC-crude-oil'!$A$1:$AQ$27,COLUMN('BIFUbC-crude-oil'!R$1),FALSE)=0,1,VLOOKUP('BIFUbC-crude-oil'!$A27,'Crude Oil'!$A$2:$AQ$28,COLUMN('Crude Oil'!R$2),FALSE)/VLOOKUP('BIFUbC-crude-oil'!$A27,'BIFUbC-crude-oil'!$A$1:$AQ$27,COLUMN('BIFUbC-crude-oil'!R$1),FALSE))</f>
        <v>1</v>
      </c>
      <c r="S27">
        <f>IF(VLOOKUP('BIFUbC-crude-oil'!$A27,'BIFUbC-crude-oil'!$A$1:$AQ$27,COLUMN('BIFUbC-crude-oil'!S$1),FALSE)=0,1,VLOOKUP('BIFUbC-crude-oil'!$A27,'Crude Oil'!$A$2:$AQ$28,COLUMN('Crude Oil'!S$2),FALSE)/VLOOKUP('BIFUbC-crude-oil'!$A27,'BIFUbC-crude-oil'!$A$1:$AQ$27,COLUMN('BIFUbC-crude-oil'!S$1),FALSE))</f>
        <v>1</v>
      </c>
      <c r="T27">
        <f>IF(VLOOKUP('BIFUbC-crude-oil'!$A27,'BIFUbC-crude-oil'!$A$1:$AQ$27,COLUMN('BIFUbC-crude-oil'!T$1),FALSE)=0,1,VLOOKUP('BIFUbC-crude-oil'!$A27,'Crude Oil'!$A$2:$AQ$28,COLUMN('Crude Oil'!T$2),FALSE)/VLOOKUP('BIFUbC-crude-oil'!$A27,'BIFUbC-crude-oil'!$A$1:$AQ$27,COLUMN('BIFUbC-crude-oil'!T$1),FALSE))</f>
        <v>1</v>
      </c>
      <c r="U27">
        <f>IF(VLOOKUP('BIFUbC-crude-oil'!$A27,'BIFUbC-crude-oil'!$A$1:$AQ$27,COLUMN('BIFUbC-crude-oil'!U$1),FALSE)=0,1,VLOOKUP('BIFUbC-crude-oil'!$A27,'Crude Oil'!$A$2:$AQ$28,COLUMN('Crude Oil'!U$2),FALSE)/VLOOKUP('BIFUbC-crude-oil'!$A27,'BIFUbC-crude-oil'!$A$1:$AQ$27,COLUMN('BIFUbC-crude-oil'!U$1),FALSE))</f>
        <v>1</v>
      </c>
      <c r="V27">
        <f>IF(VLOOKUP('BIFUbC-crude-oil'!$A27,'BIFUbC-crude-oil'!$A$1:$AQ$27,COLUMN('BIFUbC-crude-oil'!V$1),FALSE)=0,1,VLOOKUP('BIFUbC-crude-oil'!$A27,'Crude Oil'!$A$2:$AQ$28,COLUMN('Crude Oil'!V$2),FALSE)/VLOOKUP('BIFUbC-crude-oil'!$A27,'BIFUbC-crude-oil'!$A$1:$AQ$27,COLUMN('BIFUbC-crude-oil'!V$1),FALSE))</f>
        <v>1</v>
      </c>
      <c r="W27">
        <f>IF(VLOOKUP('BIFUbC-crude-oil'!$A27,'BIFUbC-crude-oil'!$A$1:$AQ$27,COLUMN('BIFUbC-crude-oil'!W$1),FALSE)=0,1,VLOOKUP('BIFUbC-crude-oil'!$A27,'Crude Oil'!$A$2:$AQ$28,COLUMN('Crude Oil'!W$2),FALSE)/VLOOKUP('BIFUbC-crude-oil'!$A27,'BIFUbC-crude-oil'!$A$1:$AQ$27,COLUMN('BIFUbC-crude-oil'!W$1),FALSE))</f>
        <v>1</v>
      </c>
      <c r="X27">
        <f>IF(VLOOKUP('BIFUbC-crude-oil'!$A27,'BIFUbC-crude-oil'!$A$1:$AQ$27,COLUMN('BIFUbC-crude-oil'!X$1),FALSE)=0,1,VLOOKUP('BIFUbC-crude-oil'!$A27,'Crude Oil'!$A$2:$AQ$28,COLUMN('Crude Oil'!X$2),FALSE)/VLOOKUP('BIFUbC-crude-oil'!$A27,'BIFUbC-crude-oil'!$A$1:$AQ$27,COLUMN('BIFUbC-crude-oil'!X$1),FALSE))</f>
        <v>1</v>
      </c>
      <c r="Y27">
        <f>IF(VLOOKUP('BIFUbC-crude-oil'!$A27,'BIFUbC-crude-oil'!$A$1:$AQ$27,COLUMN('BIFUbC-crude-oil'!Y$1),FALSE)=0,1,VLOOKUP('BIFUbC-crude-oil'!$A27,'Crude Oil'!$A$2:$AQ$28,COLUMN('Crude Oil'!Y$2),FALSE)/VLOOKUP('BIFUbC-crude-oil'!$A27,'BIFUbC-crude-oil'!$A$1:$AQ$27,COLUMN('BIFUbC-crude-oil'!Y$1),FALSE))</f>
        <v>1</v>
      </c>
      <c r="Z27">
        <f>IF(VLOOKUP('BIFUbC-crude-oil'!$A27,'BIFUbC-crude-oil'!$A$1:$AQ$27,COLUMN('BIFUbC-crude-oil'!Z$1),FALSE)=0,1,VLOOKUP('BIFUbC-crude-oil'!$A27,'Crude Oil'!$A$2:$AQ$28,COLUMN('Crude Oil'!Z$2),FALSE)/VLOOKUP('BIFUbC-crude-oil'!$A27,'BIFUbC-crude-oil'!$A$1:$AQ$27,COLUMN('BIFUbC-crude-oil'!Z$1),FALSE))</f>
        <v>1</v>
      </c>
      <c r="AA27">
        <f>IF(VLOOKUP('BIFUbC-crude-oil'!$A27,'BIFUbC-crude-oil'!$A$1:$AQ$27,COLUMN('BIFUbC-crude-oil'!AA$1),FALSE)=0,1,VLOOKUP('BIFUbC-crude-oil'!$A27,'Crude Oil'!$A$2:$AQ$28,COLUMN('Crude Oil'!AA$2),FALSE)/VLOOKUP('BIFUbC-crude-oil'!$A27,'BIFUbC-crude-oil'!$A$1:$AQ$27,COLUMN('BIFUbC-crude-oil'!AA$1),FALSE))</f>
        <v>1</v>
      </c>
      <c r="AB27">
        <f>IF(VLOOKUP('BIFUbC-crude-oil'!$A27,'BIFUbC-crude-oil'!$A$1:$AQ$27,COLUMN('BIFUbC-crude-oil'!AB$1),FALSE)=0,1,VLOOKUP('BIFUbC-crude-oil'!$A27,'Crude Oil'!$A$2:$AQ$28,COLUMN('Crude Oil'!AB$2),FALSE)/VLOOKUP('BIFUbC-crude-oil'!$A27,'BIFUbC-crude-oil'!$A$1:$AQ$27,COLUMN('BIFUbC-crude-oil'!AB$1),FALSE))</f>
        <v>1</v>
      </c>
      <c r="AC27">
        <f>IF(VLOOKUP('BIFUbC-crude-oil'!$A27,'BIFUbC-crude-oil'!$A$1:$AQ$27,COLUMN('BIFUbC-crude-oil'!AC$1),FALSE)=0,1,VLOOKUP('BIFUbC-crude-oil'!$A27,'Crude Oil'!$A$2:$AQ$28,COLUMN('Crude Oil'!AC$2),FALSE)/VLOOKUP('BIFUbC-crude-oil'!$A27,'BIFUbC-crude-oil'!$A$1:$AQ$27,COLUMN('BIFUbC-crude-oil'!AC$1),FALSE))</f>
        <v>1</v>
      </c>
      <c r="AD27">
        <f>IF(VLOOKUP('BIFUbC-crude-oil'!$A27,'BIFUbC-crude-oil'!$A$1:$AQ$27,COLUMN('BIFUbC-crude-oil'!AD$1),FALSE)=0,1,VLOOKUP('BIFUbC-crude-oil'!$A27,'Crude Oil'!$A$2:$AQ$28,COLUMN('Crude Oil'!AD$2),FALSE)/VLOOKUP('BIFUbC-crude-oil'!$A27,'BIFUbC-crude-oil'!$A$1:$AQ$27,COLUMN('BIFUbC-crude-oil'!AD$1),FALSE))</f>
        <v>1</v>
      </c>
      <c r="AE27">
        <f>IF(VLOOKUP('BIFUbC-crude-oil'!$A27,'BIFUbC-crude-oil'!$A$1:$AQ$27,COLUMN('BIFUbC-crude-oil'!AE$1),FALSE)=0,1,VLOOKUP('BIFUbC-crude-oil'!$A27,'Crude Oil'!$A$2:$AQ$28,COLUMN('Crude Oil'!AE$2),FALSE)/VLOOKUP('BIFUbC-crude-oil'!$A27,'BIFUbC-crude-oil'!$A$1:$AQ$27,COLUMN('BIFUbC-crude-oil'!AE$1),FALSE))</f>
        <v>1</v>
      </c>
      <c r="AF27">
        <f>IF(VLOOKUP('BIFUbC-crude-oil'!$A27,'BIFUbC-crude-oil'!$A$1:$AQ$27,COLUMN('BIFUbC-crude-oil'!AF$1),FALSE)=0,1,VLOOKUP('BIFUbC-crude-oil'!$A27,'Crude Oil'!$A$2:$AQ$28,COLUMN('Crude Oil'!AF$2),FALSE)/VLOOKUP('BIFUbC-crude-oil'!$A27,'BIFUbC-crude-oil'!$A$1:$AQ$27,COLUMN('BIFUbC-crude-oil'!AF$1),FALSE))</f>
        <v>1</v>
      </c>
      <c r="AG27">
        <f>IF(VLOOKUP('BIFUbC-crude-oil'!$A27,'BIFUbC-crude-oil'!$A$1:$AQ$27,COLUMN('BIFUbC-crude-oil'!AG$1),FALSE)=0,1,VLOOKUP('BIFUbC-crude-oil'!$A27,'Crude Oil'!$A$2:$AQ$28,COLUMN('Crude Oil'!AG$2),FALSE)/VLOOKUP('BIFUbC-crude-oil'!$A27,'BIFUbC-crude-oil'!$A$1:$AQ$27,COLUMN('BIFUbC-crude-oil'!AG$1),FALSE))</f>
        <v>1</v>
      </c>
      <c r="AH27">
        <f>IF(VLOOKUP('BIFUbC-crude-oil'!$A27,'BIFUbC-crude-oil'!$A$1:$AQ$27,COLUMN('BIFUbC-crude-oil'!AH$1),FALSE)=0,1,VLOOKUP('BIFUbC-crude-oil'!$A27,'Crude Oil'!$A$2:$AQ$28,COLUMN('Crude Oil'!AH$2),FALSE)/VLOOKUP('BIFUbC-crude-oil'!$A27,'BIFUbC-crude-oil'!$A$1:$AQ$27,COLUMN('BIFUbC-crude-oil'!AH$1),FALSE))</f>
        <v>1</v>
      </c>
      <c r="AI27">
        <f>IF(VLOOKUP('BIFUbC-crude-oil'!$A27,'BIFUbC-crude-oil'!$A$1:$AQ$27,COLUMN('BIFUbC-crude-oil'!AI$1),FALSE)=0,1,VLOOKUP('BIFUbC-crude-oil'!$A27,'Crude Oil'!$A$2:$AQ$28,COLUMN('Crude Oil'!AI$2),FALSE)/VLOOKUP('BIFUbC-crude-oil'!$A27,'BIFUbC-crude-oil'!$A$1:$AQ$27,COLUMN('BIFUbC-crude-oil'!AI$1),FALSE))</f>
        <v>1</v>
      </c>
      <c r="AJ27">
        <f>IF(VLOOKUP('BIFUbC-crude-oil'!$A27,'BIFUbC-crude-oil'!$A$1:$AQ$27,COLUMN('BIFUbC-crude-oil'!AJ$1),FALSE)=0,1,VLOOKUP('BIFUbC-crude-oil'!$A27,'Crude Oil'!$A$2:$AQ$28,COLUMN('Crude Oil'!AJ$2),FALSE)/VLOOKUP('BIFUbC-crude-oil'!$A27,'BIFUbC-crude-oil'!$A$1:$AQ$27,COLUMN('BIFUbC-crude-oil'!AJ$1),FALSE))</f>
        <v>1</v>
      </c>
      <c r="AK27">
        <f>IF(VLOOKUP('BIFUbC-crude-oil'!$A27,'BIFUbC-crude-oil'!$A$1:$AQ$27,COLUMN('BIFUbC-crude-oil'!AK$1),FALSE)=0,1,VLOOKUP('BIFUbC-crude-oil'!$A27,'Crude Oil'!$A$2:$AQ$28,COLUMN('Crude Oil'!AK$2),FALSE)/VLOOKUP('BIFUbC-crude-oil'!$A27,'BIFUbC-crude-oil'!$A$1:$AQ$27,COLUMN('BIFUbC-crude-oil'!AK$1),FALSE))</f>
        <v>1</v>
      </c>
      <c r="AL27">
        <f>IF(VLOOKUP('BIFUbC-crude-oil'!$A27,'BIFUbC-crude-oil'!$A$1:$AQ$27,COLUMN('BIFUbC-crude-oil'!AL$1),FALSE)=0,1,VLOOKUP('BIFUbC-crude-oil'!$A27,'Crude Oil'!$A$2:$AQ$28,COLUMN('Crude Oil'!AL$2),FALSE)/VLOOKUP('BIFUbC-crude-oil'!$A27,'BIFUbC-crude-oil'!$A$1:$AQ$27,COLUMN('BIFUbC-crude-oil'!AL$1),FALSE))</f>
        <v>1</v>
      </c>
      <c r="AM27">
        <f>IF(VLOOKUP('BIFUbC-crude-oil'!$A27,'BIFUbC-crude-oil'!$A$1:$AQ$27,COLUMN('BIFUbC-crude-oil'!AM$1),FALSE)=0,1,VLOOKUP('BIFUbC-crude-oil'!$A27,'Crude Oil'!$A$2:$AQ$28,COLUMN('Crude Oil'!AM$2),FALSE)/VLOOKUP('BIFUbC-crude-oil'!$A27,'BIFUbC-crude-oil'!$A$1:$AQ$27,COLUMN('BIFUbC-crude-oil'!AM$1),FALSE))</f>
        <v>1</v>
      </c>
      <c r="AN27">
        <f>IF(VLOOKUP('BIFUbC-crude-oil'!$A27,'BIFUbC-crude-oil'!$A$1:$AQ$27,COLUMN('BIFUbC-crude-oil'!AN$1),FALSE)=0,1,VLOOKUP('BIFUbC-crude-oil'!$A27,'Crude Oil'!$A$2:$AQ$28,COLUMN('Crude Oil'!AN$2),FALSE)/VLOOKUP('BIFUbC-crude-oil'!$A27,'BIFUbC-crude-oil'!$A$1:$AQ$27,COLUMN('BIFUbC-crude-oil'!AN$1),FALSE))</f>
        <v>1</v>
      </c>
      <c r="AO27">
        <f>IF(VLOOKUP('BIFUbC-crude-oil'!$A27,'BIFUbC-crude-oil'!$A$1:$AQ$27,COLUMN('BIFUbC-crude-oil'!AO$1),FALSE)=0,1,VLOOKUP('BIFUbC-crude-oil'!$A27,'Crude Oil'!$A$2:$AQ$28,COLUMN('Crude Oil'!AO$2),FALSE)/VLOOKUP('BIFUbC-crude-oil'!$A27,'BIFUbC-crude-oil'!$A$1:$AQ$27,COLUMN('BIFUbC-crude-oil'!AO$1),FALSE))</f>
        <v>1</v>
      </c>
      <c r="AP27">
        <f>IF(VLOOKUP('BIFUbC-crude-oil'!$A27,'BIFUbC-crude-oil'!$A$1:$AQ$27,COLUMN('BIFUbC-crude-oil'!AP$1),FALSE)=0,1,VLOOKUP('BIFUbC-crude-oil'!$A27,'Crude Oil'!$A$2:$AQ$28,COLUMN('Crude Oil'!AP$2),FALSE)/VLOOKUP('BIFUbC-crude-oil'!$A27,'BIFUbC-crude-oil'!$A$1:$AQ$27,COLUMN('BIFUbC-crude-oil'!AP$1),FALSE))</f>
        <v>1</v>
      </c>
      <c r="AQ27">
        <f>IF(VLOOKUP('BIFUbC-crude-oil'!$A27,'BIFUbC-crude-oil'!$A$1:$AQ$27,COLUMN('BIFUbC-crude-oil'!AQ$1),FALSE)=0,1,VLOOKUP('BIFUbC-crude-oil'!$A27,'Crude Oil'!$A$2:$AQ$28,COLUMN('Crude Oil'!AQ$2),FALSE)/VLOOKUP('BIFUbC-crude-oil'!$A27,'BIFUbC-crude-oil'!$A$1:$AQ$27,COLUMN('BIFUbC-crude-oil'!AQ$1),FALSE))</f>
        <v>1</v>
      </c>
    </row>
  </sheetData>
  <phoneticPr fontId="2"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4C667-370C-40F6-9037-E71D55E70845}">
  <sheetPr>
    <tabColor theme="8" tint="-0.499984740745262"/>
  </sheetPr>
  <dimension ref="A1:AQ27"/>
  <sheetViews>
    <sheetView workbookViewId="0">
      <selection sqref="A1:XFD1048576"/>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IF(VLOOKUP('BIFUbC-heavy-or-residual-oil'!$A2,'BIFUbC-heavy-or-residual-oil'!$A$1:$AQ$27,COLUMN('BIFUbC-heavy-or-residual-oil'!B$1),FALSE)=0,1,VLOOKUP('BIFUbC-heavy-or-residual-oil'!$A2,'heavy fuel oil'!$A$2:$AQ$28,COLUMN('heavy fuel oil'!B$2),FALSE)/VLOOKUP('BIFUbC-heavy-or-residual-oil'!$A2,'BIFUbC-heavy-or-residual-oil'!$A$1:$AQ$27,COLUMN('BIFUbC-heavy-or-residual-oil'!B$1),FALSE))</f>
        <v>1</v>
      </c>
      <c r="C2">
        <f>IF(VLOOKUP('BIFUbC-heavy-or-residual-oil'!$A2,'BIFUbC-heavy-or-residual-oil'!$A$1:$AQ$27,COLUMN('BIFUbC-heavy-or-residual-oil'!C$1),FALSE)=0,1,VLOOKUP('BIFUbC-heavy-or-residual-oil'!$A2,'heavy fuel oil'!$A$2:$AQ$28,COLUMN('heavy fuel oil'!C$2),FALSE)/VLOOKUP('BIFUbC-heavy-or-residual-oil'!$A2,'BIFUbC-heavy-or-residual-oil'!$A$1:$AQ$27,COLUMN('BIFUbC-heavy-or-residual-oil'!C$1),FALSE))</f>
        <v>1</v>
      </c>
      <c r="D2">
        <f>IF(VLOOKUP('BIFUbC-heavy-or-residual-oil'!$A2,'BIFUbC-heavy-or-residual-oil'!$A$1:$AQ$27,COLUMN('BIFUbC-heavy-or-residual-oil'!D$1),FALSE)=0,1,VLOOKUP('BIFUbC-heavy-or-residual-oil'!$A2,'heavy fuel oil'!$A$2:$AQ$28,COLUMN('heavy fuel oil'!D$2),FALSE)/VLOOKUP('BIFUbC-heavy-or-residual-oil'!$A2,'BIFUbC-heavy-or-residual-oil'!$A$1:$AQ$27,COLUMN('BIFUbC-heavy-or-residual-oil'!D$1),FALSE))</f>
        <v>1</v>
      </c>
      <c r="E2">
        <f>IF(VLOOKUP('BIFUbC-heavy-or-residual-oil'!$A2,'BIFUbC-heavy-or-residual-oil'!$A$1:$AQ$27,COLUMN('BIFUbC-heavy-or-residual-oil'!E$1),FALSE)=0,1,VLOOKUP('BIFUbC-heavy-or-residual-oil'!$A2,'heavy fuel oil'!$A$2:$AQ$28,COLUMN('heavy fuel oil'!E$2),FALSE)/VLOOKUP('BIFUbC-heavy-or-residual-oil'!$A2,'BIFUbC-heavy-or-residual-oil'!$A$1:$AQ$27,COLUMN('BIFUbC-heavy-or-residual-oil'!E$1),FALSE))</f>
        <v>1</v>
      </c>
      <c r="F2">
        <f>IF(VLOOKUP('BIFUbC-heavy-or-residual-oil'!$A2,'BIFUbC-heavy-or-residual-oil'!$A$1:$AQ$27,COLUMN('BIFUbC-heavy-or-residual-oil'!F$1),FALSE)=0,1,VLOOKUP('BIFUbC-heavy-or-residual-oil'!$A2,'heavy fuel oil'!$A$2:$AQ$28,COLUMN('heavy fuel oil'!F$2),FALSE)/VLOOKUP('BIFUbC-heavy-or-residual-oil'!$A2,'BIFUbC-heavy-or-residual-oil'!$A$1:$AQ$27,COLUMN('BIFUbC-heavy-or-residual-oil'!F$1),FALSE))</f>
        <v>1</v>
      </c>
      <c r="G2">
        <f>IF(VLOOKUP('BIFUbC-heavy-or-residual-oil'!$A2,'BIFUbC-heavy-or-residual-oil'!$A$1:$AQ$27,COLUMN('BIFUbC-heavy-or-residual-oil'!G$1),FALSE)=0,1,VLOOKUP('BIFUbC-heavy-or-residual-oil'!$A2,'heavy fuel oil'!$A$2:$AQ$28,COLUMN('heavy fuel oil'!G$2),FALSE)/VLOOKUP('BIFUbC-heavy-or-residual-oil'!$A2,'BIFUbC-heavy-or-residual-oil'!$A$1:$AQ$27,COLUMN('BIFUbC-heavy-or-residual-oil'!G$1),FALSE))</f>
        <v>1</v>
      </c>
      <c r="H2">
        <f>IF(VLOOKUP('BIFUbC-heavy-or-residual-oil'!$A2,'BIFUbC-heavy-or-residual-oil'!$A$1:$AQ$27,COLUMN('BIFUbC-heavy-or-residual-oil'!H$1),FALSE)=0,1,VLOOKUP('BIFUbC-heavy-or-residual-oil'!$A2,'heavy fuel oil'!$A$2:$AQ$28,COLUMN('heavy fuel oil'!H$2),FALSE)/VLOOKUP('BIFUbC-heavy-or-residual-oil'!$A2,'BIFUbC-heavy-or-residual-oil'!$A$1:$AQ$27,COLUMN('BIFUbC-heavy-or-residual-oil'!H$1),FALSE))</f>
        <v>1</v>
      </c>
      <c r="I2">
        <f>IF(VLOOKUP('BIFUbC-heavy-or-residual-oil'!$A2,'BIFUbC-heavy-or-residual-oil'!$A$1:$AQ$27,COLUMN('BIFUbC-heavy-or-residual-oil'!I$1),FALSE)=0,1,VLOOKUP('BIFUbC-heavy-or-residual-oil'!$A2,'heavy fuel oil'!$A$2:$AQ$28,COLUMN('heavy fuel oil'!I$2),FALSE)/VLOOKUP('BIFUbC-heavy-or-residual-oil'!$A2,'BIFUbC-heavy-or-residual-oil'!$A$1:$AQ$27,COLUMN('BIFUbC-heavy-or-residual-oil'!I$1),FALSE))</f>
        <v>1</v>
      </c>
      <c r="J2">
        <f>IF(VLOOKUP('BIFUbC-heavy-or-residual-oil'!$A2,'BIFUbC-heavy-or-residual-oil'!$A$1:$AQ$27,COLUMN('BIFUbC-heavy-or-residual-oil'!J$1),FALSE)=0,1,VLOOKUP('BIFUbC-heavy-or-residual-oil'!$A2,'heavy fuel oil'!$A$2:$AQ$28,COLUMN('heavy fuel oil'!J$2),FALSE)/VLOOKUP('BIFUbC-heavy-or-residual-oil'!$A2,'BIFUbC-heavy-or-residual-oil'!$A$1:$AQ$27,COLUMN('BIFUbC-heavy-or-residual-oil'!J$1),FALSE))</f>
        <v>1</v>
      </c>
      <c r="K2">
        <f>IF(VLOOKUP('BIFUbC-heavy-or-residual-oil'!$A2,'BIFUbC-heavy-or-residual-oil'!$A$1:$AQ$27,COLUMN('BIFUbC-heavy-or-residual-oil'!K$1),FALSE)=0,1,VLOOKUP('BIFUbC-heavy-or-residual-oil'!$A2,'heavy fuel oil'!$A$2:$AQ$28,COLUMN('heavy fuel oil'!K$2),FALSE)/VLOOKUP('BIFUbC-heavy-or-residual-oil'!$A2,'BIFUbC-heavy-or-residual-oil'!$A$1:$AQ$27,COLUMN('BIFUbC-heavy-or-residual-oil'!K$1),FALSE))</f>
        <v>1</v>
      </c>
      <c r="L2">
        <f>IF(VLOOKUP('BIFUbC-heavy-or-residual-oil'!$A2,'BIFUbC-heavy-or-residual-oil'!$A$1:$AQ$27,COLUMN('BIFUbC-heavy-or-residual-oil'!L$1),FALSE)=0,1,VLOOKUP('BIFUbC-heavy-or-residual-oil'!$A2,'heavy fuel oil'!$A$2:$AQ$28,COLUMN('heavy fuel oil'!L$2),FALSE)/VLOOKUP('BIFUbC-heavy-or-residual-oil'!$A2,'BIFUbC-heavy-or-residual-oil'!$A$1:$AQ$27,COLUMN('BIFUbC-heavy-or-residual-oil'!L$1),FALSE))</f>
        <v>1</v>
      </c>
      <c r="M2">
        <f>IF(VLOOKUP('BIFUbC-heavy-or-residual-oil'!$A2,'BIFUbC-heavy-or-residual-oil'!$A$1:$AQ$27,COLUMN('BIFUbC-heavy-or-residual-oil'!M$1),FALSE)=0,1,VLOOKUP('BIFUbC-heavy-or-residual-oil'!$A2,'heavy fuel oil'!$A$2:$AQ$28,COLUMN('heavy fuel oil'!M$2),FALSE)/VLOOKUP('BIFUbC-heavy-or-residual-oil'!$A2,'BIFUbC-heavy-or-residual-oil'!$A$1:$AQ$27,COLUMN('BIFUbC-heavy-or-residual-oil'!M$1),FALSE))</f>
        <v>1</v>
      </c>
      <c r="N2">
        <f>IF(VLOOKUP('BIFUbC-heavy-or-residual-oil'!$A2,'BIFUbC-heavy-or-residual-oil'!$A$1:$AQ$27,COLUMN('BIFUbC-heavy-or-residual-oil'!N$1),FALSE)=0,1,VLOOKUP('BIFUbC-heavy-or-residual-oil'!$A2,'heavy fuel oil'!$A$2:$AQ$28,COLUMN('heavy fuel oil'!N$2),FALSE)/VLOOKUP('BIFUbC-heavy-or-residual-oil'!$A2,'BIFUbC-heavy-or-residual-oil'!$A$1:$AQ$27,COLUMN('BIFUbC-heavy-or-residual-oil'!N$1),FALSE))</f>
        <v>1</v>
      </c>
      <c r="O2">
        <f>IF(VLOOKUP('BIFUbC-heavy-or-residual-oil'!$A2,'BIFUbC-heavy-or-residual-oil'!$A$1:$AQ$27,COLUMN('BIFUbC-heavy-or-residual-oil'!O$1),FALSE)=0,1,VLOOKUP('BIFUbC-heavy-or-residual-oil'!$A2,'heavy fuel oil'!$A$2:$AQ$28,COLUMN('heavy fuel oil'!O$2),FALSE)/VLOOKUP('BIFUbC-heavy-or-residual-oil'!$A2,'BIFUbC-heavy-or-residual-oil'!$A$1:$AQ$27,COLUMN('BIFUbC-heavy-or-residual-oil'!O$1),FALSE))</f>
        <v>1</v>
      </c>
      <c r="P2">
        <f>IF(VLOOKUP('BIFUbC-heavy-or-residual-oil'!$A2,'BIFUbC-heavy-or-residual-oil'!$A$1:$AQ$27,COLUMN('BIFUbC-heavy-or-residual-oil'!P$1),FALSE)=0,1,VLOOKUP('BIFUbC-heavy-or-residual-oil'!$A2,'heavy fuel oil'!$A$2:$AQ$28,COLUMN('heavy fuel oil'!P$2),FALSE)/VLOOKUP('BIFUbC-heavy-or-residual-oil'!$A2,'BIFUbC-heavy-or-residual-oil'!$A$1:$AQ$27,COLUMN('BIFUbC-heavy-or-residual-oil'!P$1),FALSE))</f>
        <v>1</v>
      </c>
      <c r="Q2">
        <f>IF(VLOOKUP('BIFUbC-heavy-or-residual-oil'!$A2,'BIFUbC-heavy-or-residual-oil'!$A$1:$AQ$27,COLUMN('BIFUbC-heavy-or-residual-oil'!Q$1),FALSE)=0,1,VLOOKUP('BIFUbC-heavy-or-residual-oil'!$A2,'heavy fuel oil'!$A$2:$AQ$28,COLUMN('heavy fuel oil'!Q$2),FALSE)/VLOOKUP('BIFUbC-heavy-or-residual-oil'!$A2,'BIFUbC-heavy-or-residual-oil'!$A$1:$AQ$27,COLUMN('BIFUbC-heavy-or-residual-oil'!Q$1),FALSE))</f>
        <v>1</v>
      </c>
      <c r="R2">
        <f>IF(VLOOKUP('BIFUbC-heavy-or-residual-oil'!$A2,'BIFUbC-heavy-or-residual-oil'!$A$1:$AQ$27,COLUMN('BIFUbC-heavy-or-residual-oil'!R$1),FALSE)=0,1,VLOOKUP('BIFUbC-heavy-or-residual-oil'!$A2,'heavy fuel oil'!$A$2:$AQ$28,COLUMN('heavy fuel oil'!R$2),FALSE)/VLOOKUP('BIFUbC-heavy-or-residual-oil'!$A2,'BIFUbC-heavy-or-residual-oil'!$A$1:$AQ$27,COLUMN('BIFUbC-heavy-or-residual-oil'!R$1),FALSE))</f>
        <v>1</v>
      </c>
      <c r="S2">
        <f>IF(VLOOKUP('BIFUbC-heavy-or-residual-oil'!$A2,'BIFUbC-heavy-or-residual-oil'!$A$1:$AQ$27,COLUMN('BIFUbC-heavy-or-residual-oil'!S$1),FALSE)=0,1,VLOOKUP('BIFUbC-heavy-or-residual-oil'!$A2,'heavy fuel oil'!$A$2:$AQ$28,COLUMN('heavy fuel oil'!S$2),FALSE)/VLOOKUP('BIFUbC-heavy-or-residual-oil'!$A2,'BIFUbC-heavy-or-residual-oil'!$A$1:$AQ$27,COLUMN('BIFUbC-heavy-or-residual-oil'!S$1),FALSE))</f>
        <v>1</v>
      </c>
      <c r="T2">
        <f>IF(VLOOKUP('BIFUbC-heavy-or-residual-oil'!$A2,'BIFUbC-heavy-or-residual-oil'!$A$1:$AQ$27,COLUMN('BIFUbC-heavy-or-residual-oil'!T$1),FALSE)=0,1,VLOOKUP('BIFUbC-heavy-or-residual-oil'!$A2,'heavy fuel oil'!$A$2:$AQ$28,COLUMN('heavy fuel oil'!T$2),FALSE)/VLOOKUP('BIFUbC-heavy-or-residual-oil'!$A2,'BIFUbC-heavy-or-residual-oil'!$A$1:$AQ$27,COLUMN('BIFUbC-heavy-or-residual-oil'!T$1),FALSE))</f>
        <v>1</v>
      </c>
      <c r="U2">
        <f>IF(VLOOKUP('BIFUbC-heavy-or-residual-oil'!$A2,'BIFUbC-heavy-or-residual-oil'!$A$1:$AQ$27,COLUMN('BIFUbC-heavy-or-residual-oil'!U$1),FALSE)=0,1,VLOOKUP('BIFUbC-heavy-or-residual-oil'!$A2,'heavy fuel oil'!$A$2:$AQ$28,COLUMN('heavy fuel oil'!U$2),FALSE)/VLOOKUP('BIFUbC-heavy-or-residual-oil'!$A2,'BIFUbC-heavy-or-residual-oil'!$A$1:$AQ$27,COLUMN('BIFUbC-heavy-or-residual-oil'!U$1),FALSE))</f>
        <v>1</v>
      </c>
      <c r="V2">
        <f>IF(VLOOKUP('BIFUbC-heavy-or-residual-oil'!$A2,'BIFUbC-heavy-or-residual-oil'!$A$1:$AQ$27,COLUMN('BIFUbC-heavy-or-residual-oil'!V$1),FALSE)=0,1,VLOOKUP('BIFUbC-heavy-or-residual-oil'!$A2,'heavy fuel oil'!$A$2:$AQ$28,COLUMN('heavy fuel oil'!V$2),FALSE)/VLOOKUP('BIFUbC-heavy-or-residual-oil'!$A2,'BIFUbC-heavy-or-residual-oil'!$A$1:$AQ$27,COLUMN('BIFUbC-heavy-or-residual-oil'!V$1),FALSE))</f>
        <v>1</v>
      </c>
      <c r="W2">
        <f>IF(VLOOKUP('BIFUbC-heavy-or-residual-oil'!$A2,'BIFUbC-heavy-or-residual-oil'!$A$1:$AQ$27,COLUMN('BIFUbC-heavy-or-residual-oil'!W$1),FALSE)=0,1,VLOOKUP('BIFUbC-heavy-or-residual-oil'!$A2,'heavy fuel oil'!$A$2:$AQ$28,COLUMN('heavy fuel oil'!W$2),FALSE)/VLOOKUP('BIFUbC-heavy-or-residual-oil'!$A2,'BIFUbC-heavy-or-residual-oil'!$A$1:$AQ$27,COLUMN('BIFUbC-heavy-or-residual-oil'!W$1),FALSE))</f>
        <v>1</v>
      </c>
      <c r="X2">
        <f>IF(VLOOKUP('BIFUbC-heavy-or-residual-oil'!$A2,'BIFUbC-heavy-or-residual-oil'!$A$1:$AQ$27,COLUMN('BIFUbC-heavy-or-residual-oil'!X$1),FALSE)=0,1,VLOOKUP('BIFUbC-heavy-or-residual-oil'!$A2,'heavy fuel oil'!$A$2:$AQ$28,COLUMN('heavy fuel oil'!X$2),FALSE)/VLOOKUP('BIFUbC-heavy-or-residual-oil'!$A2,'BIFUbC-heavy-or-residual-oil'!$A$1:$AQ$27,COLUMN('BIFUbC-heavy-or-residual-oil'!X$1),FALSE))</f>
        <v>1</v>
      </c>
      <c r="Y2">
        <f>IF(VLOOKUP('BIFUbC-heavy-or-residual-oil'!$A2,'BIFUbC-heavy-or-residual-oil'!$A$1:$AQ$27,COLUMN('BIFUbC-heavy-or-residual-oil'!Y$1),FALSE)=0,1,VLOOKUP('BIFUbC-heavy-or-residual-oil'!$A2,'heavy fuel oil'!$A$2:$AQ$28,COLUMN('heavy fuel oil'!Y$2),FALSE)/VLOOKUP('BIFUbC-heavy-or-residual-oil'!$A2,'BIFUbC-heavy-or-residual-oil'!$A$1:$AQ$27,COLUMN('BIFUbC-heavy-or-residual-oil'!Y$1),FALSE))</f>
        <v>1</v>
      </c>
      <c r="Z2">
        <f>IF(VLOOKUP('BIFUbC-heavy-or-residual-oil'!$A2,'BIFUbC-heavy-or-residual-oil'!$A$1:$AQ$27,COLUMN('BIFUbC-heavy-or-residual-oil'!Z$1),FALSE)=0,1,VLOOKUP('BIFUbC-heavy-or-residual-oil'!$A2,'heavy fuel oil'!$A$2:$AQ$28,COLUMN('heavy fuel oil'!Z$2),FALSE)/VLOOKUP('BIFUbC-heavy-or-residual-oil'!$A2,'BIFUbC-heavy-or-residual-oil'!$A$1:$AQ$27,COLUMN('BIFUbC-heavy-or-residual-oil'!Z$1),FALSE))</f>
        <v>1</v>
      </c>
      <c r="AA2">
        <f>IF(VLOOKUP('BIFUbC-heavy-or-residual-oil'!$A2,'BIFUbC-heavy-or-residual-oil'!$A$1:$AQ$27,COLUMN('BIFUbC-heavy-or-residual-oil'!AA$1),FALSE)=0,1,VLOOKUP('BIFUbC-heavy-or-residual-oil'!$A2,'heavy fuel oil'!$A$2:$AQ$28,COLUMN('heavy fuel oil'!AA$2),FALSE)/VLOOKUP('BIFUbC-heavy-or-residual-oil'!$A2,'BIFUbC-heavy-or-residual-oil'!$A$1:$AQ$27,COLUMN('BIFUbC-heavy-or-residual-oil'!AA$1),FALSE))</f>
        <v>1</v>
      </c>
      <c r="AB2">
        <f>IF(VLOOKUP('BIFUbC-heavy-or-residual-oil'!$A2,'BIFUbC-heavy-or-residual-oil'!$A$1:$AQ$27,COLUMN('BIFUbC-heavy-or-residual-oil'!AB$1),FALSE)=0,1,VLOOKUP('BIFUbC-heavy-or-residual-oil'!$A2,'heavy fuel oil'!$A$2:$AQ$28,COLUMN('heavy fuel oil'!AB$2),FALSE)/VLOOKUP('BIFUbC-heavy-or-residual-oil'!$A2,'BIFUbC-heavy-or-residual-oil'!$A$1:$AQ$27,COLUMN('BIFUbC-heavy-or-residual-oil'!AB$1),FALSE))</f>
        <v>1</v>
      </c>
      <c r="AC2">
        <f>IF(VLOOKUP('BIFUbC-heavy-or-residual-oil'!$A2,'BIFUbC-heavy-or-residual-oil'!$A$1:$AQ$27,COLUMN('BIFUbC-heavy-or-residual-oil'!AC$1),FALSE)=0,1,VLOOKUP('BIFUbC-heavy-or-residual-oil'!$A2,'heavy fuel oil'!$A$2:$AQ$28,COLUMN('heavy fuel oil'!AC$2),FALSE)/VLOOKUP('BIFUbC-heavy-or-residual-oil'!$A2,'BIFUbC-heavy-or-residual-oil'!$A$1:$AQ$27,COLUMN('BIFUbC-heavy-or-residual-oil'!AC$1),FALSE))</f>
        <v>1</v>
      </c>
      <c r="AD2">
        <f>IF(VLOOKUP('BIFUbC-heavy-or-residual-oil'!$A2,'BIFUbC-heavy-or-residual-oil'!$A$1:$AQ$27,COLUMN('BIFUbC-heavy-or-residual-oil'!AD$1),FALSE)=0,1,VLOOKUP('BIFUbC-heavy-or-residual-oil'!$A2,'heavy fuel oil'!$A$2:$AQ$28,COLUMN('heavy fuel oil'!AD$2),FALSE)/VLOOKUP('BIFUbC-heavy-or-residual-oil'!$A2,'BIFUbC-heavy-or-residual-oil'!$A$1:$AQ$27,COLUMN('BIFUbC-heavy-or-residual-oil'!AD$1),FALSE))</f>
        <v>1</v>
      </c>
      <c r="AE2">
        <f>IF(VLOOKUP('BIFUbC-heavy-or-residual-oil'!$A2,'BIFUbC-heavy-or-residual-oil'!$A$1:$AQ$27,COLUMN('BIFUbC-heavy-or-residual-oil'!AE$1),FALSE)=0,1,VLOOKUP('BIFUbC-heavy-or-residual-oil'!$A2,'heavy fuel oil'!$A$2:$AQ$28,COLUMN('heavy fuel oil'!AE$2),FALSE)/VLOOKUP('BIFUbC-heavy-or-residual-oil'!$A2,'BIFUbC-heavy-or-residual-oil'!$A$1:$AQ$27,COLUMN('BIFUbC-heavy-or-residual-oil'!AE$1),FALSE))</f>
        <v>1</v>
      </c>
      <c r="AF2">
        <f>IF(VLOOKUP('BIFUbC-heavy-or-residual-oil'!$A2,'BIFUbC-heavy-or-residual-oil'!$A$1:$AQ$27,COLUMN('BIFUbC-heavy-or-residual-oil'!AF$1),FALSE)=0,1,VLOOKUP('BIFUbC-heavy-or-residual-oil'!$A2,'heavy fuel oil'!$A$2:$AQ$28,COLUMN('heavy fuel oil'!AF$2),FALSE)/VLOOKUP('BIFUbC-heavy-or-residual-oil'!$A2,'BIFUbC-heavy-or-residual-oil'!$A$1:$AQ$27,COLUMN('BIFUbC-heavy-or-residual-oil'!AF$1),FALSE))</f>
        <v>1</v>
      </c>
      <c r="AG2">
        <f>IF(VLOOKUP('BIFUbC-heavy-or-residual-oil'!$A2,'BIFUbC-heavy-or-residual-oil'!$A$1:$AQ$27,COLUMN('BIFUbC-heavy-or-residual-oil'!AG$1),FALSE)=0,1,VLOOKUP('BIFUbC-heavy-or-residual-oil'!$A2,'heavy fuel oil'!$A$2:$AQ$28,COLUMN('heavy fuel oil'!AG$2),FALSE)/VLOOKUP('BIFUbC-heavy-or-residual-oil'!$A2,'BIFUbC-heavy-or-residual-oil'!$A$1:$AQ$27,COLUMN('BIFUbC-heavy-or-residual-oil'!AG$1),FALSE))</f>
        <v>1</v>
      </c>
      <c r="AH2">
        <f>IF(VLOOKUP('BIFUbC-heavy-or-residual-oil'!$A2,'BIFUbC-heavy-or-residual-oil'!$A$1:$AQ$27,COLUMN('BIFUbC-heavy-or-residual-oil'!AH$1),FALSE)=0,1,VLOOKUP('BIFUbC-heavy-or-residual-oil'!$A2,'heavy fuel oil'!$A$2:$AQ$28,COLUMN('heavy fuel oil'!AH$2),FALSE)/VLOOKUP('BIFUbC-heavy-or-residual-oil'!$A2,'BIFUbC-heavy-or-residual-oil'!$A$1:$AQ$27,COLUMN('BIFUbC-heavy-or-residual-oil'!AH$1),FALSE))</f>
        <v>1</v>
      </c>
      <c r="AI2">
        <f>IF(VLOOKUP('BIFUbC-heavy-or-residual-oil'!$A2,'BIFUbC-heavy-or-residual-oil'!$A$1:$AQ$27,COLUMN('BIFUbC-heavy-or-residual-oil'!AI$1),FALSE)=0,1,VLOOKUP('BIFUbC-heavy-or-residual-oil'!$A2,'heavy fuel oil'!$A$2:$AQ$28,COLUMN('heavy fuel oil'!AI$2),FALSE)/VLOOKUP('BIFUbC-heavy-or-residual-oil'!$A2,'BIFUbC-heavy-or-residual-oil'!$A$1:$AQ$27,COLUMN('BIFUbC-heavy-or-residual-oil'!AI$1),FALSE))</f>
        <v>1</v>
      </c>
      <c r="AJ2">
        <f>IF(VLOOKUP('BIFUbC-heavy-or-residual-oil'!$A2,'BIFUbC-heavy-or-residual-oil'!$A$1:$AQ$27,COLUMN('BIFUbC-heavy-or-residual-oil'!AJ$1),FALSE)=0,1,VLOOKUP('BIFUbC-heavy-or-residual-oil'!$A2,'heavy fuel oil'!$A$2:$AQ$28,COLUMN('heavy fuel oil'!AJ$2),FALSE)/VLOOKUP('BIFUbC-heavy-or-residual-oil'!$A2,'BIFUbC-heavy-or-residual-oil'!$A$1:$AQ$27,COLUMN('BIFUbC-heavy-or-residual-oil'!AJ$1),FALSE))</f>
        <v>1</v>
      </c>
      <c r="AK2">
        <f>IF(VLOOKUP('BIFUbC-heavy-or-residual-oil'!$A2,'BIFUbC-heavy-or-residual-oil'!$A$1:$AQ$27,COLUMN('BIFUbC-heavy-or-residual-oil'!AK$1),FALSE)=0,1,VLOOKUP('BIFUbC-heavy-or-residual-oil'!$A2,'heavy fuel oil'!$A$2:$AQ$28,COLUMN('heavy fuel oil'!AK$2),FALSE)/VLOOKUP('BIFUbC-heavy-or-residual-oil'!$A2,'BIFUbC-heavy-or-residual-oil'!$A$1:$AQ$27,COLUMN('BIFUbC-heavy-or-residual-oil'!AK$1),FALSE))</f>
        <v>1</v>
      </c>
      <c r="AL2">
        <f>IF(VLOOKUP('BIFUbC-heavy-or-residual-oil'!$A2,'BIFUbC-heavy-or-residual-oil'!$A$1:$AQ$27,COLUMN('BIFUbC-heavy-or-residual-oil'!AL$1),FALSE)=0,1,VLOOKUP('BIFUbC-heavy-or-residual-oil'!$A2,'heavy fuel oil'!$A$2:$AQ$28,COLUMN('heavy fuel oil'!AL$2),FALSE)/VLOOKUP('BIFUbC-heavy-or-residual-oil'!$A2,'BIFUbC-heavy-or-residual-oil'!$A$1:$AQ$27,COLUMN('BIFUbC-heavy-or-residual-oil'!AL$1),FALSE))</f>
        <v>1</v>
      </c>
      <c r="AM2">
        <f>IF(VLOOKUP('BIFUbC-heavy-or-residual-oil'!$A2,'BIFUbC-heavy-or-residual-oil'!$A$1:$AQ$27,COLUMN('BIFUbC-heavy-or-residual-oil'!AM$1),FALSE)=0,1,VLOOKUP('BIFUbC-heavy-or-residual-oil'!$A2,'heavy fuel oil'!$A$2:$AQ$28,COLUMN('heavy fuel oil'!AM$2),FALSE)/VLOOKUP('BIFUbC-heavy-or-residual-oil'!$A2,'BIFUbC-heavy-or-residual-oil'!$A$1:$AQ$27,COLUMN('BIFUbC-heavy-or-residual-oil'!AM$1),FALSE))</f>
        <v>1</v>
      </c>
      <c r="AN2">
        <f>IF(VLOOKUP('BIFUbC-heavy-or-residual-oil'!$A2,'BIFUbC-heavy-or-residual-oil'!$A$1:$AQ$27,COLUMN('BIFUbC-heavy-or-residual-oil'!AN$1),FALSE)=0,1,VLOOKUP('BIFUbC-heavy-or-residual-oil'!$A2,'heavy fuel oil'!$A$2:$AQ$28,COLUMN('heavy fuel oil'!AN$2),FALSE)/VLOOKUP('BIFUbC-heavy-or-residual-oil'!$A2,'BIFUbC-heavy-or-residual-oil'!$A$1:$AQ$27,COLUMN('BIFUbC-heavy-or-residual-oil'!AN$1),FALSE))</f>
        <v>1</v>
      </c>
      <c r="AO2">
        <f>IF(VLOOKUP('BIFUbC-heavy-or-residual-oil'!$A2,'BIFUbC-heavy-or-residual-oil'!$A$1:$AQ$27,COLUMN('BIFUbC-heavy-or-residual-oil'!AO$1),FALSE)=0,1,VLOOKUP('BIFUbC-heavy-or-residual-oil'!$A2,'heavy fuel oil'!$A$2:$AQ$28,COLUMN('heavy fuel oil'!AO$2),FALSE)/VLOOKUP('BIFUbC-heavy-or-residual-oil'!$A2,'BIFUbC-heavy-or-residual-oil'!$A$1:$AQ$27,COLUMN('BIFUbC-heavy-or-residual-oil'!AO$1),FALSE))</f>
        <v>1</v>
      </c>
      <c r="AP2">
        <f>IF(VLOOKUP('BIFUbC-heavy-or-residual-oil'!$A2,'BIFUbC-heavy-or-residual-oil'!$A$1:$AQ$27,COLUMN('BIFUbC-heavy-or-residual-oil'!AP$1),FALSE)=0,1,VLOOKUP('BIFUbC-heavy-or-residual-oil'!$A2,'heavy fuel oil'!$A$2:$AQ$28,COLUMN('heavy fuel oil'!AP$2),FALSE)/VLOOKUP('BIFUbC-heavy-or-residual-oil'!$A2,'BIFUbC-heavy-or-residual-oil'!$A$1:$AQ$27,COLUMN('BIFUbC-heavy-or-residual-oil'!AP$1),FALSE))</f>
        <v>1</v>
      </c>
      <c r="AQ2">
        <f>IF(VLOOKUP('BIFUbC-heavy-or-residual-oil'!$A2,'BIFUbC-heavy-or-residual-oil'!$A$1:$AQ$27,COLUMN('BIFUbC-heavy-or-residual-oil'!AQ$1),FALSE)=0,1,VLOOKUP('BIFUbC-heavy-or-residual-oil'!$A2,'heavy fuel oil'!$A$2:$AQ$28,COLUMN('heavy fuel oil'!AQ$2),FALSE)/VLOOKUP('BIFUbC-heavy-or-residual-oil'!$A2,'BIFUbC-heavy-or-residual-oil'!$A$1:$AQ$27,COLUMN('BIFUbC-heavy-or-residual-oil'!AQ$1),FALSE))</f>
        <v>1</v>
      </c>
    </row>
    <row r="3" spans="1:43">
      <c r="A3" s="37" t="s">
        <v>611</v>
      </c>
      <c r="B3">
        <f>IF(VLOOKUP('BIFUbC-heavy-or-residual-oil'!$A3,'BIFUbC-heavy-or-residual-oil'!$A$1:$AQ$27,COLUMN('BIFUbC-heavy-or-residual-oil'!B$1),FALSE)=0,1,VLOOKUP('BIFUbC-heavy-or-residual-oil'!$A3,'heavy fuel oil'!$A$2:$AQ$28,COLUMN('heavy fuel oil'!B$2),FALSE)/VLOOKUP('BIFUbC-heavy-or-residual-oil'!$A3,'BIFUbC-heavy-or-residual-oil'!$A$1:$AQ$27,COLUMN('BIFUbC-heavy-or-residual-oil'!B$1),FALSE))</f>
        <v>1</v>
      </c>
      <c r="C3">
        <f>IF(VLOOKUP('BIFUbC-heavy-or-residual-oil'!$A3,'BIFUbC-heavy-or-residual-oil'!$A$1:$AQ$27,COLUMN('BIFUbC-heavy-or-residual-oil'!C$1),FALSE)=0,1,VLOOKUP('BIFUbC-heavy-or-residual-oil'!$A3,'heavy fuel oil'!$A$2:$AQ$28,COLUMN('heavy fuel oil'!C$2),FALSE)/VLOOKUP('BIFUbC-heavy-or-residual-oil'!$A3,'BIFUbC-heavy-or-residual-oil'!$A$1:$AQ$27,COLUMN('BIFUbC-heavy-or-residual-oil'!C$1),FALSE))</f>
        <v>1</v>
      </c>
      <c r="D3">
        <f>IF(VLOOKUP('BIFUbC-heavy-or-residual-oil'!$A3,'BIFUbC-heavy-or-residual-oil'!$A$1:$AQ$27,COLUMN('BIFUbC-heavy-or-residual-oil'!D$1),FALSE)=0,1,VLOOKUP('BIFUbC-heavy-or-residual-oil'!$A3,'heavy fuel oil'!$A$2:$AQ$28,COLUMN('heavy fuel oil'!D$2),FALSE)/VLOOKUP('BIFUbC-heavy-or-residual-oil'!$A3,'BIFUbC-heavy-or-residual-oil'!$A$1:$AQ$27,COLUMN('BIFUbC-heavy-or-residual-oil'!D$1),FALSE))</f>
        <v>1</v>
      </c>
      <c r="E3">
        <f>IF(VLOOKUP('BIFUbC-heavy-or-residual-oil'!$A3,'BIFUbC-heavy-or-residual-oil'!$A$1:$AQ$27,COLUMN('BIFUbC-heavy-or-residual-oil'!E$1),FALSE)=0,1,VLOOKUP('BIFUbC-heavy-or-residual-oil'!$A3,'heavy fuel oil'!$A$2:$AQ$28,COLUMN('heavy fuel oil'!E$2),FALSE)/VLOOKUP('BIFUbC-heavy-or-residual-oil'!$A3,'BIFUbC-heavy-or-residual-oil'!$A$1:$AQ$27,COLUMN('BIFUbC-heavy-or-residual-oil'!E$1),FALSE))</f>
        <v>1</v>
      </c>
      <c r="F3">
        <f>IF(VLOOKUP('BIFUbC-heavy-or-residual-oil'!$A3,'BIFUbC-heavy-or-residual-oil'!$A$1:$AQ$27,COLUMN('BIFUbC-heavy-or-residual-oil'!F$1),FALSE)=0,1,VLOOKUP('BIFUbC-heavy-or-residual-oil'!$A3,'heavy fuel oil'!$A$2:$AQ$28,COLUMN('heavy fuel oil'!F$2),FALSE)/VLOOKUP('BIFUbC-heavy-or-residual-oil'!$A3,'BIFUbC-heavy-or-residual-oil'!$A$1:$AQ$27,COLUMN('BIFUbC-heavy-or-residual-oil'!F$1),FALSE))</f>
        <v>1</v>
      </c>
      <c r="G3">
        <f>IF(VLOOKUP('BIFUbC-heavy-or-residual-oil'!$A3,'BIFUbC-heavy-or-residual-oil'!$A$1:$AQ$27,COLUMN('BIFUbC-heavy-or-residual-oil'!G$1),FALSE)=0,1,VLOOKUP('BIFUbC-heavy-or-residual-oil'!$A3,'heavy fuel oil'!$A$2:$AQ$28,COLUMN('heavy fuel oil'!G$2),FALSE)/VLOOKUP('BIFUbC-heavy-or-residual-oil'!$A3,'BIFUbC-heavy-or-residual-oil'!$A$1:$AQ$27,COLUMN('BIFUbC-heavy-or-residual-oil'!G$1),FALSE))</f>
        <v>1</v>
      </c>
      <c r="H3">
        <f>IF(VLOOKUP('BIFUbC-heavy-or-residual-oil'!$A3,'BIFUbC-heavy-or-residual-oil'!$A$1:$AQ$27,COLUMN('BIFUbC-heavy-or-residual-oil'!H$1),FALSE)=0,1,VLOOKUP('BIFUbC-heavy-or-residual-oil'!$A3,'heavy fuel oil'!$A$2:$AQ$28,COLUMN('heavy fuel oil'!H$2),FALSE)/VLOOKUP('BIFUbC-heavy-or-residual-oil'!$A3,'BIFUbC-heavy-or-residual-oil'!$A$1:$AQ$27,COLUMN('BIFUbC-heavy-or-residual-oil'!H$1),FALSE))</f>
        <v>1</v>
      </c>
      <c r="I3">
        <f>IF(VLOOKUP('BIFUbC-heavy-or-residual-oil'!$A3,'BIFUbC-heavy-or-residual-oil'!$A$1:$AQ$27,COLUMN('BIFUbC-heavy-or-residual-oil'!I$1),FALSE)=0,1,VLOOKUP('BIFUbC-heavy-or-residual-oil'!$A3,'heavy fuel oil'!$A$2:$AQ$28,COLUMN('heavy fuel oil'!I$2),FALSE)/VLOOKUP('BIFUbC-heavy-or-residual-oil'!$A3,'BIFUbC-heavy-or-residual-oil'!$A$1:$AQ$27,COLUMN('BIFUbC-heavy-or-residual-oil'!I$1),FALSE))</f>
        <v>1</v>
      </c>
      <c r="J3">
        <f>IF(VLOOKUP('BIFUbC-heavy-or-residual-oil'!$A3,'BIFUbC-heavy-or-residual-oil'!$A$1:$AQ$27,COLUMN('BIFUbC-heavy-or-residual-oil'!J$1),FALSE)=0,1,VLOOKUP('BIFUbC-heavy-or-residual-oil'!$A3,'heavy fuel oil'!$A$2:$AQ$28,COLUMN('heavy fuel oil'!J$2),FALSE)/VLOOKUP('BIFUbC-heavy-or-residual-oil'!$A3,'BIFUbC-heavy-or-residual-oil'!$A$1:$AQ$27,COLUMN('BIFUbC-heavy-or-residual-oil'!J$1),FALSE))</f>
        <v>1</v>
      </c>
      <c r="K3">
        <f>IF(VLOOKUP('BIFUbC-heavy-or-residual-oil'!$A3,'BIFUbC-heavy-or-residual-oil'!$A$1:$AQ$27,COLUMN('BIFUbC-heavy-or-residual-oil'!K$1),FALSE)=0,1,VLOOKUP('BIFUbC-heavy-or-residual-oil'!$A3,'heavy fuel oil'!$A$2:$AQ$28,COLUMN('heavy fuel oil'!K$2),FALSE)/VLOOKUP('BIFUbC-heavy-or-residual-oil'!$A3,'BIFUbC-heavy-or-residual-oil'!$A$1:$AQ$27,COLUMN('BIFUbC-heavy-or-residual-oil'!K$1),FALSE))</f>
        <v>1</v>
      </c>
      <c r="L3">
        <f>IF(VLOOKUP('BIFUbC-heavy-or-residual-oil'!$A3,'BIFUbC-heavy-or-residual-oil'!$A$1:$AQ$27,COLUMN('BIFUbC-heavy-or-residual-oil'!L$1),FALSE)=0,1,VLOOKUP('BIFUbC-heavy-or-residual-oil'!$A3,'heavy fuel oil'!$A$2:$AQ$28,COLUMN('heavy fuel oil'!L$2),FALSE)/VLOOKUP('BIFUbC-heavy-or-residual-oil'!$A3,'BIFUbC-heavy-or-residual-oil'!$A$1:$AQ$27,COLUMN('BIFUbC-heavy-or-residual-oil'!L$1),FALSE))</f>
        <v>1</v>
      </c>
      <c r="M3">
        <f>IF(VLOOKUP('BIFUbC-heavy-or-residual-oil'!$A3,'BIFUbC-heavy-or-residual-oil'!$A$1:$AQ$27,COLUMN('BIFUbC-heavy-or-residual-oil'!M$1),FALSE)=0,1,VLOOKUP('BIFUbC-heavy-or-residual-oil'!$A3,'heavy fuel oil'!$A$2:$AQ$28,COLUMN('heavy fuel oil'!M$2),FALSE)/VLOOKUP('BIFUbC-heavy-or-residual-oil'!$A3,'BIFUbC-heavy-or-residual-oil'!$A$1:$AQ$27,COLUMN('BIFUbC-heavy-or-residual-oil'!M$1),FALSE))</f>
        <v>1</v>
      </c>
      <c r="N3">
        <f>IF(VLOOKUP('BIFUbC-heavy-or-residual-oil'!$A3,'BIFUbC-heavy-or-residual-oil'!$A$1:$AQ$27,COLUMN('BIFUbC-heavy-or-residual-oil'!N$1),FALSE)=0,1,VLOOKUP('BIFUbC-heavy-or-residual-oil'!$A3,'heavy fuel oil'!$A$2:$AQ$28,COLUMN('heavy fuel oil'!N$2),FALSE)/VLOOKUP('BIFUbC-heavy-or-residual-oil'!$A3,'BIFUbC-heavy-or-residual-oil'!$A$1:$AQ$27,COLUMN('BIFUbC-heavy-or-residual-oil'!N$1),FALSE))</f>
        <v>1</v>
      </c>
      <c r="O3">
        <f>IF(VLOOKUP('BIFUbC-heavy-or-residual-oil'!$A3,'BIFUbC-heavy-or-residual-oil'!$A$1:$AQ$27,COLUMN('BIFUbC-heavy-or-residual-oil'!O$1),FALSE)=0,1,VLOOKUP('BIFUbC-heavy-or-residual-oil'!$A3,'heavy fuel oil'!$A$2:$AQ$28,COLUMN('heavy fuel oil'!O$2),FALSE)/VLOOKUP('BIFUbC-heavy-or-residual-oil'!$A3,'BIFUbC-heavy-or-residual-oil'!$A$1:$AQ$27,COLUMN('BIFUbC-heavy-or-residual-oil'!O$1),FALSE))</f>
        <v>1</v>
      </c>
      <c r="P3">
        <f>IF(VLOOKUP('BIFUbC-heavy-or-residual-oil'!$A3,'BIFUbC-heavy-or-residual-oil'!$A$1:$AQ$27,COLUMN('BIFUbC-heavy-or-residual-oil'!P$1),FALSE)=0,1,VLOOKUP('BIFUbC-heavy-or-residual-oil'!$A3,'heavy fuel oil'!$A$2:$AQ$28,COLUMN('heavy fuel oil'!P$2),FALSE)/VLOOKUP('BIFUbC-heavy-or-residual-oil'!$A3,'BIFUbC-heavy-or-residual-oil'!$A$1:$AQ$27,COLUMN('BIFUbC-heavy-or-residual-oil'!P$1),FALSE))</f>
        <v>1</v>
      </c>
      <c r="Q3">
        <f>IF(VLOOKUP('BIFUbC-heavy-or-residual-oil'!$A3,'BIFUbC-heavy-or-residual-oil'!$A$1:$AQ$27,COLUMN('BIFUbC-heavy-or-residual-oil'!Q$1),FALSE)=0,1,VLOOKUP('BIFUbC-heavy-or-residual-oil'!$A3,'heavy fuel oil'!$A$2:$AQ$28,COLUMN('heavy fuel oil'!Q$2),FALSE)/VLOOKUP('BIFUbC-heavy-or-residual-oil'!$A3,'BIFUbC-heavy-or-residual-oil'!$A$1:$AQ$27,COLUMN('BIFUbC-heavy-or-residual-oil'!Q$1),FALSE))</f>
        <v>1</v>
      </c>
      <c r="R3">
        <f>IF(VLOOKUP('BIFUbC-heavy-or-residual-oil'!$A3,'BIFUbC-heavy-or-residual-oil'!$A$1:$AQ$27,COLUMN('BIFUbC-heavy-or-residual-oil'!R$1),FALSE)=0,1,VLOOKUP('BIFUbC-heavy-or-residual-oil'!$A3,'heavy fuel oil'!$A$2:$AQ$28,COLUMN('heavy fuel oil'!R$2),FALSE)/VLOOKUP('BIFUbC-heavy-or-residual-oil'!$A3,'BIFUbC-heavy-or-residual-oil'!$A$1:$AQ$27,COLUMN('BIFUbC-heavy-or-residual-oil'!R$1),FALSE))</f>
        <v>1</v>
      </c>
      <c r="S3">
        <f>IF(VLOOKUP('BIFUbC-heavy-or-residual-oil'!$A3,'BIFUbC-heavy-or-residual-oil'!$A$1:$AQ$27,COLUMN('BIFUbC-heavy-or-residual-oil'!S$1),FALSE)=0,1,VLOOKUP('BIFUbC-heavy-or-residual-oil'!$A3,'heavy fuel oil'!$A$2:$AQ$28,COLUMN('heavy fuel oil'!S$2),FALSE)/VLOOKUP('BIFUbC-heavy-or-residual-oil'!$A3,'BIFUbC-heavy-or-residual-oil'!$A$1:$AQ$27,COLUMN('BIFUbC-heavy-or-residual-oil'!S$1),FALSE))</f>
        <v>1</v>
      </c>
      <c r="T3">
        <f>IF(VLOOKUP('BIFUbC-heavy-or-residual-oil'!$A3,'BIFUbC-heavy-or-residual-oil'!$A$1:$AQ$27,COLUMN('BIFUbC-heavy-or-residual-oil'!T$1),FALSE)=0,1,VLOOKUP('BIFUbC-heavy-or-residual-oil'!$A3,'heavy fuel oil'!$A$2:$AQ$28,COLUMN('heavy fuel oil'!T$2),FALSE)/VLOOKUP('BIFUbC-heavy-or-residual-oil'!$A3,'BIFUbC-heavy-or-residual-oil'!$A$1:$AQ$27,COLUMN('BIFUbC-heavy-or-residual-oil'!T$1),FALSE))</f>
        <v>1</v>
      </c>
      <c r="U3">
        <f>IF(VLOOKUP('BIFUbC-heavy-or-residual-oil'!$A3,'BIFUbC-heavy-or-residual-oil'!$A$1:$AQ$27,COLUMN('BIFUbC-heavy-or-residual-oil'!U$1),FALSE)=0,1,VLOOKUP('BIFUbC-heavy-or-residual-oil'!$A3,'heavy fuel oil'!$A$2:$AQ$28,COLUMN('heavy fuel oil'!U$2),FALSE)/VLOOKUP('BIFUbC-heavy-or-residual-oil'!$A3,'BIFUbC-heavy-or-residual-oil'!$A$1:$AQ$27,COLUMN('BIFUbC-heavy-or-residual-oil'!U$1),FALSE))</f>
        <v>1</v>
      </c>
      <c r="V3">
        <f>IF(VLOOKUP('BIFUbC-heavy-or-residual-oil'!$A3,'BIFUbC-heavy-or-residual-oil'!$A$1:$AQ$27,COLUMN('BIFUbC-heavy-or-residual-oil'!V$1),FALSE)=0,1,VLOOKUP('BIFUbC-heavy-or-residual-oil'!$A3,'heavy fuel oil'!$A$2:$AQ$28,COLUMN('heavy fuel oil'!V$2),FALSE)/VLOOKUP('BIFUbC-heavy-or-residual-oil'!$A3,'BIFUbC-heavy-or-residual-oil'!$A$1:$AQ$27,COLUMN('BIFUbC-heavy-or-residual-oil'!V$1),FALSE))</f>
        <v>1</v>
      </c>
      <c r="W3">
        <f>IF(VLOOKUP('BIFUbC-heavy-or-residual-oil'!$A3,'BIFUbC-heavy-or-residual-oil'!$A$1:$AQ$27,COLUMN('BIFUbC-heavy-or-residual-oil'!W$1),FALSE)=0,1,VLOOKUP('BIFUbC-heavy-or-residual-oil'!$A3,'heavy fuel oil'!$A$2:$AQ$28,COLUMN('heavy fuel oil'!W$2),FALSE)/VLOOKUP('BIFUbC-heavy-or-residual-oil'!$A3,'BIFUbC-heavy-or-residual-oil'!$A$1:$AQ$27,COLUMN('BIFUbC-heavy-or-residual-oil'!W$1),FALSE))</f>
        <v>1</v>
      </c>
      <c r="X3">
        <f>IF(VLOOKUP('BIFUbC-heavy-or-residual-oil'!$A3,'BIFUbC-heavy-or-residual-oil'!$A$1:$AQ$27,COLUMN('BIFUbC-heavy-or-residual-oil'!X$1),FALSE)=0,1,VLOOKUP('BIFUbC-heavy-or-residual-oil'!$A3,'heavy fuel oil'!$A$2:$AQ$28,COLUMN('heavy fuel oil'!X$2),FALSE)/VLOOKUP('BIFUbC-heavy-or-residual-oil'!$A3,'BIFUbC-heavy-or-residual-oil'!$A$1:$AQ$27,COLUMN('BIFUbC-heavy-or-residual-oil'!X$1),FALSE))</f>
        <v>1</v>
      </c>
      <c r="Y3">
        <f>IF(VLOOKUP('BIFUbC-heavy-or-residual-oil'!$A3,'BIFUbC-heavy-or-residual-oil'!$A$1:$AQ$27,COLUMN('BIFUbC-heavy-or-residual-oil'!Y$1),FALSE)=0,1,VLOOKUP('BIFUbC-heavy-or-residual-oil'!$A3,'heavy fuel oil'!$A$2:$AQ$28,COLUMN('heavy fuel oil'!Y$2),FALSE)/VLOOKUP('BIFUbC-heavy-or-residual-oil'!$A3,'BIFUbC-heavy-or-residual-oil'!$A$1:$AQ$27,COLUMN('BIFUbC-heavy-or-residual-oil'!Y$1),FALSE))</f>
        <v>1</v>
      </c>
      <c r="Z3">
        <f>IF(VLOOKUP('BIFUbC-heavy-or-residual-oil'!$A3,'BIFUbC-heavy-or-residual-oil'!$A$1:$AQ$27,COLUMN('BIFUbC-heavy-or-residual-oil'!Z$1),FALSE)=0,1,VLOOKUP('BIFUbC-heavy-or-residual-oil'!$A3,'heavy fuel oil'!$A$2:$AQ$28,COLUMN('heavy fuel oil'!Z$2),FALSE)/VLOOKUP('BIFUbC-heavy-or-residual-oil'!$A3,'BIFUbC-heavy-or-residual-oil'!$A$1:$AQ$27,COLUMN('BIFUbC-heavy-or-residual-oil'!Z$1),FALSE))</f>
        <v>1</v>
      </c>
      <c r="AA3">
        <f>IF(VLOOKUP('BIFUbC-heavy-or-residual-oil'!$A3,'BIFUbC-heavy-or-residual-oil'!$A$1:$AQ$27,COLUMN('BIFUbC-heavy-or-residual-oil'!AA$1),FALSE)=0,1,VLOOKUP('BIFUbC-heavy-or-residual-oil'!$A3,'heavy fuel oil'!$A$2:$AQ$28,COLUMN('heavy fuel oil'!AA$2),FALSE)/VLOOKUP('BIFUbC-heavy-or-residual-oil'!$A3,'BIFUbC-heavy-or-residual-oil'!$A$1:$AQ$27,COLUMN('BIFUbC-heavy-or-residual-oil'!AA$1),FALSE))</f>
        <v>1</v>
      </c>
      <c r="AB3">
        <f>IF(VLOOKUP('BIFUbC-heavy-or-residual-oil'!$A3,'BIFUbC-heavy-or-residual-oil'!$A$1:$AQ$27,COLUMN('BIFUbC-heavy-or-residual-oil'!AB$1),FALSE)=0,1,VLOOKUP('BIFUbC-heavy-or-residual-oil'!$A3,'heavy fuel oil'!$A$2:$AQ$28,COLUMN('heavy fuel oil'!AB$2),FALSE)/VLOOKUP('BIFUbC-heavy-or-residual-oil'!$A3,'BIFUbC-heavy-or-residual-oil'!$A$1:$AQ$27,COLUMN('BIFUbC-heavy-or-residual-oil'!AB$1),FALSE))</f>
        <v>1</v>
      </c>
      <c r="AC3">
        <f>IF(VLOOKUP('BIFUbC-heavy-or-residual-oil'!$A3,'BIFUbC-heavy-or-residual-oil'!$A$1:$AQ$27,COLUMN('BIFUbC-heavy-or-residual-oil'!AC$1),FALSE)=0,1,VLOOKUP('BIFUbC-heavy-or-residual-oil'!$A3,'heavy fuel oil'!$A$2:$AQ$28,COLUMN('heavy fuel oil'!AC$2),FALSE)/VLOOKUP('BIFUbC-heavy-or-residual-oil'!$A3,'BIFUbC-heavy-or-residual-oil'!$A$1:$AQ$27,COLUMN('BIFUbC-heavy-or-residual-oil'!AC$1),FALSE))</f>
        <v>1</v>
      </c>
      <c r="AD3">
        <f>IF(VLOOKUP('BIFUbC-heavy-or-residual-oil'!$A3,'BIFUbC-heavy-or-residual-oil'!$A$1:$AQ$27,COLUMN('BIFUbC-heavy-or-residual-oil'!AD$1),FALSE)=0,1,VLOOKUP('BIFUbC-heavy-or-residual-oil'!$A3,'heavy fuel oil'!$A$2:$AQ$28,COLUMN('heavy fuel oil'!AD$2),FALSE)/VLOOKUP('BIFUbC-heavy-or-residual-oil'!$A3,'BIFUbC-heavy-or-residual-oil'!$A$1:$AQ$27,COLUMN('BIFUbC-heavy-or-residual-oil'!AD$1),FALSE))</f>
        <v>1</v>
      </c>
      <c r="AE3">
        <f>IF(VLOOKUP('BIFUbC-heavy-or-residual-oil'!$A3,'BIFUbC-heavy-or-residual-oil'!$A$1:$AQ$27,COLUMN('BIFUbC-heavy-or-residual-oil'!AE$1),FALSE)=0,1,VLOOKUP('BIFUbC-heavy-or-residual-oil'!$A3,'heavy fuel oil'!$A$2:$AQ$28,COLUMN('heavy fuel oil'!AE$2),FALSE)/VLOOKUP('BIFUbC-heavy-or-residual-oil'!$A3,'BIFUbC-heavy-or-residual-oil'!$A$1:$AQ$27,COLUMN('BIFUbC-heavy-or-residual-oil'!AE$1),FALSE))</f>
        <v>1</v>
      </c>
      <c r="AF3">
        <f>IF(VLOOKUP('BIFUbC-heavy-or-residual-oil'!$A3,'BIFUbC-heavy-or-residual-oil'!$A$1:$AQ$27,COLUMN('BIFUbC-heavy-or-residual-oil'!AF$1),FALSE)=0,1,VLOOKUP('BIFUbC-heavy-or-residual-oil'!$A3,'heavy fuel oil'!$A$2:$AQ$28,COLUMN('heavy fuel oil'!AF$2),FALSE)/VLOOKUP('BIFUbC-heavy-or-residual-oil'!$A3,'BIFUbC-heavy-or-residual-oil'!$A$1:$AQ$27,COLUMN('BIFUbC-heavy-or-residual-oil'!AF$1),FALSE))</f>
        <v>1</v>
      </c>
      <c r="AG3">
        <f>IF(VLOOKUP('BIFUbC-heavy-or-residual-oil'!$A3,'BIFUbC-heavy-or-residual-oil'!$A$1:$AQ$27,COLUMN('BIFUbC-heavy-or-residual-oil'!AG$1),FALSE)=0,1,VLOOKUP('BIFUbC-heavy-or-residual-oil'!$A3,'heavy fuel oil'!$A$2:$AQ$28,COLUMN('heavy fuel oil'!AG$2),FALSE)/VLOOKUP('BIFUbC-heavy-or-residual-oil'!$A3,'BIFUbC-heavy-or-residual-oil'!$A$1:$AQ$27,COLUMN('BIFUbC-heavy-or-residual-oil'!AG$1),FALSE))</f>
        <v>1</v>
      </c>
      <c r="AH3">
        <f>IF(VLOOKUP('BIFUbC-heavy-or-residual-oil'!$A3,'BIFUbC-heavy-or-residual-oil'!$A$1:$AQ$27,COLUMN('BIFUbC-heavy-or-residual-oil'!AH$1),FALSE)=0,1,VLOOKUP('BIFUbC-heavy-or-residual-oil'!$A3,'heavy fuel oil'!$A$2:$AQ$28,COLUMN('heavy fuel oil'!AH$2),FALSE)/VLOOKUP('BIFUbC-heavy-or-residual-oil'!$A3,'BIFUbC-heavy-or-residual-oil'!$A$1:$AQ$27,COLUMN('BIFUbC-heavy-or-residual-oil'!AH$1),FALSE))</f>
        <v>1</v>
      </c>
      <c r="AI3">
        <f>IF(VLOOKUP('BIFUbC-heavy-or-residual-oil'!$A3,'BIFUbC-heavy-or-residual-oil'!$A$1:$AQ$27,COLUMN('BIFUbC-heavy-or-residual-oil'!AI$1),FALSE)=0,1,VLOOKUP('BIFUbC-heavy-or-residual-oil'!$A3,'heavy fuel oil'!$A$2:$AQ$28,COLUMN('heavy fuel oil'!AI$2),FALSE)/VLOOKUP('BIFUbC-heavy-or-residual-oil'!$A3,'BIFUbC-heavy-or-residual-oil'!$A$1:$AQ$27,COLUMN('BIFUbC-heavy-or-residual-oil'!AI$1),FALSE))</f>
        <v>1</v>
      </c>
      <c r="AJ3">
        <f>IF(VLOOKUP('BIFUbC-heavy-or-residual-oil'!$A3,'BIFUbC-heavy-or-residual-oil'!$A$1:$AQ$27,COLUMN('BIFUbC-heavy-or-residual-oil'!AJ$1),FALSE)=0,1,VLOOKUP('BIFUbC-heavy-or-residual-oil'!$A3,'heavy fuel oil'!$A$2:$AQ$28,COLUMN('heavy fuel oil'!AJ$2),FALSE)/VLOOKUP('BIFUbC-heavy-or-residual-oil'!$A3,'BIFUbC-heavy-or-residual-oil'!$A$1:$AQ$27,COLUMN('BIFUbC-heavy-or-residual-oil'!AJ$1),FALSE))</f>
        <v>1</v>
      </c>
      <c r="AK3">
        <f>IF(VLOOKUP('BIFUbC-heavy-or-residual-oil'!$A3,'BIFUbC-heavy-or-residual-oil'!$A$1:$AQ$27,COLUMN('BIFUbC-heavy-or-residual-oil'!AK$1),FALSE)=0,1,VLOOKUP('BIFUbC-heavy-or-residual-oil'!$A3,'heavy fuel oil'!$A$2:$AQ$28,COLUMN('heavy fuel oil'!AK$2),FALSE)/VLOOKUP('BIFUbC-heavy-or-residual-oil'!$A3,'BIFUbC-heavy-or-residual-oil'!$A$1:$AQ$27,COLUMN('BIFUbC-heavy-or-residual-oil'!AK$1),FALSE))</f>
        <v>1</v>
      </c>
      <c r="AL3">
        <f>IF(VLOOKUP('BIFUbC-heavy-or-residual-oil'!$A3,'BIFUbC-heavy-or-residual-oil'!$A$1:$AQ$27,COLUMN('BIFUbC-heavy-or-residual-oil'!AL$1),FALSE)=0,1,VLOOKUP('BIFUbC-heavy-or-residual-oil'!$A3,'heavy fuel oil'!$A$2:$AQ$28,COLUMN('heavy fuel oil'!AL$2),FALSE)/VLOOKUP('BIFUbC-heavy-or-residual-oil'!$A3,'BIFUbC-heavy-or-residual-oil'!$A$1:$AQ$27,COLUMN('BIFUbC-heavy-or-residual-oil'!AL$1),FALSE))</f>
        <v>1</v>
      </c>
      <c r="AM3">
        <f>IF(VLOOKUP('BIFUbC-heavy-or-residual-oil'!$A3,'BIFUbC-heavy-or-residual-oil'!$A$1:$AQ$27,COLUMN('BIFUbC-heavy-or-residual-oil'!AM$1),FALSE)=0,1,VLOOKUP('BIFUbC-heavy-or-residual-oil'!$A3,'heavy fuel oil'!$A$2:$AQ$28,COLUMN('heavy fuel oil'!AM$2),FALSE)/VLOOKUP('BIFUbC-heavy-or-residual-oil'!$A3,'BIFUbC-heavy-or-residual-oil'!$A$1:$AQ$27,COLUMN('BIFUbC-heavy-or-residual-oil'!AM$1),FALSE))</f>
        <v>1</v>
      </c>
      <c r="AN3">
        <f>IF(VLOOKUP('BIFUbC-heavy-or-residual-oil'!$A3,'BIFUbC-heavy-or-residual-oil'!$A$1:$AQ$27,COLUMN('BIFUbC-heavy-or-residual-oil'!AN$1),FALSE)=0,1,VLOOKUP('BIFUbC-heavy-or-residual-oil'!$A3,'heavy fuel oil'!$A$2:$AQ$28,COLUMN('heavy fuel oil'!AN$2),FALSE)/VLOOKUP('BIFUbC-heavy-or-residual-oil'!$A3,'BIFUbC-heavy-or-residual-oil'!$A$1:$AQ$27,COLUMN('BIFUbC-heavy-or-residual-oil'!AN$1),FALSE))</f>
        <v>1</v>
      </c>
      <c r="AO3">
        <f>IF(VLOOKUP('BIFUbC-heavy-or-residual-oil'!$A3,'BIFUbC-heavy-or-residual-oil'!$A$1:$AQ$27,COLUMN('BIFUbC-heavy-or-residual-oil'!AO$1),FALSE)=0,1,VLOOKUP('BIFUbC-heavy-or-residual-oil'!$A3,'heavy fuel oil'!$A$2:$AQ$28,COLUMN('heavy fuel oil'!AO$2),FALSE)/VLOOKUP('BIFUbC-heavy-or-residual-oil'!$A3,'BIFUbC-heavy-or-residual-oil'!$A$1:$AQ$27,COLUMN('BIFUbC-heavy-or-residual-oil'!AO$1),FALSE))</f>
        <v>1</v>
      </c>
      <c r="AP3">
        <f>IF(VLOOKUP('BIFUbC-heavy-or-residual-oil'!$A3,'BIFUbC-heavy-or-residual-oil'!$A$1:$AQ$27,COLUMN('BIFUbC-heavy-or-residual-oil'!AP$1),FALSE)=0,1,VLOOKUP('BIFUbC-heavy-or-residual-oil'!$A3,'heavy fuel oil'!$A$2:$AQ$28,COLUMN('heavy fuel oil'!AP$2),FALSE)/VLOOKUP('BIFUbC-heavy-or-residual-oil'!$A3,'BIFUbC-heavy-or-residual-oil'!$A$1:$AQ$27,COLUMN('BIFUbC-heavy-or-residual-oil'!AP$1),FALSE))</f>
        <v>1</v>
      </c>
      <c r="AQ3">
        <f>IF(VLOOKUP('BIFUbC-heavy-or-residual-oil'!$A3,'BIFUbC-heavy-or-residual-oil'!$A$1:$AQ$27,COLUMN('BIFUbC-heavy-or-residual-oil'!AQ$1),FALSE)=0,1,VLOOKUP('BIFUbC-heavy-or-residual-oil'!$A3,'heavy fuel oil'!$A$2:$AQ$28,COLUMN('heavy fuel oil'!AQ$2),FALSE)/VLOOKUP('BIFUbC-heavy-or-residual-oil'!$A3,'BIFUbC-heavy-or-residual-oil'!$A$1:$AQ$27,COLUMN('BIFUbC-heavy-or-residual-oil'!AQ$1),FALSE))</f>
        <v>1</v>
      </c>
    </row>
    <row r="4" spans="1:43">
      <c r="A4" s="37" t="s">
        <v>618</v>
      </c>
      <c r="B4">
        <f>IF(VLOOKUP('BIFUbC-heavy-or-residual-oil'!$A4,'BIFUbC-heavy-or-residual-oil'!$A$1:$AQ$27,COLUMN('BIFUbC-heavy-or-residual-oil'!B$1),FALSE)=0,1,VLOOKUP('BIFUbC-heavy-or-residual-oil'!$A4,'heavy fuel oil'!$A$2:$AQ$28,COLUMN('heavy fuel oil'!B$2),FALSE)/VLOOKUP('BIFUbC-heavy-or-residual-oil'!$A4,'BIFUbC-heavy-or-residual-oil'!$A$1:$AQ$27,COLUMN('BIFUbC-heavy-or-residual-oil'!B$1),FALSE))</f>
        <v>1</v>
      </c>
      <c r="C4">
        <f>IF(VLOOKUP('BIFUbC-heavy-or-residual-oil'!$A4,'BIFUbC-heavy-or-residual-oil'!$A$1:$AQ$27,COLUMN('BIFUbC-heavy-or-residual-oil'!C$1),FALSE)=0,1,VLOOKUP('BIFUbC-heavy-or-residual-oil'!$A4,'heavy fuel oil'!$A$2:$AQ$28,COLUMN('heavy fuel oil'!C$2),FALSE)/VLOOKUP('BIFUbC-heavy-or-residual-oil'!$A4,'BIFUbC-heavy-or-residual-oil'!$A$1:$AQ$27,COLUMN('BIFUbC-heavy-or-residual-oil'!C$1),FALSE))</f>
        <v>1</v>
      </c>
      <c r="D4">
        <f>IF(VLOOKUP('BIFUbC-heavy-or-residual-oil'!$A4,'BIFUbC-heavy-or-residual-oil'!$A$1:$AQ$27,COLUMN('BIFUbC-heavy-or-residual-oil'!D$1),FALSE)=0,1,VLOOKUP('BIFUbC-heavy-or-residual-oil'!$A4,'heavy fuel oil'!$A$2:$AQ$28,COLUMN('heavy fuel oil'!D$2),FALSE)/VLOOKUP('BIFUbC-heavy-or-residual-oil'!$A4,'BIFUbC-heavy-or-residual-oil'!$A$1:$AQ$27,COLUMN('BIFUbC-heavy-or-residual-oil'!D$1),FALSE))</f>
        <v>1</v>
      </c>
      <c r="E4">
        <f>IF(VLOOKUP('BIFUbC-heavy-or-residual-oil'!$A4,'BIFUbC-heavy-or-residual-oil'!$A$1:$AQ$27,COLUMN('BIFUbC-heavy-or-residual-oil'!E$1),FALSE)=0,1,VLOOKUP('BIFUbC-heavy-or-residual-oil'!$A4,'heavy fuel oil'!$A$2:$AQ$28,COLUMN('heavy fuel oil'!E$2),FALSE)/VLOOKUP('BIFUbC-heavy-or-residual-oil'!$A4,'BIFUbC-heavy-or-residual-oil'!$A$1:$AQ$27,COLUMN('BIFUbC-heavy-or-residual-oil'!E$1),FALSE))</f>
        <v>1</v>
      </c>
      <c r="F4">
        <f>IF(VLOOKUP('BIFUbC-heavy-or-residual-oil'!$A4,'BIFUbC-heavy-or-residual-oil'!$A$1:$AQ$27,COLUMN('BIFUbC-heavy-or-residual-oil'!F$1),FALSE)=0,1,VLOOKUP('BIFUbC-heavy-or-residual-oil'!$A4,'heavy fuel oil'!$A$2:$AQ$28,COLUMN('heavy fuel oil'!F$2),FALSE)/VLOOKUP('BIFUbC-heavy-or-residual-oil'!$A4,'BIFUbC-heavy-or-residual-oil'!$A$1:$AQ$27,COLUMN('BIFUbC-heavy-or-residual-oil'!F$1),FALSE))</f>
        <v>1</v>
      </c>
      <c r="G4">
        <f>IF(VLOOKUP('BIFUbC-heavy-or-residual-oil'!$A4,'BIFUbC-heavy-or-residual-oil'!$A$1:$AQ$27,COLUMN('BIFUbC-heavy-or-residual-oil'!G$1),FALSE)=0,1,VLOOKUP('BIFUbC-heavy-or-residual-oil'!$A4,'heavy fuel oil'!$A$2:$AQ$28,COLUMN('heavy fuel oil'!G$2),FALSE)/VLOOKUP('BIFUbC-heavy-or-residual-oil'!$A4,'BIFUbC-heavy-or-residual-oil'!$A$1:$AQ$27,COLUMN('BIFUbC-heavy-or-residual-oil'!G$1),FALSE))</f>
        <v>1</v>
      </c>
      <c r="H4">
        <f>IF(VLOOKUP('BIFUbC-heavy-or-residual-oil'!$A4,'BIFUbC-heavy-or-residual-oil'!$A$1:$AQ$27,COLUMN('BIFUbC-heavy-or-residual-oil'!H$1),FALSE)=0,1,VLOOKUP('BIFUbC-heavy-or-residual-oil'!$A4,'heavy fuel oil'!$A$2:$AQ$28,COLUMN('heavy fuel oil'!H$2),FALSE)/VLOOKUP('BIFUbC-heavy-or-residual-oil'!$A4,'BIFUbC-heavy-or-residual-oil'!$A$1:$AQ$27,COLUMN('BIFUbC-heavy-or-residual-oil'!H$1),FALSE))</f>
        <v>1</v>
      </c>
      <c r="I4">
        <f>IF(VLOOKUP('BIFUbC-heavy-or-residual-oil'!$A4,'BIFUbC-heavy-or-residual-oil'!$A$1:$AQ$27,COLUMN('BIFUbC-heavy-or-residual-oil'!I$1),FALSE)=0,1,VLOOKUP('BIFUbC-heavy-or-residual-oil'!$A4,'heavy fuel oil'!$A$2:$AQ$28,COLUMN('heavy fuel oil'!I$2),FALSE)/VLOOKUP('BIFUbC-heavy-or-residual-oil'!$A4,'BIFUbC-heavy-or-residual-oil'!$A$1:$AQ$27,COLUMN('BIFUbC-heavy-or-residual-oil'!I$1),FALSE))</f>
        <v>1</v>
      </c>
      <c r="J4">
        <f>IF(VLOOKUP('BIFUbC-heavy-or-residual-oil'!$A4,'BIFUbC-heavy-or-residual-oil'!$A$1:$AQ$27,COLUMN('BIFUbC-heavy-or-residual-oil'!J$1),FALSE)=0,1,VLOOKUP('BIFUbC-heavy-or-residual-oil'!$A4,'heavy fuel oil'!$A$2:$AQ$28,COLUMN('heavy fuel oil'!J$2),FALSE)/VLOOKUP('BIFUbC-heavy-or-residual-oil'!$A4,'BIFUbC-heavy-or-residual-oil'!$A$1:$AQ$27,COLUMN('BIFUbC-heavy-or-residual-oil'!J$1),FALSE))</f>
        <v>1</v>
      </c>
      <c r="K4">
        <f>IF(VLOOKUP('BIFUbC-heavy-or-residual-oil'!$A4,'BIFUbC-heavy-or-residual-oil'!$A$1:$AQ$27,COLUMN('BIFUbC-heavy-or-residual-oil'!K$1),FALSE)=0,1,VLOOKUP('BIFUbC-heavy-or-residual-oil'!$A4,'heavy fuel oil'!$A$2:$AQ$28,COLUMN('heavy fuel oil'!K$2),FALSE)/VLOOKUP('BIFUbC-heavy-or-residual-oil'!$A4,'BIFUbC-heavy-or-residual-oil'!$A$1:$AQ$27,COLUMN('BIFUbC-heavy-or-residual-oil'!K$1),FALSE))</f>
        <v>1</v>
      </c>
      <c r="L4">
        <f>IF(VLOOKUP('BIFUbC-heavy-or-residual-oil'!$A4,'BIFUbC-heavy-or-residual-oil'!$A$1:$AQ$27,COLUMN('BIFUbC-heavy-or-residual-oil'!L$1),FALSE)=0,1,VLOOKUP('BIFUbC-heavy-or-residual-oil'!$A4,'heavy fuel oil'!$A$2:$AQ$28,COLUMN('heavy fuel oil'!L$2),FALSE)/VLOOKUP('BIFUbC-heavy-or-residual-oil'!$A4,'BIFUbC-heavy-or-residual-oil'!$A$1:$AQ$27,COLUMN('BIFUbC-heavy-or-residual-oil'!L$1),FALSE))</f>
        <v>1</v>
      </c>
      <c r="M4">
        <f>IF(VLOOKUP('BIFUbC-heavy-or-residual-oil'!$A4,'BIFUbC-heavy-or-residual-oil'!$A$1:$AQ$27,COLUMN('BIFUbC-heavy-or-residual-oil'!M$1),FALSE)=0,1,VLOOKUP('BIFUbC-heavy-or-residual-oil'!$A4,'heavy fuel oil'!$A$2:$AQ$28,COLUMN('heavy fuel oil'!M$2),FALSE)/VLOOKUP('BIFUbC-heavy-or-residual-oil'!$A4,'BIFUbC-heavy-or-residual-oil'!$A$1:$AQ$27,COLUMN('BIFUbC-heavy-or-residual-oil'!M$1),FALSE))</f>
        <v>1</v>
      </c>
      <c r="N4">
        <f>IF(VLOOKUP('BIFUbC-heavy-or-residual-oil'!$A4,'BIFUbC-heavy-or-residual-oil'!$A$1:$AQ$27,COLUMN('BIFUbC-heavy-or-residual-oil'!N$1),FALSE)=0,1,VLOOKUP('BIFUbC-heavy-or-residual-oil'!$A4,'heavy fuel oil'!$A$2:$AQ$28,COLUMN('heavy fuel oil'!N$2),FALSE)/VLOOKUP('BIFUbC-heavy-or-residual-oil'!$A4,'BIFUbC-heavy-or-residual-oil'!$A$1:$AQ$27,COLUMN('BIFUbC-heavy-or-residual-oil'!N$1),FALSE))</f>
        <v>1</v>
      </c>
      <c r="O4">
        <f>IF(VLOOKUP('BIFUbC-heavy-or-residual-oil'!$A4,'BIFUbC-heavy-or-residual-oil'!$A$1:$AQ$27,COLUMN('BIFUbC-heavy-or-residual-oil'!O$1),FALSE)=0,1,VLOOKUP('BIFUbC-heavy-or-residual-oil'!$A4,'heavy fuel oil'!$A$2:$AQ$28,COLUMN('heavy fuel oil'!O$2),FALSE)/VLOOKUP('BIFUbC-heavy-or-residual-oil'!$A4,'BIFUbC-heavy-or-residual-oil'!$A$1:$AQ$27,COLUMN('BIFUbC-heavy-or-residual-oil'!O$1),FALSE))</f>
        <v>1</v>
      </c>
      <c r="P4">
        <f>IF(VLOOKUP('BIFUbC-heavy-or-residual-oil'!$A4,'BIFUbC-heavy-or-residual-oil'!$A$1:$AQ$27,COLUMN('BIFUbC-heavy-or-residual-oil'!P$1),FALSE)=0,1,VLOOKUP('BIFUbC-heavy-or-residual-oil'!$A4,'heavy fuel oil'!$A$2:$AQ$28,COLUMN('heavy fuel oil'!P$2),FALSE)/VLOOKUP('BIFUbC-heavy-or-residual-oil'!$A4,'BIFUbC-heavy-or-residual-oil'!$A$1:$AQ$27,COLUMN('BIFUbC-heavy-or-residual-oil'!P$1),FALSE))</f>
        <v>1</v>
      </c>
      <c r="Q4">
        <f>IF(VLOOKUP('BIFUbC-heavy-or-residual-oil'!$A4,'BIFUbC-heavy-or-residual-oil'!$A$1:$AQ$27,COLUMN('BIFUbC-heavy-or-residual-oil'!Q$1),FALSE)=0,1,VLOOKUP('BIFUbC-heavy-or-residual-oil'!$A4,'heavy fuel oil'!$A$2:$AQ$28,COLUMN('heavy fuel oil'!Q$2),FALSE)/VLOOKUP('BIFUbC-heavy-or-residual-oil'!$A4,'BIFUbC-heavy-or-residual-oil'!$A$1:$AQ$27,COLUMN('BIFUbC-heavy-or-residual-oil'!Q$1),FALSE))</f>
        <v>1</v>
      </c>
      <c r="R4">
        <f>IF(VLOOKUP('BIFUbC-heavy-or-residual-oil'!$A4,'BIFUbC-heavy-or-residual-oil'!$A$1:$AQ$27,COLUMN('BIFUbC-heavy-or-residual-oil'!R$1),FALSE)=0,1,VLOOKUP('BIFUbC-heavy-or-residual-oil'!$A4,'heavy fuel oil'!$A$2:$AQ$28,COLUMN('heavy fuel oil'!R$2),FALSE)/VLOOKUP('BIFUbC-heavy-or-residual-oil'!$A4,'BIFUbC-heavy-or-residual-oil'!$A$1:$AQ$27,COLUMN('BIFUbC-heavy-or-residual-oil'!R$1),FALSE))</f>
        <v>1</v>
      </c>
      <c r="S4">
        <f>IF(VLOOKUP('BIFUbC-heavy-or-residual-oil'!$A4,'BIFUbC-heavy-or-residual-oil'!$A$1:$AQ$27,COLUMN('BIFUbC-heavy-or-residual-oil'!S$1),FALSE)=0,1,VLOOKUP('BIFUbC-heavy-or-residual-oil'!$A4,'heavy fuel oil'!$A$2:$AQ$28,COLUMN('heavy fuel oil'!S$2),FALSE)/VLOOKUP('BIFUbC-heavy-or-residual-oil'!$A4,'BIFUbC-heavy-or-residual-oil'!$A$1:$AQ$27,COLUMN('BIFUbC-heavy-or-residual-oil'!S$1),FALSE))</f>
        <v>1</v>
      </c>
      <c r="T4">
        <f>IF(VLOOKUP('BIFUbC-heavy-or-residual-oil'!$A4,'BIFUbC-heavy-or-residual-oil'!$A$1:$AQ$27,COLUMN('BIFUbC-heavy-or-residual-oil'!T$1),FALSE)=0,1,VLOOKUP('BIFUbC-heavy-or-residual-oil'!$A4,'heavy fuel oil'!$A$2:$AQ$28,COLUMN('heavy fuel oil'!T$2),FALSE)/VLOOKUP('BIFUbC-heavy-or-residual-oil'!$A4,'BIFUbC-heavy-or-residual-oil'!$A$1:$AQ$27,COLUMN('BIFUbC-heavy-or-residual-oil'!T$1),FALSE))</f>
        <v>1</v>
      </c>
      <c r="U4">
        <f>IF(VLOOKUP('BIFUbC-heavy-or-residual-oil'!$A4,'BIFUbC-heavy-or-residual-oil'!$A$1:$AQ$27,COLUMN('BIFUbC-heavy-or-residual-oil'!U$1),FALSE)=0,1,VLOOKUP('BIFUbC-heavy-or-residual-oil'!$A4,'heavy fuel oil'!$A$2:$AQ$28,COLUMN('heavy fuel oil'!U$2),FALSE)/VLOOKUP('BIFUbC-heavy-or-residual-oil'!$A4,'BIFUbC-heavy-or-residual-oil'!$A$1:$AQ$27,COLUMN('BIFUbC-heavy-or-residual-oil'!U$1),FALSE))</f>
        <v>1</v>
      </c>
      <c r="V4">
        <f>IF(VLOOKUP('BIFUbC-heavy-or-residual-oil'!$A4,'BIFUbC-heavy-or-residual-oil'!$A$1:$AQ$27,COLUMN('BIFUbC-heavy-or-residual-oil'!V$1),FALSE)=0,1,VLOOKUP('BIFUbC-heavy-or-residual-oil'!$A4,'heavy fuel oil'!$A$2:$AQ$28,COLUMN('heavy fuel oil'!V$2),FALSE)/VLOOKUP('BIFUbC-heavy-or-residual-oil'!$A4,'BIFUbC-heavy-or-residual-oil'!$A$1:$AQ$27,COLUMN('BIFUbC-heavy-or-residual-oil'!V$1),FALSE))</f>
        <v>1</v>
      </c>
      <c r="W4">
        <f>IF(VLOOKUP('BIFUbC-heavy-or-residual-oil'!$A4,'BIFUbC-heavy-or-residual-oil'!$A$1:$AQ$27,COLUMN('BIFUbC-heavy-or-residual-oil'!W$1),FALSE)=0,1,VLOOKUP('BIFUbC-heavy-or-residual-oil'!$A4,'heavy fuel oil'!$A$2:$AQ$28,COLUMN('heavy fuel oil'!W$2),FALSE)/VLOOKUP('BIFUbC-heavy-or-residual-oil'!$A4,'BIFUbC-heavy-or-residual-oil'!$A$1:$AQ$27,COLUMN('BIFUbC-heavy-or-residual-oil'!W$1),FALSE))</f>
        <v>1</v>
      </c>
      <c r="X4">
        <f>IF(VLOOKUP('BIFUbC-heavy-or-residual-oil'!$A4,'BIFUbC-heavy-or-residual-oil'!$A$1:$AQ$27,COLUMN('BIFUbC-heavy-or-residual-oil'!X$1),FALSE)=0,1,VLOOKUP('BIFUbC-heavy-or-residual-oil'!$A4,'heavy fuel oil'!$A$2:$AQ$28,COLUMN('heavy fuel oil'!X$2),FALSE)/VLOOKUP('BIFUbC-heavy-or-residual-oil'!$A4,'BIFUbC-heavy-or-residual-oil'!$A$1:$AQ$27,COLUMN('BIFUbC-heavy-or-residual-oil'!X$1),FALSE))</f>
        <v>1</v>
      </c>
      <c r="Y4">
        <f>IF(VLOOKUP('BIFUbC-heavy-or-residual-oil'!$A4,'BIFUbC-heavy-or-residual-oil'!$A$1:$AQ$27,COLUMN('BIFUbC-heavy-or-residual-oil'!Y$1),FALSE)=0,1,VLOOKUP('BIFUbC-heavy-or-residual-oil'!$A4,'heavy fuel oil'!$A$2:$AQ$28,COLUMN('heavy fuel oil'!Y$2),FALSE)/VLOOKUP('BIFUbC-heavy-or-residual-oil'!$A4,'BIFUbC-heavy-or-residual-oil'!$A$1:$AQ$27,COLUMN('BIFUbC-heavy-or-residual-oil'!Y$1),FALSE))</f>
        <v>1</v>
      </c>
      <c r="Z4">
        <f>IF(VLOOKUP('BIFUbC-heavy-or-residual-oil'!$A4,'BIFUbC-heavy-or-residual-oil'!$A$1:$AQ$27,COLUMN('BIFUbC-heavy-or-residual-oil'!Z$1),FALSE)=0,1,VLOOKUP('BIFUbC-heavy-or-residual-oil'!$A4,'heavy fuel oil'!$A$2:$AQ$28,COLUMN('heavy fuel oil'!Z$2),FALSE)/VLOOKUP('BIFUbC-heavy-or-residual-oil'!$A4,'BIFUbC-heavy-or-residual-oil'!$A$1:$AQ$27,COLUMN('BIFUbC-heavy-or-residual-oil'!Z$1),FALSE))</f>
        <v>1</v>
      </c>
      <c r="AA4">
        <f>IF(VLOOKUP('BIFUbC-heavy-or-residual-oil'!$A4,'BIFUbC-heavy-or-residual-oil'!$A$1:$AQ$27,COLUMN('BIFUbC-heavy-or-residual-oil'!AA$1),FALSE)=0,1,VLOOKUP('BIFUbC-heavy-or-residual-oil'!$A4,'heavy fuel oil'!$A$2:$AQ$28,COLUMN('heavy fuel oil'!AA$2),FALSE)/VLOOKUP('BIFUbC-heavy-or-residual-oil'!$A4,'BIFUbC-heavy-or-residual-oil'!$A$1:$AQ$27,COLUMN('BIFUbC-heavy-or-residual-oil'!AA$1),FALSE))</f>
        <v>1</v>
      </c>
      <c r="AB4">
        <f>IF(VLOOKUP('BIFUbC-heavy-or-residual-oil'!$A4,'BIFUbC-heavy-or-residual-oil'!$A$1:$AQ$27,COLUMN('BIFUbC-heavy-or-residual-oil'!AB$1),FALSE)=0,1,VLOOKUP('BIFUbC-heavy-or-residual-oil'!$A4,'heavy fuel oil'!$A$2:$AQ$28,COLUMN('heavy fuel oil'!AB$2),FALSE)/VLOOKUP('BIFUbC-heavy-or-residual-oil'!$A4,'BIFUbC-heavy-or-residual-oil'!$A$1:$AQ$27,COLUMN('BIFUbC-heavy-or-residual-oil'!AB$1),FALSE))</f>
        <v>1</v>
      </c>
      <c r="AC4">
        <f>IF(VLOOKUP('BIFUbC-heavy-or-residual-oil'!$A4,'BIFUbC-heavy-or-residual-oil'!$A$1:$AQ$27,COLUMN('BIFUbC-heavy-or-residual-oil'!AC$1),FALSE)=0,1,VLOOKUP('BIFUbC-heavy-or-residual-oil'!$A4,'heavy fuel oil'!$A$2:$AQ$28,COLUMN('heavy fuel oil'!AC$2),FALSE)/VLOOKUP('BIFUbC-heavy-or-residual-oil'!$A4,'BIFUbC-heavy-or-residual-oil'!$A$1:$AQ$27,COLUMN('BIFUbC-heavy-or-residual-oil'!AC$1),FALSE))</f>
        <v>1</v>
      </c>
      <c r="AD4">
        <f>IF(VLOOKUP('BIFUbC-heavy-or-residual-oil'!$A4,'BIFUbC-heavy-or-residual-oil'!$A$1:$AQ$27,COLUMN('BIFUbC-heavy-or-residual-oil'!AD$1),FALSE)=0,1,VLOOKUP('BIFUbC-heavy-or-residual-oil'!$A4,'heavy fuel oil'!$A$2:$AQ$28,COLUMN('heavy fuel oil'!AD$2),FALSE)/VLOOKUP('BIFUbC-heavy-or-residual-oil'!$A4,'BIFUbC-heavy-or-residual-oil'!$A$1:$AQ$27,COLUMN('BIFUbC-heavy-or-residual-oil'!AD$1),FALSE))</f>
        <v>1</v>
      </c>
      <c r="AE4">
        <f>IF(VLOOKUP('BIFUbC-heavy-or-residual-oil'!$A4,'BIFUbC-heavy-or-residual-oil'!$A$1:$AQ$27,COLUMN('BIFUbC-heavy-or-residual-oil'!AE$1),FALSE)=0,1,VLOOKUP('BIFUbC-heavy-or-residual-oil'!$A4,'heavy fuel oil'!$A$2:$AQ$28,COLUMN('heavy fuel oil'!AE$2),FALSE)/VLOOKUP('BIFUbC-heavy-or-residual-oil'!$A4,'BIFUbC-heavy-or-residual-oil'!$A$1:$AQ$27,COLUMN('BIFUbC-heavy-or-residual-oil'!AE$1),FALSE))</f>
        <v>1</v>
      </c>
      <c r="AF4">
        <f>IF(VLOOKUP('BIFUbC-heavy-or-residual-oil'!$A4,'BIFUbC-heavy-or-residual-oil'!$A$1:$AQ$27,COLUMN('BIFUbC-heavy-or-residual-oil'!AF$1),FALSE)=0,1,VLOOKUP('BIFUbC-heavy-or-residual-oil'!$A4,'heavy fuel oil'!$A$2:$AQ$28,COLUMN('heavy fuel oil'!AF$2),FALSE)/VLOOKUP('BIFUbC-heavy-or-residual-oil'!$A4,'BIFUbC-heavy-or-residual-oil'!$A$1:$AQ$27,COLUMN('BIFUbC-heavy-or-residual-oil'!AF$1),FALSE))</f>
        <v>1</v>
      </c>
      <c r="AG4">
        <f>IF(VLOOKUP('BIFUbC-heavy-or-residual-oil'!$A4,'BIFUbC-heavy-or-residual-oil'!$A$1:$AQ$27,COLUMN('BIFUbC-heavy-or-residual-oil'!AG$1),FALSE)=0,1,VLOOKUP('BIFUbC-heavy-or-residual-oil'!$A4,'heavy fuel oil'!$A$2:$AQ$28,COLUMN('heavy fuel oil'!AG$2),FALSE)/VLOOKUP('BIFUbC-heavy-or-residual-oil'!$A4,'BIFUbC-heavy-or-residual-oil'!$A$1:$AQ$27,COLUMN('BIFUbC-heavy-or-residual-oil'!AG$1),FALSE))</f>
        <v>1</v>
      </c>
      <c r="AH4">
        <f>IF(VLOOKUP('BIFUbC-heavy-or-residual-oil'!$A4,'BIFUbC-heavy-or-residual-oil'!$A$1:$AQ$27,COLUMN('BIFUbC-heavy-or-residual-oil'!AH$1),FALSE)=0,1,VLOOKUP('BIFUbC-heavy-or-residual-oil'!$A4,'heavy fuel oil'!$A$2:$AQ$28,COLUMN('heavy fuel oil'!AH$2),FALSE)/VLOOKUP('BIFUbC-heavy-or-residual-oil'!$A4,'BIFUbC-heavy-or-residual-oil'!$A$1:$AQ$27,COLUMN('BIFUbC-heavy-or-residual-oil'!AH$1),FALSE))</f>
        <v>1</v>
      </c>
      <c r="AI4">
        <f>IF(VLOOKUP('BIFUbC-heavy-or-residual-oil'!$A4,'BIFUbC-heavy-or-residual-oil'!$A$1:$AQ$27,COLUMN('BIFUbC-heavy-or-residual-oil'!AI$1),FALSE)=0,1,VLOOKUP('BIFUbC-heavy-or-residual-oil'!$A4,'heavy fuel oil'!$A$2:$AQ$28,COLUMN('heavy fuel oil'!AI$2),FALSE)/VLOOKUP('BIFUbC-heavy-or-residual-oil'!$A4,'BIFUbC-heavy-or-residual-oil'!$A$1:$AQ$27,COLUMN('BIFUbC-heavy-or-residual-oil'!AI$1),FALSE))</f>
        <v>1</v>
      </c>
      <c r="AJ4">
        <f>IF(VLOOKUP('BIFUbC-heavy-or-residual-oil'!$A4,'BIFUbC-heavy-or-residual-oil'!$A$1:$AQ$27,COLUMN('BIFUbC-heavy-or-residual-oil'!AJ$1),FALSE)=0,1,VLOOKUP('BIFUbC-heavy-or-residual-oil'!$A4,'heavy fuel oil'!$A$2:$AQ$28,COLUMN('heavy fuel oil'!AJ$2),FALSE)/VLOOKUP('BIFUbC-heavy-or-residual-oil'!$A4,'BIFUbC-heavy-or-residual-oil'!$A$1:$AQ$27,COLUMN('BIFUbC-heavy-or-residual-oil'!AJ$1),FALSE))</f>
        <v>1</v>
      </c>
      <c r="AK4">
        <f>IF(VLOOKUP('BIFUbC-heavy-or-residual-oil'!$A4,'BIFUbC-heavy-or-residual-oil'!$A$1:$AQ$27,COLUMN('BIFUbC-heavy-or-residual-oil'!AK$1),FALSE)=0,1,VLOOKUP('BIFUbC-heavy-or-residual-oil'!$A4,'heavy fuel oil'!$A$2:$AQ$28,COLUMN('heavy fuel oil'!AK$2),FALSE)/VLOOKUP('BIFUbC-heavy-or-residual-oil'!$A4,'BIFUbC-heavy-or-residual-oil'!$A$1:$AQ$27,COLUMN('BIFUbC-heavy-or-residual-oil'!AK$1),FALSE))</f>
        <v>1</v>
      </c>
      <c r="AL4">
        <f>IF(VLOOKUP('BIFUbC-heavy-or-residual-oil'!$A4,'BIFUbC-heavy-or-residual-oil'!$A$1:$AQ$27,COLUMN('BIFUbC-heavy-or-residual-oil'!AL$1),FALSE)=0,1,VLOOKUP('BIFUbC-heavy-or-residual-oil'!$A4,'heavy fuel oil'!$A$2:$AQ$28,COLUMN('heavy fuel oil'!AL$2),FALSE)/VLOOKUP('BIFUbC-heavy-or-residual-oil'!$A4,'BIFUbC-heavy-or-residual-oil'!$A$1:$AQ$27,COLUMN('BIFUbC-heavy-or-residual-oil'!AL$1),FALSE))</f>
        <v>1</v>
      </c>
      <c r="AM4">
        <f>IF(VLOOKUP('BIFUbC-heavy-or-residual-oil'!$A4,'BIFUbC-heavy-or-residual-oil'!$A$1:$AQ$27,COLUMN('BIFUbC-heavy-or-residual-oil'!AM$1),FALSE)=0,1,VLOOKUP('BIFUbC-heavy-or-residual-oil'!$A4,'heavy fuel oil'!$A$2:$AQ$28,COLUMN('heavy fuel oil'!AM$2),FALSE)/VLOOKUP('BIFUbC-heavy-or-residual-oil'!$A4,'BIFUbC-heavy-or-residual-oil'!$A$1:$AQ$27,COLUMN('BIFUbC-heavy-or-residual-oil'!AM$1),FALSE))</f>
        <v>1</v>
      </c>
      <c r="AN4">
        <f>IF(VLOOKUP('BIFUbC-heavy-or-residual-oil'!$A4,'BIFUbC-heavy-or-residual-oil'!$A$1:$AQ$27,COLUMN('BIFUbC-heavy-or-residual-oil'!AN$1),FALSE)=0,1,VLOOKUP('BIFUbC-heavy-or-residual-oil'!$A4,'heavy fuel oil'!$A$2:$AQ$28,COLUMN('heavy fuel oil'!AN$2),FALSE)/VLOOKUP('BIFUbC-heavy-or-residual-oil'!$A4,'BIFUbC-heavy-or-residual-oil'!$A$1:$AQ$27,COLUMN('BIFUbC-heavy-or-residual-oil'!AN$1),FALSE))</f>
        <v>1</v>
      </c>
      <c r="AO4">
        <f>IF(VLOOKUP('BIFUbC-heavy-or-residual-oil'!$A4,'BIFUbC-heavy-or-residual-oil'!$A$1:$AQ$27,COLUMN('BIFUbC-heavy-or-residual-oil'!AO$1),FALSE)=0,1,VLOOKUP('BIFUbC-heavy-or-residual-oil'!$A4,'heavy fuel oil'!$A$2:$AQ$28,COLUMN('heavy fuel oil'!AO$2),FALSE)/VLOOKUP('BIFUbC-heavy-or-residual-oil'!$A4,'BIFUbC-heavy-or-residual-oil'!$A$1:$AQ$27,COLUMN('BIFUbC-heavy-or-residual-oil'!AO$1),FALSE))</f>
        <v>1</v>
      </c>
      <c r="AP4">
        <f>IF(VLOOKUP('BIFUbC-heavy-or-residual-oil'!$A4,'BIFUbC-heavy-or-residual-oil'!$A$1:$AQ$27,COLUMN('BIFUbC-heavy-or-residual-oil'!AP$1),FALSE)=0,1,VLOOKUP('BIFUbC-heavy-or-residual-oil'!$A4,'heavy fuel oil'!$A$2:$AQ$28,COLUMN('heavy fuel oil'!AP$2),FALSE)/VLOOKUP('BIFUbC-heavy-or-residual-oil'!$A4,'BIFUbC-heavy-or-residual-oil'!$A$1:$AQ$27,COLUMN('BIFUbC-heavy-or-residual-oil'!AP$1),FALSE))</f>
        <v>1</v>
      </c>
      <c r="AQ4">
        <f>IF(VLOOKUP('BIFUbC-heavy-or-residual-oil'!$A4,'BIFUbC-heavy-or-residual-oil'!$A$1:$AQ$27,COLUMN('BIFUbC-heavy-or-residual-oil'!AQ$1),FALSE)=0,1,VLOOKUP('BIFUbC-heavy-or-residual-oil'!$A4,'heavy fuel oil'!$A$2:$AQ$28,COLUMN('heavy fuel oil'!AQ$2),FALSE)/VLOOKUP('BIFUbC-heavy-or-residual-oil'!$A4,'BIFUbC-heavy-or-residual-oil'!$A$1:$AQ$27,COLUMN('BIFUbC-heavy-or-residual-oil'!AQ$1),FALSE))</f>
        <v>1</v>
      </c>
    </row>
    <row r="5" spans="1:43">
      <c r="A5" s="37" t="s">
        <v>619</v>
      </c>
      <c r="B5">
        <f>IF(VLOOKUP('BIFUbC-heavy-or-residual-oil'!$A5,'BIFUbC-heavy-or-residual-oil'!$A$1:$AQ$27,COLUMN('BIFUbC-heavy-or-residual-oil'!B$1),FALSE)=0,1,VLOOKUP('BIFUbC-heavy-or-residual-oil'!$A5,'heavy fuel oil'!$A$2:$AQ$28,COLUMN('heavy fuel oil'!B$2),FALSE)/VLOOKUP('BIFUbC-heavy-or-residual-oil'!$A5,'BIFUbC-heavy-or-residual-oil'!$A$1:$AQ$27,COLUMN('BIFUbC-heavy-or-residual-oil'!B$1),FALSE))</f>
        <v>0</v>
      </c>
      <c r="C5">
        <f>IF(VLOOKUP('BIFUbC-heavy-or-residual-oil'!$A5,'BIFUbC-heavy-or-residual-oil'!$A$1:$AQ$27,COLUMN('BIFUbC-heavy-or-residual-oil'!C$1),FALSE)=0,1,VLOOKUP('BIFUbC-heavy-or-residual-oil'!$A5,'heavy fuel oil'!$A$2:$AQ$28,COLUMN('heavy fuel oil'!C$2),FALSE)/VLOOKUP('BIFUbC-heavy-or-residual-oil'!$A5,'BIFUbC-heavy-or-residual-oil'!$A$1:$AQ$27,COLUMN('BIFUbC-heavy-or-residual-oil'!C$1),FALSE))</f>
        <v>0</v>
      </c>
      <c r="D5">
        <f>IF(VLOOKUP('BIFUbC-heavy-or-residual-oil'!$A5,'BIFUbC-heavy-or-residual-oil'!$A$1:$AQ$27,COLUMN('BIFUbC-heavy-or-residual-oil'!D$1),FALSE)=0,1,VLOOKUP('BIFUbC-heavy-or-residual-oil'!$A5,'heavy fuel oil'!$A$2:$AQ$28,COLUMN('heavy fuel oil'!D$2),FALSE)/VLOOKUP('BIFUbC-heavy-or-residual-oil'!$A5,'BIFUbC-heavy-or-residual-oil'!$A$1:$AQ$27,COLUMN('BIFUbC-heavy-or-residual-oil'!D$1),FALSE))</f>
        <v>0</v>
      </c>
      <c r="E5">
        <f>IF(VLOOKUP('BIFUbC-heavy-or-residual-oil'!$A5,'BIFUbC-heavy-or-residual-oil'!$A$1:$AQ$27,COLUMN('BIFUbC-heavy-or-residual-oil'!E$1),FALSE)=0,1,VLOOKUP('BIFUbC-heavy-or-residual-oil'!$A5,'heavy fuel oil'!$A$2:$AQ$28,COLUMN('heavy fuel oil'!E$2),FALSE)/VLOOKUP('BIFUbC-heavy-or-residual-oil'!$A5,'BIFUbC-heavy-or-residual-oil'!$A$1:$AQ$27,COLUMN('BIFUbC-heavy-or-residual-oil'!E$1),FALSE))</f>
        <v>0</v>
      </c>
      <c r="F5">
        <f>IF(VLOOKUP('BIFUbC-heavy-or-residual-oil'!$A5,'BIFUbC-heavy-or-residual-oil'!$A$1:$AQ$27,COLUMN('BIFUbC-heavy-or-residual-oil'!F$1),FALSE)=0,1,VLOOKUP('BIFUbC-heavy-or-residual-oil'!$A5,'heavy fuel oil'!$A$2:$AQ$28,COLUMN('heavy fuel oil'!F$2),FALSE)/VLOOKUP('BIFUbC-heavy-or-residual-oil'!$A5,'BIFUbC-heavy-or-residual-oil'!$A$1:$AQ$27,COLUMN('BIFUbC-heavy-or-residual-oil'!F$1),FALSE))</f>
        <v>0</v>
      </c>
      <c r="G5">
        <f>IF(VLOOKUP('BIFUbC-heavy-or-residual-oil'!$A5,'BIFUbC-heavy-or-residual-oil'!$A$1:$AQ$27,COLUMN('BIFUbC-heavy-or-residual-oil'!G$1),FALSE)=0,1,VLOOKUP('BIFUbC-heavy-or-residual-oil'!$A5,'heavy fuel oil'!$A$2:$AQ$28,COLUMN('heavy fuel oil'!G$2),FALSE)/VLOOKUP('BIFUbC-heavy-or-residual-oil'!$A5,'BIFUbC-heavy-or-residual-oil'!$A$1:$AQ$27,COLUMN('BIFUbC-heavy-or-residual-oil'!G$1),FALSE))</f>
        <v>0</v>
      </c>
      <c r="H5">
        <f>IF(VLOOKUP('BIFUbC-heavy-or-residual-oil'!$A5,'BIFUbC-heavy-or-residual-oil'!$A$1:$AQ$27,COLUMN('BIFUbC-heavy-or-residual-oil'!H$1),FALSE)=0,1,VLOOKUP('BIFUbC-heavy-or-residual-oil'!$A5,'heavy fuel oil'!$A$2:$AQ$28,COLUMN('heavy fuel oil'!H$2),FALSE)/VLOOKUP('BIFUbC-heavy-or-residual-oil'!$A5,'BIFUbC-heavy-or-residual-oil'!$A$1:$AQ$27,COLUMN('BIFUbC-heavy-or-residual-oil'!H$1),FALSE))</f>
        <v>0</v>
      </c>
      <c r="I5">
        <f>IF(VLOOKUP('BIFUbC-heavy-or-residual-oil'!$A5,'BIFUbC-heavy-or-residual-oil'!$A$1:$AQ$27,COLUMN('BIFUbC-heavy-or-residual-oil'!I$1),FALSE)=0,1,VLOOKUP('BIFUbC-heavy-or-residual-oil'!$A5,'heavy fuel oil'!$A$2:$AQ$28,COLUMN('heavy fuel oil'!I$2),FALSE)/VLOOKUP('BIFUbC-heavy-or-residual-oil'!$A5,'BIFUbC-heavy-or-residual-oil'!$A$1:$AQ$27,COLUMN('BIFUbC-heavy-or-residual-oil'!I$1),FALSE))</f>
        <v>0</v>
      </c>
      <c r="J5">
        <f>IF(VLOOKUP('BIFUbC-heavy-or-residual-oil'!$A5,'BIFUbC-heavy-or-residual-oil'!$A$1:$AQ$27,COLUMN('BIFUbC-heavy-or-residual-oil'!J$1),FALSE)=0,1,VLOOKUP('BIFUbC-heavy-or-residual-oil'!$A5,'heavy fuel oil'!$A$2:$AQ$28,COLUMN('heavy fuel oil'!J$2),FALSE)/VLOOKUP('BIFUbC-heavy-or-residual-oil'!$A5,'BIFUbC-heavy-or-residual-oil'!$A$1:$AQ$27,COLUMN('BIFUbC-heavy-or-residual-oil'!J$1),FALSE))</f>
        <v>0</v>
      </c>
      <c r="K5">
        <f>IF(VLOOKUP('BIFUbC-heavy-or-residual-oil'!$A5,'BIFUbC-heavy-or-residual-oil'!$A$1:$AQ$27,COLUMN('BIFUbC-heavy-or-residual-oil'!K$1),FALSE)=0,1,VLOOKUP('BIFUbC-heavy-or-residual-oil'!$A5,'heavy fuel oil'!$A$2:$AQ$28,COLUMN('heavy fuel oil'!K$2),FALSE)/VLOOKUP('BIFUbC-heavy-or-residual-oil'!$A5,'BIFUbC-heavy-or-residual-oil'!$A$1:$AQ$27,COLUMN('BIFUbC-heavy-or-residual-oil'!K$1),FALSE))</f>
        <v>0</v>
      </c>
      <c r="L5">
        <f>IF(VLOOKUP('BIFUbC-heavy-or-residual-oil'!$A5,'BIFUbC-heavy-or-residual-oil'!$A$1:$AQ$27,COLUMN('BIFUbC-heavy-or-residual-oil'!L$1),FALSE)=0,1,VLOOKUP('BIFUbC-heavy-or-residual-oil'!$A5,'heavy fuel oil'!$A$2:$AQ$28,COLUMN('heavy fuel oil'!L$2),FALSE)/VLOOKUP('BIFUbC-heavy-or-residual-oil'!$A5,'BIFUbC-heavy-or-residual-oil'!$A$1:$AQ$27,COLUMN('BIFUbC-heavy-or-residual-oil'!L$1),FALSE))</f>
        <v>0</v>
      </c>
      <c r="M5">
        <f>IF(VLOOKUP('BIFUbC-heavy-or-residual-oil'!$A5,'BIFUbC-heavy-or-residual-oil'!$A$1:$AQ$27,COLUMN('BIFUbC-heavy-or-residual-oil'!M$1),FALSE)=0,1,VLOOKUP('BIFUbC-heavy-or-residual-oil'!$A5,'heavy fuel oil'!$A$2:$AQ$28,COLUMN('heavy fuel oil'!M$2),FALSE)/VLOOKUP('BIFUbC-heavy-or-residual-oil'!$A5,'BIFUbC-heavy-or-residual-oil'!$A$1:$AQ$27,COLUMN('BIFUbC-heavy-or-residual-oil'!M$1),FALSE))</f>
        <v>0</v>
      </c>
      <c r="N5">
        <f>IF(VLOOKUP('BIFUbC-heavy-or-residual-oil'!$A5,'BIFUbC-heavy-or-residual-oil'!$A$1:$AQ$27,COLUMN('BIFUbC-heavy-or-residual-oil'!N$1),FALSE)=0,1,VLOOKUP('BIFUbC-heavy-or-residual-oil'!$A5,'heavy fuel oil'!$A$2:$AQ$28,COLUMN('heavy fuel oil'!N$2),FALSE)/VLOOKUP('BIFUbC-heavy-or-residual-oil'!$A5,'BIFUbC-heavy-or-residual-oil'!$A$1:$AQ$27,COLUMN('BIFUbC-heavy-or-residual-oil'!N$1),FALSE))</f>
        <v>0</v>
      </c>
      <c r="O5">
        <f>IF(VLOOKUP('BIFUbC-heavy-or-residual-oil'!$A5,'BIFUbC-heavy-or-residual-oil'!$A$1:$AQ$27,COLUMN('BIFUbC-heavy-or-residual-oil'!O$1),FALSE)=0,1,VLOOKUP('BIFUbC-heavy-or-residual-oil'!$A5,'heavy fuel oil'!$A$2:$AQ$28,COLUMN('heavy fuel oil'!O$2),FALSE)/VLOOKUP('BIFUbC-heavy-or-residual-oil'!$A5,'BIFUbC-heavy-or-residual-oil'!$A$1:$AQ$27,COLUMN('BIFUbC-heavy-or-residual-oil'!O$1),FALSE))</f>
        <v>0</v>
      </c>
      <c r="P5">
        <f>IF(VLOOKUP('BIFUbC-heavy-or-residual-oil'!$A5,'BIFUbC-heavy-or-residual-oil'!$A$1:$AQ$27,COLUMN('BIFUbC-heavy-or-residual-oil'!P$1),FALSE)=0,1,VLOOKUP('BIFUbC-heavy-or-residual-oil'!$A5,'heavy fuel oil'!$A$2:$AQ$28,COLUMN('heavy fuel oil'!P$2),FALSE)/VLOOKUP('BIFUbC-heavy-or-residual-oil'!$A5,'BIFUbC-heavy-or-residual-oil'!$A$1:$AQ$27,COLUMN('BIFUbC-heavy-or-residual-oil'!P$1),FALSE))</f>
        <v>0</v>
      </c>
      <c r="Q5">
        <f>IF(VLOOKUP('BIFUbC-heavy-or-residual-oil'!$A5,'BIFUbC-heavy-or-residual-oil'!$A$1:$AQ$27,COLUMN('BIFUbC-heavy-or-residual-oil'!Q$1),FALSE)=0,1,VLOOKUP('BIFUbC-heavy-or-residual-oil'!$A5,'heavy fuel oil'!$A$2:$AQ$28,COLUMN('heavy fuel oil'!Q$2),FALSE)/VLOOKUP('BIFUbC-heavy-or-residual-oil'!$A5,'BIFUbC-heavy-or-residual-oil'!$A$1:$AQ$27,COLUMN('BIFUbC-heavy-or-residual-oil'!Q$1),FALSE))</f>
        <v>0</v>
      </c>
      <c r="R5">
        <f>IF(VLOOKUP('BIFUbC-heavy-or-residual-oil'!$A5,'BIFUbC-heavy-or-residual-oil'!$A$1:$AQ$27,COLUMN('BIFUbC-heavy-or-residual-oil'!R$1),FALSE)=0,1,VLOOKUP('BIFUbC-heavy-or-residual-oil'!$A5,'heavy fuel oil'!$A$2:$AQ$28,COLUMN('heavy fuel oil'!R$2),FALSE)/VLOOKUP('BIFUbC-heavy-or-residual-oil'!$A5,'BIFUbC-heavy-or-residual-oil'!$A$1:$AQ$27,COLUMN('BIFUbC-heavy-or-residual-oil'!R$1),FALSE))</f>
        <v>0</v>
      </c>
      <c r="S5">
        <f>IF(VLOOKUP('BIFUbC-heavy-or-residual-oil'!$A5,'BIFUbC-heavy-or-residual-oil'!$A$1:$AQ$27,COLUMN('BIFUbC-heavy-or-residual-oil'!S$1),FALSE)=0,1,VLOOKUP('BIFUbC-heavy-or-residual-oil'!$A5,'heavy fuel oil'!$A$2:$AQ$28,COLUMN('heavy fuel oil'!S$2),FALSE)/VLOOKUP('BIFUbC-heavy-or-residual-oil'!$A5,'BIFUbC-heavy-or-residual-oil'!$A$1:$AQ$27,COLUMN('BIFUbC-heavy-or-residual-oil'!S$1),FALSE))</f>
        <v>0</v>
      </c>
      <c r="T5">
        <f>IF(VLOOKUP('BIFUbC-heavy-or-residual-oil'!$A5,'BIFUbC-heavy-or-residual-oil'!$A$1:$AQ$27,COLUMN('BIFUbC-heavy-or-residual-oil'!T$1),FALSE)=0,1,VLOOKUP('BIFUbC-heavy-or-residual-oil'!$A5,'heavy fuel oil'!$A$2:$AQ$28,COLUMN('heavy fuel oil'!T$2),FALSE)/VLOOKUP('BIFUbC-heavy-or-residual-oil'!$A5,'BIFUbC-heavy-or-residual-oil'!$A$1:$AQ$27,COLUMN('BIFUbC-heavy-or-residual-oil'!T$1),FALSE))</f>
        <v>0</v>
      </c>
      <c r="U5">
        <f>IF(VLOOKUP('BIFUbC-heavy-or-residual-oil'!$A5,'BIFUbC-heavy-or-residual-oil'!$A$1:$AQ$27,COLUMN('BIFUbC-heavy-or-residual-oil'!U$1),FALSE)=0,1,VLOOKUP('BIFUbC-heavy-or-residual-oil'!$A5,'heavy fuel oil'!$A$2:$AQ$28,COLUMN('heavy fuel oil'!U$2),FALSE)/VLOOKUP('BIFUbC-heavy-or-residual-oil'!$A5,'BIFUbC-heavy-or-residual-oil'!$A$1:$AQ$27,COLUMN('BIFUbC-heavy-or-residual-oil'!U$1),FALSE))</f>
        <v>0</v>
      </c>
      <c r="V5">
        <f>IF(VLOOKUP('BIFUbC-heavy-or-residual-oil'!$A5,'BIFUbC-heavy-or-residual-oil'!$A$1:$AQ$27,COLUMN('BIFUbC-heavy-or-residual-oil'!V$1),FALSE)=0,1,VLOOKUP('BIFUbC-heavy-or-residual-oil'!$A5,'heavy fuel oil'!$A$2:$AQ$28,COLUMN('heavy fuel oil'!V$2),FALSE)/VLOOKUP('BIFUbC-heavy-or-residual-oil'!$A5,'BIFUbC-heavy-or-residual-oil'!$A$1:$AQ$27,COLUMN('BIFUbC-heavy-or-residual-oil'!V$1),FALSE))</f>
        <v>0</v>
      </c>
      <c r="W5">
        <f>IF(VLOOKUP('BIFUbC-heavy-or-residual-oil'!$A5,'BIFUbC-heavy-or-residual-oil'!$A$1:$AQ$27,COLUMN('BIFUbC-heavy-or-residual-oil'!W$1),FALSE)=0,1,VLOOKUP('BIFUbC-heavy-or-residual-oil'!$A5,'heavy fuel oil'!$A$2:$AQ$28,COLUMN('heavy fuel oil'!W$2),FALSE)/VLOOKUP('BIFUbC-heavy-or-residual-oil'!$A5,'BIFUbC-heavy-or-residual-oil'!$A$1:$AQ$27,COLUMN('BIFUbC-heavy-or-residual-oil'!W$1),FALSE))</f>
        <v>0</v>
      </c>
      <c r="X5">
        <f>IF(VLOOKUP('BIFUbC-heavy-or-residual-oil'!$A5,'BIFUbC-heavy-or-residual-oil'!$A$1:$AQ$27,COLUMN('BIFUbC-heavy-or-residual-oil'!X$1),FALSE)=0,1,VLOOKUP('BIFUbC-heavy-or-residual-oil'!$A5,'heavy fuel oil'!$A$2:$AQ$28,COLUMN('heavy fuel oil'!X$2),FALSE)/VLOOKUP('BIFUbC-heavy-or-residual-oil'!$A5,'BIFUbC-heavy-or-residual-oil'!$A$1:$AQ$27,COLUMN('BIFUbC-heavy-or-residual-oil'!X$1),FALSE))</f>
        <v>0</v>
      </c>
      <c r="Y5">
        <f>IF(VLOOKUP('BIFUbC-heavy-or-residual-oil'!$A5,'BIFUbC-heavy-or-residual-oil'!$A$1:$AQ$27,COLUMN('BIFUbC-heavy-or-residual-oil'!Y$1),FALSE)=0,1,VLOOKUP('BIFUbC-heavy-or-residual-oil'!$A5,'heavy fuel oil'!$A$2:$AQ$28,COLUMN('heavy fuel oil'!Y$2),FALSE)/VLOOKUP('BIFUbC-heavy-or-residual-oil'!$A5,'BIFUbC-heavy-or-residual-oil'!$A$1:$AQ$27,COLUMN('BIFUbC-heavy-or-residual-oil'!Y$1),FALSE))</f>
        <v>0</v>
      </c>
      <c r="Z5">
        <f>IF(VLOOKUP('BIFUbC-heavy-or-residual-oil'!$A5,'BIFUbC-heavy-or-residual-oil'!$A$1:$AQ$27,COLUMN('BIFUbC-heavy-or-residual-oil'!Z$1),FALSE)=0,1,VLOOKUP('BIFUbC-heavy-or-residual-oil'!$A5,'heavy fuel oil'!$A$2:$AQ$28,COLUMN('heavy fuel oil'!Z$2),FALSE)/VLOOKUP('BIFUbC-heavy-or-residual-oil'!$A5,'BIFUbC-heavy-or-residual-oil'!$A$1:$AQ$27,COLUMN('BIFUbC-heavy-or-residual-oil'!Z$1),FALSE))</f>
        <v>0</v>
      </c>
      <c r="AA5">
        <f>IF(VLOOKUP('BIFUbC-heavy-or-residual-oil'!$A5,'BIFUbC-heavy-or-residual-oil'!$A$1:$AQ$27,COLUMN('BIFUbC-heavy-or-residual-oil'!AA$1),FALSE)=0,1,VLOOKUP('BIFUbC-heavy-or-residual-oil'!$A5,'heavy fuel oil'!$A$2:$AQ$28,COLUMN('heavy fuel oil'!AA$2),FALSE)/VLOOKUP('BIFUbC-heavy-or-residual-oil'!$A5,'BIFUbC-heavy-or-residual-oil'!$A$1:$AQ$27,COLUMN('BIFUbC-heavy-or-residual-oil'!AA$1),FALSE))</f>
        <v>0</v>
      </c>
      <c r="AB5">
        <f>IF(VLOOKUP('BIFUbC-heavy-or-residual-oil'!$A5,'BIFUbC-heavy-or-residual-oil'!$A$1:$AQ$27,COLUMN('BIFUbC-heavy-or-residual-oil'!AB$1),FALSE)=0,1,VLOOKUP('BIFUbC-heavy-or-residual-oil'!$A5,'heavy fuel oil'!$A$2:$AQ$28,COLUMN('heavy fuel oil'!AB$2),FALSE)/VLOOKUP('BIFUbC-heavy-or-residual-oil'!$A5,'BIFUbC-heavy-or-residual-oil'!$A$1:$AQ$27,COLUMN('BIFUbC-heavy-or-residual-oil'!AB$1),FALSE))</f>
        <v>0</v>
      </c>
      <c r="AC5">
        <f>IF(VLOOKUP('BIFUbC-heavy-or-residual-oil'!$A5,'BIFUbC-heavy-or-residual-oil'!$A$1:$AQ$27,COLUMN('BIFUbC-heavy-or-residual-oil'!AC$1),FALSE)=0,1,VLOOKUP('BIFUbC-heavy-or-residual-oil'!$A5,'heavy fuel oil'!$A$2:$AQ$28,COLUMN('heavy fuel oil'!AC$2),FALSE)/VLOOKUP('BIFUbC-heavy-or-residual-oil'!$A5,'BIFUbC-heavy-or-residual-oil'!$A$1:$AQ$27,COLUMN('BIFUbC-heavy-or-residual-oil'!AC$1),FALSE))</f>
        <v>0</v>
      </c>
      <c r="AD5">
        <f>IF(VLOOKUP('BIFUbC-heavy-or-residual-oil'!$A5,'BIFUbC-heavy-or-residual-oil'!$A$1:$AQ$27,COLUMN('BIFUbC-heavy-or-residual-oil'!AD$1),FALSE)=0,1,VLOOKUP('BIFUbC-heavy-or-residual-oil'!$A5,'heavy fuel oil'!$A$2:$AQ$28,COLUMN('heavy fuel oil'!AD$2),FALSE)/VLOOKUP('BIFUbC-heavy-or-residual-oil'!$A5,'BIFUbC-heavy-or-residual-oil'!$A$1:$AQ$27,COLUMN('BIFUbC-heavy-or-residual-oil'!AD$1),FALSE))</f>
        <v>0</v>
      </c>
      <c r="AE5">
        <f>IF(VLOOKUP('BIFUbC-heavy-or-residual-oil'!$A5,'BIFUbC-heavy-or-residual-oil'!$A$1:$AQ$27,COLUMN('BIFUbC-heavy-or-residual-oil'!AE$1),FALSE)=0,1,VLOOKUP('BIFUbC-heavy-or-residual-oil'!$A5,'heavy fuel oil'!$A$2:$AQ$28,COLUMN('heavy fuel oil'!AE$2),FALSE)/VLOOKUP('BIFUbC-heavy-or-residual-oil'!$A5,'BIFUbC-heavy-or-residual-oil'!$A$1:$AQ$27,COLUMN('BIFUbC-heavy-or-residual-oil'!AE$1),FALSE))</f>
        <v>0</v>
      </c>
      <c r="AF5">
        <f>IF(VLOOKUP('BIFUbC-heavy-or-residual-oil'!$A5,'BIFUbC-heavy-or-residual-oil'!$A$1:$AQ$27,COLUMN('BIFUbC-heavy-or-residual-oil'!AF$1),FALSE)=0,1,VLOOKUP('BIFUbC-heavy-or-residual-oil'!$A5,'heavy fuel oil'!$A$2:$AQ$28,COLUMN('heavy fuel oil'!AF$2),FALSE)/VLOOKUP('BIFUbC-heavy-or-residual-oil'!$A5,'BIFUbC-heavy-or-residual-oil'!$A$1:$AQ$27,COLUMN('BIFUbC-heavy-or-residual-oil'!AF$1),FALSE))</f>
        <v>0</v>
      </c>
      <c r="AG5">
        <f>IF(VLOOKUP('BIFUbC-heavy-or-residual-oil'!$A5,'BIFUbC-heavy-or-residual-oil'!$A$1:$AQ$27,COLUMN('BIFUbC-heavy-or-residual-oil'!AG$1),FALSE)=0,1,VLOOKUP('BIFUbC-heavy-or-residual-oil'!$A5,'heavy fuel oil'!$A$2:$AQ$28,COLUMN('heavy fuel oil'!AG$2),FALSE)/VLOOKUP('BIFUbC-heavy-or-residual-oil'!$A5,'BIFUbC-heavy-or-residual-oil'!$A$1:$AQ$27,COLUMN('BIFUbC-heavy-or-residual-oil'!AG$1),FALSE))</f>
        <v>0</v>
      </c>
      <c r="AH5">
        <f>IF(VLOOKUP('BIFUbC-heavy-or-residual-oil'!$A5,'BIFUbC-heavy-or-residual-oil'!$A$1:$AQ$27,COLUMN('BIFUbC-heavy-or-residual-oil'!AH$1),FALSE)=0,1,VLOOKUP('BIFUbC-heavy-or-residual-oil'!$A5,'heavy fuel oil'!$A$2:$AQ$28,COLUMN('heavy fuel oil'!AH$2),FALSE)/VLOOKUP('BIFUbC-heavy-or-residual-oil'!$A5,'BIFUbC-heavy-or-residual-oil'!$A$1:$AQ$27,COLUMN('BIFUbC-heavy-or-residual-oil'!AH$1),FALSE))</f>
        <v>0</v>
      </c>
      <c r="AI5">
        <f>IF(VLOOKUP('BIFUbC-heavy-or-residual-oil'!$A5,'BIFUbC-heavy-or-residual-oil'!$A$1:$AQ$27,COLUMN('BIFUbC-heavy-or-residual-oil'!AI$1),FALSE)=0,1,VLOOKUP('BIFUbC-heavy-or-residual-oil'!$A5,'heavy fuel oil'!$A$2:$AQ$28,COLUMN('heavy fuel oil'!AI$2),FALSE)/VLOOKUP('BIFUbC-heavy-or-residual-oil'!$A5,'BIFUbC-heavy-or-residual-oil'!$A$1:$AQ$27,COLUMN('BIFUbC-heavy-or-residual-oil'!AI$1),FALSE))</f>
        <v>0</v>
      </c>
      <c r="AJ5">
        <f>IF(VLOOKUP('BIFUbC-heavy-or-residual-oil'!$A5,'BIFUbC-heavy-or-residual-oil'!$A$1:$AQ$27,COLUMN('BIFUbC-heavy-or-residual-oil'!AJ$1),FALSE)=0,1,VLOOKUP('BIFUbC-heavy-or-residual-oil'!$A5,'heavy fuel oil'!$A$2:$AQ$28,COLUMN('heavy fuel oil'!AJ$2),FALSE)/VLOOKUP('BIFUbC-heavy-or-residual-oil'!$A5,'BIFUbC-heavy-or-residual-oil'!$A$1:$AQ$27,COLUMN('BIFUbC-heavy-or-residual-oil'!AJ$1),FALSE))</f>
        <v>0</v>
      </c>
      <c r="AK5">
        <f>IF(VLOOKUP('BIFUbC-heavy-or-residual-oil'!$A5,'BIFUbC-heavy-or-residual-oil'!$A$1:$AQ$27,COLUMN('BIFUbC-heavy-or-residual-oil'!AK$1),FALSE)=0,1,VLOOKUP('BIFUbC-heavy-or-residual-oil'!$A5,'heavy fuel oil'!$A$2:$AQ$28,COLUMN('heavy fuel oil'!AK$2),FALSE)/VLOOKUP('BIFUbC-heavy-or-residual-oil'!$A5,'BIFUbC-heavy-or-residual-oil'!$A$1:$AQ$27,COLUMN('BIFUbC-heavy-or-residual-oil'!AK$1),FALSE))</f>
        <v>0</v>
      </c>
      <c r="AL5">
        <f>IF(VLOOKUP('BIFUbC-heavy-or-residual-oil'!$A5,'BIFUbC-heavy-or-residual-oil'!$A$1:$AQ$27,COLUMN('BIFUbC-heavy-or-residual-oil'!AL$1),FALSE)=0,1,VLOOKUP('BIFUbC-heavy-or-residual-oil'!$A5,'heavy fuel oil'!$A$2:$AQ$28,COLUMN('heavy fuel oil'!AL$2),FALSE)/VLOOKUP('BIFUbC-heavy-or-residual-oil'!$A5,'BIFUbC-heavy-or-residual-oil'!$A$1:$AQ$27,COLUMN('BIFUbC-heavy-or-residual-oil'!AL$1),FALSE))</f>
        <v>0</v>
      </c>
      <c r="AM5">
        <f>IF(VLOOKUP('BIFUbC-heavy-or-residual-oil'!$A5,'BIFUbC-heavy-or-residual-oil'!$A$1:$AQ$27,COLUMN('BIFUbC-heavy-or-residual-oil'!AM$1),FALSE)=0,1,VLOOKUP('BIFUbC-heavy-or-residual-oil'!$A5,'heavy fuel oil'!$A$2:$AQ$28,COLUMN('heavy fuel oil'!AM$2),FALSE)/VLOOKUP('BIFUbC-heavy-or-residual-oil'!$A5,'BIFUbC-heavy-or-residual-oil'!$A$1:$AQ$27,COLUMN('BIFUbC-heavy-or-residual-oil'!AM$1),FALSE))</f>
        <v>0</v>
      </c>
      <c r="AN5">
        <f>IF(VLOOKUP('BIFUbC-heavy-or-residual-oil'!$A5,'BIFUbC-heavy-or-residual-oil'!$A$1:$AQ$27,COLUMN('BIFUbC-heavy-or-residual-oil'!AN$1),FALSE)=0,1,VLOOKUP('BIFUbC-heavy-or-residual-oil'!$A5,'heavy fuel oil'!$A$2:$AQ$28,COLUMN('heavy fuel oil'!AN$2),FALSE)/VLOOKUP('BIFUbC-heavy-or-residual-oil'!$A5,'BIFUbC-heavy-or-residual-oil'!$A$1:$AQ$27,COLUMN('BIFUbC-heavy-or-residual-oil'!AN$1),FALSE))</f>
        <v>0</v>
      </c>
      <c r="AO5">
        <f>IF(VLOOKUP('BIFUbC-heavy-or-residual-oil'!$A5,'BIFUbC-heavy-or-residual-oil'!$A$1:$AQ$27,COLUMN('BIFUbC-heavy-or-residual-oil'!AO$1),FALSE)=0,1,VLOOKUP('BIFUbC-heavy-or-residual-oil'!$A5,'heavy fuel oil'!$A$2:$AQ$28,COLUMN('heavy fuel oil'!AO$2),FALSE)/VLOOKUP('BIFUbC-heavy-or-residual-oil'!$A5,'BIFUbC-heavy-or-residual-oil'!$A$1:$AQ$27,COLUMN('BIFUbC-heavy-or-residual-oil'!AO$1),FALSE))</f>
        <v>0</v>
      </c>
      <c r="AP5">
        <f>IF(VLOOKUP('BIFUbC-heavy-or-residual-oil'!$A5,'BIFUbC-heavy-or-residual-oil'!$A$1:$AQ$27,COLUMN('BIFUbC-heavy-or-residual-oil'!AP$1),FALSE)=0,1,VLOOKUP('BIFUbC-heavy-or-residual-oil'!$A5,'heavy fuel oil'!$A$2:$AQ$28,COLUMN('heavy fuel oil'!AP$2),FALSE)/VLOOKUP('BIFUbC-heavy-or-residual-oil'!$A5,'BIFUbC-heavy-or-residual-oil'!$A$1:$AQ$27,COLUMN('BIFUbC-heavy-or-residual-oil'!AP$1),FALSE))</f>
        <v>0</v>
      </c>
      <c r="AQ5">
        <f>IF(VLOOKUP('BIFUbC-heavy-or-residual-oil'!$A5,'BIFUbC-heavy-or-residual-oil'!$A$1:$AQ$27,COLUMN('BIFUbC-heavy-or-residual-oil'!AQ$1),FALSE)=0,1,VLOOKUP('BIFUbC-heavy-or-residual-oil'!$A5,'heavy fuel oil'!$A$2:$AQ$28,COLUMN('heavy fuel oil'!AQ$2),FALSE)/VLOOKUP('BIFUbC-heavy-or-residual-oil'!$A5,'BIFUbC-heavy-or-residual-oil'!$A$1:$AQ$27,COLUMN('BIFUbC-heavy-or-residual-oil'!AQ$1),FALSE))</f>
        <v>0</v>
      </c>
    </row>
    <row r="6" spans="1:43">
      <c r="A6" s="37" t="s">
        <v>620</v>
      </c>
      <c r="B6">
        <f>IF(VLOOKUP('BIFUbC-heavy-or-residual-oil'!$A6,'BIFUbC-heavy-or-residual-oil'!$A$1:$AQ$27,COLUMN('BIFUbC-heavy-or-residual-oil'!B$1),FALSE)=0,1,VLOOKUP('BIFUbC-heavy-or-residual-oil'!$A6,'heavy fuel oil'!$A$2:$AQ$28,COLUMN('heavy fuel oil'!B$2),FALSE)/VLOOKUP('BIFUbC-heavy-or-residual-oil'!$A6,'BIFUbC-heavy-or-residual-oil'!$A$1:$AQ$27,COLUMN('BIFUbC-heavy-or-residual-oil'!B$1),FALSE))</f>
        <v>1</v>
      </c>
      <c r="C6">
        <f>IF(VLOOKUP('BIFUbC-heavy-or-residual-oil'!$A6,'BIFUbC-heavy-or-residual-oil'!$A$1:$AQ$27,COLUMN('BIFUbC-heavy-or-residual-oil'!C$1),FALSE)=0,1,VLOOKUP('BIFUbC-heavy-or-residual-oil'!$A6,'heavy fuel oil'!$A$2:$AQ$28,COLUMN('heavy fuel oil'!C$2),FALSE)/VLOOKUP('BIFUbC-heavy-or-residual-oil'!$A6,'BIFUbC-heavy-or-residual-oil'!$A$1:$AQ$27,COLUMN('BIFUbC-heavy-or-residual-oil'!C$1),FALSE))</f>
        <v>1</v>
      </c>
      <c r="D6">
        <f>IF(VLOOKUP('BIFUbC-heavy-or-residual-oil'!$A6,'BIFUbC-heavy-or-residual-oil'!$A$1:$AQ$27,COLUMN('BIFUbC-heavy-or-residual-oil'!D$1),FALSE)=0,1,VLOOKUP('BIFUbC-heavy-or-residual-oil'!$A6,'heavy fuel oil'!$A$2:$AQ$28,COLUMN('heavy fuel oil'!D$2),FALSE)/VLOOKUP('BIFUbC-heavy-or-residual-oil'!$A6,'BIFUbC-heavy-or-residual-oil'!$A$1:$AQ$27,COLUMN('BIFUbC-heavy-or-residual-oil'!D$1),FALSE))</f>
        <v>1</v>
      </c>
      <c r="E6">
        <f>IF(VLOOKUP('BIFUbC-heavy-or-residual-oil'!$A6,'BIFUbC-heavy-or-residual-oil'!$A$1:$AQ$27,COLUMN('BIFUbC-heavy-or-residual-oil'!E$1),FALSE)=0,1,VLOOKUP('BIFUbC-heavy-or-residual-oil'!$A6,'heavy fuel oil'!$A$2:$AQ$28,COLUMN('heavy fuel oil'!E$2),FALSE)/VLOOKUP('BIFUbC-heavy-or-residual-oil'!$A6,'BIFUbC-heavy-or-residual-oil'!$A$1:$AQ$27,COLUMN('BIFUbC-heavy-or-residual-oil'!E$1),FALSE))</f>
        <v>1</v>
      </c>
      <c r="F6">
        <f>IF(VLOOKUP('BIFUbC-heavy-or-residual-oil'!$A6,'BIFUbC-heavy-or-residual-oil'!$A$1:$AQ$27,COLUMN('BIFUbC-heavy-or-residual-oil'!F$1),FALSE)=0,1,VLOOKUP('BIFUbC-heavy-or-residual-oil'!$A6,'heavy fuel oil'!$A$2:$AQ$28,COLUMN('heavy fuel oil'!F$2),FALSE)/VLOOKUP('BIFUbC-heavy-or-residual-oil'!$A6,'BIFUbC-heavy-or-residual-oil'!$A$1:$AQ$27,COLUMN('BIFUbC-heavy-or-residual-oil'!F$1),FALSE))</f>
        <v>1</v>
      </c>
      <c r="G6">
        <f>IF(VLOOKUP('BIFUbC-heavy-or-residual-oil'!$A6,'BIFUbC-heavy-or-residual-oil'!$A$1:$AQ$27,COLUMN('BIFUbC-heavy-or-residual-oil'!G$1),FALSE)=0,1,VLOOKUP('BIFUbC-heavy-or-residual-oil'!$A6,'heavy fuel oil'!$A$2:$AQ$28,COLUMN('heavy fuel oil'!G$2),FALSE)/VLOOKUP('BIFUbC-heavy-or-residual-oil'!$A6,'BIFUbC-heavy-or-residual-oil'!$A$1:$AQ$27,COLUMN('BIFUbC-heavy-or-residual-oil'!G$1),FALSE))</f>
        <v>1</v>
      </c>
      <c r="H6">
        <f>IF(VLOOKUP('BIFUbC-heavy-or-residual-oil'!$A6,'BIFUbC-heavy-or-residual-oil'!$A$1:$AQ$27,COLUMN('BIFUbC-heavy-or-residual-oil'!H$1),FALSE)=0,1,VLOOKUP('BIFUbC-heavy-or-residual-oil'!$A6,'heavy fuel oil'!$A$2:$AQ$28,COLUMN('heavy fuel oil'!H$2),FALSE)/VLOOKUP('BIFUbC-heavy-or-residual-oil'!$A6,'BIFUbC-heavy-or-residual-oil'!$A$1:$AQ$27,COLUMN('BIFUbC-heavy-or-residual-oil'!H$1),FALSE))</f>
        <v>1</v>
      </c>
      <c r="I6">
        <f>IF(VLOOKUP('BIFUbC-heavy-or-residual-oil'!$A6,'BIFUbC-heavy-or-residual-oil'!$A$1:$AQ$27,COLUMN('BIFUbC-heavy-or-residual-oil'!I$1),FALSE)=0,1,VLOOKUP('BIFUbC-heavy-or-residual-oil'!$A6,'heavy fuel oil'!$A$2:$AQ$28,COLUMN('heavy fuel oil'!I$2),FALSE)/VLOOKUP('BIFUbC-heavy-or-residual-oil'!$A6,'BIFUbC-heavy-or-residual-oil'!$A$1:$AQ$27,COLUMN('BIFUbC-heavy-or-residual-oil'!I$1),FALSE))</f>
        <v>1</v>
      </c>
      <c r="J6">
        <f>IF(VLOOKUP('BIFUbC-heavy-or-residual-oil'!$A6,'BIFUbC-heavy-or-residual-oil'!$A$1:$AQ$27,COLUMN('BIFUbC-heavy-or-residual-oil'!J$1),FALSE)=0,1,VLOOKUP('BIFUbC-heavy-or-residual-oil'!$A6,'heavy fuel oil'!$A$2:$AQ$28,COLUMN('heavy fuel oil'!J$2),FALSE)/VLOOKUP('BIFUbC-heavy-or-residual-oil'!$A6,'BIFUbC-heavy-or-residual-oil'!$A$1:$AQ$27,COLUMN('BIFUbC-heavy-or-residual-oil'!J$1),FALSE))</f>
        <v>1</v>
      </c>
      <c r="K6">
        <f>IF(VLOOKUP('BIFUbC-heavy-or-residual-oil'!$A6,'BIFUbC-heavy-or-residual-oil'!$A$1:$AQ$27,COLUMN('BIFUbC-heavy-or-residual-oil'!K$1),FALSE)=0,1,VLOOKUP('BIFUbC-heavy-or-residual-oil'!$A6,'heavy fuel oil'!$A$2:$AQ$28,COLUMN('heavy fuel oil'!K$2),FALSE)/VLOOKUP('BIFUbC-heavy-or-residual-oil'!$A6,'BIFUbC-heavy-or-residual-oil'!$A$1:$AQ$27,COLUMN('BIFUbC-heavy-or-residual-oil'!K$1),FALSE))</f>
        <v>1</v>
      </c>
      <c r="L6">
        <f>IF(VLOOKUP('BIFUbC-heavy-or-residual-oil'!$A6,'BIFUbC-heavy-or-residual-oil'!$A$1:$AQ$27,COLUMN('BIFUbC-heavy-or-residual-oil'!L$1),FALSE)=0,1,VLOOKUP('BIFUbC-heavy-or-residual-oil'!$A6,'heavy fuel oil'!$A$2:$AQ$28,COLUMN('heavy fuel oil'!L$2),FALSE)/VLOOKUP('BIFUbC-heavy-or-residual-oil'!$A6,'BIFUbC-heavy-or-residual-oil'!$A$1:$AQ$27,COLUMN('BIFUbC-heavy-or-residual-oil'!L$1),FALSE))</f>
        <v>1</v>
      </c>
      <c r="M6">
        <f>IF(VLOOKUP('BIFUbC-heavy-or-residual-oil'!$A6,'BIFUbC-heavy-or-residual-oil'!$A$1:$AQ$27,COLUMN('BIFUbC-heavy-or-residual-oil'!M$1),FALSE)=0,1,VLOOKUP('BIFUbC-heavy-or-residual-oil'!$A6,'heavy fuel oil'!$A$2:$AQ$28,COLUMN('heavy fuel oil'!M$2),FALSE)/VLOOKUP('BIFUbC-heavy-or-residual-oil'!$A6,'BIFUbC-heavy-or-residual-oil'!$A$1:$AQ$27,COLUMN('BIFUbC-heavy-or-residual-oil'!M$1),FALSE))</f>
        <v>1</v>
      </c>
      <c r="N6">
        <f>IF(VLOOKUP('BIFUbC-heavy-or-residual-oil'!$A6,'BIFUbC-heavy-or-residual-oil'!$A$1:$AQ$27,COLUMN('BIFUbC-heavy-or-residual-oil'!N$1),FALSE)=0,1,VLOOKUP('BIFUbC-heavy-or-residual-oil'!$A6,'heavy fuel oil'!$A$2:$AQ$28,COLUMN('heavy fuel oil'!N$2),FALSE)/VLOOKUP('BIFUbC-heavy-or-residual-oil'!$A6,'BIFUbC-heavy-or-residual-oil'!$A$1:$AQ$27,COLUMN('BIFUbC-heavy-or-residual-oil'!N$1),FALSE))</f>
        <v>1</v>
      </c>
      <c r="O6">
        <f>IF(VLOOKUP('BIFUbC-heavy-or-residual-oil'!$A6,'BIFUbC-heavy-or-residual-oil'!$A$1:$AQ$27,COLUMN('BIFUbC-heavy-or-residual-oil'!O$1),FALSE)=0,1,VLOOKUP('BIFUbC-heavy-or-residual-oil'!$A6,'heavy fuel oil'!$A$2:$AQ$28,COLUMN('heavy fuel oil'!O$2),FALSE)/VLOOKUP('BIFUbC-heavy-or-residual-oil'!$A6,'BIFUbC-heavy-or-residual-oil'!$A$1:$AQ$27,COLUMN('BIFUbC-heavy-or-residual-oil'!O$1),FALSE))</f>
        <v>1</v>
      </c>
      <c r="P6">
        <f>IF(VLOOKUP('BIFUbC-heavy-or-residual-oil'!$A6,'BIFUbC-heavy-or-residual-oil'!$A$1:$AQ$27,COLUMN('BIFUbC-heavy-or-residual-oil'!P$1),FALSE)=0,1,VLOOKUP('BIFUbC-heavy-or-residual-oil'!$A6,'heavy fuel oil'!$A$2:$AQ$28,COLUMN('heavy fuel oil'!P$2),FALSE)/VLOOKUP('BIFUbC-heavy-or-residual-oil'!$A6,'BIFUbC-heavy-or-residual-oil'!$A$1:$AQ$27,COLUMN('BIFUbC-heavy-or-residual-oil'!P$1),FALSE))</f>
        <v>1</v>
      </c>
      <c r="Q6">
        <f>IF(VLOOKUP('BIFUbC-heavy-or-residual-oil'!$A6,'BIFUbC-heavy-or-residual-oil'!$A$1:$AQ$27,COLUMN('BIFUbC-heavy-or-residual-oil'!Q$1),FALSE)=0,1,VLOOKUP('BIFUbC-heavy-or-residual-oil'!$A6,'heavy fuel oil'!$A$2:$AQ$28,COLUMN('heavy fuel oil'!Q$2),FALSE)/VLOOKUP('BIFUbC-heavy-or-residual-oil'!$A6,'BIFUbC-heavy-or-residual-oil'!$A$1:$AQ$27,COLUMN('BIFUbC-heavy-or-residual-oil'!Q$1),FALSE))</f>
        <v>1</v>
      </c>
      <c r="R6">
        <f>IF(VLOOKUP('BIFUbC-heavy-or-residual-oil'!$A6,'BIFUbC-heavy-or-residual-oil'!$A$1:$AQ$27,COLUMN('BIFUbC-heavy-or-residual-oil'!R$1),FALSE)=0,1,VLOOKUP('BIFUbC-heavy-or-residual-oil'!$A6,'heavy fuel oil'!$A$2:$AQ$28,COLUMN('heavy fuel oil'!R$2),FALSE)/VLOOKUP('BIFUbC-heavy-or-residual-oil'!$A6,'BIFUbC-heavy-or-residual-oil'!$A$1:$AQ$27,COLUMN('BIFUbC-heavy-or-residual-oil'!R$1),FALSE))</f>
        <v>1</v>
      </c>
      <c r="S6">
        <f>IF(VLOOKUP('BIFUbC-heavy-or-residual-oil'!$A6,'BIFUbC-heavy-or-residual-oil'!$A$1:$AQ$27,COLUMN('BIFUbC-heavy-or-residual-oil'!S$1),FALSE)=0,1,VLOOKUP('BIFUbC-heavy-or-residual-oil'!$A6,'heavy fuel oil'!$A$2:$AQ$28,COLUMN('heavy fuel oil'!S$2),FALSE)/VLOOKUP('BIFUbC-heavy-or-residual-oil'!$A6,'BIFUbC-heavy-or-residual-oil'!$A$1:$AQ$27,COLUMN('BIFUbC-heavy-or-residual-oil'!S$1),FALSE))</f>
        <v>1</v>
      </c>
      <c r="T6">
        <f>IF(VLOOKUP('BIFUbC-heavy-or-residual-oil'!$A6,'BIFUbC-heavy-or-residual-oil'!$A$1:$AQ$27,COLUMN('BIFUbC-heavy-or-residual-oil'!T$1),FALSE)=0,1,VLOOKUP('BIFUbC-heavy-or-residual-oil'!$A6,'heavy fuel oil'!$A$2:$AQ$28,COLUMN('heavy fuel oil'!T$2),FALSE)/VLOOKUP('BIFUbC-heavy-or-residual-oil'!$A6,'BIFUbC-heavy-or-residual-oil'!$A$1:$AQ$27,COLUMN('BIFUbC-heavy-or-residual-oil'!T$1),FALSE))</f>
        <v>1</v>
      </c>
      <c r="U6">
        <f>IF(VLOOKUP('BIFUbC-heavy-or-residual-oil'!$A6,'BIFUbC-heavy-or-residual-oil'!$A$1:$AQ$27,COLUMN('BIFUbC-heavy-or-residual-oil'!U$1),FALSE)=0,1,VLOOKUP('BIFUbC-heavy-or-residual-oil'!$A6,'heavy fuel oil'!$A$2:$AQ$28,COLUMN('heavy fuel oil'!U$2),FALSE)/VLOOKUP('BIFUbC-heavy-or-residual-oil'!$A6,'BIFUbC-heavy-or-residual-oil'!$A$1:$AQ$27,COLUMN('BIFUbC-heavy-or-residual-oil'!U$1),FALSE))</f>
        <v>1</v>
      </c>
      <c r="V6">
        <f>IF(VLOOKUP('BIFUbC-heavy-or-residual-oil'!$A6,'BIFUbC-heavy-or-residual-oil'!$A$1:$AQ$27,COLUMN('BIFUbC-heavy-or-residual-oil'!V$1),FALSE)=0,1,VLOOKUP('BIFUbC-heavy-or-residual-oil'!$A6,'heavy fuel oil'!$A$2:$AQ$28,COLUMN('heavy fuel oil'!V$2),FALSE)/VLOOKUP('BIFUbC-heavy-or-residual-oil'!$A6,'BIFUbC-heavy-or-residual-oil'!$A$1:$AQ$27,COLUMN('BIFUbC-heavy-or-residual-oil'!V$1),FALSE))</f>
        <v>1</v>
      </c>
      <c r="W6">
        <f>IF(VLOOKUP('BIFUbC-heavy-or-residual-oil'!$A6,'BIFUbC-heavy-or-residual-oil'!$A$1:$AQ$27,COLUMN('BIFUbC-heavy-or-residual-oil'!W$1),FALSE)=0,1,VLOOKUP('BIFUbC-heavy-or-residual-oil'!$A6,'heavy fuel oil'!$A$2:$AQ$28,COLUMN('heavy fuel oil'!W$2),FALSE)/VLOOKUP('BIFUbC-heavy-or-residual-oil'!$A6,'BIFUbC-heavy-or-residual-oil'!$A$1:$AQ$27,COLUMN('BIFUbC-heavy-or-residual-oil'!W$1),FALSE))</f>
        <v>1</v>
      </c>
      <c r="X6">
        <f>IF(VLOOKUP('BIFUbC-heavy-or-residual-oil'!$A6,'BIFUbC-heavy-or-residual-oil'!$A$1:$AQ$27,COLUMN('BIFUbC-heavy-or-residual-oil'!X$1),FALSE)=0,1,VLOOKUP('BIFUbC-heavy-or-residual-oil'!$A6,'heavy fuel oil'!$A$2:$AQ$28,COLUMN('heavy fuel oil'!X$2),FALSE)/VLOOKUP('BIFUbC-heavy-or-residual-oil'!$A6,'BIFUbC-heavy-or-residual-oil'!$A$1:$AQ$27,COLUMN('BIFUbC-heavy-or-residual-oil'!X$1),FALSE))</f>
        <v>1</v>
      </c>
      <c r="Y6">
        <f>IF(VLOOKUP('BIFUbC-heavy-or-residual-oil'!$A6,'BIFUbC-heavy-or-residual-oil'!$A$1:$AQ$27,COLUMN('BIFUbC-heavy-or-residual-oil'!Y$1),FALSE)=0,1,VLOOKUP('BIFUbC-heavy-or-residual-oil'!$A6,'heavy fuel oil'!$A$2:$AQ$28,COLUMN('heavy fuel oil'!Y$2),FALSE)/VLOOKUP('BIFUbC-heavy-or-residual-oil'!$A6,'BIFUbC-heavy-or-residual-oil'!$A$1:$AQ$27,COLUMN('BIFUbC-heavy-or-residual-oil'!Y$1),FALSE))</f>
        <v>1</v>
      </c>
      <c r="Z6">
        <f>IF(VLOOKUP('BIFUbC-heavy-or-residual-oil'!$A6,'BIFUbC-heavy-or-residual-oil'!$A$1:$AQ$27,COLUMN('BIFUbC-heavy-or-residual-oil'!Z$1),FALSE)=0,1,VLOOKUP('BIFUbC-heavy-or-residual-oil'!$A6,'heavy fuel oil'!$A$2:$AQ$28,COLUMN('heavy fuel oil'!Z$2),FALSE)/VLOOKUP('BIFUbC-heavy-or-residual-oil'!$A6,'BIFUbC-heavy-or-residual-oil'!$A$1:$AQ$27,COLUMN('BIFUbC-heavy-or-residual-oil'!Z$1),FALSE))</f>
        <v>1</v>
      </c>
      <c r="AA6">
        <f>IF(VLOOKUP('BIFUbC-heavy-or-residual-oil'!$A6,'BIFUbC-heavy-or-residual-oil'!$A$1:$AQ$27,COLUMN('BIFUbC-heavy-or-residual-oil'!AA$1),FALSE)=0,1,VLOOKUP('BIFUbC-heavy-or-residual-oil'!$A6,'heavy fuel oil'!$A$2:$AQ$28,COLUMN('heavy fuel oil'!AA$2),FALSE)/VLOOKUP('BIFUbC-heavy-or-residual-oil'!$A6,'BIFUbC-heavy-or-residual-oil'!$A$1:$AQ$27,COLUMN('BIFUbC-heavy-or-residual-oil'!AA$1),FALSE))</f>
        <v>1</v>
      </c>
      <c r="AB6">
        <f>IF(VLOOKUP('BIFUbC-heavy-or-residual-oil'!$A6,'BIFUbC-heavy-or-residual-oil'!$A$1:$AQ$27,COLUMN('BIFUbC-heavy-or-residual-oil'!AB$1),FALSE)=0,1,VLOOKUP('BIFUbC-heavy-or-residual-oil'!$A6,'heavy fuel oil'!$A$2:$AQ$28,COLUMN('heavy fuel oil'!AB$2),FALSE)/VLOOKUP('BIFUbC-heavy-or-residual-oil'!$A6,'BIFUbC-heavy-or-residual-oil'!$A$1:$AQ$27,COLUMN('BIFUbC-heavy-or-residual-oil'!AB$1),FALSE))</f>
        <v>1</v>
      </c>
      <c r="AC6">
        <f>IF(VLOOKUP('BIFUbC-heavy-or-residual-oil'!$A6,'BIFUbC-heavy-or-residual-oil'!$A$1:$AQ$27,COLUMN('BIFUbC-heavy-or-residual-oil'!AC$1),FALSE)=0,1,VLOOKUP('BIFUbC-heavy-or-residual-oil'!$A6,'heavy fuel oil'!$A$2:$AQ$28,COLUMN('heavy fuel oil'!AC$2),FALSE)/VLOOKUP('BIFUbC-heavy-or-residual-oil'!$A6,'BIFUbC-heavy-or-residual-oil'!$A$1:$AQ$27,COLUMN('BIFUbC-heavy-or-residual-oil'!AC$1),FALSE))</f>
        <v>1</v>
      </c>
      <c r="AD6">
        <f>IF(VLOOKUP('BIFUbC-heavy-or-residual-oil'!$A6,'BIFUbC-heavy-or-residual-oil'!$A$1:$AQ$27,COLUMN('BIFUbC-heavy-or-residual-oil'!AD$1),FALSE)=0,1,VLOOKUP('BIFUbC-heavy-or-residual-oil'!$A6,'heavy fuel oil'!$A$2:$AQ$28,COLUMN('heavy fuel oil'!AD$2),FALSE)/VLOOKUP('BIFUbC-heavy-or-residual-oil'!$A6,'BIFUbC-heavy-or-residual-oil'!$A$1:$AQ$27,COLUMN('BIFUbC-heavy-or-residual-oil'!AD$1),FALSE))</f>
        <v>1</v>
      </c>
      <c r="AE6">
        <f>IF(VLOOKUP('BIFUbC-heavy-or-residual-oil'!$A6,'BIFUbC-heavy-or-residual-oil'!$A$1:$AQ$27,COLUMN('BIFUbC-heavy-or-residual-oil'!AE$1),FALSE)=0,1,VLOOKUP('BIFUbC-heavy-or-residual-oil'!$A6,'heavy fuel oil'!$A$2:$AQ$28,COLUMN('heavy fuel oil'!AE$2),FALSE)/VLOOKUP('BIFUbC-heavy-or-residual-oil'!$A6,'BIFUbC-heavy-or-residual-oil'!$A$1:$AQ$27,COLUMN('BIFUbC-heavy-or-residual-oil'!AE$1),FALSE))</f>
        <v>1</v>
      </c>
      <c r="AF6">
        <f>IF(VLOOKUP('BIFUbC-heavy-or-residual-oil'!$A6,'BIFUbC-heavy-or-residual-oil'!$A$1:$AQ$27,COLUMN('BIFUbC-heavy-or-residual-oil'!AF$1),FALSE)=0,1,VLOOKUP('BIFUbC-heavy-or-residual-oil'!$A6,'heavy fuel oil'!$A$2:$AQ$28,COLUMN('heavy fuel oil'!AF$2),FALSE)/VLOOKUP('BIFUbC-heavy-or-residual-oil'!$A6,'BIFUbC-heavy-or-residual-oil'!$A$1:$AQ$27,COLUMN('BIFUbC-heavy-or-residual-oil'!AF$1),FALSE))</f>
        <v>1</v>
      </c>
      <c r="AG6">
        <f>IF(VLOOKUP('BIFUbC-heavy-or-residual-oil'!$A6,'BIFUbC-heavy-or-residual-oil'!$A$1:$AQ$27,COLUMN('BIFUbC-heavy-or-residual-oil'!AG$1),FALSE)=0,1,VLOOKUP('BIFUbC-heavy-or-residual-oil'!$A6,'heavy fuel oil'!$A$2:$AQ$28,COLUMN('heavy fuel oil'!AG$2),FALSE)/VLOOKUP('BIFUbC-heavy-or-residual-oil'!$A6,'BIFUbC-heavy-or-residual-oil'!$A$1:$AQ$27,COLUMN('BIFUbC-heavy-or-residual-oil'!AG$1),FALSE))</f>
        <v>1</v>
      </c>
      <c r="AH6">
        <f>IF(VLOOKUP('BIFUbC-heavy-or-residual-oil'!$A6,'BIFUbC-heavy-or-residual-oil'!$A$1:$AQ$27,COLUMN('BIFUbC-heavy-or-residual-oil'!AH$1),FALSE)=0,1,VLOOKUP('BIFUbC-heavy-or-residual-oil'!$A6,'heavy fuel oil'!$A$2:$AQ$28,COLUMN('heavy fuel oil'!AH$2),FALSE)/VLOOKUP('BIFUbC-heavy-or-residual-oil'!$A6,'BIFUbC-heavy-or-residual-oil'!$A$1:$AQ$27,COLUMN('BIFUbC-heavy-or-residual-oil'!AH$1),FALSE))</f>
        <v>1</v>
      </c>
      <c r="AI6">
        <f>IF(VLOOKUP('BIFUbC-heavy-or-residual-oil'!$A6,'BIFUbC-heavy-or-residual-oil'!$A$1:$AQ$27,COLUMN('BIFUbC-heavy-or-residual-oil'!AI$1),FALSE)=0,1,VLOOKUP('BIFUbC-heavy-or-residual-oil'!$A6,'heavy fuel oil'!$A$2:$AQ$28,COLUMN('heavy fuel oil'!AI$2),FALSE)/VLOOKUP('BIFUbC-heavy-or-residual-oil'!$A6,'BIFUbC-heavy-or-residual-oil'!$A$1:$AQ$27,COLUMN('BIFUbC-heavy-or-residual-oil'!AI$1),FALSE))</f>
        <v>1</v>
      </c>
      <c r="AJ6">
        <f>IF(VLOOKUP('BIFUbC-heavy-or-residual-oil'!$A6,'BIFUbC-heavy-or-residual-oil'!$A$1:$AQ$27,COLUMN('BIFUbC-heavy-or-residual-oil'!AJ$1),FALSE)=0,1,VLOOKUP('BIFUbC-heavy-or-residual-oil'!$A6,'heavy fuel oil'!$A$2:$AQ$28,COLUMN('heavy fuel oil'!AJ$2),FALSE)/VLOOKUP('BIFUbC-heavy-or-residual-oil'!$A6,'BIFUbC-heavy-or-residual-oil'!$A$1:$AQ$27,COLUMN('BIFUbC-heavy-or-residual-oil'!AJ$1),FALSE))</f>
        <v>1</v>
      </c>
      <c r="AK6">
        <f>IF(VLOOKUP('BIFUbC-heavy-or-residual-oil'!$A6,'BIFUbC-heavy-or-residual-oil'!$A$1:$AQ$27,COLUMN('BIFUbC-heavy-or-residual-oil'!AK$1),FALSE)=0,1,VLOOKUP('BIFUbC-heavy-or-residual-oil'!$A6,'heavy fuel oil'!$A$2:$AQ$28,COLUMN('heavy fuel oil'!AK$2),FALSE)/VLOOKUP('BIFUbC-heavy-or-residual-oil'!$A6,'BIFUbC-heavy-or-residual-oil'!$A$1:$AQ$27,COLUMN('BIFUbC-heavy-or-residual-oil'!AK$1),FALSE))</f>
        <v>1</v>
      </c>
      <c r="AL6">
        <f>IF(VLOOKUP('BIFUbC-heavy-or-residual-oil'!$A6,'BIFUbC-heavy-or-residual-oil'!$A$1:$AQ$27,COLUMN('BIFUbC-heavy-or-residual-oil'!AL$1),FALSE)=0,1,VLOOKUP('BIFUbC-heavy-or-residual-oil'!$A6,'heavy fuel oil'!$A$2:$AQ$28,COLUMN('heavy fuel oil'!AL$2),FALSE)/VLOOKUP('BIFUbC-heavy-or-residual-oil'!$A6,'BIFUbC-heavy-or-residual-oil'!$A$1:$AQ$27,COLUMN('BIFUbC-heavy-or-residual-oil'!AL$1),FALSE))</f>
        <v>1</v>
      </c>
      <c r="AM6">
        <f>IF(VLOOKUP('BIFUbC-heavy-or-residual-oil'!$A6,'BIFUbC-heavy-or-residual-oil'!$A$1:$AQ$27,COLUMN('BIFUbC-heavy-or-residual-oil'!AM$1),FALSE)=0,1,VLOOKUP('BIFUbC-heavy-or-residual-oil'!$A6,'heavy fuel oil'!$A$2:$AQ$28,COLUMN('heavy fuel oil'!AM$2),FALSE)/VLOOKUP('BIFUbC-heavy-or-residual-oil'!$A6,'BIFUbC-heavy-or-residual-oil'!$A$1:$AQ$27,COLUMN('BIFUbC-heavy-or-residual-oil'!AM$1),FALSE))</f>
        <v>1</v>
      </c>
      <c r="AN6">
        <f>IF(VLOOKUP('BIFUbC-heavy-or-residual-oil'!$A6,'BIFUbC-heavy-or-residual-oil'!$A$1:$AQ$27,COLUMN('BIFUbC-heavy-or-residual-oil'!AN$1),FALSE)=0,1,VLOOKUP('BIFUbC-heavy-or-residual-oil'!$A6,'heavy fuel oil'!$A$2:$AQ$28,COLUMN('heavy fuel oil'!AN$2),FALSE)/VLOOKUP('BIFUbC-heavy-or-residual-oil'!$A6,'BIFUbC-heavy-or-residual-oil'!$A$1:$AQ$27,COLUMN('BIFUbC-heavy-or-residual-oil'!AN$1),FALSE))</f>
        <v>1</v>
      </c>
      <c r="AO6">
        <f>IF(VLOOKUP('BIFUbC-heavy-or-residual-oil'!$A6,'BIFUbC-heavy-or-residual-oil'!$A$1:$AQ$27,COLUMN('BIFUbC-heavy-or-residual-oil'!AO$1),FALSE)=0,1,VLOOKUP('BIFUbC-heavy-or-residual-oil'!$A6,'heavy fuel oil'!$A$2:$AQ$28,COLUMN('heavy fuel oil'!AO$2),FALSE)/VLOOKUP('BIFUbC-heavy-or-residual-oil'!$A6,'BIFUbC-heavy-or-residual-oil'!$A$1:$AQ$27,COLUMN('BIFUbC-heavy-or-residual-oil'!AO$1),FALSE))</f>
        <v>1</v>
      </c>
      <c r="AP6">
        <f>IF(VLOOKUP('BIFUbC-heavy-or-residual-oil'!$A6,'BIFUbC-heavy-or-residual-oil'!$A$1:$AQ$27,COLUMN('BIFUbC-heavy-or-residual-oil'!AP$1),FALSE)=0,1,VLOOKUP('BIFUbC-heavy-or-residual-oil'!$A6,'heavy fuel oil'!$A$2:$AQ$28,COLUMN('heavy fuel oil'!AP$2),FALSE)/VLOOKUP('BIFUbC-heavy-or-residual-oil'!$A6,'BIFUbC-heavy-or-residual-oil'!$A$1:$AQ$27,COLUMN('BIFUbC-heavy-or-residual-oil'!AP$1),FALSE))</f>
        <v>1</v>
      </c>
      <c r="AQ6">
        <f>IF(VLOOKUP('BIFUbC-heavy-or-residual-oil'!$A6,'BIFUbC-heavy-or-residual-oil'!$A$1:$AQ$27,COLUMN('BIFUbC-heavy-or-residual-oil'!AQ$1),FALSE)=0,1,VLOOKUP('BIFUbC-heavy-or-residual-oil'!$A6,'heavy fuel oil'!$A$2:$AQ$28,COLUMN('heavy fuel oil'!AQ$2),FALSE)/VLOOKUP('BIFUbC-heavy-or-residual-oil'!$A6,'BIFUbC-heavy-or-residual-oil'!$A$1:$AQ$27,COLUMN('BIFUbC-heavy-or-residual-oil'!AQ$1),FALSE))</f>
        <v>1</v>
      </c>
    </row>
    <row r="7" spans="1:43">
      <c r="A7" s="37" t="s">
        <v>621</v>
      </c>
      <c r="B7">
        <f>IF(VLOOKUP('BIFUbC-heavy-or-residual-oil'!$A7,'BIFUbC-heavy-or-residual-oil'!$A$1:$AQ$27,COLUMN('BIFUbC-heavy-or-residual-oil'!B$1),FALSE)=0,1,VLOOKUP('BIFUbC-heavy-or-residual-oil'!$A7,'heavy fuel oil'!$A$2:$AQ$28,COLUMN('heavy fuel oil'!B$2),FALSE)/VLOOKUP('BIFUbC-heavy-or-residual-oil'!$A7,'BIFUbC-heavy-or-residual-oil'!$A$1:$AQ$27,COLUMN('BIFUbC-heavy-or-residual-oil'!B$1),FALSE))</f>
        <v>1</v>
      </c>
      <c r="C7">
        <f>IF(VLOOKUP('BIFUbC-heavy-or-residual-oil'!$A7,'BIFUbC-heavy-or-residual-oil'!$A$1:$AQ$27,COLUMN('BIFUbC-heavy-or-residual-oil'!C$1),FALSE)=0,1,VLOOKUP('BIFUbC-heavy-or-residual-oil'!$A7,'heavy fuel oil'!$A$2:$AQ$28,COLUMN('heavy fuel oil'!C$2),FALSE)/VLOOKUP('BIFUbC-heavy-or-residual-oil'!$A7,'BIFUbC-heavy-or-residual-oil'!$A$1:$AQ$27,COLUMN('BIFUbC-heavy-or-residual-oil'!C$1),FALSE))</f>
        <v>1</v>
      </c>
      <c r="D7">
        <f>IF(VLOOKUP('BIFUbC-heavy-or-residual-oil'!$A7,'BIFUbC-heavy-or-residual-oil'!$A$1:$AQ$27,COLUMN('BIFUbC-heavy-or-residual-oil'!D$1),FALSE)=0,1,VLOOKUP('BIFUbC-heavy-or-residual-oil'!$A7,'heavy fuel oil'!$A$2:$AQ$28,COLUMN('heavy fuel oil'!D$2),FALSE)/VLOOKUP('BIFUbC-heavy-or-residual-oil'!$A7,'BIFUbC-heavy-or-residual-oil'!$A$1:$AQ$27,COLUMN('BIFUbC-heavy-or-residual-oil'!D$1),FALSE))</f>
        <v>1</v>
      </c>
      <c r="E7">
        <f>IF(VLOOKUP('BIFUbC-heavy-or-residual-oil'!$A7,'BIFUbC-heavy-or-residual-oil'!$A$1:$AQ$27,COLUMN('BIFUbC-heavy-or-residual-oil'!E$1),FALSE)=0,1,VLOOKUP('BIFUbC-heavy-or-residual-oil'!$A7,'heavy fuel oil'!$A$2:$AQ$28,COLUMN('heavy fuel oil'!E$2),FALSE)/VLOOKUP('BIFUbC-heavy-or-residual-oil'!$A7,'BIFUbC-heavy-or-residual-oil'!$A$1:$AQ$27,COLUMN('BIFUbC-heavy-or-residual-oil'!E$1),FALSE))</f>
        <v>1</v>
      </c>
      <c r="F7">
        <f>IF(VLOOKUP('BIFUbC-heavy-or-residual-oil'!$A7,'BIFUbC-heavy-or-residual-oil'!$A$1:$AQ$27,COLUMN('BIFUbC-heavy-or-residual-oil'!F$1),FALSE)=0,1,VLOOKUP('BIFUbC-heavy-or-residual-oil'!$A7,'heavy fuel oil'!$A$2:$AQ$28,COLUMN('heavy fuel oil'!F$2),FALSE)/VLOOKUP('BIFUbC-heavy-or-residual-oil'!$A7,'BIFUbC-heavy-or-residual-oil'!$A$1:$AQ$27,COLUMN('BIFUbC-heavy-or-residual-oil'!F$1),FALSE))</f>
        <v>1</v>
      </c>
      <c r="G7">
        <f>IF(VLOOKUP('BIFUbC-heavy-or-residual-oil'!$A7,'BIFUbC-heavy-or-residual-oil'!$A$1:$AQ$27,COLUMN('BIFUbC-heavy-or-residual-oil'!G$1),FALSE)=0,1,VLOOKUP('BIFUbC-heavy-or-residual-oil'!$A7,'heavy fuel oil'!$A$2:$AQ$28,COLUMN('heavy fuel oil'!G$2),FALSE)/VLOOKUP('BIFUbC-heavy-or-residual-oil'!$A7,'BIFUbC-heavy-or-residual-oil'!$A$1:$AQ$27,COLUMN('BIFUbC-heavy-or-residual-oil'!G$1),FALSE))</f>
        <v>1</v>
      </c>
      <c r="H7">
        <f>IF(VLOOKUP('BIFUbC-heavy-or-residual-oil'!$A7,'BIFUbC-heavy-or-residual-oil'!$A$1:$AQ$27,COLUMN('BIFUbC-heavy-or-residual-oil'!H$1),FALSE)=0,1,VLOOKUP('BIFUbC-heavy-or-residual-oil'!$A7,'heavy fuel oil'!$A$2:$AQ$28,COLUMN('heavy fuel oil'!H$2),FALSE)/VLOOKUP('BIFUbC-heavy-or-residual-oil'!$A7,'BIFUbC-heavy-or-residual-oil'!$A$1:$AQ$27,COLUMN('BIFUbC-heavy-or-residual-oil'!H$1),FALSE))</f>
        <v>1</v>
      </c>
      <c r="I7">
        <f>IF(VLOOKUP('BIFUbC-heavy-or-residual-oil'!$A7,'BIFUbC-heavy-or-residual-oil'!$A$1:$AQ$27,COLUMN('BIFUbC-heavy-or-residual-oil'!I$1),FALSE)=0,1,VLOOKUP('BIFUbC-heavy-or-residual-oil'!$A7,'heavy fuel oil'!$A$2:$AQ$28,COLUMN('heavy fuel oil'!I$2),FALSE)/VLOOKUP('BIFUbC-heavy-or-residual-oil'!$A7,'BIFUbC-heavy-or-residual-oil'!$A$1:$AQ$27,COLUMN('BIFUbC-heavy-or-residual-oil'!I$1),FALSE))</f>
        <v>1</v>
      </c>
      <c r="J7">
        <f>IF(VLOOKUP('BIFUbC-heavy-or-residual-oil'!$A7,'BIFUbC-heavy-or-residual-oil'!$A$1:$AQ$27,COLUMN('BIFUbC-heavy-or-residual-oil'!J$1),FALSE)=0,1,VLOOKUP('BIFUbC-heavy-or-residual-oil'!$A7,'heavy fuel oil'!$A$2:$AQ$28,COLUMN('heavy fuel oil'!J$2),FALSE)/VLOOKUP('BIFUbC-heavy-or-residual-oil'!$A7,'BIFUbC-heavy-or-residual-oil'!$A$1:$AQ$27,COLUMN('BIFUbC-heavy-or-residual-oil'!J$1),FALSE))</f>
        <v>1</v>
      </c>
      <c r="K7">
        <f>IF(VLOOKUP('BIFUbC-heavy-or-residual-oil'!$A7,'BIFUbC-heavy-or-residual-oil'!$A$1:$AQ$27,COLUMN('BIFUbC-heavy-or-residual-oil'!K$1),FALSE)=0,1,VLOOKUP('BIFUbC-heavy-or-residual-oil'!$A7,'heavy fuel oil'!$A$2:$AQ$28,COLUMN('heavy fuel oil'!K$2),FALSE)/VLOOKUP('BIFUbC-heavy-or-residual-oil'!$A7,'BIFUbC-heavy-or-residual-oil'!$A$1:$AQ$27,COLUMN('BIFUbC-heavy-or-residual-oil'!K$1),FALSE))</f>
        <v>1</v>
      </c>
      <c r="L7">
        <f>IF(VLOOKUP('BIFUbC-heavy-or-residual-oil'!$A7,'BIFUbC-heavy-or-residual-oil'!$A$1:$AQ$27,COLUMN('BIFUbC-heavy-or-residual-oil'!L$1),FALSE)=0,1,VLOOKUP('BIFUbC-heavy-or-residual-oil'!$A7,'heavy fuel oil'!$A$2:$AQ$28,COLUMN('heavy fuel oil'!L$2),FALSE)/VLOOKUP('BIFUbC-heavy-or-residual-oil'!$A7,'BIFUbC-heavy-or-residual-oil'!$A$1:$AQ$27,COLUMN('BIFUbC-heavy-or-residual-oil'!L$1),FALSE))</f>
        <v>1</v>
      </c>
      <c r="M7">
        <f>IF(VLOOKUP('BIFUbC-heavy-or-residual-oil'!$A7,'BIFUbC-heavy-or-residual-oil'!$A$1:$AQ$27,COLUMN('BIFUbC-heavy-or-residual-oil'!M$1),FALSE)=0,1,VLOOKUP('BIFUbC-heavy-or-residual-oil'!$A7,'heavy fuel oil'!$A$2:$AQ$28,COLUMN('heavy fuel oil'!M$2),FALSE)/VLOOKUP('BIFUbC-heavy-or-residual-oil'!$A7,'BIFUbC-heavy-or-residual-oil'!$A$1:$AQ$27,COLUMN('BIFUbC-heavy-or-residual-oil'!M$1),FALSE))</f>
        <v>1</v>
      </c>
      <c r="N7">
        <f>IF(VLOOKUP('BIFUbC-heavy-or-residual-oil'!$A7,'BIFUbC-heavy-or-residual-oil'!$A$1:$AQ$27,COLUMN('BIFUbC-heavy-or-residual-oil'!N$1),FALSE)=0,1,VLOOKUP('BIFUbC-heavy-or-residual-oil'!$A7,'heavy fuel oil'!$A$2:$AQ$28,COLUMN('heavy fuel oil'!N$2),FALSE)/VLOOKUP('BIFUbC-heavy-or-residual-oil'!$A7,'BIFUbC-heavy-or-residual-oil'!$A$1:$AQ$27,COLUMN('BIFUbC-heavy-or-residual-oil'!N$1),FALSE))</f>
        <v>1</v>
      </c>
      <c r="O7">
        <f>IF(VLOOKUP('BIFUbC-heavy-or-residual-oil'!$A7,'BIFUbC-heavy-or-residual-oil'!$A$1:$AQ$27,COLUMN('BIFUbC-heavy-or-residual-oil'!O$1),FALSE)=0,1,VLOOKUP('BIFUbC-heavy-or-residual-oil'!$A7,'heavy fuel oil'!$A$2:$AQ$28,COLUMN('heavy fuel oil'!O$2),FALSE)/VLOOKUP('BIFUbC-heavy-or-residual-oil'!$A7,'BIFUbC-heavy-or-residual-oil'!$A$1:$AQ$27,COLUMN('BIFUbC-heavy-or-residual-oil'!O$1),FALSE))</f>
        <v>1</v>
      </c>
      <c r="P7">
        <f>IF(VLOOKUP('BIFUbC-heavy-or-residual-oil'!$A7,'BIFUbC-heavy-or-residual-oil'!$A$1:$AQ$27,COLUMN('BIFUbC-heavy-or-residual-oil'!P$1),FALSE)=0,1,VLOOKUP('BIFUbC-heavy-or-residual-oil'!$A7,'heavy fuel oil'!$A$2:$AQ$28,COLUMN('heavy fuel oil'!P$2),FALSE)/VLOOKUP('BIFUbC-heavy-or-residual-oil'!$A7,'BIFUbC-heavy-or-residual-oil'!$A$1:$AQ$27,COLUMN('BIFUbC-heavy-or-residual-oil'!P$1),FALSE))</f>
        <v>1</v>
      </c>
      <c r="Q7">
        <f>IF(VLOOKUP('BIFUbC-heavy-or-residual-oil'!$A7,'BIFUbC-heavy-or-residual-oil'!$A$1:$AQ$27,COLUMN('BIFUbC-heavy-or-residual-oil'!Q$1),FALSE)=0,1,VLOOKUP('BIFUbC-heavy-or-residual-oil'!$A7,'heavy fuel oil'!$A$2:$AQ$28,COLUMN('heavy fuel oil'!Q$2),FALSE)/VLOOKUP('BIFUbC-heavy-or-residual-oil'!$A7,'BIFUbC-heavy-or-residual-oil'!$A$1:$AQ$27,COLUMN('BIFUbC-heavy-or-residual-oil'!Q$1),FALSE))</f>
        <v>1</v>
      </c>
      <c r="R7">
        <f>IF(VLOOKUP('BIFUbC-heavy-or-residual-oil'!$A7,'BIFUbC-heavy-or-residual-oil'!$A$1:$AQ$27,COLUMN('BIFUbC-heavy-or-residual-oil'!R$1),FALSE)=0,1,VLOOKUP('BIFUbC-heavy-or-residual-oil'!$A7,'heavy fuel oil'!$A$2:$AQ$28,COLUMN('heavy fuel oil'!R$2),FALSE)/VLOOKUP('BIFUbC-heavy-or-residual-oil'!$A7,'BIFUbC-heavy-or-residual-oil'!$A$1:$AQ$27,COLUMN('BIFUbC-heavy-or-residual-oil'!R$1),FALSE))</f>
        <v>1</v>
      </c>
      <c r="S7">
        <f>IF(VLOOKUP('BIFUbC-heavy-or-residual-oil'!$A7,'BIFUbC-heavy-or-residual-oil'!$A$1:$AQ$27,COLUMN('BIFUbC-heavy-or-residual-oil'!S$1),FALSE)=0,1,VLOOKUP('BIFUbC-heavy-or-residual-oil'!$A7,'heavy fuel oil'!$A$2:$AQ$28,COLUMN('heavy fuel oil'!S$2),FALSE)/VLOOKUP('BIFUbC-heavy-or-residual-oil'!$A7,'BIFUbC-heavy-or-residual-oil'!$A$1:$AQ$27,COLUMN('BIFUbC-heavy-or-residual-oil'!S$1),FALSE))</f>
        <v>1</v>
      </c>
      <c r="T7">
        <f>IF(VLOOKUP('BIFUbC-heavy-or-residual-oil'!$A7,'BIFUbC-heavy-or-residual-oil'!$A$1:$AQ$27,COLUMN('BIFUbC-heavy-or-residual-oil'!T$1),FALSE)=0,1,VLOOKUP('BIFUbC-heavy-or-residual-oil'!$A7,'heavy fuel oil'!$A$2:$AQ$28,COLUMN('heavy fuel oil'!T$2),FALSE)/VLOOKUP('BIFUbC-heavy-or-residual-oil'!$A7,'BIFUbC-heavy-or-residual-oil'!$A$1:$AQ$27,COLUMN('BIFUbC-heavy-or-residual-oil'!T$1),FALSE))</f>
        <v>1</v>
      </c>
      <c r="U7">
        <f>IF(VLOOKUP('BIFUbC-heavy-or-residual-oil'!$A7,'BIFUbC-heavy-or-residual-oil'!$A$1:$AQ$27,COLUMN('BIFUbC-heavy-or-residual-oil'!U$1),FALSE)=0,1,VLOOKUP('BIFUbC-heavy-or-residual-oil'!$A7,'heavy fuel oil'!$A$2:$AQ$28,COLUMN('heavy fuel oil'!U$2),FALSE)/VLOOKUP('BIFUbC-heavy-or-residual-oil'!$A7,'BIFUbC-heavy-or-residual-oil'!$A$1:$AQ$27,COLUMN('BIFUbC-heavy-or-residual-oil'!U$1),FALSE))</f>
        <v>1</v>
      </c>
      <c r="V7">
        <f>IF(VLOOKUP('BIFUbC-heavy-or-residual-oil'!$A7,'BIFUbC-heavy-or-residual-oil'!$A$1:$AQ$27,COLUMN('BIFUbC-heavy-or-residual-oil'!V$1),FALSE)=0,1,VLOOKUP('BIFUbC-heavy-or-residual-oil'!$A7,'heavy fuel oil'!$A$2:$AQ$28,COLUMN('heavy fuel oil'!V$2),FALSE)/VLOOKUP('BIFUbC-heavy-or-residual-oil'!$A7,'BIFUbC-heavy-or-residual-oil'!$A$1:$AQ$27,COLUMN('BIFUbC-heavy-or-residual-oil'!V$1),FALSE))</f>
        <v>1</v>
      </c>
      <c r="W7">
        <f>IF(VLOOKUP('BIFUbC-heavy-or-residual-oil'!$A7,'BIFUbC-heavy-or-residual-oil'!$A$1:$AQ$27,COLUMN('BIFUbC-heavy-or-residual-oil'!W$1),FALSE)=0,1,VLOOKUP('BIFUbC-heavy-or-residual-oil'!$A7,'heavy fuel oil'!$A$2:$AQ$28,COLUMN('heavy fuel oil'!W$2),FALSE)/VLOOKUP('BIFUbC-heavy-or-residual-oil'!$A7,'BIFUbC-heavy-or-residual-oil'!$A$1:$AQ$27,COLUMN('BIFUbC-heavy-or-residual-oil'!W$1),FALSE))</f>
        <v>1</v>
      </c>
      <c r="X7">
        <f>IF(VLOOKUP('BIFUbC-heavy-or-residual-oil'!$A7,'BIFUbC-heavy-or-residual-oil'!$A$1:$AQ$27,COLUMN('BIFUbC-heavy-or-residual-oil'!X$1),FALSE)=0,1,VLOOKUP('BIFUbC-heavy-or-residual-oil'!$A7,'heavy fuel oil'!$A$2:$AQ$28,COLUMN('heavy fuel oil'!X$2),FALSE)/VLOOKUP('BIFUbC-heavy-or-residual-oil'!$A7,'BIFUbC-heavy-or-residual-oil'!$A$1:$AQ$27,COLUMN('BIFUbC-heavy-or-residual-oil'!X$1),FALSE))</f>
        <v>1</v>
      </c>
      <c r="Y7">
        <f>IF(VLOOKUP('BIFUbC-heavy-or-residual-oil'!$A7,'BIFUbC-heavy-or-residual-oil'!$A$1:$AQ$27,COLUMN('BIFUbC-heavy-or-residual-oil'!Y$1),FALSE)=0,1,VLOOKUP('BIFUbC-heavy-or-residual-oil'!$A7,'heavy fuel oil'!$A$2:$AQ$28,COLUMN('heavy fuel oil'!Y$2),FALSE)/VLOOKUP('BIFUbC-heavy-or-residual-oil'!$A7,'BIFUbC-heavy-or-residual-oil'!$A$1:$AQ$27,COLUMN('BIFUbC-heavy-or-residual-oil'!Y$1),FALSE))</f>
        <v>1</v>
      </c>
      <c r="Z7">
        <f>IF(VLOOKUP('BIFUbC-heavy-or-residual-oil'!$A7,'BIFUbC-heavy-or-residual-oil'!$A$1:$AQ$27,COLUMN('BIFUbC-heavy-or-residual-oil'!Z$1),FALSE)=0,1,VLOOKUP('BIFUbC-heavy-or-residual-oil'!$A7,'heavy fuel oil'!$A$2:$AQ$28,COLUMN('heavy fuel oil'!Z$2),FALSE)/VLOOKUP('BIFUbC-heavy-or-residual-oil'!$A7,'BIFUbC-heavy-or-residual-oil'!$A$1:$AQ$27,COLUMN('BIFUbC-heavy-or-residual-oil'!Z$1),FALSE))</f>
        <v>1</v>
      </c>
      <c r="AA7">
        <f>IF(VLOOKUP('BIFUbC-heavy-or-residual-oil'!$A7,'BIFUbC-heavy-or-residual-oil'!$A$1:$AQ$27,COLUMN('BIFUbC-heavy-or-residual-oil'!AA$1),FALSE)=0,1,VLOOKUP('BIFUbC-heavy-or-residual-oil'!$A7,'heavy fuel oil'!$A$2:$AQ$28,COLUMN('heavy fuel oil'!AA$2),FALSE)/VLOOKUP('BIFUbC-heavy-or-residual-oil'!$A7,'BIFUbC-heavy-or-residual-oil'!$A$1:$AQ$27,COLUMN('BIFUbC-heavy-or-residual-oil'!AA$1),FALSE))</f>
        <v>1</v>
      </c>
      <c r="AB7">
        <f>IF(VLOOKUP('BIFUbC-heavy-or-residual-oil'!$A7,'BIFUbC-heavy-or-residual-oil'!$A$1:$AQ$27,COLUMN('BIFUbC-heavy-or-residual-oil'!AB$1),FALSE)=0,1,VLOOKUP('BIFUbC-heavy-or-residual-oil'!$A7,'heavy fuel oil'!$A$2:$AQ$28,COLUMN('heavy fuel oil'!AB$2),FALSE)/VLOOKUP('BIFUbC-heavy-or-residual-oil'!$A7,'BIFUbC-heavy-or-residual-oil'!$A$1:$AQ$27,COLUMN('BIFUbC-heavy-or-residual-oil'!AB$1),FALSE))</f>
        <v>1</v>
      </c>
      <c r="AC7">
        <f>IF(VLOOKUP('BIFUbC-heavy-or-residual-oil'!$A7,'BIFUbC-heavy-or-residual-oil'!$A$1:$AQ$27,COLUMN('BIFUbC-heavy-or-residual-oil'!AC$1),FALSE)=0,1,VLOOKUP('BIFUbC-heavy-or-residual-oil'!$A7,'heavy fuel oil'!$A$2:$AQ$28,COLUMN('heavy fuel oil'!AC$2),FALSE)/VLOOKUP('BIFUbC-heavy-or-residual-oil'!$A7,'BIFUbC-heavy-or-residual-oil'!$A$1:$AQ$27,COLUMN('BIFUbC-heavy-or-residual-oil'!AC$1),FALSE))</f>
        <v>1</v>
      </c>
      <c r="AD7">
        <f>IF(VLOOKUP('BIFUbC-heavy-or-residual-oil'!$A7,'BIFUbC-heavy-or-residual-oil'!$A$1:$AQ$27,COLUMN('BIFUbC-heavy-or-residual-oil'!AD$1),FALSE)=0,1,VLOOKUP('BIFUbC-heavy-or-residual-oil'!$A7,'heavy fuel oil'!$A$2:$AQ$28,COLUMN('heavy fuel oil'!AD$2),FALSE)/VLOOKUP('BIFUbC-heavy-or-residual-oil'!$A7,'BIFUbC-heavy-or-residual-oil'!$A$1:$AQ$27,COLUMN('BIFUbC-heavy-or-residual-oil'!AD$1),FALSE))</f>
        <v>1</v>
      </c>
      <c r="AE7">
        <f>IF(VLOOKUP('BIFUbC-heavy-or-residual-oil'!$A7,'BIFUbC-heavy-or-residual-oil'!$A$1:$AQ$27,COLUMN('BIFUbC-heavy-or-residual-oil'!AE$1),FALSE)=0,1,VLOOKUP('BIFUbC-heavy-or-residual-oil'!$A7,'heavy fuel oil'!$A$2:$AQ$28,COLUMN('heavy fuel oil'!AE$2),FALSE)/VLOOKUP('BIFUbC-heavy-or-residual-oil'!$A7,'BIFUbC-heavy-or-residual-oil'!$A$1:$AQ$27,COLUMN('BIFUbC-heavy-or-residual-oil'!AE$1),FALSE))</f>
        <v>1</v>
      </c>
      <c r="AF7">
        <f>IF(VLOOKUP('BIFUbC-heavy-or-residual-oil'!$A7,'BIFUbC-heavy-or-residual-oil'!$A$1:$AQ$27,COLUMN('BIFUbC-heavy-or-residual-oil'!AF$1),FALSE)=0,1,VLOOKUP('BIFUbC-heavy-or-residual-oil'!$A7,'heavy fuel oil'!$A$2:$AQ$28,COLUMN('heavy fuel oil'!AF$2),FALSE)/VLOOKUP('BIFUbC-heavy-or-residual-oil'!$A7,'BIFUbC-heavy-or-residual-oil'!$A$1:$AQ$27,COLUMN('BIFUbC-heavy-or-residual-oil'!AF$1),FALSE))</f>
        <v>1</v>
      </c>
      <c r="AG7">
        <f>IF(VLOOKUP('BIFUbC-heavy-or-residual-oil'!$A7,'BIFUbC-heavy-or-residual-oil'!$A$1:$AQ$27,COLUMN('BIFUbC-heavy-or-residual-oil'!AG$1),FALSE)=0,1,VLOOKUP('BIFUbC-heavy-or-residual-oil'!$A7,'heavy fuel oil'!$A$2:$AQ$28,COLUMN('heavy fuel oil'!AG$2),FALSE)/VLOOKUP('BIFUbC-heavy-or-residual-oil'!$A7,'BIFUbC-heavy-or-residual-oil'!$A$1:$AQ$27,COLUMN('BIFUbC-heavy-or-residual-oil'!AG$1),FALSE))</f>
        <v>1</v>
      </c>
      <c r="AH7">
        <f>IF(VLOOKUP('BIFUbC-heavy-or-residual-oil'!$A7,'BIFUbC-heavy-or-residual-oil'!$A$1:$AQ$27,COLUMN('BIFUbC-heavy-or-residual-oil'!AH$1),FALSE)=0,1,VLOOKUP('BIFUbC-heavy-or-residual-oil'!$A7,'heavy fuel oil'!$A$2:$AQ$28,COLUMN('heavy fuel oil'!AH$2),FALSE)/VLOOKUP('BIFUbC-heavy-or-residual-oil'!$A7,'BIFUbC-heavy-or-residual-oil'!$A$1:$AQ$27,COLUMN('BIFUbC-heavy-or-residual-oil'!AH$1),FALSE))</f>
        <v>1</v>
      </c>
      <c r="AI7">
        <f>IF(VLOOKUP('BIFUbC-heavy-or-residual-oil'!$A7,'BIFUbC-heavy-or-residual-oil'!$A$1:$AQ$27,COLUMN('BIFUbC-heavy-or-residual-oil'!AI$1),FALSE)=0,1,VLOOKUP('BIFUbC-heavy-or-residual-oil'!$A7,'heavy fuel oil'!$A$2:$AQ$28,COLUMN('heavy fuel oil'!AI$2),FALSE)/VLOOKUP('BIFUbC-heavy-or-residual-oil'!$A7,'BIFUbC-heavy-or-residual-oil'!$A$1:$AQ$27,COLUMN('BIFUbC-heavy-or-residual-oil'!AI$1),FALSE))</f>
        <v>1</v>
      </c>
      <c r="AJ7">
        <f>IF(VLOOKUP('BIFUbC-heavy-or-residual-oil'!$A7,'BIFUbC-heavy-or-residual-oil'!$A$1:$AQ$27,COLUMN('BIFUbC-heavy-or-residual-oil'!AJ$1),FALSE)=0,1,VLOOKUP('BIFUbC-heavy-or-residual-oil'!$A7,'heavy fuel oil'!$A$2:$AQ$28,COLUMN('heavy fuel oil'!AJ$2),FALSE)/VLOOKUP('BIFUbC-heavy-or-residual-oil'!$A7,'BIFUbC-heavy-or-residual-oil'!$A$1:$AQ$27,COLUMN('BIFUbC-heavy-or-residual-oil'!AJ$1),FALSE))</f>
        <v>1</v>
      </c>
      <c r="AK7">
        <f>IF(VLOOKUP('BIFUbC-heavy-or-residual-oil'!$A7,'BIFUbC-heavy-or-residual-oil'!$A$1:$AQ$27,COLUMN('BIFUbC-heavy-or-residual-oil'!AK$1),FALSE)=0,1,VLOOKUP('BIFUbC-heavy-or-residual-oil'!$A7,'heavy fuel oil'!$A$2:$AQ$28,COLUMN('heavy fuel oil'!AK$2),FALSE)/VLOOKUP('BIFUbC-heavy-or-residual-oil'!$A7,'BIFUbC-heavy-or-residual-oil'!$A$1:$AQ$27,COLUMN('BIFUbC-heavy-or-residual-oil'!AK$1),FALSE))</f>
        <v>1</v>
      </c>
      <c r="AL7">
        <f>IF(VLOOKUP('BIFUbC-heavy-or-residual-oil'!$A7,'BIFUbC-heavy-or-residual-oil'!$A$1:$AQ$27,COLUMN('BIFUbC-heavy-or-residual-oil'!AL$1),FALSE)=0,1,VLOOKUP('BIFUbC-heavy-or-residual-oil'!$A7,'heavy fuel oil'!$A$2:$AQ$28,COLUMN('heavy fuel oil'!AL$2),FALSE)/VLOOKUP('BIFUbC-heavy-or-residual-oil'!$A7,'BIFUbC-heavy-or-residual-oil'!$A$1:$AQ$27,COLUMN('BIFUbC-heavy-or-residual-oil'!AL$1),FALSE))</f>
        <v>1</v>
      </c>
      <c r="AM7">
        <f>IF(VLOOKUP('BIFUbC-heavy-or-residual-oil'!$A7,'BIFUbC-heavy-or-residual-oil'!$A$1:$AQ$27,COLUMN('BIFUbC-heavy-or-residual-oil'!AM$1),FALSE)=0,1,VLOOKUP('BIFUbC-heavy-or-residual-oil'!$A7,'heavy fuel oil'!$A$2:$AQ$28,COLUMN('heavy fuel oil'!AM$2),FALSE)/VLOOKUP('BIFUbC-heavy-or-residual-oil'!$A7,'BIFUbC-heavy-or-residual-oil'!$A$1:$AQ$27,COLUMN('BIFUbC-heavy-or-residual-oil'!AM$1),FALSE))</f>
        <v>1</v>
      </c>
      <c r="AN7">
        <f>IF(VLOOKUP('BIFUbC-heavy-or-residual-oil'!$A7,'BIFUbC-heavy-or-residual-oil'!$A$1:$AQ$27,COLUMN('BIFUbC-heavy-or-residual-oil'!AN$1),FALSE)=0,1,VLOOKUP('BIFUbC-heavy-or-residual-oil'!$A7,'heavy fuel oil'!$A$2:$AQ$28,COLUMN('heavy fuel oil'!AN$2),FALSE)/VLOOKUP('BIFUbC-heavy-or-residual-oil'!$A7,'BIFUbC-heavy-or-residual-oil'!$A$1:$AQ$27,COLUMN('BIFUbC-heavy-or-residual-oil'!AN$1),FALSE))</f>
        <v>1</v>
      </c>
      <c r="AO7">
        <f>IF(VLOOKUP('BIFUbC-heavy-or-residual-oil'!$A7,'BIFUbC-heavy-or-residual-oil'!$A$1:$AQ$27,COLUMN('BIFUbC-heavy-or-residual-oil'!AO$1),FALSE)=0,1,VLOOKUP('BIFUbC-heavy-or-residual-oil'!$A7,'heavy fuel oil'!$A$2:$AQ$28,COLUMN('heavy fuel oil'!AO$2),FALSE)/VLOOKUP('BIFUbC-heavy-or-residual-oil'!$A7,'BIFUbC-heavy-or-residual-oil'!$A$1:$AQ$27,COLUMN('BIFUbC-heavy-or-residual-oil'!AO$1),FALSE))</f>
        <v>1</v>
      </c>
      <c r="AP7">
        <f>IF(VLOOKUP('BIFUbC-heavy-or-residual-oil'!$A7,'BIFUbC-heavy-or-residual-oil'!$A$1:$AQ$27,COLUMN('BIFUbC-heavy-or-residual-oil'!AP$1),FALSE)=0,1,VLOOKUP('BIFUbC-heavy-or-residual-oil'!$A7,'heavy fuel oil'!$A$2:$AQ$28,COLUMN('heavy fuel oil'!AP$2),FALSE)/VLOOKUP('BIFUbC-heavy-or-residual-oil'!$A7,'BIFUbC-heavy-or-residual-oil'!$A$1:$AQ$27,COLUMN('BIFUbC-heavy-or-residual-oil'!AP$1),FALSE))</f>
        <v>1</v>
      </c>
      <c r="AQ7">
        <f>IF(VLOOKUP('BIFUbC-heavy-or-residual-oil'!$A7,'BIFUbC-heavy-or-residual-oil'!$A$1:$AQ$27,COLUMN('BIFUbC-heavy-or-residual-oil'!AQ$1),FALSE)=0,1,VLOOKUP('BIFUbC-heavy-or-residual-oil'!$A7,'heavy fuel oil'!$A$2:$AQ$28,COLUMN('heavy fuel oil'!AQ$2),FALSE)/VLOOKUP('BIFUbC-heavy-or-residual-oil'!$A7,'BIFUbC-heavy-or-residual-oil'!$A$1:$AQ$27,COLUMN('BIFUbC-heavy-or-residual-oil'!AQ$1),FALSE))</f>
        <v>1</v>
      </c>
    </row>
    <row r="8" spans="1:43">
      <c r="A8" s="37" t="s">
        <v>622</v>
      </c>
      <c r="B8">
        <f>IF(VLOOKUP('BIFUbC-heavy-or-residual-oil'!$A8,'BIFUbC-heavy-or-residual-oil'!$A$1:$AQ$27,COLUMN('BIFUbC-heavy-or-residual-oil'!B$1),FALSE)=0,1,VLOOKUP('BIFUbC-heavy-or-residual-oil'!$A8,'heavy fuel oil'!$A$2:$AQ$28,COLUMN('heavy fuel oil'!B$2),FALSE)/VLOOKUP('BIFUbC-heavy-or-residual-oil'!$A8,'BIFUbC-heavy-or-residual-oil'!$A$1:$AQ$27,COLUMN('BIFUbC-heavy-or-residual-oil'!B$1),FALSE))</f>
        <v>1</v>
      </c>
      <c r="C8">
        <f>IF(VLOOKUP('BIFUbC-heavy-or-residual-oil'!$A8,'BIFUbC-heavy-or-residual-oil'!$A$1:$AQ$27,COLUMN('BIFUbC-heavy-or-residual-oil'!C$1),FALSE)=0,1,VLOOKUP('BIFUbC-heavy-or-residual-oil'!$A8,'heavy fuel oil'!$A$2:$AQ$28,COLUMN('heavy fuel oil'!C$2),FALSE)/VLOOKUP('BIFUbC-heavy-or-residual-oil'!$A8,'BIFUbC-heavy-or-residual-oil'!$A$1:$AQ$27,COLUMN('BIFUbC-heavy-or-residual-oil'!C$1),FALSE))</f>
        <v>1</v>
      </c>
      <c r="D8">
        <f>IF(VLOOKUP('BIFUbC-heavy-or-residual-oil'!$A8,'BIFUbC-heavy-or-residual-oil'!$A$1:$AQ$27,COLUMN('BIFUbC-heavy-or-residual-oil'!D$1),FALSE)=0,1,VLOOKUP('BIFUbC-heavy-or-residual-oil'!$A8,'heavy fuel oil'!$A$2:$AQ$28,COLUMN('heavy fuel oil'!D$2),FALSE)/VLOOKUP('BIFUbC-heavy-or-residual-oil'!$A8,'BIFUbC-heavy-or-residual-oil'!$A$1:$AQ$27,COLUMN('BIFUbC-heavy-or-residual-oil'!D$1),FALSE))</f>
        <v>1</v>
      </c>
      <c r="E8">
        <f>IF(VLOOKUP('BIFUbC-heavy-or-residual-oil'!$A8,'BIFUbC-heavy-or-residual-oil'!$A$1:$AQ$27,COLUMN('BIFUbC-heavy-or-residual-oil'!E$1),FALSE)=0,1,VLOOKUP('BIFUbC-heavy-or-residual-oil'!$A8,'heavy fuel oil'!$A$2:$AQ$28,COLUMN('heavy fuel oil'!E$2),FALSE)/VLOOKUP('BIFUbC-heavy-or-residual-oil'!$A8,'BIFUbC-heavy-or-residual-oil'!$A$1:$AQ$27,COLUMN('BIFUbC-heavy-or-residual-oil'!E$1),FALSE))</f>
        <v>1</v>
      </c>
      <c r="F8">
        <f>IF(VLOOKUP('BIFUbC-heavy-or-residual-oil'!$A8,'BIFUbC-heavy-or-residual-oil'!$A$1:$AQ$27,COLUMN('BIFUbC-heavy-or-residual-oil'!F$1),FALSE)=0,1,VLOOKUP('BIFUbC-heavy-or-residual-oil'!$A8,'heavy fuel oil'!$A$2:$AQ$28,COLUMN('heavy fuel oil'!F$2),FALSE)/VLOOKUP('BIFUbC-heavy-or-residual-oil'!$A8,'BIFUbC-heavy-or-residual-oil'!$A$1:$AQ$27,COLUMN('BIFUbC-heavy-or-residual-oil'!F$1),FALSE))</f>
        <v>1</v>
      </c>
      <c r="G8">
        <f>IF(VLOOKUP('BIFUbC-heavy-or-residual-oil'!$A8,'BIFUbC-heavy-or-residual-oil'!$A$1:$AQ$27,COLUMN('BIFUbC-heavy-or-residual-oil'!G$1),FALSE)=0,1,VLOOKUP('BIFUbC-heavy-or-residual-oil'!$A8,'heavy fuel oil'!$A$2:$AQ$28,COLUMN('heavy fuel oil'!G$2),FALSE)/VLOOKUP('BIFUbC-heavy-or-residual-oil'!$A8,'BIFUbC-heavy-or-residual-oil'!$A$1:$AQ$27,COLUMN('BIFUbC-heavy-or-residual-oil'!G$1),FALSE))</f>
        <v>1</v>
      </c>
      <c r="H8">
        <f>IF(VLOOKUP('BIFUbC-heavy-or-residual-oil'!$A8,'BIFUbC-heavy-or-residual-oil'!$A$1:$AQ$27,COLUMN('BIFUbC-heavy-or-residual-oil'!H$1),FALSE)=0,1,VLOOKUP('BIFUbC-heavy-or-residual-oil'!$A8,'heavy fuel oil'!$A$2:$AQ$28,COLUMN('heavy fuel oil'!H$2),FALSE)/VLOOKUP('BIFUbC-heavy-or-residual-oil'!$A8,'BIFUbC-heavy-or-residual-oil'!$A$1:$AQ$27,COLUMN('BIFUbC-heavy-or-residual-oil'!H$1),FALSE))</f>
        <v>1</v>
      </c>
      <c r="I8">
        <f>IF(VLOOKUP('BIFUbC-heavy-or-residual-oil'!$A8,'BIFUbC-heavy-or-residual-oil'!$A$1:$AQ$27,COLUMN('BIFUbC-heavy-or-residual-oil'!I$1),FALSE)=0,1,VLOOKUP('BIFUbC-heavy-or-residual-oil'!$A8,'heavy fuel oil'!$A$2:$AQ$28,COLUMN('heavy fuel oil'!I$2),FALSE)/VLOOKUP('BIFUbC-heavy-or-residual-oil'!$A8,'BIFUbC-heavy-or-residual-oil'!$A$1:$AQ$27,COLUMN('BIFUbC-heavy-or-residual-oil'!I$1),FALSE))</f>
        <v>1</v>
      </c>
      <c r="J8">
        <f>IF(VLOOKUP('BIFUbC-heavy-or-residual-oil'!$A8,'BIFUbC-heavy-or-residual-oil'!$A$1:$AQ$27,COLUMN('BIFUbC-heavy-or-residual-oil'!J$1),FALSE)=0,1,VLOOKUP('BIFUbC-heavy-or-residual-oil'!$A8,'heavy fuel oil'!$A$2:$AQ$28,COLUMN('heavy fuel oil'!J$2),FALSE)/VLOOKUP('BIFUbC-heavy-or-residual-oil'!$A8,'BIFUbC-heavy-or-residual-oil'!$A$1:$AQ$27,COLUMN('BIFUbC-heavy-or-residual-oil'!J$1),FALSE))</f>
        <v>1</v>
      </c>
      <c r="K8">
        <f>IF(VLOOKUP('BIFUbC-heavy-or-residual-oil'!$A8,'BIFUbC-heavy-or-residual-oil'!$A$1:$AQ$27,COLUMN('BIFUbC-heavy-or-residual-oil'!K$1),FALSE)=0,1,VLOOKUP('BIFUbC-heavy-or-residual-oil'!$A8,'heavy fuel oil'!$A$2:$AQ$28,COLUMN('heavy fuel oil'!K$2),FALSE)/VLOOKUP('BIFUbC-heavy-or-residual-oil'!$A8,'BIFUbC-heavy-or-residual-oil'!$A$1:$AQ$27,COLUMN('BIFUbC-heavy-or-residual-oil'!K$1),FALSE))</f>
        <v>1</v>
      </c>
      <c r="L8">
        <f>IF(VLOOKUP('BIFUbC-heavy-or-residual-oil'!$A8,'BIFUbC-heavy-or-residual-oil'!$A$1:$AQ$27,COLUMN('BIFUbC-heavy-or-residual-oil'!L$1),FALSE)=0,1,VLOOKUP('BIFUbC-heavy-or-residual-oil'!$A8,'heavy fuel oil'!$A$2:$AQ$28,COLUMN('heavy fuel oil'!L$2),FALSE)/VLOOKUP('BIFUbC-heavy-or-residual-oil'!$A8,'BIFUbC-heavy-or-residual-oil'!$A$1:$AQ$27,COLUMN('BIFUbC-heavy-or-residual-oil'!L$1),FALSE))</f>
        <v>1</v>
      </c>
      <c r="M8">
        <f>IF(VLOOKUP('BIFUbC-heavy-or-residual-oil'!$A8,'BIFUbC-heavy-or-residual-oil'!$A$1:$AQ$27,COLUMN('BIFUbC-heavy-or-residual-oil'!M$1),FALSE)=0,1,VLOOKUP('BIFUbC-heavy-or-residual-oil'!$A8,'heavy fuel oil'!$A$2:$AQ$28,COLUMN('heavy fuel oil'!M$2),FALSE)/VLOOKUP('BIFUbC-heavy-or-residual-oil'!$A8,'BIFUbC-heavy-or-residual-oil'!$A$1:$AQ$27,COLUMN('BIFUbC-heavy-or-residual-oil'!M$1),FALSE))</f>
        <v>1</v>
      </c>
      <c r="N8">
        <f>IF(VLOOKUP('BIFUbC-heavy-or-residual-oil'!$A8,'BIFUbC-heavy-or-residual-oil'!$A$1:$AQ$27,COLUMN('BIFUbC-heavy-or-residual-oil'!N$1),FALSE)=0,1,VLOOKUP('BIFUbC-heavy-or-residual-oil'!$A8,'heavy fuel oil'!$A$2:$AQ$28,COLUMN('heavy fuel oil'!N$2),FALSE)/VLOOKUP('BIFUbC-heavy-or-residual-oil'!$A8,'BIFUbC-heavy-or-residual-oil'!$A$1:$AQ$27,COLUMN('BIFUbC-heavy-or-residual-oil'!N$1),FALSE))</f>
        <v>1</v>
      </c>
      <c r="O8">
        <f>IF(VLOOKUP('BIFUbC-heavy-or-residual-oil'!$A8,'BIFUbC-heavy-or-residual-oil'!$A$1:$AQ$27,COLUMN('BIFUbC-heavy-or-residual-oil'!O$1),FALSE)=0,1,VLOOKUP('BIFUbC-heavy-or-residual-oil'!$A8,'heavy fuel oil'!$A$2:$AQ$28,COLUMN('heavy fuel oil'!O$2),FALSE)/VLOOKUP('BIFUbC-heavy-or-residual-oil'!$A8,'BIFUbC-heavy-or-residual-oil'!$A$1:$AQ$27,COLUMN('BIFUbC-heavy-or-residual-oil'!O$1),FALSE))</f>
        <v>1</v>
      </c>
      <c r="P8">
        <f>IF(VLOOKUP('BIFUbC-heavy-or-residual-oil'!$A8,'BIFUbC-heavy-or-residual-oil'!$A$1:$AQ$27,COLUMN('BIFUbC-heavy-or-residual-oil'!P$1),FALSE)=0,1,VLOOKUP('BIFUbC-heavy-or-residual-oil'!$A8,'heavy fuel oil'!$A$2:$AQ$28,COLUMN('heavy fuel oil'!P$2),FALSE)/VLOOKUP('BIFUbC-heavy-or-residual-oil'!$A8,'BIFUbC-heavy-or-residual-oil'!$A$1:$AQ$27,COLUMN('BIFUbC-heavy-or-residual-oil'!P$1),FALSE))</f>
        <v>1</v>
      </c>
      <c r="Q8">
        <f>IF(VLOOKUP('BIFUbC-heavy-or-residual-oil'!$A8,'BIFUbC-heavy-or-residual-oil'!$A$1:$AQ$27,COLUMN('BIFUbC-heavy-or-residual-oil'!Q$1),FALSE)=0,1,VLOOKUP('BIFUbC-heavy-or-residual-oil'!$A8,'heavy fuel oil'!$A$2:$AQ$28,COLUMN('heavy fuel oil'!Q$2),FALSE)/VLOOKUP('BIFUbC-heavy-or-residual-oil'!$A8,'BIFUbC-heavy-or-residual-oil'!$A$1:$AQ$27,COLUMN('BIFUbC-heavy-or-residual-oil'!Q$1),FALSE))</f>
        <v>1</v>
      </c>
      <c r="R8">
        <f>IF(VLOOKUP('BIFUbC-heavy-or-residual-oil'!$A8,'BIFUbC-heavy-or-residual-oil'!$A$1:$AQ$27,COLUMN('BIFUbC-heavy-or-residual-oil'!R$1),FALSE)=0,1,VLOOKUP('BIFUbC-heavy-or-residual-oil'!$A8,'heavy fuel oil'!$A$2:$AQ$28,COLUMN('heavy fuel oil'!R$2),FALSE)/VLOOKUP('BIFUbC-heavy-or-residual-oil'!$A8,'BIFUbC-heavy-or-residual-oil'!$A$1:$AQ$27,COLUMN('BIFUbC-heavy-or-residual-oil'!R$1),FALSE))</f>
        <v>1</v>
      </c>
      <c r="S8">
        <f>IF(VLOOKUP('BIFUbC-heavy-or-residual-oil'!$A8,'BIFUbC-heavy-or-residual-oil'!$A$1:$AQ$27,COLUMN('BIFUbC-heavy-or-residual-oil'!S$1),FALSE)=0,1,VLOOKUP('BIFUbC-heavy-or-residual-oil'!$A8,'heavy fuel oil'!$A$2:$AQ$28,COLUMN('heavy fuel oil'!S$2),FALSE)/VLOOKUP('BIFUbC-heavy-or-residual-oil'!$A8,'BIFUbC-heavy-or-residual-oil'!$A$1:$AQ$27,COLUMN('BIFUbC-heavy-or-residual-oil'!S$1),FALSE))</f>
        <v>1</v>
      </c>
      <c r="T8">
        <f>IF(VLOOKUP('BIFUbC-heavy-or-residual-oil'!$A8,'BIFUbC-heavy-or-residual-oil'!$A$1:$AQ$27,COLUMN('BIFUbC-heavy-or-residual-oil'!T$1),FALSE)=0,1,VLOOKUP('BIFUbC-heavy-or-residual-oil'!$A8,'heavy fuel oil'!$A$2:$AQ$28,COLUMN('heavy fuel oil'!T$2),FALSE)/VLOOKUP('BIFUbC-heavy-or-residual-oil'!$A8,'BIFUbC-heavy-or-residual-oil'!$A$1:$AQ$27,COLUMN('BIFUbC-heavy-or-residual-oil'!T$1),FALSE))</f>
        <v>1</v>
      </c>
      <c r="U8">
        <f>IF(VLOOKUP('BIFUbC-heavy-or-residual-oil'!$A8,'BIFUbC-heavy-or-residual-oil'!$A$1:$AQ$27,COLUMN('BIFUbC-heavy-or-residual-oil'!U$1),FALSE)=0,1,VLOOKUP('BIFUbC-heavy-or-residual-oil'!$A8,'heavy fuel oil'!$A$2:$AQ$28,COLUMN('heavy fuel oil'!U$2),FALSE)/VLOOKUP('BIFUbC-heavy-or-residual-oil'!$A8,'BIFUbC-heavy-or-residual-oil'!$A$1:$AQ$27,COLUMN('BIFUbC-heavy-or-residual-oil'!U$1),FALSE))</f>
        <v>1</v>
      </c>
      <c r="V8">
        <f>IF(VLOOKUP('BIFUbC-heavy-or-residual-oil'!$A8,'BIFUbC-heavy-or-residual-oil'!$A$1:$AQ$27,COLUMN('BIFUbC-heavy-or-residual-oil'!V$1),FALSE)=0,1,VLOOKUP('BIFUbC-heavy-or-residual-oil'!$A8,'heavy fuel oil'!$A$2:$AQ$28,COLUMN('heavy fuel oil'!V$2),FALSE)/VLOOKUP('BIFUbC-heavy-or-residual-oil'!$A8,'BIFUbC-heavy-or-residual-oil'!$A$1:$AQ$27,COLUMN('BIFUbC-heavy-or-residual-oil'!V$1),FALSE))</f>
        <v>1</v>
      </c>
      <c r="W8">
        <f>IF(VLOOKUP('BIFUbC-heavy-or-residual-oil'!$A8,'BIFUbC-heavy-or-residual-oil'!$A$1:$AQ$27,COLUMN('BIFUbC-heavy-or-residual-oil'!W$1),FALSE)=0,1,VLOOKUP('BIFUbC-heavy-or-residual-oil'!$A8,'heavy fuel oil'!$A$2:$AQ$28,COLUMN('heavy fuel oil'!W$2),FALSE)/VLOOKUP('BIFUbC-heavy-or-residual-oil'!$A8,'BIFUbC-heavy-or-residual-oil'!$A$1:$AQ$27,COLUMN('BIFUbC-heavy-or-residual-oil'!W$1),FALSE))</f>
        <v>1</v>
      </c>
      <c r="X8">
        <f>IF(VLOOKUP('BIFUbC-heavy-or-residual-oil'!$A8,'BIFUbC-heavy-or-residual-oil'!$A$1:$AQ$27,COLUMN('BIFUbC-heavy-or-residual-oil'!X$1),FALSE)=0,1,VLOOKUP('BIFUbC-heavy-or-residual-oil'!$A8,'heavy fuel oil'!$A$2:$AQ$28,COLUMN('heavy fuel oil'!X$2),FALSE)/VLOOKUP('BIFUbC-heavy-or-residual-oil'!$A8,'BIFUbC-heavy-or-residual-oil'!$A$1:$AQ$27,COLUMN('BIFUbC-heavy-or-residual-oil'!X$1),FALSE))</f>
        <v>1</v>
      </c>
      <c r="Y8">
        <f>IF(VLOOKUP('BIFUbC-heavy-or-residual-oil'!$A8,'BIFUbC-heavy-or-residual-oil'!$A$1:$AQ$27,COLUMN('BIFUbC-heavy-or-residual-oil'!Y$1),FALSE)=0,1,VLOOKUP('BIFUbC-heavy-or-residual-oil'!$A8,'heavy fuel oil'!$A$2:$AQ$28,COLUMN('heavy fuel oil'!Y$2),FALSE)/VLOOKUP('BIFUbC-heavy-or-residual-oil'!$A8,'BIFUbC-heavy-or-residual-oil'!$A$1:$AQ$27,COLUMN('BIFUbC-heavy-or-residual-oil'!Y$1),FALSE))</f>
        <v>1</v>
      </c>
      <c r="Z8">
        <f>IF(VLOOKUP('BIFUbC-heavy-or-residual-oil'!$A8,'BIFUbC-heavy-or-residual-oil'!$A$1:$AQ$27,COLUMN('BIFUbC-heavy-or-residual-oil'!Z$1),FALSE)=0,1,VLOOKUP('BIFUbC-heavy-or-residual-oil'!$A8,'heavy fuel oil'!$A$2:$AQ$28,COLUMN('heavy fuel oil'!Z$2),FALSE)/VLOOKUP('BIFUbC-heavy-or-residual-oil'!$A8,'BIFUbC-heavy-or-residual-oil'!$A$1:$AQ$27,COLUMN('BIFUbC-heavy-or-residual-oil'!Z$1),FALSE))</f>
        <v>1</v>
      </c>
      <c r="AA8">
        <f>IF(VLOOKUP('BIFUbC-heavy-or-residual-oil'!$A8,'BIFUbC-heavy-or-residual-oil'!$A$1:$AQ$27,COLUMN('BIFUbC-heavy-or-residual-oil'!AA$1),FALSE)=0,1,VLOOKUP('BIFUbC-heavy-or-residual-oil'!$A8,'heavy fuel oil'!$A$2:$AQ$28,COLUMN('heavy fuel oil'!AA$2),FALSE)/VLOOKUP('BIFUbC-heavy-or-residual-oil'!$A8,'BIFUbC-heavy-or-residual-oil'!$A$1:$AQ$27,COLUMN('BIFUbC-heavy-or-residual-oil'!AA$1),FALSE))</f>
        <v>1</v>
      </c>
      <c r="AB8">
        <f>IF(VLOOKUP('BIFUbC-heavy-or-residual-oil'!$A8,'BIFUbC-heavy-or-residual-oil'!$A$1:$AQ$27,COLUMN('BIFUbC-heavy-or-residual-oil'!AB$1),FALSE)=0,1,VLOOKUP('BIFUbC-heavy-or-residual-oil'!$A8,'heavy fuel oil'!$A$2:$AQ$28,COLUMN('heavy fuel oil'!AB$2),FALSE)/VLOOKUP('BIFUbC-heavy-or-residual-oil'!$A8,'BIFUbC-heavy-or-residual-oil'!$A$1:$AQ$27,COLUMN('BIFUbC-heavy-or-residual-oil'!AB$1),FALSE))</f>
        <v>1</v>
      </c>
      <c r="AC8">
        <f>IF(VLOOKUP('BIFUbC-heavy-or-residual-oil'!$A8,'BIFUbC-heavy-or-residual-oil'!$A$1:$AQ$27,COLUMN('BIFUbC-heavy-or-residual-oil'!AC$1),FALSE)=0,1,VLOOKUP('BIFUbC-heavy-or-residual-oil'!$A8,'heavy fuel oil'!$A$2:$AQ$28,COLUMN('heavy fuel oil'!AC$2),FALSE)/VLOOKUP('BIFUbC-heavy-or-residual-oil'!$A8,'BIFUbC-heavy-or-residual-oil'!$A$1:$AQ$27,COLUMN('BIFUbC-heavy-or-residual-oil'!AC$1),FALSE))</f>
        <v>1</v>
      </c>
      <c r="AD8">
        <f>IF(VLOOKUP('BIFUbC-heavy-or-residual-oil'!$A8,'BIFUbC-heavy-or-residual-oil'!$A$1:$AQ$27,COLUMN('BIFUbC-heavy-or-residual-oil'!AD$1),FALSE)=0,1,VLOOKUP('BIFUbC-heavy-or-residual-oil'!$A8,'heavy fuel oil'!$A$2:$AQ$28,COLUMN('heavy fuel oil'!AD$2),FALSE)/VLOOKUP('BIFUbC-heavy-or-residual-oil'!$A8,'BIFUbC-heavy-or-residual-oil'!$A$1:$AQ$27,COLUMN('BIFUbC-heavy-or-residual-oil'!AD$1),FALSE))</f>
        <v>1</v>
      </c>
      <c r="AE8">
        <f>IF(VLOOKUP('BIFUbC-heavy-or-residual-oil'!$A8,'BIFUbC-heavy-or-residual-oil'!$A$1:$AQ$27,COLUMN('BIFUbC-heavy-or-residual-oil'!AE$1),FALSE)=0,1,VLOOKUP('BIFUbC-heavy-or-residual-oil'!$A8,'heavy fuel oil'!$A$2:$AQ$28,COLUMN('heavy fuel oil'!AE$2),FALSE)/VLOOKUP('BIFUbC-heavy-or-residual-oil'!$A8,'BIFUbC-heavy-or-residual-oil'!$A$1:$AQ$27,COLUMN('BIFUbC-heavy-or-residual-oil'!AE$1),FALSE))</f>
        <v>1</v>
      </c>
      <c r="AF8">
        <f>IF(VLOOKUP('BIFUbC-heavy-or-residual-oil'!$A8,'BIFUbC-heavy-or-residual-oil'!$A$1:$AQ$27,COLUMN('BIFUbC-heavy-or-residual-oil'!AF$1),FALSE)=0,1,VLOOKUP('BIFUbC-heavy-or-residual-oil'!$A8,'heavy fuel oil'!$A$2:$AQ$28,COLUMN('heavy fuel oil'!AF$2),FALSE)/VLOOKUP('BIFUbC-heavy-or-residual-oil'!$A8,'BIFUbC-heavy-or-residual-oil'!$A$1:$AQ$27,COLUMN('BIFUbC-heavy-or-residual-oil'!AF$1),FALSE))</f>
        <v>1</v>
      </c>
      <c r="AG8">
        <f>IF(VLOOKUP('BIFUbC-heavy-or-residual-oil'!$A8,'BIFUbC-heavy-or-residual-oil'!$A$1:$AQ$27,COLUMN('BIFUbC-heavy-or-residual-oil'!AG$1),FALSE)=0,1,VLOOKUP('BIFUbC-heavy-or-residual-oil'!$A8,'heavy fuel oil'!$A$2:$AQ$28,COLUMN('heavy fuel oil'!AG$2),FALSE)/VLOOKUP('BIFUbC-heavy-or-residual-oil'!$A8,'BIFUbC-heavy-or-residual-oil'!$A$1:$AQ$27,COLUMN('BIFUbC-heavy-or-residual-oil'!AG$1),FALSE))</f>
        <v>1</v>
      </c>
      <c r="AH8">
        <f>IF(VLOOKUP('BIFUbC-heavy-or-residual-oil'!$A8,'BIFUbC-heavy-or-residual-oil'!$A$1:$AQ$27,COLUMN('BIFUbC-heavy-or-residual-oil'!AH$1),FALSE)=0,1,VLOOKUP('BIFUbC-heavy-or-residual-oil'!$A8,'heavy fuel oil'!$A$2:$AQ$28,COLUMN('heavy fuel oil'!AH$2),FALSE)/VLOOKUP('BIFUbC-heavy-or-residual-oil'!$A8,'BIFUbC-heavy-or-residual-oil'!$A$1:$AQ$27,COLUMN('BIFUbC-heavy-or-residual-oil'!AH$1),FALSE))</f>
        <v>1</v>
      </c>
      <c r="AI8">
        <f>IF(VLOOKUP('BIFUbC-heavy-or-residual-oil'!$A8,'BIFUbC-heavy-or-residual-oil'!$A$1:$AQ$27,COLUMN('BIFUbC-heavy-or-residual-oil'!AI$1),FALSE)=0,1,VLOOKUP('BIFUbC-heavy-or-residual-oil'!$A8,'heavy fuel oil'!$A$2:$AQ$28,COLUMN('heavy fuel oil'!AI$2),FALSE)/VLOOKUP('BIFUbC-heavy-or-residual-oil'!$A8,'BIFUbC-heavy-or-residual-oil'!$A$1:$AQ$27,COLUMN('BIFUbC-heavy-or-residual-oil'!AI$1),FALSE))</f>
        <v>1</v>
      </c>
      <c r="AJ8">
        <f>IF(VLOOKUP('BIFUbC-heavy-or-residual-oil'!$A8,'BIFUbC-heavy-or-residual-oil'!$A$1:$AQ$27,COLUMN('BIFUbC-heavy-or-residual-oil'!AJ$1),FALSE)=0,1,VLOOKUP('BIFUbC-heavy-or-residual-oil'!$A8,'heavy fuel oil'!$A$2:$AQ$28,COLUMN('heavy fuel oil'!AJ$2),FALSE)/VLOOKUP('BIFUbC-heavy-or-residual-oil'!$A8,'BIFUbC-heavy-or-residual-oil'!$A$1:$AQ$27,COLUMN('BIFUbC-heavy-or-residual-oil'!AJ$1),FALSE))</f>
        <v>1</v>
      </c>
      <c r="AK8">
        <f>IF(VLOOKUP('BIFUbC-heavy-or-residual-oil'!$A8,'BIFUbC-heavy-or-residual-oil'!$A$1:$AQ$27,COLUMN('BIFUbC-heavy-or-residual-oil'!AK$1),FALSE)=0,1,VLOOKUP('BIFUbC-heavy-or-residual-oil'!$A8,'heavy fuel oil'!$A$2:$AQ$28,COLUMN('heavy fuel oil'!AK$2),FALSE)/VLOOKUP('BIFUbC-heavy-or-residual-oil'!$A8,'BIFUbC-heavy-or-residual-oil'!$A$1:$AQ$27,COLUMN('BIFUbC-heavy-or-residual-oil'!AK$1),FALSE))</f>
        <v>1</v>
      </c>
      <c r="AL8">
        <f>IF(VLOOKUP('BIFUbC-heavy-or-residual-oil'!$A8,'BIFUbC-heavy-or-residual-oil'!$A$1:$AQ$27,COLUMN('BIFUbC-heavy-or-residual-oil'!AL$1),FALSE)=0,1,VLOOKUP('BIFUbC-heavy-or-residual-oil'!$A8,'heavy fuel oil'!$A$2:$AQ$28,COLUMN('heavy fuel oil'!AL$2),FALSE)/VLOOKUP('BIFUbC-heavy-or-residual-oil'!$A8,'BIFUbC-heavy-or-residual-oil'!$A$1:$AQ$27,COLUMN('BIFUbC-heavy-or-residual-oil'!AL$1),FALSE))</f>
        <v>1</v>
      </c>
      <c r="AM8">
        <f>IF(VLOOKUP('BIFUbC-heavy-or-residual-oil'!$A8,'BIFUbC-heavy-or-residual-oil'!$A$1:$AQ$27,COLUMN('BIFUbC-heavy-or-residual-oil'!AM$1),FALSE)=0,1,VLOOKUP('BIFUbC-heavy-or-residual-oil'!$A8,'heavy fuel oil'!$A$2:$AQ$28,COLUMN('heavy fuel oil'!AM$2),FALSE)/VLOOKUP('BIFUbC-heavy-or-residual-oil'!$A8,'BIFUbC-heavy-or-residual-oil'!$A$1:$AQ$27,COLUMN('BIFUbC-heavy-or-residual-oil'!AM$1),FALSE))</f>
        <v>1</v>
      </c>
      <c r="AN8">
        <f>IF(VLOOKUP('BIFUbC-heavy-or-residual-oil'!$A8,'BIFUbC-heavy-or-residual-oil'!$A$1:$AQ$27,COLUMN('BIFUbC-heavy-or-residual-oil'!AN$1),FALSE)=0,1,VLOOKUP('BIFUbC-heavy-or-residual-oil'!$A8,'heavy fuel oil'!$A$2:$AQ$28,COLUMN('heavy fuel oil'!AN$2),FALSE)/VLOOKUP('BIFUbC-heavy-or-residual-oil'!$A8,'BIFUbC-heavy-or-residual-oil'!$A$1:$AQ$27,COLUMN('BIFUbC-heavy-or-residual-oil'!AN$1),FALSE))</f>
        <v>1</v>
      </c>
      <c r="AO8">
        <f>IF(VLOOKUP('BIFUbC-heavy-or-residual-oil'!$A8,'BIFUbC-heavy-or-residual-oil'!$A$1:$AQ$27,COLUMN('BIFUbC-heavy-or-residual-oil'!AO$1),FALSE)=0,1,VLOOKUP('BIFUbC-heavy-or-residual-oil'!$A8,'heavy fuel oil'!$A$2:$AQ$28,COLUMN('heavy fuel oil'!AO$2),FALSE)/VLOOKUP('BIFUbC-heavy-or-residual-oil'!$A8,'BIFUbC-heavy-or-residual-oil'!$A$1:$AQ$27,COLUMN('BIFUbC-heavy-or-residual-oil'!AO$1),FALSE))</f>
        <v>1</v>
      </c>
      <c r="AP8">
        <f>IF(VLOOKUP('BIFUbC-heavy-or-residual-oil'!$A8,'BIFUbC-heavy-or-residual-oil'!$A$1:$AQ$27,COLUMN('BIFUbC-heavy-or-residual-oil'!AP$1),FALSE)=0,1,VLOOKUP('BIFUbC-heavy-or-residual-oil'!$A8,'heavy fuel oil'!$A$2:$AQ$28,COLUMN('heavy fuel oil'!AP$2),FALSE)/VLOOKUP('BIFUbC-heavy-or-residual-oil'!$A8,'BIFUbC-heavy-or-residual-oil'!$A$1:$AQ$27,COLUMN('BIFUbC-heavy-or-residual-oil'!AP$1),FALSE))</f>
        <v>1</v>
      </c>
      <c r="AQ8">
        <f>IF(VLOOKUP('BIFUbC-heavy-or-residual-oil'!$A8,'BIFUbC-heavy-or-residual-oil'!$A$1:$AQ$27,COLUMN('BIFUbC-heavy-or-residual-oil'!AQ$1),FALSE)=0,1,VLOOKUP('BIFUbC-heavy-or-residual-oil'!$A8,'heavy fuel oil'!$A$2:$AQ$28,COLUMN('heavy fuel oil'!AQ$2),FALSE)/VLOOKUP('BIFUbC-heavy-or-residual-oil'!$A8,'BIFUbC-heavy-or-residual-oil'!$A$1:$AQ$27,COLUMN('BIFUbC-heavy-or-residual-oil'!AQ$1),FALSE))</f>
        <v>1</v>
      </c>
    </row>
    <row r="9" spans="1:43">
      <c r="A9" s="37" t="s">
        <v>623</v>
      </c>
      <c r="B9">
        <f>IF(VLOOKUP('BIFUbC-heavy-or-residual-oil'!$A9,'BIFUbC-heavy-or-residual-oil'!$A$1:$AQ$27,COLUMN('BIFUbC-heavy-or-residual-oil'!B$1),FALSE)=0,1,VLOOKUP('BIFUbC-heavy-or-residual-oil'!$A9,'heavy fuel oil'!$A$2:$AQ$28,COLUMN('heavy fuel oil'!B$2),FALSE)/VLOOKUP('BIFUbC-heavy-or-residual-oil'!$A9,'BIFUbC-heavy-or-residual-oil'!$A$1:$AQ$27,COLUMN('BIFUbC-heavy-or-residual-oil'!B$1),FALSE))</f>
        <v>1</v>
      </c>
      <c r="C9">
        <f>IF(VLOOKUP('BIFUbC-heavy-or-residual-oil'!$A9,'BIFUbC-heavy-or-residual-oil'!$A$1:$AQ$27,COLUMN('BIFUbC-heavy-or-residual-oil'!C$1),FALSE)=0,1,VLOOKUP('BIFUbC-heavy-or-residual-oil'!$A9,'heavy fuel oil'!$A$2:$AQ$28,COLUMN('heavy fuel oil'!C$2),FALSE)/VLOOKUP('BIFUbC-heavy-or-residual-oil'!$A9,'BIFUbC-heavy-or-residual-oil'!$A$1:$AQ$27,COLUMN('BIFUbC-heavy-or-residual-oil'!C$1),FALSE))</f>
        <v>1</v>
      </c>
      <c r="D9">
        <f>IF(VLOOKUP('BIFUbC-heavy-or-residual-oil'!$A9,'BIFUbC-heavy-or-residual-oil'!$A$1:$AQ$27,COLUMN('BIFUbC-heavy-or-residual-oil'!D$1),FALSE)=0,1,VLOOKUP('BIFUbC-heavy-or-residual-oil'!$A9,'heavy fuel oil'!$A$2:$AQ$28,COLUMN('heavy fuel oil'!D$2),FALSE)/VLOOKUP('BIFUbC-heavy-or-residual-oil'!$A9,'BIFUbC-heavy-or-residual-oil'!$A$1:$AQ$27,COLUMN('BIFUbC-heavy-or-residual-oil'!D$1),FALSE))</f>
        <v>1</v>
      </c>
      <c r="E9">
        <f>IF(VLOOKUP('BIFUbC-heavy-or-residual-oil'!$A9,'BIFUbC-heavy-or-residual-oil'!$A$1:$AQ$27,COLUMN('BIFUbC-heavy-or-residual-oil'!E$1),FALSE)=0,1,VLOOKUP('BIFUbC-heavy-or-residual-oil'!$A9,'heavy fuel oil'!$A$2:$AQ$28,COLUMN('heavy fuel oil'!E$2),FALSE)/VLOOKUP('BIFUbC-heavy-or-residual-oil'!$A9,'BIFUbC-heavy-or-residual-oil'!$A$1:$AQ$27,COLUMN('BIFUbC-heavy-or-residual-oil'!E$1),FALSE))</f>
        <v>1</v>
      </c>
      <c r="F9">
        <f>IF(VLOOKUP('BIFUbC-heavy-or-residual-oil'!$A9,'BIFUbC-heavy-or-residual-oil'!$A$1:$AQ$27,COLUMN('BIFUbC-heavy-or-residual-oil'!F$1),FALSE)=0,1,VLOOKUP('BIFUbC-heavy-or-residual-oil'!$A9,'heavy fuel oil'!$A$2:$AQ$28,COLUMN('heavy fuel oil'!F$2),FALSE)/VLOOKUP('BIFUbC-heavy-or-residual-oil'!$A9,'BIFUbC-heavy-or-residual-oil'!$A$1:$AQ$27,COLUMN('BIFUbC-heavy-or-residual-oil'!F$1),FALSE))</f>
        <v>1</v>
      </c>
      <c r="G9">
        <f>IF(VLOOKUP('BIFUbC-heavy-or-residual-oil'!$A9,'BIFUbC-heavy-or-residual-oil'!$A$1:$AQ$27,COLUMN('BIFUbC-heavy-or-residual-oil'!G$1),FALSE)=0,1,VLOOKUP('BIFUbC-heavy-or-residual-oil'!$A9,'heavy fuel oil'!$A$2:$AQ$28,COLUMN('heavy fuel oil'!G$2),FALSE)/VLOOKUP('BIFUbC-heavy-or-residual-oil'!$A9,'BIFUbC-heavy-or-residual-oil'!$A$1:$AQ$27,COLUMN('BIFUbC-heavy-or-residual-oil'!G$1),FALSE))</f>
        <v>1</v>
      </c>
      <c r="H9">
        <f>IF(VLOOKUP('BIFUbC-heavy-or-residual-oil'!$A9,'BIFUbC-heavy-or-residual-oil'!$A$1:$AQ$27,COLUMN('BIFUbC-heavy-or-residual-oil'!H$1),FALSE)=0,1,VLOOKUP('BIFUbC-heavy-or-residual-oil'!$A9,'heavy fuel oil'!$A$2:$AQ$28,COLUMN('heavy fuel oil'!H$2),FALSE)/VLOOKUP('BIFUbC-heavy-or-residual-oil'!$A9,'BIFUbC-heavy-or-residual-oil'!$A$1:$AQ$27,COLUMN('BIFUbC-heavy-or-residual-oil'!H$1),FALSE))</f>
        <v>1</v>
      </c>
      <c r="I9">
        <f>IF(VLOOKUP('BIFUbC-heavy-or-residual-oil'!$A9,'BIFUbC-heavy-or-residual-oil'!$A$1:$AQ$27,COLUMN('BIFUbC-heavy-or-residual-oil'!I$1),FALSE)=0,1,VLOOKUP('BIFUbC-heavy-or-residual-oil'!$A9,'heavy fuel oil'!$A$2:$AQ$28,COLUMN('heavy fuel oil'!I$2),FALSE)/VLOOKUP('BIFUbC-heavy-or-residual-oil'!$A9,'BIFUbC-heavy-or-residual-oil'!$A$1:$AQ$27,COLUMN('BIFUbC-heavy-or-residual-oil'!I$1),FALSE))</f>
        <v>1</v>
      </c>
      <c r="J9">
        <f>IF(VLOOKUP('BIFUbC-heavy-or-residual-oil'!$A9,'BIFUbC-heavy-or-residual-oil'!$A$1:$AQ$27,COLUMN('BIFUbC-heavy-or-residual-oil'!J$1),FALSE)=0,1,VLOOKUP('BIFUbC-heavy-or-residual-oil'!$A9,'heavy fuel oil'!$A$2:$AQ$28,COLUMN('heavy fuel oil'!J$2),FALSE)/VLOOKUP('BIFUbC-heavy-or-residual-oil'!$A9,'BIFUbC-heavy-or-residual-oil'!$A$1:$AQ$27,COLUMN('BIFUbC-heavy-or-residual-oil'!J$1),FALSE))</f>
        <v>1</v>
      </c>
      <c r="K9">
        <f>IF(VLOOKUP('BIFUbC-heavy-or-residual-oil'!$A9,'BIFUbC-heavy-or-residual-oil'!$A$1:$AQ$27,COLUMN('BIFUbC-heavy-or-residual-oil'!K$1),FALSE)=0,1,VLOOKUP('BIFUbC-heavy-or-residual-oil'!$A9,'heavy fuel oil'!$A$2:$AQ$28,COLUMN('heavy fuel oil'!K$2),FALSE)/VLOOKUP('BIFUbC-heavy-or-residual-oil'!$A9,'BIFUbC-heavy-or-residual-oil'!$A$1:$AQ$27,COLUMN('BIFUbC-heavy-or-residual-oil'!K$1),FALSE))</f>
        <v>1</v>
      </c>
      <c r="L9">
        <f>IF(VLOOKUP('BIFUbC-heavy-or-residual-oil'!$A9,'BIFUbC-heavy-or-residual-oil'!$A$1:$AQ$27,COLUMN('BIFUbC-heavy-or-residual-oil'!L$1),FALSE)=0,1,VLOOKUP('BIFUbC-heavy-or-residual-oil'!$A9,'heavy fuel oil'!$A$2:$AQ$28,COLUMN('heavy fuel oil'!L$2),FALSE)/VLOOKUP('BIFUbC-heavy-or-residual-oil'!$A9,'BIFUbC-heavy-or-residual-oil'!$A$1:$AQ$27,COLUMN('BIFUbC-heavy-or-residual-oil'!L$1),FALSE))</f>
        <v>1</v>
      </c>
      <c r="M9">
        <f>IF(VLOOKUP('BIFUbC-heavy-or-residual-oil'!$A9,'BIFUbC-heavy-or-residual-oil'!$A$1:$AQ$27,COLUMN('BIFUbC-heavy-or-residual-oil'!M$1),FALSE)=0,1,VLOOKUP('BIFUbC-heavy-or-residual-oil'!$A9,'heavy fuel oil'!$A$2:$AQ$28,COLUMN('heavy fuel oil'!M$2),FALSE)/VLOOKUP('BIFUbC-heavy-or-residual-oil'!$A9,'BIFUbC-heavy-or-residual-oil'!$A$1:$AQ$27,COLUMN('BIFUbC-heavy-or-residual-oil'!M$1),FALSE))</f>
        <v>1</v>
      </c>
      <c r="N9">
        <f>IF(VLOOKUP('BIFUbC-heavy-or-residual-oil'!$A9,'BIFUbC-heavy-or-residual-oil'!$A$1:$AQ$27,COLUMN('BIFUbC-heavy-or-residual-oil'!N$1),FALSE)=0,1,VLOOKUP('BIFUbC-heavy-or-residual-oil'!$A9,'heavy fuel oil'!$A$2:$AQ$28,COLUMN('heavy fuel oil'!N$2),FALSE)/VLOOKUP('BIFUbC-heavy-or-residual-oil'!$A9,'BIFUbC-heavy-or-residual-oil'!$A$1:$AQ$27,COLUMN('BIFUbC-heavy-or-residual-oil'!N$1),FALSE))</f>
        <v>1</v>
      </c>
      <c r="O9">
        <f>IF(VLOOKUP('BIFUbC-heavy-or-residual-oil'!$A9,'BIFUbC-heavy-or-residual-oil'!$A$1:$AQ$27,COLUMN('BIFUbC-heavy-or-residual-oil'!O$1),FALSE)=0,1,VLOOKUP('BIFUbC-heavy-or-residual-oil'!$A9,'heavy fuel oil'!$A$2:$AQ$28,COLUMN('heavy fuel oil'!O$2),FALSE)/VLOOKUP('BIFUbC-heavy-or-residual-oil'!$A9,'BIFUbC-heavy-or-residual-oil'!$A$1:$AQ$27,COLUMN('BIFUbC-heavy-or-residual-oil'!O$1),FALSE))</f>
        <v>1</v>
      </c>
      <c r="P9">
        <f>IF(VLOOKUP('BIFUbC-heavy-or-residual-oil'!$A9,'BIFUbC-heavy-or-residual-oil'!$A$1:$AQ$27,COLUMN('BIFUbC-heavy-or-residual-oil'!P$1),FALSE)=0,1,VLOOKUP('BIFUbC-heavy-or-residual-oil'!$A9,'heavy fuel oil'!$A$2:$AQ$28,COLUMN('heavy fuel oil'!P$2),FALSE)/VLOOKUP('BIFUbC-heavy-or-residual-oil'!$A9,'BIFUbC-heavy-or-residual-oil'!$A$1:$AQ$27,COLUMN('BIFUbC-heavy-or-residual-oil'!P$1),FALSE))</f>
        <v>1</v>
      </c>
      <c r="Q9">
        <f>IF(VLOOKUP('BIFUbC-heavy-or-residual-oil'!$A9,'BIFUbC-heavy-or-residual-oil'!$A$1:$AQ$27,COLUMN('BIFUbC-heavy-or-residual-oil'!Q$1),FALSE)=0,1,VLOOKUP('BIFUbC-heavy-or-residual-oil'!$A9,'heavy fuel oil'!$A$2:$AQ$28,COLUMN('heavy fuel oil'!Q$2),FALSE)/VLOOKUP('BIFUbC-heavy-or-residual-oil'!$A9,'BIFUbC-heavy-or-residual-oil'!$A$1:$AQ$27,COLUMN('BIFUbC-heavy-or-residual-oil'!Q$1),FALSE))</f>
        <v>1</v>
      </c>
      <c r="R9">
        <f>IF(VLOOKUP('BIFUbC-heavy-or-residual-oil'!$A9,'BIFUbC-heavy-or-residual-oil'!$A$1:$AQ$27,COLUMN('BIFUbC-heavy-or-residual-oil'!R$1),FALSE)=0,1,VLOOKUP('BIFUbC-heavy-or-residual-oil'!$A9,'heavy fuel oil'!$A$2:$AQ$28,COLUMN('heavy fuel oil'!R$2),FALSE)/VLOOKUP('BIFUbC-heavy-or-residual-oil'!$A9,'BIFUbC-heavy-or-residual-oil'!$A$1:$AQ$27,COLUMN('BIFUbC-heavy-or-residual-oil'!R$1),FALSE))</f>
        <v>1</v>
      </c>
      <c r="S9">
        <f>IF(VLOOKUP('BIFUbC-heavy-or-residual-oil'!$A9,'BIFUbC-heavy-or-residual-oil'!$A$1:$AQ$27,COLUMN('BIFUbC-heavy-or-residual-oil'!S$1),FALSE)=0,1,VLOOKUP('BIFUbC-heavy-or-residual-oil'!$A9,'heavy fuel oil'!$A$2:$AQ$28,COLUMN('heavy fuel oil'!S$2),FALSE)/VLOOKUP('BIFUbC-heavy-or-residual-oil'!$A9,'BIFUbC-heavy-or-residual-oil'!$A$1:$AQ$27,COLUMN('BIFUbC-heavy-or-residual-oil'!S$1),FALSE))</f>
        <v>1</v>
      </c>
      <c r="T9">
        <f>IF(VLOOKUP('BIFUbC-heavy-or-residual-oil'!$A9,'BIFUbC-heavy-or-residual-oil'!$A$1:$AQ$27,COLUMN('BIFUbC-heavy-or-residual-oil'!T$1),FALSE)=0,1,VLOOKUP('BIFUbC-heavy-or-residual-oil'!$A9,'heavy fuel oil'!$A$2:$AQ$28,COLUMN('heavy fuel oil'!T$2),FALSE)/VLOOKUP('BIFUbC-heavy-or-residual-oil'!$A9,'BIFUbC-heavy-or-residual-oil'!$A$1:$AQ$27,COLUMN('BIFUbC-heavy-or-residual-oil'!T$1),FALSE))</f>
        <v>1</v>
      </c>
      <c r="U9">
        <f>IF(VLOOKUP('BIFUbC-heavy-or-residual-oil'!$A9,'BIFUbC-heavy-or-residual-oil'!$A$1:$AQ$27,COLUMN('BIFUbC-heavy-or-residual-oil'!U$1),FALSE)=0,1,VLOOKUP('BIFUbC-heavy-or-residual-oil'!$A9,'heavy fuel oil'!$A$2:$AQ$28,COLUMN('heavy fuel oil'!U$2),FALSE)/VLOOKUP('BIFUbC-heavy-or-residual-oil'!$A9,'BIFUbC-heavy-or-residual-oil'!$A$1:$AQ$27,COLUMN('BIFUbC-heavy-or-residual-oil'!U$1),FALSE))</f>
        <v>1</v>
      </c>
      <c r="V9">
        <f>IF(VLOOKUP('BIFUbC-heavy-or-residual-oil'!$A9,'BIFUbC-heavy-or-residual-oil'!$A$1:$AQ$27,COLUMN('BIFUbC-heavy-or-residual-oil'!V$1),FALSE)=0,1,VLOOKUP('BIFUbC-heavy-or-residual-oil'!$A9,'heavy fuel oil'!$A$2:$AQ$28,COLUMN('heavy fuel oil'!V$2),FALSE)/VLOOKUP('BIFUbC-heavy-or-residual-oil'!$A9,'BIFUbC-heavy-or-residual-oil'!$A$1:$AQ$27,COLUMN('BIFUbC-heavy-or-residual-oil'!V$1),FALSE))</f>
        <v>1</v>
      </c>
      <c r="W9">
        <f>IF(VLOOKUP('BIFUbC-heavy-or-residual-oil'!$A9,'BIFUbC-heavy-or-residual-oil'!$A$1:$AQ$27,COLUMN('BIFUbC-heavy-or-residual-oil'!W$1),FALSE)=0,1,VLOOKUP('BIFUbC-heavy-or-residual-oil'!$A9,'heavy fuel oil'!$A$2:$AQ$28,COLUMN('heavy fuel oil'!W$2),FALSE)/VLOOKUP('BIFUbC-heavy-or-residual-oil'!$A9,'BIFUbC-heavy-or-residual-oil'!$A$1:$AQ$27,COLUMN('BIFUbC-heavy-or-residual-oil'!W$1),FALSE))</f>
        <v>1</v>
      </c>
      <c r="X9">
        <f>IF(VLOOKUP('BIFUbC-heavy-or-residual-oil'!$A9,'BIFUbC-heavy-or-residual-oil'!$A$1:$AQ$27,COLUMN('BIFUbC-heavy-or-residual-oil'!X$1),FALSE)=0,1,VLOOKUP('BIFUbC-heavy-or-residual-oil'!$A9,'heavy fuel oil'!$A$2:$AQ$28,COLUMN('heavy fuel oil'!X$2),FALSE)/VLOOKUP('BIFUbC-heavy-or-residual-oil'!$A9,'BIFUbC-heavy-or-residual-oil'!$A$1:$AQ$27,COLUMN('BIFUbC-heavy-or-residual-oil'!X$1),FALSE))</f>
        <v>1</v>
      </c>
      <c r="Y9">
        <f>IF(VLOOKUP('BIFUbC-heavy-or-residual-oil'!$A9,'BIFUbC-heavy-or-residual-oil'!$A$1:$AQ$27,COLUMN('BIFUbC-heavy-or-residual-oil'!Y$1),FALSE)=0,1,VLOOKUP('BIFUbC-heavy-or-residual-oil'!$A9,'heavy fuel oil'!$A$2:$AQ$28,COLUMN('heavy fuel oil'!Y$2),FALSE)/VLOOKUP('BIFUbC-heavy-or-residual-oil'!$A9,'BIFUbC-heavy-or-residual-oil'!$A$1:$AQ$27,COLUMN('BIFUbC-heavy-or-residual-oil'!Y$1),FALSE))</f>
        <v>1</v>
      </c>
      <c r="Z9">
        <f>IF(VLOOKUP('BIFUbC-heavy-or-residual-oil'!$A9,'BIFUbC-heavy-or-residual-oil'!$A$1:$AQ$27,COLUMN('BIFUbC-heavy-or-residual-oil'!Z$1),FALSE)=0,1,VLOOKUP('BIFUbC-heavy-or-residual-oil'!$A9,'heavy fuel oil'!$A$2:$AQ$28,COLUMN('heavy fuel oil'!Z$2),FALSE)/VLOOKUP('BIFUbC-heavy-or-residual-oil'!$A9,'BIFUbC-heavy-or-residual-oil'!$A$1:$AQ$27,COLUMN('BIFUbC-heavy-or-residual-oil'!Z$1),FALSE))</f>
        <v>1</v>
      </c>
      <c r="AA9">
        <f>IF(VLOOKUP('BIFUbC-heavy-or-residual-oil'!$A9,'BIFUbC-heavy-or-residual-oil'!$A$1:$AQ$27,COLUMN('BIFUbC-heavy-or-residual-oil'!AA$1),FALSE)=0,1,VLOOKUP('BIFUbC-heavy-or-residual-oil'!$A9,'heavy fuel oil'!$A$2:$AQ$28,COLUMN('heavy fuel oil'!AA$2),FALSE)/VLOOKUP('BIFUbC-heavy-or-residual-oil'!$A9,'BIFUbC-heavy-or-residual-oil'!$A$1:$AQ$27,COLUMN('BIFUbC-heavy-or-residual-oil'!AA$1),FALSE))</f>
        <v>1</v>
      </c>
      <c r="AB9">
        <f>IF(VLOOKUP('BIFUbC-heavy-or-residual-oil'!$A9,'BIFUbC-heavy-or-residual-oil'!$A$1:$AQ$27,COLUMN('BIFUbC-heavy-or-residual-oil'!AB$1),FALSE)=0,1,VLOOKUP('BIFUbC-heavy-or-residual-oil'!$A9,'heavy fuel oil'!$A$2:$AQ$28,COLUMN('heavy fuel oil'!AB$2),FALSE)/VLOOKUP('BIFUbC-heavy-or-residual-oil'!$A9,'BIFUbC-heavy-or-residual-oil'!$A$1:$AQ$27,COLUMN('BIFUbC-heavy-or-residual-oil'!AB$1),FALSE))</f>
        <v>1</v>
      </c>
      <c r="AC9">
        <f>IF(VLOOKUP('BIFUbC-heavy-or-residual-oil'!$A9,'BIFUbC-heavy-or-residual-oil'!$A$1:$AQ$27,COLUMN('BIFUbC-heavy-or-residual-oil'!AC$1),FALSE)=0,1,VLOOKUP('BIFUbC-heavy-or-residual-oil'!$A9,'heavy fuel oil'!$A$2:$AQ$28,COLUMN('heavy fuel oil'!AC$2),FALSE)/VLOOKUP('BIFUbC-heavy-or-residual-oil'!$A9,'BIFUbC-heavy-or-residual-oil'!$A$1:$AQ$27,COLUMN('BIFUbC-heavy-or-residual-oil'!AC$1),FALSE))</f>
        <v>1</v>
      </c>
      <c r="AD9">
        <f>IF(VLOOKUP('BIFUbC-heavy-or-residual-oil'!$A9,'BIFUbC-heavy-or-residual-oil'!$A$1:$AQ$27,COLUMN('BIFUbC-heavy-or-residual-oil'!AD$1),FALSE)=0,1,VLOOKUP('BIFUbC-heavy-or-residual-oil'!$A9,'heavy fuel oil'!$A$2:$AQ$28,COLUMN('heavy fuel oil'!AD$2),FALSE)/VLOOKUP('BIFUbC-heavy-or-residual-oil'!$A9,'BIFUbC-heavy-or-residual-oil'!$A$1:$AQ$27,COLUMN('BIFUbC-heavy-or-residual-oil'!AD$1),FALSE))</f>
        <v>1</v>
      </c>
      <c r="AE9">
        <f>IF(VLOOKUP('BIFUbC-heavy-or-residual-oil'!$A9,'BIFUbC-heavy-or-residual-oil'!$A$1:$AQ$27,COLUMN('BIFUbC-heavy-or-residual-oil'!AE$1),FALSE)=0,1,VLOOKUP('BIFUbC-heavy-or-residual-oil'!$A9,'heavy fuel oil'!$A$2:$AQ$28,COLUMN('heavy fuel oil'!AE$2),FALSE)/VLOOKUP('BIFUbC-heavy-or-residual-oil'!$A9,'BIFUbC-heavy-or-residual-oil'!$A$1:$AQ$27,COLUMN('BIFUbC-heavy-or-residual-oil'!AE$1),FALSE))</f>
        <v>1</v>
      </c>
      <c r="AF9">
        <f>IF(VLOOKUP('BIFUbC-heavy-or-residual-oil'!$A9,'BIFUbC-heavy-or-residual-oil'!$A$1:$AQ$27,COLUMN('BIFUbC-heavy-or-residual-oil'!AF$1),FALSE)=0,1,VLOOKUP('BIFUbC-heavy-or-residual-oil'!$A9,'heavy fuel oil'!$A$2:$AQ$28,COLUMN('heavy fuel oil'!AF$2),FALSE)/VLOOKUP('BIFUbC-heavy-or-residual-oil'!$A9,'BIFUbC-heavy-or-residual-oil'!$A$1:$AQ$27,COLUMN('BIFUbC-heavy-or-residual-oil'!AF$1),FALSE))</f>
        <v>1</v>
      </c>
      <c r="AG9">
        <f>IF(VLOOKUP('BIFUbC-heavy-or-residual-oil'!$A9,'BIFUbC-heavy-or-residual-oil'!$A$1:$AQ$27,COLUMN('BIFUbC-heavy-or-residual-oil'!AG$1),FALSE)=0,1,VLOOKUP('BIFUbC-heavy-or-residual-oil'!$A9,'heavy fuel oil'!$A$2:$AQ$28,COLUMN('heavy fuel oil'!AG$2),FALSE)/VLOOKUP('BIFUbC-heavy-or-residual-oil'!$A9,'BIFUbC-heavy-or-residual-oil'!$A$1:$AQ$27,COLUMN('BIFUbC-heavy-or-residual-oil'!AG$1),FALSE))</f>
        <v>1</v>
      </c>
      <c r="AH9">
        <f>IF(VLOOKUP('BIFUbC-heavy-or-residual-oil'!$A9,'BIFUbC-heavy-or-residual-oil'!$A$1:$AQ$27,COLUMN('BIFUbC-heavy-or-residual-oil'!AH$1),FALSE)=0,1,VLOOKUP('BIFUbC-heavy-or-residual-oil'!$A9,'heavy fuel oil'!$A$2:$AQ$28,COLUMN('heavy fuel oil'!AH$2),FALSE)/VLOOKUP('BIFUbC-heavy-or-residual-oil'!$A9,'BIFUbC-heavy-or-residual-oil'!$A$1:$AQ$27,COLUMN('BIFUbC-heavy-or-residual-oil'!AH$1),FALSE))</f>
        <v>1</v>
      </c>
      <c r="AI9">
        <f>IF(VLOOKUP('BIFUbC-heavy-or-residual-oil'!$A9,'BIFUbC-heavy-or-residual-oil'!$A$1:$AQ$27,COLUMN('BIFUbC-heavy-or-residual-oil'!AI$1),FALSE)=0,1,VLOOKUP('BIFUbC-heavy-or-residual-oil'!$A9,'heavy fuel oil'!$A$2:$AQ$28,COLUMN('heavy fuel oil'!AI$2),FALSE)/VLOOKUP('BIFUbC-heavy-or-residual-oil'!$A9,'BIFUbC-heavy-or-residual-oil'!$A$1:$AQ$27,COLUMN('BIFUbC-heavy-or-residual-oil'!AI$1),FALSE))</f>
        <v>1</v>
      </c>
      <c r="AJ9">
        <f>IF(VLOOKUP('BIFUbC-heavy-or-residual-oil'!$A9,'BIFUbC-heavy-or-residual-oil'!$A$1:$AQ$27,COLUMN('BIFUbC-heavy-or-residual-oil'!AJ$1),FALSE)=0,1,VLOOKUP('BIFUbC-heavy-or-residual-oil'!$A9,'heavy fuel oil'!$A$2:$AQ$28,COLUMN('heavy fuel oil'!AJ$2),FALSE)/VLOOKUP('BIFUbC-heavy-or-residual-oil'!$A9,'BIFUbC-heavy-or-residual-oil'!$A$1:$AQ$27,COLUMN('BIFUbC-heavy-or-residual-oil'!AJ$1),FALSE))</f>
        <v>1</v>
      </c>
      <c r="AK9">
        <f>IF(VLOOKUP('BIFUbC-heavy-or-residual-oil'!$A9,'BIFUbC-heavy-or-residual-oil'!$A$1:$AQ$27,COLUMN('BIFUbC-heavy-or-residual-oil'!AK$1),FALSE)=0,1,VLOOKUP('BIFUbC-heavy-or-residual-oil'!$A9,'heavy fuel oil'!$A$2:$AQ$28,COLUMN('heavy fuel oil'!AK$2),FALSE)/VLOOKUP('BIFUbC-heavy-or-residual-oil'!$A9,'BIFUbC-heavy-or-residual-oil'!$A$1:$AQ$27,COLUMN('BIFUbC-heavy-or-residual-oil'!AK$1),FALSE))</f>
        <v>1</v>
      </c>
      <c r="AL9">
        <f>IF(VLOOKUP('BIFUbC-heavy-or-residual-oil'!$A9,'BIFUbC-heavy-or-residual-oil'!$A$1:$AQ$27,COLUMN('BIFUbC-heavy-or-residual-oil'!AL$1),FALSE)=0,1,VLOOKUP('BIFUbC-heavy-or-residual-oil'!$A9,'heavy fuel oil'!$A$2:$AQ$28,COLUMN('heavy fuel oil'!AL$2),FALSE)/VLOOKUP('BIFUbC-heavy-or-residual-oil'!$A9,'BIFUbC-heavy-or-residual-oil'!$A$1:$AQ$27,COLUMN('BIFUbC-heavy-or-residual-oil'!AL$1),FALSE))</f>
        <v>1</v>
      </c>
      <c r="AM9">
        <f>IF(VLOOKUP('BIFUbC-heavy-or-residual-oil'!$A9,'BIFUbC-heavy-or-residual-oil'!$A$1:$AQ$27,COLUMN('BIFUbC-heavy-or-residual-oil'!AM$1),FALSE)=0,1,VLOOKUP('BIFUbC-heavy-or-residual-oil'!$A9,'heavy fuel oil'!$A$2:$AQ$28,COLUMN('heavy fuel oil'!AM$2),FALSE)/VLOOKUP('BIFUbC-heavy-or-residual-oil'!$A9,'BIFUbC-heavy-or-residual-oil'!$A$1:$AQ$27,COLUMN('BIFUbC-heavy-or-residual-oil'!AM$1),FALSE))</f>
        <v>1</v>
      </c>
      <c r="AN9">
        <f>IF(VLOOKUP('BIFUbC-heavy-or-residual-oil'!$A9,'BIFUbC-heavy-or-residual-oil'!$A$1:$AQ$27,COLUMN('BIFUbC-heavy-or-residual-oil'!AN$1),FALSE)=0,1,VLOOKUP('BIFUbC-heavy-or-residual-oil'!$A9,'heavy fuel oil'!$A$2:$AQ$28,COLUMN('heavy fuel oil'!AN$2),FALSE)/VLOOKUP('BIFUbC-heavy-or-residual-oil'!$A9,'BIFUbC-heavy-or-residual-oil'!$A$1:$AQ$27,COLUMN('BIFUbC-heavy-or-residual-oil'!AN$1),FALSE))</f>
        <v>1</v>
      </c>
      <c r="AO9">
        <f>IF(VLOOKUP('BIFUbC-heavy-or-residual-oil'!$A9,'BIFUbC-heavy-or-residual-oil'!$A$1:$AQ$27,COLUMN('BIFUbC-heavy-or-residual-oil'!AO$1),FALSE)=0,1,VLOOKUP('BIFUbC-heavy-or-residual-oil'!$A9,'heavy fuel oil'!$A$2:$AQ$28,COLUMN('heavy fuel oil'!AO$2),FALSE)/VLOOKUP('BIFUbC-heavy-or-residual-oil'!$A9,'BIFUbC-heavy-or-residual-oil'!$A$1:$AQ$27,COLUMN('BIFUbC-heavy-or-residual-oil'!AO$1),FALSE))</f>
        <v>1</v>
      </c>
      <c r="AP9">
        <f>IF(VLOOKUP('BIFUbC-heavy-or-residual-oil'!$A9,'BIFUbC-heavy-or-residual-oil'!$A$1:$AQ$27,COLUMN('BIFUbC-heavy-or-residual-oil'!AP$1),FALSE)=0,1,VLOOKUP('BIFUbC-heavy-or-residual-oil'!$A9,'heavy fuel oil'!$A$2:$AQ$28,COLUMN('heavy fuel oil'!AP$2),FALSE)/VLOOKUP('BIFUbC-heavy-or-residual-oil'!$A9,'BIFUbC-heavy-or-residual-oil'!$A$1:$AQ$27,COLUMN('BIFUbC-heavy-or-residual-oil'!AP$1),FALSE))</f>
        <v>1</v>
      </c>
      <c r="AQ9">
        <f>IF(VLOOKUP('BIFUbC-heavy-or-residual-oil'!$A9,'BIFUbC-heavy-or-residual-oil'!$A$1:$AQ$27,COLUMN('BIFUbC-heavy-or-residual-oil'!AQ$1),FALSE)=0,1,VLOOKUP('BIFUbC-heavy-or-residual-oil'!$A9,'heavy fuel oil'!$A$2:$AQ$28,COLUMN('heavy fuel oil'!AQ$2),FALSE)/VLOOKUP('BIFUbC-heavy-or-residual-oil'!$A9,'BIFUbC-heavy-or-residual-oil'!$A$1:$AQ$27,COLUMN('BIFUbC-heavy-or-residual-oil'!AQ$1),FALSE))</f>
        <v>1</v>
      </c>
    </row>
    <row r="10" spans="1:43">
      <c r="A10" s="37" t="s">
        <v>624</v>
      </c>
      <c r="B10">
        <f>IF(VLOOKUP('BIFUbC-heavy-or-residual-oil'!$A10,'BIFUbC-heavy-or-residual-oil'!$A$1:$AQ$27,COLUMN('BIFUbC-heavy-or-residual-oil'!B$1),FALSE)=0,1,VLOOKUP('BIFUbC-heavy-or-residual-oil'!$A10,'heavy fuel oil'!$A$2:$AQ$28,COLUMN('heavy fuel oil'!B$2),FALSE)/VLOOKUP('BIFUbC-heavy-or-residual-oil'!$A10,'BIFUbC-heavy-or-residual-oil'!$A$1:$AQ$27,COLUMN('BIFUbC-heavy-or-residual-oil'!B$1),FALSE))</f>
        <v>1</v>
      </c>
      <c r="C10">
        <f>IF(VLOOKUP('BIFUbC-heavy-or-residual-oil'!$A10,'BIFUbC-heavy-or-residual-oil'!$A$1:$AQ$27,COLUMN('BIFUbC-heavy-or-residual-oil'!C$1),FALSE)=0,1,VLOOKUP('BIFUbC-heavy-or-residual-oil'!$A10,'heavy fuel oil'!$A$2:$AQ$28,COLUMN('heavy fuel oil'!C$2),FALSE)/VLOOKUP('BIFUbC-heavy-or-residual-oil'!$A10,'BIFUbC-heavy-or-residual-oil'!$A$1:$AQ$27,COLUMN('BIFUbC-heavy-or-residual-oil'!C$1),FALSE))</f>
        <v>1</v>
      </c>
      <c r="D10">
        <f>IF(VLOOKUP('BIFUbC-heavy-or-residual-oil'!$A10,'BIFUbC-heavy-or-residual-oil'!$A$1:$AQ$27,COLUMN('BIFUbC-heavy-or-residual-oil'!D$1),FALSE)=0,1,VLOOKUP('BIFUbC-heavy-or-residual-oil'!$A10,'heavy fuel oil'!$A$2:$AQ$28,COLUMN('heavy fuel oil'!D$2),FALSE)/VLOOKUP('BIFUbC-heavy-or-residual-oil'!$A10,'BIFUbC-heavy-or-residual-oil'!$A$1:$AQ$27,COLUMN('BIFUbC-heavy-or-residual-oil'!D$1),FALSE))</f>
        <v>1</v>
      </c>
      <c r="E10">
        <f>IF(VLOOKUP('BIFUbC-heavy-or-residual-oil'!$A10,'BIFUbC-heavy-or-residual-oil'!$A$1:$AQ$27,COLUMN('BIFUbC-heavy-or-residual-oil'!E$1),FALSE)=0,1,VLOOKUP('BIFUbC-heavy-or-residual-oil'!$A10,'heavy fuel oil'!$A$2:$AQ$28,COLUMN('heavy fuel oil'!E$2),FALSE)/VLOOKUP('BIFUbC-heavy-or-residual-oil'!$A10,'BIFUbC-heavy-or-residual-oil'!$A$1:$AQ$27,COLUMN('BIFUbC-heavy-or-residual-oil'!E$1),FALSE))</f>
        <v>1</v>
      </c>
      <c r="F10">
        <f>IF(VLOOKUP('BIFUbC-heavy-or-residual-oil'!$A10,'BIFUbC-heavy-or-residual-oil'!$A$1:$AQ$27,COLUMN('BIFUbC-heavy-or-residual-oil'!F$1),FALSE)=0,1,VLOOKUP('BIFUbC-heavy-or-residual-oil'!$A10,'heavy fuel oil'!$A$2:$AQ$28,COLUMN('heavy fuel oil'!F$2),FALSE)/VLOOKUP('BIFUbC-heavy-or-residual-oil'!$A10,'BIFUbC-heavy-or-residual-oil'!$A$1:$AQ$27,COLUMN('BIFUbC-heavy-or-residual-oil'!F$1),FALSE))</f>
        <v>1</v>
      </c>
      <c r="G10">
        <f>IF(VLOOKUP('BIFUbC-heavy-or-residual-oil'!$A10,'BIFUbC-heavy-or-residual-oil'!$A$1:$AQ$27,COLUMN('BIFUbC-heavy-or-residual-oil'!G$1),FALSE)=0,1,VLOOKUP('BIFUbC-heavy-or-residual-oil'!$A10,'heavy fuel oil'!$A$2:$AQ$28,COLUMN('heavy fuel oil'!G$2),FALSE)/VLOOKUP('BIFUbC-heavy-or-residual-oil'!$A10,'BIFUbC-heavy-or-residual-oil'!$A$1:$AQ$27,COLUMN('BIFUbC-heavy-or-residual-oil'!G$1),FALSE))</f>
        <v>1</v>
      </c>
      <c r="H10">
        <f>IF(VLOOKUP('BIFUbC-heavy-or-residual-oil'!$A10,'BIFUbC-heavy-or-residual-oil'!$A$1:$AQ$27,COLUMN('BIFUbC-heavy-or-residual-oil'!H$1),FALSE)=0,1,VLOOKUP('BIFUbC-heavy-or-residual-oil'!$A10,'heavy fuel oil'!$A$2:$AQ$28,COLUMN('heavy fuel oil'!H$2),FALSE)/VLOOKUP('BIFUbC-heavy-or-residual-oil'!$A10,'BIFUbC-heavy-or-residual-oil'!$A$1:$AQ$27,COLUMN('BIFUbC-heavy-or-residual-oil'!H$1),FALSE))</f>
        <v>1</v>
      </c>
      <c r="I10">
        <f>IF(VLOOKUP('BIFUbC-heavy-or-residual-oil'!$A10,'BIFUbC-heavy-or-residual-oil'!$A$1:$AQ$27,COLUMN('BIFUbC-heavy-or-residual-oil'!I$1),FALSE)=0,1,VLOOKUP('BIFUbC-heavy-or-residual-oil'!$A10,'heavy fuel oil'!$A$2:$AQ$28,COLUMN('heavy fuel oil'!I$2),FALSE)/VLOOKUP('BIFUbC-heavy-or-residual-oil'!$A10,'BIFUbC-heavy-or-residual-oil'!$A$1:$AQ$27,COLUMN('BIFUbC-heavy-or-residual-oil'!I$1),FALSE))</f>
        <v>1</v>
      </c>
      <c r="J10">
        <f>IF(VLOOKUP('BIFUbC-heavy-or-residual-oil'!$A10,'BIFUbC-heavy-or-residual-oil'!$A$1:$AQ$27,COLUMN('BIFUbC-heavy-or-residual-oil'!J$1),FALSE)=0,1,VLOOKUP('BIFUbC-heavy-or-residual-oil'!$A10,'heavy fuel oil'!$A$2:$AQ$28,COLUMN('heavy fuel oil'!J$2),FALSE)/VLOOKUP('BIFUbC-heavy-or-residual-oil'!$A10,'BIFUbC-heavy-or-residual-oil'!$A$1:$AQ$27,COLUMN('BIFUbC-heavy-or-residual-oil'!J$1),FALSE))</f>
        <v>1</v>
      </c>
      <c r="K10">
        <f>IF(VLOOKUP('BIFUbC-heavy-or-residual-oil'!$A10,'BIFUbC-heavy-or-residual-oil'!$A$1:$AQ$27,COLUMN('BIFUbC-heavy-or-residual-oil'!K$1),FALSE)=0,1,VLOOKUP('BIFUbC-heavy-or-residual-oil'!$A10,'heavy fuel oil'!$A$2:$AQ$28,COLUMN('heavy fuel oil'!K$2),FALSE)/VLOOKUP('BIFUbC-heavy-or-residual-oil'!$A10,'BIFUbC-heavy-or-residual-oil'!$A$1:$AQ$27,COLUMN('BIFUbC-heavy-or-residual-oil'!K$1),FALSE))</f>
        <v>1</v>
      </c>
      <c r="L10">
        <f>IF(VLOOKUP('BIFUbC-heavy-or-residual-oil'!$A10,'BIFUbC-heavy-or-residual-oil'!$A$1:$AQ$27,COLUMN('BIFUbC-heavy-or-residual-oil'!L$1),FALSE)=0,1,VLOOKUP('BIFUbC-heavy-or-residual-oil'!$A10,'heavy fuel oil'!$A$2:$AQ$28,COLUMN('heavy fuel oil'!L$2),FALSE)/VLOOKUP('BIFUbC-heavy-or-residual-oil'!$A10,'BIFUbC-heavy-or-residual-oil'!$A$1:$AQ$27,COLUMN('BIFUbC-heavy-or-residual-oil'!L$1),FALSE))</f>
        <v>1</v>
      </c>
      <c r="M10">
        <f>IF(VLOOKUP('BIFUbC-heavy-or-residual-oil'!$A10,'BIFUbC-heavy-or-residual-oil'!$A$1:$AQ$27,COLUMN('BIFUbC-heavy-or-residual-oil'!M$1),FALSE)=0,1,VLOOKUP('BIFUbC-heavy-or-residual-oil'!$A10,'heavy fuel oil'!$A$2:$AQ$28,COLUMN('heavy fuel oil'!M$2),FALSE)/VLOOKUP('BIFUbC-heavy-or-residual-oil'!$A10,'BIFUbC-heavy-or-residual-oil'!$A$1:$AQ$27,COLUMN('BIFUbC-heavy-or-residual-oil'!M$1),FALSE))</f>
        <v>1</v>
      </c>
      <c r="N10">
        <f>IF(VLOOKUP('BIFUbC-heavy-or-residual-oil'!$A10,'BIFUbC-heavy-or-residual-oil'!$A$1:$AQ$27,COLUMN('BIFUbC-heavy-or-residual-oil'!N$1),FALSE)=0,1,VLOOKUP('BIFUbC-heavy-or-residual-oil'!$A10,'heavy fuel oil'!$A$2:$AQ$28,COLUMN('heavy fuel oil'!N$2),FALSE)/VLOOKUP('BIFUbC-heavy-or-residual-oil'!$A10,'BIFUbC-heavy-or-residual-oil'!$A$1:$AQ$27,COLUMN('BIFUbC-heavy-or-residual-oil'!N$1),FALSE))</f>
        <v>1</v>
      </c>
      <c r="O10">
        <f>IF(VLOOKUP('BIFUbC-heavy-or-residual-oil'!$A10,'BIFUbC-heavy-or-residual-oil'!$A$1:$AQ$27,COLUMN('BIFUbC-heavy-or-residual-oil'!O$1),FALSE)=0,1,VLOOKUP('BIFUbC-heavy-or-residual-oil'!$A10,'heavy fuel oil'!$A$2:$AQ$28,COLUMN('heavy fuel oil'!O$2),FALSE)/VLOOKUP('BIFUbC-heavy-or-residual-oil'!$A10,'BIFUbC-heavy-or-residual-oil'!$A$1:$AQ$27,COLUMN('BIFUbC-heavy-or-residual-oil'!O$1),FALSE))</f>
        <v>1</v>
      </c>
      <c r="P10">
        <f>IF(VLOOKUP('BIFUbC-heavy-or-residual-oil'!$A10,'BIFUbC-heavy-or-residual-oil'!$A$1:$AQ$27,COLUMN('BIFUbC-heavy-or-residual-oil'!P$1),FALSE)=0,1,VLOOKUP('BIFUbC-heavy-or-residual-oil'!$A10,'heavy fuel oil'!$A$2:$AQ$28,COLUMN('heavy fuel oil'!P$2),FALSE)/VLOOKUP('BIFUbC-heavy-or-residual-oil'!$A10,'BIFUbC-heavy-or-residual-oil'!$A$1:$AQ$27,COLUMN('BIFUbC-heavy-or-residual-oil'!P$1),FALSE))</f>
        <v>1</v>
      </c>
      <c r="Q10">
        <f>IF(VLOOKUP('BIFUbC-heavy-or-residual-oil'!$A10,'BIFUbC-heavy-or-residual-oil'!$A$1:$AQ$27,COLUMN('BIFUbC-heavy-or-residual-oil'!Q$1),FALSE)=0,1,VLOOKUP('BIFUbC-heavy-or-residual-oil'!$A10,'heavy fuel oil'!$A$2:$AQ$28,COLUMN('heavy fuel oil'!Q$2),FALSE)/VLOOKUP('BIFUbC-heavy-or-residual-oil'!$A10,'BIFUbC-heavy-or-residual-oil'!$A$1:$AQ$27,COLUMN('BIFUbC-heavy-or-residual-oil'!Q$1),FALSE))</f>
        <v>1</v>
      </c>
      <c r="R10">
        <f>IF(VLOOKUP('BIFUbC-heavy-or-residual-oil'!$A10,'BIFUbC-heavy-or-residual-oil'!$A$1:$AQ$27,COLUMN('BIFUbC-heavy-or-residual-oil'!R$1),FALSE)=0,1,VLOOKUP('BIFUbC-heavy-or-residual-oil'!$A10,'heavy fuel oil'!$A$2:$AQ$28,COLUMN('heavy fuel oil'!R$2),FALSE)/VLOOKUP('BIFUbC-heavy-or-residual-oil'!$A10,'BIFUbC-heavy-or-residual-oil'!$A$1:$AQ$27,COLUMN('BIFUbC-heavy-or-residual-oil'!R$1),FALSE))</f>
        <v>1</v>
      </c>
      <c r="S10">
        <f>IF(VLOOKUP('BIFUbC-heavy-or-residual-oil'!$A10,'BIFUbC-heavy-or-residual-oil'!$A$1:$AQ$27,COLUMN('BIFUbC-heavy-or-residual-oil'!S$1),FALSE)=0,1,VLOOKUP('BIFUbC-heavy-or-residual-oil'!$A10,'heavy fuel oil'!$A$2:$AQ$28,COLUMN('heavy fuel oil'!S$2),FALSE)/VLOOKUP('BIFUbC-heavy-or-residual-oil'!$A10,'BIFUbC-heavy-or-residual-oil'!$A$1:$AQ$27,COLUMN('BIFUbC-heavy-or-residual-oil'!S$1),FALSE))</f>
        <v>1</v>
      </c>
      <c r="T10">
        <f>IF(VLOOKUP('BIFUbC-heavy-or-residual-oil'!$A10,'BIFUbC-heavy-or-residual-oil'!$A$1:$AQ$27,COLUMN('BIFUbC-heavy-or-residual-oil'!T$1),FALSE)=0,1,VLOOKUP('BIFUbC-heavy-or-residual-oil'!$A10,'heavy fuel oil'!$A$2:$AQ$28,COLUMN('heavy fuel oil'!T$2),FALSE)/VLOOKUP('BIFUbC-heavy-or-residual-oil'!$A10,'BIFUbC-heavy-or-residual-oil'!$A$1:$AQ$27,COLUMN('BIFUbC-heavy-or-residual-oil'!T$1),FALSE))</f>
        <v>1</v>
      </c>
      <c r="U10">
        <f>IF(VLOOKUP('BIFUbC-heavy-or-residual-oil'!$A10,'BIFUbC-heavy-or-residual-oil'!$A$1:$AQ$27,COLUMN('BIFUbC-heavy-or-residual-oil'!U$1),FALSE)=0,1,VLOOKUP('BIFUbC-heavy-or-residual-oil'!$A10,'heavy fuel oil'!$A$2:$AQ$28,COLUMN('heavy fuel oil'!U$2),FALSE)/VLOOKUP('BIFUbC-heavy-or-residual-oil'!$A10,'BIFUbC-heavy-or-residual-oil'!$A$1:$AQ$27,COLUMN('BIFUbC-heavy-or-residual-oil'!U$1),FALSE))</f>
        <v>1</v>
      </c>
      <c r="V10">
        <f>IF(VLOOKUP('BIFUbC-heavy-or-residual-oil'!$A10,'BIFUbC-heavy-or-residual-oil'!$A$1:$AQ$27,COLUMN('BIFUbC-heavy-or-residual-oil'!V$1),FALSE)=0,1,VLOOKUP('BIFUbC-heavy-or-residual-oil'!$A10,'heavy fuel oil'!$A$2:$AQ$28,COLUMN('heavy fuel oil'!V$2),FALSE)/VLOOKUP('BIFUbC-heavy-or-residual-oil'!$A10,'BIFUbC-heavy-or-residual-oil'!$A$1:$AQ$27,COLUMN('BIFUbC-heavy-or-residual-oil'!V$1),FALSE))</f>
        <v>1</v>
      </c>
      <c r="W10">
        <f>IF(VLOOKUP('BIFUbC-heavy-or-residual-oil'!$A10,'BIFUbC-heavy-or-residual-oil'!$A$1:$AQ$27,COLUMN('BIFUbC-heavy-or-residual-oil'!W$1),FALSE)=0,1,VLOOKUP('BIFUbC-heavy-or-residual-oil'!$A10,'heavy fuel oil'!$A$2:$AQ$28,COLUMN('heavy fuel oil'!W$2),FALSE)/VLOOKUP('BIFUbC-heavy-or-residual-oil'!$A10,'BIFUbC-heavy-or-residual-oil'!$A$1:$AQ$27,COLUMN('BIFUbC-heavy-or-residual-oil'!W$1),FALSE))</f>
        <v>1</v>
      </c>
      <c r="X10">
        <f>IF(VLOOKUP('BIFUbC-heavy-or-residual-oil'!$A10,'BIFUbC-heavy-or-residual-oil'!$A$1:$AQ$27,COLUMN('BIFUbC-heavy-or-residual-oil'!X$1),FALSE)=0,1,VLOOKUP('BIFUbC-heavy-or-residual-oil'!$A10,'heavy fuel oil'!$A$2:$AQ$28,COLUMN('heavy fuel oil'!X$2),FALSE)/VLOOKUP('BIFUbC-heavy-or-residual-oil'!$A10,'BIFUbC-heavy-or-residual-oil'!$A$1:$AQ$27,COLUMN('BIFUbC-heavy-or-residual-oil'!X$1),FALSE))</f>
        <v>1</v>
      </c>
      <c r="Y10">
        <f>IF(VLOOKUP('BIFUbC-heavy-or-residual-oil'!$A10,'BIFUbC-heavy-or-residual-oil'!$A$1:$AQ$27,COLUMN('BIFUbC-heavy-or-residual-oil'!Y$1),FALSE)=0,1,VLOOKUP('BIFUbC-heavy-or-residual-oil'!$A10,'heavy fuel oil'!$A$2:$AQ$28,COLUMN('heavy fuel oil'!Y$2),FALSE)/VLOOKUP('BIFUbC-heavy-or-residual-oil'!$A10,'BIFUbC-heavy-or-residual-oil'!$A$1:$AQ$27,COLUMN('BIFUbC-heavy-or-residual-oil'!Y$1),FALSE))</f>
        <v>1</v>
      </c>
      <c r="Z10">
        <f>IF(VLOOKUP('BIFUbC-heavy-or-residual-oil'!$A10,'BIFUbC-heavy-or-residual-oil'!$A$1:$AQ$27,COLUMN('BIFUbC-heavy-or-residual-oil'!Z$1),FALSE)=0,1,VLOOKUP('BIFUbC-heavy-or-residual-oil'!$A10,'heavy fuel oil'!$A$2:$AQ$28,COLUMN('heavy fuel oil'!Z$2),FALSE)/VLOOKUP('BIFUbC-heavy-or-residual-oil'!$A10,'BIFUbC-heavy-or-residual-oil'!$A$1:$AQ$27,COLUMN('BIFUbC-heavy-or-residual-oil'!Z$1),FALSE))</f>
        <v>1</v>
      </c>
      <c r="AA10">
        <f>IF(VLOOKUP('BIFUbC-heavy-or-residual-oil'!$A10,'BIFUbC-heavy-or-residual-oil'!$A$1:$AQ$27,COLUMN('BIFUbC-heavy-or-residual-oil'!AA$1),FALSE)=0,1,VLOOKUP('BIFUbC-heavy-or-residual-oil'!$A10,'heavy fuel oil'!$A$2:$AQ$28,COLUMN('heavy fuel oil'!AA$2),FALSE)/VLOOKUP('BIFUbC-heavy-or-residual-oil'!$A10,'BIFUbC-heavy-or-residual-oil'!$A$1:$AQ$27,COLUMN('BIFUbC-heavy-or-residual-oil'!AA$1),FALSE))</f>
        <v>1</v>
      </c>
      <c r="AB10">
        <f>IF(VLOOKUP('BIFUbC-heavy-or-residual-oil'!$A10,'BIFUbC-heavy-or-residual-oil'!$A$1:$AQ$27,COLUMN('BIFUbC-heavy-or-residual-oil'!AB$1),FALSE)=0,1,VLOOKUP('BIFUbC-heavy-or-residual-oil'!$A10,'heavy fuel oil'!$A$2:$AQ$28,COLUMN('heavy fuel oil'!AB$2),FALSE)/VLOOKUP('BIFUbC-heavy-or-residual-oil'!$A10,'BIFUbC-heavy-or-residual-oil'!$A$1:$AQ$27,COLUMN('BIFUbC-heavy-or-residual-oil'!AB$1),FALSE))</f>
        <v>1</v>
      </c>
      <c r="AC10">
        <f>IF(VLOOKUP('BIFUbC-heavy-or-residual-oil'!$A10,'BIFUbC-heavy-or-residual-oil'!$A$1:$AQ$27,COLUMN('BIFUbC-heavy-or-residual-oil'!AC$1),FALSE)=0,1,VLOOKUP('BIFUbC-heavy-or-residual-oil'!$A10,'heavy fuel oil'!$A$2:$AQ$28,COLUMN('heavy fuel oil'!AC$2),FALSE)/VLOOKUP('BIFUbC-heavy-or-residual-oil'!$A10,'BIFUbC-heavy-or-residual-oil'!$A$1:$AQ$27,COLUMN('BIFUbC-heavy-or-residual-oil'!AC$1),FALSE))</f>
        <v>1</v>
      </c>
      <c r="AD10">
        <f>IF(VLOOKUP('BIFUbC-heavy-or-residual-oil'!$A10,'BIFUbC-heavy-or-residual-oil'!$A$1:$AQ$27,COLUMN('BIFUbC-heavy-or-residual-oil'!AD$1),FALSE)=0,1,VLOOKUP('BIFUbC-heavy-or-residual-oil'!$A10,'heavy fuel oil'!$A$2:$AQ$28,COLUMN('heavy fuel oil'!AD$2),FALSE)/VLOOKUP('BIFUbC-heavy-or-residual-oil'!$A10,'BIFUbC-heavy-or-residual-oil'!$A$1:$AQ$27,COLUMN('BIFUbC-heavy-or-residual-oil'!AD$1),FALSE))</f>
        <v>1</v>
      </c>
      <c r="AE10">
        <f>IF(VLOOKUP('BIFUbC-heavy-or-residual-oil'!$A10,'BIFUbC-heavy-or-residual-oil'!$A$1:$AQ$27,COLUMN('BIFUbC-heavy-or-residual-oil'!AE$1),FALSE)=0,1,VLOOKUP('BIFUbC-heavy-or-residual-oil'!$A10,'heavy fuel oil'!$A$2:$AQ$28,COLUMN('heavy fuel oil'!AE$2),FALSE)/VLOOKUP('BIFUbC-heavy-or-residual-oil'!$A10,'BIFUbC-heavy-or-residual-oil'!$A$1:$AQ$27,COLUMN('BIFUbC-heavy-or-residual-oil'!AE$1),FALSE))</f>
        <v>1</v>
      </c>
      <c r="AF10">
        <f>IF(VLOOKUP('BIFUbC-heavy-or-residual-oil'!$A10,'BIFUbC-heavy-or-residual-oil'!$A$1:$AQ$27,COLUMN('BIFUbC-heavy-or-residual-oil'!AF$1),FALSE)=0,1,VLOOKUP('BIFUbC-heavy-or-residual-oil'!$A10,'heavy fuel oil'!$A$2:$AQ$28,COLUMN('heavy fuel oil'!AF$2),FALSE)/VLOOKUP('BIFUbC-heavy-or-residual-oil'!$A10,'BIFUbC-heavy-or-residual-oil'!$A$1:$AQ$27,COLUMN('BIFUbC-heavy-or-residual-oil'!AF$1),FALSE))</f>
        <v>1</v>
      </c>
      <c r="AG10">
        <f>IF(VLOOKUP('BIFUbC-heavy-or-residual-oil'!$A10,'BIFUbC-heavy-or-residual-oil'!$A$1:$AQ$27,COLUMN('BIFUbC-heavy-or-residual-oil'!AG$1),FALSE)=0,1,VLOOKUP('BIFUbC-heavy-or-residual-oil'!$A10,'heavy fuel oil'!$A$2:$AQ$28,COLUMN('heavy fuel oil'!AG$2),FALSE)/VLOOKUP('BIFUbC-heavy-or-residual-oil'!$A10,'BIFUbC-heavy-or-residual-oil'!$A$1:$AQ$27,COLUMN('BIFUbC-heavy-or-residual-oil'!AG$1),FALSE))</f>
        <v>1</v>
      </c>
      <c r="AH10">
        <f>IF(VLOOKUP('BIFUbC-heavy-or-residual-oil'!$A10,'BIFUbC-heavy-or-residual-oil'!$A$1:$AQ$27,COLUMN('BIFUbC-heavy-or-residual-oil'!AH$1),FALSE)=0,1,VLOOKUP('BIFUbC-heavy-or-residual-oil'!$A10,'heavy fuel oil'!$A$2:$AQ$28,COLUMN('heavy fuel oil'!AH$2),FALSE)/VLOOKUP('BIFUbC-heavy-or-residual-oil'!$A10,'BIFUbC-heavy-or-residual-oil'!$A$1:$AQ$27,COLUMN('BIFUbC-heavy-or-residual-oil'!AH$1),FALSE))</f>
        <v>1</v>
      </c>
      <c r="AI10">
        <f>IF(VLOOKUP('BIFUbC-heavy-or-residual-oil'!$A10,'BIFUbC-heavy-or-residual-oil'!$A$1:$AQ$27,COLUMN('BIFUbC-heavy-or-residual-oil'!AI$1),FALSE)=0,1,VLOOKUP('BIFUbC-heavy-or-residual-oil'!$A10,'heavy fuel oil'!$A$2:$AQ$28,COLUMN('heavy fuel oil'!AI$2),FALSE)/VLOOKUP('BIFUbC-heavy-or-residual-oil'!$A10,'BIFUbC-heavy-or-residual-oil'!$A$1:$AQ$27,COLUMN('BIFUbC-heavy-or-residual-oil'!AI$1),FALSE))</f>
        <v>1</v>
      </c>
      <c r="AJ10">
        <f>IF(VLOOKUP('BIFUbC-heavy-or-residual-oil'!$A10,'BIFUbC-heavy-or-residual-oil'!$A$1:$AQ$27,COLUMN('BIFUbC-heavy-or-residual-oil'!AJ$1),FALSE)=0,1,VLOOKUP('BIFUbC-heavy-or-residual-oil'!$A10,'heavy fuel oil'!$A$2:$AQ$28,COLUMN('heavy fuel oil'!AJ$2),FALSE)/VLOOKUP('BIFUbC-heavy-or-residual-oil'!$A10,'BIFUbC-heavy-or-residual-oil'!$A$1:$AQ$27,COLUMN('BIFUbC-heavy-or-residual-oil'!AJ$1),FALSE))</f>
        <v>1</v>
      </c>
      <c r="AK10">
        <f>IF(VLOOKUP('BIFUbC-heavy-or-residual-oil'!$A10,'BIFUbC-heavy-or-residual-oil'!$A$1:$AQ$27,COLUMN('BIFUbC-heavy-or-residual-oil'!AK$1),FALSE)=0,1,VLOOKUP('BIFUbC-heavy-or-residual-oil'!$A10,'heavy fuel oil'!$A$2:$AQ$28,COLUMN('heavy fuel oil'!AK$2),FALSE)/VLOOKUP('BIFUbC-heavy-or-residual-oil'!$A10,'BIFUbC-heavy-or-residual-oil'!$A$1:$AQ$27,COLUMN('BIFUbC-heavy-or-residual-oil'!AK$1),FALSE))</f>
        <v>1</v>
      </c>
      <c r="AL10">
        <f>IF(VLOOKUP('BIFUbC-heavy-or-residual-oil'!$A10,'BIFUbC-heavy-or-residual-oil'!$A$1:$AQ$27,COLUMN('BIFUbC-heavy-or-residual-oil'!AL$1),FALSE)=0,1,VLOOKUP('BIFUbC-heavy-or-residual-oil'!$A10,'heavy fuel oil'!$A$2:$AQ$28,COLUMN('heavy fuel oil'!AL$2),FALSE)/VLOOKUP('BIFUbC-heavy-or-residual-oil'!$A10,'BIFUbC-heavy-or-residual-oil'!$A$1:$AQ$27,COLUMN('BIFUbC-heavy-or-residual-oil'!AL$1),FALSE))</f>
        <v>1</v>
      </c>
      <c r="AM10">
        <f>IF(VLOOKUP('BIFUbC-heavy-or-residual-oil'!$A10,'BIFUbC-heavy-or-residual-oil'!$A$1:$AQ$27,COLUMN('BIFUbC-heavy-or-residual-oil'!AM$1),FALSE)=0,1,VLOOKUP('BIFUbC-heavy-or-residual-oil'!$A10,'heavy fuel oil'!$A$2:$AQ$28,COLUMN('heavy fuel oil'!AM$2),FALSE)/VLOOKUP('BIFUbC-heavy-or-residual-oil'!$A10,'BIFUbC-heavy-or-residual-oil'!$A$1:$AQ$27,COLUMN('BIFUbC-heavy-or-residual-oil'!AM$1),FALSE))</f>
        <v>1</v>
      </c>
      <c r="AN10">
        <f>IF(VLOOKUP('BIFUbC-heavy-or-residual-oil'!$A10,'BIFUbC-heavy-or-residual-oil'!$A$1:$AQ$27,COLUMN('BIFUbC-heavy-or-residual-oil'!AN$1),FALSE)=0,1,VLOOKUP('BIFUbC-heavy-or-residual-oil'!$A10,'heavy fuel oil'!$A$2:$AQ$28,COLUMN('heavy fuel oil'!AN$2),FALSE)/VLOOKUP('BIFUbC-heavy-or-residual-oil'!$A10,'BIFUbC-heavy-or-residual-oil'!$A$1:$AQ$27,COLUMN('BIFUbC-heavy-or-residual-oil'!AN$1),FALSE))</f>
        <v>1</v>
      </c>
      <c r="AO10">
        <f>IF(VLOOKUP('BIFUbC-heavy-or-residual-oil'!$A10,'BIFUbC-heavy-or-residual-oil'!$A$1:$AQ$27,COLUMN('BIFUbC-heavy-or-residual-oil'!AO$1),FALSE)=0,1,VLOOKUP('BIFUbC-heavy-or-residual-oil'!$A10,'heavy fuel oil'!$A$2:$AQ$28,COLUMN('heavy fuel oil'!AO$2),FALSE)/VLOOKUP('BIFUbC-heavy-or-residual-oil'!$A10,'BIFUbC-heavy-or-residual-oil'!$A$1:$AQ$27,COLUMN('BIFUbC-heavy-or-residual-oil'!AO$1),FALSE))</f>
        <v>1</v>
      </c>
      <c r="AP10">
        <f>IF(VLOOKUP('BIFUbC-heavy-or-residual-oil'!$A10,'BIFUbC-heavy-or-residual-oil'!$A$1:$AQ$27,COLUMN('BIFUbC-heavy-or-residual-oil'!AP$1),FALSE)=0,1,VLOOKUP('BIFUbC-heavy-or-residual-oil'!$A10,'heavy fuel oil'!$A$2:$AQ$28,COLUMN('heavy fuel oil'!AP$2),FALSE)/VLOOKUP('BIFUbC-heavy-or-residual-oil'!$A10,'BIFUbC-heavy-or-residual-oil'!$A$1:$AQ$27,COLUMN('BIFUbC-heavy-or-residual-oil'!AP$1),FALSE))</f>
        <v>1</v>
      </c>
      <c r="AQ10">
        <f>IF(VLOOKUP('BIFUbC-heavy-or-residual-oil'!$A10,'BIFUbC-heavy-or-residual-oil'!$A$1:$AQ$27,COLUMN('BIFUbC-heavy-or-residual-oil'!AQ$1),FALSE)=0,1,VLOOKUP('BIFUbC-heavy-or-residual-oil'!$A10,'heavy fuel oil'!$A$2:$AQ$28,COLUMN('heavy fuel oil'!AQ$2),FALSE)/VLOOKUP('BIFUbC-heavy-or-residual-oil'!$A10,'BIFUbC-heavy-or-residual-oil'!$A$1:$AQ$27,COLUMN('BIFUbC-heavy-or-residual-oil'!AQ$1),FALSE))</f>
        <v>1</v>
      </c>
    </row>
    <row r="11" spans="1:43">
      <c r="A11" s="37" t="s">
        <v>612</v>
      </c>
      <c r="B11">
        <f>IF(VLOOKUP('BIFUbC-heavy-or-residual-oil'!$A11,'BIFUbC-heavy-or-residual-oil'!$A$1:$AQ$27,COLUMN('BIFUbC-heavy-or-residual-oil'!B$1),FALSE)=0,1,VLOOKUP('BIFUbC-heavy-or-residual-oil'!$A11,'heavy fuel oil'!$A$2:$AQ$28,COLUMN('heavy fuel oil'!B$2),FALSE)/VLOOKUP('BIFUbC-heavy-or-residual-oil'!$A11,'BIFUbC-heavy-or-residual-oil'!$A$1:$AQ$27,COLUMN('BIFUbC-heavy-or-residual-oil'!B$1),FALSE))</f>
        <v>0.239636570406772</v>
      </c>
      <c r="C11">
        <f>IF(VLOOKUP('BIFUbC-heavy-or-residual-oil'!$A11,'BIFUbC-heavy-or-residual-oil'!$A$1:$AQ$27,COLUMN('BIFUbC-heavy-or-residual-oil'!C$1),FALSE)=0,1,VLOOKUP('BIFUbC-heavy-or-residual-oil'!$A11,'heavy fuel oil'!$A$2:$AQ$28,COLUMN('heavy fuel oil'!C$2),FALSE)/VLOOKUP('BIFUbC-heavy-or-residual-oil'!$A11,'BIFUbC-heavy-or-residual-oil'!$A$1:$AQ$27,COLUMN('BIFUbC-heavy-or-residual-oil'!C$1),FALSE))</f>
        <v>0.23929478987764527</v>
      </c>
      <c r="D11">
        <f>IF(VLOOKUP('BIFUbC-heavy-or-residual-oil'!$A11,'BIFUbC-heavy-or-residual-oil'!$A$1:$AQ$27,COLUMN('BIFUbC-heavy-or-residual-oil'!D$1),FALSE)=0,1,VLOOKUP('BIFUbC-heavy-or-residual-oil'!$A11,'heavy fuel oil'!$A$2:$AQ$28,COLUMN('heavy fuel oil'!D$2),FALSE)/VLOOKUP('BIFUbC-heavy-or-residual-oil'!$A11,'BIFUbC-heavy-or-residual-oil'!$A$1:$AQ$27,COLUMN('BIFUbC-heavy-or-residual-oil'!D$1),FALSE))</f>
        <v>0.23985611428140619</v>
      </c>
      <c r="E11">
        <f>IF(VLOOKUP('BIFUbC-heavy-or-residual-oil'!$A11,'BIFUbC-heavy-or-residual-oil'!$A$1:$AQ$27,COLUMN('BIFUbC-heavy-or-residual-oil'!E$1),FALSE)=0,1,VLOOKUP('BIFUbC-heavy-or-residual-oil'!$A11,'heavy fuel oil'!$A$2:$AQ$28,COLUMN('heavy fuel oil'!E$2),FALSE)/VLOOKUP('BIFUbC-heavy-or-residual-oil'!$A11,'BIFUbC-heavy-or-residual-oil'!$A$1:$AQ$27,COLUMN('BIFUbC-heavy-or-residual-oil'!E$1),FALSE))</f>
        <v>0.24000421876105829</v>
      </c>
      <c r="F11">
        <f>IF(VLOOKUP('BIFUbC-heavy-or-residual-oil'!$A11,'BIFUbC-heavy-or-residual-oil'!$A$1:$AQ$27,COLUMN('BIFUbC-heavy-or-residual-oil'!F$1),FALSE)=0,1,VLOOKUP('BIFUbC-heavy-or-residual-oil'!$A11,'heavy fuel oil'!$A$2:$AQ$28,COLUMN('heavy fuel oil'!F$2),FALSE)/VLOOKUP('BIFUbC-heavy-or-residual-oil'!$A11,'BIFUbC-heavy-or-residual-oil'!$A$1:$AQ$27,COLUMN('BIFUbC-heavy-or-residual-oil'!F$1),FALSE))</f>
        <v>0.2401280590507528</v>
      </c>
      <c r="G11">
        <f>IF(VLOOKUP('BIFUbC-heavy-or-residual-oil'!$A11,'BIFUbC-heavy-or-residual-oil'!$A$1:$AQ$27,COLUMN('BIFUbC-heavy-or-residual-oil'!G$1),FALSE)=0,1,VLOOKUP('BIFUbC-heavy-or-residual-oil'!$A11,'heavy fuel oil'!$A$2:$AQ$28,COLUMN('heavy fuel oil'!G$2),FALSE)/VLOOKUP('BIFUbC-heavy-or-residual-oil'!$A11,'BIFUbC-heavy-or-residual-oil'!$A$1:$AQ$27,COLUMN('BIFUbC-heavy-or-residual-oil'!G$1),FALSE))</f>
        <v>0.24022998168487883</v>
      </c>
      <c r="H11">
        <f>IF(VLOOKUP('BIFUbC-heavy-or-residual-oil'!$A11,'BIFUbC-heavy-or-residual-oil'!$A$1:$AQ$27,COLUMN('BIFUbC-heavy-or-residual-oil'!H$1),FALSE)=0,1,VLOOKUP('BIFUbC-heavy-or-residual-oil'!$A11,'heavy fuel oil'!$A$2:$AQ$28,COLUMN('heavy fuel oil'!H$2),FALSE)/VLOOKUP('BIFUbC-heavy-or-residual-oil'!$A11,'BIFUbC-heavy-or-residual-oil'!$A$1:$AQ$27,COLUMN('BIFUbC-heavy-or-residual-oil'!H$1),FALSE))</f>
        <v>0.24031600759031826</v>
      </c>
      <c r="I11">
        <f>IF(VLOOKUP('BIFUbC-heavy-or-residual-oil'!$A11,'BIFUbC-heavy-or-residual-oil'!$A$1:$AQ$27,COLUMN('BIFUbC-heavy-or-residual-oil'!I$1),FALSE)=0,1,VLOOKUP('BIFUbC-heavy-or-residual-oil'!$A11,'heavy fuel oil'!$A$2:$AQ$28,COLUMN('heavy fuel oil'!I$2),FALSE)/VLOOKUP('BIFUbC-heavy-or-residual-oil'!$A11,'BIFUbC-heavy-or-residual-oil'!$A$1:$AQ$27,COLUMN('BIFUbC-heavy-or-residual-oil'!I$1),FALSE))</f>
        <v>0.24038315421164946</v>
      </c>
      <c r="J11">
        <f>IF(VLOOKUP('BIFUbC-heavy-or-residual-oil'!$A11,'BIFUbC-heavy-or-residual-oil'!$A$1:$AQ$27,COLUMN('BIFUbC-heavy-or-residual-oil'!J$1),FALSE)=0,1,VLOOKUP('BIFUbC-heavy-or-residual-oil'!$A11,'heavy fuel oil'!$A$2:$AQ$28,COLUMN('heavy fuel oil'!J$2),FALSE)/VLOOKUP('BIFUbC-heavy-or-residual-oil'!$A11,'BIFUbC-heavy-or-residual-oil'!$A$1:$AQ$27,COLUMN('BIFUbC-heavy-or-residual-oil'!J$1),FALSE))</f>
        <v>0.24044446661950875</v>
      </c>
      <c r="K11">
        <f>IF(VLOOKUP('BIFUbC-heavy-or-residual-oil'!$A11,'BIFUbC-heavy-or-residual-oil'!$A$1:$AQ$27,COLUMN('BIFUbC-heavy-or-residual-oil'!K$1),FALSE)=0,1,VLOOKUP('BIFUbC-heavy-or-residual-oil'!$A11,'heavy fuel oil'!$A$2:$AQ$28,COLUMN('heavy fuel oil'!K$2),FALSE)/VLOOKUP('BIFUbC-heavy-or-residual-oil'!$A11,'BIFUbC-heavy-or-residual-oil'!$A$1:$AQ$27,COLUMN('BIFUbC-heavy-or-residual-oil'!K$1),FALSE))</f>
        <v>0.2405001914540579</v>
      </c>
      <c r="L11">
        <f>IF(VLOOKUP('BIFUbC-heavy-or-residual-oil'!$A11,'BIFUbC-heavy-or-residual-oil'!$A$1:$AQ$27,COLUMN('BIFUbC-heavy-or-residual-oil'!L$1),FALSE)=0,1,VLOOKUP('BIFUbC-heavy-or-residual-oil'!$A11,'heavy fuel oil'!$A$2:$AQ$28,COLUMN('heavy fuel oil'!L$2),FALSE)/VLOOKUP('BIFUbC-heavy-or-residual-oil'!$A11,'BIFUbC-heavy-or-residual-oil'!$A$1:$AQ$27,COLUMN('BIFUbC-heavy-or-residual-oil'!L$1),FALSE))</f>
        <v>0.24055053998345352</v>
      </c>
      <c r="M11">
        <f>IF(VLOOKUP('BIFUbC-heavy-or-residual-oil'!$A11,'BIFUbC-heavy-or-residual-oil'!$A$1:$AQ$27,COLUMN('BIFUbC-heavy-or-residual-oil'!M$1),FALSE)=0,1,VLOOKUP('BIFUbC-heavy-or-residual-oil'!$A11,'heavy fuel oil'!$A$2:$AQ$28,COLUMN('heavy fuel oil'!M$2),FALSE)/VLOOKUP('BIFUbC-heavy-or-residual-oil'!$A11,'BIFUbC-heavy-or-residual-oil'!$A$1:$AQ$27,COLUMN('BIFUbC-heavy-or-residual-oil'!M$1),FALSE))</f>
        <v>0.24057801159545553</v>
      </c>
      <c r="N11">
        <f>IF(VLOOKUP('BIFUbC-heavy-or-residual-oil'!$A11,'BIFUbC-heavy-or-residual-oil'!$A$1:$AQ$27,COLUMN('BIFUbC-heavy-or-residual-oil'!N$1),FALSE)=0,1,VLOOKUP('BIFUbC-heavy-or-residual-oil'!$A11,'heavy fuel oil'!$A$2:$AQ$28,COLUMN('heavy fuel oil'!N$2),FALSE)/VLOOKUP('BIFUbC-heavy-or-residual-oil'!$A11,'BIFUbC-heavy-or-residual-oil'!$A$1:$AQ$27,COLUMN('BIFUbC-heavy-or-residual-oil'!N$1),FALSE))</f>
        <v>0.24060079518171287</v>
      </c>
      <c r="O11">
        <f>IF(VLOOKUP('BIFUbC-heavy-or-residual-oil'!$A11,'BIFUbC-heavy-or-residual-oil'!$A$1:$AQ$27,COLUMN('BIFUbC-heavy-or-residual-oil'!O$1),FALSE)=0,1,VLOOKUP('BIFUbC-heavy-or-residual-oil'!$A11,'heavy fuel oil'!$A$2:$AQ$28,COLUMN('heavy fuel oil'!O$2),FALSE)/VLOOKUP('BIFUbC-heavy-or-residual-oil'!$A11,'BIFUbC-heavy-or-residual-oil'!$A$1:$AQ$27,COLUMN('BIFUbC-heavy-or-residual-oil'!O$1),FALSE))</f>
        <v>0.24061900370640982</v>
      </c>
      <c r="P11">
        <f>IF(VLOOKUP('BIFUbC-heavy-or-residual-oil'!$A11,'BIFUbC-heavy-or-residual-oil'!$A$1:$AQ$27,COLUMN('BIFUbC-heavy-or-residual-oil'!P$1),FALSE)=0,1,VLOOKUP('BIFUbC-heavy-or-residual-oil'!$A11,'heavy fuel oil'!$A$2:$AQ$28,COLUMN('heavy fuel oil'!P$2),FALSE)/VLOOKUP('BIFUbC-heavy-or-residual-oil'!$A11,'BIFUbC-heavy-or-residual-oil'!$A$1:$AQ$27,COLUMN('BIFUbC-heavy-or-residual-oil'!P$1),FALSE))</f>
        <v>0.24063273148711539</v>
      </c>
      <c r="Q11">
        <f>IF(VLOOKUP('BIFUbC-heavy-or-residual-oil'!$A11,'BIFUbC-heavy-or-residual-oil'!$A$1:$AQ$27,COLUMN('BIFUbC-heavy-or-residual-oil'!Q$1),FALSE)=0,1,VLOOKUP('BIFUbC-heavy-or-residual-oil'!$A11,'heavy fuel oil'!$A$2:$AQ$28,COLUMN('heavy fuel oil'!Q$2),FALSE)/VLOOKUP('BIFUbC-heavy-or-residual-oil'!$A11,'BIFUbC-heavy-or-residual-oil'!$A$1:$AQ$27,COLUMN('BIFUbC-heavy-or-residual-oil'!Q$1),FALSE))</f>
        <v>0.24064194262814939</v>
      </c>
      <c r="R11">
        <f>IF(VLOOKUP('BIFUbC-heavy-or-residual-oil'!$A11,'BIFUbC-heavy-or-residual-oil'!$A$1:$AQ$27,COLUMN('BIFUbC-heavy-or-residual-oil'!R$1),FALSE)=0,1,VLOOKUP('BIFUbC-heavy-or-residual-oil'!$A11,'heavy fuel oil'!$A$2:$AQ$28,COLUMN('heavy fuel oil'!R$2),FALSE)/VLOOKUP('BIFUbC-heavy-or-residual-oil'!$A11,'BIFUbC-heavy-or-residual-oil'!$A$1:$AQ$27,COLUMN('BIFUbC-heavy-or-residual-oil'!R$1),FALSE))</f>
        <v>0.24063538426053527</v>
      </c>
      <c r="S11">
        <f>IF(VLOOKUP('BIFUbC-heavy-or-residual-oil'!$A11,'BIFUbC-heavy-or-residual-oil'!$A$1:$AQ$27,COLUMN('BIFUbC-heavy-or-residual-oil'!S$1),FALSE)=0,1,VLOOKUP('BIFUbC-heavy-or-residual-oil'!$A11,'heavy fuel oil'!$A$2:$AQ$28,COLUMN('heavy fuel oil'!S$2),FALSE)/VLOOKUP('BIFUbC-heavy-or-residual-oil'!$A11,'BIFUbC-heavy-or-residual-oil'!$A$1:$AQ$27,COLUMN('BIFUbC-heavy-or-residual-oil'!S$1),FALSE))</f>
        <v>0.24063572615190229</v>
      </c>
      <c r="T11">
        <f>IF(VLOOKUP('BIFUbC-heavy-or-residual-oil'!$A11,'BIFUbC-heavy-or-residual-oil'!$A$1:$AQ$27,COLUMN('BIFUbC-heavy-or-residual-oil'!T$1),FALSE)=0,1,VLOOKUP('BIFUbC-heavy-or-residual-oil'!$A11,'heavy fuel oil'!$A$2:$AQ$28,COLUMN('heavy fuel oil'!T$2),FALSE)/VLOOKUP('BIFUbC-heavy-or-residual-oil'!$A11,'BIFUbC-heavy-or-residual-oil'!$A$1:$AQ$27,COLUMN('BIFUbC-heavy-or-residual-oil'!T$1),FALSE))</f>
        <v>0.24063148951074631</v>
      </c>
      <c r="U11">
        <f>IF(VLOOKUP('BIFUbC-heavy-or-residual-oil'!$A11,'BIFUbC-heavy-or-residual-oil'!$A$1:$AQ$27,COLUMN('BIFUbC-heavy-or-residual-oil'!U$1),FALSE)=0,1,VLOOKUP('BIFUbC-heavy-or-residual-oil'!$A11,'heavy fuel oil'!$A$2:$AQ$28,COLUMN('heavy fuel oil'!U$2),FALSE)/VLOOKUP('BIFUbC-heavy-or-residual-oil'!$A11,'BIFUbC-heavy-or-residual-oil'!$A$1:$AQ$27,COLUMN('BIFUbC-heavy-or-residual-oil'!U$1),FALSE))</f>
        <v>0.2406226010125298</v>
      </c>
      <c r="V11">
        <f>IF(VLOOKUP('BIFUbC-heavy-or-residual-oil'!$A11,'BIFUbC-heavy-or-residual-oil'!$A$1:$AQ$27,COLUMN('BIFUbC-heavy-or-residual-oil'!V$1),FALSE)=0,1,VLOOKUP('BIFUbC-heavy-or-residual-oil'!$A11,'heavy fuel oil'!$A$2:$AQ$28,COLUMN('heavy fuel oil'!V$2),FALSE)/VLOOKUP('BIFUbC-heavy-or-residual-oil'!$A11,'BIFUbC-heavy-or-residual-oil'!$A$1:$AQ$27,COLUMN('BIFUbC-heavy-or-residual-oil'!V$1),FALSE))</f>
        <v>0.24060898082768395</v>
      </c>
      <c r="W11">
        <f>IF(VLOOKUP('BIFUbC-heavy-or-residual-oil'!$A11,'BIFUbC-heavy-or-residual-oil'!$A$1:$AQ$27,COLUMN('BIFUbC-heavy-or-residual-oil'!W$1),FALSE)=0,1,VLOOKUP('BIFUbC-heavy-or-residual-oil'!$A11,'heavy fuel oil'!$A$2:$AQ$28,COLUMN('heavy fuel oil'!W$2),FALSE)/VLOOKUP('BIFUbC-heavy-or-residual-oil'!$A11,'BIFUbC-heavy-or-residual-oil'!$A$1:$AQ$27,COLUMN('BIFUbC-heavy-or-residual-oil'!W$1),FALSE))</f>
        <v>0.24058387170262813</v>
      </c>
      <c r="X11">
        <f>IF(VLOOKUP('BIFUbC-heavy-or-residual-oil'!$A11,'BIFUbC-heavy-or-residual-oil'!$A$1:$AQ$27,COLUMN('BIFUbC-heavy-or-residual-oil'!X$1),FALSE)=0,1,VLOOKUP('BIFUbC-heavy-or-residual-oil'!$A11,'heavy fuel oil'!$A$2:$AQ$28,COLUMN('heavy fuel oil'!X$2),FALSE)/VLOOKUP('BIFUbC-heavy-or-residual-oil'!$A11,'BIFUbC-heavy-or-residual-oil'!$A$1:$AQ$27,COLUMN('BIFUbC-heavy-or-residual-oil'!X$1),FALSE))</f>
        <v>0.24053637504535996</v>
      </c>
      <c r="Y11">
        <f>IF(VLOOKUP('BIFUbC-heavy-or-residual-oil'!$A11,'BIFUbC-heavy-or-residual-oil'!$A$1:$AQ$27,COLUMN('BIFUbC-heavy-or-residual-oil'!Y$1),FALSE)=0,1,VLOOKUP('BIFUbC-heavy-or-residual-oil'!$A11,'heavy fuel oil'!$A$2:$AQ$28,COLUMN('heavy fuel oil'!Y$2),FALSE)/VLOOKUP('BIFUbC-heavy-or-residual-oil'!$A11,'BIFUbC-heavy-or-residual-oil'!$A$1:$AQ$27,COLUMN('BIFUbC-heavy-or-residual-oil'!Y$1),FALSE))</f>
        <v>0.24047733326798454</v>
      </c>
      <c r="Z11">
        <f>IF(VLOOKUP('BIFUbC-heavy-or-residual-oil'!$A11,'BIFUbC-heavy-or-residual-oil'!$A$1:$AQ$27,COLUMN('BIFUbC-heavy-or-residual-oil'!Z$1),FALSE)=0,1,VLOOKUP('BIFUbC-heavy-or-residual-oil'!$A11,'heavy fuel oil'!$A$2:$AQ$28,COLUMN('heavy fuel oil'!Z$2),FALSE)/VLOOKUP('BIFUbC-heavy-or-residual-oil'!$A11,'BIFUbC-heavy-or-residual-oil'!$A$1:$AQ$27,COLUMN('BIFUbC-heavy-or-residual-oil'!Z$1),FALSE))</f>
        <v>0.24040665433543459</v>
      </c>
      <c r="AA11">
        <f>IF(VLOOKUP('BIFUbC-heavy-or-residual-oil'!$A11,'BIFUbC-heavy-or-residual-oil'!$A$1:$AQ$27,COLUMN('BIFUbC-heavy-or-residual-oil'!AA$1),FALSE)=0,1,VLOOKUP('BIFUbC-heavy-or-residual-oil'!$A11,'heavy fuel oil'!$A$2:$AQ$28,COLUMN('heavy fuel oil'!AA$2),FALSE)/VLOOKUP('BIFUbC-heavy-or-residual-oil'!$A11,'BIFUbC-heavy-or-residual-oil'!$A$1:$AQ$27,COLUMN('BIFUbC-heavy-or-residual-oil'!AA$1),FALSE))</f>
        <v>0.2403241001147296</v>
      </c>
      <c r="AB11">
        <f>IF(VLOOKUP('BIFUbC-heavy-or-residual-oil'!$A11,'BIFUbC-heavy-or-residual-oil'!$A$1:$AQ$27,COLUMN('BIFUbC-heavy-or-residual-oil'!AB$1),FALSE)=0,1,VLOOKUP('BIFUbC-heavy-or-residual-oil'!$A11,'heavy fuel oil'!$A$2:$AQ$28,COLUMN('heavy fuel oil'!AB$2),FALSE)/VLOOKUP('BIFUbC-heavy-or-residual-oil'!$A11,'BIFUbC-heavy-or-residual-oil'!$A$1:$AQ$27,COLUMN('BIFUbC-heavy-or-residual-oil'!AB$1),FALSE))</f>
        <v>0.2402295026256544</v>
      </c>
      <c r="AC11">
        <f>IF(VLOOKUP('BIFUbC-heavy-or-residual-oil'!$A11,'BIFUbC-heavy-or-residual-oil'!$A$1:$AQ$27,COLUMN('BIFUbC-heavy-or-residual-oil'!AC$1),FALSE)=0,1,VLOOKUP('BIFUbC-heavy-or-residual-oil'!$A11,'heavy fuel oil'!$A$2:$AQ$28,COLUMN('heavy fuel oil'!AC$2),FALSE)/VLOOKUP('BIFUbC-heavy-or-residual-oil'!$A11,'BIFUbC-heavy-or-residual-oil'!$A$1:$AQ$27,COLUMN('BIFUbC-heavy-or-residual-oil'!AC$1),FALSE))</f>
        <v>0.24012265312314202</v>
      </c>
      <c r="AD11">
        <f>IF(VLOOKUP('BIFUbC-heavy-or-residual-oil'!$A11,'BIFUbC-heavy-or-residual-oil'!$A$1:$AQ$27,COLUMN('BIFUbC-heavy-or-residual-oil'!AD$1),FALSE)=0,1,VLOOKUP('BIFUbC-heavy-or-residual-oil'!$A11,'heavy fuel oil'!$A$2:$AQ$28,COLUMN('heavy fuel oil'!AD$2),FALSE)/VLOOKUP('BIFUbC-heavy-or-residual-oil'!$A11,'BIFUbC-heavy-or-residual-oil'!$A$1:$AQ$27,COLUMN('BIFUbC-heavy-or-residual-oil'!AD$1),FALSE))</f>
        <v>0.24000330015724572</v>
      </c>
      <c r="AE11">
        <f>IF(VLOOKUP('BIFUbC-heavy-or-residual-oil'!$A11,'BIFUbC-heavy-or-residual-oil'!$A$1:$AQ$27,COLUMN('BIFUbC-heavy-or-residual-oil'!AE$1),FALSE)=0,1,VLOOKUP('BIFUbC-heavy-or-residual-oil'!$A11,'heavy fuel oil'!$A$2:$AQ$28,COLUMN('heavy fuel oil'!AE$2),FALSE)/VLOOKUP('BIFUbC-heavy-or-residual-oil'!$A11,'BIFUbC-heavy-or-residual-oil'!$A$1:$AQ$27,COLUMN('BIFUbC-heavy-or-residual-oil'!AE$1),FALSE))</f>
        <v>0.23987103706099336</v>
      </c>
      <c r="AF11">
        <f>IF(VLOOKUP('BIFUbC-heavy-or-residual-oil'!$A11,'BIFUbC-heavy-or-residual-oil'!$A$1:$AQ$27,COLUMN('BIFUbC-heavy-or-residual-oil'!AF$1),FALSE)=0,1,VLOOKUP('BIFUbC-heavy-or-residual-oil'!$A11,'heavy fuel oil'!$A$2:$AQ$28,COLUMN('heavy fuel oil'!AF$2),FALSE)/VLOOKUP('BIFUbC-heavy-or-residual-oil'!$A11,'BIFUbC-heavy-or-residual-oil'!$A$1:$AQ$27,COLUMN('BIFUbC-heavy-or-residual-oil'!AF$1),FALSE))</f>
        <v>0.23972551789056171</v>
      </c>
      <c r="AG11">
        <f>IF(VLOOKUP('BIFUbC-heavy-or-residual-oil'!$A11,'BIFUbC-heavy-or-residual-oil'!$A$1:$AQ$27,COLUMN('BIFUbC-heavy-or-residual-oil'!AG$1),FALSE)=0,1,VLOOKUP('BIFUbC-heavy-or-residual-oil'!$A11,'heavy fuel oil'!$A$2:$AQ$28,COLUMN('heavy fuel oil'!AG$2),FALSE)/VLOOKUP('BIFUbC-heavy-or-residual-oil'!$A11,'BIFUbC-heavy-or-residual-oil'!$A$1:$AQ$27,COLUMN('BIFUbC-heavy-or-residual-oil'!AG$1),FALSE))</f>
        <v>0.23956623348249864</v>
      </c>
      <c r="AH11">
        <f>IF(VLOOKUP('BIFUbC-heavy-or-residual-oil'!$A11,'BIFUbC-heavy-or-residual-oil'!$A$1:$AQ$27,COLUMN('BIFUbC-heavy-or-residual-oil'!AH$1),FALSE)=0,1,VLOOKUP('BIFUbC-heavy-or-residual-oil'!$A11,'heavy fuel oil'!$A$2:$AQ$28,COLUMN('heavy fuel oil'!AH$2),FALSE)/VLOOKUP('BIFUbC-heavy-or-residual-oil'!$A11,'BIFUbC-heavy-or-residual-oil'!$A$1:$AQ$27,COLUMN('BIFUbC-heavy-or-residual-oil'!AH$1),FALSE))</f>
        <v>0.23938145614748388</v>
      </c>
      <c r="AI11">
        <f>IF(VLOOKUP('BIFUbC-heavy-or-residual-oil'!$A11,'BIFUbC-heavy-or-residual-oil'!$A$1:$AQ$27,COLUMN('BIFUbC-heavy-or-residual-oil'!AI$1),FALSE)=0,1,VLOOKUP('BIFUbC-heavy-or-residual-oil'!$A11,'heavy fuel oil'!$A$2:$AQ$28,COLUMN('heavy fuel oil'!AI$2),FALSE)/VLOOKUP('BIFUbC-heavy-or-residual-oil'!$A11,'BIFUbC-heavy-or-residual-oil'!$A$1:$AQ$27,COLUMN('BIFUbC-heavy-or-residual-oil'!AI$1),FALSE))</f>
        <v>0.23918161192244222</v>
      </c>
      <c r="AJ11">
        <f>IF(VLOOKUP('BIFUbC-heavy-or-residual-oil'!$A11,'BIFUbC-heavy-or-residual-oil'!$A$1:$AQ$27,COLUMN('BIFUbC-heavy-or-residual-oil'!AJ$1),FALSE)=0,1,VLOOKUP('BIFUbC-heavy-or-residual-oil'!$A11,'heavy fuel oil'!$A$2:$AQ$28,COLUMN('heavy fuel oil'!AJ$2),FALSE)/VLOOKUP('BIFUbC-heavy-or-residual-oil'!$A11,'BIFUbC-heavy-or-residual-oil'!$A$1:$AQ$27,COLUMN('BIFUbC-heavy-or-residual-oil'!AJ$1),FALSE))</f>
        <v>0.2389659544455153</v>
      </c>
      <c r="AK11">
        <f>IF(VLOOKUP('BIFUbC-heavy-or-residual-oil'!$A11,'BIFUbC-heavy-or-residual-oil'!$A$1:$AQ$27,COLUMN('BIFUbC-heavy-or-residual-oil'!AK$1),FALSE)=0,1,VLOOKUP('BIFUbC-heavy-or-residual-oil'!$A11,'heavy fuel oil'!$A$2:$AQ$28,COLUMN('heavy fuel oil'!AK$2),FALSE)/VLOOKUP('BIFUbC-heavy-or-residual-oil'!$A11,'BIFUbC-heavy-or-residual-oil'!$A$1:$AQ$27,COLUMN('BIFUbC-heavy-or-residual-oil'!AK$1),FALSE))</f>
        <v>0.23873365739272548</v>
      </c>
      <c r="AL11">
        <f>IF(VLOOKUP('BIFUbC-heavy-or-residual-oil'!$A11,'BIFUbC-heavy-or-residual-oil'!$A$1:$AQ$27,COLUMN('BIFUbC-heavy-or-residual-oil'!AL$1),FALSE)=0,1,VLOOKUP('BIFUbC-heavy-or-residual-oil'!$A11,'heavy fuel oil'!$A$2:$AQ$28,COLUMN('heavy fuel oil'!AL$2),FALSE)/VLOOKUP('BIFUbC-heavy-or-residual-oil'!$A11,'BIFUbC-heavy-or-residual-oil'!$A$1:$AQ$27,COLUMN('BIFUbC-heavy-or-residual-oil'!AL$1),FALSE))</f>
        <v>0.2384838062367351</v>
      </c>
      <c r="AM11">
        <f>IF(VLOOKUP('BIFUbC-heavy-or-residual-oil'!$A11,'BIFUbC-heavy-or-residual-oil'!$A$1:$AQ$27,COLUMN('BIFUbC-heavy-or-residual-oil'!AM$1),FALSE)=0,1,VLOOKUP('BIFUbC-heavy-or-residual-oil'!$A11,'heavy fuel oil'!$A$2:$AQ$28,COLUMN('heavy fuel oil'!AM$2),FALSE)/VLOOKUP('BIFUbC-heavy-or-residual-oil'!$A11,'BIFUbC-heavy-or-residual-oil'!$A$1:$AQ$27,COLUMN('BIFUbC-heavy-or-residual-oil'!AM$1),FALSE))</f>
        <v>0.23821526832375342</v>
      </c>
      <c r="AN11">
        <f>IF(VLOOKUP('BIFUbC-heavy-or-residual-oil'!$A11,'BIFUbC-heavy-or-residual-oil'!$A$1:$AQ$27,COLUMN('BIFUbC-heavy-or-residual-oil'!AN$1),FALSE)=0,1,VLOOKUP('BIFUbC-heavy-or-residual-oil'!$A11,'heavy fuel oil'!$A$2:$AQ$28,COLUMN('heavy fuel oil'!AN$2),FALSE)/VLOOKUP('BIFUbC-heavy-or-residual-oil'!$A11,'BIFUbC-heavy-or-residual-oil'!$A$1:$AQ$27,COLUMN('BIFUbC-heavy-or-residual-oil'!AN$1),FALSE))</f>
        <v>0.2379269174807836</v>
      </c>
      <c r="AO11">
        <f>IF(VLOOKUP('BIFUbC-heavy-or-residual-oil'!$A11,'BIFUbC-heavy-or-residual-oil'!$A$1:$AQ$27,COLUMN('BIFUbC-heavy-or-residual-oil'!AO$1),FALSE)=0,1,VLOOKUP('BIFUbC-heavy-or-residual-oil'!$A11,'heavy fuel oil'!$A$2:$AQ$28,COLUMN('heavy fuel oil'!AO$2),FALSE)/VLOOKUP('BIFUbC-heavy-or-residual-oil'!$A11,'BIFUbC-heavy-or-residual-oil'!$A$1:$AQ$27,COLUMN('BIFUbC-heavy-or-residual-oil'!AO$1),FALSE))</f>
        <v>0.23761738137047883</v>
      </c>
      <c r="AP11">
        <f>IF(VLOOKUP('BIFUbC-heavy-or-residual-oil'!$A11,'BIFUbC-heavy-or-residual-oil'!$A$1:$AQ$27,COLUMN('BIFUbC-heavy-or-residual-oil'!AP$1),FALSE)=0,1,VLOOKUP('BIFUbC-heavy-or-residual-oil'!$A11,'heavy fuel oil'!$A$2:$AQ$28,COLUMN('heavy fuel oil'!AP$2),FALSE)/VLOOKUP('BIFUbC-heavy-or-residual-oil'!$A11,'BIFUbC-heavy-or-residual-oil'!$A$1:$AQ$27,COLUMN('BIFUbC-heavy-or-residual-oil'!AP$1),FALSE))</f>
        <v>0.23728527074518366</v>
      </c>
      <c r="AQ11">
        <f>IF(VLOOKUP('BIFUbC-heavy-or-residual-oil'!$A11,'BIFUbC-heavy-or-residual-oil'!$A$1:$AQ$27,COLUMN('BIFUbC-heavy-or-residual-oil'!AQ$1),FALSE)=0,1,VLOOKUP('BIFUbC-heavy-or-residual-oil'!$A11,'heavy fuel oil'!$A$2:$AQ$28,COLUMN('heavy fuel oil'!AQ$2),FALSE)/VLOOKUP('BIFUbC-heavy-or-residual-oil'!$A11,'BIFUbC-heavy-or-residual-oil'!$A$1:$AQ$27,COLUMN('BIFUbC-heavy-or-residual-oil'!AQ$1),FALSE))</f>
        <v>0.23692891453918161</v>
      </c>
    </row>
    <row r="12" spans="1:43">
      <c r="A12" s="37" t="s">
        <v>625</v>
      </c>
      <c r="B12">
        <f>IF(VLOOKUP('BIFUbC-heavy-or-residual-oil'!$A12,'BIFUbC-heavy-or-residual-oil'!$A$1:$AQ$27,COLUMN('BIFUbC-heavy-or-residual-oil'!B$1),FALSE)=0,1,VLOOKUP('BIFUbC-heavy-or-residual-oil'!$A12,'heavy fuel oil'!$A$2:$AQ$28,COLUMN('heavy fuel oil'!B$2),FALSE)/VLOOKUP('BIFUbC-heavy-or-residual-oil'!$A12,'BIFUbC-heavy-or-residual-oil'!$A$1:$AQ$27,COLUMN('BIFUbC-heavy-or-residual-oil'!B$1),FALSE))</f>
        <v>0.61661744237305915</v>
      </c>
      <c r="C12">
        <f>IF(VLOOKUP('BIFUbC-heavy-or-residual-oil'!$A12,'BIFUbC-heavy-or-residual-oil'!$A$1:$AQ$27,COLUMN('BIFUbC-heavy-or-residual-oil'!C$1),FALSE)=0,1,VLOOKUP('BIFUbC-heavy-or-residual-oil'!$A12,'heavy fuel oil'!$A$2:$AQ$28,COLUMN('heavy fuel oil'!C$2),FALSE)/VLOOKUP('BIFUbC-heavy-or-residual-oil'!$A12,'BIFUbC-heavy-or-residual-oil'!$A$1:$AQ$27,COLUMN('BIFUbC-heavy-or-residual-oil'!C$1),FALSE))</f>
        <v>0.61577702130713408</v>
      </c>
      <c r="D12">
        <f>IF(VLOOKUP('BIFUbC-heavy-or-residual-oil'!$A12,'BIFUbC-heavy-or-residual-oil'!$A$1:$AQ$27,COLUMN('BIFUbC-heavy-or-residual-oil'!D$1),FALSE)=0,1,VLOOKUP('BIFUbC-heavy-or-residual-oil'!$A12,'heavy fuel oil'!$A$2:$AQ$28,COLUMN('heavy fuel oil'!D$2),FALSE)/VLOOKUP('BIFUbC-heavy-or-residual-oil'!$A12,'BIFUbC-heavy-or-residual-oil'!$A$1:$AQ$27,COLUMN('BIFUbC-heavy-or-residual-oil'!D$1),FALSE))</f>
        <v>0.61725273042469153</v>
      </c>
      <c r="E12">
        <f>IF(VLOOKUP('BIFUbC-heavy-or-residual-oil'!$A12,'BIFUbC-heavy-or-residual-oil'!$A$1:$AQ$27,COLUMN('BIFUbC-heavy-or-residual-oil'!E$1),FALSE)=0,1,VLOOKUP('BIFUbC-heavy-or-residual-oil'!$A12,'heavy fuel oil'!$A$2:$AQ$28,COLUMN('heavy fuel oil'!E$2),FALSE)/VLOOKUP('BIFUbC-heavy-or-residual-oil'!$A12,'BIFUbC-heavy-or-residual-oil'!$A$1:$AQ$27,COLUMN('BIFUbC-heavy-or-residual-oil'!E$1),FALSE))</f>
        <v>0.61766780211207184</v>
      </c>
      <c r="F12">
        <f>IF(VLOOKUP('BIFUbC-heavy-or-residual-oil'!$A12,'BIFUbC-heavy-or-residual-oil'!$A$1:$AQ$27,COLUMN('BIFUbC-heavy-or-residual-oil'!F$1),FALSE)=0,1,VLOOKUP('BIFUbC-heavy-or-residual-oil'!$A12,'heavy fuel oil'!$A$2:$AQ$28,COLUMN('heavy fuel oil'!F$2),FALSE)/VLOOKUP('BIFUbC-heavy-or-residual-oil'!$A12,'BIFUbC-heavy-or-residual-oil'!$A$1:$AQ$27,COLUMN('BIFUbC-heavy-or-residual-oil'!F$1),FALSE))</f>
        <v>0.61802053694071524</v>
      </c>
      <c r="G12">
        <f>IF(VLOOKUP('BIFUbC-heavy-or-residual-oil'!$A12,'BIFUbC-heavy-or-residual-oil'!$A$1:$AQ$27,COLUMN('BIFUbC-heavy-or-residual-oil'!G$1),FALSE)=0,1,VLOOKUP('BIFUbC-heavy-or-residual-oil'!$A12,'heavy fuel oil'!$A$2:$AQ$28,COLUMN('heavy fuel oil'!G$2),FALSE)/VLOOKUP('BIFUbC-heavy-or-residual-oil'!$A12,'BIFUbC-heavy-or-residual-oil'!$A$1:$AQ$27,COLUMN('BIFUbC-heavy-or-residual-oil'!G$1),FALSE))</f>
        <v>0.61831718673041514</v>
      </c>
      <c r="H12">
        <f>IF(VLOOKUP('BIFUbC-heavy-or-residual-oil'!$A12,'BIFUbC-heavy-or-residual-oil'!$A$1:$AQ$27,COLUMN('BIFUbC-heavy-or-residual-oil'!H$1),FALSE)=0,1,VLOOKUP('BIFUbC-heavy-or-residual-oil'!$A12,'heavy fuel oil'!$A$2:$AQ$28,COLUMN('heavy fuel oil'!H$2),FALSE)/VLOOKUP('BIFUbC-heavy-or-residual-oil'!$A12,'BIFUbC-heavy-or-residual-oil'!$A$1:$AQ$27,COLUMN('BIFUbC-heavy-or-residual-oil'!H$1),FALSE))</f>
        <v>0.61857326520813039</v>
      </c>
      <c r="I12">
        <f>IF(VLOOKUP('BIFUbC-heavy-or-residual-oil'!$A12,'BIFUbC-heavy-or-residual-oil'!$A$1:$AQ$27,COLUMN('BIFUbC-heavy-or-residual-oil'!I$1),FALSE)=0,1,VLOOKUP('BIFUbC-heavy-or-residual-oil'!$A12,'heavy fuel oil'!$A$2:$AQ$28,COLUMN('heavy fuel oil'!I$2),FALSE)/VLOOKUP('BIFUbC-heavy-or-residual-oil'!$A12,'BIFUbC-heavy-or-residual-oil'!$A$1:$AQ$27,COLUMN('BIFUbC-heavy-or-residual-oil'!I$1),FALSE))</f>
        <v>0.61878133786901102</v>
      </c>
      <c r="J12">
        <f>IF(VLOOKUP('BIFUbC-heavy-or-residual-oil'!$A12,'BIFUbC-heavy-or-residual-oil'!$A$1:$AQ$27,COLUMN('BIFUbC-heavy-or-residual-oil'!J$1),FALSE)=0,1,VLOOKUP('BIFUbC-heavy-or-residual-oil'!$A12,'heavy fuel oil'!$A$2:$AQ$28,COLUMN('heavy fuel oil'!J$2),FALSE)/VLOOKUP('BIFUbC-heavy-or-residual-oil'!$A12,'BIFUbC-heavy-or-residual-oil'!$A$1:$AQ$27,COLUMN('BIFUbC-heavy-or-residual-oil'!J$1),FALSE))</f>
        <v>0.61897462384711721</v>
      </c>
      <c r="K12">
        <f>IF(VLOOKUP('BIFUbC-heavy-or-residual-oil'!$A12,'BIFUbC-heavy-or-residual-oil'!$A$1:$AQ$27,COLUMN('BIFUbC-heavy-or-residual-oil'!K$1),FALSE)=0,1,VLOOKUP('BIFUbC-heavy-or-residual-oil'!$A12,'heavy fuel oil'!$A$2:$AQ$28,COLUMN('heavy fuel oil'!K$2),FALSE)/VLOOKUP('BIFUbC-heavy-or-residual-oil'!$A12,'BIFUbC-heavy-or-residual-oil'!$A$1:$AQ$27,COLUMN('BIFUbC-heavy-or-residual-oil'!K$1),FALSE))</f>
        <v>0.61915378677808763</v>
      </c>
      <c r="L12">
        <f>IF(VLOOKUP('BIFUbC-heavy-or-residual-oil'!$A12,'BIFUbC-heavy-or-residual-oil'!$A$1:$AQ$27,COLUMN('BIFUbC-heavy-or-residual-oil'!L$1),FALSE)=0,1,VLOOKUP('BIFUbC-heavy-or-residual-oil'!$A12,'heavy fuel oil'!$A$2:$AQ$28,COLUMN('heavy fuel oil'!L$2),FALSE)/VLOOKUP('BIFUbC-heavy-or-residual-oil'!$A12,'BIFUbC-heavy-or-residual-oil'!$A$1:$AQ$27,COLUMN('BIFUbC-heavy-or-residual-oil'!L$1),FALSE))</f>
        <v>0.61931939613207632</v>
      </c>
      <c r="M12">
        <f>IF(VLOOKUP('BIFUbC-heavy-or-residual-oil'!$A12,'BIFUbC-heavy-or-residual-oil'!$A$1:$AQ$27,COLUMN('BIFUbC-heavy-or-residual-oil'!M$1),FALSE)=0,1,VLOOKUP('BIFUbC-heavy-or-residual-oil'!$A12,'heavy fuel oil'!$A$2:$AQ$28,COLUMN('heavy fuel oil'!M$2),FALSE)/VLOOKUP('BIFUbC-heavy-or-residual-oil'!$A12,'BIFUbC-heavy-or-residual-oil'!$A$1:$AQ$27,COLUMN('BIFUbC-heavy-or-residual-oil'!M$1),FALSE))</f>
        <v>0.61942719216685194</v>
      </c>
      <c r="N12">
        <f>IF(VLOOKUP('BIFUbC-heavy-or-residual-oil'!$A12,'BIFUbC-heavy-or-residual-oil'!$A$1:$AQ$27,COLUMN('BIFUbC-heavy-or-residual-oil'!N$1),FALSE)=0,1,VLOOKUP('BIFUbC-heavy-or-residual-oil'!$A12,'heavy fuel oil'!$A$2:$AQ$28,COLUMN('heavy fuel oil'!N$2),FALSE)/VLOOKUP('BIFUbC-heavy-or-residual-oil'!$A12,'BIFUbC-heavy-or-residual-oil'!$A$1:$AQ$27,COLUMN('BIFUbC-heavy-or-residual-oil'!N$1),FALSE))</f>
        <v>0.61952328237365639</v>
      </c>
      <c r="O12">
        <f>IF(VLOOKUP('BIFUbC-heavy-or-residual-oil'!$A12,'BIFUbC-heavy-or-residual-oil'!$A$1:$AQ$27,COLUMN('BIFUbC-heavy-or-residual-oil'!O$1),FALSE)=0,1,VLOOKUP('BIFUbC-heavy-or-residual-oil'!$A12,'heavy fuel oil'!$A$2:$AQ$28,COLUMN('heavy fuel oil'!O$2),FALSE)/VLOOKUP('BIFUbC-heavy-or-residual-oil'!$A12,'BIFUbC-heavy-or-residual-oil'!$A$1:$AQ$27,COLUMN('BIFUbC-heavy-or-residual-oil'!O$1),FALSE))</f>
        <v>0.61960796913658389</v>
      </c>
      <c r="P12">
        <f>IF(VLOOKUP('BIFUbC-heavy-or-residual-oil'!$A12,'BIFUbC-heavy-or-residual-oil'!$A$1:$AQ$27,COLUMN('BIFUbC-heavy-or-residual-oil'!P$1),FALSE)=0,1,VLOOKUP('BIFUbC-heavy-or-residual-oil'!$A12,'heavy fuel oil'!$A$2:$AQ$28,COLUMN('heavy fuel oil'!P$2),FALSE)/VLOOKUP('BIFUbC-heavy-or-residual-oil'!$A12,'BIFUbC-heavy-or-residual-oil'!$A$1:$AQ$27,COLUMN('BIFUbC-heavy-or-residual-oil'!P$1),FALSE))</f>
        <v>0.61968150558620982</v>
      </c>
      <c r="Q12">
        <f>IF(VLOOKUP('BIFUbC-heavy-or-residual-oil'!$A12,'BIFUbC-heavy-or-residual-oil'!$A$1:$AQ$27,COLUMN('BIFUbC-heavy-or-residual-oil'!Q$1),FALSE)=0,1,VLOOKUP('BIFUbC-heavy-or-residual-oil'!$A12,'heavy fuel oil'!$A$2:$AQ$28,COLUMN('heavy fuel oil'!Q$2),FALSE)/VLOOKUP('BIFUbC-heavy-or-residual-oil'!$A12,'BIFUbC-heavy-or-residual-oil'!$A$1:$AQ$27,COLUMN('BIFUbC-heavy-or-residual-oil'!Q$1),FALSE))</f>
        <v>0.61974381385506605</v>
      </c>
      <c r="R12">
        <f>IF(VLOOKUP('BIFUbC-heavy-or-residual-oil'!$A12,'BIFUbC-heavy-or-residual-oil'!$A$1:$AQ$27,COLUMN('BIFUbC-heavy-or-residual-oil'!R$1),FALSE)=0,1,VLOOKUP('BIFUbC-heavy-or-residual-oil'!$A12,'heavy fuel oil'!$A$2:$AQ$28,COLUMN('heavy fuel oil'!R$2),FALSE)/VLOOKUP('BIFUbC-heavy-or-residual-oil'!$A12,'BIFUbC-heavy-or-residual-oil'!$A$1:$AQ$27,COLUMN('BIFUbC-heavy-or-residual-oil'!R$1),FALSE))</f>
        <v>0.6197664720157855</v>
      </c>
      <c r="S12">
        <f>IF(VLOOKUP('BIFUbC-heavy-or-residual-oil'!$A12,'BIFUbC-heavy-or-residual-oil'!$A$1:$AQ$27,COLUMN('BIFUbC-heavy-or-residual-oil'!S$1),FALSE)=0,1,VLOOKUP('BIFUbC-heavy-or-residual-oil'!$A12,'heavy fuel oil'!$A$2:$AQ$28,COLUMN('heavy fuel oil'!S$2),FALSE)/VLOOKUP('BIFUbC-heavy-or-residual-oil'!$A12,'BIFUbC-heavy-or-residual-oil'!$A$1:$AQ$27,COLUMN('BIFUbC-heavy-or-residual-oil'!S$1),FALSE))</f>
        <v>0.61980677679885787</v>
      </c>
      <c r="T12">
        <f>IF(VLOOKUP('BIFUbC-heavy-or-residual-oil'!$A12,'BIFUbC-heavy-or-residual-oil'!$A$1:$AQ$27,COLUMN('BIFUbC-heavy-or-residual-oil'!T$1),FALSE)=0,1,VLOOKUP('BIFUbC-heavy-or-residual-oil'!$A12,'heavy fuel oil'!$A$2:$AQ$28,COLUMN('heavy fuel oil'!T$2),FALSE)/VLOOKUP('BIFUbC-heavy-or-residual-oil'!$A12,'BIFUbC-heavy-or-residual-oil'!$A$1:$AQ$27,COLUMN('BIFUbC-heavy-or-residual-oil'!T$1),FALSE))</f>
        <v>0.61983572496570594</v>
      </c>
      <c r="U12">
        <f>IF(VLOOKUP('BIFUbC-heavy-or-residual-oil'!$A12,'BIFUbC-heavy-or-residual-oil'!$A$1:$AQ$27,COLUMN('BIFUbC-heavy-or-residual-oil'!U$1),FALSE)=0,1,VLOOKUP('BIFUbC-heavy-or-residual-oil'!$A12,'heavy fuel oil'!$A$2:$AQ$28,COLUMN('heavy fuel oil'!U$2),FALSE)/VLOOKUP('BIFUbC-heavy-or-residual-oil'!$A12,'BIFUbC-heavy-or-residual-oil'!$A$1:$AQ$27,COLUMN('BIFUbC-heavy-or-residual-oil'!U$1),FALSE))</f>
        <v>0.61985313808857401</v>
      </c>
      <c r="V12">
        <f>IF(VLOOKUP('BIFUbC-heavy-or-residual-oil'!$A12,'BIFUbC-heavy-or-residual-oil'!$A$1:$AQ$27,COLUMN('BIFUbC-heavy-or-residual-oil'!V$1),FALSE)=0,1,VLOOKUP('BIFUbC-heavy-or-residual-oil'!$A12,'heavy fuel oil'!$A$2:$AQ$28,COLUMN('heavy fuel oil'!V$2),FALSE)/VLOOKUP('BIFUbC-heavy-or-residual-oil'!$A12,'BIFUbC-heavy-or-residual-oil'!$A$1:$AQ$27,COLUMN('BIFUbC-heavy-or-residual-oil'!V$1),FALSE))</f>
        <v>0.61985881975120727</v>
      </c>
      <c r="W12">
        <f>IF(VLOOKUP('BIFUbC-heavy-or-residual-oil'!$A12,'BIFUbC-heavy-or-residual-oil'!$A$1:$AQ$27,COLUMN('BIFUbC-heavy-or-residual-oil'!W$1),FALSE)=0,1,VLOOKUP('BIFUbC-heavy-or-residual-oil'!$A12,'heavy fuel oil'!$A$2:$AQ$28,COLUMN('heavy fuel oil'!W$2),FALSE)/VLOOKUP('BIFUbC-heavy-or-residual-oil'!$A12,'BIFUbC-heavy-or-residual-oil'!$A$1:$AQ$27,COLUMN('BIFUbC-heavy-or-residual-oil'!W$1),FALSE))</f>
        <v>0.61983570766662055</v>
      </c>
      <c r="X12">
        <f>IF(VLOOKUP('BIFUbC-heavy-or-residual-oil'!$A12,'BIFUbC-heavy-or-residual-oil'!$A$1:$AQ$27,COLUMN('BIFUbC-heavy-or-residual-oil'!X$1),FALSE)=0,1,VLOOKUP('BIFUbC-heavy-or-residual-oil'!$A12,'heavy fuel oil'!$A$2:$AQ$28,COLUMN('heavy fuel oil'!X$2),FALSE)/VLOOKUP('BIFUbC-heavy-or-residual-oil'!$A12,'BIFUbC-heavy-or-residual-oil'!$A$1:$AQ$27,COLUMN('BIFUbC-heavy-or-residual-oil'!X$1),FALSE))</f>
        <v>0.61975626582903687</v>
      </c>
      <c r="Y12">
        <f>IF(VLOOKUP('BIFUbC-heavy-or-residual-oil'!$A12,'BIFUbC-heavy-or-residual-oil'!$A$1:$AQ$27,COLUMN('BIFUbC-heavy-or-residual-oil'!Y$1),FALSE)=0,1,VLOOKUP('BIFUbC-heavy-or-residual-oil'!$A12,'heavy fuel oil'!$A$2:$AQ$28,COLUMN('heavy fuel oil'!Y$2),FALSE)/VLOOKUP('BIFUbC-heavy-or-residual-oil'!$A12,'BIFUbC-heavy-or-residual-oil'!$A$1:$AQ$27,COLUMN('BIFUbC-heavy-or-residual-oil'!Y$1),FALSE))</f>
        <v>0.61964785113027332</v>
      </c>
      <c r="Z12">
        <f>IF(VLOOKUP('BIFUbC-heavy-or-residual-oil'!$A12,'BIFUbC-heavy-or-residual-oil'!$A$1:$AQ$27,COLUMN('BIFUbC-heavy-or-residual-oil'!Z$1),FALSE)=0,1,VLOOKUP('BIFUbC-heavy-or-residual-oil'!$A12,'heavy fuel oil'!$A$2:$AQ$28,COLUMN('heavy fuel oil'!Z$2),FALSE)/VLOOKUP('BIFUbC-heavy-or-residual-oil'!$A12,'BIFUbC-heavy-or-residual-oil'!$A$1:$AQ$27,COLUMN('BIFUbC-heavy-or-residual-oil'!Z$1),FALSE))</f>
        <v>0.61951019612749858</v>
      </c>
      <c r="AA12">
        <f>IF(VLOOKUP('BIFUbC-heavy-or-residual-oil'!$A12,'BIFUbC-heavy-or-residual-oil'!$A$1:$AQ$27,COLUMN('BIFUbC-heavy-or-residual-oil'!AA$1),FALSE)=0,1,VLOOKUP('BIFUbC-heavy-or-residual-oil'!$A12,'heavy fuel oil'!$A$2:$AQ$28,COLUMN('heavy fuel oil'!AA$2),FALSE)/VLOOKUP('BIFUbC-heavy-or-residual-oil'!$A12,'BIFUbC-heavy-or-residual-oil'!$A$1:$AQ$27,COLUMN('BIFUbC-heavy-or-residual-oil'!AA$1),FALSE))</f>
        <v>0.61934265245825293</v>
      </c>
      <c r="AB12">
        <f>IF(VLOOKUP('BIFUbC-heavy-or-residual-oil'!$A12,'BIFUbC-heavy-or-residual-oil'!$A$1:$AQ$27,COLUMN('BIFUbC-heavy-or-residual-oil'!AB$1),FALSE)=0,1,VLOOKUP('BIFUbC-heavy-or-residual-oil'!$A12,'heavy fuel oil'!$A$2:$AQ$28,COLUMN('heavy fuel oil'!AB$2),FALSE)/VLOOKUP('BIFUbC-heavy-or-residual-oil'!$A12,'BIFUbC-heavy-or-residual-oil'!$A$1:$AQ$27,COLUMN('BIFUbC-heavy-or-residual-oil'!AB$1),FALSE))</f>
        <v>0.61914473670155212</v>
      </c>
      <c r="AC12">
        <f>IF(VLOOKUP('BIFUbC-heavy-or-residual-oil'!$A12,'BIFUbC-heavy-or-residual-oil'!$A$1:$AQ$27,COLUMN('BIFUbC-heavy-or-residual-oil'!AC$1),FALSE)=0,1,VLOOKUP('BIFUbC-heavy-or-residual-oil'!$A12,'heavy fuel oil'!$A$2:$AQ$28,COLUMN('heavy fuel oil'!AC$2),FALSE)/VLOOKUP('BIFUbC-heavy-or-residual-oil'!$A12,'BIFUbC-heavy-or-residual-oil'!$A$1:$AQ$27,COLUMN('BIFUbC-heavy-or-residual-oil'!AC$1),FALSE))</f>
        <v>0.6189158492212431</v>
      </c>
      <c r="AD12">
        <f>IF(VLOOKUP('BIFUbC-heavy-or-residual-oil'!$A12,'BIFUbC-heavy-or-residual-oil'!$A$1:$AQ$27,COLUMN('BIFUbC-heavy-or-residual-oil'!AD$1),FALSE)=0,1,VLOOKUP('BIFUbC-heavy-or-residual-oil'!$A12,'heavy fuel oil'!$A$2:$AQ$28,COLUMN('heavy fuel oil'!AD$2),FALSE)/VLOOKUP('BIFUbC-heavy-or-residual-oil'!$A12,'BIFUbC-heavy-or-residual-oil'!$A$1:$AQ$27,COLUMN('BIFUbC-heavy-or-residual-oil'!AD$1),FALSE))</f>
        <v>0.61865526808460858</v>
      </c>
      <c r="AE12">
        <f>IF(VLOOKUP('BIFUbC-heavy-or-residual-oil'!$A12,'BIFUbC-heavy-or-residual-oil'!$A$1:$AQ$27,COLUMN('BIFUbC-heavy-or-residual-oil'!AE$1),FALSE)=0,1,VLOOKUP('BIFUbC-heavy-or-residual-oil'!$A12,'heavy fuel oil'!$A$2:$AQ$28,COLUMN('heavy fuel oil'!AE$2),FALSE)/VLOOKUP('BIFUbC-heavy-or-residual-oil'!$A12,'BIFUbC-heavy-or-residual-oil'!$A$1:$AQ$27,COLUMN('BIFUbC-heavy-or-residual-oil'!AE$1),FALSE))</f>
        <v>0.61836186180346553</v>
      </c>
      <c r="AF12">
        <f>IF(VLOOKUP('BIFUbC-heavy-or-residual-oil'!$A12,'BIFUbC-heavy-or-residual-oil'!$A$1:$AQ$27,COLUMN('BIFUbC-heavy-or-residual-oil'!AF$1),FALSE)=0,1,VLOOKUP('BIFUbC-heavy-or-residual-oil'!$A12,'heavy fuel oil'!$A$2:$AQ$28,COLUMN('heavy fuel oil'!AF$2),FALSE)/VLOOKUP('BIFUbC-heavy-or-residual-oil'!$A12,'BIFUbC-heavy-or-residual-oil'!$A$1:$AQ$27,COLUMN('BIFUbC-heavy-or-residual-oil'!AF$1),FALSE))</f>
        <v>0.61803463507679635</v>
      </c>
      <c r="AG12">
        <f>IF(VLOOKUP('BIFUbC-heavy-or-residual-oil'!$A12,'BIFUbC-heavy-or-residual-oil'!$A$1:$AQ$27,COLUMN('BIFUbC-heavy-or-residual-oil'!AG$1),FALSE)=0,1,VLOOKUP('BIFUbC-heavy-or-residual-oil'!$A12,'heavy fuel oil'!$A$2:$AQ$28,COLUMN('heavy fuel oil'!AG$2),FALSE)/VLOOKUP('BIFUbC-heavy-or-residual-oil'!$A12,'BIFUbC-heavy-or-residual-oil'!$A$1:$AQ$27,COLUMN('BIFUbC-heavy-or-residual-oil'!AG$1),FALSE))</f>
        <v>0.6176721578312776</v>
      </c>
      <c r="AH12">
        <f>IF(VLOOKUP('BIFUbC-heavy-or-residual-oil'!$A12,'BIFUbC-heavy-or-residual-oil'!$A$1:$AQ$27,COLUMN('BIFUbC-heavy-or-residual-oil'!AH$1),FALSE)=0,1,VLOOKUP('BIFUbC-heavy-or-residual-oil'!$A12,'heavy fuel oil'!$A$2:$AQ$28,COLUMN('heavy fuel oil'!AH$2),FALSE)/VLOOKUP('BIFUbC-heavy-or-residual-oil'!$A12,'BIFUbC-heavy-or-residual-oil'!$A$1:$AQ$27,COLUMN('BIFUbC-heavy-or-residual-oil'!AH$1),FALSE))</f>
        <v>0.61724434773687487</v>
      </c>
      <c r="AI12">
        <f>IF(VLOOKUP('BIFUbC-heavy-or-residual-oil'!$A12,'BIFUbC-heavy-or-residual-oil'!$A$1:$AQ$27,COLUMN('BIFUbC-heavy-or-residual-oil'!AI$1),FALSE)=0,1,VLOOKUP('BIFUbC-heavy-or-residual-oil'!$A12,'heavy fuel oil'!$A$2:$AQ$28,COLUMN('heavy fuel oil'!AI$2),FALSE)/VLOOKUP('BIFUbC-heavy-or-residual-oil'!$A12,'BIFUbC-heavy-or-residual-oil'!$A$1:$AQ$27,COLUMN('BIFUbC-heavy-or-residual-oil'!AI$1),FALSE))</f>
        <v>0.61677752517409512</v>
      </c>
      <c r="AJ12">
        <f>IF(VLOOKUP('BIFUbC-heavy-or-residual-oil'!$A12,'BIFUbC-heavy-or-residual-oil'!$A$1:$AQ$27,COLUMN('BIFUbC-heavy-or-residual-oil'!AJ$1),FALSE)=0,1,VLOOKUP('BIFUbC-heavy-or-residual-oil'!$A12,'heavy fuel oil'!$A$2:$AQ$28,COLUMN('heavy fuel oil'!AJ$2),FALSE)/VLOOKUP('BIFUbC-heavy-or-residual-oil'!$A12,'BIFUbC-heavy-or-residual-oil'!$A$1:$AQ$27,COLUMN('BIFUbC-heavy-or-residual-oil'!AJ$1),FALSE))</f>
        <v>0.61626955754126111</v>
      </c>
      <c r="AK12">
        <f>IF(VLOOKUP('BIFUbC-heavy-or-residual-oil'!$A12,'BIFUbC-heavy-or-residual-oil'!$A$1:$AQ$27,COLUMN('BIFUbC-heavy-or-residual-oil'!AK$1),FALSE)=0,1,VLOOKUP('BIFUbC-heavy-or-residual-oil'!$A12,'heavy fuel oil'!$A$2:$AQ$28,COLUMN('heavy fuel oil'!AK$2),FALSE)/VLOOKUP('BIFUbC-heavy-or-residual-oil'!$A12,'BIFUbC-heavy-or-residual-oil'!$A$1:$AQ$27,COLUMN('BIFUbC-heavy-or-residual-oil'!AK$1),FALSE))</f>
        <v>0.61571806995773104</v>
      </c>
      <c r="AL12">
        <f>IF(VLOOKUP('BIFUbC-heavy-or-residual-oil'!$A12,'BIFUbC-heavy-or-residual-oil'!$A$1:$AQ$27,COLUMN('BIFUbC-heavy-or-residual-oil'!AL$1),FALSE)=0,1,VLOOKUP('BIFUbC-heavy-or-residual-oil'!$A12,'heavy fuel oil'!$A$2:$AQ$28,COLUMN('heavy fuel oil'!AL$2),FALSE)/VLOOKUP('BIFUbC-heavy-or-residual-oil'!$A12,'BIFUbC-heavy-or-residual-oil'!$A$1:$AQ$27,COLUMN('BIFUbC-heavy-or-residual-oil'!AL$1),FALSE))</f>
        <v>0.61512041777687032</v>
      </c>
      <c r="AM12">
        <f>IF(VLOOKUP('BIFUbC-heavy-or-residual-oil'!$A12,'BIFUbC-heavy-or-residual-oil'!$A$1:$AQ$27,COLUMN('BIFUbC-heavy-or-residual-oil'!AM$1),FALSE)=0,1,VLOOKUP('BIFUbC-heavy-or-residual-oil'!$A12,'heavy fuel oil'!$A$2:$AQ$28,COLUMN('heavy fuel oil'!AM$2),FALSE)/VLOOKUP('BIFUbC-heavy-or-residual-oil'!$A12,'BIFUbC-heavy-or-residual-oil'!$A$1:$AQ$27,COLUMN('BIFUbC-heavy-or-residual-oil'!AM$1),FALSE))</f>
        <v>0.61447334378019713</v>
      </c>
      <c r="AN12">
        <f>IF(VLOOKUP('BIFUbC-heavy-or-residual-oil'!$A12,'BIFUbC-heavy-or-residual-oil'!$A$1:$AQ$27,COLUMN('BIFUbC-heavy-or-residual-oil'!AN$1),FALSE)=0,1,VLOOKUP('BIFUbC-heavy-or-residual-oil'!$A12,'heavy fuel oil'!$A$2:$AQ$28,COLUMN('heavy fuel oil'!AN$2),FALSE)/VLOOKUP('BIFUbC-heavy-or-residual-oil'!$A12,'BIFUbC-heavy-or-residual-oil'!$A$1:$AQ$27,COLUMN('BIFUbC-heavy-or-residual-oil'!AN$1),FALSE))</f>
        <v>0.61377354629874747</v>
      </c>
      <c r="AO12">
        <f>IF(VLOOKUP('BIFUbC-heavy-or-residual-oil'!$A12,'BIFUbC-heavy-or-residual-oil'!$A$1:$AQ$27,COLUMN('BIFUbC-heavy-or-residual-oil'!AO$1),FALSE)=0,1,VLOOKUP('BIFUbC-heavy-or-residual-oil'!$A12,'heavy fuel oil'!$A$2:$AQ$28,COLUMN('heavy fuel oil'!AO$2),FALSE)/VLOOKUP('BIFUbC-heavy-or-residual-oil'!$A12,'BIFUbC-heavy-or-residual-oil'!$A$1:$AQ$27,COLUMN('BIFUbC-heavy-or-residual-oil'!AO$1),FALSE))</f>
        <v>0.61301701647685003</v>
      </c>
      <c r="AP12">
        <f>IF(VLOOKUP('BIFUbC-heavy-or-residual-oil'!$A12,'BIFUbC-heavy-or-residual-oil'!$A$1:$AQ$27,COLUMN('BIFUbC-heavy-or-residual-oil'!AP$1),FALSE)=0,1,VLOOKUP('BIFUbC-heavy-or-residual-oil'!$A12,'heavy fuel oil'!$A$2:$AQ$28,COLUMN('heavy fuel oil'!AP$2),FALSE)/VLOOKUP('BIFUbC-heavy-or-residual-oil'!$A12,'BIFUbC-heavy-or-residual-oil'!$A$1:$AQ$27,COLUMN('BIFUbC-heavy-or-residual-oil'!AP$1),FALSE))</f>
        <v>0.61219961739075268</v>
      </c>
      <c r="AQ12">
        <f>IF(VLOOKUP('BIFUbC-heavy-or-residual-oil'!$A12,'BIFUbC-heavy-or-residual-oil'!$A$1:$AQ$27,COLUMN('BIFUbC-heavy-or-residual-oil'!AQ$1),FALSE)=0,1,VLOOKUP('BIFUbC-heavy-or-residual-oil'!$A12,'heavy fuel oil'!$A$2:$AQ$28,COLUMN('heavy fuel oil'!AQ$2),FALSE)/VLOOKUP('BIFUbC-heavy-or-residual-oil'!$A12,'BIFUbC-heavy-or-residual-oil'!$A$1:$AQ$27,COLUMN('BIFUbC-heavy-or-residual-oil'!AQ$1),FALSE))</f>
        <v>0.61131638072103645</v>
      </c>
    </row>
    <row r="13" spans="1:43">
      <c r="A13" s="37" t="s">
        <v>626</v>
      </c>
      <c r="B13">
        <f>IF(VLOOKUP('BIFUbC-heavy-or-residual-oil'!$A13,'BIFUbC-heavy-or-residual-oil'!$A$1:$AQ$27,COLUMN('BIFUbC-heavy-or-residual-oil'!B$1),FALSE)=0,1,VLOOKUP('BIFUbC-heavy-or-residual-oil'!$A13,'heavy fuel oil'!$A$2:$AQ$28,COLUMN('heavy fuel oil'!B$2),FALSE)/VLOOKUP('BIFUbC-heavy-or-residual-oil'!$A13,'BIFUbC-heavy-or-residual-oil'!$A$1:$AQ$27,COLUMN('BIFUbC-heavy-or-residual-oil'!B$1),FALSE))</f>
        <v>1</v>
      </c>
      <c r="C13">
        <f>IF(VLOOKUP('BIFUbC-heavy-or-residual-oil'!$A13,'BIFUbC-heavy-or-residual-oil'!$A$1:$AQ$27,COLUMN('BIFUbC-heavy-or-residual-oil'!C$1),FALSE)=0,1,VLOOKUP('BIFUbC-heavy-or-residual-oil'!$A13,'heavy fuel oil'!$A$2:$AQ$28,COLUMN('heavy fuel oil'!C$2),FALSE)/VLOOKUP('BIFUbC-heavy-or-residual-oil'!$A13,'BIFUbC-heavy-or-residual-oil'!$A$1:$AQ$27,COLUMN('BIFUbC-heavy-or-residual-oil'!C$1),FALSE))</f>
        <v>1</v>
      </c>
      <c r="D13">
        <f>IF(VLOOKUP('BIFUbC-heavy-or-residual-oil'!$A13,'BIFUbC-heavy-or-residual-oil'!$A$1:$AQ$27,COLUMN('BIFUbC-heavy-or-residual-oil'!D$1),FALSE)=0,1,VLOOKUP('BIFUbC-heavy-or-residual-oil'!$A13,'heavy fuel oil'!$A$2:$AQ$28,COLUMN('heavy fuel oil'!D$2),FALSE)/VLOOKUP('BIFUbC-heavy-or-residual-oil'!$A13,'BIFUbC-heavy-or-residual-oil'!$A$1:$AQ$27,COLUMN('BIFUbC-heavy-or-residual-oil'!D$1),FALSE))</f>
        <v>1</v>
      </c>
      <c r="E13">
        <f>IF(VLOOKUP('BIFUbC-heavy-or-residual-oil'!$A13,'BIFUbC-heavy-or-residual-oil'!$A$1:$AQ$27,COLUMN('BIFUbC-heavy-or-residual-oil'!E$1),FALSE)=0,1,VLOOKUP('BIFUbC-heavy-or-residual-oil'!$A13,'heavy fuel oil'!$A$2:$AQ$28,COLUMN('heavy fuel oil'!E$2),FALSE)/VLOOKUP('BIFUbC-heavy-or-residual-oil'!$A13,'BIFUbC-heavy-or-residual-oil'!$A$1:$AQ$27,COLUMN('BIFUbC-heavy-or-residual-oil'!E$1),FALSE))</f>
        <v>1</v>
      </c>
      <c r="F13">
        <f>IF(VLOOKUP('BIFUbC-heavy-or-residual-oil'!$A13,'BIFUbC-heavy-or-residual-oil'!$A$1:$AQ$27,COLUMN('BIFUbC-heavy-or-residual-oil'!F$1),FALSE)=0,1,VLOOKUP('BIFUbC-heavy-or-residual-oil'!$A13,'heavy fuel oil'!$A$2:$AQ$28,COLUMN('heavy fuel oil'!F$2),FALSE)/VLOOKUP('BIFUbC-heavy-or-residual-oil'!$A13,'BIFUbC-heavy-or-residual-oil'!$A$1:$AQ$27,COLUMN('BIFUbC-heavy-or-residual-oil'!F$1),FALSE))</f>
        <v>1</v>
      </c>
      <c r="G13">
        <f>IF(VLOOKUP('BIFUbC-heavy-or-residual-oil'!$A13,'BIFUbC-heavy-or-residual-oil'!$A$1:$AQ$27,COLUMN('BIFUbC-heavy-or-residual-oil'!G$1),FALSE)=0,1,VLOOKUP('BIFUbC-heavy-or-residual-oil'!$A13,'heavy fuel oil'!$A$2:$AQ$28,COLUMN('heavy fuel oil'!G$2),FALSE)/VLOOKUP('BIFUbC-heavy-or-residual-oil'!$A13,'BIFUbC-heavy-or-residual-oil'!$A$1:$AQ$27,COLUMN('BIFUbC-heavy-or-residual-oil'!G$1),FALSE))</f>
        <v>1</v>
      </c>
      <c r="H13">
        <f>IF(VLOOKUP('BIFUbC-heavy-or-residual-oil'!$A13,'BIFUbC-heavy-or-residual-oil'!$A$1:$AQ$27,COLUMN('BIFUbC-heavy-or-residual-oil'!H$1),FALSE)=0,1,VLOOKUP('BIFUbC-heavy-or-residual-oil'!$A13,'heavy fuel oil'!$A$2:$AQ$28,COLUMN('heavy fuel oil'!H$2),FALSE)/VLOOKUP('BIFUbC-heavy-or-residual-oil'!$A13,'BIFUbC-heavy-or-residual-oil'!$A$1:$AQ$27,COLUMN('BIFUbC-heavy-or-residual-oil'!H$1),FALSE))</f>
        <v>1</v>
      </c>
      <c r="I13">
        <f>IF(VLOOKUP('BIFUbC-heavy-or-residual-oil'!$A13,'BIFUbC-heavy-or-residual-oil'!$A$1:$AQ$27,COLUMN('BIFUbC-heavy-or-residual-oil'!I$1),FALSE)=0,1,VLOOKUP('BIFUbC-heavy-or-residual-oil'!$A13,'heavy fuel oil'!$A$2:$AQ$28,COLUMN('heavy fuel oil'!I$2),FALSE)/VLOOKUP('BIFUbC-heavy-or-residual-oil'!$A13,'BIFUbC-heavy-or-residual-oil'!$A$1:$AQ$27,COLUMN('BIFUbC-heavy-or-residual-oil'!I$1),FALSE))</f>
        <v>1</v>
      </c>
      <c r="J13">
        <f>IF(VLOOKUP('BIFUbC-heavy-or-residual-oil'!$A13,'BIFUbC-heavy-or-residual-oil'!$A$1:$AQ$27,COLUMN('BIFUbC-heavy-or-residual-oil'!J$1),FALSE)=0,1,VLOOKUP('BIFUbC-heavy-or-residual-oil'!$A13,'heavy fuel oil'!$A$2:$AQ$28,COLUMN('heavy fuel oil'!J$2),FALSE)/VLOOKUP('BIFUbC-heavy-or-residual-oil'!$A13,'BIFUbC-heavy-or-residual-oil'!$A$1:$AQ$27,COLUMN('BIFUbC-heavy-or-residual-oil'!J$1),FALSE))</f>
        <v>1</v>
      </c>
      <c r="K13">
        <f>IF(VLOOKUP('BIFUbC-heavy-or-residual-oil'!$A13,'BIFUbC-heavy-or-residual-oil'!$A$1:$AQ$27,COLUMN('BIFUbC-heavy-or-residual-oil'!K$1),FALSE)=0,1,VLOOKUP('BIFUbC-heavy-or-residual-oil'!$A13,'heavy fuel oil'!$A$2:$AQ$28,COLUMN('heavy fuel oil'!K$2),FALSE)/VLOOKUP('BIFUbC-heavy-or-residual-oil'!$A13,'BIFUbC-heavy-or-residual-oil'!$A$1:$AQ$27,COLUMN('BIFUbC-heavy-or-residual-oil'!K$1),FALSE))</f>
        <v>1</v>
      </c>
      <c r="L13">
        <f>IF(VLOOKUP('BIFUbC-heavy-or-residual-oil'!$A13,'BIFUbC-heavy-or-residual-oil'!$A$1:$AQ$27,COLUMN('BIFUbC-heavy-or-residual-oil'!L$1),FALSE)=0,1,VLOOKUP('BIFUbC-heavy-or-residual-oil'!$A13,'heavy fuel oil'!$A$2:$AQ$28,COLUMN('heavy fuel oil'!L$2),FALSE)/VLOOKUP('BIFUbC-heavy-or-residual-oil'!$A13,'BIFUbC-heavy-or-residual-oil'!$A$1:$AQ$27,COLUMN('BIFUbC-heavy-or-residual-oil'!L$1),FALSE))</f>
        <v>1</v>
      </c>
      <c r="M13">
        <f>IF(VLOOKUP('BIFUbC-heavy-or-residual-oil'!$A13,'BIFUbC-heavy-or-residual-oil'!$A$1:$AQ$27,COLUMN('BIFUbC-heavy-or-residual-oil'!M$1),FALSE)=0,1,VLOOKUP('BIFUbC-heavy-or-residual-oil'!$A13,'heavy fuel oil'!$A$2:$AQ$28,COLUMN('heavy fuel oil'!M$2),FALSE)/VLOOKUP('BIFUbC-heavy-or-residual-oil'!$A13,'BIFUbC-heavy-or-residual-oil'!$A$1:$AQ$27,COLUMN('BIFUbC-heavy-or-residual-oil'!M$1),FALSE))</f>
        <v>1</v>
      </c>
      <c r="N13">
        <f>IF(VLOOKUP('BIFUbC-heavy-or-residual-oil'!$A13,'BIFUbC-heavy-or-residual-oil'!$A$1:$AQ$27,COLUMN('BIFUbC-heavy-or-residual-oil'!N$1),FALSE)=0,1,VLOOKUP('BIFUbC-heavy-or-residual-oil'!$A13,'heavy fuel oil'!$A$2:$AQ$28,COLUMN('heavy fuel oil'!N$2),FALSE)/VLOOKUP('BIFUbC-heavy-or-residual-oil'!$A13,'BIFUbC-heavy-or-residual-oil'!$A$1:$AQ$27,COLUMN('BIFUbC-heavy-or-residual-oil'!N$1),FALSE))</f>
        <v>1</v>
      </c>
      <c r="O13">
        <f>IF(VLOOKUP('BIFUbC-heavy-or-residual-oil'!$A13,'BIFUbC-heavy-or-residual-oil'!$A$1:$AQ$27,COLUMN('BIFUbC-heavy-or-residual-oil'!O$1),FALSE)=0,1,VLOOKUP('BIFUbC-heavy-or-residual-oil'!$A13,'heavy fuel oil'!$A$2:$AQ$28,COLUMN('heavy fuel oil'!O$2),FALSE)/VLOOKUP('BIFUbC-heavy-or-residual-oil'!$A13,'BIFUbC-heavy-or-residual-oil'!$A$1:$AQ$27,COLUMN('BIFUbC-heavy-or-residual-oil'!O$1),FALSE))</f>
        <v>1</v>
      </c>
      <c r="P13">
        <f>IF(VLOOKUP('BIFUbC-heavy-or-residual-oil'!$A13,'BIFUbC-heavy-or-residual-oil'!$A$1:$AQ$27,COLUMN('BIFUbC-heavy-or-residual-oil'!P$1),FALSE)=0,1,VLOOKUP('BIFUbC-heavy-or-residual-oil'!$A13,'heavy fuel oil'!$A$2:$AQ$28,COLUMN('heavy fuel oil'!P$2),FALSE)/VLOOKUP('BIFUbC-heavy-or-residual-oil'!$A13,'BIFUbC-heavy-or-residual-oil'!$A$1:$AQ$27,COLUMN('BIFUbC-heavy-or-residual-oil'!P$1),FALSE))</f>
        <v>1</v>
      </c>
      <c r="Q13">
        <f>IF(VLOOKUP('BIFUbC-heavy-or-residual-oil'!$A13,'BIFUbC-heavy-or-residual-oil'!$A$1:$AQ$27,COLUMN('BIFUbC-heavy-or-residual-oil'!Q$1),FALSE)=0,1,VLOOKUP('BIFUbC-heavy-or-residual-oil'!$A13,'heavy fuel oil'!$A$2:$AQ$28,COLUMN('heavy fuel oil'!Q$2),FALSE)/VLOOKUP('BIFUbC-heavy-or-residual-oil'!$A13,'BIFUbC-heavy-or-residual-oil'!$A$1:$AQ$27,COLUMN('BIFUbC-heavy-or-residual-oil'!Q$1),FALSE))</f>
        <v>1</v>
      </c>
      <c r="R13">
        <f>IF(VLOOKUP('BIFUbC-heavy-or-residual-oil'!$A13,'BIFUbC-heavy-or-residual-oil'!$A$1:$AQ$27,COLUMN('BIFUbC-heavy-or-residual-oil'!R$1),FALSE)=0,1,VLOOKUP('BIFUbC-heavy-or-residual-oil'!$A13,'heavy fuel oil'!$A$2:$AQ$28,COLUMN('heavy fuel oil'!R$2),FALSE)/VLOOKUP('BIFUbC-heavy-or-residual-oil'!$A13,'BIFUbC-heavy-or-residual-oil'!$A$1:$AQ$27,COLUMN('BIFUbC-heavy-or-residual-oil'!R$1),FALSE))</f>
        <v>1</v>
      </c>
      <c r="S13">
        <f>IF(VLOOKUP('BIFUbC-heavy-or-residual-oil'!$A13,'BIFUbC-heavy-or-residual-oil'!$A$1:$AQ$27,COLUMN('BIFUbC-heavy-or-residual-oil'!S$1),FALSE)=0,1,VLOOKUP('BIFUbC-heavy-or-residual-oil'!$A13,'heavy fuel oil'!$A$2:$AQ$28,COLUMN('heavy fuel oil'!S$2),FALSE)/VLOOKUP('BIFUbC-heavy-or-residual-oil'!$A13,'BIFUbC-heavy-or-residual-oil'!$A$1:$AQ$27,COLUMN('BIFUbC-heavy-or-residual-oil'!S$1),FALSE))</f>
        <v>1</v>
      </c>
      <c r="T13">
        <f>IF(VLOOKUP('BIFUbC-heavy-or-residual-oil'!$A13,'BIFUbC-heavy-or-residual-oil'!$A$1:$AQ$27,COLUMN('BIFUbC-heavy-or-residual-oil'!T$1),FALSE)=0,1,VLOOKUP('BIFUbC-heavy-or-residual-oil'!$A13,'heavy fuel oil'!$A$2:$AQ$28,COLUMN('heavy fuel oil'!T$2),FALSE)/VLOOKUP('BIFUbC-heavy-or-residual-oil'!$A13,'BIFUbC-heavy-or-residual-oil'!$A$1:$AQ$27,COLUMN('BIFUbC-heavy-or-residual-oil'!T$1),FALSE))</f>
        <v>1</v>
      </c>
      <c r="U13">
        <f>IF(VLOOKUP('BIFUbC-heavy-or-residual-oil'!$A13,'BIFUbC-heavy-or-residual-oil'!$A$1:$AQ$27,COLUMN('BIFUbC-heavy-or-residual-oil'!U$1),FALSE)=0,1,VLOOKUP('BIFUbC-heavy-or-residual-oil'!$A13,'heavy fuel oil'!$A$2:$AQ$28,COLUMN('heavy fuel oil'!U$2),FALSE)/VLOOKUP('BIFUbC-heavy-or-residual-oil'!$A13,'BIFUbC-heavy-or-residual-oil'!$A$1:$AQ$27,COLUMN('BIFUbC-heavy-or-residual-oil'!U$1),FALSE))</f>
        <v>1</v>
      </c>
      <c r="V13">
        <f>IF(VLOOKUP('BIFUbC-heavy-or-residual-oil'!$A13,'BIFUbC-heavy-or-residual-oil'!$A$1:$AQ$27,COLUMN('BIFUbC-heavy-or-residual-oil'!V$1),FALSE)=0,1,VLOOKUP('BIFUbC-heavy-or-residual-oil'!$A13,'heavy fuel oil'!$A$2:$AQ$28,COLUMN('heavy fuel oil'!V$2),FALSE)/VLOOKUP('BIFUbC-heavy-or-residual-oil'!$A13,'BIFUbC-heavy-or-residual-oil'!$A$1:$AQ$27,COLUMN('BIFUbC-heavy-or-residual-oil'!V$1),FALSE))</f>
        <v>1</v>
      </c>
      <c r="W13">
        <f>IF(VLOOKUP('BIFUbC-heavy-or-residual-oil'!$A13,'BIFUbC-heavy-or-residual-oil'!$A$1:$AQ$27,COLUMN('BIFUbC-heavy-or-residual-oil'!W$1),FALSE)=0,1,VLOOKUP('BIFUbC-heavy-or-residual-oil'!$A13,'heavy fuel oil'!$A$2:$AQ$28,COLUMN('heavy fuel oil'!W$2),FALSE)/VLOOKUP('BIFUbC-heavy-or-residual-oil'!$A13,'BIFUbC-heavy-or-residual-oil'!$A$1:$AQ$27,COLUMN('BIFUbC-heavy-or-residual-oil'!W$1),FALSE))</f>
        <v>1</v>
      </c>
      <c r="X13">
        <f>IF(VLOOKUP('BIFUbC-heavy-or-residual-oil'!$A13,'BIFUbC-heavy-or-residual-oil'!$A$1:$AQ$27,COLUMN('BIFUbC-heavy-or-residual-oil'!X$1),FALSE)=0,1,VLOOKUP('BIFUbC-heavy-or-residual-oil'!$A13,'heavy fuel oil'!$A$2:$AQ$28,COLUMN('heavy fuel oil'!X$2),FALSE)/VLOOKUP('BIFUbC-heavy-or-residual-oil'!$A13,'BIFUbC-heavy-or-residual-oil'!$A$1:$AQ$27,COLUMN('BIFUbC-heavy-or-residual-oil'!X$1),FALSE))</f>
        <v>1</v>
      </c>
      <c r="Y13">
        <f>IF(VLOOKUP('BIFUbC-heavy-or-residual-oil'!$A13,'BIFUbC-heavy-or-residual-oil'!$A$1:$AQ$27,COLUMN('BIFUbC-heavy-or-residual-oil'!Y$1),FALSE)=0,1,VLOOKUP('BIFUbC-heavy-or-residual-oil'!$A13,'heavy fuel oil'!$A$2:$AQ$28,COLUMN('heavy fuel oil'!Y$2),FALSE)/VLOOKUP('BIFUbC-heavy-or-residual-oil'!$A13,'BIFUbC-heavy-or-residual-oil'!$A$1:$AQ$27,COLUMN('BIFUbC-heavy-or-residual-oil'!Y$1),FALSE))</f>
        <v>1</v>
      </c>
      <c r="Z13">
        <f>IF(VLOOKUP('BIFUbC-heavy-or-residual-oil'!$A13,'BIFUbC-heavy-or-residual-oil'!$A$1:$AQ$27,COLUMN('BIFUbC-heavy-or-residual-oil'!Z$1),FALSE)=0,1,VLOOKUP('BIFUbC-heavy-or-residual-oil'!$A13,'heavy fuel oil'!$A$2:$AQ$28,COLUMN('heavy fuel oil'!Z$2),FALSE)/VLOOKUP('BIFUbC-heavy-or-residual-oil'!$A13,'BIFUbC-heavy-or-residual-oil'!$A$1:$AQ$27,COLUMN('BIFUbC-heavy-or-residual-oil'!Z$1),FALSE))</f>
        <v>1</v>
      </c>
      <c r="AA13">
        <f>IF(VLOOKUP('BIFUbC-heavy-or-residual-oil'!$A13,'BIFUbC-heavy-or-residual-oil'!$A$1:$AQ$27,COLUMN('BIFUbC-heavy-or-residual-oil'!AA$1),FALSE)=0,1,VLOOKUP('BIFUbC-heavy-or-residual-oil'!$A13,'heavy fuel oil'!$A$2:$AQ$28,COLUMN('heavy fuel oil'!AA$2),FALSE)/VLOOKUP('BIFUbC-heavy-or-residual-oil'!$A13,'BIFUbC-heavy-or-residual-oil'!$A$1:$AQ$27,COLUMN('BIFUbC-heavy-or-residual-oil'!AA$1),FALSE))</f>
        <v>1</v>
      </c>
      <c r="AB13">
        <f>IF(VLOOKUP('BIFUbC-heavy-or-residual-oil'!$A13,'BIFUbC-heavy-or-residual-oil'!$A$1:$AQ$27,COLUMN('BIFUbC-heavy-or-residual-oil'!AB$1),FALSE)=0,1,VLOOKUP('BIFUbC-heavy-or-residual-oil'!$A13,'heavy fuel oil'!$A$2:$AQ$28,COLUMN('heavy fuel oil'!AB$2),FALSE)/VLOOKUP('BIFUbC-heavy-or-residual-oil'!$A13,'BIFUbC-heavy-or-residual-oil'!$A$1:$AQ$27,COLUMN('BIFUbC-heavy-or-residual-oil'!AB$1),FALSE))</f>
        <v>1</v>
      </c>
      <c r="AC13">
        <f>IF(VLOOKUP('BIFUbC-heavy-or-residual-oil'!$A13,'BIFUbC-heavy-or-residual-oil'!$A$1:$AQ$27,COLUMN('BIFUbC-heavy-or-residual-oil'!AC$1),FALSE)=0,1,VLOOKUP('BIFUbC-heavy-or-residual-oil'!$A13,'heavy fuel oil'!$A$2:$AQ$28,COLUMN('heavy fuel oil'!AC$2),FALSE)/VLOOKUP('BIFUbC-heavy-or-residual-oil'!$A13,'BIFUbC-heavy-or-residual-oil'!$A$1:$AQ$27,COLUMN('BIFUbC-heavy-or-residual-oil'!AC$1),FALSE))</f>
        <v>1</v>
      </c>
      <c r="AD13">
        <f>IF(VLOOKUP('BIFUbC-heavy-or-residual-oil'!$A13,'BIFUbC-heavy-or-residual-oil'!$A$1:$AQ$27,COLUMN('BIFUbC-heavy-or-residual-oil'!AD$1),FALSE)=0,1,VLOOKUP('BIFUbC-heavy-or-residual-oil'!$A13,'heavy fuel oil'!$A$2:$AQ$28,COLUMN('heavy fuel oil'!AD$2),FALSE)/VLOOKUP('BIFUbC-heavy-or-residual-oil'!$A13,'BIFUbC-heavy-or-residual-oil'!$A$1:$AQ$27,COLUMN('BIFUbC-heavy-or-residual-oil'!AD$1),FALSE))</f>
        <v>1</v>
      </c>
      <c r="AE13">
        <f>IF(VLOOKUP('BIFUbC-heavy-or-residual-oil'!$A13,'BIFUbC-heavy-or-residual-oil'!$A$1:$AQ$27,COLUMN('BIFUbC-heavy-or-residual-oil'!AE$1),FALSE)=0,1,VLOOKUP('BIFUbC-heavy-or-residual-oil'!$A13,'heavy fuel oil'!$A$2:$AQ$28,COLUMN('heavy fuel oil'!AE$2),FALSE)/VLOOKUP('BIFUbC-heavy-or-residual-oil'!$A13,'BIFUbC-heavy-or-residual-oil'!$A$1:$AQ$27,COLUMN('BIFUbC-heavy-or-residual-oil'!AE$1),FALSE))</f>
        <v>1</v>
      </c>
      <c r="AF13">
        <f>IF(VLOOKUP('BIFUbC-heavy-or-residual-oil'!$A13,'BIFUbC-heavy-or-residual-oil'!$A$1:$AQ$27,COLUMN('BIFUbC-heavy-or-residual-oil'!AF$1),FALSE)=0,1,VLOOKUP('BIFUbC-heavy-or-residual-oil'!$A13,'heavy fuel oil'!$A$2:$AQ$28,COLUMN('heavy fuel oil'!AF$2),FALSE)/VLOOKUP('BIFUbC-heavy-or-residual-oil'!$A13,'BIFUbC-heavy-or-residual-oil'!$A$1:$AQ$27,COLUMN('BIFUbC-heavy-or-residual-oil'!AF$1),FALSE))</f>
        <v>1</v>
      </c>
      <c r="AG13">
        <f>IF(VLOOKUP('BIFUbC-heavy-or-residual-oil'!$A13,'BIFUbC-heavy-or-residual-oil'!$A$1:$AQ$27,COLUMN('BIFUbC-heavy-or-residual-oil'!AG$1),FALSE)=0,1,VLOOKUP('BIFUbC-heavy-or-residual-oil'!$A13,'heavy fuel oil'!$A$2:$AQ$28,COLUMN('heavy fuel oil'!AG$2),FALSE)/VLOOKUP('BIFUbC-heavy-or-residual-oil'!$A13,'BIFUbC-heavy-or-residual-oil'!$A$1:$AQ$27,COLUMN('BIFUbC-heavy-or-residual-oil'!AG$1),FALSE))</f>
        <v>1</v>
      </c>
      <c r="AH13">
        <f>IF(VLOOKUP('BIFUbC-heavy-or-residual-oil'!$A13,'BIFUbC-heavy-or-residual-oil'!$A$1:$AQ$27,COLUMN('BIFUbC-heavy-or-residual-oil'!AH$1),FALSE)=0,1,VLOOKUP('BIFUbC-heavy-or-residual-oil'!$A13,'heavy fuel oil'!$A$2:$AQ$28,COLUMN('heavy fuel oil'!AH$2),FALSE)/VLOOKUP('BIFUbC-heavy-or-residual-oil'!$A13,'BIFUbC-heavy-or-residual-oil'!$A$1:$AQ$27,COLUMN('BIFUbC-heavy-or-residual-oil'!AH$1),FALSE))</f>
        <v>1</v>
      </c>
      <c r="AI13">
        <f>IF(VLOOKUP('BIFUbC-heavy-or-residual-oil'!$A13,'BIFUbC-heavy-or-residual-oil'!$A$1:$AQ$27,COLUMN('BIFUbC-heavy-or-residual-oil'!AI$1),FALSE)=0,1,VLOOKUP('BIFUbC-heavy-or-residual-oil'!$A13,'heavy fuel oil'!$A$2:$AQ$28,COLUMN('heavy fuel oil'!AI$2),FALSE)/VLOOKUP('BIFUbC-heavy-or-residual-oil'!$A13,'BIFUbC-heavy-or-residual-oil'!$A$1:$AQ$27,COLUMN('BIFUbC-heavy-or-residual-oil'!AI$1),FALSE))</f>
        <v>1</v>
      </c>
      <c r="AJ13">
        <f>IF(VLOOKUP('BIFUbC-heavy-or-residual-oil'!$A13,'BIFUbC-heavy-or-residual-oil'!$A$1:$AQ$27,COLUMN('BIFUbC-heavy-or-residual-oil'!AJ$1),FALSE)=0,1,VLOOKUP('BIFUbC-heavy-or-residual-oil'!$A13,'heavy fuel oil'!$A$2:$AQ$28,COLUMN('heavy fuel oil'!AJ$2),FALSE)/VLOOKUP('BIFUbC-heavy-or-residual-oil'!$A13,'BIFUbC-heavy-or-residual-oil'!$A$1:$AQ$27,COLUMN('BIFUbC-heavy-or-residual-oil'!AJ$1),FALSE))</f>
        <v>1</v>
      </c>
      <c r="AK13">
        <f>IF(VLOOKUP('BIFUbC-heavy-or-residual-oil'!$A13,'BIFUbC-heavy-or-residual-oil'!$A$1:$AQ$27,COLUMN('BIFUbC-heavy-or-residual-oil'!AK$1),FALSE)=0,1,VLOOKUP('BIFUbC-heavy-or-residual-oil'!$A13,'heavy fuel oil'!$A$2:$AQ$28,COLUMN('heavy fuel oil'!AK$2),FALSE)/VLOOKUP('BIFUbC-heavy-or-residual-oil'!$A13,'BIFUbC-heavy-or-residual-oil'!$A$1:$AQ$27,COLUMN('BIFUbC-heavy-or-residual-oil'!AK$1),FALSE))</f>
        <v>1</v>
      </c>
      <c r="AL13">
        <f>IF(VLOOKUP('BIFUbC-heavy-or-residual-oil'!$A13,'BIFUbC-heavy-or-residual-oil'!$A$1:$AQ$27,COLUMN('BIFUbC-heavy-or-residual-oil'!AL$1),FALSE)=0,1,VLOOKUP('BIFUbC-heavy-or-residual-oil'!$A13,'heavy fuel oil'!$A$2:$AQ$28,COLUMN('heavy fuel oil'!AL$2),FALSE)/VLOOKUP('BIFUbC-heavy-or-residual-oil'!$A13,'BIFUbC-heavy-or-residual-oil'!$A$1:$AQ$27,COLUMN('BIFUbC-heavy-or-residual-oil'!AL$1),FALSE))</f>
        <v>1</v>
      </c>
      <c r="AM13">
        <f>IF(VLOOKUP('BIFUbC-heavy-or-residual-oil'!$A13,'BIFUbC-heavy-or-residual-oil'!$A$1:$AQ$27,COLUMN('BIFUbC-heavy-or-residual-oil'!AM$1),FALSE)=0,1,VLOOKUP('BIFUbC-heavy-or-residual-oil'!$A13,'heavy fuel oil'!$A$2:$AQ$28,COLUMN('heavy fuel oil'!AM$2),FALSE)/VLOOKUP('BIFUbC-heavy-or-residual-oil'!$A13,'BIFUbC-heavy-or-residual-oil'!$A$1:$AQ$27,COLUMN('BIFUbC-heavy-or-residual-oil'!AM$1),FALSE))</f>
        <v>1</v>
      </c>
      <c r="AN13">
        <f>IF(VLOOKUP('BIFUbC-heavy-or-residual-oil'!$A13,'BIFUbC-heavy-or-residual-oil'!$A$1:$AQ$27,COLUMN('BIFUbC-heavy-or-residual-oil'!AN$1),FALSE)=0,1,VLOOKUP('BIFUbC-heavy-or-residual-oil'!$A13,'heavy fuel oil'!$A$2:$AQ$28,COLUMN('heavy fuel oil'!AN$2),FALSE)/VLOOKUP('BIFUbC-heavy-or-residual-oil'!$A13,'BIFUbC-heavy-or-residual-oil'!$A$1:$AQ$27,COLUMN('BIFUbC-heavy-or-residual-oil'!AN$1),FALSE))</f>
        <v>1</v>
      </c>
      <c r="AO13">
        <f>IF(VLOOKUP('BIFUbC-heavy-or-residual-oil'!$A13,'BIFUbC-heavy-or-residual-oil'!$A$1:$AQ$27,COLUMN('BIFUbC-heavy-or-residual-oil'!AO$1),FALSE)=0,1,VLOOKUP('BIFUbC-heavy-or-residual-oil'!$A13,'heavy fuel oil'!$A$2:$AQ$28,COLUMN('heavy fuel oil'!AO$2),FALSE)/VLOOKUP('BIFUbC-heavy-or-residual-oil'!$A13,'BIFUbC-heavy-or-residual-oil'!$A$1:$AQ$27,COLUMN('BIFUbC-heavy-or-residual-oil'!AO$1),FALSE))</f>
        <v>1</v>
      </c>
      <c r="AP13">
        <f>IF(VLOOKUP('BIFUbC-heavy-or-residual-oil'!$A13,'BIFUbC-heavy-or-residual-oil'!$A$1:$AQ$27,COLUMN('BIFUbC-heavy-or-residual-oil'!AP$1),FALSE)=0,1,VLOOKUP('BIFUbC-heavy-or-residual-oil'!$A13,'heavy fuel oil'!$A$2:$AQ$28,COLUMN('heavy fuel oil'!AP$2),FALSE)/VLOOKUP('BIFUbC-heavy-or-residual-oil'!$A13,'BIFUbC-heavy-or-residual-oil'!$A$1:$AQ$27,COLUMN('BIFUbC-heavy-or-residual-oil'!AP$1),FALSE))</f>
        <v>1</v>
      </c>
      <c r="AQ13">
        <f>IF(VLOOKUP('BIFUbC-heavy-or-residual-oil'!$A13,'BIFUbC-heavy-or-residual-oil'!$A$1:$AQ$27,COLUMN('BIFUbC-heavy-or-residual-oil'!AQ$1),FALSE)=0,1,VLOOKUP('BIFUbC-heavy-or-residual-oil'!$A13,'heavy fuel oil'!$A$2:$AQ$28,COLUMN('heavy fuel oil'!AQ$2),FALSE)/VLOOKUP('BIFUbC-heavy-or-residual-oil'!$A13,'BIFUbC-heavy-or-residual-oil'!$A$1:$AQ$27,COLUMN('BIFUbC-heavy-or-residual-oil'!AQ$1),FALSE))</f>
        <v>1</v>
      </c>
    </row>
    <row r="14" spans="1:43">
      <c r="A14" s="37" t="s">
        <v>627</v>
      </c>
      <c r="B14">
        <f>IF(VLOOKUP('BIFUbC-heavy-or-residual-oil'!$A14,'BIFUbC-heavy-or-residual-oil'!$A$1:$AQ$27,COLUMN('BIFUbC-heavy-or-residual-oil'!B$1),FALSE)=0,1,VLOOKUP('BIFUbC-heavy-or-residual-oil'!$A14,'heavy fuel oil'!$A$2:$AQ$28,COLUMN('heavy fuel oil'!B$2),FALSE)/VLOOKUP('BIFUbC-heavy-or-residual-oil'!$A14,'BIFUbC-heavy-or-residual-oil'!$A$1:$AQ$27,COLUMN('BIFUbC-heavy-or-residual-oil'!B$1),FALSE))</f>
        <v>1</v>
      </c>
      <c r="C14">
        <f>IF(VLOOKUP('BIFUbC-heavy-or-residual-oil'!$A14,'BIFUbC-heavy-or-residual-oil'!$A$1:$AQ$27,COLUMN('BIFUbC-heavy-or-residual-oil'!C$1),FALSE)=0,1,VLOOKUP('BIFUbC-heavy-or-residual-oil'!$A14,'heavy fuel oil'!$A$2:$AQ$28,COLUMN('heavy fuel oil'!C$2),FALSE)/VLOOKUP('BIFUbC-heavy-or-residual-oil'!$A14,'BIFUbC-heavy-or-residual-oil'!$A$1:$AQ$27,COLUMN('BIFUbC-heavy-or-residual-oil'!C$1),FALSE))</f>
        <v>1</v>
      </c>
      <c r="D14">
        <f>IF(VLOOKUP('BIFUbC-heavy-or-residual-oil'!$A14,'BIFUbC-heavy-or-residual-oil'!$A$1:$AQ$27,COLUMN('BIFUbC-heavy-or-residual-oil'!D$1),FALSE)=0,1,VLOOKUP('BIFUbC-heavy-or-residual-oil'!$A14,'heavy fuel oil'!$A$2:$AQ$28,COLUMN('heavy fuel oil'!D$2),FALSE)/VLOOKUP('BIFUbC-heavy-or-residual-oil'!$A14,'BIFUbC-heavy-or-residual-oil'!$A$1:$AQ$27,COLUMN('BIFUbC-heavy-or-residual-oil'!D$1),FALSE))</f>
        <v>1</v>
      </c>
      <c r="E14">
        <f>IF(VLOOKUP('BIFUbC-heavy-or-residual-oil'!$A14,'BIFUbC-heavy-or-residual-oil'!$A$1:$AQ$27,COLUMN('BIFUbC-heavy-or-residual-oil'!E$1),FALSE)=0,1,VLOOKUP('BIFUbC-heavy-or-residual-oil'!$A14,'heavy fuel oil'!$A$2:$AQ$28,COLUMN('heavy fuel oil'!E$2),FALSE)/VLOOKUP('BIFUbC-heavy-or-residual-oil'!$A14,'BIFUbC-heavy-or-residual-oil'!$A$1:$AQ$27,COLUMN('BIFUbC-heavy-or-residual-oil'!E$1),FALSE))</f>
        <v>1</v>
      </c>
      <c r="F14">
        <f>IF(VLOOKUP('BIFUbC-heavy-or-residual-oil'!$A14,'BIFUbC-heavy-or-residual-oil'!$A$1:$AQ$27,COLUMN('BIFUbC-heavy-or-residual-oil'!F$1),FALSE)=0,1,VLOOKUP('BIFUbC-heavy-or-residual-oil'!$A14,'heavy fuel oil'!$A$2:$AQ$28,COLUMN('heavy fuel oil'!F$2),FALSE)/VLOOKUP('BIFUbC-heavy-or-residual-oil'!$A14,'BIFUbC-heavy-or-residual-oil'!$A$1:$AQ$27,COLUMN('BIFUbC-heavy-or-residual-oil'!F$1),FALSE))</f>
        <v>1</v>
      </c>
      <c r="G14">
        <f>IF(VLOOKUP('BIFUbC-heavy-or-residual-oil'!$A14,'BIFUbC-heavy-or-residual-oil'!$A$1:$AQ$27,COLUMN('BIFUbC-heavy-or-residual-oil'!G$1),FALSE)=0,1,VLOOKUP('BIFUbC-heavy-or-residual-oil'!$A14,'heavy fuel oil'!$A$2:$AQ$28,COLUMN('heavy fuel oil'!G$2),FALSE)/VLOOKUP('BIFUbC-heavy-or-residual-oil'!$A14,'BIFUbC-heavy-or-residual-oil'!$A$1:$AQ$27,COLUMN('BIFUbC-heavy-or-residual-oil'!G$1),FALSE))</f>
        <v>1</v>
      </c>
      <c r="H14">
        <f>IF(VLOOKUP('BIFUbC-heavy-or-residual-oil'!$A14,'BIFUbC-heavy-or-residual-oil'!$A$1:$AQ$27,COLUMN('BIFUbC-heavy-or-residual-oil'!H$1),FALSE)=0,1,VLOOKUP('BIFUbC-heavy-or-residual-oil'!$A14,'heavy fuel oil'!$A$2:$AQ$28,COLUMN('heavy fuel oil'!H$2),FALSE)/VLOOKUP('BIFUbC-heavy-or-residual-oil'!$A14,'BIFUbC-heavy-or-residual-oil'!$A$1:$AQ$27,COLUMN('BIFUbC-heavy-or-residual-oil'!H$1),FALSE))</f>
        <v>1</v>
      </c>
      <c r="I14">
        <f>IF(VLOOKUP('BIFUbC-heavy-or-residual-oil'!$A14,'BIFUbC-heavy-or-residual-oil'!$A$1:$AQ$27,COLUMN('BIFUbC-heavy-or-residual-oil'!I$1),FALSE)=0,1,VLOOKUP('BIFUbC-heavy-or-residual-oil'!$A14,'heavy fuel oil'!$A$2:$AQ$28,COLUMN('heavy fuel oil'!I$2),FALSE)/VLOOKUP('BIFUbC-heavy-or-residual-oil'!$A14,'BIFUbC-heavy-or-residual-oil'!$A$1:$AQ$27,COLUMN('BIFUbC-heavy-or-residual-oil'!I$1),FALSE))</f>
        <v>1</v>
      </c>
      <c r="J14">
        <f>IF(VLOOKUP('BIFUbC-heavy-or-residual-oil'!$A14,'BIFUbC-heavy-or-residual-oil'!$A$1:$AQ$27,COLUMN('BIFUbC-heavy-or-residual-oil'!J$1),FALSE)=0,1,VLOOKUP('BIFUbC-heavy-or-residual-oil'!$A14,'heavy fuel oil'!$A$2:$AQ$28,COLUMN('heavy fuel oil'!J$2),FALSE)/VLOOKUP('BIFUbC-heavy-or-residual-oil'!$A14,'BIFUbC-heavy-or-residual-oil'!$A$1:$AQ$27,COLUMN('BIFUbC-heavy-or-residual-oil'!J$1),FALSE))</f>
        <v>1</v>
      </c>
      <c r="K14">
        <f>IF(VLOOKUP('BIFUbC-heavy-or-residual-oil'!$A14,'BIFUbC-heavy-or-residual-oil'!$A$1:$AQ$27,COLUMN('BIFUbC-heavy-or-residual-oil'!K$1),FALSE)=0,1,VLOOKUP('BIFUbC-heavy-or-residual-oil'!$A14,'heavy fuel oil'!$A$2:$AQ$28,COLUMN('heavy fuel oil'!K$2),FALSE)/VLOOKUP('BIFUbC-heavy-or-residual-oil'!$A14,'BIFUbC-heavy-or-residual-oil'!$A$1:$AQ$27,COLUMN('BIFUbC-heavy-or-residual-oil'!K$1),FALSE))</f>
        <v>1</v>
      </c>
      <c r="L14">
        <f>IF(VLOOKUP('BIFUbC-heavy-or-residual-oil'!$A14,'BIFUbC-heavy-or-residual-oil'!$A$1:$AQ$27,COLUMN('BIFUbC-heavy-or-residual-oil'!L$1),FALSE)=0,1,VLOOKUP('BIFUbC-heavy-or-residual-oil'!$A14,'heavy fuel oil'!$A$2:$AQ$28,COLUMN('heavy fuel oil'!L$2),FALSE)/VLOOKUP('BIFUbC-heavy-or-residual-oil'!$A14,'BIFUbC-heavy-or-residual-oil'!$A$1:$AQ$27,COLUMN('BIFUbC-heavy-or-residual-oil'!L$1),FALSE))</f>
        <v>1</v>
      </c>
      <c r="M14">
        <f>IF(VLOOKUP('BIFUbC-heavy-or-residual-oil'!$A14,'BIFUbC-heavy-or-residual-oil'!$A$1:$AQ$27,COLUMN('BIFUbC-heavy-or-residual-oil'!M$1),FALSE)=0,1,VLOOKUP('BIFUbC-heavy-or-residual-oil'!$A14,'heavy fuel oil'!$A$2:$AQ$28,COLUMN('heavy fuel oil'!M$2),FALSE)/VLOOKUP('BIFUbC-heavy-or-residual-oil'!$A14,'BIFUbC-heavy-or-residual-oil'!$A$1:$AQ$27,COLUMN('BIFUbC-heavy-or-residual-oil'!M$1),FALSE))</f>
        <v>1</v>
      </c>
      <c r="N14">
        <f>IF(VLOOKUP('BIFUbC-heavy-or-residual-oil'!$A14,'BIFUbC-heavy-or-residual-oil'!$A$1:$AQ$27,COLUMN('BIFUbC-heavy-or-residual-oil'!N$1),FALSE)=0,1,VLOOKUP('BIFUbC-heavy-or-residual-oil'!$A14,'heavy fuel oil'!$A$2:$AQ$28,COLUMN('heavy fuel oil'!N$2),FALSE)/VLOOKUP('BIFUbC-heavy-or-residual-oil'!$A14,'BIFUbC-heavy-or-residual-oil'!$A$1:$AQ$27,COLUMN('BIFUbC-heavy-or-residual-oil'!N$1),FALSE))</f>
        <v>1</v>
      </c>
      <c r="O14">
        <f>IF(VLOOKUP('BIFUbC-heavy-or-residual-oil'!$A14,'BIFUbC-heavy-or-residual-oil'!$A$1:$AQ$27,COLUMN('BIFUbC-heavy-or-residual-oil'!O$1),FALSE)=0,1,VLOOKUP('BIFUbC-heavy-or-residual-oil'!$A14,'heavy fuel oil'!$A$2:$AQ$28,COLUMN('heavy fuel oil'!O$2),FALSE)/VLOOKUP('BIFUbC-heavy-or-residual-oil'!$A14,'BIFUbC-heavy-or-residual-oil'!$A$1:$AQ$27,COLUMN('BIFUbC-heavy-or-residual-oil'!O$1),FALSE))</f>
        <v>1</v>
      </c>
      <c r="P14">
        <f>IF(VLOOKUP('BIFUbC-heavy-or-residual-oil'!$A14,'BIFUbC-heavy-or-residual-oil'!$A$1:$AQ$27,COLUMN('BIFUbC-heavy-or-residual-oil'!P$1),FALSE)=0,1,VLOOKUP('BIFUbC-heavy-or-residual-oil'!$A14,'heavy fuel oil'!$A$2:$AQ$28,COLUMN('heavy fuel oil'!P$2),FALSE)/VLOOKUP('BIFUbC-heavy-or-residual-oil'!$A14,'BIFUbC-heavy-or-residual-oil'!$A$1:$AQ$27,COLUMN('BIFUbC-heavy-or-residual-oil'!P$1),FALSE))</f>
        <v>1</v>
      </c>
      <c r="Q14">
        <f>IF(VLOOKUP('BIFUbC-heavy-or-residual-oil'!$A14,'BIFUbC-heavy-or-residual-oil'!$A$1:$AQ$27,COLUMN('BIFUbC-heavy-or-residual-oil'!Q$1),FALSE)=0,1,VLOOKUP('BIFUbC-heavy-or-residual-oil'!$A14,'heavy fuel oil'!$A$2:$AQ$28,COLUMN('heavy fuel oil'!Q$2),FALSE)/VLOOKUP('BIFUbC-heavy-or-residual-oil'!$A14,'BIFUbC-heavy-or-residual-oil'!$A$1:$AQ$27,COLUMN('BIFUbC-heavy-or-residual-oil'!Q$1),FALSE))</f>
        <v>1</v>
      </c>
      <c r="R14">
        <f>IF(VLOOKUP('BIFUbC-heavy-or-residual-oil'!$A14,'BIFUbC-heavy-or-residual-oil'!$A$1:$AQ$27,COLUMN('BIFUbC-heavy-or-residual-oil'!R$1),FALSE)=0,1,VLOOKUP('BIFUbC-heavy-or-residual-oil'!$A14,'heavy fuel oil'!$A$2:$AQ$28,COLUMN('heavy fuel oil'!R$2),FALSE)/VLOOKUP('BIFUbC-heavy-or-residual-oil'!$A14,'BIFUbC-heavy-or-residual-oil'!$A$1:$AQ$27,COLUMN('BIFUbC-heavy-or-residual-oil'!R$1),FALSE))</f>
        <v>1</v>
      </c>
      <c r="S14">
        <f>IF(VLOOKUP('BIFUbC-heavy-or-residual-oil'!$A14,'BIFUbC-heavy-or-residual-oil'!$A$1:$AQ$27,COLUMN('BIFUbC-heavy-or-residual-oil'!S$1),FALSE)=0,1,VLOOKUP('BIFUbC-heavy-or-residual-oil'!$A14,'heavy fuel oil'!$A$2:$AQ$28,COLUMN('heavy fuel oil'!S$2),FALSE)/VLOOKUP('BIFUbC-heavy-or-residual-oil'!$A14,'BIFUbC-heavy-or-residual-oil'!$A$1:$AQ$27,COLUMN('BIFUbC-heavy-or-residual-oil'!S$1),FALSE))</f>
        <v>1</v>
      </c>
      <c r="T14">
        <f>IF(VLOOKUP('BIFUbC-heavy-or-residual-oil'!$A14,'BIFUbC-heavy-or-residual-oil'!$A$1:$AQ$27,COLUMN('BIFUbC-heavy-or-residual-oil'!T$1),FALSE)=0,1,VLOOKUP('BIFUbC-heavy-or-residual-oil'!$A14,'heavy fuel oil'!$A$2:$AQ$28,COLUMN('heavy fuel oil'!T$2),FALSE)/VLOOKUP('BIFUbC-heavy-or-residual-oil'!$A14,'BIFUbC-heavy-or-residual-oil'!$A$1:$AQ$27,COLUMN('BIFUbC-heavy-or-residual-oil'!T$1),FALSE))</f>
        <v>1</v>
      </c>
      <c r="U14">
        <f>IF(VLOOKUP('BIFUbC-heavy-or-residual-oil'!$A14,'BIFUbC-heavy-or-residual-oil'!$A$1:$AQ$27,COLUMN('BIFUbC-heavy-or-residual-oil'!U$1),FALSE)=0,1,VLOOKUP('BIFUbC-heavy-or-residual-oil'!$A14,'heavy fuel oil'!$A$2:$AQ$28,COLUMN('heavy fuel oil'!U$2),FALSE)/VLOOKUP('BIFUbC-heavy-or-residual-oil'!$A14,'BIFUbC-heavy-or-residual-oil'!$A$1:$AQ$27,COLUMN('BIFUbC-heavy-or-residual-oil'!U$1),FALSE))</f>
        <v>1</v>
      </c>
      <c r="V14">
        <f>IF(VLOOKUP('BIFUbC-heavy-or-residual-oil'!$A14,'BIFUbC-heavy-or-residual-oil'!$A$1:$AQ$27,COLUMN('BIFUbC-heavy-or-residual-oil'!V$1),FALSE)=0,1,VLOOKUP('BIFUbC-heavy-or-residual-oil'!$A14,'heavy fuel oil'!$A$2:$AQ$28,COLUMN('heavy fuel oil'!V$2),FALSE)/VLOOKUP('BIFUbC-heavy-or-residual-oil'!$A14,'BIFUbC-heavy-or-residual-oil'!$A$1:$AQ$27,COLUMN('BIFUbC-heavy-or-residual-oil'!V$1),FALSE))</f>
        <v>1</v>
      </c>
      <c r="W14">
        <f>IF(VLOOKUP('BIFUbC-heavy-or-residual-oil'!$A14,'BIFUbC-heavy-or-residual-oil'!$A$1:$AQ$27,COLUMN('BIFUbC-heavy-or-residual-oil'!W$1),FALSE)=0,1,VLOOKUP('BIFUbC-heavy-or-residual-oil'!$A14,'heavy fuel oil'!$A$2:$AQ$28,COLUMN('heavy fuel oil'!W$2),FALSE)/VLOOKUP('BIFUbC-heavy-or-residual-oil'!$A14,'BIFUbC-heavy-or-residual-oil'!$A$1:$AQ$27,COLUMN('BIFUbC-heavy-or-residual-oil'!W$1),FALSE))</f>
        <v>1</v>
      </c>
      <c r="X14">
        <f>IF(VLOOKUP('BIFUbC-heavy-or-residual-oil'!$A14,'BIFUbC-heavy-or-residual-oil'!$A$1:$AQ$27,COLUMN('BIFUbC-heavy-or-residual-oil'!X$1),FALSE)=0,1,VLOOKUP('BIFUbC-heavy-or-residual-oil'!$A14,'heavy fuel oil'!$A$2:$AQ$28,COLUMN('heavy fuel oil'!X$2),FALSE)/VLOOKUP('BIFUbC-heavy-or-residual-oil'!$A14,'BIFUbC-heavy-or-residual-oil'!$A$1:$AQ$27,COLUMN('BIFUbC-heavy-or-residual-oil'!X$1),FALSE))</f>
        <v>1</v>
      </c>
      <c r="Y14">
        <f>IF(VLOOKUP('BIFUbC-heavy-or-residual-oil'!$A14,'BIFUbC-heavy-or-residual-oil'!$A$1:$AQ$27,COLUMN('BIFUbC-heavy-or-residual-oil'!Y$1),FALSE)=0,1,VLOOKUP('BIFUbC-heavy-or-residual-oil'!$A14,'heavy fuel oil'!$A$2:$AQ$28,COLUMN('heavy fuel oil'!Y$2),FALSE)/VLOOKUP('BIFUbC-heavy-or-residual-oil'!$A14,'BIFUbC-heavy-or-residual-oil'!$A$1:$AQ$27,COLUMN('BIFUbC-heavy-or-residual-oil'!Y$1),FALSE))</f>
        <v>1</v>
      </c>
      <c r="Z14">
        <f>IF(VLOOKUP('BIFUbC-heavy-or-residual-oil'!$A14,'BIFUbC-heavy-or-residual-oil'!$A$1:$AQ$27,COLUMN('BIFUbC-heavy-or-residual-oil'!Z$1),FALSE)=0,1,VLOOKUP('BIFUbC-heavy-or-residual-oil'!$A14,'heavy fuel oil'!$A$2:$AQ$28,COLUMN('heavy fuel oil'!Z$2),FALSE)/VLOOKUP('BIFUbC-heavy-or-residual-oil'!$A14,'BIFUbC-heavy-or-residual-oil'!$A$1:$AQ$27,COLUMN('BIFUbC-heavy-or-residual-oil'!Z$1),FALSE))</f>
        <v>1</v>
      </c>
      <c r="AA14">
        <f>IF(VLOOKUP('BIFUbC-heavy-or-residual-oil'!$A14,'BIFUbC-heavy-or-residual-oil'!$A$1:$AQ$27,COLUMN('BIFUbC-heavy-or-residual-oil'!AA$1),FALSE)=0,1,VLOOKUP('BIFUbC-heavy-or-residual-oil'!$A14,'heavy fuel oil'!$A$2:$AQ$28,COLUMN('heavy fuel oil'!AA$2),FALSE)/VLOOKUP('BIFUbC-heavy-or-residual-oil'!$A14,'BIFUbC-heavy-or-residual-oil'!$A$1:$AQ$27,COLUMN('BIFUbC-heavy-or-residual-oil'!AA$1),FALSE))</f>
        <v>1</v>
      </c>
      <c r="AB14">
        <f>IF(VLOOKUP('BIFUbC-heavy-or-residual-oil'!$A14,'BIFUbC-heavy-or-residual-oil'!$A$1:$AQ$27,COLUMN('BIFUbC-heavy-or-residual-oil'!AB$1),FALSE)=0,1,VLOOKUP('BIFUbC-heavy-or-residual-oil'!$A14,'heavy fuel oil'!$A$2:$AQ$28,COLUMN('heavy fuel oil'!AB$2),FALSE)/VLOOKUP('BIFUbC-heavy-or-residual-oil'!$A14,'BIFUbC-heavy-or-residual-oil'!$A$1:$AQ$27,COLUMN('BIFUbC-heavy-or-residual-oil'!AB$1),FALSE))</f>
        <v>1</v>
      </c>
      <c r="AC14">
        <f>IF(VLOOKUP('BIFUbC-heavy-or-residual-oil'!$A14,'BIFUbC-heavy-or-residual-oil'!$A$1:$AQ$27,COLUMN('BIFUbC-heavy-or-residual-oil'!AC$1),FALSE)=0,1,VLOOKUP('BIFUbC-heavy-or-residual-oil'!$A14,'heavy fuel oil'!$A$2:$AQ$28,COLUMN('heavy fuel oil'!AC$2),FALSE)/VLOOKUP('BIFUbC-heavy-or-residual-oil'!$A14,'BIFUbC-heavy-or-residual-oil'!$A$1:$AQ$27,COLUMN('BIFUbC-heavy-or-residual-oil'!AC$1),FALSE))</f>
        <v>1</v>
      </c>
      <c r="AD14">
        <f>IF(VLOOKUP('BIFUbC-heavy-or-residual-oil'!$A14,'BIFUbC-heavy-or-residual-oil'!$A$1:$AQ$27,COLUMN('BIFUbC-heavy-or-residual-oil'!AD$1),FALSE)=0,1,VLOOKUP('BIFUbC-heavy-or-residual-oil'!$A14,'heavy fuel oil'!$A$2:$AQ$28,COLUMN('heavy fuel oil'!AD$2),FALSE)/VLOOKUP('BIFUbC-heavy-or-residual-oil'!$A14,'BIFUbC-heavy-or-residual-oil'!$A$1:$AQ$27,COLUMN('BIFUbC-heavy-or-residual-oil'!AD$1),FALSE))</f>
        <v>1</v>
      </c>
      <c r="AE14">
        <f>IF(VLOOKUP('BIFUbC-heavy-or-residual-oil'!$A14,'BIFUbC-heavy-or-residual-oil'!$A$1:$AQ$27,COLUMN('BIFUbC-heavy-or-residual-oil'!AE$1),FALSE)=0,1,VLOOKUP('BIFUbC-heavy-or-residual-oil'!$A14,'heavy fuel oil'!$A$2:$AQ$28,COLUMN('heavy fuel oil'!AE$2),FALSE)/VLOOKUP('BIFUbC-heavy-or-residual-oil'!$A14,'BIFUbC-heavy-or-residual-oil'!$A$1:$AQ$27,COLUMN('BIFUbC-heavy-or-residual-oil'!AE$1),FALSE))</f>
        <v>1</v>
      </c>
      <c r="AF14">
        <f>IF(VLOOKUP('BIFUbC-heavy-or-residual-oil'!$A14,'BIFUbC-heavy-or-residual-oil'!$A$1:$AQ$27,COLUMN('BIFUbC-heavy-or-residual-oil'!AF$1),FALSE)=0,1,VLOOKUP('BIFUbC-heavy-or-residual-oil'!$A14,'heavy fuel oil'!$A$2:$AQ$28,COLUMN('heavy fuel oil'!AF$2),FALSE)/VLOOKUP('BIFUbC-heavy-or-residual-oil'!$A14,'BIFUbC-heavy-or-residual-oil'!$A$1:$AQ$27,COLUMN('BIFUbC-heavy-or-residual-oil'!AF$1),FALSE))</f>
        <v>1</v>
      </c>
      <c r="AG14">
        <f>IF(VLOOKUP('BIFUbC-heavy-or-residual-oil'!$A14,'BIFUbC-heavy-or-residual-oil'!$A$1:$AQ$27,COLUMN('BIFUbC-heavy-or-residual-oil'!AG$1),FALSE)=0,1,VLOOKUP('BIFUbC-heavy-or-residual-oil'!$A14,'heavy fuel oil'!$A$2:$AQ$28,COLUMN('heavy fuel oil'!AG$2),FALSE)/VLOOKUP('BIFUbC-heavy-or-residual-oil'!$A14,'BIFUbC-heavy-or-residual-oil'!$A$1:$AQ$27,COLUMN('BIFUbC-heavy-or-residual-oil'!AG$1),FALSE))</f>
        <v>1</v>
      </c>
      <c r="AH14">
        <f>IF(VLOOKUP('BIFUbC-heavy-or-residual-oil'!$A14,'BIFUbC-heavy-or-residual-oil'!$A$1:$AQ$27,COLUMN('BIFUbC-heavy-or-residual-oil'!AH$1),FALSE)=0,1,VLOOKUP('BIFUbC-heavy-or-residual-oil'!$A14,'heavy fuel oil'!$A$2:$AQ$28,COLUMN('heavy fuel oil'!AH$2),FALSE)/VLOOKUP('BIFUbC-heavy-or-residual-oil'!$A14,'BIFUbC-heavy-or-residual-oil'!$A$1:$AQ$27,COLUMN('BIFUbC-heavy-or-residual-oil'!AH$1),FALSE))</f>
        <v>1</v>
      </c>
      <c r="AI14">
        <f>IF(VLOOKUP('BIFUbC-heavy-or-residual-oil'!$A14,'BIFUbC-heavy-or-residual-oil'!$A$1:$AQ$27,COLUMN('BIFUbC-heavy-or-residual-oil'!AI$1),FALSE)=0,1,VLOOKUP('BIFUbC-heavy-or-residual-oil'!$A14,'heavy fuel oil'!$A$2:$AQ$28,COLUMN('heavy fuel oil'!AI$2),FALSE)/VLOOKUP('BIFUbC-heavy-or-residual-oil'!$A14,'BIFUbC-heavy-or-residual-oil'!$A$1:$AQ$27,COLUMN('BIFUbC-heavy-or-residual-oil'!AI$1),FALSE))</f>
        <v>1</v>
      </c>
      <c r="AJ14">
        <f>IF(VLOOKUP('BIFUbC-heavy-or-residual-oil'!$A14,'BIFUbC-heavy-or-residual-oil'!$A$1:$AQ$27,COLUMN('BIFUbC-heavy-or-residual-oil'!AJ$1),FALSE)=0,1,VLOOKUP('BIFUbC-heavy-or-residual-oil'!$A14,'heavy fuel oil'!$A$2:$AQ$28,COLUMN('heavy fuel oil'!AJ$2),FALSE)/VLOOKUP('BIFUbC-heavy-or-residual-oil'!$A14,'BIFUbC-heavy-or-residual-oil'!$A$1:$AQ$27,COLUMN('BIFUbC-heavy-or-residual-oil'!AJ$1),FALSE))</f>
        <v>1</v>
      </c>
      <c r="AK14">
        <f>IF(VLOOKUP('BIFUbC-heavy-or-residual-oil'!$A14,'BIFUbC-heavy-or-residual-oil'!$A$1:$AQ$27,COLUMN('BIFUbC-heavy-or-residual-oil'!AK$1),FALSE)=0,1,VLOOKUP('BIFUbC-heavy-or-residual-oil'!$A14,'heavy fuel oil'!$A$2:$AQ$28,COLUMN('heavy fuel oil'!AK$2),FALSE)/VLOOKUP('BIFUbC-heavy-or-residual-oil'!$A14,'BIFUbC-heavy-or-residual-oil'!$A$1:$AQ$27,COLUMN('BIFUbC-heavy-or-residual-oil'!AK$1),FALSE))</f>
        <v>1</v>
      </c>
      <c r="AL14">
        <f>IF(VLOOKUP('BIFUbC-heavy-or-residual-oil'!$A14,'BIFUbC-heavy-or-residual-oil'!$A$1:$AQ$27,COLUMN('BIFUbC-heavy-or-residual-oil'!AL$1),FALSE)=0,1,VLOOKUP('BIFUbC-heavy-or-residual-oil'!$A14,'heavy fuel oil'!$A$2:$AQ$28,COLUMN('heavy fuel oil'!AL$2),FALSE)/VLOOKUP('BIFUbC-heavy-or-residual-oil'!$A14,'BIFUbC-heavy-or-residual-oil'!$A$1:$AQ$27,COLUMN('BIFUbC-heavy-or-residual-oil'!AL$1),FALSE))</f>
        <v>1</v>
      </c>
      <c r="AM14">
        <f>IF(VLOOKUP('BIFUbC-heavy-or-residual-oil'!$A14,'BIFUbC-heavy-or-residual-oil'!$A$1:$AQ$27,COLUMN('BIFUbC-heavy-or-residual-oil'!AM$1),FALSE)=0,1,VLOOKUP('BIFUbC-heavy-or-residual-oil'!$A14,'heavy fuel oil'!$A$2:$AQ$28,COLUMN('heavy fuel oil'!AM$2),FALSE)/VLOOKUP('BIFUbC-heavy-or-residual-oil'!$A14,'BIFUbC-heavy-or-residual-oil'!$A$1:$AQ$27,COLUMN('BIFUbC-heavy-or-residual-oil'!AM$1),FALSE))</f>
        <v>1</v>
      </c>
      <c r="AN14">
        <f>IF(VLOOKUP('BIFUbC-heavy-or-residual-oil'!$A14,'BIFUbC-heavy-or-residual-oil'!$A$1:$AQ$27,COLUMN('BIFUbC-heavy-or-residual-oil'!AN$1),FALSE)=0,1,VLOOKUP('BIFUbC-heavy-or-residual-oil'!$A14,'heavy fuel oil'!$A$2:$AQ$28,COLUMN('heavy fuel oil'!AN$2),FALSE)/VLOOKUP('BIFUbC-heavy-or-residual-oil'!$A14,'BIFUbC-heavy-or-residual-oil'!$A$1:$AQ$27,COLUMN('BIFUbC-heavy-or-residual-oil'!AN$1),FALSE))</f>
        <v>1</v>
      </c>
      <c r="AO14">
        <f>IF(VLOOKUP('BIFUbC-heavy-or-residual-oil'!$A14,'BIFUbC-heavy-or-residual-oil'!$A$1:$AQ$27,COLUMN('BIFUbC-heavy-or-residual-oil'!AO$1),FALSE)=0,1,VLOOKUP('BIFUbC-heavy-or-residual-oil'!$A14,'heavy fuel oil'!$A$2:$AQ$28,COLUMN('heavy fuel oil'!AO$2),FALSE)/VLOOKUP('BIFUbC-heavy-or-residual-oil'!$A14,'BIFUbC-heavy-or-residual-oil'!$A$1:$AQ$27,COLUMN('BIFUbC-heavy-or-residual-oil'!AO$1),FALSE))</f>
        <v>1</v>
      </c>
      <c r="AP14">
        <f>IF(VLOOKUP('BIFUbC-heavy-or-residual-oil'!$A14,'BIFUbC-heavy-or-residual-oil'!$A$1:$AQ$27,COLUMN('BIFUbC-heavy-or-residual-oil'!AP$1),FALSE)=0,1,VLOOKUP('BIFUbC-heavy-or-residual-oil'!$A14,'heavy fuel oil'!$A$2:$AQ$28,COLUMN('heavy fuel oil'!AP$2),FALSE)/VLOOKUP('BIFUbC-heavy-or-residual-oil'!$A14,'BIFUbC-heavy-or-residual-oil'!$A$1:$AQ$27,COLUMN('BIFUbC-heavy-or-residual-oil'!AP$1),FALSE))</f>
        <v>1</v>
      </c>
      <c r="AQ14">
        <f>IF(VLOOKUP('BIFUbC-heavy-or-residual-oil'!$A14,'BIFUbC-heavy-or-residual-oil'!$A$1:$AQ$27,COLUMN('BIFUbC-heavy-or-residual-oil'!AQ$1),FALSE)=0,1,VLOOKUP('BIFUbC-heavy-or-residual-oil'!$A14,'heavy fuel oil'!$A$2:$AQ$28,COLUMN('heavy fuel oil'!AQ$2),FALSE)/VLOOKUP('BIFUbC-heavy-or-residual-oil'!$A14,'BIFUbC-heavy-or-residual-oil'!$A$1:$AQ$27,COLUMN('BIFUbC-heavy-or-residual-oil'!AQ$1),FALSE))</f>
        <v>1</v>
      </c>
    </row>
    <row r="15" spans="1:43">
      <c r="A15" s="37" t="s">
        <v>628</v>
      </c>
      <c r="B15">
        <f>IF(VLOOKUP('BIFUbC-heavy-or-residual-oil'!$A15,'BIFUbC-heavy-or-residual-oil'!$A$1:$AQ$27,COLUMN('BIFUbC-heavy-or-residual-oil'!B$1),FALSE)=0,1,VLOOKUP('BIFUbC-heavy-or-residual-oil'!$A15,'heavy fuel oil'!$A$2:$AQ$28,COLUMN('heavy fuel oil'!B$2),FALSE)/VLOOKUP('BIFUbC-heavy-or-residual-oil'!$A15,'BIFUbC-heavy-or-residual-oil'!$A$1:$AQ$27,COLUMN('BIFUbC-heavy-or-residual-oil'!B$1),FALSE))</f>
        <v>1</v>
      </c>
      <c r="C15">
        <f>IF(VLOOKUP('BIFUbC-heavy-or-residual-oil'!$A15,'BIFUbC-heavy-or-residual-oil'!$A$1:$AQ$27,COLUMN('BIFUbC-heavy-or-residual-oil'!C$1),FALSE)=0,1,VLOOKUP('BIFUbC-heavy-or-residual-oil'!$A15,'heavy fuel oil'!$A$2:$AQ$28,COLUMN('heavy fuel oil'!C$2),FALSE)/VLOOKUP('BIFUbC-heavy-or-residual-oil'!$A15,'BIFUbC-heavy-or-residual-oil'!$A$1:$AQ$27,COLUMN('BIFUbC-heavy-or-residual-oil'!C$1),FALSE))</f>
        <v>1</v>
      </c>
      <c r="D15">
        <f>IF(VLOOKUP('BIFUbC-heavy-or-residual-oil'!$A15,'BIFUbC-heavy-or-residual-oil'!$A$1:$AQ$27,COLUMN('BIFUbC-heavy-or-residual-oil'!D$1),FALSE)=0,1,VLOOKUP('BIFUbC-heavy-or-residual-oil'!$A15,'heavy fuel oil'!$A$2:$AQ$28,COLUMN('heavy fuel oil'!D$2),FALSE)/VLOOKUP('BIFUbC-heavy-or-residual-oil'!$A15,'BIFUbC-heavy-or-residual-oil'!$A$1:$AQ$27,COLUMN('BIFUbC-heavy-or-residual-oil'!D$1),FALSE))</f>
        <v>1</v>
      </c>
      <c r="E15">
        <f>IF(VLOOKUP('BIFUbC-heavy-or-residual-oil'!$A15,'BIFUbC-heavy-or-residual-oil'!$A$1:$AQ$27,COLUMN('BIFUbC-heavy-or-residual-oil'!E$1),FALSE)=0,1,VLOOKUP('BIFUbC-heavy-or-residual-oil'!$A15,'heavy fuel oil'!$A$2:$AQ$28,COLUMN('heavy fuel oil'!E$2),FALSE)/VLOOKUP('BIFUbC-heavy-or-residual-oil'!$A15,'BIFUbC-heavy-or-residual-oil'!$A$1:$AQ$27,COLUMN('BIFUbC-heavy-or-residual-oil'!E$1),FALSE))</f>
        <v>1</v>
      </c>
      <c r="F15">
        <f>IF(VLOOKUP('BIFUbC-heavy-or-residual-oil'!$A15,'BIFUbC-heavy-or-residual-oil'!$A$1:$AQ$27,COLUMN('BIFUbC-heavy-or-residual-oil'!F$1),FALSE)=0,1,VLOOKUP('BIFUbC-heavy-or-residual-oil'!$A15,'heavy fuel oil'!$A$2:$AQ$28,COLUMN('heavy fuel oil'!F$2),FALSE)/VLOOKUP('BIFUbC-heavy-or-residual-oil'!$A15,'BIFUbC-heavy-or-residual-oil'!$A$1:$AQ$27,COLUMN('BIFUbC-heavy-or-residual-oil'!F$1),FALSE))</f>
        <v>1</v>
      </c>
      <c r="G15">
        <f>IF(VLOOKUP('BIFUbC-heavy-or-residual-oil'!$A15,'BIFUbC-heavy-or-residual-oil'!$A$1:$AQ$27,COLUMN('BIFUbC-heavy-or-residual-oil'!G$1),FALSE)=0,1,VLOOKUP('BIFUbC-heavy-or-residual-oil'!$A15,'heavy fuel oil'!$A$2:$AQ$28,COLUMN('heavy fuel oil'!G$2),FALSE)/VLOOKUP('BIFUbC-heavy-or-residual-oil'!$A15,'BIFUbC-heavy-or-residual-oil'!$A$1:$AQ$27,COLUMN('BIFUbC-heavy-or-residual-oil'!G$1),FALSE))</f>
        <v>1</v>
      </c>
      <c r="H15">
        <f>IF(VLOOKUP('BIFUbC-heavy-or-residual-oil'!$A15,'BIFUbC-heavy-or-residual-oil'!$A$1:$AQ$27,COLUMN('BIFUbC-heavy-or-residual-oil'!H$1),FALSE)=0,1,VLOOKUP('BIFUbC-heavy-or-residual-oil'!$A15,'heavy fuel oil'!$A$2:$AQ$28,COLUMN('heavy fuel oil'!H$2),FALSE)/VLOOKUP('BIFUbC-heavy-or-residual-oil'!$A15,'BIFUbC-heavy-or-residual-oil'!$A$1:$AQ$27,COLUMN('BIFUbC-heavy-or-residual-oil'!H$1),FALSE))</f>
        <v>1</v>
      </c>
      <c r="I15">
        <f>IF(VLOOKUP('BIFUbC-heavy-or-residual-oil'!$A15,'BIFUbC-heavy-or-residual-oil'!$A$1:$AQ$27,COLUMN('BIFUbC-heavy-or-residual-oil'!I$1),FALSE)=0,1,VLOOKUP('BIFUbC-heavy-or-residual-oil'!$A15,'heavy fuel oil'!$A$2:$AQ$28,COLUMN('heavy fuel oil'!I$2),FALSE)/VLOOKUP('BIFUbC-heavy-or-residual-oil'!$A15,'BIFUbC-heavy-or-residual-oil'!$A$1:$AQ$27,COLUMN('BIFUbC-heavy-or-residual-oil'!I$1),FALSE))</f>
        <v>1</v>
      </c>
      <c r="J15">
        <f>IF(VLOOKUP('BIFUbC-heavy-or-residual-oil'!$A15,'BIFUbC-heavy-or-residual-oil'!$A$1:$AQ$27,COLUMN('BIFUbC-heavy-or-residual-oil'!J$1),FALSE)=0,1,VLOOKUP('BIFUbC-heavy-or-residual-oil'!$A15,'heavy fuel oil'!$A$2:$AQ$28,COLUMN('heavy fuel oil'!J$2),FALSE)/VLOOKUP('BIFUbC-heavy-or-residual-oil'!$A15,'BIFUbC-heavy-or-residual-oil'!$A$1:$AQ$27,COLUMN('BIFUbC-heavy-or-residual-oil'!J$1),FALSE))</f>
        <v>1</v>
      </c>
      <c r="K15">
        <f>IF(VLOOKUP('BIFUbC-heavy-or-residual-oil'!$A15,'BIFUbC-heavy-or-residual-oil'!$A$1:$AQ$27,COLUMN('BIFUbC-heavy-or-residual-oil'!K$1),FALSE)=0,1,VLOOKUP('BIFUbC-heavy-or-residual-oil'!$A15,'heavy fuel oil'!$A$2:$AQ$28,COLUMN('heavy fuel oil'!K$2),FALSE)/VLOOKUP('BIFUbC-heavy-or-residual-oil'!$A15,'BIFUbC-heavy-or-residual-oil'!$A$1:$AQ$27,COLUMN('BIFUbC-heavy-or-residual-oil'!K$1),FALSE))</f>
        <v>1</v>
      </c>
      <c r="L15">
        <f>IF(VLOOKUP('BIFUbC-heavy-or-residual-oil'!$A15,'BIFUbC-heavy-or-residual-oil'!$A$1:$AQ$27,COLUMN('BIFUbC-heavy-or-residual-oil'!L$1),FALSE)=0,1,VLOOKUP('BIFUbC-heavy-or-residual-oil'!$A15,'heavy fuel oil'!$A$2:$AQ$28,COLUMN('heavy fuel oil'!L$2),FALSE)/VLOOKUP('BIFUbC-heavy-or-residual-oil'!$A15,'BIFUbC-heavy-or-residual-oil'!$A$1:$AQ$27,COLUMN('BIFUbC-heavy-or-residual-oil'!L$1),FALSE))</f>
        <v>1</v>
      </c>
      <c r="M15">
        <f>IF(VLOOKUP('BIFUbC-heavy-or-residual-oil'!$A15,'BIFUbC-heavy-or-residual-oil'!$A$1:$AQ$27,COLUMN('BIFUbC-heavy-or-residual-oil'!M$1),FALSE)=0,1,VLOOKUP('BIFUbC-heavy-or-residual-oil'!$A15,'heavy fuel oil'!$A$2:$AQ$28,COLUMN('heavy fuel oil'!M$2),FALSE)/VLOOKUP('BIFUbC-heavy-or-residual-oil'!$A15,'BIFUbC-heavy-or-residual-oil'!$A$1:$AQ$27,COLUMN('BIFUbC-heavy-or-residual-oil'!M$1),FALSE))</f>
        <v>1</v>
      </c>
      <c r="N15">
        <f>IF(VLOOKUP('BIFUbC-heavy-or-residual-oil'!$A15,'BIFUbC-heavy-or-residual-oil'!$A$1:$AQ$27,COLUMN('BIFUbC-heavy-or-residual-oil'!N$1),FALSE)=0,1,VLOOKUP('BIFUbC-heavy-or-residual-oil'!$A15,'heavy fuel oil'!$A$2:$AQ$28,COLUMN('heavy fuel oil'!N$2),FALSE)/VLOOKUP('BIFUbC-heavy-or-residual-oil'!$A15,'BIFUbC-heavy-or-residual-oil'!$A$1:$AQ$27,COLUMN('BIFUbC-heavy-or-residual-oil'!N$1),FALSE))</f>
        <v>1</v>
      </c>
      <c r="O15">
        <f>IF(VLOOKUP('BIFUbC-heavy-or-residual-oil'!$A15,'BIFUbC-heavy-or-residual-oil'!$A$1:$AQ$27,COLUMN('BIFUbC-heavy-or-residual-oil'!O$1),FALSE)=0,1,VLOOKUP('BIFUbC-heavy-or-residual-oil'!$A15,'heavy fuel oil'!$A$2:$AQ$28,COLUMN('heavy fuel oil'!O$2),FALSE)/VLOOKUP('BIFUbC-heavy-or-residual-oil'!$A15,'BIFUbC-heavy-or-residual-oil'!$A$1:$AQ$27,COLUMN('BIFUbC-heavy-or-residual-oil'!O$1),FALSE))</f>
        <v>1</v>
      </c>
      <c r="P15">
        <f>IF(VLOOKUP('BIFUbC-heavy-or-residual-oil'!$A15,'BIFUbC-heavy-or-residual-oil'!$A$1:$AQ$27,COLUMN('BIFUbC-heavy-or-residual-oil'!P$1),FALSE)=0,1,VLOOKUP('BIFUbC-heavy-or-residual-oil'!$A15,'heavy fuel oil'!$A$2:$AQ$28,COLUMN('heavy fuel oil'!P$2),FALSE)/VLOOKUP('BIFUbC-heavy-or-residual-oil'!$A15,'BIFUbC-heavy-or-residual-oil'!$A$1:$AQ$27,COLUMN('BIFUbC-heavy-or-residual-oil'!P$1),FALSE))</f>
        <v>1</v>
      </c>
      <c r="Q15">
        <f>IF(VLOOKUP('BIFUbC-heavy-or-residual-oil'!$A15,'BIFUbC-heavy-or-residual-oil'!$A$1:$AQ$27,COLUMN('BIFUbC-heavy-or-residual-oil'!Q$1),FALSE)=0,1,VLOOKUP('BIFUbC-heavy-or-residual-oil'!$A15,'heavy fuel oil'!$A$2:$AQ$28,COLUMN('heavy fuel oil'!Q$2),FALSE)/VLOOKUP('BIFUbC-heavy-or-residual-oil'!$A15,'BIFUbC-heavy-or-residual-oil'!$A$1:$AQ$27,COLUMN('BIFUbC-heavy-or-residual-oil'!Q$1),FALSE))</f>
        <v>1</v>
      </c>
      <c r="R15">
        <f>IF(VLOOKUP('BIFUbC-heavy-or-residual-oil'!$A15,'BIFUbC-heavy-or-residual-oil'!$A$1:$AQ$27,COLUMN('BIFUbC-heavy-or-residual-oil'!R$1),FALSE)=0,1,VLOOKUP('BIFUbC-heavy-or-residual-oil'!$A15,'heavy fuel oil'!$A$2:$AQ$28,COLUMN('heavy fuel oil'!R$2),FALSE)/VLOOKUP('BIFUbC-heavy-or-residual-oil'!$A15,'BIFUbC-heavy-or-residual-oil'!$A$1:$AQ$27,COLUMN('BIFUbC-heavy-or-residual-oil'!R$1),FALSE))</f>
        <v>1</v>
      </c>
      <c r="S15">
        <f>IF(VLOOKUP('BIFUbC-heavy-or-residual-oil'!$A15,'BIFUbC-heavy-or-residual-oil'!$A$1:$AQ$27,COLUMN('BIFUbC-heavy-or-residual-oil'!S$1),FALSE)=0,1,VLOOKUP('BIFUbC-heavy-or-residual-oil'!$A15,'heavy fuel oil'!$A$2:$AQ$28,COLUMN('heavy fuel oil'!S$2),FALSE)/VLOOKUP('BIFUbC-heavy-or-residual-oil'!$A15,'BIFUbC-heavy-or-residual-oil'!$A$1:$AQ$27,COLUMN('BIFUbC-heavy-or-residual-oil'!S$1),FALSE))</f>
        <v>1</v>
      </c>
      <c r="T15">
        <f>IF(VLOOKUP('BIFUbC-heavy-or-residual-oil'!$A15,'BIFUbC-heavy-or-residual-oil'!$A$1:$AQ$27,COLUMN('BIFUbC-heavy-or-residual-oil'!T$1),FALSE)=0,1,VLOOKUP('BIFUbC-heavy-or-residual-oil'!$A15,'heavy fuel oil'!$A$2:$AQ$28,COLUMN('heavy fuel oil'!T$2),FALSE)/VLOOKUP('BIFUbC-heavy-or-residual-oil'!$A15,'BIFUbC-heavy-or-residual-oil'!$A$1:$AQ$27,COLUMN('BIFUbC-heavy-or-residual-oil'!T$1),FALSE))</f>
        <v>1</v>
      </c>
      <c r="U15">
        <f>IF(VLOOKUP('BIFUbC-heavy-or-residual-oil'!$A15,'BIFUbC-heavy-or-residual-oil'!$A$1:$AQ$27,COLUMN('BIFUbC-heavy-or-residual-oil'!U$1),FALSE)=0,1,VLOOKUP('BIFUbC-heavy-or-residual-oil'!$A15,'heavy fuel oil'!$A$2:$AQ$28,COLUMN('heavy fuel oil'!U$2),FALSE)/VLOOKUP('BIFUbC-heavy-or-residual-oil'!$A15,'BIFUbC-heavy-or-residual-oil'!$A$1:$AQ$27,COLUMN('BIFUbC-heavy-or-residual-oil'!U$1),FALSE))</f>
        <v>1</v>
      </c>
      <c r="V15">
        <f>IF(VLOOKUP('BIFUbC-heavy-or-residual-oil'!$A15,'BIFUbC-heavy-or-residual-oil'!$A$1:$AQ$27,COLUMN('BIFUbC-heavy-or-residual-oil'!V$1),FALSE)=0,1,VLOOKUP('BIFUbC-heavy-or-residual-oil'!$A15,'heavy fuel oil'!$A$2:$AQ$28,COLUMN('heavy fuel oil'!V$2),FALSE)/VLOOKUP('BIFUbC-heavy-or-residual-oil'!$A15,'BIFUbC-heavy-or-residual-oil'!$A$1:$AQ$27,COLUMN('BIFUbC-heavy-or-residual-oil'!V$1),FALSE))</f>
        <v>1</v>
      </c>
      <c r="W15">
        <f>IF(VLOOKUP('BIFUbC-heavy-or-residual-oil'!$A15,'BIFUbC-heavy-or-residual-oil'!$A$1:$AQ$27,COLUMN('BIFUbC-heavy-or-residual-oil'!W$1),FALSE)=0,1,VLOOKUP('BIFUbC-heavy-or-residual-oil'!$A15,'heavy fuel oil'!$A$2:$AQ$28,COLUMN('heavy fuel oil'!W$2),FALSE)/VLOOKUP('BIFUbC-heavy-or-residual-oil'!$A15,'BIFUbC-heavy-or-residual-oil'!$A$1:$AQ$27,COLUMN('BIFUbC-heavy-or-residual-oil'!W$1),FALSE))</f>
        <v>1</v>
      </c>
      <c r="X15">
        <f>IF(VLOOKUP('BIFUbC-heavy-or-residual-oil'!$A15,'BIFUbC-heavy-or-residual-oil'!$A$1:$AQ$27,COLUMN('BIFUbC-heavy-or-residual-oil'!X$1),FALSE)=0,1,VLOOKUP('BIFUbC-heavy-or-residual-oil'!$A15,'heavy fuel oil'!$A$2:$AQ$28,COLUMN('heavy fuel oil'!X$2),FALSE)/VLOOKUP('BIFUbC-heavy-or-residual-oil'!$A15,'BIFUbC-heavy-or-residual-oil'!$A$1:$AQ$27,COLUMN('BIFUbC-heavy-or-residual-oil'!X$1),FALSE))</f>
        <v>1</v>
      </c>
      <c r="Y15">
        <f>IF(VLOOKUP('BIFUbC-heavy-or-residual-oil'!$A15,'BIFUbC-heavy-or-residual-oil'!$A$1:$AQ$27,COLUMN('BIFUbC-heavy-or-residual-oil'!Y$1),FALSE)=0,1,VLOOKUP('BIFUbC-heavy-or-residual-oil'!$A15,'heavy fuel oil'!$A$2:$AQ$28,COLUMN('heavy fuel oil'!Y$2),FALSE)/VLOOKUP('BIFUbC-heavy-or-residual-oil'!$A15,'BIFUbC-heavy-or-residual-oil'!$A$1:$AQ$27,COLUMN('BIFUbC-heavy-or-residual-oil'!Y$1),FALSE))</f>
        <v>1</v>
      </c>
      <c r="Z15">
        <f>IF(VLOOKUP('BIFUbC-heavy-or-residual-oil'!$A15,'BIFUbC-heavy-or-residual-oil'!$A$1:$AQ$27,COLUMN('BIFUbC-heavy-or-residual-oil'!Z$1),FALSE)=0,1,VLOOKUP('BIFUbC-heavy-or-residual-oil'!$A15,'heavy fuel oil'!$A$2:$AQ$28,COLUMN('heavy fuel oil'!Z$2),FALSE)/VLOOKUP('BIFUbC-heavy-or-residual-oil'!$A15,'BIFUbC-heavy-or-residual-oil'!$A$1:$AQ$27,COLUMN('BIFUbC-heavy-or-residual-oil'!Z$1),FALSE))</f>
        <v>1</v>
      </c>
      <c r="AA15">
        <f>IF(VLOOKUP('BIFUbC-heavy-or-residual-oil'!$A15,'BIFUbC-heavy-or-residual-oil'!$A$1:$AQ$27,COLUMN('BIFUbC-heavy-or-residual-oil'!AA$1),FALSE)=0,1,VLOOKUP('BIFUbC-heavy-or-residual-oil'!$A15,'heavy fuel oil'!$A$2:$AQ$28,COLUMN('heavy fuel oil'!AA$2),FALSE)/VLOOKUP('BIFUbC-heavy-or-residual-oil'!$A15,'BIFUbC-heavy-or-residual-oil'!$A$1:$AQ$27,COLUMN('BIFUbC-heavy-or-residual-oil'!AA$1),FALSE))</f>
        <v>1</v>
      </c>
      <c r="AB15">
        <f>IF(VLOOKUP('BIFUbC-heavy-or-residual-oil'!$A15,'BIFUbC-heavy-or-residual-oil'!$A$1:$AQ$27,COLUMN('BIFUbC-heavy-or-residual-oil'!AB$1),FALSE)=0,1,VLOOKUP('BIFUbC-heavy-or-residual-oil'!$A15,'heavy fuel oil'!$A$2:$AQ$28,COLUMN('heavy fuel oil'!AB$2),FALSE)/VLOOKUP('BIFUbC-heavy-or-residual-oil'!$A15,'BIFUbC-heavy-or-residual-oil'!$A$1:$AQ$27,COLUMN('BIFUbC-heavy-or-residual-oil'!AB$1),FALSE))</f>
        <v>1</v>
      </c>
      <c r="AC15">
        <f>IF(VLOOKUP('BIFUbC-heavy-or-residual-oil'!$A15,'BIFUbC-heavy-or-residual-oil'!$A$1:$AQ$27,COLUMN('BIFUbC-heavy-or-residual-oil'!AC$1),FALSE)=0,1,VLOOKUP('BIFUbC-heavy-or-residual-oil'!$A15,'heavy fuel oil'!$A$2:$AQ$28,COLUMN('heavy fuel oil'!AC$2),FALSE)/VLOOKUP('BIFUbC-heavy-or-residual-oil'!$A15,'BIFUbC-heavy-or-residual-oil'!$A$1:$AQ$27,COLUMN('BIFUbC-heavy-or-residual-oil'!AC$1),FALSE))</f>
        <v>1</v>
      </c>
      <c r="AD15">
        <f>IF(VLOOKUP('BIFUbC-heavy-or-residual-oil'!$A15,'BIFUbC-heavy-or-residual-oil'!$A$1:$AQ$27,COLUMN('BIFUbC-heavy-or-residual-oil'!AD$1),FALSE)=0,1,VLOOKUP('BIFUbC-heavy-or-residual-oil'!$A15,'heavy fuel oil'!$A$2:$AQ$28,COLUMN('heavy fuel oil'!AD$2),FALSE)/VLOOKUP('BIFUbC-heavy-or-residual-oil'!$A15,'BIFUbC-heavy-or-residual-oil'!$A$1:$AQ$27,COLUMN('BIFUbC-heavy-or-residual-oil'!AD$1),FALSE))</f>
        <v>1</v>
      </c>
      <c r="AE15">
        <f>IF(VLOOKUP('BIFUbC-heavy-or-residual-oil'!$A15,'BIFUbC-heavy-or-residual-oil'!$A$1:$AQ$27,COLUMN('BIFUbC-heavy-or-residual-oil'!AE$1),FALSE)=0,1,VLOOKUP('BIFUbC-heavy-or-residual-oil'!$A15,'heavy fuel oil'!$A$2:$AQ$28,COLUMN('heavy fuel oil'!AE$2),FALSE)/VLOOKUP('BIFUbC-heavy-or-residual-oil'!$A15,'BIFUbC-heavy-or-residual-oil'!$A$1:$AQ$27,COLUMN('BIFUbC-heavy-or-residual-oil'!AE$1),FALSE))</f>
        <v>1</v>
      </c>
      <c r="AF15">
        <f>IF(VLOOKUP('BIFUbC-heavy-or-residual-oil'!$A15,'BIFUbC-heavy-or-residual-oil'!$A$1:$AQ$27,COLUMN('BIFUbC-heavy-or-residual-oil'!AF$1),FALSE)=0,1,VLOOKUP('BIFUbC-heavy-or-residual-oil'!$A15,'heavy fuel oil'!$A$2:$AQ$28,COLUMN('heavy fuel oil'!AF$2),FALSE)/VLOOKUP('BIFUbC-heavy-or-residual-oil'!$A15,'BIFUbC-heavy-or-residual-oil'!$A$1:$AQ$27,COLUMN('BIFUbC-heavy-or-residual-oil'!AF$1),FALSE))</f>
        <v>1</v>
      </c>
      <c r="AG15">
        <f>IF(VLOOKUP('BIFUbC-heavy-or-residual-oil'!$A15,'BIFUbC-heavy-or-residual-oil'!$A$1:$AQ$27,COLUMN('BIFUbC-heavy-or-residual-oil'!AG$1),FALSE)=0,1,VLOOKUP('BIFUbC-heavy-or-residual-oil'!$A15,'heavy fuel oil'!$A$2:$AQ$28,COLUMN('heavy fuel oil'!AG$2),FALSE)/VLOOKUP('BIFUbC-heavy-or-residual-oil'!$A15,'BIFUbC-heavy-or-residual-oil'!$A$1:$AQ$27,COLUMN('BIFUbC-heavy-or-residual-oil'!AG$1),FALSE))</f>
        <v>1</v>
      </c>
      <c r="AH15">
        <f>IF(VLOOKUP('BIFUbC-heavy-or-residual-oil'!$A15,'BIFUbC-heavy-or-residual-oil'!$A$1:$AQ$27,COLUMN('BIFUbC-heavy-or-residual-oil'!AH$1),FALSE)=0,1,VLOOKUP('BIFUbC-heavy-or-residual-oil'!$A15,'heavy fuel oil'!$A$2:$AQ$28,COLUMN('heavy fuel oil'!AH$2),FALSE)/VLOOKUP('BIFUbC-heavy-or-residual-oil'!$A15,'BIFUbC-heavy-or-residual-oil'!$A$1:$AQ$27,COLUMN('BIFUbC-heavy-or-residual-oil'!AH$1),FALSE))</f>
        <v>1</v>
      </c>
      <c r="AI15">
        <f>IF(VLOOKUP('BIFUbC-heavy-or-residual-oil'!$A15,'BIFUbC-heavy-or-residual-oil'!$A$1:$AQ$27,COLUMN('BIFUbC-heavy-or-residual-oil'!AI$1),FALSE)=0,1,VLOOKUP('BIFUbC-heavy-or-residual-oil'!$A15,'heavy fuel oil'!$A$2:$AQ$28,COLUMN('heavy fuel oil'!AI$2),FALSE)/VLOOKUP('BIFUbC-heavy-or-residual-oil'!$A15,'BIFUbC-heavy-or-residual-oil'!$A$1:$AQ$27,COLUMN('BIFUbC-heavy-or-residual-oil'!AI$1),FALSE))</f>
        <v>1</v>
      </c>
      <c r="AJ15">
        <f>IF(VLOOKUP('BIFUbC-heavy-or-residual-oil'!$A15,'BIFUbC-heavy-or-residual-oil'!$A$1:$AQ$27,COLUMN('BIFUbC-heavy-or-residual-oil'!AJ$1),FALSE)=0,1,VLOOKUP('BIFUbC-heavy-or-residual-oil'!$A15,'heavy fuel oil'!$A$2:$AQ$28,COLUMN('heavy fuel oil'!AJ$2),FALSE)/VLOOKUP('BIFUbC-heavy-or-residual-oil'!$A15,'BIFUbC-heavy-or-residual-oil'!$A$1:$AQ$27,COLUMN('BIFUbC-heavy-or-residual-oil'!AJ$1),FALSE))</f>
        <v>1</v>
      </c>
      <c r="AK15">
        <f>IF(VLOOKUP('BIFUbC-heavy-or-residual-oil'!$A15,'BIFUbC-heavy-or-residual-oil'!$A$1:$AQ$27,COLUMN('BIFUbC-heavy-or-residual-oil'!AK$1),FALSE)=0,1,VLOOKUP('BIFUbC-heavy-or-residual-oil'!$A15,'heavy fuel oil'!$A$2:$AQ$28,COLUMN('heavy fuel oil'!AK$2),FALSE)/VLOOKUP('BIFUbC-heavy-or-residual-oil'!$A15,'BIFUbC-heavy-or-residual-oil'!$A$1:$AQ$27,COLUMN('BIFUbC-heavy-or-residual-oil'!AK$1),FALSE))</f>
        <v>1</v>
      </c>
      <c r="AL15">
        <f>IF(VLOOKUP('BIFUbC-heavy-or-residual-oil'!$A15,'BIFUbC-heavy-or-residual-oil'!$A$1:$AQ$27,COLUMN('BIFUbC-heavy-or-residual-oil'!AL$1),FALSE)=0,1,VLOOKUP('BIFUbC-heavy-or-residual-oil'!$A15,'heavy fuel oil'!$A$2:$AQ$28,COLUMN('heavy fuel oil'!AL$2),FALSE)/VLOOKUP('BIFUbC-heavy-or-residual-oil'!$A15,'BIFUbC-heavy-or-residual-oil'!$A$1:$AQ$27,COLUMN('BIFUbC-heavy-or-residual-oil'!AL$1),FALSE))</f>
        <v>1</v>
      </c>
      <c r="AM15">
        <f>IF(VLOOKUP('BIFUbC-heavy-or-residual-oil'!$A15,'BIFUbC-heavy-or-residual-oil'!$A$1:$AQ$27,COLUMN('BIFUbC-heavy-or-residual-oil'!AM$1),FALSE)=0,1,VLOOKUP('BIFUbC-heavy-or-residual-oil'!$A15,'heavy fuel oil'!$A$2:$AQ$28,COLUMN('heavy fuel oil'!AM$2),FALSE)/VLOOKUP('BIFUbC-heavy-or-residual-oil'!$A15,'BIFUbC-heavy-or-residual-oil'!$A$1:$AQ$27,COLUMN('BIFUbC-heavy-or-residual-oil'!AM$1),FALSE))</f>
        <v>1</v>
      </c>
      <c r="AN15">
        <f>IF(VLOOKUP('BIFUbC-heavy-or-residual-oil'!$A15,'BIFUbC-heavy-or-residual-oil'!$A$1:$AQ$27,COLUMN('BIFUbC-heavy-or-residual-oil'!AN$1),FALSE)=0,1,VLOOKUP('BIFUbC-heavy-or-residual-oil'!$A15,'heavy fuel oil'!$A$2:$AQ$28,COLUMN('heavy fuel oil'!AN$2),FALSE)/VLOOKUP('BIFUbC-heavy-or-residual-oil'!$A15,'BIFUbC-heavy-or-residual-oil'!$A$1:$AQ$27,COLUMN('BIFUbC-heavy-or-residual-oil'!AN$1),FALSE))</f>
        <v>1</v>
      </c>
      <c r="AO15">
        <f>IF(VLOOKUP('BIFUbC-heavy-or-residual-oil'!$A15,'BIFUbC-heavy-or-residual-oil'!$A$1:$AQ$27,COLUMN('BIFUbC-heavy-or-residual-oil'!AO$1),FALSE)=0,1,VLOOKUP('BIFUbC-heavy-or-residual-oil'!$A15,'heavy fuel oil'!$A$2:$AQ$28,COLUMN('heavy fuel oil'!AO$2),FALSE)/VLOOKUP('BIFUbC-heavy-or-residual-oil'!$A15,'BIFUbC-heavy-or-residual-oil'!$A$1:$AQ$27,COLUMN('BIFUbC-heavy-or-residual-oil'!AO$1),FALSE))</f>
        <v>1</v>
      </c>
      <c r="AP15">
        <f>IF(VLOOKUP('BIFUbC-heavy-or-residual-oil'!$A15,'BIFUbC-heavy-or-residual-oil'!$A$1:$AQ$27,COLUMN('BIFUbC-heavy-or-residual-oil'!AP$1),FALSE)=0,1,VLOOKUP('BIFUbC-heavy-or-residual-oil'!$A15,'heavy fuel oil'!$A$2:$AQ$28,COLUMN('heavy fuel oil'!AP$2),FALSE)/VLOOKUP('BIFUbC-heavy-or-residual-oil'!$A15,'BIFUbC-heavy-or-residual-oil'!$A$1:$AQ$27,COLUMN('BIFUbC-heavy-or-residual-oil'!AP$1),FALSE))</f>
        <v>1</v>
      </c>
      <c r="AQ15">
        <f>IF(VLOOKUP('BIFUbC-heavy-or-residual-oil'!$A15,'BIFUbC-heavy-or-residual-oil'!$A$1:$AQ$27,COLUMN('BIFUbC-heavy-or-residual-oil'!AQ$1),FALSE)=0,1,VLOOKUP('BIFUbC-heavy-or-residual-oil'!$A15,'heavy fuel oil'!$A$2:$AQ$28,COLUMN('heavy fuel oil'!AQ$2),FALSE)/VLOOKUP('BIFUbC-heavy-or-residual-oil'!$A15,'BIFUbC-heavy-or-residual-oil'!$A$1:$AQ$27,COLUMN('BIFUbC-heavy-or-residual-oil'!AQ$1),FALSE))</f>
        <v>1</v>
      </c>
    </row>
    <row r="16" spans="1:43">
      <c r="A16" s="37" t="s">
        <v>629</v>
      </c>
      <c r="B16">
        <f>IF(VLOOKUP('BIFUbC-heavy-or-residual-oil'!$A16,'BIFUbC-heavy-or-residual-oil'!$A$1:$AQ$27,COLUMN('BIFUbC-heavy-or-residual-oil'!B$1),FALSE)=0,1,VLOOKUP('BIFUbC-heavy-or-residual-oil'!$A16,'heavy fuel oil'!$A$2:$AQ$28,COLUMN('heavy fuel oil'!B$2),FALSE)/VLOOKUP('BIFUbC-heavy-or-residual-oil'!$A16,'BIFUbC-heavy-or-residual-oil'!$A$1:$AQ$27,COLUMN('BIFUbC-heavy-or-residual-oil'!B$1),FALSE))</f>
        <v>1</v>
      </c>
      <c r="C16">
        <f>IF(VLOOKUP('BIFUbC-heavy-or-residual-oil'!$A16,'BIFUbC-heavy-or-residual-oil'!$A$1:$AQ$27,COLUMN('BIFUbC-heavy-or-residual-oil'!C$1),FALSE)=0,1,VLOOKUP('BIFUbC-heavy-or-residual-oil'!$A16,'heavy fuel oil'!$A$2:$AQ$28,COLUMN('heavy fuel oil'!C$2),FALSE)/VLOOKUP('BIFUbC-heavy-or-residual-oil'!$A16,'BIFUbC-heavy-or-residual-oil'!$A$1:$AQ$27,COLUMN('BIFUbC-heavy-or-residual-oil'!C$1),FALSE))</f>
        <v>1</v>
      </c>
      <c r="D16">
        <f>IF(VLOOKUP('BIFUbC-heavy-or-residual-oil'!$A16,'BIFUbC-heavy-or-residual-oil'!$A$1:$AQ$27,COLUMN('BIFUbC-heavy-or-residual-oil'!D$1),FALSE)=0,1,VLOOKUP('BIFUbC-heavy-or-residual-oil'!$A16,'heavy fuel oil'!$A$2:$AQ$28,COLUMN('heavy fuel oil'!D$2),FALSE)/VLOOKUP('BIFUbC-heavy-or-residual-oil'!$A16,'BIFUbC-heavy-or-residual-oil'!$A$1:$AQ$27,COLUMN('BIFUbC-heavy-or-residual-oil'!D$1),FALSE))</f>
        <v>1</v>
      </c>
      <c r="E16">
        <f>IF(VLOOKUP('BIFUbC-heavy-or-residual-oil'!$A16,'BIFUbC-heavy-or-residual-oil'!$A$1:$AQ$27,COLUMN('BIFUbC-heavy-or-residual-oil'!E$1),FALSE)=0,1,VLOOKUP('BIFUbC-heavy-or-residual-oil'!$A16,'heavy fuel oil'!$A$2:$AQ$28,COLUMN('heavy fuel oil'!E$2),FALSE)/VLOOKUP('BIFUbC-heavy-or-residual-oil'!$A16,'BIFUbC-heavy-or-residual-oil'!$A$1:$AQ$27,COLUMN('BIFUbC-heavy-or-residual-oil'!E$1),FALSE))</f>
        <v>1</v>
      </c>
      <c r="F16">
        <f>IF(VLOOKUP('BIFUbC-heavy-or-residual-oil'!$A16,'BIFUbC-heavy-or-residual-oil'!$A$1:$AQ$27,COLUMN('BIFUbC-heavy-or-residual-oil'!F$1),FALSE)=0,1,VLOOKUP('BIFUbC-heavy-or-residual-oil'!$A16,'heavy fuel oil'!$A$2:$AQ$28,COLUMN('heavy fuel oil'!F$2),FALSE)/VLOOKUP('BIFUbC-heavy-or-residual-oil'!$A16,'BIFUbC-heavy-or-residual-oil'!$A$1:$AQ$27,COLUMN('BIFUbC-heavy-or-residual-oil'!F$1),FALSE))</f>
        <v>1</v>
      </c>
      <c r="G16">
        <f>IF(VLOOKUP('BIFUbC-heavy-or-residual-oil'!$A16,'BIFUbC-heavy-or-residual-oil'!$A$1:$AQ$27,COLUMN('BIFUbC-heavy-or-residual-oil'!G$1),FALSE)=0,1,VLOOKUP('BIFUbC-heavy-or-residual-oil'!$A16,'heavy fuel oil'!$A$2:$AQ$28,COLUMN('heavy fuel oil'!G$2),FALSE)/VLOOKUP('BIFUbC-heavy-or-residual-oil'!$A16,'BIFUbC-heavy-or-residual-oil'!$A$1:$AQ$27,COLUMN('BIFUbC-heavy-or-residual-oil'!G$1),FALSE))</f>
        <v>1</v>
      </c>
      <c r="H16">
        <f>IF(VLOOKUP('BIFUbC-heavy-or-residual-oil'!$A16,'BIFUbC-heavy-or-residual-oil'!$A$1:$AQ$27,COLUMN('BIFUbC-heavy-or-residual-oil'!H$1),FALSE)=0,1,VLOOKUP('BIFUbC-heavy-or-residual-oil'!$A16,'heavy fuel oil'!$A$2:$AQ$28,COLUMN('heavy fuel oil'!H$2),FALSE)/VLOOKUP('BIFUbC-heavy-or-residual-oil'!$A16,'BIFUbC-heavy-or-residual-oil'!$A$1:$AQ$27,COLUMN('BIFUbC-heavy-or-residual-oil'!H$1),FALSE))</f>
        <v>1</v>
      </c>
      <c r="I16">
        <f>IF(VLOOKUP('BIFUbC-heavy-or-residual-oil'!$A16,'BIFUbC-heavy-or-residual-oil'!$A$1:$AQ$27,COLUMN('BIFUbC-heavy-or-residual-oil'!I$1),FALSE)=0,1,VLOOKUP('BIFUbC-heavy-or-residual-oil'!$A16,'heavy fuel oil'!$A$2:$AQ$28,COLUMN('heavy fuel oil'!I$2),FALSE)/VLOOKUP('BIFUbC-heavy-or-residual-oil'!$A16,'BIFUbC-heavy-or-residual-oil'!$A$1:$AQ$27,COLUMN('BIFUbC-heavy-or-residual-oil'!I$1),FALSE))</f>
        <v>1</v>
      </c>
      <c r="J16">
        <f>IF(VLOOKUP('BIFUbC-heavy-or-residual-oil'!$A16,'BIFUbC-heavy-or-residual-oil'!$A$1:$AQ$27,COLUMN('BIFUbC-heavy-or-residual-oil'!J$1),FALSE)=0,1,VLOOKUP('BIFUbC-heavy-or-residual-oil'!$A16,'heavy fuel oil'!$A$2:$AQ$28,COLUMN('heavy fuel oil'!J$2),FALSE)/VLOOKUP('BIFUbC-heavy-or-residual-oil'!$A16,'BIFUbC-heavy-or-residual-oil'!$A$1:$AQ$27,COLUMN('BIFUbC-heavy-or-residual-oil'!J$1),FALSE))</f>
        <v>1</v>
      </c>
      <c r="K16">
        <f>IF(VLOOKUP('BIFUbC-heavy-or-residual-oil'!$A16,'BIFUbC-heavy-or-residual-oil'!$A$1:$AQ$27,COLUMN('BIFUbC-heavy-or-residual-oil'!K$1),FALSE)=0,1,VLOOKUP('BIFUbC-heavy-or-residual-oil'!$A16,'heavy fuel oil'!$A$2:$AQ$28,COLUMN('heavy fuel oil'!K$2),FALSE)/VLOOKUP('BIFUbC-heavy-or-residual-oil'!$A16,'BIFUbC-heavy-or-residual-oil'!$A$1:$AQ$27,COLUMN('BIFUbC-heavy-or-residual-oil'!K$1),FALSE))</f>
        <v>1</v>
      </c>
      <c r="L16">
        <f>IF(VLOOKUP('BIFUbC-heavy-or-residual-oil'!$A16,'BIFUbC-heavy-or-residual-oil'!$A$1:$AQ$27,COLUMN('BIFUbC-heavy-or-residual-oil'!L$1),FALSE)=0,1,VLOOKUP('BIFUbC-heavy-or-residual-oil'!$A16,'heavy fuel oil'!$A$2:$AQ$28,COLUMN('heavy fuel oil'!L$2),FALSE)/VLOOKUP('BIFUbC-heavy-or-residual-oil'!$A16,'BIFUbC-heavy-or-residual-oil'!$A$1:$AQ$27,COLUMN('BIFUbC-heavy-or-residual-oil'!L$1),FALSE))</f>
        <v>1</v>
      </c>
      <c r="M16">
        <f>IF(VLOOKUP('BIFUbC-heavy-or-residual-oil'!$A16,'BIFUbC-heavy-or-residual-oil'!$A$1:$AQ$27,COLUMN('BIFUbC-heavy-or-residual-oil'!M$1),FALSE)=0,1,VLOOKUP('BIFUbC-heavy-or-residual-oil'!$A16,'heavy fuel oil'!$A$2:$AQ$28,COLUMN('heavy fuel oil'!M$2),FALSE)/VLOOKUP('BIFUbC-heavy-or-residual-oil'!$A16,'BIFUbC-heavy-or-residual-oil'!$A$1:$AQ$27,COLUMN('BIFUbC-heavy-or-residual-oil'!M$1),FALSE))</f>
        <v>1</v>
      </c>
      <c r="N16">
        <f>IF(VLOOKUP('BIFUbC-heavy-or-residual-oil'!$A16,'BIFUbC-heavy-or-residual-oil'!$A$1:$AQ$27,COLUMN('BIFUbC-heavy-or-residual-oil'!N$1),FALSE)=0,1,VLOOKUP('BIFUbC-heavy-or-residual-oil'!$A16,'heavy fuel oil'!$A$2:$AQ$28,COLUMN('heavy fuel oil'!N$2),FALSE)/VLOOKUP('BIFUbC-heavy-or-residual-oil'!$A16,'BIFUbC-heavy-or-residual-oil'!$A$1:$AQ$27,COLUMN('BIFUbC-heavy-or-residual-oil'!N$1),FALSE))</f>
        <v>1</v>
      </c>
      <c r="O16">
        <f>IF(VLOOKUP('BIFUbC-heavy-or-residual-oil'!$A16,'BIFUbC-heavy-or-residual-oil'!$A$1:$AQ$27,COLUMN('BIFUbC-heavy-or-residual-oil'!O$1),FALSE)=0,1,VLOOKUP('BIFUbC-heavy-or-residual-oil'!$A16,'heavy fuel oil'!$A$2:$AQ$28,COLUMN('heavy fuel oil'!O$2),FALSE)/VLOOKUP('BIFUbC-heavy-or-residual-oil'!$A16,'BIFUbC-heavy-or-residual-oil'!$A$1:$AQ$27,COLUMN('BIFUbC-heavy-or-residual-oil'!O$1),FALSE))</f>
        <v>1</v>
      </c>
      <c r="P16">
        <f>IF(VLOOKUP('BIFUbC-heavy-or-residual-oil'!$A16,'BIFUbC-heavy-or-residual-oil'!$A$1:$AQ$27,COLUMN('BIFUbC-heavy-or-residual-oil'!P$1),FALSE)=0,1,VLOOKUP('BIFUbC-heavy-or-residual-oil'!$A16,'heavy fuel oil'!$A$2:$AQ$28,COLUMN('heavy fuel oil'!P$2),FALSE)/VLOOKUP('BIFUbC-heavy-or-residual-oil'!$A16,'BIFUbC-heavy-or-residual-oil'!$A$1:$AQ$27,COLUMN('BIFUbC-heavy-or-residual-oil'!P$1),FALSE))</f>
        <v>1</v>
      </c>
      <c r="Q16">
        <f>IF(VLOOKUP('BIFUbC-heavy-or-residual-oil'!$A16,'BIFUbC-heavy-or-residual-oil'!$A$1:$AQ$27,COLUMN('BIFUbC-heavy-or-residual-oil'!Q$1),FALSE)=0,1,VLOOKUP('BIFUbC-heavy-or-residual-oil'!$A16,'heavy fuel oil'!$A$2:$AQ$28,COLUMN('heavy fuel oil'!Q$2),FALSE)/VLOOKUP('BIFUbC-heavy-or-residual-oil'!$A16,'BIFUbC-heavy-or-residual-oil'!$A$1:$AQ$27,COLUMN('BIFUbC-heavy-or-residual-oil'!Q$1),FALSE))</f>
        <v>1</v>
      </c>
      <c r="R16">
        <f>IF(VLOOKUP('BIFUbC-heavy-or-residual-oil'!$A16,'BIFUbC-heavy-or-residual-oil'!$A$1:$AQ$27,COLUMN('BIFUbC-heavy-or-residual-oil'!R$1),FALSE)=0,1,VLOOKUP('BIFUbC-heavy-or-residual-oil'!$A16,'heavy fuel oil'!$A$2:$AQ$28,COLUMN('heavy fuel oil'!R$2),FALSE)/VLOOKUP('BIFUbC-heavy-or-residual-oil'!$A16,'BIFUbC-heavy-or-residual-oil'!$A$1:$AQ$27,COLUMN('BIFUbC-heavy-or-residual-oil'!R$1),FALSE))</f>
        <v>1</v>
      </c>
      <c r="S16">
        <f>IF(VLOOKUP('BIFUbC-heavy-or-residual-oil'!$A16,'BIFUbC-heavy-or-residual-oil'!$A$1:$AQ$27,COLUMN('BIFUbC-heavy-or-residual-oil'!S$1),FALSE)=0,1,VLOOKUP('BIFUbC-heavy-or-residual-oil'!$A16,'heavy fuel oil'!$A$2:$AQ$28,COLUMN('heavy fuel oil'!S$2),FALSE)/VLOOKUP('BIFUbC-heavy-or-residual-oil'!$A16,'BIFUbC-heavy-or-residual-oil'!$A$1:$AQ$27,COLUMN('BIFUbC-heavy-or-residual-oil'!S$1),FALSE))</f>
        <v>1</v>
      </c>
      <c r="T16">
        <f>IF(VLOOKUP('BIFUbC-heavy-or-residual-oil'!$A16,'BIFUbC-heavy-or-residual-oil'!$A$1:$AQ$27,COLUMN('BIFUbC-heavy-or-residual-oil'!T$1),FALSE)=0,1,VLOOKUP('BIFUbC-heavy-or-residual-oil'!$A16,'heavy fuel oil'!$A$2:$AQ$28,COLUMN('heavy fuel oil'!T$2),FALSE)/VLOOKUP('BIFUbC-heavy-or-residual-oil'!$A16,'BIFUbC-heavy-or-residual-oil'!$A$1:$AQ$27,COLUMN('BIFUbC-heavy-or-residual-oil'!T$1),FALSE))</f>
        <v>1</v>
      </c>
      <c r="U16">
        <f>IF(VLOOKUP('BIFUbC-heavy-or-residual-oil'!$A16,'BIFUbC-heavy-or-residual-oil'!$A$1:$AQ$27,COLUMN('BIFUbC-heavy-or-residual-oil'!U$1),FALSE)=0,1,VLOOKUP('BIFUbC-heavy-or-residual-oil'!$A16,'heavy fuel oil'!$A$2:$AQ$28,COLUMN('heavy fuel oil'!U$2),FALSE)/VLOOKUP('BIFUbC-heavy-or-residual-oil'!$A16,'BIFUbC-heavy-or-residual-oil'!$A$1:$AQ$27,COLUMN('BIFUbC-heavy-or-residual-oil'!U$1),FALSE))</f>
        <v>1</v>
      </c>
      <c r="V16">
        <f>IF(VLOOKUP('BIFUbC-heavy-or-residual-oil'!$A16,'BIFUbC-heavy-or-residual-oil'!$A$1:$AQ$27,COLUMN('BIFUbC-heavy-or-residual-oil'!V$1),FALSE)=0,1,VLOOKUP('BIFUbC-heavy-or-residual-oil'!$A16,'heavy fuel oil'!$A$2:$AQ$28,COLUMN('heavy fuel oil'!V$2),FALSE)/VLOOKUP('BIFUbC-heavy-or-residual-oil'!$A16,'BIFUbC-heavy-or-residual-oil'!$A$1:$AQ$27,COLUMN('BIFUbC-heavy-or-residual-oil'!V$1),FALSE))</f>
        <v>1</v>
      </c>
      <c r="W16">
        <f>IF(VLOOKUP('BIFUbC-heavy-or-residual-oil'!$A16,'BIFUbC-heavy-or-residual-oil'!$A$1:$AQ$27,COLUMN('BIFUbC-heavy-or-residual-oil'!W$1),FALSE)=0,1,VLOOKUP('BIFUbC-heavy-or-residual-oil'!$A16,'heavy fuel oil'!$A$2:$AQ$28,COLUMN('heavy fuel oil'!W$2),FALSE)/VLOOKUP('BIFUbC-heavy-or-residual-oil'!$A16,'BIFUbC-heavy-or-residual-oil'!$A$1:$AQ$27,COLUMN('BIFUbC-heavy-or-residual-oil'!W$1),FALSE))</f>
        <v>1</v>
      </c>
      <c r="X16">
        <f>IF(VLOOKUP('BIFUbC-heavy-or-residual-oil'!$A16,'BIFUbC-heavy-or-residual-oil'!$A$1:$AQ$27,COLUMN('BIFUbC-heavy-or-residual-oil'!X$1),FALSE)=0,1,VLOOKUP('BIFUbC-heavy-or-residual-oil'!$A16,'heavy fuel oil'!$A$2:$AQ$28,COLUMN('heavy fuel oil'!X$2),FALSE)/VLOOKUP('BIFUbC-heavy-or-residual-oil'!$A16,'BIFUbC-heavy-or-residual-oil'!$A$1:$AQ$27,COLUMN('BIFUbC-heavy-or-residual-oil'!X$1),FALSE))</f>
        <v>1</v>
      </c>
      <c r="Y16">
        <f>IF(VLOOKUP('BIFUbC-heavy-or-residual-oil'!$A16,'BIFUbC-heavy-or-residual-oil'!$A$1:$AQ$27,COLUMN('BIFUbC-heavy-or-residual-oil'!Y$1),FALSE)=0,1,VLOOKUP('BIFUbC-heavy-or-residual-oil'!$A16,'heavy fuel oil'!$A$2:$AQ$28,COLUMN('heavy fuel oil'!Y$2),FALSE)/VLOOKUP('BIFUbC-heavy-or-residual-oil'!$A16,'BIFUbC-heavy-or-residual-oil'!$A$1:$AQ$27,COLUMN('BIFUbC-heavy-or-residual-oil'!Y$1),FALSE))</f>
        <v>1</v>
      </c>
      <c r="Z16">
        <f>IF(VLOOKUP('BIFUbC-heavy-or-residual-oil'!$A16,'BIFUbC-heavy-or-residual-oil'!$A$1:$AQ$27,COLUMN('BIFUbC-heavy-or-residual-oil'!Z$1),FALSE)=0,1,VLOOKUP('BIFUbC-heavy-or-residual-oil'!$A16,'heavy fuel oil'!$A$2:$AQ$28,COLUMN('heavy fuel oil'!Z$2),FALSE)/VLOOKUP('BIFUbC-heavy-or-residual-oil'!$A16,'BIFUbC-heavy-or-residual-oil'!$A$1:$AQ$27,COLUMN('BIFUbC-heavy-or-residual-oil'!Z$1),FALSE))</f>
        <v>1</v>
      </c>
      <c r="AA16">
        <f>IF(VLOOKUP('BIFUbC-heavy-or-residual-oil'!$A16,'BIFUbC-heavy-or-residual-oil'!$A$1:$AQ$27,COLUMN('BIFUbC-heavy-or-residual-oil'!AA$1),FALSE)=0,1,VLOOKUP('BIFUbC-heavy-or-residual-oil'!$A16,'heavy fuel oil'!$A$2:$AQ$28,COLUMN('heavy fuel oil'!AA$2),FALSE)/VLOOKUP('BIFUbC-heavy-or-residual-oil'!$A16,'BIFUbC-heavy-or-residual-oil'!$A$1:$AQ$27,COLUMN('BIFUbC-heavy-or-residual-oil'!AA$1),FALSE))</f>
        <v>1</v>
      </c>
      <c r="AB16">
        <f>IF(VLOOKUP('BIFUbC-heavy-or-residual-oil'!$A16,'BIFUbC-heavy-or-residual-oil'!$A$1:$AQ$27,COLUMN('BIFUbC-heavy-or-residual-oil'!AB$1),FALSE)=0,1,VLOOKUP('BIFUbC-heavy-or-residual-oil'!$A16,'heavy fuel oil'!$A$2:$AQ$28,COLUMN('heavy fuel oil'!AB$2),FALSE)/VLOOKUP('BIFUbC-heavy-or-residual-oil'!$A16,'BIFUbC-heavy-or-residual-oil'!$A$1:$AQ$27,COLUMN('BIFUbC-heavy-or-residual-oil'!AB$1),FALSE))</f>
        <v>1</v>
      </c>
      <c r="AC16">
        <f>IF(VLOOKUP('BIFUbC-heavy-or-residual-oil'!$A16,'BIFUbC-heavy-or-residual-oil'!$A$1:$AQ$27,COLUMN('BIFUbC-heavy-or-residual-oil'!AC$1),FALSE)=0,1,VLOOKUP('BIFUbC-heavy-or-residual-oil'!$A16,'heavy fuel oil'!$A$2:$AQ$28,COLUMN('heavy fuel oil'!AC$2),FALSE)/VLOOKUP('BIFUbC-heavy-or-residual-oil'!$A16,'BIFUbC-heavy-or-residual-oil'!$A$1:$AQ$27,COLUMN('BIFUbC-heavy-or-residual-oil'!AC$1),FALSE))</f>
        <v>1</v>
      </c>
      <c r="AD16">
        <f>IF(VLOOKUP('BIFUbC-heavy-or-residual-oil'!$A16,'BIFUbC-heavy-or-residual-oil'!$A$1:$AQ$27,COLUMN('BIFUbC-heavy-or-residual-oil'!AD$1),FALSE)=0,1,VLOOKUP('BIFUbC-heavy-or-residual-oil'!$A16,'heavy fuel oil'!$A$2:$AQ$28,COLUMN('heavy fuel oil'!AD$2),FALSE)/VLOOKUP('BIFUbC-heavy-or-residual-oil'!$A16,'BIFUbC-heavy-or-residual-oil'!$A$1:$AQ$27,COLUMN('BIFUbC-heavy-or-residual-oil'!AD$1),FALSE))</f>
        <v>1</v>
      </c>
      <c r="AE16">
        <f>IF(VLOOKUP('BIFUbC-heavy-or-residual-oil'!$A16,'BIFUbC-heavy-or-residual-oil'!$A$1:$AQ$27,COLUMN('BIFUbC-heavy-or-residual-oil'!AE$1),FALSE)=0,1,VLOOKUP('BIFUbC-heavy-or-residual-oil'!$A16,'heavy fuel oil'!$A$2:$AQ$28,COLUMN('heavy fuel oil'!AE$2),FALSE)/VLOOKUP('BIFUbC-heavy-or-residual-oil'!$A16,'BIFUbC-heavy-or-residual-oil'!$A$1:$AQ$27,COLUMN('BIFUbC-heavy-or-residual-oil'!AE$1),FALSE))</f>
        <v>1</v>
      </c>
      <c r="AF16">
        <f>IF(VLOOKUP('BIFUbC-heavy-or-residual-oil'!$A16,'BIFUbC-heavy-or-residual-oil'!$A$1:$AQ$27,COLUMN('BIFUbC-heavy-or-residual-oil'!AF$1),FALSE)=0,1,VLOOKUP('BIFUbC-heavy-or-residual-oil'!$A16,'heavy fuel oil'!$A$2:$AQ$28,COLUMN('heavy fuel oil'!AF$2),FALSE)/VLOOKUP('BIFUbC-heavy-or-residual-oil'!$A16,'BIFUbC-heavy-or-residual-oil'!$A$1:$AQ$27,COLUMN('BIFUbC-heavy-or-residual-oil'!AF$1),FALSE))</f>
        <v>1</v>
      </c>
      <c r="AG16">
        <f>IF(VLOOKUP('BIFUbC-heavy-or-residual-oil'!$A16,'BIFUbC-heavy-or-residual-oil'!$A$1:$AQ$27,COLUMN('BIFUbC-heavy-or-residual-oil'!AG$1),FALSE)=0,1,VLOOKUP('BIFUbC-heavy-or-residual-oil'!$A16,'heavy fuel oil'!$A$2:$AQ$28,COLUMN('heavy fuel oil'!AG$2),FALSE)/VLOOKUP('BIFUbC-heavy-or-residual-oil'!$A16,'BIFUbC-heavy-or-residual-oil'!$A$1:$AQ$27,COLUMN('BIFUbC-heavy-or-residual-oil'!AG$1),FALSE))</f>
        <v>1</v>
      </c>
      <c r="AH16">
        <f>IF(VLOOKUP('BIFUbC-heavy-or-residual-oil'!$A16,'BIFUbC-heavy-or-residual-oil'!$A$1:$AQ$27,COLUMN('BIFUbC-heavy-or-residual-oil'!AH$1),FALSE)=0,1,VLOOKUP('BIFUbC-heavy-or-residual-oil'!$A16,'heavy fuel oil'!$A$2:$AQ$28,COLUMN('heavy fuel oil'!AH$2),FALSE)/VLOOKUP('BIFUbC-heavy-or-residual-oil'!$A16,'BIFUbC-heavy-or-residual-oil'!$A$1:$AQ$27,COLUMN('BIFUbC-heavy-or-residual-oil'!AH$1),FALSE))</f>
        <v>1</v>
      </c>
      <c r="AI16">
        <f>IF(VLOOKUP('BIFUbC-heavy-or-residual-oil'!$A16,'BIFUbC-heavy-or-residual-oil'!$A$1:$AQ$27,COLUMN('BIFUbC-heavy-or-residual-oil'!AI$1),FALSE)=0,1,VLOOKUP('BIFUbC-heavy-or-residual-oil'!$A16,'heavy fuel oil'!$A$2:$AQ$28,COLUMN('heavy fuel oil'!AI$2),FALSE)/VLOOKUP('BIFUbC-heavy-or-residual-oil'!$A16,'BIFUbC-heavy-or-residual-oil'!$A$1:$AQ$27,COLUMN('BIFUbC-heavy-or-residual-oil'!AI$1),FALSE))</f>
        <v>1</v>
      </c>
      <c r="AJ16">
        <f>IF(VLOOKUP('BIFUbC-heavy-or-residual-oil'!$A16,'BIFUbC-heavy-or-residual-oil'!$A$1:$AQ$27,COLUMN('BIFUbC-heavy-or-residual-oil'!AJ$1),FALSE)=0,1,VLOOKUP('BIFUbC-heavy-or-residual-oil'!$A16,'heavy fuel oil'!$A$2:$AQ$28,COLUMN('heavy fuel oil'!AJ$2),FALSE)/VLOOKUP('BIFUbC-heavy-or-residual-oil'!$A16,'BIFUbC-heavy-or-residual-oil'!$A$1:$AQ$27,COLUMN('BIFUbC-heavy-or-residual-oil'!AJ$1),FALSE))</f>
        <v>1</v>
      </c>
      <c r="AK16">
        <f>IF(VLOOKUP('BIFUbC-heavy-or-residual-oil'!$A16,'BIFUbC-heavy-or-residual-oil'!$A$1:$AQ$27,COLUMN('BIFUbC-heavy-or-residual-oil'!AK$1),FALSE)=0,1,VLOOKUP('BIFUbC-heavy-or-residual-oil'!$A16,'heavy fuel oil'!$A$2:$AQ$28,COLUMN('heavy fuel oil'!AK$2),FALSE)/VLOOKUP('BIFUbC-heavy-or-residual-oil'!$A16,'BIFUbC-heavy-or-residual-oil'!$A$1:$AQ$27,COLUMN('BIFUbC-heavy-or-residual-oil'!AK$1),FALSE))</f>
        <v>1</v>
      </c>
      <c r="AL16">
        <f>IF(VLOOKUP('BIFUbC-heavy-or-residual-oil'!$A16,'BIFUbC-heavy-or-residual-oil'!$A$1:$AQ$27,COLUMN('BIFUbC-heavy-or-residual-oil'!AL$1),FALSE)=0,1,VLOOKUP('BIFUbC-heavy-or-residual-oil'!$A16,'heavy fuel oil'!$A$2:$AQ$28,COLUMN('heavy fuel oil'!AL$2),FALSE)/VLOOKUP('BIFUbC-heavy-or-residual-oil'!$A16,'BIFUbC-heavy-or-residual-oil'!$A$1:$AQ$27,COLUMN('BIFUbC-heavy-or-residual-oil'!AL$1),FALSE))</f>
        <v>1</v>
      </c>
      <c r="AM16">
        <f>IF(VLOOKUP('BIFUbC-heavy-or-residual-oil'!$A16,'BIFUbC-heavy-or-residual-oil'!$A$1:$AQ$27,COLUMN('BIFUbC-heavy-or-residual-oil'!AM$1),FALSE)=0,1,VLOOKUP('BIFUbC-heavy-or-residual-oil'!$A16,'heavy fuel oil'!$A$2:$AQ$28,COLUMN('heavy fuel oil'!AM$2),FALSE)/VLOOKUP('BIFUbC-heavy-or-residual-oil'!$A16,'BIFUbC-heavy-or-residual-oil'!$A$1:$AQ$27,COLUMN('BIFUbC-heavy-or-residual-oil'!AM$1),FALSE))</f>
        <v>1</v>
      </c>
      <c r="AN16">
        <f>IF(VLOOKUP('BIFUbC-heavy-or-residual-oil'!$A16,'BIFUbC-heavy-or-residual-oil'!$A$1:$AQ$27,COLUMN('BIFUbC-heavy-or-residual-oil'!AN$1),FALSE)=0,1,VLOOKUP('BIFUbC-heavy-or-residual-oil'!$A16,'heavy fuel oil'!$A$2:$AQ$28,COLUMN('heavy fuel oil'!AN$2),FALSE)/VLOOKUP('BIFUbC-heavy-or-residual-oil'!$A16,'BIFUbC-heavy-or-residual-oil'!$A$1:$AQ$27,COLUMN('BIFUbC-heavy-or-residual-oil'!AN$1),FALSE))</f>
        <v>1</v>
      </c>
      <c r="AO16">
        <f>IF(VLOOKUP('BIFUbC-heavy-or-residual-oil'!$A16,'BIFUbC-heavy-or-residual-oil'!$A$1:$AQ$27,COLUMN('BIFUbC-heavy-or-residual-oil'!AO$1),FALSE)=0,1,VLOOKUP('BIFUbC-heavy-or-residual-oil'!$A16,'heavy fuel oil'!$A$2:$AQ$28,COLUMN('heavy fuel oil'!AO$2),FALSE)/VLOOKUP('BIFUbC-heavy-or-residual-oil'!$A16,'BIFUbC-heavy-or-residual-oil'!$A$1:$AQ$27,COLUMN('BIFUbC-heavy-or-residual-oil'!AO$1),FALSE))</f>
        <v>1</v>
      </c>
      <c r="AP16">
        <f>IF(VLOOKUP('BIFUbC-heavy-or-residual-oil'!$A16,'BIFUbC-heavy-or-residual-oil'!$A$1:$AQ$27,COLUMN('BIFUbC-heavy-or-residual-oil'!AP$1),FALSE)=0,1,VLOOKUP('BIFUbC-heavy-or-residual-oil'!$A16,'heavy fuel oil'!$A$2:$AQ$28,COLUMN('heavy fuel oil'!AP$2),FALSE)/VLOOKUP('BIFUbC-heavy-or-residual-oil'!$A16,'BIFUbC-heavy-or-residual-oil'!$A$1:$AQ$27,COLUMN('BIFUbC-heavy-or-residual-oil'!AP$1),FALSE))</f>
        <v>1</v>
      </c>
      <c r="AQ16">
        <f>IF(VLOOKUP('BIFUbC-heavy-or-residual-oil'!$A16,'BIFUbC-heavy-or-residual-oil'!$A$1:$AQ$27,COLUMN('BIFUbC-heavy-or-residual-oil'!AQ$1),FALSE)=0,1,VLOOKUP('BIFUbC-heavy-or-residual-oil'!$A16,'heavy fuel oil'!$A$2:$AQ$28,COLUMN('heavy fuel oil'!AQ$2),FALSE)/VLOOKUP('BIFUbC-heavy-or-residual-oil'!$A16,'BIFUbC-heavy-or-residual-oil'!$A$1:$AQ$27,COLUMN('BIFUbC-heavy-or-residual-oil'!AQ$1),FALSE))</f>
        <v>1</v>
      </c>
    </row>
    <row r="17" spans="1:43">
      <c r="A17" s="37" t="s">
        <v>630</v>
      </c>
      <c r="B17">
        <f>IF(VLOOKUP('BIFUbC-heavy-or-residual-oil'!$A17,'BIFUbC-heavy-or-residual-oil'!$A$1:$AQ$27,COLUMN('BIFUbC-heavy-or-residual-oil'!B$1),FALSE)=0,1,VLOOKUP('BIFUbC-heavy-or-residual-oil'!$A17,'heavy fuel oil'!$A$2:$AQ$28,COLUMN('heavy fuel oil'!B$2),FALSE)/VLOOKUP('BIFUbC-heavy-or-residual-oil'!$A17,'BIFUbC-heavy-or-residual-oil'!$A$1:$AQ$27,COLUMN('BIFUbC-heavy-or-residual-oil'!B$1),FALSE))</f>
        <v>1</v>
      </c>
      <c r="C17">
        <f>IF(VLOOKUP('BIFUbC-heavy-or-residual-oil'!$A17,'BIFUbC-heavy-or-residual-oil'!$A$1:$AQ$27,COLUMN('BIFUbC-heavy-or-residual-oil'!C$1),FALSE)=0,1,VLOOKUP('BIFUbC-heavy-or-residual-oil'!$A17,'heavy fuel oil'!$A$2:$AQ$28,COLUMN('heavy fuel oil'!C$2),FALSE)/VLOOKUP('BIFUbC-heavy-or-residual-oil'!$A17,'BIFUbC-heavy-or-residual-oil'!$A$1:$AQ$27,COLUMN('BIFUbC-heavy-or-residual-oil'!C$1),FALSE))</f>
        <v>1</v>
      </c>
      <c r="D17">
        <f>IF(VLOOKUP('BIFUbC-heavy-or-residual-oil'!$A17,'BIFUbC-heavy-or-residual-oil'!$A$1:$AQ$27,COLUMN('BIFUbC-heavy-or-residual-oil'!D$1),FALSE)=0,1,VLOOKUP('BIFUbC-heavy-or-residual-oil'!$A17,'heavy fuel oil'!$A$2:$AQ$28,COLUMN('heavy fuel oil'!D$2),FALSE)/VLOOKUP('BIFUbC-heavy-or-residual-oil'!$A17,'BIFUbC-heavy-or-residual-oil'!$A$1:$AQ$27,COLUMN('BIFUbC-heavy-or-residual-oil'!D$1),FALSE))</f>
        <v>1</v>
      </c>
      <c r="E17">
        <f>IF(VLOOKUP('BIFUbC-heavy-or-residual-oil'!$A17,'BIFUbC-heavy-or-residual-oil'!$A$1:$AQ$27,COLUMN('BIFUbC-heavy-or-residual-oil'!E$1),FALSE)=0,1,VLOOKUP('BIFUbC-heavy-or-residual-oil'!$A17,'heavy fuel oil'!$A$2:$AQ$28,COLUMN('heavy fuel oil'!E$2),FALSE)/VLOOKUP('BIFUbC-heavy-or-residual-oil'!$A17,'BIFUbC-heavy-or-residual-oil'!$A$1:$AQ$27,COLUMN('BIFUbC-heavy-or-residual-oil'!E$1),FALSE))</f>
        <v>1</v>
      </c>
      <c r="F17">
        <f>IF(VLOOKUP('BIFUbC-heavy-or-residual-oil'!$A17,'BIFUbC-heavy-or-residual-oil'!$A$1:$AQ$27,COLUMN('BIFUbC-heavy-or-residual-oil'!F$1),FALSE)=0,1,VLOOKUP('BIFUbC-heavy-or-residual-oil'!$A17,'heavy fuel oil'!$A$2:$AQ$28,COLUMN('heavy fuel oil'!F$2),FALSE)/VLOOKUP('BIFUbC-heavy-or-residual-oil'!$A17,'BIFUbC-heavy-or-residual-oil'!$A$1:$AQ$27,COLUMN('BIFUbC-heavy-or-residual-oil'!F$1),FALSE))</f>
        <v>1</v>
      </c>
      <c r="G17">
        <f>IF(VLOOKUP('BIFUbC-heavy-or-residual-oil'!$A17,'BIFUbC-heavy-or-residual-oil'!$A$1:$AQ$27,COLUMN('BIFUbC-heavy-or-residual-oil'!G$1),FALSE)=0,1,VLOOKUP('BIFUbC-heavy-or-residual-oil'!$A17,'heavy fuel oil'!$A$2:$AQ$28,COLUMN('heavy fuel oil'!G$2),FALSE)/VLOOKUP('BIFUbC-heavy-or-residual-oil'!$A17,'BIFUbC-heavy-or-residual-oil'!$A$1:$AQ$27,COLUMN('BIFUbC-heavy-or-residual-oil'!G$1),FALSE))</f>
        <v>1</v>
      </c>
      <c r="H17">
        <f>IF(VLOOKUP('BIFUbC-heavy-or-residual-oil'!$A17,'BIFUbC-heavy-or-residual-oil'!$A$1:$AQ$27,COLUMN('BIFUbC-heavy-or-residual-oil'!H$1),FALSE)=0,1,VLOOKUP('BIFUbC-heavy-or-residual-oil'!$A17,'heavy fuel oil'!$A$2:$AQ$28,COLUMN('heavy fuel oil'!H$2),FALSE)/VLOOKUP('BIFUbC-heavy-or-residual-oil'!$A17,'BIFUbC-heavy-or-residual-oil'!$A$1:$AQ$27,COLUMN('BIFUbC-heavy-or-residual-oil'!H$1),FALSE))</f>
        <v>1</v>
      </c>
      <c r="I17">
        <f>IF(VLOOKUP('BIFUbC-heavy-or-residual-oil'!$A17,'BIFUbC-heavy-or-residual-oil'!$A$1:$AQ$27,COLUMN('BIFUbC-heavy-or-residual-oil'!I$1),FALSE)=0,1,VLOOKUP('BIFUbC-heavy-or-residual-oil'!$A17,'heavy fuel oil'!$A$2:$AQ$28,COLUMN('heavy fuel oil'!I$2),FALSE)/VLOOKUP('BIFUbC-heavy-or-residual-oil'!$A17,'BIFUbC-heavy-or-residual-oil'!$A$1:$AQ$27,COLUMN('BIFUbC-heavy-or-residual-oil'!I$1),FALSE))</f>
        <v>1</v>
      </c>
      <c r="J17">
        <f>IF(VLOOKUP('BIFUbC-heavy-or-residual-oil'!$A17,'BIFUbC-heavy-or-residual-oil'!$A$1:$AQ$27,COLUMN('BIFUbC-heavy-or-residual-oil'!J$1),FALSE)=0,1,VLOOKUP('BIFUbC-heavy-or-residual-oil'!$A17,'heavy fuel oil'!$A$2:$AQ$28,COLUMN('heavy fuel oil'!J$2),FALSE)/VLOOKUP('BIFUbC-heavy-or-residual-oil'!$A17,'BIFUbC-heavy-or-residual-oil'!$A$1:$AQ$27,COLUMN('BIFUbC-heavy-or-residual-oil'!J$1),FALSE))</f>
        <v>1</v>
      </c>
      <c r="K17">
        <f>IF(VLOOKUP('BIFUbC-heavy-or-residual-oil'!$A17,'BIFUbC-heavy-or-residual-oil'!$A$1:$AQ$27,COLUMN('BIFUbC-heavy-or-residual-oil'!K$1),FALSE)=0,1,VLOOKUP('BIFUbC-heavy-or-residual-oil'!$A17,'heavy fuel oil'!$A$2:$AQ$28,COLUMN('heavy fuel oil'!K$2),FALSE)/VLOOKUP('BIFUbC-heavy-or-residual-oil'!$A17,'BIFUbC-heavy-or-residual-oil'!$A$1:$AQ$27,COLUMN('BIFUbC-heavy-or-residual-oil'!K$1),FALSE))</f>
        <v>1</v>
      </c>
      <c r="L17">
        <f>IF(VLOOKUP('BIFUbC-heavy-or-residual-oil'!$A17,'BIFUbC-heavy-or-residual-oil'!$A$1:$AQ$27,COLUMN('BIFUbC-heavy-or-residual-oil'!L$1),FALSE)=0,1,VLOOKUP('BIFUbC-heavy-or-residual-oil'!$A17,'heavy fuel oil'!$A$2:$AQ$28,COLUMN('heavy fuel oil'!L$2),FALSE)/VLOOKUP('BIFUbC-heavy-or-residual-oil'!$A17,'BIFUbC-heavy-or-residual-oil'!$A$1:$AQ$27,COLUMN('BIFUbC-heavy-or-residual-oil'!L$1),FALSE))</f>
        <v>1</v>
      </c>
      <c r="M17">
        <f>IF(VLOOKUP('BIFUbC-heavy-or-residual-oil'!$A17,'BIFUbC-heavy-or-residual-oil'!$A$1:$AQ$27,COLUMN('BIFUbC-heavy-or-residual-oil'!M$1),FALSE)=0,1,VLOOKUP('BIFUbC-heavy-or-residual-oil'!$A17,'heavy fuel oil'!$A$2:$AQ$28,COLUMN('heavy fuel oil'!M$2),FALSE)/VLOOKUP('BIFUbC-heavy-or-residual-oil'!$A17,'BIFUbC-heavy-or-residual-oil'!$A$1:$AQ$27,COLUMN('BIFUbC-heavy-or-residual-oil'!M$1),FALSE))</f>
        <v>1</v>
      </c>
      <c r="N17">
        <f>IF(VLOOKUP('BIFUbC-heavy-or-residual-oil'!$A17,'BIFUbC-heavy-or-residual-oil'!$A$1:$AQ$27,COLUMN('BIFUbC-heavy-or-residual-oil'!N$1),FALSE)=0,1,VLOOKUP('BIFUbC-heavy-or-residual-oil'!$A17,'heavy fuel oil'!$A$2:$AQ$28,COLUMN('heavy fuel oil'!N$2),FALSE)/VLOOKUP('BIFUbC-heavy-or-residual-oil'!$A17,'BIFUbC-heavy-or-residual-oil'!$A$1:$AQ$27,COLUMN('BIFUbC-heavy-or-residual-oil'!N$1),FALSE))</f>
        <v>1</v>
      </c>
      <c r="O17">
        <f>IF(VLOOKUP('BIFUbC-heavy-or-residual-oil'!$A17,'BIFUbC-heavy-or-residual-oil'!$A$1:$AQ$27,COLUMN('BIFUbC-heavy-or-residual-oil'!O$1),FALSE)=0,1,VLOOKUP('BIFUbC-heavy-or-residual-oil'!$A17,'heavy fuel oil'!$A$2:$AQ$28,COLUMN('heavy fuel oil'!O$2),FALSE)/VLOOKUP('BIFUbC-heavy-or-residual-oil'!$A17,'BIFUbC-heavy-or-residual-oil'!$A$1:$AQ$27,COLUMN('BIFUbC-heavy-or-residual-oil'!O$1),FALSE))</f>
        <v>1</v>
      </c>
      <c r="P17">
        <f>IF(VLOOKUP('BIFUbC-heavy-or-residual-oil'!$A17,'BIFUbC-heavy-or-residual-oil'!$A$1:$AQ$27,COLUMN('BIFUbC-heavy-or-residual-oil'!P$1),FALSE)=0,1,VLOOKUP('BIFUbC-heavy-or-residual-oil'!$A17,'heavy fuel oil'!$A$2:$AQ$28,COLUMN('heavy fuel oil'!P$2),FALSE)/VLOOKUP('BIFUbC-heavy-or-residual-oil'!$A17,'BIFUbC-heavy-or-residual-oil'!$A$1:$AQ$27,COLUMN('BIFUbC-heavy-or-residual-oil'!P$1),FALSE))</f>
        <v>1</v>
      </c>
      <c r="Q17">
        <f>IF(VLOOKUP('BIFUbC-heavy-or-residual-oil'!$A17,'BIFUbC-heavy-or-residual-oil'!$A$1:$AQ$27,COLUMN('BIFUbC-heavy-or-residual-oil'!Q$1),FALSE)=0,1,VLOOKUP('BIFUbC-heavy-or-residual-oil'!$A17,'heavy fuel oil'!$A$2:$AQ$28,COLUMN('heavy fuel oil'!Q$2),FALSE)/VLOOKUP('BIFUbC-heavy-or-residual-oil'!$A17,'BIFUbC-heavy-or-residual-oil'!$A$1:$AQ$27,COLUMN('BIFUbC-heavy-or-residual-oil'!Q$1),FALSE))</f>
        <v>1</v>
      </c>
      <c r="R17">
        <f>IF(VLOOKUP('BIFUbC-heavy-or-residual-oil'!$A17,'BIFUbC-heavy-or-residual-oil'!$A$1:$AQ$27,COLUMN('BIFUbC-heavy-or-residual-oil'!R$1),FALSE)=0,1,VLOOKUP('BIFUbC-heavy-or-residual-oil'!$A17,'heavy fuel oil'!$A$2:$AQ$28,COLUMN('heavy fuel oil'!R$2),FALSE)/VLOOKUP('BIFUbC-heavy-or-residual-oil'!$A17,'BIFUbC-heavy-or-residual-oil'!$A$1:$AQ$27,COLUMN('BIFUbC-heavy-or-residual-oil'!R$1),FALSE))</f>
        <v>1</v>
      </c>
      <c r="S17">
        <f>IF(VLOOKUP('BIFUbC-heavy-or-residual-oil'!$A17,'BIFUbC-heavy-or-residual-oil'!$A$1:$AQ$27,COLUMN('BIFUbC-heavy-or-residual-oil'!S$1),FALSE)=0,1,VLOOKUP('BIFUbC-heavy-or-residual-oil'!$A17,'heavy fuel oil'!$A$2:$AQ$28,COLUMN('heavy fuel oil'!S$2),FALSE)/VLOOKUP('BIFUbC-heavy-or-residual-oil'!$A17,'BIFUbC-heavy-or-residual-oil'!$A$1:$AQ$27,COLUMN('BIFUbC-heavy-or-residual-oil'!S$1),FALSE))</f>
        <v>1</v>
      </c>
      <c r="T17">
        <f>IF(VLOOKUP('BIFUbC-heavy-or-residual-oil'!$A17,'BIFUbC-heavy-or-residual-oil'!$A$1:$AQ$27,COLUMN('BIFUbC-heavy-or-residual-oil'!T$1),FALSE)=0,1,VLOOKUP('BIFUbC-heavy-or-residual-oil'!$A17,'heavy fuel oil'!$A$2:$AQ$28,COLUMN('heavy fuel oil'!T$2),FALSE)/VLOOKUP('BIFUbC-heavy-or-residual-oil'!$A17,'BIFUbC-heavy-or-residual-oil'!$A$1:$AQ$27,COLUMN('BIFUbC-heavy-or-residual-oil'!T$1),FALSE))</f>
        <v>1</v>
      </c>
      <c r="U17">
        <f>IF(VLOOKUP('BIFUbC-heavy-or-residual-oil'!$A17,'BIFUbC-heavy-or-residual-oil'!$A$1:$AQ$27,COLUMN('BIFUbC-heavy-or-residual-oil'!U$1),FALSE)=0,1,VLOOKUP('BIFUbC-heavy-or-residual-oil'!$A17,'heavy fuel oil'!$A$2:$AQ$28,COLUMN('heavy fuel oil'!U$2),FALSE)/VLOOKUP('BIFUbC-heavy-or-residual-oil'!$A17,'BIFUbC-heavy-or-residual-oil'!$A$1:$AQ$27,COLUMN('BIFUbC-heavy-or-residual-oil'!U$1),FALSE))</f>
        <v>1</v>
      </c>
      <c r="V17">
        <f>IF(VLOOKUP('BIFUbC-heavy-or-residual-oil'!$A17,'BIFUbC-heavy-or-residual-oil'!$A$1:$AQ$27,COLUMN('BIFUbC-heavy-or-residual-oil'!V$1),FALSE)=0,1,VLOOKUP('BIFUbC-heavy-or-residual-oil'!$A17,'heavy fuel oil'!$A$2:$AQ$28,COLUMN('heavy fuel oil'!V$2),FALSE)/VLOOKUP('BIFUbC-heavy-or-residual-oil'!$A17,'BIFUbC-heavy-or-residual-oil'!$A$1:$AQ$27,COLUMN('BIFUbC-heavy-or-residual-oil'!V$1),FALSE))</f>
        <v>1</v>
      </c>
      <c r="W17">
        <f>IF(VLOOKUP('BIFUbC-heavy-or-residual-oil'!$A17,'BIFUbC-heavy-or-residual-oil'!$A$1:$AQ$27,COLUMN('BIFUbC-heavy-or-residual-oil'!W$1),FALSE)=0,1,VLOOKUP('BIFUbC-heavy-or-residual-oil'!$A17,'heavy fuel oil'!$A$2:$AQ$28,COLUMN('heavy fuel oil'!W$2),FALSE)/VLOOKUP('BIFUbC-heavy-or-residual-oil'!$A17,'BIFUbC-heavy-or-residual-oil'!$A$1:$AQ$27,COLUMN('BIFUbC-heavy-or-residual-oil'!W$1),FALSE))</f>
        <v>1</v>
      </c>
      <c r="X17">
        <f>IF(VLOOKUP('BIFUbC-heavy-or-residual-oil'!$A17,'BIFUbC-heavy-or-residual-oil'!$A$1:$AQ$27,COLUMN('BIFUbC-heavy-or-residual-oil'!X$1),FALSE)=0,1,VLOOKUP('BIFUbC-heavy-or-residual-oil'!$A17,'heavy fuel oil'!$A$2:$AQ$28,COLUMN('heavy fuel oil'!X$2),FALSE)/VLOOKUP('BIFUbC-heavy-or-residual-oil'!$A17,'BIFUbC-heavy-or-residual-oil'!$A$1:$AQ$27,COLUMN('BIFUbC-heavy-or-residual-oil'!X$1),FALSE))</f>
        <v>1</v>
      </c>
      <c r="Y17">
        <f>IF(VLOOKUP('BIFUbC-heavy-or-residual-oil'!$A17,'BIFUbC-heavy-or-residual-oil'!$A$1:$AQ$27,COLUMN('BIFUbC-heavy-or-residual-oil'!Y$1),FALSE)=0,1,VLOOKUP('BIFUbC-heavy-or-residual-oil'!$A17,'heavy fuel oil'!$A$2:$AQ$28,COLUMN('heavy fuel oil'!Y$2),FALSE)/VLOOKUP('BIFUbC-heavy-or-residual-oil'!$A17,'BIFUbC-heavy-or-residual-oil'!$A$1:$AQ$27,COLUMN('BIFUbC-heavy-or-residual-oil'!Y$1),FALSE))</f>
        <v>1</v>
      </c>
      <c r="Z17">
        <f>IF(VLOOKUP('BIFUbC-heavy-or-residual-oil'!$A17,'BIFUbC-heavy-or-residual-oil'!$A$1:$AQ$27,COLUMN('BIFUbC-heavy-or-residual-oil'!Z$1),FALSE)=0,1,VLOOKUP('BIFUbC-heavy-or-residual-oil'!$A17,'heavy fuel oil'!$A$2:$AQ$28,COLUMN('heavy fuel oil'!Z$2),FALSE)/VLOOKUP('BIFUbC-heavy-or-residual-oil'!$A17,'BIFUbC-heavy-or-residual-oil'!$A$1:$AQ$27,COLUMN('BIFUbC-heavy-or-residual-oil'!Z$1),FALSE))</f>
        <v>1</v>
      </c>
      <c r="AA17">
        <f>IF(VLOOKUP('BIFUbC-heavy-or-residual-oil'!$A17,'BIFUbC-heavy-or-residual-oil'!$A$1:$AQ$27,COLUMN('BIFUbC-heavy-or-residual-oil'!AA$1),FALSE)=0,1,VLOOKUP('BIFUbC-heavy-or-residual-oil'!$A17,'heavy fuel oil'!$A$2:$AQ$28,COLUMN('heavy fuel oil'!AA$2),FALSE)/VLOOKUP('BIFUbC-heavy-or-residual-oil'!$A17,'BIFUbC-heavy-or-residual-oil'!$A$1:$AQ$27,COLUMN('BIFUbC-heavy-or-residual-oil'!AA$1),FALSE))</f>
        <v>1</v>
      </c>
      <c r="AB17">
        <f>IF(VLOOKUP('BIFUbC-heavy-or-residual-oil'!$A17,'BIFUbC-heavy-or-residual-oil'!$A$1:$AQ$27,COLUMN('BIFUbC-heavy-or-residual-oil'!AB$1),FALSE)=0,1,VLOOKUP('BIFUbC-heavy-or-residual-oil'!$A17,'heavy fuel oil'!$A$2:$AQ$28,COLUMN('heavy fuel oil'!AB$2),FALSE)/VLOOKUP('BIFUbC-heavy-or-residual-oil'!$A17,'BIFUbC-heavy-or-residual-oil'!$A$1:$AQ$27,COLUMN('BIFUbC-heavy-or-residual-oil'!AB$1),FALSE))</f>
        <v>1</v>
      </c>
      <c r="AC17">
        <f>IF(VLOOKUP('BIFUbC-heavy-or-residual-oil'!$A17,'BIFUbC-heavy-or-residual-oil'!$A$1:$AQ$27,COLUMN('BIFUbC-heavy-or-residual-oil'!AC$1),FALSE)=0,1,VLOOKUP('BIFUbC-heavy-or-residual-oil'!$A17,'heavy fuel oil'!$A$2:$AQ$28,COLUMN('heavy fuel oil'!AC$2),FALSE)/VLOOKUP('BIFUbC-heavy-or-residual-oil'!$A17,'BIFUbC-heavy-or-residual-oil'!$A$1:$AQ$27,COLUMN('BIFUbC-heavy-or-residual-oil'!AC$1),FALSE))</f>
        <v>1</v>
      </c>
      <c r="AD17">
        <f>IF(VLOOKUP('BIFUbC-heavy-or-residual-oil'!$A17,'BIFUbC-heavy-or-residual-oil'!$A$1:$AQ$27,COLUMN('BIFUbC-heavy-or-residual-oil'!AD$1),FALSE)=0,1,VLOOKUP('BIFUbC-heavy-or-residual-oil'!$A17,'heavy fuel oil'!$A$2:$AQ$28,COLUMN('heavy fuel oil'!AD$2),FALSE)/VLOOKUP('BIFUbC-heavy-or-residual-oil'!$A17,'BIFUbC-heavy-or-residual-oil'!$A$1:$AQ$27,COLUMN('BIFUbC-heavy-or-residual-oil'!AD$1),FALSE))</f>
        <v>1</v>
      </c>
      <c r="AE17">
        <f>IF(VLOOKUP('BIFUbC-heavy-or-residual-oil'!$A17,'BIFUbC-heavy-or-residual-oil'!$A$1:$AQ$27,COLUMN('BIFUbC-heavy-or-residual-oil'!AE$1),FALSE)=0,1,VLOOKUP('BIFUbC-heavy-or-residual-oil'!$A17,'heavy fuel oil'!$A$2:$AQ$28,COLUMN('heavy fuel oil'!AE$2),FALSE)/VLOOKUP('BIFUbC-heavy-or-residual-oil'!$A17,'BIFUbC-heavy-or-residual-oil'!$A$1:$AQ$27,COLUMN('BIFUbC-heavy-or-residual-oil'!AE$1),FALSE))</f>
        <v>1</v>
      </c>
      <c r="AF17">
        <f>IF(VLOOKUP('BIFUbC-heavy-or-residual-oil'!$A17,'BIFUbC-heavy-or-residual-oil'!$A$1:$AQ$27,COLUMN('BIFUbC-heavy-or-residual-oil'!AF$1),FALSE)=0,1,VLOOKUP('BIFUbC-heavy-or-residual-oil'!$A17,'heavy fuel oil'!$A$2:$AQ$28,COLUMN('heavy fuel oil'!AF$2),FALSE)/VLOOKUP('BIFUbC-heavy-or-residual-oil'!$A17,'BIFUbC-heavy-or-residual-oil'!$A$1:$AQ$27,COLUMN('BIFUbC-heavy-or-residual-oil'!AF$1),FALSE))</f>
        <v>1</v>
      </c>
      <c r="AG17">
        <f>IF(VLOOKUP('BIFUbC-heavy-or-residual-oil'!$A17,'BIFUbC-heavy-or-residual-oil'!$A$1:$AQ$27,COLUMN('BIFUbC-heavy-or-residual-oil'!AG$1),FALSE)=0,1,VLOOKUP('BIFUbC-heavy-or-residual-oil'!$A17,'heavy fuel oil'!$A$2:$AQ$28,COLUMN('heavy fuel oil'!AG$2),FALSE)/VLOOKUP('BIFUbC-heavy-or-residual-oil'!$A17,'BIFUbC-heavy-or-residual-oil'!$A$1:$AQ$27,COLUMN('BIFUbC-heavy-or-residual-oil'!AG$1),FALSE))</f>
        <v>1</v>
      </c>
      <c r="AH17">
        <f>IF(VLOOKUP('BIFUbC-heavy-or-residual-oil'!$A17,'BIFUbC-heavy-or-residual-oil'!$A$1:$AQ$27,COLUMN('BIFUbC-heavy-or-residual-oil'!AH$1),FALSE)=0,1,VLOOKUP('BIFUbC-heavy-or-residual-oil'!$A17,'heavy fuel oil'!$A$2:$AQ$28,COLUMN('heavy fuel oil'!AH$2),FALSE)/VLOOKUP('BIFUbC-heavy-or-residual-oil'!$A17,'BIFUbC-heavy-or-residual-oil'!$A$1:$AQ$27,COLUMN('BIFUbC-heavy-or-residual-oil'!AH$1),FALSE))</f>
        <v>1</v>
      </c>
      <c r="AI17">
        <f>IF(VLOOKUP('BIFUbC-heavy-or-residual-oil'!$A17,'BIFUbC-heavy-or-residual-oil'!$A$1:$AQ$27,COLUMN('BIFUbC-heavy-or-residual-oil'!AI$1),FALSE)=0,1,VLOOKUP('BIFUbC-heavy-or-residual-oil'!$A17,'heavy fuel oil'!$A$2:$AQ$28,COLUMN('heavy fuel oil'!AI$2),FALSE)/VLOOKUP('BIFUbC-heavy-or-residual-oil'!$A17,'BIFUbC-heavy-or-residual-oil'!$A$1:$AQ$27,COLUMN('BIFUbC-heavy-or-residual-oil'!AI$1),FALSE))</f>
        <v>1</v>
      </c>
      <c r="AJ17">
        <f>IF(VLOOKUP('BIFUbC-heavy-or-residual-oil'!$A17,'BIFUbC-heavy-or-residual-oil'!$A$1:$AQ$27,COLUMN('BIFUbC-heavy-or-residual-oil'!AJ$1),FALSE)=0,1,VLOOKUP('BIFUbC-heavy-or-residual-oil'!$A17,'heavy fuel oil'!$A$2:$AQ$28,COLUMN('heavy fuel oil'!AJ$2),FALSE)/VLOOKUP('BIFUbC-heavy-or-residual-oil'!$A17,'BIFUbC-heavy-or-residual-oil'!$A$1:$AQ$27,COLUMN('BIFUbC-heavy-or-residual-oil'!AJ$1),FALSE))</f>
        <v>1</v>
      </c>
      <c r="AK17">
        <f>IF(VLOOKUP('BIFUbC-heavy-or-residual-oil'!$A17,'BIFUbC-heavy-or-residual-oil'!$A$1:$AQ$27,COLUMN('BIFUbC-heavy-or-residual-oil'!AK$1),FALSE)=0,1,VLOOKUP('BIFUbC-heavy-or-residual-oil'!$A17,'heavy fuel oil'!$A$2:$AQ$28,COLUMN('heavy fuel oil'!AK$2),FALSE)/VLOOKUP('BIFUbC-heavy-or-residual-oil'!$A17,'BIFUbC-heavy-or-residual-oil'!$A$1:$AQ$27,COLUMN('BIFUbC-heavy-or-residual-oil'!AK$1),FALSE))</f>
        <v>1</v>
      </c>
      <c r="AL17">
        <f>IF(VLOOKUP('BIFUbC-heavy-or-residual-oil'!$A17,'BIFUbC-heavy-or-residual-oil'!$A$1:$AQ$27,COLUMN('BIFUbC-heavy-or-residual-oil'!AL$1),FALSE)=0,1,VLOOKUP('BIFUbC-heavy-or-residual-oil'!$A17,'heavy fuel oil'!$A$2:$AQ$28,COLUMN('heavy fuel oil'!AL$2),FALSE)/VLOOKUP('BIFUbC-heavy-or-residual-oil'!$A17,'BIFUbC-heavy-or-residual-oil'!$A$1:$AQ$27,COLUMN('BIFUbC-heavy-or-residual-oil'!AL$1),FALSE))</f>
        <v>1</v>
      </c>
      <c r="AM17">
        <f>IF(VLOOKUP('BIFUbC-heavy-or-residual-oil'!$A17,'BIFUbC-heavy-or-residual-oil'!$A$1:$AQ$27,COLUMN('BIFUbC-heavy-or-residual-oil'!AM$1),FALSE)=0,1,VLOOKUP('BIFUbC-heavy-or-residual-oil'!$A17,'heavy fuel oil'!$A$2:$AQ$28,COLUMN('heavy fuel oil'!AM$2),FALSE)/VLOOKUP('BIFUbC-heavy-or-residual-oil'!$A17,'BIFUbC-heavy-or-residual-oil'!$A$1:$AQ$27,COLUMN('BIFUbC-heavy-or-residual-oil'!AM$1),FALSE))</f>
        <v>1</v>
      </c>
      <c r="AN17">
        <f>IF(VLOOKUP('BIFUbC-heavy-or-residual-oil'!$A17,'BIFUbC-heavy-or-residual-oil'!$A$1:$AQ$27,COLUMN('BIFUbC-heavy-or-residual-oil'!AN$1),FALSE)=0,1,VLOOKUP('BIFUbC-heavy-or-residual-oil'!$A17,'heavy fuel oil'!$A$2:$AQ$28,COLUMN('heavy fuel oil'!AN$2),FALSE)/VLOOKUP('BIFUbC-heavy-or-residual-oil'!$A17,'BIFUbC-heavy-or-residual-oil'!$A$1:$AQ$27,COLUMN('BIFUbC-heavy-or-residual-oil'!AN$1),FALSE))</f>
        <v>1</v>
      </c>
      <c r="AO17">
        <f>IF(VLOOKUP('BIFUbC-heavy-or-residual-oil'!$A17,'BIFUbC-heavy-or-residual-oil'!$A$1:$AQ$27,COLUMN('BIFUbC-heavy-or-residual-oil'!AO$1),FALSE)=0,1,VLOOKUP('BIFUbC-heavy-or-residual-oil'!$A17,'heavy fuel oil'!$A$2:$AQ$28,COLUMN('heavy fuel oil'!AO$2),FALSE)/VLOOKUP('BIFUbC-heavy-or-residual-oil'!$A17,'BIFUbC-heavy-or-residual-oil'!$A$1:$AQ$27,COLUMN('BIFUbC-heavy-or-residual-oil'!AO$1),FALSE))</f>
        <v>1</v>
      </c>
      <c r="AP17">
        <f>IF(VLOOKUP('BIFUbC-heavy-or-residual-oil'!$A17,'BIFUbC-heavy-or-residual-oil'!$A$1:$AQ$27,COLUMN('BIFUbC-heavy-or-residual-oil'!AP$1),FALSE)=0,1,VLOOKUP('BIFUbC-heavy-or-residual-oil'!$A17,'heavy fuel oil'!$A$2:$AQ$28,COLUMN('heavy fuel oil'!AP$2),FALSE)/VLOOKUP('BIFUbC-heavy-or-residual-oil'!$A17,'BIFUbC-heavy-or-residual-oil'!$A$1:$AQ$27,COLUMN('BIFUbC-heavy-or-residual-oil'!AP$1),FALSE))</f>
        <v>1</v>
      </c>
      <c r="AQ17">
        <f>IF(VLOOKUP('BIFUbC-heavy-or-residual-oil'!$A17,'BIFUbC-heavy-or-residual-oil'!$A$1:$AQ$27,COLUMN('BIFUbC-heavy-or-residual-oil'!AQ$1),FALSE)=0,1,VLOOKUP('BIFUbC-heavy-or-residual-oil'!$A17,'heavy fuel oil'!$A$2:$AQ$28,COLUMN('heavy fuel oil'!AQ$2),FALSE)/VLOOKUP('BIFUbC-heavy-or-residual-oil'!$A17,'BIFUbC-heavy-or-residual-oil'!$A$1:$AQ$27,COLUMN('BIFUbC-heavy-or-residual-oil'!AQ$1),FALSE))</f>
        <v>1</v>
      </c>
    </row>
    <row r="18" spans="1:43">
      <c r="A18" s="37" t="s">
        <v>631</v>
      </c>
      <c r="B18">
        <f>IF(VLOOKUP('BIFUbC-heavy-or-residual-oil'!$A18,'BIFUbC-heavy-or-residual-oil'!$A$1:$AQ$27,COLUMN('BIFUbC-heavy-or-residual-oil'!B$1),FALSE)=0,1,VLOOKUP('BIFUbC-heavy-or-residual-oil'!$A18,'heavy fuel oil'!$A$2:$AQ$28,COLUMN('heavy fuel oil'!B$2),FALSE)/VLOOKUP('BIFUbC-heavy-or-residual-oil'!$A18,'BIFUbC-heavy-or-residual-oil'!$A$1:$AQ$27,COLUMN('BIFUbC-heavy-or-residual-oil'!B$1),FALSE))</f>
        <v>1</v>
      </c>
      <c r="C18">
        <f>IF(VLOOKUP('BIFUbC-heavy-or-residual-oil'!$A18,'BIFUbC-heavy-or-residual-oil'!$A$1:$AQ$27,COLUMN('BIFUbC-heavy-or-residual-oil'!C$1),FALSE)=0,1,VLOOKUP('BIFUbC-heavy-or-residual-oil'!$A18,'heavy fuel oil'!$A$2:$AQ$28,COLUMN('heavy fuel oil'!C$2),FALSE)/VLOOKUP('BIFUbC-heavy-or-residual-oil'!$A18,'BIFUbC-heavy-or-residual-oil'!$A$1:$AQ$27,COLUMN('BIFUbC-heavy-or-residual-oil'!C$1),FALSE))</f>
        <v>1</v>
      </c>
      <c r="D18">
        <f>IF(VLOOKUP('BIFUbC-heavy-or-residual-oil'!$A18,'BIFUbC-heavy-or-residual-oil'!$A$1:$AQ$27,COLUMN('BIFUbC-heavy-or-residual-oil'!D$1),FALSE)=0,1,VLOOKUP('BIFUbC-heavy-or-residual-oil'!$A18,'heavy fuel oil'!$A$2:$AQ$28,COLUMN('heavy fuel oil'!D$2),FALSE)/VLOOKUP('BIFUbC-heavy-or-residual-oil'!$A18,'BIFUbC-heavy-or-residual-oil'!$A$1:$AQ$27,COLUMN('BIFUbC-heavy-or-residual-oil'!D$1),FALSE))</f>
        <v>1</v>
      </c>
      <c r="E18">
        <f>IF(VLOOKUP('BIFUbC-heavy-or-residual-oil'!$A18,'BIFUbC-heavy-or-residual-oil'!$A$1:$AQ$27,COLUMN('BIFUbC-heavy-or-residual-oil'!E$1),FALSE)=0,1,VLOOKUP('BIFUbC-heavy-or-residual-oil'!$A18,'heavy fuel oil'!$A$2:$AQ$28,COLUMN('heavy fuel oil'!E$2),FALSE)/VLOOKUP('BIFUbC-heavy-or-residual-oil'!$A18,'BIFUbC-heavy-or-residual-oil'!$A$1:$AQ$27,COLUMN('BIFUbC-heavy-or-residual-oil'!E$1),FALSE))</f>
        <v>1</v>
      </c>
      <c r="F18">
        <f>IF(VLOOKUP('BIFUbC-heavy-or-residual-oil'!$A18,'BIFUbC-heavy-or-residual-oil'!$A$1:$AQ$27,COLUMN('BIFUbC-heavy-or-residual-oil'!F$1),FALSE)=0,1,VLOOKUP('BIFUbC-heavy-or-residual-oil'!$A18,'heavy fuel oil'!$A$2:$AQ$28,COLUMN('heavy fuel oil'!F$2),FALSE)/VLOOKUP('BIFUbC-heavy-or-residual-oil'!$A18,'BIFUbC-heavy-or-residual-oil'!$A$1:$AQ$27,COLUMN('BIFUbC-heavy-or-residual-oil'!F$1),FALSE))</f>
        <v>1</v>
      </c>
      <c r="G18">
        <f>IF(VLOOKUP('BIFUbC-heavy-or-residual-oil'!$A18,'BIFUbC-heavy-or-residual-oil'!$A$1:$AQ$27,COLUMN('BIFUbC-heavy-or-residual-oil'!G$1),FALSE)=0,1,VLOOKUP('BIFUbC-heavy-or-residual-oil'!$A18,'heavy fuel oil'!$A$2:$AQ$28,COLUMN('heavy fuel oil'!G$2),FALSE)/VLOOKUP('BIFUbC-heavy-or-residual-oil'!$A18,'BIFUbC-heavy-or-residual-oil'!$A$1:$AQ$27,COLUMN('BIFUbC-heavy-or-residual-oil'!G$1),FALSE))</f>
        <v>1</v>
      </c>
      <c r="H18">
        <f>IF(VLOOKUP('BIFUbC-heavy-or-residual-oil'!$A18,'BIFUbC-heavy-or-residual-oil'!$A$1:$AQ$27,COLUMN('BIFUbC-heavy-or-residual-oil'!H$1),FALSE)=0,1,VLOOKUP('BIFUbC-heavy-or-residual-oil'!$A18,'heavy fuel oil'!$A$2:$AQ$28,COLUMN('heavy fuel oil'!H$2),FALSE)/VLOOKUP('BIFUbC-heavy-or-residual-oil'!$A18,'BIFUbC-heavy-or-residual-oil'!$A$1:$AQ$27,COLUMN('BIFUbC-heavy-or-residual-oil'!H$1),FALSE))</f>
        <v>1</v>
      </c>
      <c r="I18">
        <f>IF(VLOOKUP('BIFUbC-heavy-or-residual-oil'!$A18,'BIFUbC-heavy-or-residual-oil'!$A$1:$AQ$27,COLUMN('BIFUbC-heavy-or-residual-oil'!I$1),FALSE)=0,1,VLOOKUP('BIFUbC-heavy-or-residual-oil'!$A18,'heavy fuel oil'!$A$2:$AQ$28,COLUMN('heavy fuel oil'!I$2),FALSE)/VLOOKUP('BIFUbC-heavy-or-residual-oil'!$A18,'BIFUbC-heavy-or-residual-oil'!$A$1:$AQ$27,COLUMN('BIFUbC-heavy-or-residual-oil'!I$1),FALSE))</f>
        <v>1</v>
      </c>
      <c r="J18">
        <f>IF(VLOOKUP('BIFUbC-heavy-or-residual-oil'!$A18,'BIFUbC-heavy-or-residual-oil'!$A$1:$AQ$27,COLUMN('BIFUbC-heavy-or-residual-oil'!J$1),FALSE)=0,1,VLOOKUP('BIFUbC-heavy-or-residual-oil'!$A18,'heavy fuel oil'!$A$2:$AQ$28,COLUMN('heavy fuel oil'!J$2),FALSE)/VLOOKUP('BIFUbC-heavy-or-residual-oil'!$A18,'BIFUbC-heavy-or-residual-oil'!$A$1:$AQ$27,COLUMN('BIFUbC-heavy-or-residual-oil'!J$1),FALSE))</f>
        <v>1</v>
      </c>
      <c r="K18">
        <f>IF(VLOOKUP('BIFUbC-heavy-or-residual-oil'!$A18,'BIFUbC-heavy-or-residual-oil'!$A$1:$AQ$27,COLUMN('BIFUbC-heavy-or-residual-oil'!K$1),FALSE)=0,1,VLOOKUP('BIFUbC-heavy-or-residual-oil'!$A18,'heavy fuel oil'!$A$2:$AQ$28,COLUMN('heavy fuel oil'!K$2),FALSE)/VLOOKUP('BIFUbC-heavy-or-residual-oil'!$A18,'BIFUbC-heavy-or-residual-oil'!$A$1:$AQ$27,COLUMN('BIFUbC-heavy-or-residual-oil'!K$1),FALSE))</f>
        <v>1</v>
      </c>
      <c r="L18">
        <f>IF(VLOOKUP('BIFUbC-heavy-or-residual-oil'!$A18,'BIFUbC-heavy-or-residual-oil'!$A$1:$AQ$27,COLUMN('BIFUbC-heavy-or-residual-oil'!L$1),FALSE)=0,1,VLOOKUP('BIFUbC-heavy-or-residual-oil'!$A18,'heavy fuel oil'!$A$2:$AQ$28,COLUMN('heavy fuel oil'!L$2),FALSE)/VLOOKUP('BIFUbC-heavy-or-residual-oil'!$A18,'BIFUbC-heavy-or-residual-oil'!$A$1:$AQ$27,COLUMN('BIFUbC-heavy-or-residual-oil'!L$1),FALSE))</f>
        <v>1</v>
      </c>
      <c r="M18">
        <f>IF(VLOOKUP('BIFUbC-heavy-or-residual-oil'!$A18,'BIFUbC-heavy-or-residual-oil'!$A$1:$AQ$27,COLUMN('BIFUbC-heavy-or-residual-oil'!M$1),FALSE)=0,1,VLOOKUP('BIFUbC-heavy-or-residual-oil'!$A18,'heavy fuel oil'!$A$2:$AQ$28,COLUMN('heavy fuel oil'!M$2),FALSE)/VLOOKUP('BIFUbC-heavy-or-residual-oil'!$A18,'BIFUbC-heavy-or-residual-oil'!$A$1:$AQ$27,COLUMN('BIFUbC-heavy-or-residual-oil'!M$1),FALSE))</f>
        <v>1</v>
      </c>
      <c r="N18">
        <f>IF(VLOOKUP('BIFUbC-heavy-or-residual-oil'!$A18,'BIFUbC-heavy-or-residual-oil'!$A$1:$AQ$27,COLUMN('BIFUbC-heavy-or-residual-oil'!N$1),FALSE)=0,1,VLOOKUP('BIFUbC-heavy-or-residual-oil'!$A18,'heavy fuel oil'!$A$2:$AQ$28,COLUMN('heavy fuel oil'!N$2),FALSE)/VLOOKUP('BIFUbC-heavy-or-residual-oil'!$A18,'BIFUbC-heavy-or-residual-oil'!$A$1:$AQ$27,COLUMN('BIFUbC-heavy-or-residual-oil'!N$1),FALSE))</f>
        <v>1</v>
      </c>
      <c r="O18">
        <f>IF(VLOOKUP('BIFUbC-heavy-or-residual-oil'!$A18,'BIFUbC-heavy-or-residual-oil'!$A$1:$AQ$27,COLUMN('BIFUbC-heavy-or-residual-oil'!O$1),FALSE)=0,1,VLOOKUP('BIFUbC-heavy-or-residual-oil'!$A18,'heavy fuel oil'!$A$2:$AQ$28,COLUMN('heavy fuel oil'!O$2),FALSE)/VLOOKUP('BIFUbC-heavy-or-residual-oil'!$A18,'BIFUbC-heavy-or-residual-oil'!$A$1:$AQ$27,COLUMN('BIFUbC-heavy-or-residual-oil'!O$1),FALSE))</f>
        <v>1</v>
      </c>
      <c r="P18">
        <f>IF(VLOOKUP('BIFUbC-heavy-or-residual-oil'!$A18,'BIFUbC-heavy-or-residual-oil'!$A$1:$AQ$27,COLUMN('BIFUbC-heavy-or-residual-oil'!P$1),FALSE)=0,1,VLOOKUP('BIFUbC-heavy-or-residual-oil'!$A18,'heavy fuel oil'!$A$2:$AQ$28,COLUMN('heavy fuel oil'!P$2),FALSE)/VLOOKUP('BIFUbC-heavy-or-residual-oil'!$A18,'BIFUbC-heavy-or-residual-oil'!$A$1:$AQ$27,COLUMN('BIFUbC-heavy-or-residual-oil'!P$1),FALSE))</f>
        <v>1</v>
      </c>
      <c r="Q18">
        <f>IF(VLOOKUP('BIFUbC-heavy-or-residual-oil'!$A18,'BIFUbC-heavy-or-residual-oil'!$A$1:$AQ$27,COLUMN('BIFUbC-heavy-or-residual-oil'!Q$1),FALSE)=0,1,VLOOKUP('BIFUbC-heavy-or-residual-oil'!$A18,'heavy fuel oil'!$A$2:$AQ$28,COLUMN('heavy fuel oil'!Q$2),FALSE)/VLOOKUP('BIFUbC-heavy-or-residual-oil'!$A18,'BIFUbC-heavy-or-residual-oil'!$A$1:$AQ$27,COLUMN('BIFUbC-heavy-or-residual-oil'!Q$1),FALSE))</f>
        <v>1</v>
      </c>
      <c r="R18">
        <f>IF(VLOOKUP('BIFUbC-heavy-or-residual-oil'!$A18,'BIFUbC-heavy-or-residual-oil'!$A$1:$AQ$27,COLUMN('BIFUbC-heavy-or-residual-oil'!R$1),FALSE)=0,1,VLOOKUP('BIFUbC-heavy-or-residual-oil'!$A18,'heavy fuel oil'!$A$2:$AQ$28,COLUMN('heavy fuel oil'!R$2),FALSE)/VLOOKUP('BIFUbC-heavy-or-residual-oil'!$A18,'BIFUbC-heavy-or-residual-oil'!$A$1:$AQ$27,COLUMN('BIFUbC-heavy-or-residual-oil'!R$1),FALSE))</f>
        <v>1</v>
      </c>
      <c r="S18">
        <f>IF(VLOOKUP('BIFUbC-heavy-or-residual-oil'!$A18,'BIFUbC-heavy-or-residual-oil'!$A$1:$AQ$27,COLUMN('BIFUbC-heavy-or-residual-oil'!S$1),FALSE)=0,1,VLOOKUP('BIFUbC-heavy-or-residual-oil'!$A18,'heavy fuel oil'!$A$2:$AQ$28,COLUMN('heavy fuel oil'!S$2),FALSE)/VLOOKUP('BIFUbC-heavy-or-residual-oil'!$A18,'BIFUbC-heavy-or-residual-oil'!$A$1:$AQ$27,COLUMN('BIFUbC-heavy-or-residual-oil'!S$1),FALSE))</f>
        <v>1</v>
      </c>
      <c r="T18">
        <f>IF(VLOOKUP('BIFUbC-heavy-or-residual-oil'!$A18,'BIFUbC-heavy-or-residual-oil'!$A$1:$AQ$27,COLUMN('BIFUbC-heavy-or-residual-oil'!T$1),FALSE)=0,1,VLOOKUP('BIFUbC-heavy-or-residual-oil'!$A18,'heavy fuel oil'!$A$2:$AQ$28,COLUMN('heavy fuel oil'!T$2),FALSE)/VLOOKUP('BIFUbC-heavy-or-residual-oil'!$A18,'BIFUbC-heavy-or-residual-oil'!$A$1:$AQ$27,COLUMN('BIFUbC-heavy-or-residual-oil'!T$1),FALSE))</f>
        <v>1</v>
      </c>
      <c r="U18">
        <f>IF(VLOOKUP('BIFUbC-heavy-or-residual-oil'!$A18,'BIFUbC-heavy-or-residual-oil'!$A$1:$AQ$27,COLUMN('BIFUbC-heavy-or-residual-oil'!U$1),FALSE)=0,1,VLOOKUP('BIFUbC-heavy-or-residual-oil'!$A18,'heavy fuel oil'!$A$2:$AQ$28,COLUMN('heavy fuel oil'!U$2),FALSE)/VLOOKUP('BIFUbC-heavy-or-residual-oil'!$A18,'BIFUbC-heavy-or-residual-oil'!$A$1:$AQ$27,COLUMN('BIFUbC-heavy-or-residual-oil'!U$1),FALSE))</f>
        <v>1</v>
      </c>
      <c r="V18">
        <f>IF(VLOOKUP('BIFUbC-heavy-or-residual-oil'!$A18,'BIFUbC-heavy-or-residual-oil'!$A$1:$AQ$27,COLUMN('BIFUbC-heavy-or-residual-oil'!V$1),FALSE)=0,1,VLOOKUP('BIFUbC-heavy-or-residual-oil'!$A18,'heavy fuel oil'!$A$2:$AQ$28,COLUMN('heavy fuel oil'!V$2),FALSE)/VLOOKUP('BIFUbC-heavy-or-residual-oil'!$A18,'BIFUbC-heavy-or-residual-oil'!$A$1:$AQ$27,COLUMN('BIFUbC-heavy-or-residual-oil'!V$1),FALSE))</f>
        <v>1</v>
      </c>
      <c r="W18">
        <f>IF(VLOOKUP('BIFUbC-heavy-or-residual-oil'!$A18,'BIFUbC-heavy-or-residual-oil'!$A$1:$AQ$27,COLUMN('BIFUbC-heavy-or-residual-oil'!W$1),FALSE)=0,1,VLOOKUP('BIFUbC-heavy-or-residual-oil'!$A18,'heavy fuel oil'!$A$2:$AQ$28,COLUMN('heavy fuel oil'!W$2),FALSE)/VLOOKUP('BIFUbC-heavy-or-residual-oil'!$A18,'BIFUbC-heavy-or-residual-oil'!$A$1:$AQ$27,COLUMN('BIFUbC-heavy-or-residual-oil'!W$1),FALSE))</f>
        <v>1</v>
      </c>
      <c r="X18">
        <f>IF(VLOOKUP('BIFUbC-heavy-or-residual-oil'!$A18,'BIFUbC-heavy-or-residual-oil'!$A$1:$AQ$27,COLUMN('BIFUbC-heavy-or-residual-oil'!X$1),FALSE)=0,1,VLOOKUP('BIFUbC-heavy-or-residual-oil'!$A18,'heavy fuel oil'!$A$2:$AQ$28,COLUMN('heavy fuel oil'!X$2),FALSE)/VLOOKUP('BIFUbC-heavy-or-residual-oil'!$A18,'BIFUbC-heavy-or-residual-oil'!$A$1:$AQ$27,COLUMN('BIFUbC-heavy-or-residual-oil'!X$1),FALSE))</f>
        <v>1</v>
      </c>
      <c r="Y18">
        <f>IF(VLOOKUP('BIFUbC-heavy-or-residual-oil'!$A18,'BIFUbC-heavy-or-residual-oil'!$A$1:$AQ$27,COLUMN('BIFUbC-heavy-or-residual-oil'!Y$1),FALSE)=0,1,VLOOKUP('BIFUbC-heavy-or-residual-oil'!$A18,'heavy fuel oil'!$A$2:$AQ$28,COLUMN('heavy fuel oil'!Y$2),FALSE)/VLOOKUP('BIFUbC-heavy-or-residual-oil'!$A18,'BIFUbC-heavy-or-residual-oil'!$A$1:$AQ$27,COLUMN('BIFUbC-heavy-or-residual-oil'!Y$1),FALSE))</f>
        <v>1</v>
      </c>
      <c r="Z18">
        <f>IF(VLOOKUP('BIFUbC-heavy-or-residual-oil'!$A18,'BIFUbC-heavy-or-residual-oil'!$A$1:$AQ$27,COLUMN('BIFUbC-heavy-or-residual-oil'!Z$1),FALSE)=0,1,VLOOKUP('BIFUbC-heavy-or-residual-oil'!$A18,'heavy fuel oil'!$A$2:$AQ$28,COLUMN('heavy fuel oil'!Z$2),FALSE)/VLOOKUP('BIFUbC-heavy-or-residual-oil'!$A18,'BIFUbC-heavy-or-residual-oil'!$A$1:$AQ$27,COLUMN('BIFUbC-heavy-or-residual-oil'!Z$1),FALSE))</f>
        <v>1</v>
      </c>
      <c r="AA18">
        <f>IF(VLOOKUP('BIFUbC-heavy-or-residual-oil'!$A18,'BIFUbC-heavy-or-residual-oil'!$A$1:$AQ$27,COLUMN('BIFUbC-heavy-or-residual-oil'!AA$1),FALSE)=0,1,VLOOKUP('BIFUbC-heavy-or-residual-oil'!$A18,'heavy fuel oil'!$A$2:$AQ$28,COLUMN('heavy fuel oil'!AA$2),FALSE)/VLOOKUP('BIFUbC-heavy-or-residual-oil'!$A18,'BIFUbC-heavy-or-residual-oil'!$A$1:$AQ$27,COLUMN('BIFUbC-heavy-or-residual-oil'!AA$1),FALSE))</f>
        <v>1</v>
      </c>
      <c r="AB18">
        <f>IF(VLOOKUP('BIFUbC-heavy-or-residual-oil'!$A18,'BIFUbC-heavy-or-residual-oil'!$A$1:$AQ$27,COLUMN('BIFUbC-heavy-or-residual-oil'!AB$1),FALSE)=0,1,VLOOKUP('BIFUbC-heavy-or-residual-oil'!$A18,'heavy fuel oil'!$A$2:$AQ$28,COLUMN('heavy fuel oil'!AB$2),FALSE)/VLOOKUP('BIFUbC-heavy-or-residual-oil'!$A18,'BIFUbC-heavy-or-residual-oil'!$A$1:$AQ$27,COLUMN('BIFUbC-heavy-or-residual-oil'!AB$1),FALSE))</f>
        <v>1</v>
      </c>
      <c r="AC18">
        <f>IF(VLOOKUP('BIFUbC-heavy-or-residual-oil'!$A18,'BIFUbC-heavy-or-residual-oil'!$A$1:$AQ$27,COLUMN('BIFUbC-heavy-or-residual-oil'!AC$1),FALSE)=0,1,VLOOKUP('BIFUbC-heavy-or-residual-oil'!$A18,'heavy fuel oil'!$A$2:$AQ$28,COLUMN('heavy fuel oil'!AC$2),FALSE)/VLOOKUP('BIFUbC-heavy-or-residual-oil'!$A18,'BIFUbC-heavy-or-residual-oil'!$A$1:$AQ$27,COLUMN('BIFUbC-heavy-or-residual-oil'!AC$1),FALSE))</f>
        <v>1</v>
      </c>
      <c r="AD18">
        <f>IF(VLOOKUP('BIFUbC-heavy-or-residual-oil'!$A18,'BIFUbC-heavy-or-residual-oil'!$A$1:$AQ$27,COLUMN('BIFUbC-heavy-or-residual-oil'!AD$1),FALSE)=0,1,VLOOKUP('BIFUbC-heavy-or-residual-oil'!$A18,'heavy fuel oil'!$A$2:$AQ$28,COLUMN('heavy fuel oil'!AD$2),FALSE)/VLOOKUP('BIFUbC-heavy-or-residual-oil'!$A18,'BIFUbC-heavy-or-residual-oil'!$A$1:$AQ$27,COLUMN('BIFUbC-heavy-or-residual-oil'!AD$1),FALSE))</f>
        <v>1</v>
      </c>
      <c r="AE18">
        <f>IF(VLOOKUP('BIFUbC-heavy-or-residual-oil'!$A18,'BIFUbC-heavy-or-residual-oil'!$A$1:$AQ$27,COLUMN('BIFUbC-heavy-or-residual-oil'!AE$1),FALSE)=0,1,VLOOKUP('BIFUbC-heavy-or-residual-oil'!$A18,'heavy fuel oil'!$A$2:$AQ$28,COLUMN('heavy fuel oil'!AE$2),FALSE)/VLOOKUP('BIFUbC-heavy-or-residual-oil'!$A18,'BIFUbC-heavy-or-residual-oil'!$A$1:$AQ$27,COLUMN('BIFUbC-heavy-or-residual-oil'!AE$1),FALSE))</f>
        <v>1</v>
      </c>
      <c r="AF18">
        <f>IF(VLOOKUP('BIFUbC-heavy-or-residual-oil'!$A18,'BIFUbC-heavy-or-residual-oil'!$A$1:$AQ$27,COLUMN('BIFUbC-heavy-or-residual-oil'!AF$1),FALSE)=0,1,VLOOKUP('BIFUbC-heavy-or-residual-oil'!$A18,'heavy fuel oil'!$A$2:$AQ$28,COLUMN('heavy fuel oil'!AF$2),FALSE)/VLOOKUP('BIFUbC-heavy-or-residual-oil'!$A18,'BIFUbC-heavy-or-residual-oil'!$A$1:$AQ$27,COLUMN('BIFUbC-heavy-or-residual-oil'!AF$1),FALSE))</f>
        <v>1</v>
      </c>
      <c r="AG18">
        <f>IF(VLOOKUP('BIFUbC-heavy-or-residual-oil'!$A18,'BIFUbC-heavy-or-residual-oil'!$A$1:$AQ$27,COLUMN('BIFUbC-heavy-or-residual-oil'!AG$1),FALSE)=0,1,VLOOKUP('BIFUbC-heavy-or-residual-oil'!$A18,'heavy fuel oil'!$A$2:$AQ$28,COLUMN('heavy fuel oil'!AG$2),FALSE)/VLOOKUP('BIFUbC-heavy-or-residual-oil'!$A18,'BIFUbC-heavy-or-residual-oil'!$A$1:$AQ$27,COLUMN('BIFUbC-heavy-or-residual-oil'!AG$1),FALSE))</f>
        <v>1</v>
      </c>
      <c r="AH18">
        <f>IF(VLOOKUP('BIFUbC-heavy-or-residual-oil'!$A18,'BIFUbC-heavy-or-residual-oil'!$A$1:$AQ$27,COLUMN('BIFUbC-heavy-or-residual-oil'!AH$1),FALSE)=0,1,VLOOKUP('BIFUbC-heavy-or-residual-oil'!$A18,'heavy fuel oil'!$A$2:$AQ$28,COLUMN('heavy fuel oil'!AH$2),FALSE)/VLOOKUP('BIFUbC-heavy-or-residual-oil'!$A18,'BIFUbC-heavy-or-residual-oil'!$A$1:$AQ$27,COLUMN('BIFUbC-heavy-or-residual-oil'!AH$1),FALSE))</f>
        <v>1</v>
      </c>
      <c r="AI18">
        <f>IF(VLOOKUP('BIFUbC-heavy-or-residual-oil'!$A18,'BIFUbC-heavy-or-residual-oil'!$A$1:$AQ$27,COLUMN('BIFUbC-heavy-or-residual-oil'!AI$1),FALSE)=0,1,VLOOKUP('BIFUbC-heavy-or-residual-oil'!$A18,'heavy fuel oil'!$A$2:$AQ$28,COLUMN('heavy fuel oil'!AI$2),FALSE)/VLOOKUP('BIFUbC-heavy-or-residual-oil'!$A18,'BIFUbC-heavy-or-residual-oil'!$A$1:$AQ$27,COLUMN('BIFUbC-heavy-or-residual-oil'!AI$1),FALSE))</f>
        <v>1</v>
      </c>
      <c r="AJ18">
        <f>IF(VLOOKUP('BIFUbC-heavy-or-residual-oil'!$A18,'BIFUbC-heavy-or-residual-oil'!$A$1:$AQ$27,COLUMN('BIFUbC-heavy-or-residual-oil'!AJ$1),FALSE)=0,1,VLOOKUP('BIFUbC-heavy-or-residual-oil'!$A18,'heavy fuel oil'!$A$2:$AQ$28,COLUMN('heavy fuel oil'!AJ$2),FALSE)/VLOOKUP('BIFUbC-heavy-or-residual-oil'!$A18,'BIFUbC-heavy-or-residual-oil'!$A$1:$AQ$27,COLUMN('BIFUbC-heavy-or-residual-oil'!AJ$1),FALSE))</f>
        <v>1</v>
      </c>
      <c r="AK18">
        <f>IF(VLOOKUP('BIFUbC-heavy-or-residual-oil'!$A18,'BIFUbC-heavy-or-residual-oil'!$A$1:$AQ$27,COLUMN('BIFUbC-heavy-or-residual-oil'!AK$1),FALSE)=0,1,VLOOKUP('BIFUbC-heavy-or-residual-oil'!$A18,'heavy fuel oil'!$A$2:$AQ$28,COLUMN('heavy fuel oil'!AK$2),FALSE)/VLOOKUP('BIFUbC-heavy-or-residual-oil'!$A18,'BIFUbC-heavy-or-residual-oil'!$A$1:$AQ$27,COLUMN('BIFUbC-heavy-or-residual-oil'!AK$1),FALSE))</f>
        <v>1</v>
      </c>
      <c r="AL18">
        <f>IF(VLOOKUP('BIFUbC-heavy-or-residual-oil'!$A18,'BIFUbC-heavy-or-residual-oil'!$A$1:$AQ$27,COLUMN('BIFUbC-heavy-or-residual-oil'!AL$1),FALSE)=0,1,VLOOKUP('BIFUbC-heavy-or-residual-oil'!$A18,'heavy fuel oil'!$A$2:$AQ$28,COLUMN('heavy fuel oil'!AL$2),FALSE)/VLOOKUP('BIFUbC-heavy-or-residual-oil'!$A18,'BIFUbC-heavy-or-residual-oil'!$A$1:$AQ$27,COLUMN('BIFUbC-heavy-or-residual-oil'!AL$1),FALSE))</f>
        <v>1</v>
      </c>
      <c r="AM18">
        <f>IF(VLOOKUP('BIFUbC-heavy-or-residual-oil'!$A18,'BIFUbC-heavy-or-residual-oil'!$A$1:$AQ$27,COLUMN('BIFUbC-heavy-or-residual-oil'!AM$1),FALSE)=0,1,VLOOKUP('BIFUbC-heavy-or-residual-oil'!$A18,'heavy fuel oil'!$A$2:$AQ$28,COLUMN('heavy fuel oil'!AM$2),FALSE)/VLOOKUP('BIFUbC-heavy-or-residual-oil'!$A18,'BIFUbC-heavy-or-residual-oil'!$A$1:$AQ$27,COLUMN('BIFUbC-heavy-or-residual-oil'!AM$1),FALSE))</f>
        <v>1</v>
      </c>
      <c r="AN18">
        <f>IF(VLOOKUP('BIFUbC-heavy-or-residual-oil'!$A18,'BIFUbC-heavy-or-residual-oil'!$A$1:$AQ$27,COLUMN('BIFUbC-heavy-or-residual-oil'!AN$1),FALSE)=0,1,VLOOKUP('BIFUbC-heavy-or-residual-oil'!$A18,'heavy fuel oil'!$A$2:$AQ$28,COLUMN('heavy fuel oil'!AN$2),FALSE)/VLOOKUP('BIFUbC-heavy-or-residual-oil'!$A18,'BIFUbC-heavy-or-residual-oil'!$A$1:$AQ$27,COLUMN('BIFUbC-heavy-or-residual-oil'!AN$1),FALSE))</f>
        <v>1</v>
      </c>
      <c r="AO18">
        <f>IF(VLOOKUP('BIFUbC-heavy-or-residual-oil'!$A18,'BIFUbC-heavy-or-residual-oil'!$A$1:$AQ$27,COLUMN('BIFUbC-heavy-or-residual-oil'!AO$1),FALSE)=0,1,VLOOKUP('BIFUbC-heavy-or-residual-oil'!$A18,'heavy fuel oil'!$A$2:$AQ$28,COLUMN('heavy fuel oil'!AO$2),FALSE)/VLOOKUP('BIFUbC-heavy-or-residual-oil'!$A18,'BIFUbC-heavy-or-residual-oil'!$A$1:$AQ$27,COLUMN('BIFUbC-heavy-or-residual-oil'!AO$1),FALSE))</f>
        <v>1</v>
      </c>
      <c r="AP18">
        <f>IF(VLOOKUP('BIFUbC-heavy-or-residual-oil'!$A18,'BIFUbC-heavy-or-residual-oil'!$A$1:$AQ$27,COLUMN('BIFUbC-heavy-or-residual-oil'!AP$1),FALSE)=0,1,VLOOKUP('BIFUbC-heavy-or-residual-oil'!$A18,'heavy fuel oil'!$A$2:$AQ$28,COLUMN('heavy fuel oil'!AP$2),FALSE)/VLOOKUP('BIFUbC-heavy-or-residual-oil'!$A18,'BIFUbC-heavy-or-residual-oil'!$A$1:$AQ$27,COLUMN('BIFUbC-heavy-or-residual-oil'!AP$1),FALSE))</f>
        <v>1</v>
      </c>
      <c r="AQ18">
        <f>IF(VLOOKUP('BIFUbC-heavy-or-residual-oil'!$A18,'BIFUbC-heavy-or-residual-oil'!$A$1:$AQ$27,COLUMN('BIFUbC-heavy-or-residual-oil'!AQ$1),FALSE)=0,1,VLOOKUP('BIFUbC-heavy-or-residual-oil'!$A18,'heavy fuel oil'!$A$2:$AQ$28,COLUMN('heavy fuel oil'!AQ$2),FALSE)/VLOOKUP('BIFUbC-heavy-or-residual-oil'!$A18,'BIFUbC-heavy-or-residual-oil'!$A$1:$AQ$27,COLUMN('BIFUbC-heavy-or-residual-oil'!AQ$1),FALSE))</f>
        <v>1</v>
      </c>
    </row>
    <row r="19" spans="1:43">
      <c r="A19" s="37" t="s">
        <v>632</v>
      </c>
      <c r="B19">
        <f>IF(VLOOKUP('BIFUbC-heavy-or-residual-oil'!$A19,'BIFUbC-heavy-or-residual-oil'!$A$1:$AQ$27,COLUMN('BIFUbC-heavy-or-residual-oil'!B$1),FALSE)=0,1,VLOOKUP('BIFUbC-heavy-or-residual-oil'!$A19,'heavy fuel oil'!$A$2:$AQ$28,COLUMN('heavy fuel oil'!B$2),FALSE)/VLOOKUP('BIFUbC-heavy-or-residual-oil'!$A19,'BIFUbC-heavy-or-residual-oil'!$A$1:$AQ$27,COLUMN('BIFUbC-heavy-or-residual-oil'!B$1),FALSE))</f>
        <v>1</v>
      </c>
      <c r="C19">
        <f>IF(VLOOKUP('BIFUbC-heavy-or-residual-oil'!$A19,'BIFUbC-heavy-or-residual-oil'!$A$1:$AQ$27,COLUMN('BIFUbC-heavy-or-residual-oil'!C$1),FALSE)=0,1,VLOOKUP('BIFUbC-heavy-or-residual-oil'!$A19,'heavy fuel oil'!$A$2:$AQ$28,COLUMN('heavy fuel oil'!C$2),FALSE)/VLOOKUP('BIFUbC-heavy-or-residual-oil'!$A19,'BIFUbC-heavy-or-residual-oil'!$A$1:$AQ$27,COLUMN('BIFUbC-heavy-or-residual-oil'!C$1),FALSE))</f>
        <v>1</v>
      </c>
      <c r="D19">
        <f>IF(VLOOKUP('BIFUbC-heavy-or-residual-oil'!$A19,'BIFUbC-heavy-or-residual-oil'!$A$1:$AQ$27,COLUMN('BIFUbC-heavy-or-residual-oil'!D$1),FALSE)=0,1,VLOOKUP('BIFUbC-heavy-or-residual-oil'!$A19,'heavy fuel oil'!$A$2:$AQ$28,COLUMN('heavy fuel oil'!D$2),FALSE)/VLOOKUP('BIFUbC-heavy-or-residual-oil'!$A19,'BIFUbC-heavy-or-residual-oil'!$A$1:$AQ$27,COLUMN('BIFUbC-heavy-or-residual-oil'!D$1),FALSE))</f>
        <v>1</v>
      </c>
      <c r="E19">
        <f>IF(VLOOKUP('BIFUbC-heavy-or-residual-oil'!$A19,'BIFUbC-heavy-or-residual-oil'!$A$1:$AQ$27,COLUMN('BIFUbC-heavy-or-residual-oil'!E$1),FALSE)=0,1,VLOOKUP('BIFUbC-heavy-or-residual-oil'!$A19,'heavy fuel oil'!$A$2:$AQ$28,COLUMN('heavy fuel oil'!E$2),FALSE)/VLOOKUP('BIFUbC-heavy-or-residual-oil'!$A19,'BIFUbC-heavy-or-residual-oil'!$A$1:$AQ$27,COLUMN('BIFUbC-heavy-or-residual-oil'!E$1),FALSE))</f>
        <v>1</v>
      </c>
      <c r="F19">
        <f>IF(VLOOKUP('BIFUbC-heavy-or-residual-oil'!$A19,'BIFUbC-heavy-or-residual-oil'!$A$1:$AQ$27,COLUMN('BIFUbC-heavy-or-residual-oil'!F$1),FALSE)=0,1,VLOOKUP('BIFUbC-heavy-or-residual-oil'!$A19,'heavy fuel oil'!$A$2:$AQ$28,COLUMN('heavy fuel oil'!F$2),FALSE)/VLOOKUP('BIFUbC-heavy-or-residual-oil'!$A19,'BIFUbC-heavy-or-residual-oil'!$A$1:$AQ$27,COLUMN('BIFUbC-heavy-or-residual-oil'!F$1),FALSE))</f>
        <v>1</v>
      </c>
      <c r="G19">
        <f>IF(VLOOKUP('BIFUbC-heavy-or-residual-oil'!$A19,'BIFUbC-heavy-or-residual-oil'!$A$1:$AQ$27,COLUMN('BIFUbC-heavy-or-residual-oil'!G$1),FALSE)=0,1,VLOOKUP('BIFUbC-heavy-or-residual-oil'!$A19,'heavy fuel oil'!$A$2:$AQ$28,COLUMN('heavy fuel oil'!G$2),FALSE)/VLOOKUP('BIFUbC-heavy-or-residual-oil'!$A19,'BIFUbC-heavy-or-residual-oil'!$A$1:$AQ$27,COLUMN('BIFUbC-heavy-or-residual-oil'!G$1),FALSE))</f>
        <v>1</v>
      </c>
      <c r="H19">
        <f>IF(VLOOKUP('BIFUbC-heavy-or-residual-oil'!$A19,'BIFUbC-heavy-or-residual-oil'!$A$1:$AQ$27,COLUMN('BIFUbC-heavy-or-residual-oil'!H$1),FALSE)=0,1,VLOOKUP('BIFUbC-heavy-or-residual-oil'!$A19,'heavy fuel oil'!$A$2:$AQ$28,COLUMN('heavy fuel oil'!H$2),FALSE)/VLOOKUP('BIFUbC-heavy-or-residual-oil'!$A19,'BIFUbC-heavy-or-residual-oil'!$A$1:$AQ$27,COLUMN('BIFUbC-heavy-or-residual-oil'!H$1),FALSE))</f>
        <v>1</v>
      </c>
      <c r="I19">
        <f>IF(VLOOKUP('BIFUbC-heavy-or-residual-oil'!$A19,'BIFUbC-heavy-or-residual-oil'!$A$1:$AQ$27,COLUMN('BIFUbC-heavy-or-residual-oil'!I$1),FALSE)=0,1,VLOOKUP('BIFUbC-heavy-or-residual-oil'!$A19,'heavy fuel oil'!$A$2:$AQ$28,COLUMN('heavy fuel oil'!I$2),FALSE)/VLOOKUP('BIFUbC-heavy-or-residual-oil'!$A19,'BIFUbC-heavy-or-residual-oil'!$A$1:$AQ$27,COLUMN('BIFUbC-heavy-or-residual-oil'!I$1),FALSE))</f>
        <v>1</v>
      </c>
      <c r="J19">
        <f>IF(VLOOKUP('BIFUbC-heavy-or-residual-oil'!$A19,'BIFUbC-heavy-or-residual-oil'!$A$1:$AQ$27,COLUMN('BIFUbC-heavy-or-residual-oil'!J$1),FALSE)=0,1,VLOOKUP('BIFUbC-heavy-or-residual-oil'!$A19,'heavy fuel oil'!$A$2:$AQ$28,COLUMN('heavy fuel oil'!J$2),FALSE)/VLOOKUP('BIFUbC-heavy-or-residual-oil'!$A19,'BIFUbC-heavy-or-residual-oil'!$A$1:$AQ$27,COLUMN('BIFUbC-heavy-or-residual-oil'!J$1),FALSE))</f>
        <v>1</v>
      </c>
      <c r="K19">
        <f>IF(VLOOKUP('BIFUbC-heavy-or-residual-oil'!$A19,'BIFUbC-heavy-or-residual-oil'!$A$1:$AQ$27,COLUMN('BIFUbC-heavy-or-residual-oil'!K$1),FALSE)=0,1,VLOOKUP('BIFUbC-heavy-or-residual-oil'!$A19,'heavy fuel oil'!$A$2:$AQ$28,COLUMN('heavy fuel oil'!K$2),FALSE)/VLOOKUP('BIFUbC-heavy-or-residual-oil'!$A19,'BIFUbC-heavy-or-residual-oil'!$A$1:$AQ$27,COLUMN('BIFUbC-heavy-or-residual-oil'!K$1),FALSE))</f>
        <v>1</v>
      </c>
      <c r="L19">
        <f>IF(VLOOKUP('BIFUbC-heavy-or-residual-oil'!$A19,'BIFUbC-heavy-or-residual-oil'!$A$1:$AQ$27,COLUMN('BIFUbC-heavy-or-residual-oil'!L$1),FALSE)=0,1,VLOOKUP('BIFUbC-heavy-or-residual-oil'!$A19,'heavy fuel oil'!$A$2:$AQ$28,COLUMN('heavy fuel oil'!L$2),FALSE)/VLOOKUP('BIFUbC-heavy-or-residual-oil'!$A19,'BIFUbC-heavy-or-residual-oil'!$A$1:$AQ$27,COLUMN('BIFUbC-heavy-or-residual-oil'!L$1),FALSE))</f>
        <v>1</v>
      </c>
      <c r="M19">
        <f>IF(VLOOKUP('BIFUbC-heavy-or-residual-oil'!$A19,'BIFUbC-heavy-or-residual-oil'!$A$1:$AQ$27,COLUMN('BIFUbC-heavy-or-residual-oil'!M$1),FALSE)=0,1,VLOOKUP('BIFUbC-heavy-or-residual-oil'!$A19,'heavy fuel oil'!$A$2:$AQ$28,COLUMN('heavy fuel oil'!M$2),FALSE)/VLOOKUP('BIFUbC-heavy-or-residual-oil'!$A19,'BIFUbC-heavy-or-residual-oil'!$A$1:$AQ$27,COLUMN('BIFUbC-heavy-or-residual-oil'!M$1),FALSE))</f>
        <v>1</v>
      </c>
      <c r="N19">
        <f>IF(VLOOKUP('BIFUbC-heavy-or-residual-oil'!$A19,'BIFUbC-heavy-or-residual-oil'!$A$1:$AQ$27,COLUMN('BIFUbC-heavy-or-residual-oil'!N$1),FALSE)=0,1,VLOOKUP('BIFUbC-heavy-or-residual-oil'!$A19,'heavy fuel oil'!$A$2:$AQ$28,COLUMN('heavy fuel oil'!N$2),FALSE)/VLOOKUP('BIFUbC-heavy-or-residual-oil'!$A19,'BIFUbC-heavy-or-residual-oil'!$A$1:$AQ$27,COLUMN('BIFUbC-heavy-or-residual-oil'!N$1),FALSE))</f>
        <v>1</v>
      </c>
      <c r="O19">
        <f>IF(VLOOKUP('BIFUbC-heavy-or-residual-oil'!$A19,'BIFUbC-heavy-or-residual-oil'!$A$1:$AQ$27,COLUMN('BIFUbC-heavy-or-residual-oil'!O$1),FALSE)=0,1,VLOOKUP('BIFUbC-heavy-or-residual-oil'!$A19,'heavy fuel oil'!$A$2:$AQ$28,COLUMN('heavy fuel oil'!O$2),FALSE)/VLOOKUP('BIFUbC-heavy-or-residual-oil'!$A19,'BIFUbC-heavy-or-residual-oil'!$A$1:$AQ$27,COLUMN('BIFUbC-heavy-or-residual-oil'!O$1),FALSE))</f>
        <v>1</v>
      </c>
      <c r="P19">
        <f>IF(VLOOKUP('BIFUbC-heavy-or-residual-oil'!$A19,'BIFUbC-heavy-or-residual-oil'!$A$1:$AQ$27,COLUMN('BIFUbC-heavy-or-residual-oil'!P$1),FALSE)=0,1,VLOOKUP('BIFUbC-heavy-or-residual-oil'!$A19,'heavy fuel oil'!$A$2:$AQ$28,COLUMN('heavy fuel oil'!P$2),FALSE)/VLOOKUP('BIFUbC-heavy-or-residual-oil'!$A19,'BIFUbC-heavy-or-residual-oil'!$A$1:$AQ$27,COLUMN('BIFUbC-heavy-or-residual-oil'!P$1),FALSE))</f>
        <v>1</v>
      </c>
      <c r="Q19">
        <f>IF(VLOOKUP('BIFUbC-heavy-or-residual-oil'!$A19,'BIFUbC-heavy-or-residual-oil'!$A$1:$AQ$27,COLUMN('BIFUbC-heavy-or-residual-oil'!Q$1),FALSE)=0,1,VLOOKUP('BIFUbC-heavy-or-residual-oil'!$A19,'heavy fuel oil'!$A$2:$AQ$28,COLUMN('heavy fuel oil'!Q$2),FALSE)/VLOOKUP('BIFUbC-heavy-or-residual-oil'!$A19,'BIFUbC-heavy-or-residual-oil'!$A$1:$AQ$27,COLUMN('BIFUbC-heavy-or-residual-oil'!Q$1),FALSE))</f>
        <v>1</v>
      </c>
      <c r="R19">
        <f>IF(VLOOKUP('BIFUbC-heavy-or-residual-oil'!$A19,'BIFUbC-heavy-or-residual-oil'!$A$1:$AQ$27,COLUMN('BIFUbC-heavy-or-residual-oil'!R$1),FALSE)=0,1,VLOOKUP('BIFUbC-heavy-or-residual-oil'!$A19,'heavy fuel oil'!$A$2:$AQ$28,COLUMN('heavy fuel oil'!R$2),FALSE)/VLOOKUP('BIFUbC-heavy-or-residual-oil'!$A19,'BIFUbC-heavy-or-residual-oil'!$A$1:$AQ$27,COLUMN('BIFUbC-heavy-or-residual-oil'!R$1),FALSE))</f>
        <v>1</v>
      </c>
      <c r="S19">
        <f>IF(VLOOKUP('BIFUbC-heavy-or-residual-oil'!$A19,'BIFUbC-heavy-or-residual-oil'!$A$1:$AQ$27,COLUMN('BIFUbC-heavy-or-residual-oil'!S$1),FALSE)=0,1,VLOOKUP('BIFUbC-heavy-or-residual-oil'!$A19,'heavy fuel oil'!$A$2:$AQ$28,COLUMN('heavy fuel oil'!S$2),FALSE)/VLOOKUP('BIFUbC-heavy-or-residual-oil'!$A19,'BIFUbC-heavy-or-residual-oil'!$A$1:$AQ$27,COLUMN('BIFUbC-heavy-or-residual-oil'!S$1),FALSE))</f>
        <v>1</v>
      </c>
      <c r="T19">
        <f>IF(VLOOKUP('BIFUbC-heavy-or-residual-oil'!$A19,'BIFUbC-heavy-or-residual-oil'!$A$1:$AQ$27,COLUMN('BIFUbC-heavy-or-residual-oil'!T$1),FALSE)=0,1,VLOOKUP('BIFUbC-heavy-or-residual-oil'!$A19,'heavy fuel oil'!$A$2:$AQ$28,COLUMN('heavy fuel oil'!T$2),FALSE)/VLOOKUP('BIFUbC-heavy-or-residual-oil'!$A19,'BIFUbC-heavy-or-residual-oil'!$A$1:$AQ$27,COLUMN('BIFUbC-heavy-or-residual-oil'!T$1),FALSE))</f>
        <v>1</v>
      </c>
      <c r="U19">
        <f>IF(VLOOKUP('BIFUbC-heavy-or-residual-oil'!$A19,'BIFUbC-heavy-or-residual-oil'!$A$1:$AQ$27,COLUMN('BIFUbC-heavy-or-residual-oil'!U$1),FALSE)=0,1,VLOOKUP('BIFUbC-heavy-or-residual-oil'!$A19,'heavy fuel oil'!$A$2:$AQ$28,COLUMN('heavy fuel oil'!U$2),FALSE)/VLOOKUP('BIFUbC-heavy-or-residual-oil'!$A19,'BIFUbC-heavy-or-residual-oil'!$A$1:$AQ$27,COLUMN('BIFUbC-heavy-or-residual-oil'!U$1),FALSE))</f>
        <v>1</v>
      </c>
      <c r="V19">
        <f>IF(VLOOKUP('BIFUbC-heavy-or-residual-oil'!$A19,'BIFUbC-heavy-or-residual-oil'!$A$1:$AQ$27,COLUMN('BIFUbC-heavy-or-residual-oil'!V$1),FALSE)=0,1,VLOOKUP('BIFUbC-heavy-or-residual-oil'!$A19,'heavy fuel oil'!$A$2:$AQ$28,COLUMN('heavy fuel oil'!V$2),FALSE)/VLOOKUP('BIFUbC-heavy-or-residual-oil'!$A19,'BIFUbC-heavy-or-residual-oil'!$A$1:$AQ$27,COLUMN('BIFUbC-heavy-or-residual-oil'!V$1),FALSE))</f>
        <v>1</v>
      </c>
      <c r="W19">
        <f>IF(VLOOKUP('BIFUbC-heavy-or-residual-oil'!$A19,'BIFUbC-heavy-or-residual-oil'!$A$1:$AQ$27,COLUMN('BIFUbC-heavy-or-residual-oil'!W$1),FALSE)=0,1,VLOOKUP('BIFUbC-heavy-or-residual-oil'!$A19,'heavy fuel oil'!$A$2:$AQ$28,COLUMN('heavy fuel oil'!W$2),FALSE)/VLOOKUP('BIFUbC-heavy-or-residual-oil'!$A19,'BIFUbC-heavy-or-residual-oil'!$A$1:$AQ$27,COLUMN('BIFUbC-heavy-or-residual-oil'!W$1),FALSE))</f>
        <v>1</v>
      </c>
      <c r="X19">
        <f>IF(VLOOKUP('BIFUbC-heavy-or-residual-oil'!$A19,'BIFUbC-heavy-or-residual-oil'!$A$1:$AQ$27,COLUMN('BIFUbC-heavy-or-residual-oil'!X$1),FALSE)=0,1,VLOOKUP('BIFUbC-heavy-or-residual-oil'!$A19,'heavy fuel oil'!$A$2:$AQ$28,COLUMN('heavy fuel oil'!X$2),FALSE)/VLOOKUP('BIFUbC-heavy-or-residual-oil'!$A19,'BIFUbC-heavy-or-residual-oil'!$A$1:$AQ$27,COLUMN('BIFUbC-heavy-or-residual-oil'!X$1),FALSE))</f>
        <v>1</v>
      </c>
      <c r="Y19">
        <f>IF(VLOOKUP('BIFUbC-heavy-or-residual-oil'!$A19,'BIFUbC-heavy-or-residual-oil'!$A$1:$AQ$27,COLUMN('BIFUbC-heavy-or-residual-oil'!Y$1),FALSE)=0,1,VLOOKUP('BIFUbC-heavy-or-residual-oil'!$A19,'heavy fuel oil'!$A$2:$AQ$28,COLUMN('heavy fuel oil'!Y$2),FALSE)/VLOOKUP('BIFUbC-heavy-or-residual-oil'!$A19,'BIFUbC-heavy-or-residual-oil'!$A$1:$AQ$27,COLUMN('BIFUbC-heavy-or-residual-oil'!Y$1),FALSE))</f>
        <v>1</v>
      </c>
      <c r="Z19">
        <f>IF(VLOOKUP('BIFUbC-heavy-or-residual-oil'!$A19,'BIFUbC-heavy-or-residual-oil'!$A$1:$AQ$27,COLUMN('BIFUbC-heavy-or-residual-oil'!Z$1),FALSE)=0,1,VLOOKUP('BIFUbC-heavy-or-residual-oil'!$A19,'heavy fuel oil'!$A$2:$AQ$28,COLUMN('heavy fuel oil'!Z$2),FALSE)/VLOOKUP('BIFUbC-heavy-or-residual-oil'!$A19,'BIFUbC-heavy-or-residual-oil'!$A$1:$AQ$27,COLUMN('BIFUbC-heavy-or-residual-oil'!Z$1),FALSE))</f>
        <v>1</v>
      </c>
      <c r="AA19">
        <f>IF(VLOOKUP('BIFUbC-heavy-or-residual-oil'!$A19,'BIFUbC-heavy-or-residual-oil'!$A$1:$AQ$27,COLUMN('BIFUbC-heavy-or-residual-oil'!AA$1),FALSE)=0,1,VLOOKUP('BIFUbC-heavy-or-residual-oil'!$A19,'heavy fuel oil'!$A$2:$AQ$28,COLUMN('heavy fuel oil'!AA$2),FALSE)/VLOOKUP('BIFUbC-heavy-or-residual-oil'!$A19,'BIFUbC-heavy-or-residual-oil'!$A$1:$AQ$27,COLUMN('BIFUbC-heavy-or-residual-oil'!AA$1),FALSE))</f>
        <v>1</v>
      </c>
      <c r="AB19">
        <f>IF(VLOOKUP('BIFUbC-heavy-or-residual-oil'!$A19,'BIFUbC-heavy-or-residual-oil'!$A$1:$AQ$27,COLUMN('BIFUbC-heavy-or-residual-oil'!AB$1),FALSE)=0,1,VLOOKUP('BIFUbC-heavy-or-residual-oil'!$A19,'heavy fuel oil'!$A$2:$AQ$28,COLUMN('heavy fuel oil'!AB$2),FALSE)/VLOOKUP('BIFUbC-heavy-or-residual-oil'!$A19,'BIFUbC-heavy-or-residual-oil'!$A$1:$AQ$27,COLUMN('BIFUbC-heavy-or-residual-oil'!AB$1),FALSE))</f>
        <v>1</v>
      </c>
      <c r="AC19">
        <f>IF(VLOOKUP('BIFUbC-heavy-or-residual-oil'!$A19,'BIFUbC-heavy-or-residual-oil'!$A$1:$AQ$27,COLUMN('BIFUbC-heavy-or-residual-oil'!AC$1),FALSE)=0,1,VLOOKUP('BIFUbC-heavy-or-residual-oil'!$A19,'heavy fuel oil'!$A$2:$AQ$28,COLUMN('heavy fuel oil'!AC$2),FALSE)/VLOOKUP('BIFUbC-heavy-or-residual-oil'!$A19,'BIFUbC-heavy-or-residual-oil'!$A$1:$AQ$27,COLUMN('BIFUbC-heavy-or-residual-oil'!AC$1),FALSE))</f>
        <v>1</v>
      </c>
      <c r="AD19">
        <f>IF(VLOOKUP('BIFUbC-heavy-or-residual-oil'!$A19,'BIFUbC-heavy-or-residual-oil'!$A$1:$AQ$27,COLUMN('BIFUbC-heavy-or-residual-oil'!AD$1),FALSE)=0,1,VLOOKUP('BIFUbC-heavy-or-residual-oil'!$A19,'heavy fuel oil'!$A$2:$AQ$28,COLUMN('heavy fuel oil'!AD$2),FALSE)/VLOOKUP('BIFUbC-heavy-or-residual-oil'!$A19,'BIFUbC-heavy-or-residual-oil'!$A$1:$AQ$27,COLUMN('BIFUbC-heavy-or-residual-oil'!AD$1),FALSE))</f>
        <v>1</v>
      </c>
      <c r="AE19">
        <f>IF(VLOOKUP('BIFUbC-heavy-or-residual-oil'!$A19,'BIFUbC-heavy-or-residual-oil'!$A$1:$AQ$27,COLUMN('BIFUbC-heavy-or-residual-oil'!AE$1),FALSE)=0,1,VLOOKUP('BIFUbC-heavy-or-residual-oil'!$A19,'heavy fuel oil'!$A$2:$AQ$28,COLUMN('heavy fuel oil'!AE$2),FALSE)/VLOOKUP('BIFUbC-heavy-or-residual-oil'!$A19,'BIFUbC-heavy-or-residual-oil'!$A$1:$AQ$27,COLUMN('BIFUbC-heavy-or-residual-oil'!AE$1),FALSE))</f>
        <v>1</v>
      </c>
      <c r="AF19">
        <f>IF(VLOOKUP('BIFUbC-heavy-or-residual-oil'!$A19,'BIFUbC-heavy-or-residual-oil'!$A$1:$AQ$27,COLUMN('BIFUbC-heavy-or-residual-oil'!AF$1),FALSE)=0,1,VLOOKUP('BIFUbC-heavy-or-residual-oil'!$A19,'heavy fuel oil'!$A$2:$AQ$28,COLUMN('heavy fuel oil'!AF$2),FALSE)/VLOOKUP('BIFUbC-heavy-or-residual-oil'!$A19,'BIFUbC-heavy-or-residual-oil'!$A$1:$AQ$27,COLUMN('BIFUbC-heavy-or-residual-oil'!AF$1),FALSE))</f>
        <v>1</v>
      </c>
      <c r="AG19">
        <f>IF(VLOOKUP('BIFUbC-heavy-or-residual-oil'!$A19,'BIFUbC-heavy-or-residual-oil'!$A$1:$AQ$27,COLUMN('BIFUbC-heavy-or-residual-oil'!AG$1),FALSE)=0,1,VLOOKUP('BIFUbC-heavy-or-residual-oil'!$A19,'heavy fuel oil'!$A$2:$AQ$28,COLUMN('heavy fuel oil'!AG$2),FALSE)/VLOOKUP('BIFUbC-heavy-or-residual-oil'!$A19,'BIFUbC-heavy-or-residual-oil'!$A$1:$AQ$27,COLUMN('BIFUbC-heavy-or-residual-oil'!AG$1),FALSE))</f>
        <v>1</v>
      </c>
      <c r="AH19">
        <f>IF(VLOOKUP('BIFUbC-heavy-or-residual-oil'!$A19,'BIFUbC-heavy-or-residual-oil'!$A$1:$AQ$27,COLUMN('BIFUbC-heavy-or-residual-oil'!AH$1),FALSE)=0,1,VLOOKUP('BIFUbC-heavy-or-residual-oil'!$A19,'heavy fuel oil'!$A$2:$AQ$28,COLUMN('heavy fuel oil'!AH$2),FALSE)/VLOOKUP('BIFUbC-heavy-or-residual-oil'!$A19,'BIFUbC-heavy-or-residual-oil'!$A$1:$AQ$27,COLUMN('BIFUbC-heavy-or-residual-oil'!AH$1),FALSE))</f>
        <v>1</v>
      </c>
      <c r="AI19">
        <f>IF(VLOOKUP('BIFUbC-heavy-or-residual-oil'!$A19,'BIFUbC-heavy-or-residual-oil'!$A$1:$AQ$27,COLUMN('BIFUbC-heavy-or-residual-oil'!AI$1),FALSE)=0,1,VLOOKUP('BIFUbC-heavy-or-residual-oil'!$A19,'heavy fuel oil'!$A$2:$AQ$28,COLUMN('heavy fuel oil'!AI$2),FALSE)/VLOOKUP('BIFUbC-heavy-or-residual-oil'!$A19,'BIFUbC-heavy-or-residual-oil'!$A$1:$AQ$27,COLUMN('BIFUbC-heavy-or-residual-oil'!AI$1),FALSE))</f>
        <v>1</v>
      </c>
      <c r="AJ19">
        <f>IF(VLOOKUP('BIFUbC-heavy-or-residual-oil'!$A19,'BIFUbC-heavy-or-residual-oil'!$A$1:$AQ$27,COLUMN('BIFUbC-heavy-or-residual-oil'!AJ$1),FALSE)=0,1,VLOOKUP('BIFUbC-heavy-or-residual-oil'!$A19,'heavy fuel oil'!$A$2:$AQ$28,COLUMN('heavy fuel oil'!AJ$2),FALSE)/VLOOKUP('BIFUbC-heavy-or-residual-oil'!$A19,'BIFUbC-heavy-or-residual-oil'!$A$1:$AQ$27,COLUMN('BIFUbC-heavy-or-residual-oil'!AJ$1),FALSE))</f>
        <v>1</v>
      </c>
      <c r="AK19">
        <f>IF(VLOOKUP('BIFUbC-heavy-or-residual-oil'!$A19,'BIFUbC-heavy-or-residual-oil'!$A$1:$AQ$27,COLUMN('BIFUbC-heavy-or-residual-oil'!AK$1),FALSE)=0,1,VLOOKUP('BIFUbC-heavy-or-residual-oil'!$A19,'heavy fuel oil'!$A$2:$AQ$28,COLUMN('heavy fuel oil'!AK$2),FALSE)/VLOOKUP('BIFUbC-heavy-or-residual-oil'!$A19,'BIFUbC-heavy-or-residual-oil'!$A$1:$AQ$27,COLUMN('BIFUbC-heavy-or-residual-oil'!AK$1),FALSE))</f>
        <v>1</v>
      </c>
      <c r="AL19">
        <f>IF(VLOOKUP('BIFUbC-heavy-or-residual-oil'!$A19,'BIFUbC-heavy-or-residual-oil'!$A$1:$AQ$27,COLUMN('BIFUbC-heavy-or-residual-oil'!AL$1),FALSE)=0,1,VLOOKUP('BIFUbC-heavy-or-residual-oil'!$A19,'heavy fuel oil'!$A$2:$AQ$28,COLUMN('heavy fuel oil'!AL$2),FALSE)/VLOOKUP('BIFUbC-heavy-or-residual-oil'!$A19,'BIFUbC-heavy-or-residual-oil'!$A$1:$AQ$27,COLUMN('BIFUbC-heavy-or-residual-oil'!AL$1),FALSE))</f>
        <v>1</v>
      </c>
      <c r="AM19">
        <f>IF(VLOOKUP('BIFUbC-heavy-or-residual-oil'!$A19,'BIFUbC-heavy-or-residual-oil'!$A$1:$AQ$27,COLUMN('BIFUbC-heavy-or-residual-oil'!AM$1),FALSE)=0,1,VLOOKUP('BIFUbC-heavy-or-residual-oil'!$A19,'heavy fuel oil'!$A$2:$AQ$28,COLUMN('heavy fuel oil'!AM$2),FALSE)/VLOOKUP('BIFUbC-heavy-or-residual-oil'!$A19,'BIFUbC-heavy-or-residual-oil'!$A$1:$AQ$27,COLUMN('BIFUbC-heavy-or-residual-oil'!AM$1),FALSE))</f>
        <v>1</v>
      </c>
      <c r="AN19">
        <f>IF(VLOOKUP('BIFUbC-heavy-or-residual-oil'!$A19,'BIFUbC-heavy-or-residual-oil'!$A$1:$AQ$27,COLUMN('BIFUbC-heavy-or-residual-oil'!AN$1),FALSE)=0,1,VLOOKUP('BIFUbC-heavy-or-residual-oil'!$A19,'heavy fuel oil'!$A$2:$AQ$28,COLUMN('heavy fuel oil'!AN$2),FALSE)/VLOOKUP('BIFUbC-heavy-or-residual-oil'!$A19,'BIFUbC-heavy-or-residual-oil'!$A$1:$AQ$27,COLUMN('BIFUbC-heavy-or-residual-oil'!AN$1),FALSE))</f>
        <v>1</v>
      </c>
      <c r="AO19">
        <f>IF(VLOOKUP('BIFUbC-heavy-or-residual-oil'!$A19,'BIFUbC-heavy-or-residual-oil'!$A$1:$AQ$27,COLUMN('BIFUbC-heavy-or-residual-oil'!AO$1),FALSE)=0,1,VLOOKUP('BIFUbC-heavy-or-residual-oil'!$A19,'heavy fuel oil'!$A$2:$AQ$28,COLUMN('heavy fuel oil'!AO$2),FALSE)/VLOOKUP('BIFUbC-heavy-or-residual-oil'!$A19,'BIFUbC-heavy-or-residual-oil'!$A$1:$AQ$27,COLUMN('BIFUbC-heavy-or-residual-oil'!AO$1),FALSE))</f>
        <v>1</v>
      </c>
      <c r="AP19">
        <f>IF(VLOOKUP('BIFUbC-heavy-or-residual-oil'!$A19,'BIFUbC-heavy-or-residual-oil'!$A$1:$AQ$27,COLUMN('BIFUbC-heavy-or-residual-oil'!AP$1),FALSE)=0,1,VLOOKUP('BIFUbC-heavy-or-residual-oil'!$A19,'heavy fuel oil'!$A$2:$AQ$28,COLUMN('heavy fuel oil'!AP$2),FALSE)/VLOOKUP('BIFUbC-heavy-or-residual-oil'!$A19,'BIFUbC-heavy-or-residual-oil'!$A$1:$AQ$27,COLUMN('BIFUbC-heavy-or-residual-oil'!AP$1),FALSE))</f>
        <v>1</v>
      </c>
      <c r="AQ19">
        <f>IF(VLOOKUP('BIFUbC-heavy-or-residual-oil'!$A19,'BIFUbC-heavy-or-residual-oil'!$A$1:$AQ$27,COLUMN('BIFUbC-heavy-or-residual-oil'!AQ$1),FALSE)=0,1,VLOOKUP('BIFUbC-heavy-or-residual-oil'!$A19,'heavy fuel oil'!$A$2:$AQ$28,COLUMN('heavy fuel oil'!AQ$2),FALSE)/VLOOKUP('BIFUbC-heavy-or-residual-oil'!$A19,'BIFUbC-heavy-or-residual-oil'!$A$1:$AQ$27,COLUMN('BIFUbC-heavy-or-residual-oil'!AQ$1),FALSE))</f>
        <v>1</v>
      </c>
    </row>
    <row r="20" spans="1:43">
      <c r="A20" s="37" t="s">
        <v>633</v>
      </c>
      <c r="B20">
        <f>IF(VLOOKUP('BIFUbC-heavy-or-residual-oil'!$A20,'BIFUbC-heavy-or-residual-oil'!$A$1:$AQ$27,COLUMN('BIFUbC-heavy-or-residual-oil'!B$1),FALSE)=0,1,VLOOKUP('BIFUbC-heavy-or-residual-oil'!$A20,'heavy fuel oil'!$A$2:$AQ$28,COLUMN('heavy fuel oil'!B$2),FALSE)/VLOOKUP('BIFUbC-heavy-or-residual-oil'!$A20,'BIFUbC-heavy-or-residual-oil'!$A$1:$AQ$27,COLUMN('BIFUbC-heavy-or-residual-oil'!B$1),FALSE))</f>
        <v>1</v>
      </c>
      <c r="C20">
        <f>IF(VLOOKUP('BIFUbC-heavy-or-residual-oil'!$A20,'BIFUbC-heavy-or-residual-oil'!$A$1:$AQ$27,COLUMN('BIFUbC-heavy-or-residual-oil'!C$1),FALSE)=0,1,VLOOKUP('BIFUbC-heavy-or-residual-oil'!$A20,'heavy fuel oil'!$A$2:$AQ$28,COLUMN('heavy fuel oil'!C$2),FALSE)/VLOOKUP('BIFUbC-heavy-or-residual-oil'!$A20,'BIFUbC-heavy-or-residual-oil'!$A$1:$AQ$27,COLUMN('BIFUbC-heavy-or-residual-oil'!C$1),FALSE))</f>
        <v>1</v>
      </c>
      <c r="D20">
        <f>IF(VLOOKUP('BIFUbC-heavy-or-residual-oil'!$A20,'BIFUbC-heavy-or-residual-oil'!$A$1:$AQ$27,COLUMN('BIFUbC-heavy-or-residual-oil'!D$1),FALSE)=0,1,VLOOKUP('BIFUbC-heavy-or-residual-oil'!$A20,'heavy fuel oil'!$A$2:$AQ$28,COLUMN('heavy fuel oil'!D$2),FALSE)/VLOOKUP('BIFUbC-heavy-or-residual-oil'!$A20,'BIFUbC-heavy-or-residual-oil'!$A$1:$AQ$27,COLUMN('BIFUbC-heavy-or-residual-oil'!D$1),FALSE))</f>
        <v>1</v>
      </c>
      <c r="E20">
        <f>IF(VLOOKUP('BIFUbC-heavy-or-residual-oil'!$A20,'BIFUbC-heavy-or-residual-oil'!$A$1:$AQ$27,COLUMN('BIFUbC-heavy-or-residual-oil'!E$1),FALSE)=0,1,VLOOKUP('BIFUbC-heavy-or-residual-oil'!$A20,'heavy fuel oil'!$A$2:$AQ$28,COLUMN('heavy fuel oil'!E$2),FALSE)/VLOOKUP('BIFUbC-heavy-or-residual-oil'!$A20,'BIFUbC-heavy-or-residual-oil'!$A$1:$AQ$27,COLUMN('BIFUbC-heavy-or-residual-oil'!E$1),FALSE))</f>
        <v>1</v>
      </c>
      <c r="F20">
        <f>IF(VLOOKUP('BIFUbC-heavy-or-residual-oil'!$A20,'BIFUbC-heavy-or-residual-oil'!$A$1:$AQ$27,COLUMN('BIFUbC-heavy-or-residual-oil'!F$1),FALSE)=0,1,VLOOKUP('BIFUbC-heavy-or-residual-oil'!$A20,'heavy fuel oil'!$A$2:$AQ$28,COLUMN('heavy fuel oil'!F$2),FALSE)/VLOOKUP('BIFUbC-heavy-or-residual-oil'!$A20,'BIFUbC-heavy-or-residual-oil'!$A$1:$AQ$27,COLUMN('BIFUbC-heavy-or-residual-oil'!F$1),FALSE))</f>
        <v>1</v>
      </c>
      <c r="G20">
        <f>IF(VLOOKUP('BIFUbC-heavy-or-residual-oil'!$A20,'BIFUbC-heavy-or-residual-oil'!$A$1:$AQ$27,COLUMN('BIFUbC-heavy-or-residual-oil'!G$1),FALSE)=0,1,VLOOKUP('BIFUbC-heavy-or-residual-oil'!$A20,'heavy fuel oil'!$A$2:$AQ$28,COLUMN('heavy fuel oil'!G$2),FALSE)/VLOOKUP('BIFUbC-heavy-or-residual-oil'!$A20,'BIFUbC-heavy-or-residual-oil'!$A$1:$AQ$27,COLUMN('BIFUbC-heavy-or-residual-oil'!G$1),FALSE))</f>
        <v>1</v>
      </c>
      <c r="H20">
        <f>IF(VLOOKUP('BIFUbC-heavy-or-residual-oil'!$A20,'BIFUbC-heavy-or-residual-oil'!$A$1:$AQ$27,COLUMN('BIFUbC-heavy-or-residual-oil'!H$1),FALSE)=0,1,VLOOKUP('BIFUbC-heavy-or-residual-oil'!$A20,'heavy fuel oil'!$A$2:$AQ$28,COLUMN('heavy fuel oil'!H$2),FALSE)/VLOOKUP('BIFUbC-heavy-or-residual-oil'!$A20,'BIFUbC-heavy-or-residual-oil'!$A$1:$AQ$27,COLUMN('BIFUbC-heavy-or-residual-oil'!H$1),FALSE))</f>
        <v>1</v>
      </c>
      <c r="I20">
        <f>IF(VLOOKUP('BIFUbC-heavy-or-residual-oil'!$A20,'BIFUbC-heavy-or-residual-oil'!$A$1:$AQ$27,COLUMN('BIFUbC-heavy-or-residual-oil'!I$1),FALSE)=0,1,VLOOKUP('BIFUbC-heavy-or-residual-oil'!$A20,'heavy fuel oil'!$A$2:$AQ$28,COLUMN('heavy fuel oil'!I$2),FALSE)/VLOOKUP('BIFUbC-heavy-or-residual-oil'!$A20,'BIFUbC-heavy-or-residual-oil'!$A$1:$AQ$27,COLUMN('BIFUbC-heavy-or-residual-oil'!I$1),FALSE))</f>
        <v>1</v>
      </c>
      <c r="J20">
        <f>IF(VLOOKUP('BIFUbC-heavy-or-residual-oil'!$A20,'BIFUbC-heavy-or-residual-oil'!$A$1:$AQ$27,COLUMN('BIFUbC-heavy-or-residual-oil'!J$1),FALSE)=0,1,VLOOKUP('BIFUbC-heavy-or-residual-oil'!$A20,'heavy fuel oil'!$A$2:$AQ$28,COLUMN('heavy fuel oil'!J$2),FALSE)/VLOOKUP('BIFUbC-heavy-or-residual-oil'!$A20,'BIFUbC-heavy-or-residual-oil'!$A$1:$AQ$27,COLUMN('BIFUbC-heavy-or-residual-oil'!J$1),FALSE))</f>
        <v>1</v>
      </c>
      <c r="K20">
        <f>IF(VLOOKUP('BIFUbC-heavy-or-residual-oil'!$A20,'BIFUbC-heavy-or-residual-oil'!$A$1:$AQ$27,COLUMN('BIFUbC-heavy-or-residual-oil'!K$1),FALSE)=0,1,VLOOKUP('BIFUbC-heavy-or-residual-oil'!$A20,'heavy fuel oil'!$A$2:$AQ$28,COLUMN('heavy fuel oil'!K$2),FALSE)/VLOOKUP('BIFUbC-heavy-or-residual-oil'!$A20,'BIFUbC-heavy-or-residual-oil'!$A$1:$AQ$27,COLUMN('BIFUbC-heavy-or-residual-oil'!K$1),FALSE))</f>
        <v>1</v>
      </c>
      <c r="L20">
        <f>IF(VLOOKUP('BIFUbC-heavy-or-residual-oil'!$A20,'BIFUbC-heavy-or-residual-oil'!$A$1:$AQ$27,COLUMN('BIFUbC-heavy-or-residual-oil'!L$1),FALSE)=0,1,VLOOKUP('BIFUbC-heavy-or-residual-oil'!$A20,'heavy fuel oil'!$A$2:$AQ$28,COLUMN('heavy fuel oil'!L$2),FALSE)/VLOOKUP('BIFUbC-heavy-or-residual-oil'!$A20,'BIFUbC-heavy-or-residual-oil'!$A$1:$AQ$27,COLUMN('BIFUbC-heavy-or-residual-oil'!L$1),FALSE))</f>
        <v>1</v>
      </c>
      <c r="M20">
        <f>IF(VLOOKUP('BIFUbC-heavy-or-residual-oil'!$A20,'BIFUbC-heavy-or-residual-oil'!$A$1:$AQ$27,COLUMN('BIFUbC-heavy-or-residual-oil'!M$1),FALSE)=0,1,VLOOKUP('BIFUbC-heavy-or-residual-oil'!$A20,'heavy fuel oil'!$A$2:$AQ$28,COLUMN('heavy fuel oil'!M$2),FALSE)/VLOOKUP('BIFUbC-heavy-or-residual-oil'!$A20,'BIFUbC-heavy-or-residual-oil'!$A$1:$AQ$27,COLUMN('BIFUbC-heavy-or-residual-oil'!M$1),FALSE))</f>
        <v>1</v>
      </c>
      <c r="N20">
        <f>IF(VLOOKUP('BIFUbC-heavy-or-residual-oil'!$A20,'BIFUbC-heavy-or-residual-oil'!$A$1:$AQ$27,COLUMN('BIFUbC-heavy-or-residual-oil'!N$1),FALSE)=0,1,VLOOKUP('BIFUbC-heavy-or-residual-oil'!$A20,'heavy fuel oil'!$A$2:$AQ$28,COLUMN('heavy fuel oil'!N$2),FALSE)/VLOOKUP('BIFUbC-heavy-or-residual-oil'!$A20,'BIFUbC-heavy-or-residual-oil'!$A$1:$AQ$27,COLUMN('BIFUbC-heavy-or-residual-oil'!N$1),FALSE))</f>
        <v>1</v>
      </c>
      <c r="O20">
        <f>IF(VLOOKUP('BIFUbC-heavy-or-residual-oil'!$A20,'BIFUbC-heavy-or-residual-oil'!$A$1:$AQ$27,COLUMN('BIFUbC-heavy-or-residual-oil'!O$1),FALSE)=0,1,VLOOKUP('BIFUbC-heavy-or-residual-oil'!$A20,'heavy fuel oil'!$A$2:$AQ$28,COLUMN('heavy fuel oil'!O$2),FALSE)/VLOOKUP('BIFUbC-heavy-or-residual-oil'!$A20,'BIFUbC-heavy-or-residual-oil'!$A$1:$AQ$27,COLUMN('BIFUbC-heavy-or-residual-oil'!O$1),FALSE))</f>
        <v>1</v>
      </c>
      <c r="P20">
        <f>IF(VLOOKUP('BIFUbC-heavy-or-residual-oil'!$A20,'BIFUbC-heavy-or-residual-oil'!$A$1:$AQ$27,COLUMN('BIFUbC-heavy-or-residual-oil'!P$1),FALSE)=0,1,VLOOKUP('BIFUbC-heavy-or-residual-oil'!$A20,'heavy fuel oil'!$A$2:$AQ$28,COLUMN('heavy fuel oil'!P$2),FALSE)/VLOOKUP('BIFUbC-heavy-or-residual-oil'!$A20,'BIFUbC-heavy-or-residual-oil'!$A$1:$AQ$27,COLUMN('BIFUbC-heavy-or-residual-oil'!P$1),FALSE))</f>
        <v>1</v>
      </c>
      <c r="Q20">
        <f>IF(VLOOKUP('BIFUbC-heavy-or-residual-oil'!$A20,'BIFUbC-heavy-or-residual-oil'!$A$1:$AQ$27,COLUMN('BIFUbC-heavy-or-residual-oil'!Q$1),FALSE)=0,1,VLOOKUP('BIFUbC-heavy-or-residual-oil'!$A20,'heavy fuel oil'!$A$2:$AQ$28,COLUMN('heavy fuel oil'!Q$2),FALSE)/VLOOKUP('BIFUbC-heavy-or-residual-oil'!$A20,'BIFUbC-heavy-or-residual-oil'!$A$1:$AQ$27,COLUMN('BIFUbC-heavy-or-residual-oil'!Q$1),FALSE))</f>
        <v>1</v>
      </c>
      <c r="R20">
        <f>IF(VLOOKUP('BIFUbC-heavy-or-residual-oil'!$A20,'BIFUbC-heavy-or-residual-oil'!$A$1:$AQ$27,COLUMN('BIFUbC-heavy-or-residual-oil'!R$1),FALSE)=0,1,VLOOKUP('BIFUbC-heavy-or-residual-oil'!$A20,'heavy fuel oil'!$A$2:$AQ$28,COLUMN('heavy fuel oil'!R$2),FALSE)/VLOOKUP('BIFUbC-heavy-or-residual-oil'!$A20,'BIFUbC-heavy-or-residual-oil'!$A$1:$AQ$27,COLUMN('BIFUbC-heavy-or-residual-oil'!R$1),FALSE))</f>
        <v>1</v>
      </c>
      <c r="S20">
        <f>IF(VLOOKUP('BIFUbC-heavy-or-residual-oil'!$A20,'BIFUbC-heavy-or-residual-oil'!$A$1:$AQ$27,COLUMN('BIFUbC-heavy-or-residual-oil'!S$1),FALSE)=0,1,VLOOKUP('BIFUbC-heavy-or-residual-oil'!$A20,'heavy fuel oil'!$A$2:$AQ$28,COLUMN('heavy fuel oil'!S$2),FALSE)/VLOOKUP('BIFUbC-heavy-or-residual-oil'!$A20,'BIFUbC-heavy-or-residual-oil'!$A$1:$AQ$27,COLUMN('BIFUbC-heavy-or-residual-oil'!S$1),FALSE))</f>
        <v>1</v>
      </c>
      <c r="T20">
        <f>IF(VLOOKUP('BIFUbC-heavy-or-residual-oil'!$A20,'BIFUbC-heavy-or-residual-oil'!$A$1:$AQ$27,COLUMN('BIFUbC-heavy-or-residual-oil'!T$1),FALSE)=0,1,VLOOKUP('BIFUbC-heavy-or-residual-oil'!$A20,'heavy fuel oil'!$A$2:$AQ$28,COLUMN('heavy fuel oil'!T$2),FALSE)/VLOOKUP('BIFUbC-heavy-or-residual-oil'!$A20,'BIFUbC-heavy-or-residual-oil'!$A$1:$AQ$27,COLUMN('BIFUbC-heavy-or-residual-oil'!T$1),FALSE))</f>
        <v>1</v>
      </c>
      <c r="U20">
        <f>IF(VLOOKUP('BIFUbC-heavy-or-residual-oil'!$A20,'BIFUbC-heavy-or-residual-oil'!$A$1:$AQ$27,COLUMN('BIFUbC-heavy-or-residual-oil'!U$1),FALSE)=0,1,VLOOKUP('BIFUbC-heavy-or-residual-oil'!$A20,'heavy fuel oil'!$A$2:$AQ$28,COLUMN('heavy fuel oil'!U$2),FALSE)/VLOOKUP('BIFUbC-heavy-or-residual-oil'!$A20,'BIFUbC-heavy-or-residual-oil'!$A$1:$AQ$27,COLUMN('BIFUbC-heavy-or-residual-oil'!U$1),FALSE))</f>
        <v>1</v>
      </c>
      <c r="V20">
        <f>IF(VLOOKUP('BIFUbC-heavy-or-residual-oil'!$A20,'BIFUbC-heavy-or-residual-oil'!$A$1:$AQ$27,COLUMN('BIFUbC-heavy-or-residual-oil'!V$1),FALSE)=0,1,VLOOKUP('BIFUbC-heavy-or-residual-oil'!$A20,'heavy fuel oil'!$A$2:$AQ$28,COLUMN('heavy fuel oil'!V$2),FALSE)/VLOOKUP('BIFUbC-heavy-or-residual-oil'!$A20,'BIFUbC-heavy-or-residual-oil'!$A$1:$AQ$27,COLUMN('BIFUbC-heavy-or-residual-oil'!V$1),FALSE))</f>
        <v>1</v>
      </c>
      <c r="W20">
        <f>IF(VLOOKUP('BIFUbC-heavy-or-residual-oil'!$A20,'BIFUbC-heavy-or-residual-oil'!$A$1:$AQ$27,COLUMN('BIFUbC-heavy-or-residual-oil'!W$1),FALSE)=0,1,VLOOKUP('BIFUbC-heavy-or-residual-oil'!$A20,'heavy fuel oil'!$A$2:$AQ$28,COLUMN('heavy fuel oil'!W$2),FALSE)/VLOOKUP('BIFUbC-heavy-or-residual-oil'!$A20,'BIFUbC-heavy-or-residual-oil'!$A$1:$AQ$27,COLUMN('BIFUbC-heavy-or-residual-oil'!W$1),FALSE))</f>
        <v>1</v>
      </c>
      <c r="X20">
        <f>IF(VLOOKUP('BIFUbC-heavy-or-residual-oil'!$A20,'BIFUbC-heavy-or-residual-oil'!$A$1:$AQ$27,COLUMN('BIFUbC-heavy-or-residual-oil'!X$1),FALSE)=0,1,VLOOKUP('BIFUbC-heavy-or-residual-oil'!$A20,'heavy fuel oil'!$A$2:$AQ$28,COLUMN('heavy fuel oil'!X$2),FALSE)/VLOOKUP('BIFUbC-heavy-or-residual-oil'!$A20,'BIFUbC-heavy-or-residual-oil'!$A$1:$AQ$27,COLUMN('BIFUbC-heavy-or-residual-oil'!X$1),FALSE))</f>
        <v>1</v>
      </c>
      <c r="Y20">
        <f>IF(VLOOKUP('BIFUbC-heavy-or-residual-oil'!$A20,'BIFUbC-heavy-or-residual-oil'!$A$1:$AQ$27,COLUMN('BIFUbC-heavy-or-residual-oil'!Y$1),FALSE)=0,1,VLOOKUP('BIFUbC-heavy-or-residual-oil'!$A20,'heavy fuel oil'!$A$2:$AQ$28,COLUMN('heavy fuel oil'!Y$2),FALSE)/VLOOKUP('BIFUbC-heavy-or-residual-oil'!$A20,'BIFUbC-heavy-or-residual-oil'!$A$1:$AQ$27,COLUMN('BIFUbC-heavy-or-residual-oil'!Y$1),FALSE))</f>
        <v>1</v>
      </c>
      <c r="Z20">
        <f>IF(VLOOKUP('BIFUbC-heavy-or-residual-oil'!$A20,'BIFUbC-heavy-or-residual-oil'!$A$1:$AQ$27,COLUMN('BIFUbC-heavy-or-residual-oil'!Z$1),FALSE)=0,1,VLOOKUP('BIFUbC-heavy-or-residual-oil'!$A20,'heavy fuel oil'!$A$2:$AQ$28,COLUMN('heavy fuel oil'!Z$2),FALSE)/VLOOKUP('BIFUbC-heavy-or-residual-oil'!$A20,'BIFUbC-heavy-or-residual-oil'!$A$1:$AQ$27,COLUMN('BIFUbC-heavy-or-residual-oil'!Z$1),FALSE))</f>
        <v>1</v>
      </c>
      <c r="AA20">
        <f>IF(VLOOKUP('BIFUbC-heavy-or-residual-oil'!$A20,'BIFUbC-heavy-or-residual-oil'!$A$1:$AQ$27,COLUMN('BIFUbC-heavy-or-residual-oil'!AA$1),FALSE)=0,1,VLOOKUP('BIFUbC-heavy-or-residual-oil'!$A20,'heavy fuel oil'!$A$2:$AQ$28,COLUMN('heavy fuel oil'!AA$2),FALSE)/VLOOKUP('BIFUbC-heavy-or-residual-oil'!$A20,'BIFUbC-heavy-or-residual-oil'!$A$1:$AQ$27,COLUMN('BIFUbC-heavy-or-residual-oil'!AA$1),FALSE))</f>
        <v>1</v>
      </c>
      <c r="AB20">
        <f>IF(VLOOKUP('BIFUbC-heavy-or-residual-oil'!$A20,'BIFUbC-heavy-or-residual-oil'!$A$1:$AQ$27,COLUMN('BIFUbC-heavy-or-residual-oil'!AB$1),FALSE)=0,1,VLOOKUP('BIFUbC-heavy-or-residual-oil'!$A20,'heavy fuel oil'!$A$2:$AQ$28,COLUMN('heavy fuel oil'!AB$2),FALSE)/VLOOKUP('BIFUbC-heavy-or-residual-oil'!$A20,'BIFUbC-heavy-or-residual-oil'!$A$1:$AQ$27,COLUMN('BIFUbC-heavy-or-residual-oil'!AB$1),FALSE))</f>
        <v>1</v>
      </c>
      <c r="AC20">
        <f>IF(VLOOKUP('BIFUbC-heavy-or-residual-oil'!$A20,'BIFUbC-heavy-or-residual-oil'!$A$1:$AQ$27,COLUMN('BIFUbC-heavy-or-residual-oil'!AC$1),FALSE)=0,1,VLOOKUP('BIFUbC-heavy-or-residual-oil'!$A20,'heavy fuel oil'!$A$2:$AQ$28,COLUMN('heavy fuel oil'!AC$2),FALSE)/VLOOKUP('BIFUbC-heavy-or-residual-oil'!$A20,'BIFUbC-heavy-or-residual-oil'!$A$1:$AQ$27,COLUMN('BIFUbC-heavy-or-residual-oil'!AC$1),FALSE))</f>
        <v>1</v>
      </c>
      <c r="AD20">
        <f>IF(VLOOKUP('BIFUbC-heavy-or-residual-oil'!$A20,'BIFUbC-heavy-or-residual-oil'!$A$1:$AQ$27,COLUMN('BIFUbC-heavy-or-residual-oil'!AD$1),FALSE)=0,1,VLOOKUP('BIFUbC-heavy-or-residual-oil'!$A20,'heavy fuel oil'!$A$2:$AQ$28,COLUMN('heavy fuel oil'!AD$2),FALSE)/VLOOKUP('BIFUbC-heavy-or-residual-oil'!$A20,'BIFUbC-heavy-or-residual-oil'!$A$1:$AQ$27,COLUMN('BIFUbC-heavy-or-residual-oil'!AD$1),FALSE))</f>
        <v>1</v>
      </c>
      <c r="AE20">
        <f>IF(VLOOKUP('BIFUbC-heavy-or-residual-oil'!$A20,'BIFUbC-heavy-or-residual-oil'!$A$1:$AQ$27,COLUMN('BIFUbC-heavy-or-residual-oil'!AE$1),FALSE)=0,1,VLOOKUP('BIFUbC-heavy-or-residual-oil'!$A20,'heavy fuel oil'!$A$2:$AQ$28,COLUMN('heavy fuel oil'!AE$2),FALSE)/VLOOKUP('BIFUbC-heavy-or-residual-oil'!$A20,'BIFUbC-heavy-or-residual-oil'!$A$1:$AQ$27,COLUMN('BIFUbC-heavy-or-residual-oil'!AE$1),FALSE))</f>
        <v>1</v>
      </c>
      <c r="AF20">
        <f>IF(VLOOKUP('BIFUbC-heavy-or-residual-oil'!$A20,'BIFUbC-heavy-or-residual-oil'!$A$1:$AQ$27,COLUMN('BIFUbC-heavy-or-residual-oil'!AF$1),FALSE)=0,1,VLOOKUP('BIFUbC-heavy-or-residual-oil'!$A20,'heavy fuel oil'!$A$2:$AQ$28,COLUMN('heavy fuel oil'!AF$2),FALSE)/VLOOKUP('BIFUbC-heavy-or-residual-oil'!$A20,'BIFUbC-heavy-or-residual-oil'!$A$1:$AQ$27,COLUMN('BIFUbC-heavy-or-residual-oil'!AF$1),FALSE))</f>
        <v>1</v>
      </c>
      <c r="AG20">
        <f>IF(VLOOKUP('BIFUbC-heavy-or-residual-oil'!$A20,'BIFUbC-heavy-or-residual-oil'!$A$1:$AQ$27,COLUMN('BIFUbC-heavy-or-residual-oil'!AG$1),FALSE)=0,1,VLOOKUP('BIFUbC-heavy-or-residual-oil'!$A20,'heavy fuel oil'!$A$2:$AQ$28,COLUMN('heavy fuel oil'!AG$2),FALSE)/VLOOKUP('BIFUbC-heavy-or-residual-oil'!$A20,'BIFUbC-heavy-or-residual-oil'!$A$1:$AQ$27,COLUMN('BIFUbC-heavy-or-residual-oil'!AG$1),FALSE))</f>
        <v>1</v>
      </c>
      <c r="AH20">
        <f>IF(VLOOKUP('BIFUbC-heavy-or-residual-oil'!$A20,'BIFUbC-heavy-or-residual-oil'!$A$1:$AQ$27,COLUMN('BIFUbC-heavy-or-residual-oil'!AH$1),FALSE)=0,1,VLOOKUP('BIFUbC-heavy-or-residual-oil'!$A20,'heavy fuel oil'!$A$2:$AQ$28,COLUMN('heavy fuel oil'!AH$2),FALSE)/VLOOKUP('BIFUbC-heavy-or-residual-oil'!$A20,'BIFUbC-heavy-or-residual-oil'!$A$1:$AQ$27,COLUMN('BIFUbC-heavy-or-residual-oil'!AH$1),FALSE))</f>
        <v>1</v>
      </c>
      <c r="AI20">
        <f>IF(VLOOKUP('BIFUbC-heavy-or-residual-oil'!$A20,'BIFUbC-heavy-or-residual-oil'!$A$1:$AQ$27,COLUMN('BIFUbC-heavy-or-residual-oil'!AI$1),FALSE)=0,1,VLOOKUP('BIFUbC-heavy-or-residual-oil'!$A20,'heavy fuel oil'!$A$2:$AQ$28,COLUMN('heavy fuel oil'!AI$2),FALSE)/VLOOKUP('BIFUbC-heavy-or-residual-oil'!$A20,'BIFUbC-heavy-or-residual-oil'!$A$1:$AQ$27,COLUMN('BIFUbC-heavy-or-residual-oil'!AI$1),FALSE))</f>
        <v>1</v>
      </c>
      <c r="AJ20">
        <f>IF(VLOOKUP('BIFUbC-heavy-or-residual-oil'!$A20,'BIFUbC-heavy-or-residual-oil'!$A$1:$AQ$27,COLUMN('BIFUbC-heavy-or-residual-oil'!AJ$1),FALSE)=0,1,VLOOKUP('BIFUbC-heavy-or-residual-oil'!$A20,'heavy fuel oil'!$A$2:$AQ$28,COLUMN('heavy fuel oil'!AJ$2),FALSE)/VLOOKUP('BIFUbC-heavy-or-residual-oil'!$A20,'BIFUbC-heavy-or-residual-oil'!$A$1:$AQ$27,COLUMN('BIFUbC-heavy-or-residual-oil'!AJ$1),FALSE))</f>
        <v>1</v>
      </c>
      <c r="AK20">
        <f>IF(VLOOKUP('BIFUbC-heavy-or-residual-oil'!$A20,'BIFUbC-heavy-or-residual-oil'!$A$1:$AQ$27,COLUMN('BIFUbC-heavy-or-residual-oil'!AK$1),FALSE)=0,1,VLOOKUP('BIFUbC-heavy-or-residual-oil'!$A20,'heavy fuel oil'!$A$2:$AQ$28,COLUMN('heavy fuel oil'!AK$2),FALSE)/VLOOKUP('BIFUbC-heavy-or-residual-oil'!$A20,'BIFUbC-heavy-or-residual-oil'!$A$1:$AQ$27,COLUMN('BIFUbC-heavy-or-residual-oil'!AK$1),FALSE))</f>
        <v>1</v>
      </c>
      <c r="AL20">
        <f>IF(VLOOKUP('BIFUbC-heavy-or-residual-oil'!$A20,'BIFUbC-heavy-or-residual-oil'!$A$1:$AQ$27,COLUMN('BIFUbC-heavy-or-residual-oil'!AL$1),FALSE)=0,1,VLOOKUP('BIFUbC-heavy-or-residual-oil'!$A20,'heavy fuel oil'!$A$2:$AQ$28,COLUMN('heavy fuel oil'!AL$2),FALSE)/VLOOKUP('BIFUbC-heavy-or-residual-oil'!$A20,'BIFUbC-heavy-or-residual-oil'!$A$1:$AQ$27,COLUMN('BIFUbC-heavy-or-residual-oil'!AL$1),FALSE))</f>
        <v>1</v>
      </c>
      <c r="AM20">
        <f>IF(VLOOKUP('BIFUbC-heavy-or-residual-oil'!$A20,'BIFUbC-heavy-or-residual-oil'!$A$1:$AQ$27,COLUMN('BIFUbC-heavy-or-residual-oil'!AM$1),FALSE)=0,1,VLOOKUP('BIFUbC-heavy-or-residual-oil'!$A20,'heavy fuel oil'!$A$2:$AQ$28,COLUMN('heavy fuel oil'!AM$2),FALSE)/VLOOKUP('BIFUbC-heavy-or-residual-oil'!$A20,'BIFUbC-heavy-or-residual-oil'!$A$1:$AQ$27,COLUMN('BIFUbC-heavy-or-residual-oil'!AM$1),FALSE))</f>
        <v>1</v>
      </c>
      <c r="AN20">
        <f>IF(VLOOKUP('BIFUbC-heavy-or-residual-oil'!$A20,'BIFUbC-heavy-or-residual-oil'!$A$1:$AQ$27,COLUMN('BIFUbC-heavy-or-residual-oil'!AN$1),FALSE)=0,1,VLOOKUP('BIFUbC-heavy-or-residual-oil'!$A20,'heavy fuel oil'!$A$2:$AQ$28,COLUMN('heavy fuel oil'!AN$2),FALSE)/VLOOKUP('BIFUbC-heavy-or-residual-oil'!$A20,'BIFUbC-heavy-or-residual-oil'!$A$1:$AQ$27,COLUMN('BIFUbC-heavy-or-residual-oil'!AN$1),FALSE))</f>
        <v>1</v>
      </c>
      <c r="AO20">
        <f>IF(VLOOKUP('BIFUbC-heavy-or-residual-oil'!$A20,'BIFUbC-heavy-or-residual-oil'!$A$1:$AQ$27,COLUMN('BIFUbC-heavy-or-residual-oil'!AO$1),FALSE)=0,1,VLOOKUP('BIFUbC-heavy-or-residual-oil'!$A20,'heavy fuel oil'!$A$2:$AQ$28,COLUMN('heavy fuel oil'!AO$2),FALSE)/VLOOKUP('BIFUbC-heavy-or-residual-oil'!$A20,'BIFUbC-heavy-or-residual-oil'!$A$1:$AQ$27,COLUMN('BIFUbC-heavy-or-residual-oil'!AO$1),FALSE))</f>
        <v>1</v>
      </c>
      <c r="AP20">
        <f>IF(VLOOKUP('BIFUbC-heavy-or-residual-oil'!$A20,'BIFUbC-heavy-or-residual-oil'!$A$1:$AQ$27,COLUMN('BIFUbC-heavy-or-residual-oil'!AP$1),FALSE)=0,1,VLOOKUP('BIFUbC-heavy-or-residual-oil'!$A20,'heavy fuel oil'!$A$2:$AQ$28,COLUMN('heavy fuel oil'!AP$2),FALSE)/VLOOKUP('BIFUbC-heavy-or-residual-oil'!$A20,'BIFUbC-heavy-or-residual-oil'!$A$1:$AQ$27,COLUMN('BIFUbC-heavy-or-residual-oil'!AP$1),FALSE))</f>
        <v>1</v>
      </c>
      <c r="AQ20">
        <f>IF(VLOOKUP('BIFUbC-heavy-or-residual-oil'!$A20,'BIFUbC-heavy-or-residual-oil'!$A$1:$AQ$27,COLUMN('BIFUbC-heavy-or-residual-oil'!AQ$1),FALSE)=0,1,VLOOKUP('BIFUbC-heavy-or-residual-oil'!$A20,'heavy fuel oil'!$A$2:$AQ$28,COLUMN('heavy fuel oil'!AQ$2),FALSE)/VLOOKUP('BIFUbC-heavy-or-residual-oil'!$A20,'BIFUbC-heavy-or-residual-oil'!$A$1:$AQ$27,COLUMN('BIFUbC-heavy-or-residual-oil'!AQ$1),FALSE))</f>
        <v>1</v>
      </c>
    </row>
    <row r="21" spans="1:43">
      <c r="A21" s="37" t="s">
        <v>634</v>
      </c>
      <c r="B21">
        <f>IF(VLOOKUP('BIFUbC-heavy-or-residual-oil'!$A21,'BIFUbC-heavy-or-residual-oil'!$A$1:$AQ$27,COLUMN('BIFUbC-heavy-or-residual-oil'!B$1),FALSE)=0,1,VLOOKUP('BIFUbC-heavy-or-residual-oil'!$A21,'heavy fuel oil'!$A$2:$AQ$28,COLUMN('heavy fuel oil'!B$2),FALSE)/VLOOKUP('BIFUbC-heavy-or-residual-oil'!$A21,'BIFUbC-heavy-or-residual-oil'!$A$1:$AQ$27,COLUMN('BIFUbC-heavy-or-residual-oil'!B$1),FALSE))</f>
        <v>1</v>
      </c>
      <c r="C21">
        <f>IF(VLOOKUP('BIFUbC-heavy-or-residual-oil'!$A21,'BIFUbC-heavy-or-residual-oil'!$A$1:$AQ$27,COLUMN('BIFUbC-heavy-or-residual-oil'!C$1),FALSE)=0,1,VLOOKUP('BIFUbC-heavy-or-residual-oil'!$A21,'heavy fuel oil'!$A$2:$AQ$28,COLUMN('heavy fuel oil'!C$2),FALSE)/VLOOKUP('BIFUbC-heavy-or-residual-oil'!$A21,'BIFUbC-heavy-or-residual-oil'!$A$1:$AQ$27,COLUMN('BIFUbC-heavy-or-residual-oil'!C$1),FALSE))</f>
        <v>1</v>
      </c>
      <c r="D21">
        <f>IF(VLOOKUP('BIFUbC-heavy-or-residual-oil'!$A21,'BIFUbC-heavy-or-residual-oil'!$A$1:$AQ$27,COLUMN('BIFUbC-heavy-or-residual-oil'!D$1),FALSE)=0,1,VLOOKUP('BIFUbC-heavy-or-residual-oil'!$A21,'heavy fuel oil'!$A$2:$AQ$28,COLUMN('heavy fuel oil'!D$2),FALSE)/VLOOKUP('BIFUbC-heavy-or-residual-oil'!$A21,'BIFUbC-heavy-or-residual-oil'!$A$1:$AQ$27,COLUMN('BIFUbC-heavy-or-residual-oil'!D$1),FALSE))</f>
        <v>1</v>
      </c>
      <c r="E21">
        <f>IF(VLOOKUP('BIFUbC-heavy-or-residual-oil'!$A21,'BIFUbC-heavy-or-residual-oil'!$A$1:$AQ$27,COLUMN('BIFUbC-heavy-or-residual-oil'!E$1),FALSE)=0,1,VLOOKUP('BIFUbC-heavy-or-residual-oil'!$A21,'heavy fuel oil'!$A$2:$AQ$28,COLUMN('heavy fuel oil'!E$2),FALSE)/VLOOKUP('BIFUbC-heavy-or-residual-oil'!$A21,'BIFUbC-heavy-or-residual-oil'!$A$1:$AQ$27,COLUMN('BIFUbC-heavy-or-residual-oil'!E$1),FALSE))</f>
        <v>1</v>
      </c>
      <c r="F21">
        <f>IF(VLOOKUP('BIFUbC-heavy-or-residual-oil'!$A21,'BIFUbC-heavy-or-residual-oil'!$A$1:$AQ$27,COLUMN('BIFUbC-heavy-or-residual-oil'!F$1),FALSE)=0,1,VLOOKUP('BIFUbC-heavy-or-residual-oil'!$A21,'heavy fuel oil'!$A$2:$AQ$28,COLUMN('heavy fuel oil'!F$2),FALSE)/VLOOKUP('BIFUbC-heavy-or-residual-oil'!$A21,'BIFUbC-heavy-or-residual-oil'!$A$1:$AQ$27,COLUMN('BIFUbC-heavy-or-residual-oil'!F$1),FALSE))</f>
        <v>1</v>
      </c>
      <c r="G21">
        <f>IF(VLOOKUP('BIFUbC-heavy-or-residual-oil'!$A21,'BIFUbC-heavy-or-residual-oil'!$A$1:$AQ$27,COLUMN('BIFUbC-heavy-or-residual-oil'!G$1),FALSE)=0,1,VLOOKUP('BIFUbC-heavy-or-residual-oil'!$A21,'heavy fuel oil'!$A$2:$AQ$28,COLUMN('heavy fuel oil'!G$2),FALSE)/VLOOKUP('BIFUbC-heavy-or-residual-oil'!$A21,'BIFUbC-heavy-or-residual-oil'!$A$1:$AQ$27,COLUMN('BIFUbC-heavy-or-residual-oil'!G$1),FALSE))</f>
        <v>1</v>
      </c>
      <c r="H21">
        <f>IF(VLOOKUP('BIFUbC-heavy-or-residual-oil'!$A21,'BIFUbC-heavy-or-residual-oil'!$A$1:$AQ$27,COLUMN('BIFUbC-heavy-or-residual-oil'!H$1),FALSE)=0,1,VLOOKUP('BIFUbC-heavy-or-residual-oil'!$A21,'heavy fuel oil'!$A$2:$AQ$28,COLUMN('heavy fuel oil'!H$2),FALSE)/VLOOKUP('BIFUbC-heavy-or-residual-oil'!$A21,'BIFUbC-heavy-or-residual-oil'!$A$1:$AQ$27,COLUMN('BIFUbC-heavy-or-residual-oil'!H$1),FALSE))</f>
        <v>1</v>
      </c>
      <c r="I21">
        <f>IF(VLOOKUP('BIFUbC-heavy-or-residual-oil'!$A21,'BIFUbC-heavy-or-residual-oil'!$A$1:$AQ$27,COLUMN('BIFUbC-heavy-or-residual-oil'!I$1),FALSE)=0,1,VLOOKUP('BIFUbC-heavy-or-residual-oil'!$A21,'heavy fuel oil'!$A$2:$AQ$28,COLUMN('heavy fuel oil'!I$2),FALSE)/VLOOKUP('BIFUbC-heavy-or-residual-oil'!$A21,'BIFUbC-heavy-or-residual-oil'!$A$1:$AQ$27,COLUMN('BIFUbC-heavy-or-residual-oil'!I$1),FALSE))</f>
        <v>1</v>
      </c>
      <c r="J21">
        <f>IF(VLOOKUP('BIFUbC-heavy-or-residual-oil'!$A21,'BIFUbC-heavy-or-residual-oil'!$A$1:$AQ$27,COLUMN('BIFUbC-heavy-or-residual-oil'!J$1),FALSE)=0,1,VLOOKUP('BIFUbC-heavy-or-residual-oil'!$A21,'heavy fuel oil'!$A$2:$AQ$28,COLUMN('heavy fuel oil'!J$2),FALSE)/VLOOKUP('BIFUbC-heavy-or-residual-oil'!$A21,'BIFUbC-heavy-or-residual-oil'!$A$1:$AQ$27,COLUMN('BIFUbC-heavy-or-residual-oil'!J$1),FALSE))</f>
        <v>1</v>
      </c>
      <c r="K21">
        <f>IF(VLOOKUP('BIFUbC-heavy-or-residual-oil'!$A21,'BIFUbC-heavy-or-residual-oil'!$A$1:$AQ$27,COLUMN('BIFUbC-heavy-or-residual-oil'!K$1),FALSE)=0,1,VLOOKUP('BIFUbC-heavy-or-residual-oil'!$A21,'heavy fuel oil'!$A$2:$AQ$28,COLUMN('heavy fuel oil'!K$2),FALSE)/VLOOKUP('BIFUbC-heavy-or-residual-oil'!$A21,'BIFUbC-heavy-or-residual-oil'!$A$1:$AQ$27,COLUMN('BIFUbC-heavy-or-residual-oil'!K$1),FALSE))</f>
        <v>1</v>
      </c>
      <c r="L21">
        <f>IF(VLOOKUP('BIFUbC-heavy-or-residual-oil'!$A21,'BIFUbC-heavy-or-residual-oil'!$A$1:$AQ$27,COLUMN('BIFUbC-heavy-or-residual-oil'!L$1),FALSE)=0,1,VLOOKUP('BIFUbC-heavy-or-residual-oil'!$A21,'heavy fuel oil'!$A$2:$AQ$28,COLUMN('heavy fuel oil'!L$2),FALSE)/VLOOKUP('BIFUbC-heavy-or-residual-oil'!$A21,'BIFUbC-heavy-or-residual-oil'!$A$1:$AQ$27,COLUMN('BIFUbC-heavy-or-residual-oil'!L$1),FALSE))</f>
        <v>1</v>
      </c>
      <c r="M21">
        <f>IF(VLOOKUP('BIFUbC-heavy-or-residual-oil'!$A21,'BIFUbC-heavy-or-residual-oil'!$A$1:$AQ$27,COLUMN('BIFUbC-heavy-or-residual-oil'!M$1),FALSE)=0,1,VLOOKUP('BIFUbC-heavy-or-residual-oil'!$A21,'heavy fuel oil'!$A$2:$AQ$28,COLUMN('heavy fuel oil'!M$2),FALSE)/VLOOKUP('BIFUbC-heavy-or-residual-oil'!$A21,'BIFUbC-heavy-or-residual-oil'!$A$1:$AQ$27,COLUMN('BIFUbC-heavy-or-residual-oil'!M$1),FALSE))</f>
        <v>1</v>
      </c>
      <c r="N21">
        <f>IF(VLOOKUP('BIFUbC-heavy-or-residual-oil'!$A21,'BIFUbC-heavy-or-residual-oil'!$A$1:$AQ$27,COLUMN('BIFUbC-heavy-or-residual-oil'!N$1),FALSE)=0,1,VLOOKUP('BIFUbC-heavy-or-residual-oil'!$A21,'heavy fuel oil'!$A$2:$AQ$28,COLUMN('heavy fuel oil'!N$2),FALSE)/VLOOKUP('BIFUbC-heavy-or-residual-oil'!$A21,'BIFUbC-heavy-or-residual-oil'!$A$1:$AQ$27,COLUMN('BIFUbC-heavy-or-residual-oil'!N$1),FALSE))</f>
        <v>1</v>
      </c>
      <c r="O21">
        <f>IF(VLOOKUP('BIFUbC-heavy-or-residual-oil'!$A21,'BIFUbC-heavy-or-residual-oil'!$A$1:$AQ$27,COLUMN('BIFUbC-heavy-or-residual-oil'!O$1),FALSE)=0,1,VLOOKUP('BIFUbC-heavy-or-residual-oil'!$A21,'heavy fuel oil'!$A$2:$AQ$28,COLUMN('heavy fuel oil'!O$2),FALSE)/VLOOKUP('BIFUbC-heavy-or-residual-oil'!$A21,'BIFUbC-heavy-or-residual-oil'!$A$1:$AQ$27,COLUMN('BIFUbC-heavy-or-residual-oil'!O$1),FALSE))</f>
        <v>1</v>
      </c>
      <c r="P21">
        <f>IF(VLOOKUP('BIFUbC-heavy-or-residual-oil'!$A21,'BIFUbC-heavy-or-residual-oil'!$A$1:$AQ$27,COLUMN('BIFUbC-heavy-or-residual-oil'!P$1),FALSE)=0,1,VLOOKUP('BIFUbC-heavy-or-residual-oil'!$A21,'heavy fuel oil'!$A$2:$AQ$28,COLUMN('heavy fuel oil'!P$2),FALSE)/VLOOKUP('BIFUbC-heavy-or-residual-oil'!$A21,'BIFUbC-heavy-or-residual-oil'!$A$1:$AQ$27,COLUMN('BIFUbC-heavy-or-residual-oil'!P$1),FALSE))</f>
        <v>1</v>
      </c>
      <c r="Q21">
        <f>IF(VLOOKUP('BIFUbC-heavy-or-residual-oil'!$A21,'BIFUbC-heavy-or-residual-oil'!$A$1:$AQ$27,COLUMN('BIFUbC-heavy-or-residual-oil'!Q$1),FALSE)=0,1,VLOOKUP('BIFUbC-heavy-or-residual-oil'!$A21,'heavy fuel oil'!$A$2:$AQ$28,COLUMN('heavy fuel oil'!Q$2),FALSE)/VLOOKUP('BIFUbC-heavy-or-residual-oil'!$A21,'BIFUbC-heavy-or-residual-oil'!$A$1:$AQ$27,COLUMN('BIFUbC-heavy-or-residual-oil'!Q$1),FALSE))</f>
        <v>1</v>
      </c>
      <c r="R21">
        <f>IF(VLOOKUP('BIFUbC-heavy-or-residual-oil'!$A21,'BIFUbC-heavy-or-residual-oil'!$A$1:$AQ$27,COLUMN('BIFUbC-heavy-or-residual-oil'!R$1),FALSE)=0,1,VLOOKUP('BIFUbC-heavy-or-residual-oil'!$A21,'heavy fuel oil'!$A$2:$AQ$28,COLUMN('heavy fuel oil'!R$2),FALSE)/VLOOKUP('BIFUbC-heavy-or-residual-oil'!$A21,'BIFUbC-heavy-or-residual-oil'!$A$1:$AQ$27,COLUMN('BIFUbC-heavy-or-residual-oil'!R$1),FALSE))</f>
        <v>1</v>
      </c>
      <c r="S21">
        <f>IF(VLOOKUP('BIFUbC-heavy-or-residual-oil'!$A21,'BIFUbC-heavy-or-residual-oil'!$A$1:$AQ$27,COLUMN('BIFUbC-heavy-or-residual-oil'!S$1),FALSE)=0,1,VLOOKUP('BIFUbC-heavy-or-residual-oil'!$A21,'heavy fuel oil'!$A$2:$AQ$28,COLUMN('heavy fuel oil'!S$2),FALSE)/VLOOKUP('BIFUbC-heavy-or-residual-oil'!$A21,'BIFUbC-heavy-or-residual-oil'!$A$1:$AQ$27,COLUMN('BIFUbC-heavy-or-residual-oil'!S$1),FALSE))</f>
        <v>1</v>
      </c>
      <c r="T21">
        <f>IF(VLOOKUP('BIFUbC-heavy-or-residual-oil'!$A21,'BIFUbC-heavy-or-residual-oil'!$A$1:$AQ$27,COLUMN('BIFUbC-heavy-or-residual-oil'!T$1),FALSE)=0,1,VLOOKUP('BIFUbC-heavy-or-residual-oil'!$A21,'heavy fuel oil'!$A$2:$AQ$28,COLUMN('heavy fuel oil'!T$2),FALSE)/VLOOKUP('BIFUbC-heavy-or-residual-oil'!$A21,'BIFUbC-heavy-or-residual-oil'!$A$1:$AQ$27,COLUMN('BIFUbC-heavy-or-residual-oil'!T$1),FALSE))</f>
        <v>1</v>
      </c>
      <c r="U21">
        <f>IF(VLOOKUP('BIFUbC-heavy-or-residual-oil'!$A21,'BIFUbC-heavy-or-residual-oil'!$A$1:$AQ$27,COLUMN('BIFUbC-heavy-or-residual-oil'!U$1),FALSE)=0,1,VLOOKUP('BIFUbC-heavy-or-residual-oil'!$A21,'heavy fuel oil'!$A$2:$AQ$28,COLUMN('heavy fuel oil'!U$2),FALSE)/VLOOKUP('BIFUbC-heavy-or-residual-oil'!$A21,'BIFUbC-heavy-or-residual-oil'!$A$1:$AQ$27,COLUMN('BIFUbC-heavy-or-residual-oil'!U$1),FALSE))</f>
        <v>1</v>
      </c>
      <c r="V21">
        <f>IF(VLOOKUP('BIFUbC-heavy-or-residual-oil'!$A21,'BIFUbC-heavy-or-residual-oil'!$A$1:$AQ$27,COLUMN('BIFUbC-heavy-or-residual-oil'!V$1),FALSE)=0,1,VLOOKUP('BIFUbC-heavy-or-residual-oil'!$A21,'heavy fuel oil'!$A$2:$AQ$28,COLUMN('heavy fuel oil'!V$2),FALSE)/VLOOKUP('BIFUbC-heavy-or-residual-oil'!$A21,'BIFUbC-heavy-or-residual-oil'!$A$1:$AQ$27,COLUMN('BIFUbC-heavy-or-residual-oil'!V$1),FALSE))</f>
        <v>1</v>
      </c>
      <c r="W21">
        <f>IF(VLOOKUP('BIFUbC-heavy-or-residual-oil'!$A21,'BIFUbC-heavy-or-residual-oil'!$A$1:$AQ$27,COLUMN('BIFUbC-heavy-or-residual-oil'!W$1),FALSE)=0,1,VLOOKUP('BIFUbC-heavy-or-residual-oil'!$A21,'heavy fuel oil'!$A$2:$AQ$28,COLUMN('heavy fuel oil'!W$2),FALSE)/VLOOKUP('BIFUbC-heavy-or-residual-oil'!$A21,'BIFUbC-heavy-or-residual-oil'!$A$1:$AQ$27,COLUMN('BIFUbC-heavy-or-residual-oil'!W$1),FALSE))</f>
        <v>1</v>
      </c>
      <c r="X21">
        <f>IF(VLOOKUP('BIFUbC-heavy-or-residual-oil'!$A21,'BIFUbC-heavy-or-residual-oil'!$A$1:$AQ$27,COLUMN('BIFUbC-heavy-or-residual-oil'!X$1),FALSE)=0,1,VLOOKUP('BIFUbC-heavy-or-residual-oil'!$A21,'heavy fuel oil'!$A$2:$AQ$28,COLUMN('heavy fuel oil'!X$2),FALSE)/VLOOKUP('BIFUbC-heavy-or-residual-oil'!$A21,'BIFUbC-heavy-or-residual-oil'!$A$1:$AQ$27,COLUMN('BIFUbC-heavy-or-residual-oil'!X$1),FALSE))</f>
        <v>1</v>
      </c>
      <c r="Y21">
        <f>IF(VLOOKUP('BIFUbC-heavy-or-residual-oil'!$A21,'BIFUbC-heavy-or-residual-oil'!$A$1:$AQ$27,COLUMN('BIFUbC-heavy-or-residual-oil'!Y$1),FALSE)=0,1,VLOOKUP('BIFUbC-heavy-or-residual-oil'!$A21,'heavy fuel oil'!$A$2:$AQ$28,COLUMN('heavy fuel oil'!Y$2),FALSE)/VLOOKUP('BIFUbC-heavy-or-residual-oil'!$A21,'BIFUbC-heavy-or-residual-oil'!$A$1:$AQ$27,COLUMN('BIFUbC-heavy-or-residual-oil'!Y$1),FALSE))</f>
        <v>1</v>
      </c>
      <c r="Z21">
        <f>IF(VLOOKUP('BIFUbC-heavy-or-residual-oil'!$A21,'BIFUbC-heavy-or-residual-oil'!$A$1:$AQ$27,COLUMN('BIFUbC-heavy-or-residual-oil'!Z$1),FALSE)=0,1,VLOOKUP('BIFUbC-heavy-or-residual-oil'!$A21,'heavy fuel oil'!$A$2:$AQ$28,COLUMN('heavy fuel oil'!Z$2),FALSE)/VLOOKUP('BIFUbC-heavy-or-residual-oil'!$A21,'BIFUbC-heavy-or-residual-oil'!$A$1:$AQ$27,COLUMN('BIFUbC-heavy-or-residual-oil'!Z$1),FALSE))</f>
        <v>1</v>
      </c>
      <c r="AA21">
        <f>IF(VLOOKUP('BIFUbC-heavy-or-residual-oil'!$A21,'BIFUbC-heavy-or-residual-oil'!$A$1:$AQ$27,COLUMN('BIFUbC-heavy-or-residual-oil'!AA$1),FALSE)=0,1,VLOOKUP('BIFUbC-heavy-or-residual-oil'!$A21,'heavy fuel oil'!$A$2:$AQ$28,COLUMN('heavy fuel oil'!AA$2),FALSE)/VLOOKUP('BIFUbC-heavy-or-residual-oil'!$A21,'BIFUbC-heavy-or-residual-oil'!$A$1:$AQ$27,COLUMN('BIFUbC-heavy-or-residual-oil'!AA$1),FALSE))</f>
        <v>1</v>
      </c>
      <c r="AB21">
        <f>IF(VLOOKUP('BIFUbC-heavy-or-residual-oil'!$A21,'BIFUbC-heavy-or-residual-oil'!$A$1:$AQ$27,COLUMN('BIFUbC-heavy-or-residual-oil'!AB$1),FALSE)=0,1,VLOOKUP('BIFUbC-heavy-or-residual-oil'!$A21,'heavy fuel oil'!$A$2:$AQ$28,COLUMN('heavy fuel oil'!AB$2),FALSE)/VLOOKUP('BIFUbC-heavy-or-residual-oil'!$A21,'BIFUbC-heavy-or-residual-oil'!$A$1:$AQ$27,COLUMN('BIFUbC-heavy-or-residual-oil'!AB$1),FALSE))</f>
        <v>1</v>
      </c>
      <c r="AC21">
        <f>IF(VLOOKUP('BIFUbC-heavy-or-residual-oil'!$A21,'BIFUbC-heavy-or-residual-oil'!$A$1:$AQ$27,COLUMN('BIFUbC-heavy-or-residual-oil'!AC$1),FALSE)=0,1,VLOOKUP('BIFUbC-heavy-or-residual-oil'!$A21,'heavy fuel oil'!$A$2:$AQ$28,COLUMN('heavy fuel oil'!AC$2),FALSE)/VLOOKUP('BIFUbC-heavy-or-residual-oil'!$A21,'BIFUbC-heavy-or-residual-oil'!$A$1:$AQ$27,COLUMN('BIFUbC-heavy-or-residual-oil'!AC$1),FALSE))</f>
        <v>1</v>
      </c>
      <c r="AD21">
        <f>IF(VLOOKUP('BIFUbC-heavy-or-residual-oil'!$A21,'BIFUbC-heavy-or-residual-oil'!$A$1:$AQ$27,COLUMN('BIFUbC-heavy-or-residual-oil'!AD$1),FALSE)=0,1,VLOOKUP('BIFUbC-heavy-or-residual-oil'!$A21,'heavy fuel oil'!$A$2:$AQ$28,COLUMN('heavy fuel oil'!AD$2),FALSE)/VLOOKUP('BIFUbC-heavy-or-residual-oil'!$A21,'BIFUbC-heavy-or-residual-oil'!$A$1:$AQ$27,COLUMN('BIFUbC-heavy-or-residual-oil'!AD$1),FALSE))</f>
        <v>1</v>
      </c>
      <c r="AE21">
        <f>IF(VLOOKUP('BIFUbC-heavy-or-residual-oil'!$A21,'BIFUbC-heavy-or-residual-oil'!$A$1:$AQ$27,COLUMN('BIFUbC-heavy-or-residual-oil'!AE$1),FALSE)=0,1,VLOOKUP('BIFUbC-heavy-or-residual-oil'!$A21,'heavy fuel oil'!$A$2:$AQ$28,COLUMN('heavy fuel oil'!AE$2),FALSE)/VLOOKUP('BIFUbC-heavy-or-residual-oil'!$A21,'BIFUbC-heavy-or-residual-oil'!$A$1:$AQ$27,COLUMN('BIFUbC-heavy-or-residual-oil'!AE$1),FALSE))</f>
        <v>1</v>
      </c>
      <c r="AF21">
        <f>IF(VLOOKUP('BIFUbC-heavy-or-residual-oil'!$A21,'BIFUbC-heavy-or-residual-oil'!$A$1:$AQ$27,COLUMN('BIFUbC-heavy-or-residual-oil'!AF$1),FALSE)=0,1,VLOOKUP('BIFUbC-heavy-or-residual-oil'!$A21,'heavy fuel oil'!$A$2:$AQ$28,COLUMN('heavy fuel oil'!AF$2),FALSE)/VLOOKUP('BIFUbC-heavy-or-residual-oil'!$A21,'BIFUbC-heavy-or-residual-oil'!$A$1:$AQ$27,COLUMN('BIFUbC-heavy-or-residual-oil'!AF$1),FALSE))</f>
        <v>1</v>
      </c>
      <c r="AG21">
        <f>IF(VLOOKUP('BIFUbC-heavy-or-residual-oil'!$A21,'BIFUbC-heavy-or-residual-oil'!$A$1:$AQ$27,COLUMN('BIFUbC-heavy-or-residual-oil'!AG$1),FALSE)=0,1,VLOOKUP('BIFUbC-heavy-or-residual-oil'!$A21,'heavy fuel oil'!$A$2:$AQ$28,COLUMN('heavy fuel oil'!AG$2),FALSE)/VLOOKUP('BIFUbC-heavy-or-residual-oil'!$A21,'BIFUbC-heavy-or-residual-oil'!$A$1:$AQ$27,COLUMN('BIFUbC-heavy-or-residual-oil'!AG$1),FALSE))</f>
        <v>1</v>
      </c>
      <c r="AH21">
        <f>IF(VLOOKUP('BIFUbC-heavy-or-residual-oil'!$A21,'BIFUbC-heavy-or-residual-oil'!$A$1:$AQ$27,COLUMN('BIFUbC-heavy-or-residual-oil'!AH$1),FALSE)=0,1,VLOOKUP('BIFUbC-heavy-or-residual-oil'!$A21,'heavy fuel oil'!$A$2:$AQ$28,COLUMN('heavy fuel oil'!AH$2),FALSE)/VLOOKUP('BIFUbC-heavy-or-residual-oil'!$A21,'BIFUbC-heavy-or-residual-oil'!$A$1:$AQ$27,COLUMN('BIFUbC-heavy-or-residual-oil'!AH$1),FALSE))</f>
        <v>1</v>
      </c>
      <c r="AI21">
        <f>IF(VLOOKUP('BIFUbC-heavy-or-residual-oil'!$A21,'BIFUbC-heavy-or-residual-oil'!$A$1:$AQ$27,COLUMN('BIFUbC-heavy-or-residual-oil'!AI$1),FALSE)=0,1,VLOOKUP('BIFUbC-heavy-or-residual-oil'!$A21,'heavy fuel oil'!$A$2:$AQ$28,COLUMN('heavy fuel oil'!AI$2),FALSE)/VLOOKUP('BIFUbC-heavy-or-residual-oil'!$A21,'BIFUbC-heavy-or-residual-oil'!$A$1:$AQ$27,COLUMN('BIFUbC-heavy-or-residual-oil'!AI$1),FALSE))</f>
        <v>1</v>
      </c>
      <c r="AJ21">
        <f>IF(VLOOKUP('BIFUbC-heavy-or-residual-oil'!$A21,'BIFUbC-heavy-or-residual-oil'!$A$1:$AQ$27,COLUMN('BIFUbC-heavy-or-residual-oil'!AJ$1),FALSE)=0,1,VLOOKUP('BIFUbC-heavy-or-residual-oil'!$A21,'heavy fuel oil'!$A$2:$AQ$28,COLUMN('heavy fuel oil'!AJ$2),FALSE)/VLOOKUP('BIFUbC-heavy-or-residual-oil'!$A21,'BIFUbC-heavy-or-residual-oil'!$A$1:$AQ$27,COLUMN('BIFUbC-heavy-or-residual-oil'!AJ$1),FALSE))</f>
        <v>1</v>
      </c>
      <c r="AK21">
        <f>IF(VLOOKUP('BIFUbC-heavy-or-residual-oil'!$A21,'BIFUbC-heavy-or-residual-oil'!$A$1:$AQ$27,COLUMN('BIFUbC-heavy-or-residual-oil'!AK$1),FALSE)=0,1,VLOOKUP('BIFUbC-heavy-or-residual-oil'!$A21,'heavy fuel oil'!$A$2:$AQ$28,COLUMN('heavy fuel oil'!AK$2),FALSE)/VLOOKUP('BIFUbC-heavy-or-residual-oil'!$A21,'BIFUbC-heavy-or-residual-oil'!$A$1:$AQ$27,COLUMN('BIFUbC-heavy-or-residual-oil'!AK$1),FALSE))</f>
        <v>1</v>
      </c>
      <c r="AL21">
        <f>IF(VLOOKUP('BIFUbC-heavy-or-residual-oil'!$A21,'BIFUbC-heavy-or-residual-oil'!$A$1:$AQ$27,COLUMN('BIFUbC-heavy-or-residual-oil'!AL$1),FALSE)=0,1,VLOOKUP('BIFUbC-heavy-or-residual-oil'!$A21,'heavy fuel oil'!$A$2:$AQ$28,COLUMN('heavy fuel oil'!AL$2),FALSE)/VLOOKUP('BIFUbC-heavy-or-residual-oil'!$A21,'BIFUbC-heavy-or-residual-oil'!$A$1:$AQ$27,COLUMN('BIFUbC-heavy-or-residual-oil'!AL$1),FALSE))</f>
        <v>1</v>
      </c>
      <c r="AM21">
        <f>IF(VLOOKUP('BIFUbC-heavy-or-residual-oil'!$A21,'BIFUbC-heavy-or-residual-oil'!$A$1:$AQ$27,COLUMN('BIFUbC-heavy-or-residual-oil'!AM$1),FALSE)=0,1,VLOOKUP('BIFUbC-heavy-or-residual-oil'!$A21,'heavy fuel oil'!$A$2:$AQ$28,COLUMN('heavy fuel oil'!AM$2),FALSE)/VLOOKUP('BIFUbC-heavy-or-residual-oil'!$A21,'BIFUbC-heavy-or-residual-oil'!$A$1:$AQ$27,COLUMN('BIFUbC-heavy-or-residual-oil'!AM$1),FALSE))</f>
        <v>1</v>
      </c>
      <c r="AN21">
        <f>IF(VLOOKUP('BIFUbC-heavy-or-residual-oil'!$A21,'BIFUbC-heavy-or-residual-oil'!$A$1:$AQ$27,COLUMN('BIFUbC-heavy-or-residual-oil'!AN$1),FALSE)=0,1,VLOOKUP('BIFUbC-heavy-or-residual-oil'!$A21,'heavy fuel oil'!$A$2:$AQ$28,COLUMN('heavy fuel oil'!AN$2),FALSE)/VLOOKUP('BIFUbC-heavy-or-residual-oil'!$A21,'BIFUbC-heavy-or-residual-oil'!$A$1:$AQ$27,COLUMN('BIFUbC-heavy-or-residual-oil'!AN$1),FALSE))</f>
        <v>1</v>
      </c>
      <c r="AO21">
        <f>IF(VLOOKUP('BIFUbC-heavy-or-residual-oil'!$A21,'BIFUbC-heavy-or-residual-oil'!$A$1:$AQ$27,COLUMN('BIFUbC-heavy-or-residual-oil'!AO$1),FALSE)=0,1,VLOOKUP('BIFUbC-heavy-or-residual-oil'!$A21,'heavy fuel oil'!$A$2:$AQ$28,COLUMN('heavy fuel oil'!AO$2),FALSE)/VLOOKUP('BIFUbC-heavy-or-residual-oil'!$A21,'BIFUbC-heavy-or-residual-oil'!$A$1:$AQ$27,COLUMN('BIFUbC-heavy-or-residual-oil'!AO$1),FALSE))</f>
        <v>1</v>
      </c>
      <c r="AP21">
        <f>IF(VLOOKUP('BIFUbC-heavy-or-residual-oil'!$A21,'BIFUbC-heavy-or-residual-oil'!$A$1:$AQ$27,COLUMN('BIFUbC-heavy-or-residual-oil'!AP$1),FALSE)=0,1,VLOOKUP('BIFUbC-heavy-or-residual-oil'!$A21,'heavy fuel oil'!$A$2:$AQ$28,COLUMN('heavy fuel oil'!AP$2),FALSE)/VLOOKUP('BIFUbC-heavy-or-residual-oil'!$A21,'BIFUbC-heavy-or-residual-oil'!$A$1:$AQ$27,COLUMN('BIFUbC-heavy-or-residual-oil'!AP$1),FALSE))</f>
        <v>1</v>
      </c>
      <c r="AQ21">
        <f>IF(VLOOKUP('BIFUbC-heavy-or-residual-oil'!$A21,'BIFUbC-heavy-or-residual-oil'!$A$1:$AQ$27,COLUMN('BIFUbC-heavy-or-residual-oil'!AQ$1),FALSE)=0,1,VLOOKUP('BIFUbC-heavy-or-residual-oil'!$A21,'heavy fuel oil'!$A$2:$AQ$28,COLUMN('heavy fuel oil'!AQ$2),FALSE)/VLOOKUP('BIFUbC-heavy-or-residual-oil'!$A21,'BIFUbC-heavy-or-residual-oil'!$A$1:$AQ$27,COLUMN('BIFUbC-heavy-or-residual-oil'!AQ$1),FALSE))</f>
        <v>1</v>
      </c>
    </row>
    <row r="22" spans="1:43">
      <c r="A22" s="37" t="s">
        <v>635</v>
      </c>
      <c r="B22">
        <f>IF(VLOOKUP('BIFUbC-heavy-or-residual-oil'!$A22,'BIFUbC-heavy-or-residual-oil'!$A$1:$AQ$27,COLUMN('BIFUbC-heavy-or-residual-oil'!B$1),FALSE)=0,1,VLOOKUP('BIFUbC-heavy-or-residual-oil'!$A22,'heavy fuel oil'!$A$2:$AQ$28,COLUMN('heavy fuel oil'!B$2),FALSE)/VLOOKUP('BIFUbC-heavy-or-residual-oil'!$A22,'BIFUbC-heavy-or-residual-oil'!$A$1:$AQ$27,COLUMN('BIFUbC-heavy-or-residual-oil'!B$1),FALSE))</f>
        <v>1</v>
      </c>
      <c r="C22">
        <f>IF(VLOOKUP('BIFUbC-heavy-or-residual-oil'!$A22,'BIFUbC-heavy-or-residual-oil'!$A$1:$AQ$27,COLUMN('BIFUbC-heavy-or-residual-oil'!C$1),FALSE)=0,1,VLOOKUP('BIFUbC-heavy-or-residual-oil'!$A22,'heavy fuel oil'!$A$2:$AQ$28,COLUMN('heavy fuel oil'!C$2),FALSE)/VLOOKUP('BIFUbC-heavy-or-residual-oil'!$A22,'BIFUbC-heavy-or-residual-oil'!$A$1:$AQ$27,COLUMN('BIFUbC-heavy-or-residual-oil'!C$1),FALSE))</f>
        <v>1</v>
      </c>
      <c r="D22">
        <f>IF(VLOOKUP('BIFUbC-heavy-or-residual-oil'!$A22,'BIFUbC-heavy-or-residual-oil'!$A$1:$AQ$27,COLUMN('BIFUbC-heavy-or-residual-oil'!D$1),FALSE)=0,1,VLOOKUP('BIFUbC-heavy-or-residual-oil'!$A22,'heavy fuel oil'!$A$2:$AQ$28,COLUMN('heavy fuel oil'!D$2),FALSE)/VLOOKUP('BIFUbC-heavy-or-residual-oil'!$A22,'BIFUbC-heavy-or-residual-oil'!$A$1:$AQ$27,COLUMN('BIFUbC-heavy-or-residual-oil'!D$1),FALSE))</f>
        <v>1</v>
      </c>
      <c r="E22">
        <f>IF(VLOOKUP('BIFUbC-heavy-or-residual-oil'!$A22,'BIFUbC-heavy-or-residual-oil'!$A$1:$AQ$27,COLUMN('BIFUbC-heavy-or-residual-oil'!E$1),FALSE)=0,1,VLOOKUP('BIFUbC-heavy-or-residual-oil'!$A22,'heavy fuel oil'!$A$2:$AQ$28,COLUMN('heavy fuel oil'!E$2),FALSE)/VLOOKUP('BIFUbC-heavy-or-residual-oil'!$A22,'BIFUbC-heavy-or-residual-oil'!$A$1:$AQ$27,COLUMN('BIFUbC-heavy-or-residual-oil'!E$1),FALSE))</f>
        <v>1</v>
      </c>
      <c r="F22">
        <f>IF(VLOOKUP('BIFUbC-heavy-or-residual-oil'!$A22,'BIFUbC-heavy-or-residual-oil'!$A$1:$AQ$27,COLUMN('BIFUbC-heavy-or-residual-oil'!F$1),FALSE)=0,1,VLOOKUP('BIFUbC-heavy-or-residual-oil'!$A22,'heavy fuel oil'!$A$2:$AQ$28,COLUMN('heavy fuel oil'!F$2),FALSE)/VLOOKUP('BIFUbC-heavy-or-residual-oil'!$A22,'BIFUbC-heavy-or-residual-oil'!$A$1:$AQ$27,COLUMN('BIFUbC-heavy-or-residual-oil'!F$1),FALSE))</f>
        <v>1</v>
      </c>
      <c r="G22">
        <f>IF(VLOOKUP('BIFUbC-heavy-or-residual-oil'!$A22,'BIFUbC-heavy-or-residual-oil'!$A$1:$AQ$27,COLUMN('BIFUbC-heavy-or-residual-oil'!G$1),FALSE)=0,1,VLOOKUP('BIFUbC-heavy-or-residual-oil'!$A22,'heavy fuel oil'!$A$2:$AQ$28,COLUMN('heavy fuel oil'!G$2),FALSE)/VLOOKUP('BIFUbC-heavy-or-residual-oil'!$A22,'BIFUbC-heavy-or-residual-oil'!$A$1:$AQ$27,COLUMN('BIFUbC-heavy-or-residual-oil'!G$1),FALSE))</f>
        <v>1</v>
      </c>
      <c r="H22">
        <f>IF(VLOOKUP('BIFUbC-heavy-or-residual-oil'!$A22,'BIFUbC-heavy-or-residual-oil'!$A$1:$AQ$27,COLUMN('BIFUbC-heavy-or-residual-oil'!H$1),FALSE)=0,1,VLOOKUP('BIFUbC-heavy-or-residual-oil'!$A22,'heavy fuel oil'!$A$2:$AQ$28,COLUMN('heavy fuel oil'!H$2),FALSE)/VLOOKUP('BIFUbC-heavy-or-residual-oil'!$A22,'BIFUbC-heavy-or-residual-oil'!$A$1:$AQ$27,COLUMN('BIFUbC-heavy-or-residual-oil'!H$1),FALSE))</f>
        <v>1</v>
      </c>
      <c r="I22">
        <f>IF(VLOOKUP('BIFUbC-heavy-or-residual-oil'!$A22,'BIFUbC-heavy-or-residual-oil'!$A$1:$AQ$27,COLUMN('BIFUbC-heavy-or-residual-oil'!I$1),FALSE)=0,1,VLOOKUP('BIFUbC-heavy-or-residual-oil'!$A22,'heavy fuel oil'!$A$2:$AQ$28,COLUMN('heavy fuel oil'!I$2),FALSE)/VLOOKUP('BIFUbC-heavy-or-residual-oil'!$A22,'BIFUbC-heavy-or-residual-oil'!$A$1:$AQ$27,COLUMN('BIFUbC-heavy-or-residual-oil'!I$1),FALSE))</f>
        <v>1</v>
      </c>
      <c r="J22">
        <f>IF(VLOOKUP('BIFUbC-heavy-or-residual-oil'!$A22,'BIFUbC-heavy-or-residual-oil'!$A$1:$AQ$27,COLUMN('BIFUbC-heavy-or-residual-oil'!J$1),FALSE)=0,1,VLOOKUP('BIFUbC-heavy-or-residual-oil'!$A22,'heavy fuel oil'!$A$2:$AQ$28,COLUMN('heavy fuel oil'!J$2),FALSE)/VLOOKUP('BIFUbC-heavy-or-residual-oil'!$A22,'BIFUbC-heavy-or-residual-oil'!$A$1:$AQ$27,COLUMN('BIFUbC-heavy-or-residual-oil'!J$1),FALSE))</f>
        <v>1</v>
      </c>
      <c r="K22">
        <f>IF(VLOOKUP('BIFUbC-heavy-or-residual-oil'!$A22,'BIFUbC-heavy-or-residual-oil'!$A$1:$AQ$27,COLUMN('BIFUbC-heavy-or-residual-oil'!K$1),FALSE)=0,1,VLOOKUP('BIFUbC-heavy-or-residual-oil'!$A22,'heavy fuel oil'!$A$2:$AQ$28,COLUMN('heavy fuel oil'!K$2),FALSE)/VLOOKUP('BIFUbC-heavy-or-residual-oil'!$A22,'BIFUbC-heavy-or-residual-oil'!$A$1:$AQ$27,COLUMN('BIFUbC-heavy-or-residual-oil'!K$1),FALSE))</f>
        <v>1</v>
      </c>
      <c r="L22">
        <f>IF(VLOOKUP('BIFUbC-heavy-or-residual-oil'!$A22,'BIFUbC-heavy-or-residual-oil'!$A$1:$AQ$27,COLUMN('BIFUbC-heavy-or-residual-oil'!L$1),FALSE)=0,1,VLOOKUP('BIFUbC-heavy-or-residual-oil'!$A22,'heavy fuel oil'!$A$2:$AQ$28,COLUMN('heavy fuel oil'!L$2),FALSE)/VLOOKUP('BIFUbC-heavy-or-residual-oil'!$A22,'BIFUbC-heavy-or-residual-oil'!$A$1:$AQ$27,COLUMN('BIFUbC-heavy-or-residual-oil'!L$1),FALSE))</f>
        <v>1</v>
      </c>
      <c r="M22">
        <f>IF(VLOOKUP('BIFUbC-heavy-or-residual-oil'!$A22,'BIFUbC-heavy-or-residual-oil'!$A$1:$AQ$27,COLUMN('BIFUbC-heavy-or-residual-oil'!M$1),FALSE)=0,1,VLOOKUP('BIFUbC-heavy-or-residual-oil'!$A22,'heavy fuel oil'!$A$2:$AQ$28,COLUMN('heavy fuel oil'!M$2),FALSE)/VLOOKUP('BIFUbC-heavy-or-residual-oil'!$A22,'BIFUbC-heavy-or-residual-oil'!$A$1:$AQ$27,COLUMN('BIFUbC-heavy-or-residual-oil'!M$1),FALSE))</f>
        <v>1</v>
      </c>
      <c r="N22">
        <f>IF(VLOOKUP('BIFUbC-heavy-or-residual-oil'!$A22,'BIFUbC-heavy-or-residual-oil'!$A$1:$AQ$27,COLUMN('BIFUbC-heavy-or-residual-oil'!N$1),FALSE)=0,1,VLOOKUP('BIFUbC-heavy-or-residual-oil'!$A22,'heavy fuel oil'!$A$2:$AQ$28,COLUMN('heavy fuel oil'!N$2),FALSE)/VLOOKUP('BIFUbC-heavy-or-residual-oil'!$A22,'BIFUbC-heavy-or-residual-oil'!$A$1:$AQ$27,COLUMN('BIFUbC-heavy-or-residual-oil'!N$1),FALSE))</f>
        <v>1</v>
      </c>
      <c r="O22">
        <f>IF(VLOOKUP('BIFUbC-heavy-or-residual-oil'!$A22,'BIFUbC-heavy-or-residual-oil'!$A$1:$AQ$27,COLUMN('BIFUbC-heavy-or-residual-oil'!O$1),FALSE)=0,1,VLOOKUP('BIFUbC-heavy-or-residual-oil'!$A22,'heavy fuel oil'!$A$2:$AQ$28,COLUMN('heavy fuel oil'!O$2),FALSE)/VLOOKUP('BIFUbC-heavy-or-residual-oil'!$A22,'BIFUbC-heavy-or-residual-oil'!$A$1:$AQ$27,COLUMN('BIFUbC-heavy-or-residual-oil'!O$1),FALSE))</f>
        <v>1</v>
      </c>
      <c r="P22">
        <f>IF(VLOOKUP('BIFUbC-heavy-or-residual-oil'!$A22,'BIFUbC-heavy-or-residual-oil'!$A$1:$AQ$27,COLUMN('BIFUbC-heavy-or-residual-oil'!P$1),FALSE)=0,1,VLOOKUP('BIFUbC-heavy-or-residual-oil'!$A22,'heavy fuel oil'!$A$2:$AQ$28,COLUMN('heavy fuel oil'!P$2),FALSE)/VLOOKUP('BIFUbC-heavy-or-residual-oil'!$A22,'BIFUbC-heavy-or-residual-oil'!$A$1:$AQ$27,COLUMN('BIFUbC-heavy-or-residual-oil'!P$1),FALSE))</f>
        <v>1</v>
      </c>
      <c r="Q22">
        <f>IF(VLOOKUP('BIFUbC-heavy-or-residual-oil'!$A22,'BIFUbC-heavy-or-residual-oil'!$A$1:$AQ$27,COLUMN('BIFUbC-heavy-or-residual-oil'!Q$1),FALSE)=0,1,VLOOKUP('BIFUbC-heavy-or-residual-oil'!$A22,'heavy fuel oil'!$A$2:$AQ$28,COLUMN('heavy fuel oil'!Q$2),FALSE)/VLOOKUP('BIFUbC-heavy-or-residual-oil'!$A22,'BIFUbC-heavy-or-residual-oil'!$A$1:$AQ$27,COLUMN('BIFUbC-heavy-or-residual-oil'!Q$1),FALSE))</f>
        <v>1</v>
      </c>
      <c r="R22">
        <f>IF(VLOOKUP('BIFUbC-heavy-or-residual-oil'!$A22,'BIFUbC-heavy-or-residual-oil'!$A$1:$AQ$27,COLUMN('BIFUbC-heavy-or-residual-oil'!R$1),FALSE)=0,1,VLOOKUP('BIFUbC-heavy-or-residual-oil'!$A22,'heavy fuel oil'!$A$2:$AQ$28,COLUMN('heavy fuel oil'!R$2),FALSE)/VLOOKUP('BIFUbC-heavy-or-residual-oil'!$A22,'BIFUbC-heavy-or-residual-oil'!$A$1:$AQ$27,COLUMN('BIFUbC-heavy-or-residual-oil'!R$1),FALSE))</f>
        <v>1</v>
      </c>
      <c r="S22">
        <f>IF(VLOOKUP('BIFUbC-heavy-or-residual-oil'!$A22,'BIFUbC-heavy-or-residual-oil'!$A$1:$AQ$27,COLUMN('BIFUbC-heavy-or-residual-oil'!S$1),FALSE)=0,1,VLOOKUP('BIFUbC-heavy-or-residual-oil'!$A22,'heavy fuel oil'!$A$2:$AQ$28,COLUMN('heavy fuel oil'!S$2),FALSE)/VLOOKUP('BIFUbC-heavy-or-residual-oil'!$A22,'BIFUbC-heavy-or-residual-oil'!$A$1:$AQ$27,COLUMN('BIFUbC-heavy-or-residual-oil'!S$1),FALSE))</f>
        <v>1</v>
      </c>
      <c r="T22">
        <f>IF(VLOOKUP('BIFUbC-heavy-or-residual-oil'!$A22,'BIFUbC-heavy-or-residual-oil'!$A$1:$AQ$27,COLUMN('BIFUbC-heavy-or-residual-oil'!T$1),FALSE)=0,1,VLOOKUP('BIFUbC-heavy-or-residual-oil'!$A22,'heavy fuel oil'!$A$2:$AQ$28,COLUMN('heavy fuel oil'!T$2),FALSE)/VLOOKUP('BIFUbC-heavy-or-residual-oil'!$A22,'BIFUbC-heavy-or-residual-oil'!$A$1:$AQ$27,COLUMN('BIFUbC-heavy-or-residual-oil'!T$1),FALSE))</f>
        <v>1</v>
      </c>
      <c r="U22">
        <f>IF(VLOOKUP('BIFUbC-heavy-or-residual-oil'!$A22,'BIFUbC-heavy-or-residual-oil'!$A$1:$AQ$27,COLUMN('BIFUbC-heavy-or-residual-oil'!U$1),FALSE)=0,1,VLOOKUP('BIFUbC-heavy-or-residual-oil'!$A22,'heavy fuel oil'!$A$2:$AQ$28,COLUMN('heavy fuel oil'!U$2),FALSE)/VLOOKUP('BIFUbC-heavy-or-residual-oil'!$A22,'BIFUbC-heavy-or-residual-oil'!$A$1:$AQ$27,COLUMN('BIFUbC-heavy-or-residual-oil'!U$1),FALSE))</f>
        <v>1</v>
      </c>
      <c r="V22">
        <f>IF(VLOOKUP('BIFUbC-heavy-or-residual-oil'!$A22,'BIFUbC-heavy-or-residual-oil'!$A$1:$AQ$27,COLUMN('BIFUbC-heavy-or-residual-oil'!V$1),FALSE)=0,1,VLOOKUP('BIFUbC-heavy-or-residual-oil'!$A22,'heavy fuel oil'!$A$2:$AQ$28,COLUMN('heavy fuel oil'!V$2),FALSE)/VLOOKUP('BIFUbC-heavy-or-residual-oil'!$A22,'BIFUbC-heavy-or-residual-oil'!$A$1:$AQ$27,COLUMN('BIFUbC-heavy-or-residual-oil'!V$1),FALSE))</f>
        <v>1</v>
      </c>
      <c r="W22">
        <f>IF(VLOOKUP('BIFUbC-heavy-or-residual-oil'!$A22,'BIFUbC-heavy-or-residual-oil'!$A$1:$AQ$27,COLUMN('BIFUbC-heavy-or-residual-oil'!W$1),FALSE)=0,1,VLOOKUP('BIFUbC-heavy-or-residual-oil'!$A22,'heavy fuel oil'!$A$2:$AQ$28,COLUMN('heavy fuel oil'!W$2),FALSE)/VLOOKUP('BIFUbC-heavy-or-residual-oil'!$A22,'BIFUbC-heavy-or-residual-oil'!$A$1:$AQ$27,COLUMN('BIFUbC-heavy-or-residual-oil'!W$1),FALSE))</f>
        <v>1</v>
      </c>
      <c r="X22">
        <f>IF(VLOOKUP('BIFUbC-heavy-or-residual-oil'!$A22,'BIFUbC-heavy-or-residual-oil'!$A$1:$AQ$27,COLUMN('BIFUbC-heavy-or-residual-oil'!X$1),FALSE)=0,1,VLOOKUP('BIFUbC-heavy-or-residual-oil'!$A22,'heavy fuel oil'!$A$2:$AQ$28,COLUMN('heavy fuel oil'!X$2),FALSE)/VLOOKUP('BIFUbC-heavy-or-residual-oil'!$A22,'BIFUbC-heavy-or-residual-oil'!$A$1:$AQ$27,COLUMN('BIFUbC-heavy-or-residual-oil'!X$1),FALSE))</f>
        <v>1</v>
      </c>
      <c r="Y22">
        <f>IF(VLOOKUP('BIFUbC-heavy-or-residual-oil'!$A22,'BIFUbC-heavy-or-residual-oil'!$A$1:$AQ$27,COLUMN('BIFUbC-heavy-or-residual-oil'!Y$1),FALSE)=0,1,VLOOKUP('BIFUbC-heavy-or-residual-oil'!$A22,'heavy fuel oil'!$A$2:$AQ$28,COLUMN('heavy fuel oil'!Y$2),FALSE)/VLOOKUP('BIFUbC-heavy-or-residual-oil'!$A22,'BIFUbC-heavy-or-residual-oil'!$A$1:$AQ$27,COLUMN('BIFUbC-heavy-or-residual-oil'!Y$1),FALSE))</f>
        <v>1</v>
      </c>
      <c r="Z22">
        <f>IF(VLOOKUP('BIFUbC-heavy-or-residual-oil'!$A22,'BIFUbC-heavy-or-residual-oil'!$A$1:$AQ$27,COLUMN('BIFUbC-heavy-or-residual-oil'!Z$1),FALSE)=0,1,VLOOKUP('BIFUbC-heavy-or-residual-oil'!$A22,'heavy fuel oil'!$A$2:$AQ$28,COLUMN('heavy fuel oil'!Z$2),FALSE)/VLOOKUP('BIFUbC-heavy-or-residual-oil'!$A22,'BIFUbC-heavy-or-residual-oil'!$A$1:$AQ$27,COLUMN('BIFUbC-heavy-or-residual-oil'!Z$1),FALSE))</f>
        <v>1</v>
      </c>
      <c r="AA22">
        <f>IF(VLOOKUP('BIFUbC-heavy-or-residual-oil'!$A22,'BIFUbC-heavy-or-residual-oil'!$A$1:$AQ$27,COLUMN('BIFUbC-heavy-or-residual-oil'!AA$1),FALSE)=0,1,VLOOKUP('BIFUbC-heavy-or-residual-oil'!$A22,'heavy fuel oil'!$A$2:$AQ$28,COLUMN('heavy fuel oil'!AA$2),FALSE)/VLOOKUP('BIFUbC-heavy-or-residual-oil'!$A22,'BIFUbC-heavy-or-residual-oil'!$A$1:$AQ$27,COLUMN('BIFUbC-heavy-or-residual-oil'!AA$1),FALSE))</f>
        <v>1</v>
      </c>
      <c r="AB22">
        <f>IF(VLOOKUP('BIFUbC-heavy-or-residual-oil'!$A22,'BIFUbC-heavy-or-residual-oil'!$A$1:$AQ$27,COLUMN('BIFUbC-heavy-or-residual-oil'!AB$1),FALSE)=0,1,VLOOKUP('BIFUbC-heavy-or-residual-oil'!$A22,'heavy fuel oil'!$A$2:$AQ$28,COLUMN('heavy fuel oil'!AB$2),FALSE)/VLOOKUP('BIFUbC-heavy-or-residual-oil'!$A22,'BIFUbC-heavy-or-residual-oil'!$A$1:$AQ$27,COLUMN('BIFUbC-heavy-or-residual-oil'!AB$1),FALSE))</f>
        <v>1</v>
      </c>
      <c r="AC22">
        <f>IF(VLOOKUP('BIFUbC-heavy-or-residual-oil'!$A22,'BIFUbC-heavy-or-residual-oil'!$A$1:$AQ$27,COLUMN('BIFUbC-heavy-or-residual-oil'!AC$1),FALSE)=0,1,VLOOKUP('BIFUbC-heavy-or-residual-oil'!$A22,'heavy fuel oil'!$A$2:$AQ$28,COLUMN('heavy fuel oil'!AC$2),FALSE)/VLOOKUP('BIFUbC-heavy-or-residual-oil'!$A22,'BIFUbC-heavy-or-residual-oil'!$A$1:$AQ$27,COLUMN('BIFUbC-heavy-or-residual-oil'!AC$1),FALSE))</f>
        <v>1</v>
      </c>
      <c r="AD22">
        <f>IF(VLOOKUP('BIFUbC-heavy-or-residual-oil'!$A22,'BIFUbC-heavy-or-residual-oil'!$A$1:$AQ$27,COLUMN('BIFUbC-heavy-or-residual-oil'!AD$1),FALSE)=0,1,VLOOKUP('BIFUbC-heavy-or-residual-oil'!$A22,'heavy fuel oil'!$A$2:$AQ$28,COLUMN('heavy fuel oil'!AD$2),FALSE)/VLOOKUP('BIFUbC-heavy-or-residual-oil'!$A22,'BIFUbC-heavy-or-residual-oil'!$A$1:$AQ$27,COLUMN('BIFUbC-heavy-or-residual-oil'!AD$1),FALSE))</f>
        <v>1</v>
      </c>
      <c r="AE22">
        <f>IF(VLOOKUP('BIFUbC-heavy-or-residual-oil'!$A22,'BIFUbC-heavy-or-residual-oil'!$A$1:$AQ$27,COLUMN('BIFUbC-heavy-or-residual-oil'!AE$1),FALSE)=0,1,VLOOKUP('BIFUbC-heavy-or-residual-oil'!$A22,'heavy fuel oil'!$A$2:$AQ$28,COLUMN('heavy fuel oil'!AE$2),FALSE)/VLOOKUP('BIFUbC-heavy-or-residual-oil'!$A22,'BIFUbC-heavy-or-residual-oil'!$A$1:$AQ$27,COLUMN('BIFUbC-heavy-or-residual-oil'!AE$1),FALSE))</f>
        <v>1</v>
      </c>
      <c r="AF22">
        <f>IF(VLOOKUP('BIFUbC-heavy-or-residual-oil'!$A22,'BIFUbC-heavy-or-residual-oil'!$A$1:$AQ$27,COLUMN('BIFUbC-heavy-or-residual-oil'!AF$1),FALSE)=0,1,VLOOKUP('BIFUbC-heavy-or-residual-oil'!$A22,'heavy fuel oil'!$A$2:$AQ$28,COLUMN('heavy fuel oil'!AF$2),FALSE)/VLOOKUP('BIFUbC-heavy-or-residual-oil'!$A22,'BIFUbC-heavy-or-residual-oil'!$A$1:$AQ$27,COLUMN('BIFUbC-heavy-or-residual-oil'!AF$1),FALSE))</f>
        <v>1</v>
      </c>
      <c r="AG22">
        <f>IF(VLOOKUP('BIFUbC-heavy-or-residual-oil'!$A22,'BIFUbC-heavy-or-residual-oil'!$A$1:$AQ$27,COLUMN('BIFUbC-heavy-or-residual-oil'!AG$1),FALSE)=0,1,VLOOKUP('BIFUbC-heavy-or-residual-oil'!$A22,'heavy fuel oil'!$A$2:$AQ$28,COLUMN('heavy fuel oil'!AG$2),FALSE)/VLOOKUP('BIFUbC-heavy-or-residual-oil'!$A22,'BIFUbC-heavy-or-residual-oil'!$A$1:$AQ$27,COLUMN('BIFUbC-heavy-or-residual-oil'!AG$1),FALSE))</f>
        <v>1</v>
      </c>
      <c r="AH22">
        <f>IF(VLOOKUP('BIFUbC-heavy-or-residual-oil'!$A22,'BIFUbC-heavy-or-residual-oil'!$A$1:$AQ$27,COLUMN('BIFUbC-heavy-or-residual-oil'!AH$1),FALSE)=0,1,VLOOKUP('BIFUbC-heavy-or-residual-oil'!$A22,'heavy fuel oil'!$A$2:$AQ$28,COLUMN('heavy fuel oil'!AH$2),FALSE)/VLOOKUP('BIFUbC-heavy-or-residual-oil'!$A22,'BIFUbC-heavy-or-residual-oil'!$A$1:$AQ$27,COLUMN('BIFUbC-heavy-or-residual-oil'!AH$1),FALSE))</f>
        <v>1</v>
      </c>
      <c r="AI22">
        <f>IF(VLOOKUP('BIFUbC-heavy-or-residual-oil'!$A22,'BIFUbC-heavy-or-residual-oil'!$A$1:$AQ$27,COLUMN('BIFUbC-heavy-or-residual-oil'!AI$1),FALSE)=0,1,VLOOKUP('BIFUbC-heavy-or-residual-oil'!$A22,'heavy fuel oil'!$A$2:$AQ$28,COLUMN('heavy fuel oil'!AI$2),FALSE)/VLOOKUP('BIFUbC-heavy-or-residual-oil'!$A22,'BIFUbC-heavy-or-residual-oil'!$A$1:$AQ$27,COLUMN('BIFUbC-heavy-or-residual-oil'!AI$1),FALSE))</f>
        <v>1</v>
      </c>
      <c r="AJ22">
        <f>IF(VLOOKUP('BIFUbC-heavy-or-residual-oil'!$A22,'BIFUbC-heavy-or-residual-oil'!$A$1:$AQ$27,COLUMN('BIFUbC-heavy-or-residual-oil'!AJ$1),FALSE)=0,1,VLOOKUP('BIFUbC-heavy-or-residual-oil'!$A22,'heavy fuel oil'!$A$2:$AQ$28,COLUMN('heavy fuel oil'!AJ$2),FALSE)/VLOOKUP('BIFUbC-heavy-or-residual-oil'!$A22,'BIFUbC-heavy-or-residual-oil'!$A$1:$AQ$27,COLUMN('BIFUbC-heavy-or-residual-oil'!AJ$1),FALSE))</f>
        <v>1</v>
      </c>
      <c r="AK22">
        <f>IF(VLOOKUP('BIFUbC-heavy-or-residual-oil'!$A22,'BIFUbC-heavy-or-residual-oil'!$A$1:$AQ$27,COLUMN('BIFUbC-heavy-or-residual-oil'!AK$1),FALSE)=0,1,VLOOKUP('BIFUbC-heavy-or-residual-oil'!$A22,'heavy fuel oil'!$A$2:$AQ$28,COLUMN('heavy fuel oil'!AK$2),FALSE)/VLOOKUP('BIFUbC-heavy-or-residual-oil'!$A22,'BIFUbC-heavy-or-residual-oil'!$A$1:$AQ$27,COLUMN('BIFUbC-heavy-or-residual-oil'!AK$1),FALSE))</f>
        <v>1</v>
      </c>
      <c r="AL22">
        <f>IF(VLOOKUP('BIFUbC-heavy-or-residual-oil'!$A22,'BIFUbC-heavy-or-residual-oil'!$A$1:$AQ$27,COLUMN('BIFUbC-heavy-or-residual-oil'!AL$1),FALSE)=0,1,VLOOKUP('BIFUbC-heavy-or-residual-oil'!$A22,'heavy fuel oil'!$A$2:$AQ$28,COLUMN('heavy fuel oil'!AL$2),FALSE)/VLOOKUP('BIFUbC-heavy-or-residual-oil'!$A22,'BIFUbC-heavy-or-residual-oil'!$A$1:$AQ$27,COLUMN('BIFUbC-heavy-or-residual-oil'!AL$1),FALSE))</f>
        <v>1</v>
      </c>
      <c r="AM22">
        <f>IF(VLOOKUP('BIFUbC-heavy-or-residual-oil'!$A22,'BIFUbC-heavy-or-residual-oil'!$A$1:$AQ$27,COLUMN('BIFUbC-heavy-or-residual-oil'!AM$1),FALSE)=0,1,VLOOKUP('BIFUbC-heavy-or-residual-oil'!$A22,'heavy fuel oil'!$A$2:$AQ$28,COLUMN('heavy fuel oil'!AM$2),FALSE)/VLOOKUP('BIFUbC-heavy-or-residual-oil'!$A22,'BIFUbC-heavy-or-residual-oil'!$A$1:$AQ$27,COLUMN('BIFUbC-heavy-or-residual-oil'!AM$1),FALSE))</f>
        <v>1</v>
      </c>
      <c r="AN22">
        <f>IF(VLOOKUP('BIFUbC-heavy-or-residual-oil'!$A22,'BIFUbC-heavy-or-residual-oil'!$A$1:$AQ$27,COLUMN('BIFUbC-heavy-or-residual-oil'!AN$1),FALSE)=0,1,VLOOKUP('BIFUbC-heavy-or-residual-oil'!$A22,'heavy fuel oil'!$A$2:$AQ$28,COLUMN('heavy fuel oil'!AN$2),FALSE)/VLOOKUP('BIFUbC-heavy-or-residual-oil'!$A22,'BIFUbC-heavy-or-residual-oil'!$A$1:$AQ$27,COLUMN('BIFUbC-heavy-or-residual-oil'!AN$1),FALSE))</f>
        <v>1</v>
      </c>
      <c r="AO22">
        <f>IF(VLOOKUP('BIFUbC-heavy-or-residual-oil'!$A22,'BIFUbC-heavy-or-residual-oil'!$A$1:$AQ$27,COLUMN('BIFUbC-heavy-or-residual-oil'!AO$1),FALSE)=0,1,VLOOKUP('BIFUbC-heavy-or-residual-oil'!$A22,'heavy fuel oil'!$A$2:$AQ$28,COLUMN('heavy fuel oil'!AO$2),FALSE)/VLOOKUP('BIFUbC-heavy-or-residual-oil'!$A22,'BIFUbC-heavy-or-residual-oil'!$A$1:$AQ$27,COLUMN('BIFUbC-heavy-or-residual-oil'!AO$1),FALSE))</f>
        <v>1</v>
      </c>
      <c r="AP22">
        <f>IF(VLOOKUP('BIFUbC-heavy-or-residual-oil'!$A22,'BIFUbC-heavy-or-residual-oil'!$A$1:$AQ$27,COLUMN('BIFUbC-heavy-or-residual-oil'!AP$1),FALSE)=0,1,VLOOKUP('BIFUbC-heavy-or-residual-oil'!$A22,'heavy fuel oil'!$A$2:$AQ$28,COLUMN('heavy fuel oil'!AP$2),FALSE)/VLOOKUP('BIFUbC-heavy-or-residual-oil'!$A22,'BIFUbC-heavy-or-residual-oil'!$A$1:$AQ$27,COLUMN('BIFUbC-heavy-or-residual-oil'!AP$1),FALSE))</f>
        <v>1</v>
      </c>
      <c r="AQ22">
        <f>IF(VLOOKUP('BIFUbC-heavy-or-residual-oil'!$A22,'BIFUbC-heavy-or-residual-oil'!$A$1:$AQ$27,COLUMN('BIFUbC-heavy-or-residual-oil'!AQ$1),FALSE)=0,1,VLOOKUP('BIFUbC-heavy-or-residual-oil'!$A22,'heavy fuel oil'!$A$2:$AQ$28,COLUMN('heavy fuel oil'!AQ$2),FALSE)/VLOOKUP('BIFUbC-heavy-or-residual-oil'!$A22,'BIFUbC-heavy-or-residual-oil'!$A$1:$AQ$27,COLUMN('BIFUbC-heavy-or-residual-oil'!AQ$1),FALSE))</f>
        <v>1</v>
      </c>
    </row>
    <row r="23" spans="1:43">
      <c r="A23" s="37" t="s">
        <v>636</v>
      </c>
      <c r="B23">
        <f>IF(VLOOKUP('BIFUbC-heavy-or-residual-oil'!$A23,'BIFUbC-heavy-or-residual-oil'!$A$1:$AQ$27,COLUMN('BIFUbC-heavy-or-residual-oil'!B$1),FALSE)=0,1,VLOOKUP('BIFUbC-heavy-or-residual-oil'!$A23,'heavy fuel oil'!$A$2:$AQ$28,COLUMN('heavy fuel oil'!B$2),FALSE)/VLOOKUP('BIFUbC-heavy-or-residual-oil'!$A23,'BIFUbC-heavy-or-residual-oil'!$A$1:$AQ$27,COLUMN('BIFUbC-heavy-or-residual-oil'!B$1),FALSE))</f>
        <v>1</v>
      </c>
      <c r="C23">
        <f>IF(VLOOKUP('BIFUbC-heavy-or-residual-oil'!$A23,'BIFUbC-heavy-or-residual-oil'!$A$1:$AQ$27,COLUMN('BIFUbC-heavy-or-residual-oil'!C$1),FALSE)=0,1,VLOOKUP('BIFUbC-heavy-or-residual-oil'!$A23,'heavy fuel oil'!$A$2:$AQ$28,COLUMN('heavy fuel oil'!C$2),FALSE)/VLOOKUP('BIFUbC-heavy-or-residual-oil'!$A23,'BIFUbC-heavy-or-residual-oil'!$A$1:$AQ$27,COLUMN('BIFUbC-heavy-or-residual-oil'!C$1),FALSE))</f>
        <v>1</v>
      </c>
      <c r="D23">
        <f>IF(VLOOKUP('BIFUbC-heavy-or-residual-oil'!$A23,'BIFUbC-heavy-or-residual-oil'!$A$1:$AQ$27,COLUMN('BIFUbC-heavy-or-residual-oil'!D$1),FALSE)=0,1,VLOOKUP('BIFUbC-heavy-or-residual-oil'!$A23,'heavy fuel oil'!$A$2:$AQ$28,COLUMN('heavy fuel oil'!D$2),FALSE)/VLOOKUP('BIFUbC-heavy-or-residual-oil'!$A23,'BIFUbC-heavy-or-residual-oil'!$A$1:$AQ$27,COLUMN('BIFUbC-heavy-or-residual-oil'!D$1),FALSE))</f>
        <v>1</v>
      </c>
      <c r="E23">
        <f>IF(VLOOKUP('BIFUbC-heavy-or-residual-oil'!$A23,'BIFUbC-heavy-or-residual-oil'!$A$1:$AQ$27,COLUMN('BIFUbC-heavy-or-residual-oil'!E$1),FALSE)=0,1,VLOOKUP('BIFUbC-heavy-or-residual-oil'!$A23,'heavy fuel oil'!$A$2:$AQ$28,COLUMN('heavy fuel oil'!E$2),FALSE)/VLOOKUP('BIFUbC-heavy-or-residual-oil'!$A23,'BIFUbC-heavy-or-residual-oil'!$A$1:$AQ$27,COLUMN('BIFUbC-heavy-or-residual-oil'!E$1),FALSE))</f>
        <v>1</v>
      </c>
      <c r="F23">
        <f>IF(VLOOKUP('BIFUbC-heavy-or-residual-oil'!$A23,'BIFUbC-heavy-or-residual-oil'!$A$1:$AQ$27,COLUMN('BIFUbC-heavy-or-residual-oil'!F$1),FALSE)=0,1,VLOOKUP('BIFUbC-heavy-or-residual-oil'!$A23,'heavy fuel oil'!$A$2:$AQ$28,COLUMN('heavy fuel oil'!F$2),FALSE)/VLOOKUP('BIFUbC-heavy-or-residual-oil'!$A23,'BIFUbC-heavy-or-residual-oil'!$A$1:$AQ$27,COLUMN('BIFUbC-heavy-or-residual-oil'!F$1),FALSE))</f>
        <v>1</v>
      </c>
      <c r="G23">
        <f>IF(VLOOKUP('BIFUbC-heavy-or-residual-oil'!$A23,'BIFUbC-heavy-or-residual-oil'!$A$1:$AQ$27,COLUMN('BIFUbC-heavy-or-residual-oil'!G$1),FALSE)=0,1,VLOOKUP('BIFUbC-heavy-or-residual-oil'!$A23,'heavy fuel oil'!$A$2:$AQ$28,COLUMN('heavy fuel oil'!G$2),FALSE)/VLOOKUP('BIFUbC-heavy-or-residual-oil'!$A23,'BIFUbC-heavy-or-residual-oil'!$A$1:$AQ$27,COLUMN('BIFUbC-heavy-or-residual-oil'!G$1),FALSE))</f>
        <v>1</v>
      </c>
      <c r="H23">
        <f>IF(VLOOKUP('BIFUbC-heavy-or-residual-oil'!$A23,'BIFUbC-heavy-or-residual-oil'!$A$1:$AQ$27,COLUMN('BIFUbC-heavy-or-residual-oil'!H$1),FALSE)=0,1,VLOOKUP('BIFUbC-heavy-or-residual-oil'!$A23,'heavy fuel oil'!$A$2:$AQ$28,COLUMN('heavy fuel oil'!H$2),FALSE)/VLOOKUP('BIFUbC-heavy-or-residual-oil'!$A23,'BIFUbC-heavy-or-residual-oil'!$A$1:$AQ$27,COLUMN('BIFUbC-heavy-or-residual-oil'!H$1),FALSE))</f>
        <v>1</v>
      </c>
      <c r="I23">
        <f>IF(VLOOKUP('BIFUbC-heavy-or-residual-oil'!$A23,'BIFUbC-heavy-or-residual-oil'!$A$1:$AQ$27,COLUMN('BIFUbC-heavy-or-residual-oil'!I$1),FALSE)=0,1,VLOOKUP('BIFUbC-heavy-or-residual-oil'!$A23,'heavy fuel oil'!$A$2:$AQ$28,COLUMN('heavy fuel oil'!I$2),FALSE)/VLOOKUP('BIFUbC-heavy-or-residual-oil'!$A23,'BIFUbC-heavy-or-residual-oil'!$A$1:$AQ$27,COLUMN('BIFUbC-heavy-or-residual-oil'!I$1),FALSE))</f>
        <v>1</v>
      </c>
      <c r="J23">
        <f>IF(VLOOKUP('BIFUbC-heavy-or-residual-oil'!$A23,'BIFUbC-heavy-or-residual-oil'!$A$1:$AQ$27,COLUMN('BIFUbC-heavy-or-residual-oil'!J$1),FALSE)=0,1,VLOOKUP('BIFUbC-heavy-or-residual-oil'!$A23,'heavy fuel oil'!$A$2:$AQ$28,COLUMN('heavy fuel oil'!J$2),FALSE)/VLOOKUP('BIFUbC-heavy-or-residual-oil'!$A23,'BIFUbC-heavy-or-residual-oil'!$A$1:$AQ$27,COLUMN('BIFUbC-heavy-or-residual-oil'!J$1),FALSE))</f>
        <v>1</v>
      </c>
      <c r="K23">
        <f>IF(VLOOKUP('BIFUbC-heavy-or-residual-oil'!$A23,'BIFUbC-heavy-or-residual-oil'!$A$1:$AQ$27,COLUMN('BIFUbC-heavy-or-residual-oil'!K$1),FALSE)=0,1,VLOOKUP('BIFUbC-heavy-or-residual-oil'!$A23,'heavy fuel oil'!$A$2:$AQ$28,COLUMN('heavy fuel oil'!K$2),FALSE)/VLOOKUP('BIFUbC-heavy-or-residual-oil'!$A23,'BIFUbC-heavy-or-residual-oil'!$A$1:$AQ$27,COLUMN('BIFUbC-heavy-or-residual-oil'!K$1),FALSE))</f>
        <v>1</v>
      </c>
      <c r="L23">
        <f>IF(VLOOKUP('BIFUbC-heavy-or-residual-oil'!$A23,'BIFUbC-heavy-or-residual-oil'!$A$1:$AQ$27,COLUMN('BIFUbC-heavy-or-residual-oil'!L$1),FALSE)=0,1,VLOOKUP('BIFUbC-heavy-or-residual-oil'!$A23,'heavy fuel oil'!$A$2:$AQ$28,COLUMN('heavy fuel oil'!L$2),FALSE)/VLOOKUP('BIFUbC-heavy-or-residual-oil'!$A23,'BIFUbC-heavy-or-residual-oil'!$A$1:$AQ$27,COLUMN('BIFUbC-heavy-or-residual-oil'!L$1),FALSE))</f>
        <v>1</v>
      </c>
      <c r="M23">
        <f>IF(VLOOKUP('BIFUbC-heavy-or-residual-oil'!$A23,'BIFUbC-heavy-or-residual-oil'!$A$1:$AQ$27,COLUMN('BIFUbC-heavy-or-residual-oil'!M$1),FALSE)=0,1,VLOOKUP('BIFUbC-heavy-or-residual-oil'!$A23,'heavy fuel oil'!$A$2:$AQ$28,COLUMN('heavy fuel oil'!M$2),FALSE)/VLOOKUP('BIFUbC-heavy-or-residual-oil'!$A23,'BIFUbC-heavy-or-residual-oil'!$A$1:$AQ$27,COLUMN('BIFUbC-heavy-or-residual-oil'!M$1),FALSE))</f>
        <v>1</v>
      </c>
      <c r="N23">
        <f>IF(VLOOKUP('BIFUbC-heavy-or-residual-oil'!$A23,'BIFUbC-heavy-or-residual-oil'!$A$1:$AQ$27,COLUMN('BIFUbC-heavy-or-residual-oil'!N$1),FALSE)=0,1,VLOOKUP('BIFUbC-heavy-or-residual-oil'!$A23,'heavy fuel oil'!$A$2:$AQ$28,COLUMN('heavy fuel oil'!N$2),FALSE)/VLOOKUP('BIFUbC-heavy-or-residual-oil'!$A23,'BIFUbC-heavy-or-residual-oil'!$A$1:$AQ$27,COLUMN('BIFUbC-heavy-or-residual-oil'!N$1),FALSE))</f>
        <v>1</v>
      </c>
      <c r="O23">
        <f>IF(VLOOKUP('BIFUbC-heavy-or-residual-oil'!$A23,'BIFUbC-heavy-or-residual-oil'!$A$1:$AQ$27,COLUMN('BIFUbC-heavy-or-residual-oil'!O$1),FALSE)=0,1,VLOOKUP('BIFUbC-heavy-or-residual-oil'!$A23,'heavy fuel oil'!$A$2:$AQ$28,COLUMN('heavy fuel oil'!O$2),FALSE)/VLOOKUP('BIFUbC-heavy-or-residual-oil'!$A23,'BIFUbC-heavy-or-residual-oil'!$A$1:$AQ$27,COLUMN('BIFUbC-heavy-or-residual-oil'!O$1),FALSE))</f>
        <v>1</v>
      </c>
      <c r="P23">
        <f>IF(VLOOKUP('BIFUbC-heavy-or-residual-oil'!$A23,'BIFUbC-heavy-or-residual-oil'!$A$1:$AQ$27,COLUMN('BIFUbC-heavy-or-residual-oil'!P$1),FALSE)=0,1,VLOOKUP('BIFUbC-heavy-or-residual-oil'!$A23,'heavy fuel oil'!$A$2:$AQ$28,COLUMN('heavy fuel oil'!P$2),FALSE)/VLOOKUP('BIFUbC-heavy-or-residual-oil'!$A23,'BIFUbC-heavy-or-residual-oil'!$A$1:$AQ$27,COLUMN('BIFUbC-heavy-or-residual-oil'!P$1),FALSE))</f>
        <v>1</v>
      </c>
      <c r="Q23">
        <f>IF(VLOOKUP('BIFUbC-heavy-or-residual-oil'!$A23,'BIFUbC-heavy-or-residual-oil'!$A$1:$AQ$27,COLUMN('BIFUbC-heavy-or-residual-oil'!Q$1),FALSE)=0,1,VLOOKUP('BIFUbC-heavy-or-residual-oil'!$A23,'heavy fuel oil'!$A$2:$AQ$28,COLUMN('heavy fuel oil'!Q$2),FALSE)/VLOOKUP('BIFUbC-heavy-or-residual-oil'!$A23,'BIFUbC-heavy-or-residual-oil'!$A$1:$AQ$27,COLUMN('BIFUbC-heavy-or-residual-oil'!Q$1),FALSE))</f>
        <v>1</v>
      </c>
      <c r="R23">
        <f>IF(VLOOKUP('BIFUbC-heavy-or-residual-oil'!$A23,'BIFUbC-heavy-or-residual-oil'!$A$1:$AQ$27,COLUMN('BIFUbC-heavy-or-residual-oil'!R$1),FALSE)=0,1,VLOOKUP('BIFUbC-heavy-or-residual-oil'!$A23,'heavy fuel oil'!$A$2:$AQ$28,COLUMN('heavy fuel oil'!R$2),FALSE)/VLOOKUP('BIFUbC-heavy-or-residual-oil'!$A23,'BIFUbC-heavy-or-residual-oil'!$A$1:$AQ$27,COLUMN('BIFUbC-heavy-or-residual-oil'!R$1),FALSE))</f>
        <v>1</v>
      </c>
      <c r="S23">
        <f>IF(VLOOKUP('BIFUbC-heavy-or-residual-oil'!$A23,'BIFUbC-heavy-or-residual-oil'!$A$1:$AQ$27,COLUMN('BIFUbC-heavy-or-residual-oil'!S$1),FALSE)=0,1,VLOOKUP('BIFUbC-heavy-or-residual-oil'!$A23,'heavy fuel oil'!$A$2:$AQ$28,COLUMN('heavy fuel oil'!S$2),FALSE)/VLOOKUP('BIFUbC-heavy-or-residual-oil'!$A23,'BIFUbC-heavy-or-residual-oil'!$A$1:$AQ$27,COLUMN('BIFUbC-heavy-or-residual-oil'!S$1),FALSE))</f>
        <v>1</v>
      </c>
      <c r="T23">
        <f>IF(VLOOKUP('BIFUbC-heavy-or-residual-oil'!$A23,'BIFUbC-heavy-or-residual-oil'!$A$1:$AQ$27,COLUMN('BIFUbC-heavy-or-residual-oil'!T$1),FALSE)=0,1,VLOOKUP('BIFUbC-heavy-or-residual-oil'!$A23,'heavy fuel oil'!$A$2:$AQ$28,COLUMN('heavy fuel oil'!T$2),FALSE)/VLOOKUP('BIFUbC-heavy-or-residual-oil'!$A23,'BIFUbC-heavy-or-residual-oil'!$A$1:$AQ$27,COLUMN('BIFUbC-heavy-or-residual-oil'!T$1),FALSE))</f>
        <v>1</v>
      </c>
      <c r="U23">
        <f>IF(VLOOKUP('BIFUbC-heavy-or-residual-oil'!$A23,'BIFUbC-heavy-or-residual-oil'!$A$1:$AQ$27,COLUMN('BIFUbC-heavy-or-residual-oil'!U$1),FALSE)=0,1,VLOOKUP('BIFUbC-heavy-or-residual-oil'!$A23,'heavy fuel oil'!$A$2:$AQ$28,COLUMN('heavy fuel oil'!U$2),FALSE)/VLOOKUP('BIFUbC-heavy-or-residual-oil'!$A23,'BIFUbC-heavy-or-residual-oil'!$A$1:$AQ$27,COLUMN('BIFUbC-heavy-or-residual-oil'!U$1),FALSE))</f>
        <v>1</v>
      </c>
      <c r="V23">
        <f>IF(VLOOKUP('BIFUbC-heavy-or-residual-oil'!$A23,'BIFUbC-heavy-or-residual-oil'!$A$1:$AQ$27,COLUMN('BIFUbC-heavy-or-residual-oil'!V$1),FALSE)=0,1,VLOOKUP('BIFUbC-heavy-or-residual-oil'!$A23,'heavy fuel oil'!$A$2:$AQ$28,COLUMN('heavy fuel oil'!V$2),FALSE)/VLOOKUP('BIFUbC-heavy-or-residual-oil'!$A23,'BIFUbC-heavy-or-residual-oil'!$A$1:$AQ$27,COLUMN('BIFUbC-heavy-or-residual-oil'!V$1),FALSE))</f>
        <v>1</v>
      </c>
      <c r="W23">
        <f>IF(VLOOKUP('BIFUbC-heavy-or-residual-oil'!$A23,'BIFUbC-heavy-or-residual-oil'!$A$1:$AQ$27,COLUMN('BIFUbC-heavy-or-residual-oil'!W$1),FALSE)=0,1,VLOOKUP('BIFUbC-heavy-or-residual-oil'!$A23,'heavy fuel oil'!$A$2:$AQ$28,COLUMN('heavy fuel oil'!W$2),FALSE)/VLOOKUP('BIFUbC-heavy-or-residual-oil'!$A23,'BIFUbC-heavy-or-residual-oil'!$A$1:$AQ$27,COLUMN('BIFUbC-heavy-or-residual-oil'!W$1),FALSE))</f>
        <v>1</v>
      </c>
      <c r="X23">
        <f>IF(VLOOKUP('BIFUbC-heavy-or-residual-oil'!$A23,'BIFUbC-heavy-or-residual-oil'!$A$1:$AQ$27,COLUMN('BIFUbC-heavy-or-residual-oil'!X$1),FALSE)=0,1,VLOOKUP('BIFUbC-heavy-or-residual-oil'!$A23,'heavy fuel oil'!$A$2:$AQ$28,COLUMN('heavy fuel oil'!X$2),FALSE)/VLOOKUP('BIFUbC-heavy-or-residual-oil'!$A23,'BIFUbC-heavy-or-residual-oil'!$A$1:$AQ$27,COLUMN('BIFUbC-heavy-or-residual-oil'!X$1),FALSE))</f>
        <v>1</v>
      </c>
      <c r="Y23">
        <f>IF(VLOOKUP('BIFUbC-heavy-or-residual-oil'!$A23,'BIFUbC-heavy-or-residual-oil'!$A$1:$AQ$27,COLUMN('BIFUbC-heavy-or-residual-oil'!Y$1),FALSE)=0,1,VLOOKUP('BIFUbC-heavy-or-residual-oil'!$A23,'heavy fuel oil'!$A$2:$AQ$28,COLUMN('heavy fuel oil'!Y$2),FALSE)/VLOOKUP('BIFUbC-heavy-or-residual-oil'!$A23,'BIFUbC-heavy-or-residual-oil'!$A$1:$AQ$27,COLUMN('BIFUbC-heavy-or-residual-oil'!Y$1),FALSE))</f>
        <v>1</v>
      </c>
      <c r="Z23">
        <f>IF(VLOOKUP('BIFUbC-heavy-or-residual-oil'!$A23,'BIFUbC-heavy-or-residual-oil'!$A$1:$AQ$27,COLUMN('BIFUbC-heavy-or-residual-oil'!Z$1),FALSE)=0,1,VLOOKUP('BIFUbC-heavy-or-residual-oil'!$A23,'heavy fuel oil'!$A$2:$AQ$28,COLUMN('heavy fuel oil'!Z$2),FALSE)/VLOOKUP('BIFUbC-heavy-or-residual-oil'!$A23,'BIFUbC-heavy-or-residual-oil'!$A$1:$AQ$27,COLUMN('BIFUbC-heavy-or-residual-oil'!Z$1),FALSE))</f>
        <v>1</v>
      </c>
      <c r="AA23">
        <f>IF(VLOOKUP('BIFUbC-heavy-or-residual-oil'!$A23,'BIFUbC-heavy-or-residual-oil'!$A$1:$AQ$27,COLUMN('BIFUbC-heavy-or-residual-oil'!AA$1),FALSE)=0,1,VLOOKUP('BIFUbC-heavy-or-residual-oil'!$A23,'heavy fuel oil'!$A$2:$AQ$28,COLUMN('heavy fuel oil'!AA$2),FALSE)/VLOOKUP('BIFUbC-heavy-or-residual-oil'!$A23,'BIFUbC-heavy-or-residual-oil'!$A$1:$AQ$27,COLUMN('BIFUbC-heavy-or-residual-oil'!AA$1),FALSE))</f>
        <v>1</v>
      </c>
      <c r="AB23">
        <f>IF(VLOOKUP('BIFUbC-heavy-or-residual-oil'!$A23,'BIFUbC-heavy-or-residual-oil'!$A$1:$AQ$27,COLUMN('BIFUbC-heavy-or-residual-oil'!AB$1),FALSE)=0,1,VLOOKUP('BIFUbC-heavy-or-residual-oil'!$A23,'heavy fuel oil'!$A$2:$AQ$28,COLUMN('heavy fuel oil'!AB$2),FALSE)/VLOOKUP('BIFUbC-heavy-or-residual-oil'!$A23,'BIFUbC-heavy-or-residual-oil'!$A$1:$AQ$27,COLUMN('BIFUbC-heavy-or-residual-oil'!AB$1),FALSE))</f>
        <v>1</v>
      </c>
      <c r="AC23">
        <f>IF(VLOOKUP('BIFUbC-heavy-or-residual-oil'!$A23,'BIFUbC-heavy-or-residual-oil'!$A$1:$AQ$27,COLUMN('BIFUbC-heavy-or-residual-oil'!AC$1),FALSE)=0,1,VLOOKUP('BIFUbC-heavy-or-residual-oil'!$A23,'heavy fuel oil'!$A$2:$AQ$28,COLUMN('heavy fuel oil'!AC$2),FALSE)/VLOOKUP('BIFUbC-heavy-or-residual-oil'!$A23,'BIFUbC-heavy-or-residual-oil'!$A$1:$AQ$27,COLUMN('BIFUbC-heavy-or-residual-oil'!AC$1),FALSE))</f>
        <v>1</v>
      </c>
      <c r="AD23">
        <f>IF(VLOOKUP('BIFUbC-heavy-or-residual-oil'!$A23,'BIFUbC-heavy-or-residual-oil'!$A$1:$AQ$27,COLUMN('BIFUbC-heavy-or-residual-oil'!AD$1),FALSE)=0,1,VLOOKUP('BIFUbC-heavy-or-residual-oil'!$A23,'heavy fuel oil'!$A$2:$AQ$28,COLUMN('heavy fuel oil'!AD$2),FALSE)/VLOOKUP('BIFUbC-heavy-or-residual-oil'!$A23,'BIFUbC-heavy-or-residual-oil'!$A$1:$AQ$27,COLUMN('BIFUbC-heavy-or-residual-oil'!AD$1),FALSE))</f>
        <v>1</v>
      </c>
      <c r="AE23">
        <f>IF(VLOOKUP('BIFUbC-heavy-or-residual-oil'!$A23,'BIFUbC-heavy-or-residual-oil'!$A$1:$AQ$27,COLUMN('BIFUbC-heavy-or-residual-oil'!AE$1),FALSE)=0,1,VLOOKUP('BIFUbC-heavy-or-residual-oil'!$A23,'heavy fuel oil'!$A$2:$AQ$28,COLUMN('heavy fuel oil'!AE$2),FALSE)/VLOOKUP('BIFUbC-heavy-or-residual-oil'!$A23,'BIFUbC-heavy-or-residual-oil'!$A$1:$AQ$27,COLUMN('BIFUbC-heavy-or-residual-oil'!AE$1),FALSE))</f>
        <v>1</v>
      </c>
      <c r="AF23">
        <f>IF(VLOOKUP('BIFUbC-heavy-or-residual-oil'!$A23,'BIFUbC-heavy-or-residual-oil'!$A$1:$AQ$27,COLUMN('BIFUbC-heavy-or-residual-oil'!AF$1),FALSE)=0,1,VLOOKUP('BIFUbC-heavy-or-residual-oil'!$A23,'heavy fuel oil'!$A$2:$AQ$28,COLUMN('heavy fuel oil'!AF$2),FALSE)/VLOOKUP('BIFUbC-heavy-or-residual-oil'!$A23,'BIFUbC-heavy-or-residual-oil'!$A$1:$AQ$27,COLUMN('BIFUbC-heavy-or-residual-oil'!AF$1),FALSE))</f>
        <v>1</v>
      </c>
      <c r="AG23">
        <f>IF(VLOOKUP('BIFUbC-heavy-or-residual-oil'!$A23,'BIFUbC-heavy-or-residual-oil'!$A$1:$AQ$27,COLUMN('BIFUbC-heavy-or-residual-oil'!AG$1),FALSE)=0,1,VLOOKUP('BIFUbC-heavy-or-residual-oil'!$A23,'heavy fuel oil'!$A$2:$AQ$28,COLUMN('heavy fuel oil'!AG$2),FALSE)/VLOOKUP('BIFUbC-heavy-or-residual-oil'!$A23,'BIFUbC-heavy-or-residual-oil'!$A$1:$AQ$27,COLUMN('BIFUbC-heavy-or-residual-oil'!AG$1),FALSE))</f>
        <v>1</v>
      </c>
      <c r="AH23">
        <f>IF(VLOOKUP('BIFUbC-heavy-or-residual-oil'!$A23,'BIFUbC-heavy-or-residual-oil'!$A$1:$AQ$27,COLUMN('BIFUbC-heavy-or-residual-oil'!AH$1),FALSE)=0,1,VLOOKUP('BIFUbC-heavy-or-residual-oil'!$A23,'heavy fuel oil'!$A$2:$AQ$28,COLUMN('heavy fuel oil'!AH$2),FALSE)/VLOOKUP('BIFUbC-heavy-or-residual-oil'!$A23,'BIFUbC-heavy-or-residual-oil'!$A$1:$AQ$27,COLUMN('BIFUbC-heavy-or-residual-oil'!AH$1),FALSE))</f>
        <v>1</v>
      </c>
      <c r="AI23">
        <f>IF(VLOOKUP('BIFUbC-heavy-or-residual-oil'!$A23,'BIFUbC-heavy-or-residual-oil'!$A$1:$AQ$27,COLUMN('BIFUbC-heavy-or-residual-oil'!AI$1),FALSE)=0,1,VLOOKUP('BIFUbC-heavy-or-residual-oil'!$A23,'heavy fuel oil'!$A$2:$AQ$28,COLUMN('heavy fuel oil'!AI$2),FALSE)/VLOOKUP('BIFUbC-heavy-or-residual-oil'!$A23,'BIFUbC-heavy-or-residual-oil'!$A$1:$AQ$27,COLUMN('BIFUbC-heavy-or-residual-oil'!AI$1),FALSE))</f>
        <v>1</v>
      </c>
      <c r="AJ23">
        <f>IF(VLOOKUP('BIFUbC-heavy-or-residual-oil'!$A23,'BIFUbC-heavy-or-residual-oil'!$A$1:$AQ$27,COLUMN('BIFUbC-heavy-or-residual-oil'!AJ$1),FALSE)=0,1,VLOOKUP('BIFUbC-heavy-or-residual-oil'!$A23,'heavy fuel oil'!$A$2:$AQ$28,COLUMN('heavy fuel oil'!AJ$2),FALSE)/VLOOKUP('BIFUbC-heavy-or-residual-oil'!$A23,'BIFUbC-heavy-or-residual-oil'!$A$1:$AQ$27,COLUMN('BIFUbC-heavy-or-residual-oil'!AJ$1),FALSE))</f>
        <v>1</v>
      </c>
      <c r="AK23">
        <f>IF(VLOOKUP('BIFUbC-heavy-or-residual-oil'!$A23,'BIFUbC-heavy-or-residual-oil'!$A$1:$AQ$27,COLUMN('BIFUbC-heavy-or-residual-oil'!AK$1),FALSE)=0,1,VLOOKUP('BIFUbC-heavy-or-residual-oil'!$A23,'heavy fuel oil'!$A$2:$AQ$28,COLUMN('heavy fuel oil'!AK$2),FALSE)/VLOOKUP('BIFUbC-heavy-or-residual-oil'!$A23,'BIFUbC-heavy-or-residual-oil'!$A$1:$AQ$27,COLUMN('BIFUbC-heavy-or-residual-oil'!AK$1),FALSE))</f>
        <v>1</v>
      </c>
      <c r="AL23">
        <f>IF(VLOOKUP('BIFUbC-heavy-or-residual-oil'!$A23,'BIFUbC-heavy-or-residual-oil'!$A$1:$AQ$27,COLUMN('BIFUbC-heavy-or-residual-oil'!AL$1),FALSE)=0,1,VLOOKUP('BIFUbC-heavy-or-residual-oil'!$A23,'heavy fuel oil'!$A$2:$AQ$28,COLUMN('heavy fuel oil'!AL$2),FALSE)/VLOOKUP('BIFUbC-heavy-or-residual-oil'!$A23,'BIFUbC-heavy-or-residual-oil'!$A$1:$AQ$27,COLUMN('BIFUbC-heavy-or-residual-oil'!AL$1),FALSE))</f>
        <v>1</v>
      </c>
      <c r="AM23">
        <f>IF(VLOOKUP('BIFUbC-heavy-or-residual-oil'!$A23,'BIFUbC-heavy-or-residual-oil'!$A$1:$AQ$27,COLUMN('BIFUbC-heavy-or-residual-oil'!AM$1),FALSE)=0,1,VLOOKUP('BIFUbC-heavy-or-residual-oil'!$A23,'heavy fuel oil'!$A$2:$AQ$28,COLUMN('heavy fuel oil'!AM$2),FALSE)/VLOOKUP('BIFUbC-heavy-or-residual-oil'!$A23,'BIFUbC-heavy-or-residual-oil'!$A$1:$AQ$27,COLUMN('BIFUbC-heavy-or-residual-oil'!AM$1),FALSE))</f>
        <v>1</v>
      </c>
      <c r="AN23">
        <f>IF(VLOOKUP('BIFUbC-heavy-or-residual-oil'!$A23,'BIFUbC-heavy-or-residual-oil'!$A$1:$AQ$27,COLUMN('BIFUbC-heavy-or-residual-oil'!AN$1),FALSE)=0,1,VLOOKUP('BIFUbC-heavy-or-residual-oil'!$A23,'heavy fuel oil'!$A$2:$AQ$28,COLUMN('heavy fuel oil'!AN$2),FALSE)/VLOOKUP('BIFUbC-heavy-or-residual-oil'!$A23,'BIFUbC-heavy-or-residual-oil'!$A$1:$AQ$27,COLUMN('BIFUbC-heavy-or-residual-oil'!AN$1),FALSE))</f>
        <v>1</v>
      </c>
      <c r="AO23">
        <f>IF(VLOOKUP('BIFUbC-heavy-or-residual-oil'!$A23,'BIFUbC-heavy-or-residual-oil'!$A$1:$AQ$27,COLUMN('BIFUbC-heavy-or-residual-oil'!AO$1),FALSE)=0,1,VLOOKUP('BIFUbC-heavy-or-residual-oil'!$A23,'heavy fuel oil'!$A$2:$AQ$28,COLUMN('heavy fuel oil'!AO$2),FALSE)/VLOOKUP('BIFUbC-heavy-or-residual-oil'!$A23,'BIFUbC-heavy-or-residual-oil'!$A$1:$AQ$27,COLUMN('BIFUbC-heavy-or-residual-oil'!AO$1),FALSE))</f>
        <v>1</v>
      </c>
      <c r="AP23">
        <f>IF(VLOOKUP('BIFUbC-heavy-or-residual-oil'!$A23,'BIFUbC-heavy-or-residual-oil'!$A$1:$AQ$27,COLUMN('BIFUbC-heavy-or-residual-oil'!AP$1),FALSE)=0,1,VLOOKUP('BIFUbC-heavy-or-residual-oil'!$A23,'heavy fuel oil'!$A$2:$AQ$28,COLUMN('heavy fuel oil'!AP$2),FALSE)/VLOOKUP('BIFUbC-heavy-or-residual-oil'!$A23,'BIFUbC-heavy-or-residual-oil'!$A$1:$AQ$27,COLUMN('BIFUbC-heavy-or-residual-oil'!AP$1),FALSE))</f>
        <v>1</v>
      </c>
      <c r="AQ23">
        <f>IF(VLOOKUP('BIFUbC-heavy-or-residual-oil'!$A23,'BIFUbC-heavy-or-residual-oil'!$A$1:$AQ$27,COLUMN('BIFUbC-heavy-or-residual-oil'!AQ$1),FALSE)=0,1,VLOOKUP('BIFUbC-heavy-or-residual-oil'!$A23,'heavy fuel oil'!$A$2:$AQ$28,COLUMN('heavy fuel oil'!AQ$2),FALSE)/VLOOKUP('BIFUbC-heavy-or-residual-oil'!$A23,'BIFUbC-heavy-or-residual-oil'!$A$1:$AQ$27,COLUMN('BIFUbC-heavy-or-residual-oil'!AQ$1),FALSE))</f>
        <v>1</v>
      </c>
    </row>
    <row r="24" spans="1:43">
      <c r="A24" s="37" t="s">
        <v>637</v>
      </c>
      <c r="B24">
        <f>IF(VLOOKUP('BIFUbC-heavy-or-residual-oil'!$A24,'BIFUbC-heavy-or-residual-oil'!$A$1:$AQ$27,COLUMN('BIFUbC-heavy-or-residual-oil'!B$1),FALSE)=0,1,VLOOKUP('BIFUbC-heavy-or-residual-oil'!$A24,'heavy fuel oil'!$A$2:$AQ$28,COLUMN('heavy fuel oil'!B$2),FALSE)/VLOOKUP('BIFUbC-heavy-or-residual-oil'!$A24,'BIFUbC-heavy-or-residual-oil'!$A$1:$AQ$27,COLUMN('BIFUbC-heavy-or-residual-oil'!B$1),FALSE))</f>
        <v>1</v>
      </c>
      <c r="C24">
        <f>IF(VLOOKUP('BIFUbC-heavy-or-residual-oil'!$A24,'BIFUbC-heavy-or-residual-oil'!$A$1:$AQ$27,COLUMN('BIFUbC-heavy-or-residual-oil'!C$1),FALSE)=0,1,VLOOKUP('BIFUbC-heavy-or-residual-oil'!$A24,'heavy fuel oil'!$A$2:$AQ$28,COLUMN('heavy fuel oil'!C$2),FALSE)/VLOOKUP('BIFUbC-heavy-or-residual-oil'!$A24,'BIFUbC-heavy-or-residual-oil'!$A$1:$AQ$27,COLUMN('BIFUbC-heavy-or-residual-oil'!C$1),FALSE))</f>
        <v>1</v>
      </c>
      <c r="D24">
        <f>IF(VLOOKUP('BIFUbC-heavy-or-residual-oil'!$A24,'BIFUbC-heavy-or-residual-oil'!$A$1:$AQ$27,COLUMN('BIFUbC-heavy-or-residual-oil'!D$1),FALSE)=0,1,VLOOKUP('BIFUbC-heavy-or-residual-oil'!$A24,'heavy fuel oil'!$A$2:$AQ$28,COLUMN('heavy fuel oil'!D$2),FALSE)/VLOOKUP('BIFUbC-heavy-or-residual-oil'!$A24,'BIFUbC-heavy-or-residual-oil'!$A$1:$AQ$27,COLUMN('BIFUbC-heavy-or-residual-oil'!D$1),FALSE))</f>
        <v>1</v>
      </c>
      <c r="E24">
        <f>IF(VLOOKUP('BIFUbC-heavy-or-residual-oil'!$A24,'BIFUbC-heavy-or-residual-oil'!$A$1:$AQ$27,COLUMN('BIFUbC-heavy-or-residual-oil'!E$1),FALSE)=0,1,VLOOKUP('BIFUbC-heavy-or-residual-oil'!$A24,'heavy fuel oil'!$A$2:$AQ$28,COLUMN('heavy fuel oil'!E$2),FALSE)/VLOOKUP('BIFUbC-heavy-or-residual-oil'!$A24,'BIFUbC-heavy-or-residual-oil'!$A$1:$AQ$27,COLUMN('BIFUbC-heavy-or-residual-oil'!E$1),FALSE))</f>
        <v>1</v>
      </c>
      <c r="F24">
        <f>IF(VLOOKUP('BIFUbC-heavy-or-residual-oil'!$A24,'BIFUbC-heavy-or-residual-oil'!$A$1:$AQ$27,COLUMN('BIFUbC-heavy-or-residual-oil'!F$1),FALSE)=0,1,VLOOKUP('BIFUbC-heavy-or-residual-oil'!$A24,'heavy fuel oil'!$A$2:$AQ$28,COLUMN('heavy fuel oil'!F$2),FALSE)/VLOOKUP('BIFUbC-heavy-or-residual-oil'!$A24,'BIFUbC-heavy-or-residual-oil'!$A$1:$AQ$27,COLUMN('BIFUbC-heavy-or-residual-oil'!F$1),FALSE))</f>
        <v>1</v>
      </c>
      <c r="G24">
        <f>IF(VLOOKUP('BIFUbC-heavy-or-residual-oil'!$A24,'BIFUbC-heavy-or-residual-oil'!$A$1:$AQ$27,COLUMN('BIFUbC-heavy-or-residual-oil'!G$1),FALSE)=0,1,VLOOKUP('BIFUbC-heavy-or-residual-oil'!$A24,'heavy fuel oil'!$A$2:$AQ$28,COLUMN('heavy fuel oil'!G$2),FALSE)/VLOOKUP('BIFUbC-heavy-or-residual-oil'!$A24,'BIFUbC-heavy-or-residual-oil'!$A$1:$AQ$27,COLUMN('BIFUbC-heavy-or-residual-oil'!G$1),FALSE))</f>
        <v>1</v>
      </c>
      <c r="H24">
        <f>IF(VLOOKUP('BIFUbC-heavy-or-residual-oil'!$A24,'BIFUbC-heavy-or-residual-oil'!$A$1:$AQ$27,COLUMN('BIFUbC-heavy-or-residual-oil'!H$1),FALSE)=0,1,VLOOKUP('BIFUbC-heavy-or-residual-oil'!$A24,'heavy fuel oil'!$A$2:$AQ$28,COLUMN('heavy fuel oil'!H$2),FALSE)/VLOOKUP('BIFUbC-heavy-or-residual-oil'!$A24,'BIFUbC-heavy-or-residual-oil'!$A$1:$AQ$27,COLUMN('BIFUbC-heavy-or-residual-oil'!H$1),FALSE))</f>
        <v>1</v>
      </c>
      <c r="I24">
        <f>IF(VLOOKUP('BIFUbC-heavy-or-residual-oil'!$A24,'BIFUbC-heavy-or-residual-oil'!$A$1:$AQ$27,COLUMN('BIFUbC-heavy-or-residual-oil'!I$1),FALSE)=0,1,VLOOKUP('BIFUbC-heavy-or-residual-oil'!$A24,'heavy fuel oil'!$A$2:$AQ$28,COLUMN('heavy fuel oil'!I$2),FALSE)/VLOOKUP('BIFUbC-heavy-or-residual-oil'!$A24,'BIFUbC-heavy-or-residual-oil'!$A$1:$AQ$27,COLUMN('BIFUbC-heavy-or-residual-oil'!I$1),FALSE))</f>
        <v>1</v>
      </c>
      <c r="J24">
        <f>IF(VLOOKUP('BIFUbC-heavy-or-residual-oil'!$A24,'BIFUbC-heavy-or-residual-oil'!$A$1:$AQ$27,COLUMN('BIFUbC-heavy-or-residual-oil'!J$1),FALSE)=0,1,VLOOKUP('BIFUbC-heavy-or-residual-oil'!$A24,'heavy fuel oil'!$A$2:$AQ$28,COLUMN('heavy fuel oil'!J$2),FALSE)/VLOOKUP('BIFUbC-heavy-or-residual-oil'!$A24,'BIFUbC-heavy-or-residual-oil'!$A$1:$AQ$27,COLUMN('BIFUbC-heavy-or-residual-oil'!J$1),FALSE))</f>
        <v>1</v>
      </c>
      <c r="K24">
        <f>IF(VLOOKUP('BIFUbC-heavy-or-residual-oil'!$A24,'BIFUbC-heavy-or-residual-oil'!$A$1:$AQ$27,COLUMN('BIFUbC-heavy-or-residual-oil'!K$1),FALSE)=0,1,VLOOKUP('BIFUbC-heavy-or-residual-oil'!$A24,'heavy fuel oil'!$A$2:$AQ$28,COLUMN('heavy fuel oil'!K$2),FALSE)/VLOOKUP('BIFUbC-heavy-or-residual-oil'!$A24,'BIFUbC-heavy-or-residual-oil'!$A$1:$AQ$27,COLUMN('BIFUbC-heavy-or-residual-oil'!K$1),FALSE))</f>
        <v>1</v>
      </c>
      <c r="L24">
        <f>IF(VLOOKUP('BIFUbC-heavy-or-residual-oil'!$A24,'BIFUbC-heavy-or-residual-oil'!$A$1:$AQ$27,COLUMN('BIFUbC-heavy-or-residual-oil'!L$1),FALSE)=0,1,VLOOKUP('BIFUbC-heavy-or-residual-oil'!$A24,'heavy fuel oil'!$A$2:$AQ$28,COLUMN('heavy fuel oil'!L$2),FALSE)/VLOOKUP('BIFUbC-heavy-or-residual-oil'!$A24,'BIFUbC-heavy-or-residual-oil'!$A$1:$AQ$27,COLUMN('BIFUbC-heavy-or-residual-oil'!L$1),FALSE))</f>
        <v>1</v>
      </c>
      <c r="M24">
        <f>IF(VLOOKUP('BIFUbC-heavy-or-residual-oil'!$A24,'BIFUbC-heavy-or-residual-oil'!$A$1:$AQ$27,COLUMN('BIFUbC-heavy-or-residual-oil'!M$1),FALSE)=0,1,VLOOKUP('BIFUbC-heavy-or-residual-oil'!$A24,'heavy fuel oil'!$A$2:$AQ$28,COLUMN('heavy fuel oil'!M$2),FALSE)/VLOOKUP('BIFUbC-heavy-or-residual-oil'!$A24,'BIFUbC-heavy-or-residual-oil'!$A$1:$AQ$27,COLUMN('BIFUbC-heavy-or-residual-oil'!M$1),FALSE))</f>
        <v>1</v>
      </c>
      <c r="N24">
        <f>IF(VLOOKUP('BIFUbC-heavy-or-residual-oil'!$A24,'BIFUbC-heavy-or-residual-oil'!$A$1:$AQ$27,COLUMN('BIFUbC-heavy-or-residual-oil'!N$1),FALSE)=0,1,VLOOKUP('BIFUbC-heavy-or-residual-oil'!$A24,'heavy fuel oil'!$A$2:$AQ$28,COLUMN('heavy fuel oil'!N$2),FALSE)/VLOOKUP('BIFUbC-heavy-or-residual-oil'!$A24,'BIFUbC-heavy-or-residual-oil'!$A$1:$AQ$27,COLUMN('BIFUbC-heavy-or-residual-oil'!N$1),FALSE))</f>
        <v>1</v>
      </c>
      <c r="O24">
        <f>IF(VLOOKUP('BIFUbC-heavy-or-residual-oil'!$A24,'BIFUbC-heavy-or-residual-oil'!$A$1:$AQ$27,COLUMN('BIFUbC-heavy-or-residual-oil'!O$1),FALSE)=0,1,VLOOKUP('BIFUbC-heavy-or-residual-oil'!$A24,'heavy fuel oil'!$A$2:$AQ$28,COLUMN('heavy fuel oil'!O$2),FALSE)/VLOOKUP('BIFUbC-heavy-or-residual-oil'!$A24,'BIFUbC-heavy-or-residual-oil'!$A$1:$AQ$27,COLUMN('BIFUbC-heavy-or-residual-oil'!O$1),FALSE))</f>
        <v>1</v>
      </c>
      <c r="P24">
        <f>IF(VLOOKUP('BIFUbC-heavy-or-residual-oil'!$A24,'BIFUbC-heavy-or-residual-oil'!$A$1:$AQ$27,COLUMN('BIFUbC-heavy-or-residual-oil'!P$1),FALSE)=0,1,VLOOKUP('BIFUbC-heavy-or-residual-oil'!$A24,'heavy fuel oil'!$A$2:$AQ$28,COLUMN('heavy fuel oil'!P$2),FALSE)/VLOOKUP('BIFUbC-heavy-or-residual-oil'!$A24,'BIFUbC-heavy-or-residual-oil'!$A$1:$AQ$27,COLUMN('BIFUbC-heavy-or-residual-oil'!P$1),FALSE))</f>
        <v>1</v>
      </c>
      <c r="Q24">
        <f>IF(VLOOKUP('BIFUbC-heavy-or-residual-oil'!$A24,'BIFUbC-heavy-or-residual-oil'!$A$1:$AQ$27,COLUMN('BIFUbC-heavy-or-residual-oil'!Q$1),FALSE)=0,1,VLOOKUP('BIFUbC-heavy-or-residual-oil'!$A24,'heavy fuel oil'!$A$2:$AQ$28,COLUMN('heavy fuel oil'!Q$2),FALSE)/VLOOKUP('BIFUbC-heavy-or-residual-oil'!$A24,'BIFUbC-heavy-or-residual-oil'!$A$1:$AQ$27,COLUMN('BIFUbC-heavy-or-residual-oil'!Q$1),FALSE))</f>
        <v>1</v>
      </c>
      <c r="R24">
        <f>IF(VLOOKUP('BIFUbC-heavy-or-residual-oil'!$A24,'BIFUbC-heavy-or-residual-oil'!$A$1:$AQ$27,COLUMN('BIFUbC-heavy-or-residual-oil'!R$1),FALSE)=0,1,VLOOKUP('BIFUbC-heavy-or-residual-oil'!$A24,'heavy fuel oil'!$A$2:$AQ$28,COLUMN('heavy fuel oil'!R$2),FALSE)/VLOOKUP('BIFUbC-heavy-or-residual-oil'!$A24,'BIFUbC-heavy-or-residual-oil'!$A$1:$AQ$27,COLUMN('BIFUbC-heavy-or-residual-oil'!R$1),FALSE))</f>
        <v>1</v>
      </c>
      <c r="S24">
        <f>IF(VLOOKUP('BIFUbC-heavy-or-residual-oil'!$A24,'BIFUbC-heavy-or-residual-oil'!$A$1:$AQ$27,COLUMN('BIFUbC-heavy-or-residual-oil'!S$1),FALSE)=0,1,VLOOKUP('BIFUbC-heavy-or-residual-oil'!$A24,'heavy fuel oil'!$A$2:$AQ$28,COLUMN('heavy fuel oil'!S$2),FALSE)/VLOOKUP('BIFUbC-heavy-or-residual-oil'!$A24,'BIFUbC-heavy-or-residual-oil'!$A$1:$AQ$27,COLUMN('BIFUbC-heavy-or-residual-oil'!S$1),FALSE))</f>
        <v>1</v>
      </c>
      <c r="T24">
        <f>IF(VLOOKUP('BIFUbC-heavy-or-residual-oil'!$A24,'BIFUbC-heavy-or-residual-oil'!$A$1:$AQ$27,COLUMN('BIFUbC-heavy-or-residual-oil'!T$1),FALSE)=0,1,VLOOKUP('BIFUbC-heavy-or-residual-oil'!$A24,'heavy fuel oil'!$A$2:$AQ$28,COLUMN('heavy fuel oil'!T$2),FALSE)/VLOOKUP('BIFUbC-heavy-or-residual-oil'!$A24,'BIFUbC-heavy-or-residual-oil'!$A$1:$AQ$27,COLUMN('BIFUbC-heavy-or-residual-oil'!T$1),FALSE))</f>
        <v>1</v>
      </c>
      <c r="U24">
        <f>IF(VLOOKUP('BIFUbC-heavy-or-residual-oil'!$A24,'BIFUbC-heavy-or-residual-oil'!$A$1:$AQ$27,COLUMN('BIFUbC-heavy-or-residual-oil'!U$1),FALSE)=0,1,VLOOKUP('BIFUbC-heavy-or-residual-oil'!$A24,'heavy fuel oil'!$A$2:$AQ$28,COLUMN('heavy fuel oil'!U$2),FALSE)/VLOOKUP('BIFUbC-heavy-or-residual-oil'!$A24,'BIFUbC-heavy-or-residual-oil'!$A$1:$AQ$27,COLUMN('BIFUbC-heavy-or-residual-oil'!U$1),FALSE))</f>
        <v>1</v>
      </c>
      <c r="V24">
        <f>IF(VLOOKUP('BIFUbC-heavy-or-residual-oil'!$A24,'BIFUbC-heavy-or-residual-oil'!$A$1:$AQ$27,COLUMN('BIFUbC-heavy-or-residual-oil'!V$1),FALSE)=0,1,VLOOKUP('BIFUbC-heavy-or-residual-oil'!$A24,'heavy fuel oil'!$A$2:$AQ$28,COLUMN('heavy fuel oil'!V$2),FALSE)/VLOOKUP('BIFUbC-heavy-or-residual-oil'!$A24,'BIFUbC-heavy-or-residual-oil'!$A$1:$AQ$27,COLUMN('BIFUbC-heavy-or-residual-oil'!V$1),FALSE))</f>
        <v>1</v>
      </c>
      <c r="W24">
        <f>IF(VLOOKUP('BIFUbC-heavy-or-residual-oil'!$A24,'BIFUbC-heavy-or-residual-oil'!$A$1:$AQ$27,COLUMN('BIFUbC-heavy-or-residual-oil'!W$1),FALSE)=0,1,VLOOKUP('BIFUbC-heavy-or-residual-oil'!$A24,'heavy fuel oil'!$A$2:$AQ$28,COLUMN('heavy fuel oil'!W$2),FALSE)/VLOOKUP('BIFUbC-heavy-or-residual-oil'!$A24,'BIFUbC-heavy-or-residual-oil'!$A$1:$AQ$27,COLUMN('BIFUbC-heavy-or-residual-oil'!W$1),FALSE))</f>
        <v>1</v>
      </c>
      <c r="X24">
        <f>IF(VLOOKUP('BIFUbC-heavy-or-residual-oil'!$A24,'BIFUbC-heavy-or-residual-oil'!$A$1:$AQ$27,COLUMN('BIFUbC-heavy-or-residual-oil'!X$1),FALSE)=0,1,VLOOKUP('BIFUbC-heavy-or-residual-oil'!$A24,'heavy fuel oil'!$A$2:$AQ$28,COLUMN('heavy fuel oil'!X$2),FALSE)/VLOOKUP('BIFUbC-heavy-or-residual-oil'!$A24,'BIFUbC-heavy-or-residual-oil'!$A$1:$AQ$27,COLUMN('BIFUbC-heavy-or-residual-oil'!X$1),FALSE))</f>
        <v>1</v>
      </c>
      <c r="Y24">
        <f>IF(VLOOKUP('BIFUbC-heavy-or-residual-oil'!$A24,'BIFUbC-heavy-or-residual-oil'!$A$1:$AQ$27,COLUMN('BIFUbC-heavy-or-residual-oil'!Y$1),FALSE)=0,1,VLOOKUP('BIFUbC-heavy-or-residual-oil'!$A24,'heavy fuel oil'!$A$2:$AQ$28,COLUMN('heavy fuel oil'!Y$2),FALSE)/VLOOKUP('BIFUbC-heavy-or-residual-oil'!$A24,'BIFUbC-heavy-or-residual-oil'!$A$1:$AQ$27,COLUMN('BIFUbC-heavy-or-residual-oil'!Y$1),FALSE))</f>
        <v>1</v>
      </c>
      <c r="Z24">
        <f>IF(VLOOKUP('BIFUbC-heavy-or-residual-oil'!$A24,'BIFUbC-heavy-or-residual-oil'!$A$1:$AQ$27,COLUMN('BIFUbC-heavy-or-residual-oil'!Z$1),FALSE)=0,1,VLOOKUP('BIFUbC-heavy-or-residual-oil'!$A24,'heavy fuel oil'!$A$2:$AQ$28,COLUMN('heavy fuel oil'!Z$2),FALSE)/VLOOKUP('BIFUbC-heavy-or-residual-oil'!$A24,'BIFUbC-heavy-or-residual-oil'!$A$1:$AQ$27,COLUMN('BIFUbC-heavy-or-residual-oil'!Z$1),FALSE))</f>
        <v>1</v>
      </c>
      <c r="AA24">
        <f>IF(VLOOKUP('BIFUbC-heavy-or-residual-oil'!$A24,'BIFUbC-heavy-or-residual-oil'!$A$1:$AQ$27,COLUMN('BIFUbC-heavy-or-residual-oil'!AA$1),FALSE)=0,1,VLOOKUP('BIFUbC-heavy-or-residual-oil'!$A24,'heavy fuel oil'!$A$2:$AQ$28,COLUMN('heavy fuel oil'!AA$2),FALSE)/VLOOKUP('BIFUbC-heavy-or-residual-oil'!$A24,'BIFUbC-heavy-or-residual-oil'!$A$1:$AQ$27,COLUMN('BIFUbC-heavy-or-residual-oil'!AA$1),FALSE))</f>
        <v>1</v>
      </c>
      <c r="AB24">
        <f>IF(VLOOKUP('BIFUbC-heavy-or-residual-oil'!$A24,'BIFUbC-heavy-or-residual-oil'!$A$1:$AQ$27,COLUMN('BIFUbC-heavy-or-residual-oil'!AB$1),FALSE)=0,1,VLOOKUP('BIFUbC-heavy-or-residual-oil'!$A24,'heavy fuel oil'!$A$2:$AQ$28,COLUMN('heavy fuel oil'!AB$2),FALSE)/VLOOKUP('BIFUbC-heavy-or-residual-oil'!$A24,'BIFUbC-heavy-or-residual-oil'!$A$1:$AQ$27,COLUMN('BIFUbC-heavy-or-residual-oil'!AB$1),FALSE))</f>
        <v>1</v>
      </c>
      <c r="AC24">
        <f>IF(VLOOKUP('BIFUbC-heavy-or-residual-oil'!$A24,'BIFUbC-heavy-or-residual-oil'!$A$1:$AQ$27,COLUMN('BIFUbC-heavy-or-residual-oil'!AC$1),FALSE)=0,1,VLOOKUP('BIFUbC-heavy-or-residual-oil'!$A24,'heavy fuel oil'!$A$2:$AQ$28,COLUMN('heavy fuel oil'!AC$2),FALSE)/VLOOKUP('BIFUbC-heavy-or-residual-oil'!$A24,'BIFUbC-heavy-or-residual-oil'!$A$1:$AQ$27,COLUMN('BIFUbC-heavy-or-residual-oil'!AC$1),FALSE))</f>
        <v>1</v>
      </c>
      <c r="AD24">
        <f>IF(VLOOKUP('BIFUbC-heavy-or-residual-oil'!$A24,'BIFUbC-heavy-or-residual-oil'!$A$1:$AQ$27,COLUMN('BIFUbC-heavy-or-residual-oil'!AD$1),FALSE)=0,1,VLOOKUP('BIFUbC-heavy-or-residual-oil'!$A24,'heavy fuel oil'!$A$2:$AQ$28,COLUMN('heavy fuel oil'!AD$2),FALSE)/VLOOKUP('BIFUbC-heavy-or-residual-oil'!$A24,'BIFUbC-heavy-or-residual-oil'!$A$1:$AQ$27,COLUMN('BIFUbC-heavy-or-residual-oil'!AD$1),FALSE))</f>
        <v>1</v>
      </c>
      <c r="AE24">
        <f>IF(VLOOKUP('BIFUbC-heavy-or-residual-oil'!$A24,'BIFUbC-heavy-or-residual-oil'!$A$1:$AQ$27,COLUMN('BIFUbC-heavy-or-residual-oil'!AE$1),FALSE)=0,1,VLOOKUP('BIFUbC-heavy-or-residual-oil'!$A24,'heavy fuel oil'!$A$2:$AQ$28,COLUMN('heavy fuel oil'!AE$2),FALSE)/VLOOKUP('BIFUbC-heavy-or-residual-oil'!$A24,'BIFUbC-heavy-or-residual-oil'!$A$1:$AQ$27,COLUMN('BIFUbC-heavy-or-residual-oil'!AE$1),FALSE))</f>
        <v>1</v>
      </c>
      <c r="AF24">
        <f>IF(VLOOKUP('BIFUbC-heavy-or-residual-oil'!$A24,'BIFUbC-heavy-or-residual-oil'!$A$1:$AQ$27,COLUMN('BIFUbC-heavy-or-residual-oil'!AF$1),FALSE)=0,1,VLOOKUP('BIFUbC-heavy-or-residual-oil'!$A24,'heavy fuel oil'!$A$2:$AQ$28,COLUMN('heavy fuel oil'!AF$2),FALSE)/VLOOKUP('BIFUbC-heavy-or-residual-oil'!$A24,'BIFUbC-heavy-or-residual-oil'!$A$1:$AQ$27,COLUMN('BIFUbC-heavy-or-residual-oil'!AF$1),FALSE))</f>
        <v>1</v>
      </c>
      <c r="AG24">
        <f>IF(VLOOKUP('BIFUbC-heavy-or-residual-oil'!$A24,'BIFUbC-heavy-or-residual-oil'!$A$1:$AQ$27,COLUMN('BIFUbC-heavy-or-residual-oil'!AG$1),FALSE)=0,1,VLOOKUP('BIFUbC-heavy-or-residual-oil'!$A24,'heavy fuel oil'!$A$2:$AQ$28,COLUMN('heavy fuel oil'!AG$2),FALSE)/VLOOKUP('BIFUbC-heavy-or-residual-oil'!$A24,'BIFUbC-heavy-or-residual-oil'!$A$1:$AQ$27,COLUMN('BIFUbC-heavy-or-residual-oil'!AG$1),FALSE))</f>
        <v>1</v>
      </c>
      <c r="AH24">
        <f>IF(VLOOKUP('BIFUbC-heavy-or-residual-oil'!$A24,'BIFUbC-heavy-or-residual-oil'!$A$1:$AQ$27,COLUMN('BIFUbC-heavy-or-residual-oil'!AH$1),FALSE)=0,1,VLOOKUP('BIFUbC-heavy-or-residual-oil'!$A24,'heavy fuel oil'!$A$2:$AQ$28,COLUMN('heavy fuel oil'!AH$2),FALSE)/VLOOKUP('BIFUbC-heavy-or-residual-oil'!$A24,'BIFUbC-heavy-or-residual-oil'!$A$1:$AQ$27,COLUMN('BIFUbC-heavy-or-residual-oil'!AH$1),FALSE))</f>
        <v>1</v>
      </c>
      <c r="AI24">
        <f>IF(VLOOKUP('BIFUbC-heavy-or-residual-oil'!$A24,'BIFUbC-heavy-or-residual-oil'!$A$1:$AQ$27,COLUMN('BIFUbC-heavy-or-residual-oil'!AI$1),FALSE)=0,1,VLOOKUP('BIFUbC-heavy-or-residual-oil'!$A24,'heavy fuel oil'!$A$2:$AQ$28,COLUMN('heavy fuel oil'!AI$2),FALSE)/VLOOKUP('BIFUbC-heavy-or-residual-oil'!$A24,'BIFUbC-heavy-or-residual-oil'!$A$1:$AQ$27,COLUMN('BIFUbC-heavy-or-residual-oil'!AI$1),FALSE))</f>
        <v>1</v>
      </c>
      <c r="AJ24">
        <f>IF(VLOOKUP('BIFUbC-heavy-or-residual-oil'!$A24,'BIFUbC-heavy-or-residual-oil'!$A$1:$AQ$27,COLUMN('BIFUbC-heavy-or-residual-oil'!AJ$1),FALSE)=0,1,VLOOKUP('BIFUbC-heavy-or-residual-oil'!$A24,'heavy fuel oil'!$A$2:$AQ$28,COLUMN('heavy fuel oil'!AJ$2),FALSE)/VLOOKUP('BIFUbC-heavy-or-residual-oil'!$A24,'BIFUbC-heavy-or-residual-oil'!$A$1:$AQ$27,COLUMN('BIFUbC-heavy-or-residual-oil'!AJ$1),FALSE))</f>
        <v>1</v>
      </c>
      <c r="AK24">
        <f>IF(VLOOKUP('BIFUbC-heavy-or-residual-oil'!$A24,'BIFUbC-heavy-or-residual-oil'!$A$1:$AQ$27,COLUMN('BIFUbC-heavy-or-residual-oil'!AK$1),FALSE)=0,1,VLOOKUP('BIFUbC-heavy-or-residual-oil'!$A24,'heavy fuel oil'!$A$2:$AQ$28,COLUMN('heavy fuel oil'!AK$2),FALSE)/VLOOKUP('BIFUbC-heavy-or-residual-oil'!$A24,'BIFUbC-heavy-or-residual-oil'!$A$1:$AQ$27,COLUMN('BIFUbC-heavy-or-residual-oil'!AK$1),FALSE))</f>
        <v>1</v>
      </c>
      <c r="AL24">
        <f>IF(VLOOKUP('BIFUbC-heavy-or-residual-oil'!$A24,'BIFUbC-heavy-or-residual-oil'!$A$1:$AQ$27,COLUMN('BIFUbC-heavy-or-residual-oil'!AL$1),FALSE)=0,1,VLOOKUP('BIFUbC-heavy-or-residual-oil'!$A24,'heavy fuel oil'!$A$2:$AQ$28,COLUMN('heavy fuel oil'!AL$2),FALSE)/VLOOKUP('BIFUbC-heavy-or-residual-oil'!$A24,'BIFUbC-heavy-or-residual-oil'!$A$1:$AQ$27,COLUMN('BIFUbC-heavy-or-residual-oil'!AL$1),FALSE))</f>
        <v>1</v>
      </c>
      <c r="AM24">
        <f>IF(VLOOKUP('BIFUbC-heavy-or-residual-oil'!$A24,'BIFUbC-heavy-or-residual-oil'!$A$1:$AQ$27,COLUMN('BIFUbC-heavy-or-residual-oil'!AM$1),FALSE)=0,1,VLOOKUP('BIFUbC-heavy-or-residual-oil'!$A24,'heavy fuel oil'!$A$2:$AQ$28,COLUMN('heavy fuel oil'!AM$2),FALSE)/VLOOKUP('BIFUbC-heavy-or-residual-oil'!$A24,'BIFUbC-heavy-or-residual-oil'!$A$1:$AQ$27,COLUMN('BIFUbC-heavy-or-residual-oil'!AM$1),FALSE))</f>
        <v>1</v>
      </c>
      <c r="AN24">
        <f>IF(VLOOKUP('BIFUbC-heavy-or-residual-oil'!$A24,'BIFUbC-heavy-or-residual-oil'!$A$1:$AQ$27,COLUMN('BIFUbC-heavy-or-residual-oil'!AN$1),FALSE)=0,1,VLOOKUP('BIFUbC-heavy-or-residual-oil'!$A24,'heavy fuel oil'!$A$2:$AQ$28,COLUMN('heavy fuel oil'!AN$2),FALSE)/VLOOKUP('BIFUbC-heavy-or-residual-oil'!$A24,'BIFUbC-heavy-or-residual-oil'!$A$1:$AQ$27,COLUMN('BIFUbC-heavy-or-residual-oil'!AN$1),FALSE))</f>
        <v>1</v>
      </c>
      <c r="AO24">
        <f>IF(VLOOKUP('BIFUbC-heavy-or-residual-oil'!$A24,'BIFUbC-heavy-or-residual-oil'!$A$1:$AQ$27,COLUMN('BIFUbC-heavy-or-residual-oil'!AO$1),FALSE)=0,1,VLOOKUP('BIFUbC-heavy-or-residual-oil'!$A24,'heavy fuel oil'!$A$2:$AQ$28,COLUMN('heavy fuel oil'!AO$2),FALSE)/VLOOKUP('BIFUbC-heavy-or-residual-oil'!$A24,'BIFUbC-heavy-or-residual-oil'!$A$1:$AQ$27,COLUMN('BIFUbC-heavy-or-residual-oil'!AO$1),FALSE))</f>
        <v>1</v>
      </c>
      <c r="AP24">
        <f>IF(VLOOKUP('BIFUbC-heavy-or-residual-oil'!$A24,'BIFUbC-heavy-or-residual-oil'!$A$1:$AQ$27,COLUMN('BIFUbC-heavy-or-residual-oil'!AP$1),FALSE)=0,1,VLOOKUP('BIFUbC-heavy-or-residual-oil'!$A24,'heavy fuel oil'!$A$2:$AQ$28,COLUMN('heavy fuel oil'!AP$2),FALSE)/VLOOKUP('BIFUbC-heavy-or-residual-oil'!$A24,'BIFUbC-heavy-or-residual-oil'!$A$1:$AQ$27,COLUMN('BIFUbC-heavy-or-residual-oil'!AP$1),FALSE))</f>
        <v>1</v>
      </c>
      <c r="AQ24">
        <f>IF(VLOOKUP('BIFUbC-heavy-or-residual-oil'!$A24,'BIFUbC-heavy-or-residual-oil'!$A$1:$AQ$27,COLUMN('BIFUbC-heavy-or-residual-oil'!AQ$1),FALSE)=0,1,VLOOKUP('BIFUbC-heavy-or-residual-oil'!$A24,'heavy fuel oil'!$A$2:$AQ$28,COLUMN('heavy fuel oil'!AQ$2),FALSE)/VLOOKUP('BIFUbC-heavy-or-residual-oil'!$A24,'BIFUbC-heavy-or-residual-oil'!$A$1:$AQ$27,COLUMN('BIFUbC-heavy-or-residual-oil'!AQ$1),FALSE))</f>
        <v>1</v>
      </c>
    </row>
    <row r="25" spans="1:43">
      <c r="A25" s="37" t="s">
        <v>638</v>
      </c>
      <c r="B25">
        <f>IF(VLOOKUP('BIFUbC-heavy-or-residual-oil'!$A25,'BIFUbC-heavy-or-residual-oil'!$A$1:$AQ$27,COLUMN('BIFUbC-heavy-or-residual-oil'!B$1),FALSE)=0,1,VLOOKUP('BIFUbC-heavy-or-residual-oil'!$A25,'heavy fuel oil'!$A$2:$AQ$28,COLUMN('heavy fuel oil'!B$2),FALSE)/VLOOKUP('BIFUbC-heavy-or-residual-oil'!$A25,'BIFUbC-heavy-or-residual-oil'!$A$1:$AQ$27,COLUMN('BIFUbC-heavy-or-residual-oil'!B$1),FALSE))</f>
        <v>1</v>
      </c>
      <c r="C25">
        <f>IF(VLOOKUP('BIFUbC-heavy-or-residual-oil'!$A25,'BIFUbC-heavy-or-residual-oil'!$A$1:$AQ$27,COLUMN('BIFUbC-heavy-or-residual-oil'!C$1),FALSE)=0,1,VLOOKUP('BIFUbC-heavy-or-residual-oil'!$A25,'heavy fuel oil'!$A$2:$AQ$28,COLUMN('heavy fuel oil'!C$2),FALSE)/VLOOKUP('BIFUbC-heavy-or-residual-oil'!$A25,'BIFUbC-heavy-or-residual-oil'!$A$1:$AQ$27,COLUMN('BIFUbC-heavy-or-residual-oil'!C$1),FALSE))</f>
        <v>1</v>
      </c>
      <c r="D25">
        <f>IF(VLOOKUP('BIFUbC-heavy-or-residual-oil'!$A25,'BIFUbC-heavy-or-residual-oil'!$A$1:$AQ$27,COLUMN('BIFUbC-heavy-or-residual-oil'!D$1),FALSE)=0,1,VLOOKUP('BIFUbC-heavy-or-residual-oil'!$A25,'heavy fuel oil'!$A$2:$AQ$28,COLUMN('heavy fuel oil'!D$2),FALSE)/VLOOKUP('BIFUbC-heavy-or-residual-oil'!$A25,'BIFUbC-heavy-or-residual-oil'!$A$1:$AQ$27,COLUMN('BIFUbC-heavy-or-residual-oil'!D$1),FALSE))</f>
        <v>1</v>
      </c>
      <c r="E25">
        <f>IF(VLOOKUP('BIFUbC-heavy-or-residual-oil'!$A25,'BIFUbC-heavy-or-residual-oil'!$A$1:$AQ$27,COLUMN('BIFUbC-heavy-or-residual-oil'!E$1),FALSE)=0,1,VLOOKUP('BIFUbC-heavy-or-residual-oil'!$A25,'heavy fuel oil'!$A$2:$AQ$28,COLUMN('heavy fuel oil'!E$2),FALSE)/VLOOKUP('BIFUbC-heavy-or-residual-oil'!$A25,'BIFUbC-heavy-or-residual-oil'!$A$1:$AQ$27,COLUMN('BIFUbC-heavy-or-residual-oil'!E$1),FALSE))</f>
        <v>1</v>
      </c>
      <c r="F25">
        <f>IF(VLOOKUP('BIFUbC-heavy-or-residual-oil'!$A25,'BIFUbC-heavy-or-residual-oil'!$A$1:$AQ$27,COLUMN('BIFUbC-heavy-or-residual-oil'!F$1),FALSE)=0,1,VLOOKUP('BIFUbC-heavy-or-residual-oil'!$A25,'heavy fuel oil'!$A$2:$AQ$28,COLUMN('heavy fuel oil'!F$2),FALSE)/VLOOKUP('BIFUbC-heavy-or-residual-oil'!$A25,'BIFUbC-heavy-or-residual-oil'!$A$1:$AQ$27,COLUMN('BIFUbC-heavy-or-residual-oil'!F$1),FALSE))</f>
        <v>1</v>
      </c>
      <c r="G25">
        <f>IF(VLOOKUP('BIFUbC-heavy-or-residual-oil'!$A25,'BIFUbC-heavy-or-residual-oil'!$A$1:$AQ$27,COLUMN('BIFUbC-heavy-or-residual-oil'!G$1),FALSE)=0,1,VLOOKUP('BIFUbC-heavy-or-residual-oil'!$A25,'heavy fuel oil'!$A$2:$AQ$28,COLUMN('heavy fuel oil'!G$2),FALSE)/VLOOKUP('BIFUbC-heavy-or-residual-oil'!$A25,'BIFUbC-heavy-or-residual-oil'!$A$1:$AQ$27,COLUMN('BIFUbC-heavy-or-residual-oil'!G$1),FALSE))</f>
        <v>1</v>
      </c>
      <c r="H25">
        <f>IF(VLOOKUP('BIFUbC-heavy-or-residual-oil'!$A25,'BIFUbC-heavy-or-residual-oil'!$A$1:$AQ$27,COLUMN('BIFUbC-heavy-or-residual-oil'!H$1),FALSE)=0,1,VLOOKUP('BIFUbC-heavy-or-residual-oil'!$A25,'heavy fuel oil'!$A$2:$AQ$28,COLUMN('heavy fuel oil'!H$2),FALSE)/VLOOKUP('BIFUbC-heavy-or-residual-oil'!$A25,'BIFUbC-heavy-or-residual-oil'!$A$1:$AQ$27,COLUMN('BIFUbC-heavy-or-residual-oil'!H$1),FALSE))</f>
        <v>1</v>
      </c>
      <c r="I25">
        <f>IF(VLOOKUP('BIFUbC-heavy-or-residual-oil'!$A25,'BIFUbC-heavy-or-residual-oil'!$A$1:$AQ$27,COLUMN('BIFUbC-heavy-or-residual-oil'!I$1),FALSE)=0,1,VLOOKUP('BIFUbC-heavy-or-residual-oil'!$A25,'heavy fuel oil'!$A$2:$AQ$28,COLUMN('heavy fuel oil'!I$2),FALSE)/VLOOKUP('BIFUbC-heavy-or-residual-oil'!$A25,'BIFUbC-heavy-or-residual-oil'!$A$1:$AQ$27,COLUMN('BIFUbC-heavy-or-residual-oil'!I$1),FALSE))</f>
        <v>1</v>
      </c>
      <c r="J25">
        <f>IF(VLOOKUP('BIFUbC-heavy-or-residual-oil'!$A25,'BIFUbC-heavy-or-residual-oil'!$A$1:$AQ$27,COLUMN('BIFUbC-heavy-or-residual-oil'!J$1),FALSE)=0,1,VLOOKUP('BIFUbC-heavy-or-residual-oil'!$A25,'heavy fuel oil'!$A$2:$AQ$28,COLUMN('heavy fuel oil'!J$2),FALSE)/VLOOKUP('BIFUbC-heavy-or-residual-oil'!$A25,'BIFUbC-heavy-or-residual-oil'!$A$1:$AQ$27,COLUMN('BIFUbC-heavy-or-residual-oil'!J$1),FALSE))</f>
        <v>1</v>
      </c>
      <c r="K25">
        <f>IF(VLOOKUP('BIFUbC-heavy-or-residual-oil'!$A25,'BIFUbC-heavy-or-residual-oil'!$A$1:$AQ$27,COLUMN('BIFUbC-heavy-or-residual-oil'!K$1),FALSE)=0,1,VLOOKUP('BIFUbC-heavy-or-residual-oil'!$A25,'heavy fuel oil'!$A$2:$AQ$28,COLUMN('heavy fuel oil'!K$2),FALSE)/VLOOKUP('BIFUbC-heavy-or-residual-oil'!$A25,'BIFUbC-heavy-or-residual-oil'!$A$1:$AQ$27,COLUMN('BIFUbC-heavy-or-residual-oil'!K$1),FALSE))</f>
        <v>1</v>
      </c>
      <c r="L25">
        <f>IF(VLOOKUP('BIFUbC-heavy-or-residual-oil'!$A25,'BIFUbC-heavy-or-residual-oil'!$A$1:$AQ$27,COLUMN('BIFUbC-heavy-or-residual-oil'!L$1),FALSE)=0,1,VLOOKUP('BIFUbC-heavy-or-residual-oil'!$A25,'heavy fuel oil'!$A$2:$AQ$28,COLUMN('heavy fuel oil'!L$2),FALSE)/VLOOKUP('BIFUbC-heavy-or-residual-oil'!$A25,'BIFUbC-heavy-or-residual-oil'!$A$1:$AQ$27,COLUMN('BIFUbC-heavy-or-residual-oil'!L$1),FALSE))</f>
        <v>1</v>
      </c>
      <c r="M25">
        <f>IF(VLOOKUP('BIFUbC-heavy-or-residual-oil'!$A25,'BIFUbC-heavy-or-residual-oil'!$A$1:$AQ$27,COLUMN('BIFUbC-heavy-or-residual-oil'!M$1),FALSE)=0,1,VLOOKUP('BIFUbC-heavy-or-residual-oil'!$A25,'heavy fuel oil'!$A$2:$AQ$28,COLUMN('heavy fuel oil'!M$2),FALSE)/VLOOKUP('BIFUbC-heavy-or-residual-oil'!$A25,'BIFUbC-heavy-or-residual-oil'!$A$1:$AQ$27,COLUMN('BIFUbC-heavy-or-residual-oil'!M$1),FALSE))</f>
        <v>1</v>
      </c>
      <c r="N25">
        <f>IF(VLOOKUP('BIFUbC-heavy-or-residual-oil'!$A25,'BIFUbC-heavy-or-residual-oil'!$A$1:$AQ$27,COLUMN('BIFUbC-heavy-or-residual-oil'!N$1),FALSE)=0,1,VLOOKUP('BIFUbC-heavy-or-residual-oil'!$A25,'heavy fuel oil'!$A$2:$AQ$28,COLUMN('heavy fuel oil'!N$2),FALSE)/VLOOKUP('BIFUbC-heavy-or-residual-oil'!$A25,'BIFUbC-heavy-or-residual-oil'!$A$1:$AQ$27,COLUMN('BIFUbC-heavy-or-residual-oil'!N$1),FALSE))</f>
        <v>1</v>
      </c>
      <c r="O25">
        <f>IF(VLOOKUP('BIFUbC-heavy-or-residual-oil'!$A25,'BIFUbC-heavy-or-residual-oil'!$A$1:$AQ$27,COLUMN('BIFUbC-heavy-or-residual-oil'!O$1),FALSE)=0,1,VLOOKUP('BIFUbC-heavy-or-residual-oil'!$A25,'heavy fuel oil'!$A$2:$AQ$28,COLUMN('heavy fuel oil'!O$2),FALSE)/VLOOKUP('BIFUbC-heavy-or-residual-oil'!$A25,'BIFUbC-heavy-or-residual-oil'!$A$1:$AQ$27,COLUMN('BIFUbC-heavy-or-residual-oil'!O$1),FALSE))</f>
        <v>1</v>
      </c>
      <c r="P25">
        <f>IF(VLOOKUP('BIFUbC-heavy-or-residual-oil'!$A25,'BIFUbC-heavy-or-residual-oil'!$A$1:$AQ$27,COLUMN('BIFUbC-heavy-or-residual-oil'!P$1),FALSE)=0,1,VLOOKUP('BIFUbC-heavy-or-residual-oil'!$A25,'heavy fuel oil'!$A$2:$AQ$28,COLUMN('heavy fuel oil'!P$2),FALSE)/VLOOKUP('BIFUbC-heavy-or-residual-oil'!$A25,'BIFUbC-heavy-or-residual-oil'!$A$1:$AQ$27,COLUMN('BIFUbC-heavy-or-residual-oil'!P$1),FALSE))</f>
        <v>1</v>
      </c>
      <c r="Q25">
        <f>IF(VLOOKUP('BIFUbC-heavy-or-residual-oil'!$A25,'BIFUbC-heavy-or-residual-oil'!$A$1:$AQ$27,COLUMN('BIFUbC-heavy-or-residual-oil'!Q$1),FALSE)=0,1,VLOOKUP('BIFUbC-heavy-or-residual-oil'!$A25,'heavy fuel oil'!$A$2:$AQ$28,COLUMN('heavy fuel oil'!Q$2),FALSE)/VLOOKUP('BIFUbC-heavy-or-residual-oil'!$A25,'BIFUbC-heavy-or-residual-oil'!$A$1:$AQ$27,COLUMN('BIFUbC-heavy-or-residual-oil'!Q$1),FALSE))</f>
        <v>1</v>
      </c>
      <c r="R25">
        <f>IF(VLOOKUP('BIFUbC-heavy-or-residual-oil'!$A25,'BIFUbC-heavy-or-residual-oil'!$A$1:$AQ$27,COLUMN('BIFUbC-heavy-or-residual-oil'!R$1),FALSE)=0,1,VLOOKUP('BIFUbC-heavy-or-residual-oil'!$A25,'heavy fuel oil'!$A$2:$AQ$28,COLUMN('heavy fuel oil'!R$2),FALSE)/VLOOKUP('BIFUbC-heavy-or-residual-oil'!$A25,'BIFUbC-heavy-or-residual-oil'!$A$1:$AQ$27,COLUMN('BIFUbC-heavy-or-residual-oil'!R$1),FALSE))</f>
        <v>1</v>
      </c>
      <c r="S25">
        <f>IF(VLOOKUP('BIFUbC-heavy-or-residual-oil'!$A25,'BIFUbC-heavy-or-residual-oil'!$A$1:$AQ$27,COLUMN('BIFUbC-heavy-or-residual-oil'!S$1),FALSE)=0,1,VLOOKUP('BIFUbC-heavy-or-residual-oil'!$A25,'heavy fuel oil'!$A$2:$AQ$28,COLUMN('heavy fuel oil'!S$2),FALSE)/VLOOKUP('BIFUbC-heavy-or-residual-oil'!$A25,'BIFUbC-heavy-or-residual-oil'!$A$1:$AQ$27,COLUMN('BIFUbC-heavy-or-residual-oil'!S$1),FALSE))</f>
        <v>1</v>
      </c>
      <c r="T25">
        <f>IF(VLOOKUP('BIFUbC-heavy-or-residual-oil'!$A25,'BIFUbC-heavy-or-residual-oil'!$A$1:$AQ$27,COLUMN('BIFUbC-heavy-or-residual-oil'!T$1),FALSE)=0,1,VLOOKUP('BIFUbC-heavy-or-residual-oil'!$A25,'heavy fuel oil'!$A$2:$AQ$28,COLUMN('heavy fuel oil'!T$2),FALSE)/VLOOKUP('BIFUbC-heavy-or-residual-oil'!$A25,'BIFUbC-heavy-or-residual-oil'!$A$1:$AQ$27,COLUMN('BIFUbC-heavy-or-residual-oil'!T$1),FALSE))</f>
        <v>1</v>
      </c>
      <c r="U25">
        <f>IF(VLOOKUP('BIFUbC-heavy-or-residual-oil'!$A25,'BIFUbC-heavy-or-residual-oil'!$A$1:$AQ$27,COLUMN('BIFUbC-heavy-or-residual-oil'!U$1),FALSE)=0,1,VLOOKUP('BIFUbC-heavy-or-residual-oil'!$A25,'heavy fuel oil'!$A$2:$AQ$28,COLUMN('heavy fuel oil'!U$2),FALSE)/VLOOKUP('BIFUbC-heavy-or-residual-oil'!$A25,'BIFUbC-heavy-or-residual-oil'!$A$1:$AQ$27,COLUMN('BIFUbC-heavy-or-residual-oil'!U$1),FALSE))</f>
        <v>1</v>
      </c>
      <c r="V25">
        <f>IF(VLOOKUP('BIFUbC-heavy-or-residual-oil'!$A25,'BIFUbC-heavy-or-residual-oil'!$A$1:$AQ$27,COLUMN('BIFUbC-heavy-or-residual-oil'!V$1),FALSE)=0,1,VLOOKUP('BIFUbC-heavy-or-residual-oil'!$A25,'heavy fuel oil'!$A$2:$AQ$28,COLUMN('heavy fuel oil'!V$2),FALSE)/VLOOKUP('BIFUbC-heavy-or-residual-oil'!$A25,'BIFUbC-heavy-or-residual-oil'!$A$1:$AQ$27,COLUMN('BIFUbC-heavy-or-residual-oil'!V$1),FALSE))</f>
        <v>1</v>
      </c>
      <c r="W25">
        <f>IF(VLOOKUP('BIFUbC-heavy-or-residual-oil'!$A25,'BIFUbC-heavy-or-residual-oil'!$A$1:$AQ$27,COLUMN('BIFUbC-heavy-or-residual-oil'!W$1),FALSE)=0,1,VLOOKUP('BIFUbC-heavy-or-residual-oil'!$A25,'heavy fuel oil'!$A$2:$AQ$28,COLUMN('heavy fuel oil'!W$2),FALSE)/VLOOKUP('BIFUbC-heavy-or-residual-oil'!$A25,'BIFUbC-heavy-or-residual-oil'!$A$1:$AQ$27,COLUMN('BIFUbC-heavy-or-residual-oil'!W$1),FALSE))</f>
        <v>1</v>
      </c>
      <c r="X25">
        <f>IF(VLOOKUP('BIFUbC-heavy-or-residual-oil'!$A25,'BIFUbC-heavy-or-residual-oil'!$A$1:$AQ$27,COLUMN('BIFUbC-heavy-or-residual-oil'!X$1),FALSE)=0,1,VLOOKUP('BIFUbC-heavy-or-residual-oil'!$A25,'heavy fuel oil'!$A$2:$AQ$28,COLUMN('heavy fuel oil'!X$2),FALSE)/VLOOKUP('BIFUbC-heavy-or-residual-oil'!$A25,'BIFUbC-heavy-or-residual-oil'!$A$1:$AQ$27,COLUMN('BIFUbC-heavy-or-residual-oil'!X$1),FALSE))</f>
        <v>1</v>
      </c>
      <c r="Y25">
        <f>IF(VLOOKUP('BIFUbC-heavy-or-residual-oil'!$A25,'BIFUbC-heavy-or-residual-oil'!$A$1:$AQ$27,COLUMN('BIFUbC-heavy-or-residual-oil'!Y$1),FALSE)=0,1,VLOOKUP('BIFUbC-heavy-or-residual-oil'!$A25,'heavy fuel oil'!$A$2:$AQ$28,COLUMN('heavy fuel oil'!Y$2),FALSE)/VLOOKUP('BIFUbC-heavy-or-residual-oil'!$A25,'BIFUbC-heavy-or-residual-oil'!$A$1:$AQ$27,COLUMN('BIFUbC-heavy-or-residual-oil'!Y$1),FALSE))</f>
        <v>1</v>
      </c>
      <c r="Z25">
        <f>IF(VLOOKUP('BIFUbC-heavy-or-residual-oil'!$A25,'BIFUbC-heavy-or-residual-oil'!$A$1:$AQ$27,COLUMN('BIFUbC-heavy-or-residual-oil'!Z$1),FALSE)=0,1,VLOOKUP('BIFUbC-heavy-or-residual-oil'!$A25,'heavy fuel oil'!$A$2:$AQ$28,COLUMN('heavy fuel oil'!Z$2),FALSE)/VLOOKUP('BIFUbC-heavy-or-residual-oil'!$A25,'BIFUbC-heavy-or-residual-oil'!$A$1:$AQ$27,COLUMN('BIFUbC-heavy-or-residual-oil'!Z$1),FALSE))</f>
        <v>1</v>
      </c>
      <c r="AA25">
        <f>IF(VLOOKUP('BIFUbC-heavy-or-residual-oil'!$A25,'BIFUbC-heavy-or-residual-oil'!$A$1:$AQ$27,COLUMN('BIFUbC-heavy-or-residual-oil'!AA$1),FALSE)=0,1,VLOOKUP('BIFUbC-heavy-or-residual-oil'!$A25,'heavy fuel oil'!$A$2:$AQ$28,COLUMN('heavy fuel oil'!AA$2),FALSE)/VLOOKUP('BIFUbC-heavy-or-residual-oil'!$A25,'BIFUbC-heavy-or-residual-oil'!$A$1:$AQ$27,COLUMN('BIFUbC-heavy-or-residual-oil'!AA$1),FALSE))</f>
        <v>1</v>
      </c>
      <c r="AB25">
        <f>IF(VLOOKUP('BIFUbC-heavy-or-residual-oil'!$A25,'BIFUbC-heavy-or-residual-oil'!$A$1:$AQ$27,COLUMN('BIFUbC-heavy-or-residual-oil'!AB$1),FALSE)=0,1,VLOOKUP('BIFUbC-heavy-or-residual-oil'!$A25,'heavy fuel oil'!$A$2:$AQ$28,COLUMN('heavy fuel oil'!AB$2),FALSE)/VLOOKUP('BIFUbC-heavy-or-residual-oil'!$A25,'BIFUbC-heavy-or-residual-oil'!$A$1:$AQ$27,COLUMN('BIFUbC-heavy-or-residual-oil'!AB$1),FALSE))</f>
        <v>1</v>
      </c>
      <c r="AC25">
        <f>IF(VLOOKUP('BIFUbC-heavy-or-residual-oil'!$A25,'BIFUbC-heavy-or-residual-oil'!$A$1:$AQ$27,COLUMN('BIFUbC-heavy-or-residual-oil'!AC$1),FALSE)=0,1,VLOOKUP('BIFUbC-heavy-or-residual-oil'!$A25,'heavy fuel oil'!$A$2:$AQ$28,COLUMN('heavy fuel oil'!AC$2),FALSE)/VLOOKUP('BIFUbC-heavy-or-residual-oil'!$A25,'BIFUbC-heavy-or-residual-oil'!$A$1:$AQ$27,COLUMN('BIFUbC-heavy-or-residual-oil'!AC$1),FALSE))</f>
        <v>1</v>
      </c>
      <c r="AD25">
        <f>IF(VLOOKUP('BIFUbC-heavy-or-residual-oil'!$A25,'BIFUbC-heavy-or-residual-oil'!$A$1:$AQ$27,COLUMN('BIFUbC-heavy-or-residual-oil'!AD$1),FALSE)=0,1,VLOOKUP('BIFUbC-heavy-or-residual-oil'!$A25,'heavy fuel oil'!$A$2:$AQ$28,COLUMN('heavy fuel oil'!AD$2),FALSE)/VLOOKUP('BIFUbC-heavy-or-residual-oil'!$A25,'BIFUbC-heavy-or-residual-oil'!$A$1:$AQ$27,COLUMN('BIFUbC-heavy-or-residual-oil'!AD$1),FALSE))</f>
        <v>1</v>
      </c>
      <c r="AE25">
        <f>IF(VLOOKUP('BIFUbC-heavy-or-residual-oil'!$A25,'BIFUbC-heavy-or-residual-oil'!$A$1:$AQ$27,COLUMN('BIFUbC-heavy-or-residual-oil'!AE$1),FALSE)=0,1,VLOOKUP('BIFUbC-heavy-or-residual-oil'!$A25,'heavy fuel oil'!$A$2:$AQ$28,COLUMN('heavy fuel oil'!AE$2),FALSE)/VLOOKUP('BIFUbC-heavy-or-residual-oil'!$A25,'BIFUbC-heavy-or-residual-oil'!$A$1:$AQ$27,COLUMN('BIFUbC-heavy-or-residual-oil'!AE$1),FALSE))</f>
        <v>1</v>
      </c>
      <c r="AF25">
        <f>IF(VLOOKUP('BIFUbC-heavy-or-residual-oil'!$A25,'BIFUbC-heavy-or-residual-oil'!$A$1:$AQ$27,COLUMN('BIFUbC-heavy-or-residual-oil'!AF$1),FALSE)=0,1,VLOOKUP('BIFUbC-heavy-or-residual-oil'!$A25,'heavy fuel oil'!$A$2:$AQ$28,COLUMN('heavy fuel oil'!AF$2),FALSE)/VLOOKUP('BIFUbC-heavy-or-residual-oil'!$A25,'BIFUbC-heavy-or-residual-oil'!$A$1:$AQ$27,COLUMN('BIFUbC-heavy-or-residual-oil'!AF$1),FALSE))</f>
        <v>1</v>
      </c>
      <c r="AG25">
        <f>IF(VLOOKUP('BIFUbC-heavy-or-residual-oil'!$A25,'BIFUbC-heavy-or-residual-oil'!$A$1:$AQ$27,COLUMN('BIFUbC-heavy-or-residual-oil'!AG$1),FALSE)=0,1,VLOOKUP('BIFUbC-heavy-or-residual-oil'!$A25,'heavy fuel oil'!$A$2:$AQ$28,COLUMN('heavy fuel oil'!AG$2),FALSE)/VLOOKUP('BIFUbC-heavy-or-residual-oil'!$A25,'BIFUbC-heavy-or-residual-oil'!$A$1:$AQ$27,COLUMN('BIFUbC-heavy-or-residual-oil'!AG$1),FALSE))</f>
        <v>1</v>
      </c>
      <c r="AH25">
        <f>IF(VLOOKUP('BIFUbC-heavy-or-residual-oil'!$A25,'BIFUbC-heavy-or-residual-oil'!$A$1:$AQ$27,COLUMN('BIFUbC-heavy-or-residual-oil'!AH$1),FALSE)=0,1,VLOOKUP('BIFUbC-heavy-or-residual-oil'!$A25,'heavy fuel oil'!$A$2:$AQ$28,COLUMN('heavy fuel oil'!AH$2),FALSE)/VLOOKUP('BIFUbC-heavy-or-residual-oil'!$A25,'BIFUbC-heavy-or-residual-oil'!$A$1:$AQ$27,COLUMN('BIFUbC-heavy-or-residual-oil'!AH$1),FALSE))</f>
        <v>1</v>
      </c>
      <c r="AI25">
        <f>IF(VLOOKUP('BIFUbC-heavy-or-residual-oil'!$A25,'BIFUbC-heavy-or-residual-oil'!$A$1:$AQ$27,COLUMN('BIFUbC-heavy-or-residual-oil'!AI$1),FALSE)=0,1,VLOOKUP('BIFUbC-heavy-or-residual-oil'!$A25,'heavy fuel oil'!$A$2:$AQ$28,COLUMN('heavy fuel oil'!AI$2),FALSE)/VLOOKUP('BIFUbC-heavy-or-residual-oil'!$A25,'BIFUbC-heavy-or-residual-oil'!$A$1:$AQ$27,COLUMN('BIFUbC-heavy-or-residual-oil'!AI$1),FALSE))</f>
        <v>1</v>
      </c>
      <c r="AJ25">
        <f>IF(VLOOKUP('BIFUbC-heavy-or-residual-oil'!$A25,'BIFUbC-heavy-or-residual-oil'!$A$1:$AQ$27,COLUMN('BIFUbC-heavy-or-residual-oil'!AJ$1),FALSE)=0,1,VLOOKUP('BIFUbC-heavy-or-residual-oil'!$A25,'heavy fuel oil'!$A$2:$AQ$28,COLUMN('heavy fuel oil'!AJ$2),FALSE)/VLOOKUP('BIFUbC-heavy-or-residual-oil'!$A25,'BIFUbC-heavy-or-residual-oil'!$A$1:$AQ$27,COLUMN('BIFUbC-heavy-or-residual-oil'!AJ$1),FALSE))</f>
        <v>1</v>
      </c>
      <c r="AK25">
        <f>IF(VLOOKUP('BIFUbC-heavy-or-residual-oil'!$A25,'BIFUbC-heavy-or-residual-oil'!$A$1:$AQ$27,COLUMN('BIFUbC-heavy-or-residual-oil'!AK$1),FALSE)=0,1,VLOOKUP('BIFUbC-heavy-or-residual-oil'!$A25,'heavy fuel oil'!$A$2:$AQ$28,COLUMN('heavy fuel oil'!AK$2),FALSE)/VLOOKUP('BIFUbC-heavy-or-residual-oil'!$A25,'BIFUbC-heavy-or-residual-oil'!$A$1:$AQ$27,COLUMN('BIFUbC-heavy-or-residual-oil'!AK$1),FALSE))</f>
        <v>1</v>
      </c>
      <c r="AL25">
        <f>IF(VLOOKUP('BIFUbC-heavy-or-residual-oil'!$A25,'BIFUbC-heavy-or-residual-oil'!$A$1:$AQ$27,COLUMN('BIFUbC-heavy-or-residual-oil'!AL$1),FALSE)=0,1,VLOOKUP('BIFUbC-heavy-or-residual-oil'!$A25,'heavy fuel oil'!$A$2:$AQ$28,COLUMN('heavy fuel oil'!AL$2),FALSE)/VLOOKUP('BIFUbC-heavy-or-residual-oil'!$A25,'BIFUbC-heavy-or-residual-oil'!$A$1:$AQ$27,COLUMN('BIFUbC-heavy-or-residual-oil'!AL$1),FALSE))</f>
        <v>1</v>
      </c>
      <c r="AM25">
        <f>IF(VLOOKUP('BIFUbC-heavy-or-residual-oil'!$A25,'BIFUbC-heavy-or-residual-oil'!$A$1:$AQ$27,COLUMN('BIFUbC-heavy-or-residual-oil'!AM$1),FALSE)=0,1,VLOOKUP('BIFUbC-heavy-or-residual-oil'!$A25,'heavy fuel oil'!$A$2:$AQ$28,COLUMN('heavy fuel oil'!AM$2),FALSE)/VLOOKUP('BIFUbC-heavy-or-residual-oil'!$A25,'BIFUbC-heavy-or-residual-oil'!$A$1:$AQ$27,COLUMN('BIFUbC-heavy-or-residual-oil'!AM$1),FALSE))</f>
        <v>1</v>
      </c>
      <c r="AN25">
        <f>IF(VLOOKUP('BIFUbC-heavy-or-residual-oil'!$A25,'BIFUbC-heavy-or-residual-oil'!$A$1:$AQ$27,COLUMN('BIFUbC-heavy-or-residual-oil'!AN$1),FALSE)=0,1,VLOOKUP('BIFUbC-heavy-or-residual-oil'!$A25,'heavy fuel oil'!$A$2:$AQ$28,COLUMN('heavy fuel oil'!AN$2),FALSE)/VLOOKUP('BIFUbC-heavy-or-residual-oil'!$A25,'BIFUbC-heavy-or-residual-oil'!$A$1:$AQ$27,COLUMN('BIFUbC-heavy-or-residual-oil'!AN$1),FALSE))</f>
        <v>1</v>
      </c>
      <c r="AO25">
        <f>IF(VLOOKUP('BIFUbC-heavy-or-residual-oil'!$A25,'BIFUbC-heavy-or-residual-oil'!$A$1:$AQ$27,COLUMN('BIFUbC-heavy-or-residual-oil'!AO$1),FALSE)=0,1,VLOOKUP('BIFUbC-heavy-or-residual-oil'!$A25,'heavy fuel oil'!$A$2:$AQ$28,COLUMN('heavy fuel oil'!AO$2),FALSE)/VLOOKUP('BIFUbC-heavy-or-residual-oil'!$A25,'BIFUbC-heavy-or-residual-oil'!$A$1:$AQ$27,COLUMN('BIFUbC-heavy-or-residual-oil'!AO$1),FALSE))</f>
        <v>1</v>
      </c>
      <c r="AP25">
        <f>IF(VLOOKUP('BIFUbC-heavy-or-residual-oil'!$A25,'BIFUbC-heavy-or-residual-oil'!$A$1:$AQ$27,COLUMN('BIFUbC-heavy-or-residual-oil'!AP$1),FALSE)=0,1,VLOOKUP('BIFUbC-heavy-or-residual-oil'!$A25,'heavy fuel oil'!$A$2:$AQ$28,COLUMN('heavy fuel oil'!AP$2),FALSE)/VLOOKUP('BIFUbC-heavy-or-residual-oil'!$A25,'BIFUbC-heavy-or-residual-oil'!$A$1:$AQ$27,COLUMN('BIFUbC-heavy-or-residual-oil'!AP$1),FALSE))</f>
        <v>1</v>
      </c>
      <c r="AQ25">
        <f>IF(VLOOKUP('BIFUbC-heavy-or-residual-oil'!$A25,'BIFUbC-heavy-or-residual-oil'!$A$1:$AQ$27,COLUMN('BIFUbC-heavy-or-residual-oil'!AQ$1),FALSE)=0,1,VLOOKUP('BIFUbC-heavy-or-residual-oil'!$A25,'heavy fuel oil'!$A$2:$AQ$28,COLUMN('heavy fuel oil'!AQ$2),FALSE)/VLOOKUP('BIFUbC-heavy-or-residual-oil'!$A25,'BIFUbC-heavy-or-residual-oil'!$A$1:$AQ$27,COLUMN('BIFUbC-heavy-or-residual-oil'!AQ$1),FALSE))</f>
        <v>1</v>
      </c>
    </row>
    <row r="26" spans="1:43">
      <c r="A26" s="37" t="s">
        <v>613</v>
      </c>
      <c r="B26">
        <f>IF(VLOOKUP('BIFUbC-heavy-or-residual-oil'!$A26,'BIFUbC-heavy-or-residual-oil'!$A$1:$AQ$27,COLUMN('BIFUbC-heavy-or-residual-oil'!B$1),FALSE)=0,1,VLOOKUP('BIFUbC-heavy-or-residual-oil'!$A26,'heavy fuel oil'!$A$2:$AQ$28,COLUMN('heavy fuel oil'!B$2),FALSE)/VLOOKUP('BIFUbC-heavy-or-residual-oil'!$A26,'BIFUbC-heavy-or-residual-oil'!$A$1:$AQ$27,COLUMN('BIFUbC-heavy-or-residual-oil'!B$1),FALSE))</f>
        <v>1</v>
      </c>
      <c r="C26">
        <f>IF(VLOOKUP('BIFUbC-heavy-or-residual-oil'!$A26,'BIFUbC-heavy-or-residual-oil'!$A$1:$AQ$27,COLUMN('BIFUbC-heavy-or-residual-oil'!C$1),FALSE)=0,1,VLOOKUP('BIFUbC-heavy-or-residual-oil'!$A26,'heavy fuel oil'!$A$2:$AQ$28,COLUMN('heavy fuel oil'!C$2),FALSE)/VLOOKUP('BIFUbC-heavy-or-residual-oil'!$A26,'BIFUbC-heavy-or-residual-oil'!$A$1:$AQ$27,COLUMN('BIFUbC-heavy-or-residual-oil'!C$1),FALSE))</f>
        <v>1</v>
      </c>
      <c r="D26">
        <f>IF(VLOOKUP('BIFUbC-heavy-or-residual-oil'!$A26,'BIFUbC-heavy-or-residual-oil'!$A$1:$AQ$27,COLUMN('BIFUbC-heavy-or-residual-oil'!D$1),FALSE)=0,1,VLOOKUP('BIFUbC-heavy-or-residual-oil'!$A26,'heavy fuel oil'!$A$2:$AQ$28,COLUMN('heavy fuel oil'!D$2),FALSE)/VLOOKUP('BIFUbC-heavy-or-residual-oil'!$A26,'BIFUbC-heavy-or-residual-oil'!$A$1:$AQ$27,COLUMN('BIFUbC-heavy-or-residual-oil'!D$1),FALSE))</f>
        <v>1</v>
      </c>
      <c r="E26">
        <f>IF(VLOOKUP('BIFUbC-heavy-or-residual-oil'!$A26,'BIFUbC-heavy-or-residual-oil'!$A$1:$AQ$27,COLUMN('BIFUbC-heavy-or-residual-oil'!E$1),FALSE)=0,1,VLOOKUP('BIFUbC-heavy-or-residual-oil'!$A26,'heavy fuel oil'!$A$2:$AQ$28,COLUMN('heavy fuel oil'!E$2),FALSE)/VLOOKUP('BIFUbC-heavy-or-residual-oil'!$A26,'BIFUbC-heavy-or-residual-oil'!$A$1:$AQ$27,COLUMN('BIFUbC-heavy-or-residual-oil'!E$1),FALSE))</f>
        <v>1</v>
      </c>
      <c r="F26">
        <f>IF(VLOOKUP('BIFUbC-heavy-or-residual-oil'!$A26,'BIFUbC-heavy-or-residual-oil'!$A$1:$AQ$27,COLUMN('BIFUbC-heavy-or-residual-oil'!F$1),FALSE)=0,1,VLOOKUP('BIFUbC-heavy-or-residual-oil'!$A26,'heavy fuel oil'!$A$2:$AQ$28,COLUMN('heavy fuel oil'!F$2),FALSE)/VLOOKUP('BIFUbC-heavy-or-residual-oil'!$A26,'BIFUbC-heavy-or-residual-oil'!$A$1:$AQ$27,COLUMN('BIFUbC-heavy-or-residual-oil'!F$1),FALSE))</f>
        <v>1</v>
      </c>
      <c r="G26">
        <f>IF(VLOOKUP('BIFUbC-heavy-or-residual-oil'!$A26,'BIFUbC-heavy-or-residual-oil'!$A$1:$AQ$27,COLUMN('BIFUbC-heavy-or-residual-oil'!G$1),FALSE)=0,1,VLOOKUP('BIFUbC-heavy-or-residual-oil'!$A26,'heavy fuel oil'!$A$2:$AQ$28,COLUMN('heavy fuel oil'!G$2),FALSE)/VLOOKUP('BIFUbC-heavy-or-residual-oil'!$A26,'BIFUbC-heavy-or-residual-oil'!$A$1:$AQ$27,COLUMN('BIFUbC-heavy-or-residual-oil'!G$1),FALSE))</f>
        <v>1</v>
      </c>
      <c r="H26">
        <f>IF(VLOOKUP('BIFUbC-heavy-or-residual-oil'!$A26,'BIFUbC-heavy-or-residual-oil'!$A$1:$AQ$27,COLUMN('BIFUbC-heavy-or-residual-oil'!H$1),FALSE)=0,1,VLOOKUP('BIFUbC-heavy-or-residual-oil'!$A26,'heavy fuel oil'!$A$2:$AQ$28,COLUMN('heavy fuel oil'!H$2),FALSE)/VLOOKUP('BIFUbC-heavy-or-residual-oil'!$A26,'BIFUbC-heavy-or-residual-oil'!$A$1:$AQ$27,COLUMN('BIFUbC-heavy-or-residual-oil'!H$1),FALSE))</f>
        <v>1</v>
      </c>
      <c r="I26">
        <f>IF(VLOOKUP('BIFUbC-heavy-or-residual-oil'!$A26,'BIFUbC-heavy-or-residual-oil'!$A$1:$AQ$27,COLUMN('BIFUbC-heavy-or-residual-oil'!I$1),FALSE)=0,1,VLOOKUP('BIFUbC-heavy-or-residual-oil'!$A26,'heavy fuel oil'!$A$2:$AQ$28,COLUMN('heavy fuel oil'!I$2),FALSE)/VLOOKUP('BIFUbC-heavy-or-residual-oil'!$A26,'BIFUbC-heavy-or-residual-oil'!$A$1:$AQ$27,COLUMN('BIFUbC-heavy-or-residual-oil'!I$1),FALSE))</f>
        <v>1</v>
      </c>
      <c r="J26">
        <f>IF(VLOOKUP('BIFUbC-heavy-or-residual-oil'!$A26,'BIFUbC-heavy-or-residual-oil'!$A$1:$AQ$27,COLUMN('BIFUbC-heavy-or-residual-oil'!J$1),FALSE)=0,1,VLOOKUP('BIFUbC-heavy-or-residual-oil'!$A26,'heavy fuel oil'!$A$2:$AQ$28,COLUMN('heavy fuel oil'!J$2),FALSE)/VLOOKUP('BIFUbC-heavy-or-residual-oil'!$A26,'BIFUbC-heavy-or-residual-oil'!$A$1:$AQ$27,COLUMN('BIFUbC-heavy-or-residual-oil'!J$1),FALSE))</f>
        <v>1</v>
      </c>
      <c r="K26">
        <f>IF(VLOOKUP('BIFUbC-heavy-or-residual-oil'!$A26,'BIFUbC-heavy-or-residual-oil'!$A$1:$AQ$27,COLUMN('BIFUbC-heavy-or-residual-oil'!K$1),FALSE)=0,1,VLOOKUP('BIFUbC-heavy-or-residual-oil'!$A26,'heavy fuel oil'!$A$2:$AQ$28,COLUMN('heavy fuel oil'!K$2),FALSE)/VLOOKUP('BIFUbC-heavy-or-residual-oil'!$A26,'BIFUbC-heavy-or-residual-oil'!$A$1:$AQ$27,COLUMN('BIFUbC-heavy-or-residual-oil'!K$1),FALSE))</f>
        <v>1</v>
      </c>
      <c r="L26">
        <f>IF(VLOOKUP('BIFUbC-heavy-or-residual-oil'!$A26,'BIFUbC-heavy-or-residual-oil'!$A$1:$AQ$27,COLUMN('BIFUbC-heavy-or-residual-oil'!L$1),FALSE)=0,1,VLOOKUP('BIFUbC-heavy-or-residual-oil'!$A26,'heavy fuel oil'!$A$2:$AQ$28,COLUMN('heavy fuel oil'!L$2),FALSE)/VLOOKUP('BIFUbC-heavy-or-residual-oil'!$A26,'BIFUbC-heavy-or-residual-oil'!$A$1:$AQ$27,COLUMN('BIFUbC-heavy-or-residual-oil'!L$1),FALSE))</f>
        <v>1</v>
      </c>
      <c r="M26">
        <f>IF(VLOOKUP('BIFUbC-heavy-or-residual-oil'!$A26,'BIFUbC-heavy-or-residual-oil'!$A$1:$AQ$27,COLUMN('BIFUbC-heavy-or-residual-oil'!M$1),FALSE)=0,1,VLOOKUP('BIFUbC-heavy-or-residual-oil'!$A26,'heavy fuel oil'!$A$2:$AQ$28,COLUMN('heavy fuel oil'!M$2),FALSE)/VLOOKUP('BIFUbC-heavy-or-residual-oil'!$A26,'BIFUbC-heavy-or-residual-oil'!$A$1:$AQ$27,COLUMN('BIFUbC-heavy-or-residual-oil'!M$1),FALSE))</f>
        <v>1</v>
      </c>
      <c r="N26">
        <f>IF(VLOOKUP('BIFUbC-heavy-or-residual-oil'!$A26,'BIFUbC-heavy-or-residual-oil'!$A$1:$AQ$27,COLUMN('BIFUbC-heavy-or-residual-oil'!N$1),FALSE)=0,1,VLOOKUP('BIFUbC-heavy-or-residual-oil'!$A26,'heavy fuel oil'!$A$2:$AQ$28,COLUMN('heavy fuel oil'!N$2),FALSE)/VLOOKUP('BIFUbC-heavy-or-residual-oil'!$A26,'BIFUbC-heavy-or-residual-oil'!$A$1:$AQ$27,COLUMN('BIFUbC-heavy-or-residual-oil'!N$1),FALSE))</f>
        <v>1</v>
      </c>
      <c r="O26">
        <f>IF(VLOOKUP('BIFUbC-heavy-or-residual-oil'!$A26,'BIFUbC-heavy-or-residual-oil'!$A$1:$AQ$27,COLUMN('BIFUbC-heavy-or-residual-oil'!O$1),FALSE)=0,1,VLOOKUP('BIFUbC-heavy-or-residual-oil'!$A26,'heavy fuel oil'!$A$2:$AQ$28,COLUMN('heavy fuel oil'!O$2),FALSE)/VLOOKUP('BIFUbC-heavy-or-residual-oil'!$A26,'BIFUbC-heavy-or-residual-oil'!$A$1:$AQ$27,COLUMN('BIFUbC-heavy-or-residual-oil'!O$1),FALSE))</f>
        <v>1</v>
      </c>
      <c r="P26">
        <f>IF(VLOOKUP('BIFUbC-heavy-or-residual-oil'!$A26,'BIFUbC-heavy-or-residual-oil'!$A$1:$AQ$27,COLUMN('BIFUbC-heavy-or-residual-oil'!P$1),FALSE)=0,1,VLOOKUP('BIFUbC-heavy-or-residual-oil'!$A26,'heavy fuel oil'!$A$2:$AQ$28,COLUMN('heavy fuel oil'!P$2),FALSE)/VLOOKUP('BIFUbC-heavy-or-residual-oil'!$A26,'BIFUbC-heavy-or-residual-oil'!$A$1:$AQ$27,COLUMN('BIFUbC-heavy-or-residual-oil'!P$1),FALSE))</f>
        <v>1</v>
      </c>
      <c r="Q26">
        <f>IF(VLOOKUP('BIFUbC-heavy-or-residual-oil'!$A26,'BIFUbC-heavy-or-residual-oil'!$A$1:$AQ$27,COLUMN('BIFUbC-heavy-or-residual-oil'!Q$1),FALSE)=0,1,VLOOKUP('BIFUbC-heavy-or-residual-oil'!$A26,'heavy fuel oil'!$A$2:$AQ$28,COLUMN('heavy fuel oil'!Q$2),FALSE)/VLOOKUP('BIFUbC-heavy-or-residual-oil'!$A26,'BIFUbC-heavy-or-residual-oil'!$A$1:$AQ$27,COLUMN('BIFUbC-heavy-or-residual-oil'!Q$1),FALSE))</f>
        <v>1</v>
      </c>
      <c r="R26">
        <f>IF(VLOOKUP('BIFUbC-heavy-or-residual-oil'!$A26,'BIFUbC-heavy-or-residual-oil'!$A$1:$AQ$27,COLUMN('BIFUbC-heavy-or-residual-oil'!R$1),FALSE)=0,1,VLOOKUP('BIFUbC-heavy-or-residual-oil'!$A26,'heavy fuel oil'!$A$2:$AQ$28,COLUMN('heavy fuel oil'!R$2),FALSE)/VLOOKUP('BIFUbC-heavy-or-residual-oil'!$A26,'BIFUbC-heavy-or-residual-oil'!$A$1:$AQ$27,COLUMN('BIFUbC-heavy-or-residual-oil'!R$1),FALSE))</f>
        <v>1</v>
      </c>
      <c r="S26">
        <f>IF(VLOOKUP('BIFUbC-heavy-or-residual-oil'!$A26,'BIFUbC-heavy-or-residual-oil'!$A$1:$AQ$27,COLUMN('BIFUbC-heavy-or-residual-oil'!S$1),FALSE)=0,1,VLOOKUP('BIFUbC-heavy-or-residual-oil'!$A26,'heavy fuel oil'!$A$2:$AQ$28,COLUMN('heavy fuel oil'!S$2),FALSE)/VLOOKUP('BIFUbC-heavy-or-residual-oil'!$A26,'BIFUbC-heavy-or-residual-oil'!$A$1:$AQ$27,COLUMN('BIFUbC-heavy-or-residual-oil'!S$1),FALSE))</f>
        <v>1</v>
      </c>
      <c r="T26">
        <f>IF(VLOOKUP('BIFUbC-heavy-or-residual-oil'!$A26,'BIFUbC-heavy-or-residual-oil'!$A$1:$AQ$27,COLUMN('BIFUbC-heavy-or-residual-oil'!T$1),FALSE)=0,1,VLOOKUP('BIFUbC-heavy-or-residual-oil'!$A26,'heavy fuel oil'!$A$2:$AQ$28,COLUMN('heavy fuel oil'!T$2),FALSE)/VLOOKUP('BIFUbC-heavy-or-residual-oil'!$A26,'BIFUbC-heavy-or-residual-oil'!$A$1:$AQ$27,COLUMN('BIFUbC-heavy-or-residual-oil'!T$1),FALSE))</f>
        <v>1</v>
      </c>
      <c r="U26">
        <f>IF(VLOOKUP('BIFUbC-heavy-or-residual-oil'!$A26,'BIFUbC-heavy-or-residual-oil'!$A$1:$AQ$27,COLUMN('BIFUbC-heavy-or-residual-oil'!U$1),FALSE)=0,1,VLOOKUP('BIFUbC-heavy-or-residual-oil'!$A26,'heavy fuel oil'!$A$2:$AQ$28,COLUMN('heavy fuel oil'!U$2),FALSE)/VLOOKUP('BIFUbC-heavy-or-residual-oil'!$A26,'BIFUbC-heavy-or-residual-oil'!$A$1:$AQ$27,COLUMN('BIFUbC-heavy-or-residual-oil'!U$1),FALSE))</f>
        <v>1</v>
      </c>
      <c r="V26">
        <f>IF(VLOOKUP('BIFUbC-heavy-or-residual-oil'!$A26,'BIFUbC-heavy-or-residual-oil'!$A$1:$AQ$27,COLUMN('BIFUbC-heavy-or-residual-oil'!V$1),FALSE)=0,1,VLOOKUP('BIFUbC-heavy-or-residual-oil'!$A26,'heavy fuel oil'!$A$2:$AQ$28,COLUMN('heavy fuel oil'!V$2),FALSE)/VLOOKUP('BIFUbC-heavy-or-residual-oil'!$A26,'BIFUbC-heavy-or-residual-oil'!$A$1:$AQ$27,COLUMN('BIFUbC-heavy-or-residual-oil'!V$1),FALSE))</f>
        <v>1</v>
      </c>
      <c r="W26">
        <f>IF(VLOOKUP('BIFUbC-heavy-or-residual-oil'!$A26,'BIFUbC-heavy-or-residual-oil'!$A$1:$AQ$27,COLUMN('BIFUbC-heavy-or-residual-oil'!W$1),FALSE)=0,1,VLOOKUP('BIFUbC-heavy-or-residual-oil'!$A26,'heavy fuel oil'!$A$2:$AQ$28,COLUMN('heavy fuel oil'!W$2),FALSE)/VLOOKUP('BIFUbC-heavy-or-residual-oil'!$A26,'BIFUbC-heavy-or-residual-oil'!$A$1:$AQ$27,COLUMN('BIFUbC-heavy-or-residual-oil'!W$1),FALSE))</f>
        <v>1</v>
      </c>
      <c r="X26">
        <f>IF(VLOOKUP('BIFUbC-heavy-or-residual-oil'!$A26,'BIFUbC-heavy-or-residual-oil'!$A$1:$AQ$27,COLUMN('BIFUbC-heavy-or-residual-oil'!X$1),FALSE)=0,1,VLOOKUP('BIFUbC-heavy-or-residual-oil'!$A26,'heavy fuel oil'!$A$2:$AQ$28,COLUMN('heavy fuel oil'!X$2),FALSE)/VLOOKUP('BIFUbC-heavy-or-residual-oil'!$A26,'BIFUbC-heavy-or-residual-oil'!$A$1:$AQ$27,COLUMN('BIFUbC-heavy-or-residual-oil'!X$1),FALSE))</f>
        <v>1</v>
      </c>
      <c r="Y26">
        <f>IF(VLOOKUP('BIFUbC-heavy-or-residual-oil'!$A26,'BIFUbC-heavy-or-residual-oil'!$A$1:$AQ$27,COLUMN('BIFUbC-heavy-or-residual-oil'!Y$1),FALSE)=0,1,VLOOKUP('BIFUbC-heavy-or-residual-oil'!$A26,'heavy fuel oil'!$A$2:$AQ$28,COLUMN('heavy fuel oil'!Y$2),FALSE)/VLOOKUP('BIFUbC-heavy-or-residual-oil'!$A26,'BIFUbC-heavy-or-residual-oil'!$A$1:$AQ$27,COLUMN('BIFUbC-heavy-or-residual-oil'!Y$1),FALSE))</f>
        <v>1</v>
      </c>
      <c r="Z26">
        <f>IF(VLOOKUP('BIFUbC-heavy-or-residual-oil'!$A26,'BIFUbC-heavy-or-residual-oil'!$A$1:$AQ$27,COLUMN('BIFUbC-heavy-or-residual-oil'!Z$1),FALSE)=0,1,VLOOKUP('BIFUbC-heavy-or-residual-oil'!$A26,'heavy fuel oil'!$A$2:$AQ$28,COLUMN('heavy fuel oil'!Z$2),FALSE)/VLOOKUP('BIFUbC-heavy-or-residual-oil'!$A26,'BIFUbC-heavy-or-residual-oil'!$A$1:$AQ$27,COLUMN('BIFUbC-heavy-or-residual-oil'!Z$1),FALSE))</f>
        <v>1</v>
      </c>
      <c r="AA26">
        <f>IF(VLOOKUP('BIFUbC-heavy-or-residual-oil'!$A26,'BIFUbC-heavy-or-residual-oil'!$A$1:$AQ$27,COLUMN('BIFUbC-heavy-or-residual-oil'!AA$1),FALSE)=0,1,VLOOKUP('BIFUbC-heavy-or-residual-oil'!$A26,'heavy fuel oil'!$A$2:$AQ$28,COLUMN('heavy fuel oil'!AA$2),FALSE)/VLOOKUP('BIFUbC-heavy-or-residual-oil'!$A26,'BIFUbC-heavy-or-residual-oil'!$A$1:$AQ$27,COLUMN('BIFUbC-heavy-or-residual-oil'!AA$1),FALSE))</f>
        <v>1</v>
      </c>
      <c r="AB26">
        <f>IF(VLOOKUP('BIFUbC-heavy-or-residual-oil'!$A26,'BIFUbC-heavy-or-residual-oil'!$A$1:$AQ$27,COLUMN('BIFUbC-heavy-or-residual-oil'!AB$1),FALSE)=0,1,VLOOKUP('BIFUbC-heavy-or-residual-oil'!$A26,'heavy fuel oil'!$A$2:$AQ$28,COLUMN('heavy fuel oil'!AB$2),FALSE)/VLOOKUP('BIFUbC-heavy-or-residual-oil'!$A26,'BIFUbC-heavy-or-residual-oil'!$A$1:$AQ$27,COLUMN('BIFUbC-heavy-or-residual-oil'!AB$1),FALSE))</f>
        <v>1</v>
      </c>
      <c r="AC26">
        <f>IF(VLOOKUP('BIFUbC-heavy-or-residual-oil'!$A26,'BIFUbC-heavy-or-residual-oil'!$A$1:$AQ$27,COLUMN('BIFUbC-heavy-or-residual-oil'!AC$1),FALSE)=0,1,VLOOKUP('BIFUbC-heavy-or-residual-oil'!$A26,'heavy fuel oil'!$A$2:$AQ$28,COLUMN('heavy fuel oil'!AC$2),FALSE)/VLOOKUP('BIFUbC-heavy-or-residual-oil'!$A26,'BIFUbC-heavy-or-residual-oil'!$A$1:$AQ$27,COLUMN('BIFUbC-heavy-or-residual-oil'!AC$1),FALSE))</f>
        <v>1</v>
      </c>
      <c r="AD26">
        <f>IF(VLOOKUP('BIFUbC-heavy-or-residual-oil'!$A26,'BIFUbC-heavy-or-residual-oil'!$A$1:$AQ$27,COLUMN('BIFUbC-heavy-or-residual-oil'!AD$1),FALSE)=0,1,VLOOKUP('BIFUbC-heavy-or-residual-oil'!$A26,'heavy fuel oil'!$A$2:$AQ$28,COLUMN('heavy fuel oil'!AD$2),FALSE)/VLOOKUP('BIFUbC-heavy-or-residual-oil'!$A26,'BIFUbC-heavy-or-residual-oil'!$A$1:$AQ$27,COLUMN('BIFUbC-heavy-or-residual-oil'!AD$1),FALSE))</f>
        <v>1</v>
      </c>
      <c r="AE26">
        <f>IF(VLOOKUP('BIFUbC-heavy-or-residual-oil'!$A26,'BIFUbC-heavy-or-residual-oil'!$A$1:$AQ$27,COLUMN('BIFUbC-heavy-or-residual-oil'!AE$1),FALSE)=0,1,VLOOKUP('BIFUbC-heavy-or-residual-oil'!$A26,'heavy fuel oil'!$A$2:$AQ$28,COLUMN('heavy fuel oil'!AE$2),FALSE)/VLOOKUP('BIFUbC-heavy-or-residual-oil'!$A26,'BIFUbC-heavy-or-residual-oil'!$A$1:$AQ$27,COLUMN('BIFUbC-heavy-or-residual-oil'!AE$1),FALSE))</f>
        <v>1</v>
      </c>
      <c r="AF26">
        <f>IF(VLOOKUP('BIFUbC-heavy-or-residual-oil'!$A26,'BIFUbC-heavy-or-residual-oil'!$A$1:$AQ$27,COLUMN('BIFUbC-heavy-or-residual-oil'!AF$1),FALSE)=0,1,VLOOKUP('BIFUbC-heavy-or-residual-oil'!$A26,'heavy fuel oil'!$A$2:$AQ$28,COLUMN('heavy fuel oil'!AF$2),FALSE)/VLOOKUP('BIFUbC-heavy-or-residual-oil'!$A26,'BIFUbC-heavy-or-residual-oil'!$A$1:$AQ$27,COLUMN('BIFUbC-heavy-or-residual-oil'!AF$1),FALSE))</f>
        <v>1</v>
      </c>
      <c r="AG26">
        <f>IF(VLOOKUP('BIFUbC-heavy-or-residual-oil'!$A26,'BIFUbC-heavy-or-residual-oil'!$A$1:$AQ$27,COLUMN('BIFUbC-heavy-or-residual-oil'!AG$1),FALSE)=0,1,VLOOKUP('BIFUbC-heavy-or-residual-oil'!$A26,'heavy fuel oil'!$A$2:$AQ$28,COLUMN('heavy fuel oil'!AG$2),FALSE)/VLOOKUP('BIFUbC-heavy-or-residual-oil'!$A26,'BIFUbC-heavy-or-residual-oil'!$A$1:$AQ$27,COLUMN('BIFUbC-heavy-or-residual-oil'!AG$1),FALSE))</f>
        <v>1</v>
      </c>
      <c r="AH26">
        <f>IF(VLOOKUP('BIFUbC-heavy-or-residual-oil'!$A26,'BIFUbC-heavy-or-residual-oil'!$A$1:$AQ$27,COLUMN('BIFUbC-heavy-or-residual-oil'!AH$1),FALSE)=0,1,VLOOKUP('BIFUbC-heavy-or-residual-oil'!$A26,'heavy fuel oil'!$A$2:$AQ$28,COLUMN('heavy fuel oil'!AH$2),FALSE)/VLOOKUP('BIFUbC-heavy-or-residual-oil'!$A26,'BIFUbC-heavy-or-residual-oil'!$A$1:$AQ$27,COLUMN('BIFUbC-heavy-or-residual-oil'!AH$1),FALSE))</f>
        <v>1</v>
      </c>
      <c r="AI26">
        <f>IF(VLOOKUP('BIFUbC-heavy-or-residual-oil'!$A26,'BIFUbC-heavy-or-residual-oil'!$A$1:$AQ$27,COLUMN('BIFUbC-heavy-or-residual-oil'!AI$1),FALSE)=0,1,VLOOKUP('BIFUbC-heavy-or-residual-oil'!$A26,'heavy fuel oil'!$A$2:$AQ$28,COLUMN('heavy fuel oil'!AI$2),FALSE)/VLOOKUP('BIFUbC-heavy-or-residual-oil'!$A26,'BIFUbC-heavy-or-residual-oil'!$A$1:$AQ$27,COLUMN('BIFUbC-heavy-or-residual-oil'!AI$1),FALSE))</f>
        <v>1</v>
      </c>
      <c r="AJ26">
        <f>IF(VLOOKUP('BIFUbC-heavy-or-residual-oil'!$A26,'BIFUbC-heavy-or-residual-oil'!$A$1:$AQ$27,COLUMN('BIFUbC-heavy-or-residual-oil'!AJ$1),FALSE)=0,1,VLOOKUP('BIFUbC-heavy-or-residual-oil'!$A26,'heavy fuel oil'!$A$2:$AQ$28,COLUMN('heavy fuel oil'!AJ$2),FALSE)/VLOOKUP('BIFUbC-heavy-or-residual-oil'!$A26,'BIFUbC-heavy-or-residual-oil'!$A$1:$AQ$27,COLUMN('BIFUbC-heavy-or-residual-oil'!AJ$1),FALSE))</f>
        <v>1</v>
      </c>
      <c r="AK26">
        <f>IF(VLOOKUP('BIFUbC-heavy-or-residual-oil'!$A26,'BIFUbC-heavy-or-residual-oil'!$A$1:$AQ$27,COLUMN('BIFUbC-heavy-or-residual-oil'!AK$1),FALSE)=0,1,VLOOKUP('BIFUbC-heavy-or-residual-oil'!$A26,'heavy fuel oil'!$A$2:$AQ$28,COLUMN('heavy fuel oil'!AK$2),FALSE)/VLOOKUP('BIFUbC-heavy-or-residual-oil'!$A26,'BIFUbC-heavy-or-residual-oil'!$A$1:$AQ$27,COLUMN('BIFUbC-heavy-or-residual-oil'!AK$1),FALSE))</f>
        <v>1</v>
      </c>
      <c r="AL26">
        <f>IF(VLOOKUP('BIFUbC-heavy-or-residual-oil'!$A26,'BIFUbC-heavy-or-residual-oil'!$A$1:$AQ$27,COLUMN('BIFUbC-heavy-or-residual-oil'!AL$1),FALSE)=0,1,VLOOKUP('BIFUbC-heavy-or-residual-oil'!$A26,'heavy fuel oil'!$A$2:$AQ$28,COLUMN('heavy fuel oil'!AL$2),FALSE)/VLOOKUP('BIFUbC-heavy-or-residual-oil'!$A26,'BIFUbC-heavy-or-residual-oil'!$A$1:$AQ$27,COLUMN('BIFUbC-heavy-or-residual-oil'!AL$1),FALSE))</f>
        <v>1</v>
      </c>
      <c r="AM26">
        <f>IF(VLOOKUP('BIFUbC-heavy-or-residual-oil'!$A26,'BIFUbC-heavy-or-residual-oil'!$A$1:$AQ$27,COLUMN('BIFUbC-heavy-or-residual-oil'!AM$1),FALSE)=0,1,VLOOKUP('BIFUbC-heavy-or-residual-oil'!$A26,'heavy fuel oil'!$A$2:$AQ$28,COLUMN('heavy fuel oil'!AM$2),FALSE)/VLOOKUP('BIFUbC-heavy-or-residual-oil'!$A26,'BIFUbC-heavy-or-residual-oil'!$A$1:$AQ$27,COLUMN('BIFUbC-heavy-or-residual-oil'!AM$1),FALSE))</f>
        <v>1</v>
      </c>
      <c r="AN26">
        <f>IF(VLOOKUP('BIFUbC-heavy-or-residual-oil'!$A26,'BIFUbC-heavy-or-residual-oil'!$A$1:$AQ$27,COLUMN('BIFUbC-heavy-or-residual-oil'!AN$1),FALSE)=0,1,VLOOKUP('BIFUbC-heavy-or-residual-oil'!$A26,'heavy fuel oil'!$A$2:$AQ$28,COLUMN('heavy fuel oil'!AN$2),FALSE)/VLOOKUP('BIFUbC-heavy-or-residual-oil'!$A26,'BIFUbC-heavy-or-residual-oil'!$A$1:$AQ$27,COLUMN('BIFUbC-heavy-or-residual-oil'!AN$1),FALSE))</f>
        <v>1</v>
      </c>
      <c r="AO26">
        <f>IF(VLOOKUP('BIFUbC-heavy-or-residual-oil'!$A26,'BIFUbC-heavy-or-residual-oil'!$A$1:$AQ$27,COLUMN('BIFUbC-heavy-or-residual-oil'!AO$1),FALSE)=0,1,VLOOKUP('BIFUbC-heavy-or-residual-oil'!$A26,'heavy fuel oil'!$A$2:$AQ$28,COLUMN('heavy fuel oil'!AO$2),FALSE)/VLOOKUP('BIFUbC-heavy-or-residual-oil'!$A26,'BIFUbC-heavy-or-residual-oil'!$A$1:$AQ$27,COLUMN('BIFUbC-heavy-or-residual-oil'!AO$1),FALSE))</f>
        <v>1</v>
      </c>
      <c r="AP26">
        <f>IF(VLOOKUP('BIFUbC-heavy-or-residual-oil'!$A26,'BIFUbC-heavy-or-residual-oil'!$A$1:$AQ$27,COLUMN('BIFUbC-heavy-or-residual-oil'!AP$1),FALSE)=0,1,VLOOKUP('BIFUbC-heavy-or-residual-oil'!$A26,'heavy fuel oil'!$A$2:$AQ$28,COLUMN('heavy fuel oil'!AP$2),FALSE)/VLOOKUP('BIFUbC-heavy-or-residual-oil'!$A26,'BIFUbC-heavy-or-residual-oil'!$A$1:$AQ$27,COLUMN('BIFUbC-heavy-or-residual-oil'!AP$1),FALSE))</f>
        <v>1</v>
      </c>
      <c r="AQ26">
        <f>IF(VLOOKUP('BIFUbC-heavy-or-residual-oil'!$A26,'BIFUbC-heavy-or-residual-oil'!$A$1:$AQ$27,COLUMN('BIFUbC-heavy-or-residual-oil'!AQ$1),FALSE)=0,1,VLOOKUP('BIFUbC-heavy-or-residual-oil'!$A26,'heavy fuel oil'!$A$2:$AQ$28,COLUMN('heavy fuel oil'!AQ$2),FALSE)/VLOOKUP('BIFUbC-heavy-or-residual-oil'!$A26,'BIFUbC-heavy-or-residual-oil'!$A$1:$AQ$27,COLUMN('BIFUbC-heavy-or-residual-oil'!AQ$1),FALSE))</f>
        <v>1</v>
      </c>
    </row>
    <row r="27" spans="1:43">
      <c r="A27" s="410" t="s">
        <v>641</v>
      </c>
      <c r="B27">
        <f>IF(VLOOKUP('BIFUbC-heavy-or-residual-oil'!$A27,'BIFUbC-heavy-or-residual-oil'!$A$1:$AQ$27,COLUMN('BIFUbC-heavy-or-residual-oil'!B$1),FALSE)=0,1,VLOOKUP('BIFUbC-heavy-or-residual-oil'!$A27,'heavy fuel oil'!$A$2:$AQ$28,COLUMN('heavy fuel oil'!B$2),FALSE)/VLOOKUP('BIFUbC-heavy-or-residual-oil'!$A27,'BIFUbC-heavy-or-residual-oil'!$A$1:$AQ$27,COLUMN('BIFUbC-heavy-or-residual-oil'!B$1),FALSE))</f>
        <v>0.44625407166123776</v>
      </c>
      <c r="C27">
        <f>IF(VLOOKUP('BIFUbC-heavy-or-residual-oil'!$A27,'BIFUbC-heavy-or-residual-oil'!$A$1:$AQ$27,COLUMN('BIFUbC-heavy-or-residual-oil'!C$1),FALSE)=0,1,VLOOKUP('BIFUbC-heavy-or-residual-oil'!$A27,'heavy fuel oil'!$A$2:$AQ$28,COLUMN('heavy fuel oil'!C$2),FALSE)/VLOOKUP('BIFUbC-heavy-or-residual-oil'!$A27,'BIFUbC-heavy-or-residual-oil'!$A$1:$AQ$27,COLUMN('BIFUbC-heavy-or-residual-oil'!C$1),FALSE))</f>
        <v>0.44628414663227844</v>
      </c>
      <c r="D27">
        <f>IF(VLOOKUP('BIFUbC-heavy-or-residual-oil'!$A27,'BIFUbC-heavy-or-residual-oil'!$A$1:$AQ$27,COLUMN('BIFUbC-heavy-or-residual-oil'!D$1),FALSE)=0,1,VLOOKUP('BIFUbC-heavy-or-residual-oil'!$A27,'heavy fuel oil'!$A$2:$AQ$28,COLUMN('heavy fuel oil'!D$2),FALSE)/VLOOKUP('BIFUbC-heavy-or-residual-oil'!$A27,'BIFUbC-heavy-or-residual-oil'!$A$1:$AQ$27,COLUMN('BIFUbC-heavy-or-residual-oil'!D$1),FALSE))</f>
        <v>0.44543761864926362</v>
      </c>
      <c r="E27">
        <f>IF(VLOOKUP('BIFUbC-heavy-or-residual-oil'!$A27,'BIFUbC-heavy-or-residual-oil'!$A$1:$AQ$27,COLUMN('BIFUbC-heavy-or-residual-oil'!E$1),FALSE)=0,1,VLOOKUP('BIFUbC-heavy-or-residual-oil'!$A27,'heavy fuel oil'!$A$2:$AQ$28,COLUMN('heavy fuel oil'!E$2),FALSE)/VLOOKUP('BIFUbC-heavy-or-residual-oil'!$A27,'BIFUbC-heavy-or-residual-oil'!$A$1:$AQ$27,COLUMN('BIFUbC-heavy-or-residual-oil'!E$1),FALSE))</f>
        <v>0.44458292946239464</v>
      </c>
      <c r="F27">
        <f>IF(VLOOKUP('BIFUbC-heavy-or-residual-oil'!$A27,'BIFUbC-heavy-or-residual-oil'!$A$1:$AQ$27,COLUMN('BIFUbC-heavy-or-residual-oil'!F$1),FALSE)=0,1,VLOOKUP('BIFUbC-heavy-or-residual-oil'!$A27,'heavy fuel oil'!$A$2:$AQ$28,COLUMN('heavy fuel oil'!F$2),FALSE)/VLOOKUP('BIFUbC-heavy-or-residual-oil'!$A27,'BIFUbC-heavy-or-residual-oil'!$A$1:$AQ$27,COLUMN('BIFUbC-heavy-or-residual-oil'!F$1),FALSE))</f>
        <v>0.44371996908086664</v>
      </c>
      <c r="G27">
        <f>IF(VLOOKUP('BIFUbC-heavy-or-residual-oil'!$A27,'BIFUbC-heavy-or-residual-oil'!$A$1:$AQ$27,COLUMN('BIFUbC-heavy-or-residual-oil'!G$1),FALSE)=0,1,VLOOKUP('BIFUbC-heavy-or-residual-oil'!$A27,'heavy fuel oil'!$A$2:$AQ$28,COLUMN('heavy fuel oil'!G$2),FALSE)/VLOOKUP('BIFUbC-heavy-or-residual-oil'!$A27,'BIFUbC-heavy-or-residual-oil'!$A$1:$AQ$27,COLUMN('BIFUbC-heavy-or-residual-oil'!G$1),FALSE))</f>
        <v>0.44284862554743404</v>
      </c>
      <c r="H27">
        <f>IF(VLOOKUP('BIFUbC-heavy-or-residual-oil'!$A27,'BIFUbC-heavy-or-residual-oil'!$A$1:$AQ$27,COLUMN('BIFUbC-heavy-or-residual-oil'!H$1),FALSE)=0,1,VLOOKUP('BIFUbC-heavy-or-residual-oil'!$A27,'heavy fuel oil'!$A$2:$AQ$28,COLUMN('heavy fuel oil'!H$2),FALSE)/VLOOKUP('BIFUbC-heavy-or-residual-oil'!$A27,'BIFUbC-heavy-or-residual-oil'!$A$1:$AQ$27,COLUMN('BIFUbC-heavy-or-residual-oil'!H$1),FALSE))</f>
        <v>0.44196878489465119</v>
      </c>
      <c r="I27">
        <f>IF(VLOOKUP('BIFUbC-heavy-or-residual-oil'!$A27,'BIFUbC-heavy-or-residual-oil'!$A$1:$AQ$27,COLUMN('BIFUbC-heavy-or-residual-oil'!I$1),FALSE)=0,1,VLOOKUP('BIFUbC-heavy-or-residual-oil'!$A27,'heavy fuel oil'!$A$2:$AQ$28,COLUMN('heavy fuel oil'!I$2),FALSE)/VLOOKUP('BIFUbC-heavy-or-residual-oil'!$A27,'BIFUbC-heavy-or-residual-oil'!$A$1:$AQ$27,COLUMN('BIFUbC-heavy-or-residual-oil'!I$1),FALSE))</f>
        <v>0.44108033109994677</v>
      </c>
      <c r="J27">
        <f>IF(VLOOKUP('BIFUbC-heavy-or-residual-oil'!$A27,'BIFUbC-heavy-or-residual-oil'!$A$1:$AQ$27,COLUMN('BIFUbC-heavy-or-residual-oil'!J$1),FALSE)=0,1,VLOOKUP('BIFUbC-heavy-or-residual-oil'!$A27,'heavy fuel oil'!$A$2:$AQ$28,COLUMN('heavy fuel oil'!J$2),FALSE)/VLOOKUP('BIFUbC-heavy-or-residual-oil'!$A27,'BIFUbC-heavy-or-residual-oil'!$A$1:$AQ$27,COLUMN('BIFUbC-heavy-or-residual-oil'!J$1),FALSE))</f>
        <v>0.44018314603949704</v>
      </c>
      <c r="K27">
        <f>IF(VLOOKUP('BIFUbC-heavy-or-residual-oil'!$A27,'BIFUbC-heavy-or-residual-oil'!$A$1:$AQ$27,COLUMN('BIFUbC-heavy-or-residual-oil'!K$1),FALSE)=0,1,VLOOKUP('BIFUbC-heavy-or-residual-oil'!$A27,'heavy fuel oil'!$A$2:$AQ$28,COLUMN('heavy fuel oil'!K$2),FALSE)/VLOOKUP('BIFUbC-heavy-or-residual-oil'!$A27,'BIFUbC-heavy-or-residual-oil'!$A$1:$AQ$27,COLUMN('BIFUbC-heavy-or-residual-oil'!K$1),FALSE))</f>
        <v>0.43927710944085807</v>
      </c>
      <c r="L27">
        <f>IF(VLOOKUP('BIFUbC-heavy-or-residual-oil'!$A27,'BIFUbC-heavy-or-residual-oil'!$A$1:$AQ$27,COLUMN('BIFUbC-heavy-or-residual-oil'!L$1),FALSE)=0,1,VLOOKUP('BIFUbC-heavy-or-residual-oil'!$A27,'heavy fuel oil'!$A$2:$AQ$28,COLUMN('heavy fuel oil'!L$2),FALSE)/VLOOKUP('BIFUbC-heavy-or-residual-oil'!$A27,'BIFUbC-heavy-or-residual-oil'!$A$1:$AQ$27,COLUMN('BIFUbC-heavy-or-residual-oil'!L$1),FALSE))</f>
        <v>0.43836209883432042</v>
      </c>
      <c r="M27">
        <f>IF(VLOOKUP('BIFUbC-heavy-or-residual-oil'!$A27,'BIFUbC-heavy-or-residual-oil'!$A$1:$AQ$27,COLUMN('BIFUbC-heavy-or-residual-oil'!M$1),FALSE)=0,1,VLOOKUP('BIFUbC-heavy-or-residual-oil'!$A27,'heavy fuel oil'!$A$2:$AQ$28,COLUMN('heavy fuel oil'!M$2),FALSE)/VLOOKUP('BIFUbC-heavy-or-residual-oil'!$A27,'BIFUbC-heavy-or-residual-oil'!$A$1:$AQ$27,COLUMN('BIFUbC-heavy-or-residual-oil'!M$1),FALSE))</f>
        <v>0.43743798950294294</v>
      </c>
      <c r="N27">
        <f>IF(VLOOKUP('BIFUbC-heavy-or-residual-oil'!$A27,'BIFUbC-heavy-or-residual-oil'!$A$1:$AQ$27,COLUMN('BIFUbC-heavy-or-residual-oil'!N$1),FALSE)=0,1,VLOOKUP('BIFUbC-heavy-or-residual-oil'!$A27,'heavy fuel oil'!$A$2:$AQ$28,COLUMN('heavy fuel oil'!N$2),FALSE)/VLOOKUP('BIFUbC-heavy-or-residual-oil'!$A27,'BIFUbC-heavy-or-residual-oil'!$A$1:$AQ$27,COLUMN('BIFUbC-heavy-or-residual-oil'!N$1),FALSE))</f>
        <v>0.43650465443122743</v>
      </c>
      <c r="O27">
        <f>IF(VLOOKUP('BIFUbC-heavy-or-residual-oil'!$A27,'BIFUbC-heavy-or-residual-oil'!$A$1:$AQ$27,COLUMN('BIFUbC-heavy-or-residual-oil'!O$1),FALSE)=0,1,VLOOKUP('BIFUbC-heavy-or-residual-oil'!$A27,'heavy fuel oil'!$A$2:$AQ$28,COLUMN('heavy fuel oil'!O$2),FALSE)/VLOOKUP('BIFUbC-heavy-or-residual-oil'!$A27,'BIFUbC-heavy-or-residual-oil'!$A$1:$AQ$27,COLUMN('BIFUbC-heavy-or-residual-oil'!O$1),FALSE))</f>
        <v>0.4355619642523873</v>
      </c>
      <c r="P27">
        <f>IF(VLOOKUP('BIFUbC-heavy-or-residual-oil'!$A27,'BIFUbC-heavy-or-residual-oil'!$A$1:$AQ$27,COLUMN('BIFUbC-heavy-or-residual-oil'!P$1),FALSE)=0,1,VLOOKUP('BIFUbC-heavy-or-residual-oil'!$A27,'heavy fuel oil'!$A$2:$AQ$28,COLUMN('heavy fuel oil'!P$2),FALSE)/VLOOKUP('BIFUbC-heavy-or-residual-oil'!$A27,'BIFUbC-heavy-or-residual-oil'!$A$1:$AQ$27,COLUMN('BIFUbC-heavy-or-residual-oil'!P$1),FALSE))</f>
        <v>0.43460978719416776</v>
      </c>
      <c r="Q27">
        <f>IF(VLOOKUP('BIFUbC-heavy-or-residual-oil'!$A27,'BIFUbC-heavy-or-residual-oil'!$A$1:$AQ$27,COLUMN('BIFUbC-heavy-or-residual-oil'!Q$1),FALSE)=0,1,VLOOKUP('BIFUbC-heavy-or-residual-oil'!$A27,'heavy fuel oil'!$A$2:$AQ$28,COLUMN('heavy fuel oil'!Q$2),FALSE)/VLOOKUP('BIFUbC-heavy-or-residual-oil'!$A27,'BIFUbC-heavy-or-residual-oil'!$A$1:$AQ$27,COLUMN('BIFUbC-heavy-or-residual-oil'!Q$1),FALSE))</f>
        <v>0.43364798902316987</v>
      </c>
      <c r="R27">
        <f>IF(VLOOKUP('BIFUbC-heavy-or-residual-oil'!$A27,'BIFUbC-heavy-or-residual-oil'!$A$1:$AQ$27,COLUMN('BIFUbC-heavy-or-residual-oil'!R$1),FALSE)=0,1,VLOOKUP('BIFUbC-heavy-or-residual-oil'!$A27,'heavy fuel oil'!$A$2:$AQ$28,COLUMN('heavy fuel oil'!R$2),FALSE)/VLOOKUP('BIFUbC-heavy-or-residual-oil'!$A27,'BIFUbC-heavy-or-residual-oil'!$A$1:$AQ$27,COLUMN('BIFUbC-heavy-or-residual-oil'!R$1),FALSE))</f>
        <v>0.43267643298763014</v>
      </c>
      <c r="S27">
        <f>IF(VLOOKUP('BIFUbC-heavy-or-residual-oil'!$A27,'BIFUbC-heavy-or-residual-oil'!$A$1:$AQ$27,COLUMN('BIFUbC-heavy-or-residual-oil'!S$1),FALSE)=0,1,VLOOKUP('BIFUbC-heavy-or-residual-oil'!$A27,'heavy fuel oil'!$A$2:$AQ$28,COLUMN('heavy fuel oil'!S$2),FALSE)/VLOOKUP('BIFUbC-heavy-or-residual-oil'!$A27,'BIFUbC-heavy-or-residual-oil'!$A$1:$AQ$27,COLUMN('BIFUbC-heavy-or-residual-oil'!S$1),FALSE))</f>
        <v>0.43169497975860555</v>
      </c>
      <c r="T27">
        <f>IF(VLOOKUP('BIFUbC-heavy-or-residual-oil'!$A27,'BIFUbC-heavy-or-residual-oil'!$A$1:$AQ$27,COLUMN('BIFUbC-heavy-or-residual-oil'!T$1),FALSE)=0,1,VLOOKUP('BIFUbC-heavy-or-residual-oil'!$A27,'heavy fuel oil'!$A$2:$AQ$28,COLUMN('heavy fuel oil'!T$2),FALSE)/VLOOKUP('BIFUbC-heavy-or-residual-oil'!$A27,'BIFUbC-heavy-or-residual-oil'!$A$1:$AQ$27,COLUMN('BIFUbC-heavy-or-residual-oil'!T$1),FALSE))</f>
        <v>0.43070348736951286</v>
      </c>
      <c r="U27">
        <f>IF(VLOOKUP('BIFUbC-heavy-or-residual-oil'!$A27,'BIFUbC-heavy-or-residual-oil'!$A$1:$AQ$27,COLUMN('BIFUbC-heavy-or-residual-oil'!U$1),FALSE)=0,1,VLOOKUP('BIFUbC-heavy-or-residual-oil'!$A27,'heavy fuel oil'!$A$2:$AQ$28,COLUMN('heavy fuel oil'!U$2),FALSE)/VLOOKUP('BIFUbC-heavy-or-residual-oil'!$A27,'BIFUbC-heavy-or-residual-oil'!$A$1:$AQ$27,COLUMN('BIFUbC-heavy-or-residual-oil'!U$1),FALSE))</f>
        <v>0.42970181115396688</v>
      </c>
      <c r="V27">
        <f>IF(VLOOKUP('BIFUbC-heavy-or-residual-oil'!$A27,'BIFUbC-heavy-or-residual-oil'!$A$1:$AQ$27,COLUMN('BIFUbC-heavy-or-residual-oil'!V$1),FALSE)=0,1,VLOOKUP('BIFUbC-heavy-or-residual-oil'!$A27,'heavy fuel oil'!$A$2:$AQ$28,COLUMN('heavy fuel oil'!V$2),FALSE)/VLOOKUP('BIFUbC-heavy-or-residual-oil'!$A27,'BIFUbC-heavy-or-residual-oil'!$A$1:$AQ$27,COLUMN('BIFUbC-heavy-or-residual-oil'!V$1),FALSE))</f>
        <v>0.42868980368186238</v>
      </c>
      <c r="W27">
        <f>IF(VLOOKUP('BIFUbC-heavy-or-residual-oil'!$A27,'BIFUbC-heavy-or-residual-oil'!$A$1:$AQ$27,COLUMN('BIFUbC-heavy-or-residual-oil'!W$1),FALSE)=0,1,VLOOKUP('BIFUbC-heavy-or-residual-oil'!$A27,'heavy fuel oil'!$A$2:$AQ$28,COLUMN('heavy fuel oil'!W$2),FALSE)/VLOOKUP('BIFUbC-heavy-or-residual-oil'!$A27,'BIFUbC-heavy-or-residual-oil'!$A$1:$AQ$27,COLUMN('BIFUbC-heavy-or-residual-oil'!W$1),FALSE))</f>
        <v>0.42766731469364239</v>
      </c>
      <c r="X27">
        <f>IF(VLOOKUP('BIFUbC-heavy-or-residual-oil'!$A27,'BIFUbC-heavy-or-residual-oil'!$A$1:$AQ$27,COLUMN('BIFUbC-heavy-or-residual-oil'!X$1),FALSE)=0,1,VLOOKUP('BIFUbC-heavy-or-residual-oil'!$A27,'heavy fuel oil'!$A$2:$AQ$28,COLUMN('heavy fuel oil'!X$2),FALSE)/VLOOKUP('BIFUbC-heavy-or-residual-oil'!$A27,'BIFUbC-heavy-or-residual-oil'!$A$1:$AQ$27,COLUMN('BIFUbC-heavy-or-residual-oil'!X$1),FALSE))</f>
        <v>0.42663419103269062</v>
      </c>
      <c r="Y27">
        <f>IF(VLOOKUP('BIFUbC-heavy-or-residual-oil'!$A27,'BIFUbC-heavy-or-residual-oil'!$A$1:$AQ$27,COLUMN('BIFUbC-heavy-or-residual-oil'!Y$1),FALSE)=0,1,VLOOKUP('BIFUbC-heavy-or-residual-oil'!$A27,'heavy fuel oil'!$A$2:$AQ$28,COLUMN('heavy fuel oil'!Y$2),FALSE)/VLOOKUP('BIFUbC-heavy-or-residual-oil'!$A27,'BIFUbC-heavy-or-residual-oil'!$A$1:$AQ$27,COLUMN('BIFUbC-heavy-or-residual-oil'!Y$1),FALSE))</f>
        <v>0.4255902765757878</v>
      </c>
      <c r="Z27">
        <f>IF(VLOOKUP('BIFUbC-heavy-or-residual-oil'!$A27,'BIFUbC-heavy-or-residual-oil'!$A$1:$AQ$27,COLUMN('BIFUbC-heavy-or-residual-oil'!Z$1),FALSE)=0,1,VLOOKUP('BIFUbC-heavy-or-residual-oil'!$A27,'heavy fuel oil'!$A$2:$AQ$28,COLUMN('heavy fuel oil'!Z$2),FALSE)/VLOOKUP('BIFUbC-heavy-or-residual-oil'!$A27,'BIFUbC-heavy-or-residual-oil'!$A$1:$AQ$27,COLUMN('BIFUbC-heavy-or-residual-oil'!Z$1),FALSE))</f>
        <v>0.42453541216156498</v>
      </c>
      <c r="AA27">
        <f>IF(VLOOKUP('BIFUbC-heavy-or-residual-oil'!$A27,'BIFUbC-heavy-or-residual-oil'!$A$1:$AQ$27,COLUMN('BIFUbC-heavy-or-residual-oil'!AA$1),FALSE)=0,1,VLOOKUP('BIFUbC-heavy-or-residual-oil'!$A27,'heavy fuel oil'!$A$2:$AQ$28,COLUMN('heavy fuel oil'!AA$2),FALSE)/VLOOKUP('BIFUbC-heavy-or-residual-oil'!$A27,'BIFUbC-heavy-or-residual-oil'!$A$1:$AQ$27,COLUMN('BIFUbC-heavy-or-residual-oil'!AA$1),FALSE))</f>
        <v>0.42346943551688776</v>
      </c>
      <c r="AB27">
        <f>IF(VLOOKUP('BIFUbC-heavy-or-residual-oil'!$A27,'BIFUbC-heavy-or-residual-oil'!$A$1:$AQ$27,COLUMN('BIFUbC-heavy-or-residual-oil'!AB$1),FALSE)=0,1,VLOOKUP('BIFUbC-heavy-or-residual-oil'!$A27,'heavy fuel oil'!$A$2:$AQ$28,COLUMN('heavy fuel oil'!AB$2),FALSE)/VLOOKUP('BIFUbC-heavy-or-residual-oil'!$A27,'BIFUbC-heavy-or-residual-oil'!$A$1:$AQ$27,COLUMN('BIFUbC-heavy-or-residual-oil'!AB$1),FALSE))</f>
        <v>0.422392181181099</v>
      </c>
      <c r="AC27">
        <f>IF(VLOOKUP('BIFUbC-heavy-or-residual-oil'!$A27,'BIFUbC-heavy-or-residual-oil'!$A$1:$AQ$27,COLUMN('BIFUbC-heavy-or-residual-oil'!AC$1),FALSE)=0,1,VLOOKUP('BIFUbC-heavy-or-residual-oil'!$A27,'heavy fuel oil'!$A$2:$AQ$28,COLUMN('heavy fuel oil'!AC$2),FALSE)/VLOOKUP('BIFUbC-heavy-or-residual-oil'!$A27,'BIFUbC-heavy-or-residual-oil'!$A$1:$AQ$27,COLUMN('BIFUbC-heavy-or-residual-oil'!AC$1),FALSE))</f>
        <v>0.42130348042805132</v>
      </c>
      <c r="AD27">
        <f>IF(VLOOKUP('BIFUbC-heavy-or-residual-oil'!$A27,'BIFUbC-heavy-or-residual-oil'!$A$1:$AQ$27,COLUMN('BIFUbC-heavy-or-residual-oil'!AD$1),FALSE)=0,1,VLOOKUP('BIFUbC-heavy-or-residual-oil'!$A27,'heavy fuel oil'!$A$2:$AQ$28,COLUMN('heavy fuel oil'!AD$2),FALSE)/VLOOKUP('BIFUbC-heavy-or-residual-oil'!$A27,'BIFUbC-heavy-or-residual-oil'!$A$1:$AQ$27,COLUMN('BIFUbC-heavy-or-residual-oil'!AD$1),FALSE))</f>
        <v>0.42020316118584905</v>
      </c>
      <c r="AE27">
        <f>IF(VLOOKUP('BIFUbC-heavy-or-residual-oil'!$A27,'BIFUbC-heavy-or-residual-oil'!$A$1:$AQ$27,COLUMN('BIFUbC-heavy-or-residual-oil'!AE$1),FALSE)=0,1,VLOOKUP('BIFUbC-heavy-or-residual-oil'!$A27,'heavy fuel oil'!$A$2:$AQ$28,COLUMN('heavy fuel oil'!AE$2),FALSE)/VLOOKUP('BIFUbC-heavy-or-residual-oil'!$A27,'BIFUbC-heavy-or-residual-oil'!$A$1:$AQ$27,COLUMN('BIFUbC-heavy-or-residual-oil'!AE$1),FALSE))</f>
        <v>0.41909104795422425</v>
      </c>
      <c r="AF27">
        <f>IF(VLOOKUP('BIFUbC-heavy-or-residual-oil'!$A27,'BIFUbC-heavy-or-residual-oil'!$A$1:$AQ$27,COLUMN('BIFUbC-heavy-or-residual-oil'!AF$1),FALSE)=0,1,VLOOKUP('BIFUbC-heavy-or-residual-oil'!$A27,'heavy fuel oil'!$A$2:$AQ$28,COLUMN('heavy fuel oil'!AF$2),FALSE)/VLOOKUP('BIFUbC-heavy-or-residual-oil'!$A27,'BIFUbC-heavy-or-residual-oil'!$A$1:$AQ$27,COLUMN('BIFUbC-heavy-or-residual-oil'!AF$1),FALSE))</f>
        <v>0.41796696171946418</v>
      </c>
      <c r="AG27">
        <f>IF(VLOOKUP('BIFUbC-heavy-or-residual-oil'!$A27,'BIFUbC-heavy-or-residual-oil'!$A$1:$AQ$27,COLUMN('BIFUbC-heavy-or-residual-oil'!AG$1),FALSE)=0,1,VLOOKUP('BIFUbC-heavy-or-residual-oil'!$A27,'heavy fuel oil'!$A$2:$AQ$28,COLUMN('heavy fuel oil'!AG$2),FALSE)/VLOOKUP('BIFUbC-heavy-or-residual-oil'!$A27,'BIFUbC-heavy-or-residual-oil'!$A$1:$AQ$27,COLUMN('BIFUbC-heavy-or-residual-oil'!AG$1),FALSE))</f>
        <v>0.41683071986680287</v>
      </c>
      <c r="AH27">
        <f>IF(VLOOKUP('BIFUbC-heavy-or-residual-oil'!$A27,'BIFUbC-heavy-or-residual-oil'!$A$1:$AQ$27,COLUMN('BIFUbC-heavy-or-residual-oil'!AH$1),FALSE)=0,1,VLOOKUP('BIFUbC-heavy-or-residual-oil'!$A27,'heavy fuel oil'!$A$2:$AQ$28,COLUMN('heavy fuel oil'!AH$2),FALSE)/VLOOKUP('BIFUbC-heavy-or-residual-oil'!$A27,'BIFUbC-heavy-or-residual-oil'!$A$1:$AQ$27,COLUMN('BIFUbC-heavy-or-residual-oil'!AH$1),FALSE))</f>
        <v>0.41568213609019344</v>
      </c>
      <c r="AI27">
        <f>IF(VLOOKUP('BIFUbC-heavy-or-residual-oil'!$A27,'BIFUbC-heavy-or-residual-oil'!$A$1:$AQ$27,COLUMN('BIFUbC-heavy-or-residual-oil'!AI$1),FALSE)=0,1,VLOOKUP('BIFUbC-heavy-or-residual-oil'!$A27,'heavy fuel oil'!$A$2:$AQ$28,COLUMN('heavy fuel oil'!AI$2),FALSE)/VLOOKUP('BIFUbC-heavy-or-residual-oil'!$A27,'BIFUbC-heavy-or-residual-oil'!$A$1:$AQ$27,COLUMN('BIFUbC-heavy-or-residual-oil'!AI$1),FALSE))</f>
        <v>0.41452102029936455</v>
      </c>
      <c r="AJ27">
        <f>IF(VLOOKUP('BIFUbC-heavy-or-residual-oil'!$A27,'BIFUbC-heavy-or-residual-oil'!$A$1:$AQ$27,COLUMN('BIFUbC-heavy-or-residual-oil'!AJ$1),FALSE)=0,1,VLOOKUP('BIFUbC-heavy-or-residual-oil'!$A27,'heavy fuel oil'!$A$2:$AQ$28,COLUMN('heavy fuel oil'!AJ$2),FALSE)/VLOOKUP('BIFUbC-heavy-or-residual-oil'!$A27,'BIFUbC-heavy-or-residual-oil'!$A$1:$AQ$27,COLUMN('BIFUbC-heavy-or-residual-oil'!AJ$1),FALSE))</f>
        <v>0.41342387728703162</v>
      </c>
      <c r="AK27">
        <f>IF(VLOOKUP('BIFUbC-heavy-or-residual-oil'!$A27,'BIFUbC-heavy-or-residual-oil'!$A$1:$AQ$27,COLUMN('BIFUbC-heavy-or-residual-oil'!AK$1),FALSE)=0,1,VLOOKUP('BIFUbC-heavy-or-residual-oil'!$A27,'heavy fuel oil'!$A$2:$AQ$28,COLUMN('heavy fuel oil'!AK$2),FALSE)/VLOOKUP('BIFUbC-heavy-or-residual-oil'!$A27,'BIFUbC-heavy-or-residual-oil'!$A$1:$AQ$27,COLUMN('BIFUbC-heavy-or-residual-oil'!AK$1),FALSE))</f>
        <v>0.41223850171419502</v>
      </c>
      <c r="AL27">
        <f>IF(VLOOKUP('BIFUbC-heavy-or-residual-oil'!$A27,'BIFUbC-heavy-or-residual-oil'!$A$1:$AQ$27,COLUMN('BIFUbC-heavy-or-residual-oil'!AL$1),FALSE)=0,1,VLOOKUP('BIFUbC-heavy-or-residual-oil'!$A27,'heavy fuel oil'!$A$2:$AQ$28,COLUMN('heavy fuel oil'!AL$2),FALSE)/VLOOKUP('BIFUbC-heavy-or-residual-oil'!$A27,'BIFUbC-heavy-or-residual-oil'!$A$1:$AQ$27,COLUMN('BIFUbC-heavy-or-residual-oil'!AL$1),FALSE))</f>
        <v>0.41104002826689279</v>
      </c>
      <c r="AM27">
        <f>IF(VLOOKUP('BIFUbC-heavy-or-residual-oil'!$A27,'BIFUbC-heavy-or-residual-oil'!$A$1:$AQ$27,COLUMN('BIFUbC-heavy-or-residual-oil'!AM$1),FALSE)=0,1,VLOOKUP('BIFUbC-heavy-or-residual-oil'!$A27,'heavy fuel oil'!$A$2:$AQ$28,COLUMN('heavy fuel oil'!AM$2),FALSE)/VLOOKUP('BIFUbC-heavy-or-residual-oil'!$A27,'BIFUbC-heavy-or-residual-oil'!$A$1:$AQ$27,COLUMN('BIFUbC-heavy-or-residual-oil'!AM$1),FALSE))</f>
        <v>0.4098282513822244</v>
      </c>
      <c r="AN27">
        <f>IF(VLOOKUP('BIFUbC-heavy-or-residual-oil'!$A27,'BIFUbC-heavy-or-residual-oil'!$A$1:$AQ$27,COLUMN('BIFUbC-heavy-or-residual-oil'!AN$1),FALSE)=0,1,VLOOKUP('BIFUbC-heavy-or-residual-oil'!$A27,'heavy fuel oil'!$A$2:$AQ$28,COLUMN('heavy fuel oil'!AN$2),FALSE)/VLOOKUP('BIFUbC-heavy-or-residual-oil'!$A27,'BIFUbC-heavy-or-residual-oil'!$A$1:$AQ$27,COLUMN('BIFUbC-heavy-or-residual-oil'!AN$1),FALSE))</f>
        <v>0.40860296122182732</v>
      </c>
      <c r="AO27">
        <f>IF(VLOOKUP('BIFUbC-heavy-or-residual-oil'!$A27,'BIFUbC-heavy-or-residual-oil'!$A$1:$AQ$27,COLUMN('BIFUbC-heavy-or-residual-oil'!AO$1),FALSE)=0,1,VLOOKUP('BIFUbC-heavy-or-residual-oil'!$A27,'heavy fuel oil'!$A$2:$AQ$28,COLUMN('heavy fuel oil'!AO$2),FALSE)/VLOOKUP('BIFUbC-heavy-or-residual-oil'!$A27,'BIFUbC-heavy-or-residual-oil'!$A$1:$AQ$27,COLUMN('BIFUbC-heavy-or-residual-oil'!AO$1),FALSE))</f>
        <v>0.40736394356106131</v>
      </c>
      <c r="AP27">
        <f>IF(VLOOKUP('BIFUbC-heavy-or-residual-oil'!$A27,'BIFUbC-heavy-or-residual-oil'!$A$1:$AQ$27,COLUMN('BIFUbC-heavy-or-residual-oil'!AP$1),FALSE)=0,1,VLOOKUP('BIFUbC-heavy-or-residual-oil'!$A27,'heavy fuel oil'!$A$2:$AQ$28,COLUMN('heavy fuel oil'!AP$2),FALSE)/VLOOKUP('BIFUbC-heavy-or-residual-oil'!$A27,'BIFUbC-heavy-or-residual-oil'!$A$1:$AQ$27,COLUMN('BIFUbC-heavy-or-residual-oil'!AP$1),FALSE))</f>
        <v>0.40611097967474169</v>
      </c>
      <c r="AQ27">
        <f>IF(VLOOKUP('BIFUbC-heavy-or-residual-oil'!$A27,'BIFUbC-heavy-or-residual-oil'!$A$1:$AQ$27,COLUMN('BIFUbC-heavy-or-residual-oil'!AQ$1),FALSE)=0,1,VLOOKUP('BIFUbC-heavy-or-residual-oil'!$A27,'heavy fuel oil'!$A$2:$AQ$28,COLUMN('heavy fuel oil'!AQ$2),FALSE)/VLOOKUP('BIFUbC-heavy-or-residual-oil'!$A27,'BIFUbC-heavy-or-residual-oil'!$A$1:$AQ$27,COLUMN('BIFUbC-heavy-or-residual-oil'!AQ$1),FALSE))</f>
        <v>0.40484384621929675</v>
      </c>
    </row>
  </sheetData>
  <phoneticPr fontId="2"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7AEA3-66BE-4F9B-8759-BFB5C0BA00CE}">
  <sheetPr>
    <tabColor theme="8" tint="-0.499984740745262"/>
  </sheetPr>
  <dimension ref="A1:AQ27"/>
  <sheetViews>
    <sheetView zoomScale="70" zoomScaleNormal="70" workbookViewId="0">
      <selection sqref="A1:XFD1048576"/>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IF(VLOOKUP('BIFUbC-natural-gas'!$A2,'BIFUbC-natural-gas'!$A$1:$AQ$27,COLUMN('BIFUbC-natural-gas'!B$1),FALSE)=0,1,VLOOKUP('BIFUbC-natural-gas'!$A2,'natural gas'!$A$2:$AQ$28,COLUMN('natural gas'!B$2),FALSE)/VLOOKUP('BIFUbC-natural-gas'!$A2,'BIFUbC-natural-gas'!$A$1:$AQ$27,COLUMN('BIFUbC-natural-gas'!B$1),FALSE))</f>
        <v>1</v>
      </c>
      <c r="C2">
        <f>IF(VLOOKUP('BIFUbC-natural-gas'!$A2,'BIFUbC-natural-gas'!$A$1:$AQ$27,COLUMN('BIFUbC-natural-gas'!C$1),FALSE)=0,1,VLOOKUP('BIFUbC-natural-gas'!$A2,'natural gas'!$A$2:$AQ$28,COLUMN('natural gas'!C$2),FALSE)/VLOOKUP('BIFUbC-natural-gas'!$A2,'BIFUbC-natural-gas'!$A$1:$AQ$27,COLUMN('BIFUbC-natural-gas'!C$1),FALSE))</f>
        <v>1</v>
      </c>
      <c r="D2">
        <f>IF(VLOOKUP('BIFUbC-natural-gas'!$A2,'BIFUbC-natural-gas'!$A$1:$AQ$27,COLUMN('BIFUbC-natural-gas'!D$1),FALSE)=0,1,VLOOKUP('BIFUbC-natural-gas'!$A2,'natural gas'!$A$2:$AQ$28,COLUMN('natural gas'!D$2),FALSE)/VLOOKUP('BIFUbC-natural-gas'!$A2,'BIFUbC-natural-gas'!$A$1:$AQ$27,COLUMN('BIFUbC-natural-gas'!D$1),FALSE))</f>
        <v>1</v>
      </c>
      <c r="E2">
        <f>IF(VLOOKUP('BIFUbC-natural-gas'!$A2,'BIFUbC-natural-gas'!$A$1:$AQ$27,COLUMN('BIFUbC-natural-gas'!E$1),FALSE)=0,1,VLOOKUP('BIFUbC-natural-gas'!$A2,'natural gas'!$A$2:$AQ$28,COLUMN('natural gas'!E$2),FALSE)/VLOOKUP('BIFUbC-natural-gas'!$A2,'BIFUbC-natural-gas'!$A$1:$AQ$27,COLUMN('BIFUbC-natural-gas'!E$1),FALSE))</f>
        <v>1</v>
      </c>
      <c r="F2">
        <f>IF(VLOOKUP('BIFUbC-natural-gas'!$A2,'BIFUbC-natural-gas'!$A$1:$AQ$27,COLUMN('BIFUbC-natural-gas'!F$1),FALSE)=0,1,VLOOKUP('BIFUbC-natural-gas'!$A2,'natural gas'!$A$2:$AQ$28,COLUMN('natural gas'!F$2),FALSE)/VLOOKUP('BIFUbC-natural-gas'!$A2,'BIFUbC-natural-gas'!$A$1:$AQ$27,COLUMN('BIFUbC-natural-gas'!F$1),FALSE))</f>
        <v>1</v>
      </c>
      <c r="G2">
        <f>IF(VLOOKUP('BIFUbC-natural-gas'!$A2,'BIFUbC-natural-gas'!$A$1:$AQ$27,COLUMN('BIFUbC-natural-gas'!G$1),FALSE)=0,1,VLOOKUP('BIFUbC-natural-gas'!$A2,'natural gas'!$A$2:$AQ$28,COLUMN('natural gas'!G$2),FALSE)/VLOOKUP('BIFUbC-natural-gas'!$A2,'BIFUbC-natural-gas'!$A$1:$AQ$27,COLUMN('BIFUbC-natural-gas'!G$1),FALSE))</f>
        <v>1</v>
      </c>
      <c r="H2">
        <f>IF(VLOOKUP('BIFUbC-natural-gas'!$A2,'BIFUbC-natural-gas'!$A$1:$AQ$27,COLUMN('BIFUbC-natural-gas'!H$1),FALSE)=0,1,VLOOKUP('BIFUbC-natural-gas'!$A2,'natural gas'!$A$2:$AQ$28,COLUMN('natural gas'!H$2),FALSE)/VLOOKUP('BIFUbC-natural-gas'!$A2,'BIFUbC-natural-gas'!$A$1:$AQ$27,COLUMN('BIFUbC-natural-gas'!H$1),FALSE))</f>
        <v>1</v>
      </c>
      <c r="I2">
        <f>IF(VLOOKUP('BIFUbC-natural-gas'!$A2,'BIFUbC-natural-gas'!$A$1:$AQ$27,COLUMN('BIFUbC-natural-gas'!I$1),FALSE)=0,1,VLOOKUP('BIFUbC-natural-gas'!$A2,'natural gas'!$A$2:$AQ$28,COLUMN('natural gas'!I$2),FALSE)/VLOOKUP('BIFUbC-natural-gas'!$A2,'BIFUbC-natural-gas'!$A$1:$AQ$27,COLUMN('BIFUbC-natural-gas'!I$1),FALSE))</f>
        <v>1</v>
      </c>
      <c r="J2">
        <f>IF(VLOOKUP('BIFUbC-natural-gas'!$A2,'BIFUbC-natural-gas'!$A$1:$AQ$27,COLUMN('BIFUbC-natural-gas'!J$1),FALSE)=0,1,VLOOKUP('BIFUbC-natural-gas'!$A2,'natural gas'!$A$2:$AQ$28,COLUMN('natural gas'!J$2),FALSE)/VLOOKUP('BIFUbC-natural-gas'!$A2,'BIFUbC-natural-gas'!$A$1:$AQ$27,COLUMN('BIFUbC-natural-gas'!J$1),FALSE))</f>
        <v>1</v>
      </c>
      <c r="K2">
        <f>IF(VLOOKUP('BIFUbC-natural-gas'!$A2,'BIFUbC-natural-gas'!$A$1:$AQ$27,COLUMN('BIFUbC-natural-gas'!K$1),FALSE)=0,1,VLOOKUP('BIFUbC-natural-gas'!$A2,'natural gas'!$A$2:$AQ$28,COLUMN('natural gas'!K$2),FALSE)/VLOOKUP('BIFUbC-natural-gas'!$A2,'BIFUbC-natural-gas'!$A$1:$AQ$27,COLUMN('BIFUbC-natural-gas'!K$1),FALSE))</f>
        <v>1</v>
      </c>
      <c r="L2">
        <f>IF(VLOOKUP('BIFUbC-natural-gas'!$A2,'BIFUbC-natural-gas'!$A$1:$AQ$27,COLUMN('BIFUbC-natural-gas'!L$1),FALSE)=0,1,VLOOKUP('BIFUbC-natural-gas'!$A2,'natural gas'!$A$2:$AQ$28,COLUMN('natural gas'!L$2),FALSE)/VLOOKUP('BIFUbC-natural-gas'!$A2,'BIFUbC-natural-gas'!$A$1:$AQ$27,COLUMN('BIFUbC-natural-gas'!L$1),FALSE))</f>
        <v>1</v>
      </c>
      <c r="M2">
        <f>IF(VLOOKUP('BIFUbC-natural-gas'!$A2,'BIFUbC-natural-gas'!$A$1:$AQ$27,COLUMN('BIFUbC-natural-gas'!M$1),FALSE)=0,1,VLOOKUP('BIFUbC-natural-gas'!$A2,'natural gas'!$A$2:$AQ$28,COLUMN('natural gas'!M$2),FALSE)/VLOOKUP('BIFUbC-natural-gas'!$A2,'BIFUbC-natural-gas'!$A$1:$AQ$27,COLUMN('BIFUbC-natural-gas'!M$1),FALSE))</f>
        <v>1</v>
      </c>
      <c r="N2">
        <f>IF(VLOOKUP('BIFUbC-natural-gas'!$A2,'BIFUbC-natural-gas'!$A$1:$AQ$27,COLUMN('BIFUbC-natural-gas'!N$1),FALSE)=0,1,VLOOKUP('BIFUbC-natural-gas'!$A2,'natural gas'!$A$2:$AQ$28,COLUMN('natural gas'!N$2),FALSE)/VLOOKUP('BIFUbC-natural-gas'!$A2,'BIFUbC-natural-gas'!$A$1:$AQ$27,COLUMN('BIFUbC-natural-gas'!N$1),FALSE))</f>
        <v>1</v>
      </c>
      <c r="O2">
        <f>IF(VLOOKUP('BIFUbC-natural-gas'!$A2,'BIFUbC-natural-gas'!$A$1:$AQ$27,COLUMN('BIFUbC-natural-gas'!O$1),FALSE)=0,1,VLOOKUP('BIFUbC-natural-gas'!$A2,'natural gas'!$A$2:$AQ$28,COLUMN('natural gas'!O$2),FALSE)/VLOOKUP('BIFUbC-natural-gas'!$A2,'BIFUbC-natural-gas'!$A$1:$AQ$27,COLUMN('BIFUbC-natural-gas'!O$1),FALSE))</f>
        <v>1</v>
      </c>
      <c r="P2">
        <f>IF(VLOOKUP('BIFUbC-natural-gas'!$A2,'BIFUbC-natural-gas'!$A$1:$AQ$27,COLUMN('BIFUbC-natural-gas'!P$1),FALSE)=0,1,VLOOKUP('BIFUbC-natural-gas'!$A2,'natural gas'!$A$2:$AQ$28,COLUMN('natural gas'!P$2),FALSE)/VLOOKUP('BIFUbC-natural-gas'!$A2,'BIFUbC-natural-gas'!$A$1:$AQ$27,COLUMN('BIFUbC-natural-gas'!P$1),FALSE))</f>
        <v>1</v>
      </c>
      <c r="Q2">
        <f>IF(VLOOKUP('BIFUbC-natural-gas'!$A2,'BIFUbC-natural-gas'!$A$1:$AQ$27,COLUMN('BIFUbC-natural-gas'!Q$1),FALSE)=0,1,VLOOKUP('BIFUbC-natural-gas'!$A2,'natural gas'!$A$2:$AQ$28,COLUMN('natural gas'!Q$2),FALSE)/VLOOKUP('BIFUbC-natural-gas'!$A2,'BIFUbC-natural-gas'!$A$1:$AQ$27,COLUMN('BIFUbC-natural-gas'!Q$1),FALSE))</f>
        <v>1</v>
      </c>
      <c r="R2">
        <f>IF(VLOOKUP('BIFUbC-natural-gas'!$A2,'BIFUbC-natural-gas'!$A$1:$AQ$27,COLUMN('BIFUbC-natural-gas'!R$1),FALSE)=0,1,VLOOKUP('BIFUbC-natural-gas'!$A2,'natural gas'!$A$2:$AQ$28,COLUMN('natural gas'!R$2),FALSE)/VLOOKUP('BIFUbC-natural-gas'!$A2,'BIFUbC-natural-gas'!$A$1:$AQ$27,COLUMN('BIFUbC-natural-gas'!R$1),FALSE))</f>
        <v>1</v>
      </c>
      <c r="S2">
        <f>IF(VLOOKUP('BIFUbC-natural-gas'!$A2,'BIFUbC-natural-gas'!$A$1:$AQ$27,COLUMN('BIFUbC-natural-gas'!S$1),FALSE)=0,1,VLOOKUP('BIFUbC-natural-gas'!$A2,'natural gas'!$A$2:$AQ$28,COLUMN('natural gas'!S$2),FALSE)/VLOOKUP('BIFUbC-natural-gas'!$A2,'BIFUbC-natural-gas'!$A$1:$AQ$27,COLUMN('BIFUbC-natural-gas'!S$1),FALSE))</f>
        <v>1</v>
      </c>
      <c r="T2">
        <f>IF(VLOOKUP('BIFUbC-natural-gas'!$A2,'BIFUbC-natural-gas'!$A$1:$AQ$27,COLUMN('BIFUbC-natural-gas'!T$1),FALSE)=0,1,VLOOKUP('BIFUbC-natural-gas'!$A2,'natural gas'!$A$2:$AQ$28,COLUMN('natural gas'!T$2),FALSE)/VLOOKUP('BIFUbC-natural-gas'!$A2,'BIFUbC-natural-gas'!$A$1:$AQ$27,COLUMN('BIFUbC-natural-gas'!T$1),FALSE))</f>
        <v>1</v>
      </c>
      <c r="U2">
        <f>IF(VLOOKUP('BIFUbC-natural-gas'!$A2,'BIFUbC-natural-gas'!$A$1:$AQ$27,COLUMN('BIFUbC-natural-gas'!U$1),FALSE)=0,1,VLOOKUP('BIFUbC-natural-gas'!$A2,'natural gas'!$A$2:$AQ$28,COLUMN('natural gas'!U$2),FALSE)/VLOOKUP('BIFUbC-natural-gas'!$A2,'BIFUbC-natural-gas'!$A$1:$AQ$27,COLUMN('BIFUbC-natural-gas'!U$1),FALSE))</f>
        <v>1</v>
      </c>
      <c r="V2">
        <f>IF(VLOOKUP('BIFUbC-natural-gas'!$A2,'BIFUbC-natural-gas'!$A$1:$AQ$27,COLUMN('BIFUbC-natural-gas'!V$1),FALSE)=0,1,VLOOKUP('BIFUbC-natural-gas'!$A2,'natural gas'!$A$2:$AQ$28,COLUMN('natural gas'!V$2),FALSE)/VLOOKUP('BIFUbC-natural-gas'!$A2,'BIFUbC-natural-gas'!$A$1:$AQ$27,COLUMN('BIFUbC-natural-gas'!V$1),FALSE))</f>
        <v>1</v>
      </c>
      <c r="W2">
        <f>IF(VLOOKUP('BIFUbC-natural-gas'!$A2,'BIFUbC-natural-gas'!$A$1:$AQ$27,COLUMN('BIFUbC-natural-gas'!W$1),FALSE)=0,1,VLOOKUP('BIFUbC-natural-gas'!$A2,'natural gas'!$A$2:$AQ$28,COLUMN('natural gas'!W$2),FALSE)/VLOOKUP('BIFUbC-natural-gas'!$A2,'BIFUbC-natural-gas'!$A$1:$AQ$27,COLUMN('BIFUbC-natural-gas'!W$1),FALSE))</f>
        <v>1</v>
      </c>
      <c r="X2">
        <f>IF(VLOOKUP('BIFUbC-natural-gas'!$A2,'BIFUbC-natural-gas'!$A$1:$AQ$27,COLUMN('BIFUbC-natural-gas'!X$1),FALSE)=0,1,VLOOKUP('BIFUbC-natural-gas'!$A2,'natural gas'!$A$2:$AQ$28,COLUMN('natural gas'!X$2),FALSE)/VLOOKUP('BIFUbC-natural-gas'!$A2,'BIFUbC-natural-gas'!$A$1:$AQ$27,COLUMN('BIFUbC-natural-gas'!X$1),FALSE))</f>
        <v>1</v>
      </c>
      <c r="Y2">
        <f>IF(VLOOKUP('BIFUbC-natural-gas'!$A2,'BIFUbC-natural-gas'!$A$1:$AQ$27,COLUMN('BIFUbC-natural-gas'!Y$1),FALSE)=0,1,VLOOKUP('BIFUbC-natural-gas'!$A2,'natural gas'!$A$2:$AQ$28,COLUMN('natural gas'!Y$2),FALSE)/VLOOKUP('BIFUbC-natural-gas'!$A2,'BIFUbC-natural-gas'!$A$1:$AQ$27,COLUMN('BIFUbC-natural-gas'!Y$1),FALSE))</f>
        <v>1</v>
      </c>
      <c r="Z2">
        <f>IF(VLOOKUP('BIFUbC-natural-gas'!$A2,'BIFUbC-natural-gas'!$A$1:$AQ$27,COLUMN('BIFUbC-natural-gas'!Z$1),FALSE)=0,1,VLOOKUP('BIFUbC-natural-gas'!$A2,'natural gas'!$A$2:$AQ$28,COLUMN('natural gas'!Z$2),FALSE)/VLOOKUP('BIFUbC-natural-gas'!$A2,'BIFUbC-natural-gas'!$A$1:$AQ$27,COLUMN('BIFUbC-natural-gas'!Z$1),FALSE))</f>
        <v>1</v>
      </c>
      <c r="AA2">
        <f>IF(VLOOKUP('BIFUbC-natural-gas'!$A2,'BIFUbC-natural-gas'!$A$1:$AQ$27,COLUMN('BIFUbC-natural-gas'!AA$1),FALSE)=0,1,VLOOKUP('BIFUbC-natural-gas'!$A2,'natural gas'!$A$2:$AQ$28,COLUMN('natural gas'!AA$2),FALSE)/VLOOKUP('BIFUbC-natural-gas'!$A2,'BIFUbC-natural-gas'!$A$1:$AQ$27,COLUMN('BIFUbC-natural-gas'!AA$1),FALSE))</f>
        <v>1</v>
      </c>
      <c r="AB2">
        <f>IF(VLOOKUP('BIFUbC-natural-gas'!$A2,'BIFUbC-natural-gas'!$A$1:$AQ$27,COLUMN('BIFUbC-natural-gas'!AB$1),FALSE)=0,1,VLOOKUP('BIFUbC-natural-gas'!$A2,'natural gas'!$A$2:$AQ$28,COLUMN('natural gas'!AB$2),FALSE)/VLOOKUP('BIFUbC-natural-gas'!$A2,'BIFUbC-natural-gas'!$A$1:$AQ$27,COLUMN('BIFUbC-natural-gas'!AB$1),FALSE))</f>
        <v>1</v>
      </c>
      <c r="AC2">
        <f>IF(VLOOKUP('BIFUbC-natural-gas'!$A2,'BIFUbC-natural-gas'!$A$1:$AQ$27,COLUMN('BIFUbC-natural-gas'!AC$1),FALSE)=0,1,VLOOKUP('BIFUbC-natural-gas'!$A2,'natural gas'!$A$2:$AQ$28,COLUMN('natural gas'!AC$2),FALSE)/VLOOKUP('BIFUbC-natural-gas'!$A2,'BIFUbC-natural-gas'!$A$1:$AQ$27,COLUMN('BIFUbC-natural-gas'!AC$1),FALSE))</f>
        <v>1</v>
      </c>
      <c r="AD2">
        <f>IF(VLOOKUP('BIFUbC-natural-gas'!$A2,'BIFUbC-natural-gas'!$A$1:$AQ$27,COLUMN('BIFUbC-natural-gas'!AD$1),FALSE)=0,1,VLOOKUP('BIFUbC-natural-gas'!$A2,'natural gas'!$A$2:$AQ$28,COLUMN('natural gas'!AD$2),FALSE)/VLOOKUP('BIFUbC-natural-gas'!$A2,'BIFUbC-natural-gas'!$A$1:$AQ$27,COLUMN('BIFUbC-natural-gas'!AD$1),FALSE))</f>
        <v>1</v>
      </c>
      <c r="AE2">
        <f>IF(VLOOKUP('BIFUbC-natural-gas'!$A2,'BIFUbC-natural-gas'!$A$1:$AQ$27,COLUMN('BIFUbC-natural-gas'!AE$1),FALSE)=0,1,VLOOKUP('BIFUbC-natural-gas'!$A2,'natural gas'!$A$2:$AQ$28,COLUMN('natural gas'!AE$2),FALSE)/VLOOKUP('BIFUbC-natural-gas'!$A2,'BIFUbC-natural-gas'!$A$1:$AQ$27,COLUMN('BIFUbC-natural-gas'!AE$1),FALSE))</f>
        <v>1</v>
      </c>
      <c r="AF2">
        <f>IF(VLOOKUP('BIFUbC-natural-gas'!$A2,'BIFUbC-natural-gas'!$A$1:$AQ$27,COLUMN('BIFUbC-natural-gas'!AF$1),FALSE)=0,1,VLOOKUP('BIFUbC-natural-gas'!$A2,'natural gas'!$A$2:$AQ$28,COLUMN('natural gas'!AF$2),FALSE)/VLOOKUP('BIFUbC-natural-gas'!$A2,'BIFUbC-natural-gas'!$A$1:$AQ$27,COLUMN('BIFUbC-natural-gas'!AF$1),FALSE))</f>
        <v>1</v>
      </c>
      <c r="AG2">
        <f>IF(VLOOKUP('BIFUbC-natural-gas'!$A2,'BIFUbC-natural-gas'!$A$1:$AQ$27,COLUMN('BIFUbC-natural-gas'!AG$1),FALSE)=0,1,VLOOKUP('BIFUbC-natural-gas'!$A2,'natural gas'!$A$2:$AQ$28,COLUMN('natural gas'!AG$2),FALSE)/VLOOKUP('BIFUbC-natural-gas'!$A2,'BIFUbC-natural-gas'!$A$1:$AQ$27,COLUMN('BIFUbC-natural-gas'!AG$1),FALSE))</f>
        <v>1</v>
      </c>
      <c r="AH2">
        <f>IF(VLOOKUP('BIFUbC-natural-gas'!$A2,'BIFUbC-natural-gas'!$A$1:$AQ$27,COLUMN('BIFUbC-natural-gas'!AH$1),FALSE)=0,1,VLOOKUP('BIFUbC-natural-gas'!$A2,'natural gas'!$A$2:$AQ$28,COLUMN('natural gas'!AH$2),FALSE)/VLOOKUP('BIFUbC-natural-gas'!$A2,'BIFUbC-natural-gas'!$A$1:$AQ$27,COLUMN('BIFUbC-natural-gas'!AH$1),FALSE))</f>
        <v>1</v>
      </c>
      <c r="AI2">
        <f>IF(VLOOKUP('BIFUbC-natural-gas'!$A2,'BIFUbC-natural-gas'!$A$1:$AQ$27,COLUMN('BIFUbC-natural-gas'!AI$1),FALSE)=0,1,VLOOKUP('BIFUbC-natural-gas'!$A2,'natural gas'!$A$2:$AQ$28,COLUMN('natural gas'!AI$2),FALSE)/VLOOKUP('BIFUbC-natural-gas'!$A2,'BIFUbC-natural-gas'!$A$1:$AQ$27,COLUMN('BIFUbC-natural-gas'!AI$1),FALSE))</f>
        <v>1</v>
      </c>
      <c r="AJ2">
        <f>IF(VLOOKUP('BIFUbC-natural-gas'!$A2,'BIFUbC-natural-gas'!$A$1:$AQ$27,COLUMN('BIFUbC-natural-gas'!AJ$1),FALSE)=0,1,VLOOKUP('BIFUbC-natural-gas'!$A2,'natural gas'!$A$2:$AQ$28,COLUMN('natural gas'!AJ$2),FALSE)/VLOOKUP('BIFUbC-natural-gas'!$A2,'BIFUbC-natural-gas'!$A$1:$AQ$27,COLUMN('BIFUbC-natural-gas'!AJ$1),FALSE))</f>
        <v>1</v>
      </c>
      <c r="AK2">
        <f>IF(VLOOKUP('BIFUbC-natural-gas'!$A2,'BIFUbC-natural-gas'!$A$1:$AQ$27,COLUMN('BIFUbC-natural-gas'!AK$1),FALSE)=0,1,VLOOKUP('BIFUbC-natural-gas'!$A2,'natural gas'!$A$2:$AQ$28,COLUMN('natural gas'!AK$2),FALSE)/VLOOKUP('BIFUbC-natural-gas'!$A2,'BIFUbC-natural-gas'!$A$1:$AQ$27,COLUMN('BIFUbC-natural-gas'!AK$1),FALSE))</f>
        <v>1</v>
      </c>
      <c r="AL2">
        <f>IF(VLOOKUP('BIFUbC-natural-gas'!$A2,'BIFUbC-natural-gas'!$A$1:$AQ$27,COLUMN('BIFUbC-natural-gas'!AL$1),FALSE)=0,1,VLOOKUP('BIFUbC-natural-gas'!$A2,'natural gas'!$A$2:$AQ$28,COLUMN('natural gas'!AL$2),FALSE)/VLOOKUP('BIFUbC-natural-gas'!$A2,'BIFUbC-natural-gas'!$A$1:$AQ$27,COLUMN('BIFUbC-natural-gas'!AL$1),FALSE))</f>
        <v>1</v>
      </c>
      <c r="AM2">
        <f>IF(VLOOKUP('BIFUbC-natural-gas'!$A2,'BIFUbC-natural-gas'!$A$1:$AQ$27,COLUMN('BIFUbC-natural-gas'!AM$1),FALSE)=0,1,VLOOKUP('BIFUbC-natural-gas'!$A2,'natural gas'!$A$2:$AQ$28,COLUMN('natural gas'!AM$2),FALSE)/VLOOKUP('BIFUbC-natural-gas'!$A2,'BIFUbC-natural-gas'!$A$1:$AQ$27,COLUMN('BIFUbC-natural-gas'!AM$1),FALSE))</f>
        <v>1</v>
      </c>
      <c r="AN2">
        <f>IF(VLOOKUP('BIFUbC-natural-gas'!$A2,'BIFUbC-natural-gas'!$A$1:$AQ$27,COLUMN('BIFUbC-natural-gas'!AN$1),FALSE)=0,1,VLOOKUP('BIFUbC-natural-gas'!$A2,'natural gas'!$A$2:$AQ$28,COLUMN('natural gas'!AN$2),FALSE)/VLOOKUP('BIFUbC-natural-gas'!$A2,'BIFUbC-natural-gas'!$A$1:$AQ$27,COLUMN('BIFUbC-natural-gas'!AN$1),FALSE))</f>
        <v>1</v>
      </c>
      <c r="AO2">
        <f>IF(VLOOKUP('BIFUbC-natural-gas'!$A2,'BIFUbC-natural-gas'!$A$1:$AQ$27,COLUMN('BIFUbC-natural-gas'!AO$1),FALSE)=0,1,VLOOKUP('BIFUbC-natural-gas'!$A2,'natural gas'!$A$2:$AQ$28,COLUMN('natural gas'!AO$2),FALSE)/VLOOKUP('BIFUbC-natural-gas'!$A2,'BIFUbC-natural-gas'!$A$1:$AQ$27,COLUMN('BIFUbC-natural-gas'!AO$1),FALSE))</f>
        <v>1</v>
      </c>
      <c r="AP2">
        <f>IF(VLOOKUP('BIFUbC-natural-gas'!$A2,'BIFUbC-natural-gas'!$A$1:$AQ$27,COLUMN('BIFUbC-natural-gas'!AP$1),FALSE)=0,1,VLOOKUP('BIFUbC-natural-gas'!$A2,'natural gas'!$A$2:$AQ$28,COLUMN('natural gas'!AP$2),FALSE)/VLOOKUP('BIFUbC-natural-gas'!$A2,'BIFUbC-natural-gas'!$A$1:$AQ$27,COLUMN('BIFUbC-natural-gas'!AP$1),FALSE))</f>
        <v>1</v>
      </c>
      <c r="AQ2">
        <f>IF(VLOOKUP('BIFUbC-natural-gas'!$A2,'BIFUbC-natural-gas'!$A$1:$AQ$27,COLUMN('BIFUbC-natural-gas'!AQ$1),FALSE)=0,1,VLOOKUP('BIFUbC-natural-gas'!$A2,'natural gas'!$A$2:$AQ$28,COLUMN('natural gas'!AQ$2),FALSE)/VLOOKUP('BIFUbC-natural-gas'!$A2,'BIFUbC-natural-gas'!$A$1:$AQ$27,COLUMN('BIFUbC-natural-gas'!AQ$1),FALSE))</f>
        <v>1</v>
      </c>
    </row>
    <row r="3" spans="1:43">
      <c r="A3" s="37" t="s">
        <v>611</v>
      </c>
      <c r="B3">
        <f>IF(VLOOKUP('BIFUbC-natural-gas'!$A3,'BIFUbC-natural-gas'!$A$1:$AQ$27,COLUMN('BIFUbC-natural-gas'!B$1),FALSE)=0,1,VLOOKUP('BIFUbC-natural-gas'!$A3,'natural gas'!$A$2:$AQ$28,COLUMN('natural gas'!B$2),FALSE)/VLOOKUP('BIFUbC-natural-gas'!$A3,'BIFUbC-natural-gas'!$A$1:$AQ$27,COLUMN('BIFUbC-natural-gas'!B$1),FALSE))</f>
        <v>1</v>
      </c>
      <c r="C3">
        <f>IF(VLOOKUP('BIFUbC-natural-gas'!$A3,'BIFUbC-natural-gas'!$A$1:$AQ$27,COLUMN('BIFUbC-natural-gas'!C$1),FALSE)=0,1,VLOOKUP('BIFUbC-natural-gas'!$A3,'natural gas'!$A$2:$AQ$28,COLUMN('natural gas'!C$2),FALSE)/VLOOKUP('BIFUbC-natural-gas'!$A3,'BIFUbC-natural-gas'!$A$1:$AQ$27,COLUMN('BIFUbC-natural-gas'!C$1),FALSE))</f>
        <v>1</v>
      </c>
      <c r="D3">
        <f>IF(VLOOKUP('BIFUbC-natural-gas'!$A3,'BIFUbC-natural-gas'!$A$1:$AQ$27,COLUMN('BIFUbC-natural-gas'!D$1),FALSE)=0,1,VLOOKUP('BIFUbC-natural-gas'!$A3,'natural gas'!$A$2:$AQ$28,COLUMN('natural gas'!D$2),FALSE)/VLOOKUP('BIFUbC-natural-gas'!$A3,'BIFUbC-natural-gas'!$A$1:$AQ$27,COLUMN('BIFUbC-natural-gas'!D$1),FALSE))</f>
        <v>1</v>
      </c>
      <c r="E3">
        <f>IF(VLOOKUP('BIFUbC-natural-gas'!$A3,'BIFUbC-natural-gas'!$A$1:$AQ$27,COLUMN('BIFUbC-natural-gas'!E$1),FALSE)=0,1,VLOOKUP('BIFUbC-natural-gas'!$A3,'natural gas'!$A$2:$AQ$28,COLUMN('natural gas'!E$2),FALSE)/VLOOKUP('BIFUbC-natural-gas'!$A3,'BIFUbC-natural-gas'!$A$1:$AQ$27,COLUMN('BIFUbC-natural-gas'!E$1),FALSE))</f>
        <v>1</v>
      </c>
      <c r="F3">
        <f>IF(VLOOKUP('BIFUbC-natural-gas'!$A3,'BIFUbC-natural-gas'!$A$1:$AQ$27,COLUMN('BIFUbC-natural-gas'!F$1),FALSE)=0,1,VLOOKUP('BIFUbC-natural-gas'!$A3,'natural gas'!$A$2:$AQ$28,COLUMN('natural gas'!F$2),FALSE)/VLOOKUP('BIFUbC-natural-gas'!$A3,'BIFUbC-natural-gas'!$A$1:$AQ$27,COLUMN('BIFUbC-natural-gas'!F$1),FALSE))</f>
        <v>1</v>
      </c>
      <c r="G3">
        <f>IF(VLOOKUP('BIFUbC-natural-gas'!$A3,'BIFUbC-natural-gas'!$A$1:$AQ$27,COLUMN('BIFUbC-natural-gas'!G$1),FALSE)=0,1,VLOOKUP('BIFUbC-natural-gas'!$A3,'natural gas'!$A$2:$AQ$28,COLUMN('natural gas'!G$2),FALSE)/VLOOKUP('BIFUbC-natural-gas'!$A3,'BIFUbC-natural-gas'!$A$1:$AQ$27,COLUMN('BIFUbC-natural-gas'!G$1),FALSE))</f>
        <v>1</v>
      </c>
      <c r="H3">
        <f>IF(VLOOKUP('BIFUbC-natural-gas'!$A3,'BIFUbC-natural-gas'!$A$1:$AQ$27,COLUMN('BIFUbC-natural-gas'!H$1),FALSE)=0,1,VLOOKUP('BIFUbC-natural-gas'!$A3,'natural gas'!$A$2:$AQ$28,COLUMN('natural gas'!H$2),FALSE)/VLOOKUP('BIFUbC-natural-gas'!$A3,'BIFUbC-natural-gas'!$A$1:$AQ$27,COLUMN('BIFUbC-natural-gas'!H$1),FALSE))</f>
        <v>1</v>
      </c>
      <c r="I3">
        <f>IF(VLOOKUP('BIFUbC-natural-gas'!$A3,'BIFUbC-natural-gas'!$A$1:$AQ$27,COLUMN('BIFUbC-natural-gas'!I$1),FALSE)=0,1,VLOOKUP('BIFUbC-natural-gas'!$A3,'natural gas'!$A$2:$AQ$28,COLUMN('natural gas'!I$2),FALSE)/VLOOKUP('BIFUbC-natural-gas'!$A3,'BIFUbC-natural-gas'!$A$1:$AQ$27,COLUMN('BIFUbC-natural-gas'!I$1),FALSE))</f>
        <v>1</v>
      </c>
      <c r="J3">
        <f>IF(VLOOKUP('BIFUbC-natural-gas'!$A3,'BIFUbC-natural-gas'!$A$1:$AQ$27,COLUMN('BIFUbC-natural-gas'!J$1),FALSE)=0,1,VLOOKUP('BIFUbC-natural-gas'!$A3,'natural gas'!$A$2:$AQ$28,COLUMN('natural gas'!J$2),FALSE)/VLOOKUP('BIFUbC-natural-gas'!$A3,'BIFUbC-natural-gas'!$A$1:$AQ$27,COLUMN('BIFUbC-natural-gas'!J$1),FALSE))</f>
        <v>1</v>
      </c>
      <c r="K3">
        <f>IF(VLOOKUP('BIFUbC-natural-gas'!$A3,'BIFUbC-natural-gas'!$A$1:$AQ$27,COLUMN('BIFUbC-natural-gas'!K$1),FALSE)=0,1,VLOOKUP('BIFUbC-natural-gas'!$A3,'natural gas'!$A$2:$AQ$28,COLUMN('natural gas'!K$2),FALSE)/VLOOKUP('BIFUbC-natural-gas'!$A3,'BIFUbC-natural-gas'!$A$1:$AQ$27,COLUMN('BIFUbC-natural-gas'!K$1),FALSE))</f>
        <v>1</v>
      </c>
      <c r="L3">
        <f>IF(VLOOKUP('BIFUbC-natural-gas'!$A3,'BIFUbC-natural-gas'!$A$1:$AQ$27,COLUMN('BIFUbC-natural-gas'!L$1),FALSE)=0,1,VLOOKUP('BIFUbC-natural-gas'!$A3,'natural gas'!$A$2:$AQ$28,COLUMN('natural gas'!L$2),FALSE)/VLOOKUP('BIFUbC-natural-gas'!$A3,'BIFUbC-natural-gas'!$A$1:$AQ$27,COLUMN('BIFUbC-natural-gas'!L$1),FALSE))</f>
        <v>1</v>
      </c>
      <c r="M3">
        <f>IF(VLOOKUP('BIFUbC-natural-gas'!$A3,'BIFUbC-natural-gas'!$A$1:$AQ$27,COLUMN('BIFUbC-natural-gas'!M$1),FALSE)=0,1,VLOOKUP('BIFUbC-natural-gas'!$A3,'natural gas'!$A$2:$AQ$28,COLUMN('natural gas'!M$2),FALSE)/VLOOKUP('BIFUbC-natural-gas'!$A3,'BIFUbC-natural-gas'!$A$1:$AQ$27,COLUMN('BIFUbC-natural-gas'!M$1),FALSE))</f>
        <v>1</v>
      </c>
      <c r="N3">
        <f>IF(VLOOKUP('BIFUbC-natural-gas'!$A3,'BIFUbC-natural-gas'!$A$1:$AQ$27,COLUMN('BIFUbC-natural-gas'!N$1),FALSE)=0,1,VLOOKUP('BIFUbC-natural-gas'!$A3,'natural gas'!$A$2:$AQ$28,COLUMN('natural gas'!N$2),FALSE)/VLOOKUP('BIFUbC-natural-gas'!$A3,'BIFUbC-natural-gas'!$A$1:$AQ$27,COLUMN('BIFUbC-natural-gas'!N$1),FALSE))</f>
        <v>1</v>
      </c>
      <c r="O3">
        <f>IF(VLOOKUP('BIFUbC-natural-gas'!$A3,'BIFUbC-natural-gas'!$A$1:$AQ$27,COLUMN('BIFUbC-natural-gas'!O$1),FALSE)=0,1,VLOOKUP('BIFUbC-natural-gas'!$A3,'natural gas'!$A$2:$AQ$28,COLUMN('natural gas'!O$2),FALSE)/VLOOKUP('BIFUbC-natural-gas'!$A3,'BIFUbC-natural-gas'!$A$1:$AQ$27,COLUMN('BIFUbC-natural-gas'!O$1),FALSE))</f>
        <v>1</v>
      </c>
      <c r="P3">
        <f>IF(VLOOKUP('BIFUbC-natural-gas'!$A3,'BIFUbC-natural-gas'!$A$1:$AQ$27,COLUMN('BIFUbC-natural-gas'!P$1),FALSE)=0,1,VLOOKUP('BIFUbC-natural-gas'!$A3,'natural gas'!$A$2:$AQ$28,COLUMN('natural gas'!P$2),FALSE)/VLOOKUP('BIFUbC-natural-gas'!$A3,'BIFUbC-natural-gas'!$A$1:$AQ$27,COLUMN('BIFUbC-natural-gas'!P$1),FALSE))</f>
        <v>1</v>
      </c>
      <c r="Q3">
        <f>IF(VLOOKUP('BIFUbC-natural-gas'!$A3,'BIFUbC-natural-gas'!$A$1:$AQ$27,COLUMN('BIFUbC-natural-gas'!Q$1),FALSE)=0,1,VLOOKUP('BIFUbC-natural-gas'!$A3,'natural gas'!$A$2:$AQ$28,COLUMN('natural gas'!Q$2),FALSE)/VLOOKUP('BIFUbC-natural-gas'!$A3,'BIFUbC-natural-gas'!$A$1:$AQ$27,COLUMN('BIFUbC-natural-gas'!Q$1),FALSE))</f>
        <v>1</v>
      </c>
      <c r="R3">
        <f>IF(VLOOKUP('BIFUbC-natural-gas'!$A3,'BIFUbC-natural-gas'!$A$1:$AQ$27,COLUMN('BIFUbC-natural-gas'!R$1),FALSE)=0,1,VLOOKUP('BIFUbC-natural-gas'!$A3,'natural gas'!$A$2:$AQ$28,COLUMN('natural gas'!R$2),FALSE)/VLOOKUP('BIFUbC-natural-gas'!$A3,'BIFUbC-natural-gas'!$A$1:$AQ$27,COLUMN('BIFUbC-natural-gas'!R$1),FALSE))</f>
        <v>1</v>
      </c>
      <c r="S3">
        <f>IF(VLOOKUP('BIFUbC-natural-gas'!$A3,'BIFUbC-natural-gas'!$A$1:$AQ$27,COLUMN('BIFUbC-natural-gas'!S$1),FALSE)=0,1,VLOOKUP('BIFUbC-natural-gas'!$A3,'natural gas'!$A$2:$AQ$28,COLUMN('natural gas'!S$2),FALSE)/VLOOKUP('BIFUbC-natural-gas'!$A3,'BIFUbC-natural-gas'!$A$1:$AQ$27,COLUMN('BIFUbC-natural-gas'!S$1),FALSE))</f>
        <v>1</v>
      </c>
      <c r="T3">
        <f>IF(VLOOKUP('BIFUbC-natural-gas'!$A3,'BIFUbC-natural-gas'!$A$1:$AQ$27,COLUMN('BIFUbC-natural-gas'!T$1),FALSE)=0,1,VLOOKUP('BIFUbC-natural-gas'!$A3,'natural gas'!$A$2:$AQ$28,COLUMN('natural gas'!T$2),FALSE)/VLOOKUP('BIFUbC-natural-gas'!$A3,'BIFUbC-natural-gas'!$A$1:$AQ$27,COLUMN('BIFUbC-natural-gas'!T$1),FALSE))</f>
        <v>1</v>
      </c>
      <c r="U3">
        <f>IF(VLOOKUP('BIFUbC-natural-gas'!$A3,'BIFUbC-natural-gas'!$A$1:$AQ$27,COLUMN('BIFUbC-natural-gas'!U$1),FALSE)=0,1,VLOOKUP('BIFUbC-natural-gas'!$A3,'natural gas'!$A$2:$AQ$28,COLUMN('natural gas'!U$2),FALSE)/VLOOKUP('BIFUbC-natural-gas'!$A3,'BIFUbC-natural-gas'!$A$1:$AQ$27,COLUMN('BIFUbC-natural-gas'!U$1),FALSE))</f>
        <v>1</v>
      </c>
      <c r="V3">
        <f>IF(VLOOKUP('BIFUbC-natural-gas'!$A3,'BIFUbC-natural-gas'!$A$1:$AQ$27,COLUMN('BIFUbC-natural-gas'!V$1),FALSE)=0,1,VLOOKUP('BIFUbC-natural-gas'!$A3,'natural gas'!$A$2:$AQ$28,COLUMN('natural gas'!V$2),FALSE)/VLOOKUP('BIFUbC-natural-gas'!$A3,'BIFUbC-natural-gas'!$A$1:$AQ$27,COLUMN('BIFUbC-natural-gas'!V$1),FALSE))</f>
        <v>1</v>
      </c>
      <c r="W3">
        <f>IF(VLOOKUP('BIFUbC-natural-gas'!$A3,'BIFUbC-natural-gas'!$A$1:$AQ$27,COLUMN('BIFUbC-natural-gas'!W$1),FALSE)=0,1,VLOOKUP('BIFUbC-natural-gas'!$A3,'natural gas'!$A$2:$AQ$28,COLUMN('natural gas'!W$2),FALSE)/VLOOKUP('BIFUbC-natural-gas'!$A3,'BIFUbC-natural-gas'!$A$1:$AQ$27,COLUMN('BIFUbC-natural-gas'!W$1),FALSE))</f>
        <v>1</v>
      </c>
      <c r="X3">
        <f>IF(VLOOKUP('BIFUbC-natural-gas'!$A3,'BIFUbC-natural-gas'!$A$1:$AQ$27,COLUMN('BIFUbC-natural-gas'!X$1),FALSE)=0,1,VLOOKUP('BIFUbC-natural-gas'!$A3,'natural gas'!$A$2:$AQ$28,COLUMN('natural gas'!X$2),FALSE)/VLOOKUP('BIFUbC-natural-gas'!$A3,'BIFUbC-natural-gas'!$A$1:$AQ$27,COLUMN('BIFUbC-natural-gas'!X$1),FALSE))</f>
        <v>1</v>
      </c>
      <c r="Y3">
        <f>IF(VLOOKUP('BIFUbC-natural-gas'!$A3,'BIFUbC-natural-gas'!$A$1:$AQ$27,COLUMN('BIFUbC-natural-gas'!Y$1),FALSE)=0,1,VLOOKUP('BIFUbC-natural-gas'!$A3,'natural gas'!$A$2:$AQ$28,COLUMN('natural gas'!Y$2),FALSE)/VLOOKUP('BIFUbC-natural-gas'!$A3,'BIFUbC-natural-gas'!$A$1:$AQ$27,COLUMN('BIFUbC-natural-gas'!Y$1),FALSE))</f>
        <v>1</v>
      </c>
      <c r="Z3">
        <f>IF(VLOOKUP('BIFUbC-natural-gas'!$A3,'BIFUbC-natural-gas'!$A$1:$AQ$27,COLUMN('BIFUbC-natural-gas'!Z$1),FALSE)=0,1,VLOOKUP('BIFUbC-natural-gas'!$A3,'natural gas'!$A$2:$AQ$28,COLUMN('natural gas'!Z$2),FALSE)/VLOOKUP('BIFUbC-natural-gas'!$A3,'BIFUbC-natural-gas'!$A$1:$AQ$27,COLUMN('BIFUbC-natural-gas'!Z$1),FALSE))</f>
        <v>1</v>
      </c>
      <c r="AA3">
        <f>IF(VLOOKUP('BIFUbC-natural-gas'!$A3,'BIFUbC-natural-gas'!$A$1:$AQ$27,COLUMN('BIFUbC-natural-gas'!AA$1),FALSE)=0,1,VLOOKUP('BIFUbC-natural-gas'!$A3,'natural gas'!$A$2:$AQ$28,COLUMN('natural gas'!AA$2),FALSE)/VLOOKUP('BIFUbC-natural-gas'!$A3,'BIFUbC-natural-gas'!$A$1:$AQ$27,COLUMN('BIFUbC-natural-gas'!AA$1),FALSE))</f>
        <v>1</v>
      </c>
      <c r="AB3">
        <f>IF(VLOOKUP('BIFUbC-natural-gas'!$A3,'BIFUbC-natural-gas'!$A$1:$AQ$27,COLUMN('BIFUbC-natural-gas'!AB$1),FALSE)=0,1,VLOOKUP('BIFUbC-natural-gas'!$A3,'natural gas'!$A$2:$AQ$28,COLUMN('natural gas'!AB$2),FALSE)/VLOOKUP('BIFUbC-natural-gas'!$A3,'BIFUbC-natural-gas'!$A$1:$AQ$27,COLUMN('BIFUbC-natural-gas'!AB$1),FALSE))</f>
        <v>1</v>
      </c>
      <c r="AC3">
        <f>IF(VLOOKUP('BIFUbC-natural-gas'!$A3,'BIFUbC-natural-gas'!$A$1:$AQ$27,COLUMN('BIFUbC-natural-gas'!AC$1),FALSE)=0,1,VLOOKUP('BIFUbC-natural-gas'!$A3,'natural gas'!$A$2:$AQ$28,COLUMN('natural gas'!AC$2),FALSE)/VLOOKUP('BIFUbC-natural-gas'!$A3,'BIFUbC-natural-gas'!$A$1:$AQ$27,COLUMN('BIFUbC-natural-gas'!AC$1),FALSE))</f>
        <v>1</v>
      </c>
      <c r="AD3">
        <f>IF(VLOOKUP('BIFUbC-natural-gas'!$A3,'BIFUbC-natural-gas'!$A$1:$AQ$27,COLUMN('BIFUbC-natural-gas'!AD$1),FALSE)=0,1,VLOOKUP('BIFUbC-natural-gas'!$A3,'natural gas'!$A$2:$AQ$28,COLUMN('natural gas'!AD$2),FALSE)/VLOOKUP('BIFUbC-natural-gas'!$A3,'BIFUbC-natural-gas'!$A$1:$AQ$27,COLUMN('BIFUbC-natural-gas'!AD$1),FALSE))</f>
        <v>1</v>
      </c>
      <c r="AE3">
        <f>IF(VLOOKUP('BIFUbC-natural-gas'!$A3,'BIFUbC-natural-gas'!$A$1:$AQ$27,COLUMN('BIFUbC-natural-gas'!AE$1),FALSE)=0,1,VLOOKUP('BIFUbC-natural-gas'!$A3,'natural gas'!$A$2:$AQ$28,COLUMN('natural gas'!AE$2),FALSE)/VLOOKUP('BIFUbC-natural-gas'!$A3,'BIFUbC-natural-gas'!$A$1:$AQ$27,COLUMN('BIFUbC-natural-gas'!AE$1),FALSE))</f>
        <v>1</v>
      </c>
      <c r="AF3">
        <f>IF(VLOOKUP('BIFUbC-natural-gas'!$A3,'BIFUbC-natural-gas'!$A$1:$AQ$27,COLUMN('BIFUbC-natural-gas'!AF$1),FALSE)=0,1,VLOOKUP('BIFUbC-natural-gas'!$A3,'natural gas'!$A$2:$AQ$28,COLUMN('natural gas'!AF$2),FALSE)/VLOOKUP('BIFUbC-natural-gas'!$A3,'BIFUbC-natural-gas'!$A$1:$AQ$27,COLUMN('BIFUbC-natural-gas'!AF$1),FALSE))</f>
        <v>1</v>
      </c>
      <c r="AG3">
        <f>IF(VLOOKUP('BIFUbC-natural-gas'!$A3,'BIFUbC-natural-gas'!$A$1:$AQ$27,COLUMN('BIFUbC-natural-gas'!AG$1),FALSE)=0,1,VLOOKUP('BIFUbC-natural-gas'!$A3,'natural gas'!$A$2:$AQ$28,COLUMN('natural gas'!AG$2),FALSE)/VLOOKUP('BIFUbC-natural-gas'!$A3,'BIFUbC-natural-gas'!$A$1:$AQ$27,COLUMN('BIFUbC-natural-gas'!AG$1),FALSE))</f>
        <v>1</v>
      </c>
      <c r="AH3">
        <f>IF(VLOOKUP('BIFUbC-natural-gas'!$A3,'BIFUbC-natural-gas'!$A$1:$AQ$27,COLUMN('BIFUbC-natural-gas'!AH$1),FALSE)=0,1,VLOOKUP('BIFUbC-natural-gas'!$A3,'natural gas'!$A$2:$AQ$28,COLUMN('natural gas'!AH$2),FALSE)/VLOOKUP('BIFUbC-natural-gas'!$A3,'BIFUbC-natural-gas'!$A$1:$AQ$27,COLUMN('BIFUbC-natural-gas'!AH$1),FALSE))</f>
        <v>1</v>
      </c>
      <c r="AI3">
        <f>IF(VLOOKUP('BIFUbC-natural-gas'!$A3,'BIFUbC-natural-gas'!$A$1:$AQ$27,COLUMN('BIFUbC-natural-gas'!AI$1),FALSE)=0,1,VLOOKUP('BIFUbC-natural-gas'!$A3,'natural gas'!$A$2:$AQ$28,COLUMN('natural gas'!AI$2),FALSE)/VLOOKUP('BIFUbC-natural-gas'!$A3,'BIFUbC-natural-gas'!$A$1:$AQ$27,COLUMN('BIFUbC-natural-gas'!AI$1),FALSE))</f>
        <v>1</v>
      </c>
      <c r="AJ3">
        <f>IF(VLOOKUP('BIFUbC-natural-gas'!$A3,'BIFUbC-natural-gas'!$A$1:$AQ$27,COLUMN('BIFUbC-natural-gas'!AJ$1),FALSE)=0,1,VLOOKUP('BIFUbC-natural-gas'!$A3,'natural gas'!$A$2:$AQ$28,COLUMN('natural gas'!AJ$2),FALSE)/VLOOKUP('BIFUbC-natural-gas'!$A3,'BIFUbC-natural-gas'!$A$1:$AQ$27,COLUMN('BIFUbC-natural-gas'!AJ$1),FALSE))</f>
        <v>1</v>
      </c>
      <c r="AK3">
        <f>IF(VLOOKUP('BIFUbC-natural-gas'!$A3,'BIFUbC-natural-gas'!$A$1:$AQ$27,COLUMN('BIFUbC-natural-gas'!AK$1),FALSE)=0,1,VLOOKUP('BIFUbC-natural-gas'!$A3,'natural gas'!$A$2:$AQ$28,COLUMN('natural gas'!AK$2),FALSE)/VLOOKUP('BIFUbC-natural-gas'!$A3,'BIFUbC-natural-gas'!$A$1:$AQ$27,COLUMN('BIFUbC-natural-gas'!AK$1),FALSE))</f>
        <v>1</v>
      </c>
      <c r="AL3">
        <f>IF(VLOOKUP('BIFUbC-natural-gas'!$A3,'BIFUbC-natural-gas'!$A$1:$AQ$27,COLUMN('BIFUbC-natural-gas'!AL$1),FALSE)=0,1,VLOOKUP('BIFUbC-natural-gas'!$A3,'natural gas'!$A$2:$AQ$28,COLUMN('natural gas'!AL$2),FALSE)/VLOOKUP('BIFUbC-natural-gas'!$A3,'BIFUbC-natural-gas'!$A$1:$AQ$27,COLUMN('BIFUbC-natural-gas'!AL$1),FALSE))</f>
        <v>1</v>
      </c>
      <c r="AM3">
        <f>IF(VLOOKUP('BIFUbC-natural-gas'!$A3,'BIFUbC-natural-gas'!$A$1:$AQ$27,COLUMN('BIFUbC-natural-gas'!AM$1),FALSE)=0,1,VLOOKUP('BIFUbC-natural-gas'!$A3,'natural gas'!$A$2:$AQ$28,COLUMN('natural gas'!AM$2),FALSE)/VLOOKUP('BIFUbC-natural-gas'!$A3,'BIFUbC-natural-gas'!$A$1:$AQ$27,COLUMN('BIFUbC-natural-gas'!AM$1),FALSE))</f>
        <v>1</v>
      </c>
      <c r="AN3">
        <f>IF(VLOOKUP('BIFUbC-natural-gas'!$A3,'BIFUbC-natural-gas'!$A$1:$AQ$27,COLUMN('BIFUbC-natural-gas'!AN$1),FALSE)=0,1,VLOOKUP('BIFUbC-natural-gas'!$A3,'natural gas'!$A$2:$AQ$28,COLUMN('natural gas'!AN$2),FALSE)/VLOOKUP('BIFUbC-natural-gas'!$A3,'BIFUbC-natural-gas'!$A$1:$AQ$27,COLUMN('BIFUbC-natural-gas'!AN$1),FALSE))</f>
        <v>1</v>
      </c>
      <c r="AO3">
        <f>IF(VLOOKUP('BIFUbC-natural-gas'!$A3,'BIFUbC-natural-gas'!$A$1:$AQ$27,COLUMN('BIFUbC-natural-gas'!AO$1),FALSE)=0,1,VLOOKUP('BIFUbC-natural-gas'!$A3,'natural gas'!$A$2:$AQ$28,COLUMN('natural gas'!AO$2),FALSE)/VLOOKUP('BIFUbC-natural-gas'!$A3,'BIFUbC-natural-gas'!$A$1:$AQ$27,COLUMN('BIFUbC-natural-gas'!AO$1),FALSE))</f>
        <v>1</v>
      </c>
      <c r="AP3">
        <f>IF(VLOOKUP('BIFUbC-natural-gas'!$A3,'BIFUbC-natural-gas'!$A$1:$AQ$27,COLUMN('BIFUbC-natural-gas'!AP$1),FALSE)=0,1,VLOOKUP('BIFUbC-natural-gas'!$A3,'natural gas'!$A$2:$AQ$28,COLUMN('natural gas'!AP$2),FALSE)/VLOOKUP('BIFUbC-natural-gas'!$A3,'BIFUbC-natural-gas'!$A$1:$AQ$27,COLUMN('BIFUbC-natural-gas'!AP$1),FALSE))</f>
        <v>1</v>
      </c>
      <c r="AQ3">
        <f>IF(VLOOKUP('BIFUbC-natural-gas'!$A3,'BIFUbC-natural-gas'!$A$1:$AQ$27,COLUMN('BIFUbC-natural-gas'!AQ$1),FALSE)=0,1,VLOOKUP('BIFUbC-natural-gas'!$A3,'natural gas'!$A$2:$AQ$28,COLUMN('natural gas'!AQ$2),FALSE)/VLOOKUP('BIFUbC-natural-gas'!$A3,'BIFUbC-natural-gas'!$A$1:$AQ$27,COLUMN('BIFUbC-natural-gas'!AQ$1),FALSE))</f>
        <v>1</v>
      </c>
    </row>
    <row r="4" spans="1:43">
      <c r="A4" s="37" t="s">
        <v>618</v>
      </c>
      <c r="B4">
        <f>IF(VLOOKUP('BIFUbC-natural-gas'!$A4,'BIFUbC-natural-gas'!$A$1:$AQ$27,COLUMN('BIFUbC-natural-gas'!B$1),FALSE)=0,1,VLOOKUP('BIFUbC-natural-gas'!$A4,'natural gas'!$A$2:$AQ$28,COLUMN('natural gas'!B$2),FALSE)/VLOOKUP('BIFUbC-natural-gas'!$A4,'BIFUbC-natural-gas'!$A$1:$AQ$27,COLUMN('BIFUbC-natural-gas'!B$1),FALSE))</f>
        <v>0</v>
      </c>
      <c r="C4">
        <f>IF(VLOOKUP('BIFUbC-natural-gas'!$A4,'BIFUbC-natural-gas'!$A$1:$AQ$27,COLUMN('BIFUbC-natural-gas'!C$1),FALSE)=0,1,VLOOKUP('BIFUbC-natural-gas'!$A4,'natural gas'!$A$2:$AQ$28,COLUMN('natural gas'!C$2),FALSE)/VLOOKUP('BIFUbC-natural-gas'!$A4,'BIFUbC-natural-gas'!$A$1:$AQ$27,COLUMN('BIFUbC-natural-gas'!C$1),FALSE))</f>
        <v>0</v>
      </c>
      <c r="D4">
        <f>IF(VLOOKUP('BIFUbC-natural-gas'!$A4,'BIFUbC-natural-gas'!$A$1:$AQ$27,COLUMN('BIFUbC-natural-gas'!D$1),FALSE)=0,1,VLOOKUP('BIFUbC-natural-gas'!$A4,'natural gas'!$A$2:$AQ$28,COLUMN('natural gas'!D$2),FALSE)/VLOOKUP('BIFUbC-natural-gas'!$A4,'BIFUbC-natural-gas'!$A$1:$AQ$27,COLUMN('BIFUbC-natural-gas'!D$1),FALSE))</f>
        <v>0</v>
      </c>
      <c r="E4">
        <f>IF(VLOOKUP('BIFUbC-natural-gas'!$A4,'BIFUbC-natural-gas'!$A$1:$AQ$27,COLUMN('BIFUbC-natural-gas'!E$1),FALSE)=0,1,VLOOKUP('BIFUbC-natural-gas'!$A4,'natural gas'!$A$2:$AQ$28,COLUMN('natural gas'!E$2),FALSE)/VLOOKUP('BIFUbC-natural-gas'!$A4,'BIFUbC-natural-gas'!$A$1:$AQ$27,COLUMN('BIFUbC-natural-gas'!E$1),FALSE))</f>
        <v>0</v>
      </c>
      <c r="F4">
        <f>IF(VLOOKUP('BIFUbC-natural-gas'!$A4,'BIFUbC-natural-gas'!$A$1:$AQ$27,COLUMN('BIFUbC-natural-gas'!F$1),FALSE)=0,1,VLOOKUP('BIFUbC-natural-gas'!$A4,'natural gas'!$A$2:$AQ$28,COLUMN('natural gas'!F$2),FALSE)/VLOOKUP('BIFUbC-natural-gas'!$A4,'BIFUbC-natural-gas'!$A$1:$AQ$27,COLUMN('BIFUbC-natural-gas'!F$1),FALSE))</f>
        <v>0</v>
      </c>
      <c r="G4">
        <f>IF(VLOOKUP('BIFUbC-natural-gas'!$A4,'BIFUbC-natural-gas'!$A$1:$AQ$27,COLUMN('BIFUbC-natural-gas'!G$1),FALSE)=0,1,VLOOKUP('BIFUbC-natural-gas'!$A4,'natural gas'!$A$2:$AQ$28,COLUMN('natural gas'!G$2),FALSE)/VLOOKUP('BIFUbC-natural-gas'!$A4,'BIFUbC-natural-gas'!$A$1:$AQ$27,COLUMN('BIFUbC-natural-gas'!G$1),FALSE))</f>
        <v>0</v>
      </c>
      <c r="H4">
        <f>IF(VLOOKUP('BIFUbC-natural-gas'!$A4,'BIFUbC-natural-gas'!$A$1:$AQ$27,COLUMN('BIFUbC-natural-gas'!H$1),FALSE)=0,1,VLOOKUP('BIFUbC-natural-gas'!$A4,'natural gas'!$A$2:$AQ$28,COLUMN('natural gas'!H$2),FALSE)/VLOOKUP('BIFUbC-natural-gas'!$A4,'BIFUbC-natural-gas'!$A$1:$AQ$27,COLUMN('BIFUbC-natural-gas'!H$1),FALSE))</f>
        <v>0</v>
      </c>
      <c r="I4">
        <f>IF(VLOOKUP('BIFUbC-natural-gas'!$A4,'BIFUbC-natural-gas'!$A$1:$AQ$27,COLUMN('BIFUbC-natural-gas'!I$1),FALSE)=0,1,VLOOKUP('BIFUbC-natural-gas'!$A4,'natural gas'!$A$2:$AQ$28,COLUMN('natural gas'!I$2),FALSE)/VLOOKUP('BIFUbC-natural-gas'!$A4,'BIFUbC-natural-gas'!$A$1:$AQ$27,COLUMN('BIFUbC-natural-gas'!I$1),FALSE))</f>
        <v>0</v>
      </c>
      <c r="J4">
        <f>IF(VLOOKUP('BIFUbC-natural-gas'!$A4,'BIFUbC-natural-gas'!$A$1:$AQ$27,COLUMN('BIFUbC-natural-gas'!J$1),FALSE)=0,1,VLOOKUP('BIFUbC-natural-gas'!$A4,'natural gas'!$A$2:$AQ$28,COLUMN('natural gas'!J$2),FALSE)/VLOOKUP('BIFUbC-natural-gas'!$A4,'BIFUbC-natural-gas'!$A$1:$AQ$27,COLUMN('BIFUbC-natural-gas'!J$1),FALSE))</f>
        <v>0</v>
      </c>
      <c r="K4">
        <f>IF(VLOOKUP('BIFUbC-natural-gas'!$A4,'BIFUbC-natural-gas'!$A$1:$AQ$27,COLUMN('BIFUbC-natural-gas'!K$1),FALSE)=0,1,VLOOKUP('BIFUbC-natural-gas'!$A4,'natural gas'!$A$2:$AQ$28,COLUMN('natural gas'!K$2),FALSE)/VLOOKUP('BIFUbC-natural-gas'!$A4,'BIFUbC-natural-gas'!$A$1:$AQ$27,COLUMN('BIFUbC-natural-gas'!K$1),FALSE))</f>
        <v>0</v>
      </c>
      <c r="L4">
        <f>IF(VLOOKUP('BIFUbC-natural-gas'!$A4,'BIFUbC-natural-gas'!$A$1:$AQ$27,COLUMN('BIFUbC-natural-gas'!L$1),FALSE)=0,1,VLOOKUP('BIFUbC-natural-gas'!$A4,'natural gas'!$A$2:$AQ$28,COLUMN('natural gas'!L$2),FALSE)/VLOOKUP('BIFUbC-natural-gas'!$A4,'BIFUbC-natural-gas'!$A$1:$AQ$27,COLUMN('BIFUbC-natural-gas'!L$1),FALSE))</f>
        <v>0</v>
      </c>
      <c r="M4">
        <f>IF(VLOOKUP('BIFUbC-natural-gas'!$A4,'BIFUbC-natural-gas'!$A$1:$AQ$27,COLUMN('BIFUbC-natural-gas'!M$1),FALSE)=0,1,VLOOKUP('BIFUbC-natural-gas'!$A4,'natural gas'!$A$2:$AQ$28,COLUMN('natural gas'!M$2),FALSE)/VLOOKUP('BIFUbC-natural-gas'!$A4,'BIFUbC-natural-gas'!$A$1:$AQ$27,COLUMN('BIFUbC-natural-gas'!M$1),FALSE))</f>
        <v>0</v>
      </c>
      <c r="N4">
        <f>IF(VLOOKUP('BIFUbC-natural-gas'!$A4,'BIFUbC-natural-gas'!$A$1:$AQ$27,COLUMN('BIFUbC-natural-gas'!N$1),FALSE)=0,1,VLOOKUP('BIFUbC-natural-gas'!$A4,'natural gas'!$A$2:$AQ$28,COLUMN('natural gas'!N$2),FALSE)/VLOOKUP('BIFUbC-natural-gas'!$A4,'BIFUbC-natural-gas'!$A$1:$AQ$27,COLUMN('BIFUbC-natural-gas'!N$1),FALSE))</f>
        <v>0</v>
      </c>
      <c r="O4">
        <f>IF(VLOOKUP('BIFUbC-natural-gas'!$A4,'BIFUbC-natural-gas'!$A$1:$AQ$27,COLUMN('BIFUbC-natural-gas'!O$1),FALSE)=0,1,VLOOKUP('BIFUbC-natural-gas'!$A4,'natural gas'!$A$2:$AQ$28,COLUMN('natural gas'!O$2),FALSE)/VLOOKUP('BIFUbC-natural-gas'!$A4,'BIFUbC-natural-gas'!$A$1:$AQ$27,COLUMN('BIFUbC-natural-gas'!O$1),FALSE))</f>
        <v>0</v>
      </c>
      <c r="P4">
        <f>IF(VLOOKUP('BIFUbC-natural-gas'!$A4,'BIFUbC-natural-gas'!$A$1:$AQ$27,COLUMN('BIFUbC-natural-gas'!P$1),FALSE)=0,1,VLOOKUP('BIFUbC-natural-gas'!$A4,'natural gas'!$A$2:$AQ$28,COLUMN('natural gas'!P$2),FALSE)/VLOOKUP('BIFUbC-natural-gas'!$A4,'BIFUbC-natural-gas'!$A$1:$AQ$27,COLUMN('BIFUbC-natural-gas'!P$1),FALSE))</f>
        <v>0</v>
      </c>
      <c r="Q4">
        <f>IF(VLOOKUP('BIFUbC-natural-gas'!$A4,'BIFUbC-natural-gas'!$A$1:$AQ$27,COLUMN('BIFUbC-natural-gas'!Q$1),FALSE)=0,1,VLOOKUP('BIFUbC-natural-gas'!$A4,'natural gas'!$A$2:$AQ$28,COLUMN('natural gas'!Q$2),FALSE)/VLOOKUP('BIFUbC-natural-gas'!$A4,'BIFUbC-natural-gas'!$A$1:$AQ$27,COLUMN('BIFUbC-natural-gas'!Q$1),FALSE))</f>
        <v>0</v>
      </c>
      <c r="R4">
        <f>IF(VLOOKUP('BIFUbC-natural-gas'!$A4,'BIFUbC-natural-gas'!$A$1:$AQ$27,COLUMN('BIFUbC-natural-gas'!R$1),FALSE)=0,1,VLOOKUP('BIFUbC-natural-gas'!$A4,'natural gas'!$A$2:$AQ$28,COLUMN('natural gas'!R$2),FALSE)/VLOOKUP('BIFUbC-natural-gas'!$A4,'BIFUbC-natural-gas'!$A$1:$AQ$27,COLUMN('BIFUbC-natural-gas'!R$1),FALSE))</f>
        <v>0</v>
      </c>
      <c r="S4">
        <f>IF(VLOOKUP('BIFUbC-natural-gas'!$A4,'BIFUbC-natural-gas'!$A$1:$AQ$27,COLUMN('BIFUbC-natural-gas'!S$1),FALSE)=0,1,VLOOKUP('BIFUbC-natural-gas'!$A4,'natural gas'!$A$2:$AQ$28,COLUMN('natural gas'!S$2),FALSE)/VLOOKUP('BIFUbC-natural-gas'!$A4,'BIFUbC-natural-gas'!$A$1:$AQ$27,COLUMN('BIFUbC-natural-gas'!S$1),FALSE))</f>
        <v>0</v>
      </c>
      <c r="T4">
        <f>IF(VLOOKUP('BIFUbC-natural-gas'!$A4,'BIFUbC-natural-gas'!$A$1:$AQ$27,COLUMN('BIFUbC-natural-gas'!T$1),FALSE)=0,1,VLOOKUP('BIFUbC-natural-gas'!$A4,'natural gas'!$A$2:$AQ$28,COLUMN('natural gas'!T$2),FALSE)/VLOOKUP('BIFUbC-natural-gas'!$A4,'BIFUbC-natural-gas'!$A$1:$AQ$27,COLUMN('BIFUbC-natural-gas'!T$1),FALSE))</f>
        <v>0</v>
      </c>
      <c r="U4">
        <f>IF(VLOOKUP('BIFUbC-natural-gas'!$A4,'BIFUbC-natural-gas'!$A$1:$AQ$27,COLUMN('BIFUbC-natural-gas'!U$1),FALSE)=0,1,VLOOKUP('BIFUbC-natural-gas'!$A4,'natural gas'!$A$2:$AQ$28,COLUMN('natural gas'!U$2),FALSE)/VLOOKUP('BIFUbC-natural-gas'!$A4,'BIFUbC-natural-gas'!$A$1:$AQ$27,COLUMN('BIFUbC-natural-gas'!U$1),FALSE))</f>
        <v>0</v>
      </c>
      <c r="V4">
        <f>IF(VLOOKUP('BIFUbC-natural-gas'!$A4,'BIFUbC-natural-gas'!$A$1:$AQ$27,COLUMN('BIFUbC-natural-gas'!V$1),FALSE)=0,1,VLOOKUP('BIFUbC-natural-gas'!$A4,'natural gas'!$A$2:$AQ$28,COLUMN('natural gas'!V$2),FALSE)/VLOOKUP('BIFUbC-natural-gas'!$A4,'BIFUbC-natural-gas'!$A$1:$AQ$27,COLUMN('BIFUbC-natural-gas'!V$1),FALSE))</f>
        <v>0</v>
      </c>
      <c r="W4">
        <f>IF(VLOOKUP('BIFUbC-natural-gas'!$A4,'BIFUbC-natural-gas'!$A$1:$AQ$27,COLUMN('BIFUbC-natural-gas'!W$1),FALSE)=0,1,VLOOKUP('BIFUbC-natural-gas'!$A4,'natural gas'!$A$2:$AQ$28,COLUMN('natural gas'!W$2),FALSE)/VLOOKUP('BIFUbC-natural-gas'!$A4,'BIFUbC-natural-gas'!$A$1:$AQ$27,COLUMN('BIFUbC-natural-gas'!W$1),FALSE))</f>
        <v>0</v>
      </c>
      <c r="X4">
        <f>IF(VLOOKUP('BIFUbC-natural-gas'!$A4,'BIFUbC-natural-gas'!$A$1:$AQ$27,COLUMN('BIFUbC-natural-gas'!X$1),FALSE)=0,1,VLOOKUP('BIFUbC-natural-gas'!$A4,'natural gas'!$A$2:$AQ$28,COLUMN('natural gas'!X$2),FALSE)/VLOOKUP('BIFUbC-natural-gas'!$A4,'BIFUbC-natural-gas'!$A$1:$AQ$27,COLUMN('BIFUbC-natural-gas'!X$1),FALSE))</f>
        <v>0</v>
      </c>
      <c r="Y4">
        <f>IF(VLOOKUP('BIFUbC-natural-gas'!$A4,'BIFUbC-natural-gas'!$A$1:$AQ$27,COLUMN('BIFUbC-natural-gas'!Y$1),FALSE)=0,1,VLOOKUP('BIFUbC-natural-gas'!$A4,'natural gas'!$A$2:$AQ$28,COLUMN('natural gas'!Y$2),FALSE)/VLOOKUP('BIFUbC-natural-gas'!$A4,'BIFUbC-natural-gas'!$A$1:$AQ$27,COLUMN('BIFUbC-natural-gas'!Y$1),FALSE))</f>
        <v>0</v>
      </c>
      <c r="Z4">
        <f>IF(VLOOKUP('BIFUbC-natural-gas'!$A4,'BIFUbC-natural-gas'!$A$1:$AQ$27,COLUMN('BIFUbC-natural-gas'!Z$1),FALSE)=0,1,VLOOKUP('BIFUbC-natural-gas'!$A4,'natural gas'!$A$2:$AQ$28,COLUMN('natural gas'!Z$2),FALSE)/VLOOKUP('BIFUbC-natural-gas'!$A4,'BIFUbC-natural-gas'!$A$1:$AQ$27,COLUMN('BIFUbC-natural-gas'!Z$1),FALSE))</f>
        <v>0</v>
      </c>
      <c r="AA4">
        <f>IF(VLOOKUP('BIFUbC-natural-gas'!$A4,'BIFUbC-natural-gas'!$A$1:$AQ$27,COLUMN('BIFUbC-natural-gas'!AA$1),FALSE)=0,1,VLOOKUP('BIFUbC-natural-gas'!$A4,'natural gas'!$A$2:$AQ$28,COLUMN('natural gas'!AA$2),FALSE)/VLOOKUP('BIFUbC-natural-gas'!$A4,'BIFUbC-natural-gas'!$A$1:$AQ$27,COLUMN('BIFUbC-natural-gas'!AA$1),FALSE))</f>
        <v>0</v>
      </c>
      <c r="AB4">
        <f>IF(VLOOKUP('BIFUbC-natural-gas'!$A4,'BIFUbC-natural-gas'!$A$1:$AQ$27,COLUMN('BIFUbC-natural-gas'!AB$1),FALSE)=0,1,VLOOKUP('BIFUbC-natural-gas'!$A4,'natural gas'!$A$2:$AQ$28,COLUMN('natural gas'!AB$2),FALSE)/VLOOKUP('BIFUbC-natural-gas'!$A4,'BIFUbC-natural-gas'!$A$1:$AQ$27,COLUMN('BIFUbC-natural-gas'!AB$1),FALSE))</f>
        <v>0</v>
      </c>
      <c r="AC4">
        <f>IF(VLOOKUP('BIFUbC-natural-gas'!$A4,'BIFUbC-natural-gas'!$A$1:$AQ$27,COLUMN('BIFUbC-natural-gas'!AC$1),FALSE)=0,1,VLOOKUP('BIFUbC-natural-gas'!$A4,'natural gas'!$A$2:$AQ$28,COLUMN('natural gas'!AC$2),FALSE)/VLOOKUP('BIFUbC-natural-gas'!$A4,'BIFUbC-natural-gas'!$A$1:$AQ$27,COLUMN('BIFUbC-natural-gas'!AC$1),FALSE))</f>
        <v>0</v>
      </c>
      <c r="AD4">
        <f>IF(VLOOKUP('BIFUbC-natural-gas'!$A4,'BIFUbC-natural-gas'!$A$1:$AQ$27,COLUMN('BIFUbC-natural-gas'!AD$1),FALSE)=0,1,VLOOKUP('BIFUbC-natural-gas'!$A4,'natural gas'!$A$2:$AQ$28,COLUMN('natural gas'!AD$2),FALSE)/VLOOKUP('BIFUbC-natural-gas'!$A4,'BIFUbC-natural-gas'!$A$1:$AQ$27,COLUMN('BIFUbC-natural-gas'!AD$1),FALSE))</f>
        <v>0</v>
      </c>
      <c r="AE4">
        <f>IF(VLOOKUP('BIFUbC-natural-gas'!$A4,'BIFUbC-natural-gas'!$A$1:$AQ$27,COLUMN('BIFUbC-natural-gas'!AE$1),FALSE)=0,1,VLOOKUP('BIFUbC-natural-gas'!$A4,'natural gas'!$A$2:$AQ$28,COLUMN('natural gas'!AE$2),FALSE)/VLOOKUP('BIFUbC-natural-gas'!$A4,'BIFUbC-natural-gas'!$A$1:$AQ$27,COLUMN('BIFUbC-natural-gas'!AE$1),FALSE))</f>
        <v>0</v>
      </c>
      <c r="AF4">
        <f>IF(VLOOKUP('BIFUbC-natural-gas'!$A4,'BIFUbC-natural-gas'!$A$1:$AQ$27,COLUMN('BIFUbC-natural-gas'!AF$1),FALSE)=0,1,VLOOKUP('BIFUbC-natural-gas'!$A4,'natural gas'!$A$2:$AQ$28,COLUMN('natural gas'!AF$2),FALSE)/VLOOKUP('BIFUbC-natural-gas'!$A4,'BIFUbC-natural-gas'!$A$1:$AQ$27,COLUMN('BIFUbC-natural-gas'!AF$1),FALSE))</f>
        <v>0</v>
      </c>
      <c r="AG4">
        <f>IF(VLOOKUP('BIFUbC-natural-gas'!$A4,'BIFUbC-natural-gas'!$A$1:$AQ$27,COLUMN('BIFUbC-natural-gas'!AG$1),FALSE)=0,1,VLOOKUP('BIFUbC-natural-gas'!$A4,'natural gas'!$A$2:$AQ$28,COLUMN('natural gas'!AG$2),FALSE)/VLOOKUP('BIFUbC-natural-gas'!$A4,'BIFUbC-natural-gas'!$A$1:$AQ$27,COLUMN('BIFUbC-natural-gas'!AG$1),FALSE))</f>
        <v>0</v>
      </c>
      <c r="AH4">
        <f>IF(VLOOKUP('BIFUbC-natural-gas'!$A4,'BIFUbC-natural-gas'!$A$1:$AQ$27,COLUMN('BIFUbC-natural-gas'!AH$1),FALSE)=0,1,VLOOKUP('BIFUbC-natural-gas'!$A4,'natural gas'!$A$2:$AQ$28,COLUMN('natural gas'!AH$2),FALSE)/VLOOKUP('BIFUbC-natural-gas'!$A4,'BIFUbC-natural-gas'!$A$1:$AQ$27,COLUMN('BIFUbC-natural-gas'!AH$1),FALSE))</f>
        <v>0</v>
      </c>
      <c r="AI4">
        <f>IF(VLOOKUP('BIFUbC-natural-gas'!$A4,'BIFUbC-natural-gas'!$A$1:$AQ$27,COLUMN('BIFUbC-natural-gas'!AI$1),FALSE)=0,1,VLOOKUP('BIFUbC-natural-gas'!$A4,'natural gas'!$A$2:$AQ$28,COLUMN('natural gas'!AI$2),FALSE)/VLOOKUP('BIFUbC-natural-gas'!$A4,'BIFUbC-natural-gas'!$A$1:$AQ$27,COLUMN('BIFUbC-natural-gas'!AI$1),FALSE))</f>
        <v>0</v>
      </c>
      <c r="AJ4">
        <f>IF(VLOOKUP('BIFUbC-natural-gas'!$A4,'BIFUbC-natural-gas'!$A$1:$AQ$27,COLUMN('BIFUbC-natural-gas'!AJ$1),FALSE)=0,1,VLOOKUP('BIFUbC-natural-gas'!$A4,'natural gas'!$A$2:$AQ$28,COLUMN('natural gas'!AJ$2),FALSE)/VLOOKUP('BIFUbC-natural-gas'!$A4,'BIFUbC-natural-gas'!$A$1:$AQ$27,COLUMN('BIFUbC-natural-gas'!AJ$1),FALSE))</f>
        <v>0</v>
      </c>
      <c r="AK4">
        <f>IF(VLOOKUP('BIFUbC-natural-gas'!$A4,'BIFUbC-natural-gas'!$A$1:$AQ$27,COLUMN('BIFUbC-natural-gas'!AK$1),FALSE)=0,1,VLOOKUP('BIFUbC-natural-gas'!$A4,'natural gas'!$A$2:$AQ$28,COLUMN('natural gas'!AK$2),FALSE)/VLOOKUP('BIFUbC-natural-gas'!$A4,'BIFUbC-natural-gas'!$A$1:$AQ$27,COLUMN('BIFUbC-natural-gas'!AK$1),FALSE))</f>
        <v>0</v>
      </c>
      <c r="AL4">
        <f>IF(VLOOKUP('BIFUbC-natural-gas'!$A4,'BIFUbC-natural-gas'!$A$1:$AQ$27,COLUMN('BIFUbC-natural-gas'!AL$1),FALSE)=0,1,VLOOKUP('BIFUbC-natural-gas'!$A4,'natural gas'!$A$2:$AQ$28,COLUMN('natural gas'!AL$2),FALSE)/VLOOKUP('BIFUbC-natural-gas'!$A4,'BIFUbC-natural-gas'!$A$1:$AQ$27,COLUMN('BIFUbC-natural-gas'!AL$1),FALSE))</f>
        <v>0</v>
      </c>
      <c r="AM4">
        <f>IF(VLOOKUP('BIFUbC-natural-gas'!$A4,'BIFUbC-natural-gas'!$A$1:$AQ$27,COLUMN('BIFUbC-natural-gas'!AM$1),FALSE)=0,1,VLOOKUP('BIFUbC-natural-gas'!$A4,'natural gas'!$A$2:$AQ$28,COLUMN('natural gas'!AM$2),FALSE)/VLOOKUP('BIFUbC-natural-gas'!$A4,'BIFUbC-natural-gas'!$A$1:$AQ$27,COLUMN('BIFUbC-natural-gas'!AM$1),FALSE))</f>
        <v>0</v>
      </c>
      <c r="AN4">
        <f>IF(VLOOKUP('BIFUbC-natural-gas'!$A4,'BIFUbC-natural-gas'!$A$1:$AQ$27,COLUMN('BIFUbC-natural-gas'!AN$1),FALSE)=0,1,VLOOKUP('BIFUbC-natural-gas'!$A4,'natural gas'!$A$2:$AQ$28,COLUMN('natural gas'!AN$2),FALSE)/VLOOKUP('BIFUbC-natural-gas'!$A4,'BIFUbC-natural-gas'!$A$1:$AQ$27,COLUMN('BIFUbC-natural-gas'!AN$1),FALSE))</f>
        <v>0</v>
      </c>
      <c r="AO4">
        <f>IF(VLOOKUP('BIFUbC-natural-gas'!$A4,'BIFUbC-natural-gas'!$A$1:$AQ$27,COLUMN('BIFUbC-natural-gas'!AO$1),FALSE)=0,1,VLOOKUP('BIFUbC-natural-gas'!$A4,'natural gas'!$A$2:$AQ$28,COLUMN('natural gas'!AO$2),FALSE)/VLOOKUP('BIFUbC-natural-gas'!$A4,'BIFUbC-natural-gas'!$A$1:$AQ$27,COLUMN('BIFUbC-natural-gas'!AO$1),FALSE))</f>
        <v>0</v>
      </c>
      <c r="AP4">
        <f>IF(VLOOKUP('BIFUbC-natural-gas'!$A4,'BIFUbC-natural-gas'!$A$1:$AQ$27,COLUMN('BIFUbC-natural-gas'!AP$1),FALSE)=0,1,VLOOKUP('BIFUbC-natural-gas'!$A4,'natural gas'!$A$2:$AQ$28,COLUMN('natural gas'!AP$2),FALSE)/VLOOKUP('BIFUbC-natural-gas'!$A4,'BIFUbC-natural-gas'!$A$1:$AQ$27,COLUMN('BIFUbC-natural-gas'!AP$1),FALSE))</f>
        <v>0</v>
      </c>
      <c r="AQ4">
        <f>IF(VLOOKUP('BIFUbC-natural-gas'!$A4,'BIFUbC-natural-gas'!$A$1:$AQ$27,COLUMN('BIFUbC-natural-gas'!AQ$1),FALSE)=0,1,VLOOKUP('BIFUbC-natural-gas'!$A4,'natural gas'!$A$2:$AQ$28,COLUMN('natural gas'!AQ$2),FALSE)/VLOOKUP('BIFUbC-natural-gas'!$A4,'BIFUbC-natural-gas'!$A$1:$AQ$27,COLUMN('BIFUbC-natural-gas'!AQ$1),FALSE))</f>
        <v>0</v>
      </c>
    </row>
    <row r="5" spans="1:43">
      <c r="A5" s="37" t="s">
        <v>619</v>
      </c>
      <c r="B5">
        <f>IF(VLOOKUP('BIFUbC-natural-gas'!$A5,'BIFUbC-natural-gas'!$A$1:$AQ$27,COLUMN('BIFUbC-natural-gas'!B$1),FALSE)=0,1,VLOOKUP('BIFUbC-natural-gas'!$A5,'natural gas'!$A$2:$AQ$28,COLUMN('natural gas'!B$2),FALSE)/VLOOKUP('BIFUbC-natural-gas'!$A5,'BIFUbC-natural-gas'!$A$1:$AQ$27,COLUMN('BIFUbC-natural-gas'!B$1),FALSE))</f>
        <v>0</v>
      </c>
      <c r="C5">
        <f>IF(VLOOKUP('BIFUbC-natural-gas'!$A5,'BIFUbC-natural-gas'!$A$1:$AQ$27,COLUMN('BIFUbC-natural-gas'!C$1),FALSE)=0,1,VLOOKUP('BIFUbC-natural-gas'!$A5,'natural gas'!$A$2:$AQ$28,COLUMN('natural gas'!C$2),FALSE)/VLOOKUP('BIFUbC-natural-gas'!$A5,'BIFUbC-natural-gas'!$A$1:$AQ$27,COLUMN('BIFUbC-natural-gas'!C$1),FALSE))</f>
        <v>0</v>
      </c>
      <c r="D5">
        <f>IF(VLOOKUP('BIFUbC-natural-gas'!$A5,'BIFUbC-natural-gas'!$A$1:$AQ$27,COLUMN('BIFUbC-natural-gas'!D$1),FALSE)=0,1,VLOOKUP('BIFUbC-natural-gas'!$A5,'natural gas'!$A$2:$AQ$28,COLUMN('natural gas'!D$2),FALSE)/VLOOKUP('BIFUbC-natural-gas'!$A5,'BIFUbC-natural-gas'!$A$1:$AQ$27,COLUMN('BIFUbC-natural-gas'!D$1),FALSE))</f>
        <v>0</v>
      </c>
      <c r="E5">
        <f>IF(VLOOKUP('BIFUbC-natural-gas'!$A5,'BIFUbC-natural-gas'!$A$1:$AQ$27,COLUMN('BIFUbC-natural-gas'!E$1),FALSE)=0,1,VLOOKUP('BIFUbC-natural-gas'!$A5,'natural gas'!$A$2:$AQ$28,COLUMN('natural gas'!E$2),FALSE)/VLOOKUP('BIFUbC-natural-gas'!$A5,'BIFUbC-natural-gas'!$A$1:$AQ$27,COLUMN('BIFUbC-natural-gas'!E$1),FALSE))</f>
        <v>0</v>
      </c>
      <c r="F5">
        <f>IF(VLOOKUP('BIFUbC-natural-gas'!$A5,'BIFUbC-natural-gas'!$A$1:$AQ$27,COLUMN('BIFUbC-natural-gas'!F$1),FALSE)=0,1,VLOOKUP('BIFUbC-natural-gas'!$A5,'natural gas'!$A$2:$AQ$28,COLUMN('natural gas'!F$2),FALSE)/VLOOKUP('BIFUbC-natural-gas'!$A5,'BIFUbC-natural-gas'!$A$1:$AQ$27,COLUMN('BIFUbC-natural-gas'!F$1),FALSE))</f>
        <v>0</v>
      </c>
      <c r="G5">
        <f>IF(VLOOKUP('BIFUbC-natural-gas'!$A5,'BIFUbC-natural-gas'!$A$1:$AQ$27,COLUMN('BIFUbC-natural-gas'!G$1),FALSE)=0,1,VLOOKUP('BIFUbC-natural-gas'!$A5,'natural gas'!$A$2:$AQ$28,COLUMN('natural gas'!G$2),FALSE)/VLOOKUP('BIFUbC-natural-gas'!$A5,'BIFUbC-natural-gas'!$A$1:$AQ$27,COLUMN('BIFUbC-natural-gas'!G$1),FALSE))</f>
        <v>0</v>
      </c>
      <c r="H5">
        <f>IF(VLOOKUP('BIFUbC-natural-gas'!$A5,'BIFUbC-natural-gas'!$A$1:$AQ$27,COLUMN('BIFUbC-natural-gas'!H$1),FALSE)=0,1,VLOOKUP('BIFUbC-natural-gas'!$A5,'natural gas'!$A$2:$AQ$28,COLUMN('natural gas'!H$2),FALSE)/VLOOKUP('BIFUbC-natural-gas'!$A5,'BIFUbC-natural-gas'!$A$1:$AQ$27,COLUMN('BIFUbC-natural-gas'!H$1),FALSE))</f>
        <v>0</v>
      </c>
      <c r="I5">
        <f>IF(VLOOKUP('BIFUbC-natural-gas'!$A5,'BIFUbC-natural-gas'!$A$1:$AQ$27,COLUMN('BIFUbC-natural-gas'!I$1),FALSE)=0,1,VLOOKUP('BIFUbC-natural-gas'!$A5,'natural gas'!$A$2:$AQ$28,COLUMN('natural gas'!I$2),FALSE)/VLOOKUP('BIFUbC-natural-gas'!$A5,'BIFUbC-natural-gas'!$A$1:$AQ$27,COLUMN('BIFUbC-natural-gas'!I$1),FALSE))</f>
        <v>0</v>
      </c>
      <c r="J5">
        <f>IF(VLOOKUP('BIFUbC-natural-gas'!$A5,'BIFUbC-natural-gas'!$A$1:$AQ$27,COLUMN('BIFUbC-natural-gas'!J$1),FALSE)=0,1,VLOOKUP('BIFUbC-natural-gas'!$A5,'natural gas'!$A$2:$AQ$28,COLUMN('natural gas'!J$2),FALSE)/VLOOKUP('BIFUbC-natural-gas'!$A5,'BIFUbC-natural-gas'!$A$1:$AQ$27,COLUMN('BIFUbC-natural-gas'!J$1),FALSE))</f>
        <v>0</v>
      </c>
      <c r="K5">
        <f>IF(VLOOKUP('BIFUbC-natural-gas'!$A5,'BIFUbC-natural-gas'!$A$1:$AQ$27,COLUMN('BIFUbC-natural-gas'!K$1),FALSE)=0,1,VLOOKUP('BIFUbC-natural-gas'!$A5,'natural gas'!$A$2:$AQ$28,COLUMN('natural gas'!K$2),FALSE)/VLOOKUP('BIFUbC-natural-gas'!$A5,'BIFUbC-natural-gas'!$A$1:$AQ$27,COLUMN('BIFUbC-natural-gas'!K$1),FALSE))</f>
        <v>0</v>
      </c>
      <c r="L5">
        <f>IF(VLOOKUP('BIFUbC-natural-gas'!$A5,'BIFUbC-natural-gas'!$A$1:$AQ$27,COLUMN('BIFUbC-natural-gas'!L$1),FALSE)=0,1,VLOOKUP('BIFUbC-natural-gas'!$A5,'natural gas'!$A$2:$AQ$28,COLUMN('natural gas'!L$2),FALSE)/VLOOKUP('BIFUbC-natural-gas'!$A5,'BIFUbC-natural-gas'!$A$1:$AQ$27,COLUMN('BIFUbC-natural-gas'!L$1),FALSE))</f>
        <v>0</v>
      </c>
      <c r="M5">
        <f>IF(VLOOKUP('BIFUbC-natural-gas'!$A5,'BIFUbC-natural-gas'!$A$1:$AQ$27,COLUMN('BIFUbC-natural-gas'!M$1),FALSE)=0,1,VLOOKUP('BIFUbC-natural-gas'!$A5,'natural gas'!$A$2:$AQ$28,COLUMN('natural gas'!M$2),FALSE)/VLOOKUP('BIFUbC-natural-gas'!$A5,'BIFUbC-natural-gas'!$A$1:$AQ$27,COLUMN('BIFUbC-natural-gas'!M$1),FALSE))</f>
        <v>0</v>
      </c>
      <c r="N5">
        <f>IF(VLOOKUP('BIFUbC-natural-gas'!$A5,'BIFUbC-natural-gas'!$A$1:$AQ$27,COLUMN('BIFUbC-natural-gas'!N$1),FALSE)=0,1,VLOOKUP('BIFUbC-natural-gas'!$A5,'natural gas'!$A$2:$AQ$28,COLUMN('natural gas'!N$2),FALSE)/VLOOKUP('BIFUbC-natural-gas'!$A5,'BIFUbC-natural-gas'!$A$1:$AQ$27,COLUMN('BIFUbC-natural-gas'!N$1),FALSE))</f>
        <v>0</v>
      </c>
      <c r="O5">
        <f>IF(VLOOKUP('BIFUbC-natural-gas'!$A5,'BIFUbC-natural-gas'!$A$1:$AQ$27,COLUMN('BIFUbC-natural-gas'!O$1),FALSE)=0,1,VLOOKUP('BIFUbC-natural-gas'!$A5,'natural gas'!$A$2:$AQ$28,COLUMN('natural gas'!O$2),FALSE)/VLOOKUP('BIFUbC-natural-gas'!$A5,'BIFUbC-natural-gas'!$A$1:$AQ$27,COLUMN('BIFUbC-natural-gas'!O$1),FALSE))</f>
        <v>0</v>
      </c>
      <c r="P5">
        <f>IF(VLOOKUP('BIFUbC-natural-gas'!$A5,'BIFUbC-natural-gas'!$A$1:$AQ$27,COLUMN('BIFUbC-natural-gas'!P$1),FALSE)=0,1,VLOOKUP('BIFUbC-natural-gas'!$A5,'natural gas'!$A$2:$AQ$28,COLUMN('natural gas'!P$2),FALSE)/VLOOKUP('BIFUbC-natural-gas'!$A5,'BIFUbC-natural-gas'!$A$1:$AQ$27,COLUMN('BIFUbC-natural-gas'!P$1),FALSE))</f>
        <v>0</v>
      </c>
      <c r="Q5">
        <f>IF(VLOOKUP('BIFUbC-natural-gas'!$A5,'BIFUbC-natural-gas'!$A$1:$AQ$27,COLUMN('BIFUbC-natural-gas'!Q$1),FALSE)=0,1,VLOOKUP('BIFUbC-natural-gas'!$A5,'natural gas'!$A$2:$AQ$28,COLUMN('natural gas'!Q$2),FALSE)/VLOOKUP('BIFUbC-natural-gas'!$A5,'BIFUbC-natural-gas'!$A$1:$AQ$27,COLUMN('BIFUbC-natural-gas'!Q$1),FALSE))</f>
        <v>0</v>
      </c>
      <c r="R5">
        <f>IF(VLOOKUP('BIFUbC-natural-gas'!$A5,'BIFUbC-natural-gas'!$A$1:$AQ$27,COLUMN('BIFUbC-natural-gas'!R$1),FALSE)=0,1,VLOOKUP('BIFUbC-natural-gas'!$A5,'natural gas'!$A$2:$AQ$28,COLUMN('natural gas'!R$2),FALSE)/VLOOKUP('BIFUbC-natural-gas'!$A5,'BIFUbC-natural-gas'!$A$1:$AQ$27,COLUMN('BIFUbC-natural-gas'!R$1),FALSE))</f>
        <v>0</v>
      </c>
      <c r="S5">
        <f>IF(VLOOKUP('BIFUbC-natural-gas'!$A5,'BIFUbC-natural-gas'!$A$1:$AQ$27,COLUMN('BIFUbC-natural-gas'!S$1),FALSE)=0,1,VLOOKUP('BIFUbC-natural-gas'!$A5,'natural gas'!$A$2:$AQ$28,COLUMN('natural gas'!S$2),FALSE)/VLOOKUP('BIFUbC-natural-gas'!$A5,'BIFUbC-natural-gas'!$A$1:$AQ$27,COLUMN('BIFUbC-natural-gas'!S$1),FALSE))</f>
        <v>0</v>
      </c>
      <c r="T5">
        <f>IF(VLOOKUP('BIFUbC-natural-gas'!$A5,'BIFUbC-natural-gas'!$A$1:$AQ$27,COLUMN('BIFUbC-natural-gas'!T$1),FALSE)=0,1,VLOOKUP('BIFUbC-natural-gas'!$A5,'natural gas'!$A$2:$AQ$28,COLUMN('natural gas'!T$2),FALSE)/VLOOKUP('BIFUbC-natural-gas'!$A5,'BIFUbC-natural-gas'!$A$1:$AQ$27,COLUMN('BIFUbC-natural-gas'!T$1),FALSE))</f>
        <v>0</v>
      </c>
      <c r="U5">
        <f>IF(VLOOKUP('BIFUbC-natural-gas'!$A5,'BIFUbC-natural-gas'!$A$1:$AQ$27,COLUMN('BIFUbC-natural-gas'!U$1),FALSE)=0,1,VLOOKUP('BIFUbC-natural-gas'!$A5,'natural gas'!$A$2:$AQ$28,COLUMN('natural gas'!U$2),FALSE)/VLOOKUP('BIFUbC-natural-gas'!$A5,'BIFUbC-natural-gas'!$A$1:$AQ$27,COLUMN('BIFUbC-natural-gas'!U$1),FALSE))</f>
        <v>0</v>
      </c>
      <c r="V5">
        <f>IF(VLOOKUP('BIFUbC-natural-gas'!$A5,'BIFUbC-natural-gas'!$A$1:$AQ$27,COLUMN('BIFUbC-natural-gas'!V$1),FALSE)=0,1,VLOOKUP('BIFUbC-natural-gas'!$A5,'natural gas'!$A$2:$AQ$28,COLUMN('natural gas'!V$2),FALSE)/VLOOKUP('BIFUbC-natural-gas'!$A5,'BIFUbC-natural-gas'!$A$1:$AQ$27,COLUMN('BIFUbC-natural-gas'!V$1),FALSE))</f>
        <v>0</v>
      </c>
      <c r="W5">
        <f>IF(VLOOKUP('BIFUbC-natural-gas'!$A5,'BIFUbC-natural-gas'!$A$1:$AQ$27,COLUMN('BIFUbC-natural-gas'!W$1),FALSE)=0,1,VLOOKUP('BIFUbC-natural-gas'!$A5,'natural gas'!$A$2:$AQ$28,COLUMN('natural gas'!W$2),FALSE)/VLOOKUP('BIFUbC-natural-gas'!$A5,'BIFUbC-natural-gas'!$A$1:$AQ$27,COLUMN('BIFUbC-natural-gas'!W$1),FALSE))</f>
        <v>0</v>
      </c>
      <c r="X5">
        <f>IF(VLOOKUP('BIFUbC-natural-gas'!$A5,'BIFUbC-natural-gas'!$A$1:$AQ$27,COLUMN('BIFUbC-natural-gas'!X$1),FALSE)=0,1,VLOOKUP('BIFUbC-natural-gas'!$A5,'natural gas'!$A$2:$AQ$28,COLUMN('natural gas'!X$2),FALSE)/VLOOKUP('BIFUbC-natural-gas'!$A5,'BIFUbC-natural-gas'!$A$1:$AQ$27,COLUMN('BIFUbC-natural-gas'!X$1),FALSE))</f>
        <v>0</v>
      </c>
      <c r="Y5">
        <f>IF(VLOOKUP('BIFUbC-natural-gas'!$A5,'BIFUbC-natural-gas'!$A$1:$AQ$27,COLUMN('BIFUbC-natural-gas'!Y$1),FALSE)=0,1,VLOOKUP('BIFUbC-natural-gas'!$A5,'natural gas'!$A$2:$AQ$28,COLUMN('natural gas'!Y$2),FALSE)/VLOOKUP('BIFUbC-natural-gas'!$A5,'BIFUbC-natural-gas'!$A$1:$AQ$27,COLUMN('BIFUbC-natural-gas'!Y$1),FALSE))</f>
        <v>0</v>
      </c>
      <c r="Z5">
        <f>IF(VLOOKUP('BIFUbC-natural-gas'!$A5,'BIFUbC-natural-gas'!$A$1:$AQ$27,COLUMN('BIFUbC-natural-gas'!Z$1),FALSE)=0,1,VLOOKUP('BIFUbC-natural-gas'!$A5,'natural gas'!$A$2:$AQ$28,COLUMN('natural gas'!Z$2),FALSE)/VLOOKUP('BIFUbC-natural-gas'!$A5,'BIFUbC-natural-gas'!$A$1:$AQ$27,COLUMN('BIFUbC-natural-gas'!Z$1),FALSE))</f>
        <v>0</v>
      </c>
      <c r="AA5">
        <f>IF(VLOOKUP('BIFUbC-natural-gas'!$A5,'BIFUbC-natural-gas'!$A$1:$AQ$27,COLUMN('BIFUbC-natural-gas'!AA$1),FALSE)=0,1,VLOOKUP('BIFUbC-natural-gas'!$A5,'natural gas'!$A$2:$AQ$28,COLUMN('natural gas'!AA$2),FALSE)/VLOOKUP('BIFUbC-natural-gas'!$A5,'BIFUbC-natural-gas'!$A$1:$AQ$27,COLUMN('BIFUbC-natural-gas'!AA$1),FALSE))</f>
        <v>0</v>
      </c>
      <c r="AB5">
        <f>IF(VLOOKUP('BIFUbC-natural-gas'!$A5,'BIFUbC-natural-gas'!$A$1:$AQ$27,COLUMN('BIFUbC-natural-gas'!AB$1),FALSE)=0,1,VLOOKUP('BIFUbC-natural-gas'!$A5,'natural gas'!$A$2:$AQ$28,COLUMN('natural gas'!AB$2),FALSE)/VLOOKUP('BIFUbC-natural-gas'!$A5,'BIFUbC-natural-gas'!$A$1:$AQ$27,COLUMN('BIFUbC-natural-gas'!AB$1),FALSE))</f>
        <v>0</v>
      </c>
      <c r="AC5">
        <f>IF(VLOOKUP('BIFUbC-natural-gas'!$A5,'BIFUbC-natural-gas'!$A$1:$AQ$27,COLUMN('BIFUbC-natural-gas'!AC$1),FALSE)=0,1,VLOOKUP('BIFUbC-natural-gas'!$A5,'natural gas'!$A$2:$AQ$28,COLUMN('natural gas'!AC$2),FALSE)/VLOOKUP('BIFUbC-natural-gas'!$A5,'BIFUbC-natural-gas'!$A$1:$AQ$27,COLUMN('BIFUbC-natural-gas'!AC$1),FALSE))</f>
        <v>0</v>
      </c>
      <c r="AD5">
        <f>IF(VLOOKUP('BIFUbC-natural-gas'!$A5,'BIFUbC-natural-gas'!$A$1:$AQ$27,COLUMN('BIFUbC-natural-gas'!AD$1),FALSE)=0,1,VLOOKUP('BIFUbC-natural-gas'!$A5,'natural gas'!$A$2:$AQ$28,COLUMN('natural gas'!AD$2),FALSE)/VLOOKUP('BIFUbC-natural-gas'!$A5,'BIFUbC-natural-gas'!$A$1:$AQ$27,COLUMN('BIFUbC-natural-gas'!AD$1),FALSE))</f>
        <v>0</v>
      </c>
      <c r="AE5">
        <f>IF(VLOOKUP('BIFUbC-natural-gas'!$A5,'BIFUbC-natural-gas'!$A$1:$AQ$27,COLUMN('BIFUbC-natural-gas'!AE$1),FALSE)=0,1,VLOOKUP('BIFUbC-natural-gas'!$A5,'natural gas'!$A$2:$AQ$28,COLUMN('natural gas'!AE$2),FALSE)/VLOOKUP('BIFUbC-natural-gas'!$A5,'BIFUbC-natural-gas'!$A$1:$AQ$27,COLUMN('BIFUbC-natural-gas'!AE$1),FALSE))</f>
        <v>0</v>
      </c>
      <c r="AF5">
        <f>IF(VLOOKUP('BIFUbC-natural-gas'!$A5,'BIFUbC-natural-gas'!$A$1:$AQ$27,COLUMN('BIFUbC-natural-gas'!AF$1),FALSE)=0,1,VLOOKUP('BIFUbC-natural-gas'!$A5,'natural gas'!$A$2:$AQ$28,COLUMN('natural gas'!AF$2),FALSE)/VLOOKUP('BIFUbC-natural-gas'!$A5,'BIFUbC-natural-gas'!$A$1:$AQ$27,COLUMN('BIFUbC-natural-gas'!AF$1),FALSE))</f>
        <v>0</v>
      </c>
      <c r="AG5">
        <f>IF(VLOOKUP('BIFUbC-natural-gas'!$A5,'BIFUbC-natural-gas'!$A$1:$AQ$27,COLUMN('BIFUbC-natural-gas'!AG$1),FALSE)=0,1,VLOOKUP('BIFUbC-natural-gas'!$A5,'natural gas'!$A$2:$AQ$28,COLUMN('natural gas'!AG$2),FALSE)/VLOOKUP('BIFUbC-natural-gas'!$A5,'BIFUbC-natural-gas'!$A$1:$AQ$27,COLUMN('BIFUbC-natural-gas'!AG$1),FALSE))</f>
        <v>0</v>
      </c>
      <c r="AH5">
        <f>IF(VLOOKUP('BIFUbC-natural-gas'!$A5,'BIFUbC-natural-gas'!$A$1:$AQ$27,COLUMN('BIFUbC-natural-gas'!AH$1),FALSE)=0,1,VLOOKUP('BIFUbC-natural-gas'!$A5,'natural gas'!$A$2:$AQ$28,COLUMN('natural gas'!AH$2),FALSE)/VLOOKUP('BIFUbC-natural-gas'!$A5,'BIFUbC-natural-gas'!$A$1:$AQ$27,COLUMN('BIFUbC-natural-gas'!AH$1),FALSE))</f>
        <v>0</v>
      </c>
      <c r="AI5">
        <f>IF(VLOOKUP('BIFUbC-natural-gas'!$A5,'BIFUbC-natural-gas'!$A$1:$AQ$27,COLUMN('BIFUbC-natural-gas'!AI$1),FALSE)=0,1,VLOOKUP('BIFUbC-natural-gas'!$A5,'natural gas'!$A$2:$AQ$28,COLUMN('natural gas'!AI$2),FALSE)/VLOOKUP('BIFUbC-natural-gas'!$A5,'BIFUbC-natural-gas'!$A$1:$AQ$27,COLUMN('BIFUbC-natural-gas'!AI$1),FALSE))</f>
        <v>0</v>
      </c>
      <c r="AJ5">
        <f>IF(VLOOKUP('BIFUbC-natural-gas'!$A5,'BIFUbC-natural-gas'!$A$1:$AQ$27,COLUMN('BIFUbC-natural-gas'!AJ$1),FALSE)=0,1,VLOOKUP('BIFUbC-natural-gas'!$A5,'natural gas'!$A$2:$AQ$28,COLUMN('natural gas'!AJ$2),FALSE)/VLOOKUP('BIFUbC-natural-gas'!$A5,'BIFUbC-natural-gas'!$A$1:$AQ$27,COLUMN('BIFUbC-natural-gas'!AJ$1),FALSE))</f>
        <v>0</v>
      </c>
      <c r="AK5">
        <f>IF(VLOOKUP('BIFUbC-natural-gas'!$A5,'BIFUbC-natural-gas'!$A$1:$AQ$27,COLUMN('BIFUbC-natural-gas'!AK$1),FALSE)=0,1,VLOOKUP('BIFUbC-natural-gas'!$A5,'natural gas'!$A$2:$AQ$28,COLUMN('natural gas'!AK$2),FALSE)/VLOOKUP('BIFUbC-natural-gas'!$A5,'BIFUbC-natural-gas'!$A$1:$AQ$27,COLUMN('BIFUbC-natural-gas'!AK$1),FALSE))</f>
        <v>0</v>
      </c>
      <c r="AL5">
        <f>IF(VLOOKUP('BIFUbC-natural-gas'!$A5,'BIFUbC-natural-gas'!$A$1:$AQ$27,COLUMN('BIFUbC-natural-gas'!AL$1),FALSE)=0,1,VLOOKUP('BIFUbC-natural-gas'!$A5,'natural gas'!$A$2:$AQ$28,COLUMN('natural gas'!AL$2),FALSE)/VLOOKUP('BIFUbC-natural-gas'!$A5,'BIFUbC-natural-gas'!$A$1:$AQ$27,COLUMN('BIFUbC-natural-gas'!AL$1),FALSE))</f>
        <v>0</v>
      </c>
      <c r="AM5">
        <f>IF(VLOOKUP('BIFUbC-natural-gas'!$A5,'BIFUbC-natural-gas'!$A$1:$AQ$27,COLUMN('BIFUbC-natural-gas'!AM$1),FALSE)=0,1,VLOOKUP('BIFUbC-natural-gas'!$A5,'natural gas'!$A$2:$AQ$28,COLUMN('natural gas'!AM$2),FALSE)/VLOOKUP('BIFUbC-natural-gas'!$A5,'BIFUbC-natural-gas'!$A$1:$AQ$27,COLUMN('BIFUbC-natural-gas'!AM$1),FALSE))</f>
        <v>0</v>
      </c>
      <c r="AN5">
        <f>IF(VLOOKUP('BIFUbC-natural-gas'!$A5,'BIFUbC-natural-gas'!$A$1:$AQ$27,COLUMN('BIFUbC-natural-gas'!AN$1),FALSE)=0,1,VLOOKUP('BIFUbC-natural-gas'!$A5,'natural gas'!$A$2:$AQ$28,COLUMN('natural gas'!AN$2),FALSE)/VLOOKUP('BIFUbC-natural-gas'!$A5,'BIFUbC-natural-gas'!$A$1:$AQ$27,COLUMN('BIFUbC-natural-gas'!AN$1),FALSE))</f>
        <v>0</v>
      </c>
      <c r="AO5">
        <f>IF(VLOOKUP('BIFUbC-natural-gas'!$A5,'BIFUbC-natural-gas'!$A$1:$AQ$27,COLUMN('BIFUbC-natural-gas'!AO$1),FALSE)=0,1,VLOOKUP('BIFUbC-natural-gas'!$A5,'natural gas'!$A$2:$AQ$28,COLUMN('natural gas'!AO$2),FALSE)/VLOOKUP('BIFUbC-natural-gas'!$A5,'BIFUbC-natural-gas'!$A$1:$AQ$27,COLUMN('BIFUbC-natural-gas'!AO$1),FALSE))</f>
        <v>0</v>
      </c>
      <c r="AP5">
        <f>IF(VLOOKUP('BIFUbC-natural-gas'!$A5,'BIFUbC-natural-gas'!$A$1:$AQ$27,COLUMN('BIFUbC-natural-gas'!AP$1),FALSE)=0,1,VLOOKUP('BIFUbC-natural-gas'!$A5,'natural gas'!$A$2:$AQ$28,COLUMN('natural gas'!AP$2),FALSE)/VLOOKUP('BIFUbC-natural-gas'!$A5,'BIFUbC-natural-gas'!$A$1:$AQ$27,COLUMN('BIFUbC-natural-gas'!AP$1),FALSE))</f>
        <v>0</v>
      </c>
      <c r="AQ5">
        <f>IF(VLOOKUP('BIFUbC-natural-gas'!$A5,'BIFUbC-natural-gas'!$A$1:$AQ$27,COLUMN('BIFUbC-natural-gas'!AQ$1),FALSE)=0,1,VLOOKUP('BIFUbC-natural-gas'!$A5,'natural gas'!$A$2:$AQ$28,COLUMN('natural gas'!AQ$2),FALSE)/VLOOKUP('BIFUbC-natural-gas'!$A5,'BIFUbC-natural-gas'!$A$1:$AQ$27,COLUMN('BIFUbC-natural-gas'!AQ$1),FALSE))</f>
        <v>0</v>
      </c>
    </row>
    <row r="6" spans="1:43">
      <c r="A6" s="37" t="s">
        <v>620</v>
      </c>
      <c r="B6">
        <f>IF(VLOOKUP('BIFUbC-natural-gas'!$A6,'BIFUbC-natural-gas'!$A$1:$AQ$27,COLUMN('BIFUbC-natural-gas'!B$1),FALSE)=0,1,VLOOKUP('BIFUbC-natural-gas'!$A6,'natural gas'!$A$2:$AQ$28,COLUMN('natural gas'!B$2),FALSE)/VLOOKUP('BIFUbC-natural-gas'!$A6,'BIFUbC-natural-gas'!$A$1:$AQ$27,COLUMN('BIFUbC-natural-gas'!B$1),FALSE))</f>
        <v>1</v>
      </c>
      <c r="C6">
        <f>IF(VLOOKUP('BIFUbC-natural-gas'!$A6,'BIFUbC-natural-gas'!$A$1:$AQ$27,COLUMN('BIFUbC-natural-gas'!C$1),FALSE)=0,1,VLOOKUP('BIFUbC-natural-gas'!$A6,'natural gas'!$A$2:$AQ$28,COLUMN('natural gas'!C$2),FALSE)/VLOOKUP('BIFUbC-natural-gas'!$A6,'BIFUbC-natural-gas'!$A$1:$AQ$27,COLUMN('BIFUbC-natural-gas'!C$1),FALSE))</f>
        <v>1</v>
      </c>
      <c r="D6">
        <f>IF(VLOOKUP('BIFUbC-natural-gas'!$A6,'BIFUbC-natural-gas'!$A$1:$AQ$27,COLUMN('BIFUbC-natural-gas'!D$1),FALSE)=0,1,VLOOKUP('BIFUbC-natural-gas'!$A6,'natural gas'!$A$2:$AQ$28,COLUMN('natural gas'!D$2),FALSE)/VLOOKUP('BIFUbC-natural-gas'!$A6,'BIFUbC-natural-gas'!$A$1:$AQ$27,COLUMN('BIFUbC-natural-gas'!D$1),FALSE))</f>
        <v>1</v>
      </c>
      <c r="E6">
        <f>IF(VLOOKUP('BIFUbC-natural-gas'!$A6,'BIFUbC-natural-gas'!$A$1:$AQ$27,COLUMN('BIFUbC-natural-gas'!E$1),FALSE)=0,1,VLOOKUP('BIFUbC-natural-gas'!$A6,'natural gas'!$A$2:$AQ$28,COLUMN('natural gas'!E$2),FALSE)/VLOOKUP('BIFUbC-natural-gas'!$A6,'BIFUbC-natural-gas'!$A$1:$AQ$27,COLUMN('BIFUbC-natural-gas'!E$1),FALSE))</f>
        <v>1</v>
      </c>
      <c r="F6">
        <f>IF(VLOOKUP('BIFUbC-natural-gas'!$A6,'BIFUbC-natural-gas'!$A$1:$AQ$27,COLUMN('BIFUbC-natural-gas'!F$1),FALSE)=0,1,VLOOKUP('BIFUbC-natural-gas'!$A6,'natural gas'!$A$2:$AQ$28,COLUMN('natural gas'!F$2),FALSE)/VLOOKUP('BIFUbC-natural-gas'!$A6,'BIFUbC-natural-gas'!$A$1:$AQ$27,COLUMN('BIFUbC-natural-gas'!F$1),FALSE))</f>
        <v>1</v>
      </c>
      <c r="G6">
        <f>IF(VLOOKUP('BIFUbC-natural-gas'!$A6,'BIFUbC-natural-gas'!$A$1:$AQ$27,COLUMN('BIFUbC-natural-gas'!G$1),FALSE)=0,1,VLOOKUP('BIFUbC-natural-gas'!$A6,'natural gas'!$A$2:$AQ$28,COLUMN('natural gas'!G$2),FALSE)/VLOOKUP('BIFUbC-natural-gas'!$A6,'BIFUbC-natural-gas'!$A$1:$AQ$27,COLUMN('BIFUbC-natural-gas'!G$1),FALSE))</f>
        <v>1</v>
      </c>
      <c r="H6">
        <f>IF(VLOOKUP('BIFUbC-natural-gas'!$A6,'BIFUbC-natural-gas'!$A$1:$AQ$27,COLUMN('BIFUbC-natural-gas'!H$1),FALSE)=0,1,VLOOKUP('BIFUbC-natural-gas'!$A6,'natural gas'!$A$2:$AQ$28,COLUMN('natural gas'!H$2),FALSE)/VLOOKUP('BIFUbC-natural-gas'!$A6,'BIFUbC-natural-gas'!$A$1:$AQ$27,COLUMN('BIFUbC-natural-gas'!H$1),FALSE))</f>
        <v>1</v>
      </c>
      <c r="I6">
        <f>IF(VLOOKUP('BIFUbC-natural-gas'!$A6,'BIFUbC-natural-gas'!$A$1:$AQ$27,COLUMN('BIFUbC-natural-gas'!I$1),FALSE)=0,1,VLOOKUP('BIFUbC-natural-gas'!$A6,'natural gas'!$A$2:$AQ$28,COLUMN('natural gas'!I$2),FALSE)/VLOOKUP('BIFUbC-natural-gas'!$A6,'BIFUbC-natural-gas'!$A$1:$AQ$27,COLUMN('BIFUbC-natural-gas'!I$1),FALSE))</f>
        <v>1</v>
      </c>
      <c r="J6">
        <f>IF(VLOOKUP('BIFUbC-natural-gas'!$A6,'BIFUbC-natural-gas'!$A$1:$AQ$27,COLUMN('BIFUbC-natural-gas'!J$1),FALSE)=0,1,VLOOKUP('BIFUbC-natural-gas'!$A6,'natural gas'!$A$2:$AQ$28,COLUMN('natural gas'!J$2),FALSE)/VLOOKUP('BIFUbC-natural-gas'!$A6,'BIFUbC-natural-gas'!$A$1:$AQ$27,COLUMN('BIFUbC-natural-gas'!J$1),FALSE))</f>
        <v>1</v>
      </c>
      <c r="K6">
        <f>IF(VLOOKUP('BIFUbC-natural-gas'!$A6,'BIFUbC-natural-gas'!$A$1:$AQ$27,COLUMN('BIFUbC-natural-gas'!K$1),FALSE)=0,1,VLOOKUP('BIFUbC-natural-gas'!$A6,'natural gas'!$A$2:$AQ$28,COLUMN('natural gas'!K$2),FALSE)/VLOOKUP('BIFUbC-natural-gas'!$A6,'BIFUbC-natural-gas'!$A$1:$AQ$27,COLUMN('BIFUbC-natural-gas'!K$1),FALSE))</f>
        <v>1</v>
      </c>
      <c r="L6">
        <f>IF(VLOOKUP('BIFUbC-natural-gas'!$A6,'BIFUbC-natural-gas'!$A$1:$AQ$27,COLUMN('BIFUbC-natural-gas'!L$1),FALSE)=0,1,VLOOKUP('BIFUbC-natural-gas'!$A6,'natural gas'!$A$2:$AQ$28,COLUMN('natural gas'!L$2),FALSE)/VLOOKUP('BIFUbC-natural-gas'!$A6,'BIFUbC-natural-gas'!$A$1:$AQ$27,COLUMN('BIFUbC-natural-gas'!L$1),FALSE))</f>
        <v>1</v>
      </c>
      <c r="M6">
        <f>IF(VLOOKUP('BIFUbC-natural-gas'!$A6,'BIFUbC-natural-gas'!$A$1:$AQ$27,COLUMN('BIFUbC-natural-gas'!M$1),FALSE)=0,1,VLOOKUP('BIFUbC-natural-gas'!$A6,'natural gas'!$A$2:$AQ$28,COLUMN('natural gas'!M$2),FALSE)/VLOOKUP('BIFUbC-natural-gas'!$A6,'BIFUbC-natural-gas'!$A$1:$AQ$27,COLUMN('BIFUbC-natural-gas'!M$1),FALSE))</f>
        <v>1</v>
      </c>
      <c r="N6">
        <f>IF(VLOOKUP('BIFUbC-natural-gas'!$A6,'BIFUbC-natural-gas'!$A$1:$AQ$27,COLUMN('BIFUbC-natural-gas'!N$1),FALSE)=0,1,VLOOKUP('BIFUbC-natural-gas'!$A6,'natural gas'!$A$2:$AQ$28,COLUMN('natural gas'!N$2),FALSE)/VLOOKUP('BIFUbC-natural-gas'!$A6,'BIFUbC-natural-gas'!$A$1:$AQ$27,COLUMN('BIFUbC-natural-gas'!N$1),FALSE))</f>
        <v>1</v>
      </c>
      <c r="O6">
        <f>IF(VLOOKUP('BIFUbC-natural-gas'!$A6,'BIFUbC-natural-gas'!$A$1:$AQ$27,COLUMN('BIFUbC-natural-gas'!O$1),FALSE)=0,1,VLOOKUP('BIFUbC-natural-gas'!$A6,'natural gas'!$A$2:$AQ$28,COLUMN('natural gas'!O$2),FALSE)/VLOOKUP('BIFUbC-natural-gas'!$A6,'BIFUbC-natural-gas'!$A$1:$AQ$27,COLUMN('BIFUbC-natural-gas'!O$1),FALSE))</f>
        <v>1</v>
      </c>
      <c r="P6">
        <f>IF(VLOOKUP('BIFUbC-natural-gas'!$A6,'BIFUbC-natural-gas'!$A$1:$AQ$27,COLUMN('BIFUbC-natural-gas'!P$1),FALSE)=0,1,VLOOKUP('BIFUbC-natural-gas'!$A6,'natural gas'!$A$2:$AQ$28,COLUMN('natural gas'!P$2),FALSE)/VLOOKUP('BIFUbC-natural-gas'!$A6,'BIFUbC-natural-gas'!$A$1:$AQ$27,COLUMN('BIFUbC-natural-gas'!P$1),FALSE))</f>
        <v>1</v>
      </c>
      <c r="Q6">
        <f>IF(VLOOKUP('BIFUbC-natural-gas'!$A6,'BIFUbC-natural-gas'!$A$1:$AQ$27,COLUMN('BIFUbC-natural-gas'!Q$1),FALSE)=0,1,VLOOKUP('BIFUbC-natural-gas'!$A6,'natural gas'!$A$2:$AQ$28,COLUMN('natural gas'!Q$2),FALSE)/VLOOKUP('BIFUbC-natural-gas'!$A6,'BIFUbC-natural-gas'!$A$1:$AQ$27,COLUMN('BIFUbC-natural-gas'!Q$1),FALSE))</f>
        <v>1</v>
      </c>
      <c r="R6">
        <f>IF(VLOOKUP('BIFUbC-natural-gas'!$A6,'BIFUbC-natural-gas'!$A$1:$AQ$27,COLUMN('BIFUbC-natural-gas'!R$1),FALSE)=0,1,VLOOKUP('BIFUbC-natural-gas'!$A6,'natural gas'!$A$2:$AQ$28,COLUMN('natural gas'!R$2),FALSE)/VLOOKUP('BIFUbC-natural-gas'!$A6,'BIFUbC-natural-gas'!$A$1:$AQ$27,COLUMN('BIFUbC-natural-gas'!R$1),FALSE))</f>
        <v>1</v>
      </c>
      <c r="S6">
        <f>IF(VLOOKUP('BIFUbC-natural-gas'!$A6,'BIFUbC-natural-gas'!$A$1:$AQ$27,COLUMN('BIFUbC-natural-gas'!S$1),FALSE)=0,1,VLOOKUP('BIFUbC-natural-gas'!$A6,'natural gas'!$A$2:$AQ$28,COLUMN('natural gas'!S$2),FALSE)/VLOOKUP('BIFUbC-natural-gas'!$A6,'BIFUbC-natural-gas'!$A$1:$AQ$27,COLUMN('BIFUbC-natural-gas'!S$1),FALSE))</f>
        <v>1</v>
      </c>
      <c r="T6">
        <f>IF(VLOOKUP('BIFUbC-natural-gas'!$A6,'BIFUbC-natural-gas'!$A$1:$AQ$27,COLUMN('BIFUbC-natural-gas'!T$1),FALSE)=0,1,VLOOKUP('BIFUbC-natural-gas'!$A6,'natural gas'!$A$2:$AQ$28,COLUMN('natural gas'!T$2),FALSE)/VLOOKUP('BIFUbC-natural-gas'!$A6,'BIFUbC-natural-gas'!$A$1:$AQ$27,COLUMN('BIFUbC-natural-gas'!T$1),FALSE))</f>
        <v>1</v>
      </c>
      <c r="U6">
        <f>IF(VLOOKUP('BIFUbC-natural-gas'!$A6,'BIFUbC-natural-gas'!$A$1:$AQ$27,COLUMN('BIFUbC-natural-gas'!U$1),FALSE)=0,1,VLOOKUP('BIFUbC-natural-gas'!$A6,'natural gas'!$A$2:$AQ$28,COLUMN('natural gas'!U$2),FALSE)/VLOOKUP('BIFUbC-natural-gas'!$A6,'BIFUbC-natural-gas'!$A$1:$AQ$27,COLUMN('BIFUbC-natural-gas'!U$1),FALSE))</f>
        <v>1</v>
      </c>
      <c r="V6">
        <f>IF(VLOOKUP('BIFUbC-natural-gas'!$A6,'BIFUbC-natural-gas'!$A$1:$AQ$27,COLUMN('BIFUbC-natural-gas'!V$1),FALSE)=0,1,VLOOKUP('BIFUbC-natural-gas'!$A6,'natural gas'!$A$2:$AQ$28,COLUMN('natural gas'!V$2),FALSE)/VLOOKUP('BIFUbC-natural-gas'!$A6,'BIFUbC-natural-gas'!$A$1:$AQ$27,COLUMN('BIFUbC-natural-gas'!V$1),FALSE))</f>
        <v>1</v>
      </c>
      <c r="W6">
        <f>IF(VLOOKUP('BIFUbC-natural-gas'!$A6,'BIFUbC-natural-gas'!$A$1:$AQ$27,COLUMN('BIFUbC-natural-gas'!W$1),FALSE)=0,1,VLOOKUP('BIFUbC-natural-gas'!$A6,'natural gas'!$A$2:$AQ$28,COLUMN('natural gas'!W$2),FALSE)/VLOOKUP('BIFUbC-natural-gas'!$A6,'BIFUbC-natural-gas'!$A$1:$AQ$27,COLUMN('BIFUbC-natural-gas'!W$1),FALSE))</f>
        <v>1</v>
      </c>
      <c r="X6">
        <f>IF(VLOOKUP('BIFUbC-natural-gas'!$A6,'BIFUbC-natural-gas'!$A$1:$AQ$27,COLUMN('BIFUbC-natural-gas'!X$1),FALSE)=0,1,VLOOKUP('BIFUbC-natural-gas'!$A6,'natural gas'!$A$2:$AQ$28,COLUMN('natural gas'!X$2),FALSE)/VLOOKUP('BIFUbC-natural-gas'!$A6,'BIFUbC-natural-gas'!$A$1:$AQ$27,COLUMN('BIFUbC-natural-gas'!X$1),FALSE))</f>
        <v>1</v>
      </c>
      <c r="Y6">
        <f>IF(VLOOKUP('BIFUbC-natural-gas'!$A6,'BIFUbC-natural-gas'!$A$1:$AQ$27,COLUMN('BIFUbC-natural-gas'!Y$1),FALSE)=0,1,VLOOKUP('BIFUbC-natural-gas'!$A6,'natural gas'!$A$2:$AQ$28,COLUMN('natural gas'!Y$2),FALSE)/VLOOKUP('BIFUbC-natural-gas'!$A6,'BIFUbC-natural-gas'!$A$1:$AQ$27,COLUMN('BIFUbC-natural-gas'!Y$1),FALSE))</f>
        <v>1</v>
      </c>
      <c r="Z6">
        <f>IF(VLOOKUP('BIFUbC-natural-gas'!$A6,'BIFUbC-natural-gas'!$A$1:$AQ$27,COLUMN('BIFUbC-natural-gas'!Z$1),FALSE)=0,1,VLOOKUP('BIFUbC-natural-gas'!$A6,'natural gas'!$A$2:$AQ$28,COLUMN('natural gas'!Z$2),FALSE)/VLOOKUP('BIFUbC-natural-gas'!$A6,'BIFUbC-natural-gas'!$A$1:$AQ$27,COLUMN('BIFUbC-natural-gas'!Z$1),FALSE))</f>
        <v>1</v>
      </c>
      <c r="AA6">
        <f>IF(VLOOKUP('BIFUbC-natural-gas'!$A6,'BIFUbC-natural-gas'!$A$1:$AQ$27,COLUMN('BIFUbC-natural-gas'!AA$1),FALSE)=0,1,VLOOKUP('BIFUbC-natural-gas'!$A6,'natural gas'!$A$2:$AQ$28,COLUMN('natural gas'!AA$2),FALSE)/VLOOKUP('BIFUbC-natural-gas'!$A6,'BIFUbC-natural-gas'!$A$1:$AQ$27,COLUMN('BIFUbC-natural-gas'!AA$1),FALSE))</f>
        <v>1</v>
      </c>
      <c r="AB6">
        <f>IF(VLOOKUP('BIFUbC-natural-gas'!$A6,'BIFUbC-natural-gas'!$A$1:$AQ$27,COLUMN('BIFUbC-natural-gas'!AB$1),FALSE)=0,1,VLOOKUP('BIFUbC-natural-gas'!$A6,'natural gas'!$A$2:$AQ$28,COLUMN('natural gas'!AB$2),FALSE)/VLOOKUP('BIFUbC-natural-gas'!$A6,'BIFUbC-natural-gas'!$A$1:$AQ$27,COLUMN('BIFUbC-natural-gas'!AB$1),FALSE))</f>
        <v>1</v>
      </c>
      <c r="AC6">
        <f>IF(VLOOKUP('BIFUbC-natural-gas'!$A6,'BIFUbC-natural-gas'!$A$1:$AQ$27,COLUMN('BIFUbC-natural-gas'!AC$1),FALSE)=0,1,VLOOKUP('BIFUbC-natural-gas'!$A6,'natural gas'!$A$2:$AQ$28,COLUMN('natural gas'!AC$2),FALSE)/VLOOKUP('BIFUbC-natural-gas'!$A6,'BIFUbC-natural-gas'!$A$1:$AQ$27,COLUMN('BIFUbC-natural-gas'!AC$1),FALSE))</f>
        <v>1</v>
      </c>
      <c r="AD6">
        <f>IF(VLOOKUP('BIFUbC-natural-gas'!$A6,'BIFUbC-natural-gas'!$A$1:$AQ$27,COLUMN('BIFUbC-natural-gas'!AD$1),FALSE)=0,1,VLOOKUP('BIFUbC-natural-gas'!$A6,'natural gas'!$A$2:$AQ$28,COLUMN('natural gas'!AD$2),FALSE)/VLOOKUP('BIFUbC-natural-gas'!$A6,'BIFUbC-natural-gas'!$A$1:$AQ$27,COLUMN('BIFUbC-natural-gas'!AD$1),FALSE))</f>
        <v>1</v>
      </c>
      <c r="AE6">
        <f>IF(VLOOKUP('BIFUbC-natural-gas'!$A6,'BIFUbC-natural-gas'!$A$1:$AQ$27,COLUMN('BIFUbC-natural-gas'!AE$1),FALSE)=0,1,VLOOKUP('BIFUbC-natural-gas'!$A6,'natural gas'!$A$2:$AQ$28,COLUMN('natural gas'!AE$2),FALSE)/VLOOKUP('BIFUbC-natural-gas'!$A6,'BIFUbC-natural-gas'!$A$1:$AQ$27,COLUMN('BIFUbC-natural-gas'!AE$1),FALSE))</f>
        <v>1</v>
      </c>
      <c r="AF6">
        <f>IF(VLOOKUP('BIFUbC-natural-gas'!$A6,'BIFUbC-natural-gas'!$A$1:$AQ$27,COLUMN('BIFUbC-natural-gas'!AF$1),FALSE)=0,1,VLOOKUP('BIFUbC-natural-gas'!$A6,'natural gas'!$A$2:$AQ$28,COLUMN('natural gas'!AF$2),FALSE)/VLOOKUP('BIFUbC-natural-gas'!$A6,'BIFUbC-natural-gas'!$A$1:$AQ$27,COLUMN('BIFUbC-natural-gas'!AF$1),FALSE))</f>
        <v>1</v>
      </c>
      <c r="AG6">
        <f>IF(VLOOKUP('BIFUbC-natural-gas'!$A6,'BIFUbC-natural-gas'!$A$1:$AQ$27,COLUMN('BIFUbC-natural-gas'!AG$1),FALSE)=0,1,VLOOKUP('BIFUbC-natural-gas'!$A6,'natural gas'!$A$2:$AQ$28,COLUMN('natural gas'!AG$2),FALSE)/VLOOKUP('BIFUbC-natural-gas'!$A6,'BIFUbC-natural-gas'!$A$1:$AQ$27,COLUMN('BIFUbC-natural-gas'!AG$1),FALSE))</f>
        <v>1</v>
      </c>
      <c r="AH6">
        <f>IF(VLOOKUP('BIFUbC-natural-gas'!$A6,'BIFUbC-natural-gas'!$A$1:$AQ$27,COLUMN('BIFUbC-natural-gas'!AH$1),FALSE)=0,1,VLOOKUP('BIFUbC-natural-gas'!$A6,'natural gas'!$A$2:$AQ$28,COLUMN('natural gas'!AH$2),FALSE)/VLOOKUP('BIFUbC-natural-gas'!$A6,'BIFUbC-natural-gas'!$A$1:$AQ$27,COLUMN('BIFUbC-natural-gas'!AH$1),FALSE))</f>
        <v>1</v>
      </c>
      <c r="AI6">
        <f>IF(VLOOKUP('BIFUbC-natural-gas'!$A6,'BIFUbC-natural-gas'!$A$1:$AQ$27,COLUMN('BIFUbC-natural-gas'!AI$1),FALSE)=0,1,VLOOKUP('BIFUbC-natural-gas'!$A6,'natural gas'!$A$2:$AQ$28,COLUMN('natural gas'!AI$2),FALSE)/VLOOKUP('BIFUbC-natural-gas'!$A6,'BIFUbC-natural-gas'!$A$1:$AQ$27,COLUMN('BIFUbC-natural-gas'!AI$1),FALSE))</f>
        <v>1</v>
      </c>
      <c r="AJ6">
        <f>IF(VLOOKUP('BIFUbC-natural-gas'!$A6,'BIFUbC-natural-gas'!$A$1:$AQ$27,COLUMN('BIFUbC-natural-gas'!AJ$1),FALSE)=0,1,VLOOKUP('BIFUbC-natural-gas'!$A6,'natural gas'!$A$2:$AQ$28,COLUMN('natural gas'!AJ$2),FALSE)/VLOOKUP('BIFUbC-natural-gas'!$A6,'BIFUbC-natural-gas'!$A$1:$AQ$27,COLUMN('BIFUbC-natural-gas'!AJ$1),FALSE))</f>
        <v>1</v>
      </c>
      <c r="AK6">
        <f>IF(VLOOKUP('BIFUbC-natural-gas'!$A6,'BIFUbC-natural-gas'!$A$1:$AQ$27,COLUMN('BIFUbC-natural-gas'!AK$1),FALSE)=0,1,VLOOKUP('BIFUbC-natural-gas'!$A6,'natural gas'!$A$2:$AQ$28,COLUMN('natural gas'!AK$2),FALSE)/VLOOKUP('BIFUbC-natural-gas'!$A6,'BIFUbC-natural-gas'!$A$1:$AQ$27,COLUMN('BIFUbC-natural-gas'!AK$1),FALSE))</f>
        <v>1</v>
      </c>
      <c r="AL6">
        <f>IF(VLOOKUP('BIFUbC-natural-gas'!$A6,'BIFUbC-natural-gas'!$A$1:$AQ$27,COLUMN('BIFUbC-natural-gas'!AL$1),FALSE)=0,1,VLOOKUP('BIFUbC-natural-gas'!$A6,'natural gas'!$A$2:$AQ$28,COLUMN('natural gas'!AL$2),FALSE)/VLOOKUP('BIFUbC-natural-gas'!$A6,'BIFUbC-natural-gas'!$A$1:$AQ$27,COLUMN('BIFUbC-natural-gas'!AL$1),FALSE))</f>
        <v>1</v>
      </c>
      <c r="AM6">
        <f>IF(VLOOKUP('BIFUbC-natural-gas'!$A6,'BIFUbC-natural-gas'!$A$1:$AQ$27,COLUMN('BIFUbC-natural-gas'!AM$1),FALSE)=0,1,VLOOKUP('BIFUbC-natural-gas'!$A6,'natural gas'!$A$2:$AQ$28,COLUMN('natural gas'!AM$2),FALSE)/VLOOKUP('BIFUbC-natural-gas'!$A6,'BIFUbC-natural-gas'!$A$1:$AQ$27,COLUMN('BIFUbC-natural-gas'!AM$1),FALSE))</f>
        <v>1</v>
      </c>
      <c r="AN6">
        <f>IF(VLOOKUP('BIFUbC-natural-gas'!$A6,'BIFUbC-natural-gas'!$A$1:$AQ$27,COLUMN('BIFUbC-natural-gas'!AN$1),FALSE)=0,1,VLOOKUP('BIFUbC-natural-gas'!$A6,'natural gas'!$A$2:$AQ$28,COLUMN('natural gas'!AN$2),FALSE)/VLOOKUP('BIFUbC-natural-gas'!$A6,'BIFUbC-natural-gas'!$A$1:$AQ$27,COLUMN('BIFUbC-natural-gas'!AN$1),FALSE))</f>
        <v>1</v>
      </c>
      <c r="AO6">
        <f>IF(VLOOKUP('BIFUbC-natural-gas'!$A6,'BIFUbC-natural-gas'!$A$1:$AQ$27,COLUMN('BIFUbC-natural-gas'!AO$1),FALSE)=0,1,VLOOKUP('BIFUbC-natural-gas'!$A6,'natural gas'!$A$2:$AQ$28,COLUMN('natural gas'!AO$2),FALSE)/VLOOKUP('BIFUbC-natural-gas'!$A6,'BIFUbC-natural-gas'!$A$1:$AQ$27,COLUMN('BIFUbC-natural-gas'!AO$1),FALSE))</f>
        <v>1</v>
      </c>
      <c r="AP6">
        <f>IF(VLOOKUP('BIFUbC-natural-gas'!$A6,'BIFUbC-natural-gas'!$A$1:$AQ$27,COLUMN('BIFUbC-natural-gas'!AP$1),FALSE)=0,1,VLOOKUP('BIFUbC-natural-gas'!$A6,'natural gas'!$A$2:$AQ$28,COLUMN('natural gas'!AP$2),FALSE)/VLOOKUP('BIFUbC-natural-gas'!$A6,'BIFUbC-natural-gas'!$A$1:$AQ$27,COLUMN('BIFUbC-natural-gas'!AP$1),FALSE))</f>
        <v>1</v>
      </c>
      <c r="AQ6">
        <f>IF(VLOOKUP('BIFUbC-natural-gas'!$A6,'BIFUbC-natural-gas'!$A$1:$AQ$27,COLUMN('BIFUbC-natural-gas'!AQ$1),FALSE)=0,1,VLOOKUP('BIFUbC-natural-gas'!$A6,'natural gas'!$A$2:$AQ$28,COLUMN('natural gas'!AQ$2),FALSE)/VLOOKUP('BIFUbC-natural-gas'!$A6,'BIFUbC-natural-gas'!$A$1:$AQ$27,COLUMN('BIFUbC-natural-gas'!AQ$1),FALSE))</f>
        <v>1</v>
      </c>
    </row>
    <row r="7" spans="1:43">
      <c r="A7" s="37" t="s">
        <v>621</v>
      </c>
      <c r="B7">
        <f>IF(VLOOKUP('BIFUbC-natural-gas'!$A7,'BIFUbC-natural-gas'!$A$1:$AQ$27,COLUMN('BIFUbC-natural-gas'!B$1),FALSE)=0,1,VLOOKUP('BIFUbC-natural-gas'!$A7,'natural gas'!$A$2:$AQ$28,COLUMN('natural gas'!B$2),FALSE)/VLOOKUP('BIFUbC-natural-gas'!$A7,'BIFUbC-natural-gas'!$A$1:$AQ$27,COLUMN('BIFUbC-natural-gas'!B$1),FALSE))</f>
        <v>1</v>
      </c>
      <c r="C7">
        <f>IF(VLOOKUP('BIFUbC-natural-gas'!$A7,'BIFUbC-natural-gas'!$A$1:$AQ$27,COLUMN('BIFUbC-natural-gas'!C$1),FALSE)=0,1,VLOOKUP('BIFUbC-natural-gas'!$A7,'natural gas'!$A$2:$AQ$28,COLUMN('natural gas'!C$2),FALSE)/VLOOKUP('BIFUbC-natural-gas'!$A7,'BIFUbC-natural-gas'!$A$1:$AQ$27,COLUMN('BIFUbC-natural-gas'!C$1),FALSE))</f>
        <v>1</v>
      </c>
      <c r="D7">
        <f>IF(VLOOKUP('BIFUbC-natural-gas'!$A7,'BIFUbC-natural-gas'!$A$1:$AQ$27,COLUMN('BIFUbC-natural-gas'!D$1),FALSE)=0,1,VLOOKUP('BIFUbC-natural-gas'!$A7,'natural gas'!$A$2:$AQ$28,COLUMN('natural gas'!D$2),FALSE)/VLOOKUP('BIFUbC-natural-gas'!$A7,'BIFUbC-natural-gas'!$A$1:$AQ$27,COLUMN('BIFUbC-natural-gas'!D$1),FALSE))</f>
        <v>1</v>
      </c>
      <c r="E7">
        <f>IF(VLOOKUP('BIFUbC-natural-gas'!$A7,'BIFUbC-natural-gas'!$A$1:$AQ$27,COLUMN('BIFUbC-natural-gas'!E$1),FALSE)=0,1,VLOOKUP('BIFUbC-natural-gas'!$A7,'natural gas'!$A$2:$AQ$28,COLUMN('natural gas'!E$2),FALSE)/VLOOKUP('BIFUbC-natural-gas'!$A7,'BIFUbC-natural-gas'!$A$1:$AQ$27,COLUMN('BIFUbC-natural-gas'!E$1),FALSE))</f>
        <v>1</v>
      </c>
      <c r="F7">
        <f>IF(VLOOKUP('BIFUbC-natural-gas'!$A7,'BIFUbC-natural-gas'!$A$1:$AQ$27,COLUMN('BIFUbC-natural-gas'!F$1),FALSE)=0,1,VLOOKUP('BIFUbC-natural-gas'!$A7,'natural gas'!$A$2:$AQ$28,COLUMN('natural gas'!F$2),FALSE)/VLOOKUP('BIFUbC-natural-gas'!$A7,'BIFUbC-natural-gas'!$A$1:$AQ$27,COLUMN('BIFUbC-natural-gas'!F$1),FALSE))</f>
        <v>1</v>
      </c>
      <c r="G7">
        <f>IF(VLOOKUP('BIFUbC-natural-gas'!$A7,'BIFUbC-natural-gas'!$A$1:$AQ$27,COLUMN('BIFUbC-natural-gas'!G$1),FALSE)=0,1,VLOOKUP('BIFUbC-natural-gas'!$A7,'natural gas'!$A$2:$AQ$28,COLUMN('natural gas'!G$2),FALSE)/VLOOKUP('BIFUbC-natural-gas'!$A7,'BIFUbC-natural-gas'!$A$1:$AQ$27,COLUMN('BIFUbC-natural-gas'!G$1),FALSE))</f>
        <v>1</v>
      </c>
      <c r="H7">
        <f>IF(VLOOKUP('BIFUbC-natural-gas'!$A7,'BIFUbC-natural-gas'!$A$1:$AQ$27,COLUMN('BIFUbC-natural-gas'!H$1),FALSE)=0,1,VLOOKUP('BIFUbC-natural-gas'!$A7,'natural gas'!$A$2:$AQ$28,COLUMN('natural gas'!H$2),FALSE)/VLOOKUP('BIFUbC-natural-gas'!$A7,'BIFUbC-natural-gas'!$A$1:$AQ$27,COLUMN('BIFUbC-natural-gas'!H$1),FALSE))</f>
        <v>1</v>
      </c>
      <c r="I7">
        <f>IF(VLOOKUP('BIFUbC-natural-gas'!$A7,'BIFUbC-natural-gas'!$A$1:$AQ$27,COLUMN('BIFUbC-natural-gas'!I$1),FALSE)=0,1,VLOOKUP('BIFUbC-natural-gas'!$A7,'natural gas'!$A$2:$AQ$28,COLUMN('natural gas'!I$2),FALSE)/VLOOKUP('BIFUbC-natural-gas'!$A7,'BIFUbC-natural-gas'!$A$1:$AQ$27,COLUMN('BIFUbC-natural-gas'!I$1),FALSE))</f>
        <v>1</v>
      </c>
      <c r="J7">
        <f>IF(VLOOKUP('BIFUbC-natural-gas'!$A7,'BIFUbC-natural-gas'!$A$1:$AQ$27,COLUMN('BIFUbC-natural-gas'!J$1),FALSE)=0,1,VLOOKUP('BIFUbC-natural-gas'!$A7,'natural gas'!$A$2:$AQ$28,COLUMN('natural gas'!J$2),FALSE)/VLOOKUP('BIFUbC-natural-gas'!$A7,'BIFUbC-natural-gas'!$A$1:$AQ$27,COLUMN('BIFUbC-natural-gas'!J$1),FALSE))</f>
        <v>1</v>
      </c>
      <c r="K7">
        <f>IF(VLOOKUP('BIFUbC-natural-gas'!$A7,'BIFUbC-natural-gas'!$A$1:$AQ$27,COLUMN('BIFUbC-natural-gas'!K$1),FALSE)=0,1,VLOOKUP('BIFUbC-natural-gas'!$A7,'natural gas'!$A$2:$AQ$28,COLUMN('natural gas'!K$2),FALSE)/VLOOKUP('BIFUbC-natural-gas'!$A7,'BIFUbC-natural-gas'!$A$1:$AQ$27,COLUMN('BIFUbC-natural-gas'!K$1),FALSE))</f>
        <v>1</v>
      </c>
      <c r="L7">
        <f>IF(VLOOKUP('BIFUbC-natural-gas'!$A7,'BIFUbC-natural-gas'!$A$1:$AQ$27,COLUMN('BIFUbC-natural-gas'!L$1),FALSE)=0,1,VLOOKUP('BIFUbC-natural-gas'!$A7,'natural gas'!$A$2:$AQ$28,COLUMN('natural gas'!L$2),FALSE)/VLOOKUP('BIFUbC-natural-gas'!$A7,'BIFUbC-natural-gas'!$A$1:$AQ$27,COLUMN('BIFUbC-natural-gas'!L$1),FALSE))</f>
        <v>1</v>
      </c>
      <c r="M7">
        <f>IF(VLOOKUP('BIFUbC-natural-gas'!$A7,'BIFUbC-natural-gas'!$A$1:$AQ$27,COLUMN('BIFUbC-natural-gas'!M$1),FALSE)=0,1,VLOOKUP('BIFUbC-natural-gas'!$A7,'natural gas'!$A$2:$AQ$28,COLUMN('natural gas'!M$2),FALSE)/VLOOKUP('BIFUbC-natural-gas'!$A7,'BIFUbC-natural-gas'!$A$1:$AQ$27,COLUMN('BIFUbC-natural-gas'!M$1),FALSE))</f>
        <v>1</v>
      </c>
      <c r="N7">
        <f>IF(VLOOKUP('BIFUbC-natural-gas'!$A7,'BIFUbC-natural-gas'!$A$1:$AQ$27,COLUMN('BIFUbC-natural-gas'!N$1),FALSE)=0,1,VLOOKUP('BIFUbC-natural-gas'!$A7,'natural gas'!$A$2:$AQ$28,COLUMN('natural gas'!N$2),FALSE)/VLOOKUP('BIFUbC-natural-gas'!$A7,'BIFUbC-natural-gas'!$A$1:$AQ$27,COLUMN('BIFUbC-natural-gas'!N$1),FALSE))</f>
        <v>1</v>
      </c>
      <c r="O7">
        <f>IF(VLOOKUP('BIFUbC-natural-gas'!$A7,'BIFUbC-natural-gas'!$A$1:$AQ$27,COLUMN('BIFUbC-natural-gas'!O$1),FALSE)=0,1,VLOOKUP('BIFUbC-natural-gas'!$A7,'natural gas'!$A$2:$AQ$28,COLUMN('natural gas'!O$2),FALSE)/VLOOKUP('BIFUbC-natural-gas'!$A7,'BIFUbC-natural-gas'!$A$1:$AQ$27,COLUMN('BIFUbC-natural-gas'!O$1),FALSE))</f>
        <v>1</v>
      </c>
      <c r="P7">
        <f>IF(VLOOKUP('BIFUbC-natural-gas'!$A7,'BIFUbC-natural-gas'!$A$1:$AQ$27,COLUMN('BIFUbC-natural-gas'!P$1),FALSE)=0,1,VLOOKUP('BIFUbC-natural-gas'!$A7,'natural gas'!$A$2:$AQ$28,COLUMN('natural gas'!P$2),FALSE)/VLOOKUP('BIFUbC-natural-gas'!$A7,'BIFUbC-natural-gas'!$A$1:$AQ$27,COLUMN('BIFUbC-natural-gas'!P$1),FALSE))</f>
        <v>1</v>
      </c>
      <c r="Q7">
        <f>IF(VLOOKUP('BIFUbC-natural-gas'!$A7,'BIFUbC-natural-gas'!$A$1:$AQ$27,COLUMN('BIFUbC-natural-gas'!Q$1),FALSE)=0,1,VLOOKUP('BIFUbC-natural-gas'!$A7,'natural gas'!$A$2:$AQ$28,COLUMN('natural gas'!Q$2),FALSE)/VLOOKUP('BIFUbC-natural-gas'!$A7,'BIFUbC-natural-gas'!$A$1:$AQ$27,COLUMN('BIFUbC-natural-gas'!Q$1),FALSE))</f>
        <v>1</v>
      </c>
      <c r="R7">
        <f>IF(VLOOKUP('BIFUbC-natural-gas'!$A7,'BIFUbC-natural-gas'!$A$1:$AQ$27,COLUMN('BIFUbC-natural-gas'!R$1),FALSE)=0,1,VLOOKUP('BIFUbC-natural-gas'!$A7,'natural gas'!$A$2:$AQ$28,COLUMN('natural gas'!R$2),FALSE)/VLOOKUP('BIFUbC-natural-gas'!$A7,'BIFUbC-natural-gas'!$A$1:$AQ$27,COLUMN('BIFUbC-natural-gas'!R$1),FALSE))</f>
        <v>1</v>
      </c>
      <c r="S7">
        <f>IF(VLOOKUP('BIFUbC-natural-gas'!$A7,'BIFUbC-natural-gas'!$A$1:$AQ$27,COLUMN('BIFUbC-natural-gas'!S$1),FALSE)=0,1,VLOOKUP('BIFUbC-natural-gas'!$A7,'natural gas'!$A$2:$AQ$28,COLUMN('natural gas'!S$2),FALSE)/VLOOKUP('BIFUbC-natural-gas'!$A7,'BIFUbC-natural-gas'!$A$1:$AQ$27,COLUMN('BIFUbC-natural-gas'!S$1),FALSE))</f>
        <v>1</v>
      </c>
      <c r="T7">
        <f>IF(VLOOKUP('BIFUbC-natural-gas'!$A7,'BIFUbC-natural-gas'!$A$1:$AQ$27,COLUMN('BIFUbC-natural-gas'!T$1),FALSE)=0,1,VLOOKUP('BIFUbC-natural-gas'!$A7,'natural gas'!$A$2:$AQ$28,COLUMN('natural gas'!T$2),FALSE)/VLOOKUP('BIFUbC-natural-gas'!$A7,'BIFUbC-natural-gas'!$A$1:$AQ$27,COLUMN('BIFUbC-natural-gas'!T$1),FALSE))</f>
        <v>1</v>
      </c>
      <c r="U7">
        <f>IF(VLOOKUP('BIFUbC-natural-gas'!$A7,'BIFUbC-natural-gas'!$A$1:$AQ$27,COLUMN('BIFUbC-natural-gas'!U$1),FALSE)=0,1,VLOOKUP('BIFUbC-natural-gas'!$A7,'natural gas'!$A$2:$AQ$28,COLUMN('natural gas'!U$2),FALSE)/VLOOKUP('BIFUbC-natural-gas'!$A7,'BIFUbC-natural-gas'!$A$1:$AQ$27,COLUMN('BIFUbC-natural-gas'!U$1),FALSE))</f>
        <v>1</v>
      </c>
      <c r="V7">
        <f>IF(VLOOKUP('BIFUbC-natural-gas'!$A7,'BIFUbC-natural-gas'!$A$1:$AQ$27,COLUMN('BIFUbC-natural-gas'!V$1),FALSE)=0,1,VLOOKUP('BIFUbC-natural-gas'!$A7,'natural gas'!$A$2:$AQ$28,COLUMN('natural gas'!V$2),FALSE)/VLOOKUP('BIFUbC-natural-gas'!$A7,'BIFUbC-natural-gas'!$A$1:$AQ$27,COLUMN('BIFUbC-natural-gas'!V$1),FALSE))</f>
        <v>1</v>
      </c>
      <c r="W7">
        <f>IF(VLOOKUP('BIFUbC-natural-gas'!$A7,'BIFUbC-natural-gas'!$A$1:$AQ$27,COLUMN('BIFUbC-natural-gas'!W$1),FALSE)=0,1,VLOOKUP('BIFUbC-natural-gas'!$A7,'natural gas'!$A$2:$AQ$28,COLUMN('natural gas'!W$2),FALSE)/VLOOKUP('BIFUbC-natural-gas'!$A7,'BIFUbC-natural-gas'!$A$1:$AQ$27,COLUMN('BIFUbC-natural-gas'!W$1),FALSE))</f>
        <v>1</v>
      </c>
      <c r="X7">
        <f>IF(VLOOKUP('BIFUbC-natural-gas'!$A7,'BIFUbC-natural-gas'!$A$1:$AQ$27,COLUMN('BIFUbC-natural-gas'!X$1),FALSE)=0,1,VLOOKUP('BIFUbC-natural-gas'!$A7,'natural gas'!$A$2:$AQ$28,COLUMN('natural gas'!X$2),FALSE)/VLOOKUP('BIFUbC-natural-gas'!$A7,'BIFUbC-natural-gas'!$A$1:$AQ$27,COLUMN('BIFUbC-natural-gas'!X$1),FALSE))</f>
        <v>1</v>
      </c>
      <c r="Y7">
        <f>IF(VLOOKUP('BIFUbC-natural-gas'!$A7,'BIFUbC-natural-gas'!$A$1:$AQ$27,COLUMN('BIFUbC-natural-gas'!Y$1),FALSE)=0,1,VLOOKUP('BIFUbC-natural-gas'!$A7,'natural gas'!$A$2:$AQ$28,COLUMN('natural gas'!Y$2),FALSE)/VLOOKUP('BIFUbC-natural-gas'!$A7,'BIFUbC-natural-gas'!$A$1:$AQ$27,COLUMN('BIFUbC-natural-gas'!Y$1),FALSE))</f>
        <v>1</v>
      </c>
      <c r="Z7">
        <f>IF(VLOOKUP('BIFUbC-natural-gas'!$A7,'BIFUbC-natural-gas'!$A$1:$AQ$27,COLUMN('BIFUbC-natural-gas'!Z$1),FALSE)=0,1,VLOOKUP('BIFUbC-natural-gas'!$A7,'natural gas'!$A$2:$AQ$28,COLUMN('natural gas'!Z$2),FALSE)/VLOOKUP('BIFUbC-natural-gas'!$A7,'BIFUbC-natural-gas'!$A$1:$AQ$27,COLUMN('BIFUbC-natural-gas'!Z$1),FALSE))</f>
        <v>1</v>
      </c>
      <c r="AA7">
        <f>IF(VLOOKUP('BIFUbC-natural-gas'!$A7,'BIFUbC-natural-gas'!$A$1:$AQ$27,COLUMN('BIFUbC-natural-gas'!AA$1),FALSE)=0,1,VLOOKUP('BIFUbC-natural-gas'!$A7,'natural gas'!$A$2:$AQ$28,COLUMN('natural gas'!AA$2),FALSE)/VLOOKUP('BIFUbC-natural-gas'!$A7,'BIFUbC-natural-gas'!$A$1:$AQ$27,COLUMN('BIFUbC-natural-gas'!AA$1),FALSE))</f>
        <v>1</v>
      </c>
      <c r="AB7">
        <f>IF(VLOOKUP('BIFUbC-natural-gas'!$A7,'BIFUbC-natural-gas'!$A$1:$AQ$27,COLUMN('BIFUbC-natural-gas'!AB$1),FALSE)=0,1,VLOOKUP('BIFUbC-natural-gas'!$A7,'natural gas'!$A$2:$AQ$28,COLUMN('natural gas'!AB$2),FALSE)/VLOOKUP('BIFUbC-natural-gas'!$A7,'BIFUbC-natural-gas'!$A$1:$AQ$27,COLUMN('BIFUbC-natural-gas'!AB$1),FALSE))</f>
        <v>1</v>
      </c>
      <c r="AC7">
        <f>IF(VLOOKUP('BIFUbC-natural-gas'!$A7,'BIFUbC-natural-gas'!$A$1:$AQ$27,COLUMN('BIFUbC-natural-gas'!AC$1),FALSE)=0,1,VLOOKUP('BIFUbC-natural-gas'!$A7,'natural gas'!$A$2:$AQ$28,COLUMN('natural gas'!AC$2),FALSE)/VLOOKUP('BIFUbC-natural-gas'!$A7,'BIFUbC-natural-gas'!$A$1:$AQ$27,COLUMN('BIFUbC-natural-gas'!AC$1),FALSE))</f>
        <v>1</v>
      </c>
      <c r="AD7">
        <f>IF(VLOOKUP('BIFUbC-natural-gas'!$A7,'BIFUbC-natural-gas'!$A$1:$AQ$27,COLUMN('BIFUbC-natural-gas'!AD$1),FALSE)=0,1,VLOOKUP('BIFUbC-natural-gas'!$A7,'natural gas'!$A$2:$AQ$28,COLUMN('natural gas'!AD$2),FALSE)/VLOOKUP('BIFUbC-natural-gas'!$A7,'BIFUbC-natural-gas'!$A$1:$AQ$27,COLUMN('BIFUbC-natural-gas'!AD$1),FALSE))</f>
        <v>1</v>
      </c>
      <c r="AE7">
        <f>IF(VLOOKUP('BIFUbC-natural-gas'!$A7,'BIFUbC-natural-gas'!$A$1:$AQ$27,COLUMN('BIFUbC-natural-gas'!AE$1),FALSE)=0,1,VLOOKUP('BIFUbC-natural-gas'!$A7,'natural gas'!$A$2:$AQ$28,COLUMN('natural gas'!AE$2),FALSE)/VLOOKUP('BIFUbC-natural-gas'!$A7,'BIFUbC-natural-gas'!$A$1:$AQ$27,COLUMN('BIFUbC-natural-gas'!AE$1),FALSE))</f>
        <v>1</v>
      </c>
      <c r="AF7">
        <f>IF(VLOOKUP('BIFUbC-natural-gas'!$A7,'BIFUbC-natural-gas'!$A$1:$AQ$27,COLUMN('BIFUbC-natural-gas'!AF$1),FALSE)=0,1,VLOOKUP('BIFUbC-natural-gas'!$A7,'natural gas'!$A$2:$AQ$28,COLUMN('natural gas'!AF$2),FALSE)/VLOOKUP('BIFUbC-natural-gas'!$A7,'BIFUbC-natural-gas'!$A$1:$AQ$27,COLUMN('BIFUbC-natural-gas'!AF$1),FALSE))</f>
        <v>1</v>
      </c>
      <c r="AG7">
        <f>IF(VLOOKUP('BIFUbC-natural-gas'!$A7,'BIFUbC-natural-gas'!$A$1:$AQ$27,COLUMN('BIFUbC-natural-gas'!AG$1),FALSE)=0,1,VLOOKUP('BIFUbC-natural-gas'!$A7,'natural gas'!$A$2:$AQ$28,COLUMN('natural gas'!AG$2),FALSE)/VLOOKUP('BIFUbC-natural-gas'!$A7,'BIFUbC-natural-gas'!$A$1:$AQ$27,COLUMN('BIFUbC-natural-gas'!AG$1),FALSE))</f>
        <v>1</v>
      </c>
      <c r="AH7">
        <f>IF(VLOOKUP('BIFUbC-natural-gas'!$A7,'BIFUbC-natural-gas'!$A$1:$AQ$27,COLUMN('BIFUbC-natural-gas'!AH$1),FALSE)=0,1,VLOOKUP('BIFUbC-natural-gas'!$A7,'natural gas'!$A$2:$AQ$28,COLUMN('natural gas'!AH$2),FALSE)/VLOOKUP('BIFUbC-natural-gas'!$A7,'BIFUbC-natural-gas'!$A$1:$AQ$27,COLUMN('BIFUbC-natural-gas'!AH$1),FALSE))</f>
        <v>1</v>
      </c>
      <c r="AI7">
        <f>IF(VLOOKUP('BIFUbC-natural-gas'!$A7,'BIFUbC-natural-gas'!$A$1:$AQ$27,COLUMN('BIFUbC-natural-gas'!AI$1),FALSE)=0,1,VLOOKUP('BIFUbC-natural-gas'!$A7,'natural gas'!$A$2:$AQ$28,COLUMN('natural gas'!AI$2),FALSE)/VLOOKUP('BIFUbC-natural-gas'!$A7,'BIFUbC-natural-gas'!$A$1:$AQ$27,COLUMN('BIFUbC-natural-gas'!AI$1),FALSE))</f>
        <v>1</v>
      </c>
      <c r="AJ7">
        <f>IF(VLOOKUP('BIFUbC-natural-gas'!$A7,'BIFUbC-natural-gas'!$A$1:$AQ$27,COLUMN('BIFUbC-natural-gas'!AJ$1),FALSE)=0,1,VLOOKUP('BIFUbC-natural-gas'!$A7,'natural gas'!$A$2:$AQ$28,COLUMN('natural gas'!AJ$2),FALSE)/VLOOKUP('BIFUbC-natural-gas'!$A7,'BIFUbC-natural-gas'!$A$1:$AQ$27,COLUMN('BIFUbC-natural-gas'!AJ$1),FALSE))</f>
        <v>1</v>
      </c>
      <c r="AK7">
        <f>IF(VLOOKUP('BIFUbC-natural-gas'!$A7,'BIFUbC-natural-gas'!$A$1:$AQ$27,COLUMN('BIFUbC-natural-gas'!AK$1),FALSE)=0,1,VLOOKUP('BIFUbC-natural-gas'!$A7,'natural gas'!$A$2:$AQ$28,COLUMN('natural gas'!AK$2),FALSE)/VLOOKUP('BIFUbC-natural-gas'!$A7,'BIFUbC-natural-gas'!$A$1:$AQ$27,COLUMN('BIFUbC-natural-gas'!AK$1),FALSE))</f>
        <v>1</v>
      </c>
      <c r="AL7">
        <f>IF(VLOOKUP('BIFUbC-natural-gas'!$A7,'BIFUbC-natural-gas'!$A$1:$AQ$27,COLUMN('BIFUbC-natural-gas'!AL$1),FALSE)=0,1,VLOOKUP('BIFUbC-natural-gas'!$A7,'natural gas'!$A$2:$AQ$28,COLUMN('natural gas'!AL$2),FALSE)/VLOOKUP('BIFUbC-natural-gas'!$A7,'BIFUbC-natural-gas'!$A$1:$AQ$27,COLUMN('BIFUbC-natural-gas'!AL$1),FALSE))</f>
        <v>1</v>
      </c>
      <c r="AM7">
        <f>IF(VLOOKUP('BIFUbC-natural-gas'!$A7,'BIFUbC-natural-gas'!$A$1:$AQ$27,COLUMN('BIFUbC-natural-gas'!AM$1),FALSE)=0,1,VLOOKUP('BIFUbC-natural-gas'!$A7,'natural gas'!$A$2:$AQ$28,COLUMN('natural gas'!AM$2),FALSE)/VLOOKUP('BIFUbC-natural-gas'!$A7,'BIFUbC-natural-gas'!$A$1:$AQ$27,COLUMN('BIFUbC-natural-gas'!AM$1),FALSE))</f>
        <v>1</v>
      </c>
      <c r="AN7">
        <f>IF(VLOOKUP('BIFUbC-natural-gas'!$A7,'BIFUbC-natural-gas'!$A$1:$AQ$27,COLUMN('BIFUbC-natural-gas'!AN$1),FALSE)=0,1,VLOOKUP('BIFUbC-natural-gas'!$A7,'natural gas'!$A$2:$AQ$28,COLUMN('natural gas'!AN$2),FALSE)/VLOOKUP('BIFUbC-natural-gas'!$A7,'BIFUbC-natural-gas'!$A$1:$AQ$27,COLUMN('BIFUbC-natural-gas'!AN$1),FALSE))</f>
        <v>1</v>
      </c>
      <c r="AO7">
        <f>IF(VLOOKUP('BIFUbC-natural-gas'!$A7,'BIFUbC-natural-gas'!$A$1:$AQ$27,COLUMN('BIFUbC-natural-gas'!AO$1),FALSE)=0,1,VLOOKUP('BIFUbC-natural-gas'!$A7,'natural gas'!$A$2:$AQ$28,COLUMN('natural gas'!AO$2),FALSE)/VLOOKUP('BIFUbC-natural-gas'!$A7,'BIFUbC-natural-gas'!$A$1:$AQ$27,COLUMN('BIFUbC-natural-gas'!AO$1),FALSE))</f>
        <v>1</v>
      </c>
      <c r="AP7">
        <f>IF(VLOOKUP('BIFUbC-natural-gas'!$A7,'BIFUbC-natural-gas'!$A$1:$AQ$27,COLUMN('BIFUbC-natural-gas'!AP$1),FALSE)=0,1,VLOOKUP('BIFUbC-natural-gas'!$A7,'natural gas'!$A$2:$AQ$28,COLUMN('natural gas'!AP$2),FALSE)/VLOOKUP('BIFUbC-natural-gas'!$A7,'BIFUbC-natural-gas'!$A$1:$AQ$27,COLUMN('BIFUbC-natural-gas'!AP$1),FALSE))</f>
        <v>1</v>
      </c>
      <c r="AQ7">
        <f>IF(VLOOKUP('BIFUbC-natural-gas'!$A7,'BIFUbC-natural-gas'!$A$1:$AQ$27,COLUMN('BIFUbC-natural-gas'!AQ$1),FALSE)=0,1,VLOOKUP('BIFUbC-natural-gas'!$A7,'natural gas'!$A$2:$AQ$28,COLUMN('natural gas'!AQ$2),FALSE)/VLOOKUP('BIFUbC-natural-gas'!$A7,'BIFUbC-natural-gas'!$A$1:$AQ$27,COLUMN('BIFUbC-natural-gas'!AQ$1),FALSE))</f>
        <v>1</v>
      </c>
    </row>
    <row r="8" spans="1:43">
      <c r="A8" s="37" t="s">
        <v>622</v>
      </c>
      <c r="B8">
        <f>IF(VLOOKUP('BIFUbC-natural-gas'!$A8,'BIFUbC-natural-gas'!$A$1:$AQ$27,COLUMN('BIFUbC-natural-gas'!B$1),FALSE)=0,1,VLOOKUP('BIFUbC-natural-gas'!$A8,'natural gas'!$A$2:$AQ$28,COLUMN('natural gas'!B$2),FALSE)/VLOOKUP('BIFUbC-natural-gas'!$A8,'BIFUbC-natural-gas'!$A$1:$AQ$27,COLUMN('BIFUbC-natural-gas'!B$1),FALSE))</f>
        <v>1</v>
      </c>
      <c r="C8">
        <f>IF(VLOOKUP('BIFUbC-natural-gas'!$A8,'BIFUbC-natural-gas'!$A$1:$AQ$27,COLUMN('BIFUbC-natural-gas'!C$1),FALSE)=0,1,VLOOKUP('BIFUbC-natural-gas'!$A8,'natural gas'!$A$2:$AQ$28,COLUMN('natural gas'!C$2),FALSE)/VLOOKUP('BIFUbC-natural-gas'!$A8,'BIFUbC-natural-gas'!$A$1:$AQ$27,COLUMN('BIFUbC-natural-gas'!C$1),FALSE))</f>
        <v>1</v>
      </c>
      <c r="D8">
        <f>IF(VLOOKUP('BIFUbC-natural-gas'!$A8,'BIFUbC-natural-gas'!$A$1:$AQ$27,COLUMN('BIFUbC-natural-gas'!D$1),FALSE)=0,1,VLOOKUP('BIFUbC-natural-gas'!$A8,'natural gas'!$A$2:$AQ$28,COLUMN('natural gas'!D$2),FALSE)/VLOOKUP('BIFUbC-natural-gas'!$A8,'BIFUbC-natural-gas'!$A$1:$AQ$27,COLUMN('BIFUbC-natural-gas'!D$1),FALSE))</f>
        <v>1</v>
      </c>
      <c r="E8">
        <f>IF(VLOOKUP('BIFUbC-natural-gas'!$A8,'BIFUbC-natural-gas'!$A$1:$AQ$27,COLUMN('BIFUbC-natural-gas'!E$1),FALSE)=0,1,VLOOKUP('BIFUbC-natural-gas'!$A8,'natural gas'!$A$2:$AQ$28,COLUMN('natural gas'!E$2),FALSE)/VLOOKUP('BIFUbC-natural-gas'!$A8,'BIFUbC-natural-gas'!$A$1:$AQ$27,COLUMN('BIFUbC-natural-gas'!E$1),FALSE))</f>
        <v>1</v>
      </c>
      <c r="F8">
        <f>IF(VLOOKUP('BIFUbC-natural-gas'!$A8,'BIFUbC-natural-gas'!$A$1:$AQ$27,COLUMN('BIFUbC-natural-gas'!F$1),FALSE)=0,1,VLOOKUP('BIFUbC-natural-gas'!$A8,'natural gas'!$A$2:$AQ$28,COLUMN('natural gas'!F$2),FALSE)/VLOOKUP('BIFUbC-natural-gas'!$A8,'BIFUbC-natural-gas'!$A$1:$AQ$27,COLUMN('BIFUbC-natural-gas'!F$1),FALSE))</f>
        <v>1</v>
      </c>
      <c r="G8">
        <f>IF(VLOOKUP('BIFUbC-natural-gas'!$A8,'BIFUbC-natural-gas'!$A$1:$AQ$27,COLUMN('BIFUbC-natural-gas'!G$1),FALSE)=0,1,VLOOKUP('BIFUbC-natural-gas'!$A8,'natural gas'!$A$2:$AQ$28,COLUMN('natural gas'!G$2),FALSE)/VLOOKUP('BIFUbC-natural-gas'!$A8,'BIFUbC-natural-gas'!$A$1:$AQ$27,COLUMN('BIFUbC-natural-gas'!G$1),FALSE))</f>
        <v>1</v>
      </c>
      <c r="H8">
        <f>IF(VLOOKUP('BIFUbC-natural-gas'!$A8,'BIFUbC-natural-gas'!$A$1:$AQ$27,COLUMN('BIFUbC-natural-gas'!H$1),FALSE)=0,1,VLOOKUP('BIFUbC-natural-gas'!$A8,'natural gas'!$A$2:$AQ$28,COLUMN('natural gas'!H$2),FALSE)/VLOOKUP('BIFUbC-natural-gas'!$A8,'BIFUbC-natural-gas'!$A$1:$AQ$27,COLUMN('BIFUbC-natural-gas'!H$1),FALSE))</f>
        <v>1</v>
      </c>
      <c r="I8">
        <f>IF(VLOOKUP('BIFUbC-natural-gas'!$A8,'BIFUbC-natural-gas'!$A$1:$AQ$27,COLUMN('BIFUbC-natural-gas'!I$1),FALSE)=0,1,VLOOKUP('BIFUbC-natural-gas'!$A8,'natural gas'!$A$2:$AQ$28,COLUMN('natural gas'!I$2),FALSE)/VLOOKUP('BIFUbC-natural-gas'!$A8,'BIFUbC-natural-gas'!$A$1:$AQ$27,COLUMN('BIFUbC-natural-gas'!I$1),FALSE))</f>
        <v>1</v>
      </c>
      <c r="J8">
        <f>IF(VLOOKUP('BIFUbC-natural-gas'!$A8,'BIFUbC-natural-gas'!$A$1:$AQ$27,COLUMN('BIFUbC-natural-gas'!J$1),FALSE)=0,1,VLOOKUP('BIFUbC-natural-gas'!$A8,'natural gas'!$A$2:$AQ$28,COLUMN('natural gas'!J$2),FALSE)/VLOOKUP('BIFUbC-natural-gas'!$A8,'BIFUbC-natural-gas'!$A$1:$AQ$27,COLUMN('BIFUbC-natural-gas'!J$1),FALSE))</f>
        <v>1</v>
      </c>
      <c r="K8">
        <f>IF(VLOOKUP('BIFUbC-natural-gas'!$A8,'BIFUbC-natural-gas'!$A$1:$AQ$27,COLUMN('BIFUbC-natural-gas'!K$1),FALSE)=0,1,VLOOKUP('BIFUbC-natural-gas'!$A8,'natural gas'!$A$2:$AQ$28,COLUMN('natural gas'!K$2),FALSE)/VLOOKUP('BIFUbC-natural-gas'!$A8,'BIFUbC-natural-gas'!$A$1:$AQ$27,COLUMN('BIFUbC-natural-gas'!K$1),FALSE))</f>
        <v>1</v>
      </c>
      <c r="L8">
        <f>IF(VLOOKUP('BIFUbC-natural-gas'!$A8,'BIFUbC-natural-gas'!$A$1:$AQ$27,COLUMN('BIFUbC-natural-gas'!L$1),FALSE)=0,1,VLOOKUP('BIFUbC-natural-gas'!$A8,'natural gas'!$A$2:$AQ$28,COLUMN('natural gas'!L$2),FALSE)/VLOOKUP('BIFUbC-natural-gas'!$A8,'BIFUbC-natural-gas'!$A$1:$AQ$27,COLUMN('BIFUbC-natural-gas'!L$1),FALSE))</f>
        <v>1</v>
      </c>
      <c r="M8">
        <f>IF(VLOOKUP('BIFUbC-natural-gas'!$A8,'BIFUbC-natural-gas'!$A$1:$AQ$27,COLUMN('BIFUbC-natural-gas'!M$1),FALSE)=0,1,VLOOKUP('BIFUbC-natural-gas'!$A8,'natural gas'!$A$2:$AQ$28,COLUMN('natural gas'!M$2),FALSE)/VLOOKUP('BIFUbC-natural-gas'!$A8,'BIFUbC-natural-gas'!$A$1:$AQ$27,COLUMN('BIFUbC-natural-gas'!M$1),FALSE))</f>
        <v>1</v>
      </c>
      <c r="N8">
        <f>IF(VLOOKUP('BIFUbC-natural-gas'!$A8,'BIFUbC-natural-gas'!$A$1:$AQ$27,COLUMN('BIFUbC-natural-gas'!N$1),FALSE)=0,1,VLOOKUP('BIFUbC-natural-gas'!$A8,'natural gas'!$A$2:$AQ$28,COLUMN('natural gas'!N$2),FALSE)/VLOOKUP('BIFUbC-natural-gas'!$A8,'BIFUbC-natural-gas'!$A$1:$AQ$27,COLUMN('BIFUbC-natural-gas'!N$1),FALSE))</f>
        <v>1</v>
      </c>
      <c r="O8">
        <f>IF(VLOOKUP('BIFUbC-natural-gas'!$A8,'BIFUbC-natural-gas'!$A$1:$AQ$27,COLUMN('BIFUbC-natural-gas'!O$1),FALSE)=0,1,VLOOKUP('BIFUbC-natural-gas'!$A8,'natural gas'!$A$2:$AQ$28,COLUMN('natural gas'!O$2),FALSE)/VLOOKUP('BIFUbC-natural-gas'!$A8,'BIFUbC-natural-gas'!$A$1:$AQ$27,COLUMN('BIFUbC-natural-gas'!O$1),FALSE))</f>
        <v>1</v>
      </c>
      <c r="P8">
        <f>IF(VLOOKUP('BIFUbC-natural-gas'!$A8,'BIFUbC-natural-gas'!$A$1:$AQ$27,COLUMN('BIFUbC-natural-gas'!P$1),FALSE)=0,1,VLOOKUP('BIFUbC-natural-gas'!$A8,'natural gas'!$A$2:$AQ$28,COLUMN('natural gas'!P$2),FALSE)/VLOOKUP('BIFUbC-natural-gas'!$A8,'BIFUbC-natural-gas'!$A$1:$AQ$27,COLUMN('BIFUbC-natural-gas'!P$1),FALSE))</f>
        <v>1</v>
      </c>
      <c r="Q8">
        <f>IF(VLOOKUP('BIFUbC-natural-gas'!$A8,'BIFUbC-natural-gas'!$A$1:$AQ$27,COLUMN('BIFUbC-natural-gas'!Q$1),FALSE)=0,1,VLOOKUP('BIFUbC-natural-gas'!$A8,'natural gas'!$A$2:$AQ$28,COLUMN('natural gas'!Q$2),FALSE)/VLOOKUP('BIFUbC-natural-gas'!$A8,'BIFUbC-natural-gas'!$A$1:$AQ$27,COLUMN('BIFUbC-natural-gas'!Q$1),FALSE))</f>
        <v>1</v>
      </c>
      <c r="R8">
        <f>IF(VLOOKUP('BIFUbC-natural-gas'!$A8,'BIFUbC-natural-gas'!$A$1:$AQ$27,COLUMN('BIFUbC-natural-gas'!R$1),FALSE)=0,1,VLOOKUP('BIFUbC-natural-gas'!$A8,'natural gas'!$A$2:$AQ$28,COLUMN('natural gas'!R$2),FALSE)/VLOOKUP('BIFUbC-natural-gas'!$A8,'BIFUbC-natural-gas'!$A$1:$AQ$27,COLUMN('BIFUbC-natural-gas'!R$1),FALSE))</f>
        <v>1</v>
      </c>
      <c r="S8">
        <f>IF(VLOOKUP('BIFUbC-natural-gas'!$A8,'BIFUbC-natural-gas'!$A$1:$AQ$27,COLUMN('BIFUbC-natural-gas'!S$1),FALSE)=0,1,VLOOKUP('BIFUbC-natural-gas'!$A8,'natural gas'!$A$2:$AQ$28,COLUMN('natural gas'!S$2),FALSE)/VLOOKUP('BIFUbC-natural-gas'!$A8,'BIFUbC-natural-gas'!$A$1:$AQ$27,COLUMN('BIFUbC-natural-gas'!S$1),FALSE))</f>
        <v>1</v>
      </c>
      <c r="T8">
        <f>IF(VLOOKUP('BIFUbC-natural-gas'!$A8,'BIFUbC-natural-gas'!$A$1:$AQ$27,COLUMN('BIFUbC-natural-gas'!T$1),FALSE)=0,1,VLOOKUP('BIFUbC-natural-gas'!$A8,'natural gas'!$A$2:$AQ$28,COLUMN('natural gas'!T$2),FALSE)/VLOOKUP('BIFUbC-natural-gas'!$A8,'BIFUbC-natural-gas'!$A$1:$AQ$27,COLUMN('BIFUbC-natural-gas'!T$1),FALSE))</f>
        <v>1</v>
      </c>
      <c r="U8">
        <f>IF(VLOOKUP('BIFUbC-natural-gas'!$A8,'BIFUbC-natural-gas'!$A$1:$AQ$27,COLUMN('BIFUbC-natural-gas'!U$1),FALSE)=0,1,VLOOKUP('BIFUbC-natural-gas'!$A8,'natural gas'!$A$2:$AQ$28,COLUMN('natural gas'!U$2),FALSE)/VLOOKUP('BIFUbC-natural-gas'!$A8,'BIFUbC-natural-gas'!$A$1:$AQ$27,COLUMN('BIFUbC-natural-gas'!U$1),FALSE))</f>
        <v>1</v>
      </c>
      <c r="V8">
        <f>IF(VLOOKUP('BIFUbC-natural-gas'!$A8,'BIFUbC-natural-gas'!$A$1:$AQ$27,COLUMN('BIFUbC-natural-gas'!V$1),FALSE)=0,1,VLOOKUP('BIFUbC-natural-gas'!$A8,'natural gas'!$A$2:$AQ$28,COLUMN('natural gas'!V$2),FALSE)/VLOOKUP('BIFUbC-natural-gas'!$A8,'BIFUbC-natural-gas'!$A$1:$AQ$27,COLUMN('BIFUbC-natural-gas'!V$1),FALSE))</f>
        <v>1</v>
      </c>
      <c r="W8">
        <f>IF(VLOOKUP('BIFUbC-natural-gas'!$A8,'BIFUbC-natural-gas'!$A$1:$AQ$27,COLUMN('BIFUbC-natural-gas'!W$1),FALSE)=0,1,VLOOKUP('BIFUbC-natural-gas'!$A8,'natural gas'!$A$2:$AQ$28,COLUMN('natural gas'!W$2),FALSE)/VLOOKUP('BIFUbC-natural-gas'!$A8,'BIFUbC-natural-gas'!$A$1:$AQ$27,COLUMN('BIFUbC-natural-gas'!W$1),FALSE))</f>
        <v>1</v>
      </c>
      <c r="X8">
        <f>IF(VLOOKUP('BIFUbC-natural-gas'!$A8,'BIFUbC-natural-gas'!$A$1:$AQ$27,COLUMN('BIFUbC-natural-gas'!X$1),FALSE)=0,1,VLOOKUP('BIFUbC-natural-gas'!$A8,'natural gas'!$A$2:$AQ$28,COLUMN('natural gas'!X$2),FALSE)/VLOOKUP('BIFUbC-natural-gas'!$A8,'BIFUbC-natural-gas'!$A$1:$AQ$27,COLUMN('BIFUbC-natural-gas'!X$1),FALSE))</f>
        <v>1</v>
      </c>
      <c r="Y8">
        <f>IF(VLOOKUP('BIFUbC-natural-gas'!$A8,'BIFUbC-natural-gas'!$A$1:$AQ$27,COLUMN('BIFUbC-natural-gas'!Y$1),FALSE)=0,1,VLOOKUP('BIFUbC-natural-gas'!$A8,'natural gas'!$A$2:$AQ$28,COLUMN('natural gas'!Y$2),FALSE)/VLOOKUP('BIFUbC-natural-gas'!$A8,'BIFUbC-natural-gas'!$A$1:$AQ$27,COLUMN('BIFUbC-natural-gas'!Y$1),FALSE))</f>
        <v>1</v>
      </c>
      <c r="Z8">
        <f>IF(VLOOKUP('BIFUbC-natural-gas'!$A8,'BIFUbC-natural-gas'!$A$1:$AQ$27,COLUMN('BIFUbC-natural-gas'!Z$1),FALSE)=0,1,VLOOKUP('BIFUbC-natural-gas'!$A8,'natural gas'!$A$2:$AQ$28,COLUMN('natural gas'!Z$2),FALSE)/VLOOKUP('BIFUbC-natural-gas'!$A8,'BIFUbC-natural-gas'!$A$1:$AQ$27,COLUMN('BIFUbC-natural-gas'!Z$1),FALSE))</f>
        <v>1</v>
      </c>
      <c r="AA8">
        <f>IF(VLOOKUP('BIFUbC-natural-gas'!$A8,'BIFUbC-natural-gas'!$A$1:$AQ$27,COLUMN('BIFUbC-natural-gas'!AA$1),FALSE)=0,1,VLOOKUP('BIFUbC-natural-gas'!$A8,'natural gas'!$A$2:$AQ$28,COLUMN('natural gas'!AA$2),FALSE)/VLOOKUP('BIFUbC-natural-gas'!$A8,'BIFUbC-natural-gas'!$A$1:$AQ$27,COLUMN('BIFUbC-natural-gas'!AA$1),FALSE))</f>
        <v>1</v>
      </c>
      <c r="AB8">
        <f>IF(VLOOKUP('BIFUbC-natural-gas'!$A8,'BIFUbC-natural-gas'!$A$1:$AQ$27,COLUMN('BIFUbC-natural-gas'!AB$1),FALSE)=0,1,VLOOKUP('BIFUbC-natural-gas'!$A8,'natural gas'!$A$2:$AQ$28,COLUMN('natural gas'!AB$2),FALSE)/VLOOKUP('BIFUbC-natural-gas'!$A8,'BIFUbC-natural-gas'!$A$1:$AQ$27,COLUMN('BIFUbC-natural-gas'!AB$1),FALSE))</f>
        <v>1</v>
      </c>
      <c r="AC8">
        <f>IF(VLOOKUP('BIFUbC-natural-gas'!$A8,'BIFUbC-natural-gas'!$A$1:$AQ$27,COLUMN('BIFUbC-natural-gas'!AC$1),FALSE)=0,1,VLOOKUP('BIFUbC-natural-gas'!$A8,'natural gas'!$A$2:$AQ$28,COLUMN('natural gas'!AC$2),FALSE)/VLOOKUP('BIFUbC-natural-gas'!$A8,'BIFUbC-natural-gas'!$A$1:$AQ$27,COLUMN('BIFUbC-natural-gas'!AC$1),FALSE))</f>
        <v>1</v>
      </c>
      <c r="AD8">
        <f>IF(VLOOKUP('BIFUbC-natural-gas'!$A8,'BIFUbC-natural-gas'!$A$1:$AQ$27,COLUMN('BIFUbC-natural-gas'!AD$1),FALSE)=0,1,VLOOKUP('BIFUbC-natural-gas'!$A8,'natural gas'!$A$2:$AQ$28,COLUMN('natural gas'!AD$2),FALSE)/VLOOKUP('BIFUbC-natural-gas'!$A8,'BIFUbC-natural-gas'!$A$1:$AQ$27,COLUMN('BIFUbC-natural-gas'!AD$1),FALSE))</f>
        <v>1</v>
      </c>
      <c r="AE8">
        <f>IF(VLOOKUP('BIFUbC-natural-gas'!$A8,'BIFUbC-natural-gas'!$A$1:$AQ$27,COLUMN('BIFUbC-natural-gas'!AE$1),FALSE)=0,1,VLOOKUP('BIFUbC-natural-gas'!$A8,'natural gas'!$A$2:$AQ$28,COLUMN('natural gas'!AE$2),FALSE)/VLOOKUP('BIFUbC-natural-gas'!$A8,'BIFUbC-natural-gas'!$A$1:$AQ$27,COLUMN('BIFUbC-natural-gas'!AE$1),FALSE))</f>
        <v>1</v>
      </c>
      <c r="AF8">
        <f>IF(VLOOKUP('BIFUbC-natural-gas'!$A8,'BIFUbC-natural-gas'!$A$1:$AQ$27,COLUMN('BIFUbC-natural-gas'!AF$1),FALSE)=0,1,VLOOKUP('BIFUbC-natural-gas'!$A8,'natural gas'!$A$2:$AQ$28,COLUMN('natural gas'!AF$2),FALSE)/VLOOKUP('BIFUbC-natural-gas'!$A8,'BIFUbC-natural-gas'!$A$1:$AQ$27,COLUMN('BIFUbC-natural-gas'!AF$1),FALSE))</f>
        <v>1</v>
      </c>
      <c r="AG8">
        <f>IF(VLOOKUP('BIFUbC-natural-gas'!$A8,'BIFUbC-natural-gas'!$A$1:$AQ$27,COLUMN('BIFUbC-natural-gas'!AG$1),FALSE)=0,1,VLOOKUP('BIFUbC-natural-gas'!$A8,'natural gas'!$A$2:$AQ$28,COLUMN('natural gas'!AG$2),FALSE)/VLOOKUP('BIFUbC-natural-gas'!$A8,'BIFUbC-natural-gas'!$A$1:$AQ$27,COLUMN('BIFUbC-natural-gas'!AG$1),FALSE))</f>
        <v>1</v>
      </c>
      <c r="AH8">
        <f>IF(VLOOKUP('BIFUbC-natural-gas'!$A8,'BIFUbC-natural-gas'!$A$1:$AQ$27,COLUMN('BIFUbC-natural-gas'!AH$1),FALSE)=0,1,VLOOKUP('BIFUbC-natural-gas'!$A8,'natural gas'!$A$2:$AQ$28,COLUMN('natural gas'!AH$2),FALSE)/VLOOKUP('BIFUbC-natural-gas'!$A8,'BIFUbC-natural-gas'!$A$1:$AQ$27,COLUMN('BIFUbC-natural-gas'!AH$1),FALSE))</f>
        <v>1</v>
      </c>
      <c r="AI8">
        <f>IF(VLOOKUP('BIFUbC-natural-gas'!$A8,'BIFUbC-natural-gas'!$A$1:$AQ$27,COLUMN('BIFUbC-natural-gas'!AI$1),FALSE)=0,1,VLOOKUP('BIFUbC-natural-gas'!$A8,'natural gas'!$A$2:$AQ$28,COLUMN('natural gas'!AI$2),FALSE)/VLOOKUP('BIFUbC-natural-gas'!$A8,'BIFUbC-natural-gas'!$A$1:$AQ$27,COLUMN('BIFUbC-natural-gas'!AI$1),FALSE))</f>
        <v>1</v>
      </c>
      <c r="AJ8">
        <f>IF(VLOOKUP('BIFUbC-natural-gas'!$A8,'BIFUbC-natural-gas'!$A$1:$AQ$27,COLUMN('BIFUbC-natural-gas'!AJ$1),FALSE)=0,1,VLOOKUP('BIFUbC-natural-gas'!$A8,'natural gas'!$A$2:$AQ$28,COLUMN('natural gas'!AJ$2),FALSE)/VLOOKUP('BIFUbC-natural-gas'!$A8,'BIFUbC-natural-gas'!$A$1:$AQ$27,COLUMN('BIFUbC-natural-gas'!AJ$1),FALSE))</f>
        <v>1</v>
      </c>
      <c r="AK8">
        <f>IF(VLOOKUP('BIFUbC-natural-gas'!$A8,'BIFUbC-natural-gas'!$A$1:$AQ$27,COLUMN('BIFUbC-natural-gas'!AK$1),FALSE)=0,1,VLOOKUP('BIFUbC-natural-gas'!$A8,'natural gas'!$A$2:$AQ$28,COLUMN('natural gas'!AK$2),FALSE)/VLOOKUP('BIFUbC-natural-gas'!$A8,'BIFUbC-natural-gas'!$A$1:$AQ$27,COLUMN('BIFUbC-natural-gas'!AK$1),FALSE))</f>
        <v>1</v>
      </c>
      <c r="AL8">
        <f>IF(VLOOKUP('BIFUbC-natural-gas'!$A8,'BIFUbC-natural-gas'!$A$1:$AQ$27,COLUMN('BIFUbC-natural-gas'!AL$1),FALSE)=0,1,VLOOKUP('BIFUbC-natural-gas'!$A8,'natural gas'!$A$2:$AQ$28,COLUMN('natural gas'!AL$2),FALSE)/VLOOKUP('BIFUbC-natural-gas'!$A8,'BIFUbC-natural-gas'!$A$1:$AQ$27,COLUMN('BIFUbC-natural-gas'!AL$1),FALSE))</f>
        <v>1</v>
      </c>
      <c r="AM8">
        <f>IF(VLOOKUP('BIFUbC-natural-gas'!$A8,'BIFUbC-natural-gas'!$A$1:$AQ$27,COLUMN('BIFUbC-natural-gas'!AM$1),FALSE)=0,1,VLOOKUP('BIFUbC-natural-gas'!$A8,'natural gas'!$A$2:$AQ$28,COLUMN('natural gas'!AM$2),FALSE)/VLOOKUP('BIFUbC-natural-gas'!$A8,'BIFUbC-natural-gas'!$A$1:$AQ$27,COLUMN('BIFUbC-natural-gas'!AM$1),FALSE))</f>
        <v>1</v>
      </c>
      <c r="AN8">
        <f>IF(VLOOKUP('BIFUbC-natural-gas'!$A8,'BIFUbC-natural-gas'!$A$1:$AQ$27,COLUMN('BIFUbC-natural-gas'!AN$1),FALSE)=0,1,VLOOKUP('BIFUbC-natural-gas'!$A8,'natural gas'!$A$2:$AQ$28,COLUMN('natural gas'!AN$2),FALSE)/VLOOKUP('BIFUbC-natural-gas'!$A8,'BIFUbC-natural-gas'!$A$1:$AQ$27,COLUMN('BIFUbC-natural-gas'!AN$1),FALSE))</f>
        <v>1</v>
      </c>
      <c r="AO8">
        <f>IF(VLOOKUP('BIFUbC-natural-gas'!$A8,'BIFUbC-natural-gas'!$A$1:$AQ$27,COLUMN('BIFUbC-natural-gas'!AO$1),FALSE)=0,1,VLOOKUP('BIFUbC-natural-gas'!$A8,'natural gas'!$A$2:$AQ$28,COLUMN('natural gas'!AO$2),FALSE)/VLOOKUP('BIFUbC-natural-gas'!$A8,'BIFUbC-natural-gas'!$A$1:$AQ$27,COLUMN('BIFUbC-natural-gas'!AO$1),FALSE))</f>
        <v>1</v>
      </c>
      <c r="AP8">
        <f>IF(VLOOKUP('BIFUbC-natural-gas'!$A8,'BIFUbC-natural-gas'!$A$1:$AQ$27,COLUMN('BIFUbC-natural-gas'!AP$1),FALSE)=0,1,VLOOKUP('BIFUbC-natural-gas'!$A8,'natural gas'!$A$2:$AQ$28,COLUMN('natural gas'!AP$2),FALSE)/VLOOKUP('BIFUbC-natural-gas'!$A8,'BIFUbC-natural-gas'!$A$1:$AQ$27,COLUMN('BIFUbC-natural-gas'!AP$1),FALSE))</f>
        <v>1</v>
      </c>
      <c r="AQ8">
        <f>IF(VLOOKUP('BIFUbC-natural-gas'!$A8,'BIFUbC-natural-gas'!$A$1:$AQ$27,COLUMN('BIFUbC-natural-gas'!AQ$1),FALSE)=0,1,VLOOKUP('BIFUbC-natural-gas'!$A8,'natural gas'!$A$2:$AQ$28,COLUMN('natural gas'!AQ$2),FALSE)/VLOOKUP('BIFUbC-natural-gas'!$A8,'BIFUbC-natural-gas'!$A$1:$AQ$27,COLUMN('BIFUbC-natural-gas'!AQ$1),FALSE))</f>
        <v>1</v>
      </c>
    </row>
    <row r="9" spans="1:43">
      <c r="A9" s="37" t="s">
        <v>623</v>
      </c>
      <c r="B9">
        <f>IF(VLOOKUP('BIFUbC-natural-gas'!$A9,'BIFUbC-natural-gas'!$A$1:$AQ$27,COLUMN('BIFUbC-natural-gas'!B$1),FALSE)=0,1,VLOOKUP('BIFUbC-natural-gas'!$A9,'natural gas'!$A$2:$AQ$28,COLUMN('natural gas'!B$2),FALSE)/VLOOKUP('BIFUbC-natural-gas'!$A9,'BIFUbC-natural-gas'!$A$1:$AQ$27,COLUMN('BIFUbC-natural-gas'!B$1),FALSE))</f>
        <v>1</v>
      </c>
      <c r="C9">
        <f>IF(VLOOKUP('BIFUbC-natural-gas'!$A9,'BIFUbC-natural-gas'!$A$1:$AQ$27,COLUMN('BIFUbC-natural-gas'!C$1),FALSE)=0,1,VLOOKUP('BIFUbC-natural-gas'!$A9,'natural gas'!$A$2:$AQ$28,COLUMN('natural gas'!C$2),FALSE)/VLOOKUP('BIFUbC-natural-gas'!$A9,'BIFUbC-natural-gas'!$A$1:$AQ$27,COLUMN('BIFUbC-natural-gas'!C$1),FALSE))</f>
        <v>1</v>
      </c>
      <c r="D9">
        <f>IF(VLOOKUP('BIFUbC-natural-gas'!$A9,'BIFUbC-natural-gas'!$A$1:$AQ$27,COLUMN('BIFUbC-natural-gas'!D$1),FALSE)=0,1,VLOOKUP('BIFUbC-natural-gas'!$A9,'natural gas'!$A$2:$AQ$28,COLUMN('natural gas'!D$2),FALSE)/VLOOKUP('BIFUbC-natural-gas'!$A9,'BIFUbC-natural-gas'!$A$1:$AQ$27,COLUMN('BIFUbC-natural-gas'!D$1),FALSE))</f>
        <v>1</v>
      </c>
      <c r="E9">
        <f>IF(VLOOKUP('BIFUbC-natural-gas'!$A9,'BIFUbC-natural-gas'!$A$1:$AQ$27,COLUMN('BIFUbC-natural-gas'!E$1),FALSE)=0,1,VLOOKUP('BIFUbC-natural-gas'!$A9,'natural gas'!$A$2:$AQ$28,COLUMN('natural gas'!E$2),FALSE)/VLOOKUP('BIFUbC-natural-gas'!$A9,'BIFUbC-natural-gas'!$A$1:$AQ$27,COLUMN('BIFUbC-natural-gas'!E$1),FALSE))</f>
        <v>1</v>
      </c>
      <c r="F9">
        <f>IF(VLOOKUP('BIFUbC-natural-gas'!$A9,'BIFUbC-natural-gas'!$A$1:$AQ$27,COLUMN('BIFUbC-natural-gas'!F$1),FALSE)=0,1,VLOOKUP('BIFUbC-natural-gas'!$A9,'natural gas'!$A$2:$AQ$28,COLUMN('natural gas'!F$2),FALSE)/VLOOKUP('BIFUbC-natural-gas'!$A9,'BIFUbC-natural-gas'!$A$1:$AQ$27,COLUMN('BIFUbC-natural-gas'!F$1),FALSE))</f>
        <v>1</v>
      </c>
      <c r="G9">
        <f>IF(VLOOKUP('BIFUbC-natural-gas'!$A9,'BIFUbC-natural-gas'!$A$1:$AQ$27,COLUMN('BIFUbC-natural-gas'!G$1),FALSE)=0,1,VLOOKUP('BIFUbC-natural-gas'!$A9,'natural gas'!$A$2:$AQ$28,COLUMN('natural gas'!G$2),FALSE)/VLOOKUP('BIFUbC-natural-gas'!$A9,'BIFUbC-natural-gas'!$A$1:$AQ$27,COLUMN('BIFUbC-natural-gas'!G$1),FALSE))</f>
        <v>1</v>
      </c>
      <c r="H9">
        <f>IF(VLOOKUP('BIFUbC-natural-gas'!$A9,'BIFUbC-natural-gas'!$A$1:$AQ$27,COLUMN('BIFUbC-natural-gas'!H$1),FALSE)=0,1,VLOOKUP('BIFUbC-natural-gas'!$A9,'natural gas'!$A$2:$AQ$28,COLUMN('natural gas'!H$2),FALSE)/VLOOKUP('BIFUbC-natural-gas'!$A9,'BIFUbC-natural-gas'!$A$1:$AQ$27,COLUMN('BIFUbC-natural-gas'!H$1),FALSE))</f>
        <v>1</v>
      </c>
      <c r="I9">
        <f>IF(VLOOKUP('BIFUbC-natural-gas'!$A9,'BIFUbC-natural-gas'!$A$1:$AQ$27,COLUMN('BIFUbC-natural-gas'!I$1),FALSE)=0,1,VLOOKUP('BIFUbC-natural-gas'!$A9,'natural gas'!$A$2:$AQ$28,COLUMN('natural gas'!I$2),FALSE)/VLOOKUP('BIFUbC-natural-gas'!$A9,'BIFUbC-natural-gas'!$A$1:$AQ$27,COLUMN('BIFUbC-natural-gas'!I$1),FALSE))</f>
        <v>1</v>
      </c>
      <c r="J9">
        <f>IF(VLOOKUP('BIFUbC-natural-gas'!$A9,'BIFUbC-natural-gas'!$A$1:$AQ$27,COLUMN('BIFUbC-natural-gas'!J$1),FALSE)=0,1,VLOOKUP('BIFUbC-natural-gas'!$A9,'natural gas'!$A$2:$AQ$28,COLUMN('natural gas'!J$2),FALSE)/VLOOKUP('BIFUbC-natural-gas'!$A9,'BIFUbC-natural-gas'!$A$1:$AQ$27,COLUMN('BIFUbC-natural-gas'!J$1),FALSE))</f>
        <v>1</v>
      </c>
      <c r="K9">
        <f>IF(VLOOKUP('BIFUbC-natural-gas'!$A9,'BIFUbC-natural-gas'!$A$1:$AQ$27,COLUMN('BIFUbC-natural-gas'!K$1),FALSE)=0,1,VLOOKUP('BIFUbC-natural-gas'!$A9,'natural gas'!$A$2:$AQ$28,COLUMN('natural gas'!K$2),FALSE)/VLOOKUP('BIFUbC-natural-gas'!$A9,'BIFUbC-natural-gas'!$A$1:$AQ$27,COLUMN('BIFUbC-natural-gas'!K$1),FALSE))</f>
        <v>1</v>
      </c>
      <c r="L9">
        <f>IF(VLOOKUP('BIFUbC-natural-gas'!$A9,'BIFUbC-natural-gas'!$A$1:$AQ$27,COLUMN('BIFUbC-natural-gas'!L$1),FALSE)=0,1,VLOOKUP('BIFUbC-natural-gas'!$A9,'natural gas'!$A$2:$AQ$28,COLUMN('natural gas'!L$2),FALSE)/VLOOKUP('BIFUbC-natural-gas'!$A9,'BIFUbC-natural-gas'!$A$1:$AQ$27,COLUMN('BIFUbC-natural-gas'!L$1),FALSE))</f>
        <v>1</v>
      </c>
      <c r="M9">
        <f>IF(VLOOKUP('BIFUbC-natural-gas'!$A9,'BIFUbC-natural-gas'!$A$1:$AQ$27,COLUMN('BIFUbC-natural-gas'!M$1),FALSE)=0,1,VLOOKUP('BIFUbC-natural-gas'!$A9,'natural gas'!$A$2:$AQ$28,COLUMN('natural gas'!M$2),FALSE)/VLOOKUP('BIFUbC-natural-gas'!$A9,'BIFUbC-natural-gas'!$A$1:$AQ$27,COLUMN('BIFUbC-natural-gas'!M$1),FALSE))</f>
        <v>1</v>
      </c>
      <c r="N9">
        <f>IF(VLOOKUP('BIFUbC-natural-gas'!$A9,'BIFUbC-natural-gas'!$A$1:$AQ$27,COLUMN('BIFUbC-natural-gas'!N$1),FALSE)=0,1,VLOOKUP('BIFUbC-natural-gas'!$A9,'natural gas'!$A$2:$AQ$28,COLUMN('natural gas'!N$2),FALSE)/VLOOKUP('BIFUbC-natural-gas'!$A9,'BIFUbC-natural-gas'!$A$1:$AQ$27,COLUMN('BIFUbC-natural-gas'!N$1),FALSE))</f>
        <v>1</v>
      </c>
      <c r="O9">
        <f>IF(VLOOKUP('BIFUbC-natural-gas'!$A9,'BIFUbC-natural-gas'!$A$1:$AQ$27,COLUMN('BIFUbC-natural-gas'!O$1),FALSE)=0,1,VLOOKUP('BIFUbC-natural-gas'!$A9,'natural gas'!$A$2:$AQ$28,COLUMN('natural gas'!O$2),FALSE)/VLOOKUP('BIFUbC-natural-gas'!$A9,'BIFUbC-natural-gas'!$A$1:$AQ$27,COLUMN('BIFUbC-natural-gas'!O$1),FALSE))</f>
        <v>1</v>
      </c>
      <c r="P9">
        <f>IF(VLOOKUP('BIFUbC-natural-gas'!$A9,'BIFUbC-natural-gas'!$A$1:$AQ$27,COLUMN('BIFUbC-natural-gas'!P$1),FALSE)=0,1,VLOOKUP('BIFUbC-natural-gas'!$A9,'natural gas'!$A$2:$AQ$28,COLUMN('natural gas'!P$2),FALSE)/VLOOKUP('BIFUbC-natural-gas'!$A9,'BIFUbC-natural-gas'!$A$1:$AQ$27,COLUMN('BIFUbC-natural-gas'!P$1),FALSE))</f>
        <v>1</v>
      </c>
      <c r="Q9">
        <f>IF(VLOOKUP('BIFUbC-natural-gas'!$A9,'BIFUbC-natural-gas'!$A$1:$AQ$27,COLUMN('BIFUbC-natural-gas'!Q$1),FALSE)=0,1,VLOOKUP('BIFUbC-natural-gas'!$A9,'natural gas'!$A$2:$AQ$28,COLUMN('natural gas'!Q$2),FALSE)/VLOOKUP('BIFUbC-natural-gas'!$A9,'BIFUbC-natural-gas'!$A$1:$AQ$27,COLUMN('BIFUbC-natural-gas'!Q$1),FALSE))</f>
        <v>1</v>
      </c>
      <c r="R9">
        <f>IF(VLOOKUP('BIFUbC-natural-gas'!$A9,'BIFUbC-natural-gas'!$A$1:$AQ$27,COLUMN('BIFUbC-natural-gas'!R$1),FALSE)=0,1,VLOOKUP('BIFUbC-natural-gas'!$A9,'natural gas'!$A$2:$AQ$28,COLUMN('natural gas'!R$2),FALSE)/VLOOKUP('BIFUbC-natural-gas'!$A9,'BIFUbC-natural-gas'!$A$1:$AQ$27,COLUMN('BIFUbC-natural-gas'!R$1),FALSE))</f>
        <v>1</v>
      </c>
      <c r="S9">
        <f>IF(VLOOKUP('BIFUbC-natural-gas'!$A9,'BIFUbC-natural-gas'!$A$1:$AQ$27,COLUMN('BIFUbC-natural-gas'!S$1),FALSE)=0,1,VLOOKUP('BIFUbC-natural-gas'!$A9,'natural gas'!$A$2:$AQ$28,COLUMN('natural gas'!S$2),FALSE)/VLOOKUP('BIFUbC-natural-gas'!$A9,'BIFUbC-natural-gas'!$A$1:$AQ$27,COLUMN('BIFUbC-natural-gas'!S$1),FALSE))</f>
        <v>1</v>
      </c>
      <c r="T9">
        <f>IF(VLOOKUP('BIFUbC-natural-gas'!$A9,'BIFUbC-natural-gas'!$A$1:$AQ$27,COLUMN('BIFUbC-natural-gas'!T$1),FALSE)=0,1,VLOOKUP('BIFUbC-natural-gas'!$A9,'natural gas'!$A$2:$AQ$28,COLUMN('natural gas'!T$2),FALSE)/VLOOKUP('BIFUbC-natural-gas'!$A9,'BIFUbC-natural-gas'!$A$1:$AQ$27,COLUMN('BIFUbC-natural-gas'!T$1),FALSE))</f>
        <v>1</v>
      </c>
      <c r="U9">
        <f>IF(VLOOKUP('BIFUbC-natural-gas'!$A9,'BIFUbC-natural-gas'!$A$1:$AQ$27,COLUMN('BIFUbC-natural-gas'!U$1),FALSE)=0,1,VLOOKUP('BIFUbC-natural-gas'!$A9,'natural gas'!$A$2:$AQ$28,COLUMN('natural gas'!U$2),FALSE)/VLOOKUP('BIFUbC-natural-gas'!$A9,'BIFUbC-natural-gas'!$A$1:$AQ$27,COLUMN('BIFUbC-natural-gas'!U$1),FALSE))</f>
        <v>1</v>
      </c>
      <c r="V9">
        <f>IF(VLOOKUP('BIFUbC-natural-gas'!$A9,'BIFUbC-natural-gas'!$A$1:$AQ$27,COLUMN('BIFUbC-natural-gas'!V$1),FALSE)=0,1,VLOOKUP('BIFUbC-natural-gas'!$A9,'natural gas'!$A$2:$AQ$28,COLUMN('natural gas'!V$2),FALSE)/VLOOKUP('BIFUbC-natural-gas'!$A9,'BIFUbC-natural-gas'!$A$1:$AQ$27,COLUMN('BIFUbC-natural-gas'!V$1),FALSE))</f>
        <v>1</v>
      </c>
      <c r="W9">
        <f>IF(VLOOKUP('BIFUbC-natural-gas'!$A9,'BIFUbC-natural-gas'!$A$1:$AQ$27,COLUMN('BIFUbC-natural-gas'!W$1),FALSE)=0,1,VLOOKUP('BIFUbC-natural-gas'!$A9,'natural gas'!$A$2:$AQ$28,COLUMN('natural gas'!W$2),FALSE)/VLOOKUP('BIFUbC-natural-gas'!$A9,'BIFUbC-natural-gas'!$A$1:$AQ$27,COLUMN('BIFUbC-natural-gas'!W$1),FALSE))</f>
        <v>1</v>
      </c>
      <c r="X9">
        <f>IF(VLOOKUP('BIFUbC-natural-gas'!$A9,'BIFUbC-natural-gas'!$A$1:$AQ$27,COLUMN('BIFUbC-natural-gas'!X$1),FALSE)=0,1,VLOOKUP('BIFUbC-natural-gas'!$A9,'natural gas'!$A$2:$AQ$28,COLUMN('natural gas'!X$2),FALSE)/VLOOKUP('BIFUbC-natural-gas'!$A9,'BIFUbC-natural-gas'!$A$1:$AQ$27,COLUMN('BIFUbC-natural-gas'!X$1),FALSE))</f>
        <v>1</v>
      </c>
      <c r="Y9">
        <f>IF(VLOOKUP('BIFUbC-natural-gas'!$A9,'BIFUbC-natural-gas'!$A$1:$AQ$27,COLUMN('BIFUbC-natural-gas'!Y$1),FALSE)=0,1,VLOOKUP('BIFUbC-natural-gas'!$A9,'natural gas'!$A$2:$AQ$28,COLUMN('natural gas'!Y$2),FALSE)/VLOOKUP('BIFUbC-natural-gas'!$A9,'BIFUbC-natural-gas'!$A$1:$AQ$27,COLUMN('BIFUbC-natural-gas'!Y$1),FALSE))</f>
        <v>1</v>
      </c>
      <c r="Z9">
        <f>IF(VLOOKUP('BIFUbC-natural-gas'!$A9,'BIFUbC-natural-gas'!$A$1:$AQ$27,COLUMN('BIFUbC-natural-gas'!Z$1),FALSE)=0,1,VLOOKUP('BIFUbC-natural-gas'!$A9,'natural gas'!$A$2:$AQ$28,COLUMN('natural gas'!Z$2),FALSE)/VLOOKUP('BIFUbC-natural-gas'!$A9,'BIFUbC-natural-gas'!$A$1:$AQ$27,COLUMN('BIFUbC-natural-gas'!Z$1),FALSE))</f>
        <v>1</v>
      </c>
      <c r="AA9">
        <f>IF(VLOOKUP('BIFUbC-natural-gas'!$A9,'BIFUbC-natural-gas'!$A$1:$AQ$27,COLUMN('BIFUbC-natural-gas'!AA$1),FALSE)=0,1,VLOOKUP('BIFUbC-natural-gas'!$A9,'natural gas'!$A$2:$AQ$28,COLUMN('natural gas'!AA$2),FALSE)/VLOOKUP('BIFUbC-natural-gas'!$A9,'BIFUbC-natural-gas'!$A$1:$AQ$27,COLUMN('BIFUbC-natural-gas'!AA$1),FALSE))</f>
        <v>1</v>
      </c>
      <c r="AB9">
        <f>IF(VLOOKUP('BIFUbC-natural-gas'!$A9,'BIFUbC-natural-gas'!$A$1:$AQ$27,COLUMN('BIFUbC-natural-gas'!AB$1),FALSE)=0,1,VLOOKUP('BIFUbC-natural-gas'!$A9,'natural gas'!$A$2:$AQ$28,COLUMN('natural gas'!AB$2),FALSE)/VLOOKUP('BIFUbC-natural-gas'!$A9,'BIFUbC-natural-gas'!$A$1:$AQ$27,COLUMN('BIFUbC-natural-gas'!AB$1),FALSE))</f>
        <v>1</v>
      </c>
      <c r="AC9">
        <f>IF(VLOOKUP('BIFUbC-natural-gas'!$A9,'BIFUbC-natural-gas'!$A$1:$AQ$27,COLUMN('BIFUbC-natural-gas'!AC$1),FALSE)=0,1,VLOOKUP('BIFUbC-natural-gas'!$A9,'natural gas'!$A$2:$AQ$28,COLUMN('natural gas'!AC$2),FALSE)/VLOOKUP('BIFUbC-natural-gas'!$A9,'BIFUbC-natural-gas'!$A$1:$AQ$27,COLUMN('BIFUbC-natural-gas'!AC$1),FALSE))</f>
        <v>1</v>
      </c>
      <c r="AD9">
        <f>IF(VLOOKUP('BIFUbC-natural-gas'!$A9,'BIFUbC-natural-gas'!$A$1:$AQ$27,COLUMN('BIFUbC-natural-gas'!AD$1),FALSE)=0,1,VLOOKUP('BIFUbC-natural-gas'!$A9,'natural gas'!$A$2:$AQ$28,COLUMN('natural gas'!AD$2),FALSE)/VLOOKUP('BIFUbC-natural-gas'!$A9,'BIFUbC-natural-gas'!$A$1:$AQ$27,COLUMN('BIFUbC-natural-gas'!AD$1),FALSE))</f>
        <v>1</v>
      </c>
      <c r="AE9">
        <f>IF(VLOOKUP('BIFUbC-natural-gas'!$A9,'BIFUbC-natural-gas'!$A$1:$AQ$27,COLUMN('BIFUbC-natural-gas'!AE$1),FALSE)=0,1,VLOOKUP('BIFUbC-natural-gas'!$A9,'natural gas'!$A$2:$AQ$28,COLUMN('natural gas'!AE$2),FALSE)/VLOOKUP('BIFUbC-natural-gas'!$A9,'BIFUbC-natural-gas'!$A$1:$AQ$27,COLUMN('BIFUbC-natural-gas'!AE$1),FALSE))</f>
        <v>1</v>
      </c>
      <c r="AF9">
        <f>IF(VLOOKUP('BIFUbC-natural-gas'!$A9,'BIFUbC-natural-gas'!$A$1:$AQ$27,COLUMN('BIFUbC-natural-gas'!AF$1),FALSE)=0,1,VLOOKUP('BIFUbC-natural-gas'!$A9,'natural gas'!$A$2:$AQ$28,COLUMN('natural gas'!AF$2),FALSE)/VLOOKUP('BIFUbC-natural-gas'!$A9,'BIFUbC-natural-gas'!$A$1:$AQ$27,COLUMN('BIFUbC-natural-gas'!AF$1),FALSE))</f>
        <v>1</v>
      </c>
      <c r="AG9">
        <f>IF(VLOOKUP('BIFUbC-natural-gas'!$A9,'BIFUbC-natural-gas'!$A$1:$AQ$27,COLUMN('BIFUbC-natural-gas'!AG$1),FALSE)=0,1,VLOOKUP('BIFUbC-natural-gas'!$A9,'natural gas'!$A$2:$AQ$28,COLUMN('natural gas'!AG$2),FALSE)/VLOOKUP('BIFUbC-natural-gas'!$A9,'BIFUbC-natural-gas'!$A$1:$AQ$27,COLUMN('BIFUbC-natural-gas'!AG$1),FALSE))</f>
        <v>1</v>
      </c>
      <c r="AH9">
        <f>IF(VLOOKUP('BIFUbC-natural-gas'!$A9,'BIFUbC-natural-gas'!$A$1:$AQ$27,COLUMN('BIFUbC-natural-gas'!AH$1),FALSE)=0,1,VLOOKUP('BIFUbC-natural-gas'!$A9,'natural gas'!$A$2:$AQ$28,COLUMN('natural gas'!AH$2),FALSE)/VLOOKUP('BIFUbC-natural-gas'!$A9,'BIFUbC-natural-gas'!$A$1:$AQ$27,COLUMN('BIFUbC-natural-gas'!AH$1),FALSE))</f>
        <v>1</v>
      </c>
      <c r="AI9">
        <f>IF(VLOOKUP('BIFUbC-natural-gas'!$A9,'BIFUbC-natural-gas'!$A$1:$AQ$27,COLUMN('BIFUbC-natural-gas'!AI$1),FALSE)=0,1,VLOOKUP('BIFUbC-natural-gas'!$A9,'natural gas'!$A$2:$AQ$28,COLUMN('natural gas'!AI$2),FALSE)/VLOOKUP('BIFUbC-natural-gas'!$A9,'BIFUbC-natural-gas'!$A$1:$AQ$27,COLUMN('BIFUbC-natural-gas'!AI$1),FALSE))</f>
        <v>1</v>
      </c>
      <c r="AJ9">
        <f>IF(VLOOKUP('BIFUbC-natural-gas'!$A9,'BIFUbC-natural-gas'!$A$1:$AQ$27,COLUMN('BIFUbC-natural-gas'!AJ$1),FALSE)=0,1,VLOOKUP('BIFUbC-natural-gas'!$A9,'natural gas'!$A$2:$AQ$28,COLUMN('natural gas'!AJ$2),FALSE)/VLOOKUP('BIFUbC-natural-gas'!$A9,'BIFUbC-natural-gas'!$A$1:$AQ$27,COLUMN('BIFUbC-natural-gas'!AJ$1),FALSE))</f>
        <v>1</v>
      </c>
      <c r="AK9">
        <f>IF(VLOOKUP('BIFUbC-natural-gas'!$A9,'BIFUbC-natural-gas'!$A$1:$AQ$27,COLUMN('BIFUbC-natural-gas'!AK$1),FALSE)=0,1,VLOOKUP('BIFUbC-natural-gas'!$A9,'natural gas'!$A$2:$AQ$28,COLUMN('natural gas'!AK$2),FALSE)/VLOOKUP('BIFUbC-natural-gas'!$A9,'BIFUbC-natural-gas'!$A$1:$AQ$27,COLUMN('BIFUbC-natural-gas'!AK$1),FALSE))</f>
        <v>1</v>
      </c>
      <c r="AL9">
        <f>IF(VLOOKUP('BIFUbC-natural-gas'!$A9,'BIFUbC-natural-gas'!$A$1:$AQ$27,COLUMN('BIFUbC-natural-gas'!AL$1),FALSE)=0,1,VLOOKUP('BIFUbC-natural-gas'!$A9,'natural gas'!$A$2:$AQ$28,COLUMN('natural gas'!AL$2),FALSE)/VLOOKUP('BIFUbC-natural-gas'!$A9,'BIFUbC-natural-gas'!$A$1:$AQ$27,COLUMN('BIFUbC-natural-gas'!AL$1),FALSE))</f>
        <v>1</v>
      </c>
      <c r="AM9">
        <f>IF(VLOOKUP('BIFUbC-natural-gas'!$A9,'BIFUbC-natural-gas'!$A$1:$AQ$27,COLUMN('BIFUbC-natural-gas'!AM$1),FALSE)=0,1,VLOOKUP('BIFUbC-natural-gas'!$A9,'natural gas'!$A$2:$AQ$28,COLUMN('natural gas'!AM$2),FALSE)/VLOOKUP('BIFUbC-natural-gas'!$A9,'BIFUbC-natural-gas'!$A$1:$AQ$27,COLUMN('BIFUbC-natural-gas'!AM$1),FALSE))</f>
        <v>1</v>
      </c>
      <c r="AN9">
        <f>IF(VLOOKUP('BIFUbC-natural-gas'!$A9,'BIFUbC-natural-gas'!$A$1:$AQ$27,COLUMN('BIFUbC-natural-gas'!AN$1),FALSE)=0,1,VLOOKUP('BIFUbC-natural-gas'!$A9,'natural gas'!$A$2:$AQ$28,COLUMN('natural gas'!AN$2),FALSE)/VLOOKUP('BIFUbC-natural-gas'!$A9,'BIFUbC-natural-gas'!$A$1:$AQ$27,COLUMN('BIFUbC-natural-gas'!AN$1),FALSE))</f>
        <v>1</v>
      </c>
      <c r="AO9">
        <f>IF(VLOOKUP('BIFUbC-natural-gas'!$A9,'BIFUbC-natural-gas'!$A$1:$AQ$27,COLUMN('BIFUbC-natural-gas'!AO$1),FALSE)=0,1,VLOOKUP('BIFUbC-natural-gas'!$A9,'natural gas'!$A$2:$AQ$28,COLUMN('natural gas'!AO$2),FALSE)/VLOOKUP('BIFUbC-natural-gas'!$A9,'BIFUbC-natural-gas'!$A$1:$AQ$27,COLUMN('BIFUbC-natural-gas'!AO$1),FALSE))</f>
        <v>1</v>
      </c>
      <c r="AP9">
        <f>IF(VLOOKUP('BIFUbC-natural-gas'!$A9,'BIFUbC-natural-gas'!$A$1:$AQ$27,COLUMN('BIFUbC-natural-gas'!AP$1),FALSE)=0,1,VLOOKUP('BIFUbC-natural-gas'!$A9,'natural gas'!$A$2:$AQ$28,COLUMN('natural gas'!AP$2),FALSE)/VLOOKUP('BIFUbC-natural-gas'!$A9,'BIFUbC-natural-gas'!$A$1:$AQ$27,COLUMN('BIFUbC-natural-gas'!AP$1),FALSE))</f>
        <v>1</v>
      </c>
      <c r="AQ9">
        <f>IF(VLOOKUP('BIFUbC-natural-gas'!$A9,'BIFUbC-natural-gas'!$A$1:$AQ$27,COLUMN('BIFUbC-natural-gas'!AQ$1),FALSE)=0,1,VLOOKUP('BIFUbC-natural-gas'!$A9,'natural gas'!$A$2:$AQ$28,COLUMN('natural gas'!AQ$2),FALSE)/VLOOKUP('BIFUbC-natural-gas'!$A9,'BIFUbC-natural-gas'!$A$1:$AQ$27,COLUMN('BIFUbC-natural-gas'!AQ$1),FALSE))</f>
        <v>1</v>
      </c>
    </row>
    <row r="10" spans="1:43">
      <c r="A10" s="37" t="s">
        <v>624</v>
      </c>
      <c r="B10">
        <f>IF(VLOOKUP('BIFUbC-natural-gas'!$A10,'BIFUbC-natural-gas'!$A$1:$AQ$27,COLUMN('BIFUbC-natural-gas'!B$1),FALSE)=0,1,VLOOKUP('BIFUbC-natural-gas'!$A10,'natural gas'!$A$2:$AQ$28,COLUMN('natural gas'!B$2),FALSE)/VLOOKUP('BIFUbC-natural-gas'!$A10,'BIFUbC-natural-gas'!$A$1:$AQ$27,COLUMN('BIFUbC-natural-gas'!B$1),FALSE))</f>
        <v>1</v>
      </c>
      <c r="C10">
        <f>IF(VLOOKUP('BIFUbC-natural-gas'!$A10,'BIFUbC-natural-gas'!$A$1:$AQ$27,COLUMN('BIFUbC-natural-gas'!C$1),FALSE)=0,1,VLOOKUP('BIFUbC-natural-gas'!$A10,'natural gas'!$A$2:$AQ$28,COLUMN('natural gas'!C$2),FALSE)/VLOOKUP('BIFUbC-natural-gas'!$A10,'BIFUbC-natural-gas'!$A$1:$AQ$27,COLUMN('BIFUbC-natural-gas'!C$1),FALSE))</f>
        <v>1</v>
      </c>
      <c r="D10">
        <f>IF(VLOOKUP('BIFUbC-natural-gas'!$A10,'BIFUbC-natural-gas'!$A$1:$AQ$27,COLUMN('BIFUbC-natural-gas'!D$1),FALSE)=0,1,VLOOKUP('BIFUbC-natural-gas'!$A10,'natural gas'!$A$2:$AQ$28,COLUMN('natural gas'!D$2),FALSE)/VLOOKUP('BIFUbC-natural-gas'!$A10,'BIFUbC-natural-gas'!$A$1:$AQ$27,COLUMN('BIFUbC-natural-gas'!D$1),FALSE))</f>
        <v>1</v>
      </c>
      <c r="E10">
        <f>IF(VLOOKUP('BIFUbC-natural-gas'!$A10,'BIFUbC-natural-gas'!$A$1:$AQ$27,COLUMN('BIFUbC-natural-gas'!E$1),FALSE)=0,1,VLOOKUP('BIFUbC-natural-gas'!$A10,'natural gas'!$A$2:$AQ$28,COLUMN('natural gas'!E$2),FALSE)/VLOOKUP('BIFUbC-natural-gas'!$A10,'BIFUbC-natural-gas'!$A$1:$AQ$27,COLUMN('BIFUbC-natural-gas'!E$1),FALSE))</f>
        <v>1</v>
      </c>
      <c r="F10">
        <f>IF(VLOOKUP('BIFUbC-natural-gas'!$A10,'BIFUbC-natural-gas'!$A$1:$AQ$27,COLUMN('BIFUbC-natural-gas'!F$1),FALSE)=0,1,VLOOKUP('BIFUbC-natural-gas'!$A10,'natural gas'!$A$2:$AQ$28,COLUMN('natural gas'!F$2),FALSE)/VLOOKUP('BIFUbC-natural-gas'!$A10,'BIFUbC-natural-gas'!$A$1:$AQ$27,COLUMN('BIFUbC-natural-gas'!F$1),FALSE))</f>
        <v>1</v>
      </c>
      <c r="G10">
        <f>IF(VLOOKUP('BIFUbC-natural-gas'!$A10,'BIFUbC-natural-gas'!$A$1:$AQ$27,COLUMN('BIFUbC-natural-gas'!G$1),FALSE)=0,1,VLOOKUP('BIFUbC-natural-gas'!$A10,'natural gas'!$A$2:$AQ$28,COLUMN('natural gas'!G$2),FALSE)/VLOOKUP('BIFUbC-natural-gas'!$A10,'BIFUbC-natural-gas'!$A$1:$AQ$27,COLUMN('BIFUbC-natural-gas'!G$1),FALSE))</f>
        <v>1</v>
      </c>
      <c r="H10">
        <f>IF(VLOOKUP('BIFUbC-natural-gas'!$A10,'BIFUbC-natural-gas'!$A$1:$AQ$27,COLUMN('BIFUbC-natural-gas'!H$1),FALSE)=0,1,VLOOKUP('BIFUbC-natural-gas'!$A10,'natural gas'!$A$2:$AQ$28,COLUMN('natural gas'!H$2),FALSE)/VLOOKUP('BIFUbC-natural-gas'!$A10,'BIFUbC-natural-gas'!$A$1:$AQ$27,COLUMN('BIFUbC-natural-gas'!H$1),FALSE))</f>
        <v>1</v>
      </c>
      <c r="I10">
        <f>IF(VLOOKUP('BIFUbC-natural-gas'!$A10,'BIFUbC-natural-gas'!$A$1:$AQ$27,COLUMN('BIFUbC-natural-gas'!I$1),FALSE)=0,1,VLOOKUP('BIFUbC-natural-gas'!$A10,'natural gas'!$A$2:$AQ$28,COLUMN('natural gas'!I$2),FALSE)/VLOOKUP('BIFUbC-natural-gas'!$A10,'BIFUbC-natural-gas'!$A$1:$AQ$27,COLUMN('BIFUbC-natural-gas'!I$1),FALSE))</f>
        <v>1</v>
      </c>
      <c r="J10">
        <f>IF(VLOOKUP('BIFUbC-natural-gas'!$A10,'BIFUbC-natural-gas'!$A$1:$AQ$27,COLUMN('BIFUbC-natural-gas'!J$1),FALSE)=0,1,VLOOKUP('BIFUbC-natural-gas'!$A10,'natural gas'!$A$2:$AQ$28,COLUMN('natural gas'!J$2),FALSE)/VLOOKUP('BIFUbC-natural-gas'!$A10,'BIFUbC-natural-gas'!$A$1:$AQ$27,COLUMN('BIFUbC-natural-gas'!J$1),FALSE))</f>
        <v>1</v>
      </c>
      <c r="K10">
        <f>IF(VLOOKUP('BIFUbC-natural-gas'!$A10,'BIFUbC-natural-gas'!$A$1:$AQ$27,COLUMN('BIFUbC-natural-gas'!K$1),FALSE)=0,1,VLOOKUP('BIFUbC-natural-gas'!$A10,'natural gas'!$A$2:$AQ$28,COLUMN('natural gas'!K$2),FALSE)/VLOOKUP('BIFUbC-natural-gas'!$A10,'BIFUbC-natural-gas'!$A$1:$AQ$27,COLUMN('BIFUbC-natural-gas'!K$1),FALSE))</f>
        <v>1</v>
      </c>
      <c r="L10">
        <f>IF(VLOOKUP('BIFUbC-natural-gas'!$A10,'BIFUbC-natural-gas'!$A$1:$AQ$27,COLUMN('BIFUbC-natural-gas'!L$1),FALSE)=0,1,VLOOKUP('BIFUbC-natural-gas'!$A10,'natural gas'!$A$2:$AQ$28,COLUMN('natural gas'!L$2),FALSE)/VLOOKUP('BIFUbC-natural-gas'!$A10,'BIFUbC-natural-gas'!$A$1:$AQ$27,COLUMN('BIFUbC-natural-gas'!L$1),FALSE))</f>
        <v>1</v>
      </c>
      <c r="M10">
        <f>IF(VLOOKUP('BIFUbC-natural-gas'!$A10,'BIFUbC-natural-gas'!$A$1:$AQ$27,COLUMN('BIFUbC-natural-gas'!M$1),FALSE)=0,1,VLOOKUP('BIFUbC-natural-gas'!$A10,'natural gas'!$A$2:$AQ$28,COLUMN('natural gas'!M$2),FALSE)/VLOOKUP('BIFUbC-natural-gas'!$A10,'BIFUbC-natural-gas'!$A$1:$AQ$27,COLUMN('BIFUbC-natural-gas'!M$1),FALSE))</f>
        <v>1</v>
      </c>
      <c r="N10">
        <f>IF(VLOOKUP('BIFUbC-natural-gas'!$A10,'BIFUbC-natural-gas'!$A$1:$AQ$27,COLUMN('BIFUbC-natural-gas'!N$1),FALSE)=0,1,VLOOKUP('BIFUbC-natural-gas'!$A10,'natural gas'!$A$2:$AQ$28,COLUMN('natural gas'!N$2),FALSE)/VLOOKUP('BIFUbC-natural-gas'!$A10,'BIFUbC-natural-gas'!$A$1:$AQ$27,COLUMN('BIFUbC-natural-gas'!N$1),FALSE))</f>
        <v>1</v>
      </c>
      <c r="O10">
        <f>IF(VLOOKUP('BIFUbC-natural-gas'!$A10,'BIFUbC-natural-gas'!$A$1:$AQ$27,COLUMN('BIFUbC-natural-gas'!O$1),FALSE)=0,1,VLOOKUP('BIFUbC-natural-gas'!$A10,'natural gas'!$A$2:$AQ$28,COLUMN('natural gas'!O$2),FALSE)/VLOOKUP('BIFUbC-natural-gas'!$A10,'BIFUbC-natural-gas'!$A$1:$AQ$27,COLUMN('BIFUbC-natural-gas'!O$1),FALSE))</f>
        <v>1</v>
      </c>
      <c r="P10">
        <f>IF(VLOOKUP('BIFUbC-natural-gas'!$A10,'BIFUbC-natural-gas'!$A$1:$AQ$27,COLUMN('BIFUbC-natural-gas'!P$1),FALSE)=0,1,VLOOKUP('BIFUbC-natural-gas'!$A10,'natural gas'!$A$2:$AQ$28,COLUMN('natural gas'!P$2),FALSE)/VLOOKUP('BIFUbC-natural-gas'!$A10,'BIFUbC-natural-gas'!$A$1:$AQ$27,COLUMN('BIFUbC-natural-gas'!P$1),FALSE))</f>
        <v>1</v>
      </c>
      <c r="Q10">
        <f>IF(VLOOKUP('BIFUbC-natural-gas'!$A10,'BIFUbC-natural-gas'!$A$1:$AQ$27,COLUMN('BIFUbC-natural-gas'!Q$1),FALSE)=0,1,VLOOKUP('BIFUbC-natural-gas'!$A10,'natural gas'!$A$2:$AQ$28,COLUMN('natural gas'!Q$2),FALSE)/VLOOKUP('BIFUbC-natural-gas'!$A10,'BIFUbC-natural-gas'!$A$1:$AQ$27,COLUMN('BIFUbC-natural-gas'!Q$1),FALSE))</f>
        <v>1</v>
      </c>
      <c r="R10">
        <f>IF(VLOOKUP('BIFUbC-natural-gas'!$A10,'BIFUbC-natural-gas'!$A$1:$AQ$27,COLUMN('BIFUbC-natural-gas'!R$1),FALSE)=0,1,VLOOKUP('BIFUbC-natural-gas'!$A10,'natural gas'!$A$2:$AQ$28,COLUMN('natural gas'!R$2),FALSE)/VLOOKUP('BIFUbC-natural-gas'!$A10,'BIFUbC-natural-gas'!$A$1:$AQ$27,COLUMN('BIFUbC-natural-gas'!R$1),FALSE))</f>
        <v>1</v>
      </c>
      <c r="S10">
        <f>IF(VLOOKUP('BIFUbC-natural-gas'!$A10,'BIFUbC-natural-gas'!$A$1:$AQ$27,COLUMN('BIFUbC-natural-gas'!S$1),FALSE)=0,1,VLOOKUP('BIFUbC-natural-gas'!$A10,'natural gas'!$A$2:$AQ$28,COLUMN('natural gas'!S$2),FALSE)/VLOOKUP('BIFUbC-natural-gas'!$A10,'BIFUbC-natural-gas'!$A$1:$AQ$27,COLUMN('BIFUbC-natural-gas'!S$1),FALSE))</f>
        <v>1</v>
      </c>
      <c r="T10">
        <f>IF(VLOOKUP('BIFUbC-natural-gas'!$A10,'BIFUbC-natural-gas'!$A$1:$AQ$27,COLUMN('BIFUbC-natural-gas'!T$1),FALSE)=0,1,VLOOKUP('BIFUbC-natural-gas'!$A10,'natural gas'!$A$2:$AQ$28,COLUMN('natural gas'!T$2),FALSE)/VLOOKUP('BIFUbC-natural-gas'!$A10,'BIFUbC-natural-gas'!$A$1:$AQ$27,COLUMN('BIFUbC-natural-gas'!T$1),FALSE))</f>
        <v>1</v>
      </c>
      <c r="U10">
        <f>IF(VLOOKUP('BIFUbC-natural-gas'!$A10,'BIFUbC-natural-gas'!$A$1:$AQ$27,COLUMN('BIFUbC-natural-gas'!U$1),FALSE)=0,1,VLOOKUP('BIFUbC-natural-gas'!$A10,'natural gas'!$A$2:$AQ$28,COLUMN('natural gas'!U$2),FALSE)/VLOOKUP('BIFUbC-natural-gas'!$A10,'BIFUbC-natural-gas'!$A$1:$AQ$27,COLUMN('BIFUbC-natural-gas'!U$1),FALSE))</f>
        <v>1</v>
      </c>
      <c r="V10">
        <f>IF(VLOOKUP('BIFUbC-natural-gas'!$A10,'BIFUbC-natural-gas'!$A$1:$AQ$27,COLUMN('BIFUbC-natural-gas'!V$1),FALSE)=0,1,VLOOKUP('BIFUbC-natural-gas'!$A10,'natural gas'!$A$2:$AQ$28,COLUMN('natural gas'!V$2),FALSE)/VLOOKUP('BIFUbC-natural-gas'!$A10,'BIFUbC-natural-gas'!$A$1:$AQ$27,COLUMN('BIFUbC-natural-gas'!V$1),FALSE))</f>
        <v>1</v>
      </c>
      <c r="W10">
        <f>IF(VLOOKUP('BIFUbC-natural-gas'!$A10,'BIFUbC-natural-gas'!$A$1:$AQ$27,COLUMN('BIFUbC-natural-gas'!W$1),FALSE)=0,1,VLOOKUP('BIFUbC-natural-gas'!$A10,'natural gas'!$A$2:$AQ$28,COLUMN('natural gas'!W$2),FALSE)/VLOOKUP('BIFUbC-natural-gas'!$A10,'BIFUbC-natural-gas'!$A$1:$AQ$27,COLUMN('BIFUbC-natural-gas'!W$1),FALSE))</f>
        <v>1</v>
      </c>
      <c r="X10">
        <f>IF(VLOOKUP('BIFUbC-natural-gas'!$A10,'BIFUbC-natural-gas'!$A$1:$AQ$27,COLUMN('BIFUbC-natural-gas'!X$1),FALSE)=0,1,VLOOKUP('BIFUbC-natural-gas'!$A10,'natural gas'!$A$2:$AQ$28,COLUMN('natural gas'!X$2),FALSE)/VLOOKUP('BIFUbC-natural-gas'!$A10,'BIFUbC-natural-gas'!$A$1:$AQ$27,COLUMN('BIFUbC-natural-gas'!X$1),FALSE))</f>
        <v>1</v>
      </c>
      <c r="Y10">
        <f>IF(VLOOKUP('BIFUbC-natural-gas'!$A10,'BIFUbC-natural-gas'!$A$1:$AQ$27,COLUMN('BIFUbC-natural-gas'!Y$1),FALSE)=0,1,VLOOKUP('BIFUbC-natural-gas'!$A10,'natural gas'!$A$2:$AQ$28,COLUMN('natural gas'!Y$2),FALSE)/VLOOKUP('BIFUbC-natural-gas'!$A10,'BIFUbC-natural-gas'!$A$1:$AQ$27,COLUMN('BIFUbC-natural-gas'!Y$1),FALSE))</f>
        <v>1</v>
      </c>
      <c r="Z10">
        <f>IF(VLOOKUP('BIFUbC-natural-gas'!$A10,'BIFUbC-natural-gas'!$A$1:$AQ$27,COLUMN('BIFUbC-natural-gas'!Z$1),FALSE)=0,1,VLOOKUP('BIFUbC-natural-gas'!$A10,'natural gas'!$A$2:$AQ$28,COLUMN('natural gas'!Z$2),FALSE)/VLOOKUP('BIFUbC-natural-gas'!$A10,'BIFUbC-natural-gas'!$A$1:$AQ$27,COLUMN('BIFUbC-natural-gas'!Z$1),FALSE))</f>
        <v>1</v>
      </c>
      <c r="AA10">
        <f>IF(VLOOKUP('BIFUbC-natural-gas'!$A10,'BIFUbC-natural-gas'!$A$1:$AQ$27,COLUMN('BIFUbC-natural-gas'!AA$1),FALSE)=0,1,VLOOKUP('BIFUbC-natural-gas'!$A10,'natural gas'!$A$2:$AQ$28,COLUMN('natural gas'!AA$2),FALSE)/VLOOKUP('BIFUbC-natural-gas'!$A10,'BIFUbC-natural-gas'!$A$1:$AQ$27,COLUMN('BIFUbC-natural-gas'!AA$1),FALSE))</f>
        <v>1</v>
      </c>
      <c r="AB10">
        <f>IF(VLOOKUP('BIFUbC-natural-gas'!$A10,'BIFUbC-natural-gas'!$A$1:$AQ$27,COLUMN('BIFUbC-natural-gas'!AB$1),FALSE)=0,1,VLOOKUP('BIFUbC-natural-gas'!$A10,'natural gas'!$A$2:$AQ$28,COLUMN('natural gas'!AB$2),FALSE)/VLOOKUP('BIFUbC-natural-gas'!$A10,'BIFUbC-natural-gas'!$A$1:$AQ$27,COLUMN('BIFUbC-natural-gas'!AB$1),FALSE))</f>
        <v>1</v>
      </c>
      <c r="AC10">
        <f>IF(VLOOKUP('BIFUbC-natural-gas'!$A10,'BIFUbC-natural-gas'!$A$1:$AQ$27,COLUMN('BIFUbC-natural-gas'!AC$1),FALSE)=0,1,VLOOKUP('BIFUbC-natural-gas'!$A10,'natural gas'!$A$2:$AQ$28,COLUMN('natural gas'!AC$2),FALSE)/VLOOKUP('BIFUbC-natural-gas'!$A10,'BIFUbC-natural-gas'!$A$1:$AQ$27,COLUMN('BIFUbC-natural-gas'!AC$1),FALSE))</f>
        <v>1</v>
      </c>
      <c r="AD10">
        <f>IF(VLOOKUP('BIFUbC-natural-gas'!$A10,'BIFUbC-natural-gas'!$A$1:$AQ$27,COLUMN('BIFUbC-natural-gas'!AD$1),FALSE)=0,1,VLOOKUP('BIFUbC-natural-gas'!$A10,'natural gas'!$A$2:$AQ$28,COLUMN('natural gas'!AD$2),FALSE)/VLOOKUP('BIFUbC-natural-gas'!$A10,'BIFUbC-natural-gas'!$A$1:$AQ$27,COLUMN('BIFUbC-natural-gas'!AD$1),FALSE))</f>
        <v>1</v>
      </c>
      <c r="AE10">
        <f>IF(VLOOKUP('BIFUbC-natural-gas'!$A10,'BIFUbC-natural-gas'!$A$1:$AQ$27,COLUMN('BIFUbC-natural-gas'!AE$1),FALSE)=0,1,VLOOKUP('BIFUbC-natural-gas'!$A10,'natural gas'!$A$2:$AQ$28,COLUMN('natural gas'!AE$2),FALSE)/VLOOKUP('BIFUbC-natural-gas'!$A10,'BIFUbC-natural-gas'!$A$1:$AQ$27,COLUMN('BIFUbC-natural-gas'!AE$1),FALSE))</f>
        <v>1</v>
      </c>
      <c r="AF10">
        <f>IF(VLOOKUP('BIFUbC-natural-gas'!$A10,'BIFUbC-natural-gas'!$A$1:$AQ$27,COLUMN('BIFUbC-natural-gas'!AF$1),FALSE)=0,1,VLOOKUP('BIFUbC-natural-gas'!$A10,'natural gas'!$A$2:$AQ$28,COLUMN('natural gas'!AF$2),FALSE)/VLOOKUP('BIFUbC-natural-gas'!$A10,'BIFUbC-natural-gas'!$A$1:$AQ$27,COLUMN('BIFUbC-natural-gas'!AF$1),FALSE))</f>
        <v>1</v>
      </c>
      <c r="AG10">
        <f>IF(VLOOKUP('BIFUbC-natural-gas'!$A10,'BIFUbC-natural-gas'!$A$1:$AQ$27,COLUMN('BIFUbC-natural-gas'!AG$1),FALSE)=0,1,VLOOKUP('BIFUbC-natural-gas'!$A10,'natural gas'!$A$2:$AQ$28,COLUMN('natural gas'!AG$2),FALSE)/VLOOKUP('BIFUbC-natural-gas'!$A10,'BIFUbC-natural-gas'!$A$1:$AQ$27,COLUMN('BIFUbC-natural-gas'!AG$1),FALSE))</f>
        <v>1</v>
      </c>
      <c r="AH10">
        <f>IF(VLOOKUP('BIFUbC-natural-gas'!$A10,'BIFUbC-natural-gas'!$A$1:$AQ$27,COLUMN('BIFUbC-natural-gas'!AH$1),FALSE)=0,1,VLOOKUP('BIFUbC-natural-gas'!$A10,'natural gas'!$A$2:$AQ$28,COLUMN('natural gas'!AH$2),FALSE)/VLOOKUP('BIFUbC-natural-gas'!$A10,'BIFUbC-natural-gas'!$A$1:$AQ$27,COLUMN('BIFUbC-natural-gas'!AH$1),FALSE))</f>
        <v>1</v>
      </c>
      <c r="AI10">
        <f>IF(VLOOKUP('BIFUbC-natural-gas'!$A10,'BIFUbC-natural-gas'!$A$1:$AQ$27,COLUMN('BIFUbC-natural-gas'!AI$1),FALSE)=0,1,VLOOKUP('BIFUbC-natural-gas'!$A10,'natural gas'!$A$2:$AQ$28,COLUMN('natural gas'!AI$2),FALSE)/VLOOKUP('BIFUbC-natural-gas'!$A10,'BIFUbC-natural-gas'!$A$1:$AQ$27,COLUMN('BIFUbC-natural-gas'!AI$1),FALSE))</f>
        <v>1</v>
      </c>
      <c r="AJ10">
        <f>IF(VLOOKUP('BIFUbC-natural-gas'!$A10,'BIFUbC-natural-gas'!$A$1:$AQ$27,COLUMN('BIFUbC-natural-gas'!AJ$1),FALSE)=0,1,VLOOKUP('BIFUbC-natural-gas'!$A10,'natural gas'!$A$2:$AQ$28,COLUMN('natural gas'!AJ$2),FALSE)/VLOOKUP('BIFUbC-natural-gas'!$A10,'BIFUbC-natural-gas'!$A$1:$AQ$27,COLUMN('BIFUbC-natural-gas'!AJ$1),FALSE))</f>
        <v>1</v>
      </c>
      <c r="AK10">
        <f>IF(VLOOKUP('BIFUbC-natural-gas'!$A10,'BIFUbC-natural-gas'!$A$1:$AQ$27,COLUMN('BIFUbC-natural-gas'!AK$1),FALSE)=0,1,VLOOKUP('BIFUbC-natural-gas'!$A10,'natural gas'!$A$2:$AQ$28,COLUMN('natural gas'!AK$2),FALSE)/VLOOKUP('BIFUbC-natural-gas'!$A10,'BIFUbC-natural-gas'!$A$1:$AQ$27,COLUMN('BIFUbC-natural-gas'!AK$1),FALSE))</f>
        <v>1</v>
      </c>
      <c r="AL10">
        <f>IF(VLOOKUP('BIFUbC-natural-gas'!$A10,'BIFUbC-natural-gas'!$A$1:$AQ$27,COLUMN('BIFUbC-natural-gas'!AL$1),FALSE)=0,1,VLOOKUP('BIFUbC-natural-gas'!$A10,'natural gas'!$A$2:$AQ$28,COLUMN('natural gas'!AL$2),FALSE)/VLOOKUP('BIFUbC-natural-gas'!$A10,'BIFUbC-natural-gas'!$A$1:$AQ$27,COLUMN('BIFUbC-natural-gas'!AL$1),FALSE))</f>
        <v>1</v>
      </c>
      <c r="AM10">
        <f>IF(VLOOKUP('BIFUbC-natural-gas'!$A10,'BIFUbC-natural-gas'!$A$1:$AQ$27,COLUMN('BIFUbC-natural-gas'!AM$1),FALSE)=0,1,VLOOKUP('BIFUbC-natural-gas'!$A10,'natural gas'!$A$2:$AQ$28,COLUMN('natural gas'!AM$2),FALSE)/VLOOKUP('BIFUbC-natural-gas'!$A10,'BIFUbC-natural-gas'!$A$1:$AQ$27,COLUMN('BIFUbC-natural-gas'!AM$1),FALSE))</f>
        <v>1</v>
      </c>
      <c r="AN10">
        <f>IF(VLOOKUP('BIFUbC-natural-gas'!$A10,'BIFUbC-natural-gas'!$A$1:$AQ$27,COLUMN('BIFUbC-natural-gas'!AN$1),FALSE)=0,1,VLOOKUP('BIFUbC-natural-gas'!$A10,'natural gas'!$A$2:$AQ$28,COLUMN('natural gas'!AN$2),FALSE)/VLOOKUP('BIFUbC-natural-gas'!$A10,'BIFUbC-natural-gas'!$A$1:$AQ$27,COLUMN('BIFUbC-natural-gas'!AN$1),FALSE))</f>
        <v>1</v>
      </c>
      <c r="AO10">
        <f>IF(VLOOKUP('BIFUbC-natural-gas'!$A10,'BIFUbC-natural-gas'!$A$1:$AQ$27,COLUMN('BIFUbC-natural-gas'!AO$1),FALSE)=0,1,VLOOKUP('BIFUbC-natural-gas'!$A10,'natural gas'!$A$2:$AQ$28,COLUMN('natural gas'!AO$2),FALSE)/VLOOKUP('BIFUbC-natural-gas'!$A10,'BIFUbC-natural-gas'!$A$1:$AQ$27,COLUMN('BIFUbC-natural-gas'!AO$1),FALSE))</f>
        <v>1</v>
      </c>
      <c r="AP10">
        <f>IF(VLOOKUP('BIFUbC-natural-gas'!$A10,'BIFUbC-natural-gas'!$A$1:$AQ$27,COLUMN('BIFUbC-natural-gas'!AP$1),FALSE)=0,1,VLOOKUP('BIFUbC-natural-gas'!$A10,'natural gas'!$A$2:$AQ$28,COLUMN('natural gas'!AP$2),FALSE)/VLOOKUP('BIFUbC-natural-gas'!$A10,'BIFUbC-natural-gas'!$A$1:$AQ$27,COLUMN('BIFUbC-natural-gas'!AP$1),FALSE))</f>
        <v>1</v>
      </c>
      <c r="AQ10">
        <f>IF(VLOOKUP('BIFUbC-natural-gas'!$A10,'BIFUbC-natural-gas'!$A$1:$AQ$27,COLUMN('BIFUbC-natural-gas'!AQ$1),FALSE)=0,1,VLOOKUP('BIFUbC-natural-gas'!$A10,'natural gas'!$A$2:$AQ$28,COLUMN('natural gas'!AQ$2),FALSE)/VLOOKUP('BIFUbC-natural-gas'!$A10,'BIFUbC-natural-gas'!$A$1:$AQ$27,COLUMN('BIFUbC-natural-gas'!AQ$1),FALSE))</f>
        <v>1</v>
      </c>
    </row>
    <row r="11" spans="1:43">
      <c r="A11" s="37" t="s">
        <v>612</v>
      </c>
      <c r="B11">
        <f>IF(VLOOKUP('BIFUbC-natural-gas'!$A11,'BIFUbC-natural-gas'!$A$1:$AQ$27,COLUMN('BIFUbC-natural-gas'!B$1),FALSE)=0,1,VLOOKUP('BIFUbC-natural-gas'!$A11,'natural gas'!$A$2:$AQ$28,COLUMN('natural gas'!B$2),FALSE)/VLOOKUP('BIFUbC-natural-gas'!$A11,'BIFUbC-natural-gas'!$A$1:$AQ$27,COLUMN('BIFUbC-natural-gas'!B$1),FALSE))</f>
        <v>0.41782440908005852</v>
      </c>
      <c r="C11">
        <f>IF(VLOOKUP('BIFUbC-natural-gas'!$A11,'BIFUbC-natural-gas'!$A$1:$AQ$27,COLUMN('BIFUbC-natural-gas'!C$1),FALSE)=0,1,VLOOKUP('BIFUbC-natural-gas'!$A11,'natural gas'!$A$2:$AQ$28,COLUMN('natural gas'!C$2),FALSE)/VLOOKUP('BIFUbC-natural-gas'!$A11,'BIFUbC-natural-gas'!$A$1:$AQ$27,COLUMN('BIFUbC-natural-gas'!C$1),FALSE))</f>
        <v>0.41736798769756778</v>
      </c>
      <c r="D11">
        <f>IF(VLOOKUP('BIFUbC-natural-gas'!$A11,'BIFUbC-natural-gas'!$A$1:$AQ$27,COLUMN('BIFUbC-natural-gas'!D$1),FALSE)=0,1,VLOOKUP('BIFUbC-natural-gas'!$A11,'natural gas'!$A$2:$AQ$28,COLUMN('natural gas'!D$2),FALSE)/VLOOKUP('BIFUbC-natural-gas'!$A11,'BIFUbC-natural-gas'!$A$1:$AQ$27,COLUMN('BIFUbC-natural-gas'!D$1),FALSE))</f>
        <v>0.41811743199006868</v>
      </c>
      <c r="E11">
        <f>IF(VLOOKUP('BIFUbC-natural-gas'!$A11,'BIFUbC-natural-gas'!$A$1:$AQ$27,COLUMN('BIFUbC-natural-gas'!E$1),FALSE)=0,1,VLOOKUP('BIFUbC-natural-gas'!$A11,'natural gas'!$A$2:$AQ$28,COLUMN('natural gas'!E$2),FALSE)/VLOOKUP('BIFUbC-natural-gas'!$A11,'BIFUbC-natural-gas'!$A$1:$AQ$27,COLUMN('BIFUbC-natural-gas'!E$1),FALSE))</f>
        <v>0.41831503444362783</v>
      </c>
      <c r="F11">
        <f>IF(VLOOKUP('BIFUbC-natural-gas'!$A11,'BIFUbC-natural-gas'!$A$1:$AQ$27,COLUMN('BIFUbC-natural-gas'!F$1),FALSE)=0,1,VLOOKUP('BIFUbC-natural-gas'!$A11,'natural gas'!$A$2:$AQ$28,COLUMN('natural gas'!F$2),FALSE)/VLOOKUP('BIFUbC-natural-gas'!$A11,'BIFUbC-natural-gas'!$A$1:$AQ$27,COLUMN('BIFUbC-natural-gas'!F$1),FALSE))</f>
        <v>0.41848021945632186</v>
      </c>
      <c r="G11">
        <f>IF(VLOOKUP('BIFUbC-natural-gas'!$A11,'BIFUbC-natural-gas'!$A$1:$AQ$27,COLUMN('BIFUbC-natural-gas'!G$1),FALSE)=0,1,VLOOKUP('BIFUbC-natural-gas'!$A11,'natural gas'!$A$2:$AQ$28,COLUMN('natural gas'!G$2),FALSE)/VLOOKUP('BIFUbC-natural-gas'!$A11,'BIFUbC-natural-gas'!$A$1:$AQ$27,COLUMN('BIFUbC-natural-gas'!G$1),FALSE))</f>
        <v>0.41861613949305393</v>
      </c>
      <c r="H11">
        <f>IF(VLOOKUP('BIFUbC-natural-gas'!$A11,'BIFUbC-natural-gas'!$A$1:$AQ$27,COLUMN('BIFUbC-natural-gas'!H$1),FALSE)=0,1,VLOOKUP('BIFUbC-natural-gas'!$A11,'natural gas'!$A$2:$AQ$28,COLUMN('natural gas'!H$2),FALSE)/VLOOKUP('BIFUbC-natural-gas'!$A11,'BIFUbC-natural-gas'!$A$1:$AQ$27,COLUMN('BIFUbC-natural-gas'!H$1),FALSE))</f>
        <v>0.41873083920289128</v>
      </c>
      <c r="I11">
        <f>IF(VLOOKUP('BIFUbC-natural-gas'!$A11,'BIFUbC-natural-gas'!$A$1:$AQ$27,COLUMN('BIFUbC-natural-gas'!I$1),FALSE)=0,1,VLOOKUP('BIFUbC-natural-gas'!$A11,'natural gas'!$A$2:$AQ$28,COLUMN('natural gas'!I$2),FALSE)/VLOOKUP('BIFUbC-natural-gas'!$A11,'BIFUbC-natural-gas'!$A$1:$AQ$27,COLUMN('BIFUbC-natural-gas'!I$1),FALSE))</f>
        <v>0.41882035346192126</v>
      </c>
      <c r="J11">
        <f>IF(VLOOKUP('BIFUbC-natural-gas'!$A11,'BIFUbC-natural-gas'!$A$1:$AQ$27,COLUMN('BIFUbC-natural-gas'!J$1),FALSE)=0,1,VLOOKUP('BIFUbC-natural-gas'!$A11,'natural gas'!$A$2:$AQ$28,COLUMN('natural gas'!J$2),FALSE)/VLOOKUP('BIFUbC-natural-gas'!$A11,'BIFUbC-natural-gas'!$A$1:$AQ$27,COLUMN('BIFUbC-natural-gas'!J$1),FALSE))</f>
        <v>0.41890207977568811</v>
      </c>
      <c r="K11">
        <f>IF(VLOOKUP('BIFUbC-natural-gas'!$A11,'BIFUbC-natural-gas'!$A$1:$AQ$27,COLUMN('BIFUbC-natural-gas'!K$1),FALSE)=0,1,VLOOKUP('BIFUbC-natural-gas'!$A11,'natural gas'!$A$2:$AQ$28,COLUMN('natural gas'!K$2),FALSE)/VLOOKUP('BIFUbC-natural-gas'!$A11,'BIFUbC-natural-gas'!$A$1:$AQ$27,COLUMN('BIFUbC-natural-gas'!K$1),FALSE))</f>
        <v>0.41897634964488545</v>
      </c>
      <c r="L11">
        <f>IF(VLOOKUP('BIFUbC-natural-gas'!$A11,'BIFUbC-natural-gas'!$A$1:$AQ$27,COLUMN('BIFUbC-natural-gas'!L$1),FALSE)=0,1,VLOOKUP('BIFUbC-natural-gas'!$A11,'natural gas'!$A$2:$AQ$28,COLUMN('natural gas'!L$2),FALSE)/VLOOKUP('BIFUbC-natural-gas'!$A11,'BIFUbC-natural-gas'!$A$1:$AQ$27,COLUMN('BIFUbC-natural-gas'!L$1),FALSE))</f>
        <v>0.41904344703832352</v>
      </c>
      <c r="M11">
        <f>IF(VLOOKUP('BIFUbC-natural-gas'!$A11,'BIFUbC-natural-gas'!$A$1:$AQ$27,COLUMN('BIFUbC-natural-gas'!M$1),FALSE)=0,1,VLOOKUP('BIFUbC-natural-gas'!$A11,'natural gas'!$A$2:$AQ$28,COLUMN('natural gas'!M$2),FALSE)/VLOOKUP('BIFUbC-natural-gas'!$A11,'BIFUbC-natural-gas'!$A$1:$AQ$27,COLUMN('BIFUbC-natural-gas'!M$1),FALSE))</f>
        <v>0.41908005453080305</v>
      </c>
      <c r="N11">
        <f>IF(VLOOKUP('BIFUbC-natural-gas'!$A11,'BIFUbC-natural-gas'!$A$1:$AQ$27,COLUMN('BIFUbC-natural-gas'!N$1),FALSE)=0,1,VLOOKUP('BIFUbC-natural-gas'!$A11,'natural gas'!$A$2:$AQ$28,COLUMN('natural gas'!N$2),FALSE)/VLOOKUP('BIFUbC-natural-gas'!$A11,'BIFUbC-natural-gas'!$A$1:$AQ$27,COLUMN('BIFUbC-natural-gas'!N$1),FALSE))</f>
        <v>0.41911041347046885</v>
      </c>
      <c r="O11">
        <f>IF(VLOOKUP('BIFUbC-natural-gas'!$A11,'BIFUbC-natural-gas'!$A$1:$AQ$27,COLUMN('BIFUbC-natural-gas'!O$1),FALSE)=0,1,VLOOKUP('BIFUbC-natural-gas'!$A11,'natural gas'!$A$2:$AQ$28,COLUMN('natural gas'!O$2),FALSE)/VLOOKUP('BIFUbC-natural-gas'!$A11,'BIFUbC-natural-gas'!$A$1:$AQ$27,COLUMN('BIFUbC-natural-gas'!O$1),FALSE))</f>
        <v>0.41913467520687531</v>
      </c>
      <c r="P11">
        <f>IF(VLOOKUP('BIFUbC-natural-gas'!$A11,'BIFUbC-natural-gas'!$A$1:$AQ$27,COLUMN('BIFUbC-natural-gas'!P$1),FALSE)=0,1,VLOOKUP('BIFUbC-natural-gas'!$A11,'natural gas'!$A$2:$AQ$28,COLUMN('natural gas'!P$2),FALSE)/VLOOKUP('BIFUbC-natural-gas'!$A11,'BIFUbC-natural-gas'!$A$1:$AQ$27,COLUMN('BIFUbC-natural-gas'!P$1),FALSE))</f>
        <v>0.4191529660574928</v>
      </c>
      <c r="Q11">
        <f>IF(VLOOKUP('BIFUbC-natural-gas'!$A11,'BIFUbC-natural-gas'!$A$1:$AQ$27,COLUMN('BIFUbC-natural-gas'!Q$1),FALSE)=0,1,VLOOKUP('BIFUbC-natural-gas'!$A11,'natural gas'!$A$2:$AQ$28,COLUMN('natural gas'!Q$2),FALSE)/VLOOKUP('BIFUbC-natural-gas'!$A11,'BIFUbC-natural-gas'!$A$1:$AQ$27,COLUMN('BIFUbC-natural-gas'!Q$1),FALSE))</f>
        <v>0.41916523867697764</v>
      </c>
      <c r="R11">
        <f>IF(VLOOKUP('BIFUbC-natural-gas'!$A11,'BIFUbC-natural-gas'!$A$1:$AQ$27,COLUMN('BIFUbC-natural-gas'!R$1),FALSE)=0,1,VLOOKUP('BIFUbC-natural-gas'!$A11,'natural gas'!$A$2:$AQ$28,COLUMN('natural gas'!R$2),FALSE)/VLOOKUP('BIFUbC-natural-gas'!$A11,'BIFUbC-natural-gas'!$A$1:$AQ$27,COLUMN('BIFUbC-natural-gas'!R$1),FALSE))</f>
        <v>0.4191565005476543</v>
      </c>
      <c r="S11">
        <f>IF(VLOOKUP('BIFUbC-natural-gas'!$A11,'BIFUbC-natural-gas'!$A$1:$AQ$27,COLUMN('BIFUbC-natural-gas'!S$1),FALSE)=0,1,VLOOKUP('BIFUbC-natural-gas'!$A11,'natural gas'!$A$2:$AQ$28,COLUMN('natural gas'!S$2),FALSE)/VLOOKUP('BIFUbC-natural-gas'!$A11,'BIFUbC-natural-gas'!$A$1:$AQ$27,COLUMN('BIFUbC-natural-gas'!S$1),FALSE))</f>
        <v>0.4191569560739834</v>
      </c>
      <c r="T11">
        <f>IF(VLOOKUP('BIFUbC-natural-gas'!$A11,'BIFUbC-natural-gas'!$A$1:$AQ$27,COLUMN('BIFUbC-natural-gas'!T$1),FALSE)=0,1,VLOOKUP('BIFUbC-natural-gas'!$A11,'natural gas'!$A$2:$AQ$28,COLUMN('natural gas'!T$2),FALSE)/VLOOKUP('BIFUbC-natural-gas'!$A11,'BIFUbC-natural-gas'!$A$1:$AQ$27,COLUMN('BIFUbC-natural-gas'!T$1),FALSE))</f>
        <v>0.41915131127238087</v>
      </c>
      <c r="U11">
        <f>IF(VLOOKUP('BIFUbC-natural-gas'!$A11,'BIFUbC-natural-gas'!$A$1:$AQ$27,COLUMN('BIFUbC-natural-gas'!U$1),FALSE)=0,1,VLOOKUP('BIFUbC-natural-gas'!$A11,'natural gas'!$A$2:$AQ$28,COLUMN('natural gas'!U$2),FALSE)/VLOOKUP('BIFUbC-natural-gas'!$A11,'BIFUbC-natural-gas'!$A$1:$AQ$27,COLUMN('BIFUbC-natural-gas'!U$1),FALSE))</f>
        <v>0.41913946829335408</v>
      </c>
      <c r="V11">
        <f>IF(VLOOKUP('BIFUbC-natural-gas'!$A11,'BIFUbC-natural-gas'!$A$1:$AQ$27,COLUMN('BIFUbC-natural-gas'!V$1),FALSE)=0,1,VLOOKUP('BIFUbC-natural-gas'!$A11,'natural gas'!$A$2:$AQ$28,COLUMN('natural gas'!V$2),FALSE)/VLOOKUP('BIFUbC-natural-gas'!$A11,'BIFUbC-natural-gas'!$A$1:$AQ$27,COLUMN('BIFUbC-natural-gas'!V$1),FALSE))</f>
        <v>0.41912132044579481</v>
      </c>
      <c r="W11">
        <f>IF(VLOOKUP('BIFUbC-natural-gas'!$A11,'BIFUbC-natural-gas'!$A$1:$AQ$27,COLUMN('BIFUbC-natural-gas'!W$1),FALSE)=0,1,VLOOKUP('BIFUbC-natural-gas'!$A11,'natural gas'!$A$2:$AQ$28,COLUMN('natural gas'!W$2),FALSE)/VLOOKUP('BIFUbC-natural-gas'!$A11,'BIFUbC-natural-gas'!$A$1:$AQ$27,COLUMN('BIFUbC-natural-gas'!W$1),FALSE))</f>
        <v>0.41908786320410307</v>
      </c>
      <c r="X11">
        <f>IF(VLOOKUP('BIFUbC-natural-gas'!$A11,'BIFUbC-natural-gas'!$A$1:$AQ$27,COLUMN('BIFUbC-natural-gas'!X$1),FALSE)=0,1,VLOOKUP('BIFUbC-natural-gas'!$A11,'natural gas'!$A$2:$AQ$28,COLUMN('natural gas'!X$2),FALSE)/VLOOKUP('BIFUbC-natural-gas'!$A11,'BIFUbC-natural-gas'!$A$1:$AQ$27,COLUMN('BIFUbC-natural-gas'!X$1),FALSE))</f>
        <v>0.41902457068116716</v>
      </c>
      <c r="Y11">
        <f>IF(VLOOKUP('BIFUbC-natural-gas'!$A11,'BIFUbC-natural-gas'!$A$1:$AQ$27,COLUMN('BIFUbC-natural-gas'!Y$1),FALSE)=0,1,VLOOKUP('BIFUbC-natural-gas'!$A11,'natural gas'!$A$2:$AQ$28,COLUMN('natural gas'!Y$2),FALSE)/VLOOKUP('BIFUbC-natural-gas'!$A11,'BIFUbC-natural-gas'!$A$1:$AQ$27,COLUMN('BIFUbC-natural-gas'!Y$1),FALSE))</f>
        <v>0.41894588531092386</v>
      </c>
      <c r="Z11">
        <f>IF(VLOOKUP('BIFUbC-natural-gas'!$A11,'BIFUbC-natural-gas'!$A$1:$AQ$27,COLUMN('BIFUbC-natural-gas'!Z$1),FALSE)=0,1,VLOOKUP('BIFUbC-natural-gas'!$A11,'natural gas'!$A$2:$AQ$28,COLUMN('natural gas'!Z$2),FALSE)/VLOOKUP('BIFUbC-natural-gas'!$A11,'BIFUbC-natural-gas'!$A$1:$AQ$27,COLUMN('BIFUbC-natural-gas'!Z$1),FALSE))</f>
        <v>0.41885167908623916</v>
      </c>
      <c r="AA11">
        <f>IF(VLOOKUP('BIFUbC-natural-gas'!$A11,'BIFUbC-natural-gas'!$A$1:$AQ$27,COLUMN('BIFUbC-natural-gas'!AA$1),FALSE)=0,1,VLOOKUP('BIFUbC-natural-gas'!$A11,'natural gas'!$A$2:$AQ$28,COLUMN('natural gas'!AA$2),FALSE)/VLOOKUP('BIFUbC-natural-gas'!$A11,'BIFUbC-natural-gas'!$A$1:$AQ$27,COLUMN('BIFUbC-natural-gas'!AA$1),FALSE))</f>
        <v>0.41874162810213816</v>
      </c>
      <c r="AB11">
        <f>IF(VLOOKUP('BIFUbC-natural-gas'!$A11,'BIFUbC-natural-gas'!$A$1:$AQ$27,COLUMN('BIFUbC-natural-gas'!AB$1),FALSE)=0,1,VLOOKUP('BIFUbC-natural-gas'!$A11,'natural gas'!$A$2:$AQ$28,COLUMN('natural gas'!AB$2),FALSE)/VLOOKUP('BIFUbC-natural-gas'!$A11,'BIFUbC-natural-gas'!$A$1:$AQ$27,COLUMN('BIFUbC-natural-gas'!AB$1),FALSE))</f>
        <v>0.41861550070175746</v>
      </c>
      <c r="AC11">
        <f>IF(VLOOKUP('BIFUbC-natural-gas'!$A11,'BIFUbC-natural-gas'!$A$1:$AQ$27,COLUMN('BIFUbC-natural-gas'!AC$1),FALSE)=0,1,VLOOKUP('BIFUbC-natural-gas'!$A11,'natural gas'!$A$2:$AQ$28,COLUMN('natural gas'!AC$2),FALSE)/VLOOKUP('BIFUbC-natural-gas'!$A11,'BIFUbC-natural-gas'!$A$1:$AQ$27,COLUMN('BIFUbC-natural-gas'!AC$1),FALSE))</f>
        <v>0.41847300956648625</v>
      </c>
      <c r="AD11">
        <f>IF(VLOOKUP('BIFUbC-natural-gas'!$A11,'BIFUbC-natural-gas'!$A$1:$AQ$27,COLUMN('BIFUbC-natural-gas'!AD$1),FALSE)=0,1,VLOOKUP('BIFUbC-natural-gas'!$A11,'natural gas'!$A$2:$AQ$28,COLUMN('natural gas'!AD$2),FALSE)/VLOOKUP('BIFUbC-natural-gas'!$A11,'BIFUbC-natural-gas'!$A$1:$AQ$27,COLUMN('BIFUbC-natural-gas'!AD$1),FALSE))</f>
        <v>0.41831380900973181</v>
      </c>
      <c r="AE11">
        <f>IF(VLOOKUP('BIFUbC-natural-gas'!$A11,'BIFUbC-natural-gas'!$A$1:$AQ$27,COLUMN('BIFUbC-natural-gas'!AE$1),FALSE)=0,1,VLOOKUP('BIFUbC-natural-gas'!$A11,'natural gas'!$A$2:$AQ$28,COLUMN('natural gas'!AE$2),FALSE)/VLOOKUP('BIFUbC-natural-gas'!$A11,'BIFUbC-natural-gas'!$A$1:$AQ$27,COLUMN('BIFUbC-natural-gas'!AE$1),FALSE))</f>
        <v>0.41813734470190239</v>
      </c>
      <c r="AF11">
        <f>IF(VLOOKUP('BIFUbC-natural-gas'!$A11,'BIFUbC-natural-gas'!$A$1:$AQ$27,COLUMN('BIFUbC-natural-gas'!AF$1),FALSE)=0,1,VLOOKUP('BIFUbC-natural-gas'!$A11,'natural gas'!$A$2:$AQ$28,COLUMN('natural gas'!AF$2),FALSE)/VLOOKUP('BIFUbC-natural-gas'!$A11,'BIFUbC-natural-gas'!$A$1:$AQ$27,COLUMN('BIFUbC-natural-gas'!AF$1),FALSE))</f>
        <v>0.41794314151546635</v>
      </c>
      <c r="AG11">
        <f>IF(VLOOKUP('BIFUbC-natural-gas'!$A11,'BIFUbC-natural-gas'!$A$1:$AQ$27,COLUMN('BIFUbC-natural-gas'!AG$1),FALSE)=0,1,VLOOKUP('BIFUbC-natural-gas'!$A11,'natural gas'!$A$2:$AQ$28,COLUMN('natural gas'!AG$2),FALSE)/VLOOKUP('BIFUbC-natural-gas'!$A11,'BIFUbC-natural-gas'!$A$1:$AQ$27,COLUMN('BIFUbC-natural-gas'!AG$1),FALSE))</f>
        <v>0.41773050450952676</v>
      </c>
      <c r="AH11">
        <f>IF(VLOOKUP('BIFUbC-natural-gas'!$A11,'BIFUbC-natural-gas'!$A$1:$AQ$27,COLUMN('BIFUbC-natural-gas'!AH$1),FALSE)=0,1,VLOOKUP('BIFUbC-natural-gas'!$A11,'natural gas'!$A$2:$AQ$28,COLUMN('natural gas'!AH$2),FALSE)/VLOOKUP('BIFUbC-natural-gas'!$A11,'BIFUbC-natural-gas'!$A$1:$AQ$27,COLUMN('BIFUbC-natural-gas'!AH$1),FALSE))</f>
        <v>0.41748375265889104</v>
      </c>
      <c r="AI11">
        <f>IF(VLOOKUP('BIFUbC-natural-gas'!$A11,'BIFUbC-natural-gas'!$A$1:$AQ$27,COLUMN('BIFUbC-natural-gas'!AI$1),FALSE)=0,1,VLOOKUP('BIFUbC-natural-gas'!$A11,'natural gas'!$A$2:$AQ$28,COLUMN('natural gas'!AI$2),FALSE)/VLOOKUP('BIFUbC-natural-gas'!$A11,'BIFUbC-natural-gas'!$A$1:$AQ$27,COLUMN('BIFUbC-natural-gas'!AI$1),FALSE))</f>
        <v>0.41721678004403545</v>
      </c>
      <c r="AJ11">
        <f>IF(VLOOKUP('BIFUbC-natural-gas'!$A11,'BIFUbC-natural-gas'!$A$1:$AQ$27,COLUMN('BIFUbC-natural-gas'!AJ$1),FALSE)=0,1,VLOOKUP('BIFUbC-natural-gas'!$A11,'natural gas'!$A$2:$AQ$28,COLUMN('natural gas'!AJ$2),FALSE)/VLOOKUP('BIFUbC-natural-gas'!$A11,'BIFUbC-natural-gas'!$A$1:$AQ$27,COLUMN('BIFUbC-natural-gas'!AJ$1),FALSE))</f>
        <v>0.41692856531055339</v>
      </c>
      <c r="AK11">
        <f>IF(VLOOKUP('BIFUbC-natural-gas'!$A11,'BIFUbC-natural-gas'!$A$1:$AQ$27,COLUMN('BIFUbC-natural-gas'!AK$1),FALSE)=0,1,VLOOKUP('BIFUbC-natural-gas'!$A11,'natural gas'!$A$2:$AQ$28,COLUMN('natural gas'!AK$2),FALSE)/VLOOKUP('BIFUbC-natural-gas'!$A11,'BIFUbC-natural-gas'!$A$1:$AQ$27,COLUMN('BIFUbC-natural-gas'!AK$1),FALSE))</f>
        <v>0.41661797655168969</v>
      </c>
      <c r="AL11">
        <f>IF(VLOOKUP('BIFUbC-natural-gas'!$A11,'BIFUbC-natural-gas'!$A$1:$AQ$27,COLUMN('BIFUbC-natural-gas'!AL$1),FALSE)=0,1,VLOOKUP('BIFUbC-natural-gas'!$A11,'natural gas'!$A$2:$AQ$28,COLUMN('natural gas'!AL$2),FALSE)/VLOOKUP('BIFUbC-natural-gas'!$A11,'BIFUbC-natural-gas'!$A$1:$AQ$27,COLUMN('BIFUbC-natural-gas'!AL$1),FALSE))</f>
        <v>0.41628375969498221</v>
      </c>
      <c r="AM11">
        <f>IF(VLOOKUP('BIFUbC-natural-gas'!$A11,'BIFUbC-natural-gas'!$A$1:$AQ$27,COLUMN('BIFUbC-natural-gas'!AM$1),FALSE)=0,1,VLOOKUP('BIFUbC-natural-gas'!$A11,'natural gas'!$A$2:$AQ$28,COLUMN('natural gas'!AM$2),FALSE)/VLOOKUP('BIFUbC-natural-gas'!$A11,'BIFUbC-natural-gas'!$A$1:$AQ$27,COLUMN('BIFUbC-natural-gas'!AM$1),FALSE))</f>
        <v>0.41592436388477072</v>
      </c>
      <c r="AN11">
        <f>IF(VLOOKUP('BIFUbC-natural-gas'!$A11,'BIFUbC-natural-gas'!$A$1:$AQ$27,COLUMN('BIFUbC-natural-gas'!AN$1),FALSE)=0,1,VLOOKUP('BIFUbC-natural-gas'!$A11,'natural gas'!$A$2:$AQ$28,COLUMN('natural gas'!AN$2),FALSE)/VLOOKUP('BIFUbC-natural-gas'!$A11,'BIFUbC-natural-gas'!$A$1:$AQ$27,COLUMN('BIFUbC-natural-gas'!AN$1),FALSE))</f>
        <v>0.41553824106313703</v>
      </c>
      <c r="AO11">
        <f>IF(VLOOKUP('BIFUbC-natural-gas'!$A11,'BIFUbC-natural-gas'!$A$1:$AQ$27,COLUMN('BIFUbC-natural-gas'!AO$1),FALSE)=0,1,VLOOKUP('BIFUbC-natural-gas'!$A11,'natural gas'!$A$2:$AQ$28,COLUMN('natural gas'!AO$2),FALSE)/VLOOKUP('BIFUbC-natural-gas'!$A11,'BIFUbC-natural-gas'!$A$1:$AQ$27,COLUMN('BIFUbC-natural-gas'!AO$1),FALSE))</f>
        <v>0.41512350679561033</v>
      </c>
      <c r="AP11">
        <f>IF(VLOOKUP('BIFUbC-natural-gas'!$A11,'BIFUbC-natural-gas'!$A$1:$AQ$27,COLUMN('BIFUbC-natural-gas'!AP$1),FALSE)=0,1,VLOOKUP('BIFUbC-natural-gas'!$A11,'natural gas'!$A$2:$AQ$28,COLUMN('natural gas'!AP$2),FALSE)/VLOOKUP('BIFUbC-natural-gas'!$A11,'BIFUbC-natural-gas'!$A$1:$AQ$27,COLUMN('BIFUbC-natural-gas'!AP$1),FALSE))</f>
        <v>0.41467824603567405</v>
      </c>
      <c r="AQ11">
        <f>IF(VLOOKUP('BIFUbC-natural-gas'!$A11,'BIFUbC-natural-gas'!$A$1:$AQ$27,COLUMN('BIFUbC-natural-gas'!AQ$1),FALSE)=0,1,VLOOKUP('BIFUbC-natural-gas'!$A11,'natural gas'!$A$2:$AQ$28,COLUMN('natural gas'!AQ$2),FALSE)/VLOOKUP('BIFUbC-natural-gas'!$A11,'BIFUbC-natural-gas'!$A$1:$AQ$27,COLUMN('BIFUbC-natural-gas'!AQ$1),FALSE))</f>
        <v>0.41420015670422805</v>
      </c>
    </row>
    <row r="12" spans="1:43">
      <c r="A12" s="37" t="s">
        <v>625</v>
      </c>
      <c r="B12">
        <f>IF(VLOOKUP('BIFUbC-natural-gas'!$A12,'BIFUbC-natural-gas'!$A$1:$AQ$27,COLUMN('BIFUbC-natural-gas'!B$1),FALSE)=0,1,VLOOKUP('BIFUbC-natural-gas'!$A12,'natural gas'!$A$2:$AQ$28,COLUMN('natural gas'!B$2),FALSE)/VLOOKUP('BIFUbC-natural-gas'!$A12,'BIFUbC-natural-gas'!$A$1:$AQ$27,COLUMN('BIFUbC-natural-gas'!B$1),FALSE))</f>
        <v>0.86661969849373388</v>
      </c>
      <c r="C12">
        <f>IF(VLOOKUP('BIFUbC-natural-gas'!$A12,'BIFUbC-natural-gas'!$A$1:$AQ$27,COLUMN('BIFUbC-natural-gas'!C$1),FALSE)=0,1,VLOOKUP('BIFUbC-natural-gas'!$A12,'natural gas'!$A$2:$AQ$28,COLUMN('natural gas'!C$2),FALSE)/VLOOKUP('BIFUbC-natural-gas'!$A12,'BIFUbC-natural-gas'!$A$1:$AQ$27,COLUMN('BIFUbC-natural-gas'!C$1),FALSE))</f>
        <v>0.8662084018290358</v>
      </c>
      <c r="D12">
        <f>IF(VLOOKUP('BIFUbC-natural-gas'!$A12,'BIFUbC-natural-gas'!$A$1:$AQ$27,COLUMN('BIFUbC-natural-gas'!D$1),FALSE)=0,1,VLOOKUP('BIFUbC-natural-gas'!$A12,'natural gas'!$A$2:$AQ$28,COLUMN('natural gas'!D$2),FALSE)/VLOOKUP('BIFUbC-natural-gas'!$A12,'BIFUbC-natural-gas'!$A$1:$AQ$27,COLUMN('BIFUbC-natural-gas'!D$1),FALSE))</f>
        <v>0.8669301195010275</v>
      </c>
      <c r="E12">
        <f>IF(VLOOKUP('BIFUbC-natural-gas'!$A12,'BIFUbC-natural-gas'!$A$1:$AQ$27,COLUMN('BIFUbC-natural-gas'!E$1),FALSE)=0,1,VLOOKUP('BIFUbC-natural-gas'!$A12,'natural gas'!$A$2:$AQ$28,COLUMN('natural gas'!E$2),FALSE)/VLOOKUP('BIFUbC-natural-gas'!$A12,'BIFUbC-natural-gas'!$A$1:$AQ$27,COLUMN('BIFUbC-natural-gas'!E$1),FALSE))</f>
        <v>0.86713271107696299</v>
      </c>
      <c r="F12">
        <f>IF(VLOOKUP('BIFUbC-natural-gas'!$A12,'BIFUbC-natural-gas'!$A$1:$AQ$27,COLUMN('BIFUbC-natural-gas'!F$1),FALSE)=0,1,VLOOKUP('BIFUbC-natural-gas'!$A12,'natural gas'!$A$2:$AQ$28,COLUMN('natural gas'!F$2),FALSE)/VLOOKUP('BIFUbC-natural-gas'!$A12,'BIFUbC-natural-gas'!$A$1:$AQ$27,COLUMN('BIFUbC-natural-gas'!F$1),FALSE))</f>
        <v>0.86730473718155798</v>
      </c>
      <c r="G12">
        <f>IF(VLOOKUP('BIFUbC-natural-gas'!$A12,'BIFUbC-natural-gas'!$A$1:$AQ$27,COLUMN('BIFUbC-natural-gas'!G$1),FALSE)=0,1,VLOOKUP('BIFUbC-natural-gas'!$A12,'natural gas'!$A$2:$AQ$28,COLUMN('natural gas'!G$2),FALSE)/VLOOKUP('BIFUbC-natural-gas'!$A12,'BIFUbC-natural-gas'!$A$1:$AQ$27,COLUMN('BIFUbC-natural-gas'!G$1),FALSE))</f>
        <v>0.86744931186111274</v>
      </c>
      <c r="H12">
        <f>IF(VLOOKUP('BIFUbC-natural-gas'!$A12,'BIFUbC-natural-gas'!$A$1:$AQ$27,COLUMN('BIFUbC-natural-gas'!H$1),FALSE)=0,1,VLOOKUP('BIFUbC-natural-gas'!$A12,'natural gas'!$A$2:$AQ$28,COLUMN('natural gas'!H$2),FALSE)/VLOOKUP('BIFUbC-natural-gas'!$A12,'BIFUbC-natural-gas'!$A$1:$AQ$27,COLUMN('BIFUbC-natural-gas'!H$1),FALSE))</f>
        <v>0.86757404098291513</v>
      </c>
      <c r="I12">
        <f>IF(VLOOKUP('BIFUbC-natural-gas'!$A12,'BIFUbC-natural-gas'!$A$1:$AQ$27,COLUMN('BIFUbC-natural-gas'!I$1),FALSE)=0,1,VLOOKUP('BIFUbC-natural-gas'!$A12,'natural gas'!$A$2:$AQ$28,COLUMN('natural gas'!I$2),FALSE)/VLOOKUP('BIFUbC-natural-gas'!$A12,'BIFUbC-natural-gas'!$A$1:$AQ$27,COLUMN('BIFUbC-natural-gas'!I$1),FALSE))</f>
        <v>0.86767533809503239</v>
      </c>
      <c r="J12">
        <f>IF(VLOOKUP('BIFUbC-natural-gas'!$A12,'BIFUbC-natural-gas'!$A$1:$AQ$27,COLUMN('BIFUbC-natural-gas'!J$1),FALSE)=0,1,VLOOKUP('BIFUbC-natural-gas'!$A12,'natural gas'!$A$2:$AQ$28,COLUMN('natural gas'!J$2),FALSE)/VLOOKUP('BIFUbC-natural-gas'!$A12,'BIFUbC-natural-gas'!$A$1:$AQ$27,COLUMN('BIFUbC-natural-gas'!J$1),FALSE))</f>
        <v>0.86776939668736686</v>
      </c>
      <c r="K12">
        <f>IF(VLOOKUP('BIFUbC-natural-gas'!$A12,'BIFUbC-natural-gas'!$A$1:$AQ$27,COLUMN('BIFUbC-natural-gas'!K$1),FALSE)=0,1,VLOOKUP('BIFUbC-natural-gas'!$A12,'natural gas'!$A$2:$AQ$28,COLUMN('natural gas'!K$2),FALSE)/VLOOKUP('BIFUbC-natural-gas'!$A12,'BIFUbC-natural-gas'!$A$1:$AQ$27,COLUMN('BIFUbC-natural-gas'!K$1),FALSE))</f>
        <v>0.86785654834439263</v>
      </c>
      <c r="L12">
        <f>IF(VLOOKUP('BIFUbC-natural-gas'!$A12,'BIFUbC-natural-gas'!$A$1:$AQ$27,COLUMN('BIFUbC-natural-gas'!L$1),FALSE)=0,1,VLOOKUP('BIFUbC-natural-gas'!$A12,'natural gas'!$A$2:$AQ$28,COLUMN('natural gas'!L$2),FALSE)/VLOOKUP('BIFUbC-natural-gas'!$A12,'BIFUbC-natural-gas'!$A$1:$AQ$27,COLUMN('BIFUbC-natural-gas'!L$1),FALSE))</f>
        <v>0.86793707773781825</v>
      </c>
      <c r="M12">
        <f>IF(VLOOKUP('BIFUbC-natural-gas'!$A12,'BIFUbC-natural-gas'!$A$1:$AQ$27,COLUMN('BIFUbC-natural-gas'!M$1),FALSE)=0,1,VLOOKUP('BIFUbC-natural-gas'!$A12,'natural gas'!$A$2:$AQ$28,COLUMN('natural gas'!M$2),FALSE)/VLOOKUP('BIFUbC-natural-gas'!$A12,'BIFUbC-natural-gas'!$A$1:$AQ$27,COLUMN('BIFUbC-natural-gas'!M$1),FALSE))</f>
        <v>0.8679894796499088</v>
      </c>
      <c r="N12">
        <f>IF(VLOOKUP('BIFUbC-natural-gas'!$A12,'BIFUbC-natural-gas'!$A$1:$AQ$27,COLUMN('BIFUbC-natural-gas'!N$1),FALSE)=0,1,VLOOKUP('BIFUbC-natural-gas'!$A12,'natural gas'!$A$2:$AQ$28,COLUMN('natural gas'!N$2),FALSE)/VLOOKUP('BIFUbC-natural-gas'!$A12,'BIFUbC-natural-gas'!$A$1:$AQ$27,COLUMN('BIFUbC-natural-gas'!N$1),FALSE))</f>
        <v>0.86803618107270308</v>
      </c>
      <c r="O12">
        <f>IF(VLOOKUP('BIFUbC-natural-gas'!$A12,'BIFUbC-natural-gas'!$A$1:$AQ$27,COLUMN('BIFUbC-natural-gas'!O$1),FALSE)=0,1,VLOOKUP('BIFUbC-natural-gas'!$A12,'natural gas'!$A$2:$AQ$28,COLUMN('natural gas'!O$2),FALSE)/VLOOKUP('BIFUbC-natural-gas'!$A12,'BIFUbC-natural-gas'!$A$1:$AQ$27,COLUMN('BIFUbC-natural-gas'!O$1),FALSE))</f>
        <v>0.86807733239005991</v>
      </c>
      <c r="P12">
        <f>IF(VLOOKUP('BIFUbC-natural-gas'!$A12,'BIFUbC-natural-gas'!$A$1:$AQ$27,COLUMN('BIFUbC-natural-gas'!P$1),FALSE)=0,1,VLOOKUP('BIFUbC-natural-gas'!$A12,'natural gas'!$A$2:$AQ$28,COLUMN('natural gas'!P$2),FALSE)/VLOOKUP('BIFUbC-natural-gas'!$A12,'BIFUbC-natural-gas'!$A$1:$AQ$27,COLUMN('BIFUbC-natural-gas'!P$1),FALSE))</f>
        <v>0.86811305954451601</v>
      </c>
      <c r="Q12">
        <f>IF(VLOOKUP('BIFUbC-natural-gas'!$A12,'BIFUbC-natural-gas'!$A$1:$AQ$27,COLUMN('BIFUbC-natural-gas'!Q$1),FALSE)=0,1,VLOOKUP('BIFUbC-natural-gas'!$A12,'natural gas'!$A$2:$AQ$28,COLUMN('natural gas'!Q$2),FALSE)/VLOOKUP('BIFUbC-natural-gas'!$A12,'BIFUbC-natural-gas'!$A$1:$AQ$27,COLUMN('BIFUbC-natural-gas'!Q$1),FALSE))</f>
        <v>0.86814332723363385</v>
      </c>
      <c r="R12">
        <f>IF(VLOOKUP('BIFUbC-natural-gas'!$A12,'BIFUbC-natural-gas'!$A$1:$AQ$27,COLUMN('BIFUbC-natural-gas'!R$1),FALSE)=0,1,VLOOKUP('BIFUbC-natural-gas'!$A12,'natural gas'!$A$2:$AQ$28,COLUMN('natural gas'!R$2),FALSE)/VLOOKUP('BIFUbC-natural-gas'!$A12,'BIFUbC-natural-gas'!$A$1:$AQ$27,COLUMN('BIFUbC-natural-gas'!R$1),FALSE))</f>
        <v>0.86815433297585975</v>
      </c>
      <c r="S12">
        <f>IF(VLOOKUP('BIFUbC-natural-gas'!$A12,'BIFUbC-natural-gas'!$A$1:$AQ$27,COLUMN('BIFUbC-natural-gas'!S$1),FALSE)=0,1,VLOOKUP('BIFUbC-natural-gas'!$A12,'natural gas'!$A$2:$AQ$28,COLUMN('natural gas'!S$2),FALSE)/VLOOKUP('BIFUbC-natural-gas'!$A12,'BIFUbC-natural-gas'!$A$1:$AQ$27,COLUMN('BIFUbC-natural-gas'!S$1),FALSE))</f>
        <v>0.86817390890796675</v>
      </c>
      <c r="T12">
        <f>IF(VLOOKUP('BIFUbC-natural-gas'!$A12,'BIFUbC-natural-gas'!$A$1:$AQ$27,COLUMN('BIFUbC-natural-gas'!T$1),FALSE)=0,1,VLOOKUP('BIFUbC-natural-gas'!$A12,'natural gas'!$A$2:$AQ$28,COLUMN('natural gas'!T$2),FALSE)/VLOOKUP('BIFUbC-natural-gas'!$A12,'BIFUbC-natural-gas'!$A$1:$AQ$27,COLUMN('BIFUbC-natural-gas'!T$1),FALSE))</f>
        <v>0.86818796793380926</v>
      </c>
      <c r="U12">
        <f>IF(VLOOKUP('BIFUbC-natural-gas'!$A12,'BIFUbC-natural-gas'!$A$1:$AQ$27,COLUMN('BIFUbC-natural-gas'!U$1),FALSE)=0,1,VLOOKUP('BIFUbC-natural-gas'!$A12,'natural gas'!$A$2:$AQ$28,COLUMN('natural gas'!U$2),FALSE)/VLOOKUP('BIFUbC-natural-gas'!$A12,'BIFUbC-natural-gas'!$A$1:$AQ$27,COLUMN('BIFUbC-natural-gas'!U$1),FALSE))</f>
        <v>0.86819642441341305</v>
      </c>
      <c r="V12">
        <f>IF(VLOOKUP('BIFUbC-natural-gas'!$A12,'BIFUbC-natural-gas'!$A$1:$AQ$27,COLUMN('BIFUbC-natural-gas'!V$1),FALSE)=0,1,VLOOKUP('BIFUbC-natural-gas'!$A12,'natural gas'!$A$2:$AQ$28,COLUMN('natural gas'!V$2),FALSE)/VLOOKUP('BIFUbC-natural-gas'!$A12,'BIFUbC-natural-gas'!$A$1:$AQ$27,COLUMN('BIFUbC-natural-gas'!V$1),FALSE))</f>
        <v>0.86819918357930592</v>
      </c>
      <c r="W12">
        <f>IF(VLOOKUP('BIFUbC-natural-gas'!$A12,'BIFUbC-natural-gas'!$A$1:$AQ$27,COLUMN('BIFUbC-natural-gas'!W$1),FALSE)=0,1,VLOOKUP('BIFUbC-natural-gas'!$A12,'natural gas'!$A$2:$AQ$28,COLUMN('natural gas'!W$2),FALSE)/VLOOKUP('BIFUbC-natural-gas'!$A12,'BIFUbC-natural-gas'!$A$1:$AQ$27,COLUMN('BIFUbC-natural-gas'!W$1),FALSE))</f>
        <v>0.86818795953255634</v>
      </c>
      <c r="X12">
        <f>IF(VLOOKUP('BIFUbC-natural-gas'!$A12,'BIFUbC-natural-gas'!$A$1:$AQ$27,COLUMN('BIFUbC-natural-gas'!X$1),FALSE)=0,1,VLOOKUP('BIFUbC-natural-gas'!$A12,'natural gas'!$A$2:$AQ$28,COLUMN('natural gas'!X$2),FALSE)/VLOOKUP('BIFUbC-natural-gas'!$A12,'BIFUbC-natural-gas'!$A$1:$AQ$27,COLUMN('BIFUbC-natural-gas'!X$1),FALSE))</f>
        <v>0.86814937559262007</v>
      </c>
      <c r="Y12">
        <f>IF(VLOOKUP('BIFUbC-natural-gas'!$A12,'BIFUbC-natural-gas'!$A$1:$AQ$27,COLUMN('BIFUbC-natural-gas'!Y$1),FALSE)=0,1,VLOOKUP('BIFUbC-natural-gas'!$A12,'natural gas'!$A$2:$AQ$28,COLUMN('natural gas'!Y$2),FALSE)/VLOOKUP('BIFUbC-natural-gas'!$A12,'BIFUbC-natural-gas'!$A$1:$AQ$27,COLUMN('BIFUbC-natural-gas'!Y$1),FALSE))</f>
        <v>0.86809670945689055</v>
      </c>
      <c r="Z12">
        <f>IF(VLOOKUP('BIFUbC-natural-gas'!$A12,'BIFUbC-natural-gas'!$A$1:$AQ$27,COLUMN('BIFUbC-natural-gas'!Z$1),FALSE)=0,1,VLOOKUP('BIFUbC-natural-gas'!$A12,'natural gas'!$A$2:$AQ$28,COLUMN('natural gas'!Z$2),FALSE)/VLOOKUP('BIFUbC-natural-gas'!$A12,'BIFUbC-natural-gas'!$A$1:$AQ$27,COLUMN('BIFUbC-natural-gas'!Z$1),FALSE))</f>
        <v>0.86802982149817176</v>
      </c>
      <c r="AA12">
        <f>IF(VLOOKUP('BIFUbC-natural-gas'!$A12,'BIFUbC-natural-gas'!$A$1:$AQ$27,COLUMN('BIFUbC-natural-gas'!AA$1),FALSE)=0,1,VLOOKUP('BIFUbC-natural-gas'!$A12,'natural gas'!$A$2:$AQ$28,COLUMN('natural gas'!AA$2),FALSE)/VLOOKUP('BIFUbC-natural-gas'!$A12,'BIFUbC-natural-gas'!$A$1:$AQ$27,COLUMN('BIFUbC-natural-gas'!AA$1),FALSE))</f>
        <v>0.86794838413330577</v>
      </c>
      <c r="AB12">
        <f>IF(VLOOKUP('BIFUbC-natural-gas'!$A12,'BIFUbC-natural-gas'!$A$1:$AQ$27,COLUMN('BIFUbC-natural-gas'!AB$1),FALSE)=0,1,VLOOKUP('BIFUbC-natural-gas'!$A12,'natural gas'!$A$2:$AQ$28,COLUMN('natural gas'!AB$2),FALSE)/VLOOKUP('BIFUbC-natural-gas'!$A12,'BIFUbC-natural-gas'!$A$1:$AQ$27,COLUMN('BIFUbC-natural-gas'!AB$1),FALSE))</f>
        <v>0.86785214683316869</v>
      </c>
      <c r="AC12">
        <f>IF(VLOOKUP('BIFUbC-natural-gas'!$A12,'BIFUbC-natural-gas'!$A$1:$AQ$27,COLUMN('BIFUbC-natural-gas'!AC$1),FALSE)=0,1,VLOOKUP('BIFUbC-natural-gas'!$A12,'natural gas'!$A$2:$AQ$28,COLUMN('natural gas'!AC$2),FALSE)/VLOOKUP('BIFUbC-natural-gas'!$A12,'BIFUbC-natural-gas'!$A$1:$AQ$27,COLUMN('BIFUbC-natural-gas'!AC$1),FALSE))</f>
        <v>0.86774079929951453</v>
      </c>
      <c r="AD12">
        <f>IF(VLOOKUP('BIFUbC-natural-gas'!$A12,'BIFUbC-natural-gas'!$A$1:$AQ$27,COLUMN('BIFUbC-natural-gas'!AD$1),FALSE)=0,1,VLOOKUP('BIFUbC-natural-gas'!$A12,'natural gas'!$A$2:$AQ$28,COLUMN('natural gas'!AD$2),FALSE)/VLOOKUP('BIFUbC-natural-gas'!$A12,'BIFUbC-natural-gas'!$A$1:$AQ$27,COLUMN('BIFUbC-natural-gas'!AD$1),FALSE))</f>
        <v>0.86761396818732683</v>
      </c>
      <c r="AE12">
        <f>IF(VLOOKUP('BIFUbC-natural-gas'!$A12,'BIFUbC-natural-gas'!$A$1:$AQ$27,COLUMN('BIFUbC-natural-gas'!AE$1),FALSE)=0,1,VLOOKUP('BIFUbC-natural-gas'!$A12,'natural gas'!$A$2:$AQ$28,COLUMN('natural gas'!AE$2),FALSE)/VLOOKUP('BIFUbC-natural-gas'!$A12,'BIFUbC-natural-gas'!$A$1:$AQ$27,COLUMN('BIFUbC-natural-gas'!AE$1),FALSE))</f>
        <v>0.86747107677537827</v>
      </c>
      <c r="AF12">
        <f>IF(VLOOKUP('BIFUbC-natural-gas'!$A12,'BIFUbC-natural-gas'!$A$1:$AQ$27,COLUMN('BIFUbC-natural-gas'!AF$1),FALSE)=0,1,VLOOKUP('BIFUbC-natural-gas'!$A12,'natural gas'!$A$2:$AQ$28,COLUMN('natural gas'!AF$2),FALSE)/VLOOKUP('BIFUbC-natural-gas'!$A12,'BIFUbC-natural-gas'!$A$1:$AQ$27,COLUMN('BIFUbC-natural-gas'!AF$1),FALSE))</f>
        <v>0.86731161007244839</v>
      </c>
      <c r="AG12">
        <f>IF(VLOOKUP('BIFUbC-natural-gas'!$A12,'BIFUbC-natural-gas'!$A$1:$AQ$27,COLUMN('BIFUbC-natural-gas'!AG$1),FALSE)=0,1,VLOOKUP('BIFUbC-natural-gas'!$A12,'natural gas'!$A$2:$AQ$28,COLUMN('natural gas'!AG$2),FALSE)/VLOOKUP('BIFUbC-natural-gas'!$A12,'BIFUbC-natural-gas'!$A$1:$AQ$27,COLUMN('BIFUbC-natural-gas'!AG$1),FALSE))</f>
        <v>0.86713483610998598</v>
      </c>
      <c r="AH12">
        <f>IF(VLOOKUP('BIFUbC-natural-gas'!$A12,'BIFUbC-natural-gas'!$A$1:$AQ$27,COLUMN('BIFUbC-natural-gas'!AH$1),FALSE)=0,1,VLOOKUP('BIFUbC-natural-gas'!$A12,'natural gas'!$A$2:$AQ$28,COLUMN('natural gas'!AH$2),FALSE)/VLOOKUP('BIFUbC-natural-gas'!$A12,'BIFUbC-natural-gas'!$A$1:$AQ$27,COLUMN('BIFUbC-natural-gas'!AH$1),FALSE))</f>
        <v>0.86692602617932701</v>
      </c>
      <c r="AI12">
        <f>IF(VLOOKUP('BIFUbC-natural-gas'!$A12,'BIFUbC-natural-gas'!$A$1:$AQ$27,COLUMN('BIFUbC-natural-gas'!AI$1),FALSE)=0,1,VLOOKUP('BIFUbC-natural-gas'!$A12,'natural gas'!$A$2:$AQ$28,COLUMN('natural gas'!AI$2),FALSE)/VLOOKUP('BIFUbC-natural-gas'!$A12,'BIFUbC-natural-gas'!$A$1:$AQ$27,COLUMN('BIFUbC-natural-gas'!AI$1),FALSE))</f>
        <v>0.86669795910813041</v>
      </c>
      <c r="AJ12">
        <f>IF(VLOOKUP('BIFUbC-natural-gas'!$A12,'BIFUbC-natural-gas'!$A$1:$AQ$27,COLUMN('BIFUbC-natural-gas'!AJ$1),FALSE)=0,1,VLOOKUP('BIFUbC-natural-gas'!$A12,'natural gas'!$A$2:$AQ$28,COLUMN('natural gas'!AJ$2),FALSE)/VLOOKUP('BIFUbC-natural-gas'!$A12,'BIFUbC-natural-gas'!$A$1:$AQ$27,COLUMN('BIFUbC-natural-gas'!AJ$1),FALSE))</f>
        <v>0.86644953460744023</v>
      </c>
      <c r="AK12">
        <f>IF(VLOOKUP('BIFUbC-natural-gas'!$A12,'BIFUbC-natural-gas'!$A$1:$AQ$27,COLUMN('BIFUbC-natural-gas'!AK$1),FALSE)=0,1,VLOOKUP('BIFUbC-natural-gas'!$A12,'natural gas'!$A$2:$AQ$28,COLUMN('natural gas'!AK$2),FALSE)/VLOOKUP('BIFUbC-natural-gas'!$A12,'BIFUbC-natural-gas'!$A$1:$AQ$27,COLUMN('BIFUbC-natural-gas'!AK$1),FALSE))</f>
        <v>0.86617952395144115</v>
      </c>
      <c r="AL12">
        <f>IF(VLOOKUP('BIFUbC-natural-gas'!$A12,'BIFUbC-natural-gas'!$A$1:$AQ$27,COLUMN('BIFUbC-natural-gas'!AL$1),FALSE)=0,1,VLOOKUP('BIFUbC-natural-gas'!$A12,'natural gas'!$A$2:$AQ$28,COLUMN('natural gas'!AL$2),FALSE)/VLOOKUP('BIFUbC-natural-gas'!$A12,'BIFUbC-natural-gas'!$A$1:$AQ$27,COLUMN('BIFUbC-natural-gas'!AL$1),FALSE))</f>
        <v>0.86588655474880671</v>
      </c>
      <c r="AM12">
        <f>IF(VLOOKUP('BIFUbC-natural-gas'!$A12,'BIFUbC-natural-gas'!$A$1:$AQ$27,COLUMN('BIFUbC-natural-gas'!AM$1),FALSE)=0,1,VLOOKUP('BIFUbC-natural-gas'!$A12,'natural gas'!$A$2:$AQ$28,COLUMN('natural gas'!AM$2),FALSE)/VLOOKUP('BIFUbC-natural-gas'!$A12,'BIFUbC-natural-gas'!$A$1:$AQ$27,COLUMN('BIFUbC-natural-gas'!AM$1),FALSE))</f>
        <v>0.86556894047563127</v>
      </c>
      <c r="AN12">
        <f>IF(VLOOKUP('BIFUbC-natural-gas'!$A12,'BIFUbC-natural-gas'!$A$1:$AQ$27,COLUMN('BIFUbC-natural-gas'!AN$1),FALSE)=0,1,VLOOKUP('BIFUbC-natural-gas'!$A12,'natural gas'!$A$2:$AQ$28,COLUMN('natural gas'!AN$2),FALSE)/VLOOKUP('BIFUbC-natural-gas'!$A12,'BIFUbC-natural-gas'!$A$1:$AQ$27,COLUMN('BIFUbC-natural-gas'!AN$1),FALSE))</f>
        <v>0.86522495630611518</v>
      </c>
      <c r="AO12">
        <f>IF(VLOOKUP('BIFUbC-natural-gas'!$A12,'BIFUbC-natural-gas'!$A$1:$AQ$27,COLUMN('BIFUbC-natural-gas'!AO$1),FALSE)=0,1,VLOOKUP('BIFUbC-natural-gas'!$A12,'natural gas'!$A$2:$AQ$28,COLUMN('natural gas'!AO$2),FALSE)/VLOOKUP('BIFUbC-natural-gas'!$A12,'BIFUbC-natural-gas'!$A$1:$AQ$27,COLUMN('BIFUbC-natural-gas'!AO$1),FALSE))</f>
        <v>0.86485251054358736</v>
      </c>
      <c r="AP12">
        <f>IF(VLOOKUP('BIFUbC-natural-gas'!$A12,'BIFUbC-natural-gas'!$A$1:$AQ$27,COLUMN('BIFUbC-natural-gas'!AP$1),FALSE)=0,1,VLOOKUP('BIFUbC-natural-gas'!$A12,'natural gas'!$A$2:$AQ$28,COLUMN('natural gas'!AP$2),FALSE)/VLOOKUP('BIFUbC-natural-gas'!$A12,'BIFUbC-natural-gas'!$A$1:$AQ$27,COLUMN('BIFUbC-natural-gas'!AP$1),FALSE))</f>
        <v>0.86444942539433012</v>
      </c>
      <c r="AQ12">
        <f>IF(VLOOKUP('BIFUbC-natural-gas'!$A12,'BIFUbC-natural-gas'!$A$1:$AQ$27,COLUMN('BIFUbC-natural-gas'!AQ$1),FALSE)=0,1,VLOOKUP('BIFUbC-natural-gas'!$A12,'natural gas'!$A$2:$AQ$28,COLUMN('natural gas'!AQ$2),FALSE)/VLOOKUP('BIFUbC-natural-gas'!$A12,'BIFUbC-natural-gas'!$A$1:$AQ$27,COLUMN('BIFUbC-natural-gas'!AQ$1),FALSE))</f>
        <v>0.86401308591590997</v>
      </c>
    </row>
    <row r="13" spans="1:43">
      <c r="A13" s="37" t="s">
        <v>626</v>
      </c>
      <c r="B13">
        <f>IF(VLOOKUP('BIFUbC-natural-gas'!$A13,'BIFUbC-natural-gas'!$A$1:$AQ$27,COLUMN('BIFUbC-natural-gas'!B$1),FALSE)=0,1,VLOOKUP('BIFUbC-natural-gas'!$A13,'natural gas'!$A$2:$AQ$28,COLUMN('natural gas'!B$2),FALSE)/VLOOKUP('BIFUbC-natural-gas'!$A13,'BIFUbC-natural-gas'!$A$1:$AQ$27,COLUMN('BIFUbC-natural-gas'!B$1),FALSE))</f>
        <v>1</v>
      </c>
      <c r="C13">
        <f>IF(VLOOKUP('BIFUbC-natural-gas'!$A13,'BIFUbC-natural-gas'!$A$1:$AQ$27,COLUMN('BIFUbC-natural-gas'!C$1),FALSE)=0,1,VLOOKUP('BIFUbC-natural-gas'!$A13,'natural gas'!$A$2:$AQ$28,COLUMN('natural gas'!C$2),FALSE)/VLOOKUP('BIFUbC-natural-gas'!$A13,'BIFUbC-natural-gas'!$A$1:$AQ$27,COLUMN('BIFUbC-natural-gas'!C$1),FALSE))</f>
        <v>1</v>
      </c>
      <c r="D13">
        <f>IF(VLOOKUP('BIFUbC-natural-gas'!$A13,'BIFUbC-natural-gas'!$A$1:$AQ$27,COLUMN('BIFUbC-natural-gas'!D$1),FALSE)=0,1,VLOOKUP('BIFUbC-natural-gas'!$A13,'natural gas'!$A$2:$AQ$28,COLUMN('natural gas'!D$2),FALSE)/VLOOKUP('BIFUbC-natural-gas'!$A13,'BIFUbC-natural-gas'!$A$1:$AQ$27,COLUMN('BIFUbC-natural-gas'!D$1),FALSE))</f>
        <v>1</v>
      </c>
      <c r="E13">
        <f>IF(VLOOKUP('BIFUbC-natural-gas'!$A13,'BIFUbC-natural-gas'!$A$1:$AQ$27,COLUMN('BIFUbC-natural-gas'!E$1),FALSE)=0,1,VLOOKUP('BIFUbC-natural-gas'!$A13,'natural gas'!$A$2:$AQ$28,COLUMN('natural gas'!E$2),FALSE)/VLOOKUP('BIFUbC-natural-gas'!$A13,'BIFUbC-natural-gas'!$A$1:$AQ$27,COLUMN('BIFUbC-natural-gas'!E$1),FALSE))</f>
        <v>1</v>
      </c>
      <c r="F13">
        <f>IF(VLOOKUP('BIFUbC-natural-gas'!$A13,'BIFUbC-natural-gas'!$A$1:$AQ$27,COLUMN('BIFUbC-natural-gas'!F$1),FALSE)=0,1,VLOOKUP('BIFUbC-natural-gas'!$A13,'natural gas'!$A$2:$AQ$28,COLUMN('natural gas'!F$2),FALSE)/VLOOKUP('BIFUbC-natural-gas'!$A13,'BIFUbC-natural-gas'!$A$1:$AQ$27,COLUMN('BIFUbC-natural-gas'!F$1),FALSE))</f>
        <v>1</v>
      </c>
      <c r="G13">
        <f>IF(VLOOKUP('BIFUbC-natural-gas'!$A13,'BIFUbC-natural-gas'!$A$1:$AQ$27,COLUMN('BIFUbC-natural-gas'!G$1),FALSE)=0,1,VLOOKUP('BIFUbC-natural-gas'!$A13,'natural gas'!$A$2:$AQ$28,COLUMN('natural gas'!G$2),FALSE)/VLOOKUP('BIFUbC-natural-gas'!$A13,'BIFUbC-natural-gas'!$A$1:$AQ$27,COLUMN('BIFUbC-natural-gas'!G$1),FALSE))</f>
        <v>1</v>
      </c>
      <c r="H13">
        <f>IF(VLOOKUP('BIFUbC-natural-gas'!$A13,'BIFUbC-natural-gas'!$A$1:$AQ$27,COLUMN('BIFUbC-natural-gas'!H$1),FALSE)=0,1,VLOOKUP('BIFUbC-natural-gas'!$A13,'natural gas'!$A$2:$AQ$28,COLUMN('natural gas'!H$2),FALSE)/VLOOKUP('BIFUbC-natural-gas'!$A13,'BIFUbC-natural-gas'!$A$1:$AQ$27,COLUMN('BIFUbC-natural-gas'!H$1),FALSE))</f>
        <v>1</v>
      </c>
      <c r="I13">
        <f>IF(VLOOKUP('BIFUbC-natural-gas'!$A13,'BIFUbC-natural-gas'!$A$1:$AQ$27,COLUMN('BIFUbC-natural-gas'!I$1),FALSE)=0,1,VLOOKUP('BIFUbC-natural-gas'!$A13,'natural gas'!$A$2:$AQ$28,COLUMN('natural gas'!I$2),FALSE)/VLOOKUP('BIFUbC-natural-gas'!$A13,'BIFUbC-natural-gas'!$A$1:$AQ$27,COLUMN('BIFUbC-natural-gas'!I$1),FALSE))</f>
        <v>1</v>
      </c>
      <c r="J13">
        <f>IF(VLOOKUP('BIFUbC-natural-gas'!$A13,'BIFUbC-natural-gas'!$A$1:$AQ$27,COLUMN('BIFUbC-natural-gas'!J$1),FALSE)=0,1,VLOOKUP('BIFUbC-natural-gas'!$A13,'natural gas'!$A$2:$AQ$28,COLUMN('natural gas'!J$2),FALSE)/VLOOKUP('BIFUbC-natural-gas'!$A13,'BIFUbC-natural-gas'!$A$1:$AQ$27,COLUMN('BIFUbC-natural-gas'!J$1),FALSE))</f>
        <v>1</v>
      </c>
      <c r="K13">
        <f>IF(VLOOKUP('BIFUbC-natural-gas'!$A13,'BIFUbC-natural-gas'!$A$1:$AQ$27,COLUMN('BIFUbC-natural-gas'!K$1),FALSE)=0,1,VLOOKUP('BIFUbC-natural-gas'!$A13,'natural gas'!$A$2:$AQ$28,COLUMN('natural gas'!K$2),FALSE)/VLOOKUP('BIFUbC-natural-gas'!$A13,'BIFUbC-natural-gas'!$A$1:$AQ$27,COLUMN('BIFUbC-natural-gas'!K$1),FALSE))</f>
        <v>1</v>
      </c>
      <c r="L13">
        <f>IF(VLOOKUP('BIFUbC-natural-gas'!$A13,'BIFUbC-natural-gas'!$A$1:$AQ$27,COLUMN('BIFUbC-natural-gas'!L$1),FALSE)=0,1,VLOOKUP('BIFUbC-natural-gas'!$A13,'natural gas'!$A$2:$AQ$28,COLUMN('natural gas'!L$2),FALSE)/VLOOKUP('BIFUbC-natural-gas'!$A13,'BIFUbC-natural-gas'!$A$1:$AQ$27,COLUMN('BIFUbC-natural-gas'!L$1),FALSE))</f>
        <v>1</v>
      </c>
      <c r="M13">
        <f>IF(VLOOKUP('BIFUbC-natural-gas'!$A13,'BIFUbC-natural-gas'!$A$1:$AQ$27,COLUMN('BIFUbC-natural-gas'!M$1),FALSE)=0,1,VLOOKUP('BIFUbC-natural-gas'!$A13,'natural gas'!$A$2:$AQ$28,COLUMN('natural gas'!M$2),FALSE)/VLOOKUP('BIFUbC-natural-gas'!$A13,'BIFUbC-natural-gas'!$A$1:$AQ$27,COLUMN('BIFUbC-natural-gas'!M$1),FALSE))</f>
        <v>1</v>
      </c>
      <c r="N13">
        <f>IF(VLOOKUP('BIFUbC-natural-gas'!$A13,'BIFUbC-natural-gas'!$A$1:$AQ$27,COLUMN('BIFUbC-natural-gas'!N$1),FALSE)=0,1,VLOOKUP('BIFUbC-natural-gas'!$A13,'natural gas'!$A$2:$AQ$28,COLUMN('natural gas'!N$2),FALSE)/VLOOKUP('BIFUbC-natural-gas'!$A13,'BIFUbC-natural-gas'!$A$1:$AQ$27,COLUMN('BIFUbC-natural-gas'!N$1),FALSE))</f>
        <v>1</v>
      </c>
      <c r="O13">
        <f>IF(VLOOKUP('BIFUbC-natural-gas'!$A13,'BIFUbC-natural-gas'!$A$1:$AQ$27,COLUMN('BIFUbC-natural-gas'!O$1),FALSE)=0,1,VLOOKUP('BIFUbC-natural-gas'!$A13,'natural gas'!$A$2:$AQ$28,COLUMN('natural gas'!O$2),FALSE)/VLOOKUP('BIFUbC-natural-gas'!$A13,'BIFUbC-natural-gas'!$A$1:$AQ$27,COLUMN('BIFUbC-natural-gas'!O$1),FALSE))</f>
        <v>1</v>
      </c>
      <c r="P13">
        <f>IF(VLOOKUP('BIFUbC-natural-gas'!$A13,'BIFUbC-natural-gas'!$A$1:$AQ$27,COLUMN('BIFUbC-natural-gas'!P$1),FALSE)=0,1,VLOOKUP('BIFUbC-natural-gas'!$A13,'natural gas'!$A$2:$AQ$28,COLUMN('natural gas'!P$2),FALSE)/VLOOKUP('BIFUbC-natural-gas'!$A13,'BIFUbC-natural-gas'!$A$1:$AQ$27,COLUMN('BIFUbC-natural-gas'!P$1),FALSE))</f>
        <v>1</v>
      </c>
      <c r="Q13">
        <f>IF(VLOOKUP('BIFUbC-natural-gas'!$A13,'BIFUbC-natural-gas'!$A$1:$AQ$27,COLUMN('BIFUbC-natural-gas'!Q$1),FALSE)=0,1,VLOOKUP('BIFUbC-natural-gas'!$A13,'natural gas'!$A$2:$AQ$28,COLUMN('natural gas'!Q$2),FALSE)/VLOOKUP('BIFUbC-natural-gas'!$A13,'BIFUbC-natural-gas'!$A$1:$AQ$27,COLUMN('BIFUbC-natural-gas'!Q$1),FALSE))</f>
        <v>1</v>
      </c>
      <c r="R13">
        <f>IF(VLOOKUP('BIFUbC-natural-gas'!$A13,'BIFUbC-natural-gas'!$A$1:$AQ$27,COLUMN('BIFUbC-natural-gas'!R$1),FALSE)=0,1,VLOOKUP('BIFUbC-natural-gas'!$A13,'natural gas'!$A$2:$AQ$28,COLUMN('natural gas'!R$2),FALSE)/VLOOKUP('BIFUbC-natural-gas'!$A13,'BIFUbC-natural-gas'!$A$1:$AQ$27,COLUMN('BIFUbC-natural-gas'!R$1),FALSE))</f>
        <v>1</v>
      </c>
      <c r="S13">
        <f>IF(VLOOKUP('BIFUbC-natural-gas'!$A13,'BIFUbC-natural-gas'!$A$1:$AQ$27,COLUMN('BIFUbC-natural-gas'!S$1),FALSE)=0,1,VLOOKUP('BIFUbC-natural-gas'!$A13,'natural gas'!$A$2:$AQ$28,COLUMN('natural gas'!S$2),FALSE)/VLOOKUP('BIFUbC-natural-gas'!$A13,'BIFUbC-natural-gas'!$A$1:$AQ$27,COLUMN('BIFUbC-natural-gas'!S$1),FALSE))</f>
        <v>1</v>
      </c>
      <c r="T13">
        <f>IF(VLOOKUP('BIFUbC-natural-gas'!$A13,'BIFUbC-natural-gas'!$A$1:$AQ$27,COLUMN('BIFUbC-natural-gas'!T$1),FALSE)=0,1,VLOOKUP('BIFUbC-natural-gas'!$A13,'natural gas'!$A$2:$AQ$28,COLUMN('natural gas'!T$2),FALSE)/VLOOKUP('BIFUbC-natural-gas'!$A13,'BIFUbC-natural-gas'!$A$1:$AQ$27,COLUMN('BIFUbC-natural-gas'!T$1),FALSE))</f>
        <v>1</v>
      </c>
      <c r="U13">
        <f>IF(VLOOKUP('BIFUbC-natural-gas'!$A13,'BIFUbC-natural-gas'!$A$1:$AQ$27,COLUMN('BIFUbC-natural-gas'!U$1),FALSE)=0,1,VLOOKUP('BIFUbC-natural-gas'!$A13,'natural gas'!$A$2:$AQ$28,COLUMN('natural gas'!U$2),FALSE)/VLOOKUP('BIFUbC-natural-gas'!$A13,'BIFUbC-natural-gas'!$A$1:$AQ$27,COLUMN('BIFUbC-natural-gas'!U$1),FALSE))</f>
        <v>1</v>
      </c>
      <c r="V13">
        <f>IF(VLOOKUP('BIFUbC-natural-gas'!$A13,'BIFUbC-natural-gas'!$A$1:$AQ$27,COLUMN('BIFUbC-natural-gas'!V$1),FALSE)=0,1,VLOOKUP('BIFUbC-natural-gas'!$A13,'natural gas'!$A$2:$AQ$28,COLUMN('natural gas'!V$2),FALSE)/VLOOKUP('BIFUbC-natural-gas'!$A13,'BIFUbC-natural-gas'!$A$1:$AQ$27,COLUMN('BIFUbC-natural-gas'!V$1),FALSE))</f>
        <v>1</v>
      </c>
      <c r="W13">
        <f>IF(VLOOKUP('BIFUbC-natural-gas'!$A13,'BIFUbC-natural-gas'!$A$1:$AQ$27,COLUMN('BIFUbC-natural-gas'!W$1),FALSE)=0,1,VLOOKUP('BIFUbC-natural-gas'!$A13,'natural gas'!$A$2:$AQ$28,COLUMN('natural gas'!W$2),FALSE)/VLOOKUP('BIFUbC-natural-gas'!$A13,'BIFUbC-natural-gas'!$A$1:$AQ$27,COLUMN('BIFUbC-natural-gas'!W$1),FALSE))</f>
        <v>1</v>
      </c>
      <c r="X13">
        <f>IF(VLOOKUP('BIFUbC-natural-gas'!$A13,'BIFUbC-natural-gas'!$A$1:$AQ$27,COLUMN('BIFUbC-natural-gas'!X$1),FALSE)=0,1,VLOOKUP('BIFUbC-natural-gas'!$A13,'natural gas'!$A$2:$AQ$28,COLUMN('natural gas'!X$2),FALSE)/VLOOKUP('BIFUbC-natural-gas'!$A13,'BIFUbC-natural-gas'!$A$1:$AQ$27,COLUMN('BIFUbC-natural-gas'!X$1),FALSE))</f>
        <v>1</v>
      </c>
      <c r="Y13">
        <f>IF(VLOOKUP('BIFUbC-natural-gas'!$A13,'BIFUbC-natural-gas'!$A$1:$AQ$27,COLUMN('BIFUbC-natural-gas'!Y$1),FALSE)=0,1,VLOOKUP('BIFUbC-natural-gas'!$A13,'natural gas'!$A$2:$AQ$28,COLUMN('natural gas'!Y$2),FALSE)/VLOOKUP('BIFUbC-natural-gas'!$A13,'BIFUbC-natural-gas'!$A$1:$AQ$27,COLUMN('BIFUbC-natural-gas'!Y$1),FALSE))</f>
        <v>1</v>
      </c>
      <c r="Z13">
        <f>IF(VLOOKUP('BIFUbC-natural-gas'!$A13,'BIFUbC-natural-gas'!$A$1:$AQ$27,COLUMN('BIFUbC-natural-gas'!Z$1),FALSE)=0,1,VLOOKUP('BIFUbC-natural-gas'!$A13,'natural gas'!$A$2:$AQ$28,COLUMN('natural gas'!Z$2),FALSE)/VLOOKUP('BIFUbC-natural-gas'!$A13,'BIFUbC-natural-gas'!$A$1:$AQ$27,COLUMN('BIFUbC-natural-gas'!Z$1),FALSE))</f>
        <v>1</v>
      </c>
      <c r="AA13">
        <f>IF(VLOOKUP('BIFUbC-natural-gas'!$A13,'BIFUbC-natural-gas'!$A$1:$AQ$27,COLUMN('BIFUbC-natural-gas'!AA$1),FALSE)=0,1,VLOOKUP('BIFUbC-natural-gas'!$A13,'natural gas'!$A$2:$AQ$28,COLUMN('natural gas'!AA$2),FALSE)/VLOOKUP('BIFUbC-natural-gas'!$A13,'BIFUbC-natural-gas'!$A$1:$AQ$27,COLUMN('BIFUbC-natural-gas'!AA$1),FALSE))</f>
        <v>1</v>
      </c>
      <c r="AB13">
        <f>IF(VLOOKUP('BIFUbC-natural-gas'!$A13,'BIFUbC-natural-gas'!$A$1:$AQ$27,COLUMN('BIFUbC-natural-gas'!AB$1),FALSE)=0,1,VLOOKUP('BIFUbC-natural-gas'!$A13,'natural gas'!$A$2:$AQ$28,COLUMN('natural gas'!AB$2),FALSE)/VLOOKUP('BIFUbC-natural-gas'!$A13,'BIFUbC-natural-gas'!$A$1:$AQ$27,COLUMN('BIFUbC-natural-gas'!AB$1),FALSE))</f>
        <v>1</v>
      </c>
      <c r="AC13">
        <f>IF(VLOOKUP('BIFUbC-natural-gas'!$A13,'BIFUbC-natural-gas'!$A$1:$AQ$27,COLUMN('BIFUbC-natural-gas'!AC$1),FALSE)=0,1,VLOOKUP('BIFUbC-natural-gas'!$A13,'natural gas'!$A$2:$AQ$28,COLUMN('natural gas'!AC$2),FALSE)/VLOOKUP('BIFUbC-natural-gas'!$A13,'BIFUbC-natural-gas'!$A$1:$AQ$27,COLUMN('BIFUbC-natural-gas'!AC$1),FALSE))</f>
        <v>1</v>
      </c>
      <c r="AD13">
        <f>IF(VLOOKUP('BIFUbC-natural-gas'!$A13,'BIFUbC-natural-gas'!$A$1:$AQ$27,COLUMN('BIFUbC-natural-gas'!AD$1),FALSE)=0,1,VLOOKUP('BIFUbC-natural-gas'!$A13,'natural gas'!$A$2:$AQ$28,COLUMN('natural gas'!AD$2),FALSE)/VLOOKUP('BIFUbC-natural-gas'!$A13,'BIFUbC-natural-gas'!$A$1:$AQ$27,COLUMN('BIFUbC-natural-gas'!AD$1),FALSE))</f>
        <v>1</v>
      </c>
      <c r="AE13">
        <f>IF(VLOOKUP('BIFUbC-natural-gas'!$A13,'BIFUbC-natural-gas'!$A$1:$AQ$27,COLUMN('BIFUbC-natural-gas'!AE$1),FALSE)=0,1,VLOOKUP('BIFUbC-natural-gas'!$A13,'natural gas'!$A$2:$AQ$28,COLUMN('natural gas'!AE$2),FALSE)/VLOOKUP('BIFUbC-natural-gas'!$A13,'BIFUbC-natural-gas'!$A$1:$AQ$27,COLUMN('BIFUbC-natural-gas'!AE$1),FALSE))</f>
        <v>1</v>
      </c>
      <c r="AF13">
        <f>IF(VLOOKUP('BIFUbC-natural-gas'!$A13,'BIFUbC-natural-gas'!$A$1:$AQ$27,COLUMN('BIFUbC-natural-gas'!AF$1),FALSE)=0,1,VLOOKUP('BIFUbC-natural-gas'!$A13,'natural gas'!$A$2:$AQ$28,COLUMN('natural gas'!AF$2),FALSE)/VLOOKUP('BIFUbC-natural-gas'!$A13,'BIFUbC-natural-gas'!$A$1:$AQ$27,COLUMN('BIFUbC-natural-gas'!AF$1),FALSE))</f>
        <v>1</v>
      </c>
      <c r="AG13">
        <f>IF(VLOOKUP('BIFUbC-natural-gas'!$A13,'BIFUbC-natural-gas'!$A$1:$AQ$27,COLUMN('BIFUbC-natural-gas'!AG$1),FALSE)=0,1,VLOOKUP('BIFUbC-natural-gas'!$A13,'natural gas'!$A$2:$AQ$28,COLUMN('natural gas'!AG$2),FALSE)/VLOOKUP('BIFUbC-natural-gas'!$A13,'BIFUbC-natural-gas'!$A$1:$AQ$27,COLUMN('BIFUbC-natural-gas'!AG$1),FALSE))</f>
        <v>1</v>
      </c>
      <c r="AH13">
        <f>IF(VLOOKUP('BIFUbC-natural-gas'!$A13,'BIFUbC-natural-gas'!$A$1:$AQ$27,COLUMN('BIFUbC-natural-gas'!AH$1),FALSE)=0,1,VLOOKUP('BIFUbC-natural-gas'!$A13,'natural gas'!$A$2:$AQ$28,COLUMN('natural gas'!AH$2),FALSE)/VLOOKUP('BIFUbC-natural-gas'!$A13,'BIFUbC-natural-gas'!$A$1:$AQ$27,COLUMN('BIFUbC-natural-gas'!AH$1),FALSE))</f>
        <v>1</v>
      </c>
      <c r="AI13">
        <f>IF(VLOOKUP('BIFUbC-natural-gas'!$A13,'BIFUbC-natural-gas'!$A$1:$AQ$27,COLUMN('BIFUbC-natural-gas'!AI$1),FALSE)=0,1,VLOOKUP('BIFUbC-natural-gas'!$A13,'natural gas'!$A$2:$AQ$28,COLUMN('natural gas'!AI$2),FALSE)/VLOOKUP('BIFUbC-natural-gas'!$A13,'BIFUbC-natural-gas'!$A$1:$AQ$27,COLUMN('BIFUbC-natural-gas'!AI$1),FALSE))</f>
        <v>1</v>
      </c>
      <c r="AJ13">
        <f>IF(VLOOKUP('BIFUbC-natural-gas'!$A13,'BIFUbC-natural-gas'!$A$1:$AQ$27,COLUMN('BIFUbC-natural-gas'!AJ$1),FALSE)=0,1,VLOOKUP('BIFUbC-natural-gas'!$A13,'natural gas'!$A$2:$AQ$28,COLUMN('natural gas'!AJ$2),FALSE)/VLOOKUP('BIFUbC-natural-gas'!$A13,'BIFUbC-natural-gas'!$A$1:$AQ$27,COLUMN('BIFUbC-natural-gas'!AJ$1),FALSE))</f>
        <v>1</v>
      </c>
      <c r="AK13">
        <f>IF(VLOOKUP('BIFUbC-natural-gas'!$A13,'BIFUbC-natural-gas'!$A$1:$AQ$27,COLUMN('BIFUbC-natural-gas'!AK$1),FALSE)=0,1,VLOOKUP('BIFUbC-natural-gas'!$A13,'natural gas'!$A$2:$AQ$28,COLUMN('natural gas'!AK$2),FALSE)/VLOOKUP('BIFUbC-natural-gas'!$A13,'BIFUbC-natural-gas'!$A$1:$AQ$27,COLUMN('BIFUbC-natural-gas'!AK$1),FALSE))</f>
        <v>1</v>
      </c>
      <c r="AL13">
        <f>IF(VLOOKUP('BIFUbC-natural-gas'!$A13,'BIFUbC-natural-gas'!$A$1:$AQ$27,COLUMN('BIFUbC-natural-gas'!AL$1),FALSE)=0,1,VLOOKUP('BIFUbC-natural-gas'!$A13,'natural gas'!$A$2:$AQ$28,COLUMN('natural gas'!AL$2),FALSE)/VLOOKUP('BIFUbC-natural-gas'!$A13,'BIFUbC-natural-gas'!$A$1:$AQ$27,COLUMN('BIFUbC-natural-gas'!AL$1),FALSE))</f>
        <v>1</v>
      </c>
      <c r="AM13">
        <f>IF(VLOOKUP('BIFUbC-natural-gas'!$A13,'BIFUbC-natural-gas'!$A$1:$AQ$27,COLUMN('BIFUbC-natural-gas'!AM$1),FALSE)=0,1,VLOOKUP('BIFUbC-natural-gas'!$A13,'natural gas'!$A$2:$AQ$28,COLUMN('natural gas'!AM$2),FALSE)/VLOOKUP('BIFUbC-natural-gas'!$A13,'BIFUbC-natural-gas'!$A$1:$AQ$27,COLUMN('BIFUbC-natural-gas'!AM$1),FALSE))</f>
        <v>1</v>
      </c>
      <c r="AN13">
        <f>IF(VLOOKUP('BIFUbC-natural-gas'!$A13,'BIFUbC-natural-gas'!$A$1:$AQ$27,COLUMN('BIFUbC-natural-gas'!AN$1),FALSE)=0,1,VLOOKUP('BIFUbC-natural-gas'!$A13,'natural gas'!$A$2:$AQ$28,COLUMN('natural gas'!AN$2),FALSE)/VLOOKUP('BIFUbC-natural-gas'!$A13,'BIFUbC-natural-gas'!$A$1:$AQ$27,COLUMN('BIFUbC-natural-gas'!AN$1),FALSE))</f>
        <v>1</v>
      </c>
      <c r="AO13">
        <f>IF(VLOOKUP('BIFUbC-natural-gas'!$A13,'BIFUbC-natural-gas'!$A$1:$AQ$27,COLUMN('BIFUbC-natural-gas'!AO$1),FALSE)=0,1,VLOOKUP('BIFUbC-natural-gas'!$A13,'natural gas'!$A$2:$AQ$28,COLUMN('natural gas'!AO$2),FALSE)/VLOOKUP('BIFUbC-natural-gas'!$A13,'BIFUbC-natural-gas'!$A$1:$AQ$27,COLUMN('BIFUbC-natural-gas'!AO$1),FALSE))</f>
        <v>1</v>
      </c>
      <c r="AP13">
        <f>IF(VLOOKUP('BIFUbC-natural-gas'!$A13,'BIFUbC-natural-gas'!$A$1:$AQ$27,COLUMN('BIFUbC-natural-gas'!AP$1),FALSE)=0,1,VLOOKUP('BIFUbC-natural-gas'!$A13,'natural gas'!$A$2:$AQ$28,COLUMN('natural gas'!AP$2),FALSE)/VLOOKUP('BIFUbC-natural-gas'!$A13,'BIFUbC-natural-gas'!$A$1:$AQ$27,COLUMN('BIFUbC-natural-gas'!AP$1),FALSE))</f>
        <v>1</v>
      </c>
      <c r="AQ13">
        <f>IF(VLOOKUP('BIFUbC-natural-gas'!$A13,'BIFUbC-natural-gas'!$A$1:$AQ$27,COLUMN('BIFUbC-natural-gas'!AQ$1),FALSE)=0,1,VLOOKUP('BIFUbC-natural-gas'!$A13,'natural gas'!$A$2:$AQ$28,COLUMN('natural gas'!AQ$2),FALSE)/VLOOKUP('BIFUbC-natural-gas'!$A13,'BIFUbC-natural-gas'!$A$1:$AQ$27,COLUMN('BIFUbC-natural-gas'!AQ$1),FALSE))</f>
        <v>1</v>
      </c>
    </row>
    <row r="14" spans="1:43">
      <c r="A14" s="37" t="s">
        <v>627</v>
      </c>
      <c r="B14">
        <f>IF(VLOOKUP('BIFUbC-natural-gas'!$A14,'BIFUbC-natural-gas'!$A$1:$AQ$27,COLUMN('BIFUbC-natural-gas'!B$1),FALSE)=0,1,VLOOKUP('BIFUbC-natural-gas'!$A14,'natural gas'!$A$2:$AQ$28,COLUMN('natural gas'!B$2),FALSE)/VLOOKUP('BIFUbC-natural-gas'!$A14,'BIFUbC-natural-gas'!$A$1:$AQ$27,COLUMN('BIFUbC-natural-gas'!B$1),FALSE))</f>
        <v>1</v>
      </c>
      <c r="C14">
        <f>IF(VLOOKUP('BIFUbC-natural-gas'!$A14,'BIFUbC-natural-gas'!$A$1:$AQ$27,COLUMN('BIFUbC-natural-gas'!C$1),FALSE)=0,1,VLOOKUP('BIFUbC-natural-gas'!$A14,'natural gas'!$A$2:$AQ$28,COLUMN('natural gas'!C$2),FALSE)/VLOOKUP('BIFUbC-natural-gas'!$A14,'BIFUbC-natural-gas'!$A$1:$AQ$27,COLUMN('BIFUbC-natural-gas'!C$1),FALSE))</f>
        <v>1</v>
      </c>
      <c r="D14">
        <f>IF(VLOOKUP('BIFUbC-natural-gas'!$A14,'BIFUbC-natural-gas'!$A$1:$AQ$27,COLUMN('BIFUbC-natural-gas'!D$1),FALSE)=0,1,VLOOKUP('BIFUbC-natural-gas'!$A14,'natural gas'!$A$2:$AQ$28,COLUMN('natural gas'!D$2),FALSE)/VLOOKUP('BIFUbC-natural-gas'!$A14,'BIFUbC-natural-gas'!$A$1:$AQ$27,COLUMN('BIFUbC-natural-gas'!D$1),FALSE))</f>
        <v>1</v>
      </c>
      <c r="E14">
        <f>IF(VLOOKUP('BIFUbC-natural-gas'!$A14,'BIFUbC-natural-gas'!$A$1:$AQ$27,COLUMN('BIFUbC-natural-gas'!E$1),FALSE)=0,1,VLOOKUP('BIFUbC-natural-gas'!$A14,'natural gas'!$A$2:$AQ$28,COLUMN('natural gas'!E$2),FALSE)/VLOOKUP('BIFUbC-natural-gas'!$A14,'BIFUbC-natural-gas'!$A$1:$AQ$27,COLUMN('BIFUbC-natural-gas'!E$1),FALSE))</f>
        <v>1</v>
      </c>
      <c r="F14">
        <f>IF(VLOOKUP('BIFUbC-natural-gas'!$A14,'BIFUbC-natural-gas'!$A$1:$AQ$27,COLUMN('BIFUbC-natural-gas'!F$1),FALSE)=0,1,VLOOKUP('BIFUbC-natural-gas'!$A14,'natural gas'!$A$2:$AQ$28,COLUMN('natural gas'!F$2),FALSE)/VLOOKUP('BIFUbC-natural-gas'!$A14,'BIFUbC-natural-gas'!$A$1:$AQ$27,COLUMN('BIFUbC-natural-gas'!F$1),FALSE))</f>
        <v>1</v>
      </c>
      <c r="G14">
        <f>IF(VLOOKUP('BIFUbC-natural-gas'!$A14,'BIFUbC-natural-gas'!$A$1:$AQ$27,COLUMN('BIFUbC-natural-gas'!G$1),FALSE)=0,1,VLOOKUP('BIFUbC-natural-gas'!$A14,'natural gas'!$A$2:$AQ$28,COLUMN('natural gas'!G$2),FALSE)/VLOOKUP('BIFUbC-natural-gas'!$A14,'BIFUbC-natural-gas'!$A$1:$AQ$27,COLUMN('BIFUbC-natural-gas'!G$1),FALSE))</f>
        <v>1</v>
      </c>
      <c r="H14">
        <f>IF(VLOOKUP('BIFUbC-natural-gas'!$A14,'BIFUbC-natural-gas'!$A$1:$AQ$27,COLUMN('BIFUbC-natural-gas'!H$1),FALSE)=0,1,VLOOKUP('BIFUbC-natural-gas'!$A14,'natural gas'!$A$2:$AQ$28,COLUMN('natural gas'!H$2),FALSE)/VLOOKUP('BIFUbC-natural-gas'!$A14,'BIFUbC-natural-gas'!$A$1:$AQ$27,COLUMN('BIFUbC-natural-gas'!H$1),FALSE))</f>
        <v>1</v>
      </c>
      <c r="I14">
        <f>IF(VLOOKUP('BIFUbC-natural-gas'!$A14,'BIFUbC-natural-gas'!$A$1:$AQ$27,COLUMN('BIFUbC-natural-gas'!I$1),FALSE)=0,1,VLOOKUP('BIFUbC-natural-gas'!$A14,'natural gas'!$A$2:$AQ$28,COLUMN('natural gas'!I$2),FALSE)/VLOOKUP('BIFUbC-natural-gas'!$A14,'BIFUbC-natural-gas'!$A$1:$AQ$27,COLUMN('BIFUbC-natural-gas'!I$1),FALSE))</f>
        <v>1</v>
      </c>
      <c r="J14">
        <f>IF(VLOOKUP('BIFUbC-natural-gas'!$A14,'BIFUbC-natural-gas'!$A$1:$AQ$27,COLUMN('BIFUbC-natural-gas'!J$1),FALSE)=0,1,VLOOKUP('BIFUbC-natural-gas'!$A14,'natural gas'!$A$2:$AQ$28,COLUMN('natural gas'!J$2),FALSE)/VLOOKUP('BIFUbC-natural-gas'!$A14,'BIFUbC-natural-gas'!$A$1:$AQ$27,COLUMN('BIFUbC-natural-gas'!J$1),FALSE))</f>
        <v>1</v>
      </c>
      <c r="K14">
        <f>IF(VLOOKUP('BIFUbC-natural-gas'!$A14,'BIFUbC-natural-gas'!$A$1:$AQ$27,COLUMN('BIFUbC-natural-gas'!K$1),FALSE)=0,1,VLOOKUP('BIFUbC-natural-gas'!$A14,'natural gas'!$A$2:$AQ$28,COLUMN('natural gas'!K$2),FALSE)/VLOOKUP('BIFUbC-natural-gas'!$A14,'BIFUbC-natural-gas'!$A$1:$AQ$27,COLUMN('BIFUbC-natural-gas'!K$1),FALSE))</f>
        <v>1</v>
      </c>
      <c r="L14">
        <f>IF(VLOOKUP('BIFUbC-natural-gas'!$A14,'BIFUbC-natural-gas'!$A$1:$AQ$27,COLUMN('BIFUbC-natural-gas'!L$1),FALSE)=0,1,VLOOKUP('BIFUbC-natural-gas'!$A14,'natural gas'!$A$2:$AQ$28,COLUMN('natural gas'!L$2),FALSE)/VLOOKUP('BIFUbC-natural-gas'!$A14,'BIFUbC-natural-gas'!$A$1:$AQ$27,COLUMN('BIFUbC-natural-gas'!L$1),FALSE))</f>
        <v>1</v>
      </c>
      <c r="M14">
        <f>IF(VLOOKUP('BIFUbC-natural-gas'!$A14,'BIFUbC-natural-gas'!$A$1:$AQ$27,COLUMN('BIFUbC-natural-gas'!M$1),FALSE)=0,1,VLOOKUP('BIFUbC-natural-gas'!$A14,'natural gas'!$A$2:$AQ$28,COLUMN('natural gas'!M$2),FALSE)/VLOOKUP('BIFUbC-natural-gas'!$A14,'BIFUbC-natural-gas'!$A$1:$AQ$27,COLUMN('BIFUbC-natural-gas'!M$1),FALSE))</f>
        <v>1</v>
      </c>
      <c r="N14">
        <f>IF(VLOOKUP('BIFUbC-natural-gas'!$A14,'BIFUbC-natural-gas'!$A$1:$AQ$27,COLUMN('BIFUbC-natural-gas'!N$1),FALSE)=0,1,VLOOKUP('BIFUbC-natural-gas'!$A14,'natural gas'!$A$2:$AQ$28,COLUMN('natural gas'!N$2),FALSE)/VLOOKUP('BIFUbC-natural-gas'!$A14,'BIFUbC-natural-gas'!$A$1:$AQ$27,COLUMN('BIFUbC-natural-gas'!N$1),FALSE))</f>
        <v>1</v>
      </c>
      <c r="O14">
        <f>IF(VLOOKUP('BIFUbC-natural-gas'!$A14,'BIFUbC-natural-gas'!$A$1:$AQ$27,COLUMN('BIFUbC-natural-gas'!O$1),FALSE)=0,1,VLOOKUP('BIFUbC-natural-gas'!$A14,'natural gas'!$A$2:$AQ$28,COLUMN('natural gas'!O$2),FALSE)/VLOOKUP('BIFUbC-natural-gas'!$A14,'BIFUbC-natural-gas'!$A$1:$AQ$27,COLUMN('BIFUbC-natural-gas'!O$1),FALSE))</f>
        <v>1</v>
      </c>
      <c r="P14">
        <f>IF(VLOOKUP('BIFUbC-natural-gas'!$A14,'BIFUbC-natural-gas'!$A$1:$AQ$27,COLUMN('BIFUbC-natural-gas'!P$1),FALSE)=0,1,VLOOKUP('BIFUbC-natural-gas'!$A14,'natural gas'!$A$2:$AQ$28,COLUMN('natural gas'!P$2),FALSE)/VLOOKUP('BIFUbC-natural-gas'!$A14,'BIFUbC-natural-gas'!$A$1:$AQ$27,COLUMN('BIFUbC-natural-gas'!P$1),FALSE))</f>
        <v>1</v>
      </c>
      <c r="Q14">
        <f>IF(VLOOKUP('BIFUbC-natural-gas'!$A14,'BIFUbC-natural-gas'!$A$1:$AQ$27,COLUMN('BIFUbC-natural-gas'!Q$1),FALSE)=0,1,VLOOKUP('BIFUbC-natural-gas'!$A14,'natural gas'!$A$2:$AQ$28,COLUMN('natural gas'!Q$2),FALSE)/VLOOKUP('BIFUbC-natural-gas'!$A14,'BIFUbC-natural-gas'!$A$1:$AQ$27,COLUMN('BIFUbC-natural-gas'!Q$1),FALSE))</f>
        <v>1</v>
      </c>
      <c r="R14">
        <f>IF(VLOOKUP('BIFUbC-natural-gas'!$A14,'BIFUbC-natural-gas'!$A$1:$AQ$27,COLUMN('BIFUbC-natural-gas'!R$1),FALSE)=0,1,VLOOKUP('BIFUbC-natural-gas'!$A14,'natural gas'!$A$2:$AQ$28,COLUMN('natural gas'!R$2),FALSE)/VLOOKUP('BIFUbC-natural-gas'!$A14,'BIFUbC-natural-gas'!$A$1:$AQ$27,COLUMN('BIFUbC-natural-gas'!R$1),FALSE))</f>
        <v>1</v>
      </c>
      <c r="S14">
        <f>IF(VLOOKUP('BIFUbC-natural-gas'!$A14,'BIFUbC-natural-gas'!$A$1:$AQ$27,COLUMN('BIFUbC-natural-gas'!S$1),FALSE)=0,1,VLOOKUP('BIFUbC-natural-gas'!$A14,'natural gas'!$A$2:$AQ$28,COLUMN('natural gas'!S$2),FALSE)/VLOOKUP('BIFUbC-natural-gas'!$A14,'BIFUbC-natural-gas'!$A$1:$AQ$27,COLUMN('BIFUbC-natural-gas'!S$1),FALSE))</f>
        <v>1</v>
      </c>
      <c r="T14">
        <f>IF(VLOOKUP('BIFUbC-natural-gas'!$A14,'BIFUbC-natural-gas'!$A$1:$AQ$27,COLUMN('BIFUbC-natural-gas'!T$1),FALSE)=0,1,VLOOKUP('BIFUbC-natural-gas'!$A14,'natural gas'!$A$2:$AQ$28,COLUMN('natural gas'!T$2),FALSE)/VLOOKUP('BIFUbC-natural-gas'!$A14,'BIFUbC-natural-gas'!$A$1:$AQ$27,COLUMN('BIFUbC-natural-gas'!T$1),FALSE))</f>
        <v>1</v>
      </c>
      <c r="U14">
        <f>IF(VLOOKUP('BIFUbC-natural-gas'!$A14,'BIFUbC-natural-gas'!$A$1:$AQ$27,COLUMN('BIFUbC-natural-gas'!U$1),FALSE)=0,1,VLOOKUP('BIFUbC-natural-gas'!$A14,'natural gas'!$A$2:$AQ$28,COLUMN('natural gas'!U$2),FALSE)/VLOOKUP('BIFUbC-natural-gas'!$A14,'BIFUbC-natural-gas'!$A$1:$AQ$27,COLUMN('BIFUbC-natural-gas'!U$1),FALSE))</f>
        <v>1</v>
      </c>
      <c r="V14">
        <f>IF(VLOOKUP('BIFUbC-natural-gas'!$A14,'BIFUbC-natural-gas'!$A$1:$AQ$27,COLUMN('BIFUbC-natural-gas'!V$1),FALSE)=0,1,VLOOKUP('BIFUbC-natural-gas'!$A14,'natural gas'!$A$2:$AQ$28,COLUMN('natural gas'!V$2),FALSE)/VLOOKUP('BIFUbC-natural-gas'!$A14,'BIFUbC-natural-gas'!$A$1:$AQ$27,COLUMN('BIFUbC-natural-gas'!V$1),FALSE))</f>
        <v>1</v>
      </c>
      <c r="W14">
        <f>IF(VLOOKUP('BIFUbC-natural-gas'!$A14,'BIFUbC-natural-gas'!$A$1:$AQ$27,COLUMN('BIFUbC-natural-gas'!W$1),FALSE)=0,1,VLOOKUP('BIFUbC-natural-gas'!$A14,'natural gas'!$A$2:$AQ$28,COLUMN('natural gas'!W$2),FALSE)/VLOOKUP('BIFUbC-natural-gas'!$A14,'BIFUbC-natural-gas'!$A$1:$AQ$27,COLUMN('BIFUbC-natural-gas'!W$1),FALSE))</f>
        <v>1</v>
      </c>
      <c r="X14">
        <f>IF(VLOOKUP('BIFUbC-natural-gas'!$A14,'BIFUbC-natural-gas'!$A$1:$AQ$27,COLUMN('BIFUbC-natural-gas'!X$1),FALSE)=0,1,VLOOKUP('BIFUbC-natural-gas'!$A14,'natural gas'!$A$2:$AQ$28,COLUMN('natural gas'!X$2),FALSE)/VLOOKUP('BIFUbC-natural-gas'!$A14,'BIFUbC-natural-gas'!$A$1:$AQ$27,COLUMN('BIFUbC-natural-gas'!X$1),FALSE))</f>
        <v>1</v>
      </c>
      <c r="Y14">
        <f>IF(VLOOKUP('BIFUbC-natural-gas'!$A14,'BIFUbC-natural-gas'!$A$1:$AQ$27,COLUMN('BIFUbC-natural-gas'!Y$1),FALSE)=0,1,VLOOKUP('BIFUbC-natural-gas'!$A14,'natural gas'!$A$2:$AQ$28,COLUMN('natural gas'!Y$2),FALSE)/VLOOKUP('BIFUbC-natural-gas'!$A14,'BIFUbC-natural-gas'!$A$1:$AQ$27,COLUMN('BIFUbC-natural-gas'!Y$1),FALSE))</f>
        <v>1</v>
      </c>
      <c r="Z14">
        <f>IF(VLOOKUP('BIFUbC-natural-gas'!$A14,'BIFUbC-natural-gas'!$A$1:$AQ$27,COLUMN('BIFUbC-natural-gas'!Z$1),FALSE)=0,1,VLOOKUP('BIFUbC-natural-gas'!$A14,'natural gas'!$A$2:$AQ$28,COLUMN('natural gas'!Z$2),FALSE)/VLOOKUP('BIFUbC-natural-gas'!$A14,'BIFUbC-natural-gas'!$A$1:$AQ$27,COLUMN('BIFUbC-natural-gas'!Z$1),FALSE))</f>
        <v>1</v>
      </c>
      <c r="AA14">
        <f>IF(VLOOKUP('BIFUbC-natural-gas'!$A14,'BIFUbC-natural-gas'!$A$1:$AQ$27,COLUMN('BIFUbC-natural-gas'!AA$1),FALSE)=0,1,VLOOKUP('BIFUbC-natural-gas'!$A14,'natural gas'!$A$2:$AQ$28,COLUMN('natural gas'!AA$2),FALSE)/VLOOKUP('BIFUbC-natural-gas'!$A14,'BIFUbC-natural-gas'!$A$1:$AQ$27,COLUMN('BIFUbC-natural-gas'!AA$1),FALSE))</f>
        <v>1</v>
      </c>
      <c r="AB14">
        <f>IF(VLOOKUP('BIFUbC-natural-gas'!$A14,'BIFUbC-natural-gas'!$A$1:$AQ$27,COLUMN('BIFUbC-natural-gas'!AB$1),FALSE)=0,1,VLOOKUP('BIFUbC-natural-gas'!$A14,'natural gas'!$A$2:$AQ$28,COLUMN('natural gas'!AB$2),FALSE)/VLOOKUP('BIFUbC-natural-gas'!$A14,'BIFUbC-natural-gas'!$A$1:$AQ$27,COLUMN('BIFUbC-natural-gas'!AB$1),FALSE))</f>
        <v>1</v>
      </c>
      <c r="AC14">
        <f>IF(VLOOKUP('BIFUbC-natural-gas'!$A14,'BIFUbC-natural-gas'!$A$1:$AQ$27,COLUMN('BIFUbC-natural-gas'!AC$1),FALSE)=0,1,VLOOKUP('BIFUbC-natural-gas'!$A14,'natural gas'!$A$2:$AQ$28,COLUMN('natural gas'!AC$2),FALSE)/VLOOKUP('BIFUbC-natural-gas'!$A14,'BIFUbC-natural-gas'!$A$1:$AQ$27,COLUMN('BIFUbC-natural-gas'!AC$1),FALSE))</f>
        <v>1</v>
      </c>
      <c r="AD14">
        <f>IF(VLOOKUP('BIFUbC-natural-gas'!$A14,'BIFUbC-natural-gas'!$A$1:$AQ$27,COLUMN('BIFUbC-natural-gas'!AD$1),FALSE)=0,1,VLOOKUP('BIFUbC-natural-gas'!$A14,'natural gas'!$A$2:$AQ$28,COLUMN('natural gas'!AD$2),FALSE)/VLOOKUP('BIFUbC-natural-gas'!$A14,'BIFUbC-natural-gas'!$A$1:$AQ$27,COLUMN('BIFUbC-natural-gas'!AD$1),FALSE))</f>
        <v>1</v>
      </c>
      <c r="AE14">
        <f>IF(VLOOKUP('BIFUbC-natural-gas'!$A14,'BIFUbC-natural-gas'!$A$1:$AQ$27,COLUMN('BIFUbC-natural-gas'!AE$1),FALSE)=0,1,VLOOKUP('BIFUbC-natural-gas'!$A14,'natural gas'!$A$2:$AQ$28,COLUMN('natural gas'!AE$2),FALSE)/VLOOKUP('BIFUbC-natural-gas'!$A14,'BIFUbC-natural-gas'!$A$1:$AQ$27,COLUMN('BIFUbC-natural-gas'!AE$1),FALSE))</f>
        <v>1</v>
      </c>
      <c r="AF14">
        <f>IF(VLOOKUP('BIFUbC-natural-gas'!$A14,'BIFUbC-natural-gas'!$A$1:$AQ$27,COLUMN('BIFUbC-natural-gas'!AF$1),FALSE)=0,1,VLOOKUP('BIFUbC-natural-gas'!$A14,'natural gas'!$A$2:$AQ$28,COLUMN('natural gas'!AF$2),FALSE)/VLOOKUP('BIFUbC-natural-gas'!$A14,'BIFUbC-natural-gas'!$A$1:$AQ$27,COLUMN('BIFUbC-natural-gas'!AF$1),FALSE))</f>
        <v>1</v>
      </c>
      <c r="AG14">
        <f>IF(VLOOKUP('BIFUbC-natural-gas'!$A14,'BIFUbC-natural-gas'!$A$1:$AQ$27,COLUMN('BIFUbC-natural-gas'!AG$1),FALSE)=0,1,VLOOKUP('BIFUbC-natural-gas'!$A14,'natural gas'!$A$2:$AQ$28,COLUMN('natural gas'!AG$2),FALSE)/VLOOKUP('BIFUbC-natural-gas'!$A14,'BIFUbC-natural-gas'!$A$1:$AQ$27,COLUMN('BIFUbC-natural-gas'!AG$1),FALSE))</f>
        <v>1</v>
      </c>
      <c r="AH14">
        <f>IF(VLOOKUP('BIFUbC-natural-gas'!$A14,'BIFUbC-natural-gas'!$A$1:$AQ$27,COLUMN('BIFUbC-natural-gas'!AH$1),FALSE)=0,1,VLOOKUP('BIFUbC-natural-gas'!$A14,'natural gas'!$A$2:$AQ$28,COLUMN('natural gas'!AH$2),FALSE)/VLOOKUP('BIFUbC-natural-gas'!$A14,'BIFUbC-natural-gas'!$A$1:$AQ$27,COLUMN('BIFUbC-natural-gas'!AH$1),FALSE))</f>
        <v>1</v>
      </c>
      <c r="AI14">
        <f>IF(VLOOKUP('BIFUbC-natural-gas'!$A14,'BIFUbC-natural-gas'!$A$1:$AQ$27,COLUMN('BIFUbC-natural-gas'!AI$1),FALSE)=0,1,VLOOKUP('BIFUbC-natural-gas'!$A14,'natural gas'!$A$2:$AQ$28,COLUMN('natural gas'!AI$2),FALSE)/VLOOKUP('BIFUbC-natural-gas'!$A14,'BIFUbC-natural-gas'!$A$1:$AQ$27,COLUMN('BIFUbC-natural-gas'!AI$1),FALSE))</f>
        <v>1</v>
      </c>
      <c r="AJ14">
        <f>IF(VLOOKUP('BIFUbC-natural-gas'!$A14,'BIFUbC-natural-gas'!$A$1:$AQ$27,COLUMN('BIFUbC-natural-gas'!AJ$1),FALSE)=0,1,VLOOKUP('BIFUbC-natural-gas'!$A14,'natural gas'!$A$2:$AQ$28,COLUMN('natural gas'!AJ$2),FALSE)/VLOOKUP('BIFUbC-natural-gas'!$A14,'BIFUbC-natural-gas'!$A$1:$AQ$27,COLUMN('BIFUbC-natural-gas'!AJ$1),FALSE))</f>
        <v>1</v>
      </c>
      <c r="AK14">
        <f>IF(VLOOKUP('BIFUbC-natural-gas'!$A14,'BIFUbC-natural-gas'!$A$1:$AQ$27,COLUMN('BIFUbC-natural-gas'!AK$1),FALSE)=0,1,VLOOKUP('BIFUbC-natural-gas'!$A14,'natural gas'!$A$2:$AQ$28,COLUMN('natural gas'!AK$2),FALSE)/VLOOKUP('BIFUbC-natural-gas'!$A14,'BIFUbC-natural-gas'!$A$1:$AQ$27,COLUMN('BIFUbC-natural-gas'!AK$1),FALSE))</f>
        <v>1</v>
      </c>
      <c r="AL14">
        <f>IF(VLOOKUP('BIFUbC-natural-gas'!$A14,'BIFUbC-natural-gas'!$A$1:$AQ$27,COLUMN('BIFUbC-natural-gas'!AL$1),FALSE)=0,1,VLOOKUP('BIFUbC-natural-gas'!$A14,'natural gas'!$A$2:$AQ$28,COLUMN('natural gas'!AL$2),FALSE)/VLOOKUP('BIFUbC-natural-gas'!$A14,'BIFUbC-natural-gas'!$A$1:$AQ$27,COLUMN('BIFUbC-natural-gas'!AL$1),FALSE))</f>
        <v>1</v>
      </c>
      <c r="AM14">
        <f>IF(VLOOKUP('BIFUbC-natural-gas'!$A14,'BIFUbC-natural-gas'!$A$1:$AQ$27,COLUMN('BIFUbC-natural-gas'!AM$1),FALSE)=0,1,VLOOKUP('BIFUbC-natural-gas'!$A14,'natural gas'!$A$2:$AQ$28,COLUMN('natural gas'!AM$2),FALSE)/VLOOKUP('BIFUbC-natural-gas'!$A14,'BIFUbC-natural-gas'!$A$1:$AQ$27,COLUMN('BIFUbC-natural-gas'!AM$1),FALSE))</f>
        <v>1</v>
      </c>
      <c r="AN14">
        <f>IF(VLOOKUP('BIFUbC-natural-gas'!$A14,'BIFUbC-natural-gas'!$A$1:$AQ$27,COLUMN('BIFUbC-natural-gas'!AN$1),FALSE)=0,1,VLOOKUP('BIFUbC-natural-gas'!$A14,'natural gas'!$A$2:$AQ$28,COLUMN('natural gas'!AN$2),FALSE)/VLOOKUP('BIFUbC-natural-gas'!$A14,'BIFUbC-natural-gas'!$A$1:$AQ$27,COLUMN('BIFUbC-natural-gas'!AN$1),FALSE))</f>
        <v>1</v>
      </c>
      <c r="AO14">
        <f>IF(VLOOKUP('BIFUbC-natural-gas'!$A14,'BIFUbC-natural-gas'!$A$1:$AQ$27,COLUMN('BIFUbC-natural-gas'!AO$1),FALSE)=0,1,VLOOKUP('BIFUbC-natural-gas'!$A14,'natural gas'!$A$2:$AQ$28,COLUMN('natural gas'!AO$2),FALSE)/VLOOKUP('BIFUbC-natural-gas'!$A14,'BIFUbC-natural-gas'!$A$1:$AQ$27,COLUMN('BIFUbC-natural-gas'!AO$1),FALSE))</f>
        <v>1</v>
      </c>
      <c r="AP14">
        <f>IF(VLOOKUP('BIFUbC-natural-gas'!$A14,'BIFUbC-natural-gas'!$A$1:$AQ$27,COLUMN('BIFUbC-natural-gas'!AP$1),FALSE)=0,1,VLOOKUP('BIFUbC-natural-gas'!$A14,'natural gas'!$A$2:$AQ$28,COLUMN('natural gas'!AP$2),FALSE)/VLOOKUP('BIFUbC-natural-gas'!$A14,'BIFUbC-natural-gas'!$A$1:$AQ$27,COLUMN('BIFUbC-natural-gas'!AP$1),FALSE))</f>
        <v>1</v>
      </c>
      <c r="AQ14">
        <f>IF(VLOOKUP('BIFUbC-natural-gas'!$A14,'BIFUbC-natural-gas'!$A$1:$AQ$27,COLUMN('BIFUbC-natural-gas'!AQ$1),FALSE)=0,1,VLOOKUP('BIFUbC-natural-gas'!$A14,'natural gas'!$A$2:$AQ$28,COLUMN('natural gas'!AQ$2),FALSE)/VLOOKUP('BIFUbC-natural-gas'!$A14,'BIFUbC-natural-gas'!$A$1:$AQ$27,COLUMN('BIFUbC-natural-gas'!AQ$1),FALSE))</f>
        <v>1</v>
      </c>
    </row>
    <row r="15" spans="1:43">
      <c r="A15" s="37" t="s">
        <v>628</v>
      </c>
      <c r="B15">
        <f>IF(VLOOKUP('BIFUbC-natural-gas'!$A15,'BIFUbC-natural-gas'!$A$1:$AQ$27,COLUMN('BIFUbC-natural-gas'!B$1),FALSE)=0,1,VLOOKUP('BIFUbC-natural-gas'!$A15,'natural gas'!$A$2:$AQ$28,COLUMN('natural gas'!B$2),FALSE)/VLOOKUP('BIFUbC-natural-gas'!$A15,'BIFUbC-natural-gas'!$A$1:$AQ$27,COLUMN('BIFUbC-natural-gas'!B$1),FALSE))</f>
        <v>0.92655730760040789</v>
      </c>
      <c r="C15">
        <f>IF(VLOOKUP('BIFUbC-natural-gas'!$A15,'BIFUbC-natural-gas'!$A$1:$AQ$27,COLUMN('BIFUbC-natural-gas'!C$1),FALSE)=0,1,VLOOKUP('BIFUbC-natural-gas'!$A15,'natural gas'!$A$2:$AQ$28,COLUMN('natural gas'!C$2),FALSE)/VLOOKUP('BIFUbC-natural-gas'!$A15,'BIFUbC-natural-gas'!$A$1:$AQ$27,COLUMN('BIFUbC-natural-gas'!C$1),FALSE))</f>
        <v>0.92645339584251318</v>
      </c>
      <c r="D15">
        <f>IF(VLOOKUP('BIFUbC-natural-gas'!$A15,'BIFUbC-natural-gas'!$A$1:$AQ$27,COLUMN('BIFUbC-natural-gas'!D$1),FALSE)=0,1,VLOOKUP('BIFUbC-natural-gas'!$A15,'natural gas'!$A$2:$AQ$28,COLUMN('natural gas'!D$2),FALSE)/VLOOKUP('BIFUbC-natural-gas'!$A15,'BIFUbC-natural-gas'!$A$1:$AQ$27,COLUMN('BIFUbC-natural-gas'!D$1),FALSE))</f>
        <v>0.92640455179213854</v>
      </c>
      <c r="E15">
        <f>IF(VLOOKUP('BIFUbC-natural-gas'!$A15,'BIFUbC-natural-gas'!$A$1:$AQ$27,COLUMN('BIFUbC-natural-gas'!E$1),FALSE)=0,1,VLOOKUP('BIFUbC-natural-gas'!$A15,'natural gas'!$A$2:$AQ$28,COLUMN('natural gas'!E$2),FALSE)/VLOOKUP('BIFUbC-natural-gas'!$A15,'BIFUbC-natural-gas'!$A$1:$AQ$27,COLUMN('BIFUbC-natural-gas'!E$1),FALSE))</f>
        <v>0.92632962404436303</v>
      </c>
      <c r="F15">
        <f>IF(VLOOKUP('BIFUbC-natural-gas'!$A15,'BIFUbC-natural-gas'!$A$1:$AQ$27,COLUMN('BIFUbC-natural-gas'!F$1),FALSE)=0,1,VLOOKUP('BIFUbC-natural-gas'!$A15,'natural gas'!$A$2:$AQ$28,COLUMN('natural gas'!F$2),FALSE)/VLOOKUP('BIFUbC-natural-gas'!$A15,'BIFUbC-natural-gas'!$A$1:$AQ$27,COLUMN('BIFUbC-natural-gas'!F$1),FALSE))</f>
        <v>0.92625257605123379</v>
      </c>
      <c r="G15">
        <f>IF(VLOOKUP('BIFUbC-natural-gas'!$A15,'BIFUbC-natural-gas'!$A$1:$AQ$27,COLUMN('BIFUbC-natural-gas'!G$1),FALSE)=0,1,VLOOKUP('BIFUbC-natural-gas'!$A15,'natural gas'!$A$2:$AQ$28,COLUMN('natural gas'!G$2),FALSE)/VLOOKUP('BIFUbC-natural-gas'!$A15,'BIFUbC-natural-gas'!$A$1:$AQ$27,COLUMN('BIFUbC-natural-gas'!G$1),FALSE))</f>
        <v>0.92617353705227601</v>
      </c>
      <c r="H15">
        <f>IF(VLOOKUP('BIFUbC-natural-gas'!$A15,'BIFUbC-natural-gas'!$A$1:$AQ$27,COLUMN('BIFUbC-natural-gas'!H$1),FALSE)=0,1,VLOOKUP('BIFUbC-natural-gas'!$A15,'natural gas'!$A$2:$AQ$28,COLUMN('natural gas'!H$2),FALSE)/VLOOKUP('BIFUbC-natural-gas'!$A15,'BIFUbC-natural-gas'!$A$1:$AQ$27,COLUMN('BIFUbC-natural-gas'!H$1),FALSE))</f>
        <v>0.92609286687117631</v>
      </c>
      <c r="I15">
        <f>IF(VLOOKUP('BIFUbC-natural-gas'!$A15,'BIFUbC-natural-gas'!$A$1:$AQ$27,COLUMN('BIFUbC-natural-gas'!I$1),FALSE)=0,1,VLOOKUP('BIFUbC-natural-gas'!$A15,'natural gas'!$A$2:$AQ$28,COLUMN('natural gas'!I$2),FALSE)/VLOOKUP('BIFUbC-natural-gas'!$A15,'BIFUbC-natural-gas'!$A$1:$AQ$27,COLUMN('BIFUbC-natural-gas'!I$1),FALSE))</f>
        <v>0.92601036548754478</v>
      </c>
      <c r="J15">
        <f>IF(VLOOKUP('BIFUbC-natural-gas'!$A15,'BIFUbC-natural-gas'!$A$1:$AQ$27,COLUMN('BIFUbC-natural-gas'!J$1),FALSE)=0,1,VLOOKUP('BIFUbC-natural-gas'!$A15,'natural gas'!$A$2:$AQ$28,COLUMN('natural gas'!J$2),FALSE)/VLOOKUP('BIFUbC-natural-gas'!$A15,'BIFUbC-natural-gas'!$A$1:$AQ$27,COLUMN('BIFUbC-natural-gas'!J$1),FALSE))</f>
        <v>0.92592683611163951</v>
      </c>
      <c r="K15">
        <f>IF(VLOOKUP('BIFUbC-natural-gas'!$A15,'BIFUbC-natural-gas'!$A$1:$AQ$27,COLUMN('BIFUbC-natural-gas'!K$1),FALSE)=0,1,VLOOKUP('BIFUbC-natural-gas'!$A15,'natural gas'!$A$2:$AQ$28,COLUMN('natural gas'!K$2),FALSE)/VLOOKUP('BIFUbC-natural-gas'!$A15,'BIFUbC-natural-gas'!$A$1:$AQ$27,COLUMN('BIFUbC-natural-gas'!K$1),FALSE))</f>
        <v>0.92584228509181854</v>
      </c>
      <c r="L15">
        <f>IF(VLOOKUP('BIFUbC-natural-gas'!$A15,'BIFUbC-natural-gas'!$A$1:$AQ$27,COLUMN('BIFUbC-natural-gas'!L$1),FALSE)=0,1,VLOOKUP('BIFUbC-natural-gas'!$A15,'natural gas'!$A$2:$AQ$28,COLUMN('natural gas'!L$2),FALSE)/VLOOKUP('BIFUbC-natural-gas'!$A15,'BIFUbC-natural-gas'!$A$1:$AQ$27,COLUMN('BIFUbC-natural-gas'!L$1),FALSE))</f>
        <v>0.92575671657526637</v>
      </c>
      <c r="M15">
        <f>IF(VLOOKUP('BIFUbC-natural-gas'!$A15,'BIFUbC-natural-gas'!$A$1:$AQ$27,COLUMN('BIFUbC-natural-gas'!M$1),FALSE)=0,1,VLOOKUP('BIFUbC-natural-gas'!$A15,'natural gas'!$A$2:$AQ$28,COLUMN('natural gas'!M$2),FALSE)/VLOOKUP('BIFUbC-natural-gas'!$A15,'BIFUbC-natural-gas'!$A$1:$AQ$27,COLUMN('BIFUbC-natural-gas'!M$1),FALSE))</f>
        <v>0.92566901573987803</v>
      </c>
      <c r="N15">
        <f>IF(VLOOKUP('BIFUbC-natural-gas'!$A15,'BIFUbC-natural-gas'!$A$1:$AQ$27,COLUMN('BIFUbC-natural-gas'!N$1),FALSE)=0,1,VLOOKUP('BIFUbC-natural-gas'!$A15,'natural gas'!$A$2:$AQ$28,COLUMN('natural gas'!N$2),FALSE)/VLOOKUP('BIFUbC-natural-gas'!$A15,'BIFUbC-natural-gas'!$A$1:$AQ$27,COLUMN('BIFUbC-natural-gas'!N$1),FALSE))</f>
        <v>0.92558031705480504</v>
      </c>
      <c r="O15">
        <f>IF(VLOOKUP('BIFUbC-natural-gas'!$A15,'BIFUbC-natural-gas'!$A$1:$AQ$27,COLUMN('BIFUbC-natural-gas'!O$1),FALSE)=0,1,VLOOKUP('BIFUbC-natural-gas'!$A15,'natural gas'!$A$2:$AQ$28,COLUMN('natural gas'!O$2),FALSE)/VLOOKUP('BIFUbC-natural-gas'!$A15,'BIFUbC-natural-gas'!$A$1:$AQ$27,COLUMN('BIFUbC-natural-gas'!O$1),FALSE))</f>
        <v>0.92549061851046333</v>
      </c>
      <c r="P15">
        <f>IF(VLOOKUP('BIFUbC-natural-gas'!$A15,'BIFUbC-natural-gas'!$A$1:$AQ$27,COLUMN('BIFUbC-natural-gas'!P$1),FALSE)=0,1,VLOOKUP('BIFUbC-natural-gas'!$A15,'natural gas'!$A$2:$AQ$28,COLUMN('natural gas'!P$2),FALSE)/VLOOKUP('BIFUbC-natural-gas'!$A15,'BIFUbC-natural-gas'!$A$1:$AQ$27,COLUMN('BIFUbC-natural-gas'!P$1),FALSE))</f>
        <v>0.92539991685550183</v>
      </c>
      <c r="Q15">
        <f>IF(VLOOKUP('BIFUbC-natural-gas'!$A15,'BIFUbC-natural-gas'!$A$1:$AQ$27,COLUMN('BIFUbC-natural-gas'!Q$1),FALSE)=0,1,VLOOKUP('BIFUbC-natural-gas'!$A15,'natural gas'!$A$2:$AQ$28,COLUMN('natural gas'!Q$2),FALSE)/VLOOKUP('BIFUbC-natural-gas'!$A15,'BIFUbC-natural-gas'!$A$1:$AQ$27,COLUMN('BIFUbC-natural-gas'!Q$1),FALSE))</f>
        <v>0.92530820046301454</v>
      </c>
      <c r="R15">
        <f>IF(VLOOKUP('BIFUbC-natural-gas'!$A15,'BIFUbC-natural-gas'!$A$1:$AQ$27,COLUMN('BIFUbC-natural-gas'!R$1),FALSE)=0,1,VLOOKUP('BIFUbC-natural-gas'!$A15,'natural gas'!$A$2:$AQ$28,COLUMN('natural gas'!R$2),FALSE)/VLOOKUP('BIFUbC-natural-gas'!$A15,'BIFUbC-natural-gas'!$A$1:$AQ$27,COLUMN('BIFUbC-natural-gas'!R$1),FALSE))</f>
        <v>0.92521474010981297</v>
      </c>
      <c r="S15">
        <f>IF(VLOOKUP('BIFUbC-natural-gas'!$A15,'BIFUbC-natural-gas'!$A$1:$AQ$27,COLUMN('BIFUbC-natural-gas'!S$1),FALSE)=0,1,VLOOKUP('BIFUbC-natural-gas'!$A15,'natural gas'!$A$2:$AQ$28,COLUMN('natural gas'!S$2),FALSE)/VLOOKUP('BIFUbC-natural-gas'!$A15,'BIFUbC-natural-gas'!$A$1:$AQ$27,COLUMN('BIFUbC-natural-gas'!S$1),FALSE))</f>
        <v>0.9251209743733948</v>
      </c>
      <c r="T15">
        <f>IF(VLOOKUP('BIFUbC-natural-gas'!$A15,'BIFUbC-natural-gas'!$A$1:$AQ$27,COLUMN('BIFUbC-natural-gas'!T$1),FALSE)=0,1,VLOOKUP('BIFUbC-natural-gas'!$A15,'natural gas'!$A$2:$AQ$28,COLUMN('natural gas'!T$2),FALSE)/VLOOKUP('BIFUbC-natural-gas'!$A15,'BIFUbC-natural-gas'!$A$1:$AQ$27,COLUMN('BIFUbC-natural-gas'!T$1),FALSE))</f>
        <v>0.9250261611145224</v>
      </c>
      <c r="U15">
        <f>IF(VLOOKUP('BIFUbC-natural-gas'!$A15,'BIFUbC-natural-gas'!$A$1:$AQ$27,COLUMN('BIFUbC-natural-gas'!U$1),FALSE)=0,1,VLOOKUP('BIFUbC-natural-gas'!$A15,'natural gas'!$A$2:$AQ$28,COLUMN('natural gas'!U$2),FALSE)/VLOOKUP('BIFUbC-natural-gas'!$A15,'BIFUbC-natural-gas'!$A$1:$AQ$27,COLUMN('BIFUbC-natural-gas'!U$1),FALSE))</f>
        <v>0.92493028569328106</v>
      </c>
      <c r="V15">
        <f>IF(VLOOKUP('BIFUbC-natural-gas'!$A15,'BIFUbC-natural-gas'!$A$1:$AQ$27,COLUMN('BIFUbC-natural-gas'!V$1),FALSE)=0,1,VLOOKUP('BIFUbC-natural-gas'!$A15,'natural gas'!$A$2:$AQ$28,COLUMN('natural gas'!V$2),FALSE)/VLOOKUP('BIFUbC-natural-gas'!$A15,'BIFUbC-natural-gas'!$A$1:$AQ$27,COLUMN('BIFUbC-natural-gas'!V$1),FALSE))</f>
        <v>0.92483333286207037</v>
      </c>
      <c r="W15">
        <f>IF(VLOOKUP('BIFUbC-natural-gas'!$A15,'BIFUbC-natural-gas'!$A$1:$AQ$27,COLUMN('BIFUbC-natural-gas'!W$1),FALSE)=0,1,VLOOKUP('BIFUbC-natural-gas'!$A15,'natural gas'!$A$2:$AQ$28,COLUMN('natural gas'!W$2),FALSE)/VLOOKUP('BIFUbC-natural-gas'!$A15,'BIFUbC-natural-gas'!$A$1:$AQ$27,COLUMN('BIFUbC-natural-gas'!W$1),FALSE))</f>
        <v>0.92473485464690375</v>
      </c>
      <c r="X15">
        <f>IF(VLOOKUP('BIFUbC-natural-gas'!$A15,'BIFUbC-natural-gas'!$A$1:$AQ$27,COLUMN('BIFUbC-natural-gas'!X$1),FALSE)=0,1,VLOOKUP('BIFUbC-natural-gas'!$A15,'natural gas'!$A$2:$AQ$28,COLUMN('natural gas'!X$2),FALSE)/VLOOKUP('BIFUbC-natural-gas'!$A15,'BIFUbC-natural-gas'!$A$1:$AQ$27,COLUMN('BIFUbC-natural-gas'!X$1),FALSE))</f>
        <v>0.9246341294954229</v>
      </c>
      <c r="Y15">
        <f>IF(VLOOKUP('BIFUbC-natural-gas'!$A15,'BIFUbC-natural-gas'!$A$1:$AQ$27,COLUMN('BIFUbC-natural-gas'!Y$1),FALSE)=0,1,VLOOKUP('BIFUbC-natural-gas'!$A15,'natural gas'!$A$2:$AQ$28,COLUMN('natural gas'!Y$2),FALSE)/VLOOKUP('BIFUbC-natural-gas'!$A15,'BIFUbC-natural-gas'!$A$1:$AQ$27,COLUMN('BIFUbC-natural-gas'!Y$1),FALSE))</f>
        <v>0.92453184389668552</v>
      </c>
      <c r="Z15">
        <f>IF(VLOOKUP('BIFUbC-natural-gas'!$A15,'BIFUbC-natural-gas'!$A$1:$AQ$27,COLUMN('BIFUbC-natural-gas'!Z$1),FALSE)=0,1,VLOOKUP('BIFUbC-natural-gas'!$A15,'natural gas'!$A$2:$AQ$28,COLUMN('natural gas'!Z$2),FALSE)/VLOOKUP('BIFUbC-natural-gas'!$A15,'BIFUbC-natural-gas'!$A$1:$AQ$27,COLUMN('BIFUbC-natural-gas'!Z$1),FALSE))</f>
        <v>0.92442797760404927</v>
      </c>
      <c r="AA15">
        <f>IF(VLOOKUP('BIFUbC-natural-gas'!$A15,'BIFUbC-natural-gas'!$A$1:$AQ$27,COLUMN('BIFUbC-natural-gas'!AA$1),FALSE)=0,1,VLOOKUP('BIFUbC-natural-gas'!$A15,'natural gas'!$A$2:$AQ$28,COLUMN('natural gas'!AA$2),FALSE)/VLOOKUP('BIFUbC-natural-gas'!$A15,'BIFUbC-natural-gas'!$A$1:$AQ$27,COLUMN('BIFUbC-natural-gas'!AA$1),FALSE))</f>
        <v>0.92432250054571097</v>
      </c>
      <c r="AB15">
        <f>IF(VLOOKUP('BIFUbC-natural-gas'!$A15,'BIFUbC-natural-gas'!$A$1:$AQ$27,COLUMN('BIFUbC-natural-gas'!AB$1),FALSE)=0,1,VLOOKUP('BIFUbC-natural-gas'!$A15,'natural gas'!$A$2:$AQ$28,COLUMN('natural gas'!AB$2),FALSE)/VLOOKUP('BIFUbC-natural-gas'!$A15,'BIFUbC-natural-gas'!$A$1:$AQ$27,COLUMN('BIFUbC-natural-gas'!AB$1),FALSE))</f>
        <v>0.92421538688450122</v>
      </c>
      <c r="AC15">
        <f>IF(VLOOKUP('BIFUbC-natural-gas'!$A15,'BIFUbC-natural-gas'!$A$1:$AQ$27,COLUMN('BIFUbC-natural-gas'!AC$1),FALSE)=0,1,VLOOKUP('BIFUbC-natural-gas'!$A15,'natural gas'!$A$2:$AQ$28,COLUMN('natural gas'!AC$2),FALSE)/VLOOKUP('BIFUbC-natural-gas'!$A15,'BIFUbC-natural-gas'!$A$1:$AQ$27,COLUMN('BIFUbC-natural-gas'!AC$1),FALSE))</f>
        <v>0.92410660777459541</v>
      </c>
      <c r="AD15">
        <f>IF(VLOOKUP('BIFUbC-natural-gas'!$A15,'BIFUbC-natural-gas'!$A$1:$AQ$27,COLUMN('BIFUbC-natural-gas'!AD$1),FALSE)=0,1,VLOOKUP('BIFUbC-natural-gas'!$A15,'natural gas'!$A$2:$AQ$28,COLUMN('natural gas'!AD$2),FALSE)/VLOOKUP('BIFUbC-natural-gas'!$A15,'BIFUbC-natural-gas'!$A$1:$AQ$27,COLUMN('BIFUbC-natural-gas'!AD$1),FALSE))</f>
        <v>0.92399613119257207</v>
      </c>
      <c r="AE15">
        <f>IF(VLOOKUP('BIFUbC-natural-gas'!$A15,'BIFUbC-natural-gas'!$A$1:$AQ$27,COLUMN('BIFUbC-natural-gas'!AE$1),FALSE)=0,1,VLOOKUP('BIFUbC-natural-gas'!$A15,'natural gas'!$A$2:$AQ$28,COLUMN('natural gas'!AE$2),FALSE)/VLOOKUP('BIFUbC-natural-gas'!$A15,'BIFUbC-natural-gas'!$A$1:$AQ$27,COLUMN('BIFUbC-natural-gas'!AE$1),FALSE))</f>
        <v>0.9238839144542802</v>
      </c>
      <c r="AF15">
        <f>IF(VLOOKUP('BIFUbC-natural-gas'!$A15,'BIFUbC-natural-gas'!$A$1:$AQ$27,COLUMN('BIFUbC-natural-gas'!AF$1),FALSE)=0,1,VLOOKUP('BIFUbC-natural-gas'!$A15,'natural gas'!$A$2:$AQ$28,COLUMN('natural gas'!AF$2),FALSE)/VLOOKUP('BIFUbC-natural-gas'!$A15,'BIFUbC-natural-gas'!$A$1:$AQ$27,COLUMN('BIFUbC-natural-gas'!AF$1),FALSE))</f>
        <v>0.9237699183894984</v>
      </c>
      <c r="AG15">
        <f>IF(VLOOKUP('BIFUbC-natural-gas'!$A15,'BIFUbC-natural-gas'!$A$1:$AQ$27,COLUMN('BIFUbC-natural-gas'!AG$1),FALSE)=0,1,VLOOKUP('BIFUbC-natural-gas'!$A15,'natural gas'!$A$2:$AQ$28,COLUMN('natural gas'!AG$2),FALSE)/VLOOKUP('BIFUbC-natural-gas'!$A15,'BIFUbC-natural-gas'!$A$1:$AQ$27,COLUMN('BIFUbC-natural-gas'!AG$1),FALSE))</f>
        <v>0.92365409250017583</v>
      </c>
      <c r="AH15">
        <f>IF(VLOOKUP('BIFUbC-natural-gas'!$A15,'BIFUbC-natural-gas'!$A$1:$AQ$27,COLUMN('BIFUbC-natural-gas'!AH$1),FALSE)=0,1,VLOOKUP('BIFUbC-natural-gas'!$A15,'natural gas'!$A$2:$AQ$28,COLUMN('natural gas'!AH$2),FALSE)/VLOOKUP('BIFUbC-natural-gas'!$A15,'BIFUbC-natural-gas'!$A$1:$AQ$27,COLUMN('BIFUbC-natural-gas'!AH$1),FALSE))</f>
        <v>0.92353563803193428</v>
      </c>
      <c r="AI15">
        <f>IF(VLOOKUP('BIFUbC-natural-gas'!$A15,'BIFUbC-natural-gas'!$A$1:$AQ$27,COLUMN('BIFUbC-natural-gas'!AI$1),FALSE)=0,1,VLOOKUP('BIFUbC-natural-gas'!$A15,'natural gas'!$A$2:$AQ$28,COLUMN('natural gas'!AI$2),FALSE)/VLOOKUP('BIFUbC-natural-gas'!$A15,'BIFUbC-natural-gas'!$A$1:$AQ$27,COLUMN('BIFUbC-natural-gas'!AI$1),FALSE))</f>
        <v>0.92341522806440535</v>
      </c>
      <c r="AJ15">
        <f>IF(VLOOKUP('BIFUbC-natural-gas'!$A15,'BIFUbC-natural-gas'!$A$1:$AQ$27,COLUMN('BIFUbC-natural-gas'!AJ$1),FALSE)=0,1,VLOOKUP('BIFUbC-natural-gas'!$A15,'natural gas'!$A$2:$AQ$28,COLUMN('natural gas'!AJ$2),FALSE)/VLOOKUP('BIFUbC-natural-gas'!$A15,'BIFUbC-natural-gas'!$A$1:$AQ$27,COLUMN('BIFUbC-natural-gas'!AJ$1),FALSE))</f>
        <v>0.92329279419299481</v>
      </c>
      <c r="AK15">
        <f>IF(VLOOKUP('BIFUbC-natural-gas'!$A15,'BIFUbC-natural-gas'!$A$1:$AQ$27,COLUMN('BIFUbC-natural-gas'!AK$1),FALSE)=0,1,VLOOKUP('BIFUbC-natural-gas'!$A15,'natural gas'!$A$2:$AQ$28,COLUMN('natural gas'!AK$2),FALSE)/VLOOKUP('BIFUbC-natural-gas'!$A15,'BIFUbC-natural-gas'!$A$1:$AQ$27,COLUMN('BIFUbC-natural-gas'!AK$1),FALSE))</f>
        <v>0.92316826183997591</v>
      </c>
      <c r="AL15">
        <f>IF(VLOOKUP('BIFUbC-natural-gas'!$A15,'BIFUbC-natural-gas'!$A$1:$AQ$27,COLUMN('BIFUbC-natural-gas'!AL$1),FALSE)=0,1,VLOOKUP('BIFUbC-natural-gas'!$A15,'natural gas'!$A$2:$AQ$28,COLUMN('natural gas'!AL$2),FALSE)/VLOOKUP('BIFUbC-natural-gas'!$A15,'BIFUbC-natural-gas'!$A$1:$AQ$27,COLUMN('BIFUbC-natural-gas'!AL$1),FALSE))</f>
        <v>0.92304154961532525</v>
      </c>
      <c r="AM15">
        <f>IF(VLOOKUP('BIFUbC-natural-gas'!$A15,'BIFUbC-natural-gas'!$A$1:$AQ$27,COLUMN('BIFUbC-natural-gas'!AM$1),FALSE)=0,1,VLOOKUP('BIFUbC-natural-gas'!$A15,'natural gas'!$A$2:$AQ$28,COLUMN('natural gas'!AM$2),FALSE)/VLOOKUP('BIFUbC-natural-gas'!$A15,'BIFUbC-natural-gas'!$A$1:$AQ$27,COLUMN('BIFUbC-natural-gas'!AM$1),FALSE))</f>
        <v>0.92291256045066206</v>
      </c>
      <c r="AN15">
        <f>IF(VLOOKUP('BIFUbC-natural-gas'!$A15,'BIFUbC-natural-gas'!$A$1:$AQ$27,COLUMN('BIFUbC-natural-gas'!AN$1),FALSE)=0,1,VLOOKUP('BIFUbC-natural-gas'!$A15,'natural gas'!$A$2:$AQ$28,COLUMN('natural gas'!AN$2),FALSE)/VLOOKUP('BIFUbC-natural-gas'!$A15,'BIFUbC-natural-gas'!$A$1:$AQ$27,COLUMN('BIFUbC-natural-gas'!AN$1),FALSE))</f>
        <v>0.92278119659645208</v>
      </c>
      <c r="AO15">
        <f>IF(VLOOKUP('BIFUbC-natural-gas'!$A15,'BIFUbC-natural-gas'!$A$1:$AQ$27,COLUMN('BIFUbC-natural-gas'!AO$1),FALSE)=0,1,VLOOKUP('BIFUbC-natural-gas'!$A15,'natural gas'!$A$2:$AQ$28,COLUMN('natural gas'!AO$2),FALSE)/VLOOKUP('BIFUbC-natural-gas'!$A15,'BIFUbC-natural-gas'!$A$1:$AQ$27,COLUMN('BIFUbC-natural-gas'!AO$1),FALSE))</f>
        <v>0.92264734245996194</v>
      </c>
      <c r="AP15">
        <f>IF(VLOOKUP('BIFUbC-natural-gas'!$A15,'BIFUbC-natural-gas'!$A$1:$AQ$27,COLUMN('BIFUbC-natural-gas'!AP$1),FALSE)=0,1,VLOOKUP('BIFUbC-natural-gas'!$A15,'natural gas'!$A$2:$AQ$28,COLUMN('natural gas'!AP$2),FALSE)/VLOOKUP('BIFUbC-natural-gas'!$A15,'BIFUbC-natural-gas'!$A$1:$AQ$27,COLUMN('BIFUbC-natural-gas'!AP$1),FALSE))</f>
        <v>0.92251087997110637</v>
      </c>
      <c r="AQ15">
        <f>IF(VLOOKUP('BIFUbC-natural-gas'!$A15,'BIFUbC-natural-gas'!$A$1:$AQ$27,COLUMN('BIFUbC-natural-gas'!AQ$1),FALSE)=0,1,VLOOKUP('BIFUbC-natural-gas'!$A15,'natural gas'!$A$2:$AQ$28,COLUMN('natural gas'!AQ$2),FALSE)/VLOOKUP('BIFUbC-natural-gas'!$A15,'BIFUbC-natural-gas'!$A$1:$AQ$27,COLUMN('BIFUbC-natural-gas'!AQ$1),FALSE))</f>
        <v>0.92237167046943869</v>
      </c>
    </row>
    <row r="16" spans="1:43">
      <c r="A16" s="37" t="s">
        <v>629</v>
      </c>
      <c r="B16">
        <f>IF(VLOOKUP('BIFUbC-natural-gas'!$A16,'BIFUbC-natural-gas'!$A$1:$AQ$27,COLUMN('BIFUbC-natural-gas'!B$1),FALSE)=0,1,VLOOKUP('BIFUbC-natural-gas'!$A16,'natural gas'!$A$2:$AQ$28,COLUMN('natural gas'!B$2),FALSE)/VLOOKUP('BIFUbC-natural-gas'!$A16,'BIFUbC-natural-gas'!$A$1:$AQ$27,COLUMN('BIFUbC-natural-gas'!B$1),FALSE))</f>
        <v>0.9828241880697095</v>
      </c>
      <c r="C16">
        <f>IF(VLOOKUP('BIFUbC-natural-gas'!$A16,'BIFUbC-natural-gas'!$A$1:$AQ$27,COLUMN('BIFUbC-natural-gas'!C$1),FALSE)=0,1,VLOOKUP('BIFUbC-natural-gas'!$A16,'natural gas'!$A$2:$AQ$28,COLUMN('natural gas'!C$2),FALSE)/VLOOKUP('BIFUbC-natural-gas'!$A16,'BIFUbC-natural-gas'!$A$1:$AQ$27,COLUMN('BIFUbC-natural-gas'!C$1),FALSE))</f>
        <v>0.98282154024325363</v>
      </c>
      <c r="D16">
        <f>IF(VLOOKUP('BIFUbC-natural-gas'!$A16,'BIFUbC-natural-gas'!$A$1:$AQ$27,COLUMN('BIFUbC-natural-gas'!D$1),FALSE)=0,1,VLOOKUP('BIFUbC-natural-gas'!$A16,'natural gas'!$A$2:$AQ$28,COLUMN('natural gas'!D$2),FALSE)/VLOOKUP('BIFUbC-natural-gas'!$A16,'BIFUbC-natural-gas'!$A$1:$AQ$27,COLUMN('BIFUbC-natural-gas'!D$1),FALSE))</f>
        <v>0.9828200129189415</v>
      </c>
      <c r="E16">
        <f>IF(VLOOKUP('BIFUbC-natural-gas'!$A16,'BIFUbC-natural-gas'!$A$1:$AQ$27,COLUMN('BIFUbC-natural-gas'!E$1),FALSE)=0,1,VLOOKUP('BIFUbC-natural-gas'!$A16,'natural gas'!$A$2:$AQ$28,COLUMN('natural gas'!E$2),FALSE)/VLOOKUP('BIFUbC-natural-gas'!$A16,'BIFUbC-natural-gas'!$A$1:$AQ$27,COLUMN('BIFUbC-natural-gas'!E$1),FALSE))</f>
        <v>0.98281795443542275</v>
      </c>
      <c r="F16">
        <f>IF(VLOOKUP('BIFUbC-natural-gas'!$A16,'BIFUbC-natural-gas'!$A$1:$AQ$27,COLUMN('BIFUbC-natural-gas'!F$1),FALSE)=0,1,VLOOKUP('BIFUbC-natural-gas'!$A16,'natural gas'!$A$2:$AQ$28,COLUMN('natural gas'!F$2),FALSE)/VLOOKUP('BIFUbC-natural-gas'!$A16,'BIFUbC-natural-gas'!$A$1:$AQ$27,COLUMN('BIFUbC-natural-gas'!F$1),FALSE))</f>
        <v>0.98281585266504423</v>
      </c>
      <c r="G16">
        <f>IF(VLOOKUP('BIFUbC-natural-gas'!$A16,'BIFUbC-natural-gas'!$A$1:$AQ$27,COLUMN('BIFUbC-natural-gas'!G$1),FALSE)=0,1,VLOOKUP('BIFUbC-natural-gas'!$A16,'natural gas'!$A$2:$AQ$28,COLUMN('natural gas'!G$2),FALSE)/VLOOKUP('BIFUbC-natural-gas'!$A16,'BIFUbC-natural-gas'!$A$1:$AQ$27,COLUMN('BIFUbC-natural-gas'!G$1),FALSE))</f>
        <v>0.98281371043106691</v>
      </c>
      <c r="H16">
        <f>IF(VLOOKUP('BIFUbC-natural-gas'!$A16,'BIFUbC-natural-gas'!$A$1:$AQ$27,COLUMN('BIFUbC-natural-gas'!H$1),FALSE)=0,1,VLOOKUP('BIFUbC-natural-gas'!$A16,'natural gas'!$A$2:$AQ$28,COLUMN('natural gas'!H$2),FALSE)/VLOOKUP('BIFUbC-natural-gas'!$A16,'BIFUbC-natural-gas'!$A$1:$AQ$27,COLUMN('BIFUbC-natural-gas'!H$1),FALSE))</f>
        <v>0.98281153519253306</v>
      </c>
      <c r="I16">
        <f>IF(VLOOKUP('BIFUbC-natural-gas'!$A16,'BIFUbC-natural-gas'!$A$1:$AQ$27,COLUMN('BIFUbC-natural-gas'!I$1),FALSE)=0,1,VLOOKUP('BIFUbC-natural-gas'!$A16,'natural gas'!$A$2:$AQ$28,COLUMN('natural gas'!I$2),FALSE)/VLOOKUP('BIFUbC-natural-gas'!$A16,'BIFUbC-natural-gas'!$A$1:$AQ$27,COLUMN('BIFUbC-natural-gas'!I$1),FALSE))</f>
        <v>0.9828093230859094</v>
      </c>
      <c r="J16">
        <f>IF(VLOOKUP('BIFUbC-natural-gas'!$A16,'BIFUbC-natural-gas'!$A$1:$AQ$27,COLUMN('BIFUbC-natural-gas'!J$1),FALSE)=0,1,VLOOKUP('BIFUbC-natural-gas'!$A16,'natural gas'!$A$2:$AQ$28,COLUMN('natural gas'!J$2),FALSE)/VLOOKUP('BIFUbC-natural-gas'!$A16,'BIFUbC-natural-gas'!$A$1:$AQ$27,COLUMN('BIFUbC-natural-gas'!J$1),FALSE))</f>
        <v>0.98280709043731573</v>
      </c>
      <c r="K16">
        <f>IF(VLOOKUP('BIFUbC-natural-gas'!$A16,'BIFUbC-natural-gas'!$A$1:$AQ$27,COLUMN('BIFUbC-natural-gas'!K$1),FALSE)=0,1,VLOOKUP('BIFUbC-natural-gas'!$A16,'natural gas'!$A$2:$AQ$28,COLUMN('natural gas'!K$2),FALSE)/VLOOKUP('BIFUbC-natural-gas'!$A16,'BIFUbC-natural-gas'!$A$1:$AQ$27,COLUMN('BIFUbC-natural-gas'!K$1),FALSE))</f>
        <v>0.98280483746877423</v>
      </c>
      <c r="L16">
        <f>IF(VLOOKUP('BIFUbC-natural-gas'!$A16,'BIFUbC-natural-gas'!$A$1:$AQ$27,COLUMN('BIFUbC-natural-gas'!L$1),FALSE)=0,1,VLOOKUP('BIFUbC-natural-gas'!$A16,'natural gas'!$A$2:$AQ$28,COLUMN('natural gas'!L$2),FALSE)/VLOOKUP('BIFUbC-natural-gas'!$A16,'BIFUbC-natural-gas'!$A$1:$AQ$27,COLUMN('BIFUbC-natural-gas'!L$1),FALSE))</f>
        <v>0.9828025643579229</v>
      </c>
      <c r="M16">
        <f>IF(VLOOKUP('BIFUbC-natural-gas'!$A16,'BIFUbC-natural-gas'!$A$1:$AQ$27,COLUMN('BIFUbC-natural-gas'!M$1),FALSE)=0,1,VLOOKUP('BIFUbC-natural-gas'!$A16,'natural gas'!$A$2:$AQ$28,COLUMN('natural gas'!M$2),FALSE)/VLOOKUP('BIFUbC-natural-gas'!$A16,'BIFUbC-natural-gas'!$A$1:$AQ$27,COLUMN('BIFUbC-natural-gas'!M$1),FALSE))</f>
        <v>0.98280024893999129</v>
      </c>
      <c r="N16">
        <f>IF(VLOOKUP('BIFUbC-natural-gas'!$A16,'BIFUbC-natural-gas'!$A$1:$AQ$27,COLUMN('BIFUbC-natural-gas'!N$1),FALSE)=0,1,VLOOKUP('BIFUbC-natural-gas'!$A16,'natural gas'!$A$2:$AQ$28,COLUMN('natural gas'!N$2),FALSE)/VLOOKUP('BIFUbC-natural-gas'!$A16,'BIFUbC-natural-gas'!$A$1:$AQ$27,COLUMN('BIFUbC-natural-gas'!N$1),FALSE))</f>
        <v>0.98279791405487082</v>
      </c>
      <c r="O16">
        <f>IF(VLOOKUP('BIFUbC-natural-gas'!$A16,'BIFUbC-natural-gas'!$A$1:$AQ$27,COLUMN('BIFUbC-natural-gas'!O$1),FALSE)=0,1,VLOOKUP('BIFUbC-natural-gas'!$A16,'natural gas'!$A$2:$AQ$28,COLUMN('natural gas'!O$2),FALSE)/VLOOKUP('BIFUbC-natural-gas'!$A16,'BIFUbC-natural-gas'!$A$1:$AQ$27,COLUMN('BIFUbC-natural-gas'!O$1),FALSE))</f>
        <v>0.98279555975734356</v>
      </c>
      <c r="P16">
        <f>IF(VLOOKUP('BIFUbC-natural-gas'!$A16,'BIFUbC-natural-gas'!$A$1:$AQ$27,COLUMN('BIFUbC-natural-gas'!P$1),FALSE)=0,1,VLOOKUP('BIFUbC-natural-gas'!$A16,'natural gas'!$A$2:$AQ$28,COLUMN('natural gas'!P$2),FALSE)/VLOOKUP('BIFUbC-natural-gas'!$A16,'BIFUbC-natural-gas'!$A$1:$AQ$27,COLUMN('BIFUbC-natural-gas'!P$1),FALSE))</f>
        <v>0.98279318607843591</v>
      </c>
      <c r="Q16">
        <f>IF(VLOOKUP('BIFUbC-natural-gas'!$A16,'BIFUbC-natural-gas'!$A$1:$AQ$27,COLUMN('BIFUbC-natural-gas'!Q$1),FALSE)=0,1,VLOOKUP('BIFUbC-natural-gas'!$A16,'natural gas'!$A$2:$AQ$28,COLUMN('natural gas'!Q$2),FALSE)/VLOOKUP('BIFUbC-natural-gas'!$A16,'BIFUbC-natural-gas'!$A$1:$AQ$27,COLUMN('BIFUbC-natural-gas'!Q$1),FALSE))</f>
        <v>0.98279079288445703</v>
      </c>
      <c r="R16">
        <f>IF(VLOOKUP('BIFUbC-natural-gas'!$A16,'BIFUbC-natural-gas'!$A$1:$AQ$27,COLUMN('BIFUbC-natural-gas'!R$1),FALSE)=0,1,VLOOKUP('BIFUbC-natural-gas'!$A16,'natural gas'!$A$2:$AQ$28,COLUMN('natural gas'!R$2),FALSE)/VLOOKUP('BIFUbC-natural-gas'!$A16,'BIFUbC-natural-gas'!$A$1:$AQ$27,COLUMN('BIFUbC-natural-gas'!R$1),FALSE))</f>
        <v>0.9827883658700991</v>
      </c>
      <c r="S16">
        <f>IF(VLOOKUP('BIFUbC-natural-gas'!$A16,'BIFUbC-natural-gas'!$A$1:$AQ$27,COLUMN('BIFUbC-natural-gas'!S$1),FALSE)=0,1,VLOOKUP('BIFUbC-natural-gas'!$A16,'natural gas'!$A$2:$AQ$28,COLUMN('natural gas'!S$2),FALSE)/VLOOKUP('BIFUbC-natural-gas'!$A16,'BIFUbC-natural-gas'!$A$1:$AQ$27,COLUMN('BIFUbC-natural-gas'!S$1),FALSE))</f>
        <v>0.98278593358240229</v>
      </c>
      <c r="T16">
        <f>IF(VLOOKUP('BIFUbC-natural-gas'!$A16,'BIFUbC-natural-gas'!$A$1:$AQ$27,COLUMN('BIFUbC-natural-gas'!T$1),FALSE)=0,1,VLOOKUP('BIFUbC-natural-gas'!$A16,'natural gas'!$A$2:$AQ$28,COLUMN('natural gas'!T$2),FALSE)/VLOOKUP('BIFUbC-natural-gas'!$A16,'BIFUbC-natural-gas'!$A$1:$AQ$27,COLUMN('BIFUbC-natural-gas'!T$1),FALSE))</f>
        <v>0.98278348143397953</v>
      </c>
      <c r="U16">
        <f>IF(VLOOKUP('BIFUbC-natural-gas'!$A16,'BIFUbC-natural-gas'!$A$1:$AQ$27,COLUMN('BIFUbC-natural-gas'!U$1),FALSE)=0,1,VLOOKUP('BIFUbC-natural-gas'!$A16,'natural gas'!$A$2:$AQ$28,COLUMN('natural gas'!U$2),FALSE)/VLOOKUP('BIFUbC-natural-gas'!$A16,'BIFUbC-natural-gas'!$A$1:$AQ$27,COLUMN('BIFUbC-natural-gas'!U$1),FALSE))</f>
        <v>0.98278100924198963</v>
      </c>
      <c r="V16">
        <f>IF(VLOOKUP('BIFUbC-natural-gas'!$A16,'BIFUbC-natural-gas'!$A$1:$AQ$27,COLUMN('BIFUbC-natural-gas'!V$1),FALSE)=0,1,VLOOKUP('BIFUbC-natural-gas'!$A16,'natural gas'!$A$2:$AQ$28,COLUMN('natural gas'!V$2),FALSE)/VLOOKUP('BIFUbC-natural-gas'!$A16,'BIFUbC-natural-gas'!$A$1:$AQ$27,COLUMN('BIFUbC-natural-gas'!V$1),FALSE))</f>
        <v>0.98277851681484674</v>
      </c>
      <c r="W16">
        <f>IF(VLOOKUP('BIFUbC-natural-gas'!$A16,'BIFUbC-natural-gas'!$A$1:$AQ$27,COLUMN('BIFUbC-natural-gas'!W$1),FALSE)=0,1,VLOOKUP('BIFUbC-natural-gas'!$A16,'natural gas'!$A$2:$AQ$28,COLUMN('natural gas'!W$2),FALSE)/VLOOKUP('BIFUbC-natural-gas'!$A16,'BIFUbC-natural-gas'!$A$1:$AQ$27,COLUMN('BIFUbC-natural-gas'!W$1),FALSE))</f>
        <v>0.98277599551347206</v>
      </c>
      <c r="X16">
        <f>IF(VLOOKUP('BIFUbC-natural-gas'!$A16,'BIFUbC-natural-gas'!$A$1:$AQ$27,COLUMN('BIFUbC-natural-gas'!X$1),FALSE)=0,1,VLOOKUP('BIFUbC-natural-gas'!$A16,'natural gas'!$A$2:$AQ$28,COLUMN('natural gas'!X$2),FALSE)/VLOOKUP('BIFUbC-natural-gas'!$A16,'BIFUbC-natural-gas'!$A$1:$AQ$27,COLUMN('BIFUbC-natural-gas'!X$1),FALSE))</f>
        <v>0.98277343145154983</v>
      </c>
      <c r="Y16">
        <f>IF(VLOOKUP('BIFUbC-natural-gas'!$A16,'BIFUbC-natural-gas'!$A$1:$AQ$27,COLUMN('BIFUbC-natural-gas'!Y$1),FALSE)=0,1,VLOOKUP('BIFUbC-natural-gas'!$A16,'natural gas'!$A$2:$AQ$28,COLUMN('natural gas'!Y$2),FALSE)/VLOOKUP('BIFUbC-natural-gas'!$A16,'BIFUbC-natural-gas'!$A$1:$AQ$27,COLUMN('BIFUbC-natural-gas'!Y$1),FALSE))</f>
        <v>0.98277083824624634</v>
      </c>
      <c r="Z16">
        <f>IF(VLOOKUP('BIFUbC-natural-gas'!$A16,'BIFUbC-natural-gas'!$A$1:$AQ$27,COLUMN('BIFUbC-natural-gas'!Z$1),FALSE)=0,1,VLOOKUP('BIFUbC-natural-gas'!$A16,'natural gas'!$A$2:$AQ$28,COLUMN('natural gas'!Z$2),FALSE)/VLOOKUP('BIFUbC-natural-gas'!$A16,'BIFUbC-natural-gas'!$A$1:$AQ$27,COLUMN('BIFUbC-natural-gas'!Z$1),FALSE))</f>
        <v>0.98276821568611872</v>
      </c>
      <c r="AA16">
        <f>IF(VLOOKUP('BIFUbC-natural-gas'!$A16,'BIFUbC-natural-gas'!$A$1:$AQ$27,COLUMN('BIFUbC-natural-gas'!AA$1),FALSE)=0,1,VLOOKUP('BIFUbC-natural-gas'!$A16,'natural gas'!$A$2:$AQ$28,COLUMN('natural gas'!AA$2),FALSE)/VLOOKUP('BIFUbC-natural-gas'!$A16,'BIFUbC-natural-gas'!$A$1:$AQ$27,COLUMN('BIFUbC-natural-gas'!AA$1),FALSE))</f>
        <v>0.98276556337529442</v>
      </c>
      <c r="AB16">
        <f>IF(VLOOKUP('BIFUbC-natural-gas'!$A16,'BIFUbC-natural-gas'!$A$1:$AQ$27,COLUMN('BIFUbC-natural-gas'!AB$1),FALSE)=0,1,VLOOKUP('BIFUbC-natural-gas'!$A16,'natural gas'!$A$2:$AQ$28,COLUMN('natural gas'!AB$2),FALSE)/VLOOKUP('BIFUbC-natural-gas'!$A16,'BIFUbC-natural-gas'!$A$1:$AQ$27,COLUMN('BIFUbC-natural-gas'!AB$1),FALSE))</f>
        <v>0.98276288100715614</v>
      </c>
      <c r="AC16">
        <f>IF(VLOOKUP('BIFUbC-natural-gas'!$A16,'BIFUbC-natural-gas'!$A$1:$AQ$27,COLUMN('BIFUbC-natural-gas'!AC$1),FALSE)=0,1,VLOOKUP('BIFUbC-natural-gas'!$A16,'natural gas'!$A$2:$AQ$28,COLUMN('natural gas'!AC$2),FALSE)/VLOOKUP('BIFUbC-natural-gas'!$A16,'BIFUbC-natural-gas'!$A$1:$AQ$27,COLUMN('BIFUbC-natural-gas'!AC$1),FALSE))</f>
        <v>0.98276016822403867</v>
      </c>
      <c r="AD16">
        <f>IF(VLOOKUP('BIFUbC-natural-gas'!$A16,'BIFUbC-natural-gas'!$A$1:$AQ$27,COLUMN('BIFUbC-natural-gas'!AD$1),FALSE)=0,1,VLOOKUP('BIFUbC-natural-gas'!$A16,'natural gas'!$A$2:$AQ$28,COLUMN('natural gas'!AD$2),FALSE)/VLOOKUP('BIFUbC-natural-gas'!$A16,'BIFUbC-natural-gas'!$A$1:$AQ$27,COLUMN('BIFUbC-natural-gas'!AD$1),FALSE))</f>
        <v>0.98275742461482518</v>
      </c>
      <c r="AE16">
        <f>IF(VLOOKUP('BIFUbC-natural-gas'!$A16,'BIFUbC-natural-gas'!$A$1:$AQ$27,COLUMN('BIFUbC-natural-gas'!AE$1),FALSE)=0,1,VLOOKUP('BIFUbC-natural-gas'!$A16,'natural gas'!$A$2:$AQ$28,COLUMN('natural gas'!AE$2),FALSE)/VLOOKUP('BIFUbC-natural-gas'!$A16,'BIFUbC-natural-gas'!$A$1:$AQ$27,COLUMN('BIFUbC-natural-gas'!AE$1),FALSE))</f>
        <v>0.98275464957261138</v>
      </c>
      <c r="AF16">
        <f>IF(VLOOKUP('BIFUbC-natural-gas'!$A16,'BIFUbC-natural-gas'!$A$1:$AQ$27,COLUMN('BIFUbC-natural-gas'!AF$1),FALSE)=0,1,VLOOKUP('BIFUbC-natural-gas'!$A16,'natural gas'!$A$2:$AQ$28,COLUMN('natural gas'!AF$2),FALSE)/VLOOKUP('BIFUbC-natural-gas'!$A16,'BIFUbC-natural-gas'!$A$1:$AQ$27,COLUMN('BIFUbC-natural-gas'!AF$1),FALSE))</f>
        <v>0.98275184256816028</v>
      </c>
      <c r="AG16">
        <f>IF(VLOOKUP('BIFUbC-natural-gas'!$A16,'BIFUbC-natural-gas'!$A$1:$AQ$27,COLUMN('BIFUbC-natural-gas'!AG$1),FALSE)=0,1,VLOOKUP('BIFUbC-natural-gas'!$A16,'natural gas'!$A$2:$AQ$28,COLUMN('natural gas'!AG$2),FALSE)/VLOOKUP('BIFUbC-natural-gas'!$A16,'BIFUbC-natural-gas'!$A$1:$AQ$27,COLUMN('BIFUbC-natural-gas'!AG$1),FALSE))</f>
        <v>0.98274900286660338</v>
      </c>
      <c r="AH16">
        <f>IF(VLOOKUP('BIFUbC-natural-gas'!$A16,'BIFUbC-natural-gas'!$A$1:$AQ$27,COLUMN('BIFUbC-natural-gas'!AH$1),FALSE)=0,1,VLOOKUP('BIFUbC-natural-gas'!$A16,'natural gas'!$A$2:$AQ$28,COLUMN('natural gas'!AH$2),FALSE)/VLOOKUP('BIFUbC-natural-gas'!$A16,'BIFUbC-natural-gas'!$A$1:$AQ$27,COLUMN('BIFUbC-natural-gas'!AH$1),FALSE))</f>
        <v>0.98274611553837876</v>
      </c>
      <c r="AI16">
        <f>IF(VLOOKUP('BIFUbC-natural-gas'!$A16,'BIFUbC-natural-gas'!$A$1:$AQ$27,COLUMN('BIFUbC-natural-gas'!AI$1),FALSE)=0,1,VLOOKUP('BIFUbC-natural-gas'!$A16,'natural gas'!$A$2:$AQ$28,COLUMN('natural gas'!AI$2),FALSE)/VLOOKUP('BIFUbC-natural-gas'!$A16,'BIFUbC-natural-gas'!$A$1:$AQ$27,COLUMN('BIFUbC-natural-gas'!AI$1),FALSE))</f>
        <v>0.98274319369345042</v>
      </c>
      <c r="AJ16">
        <f>IF(VLOOKUP('BIFUbC-natural-gas'!$A16,'BIFUbC-natural-gas'!$A$1:$AQ$27,COLUMN('BIFUbC-natural-gas'!AJ$1),FALSE)=0,1,VLOOKUP('BIFUbC-natural-gas'!$A16,'natural gas'!$A$2:$AQ$28,COLUMN('natural gas'!AJ$2),FALSE)/VLOOKUP('BIFUbC-natural-gas'!$A16,'BIFUbC-natural-gas'!$A$1:$AQ$27,COLUMN('BIFUbC-natural-gas'!AJ$1),FALSE))</f>
        <v>0.98274023630281515</v>
      </c>
      <c r="AK16">
        <f>IF(VLOOKUP('BIFUbC-natural-gas'!$A16,'BIFUbC-natural-gas'!$A$1:$AQ$27,COLUMN('BIFUbC-natural-gas'!AK$1),FALSE)=0,1,VLOOKUP('BIFUbC-natural-gas'!$A16,'natural gas'!$A$2:$AQ$28,COLUMN('natural gas'!AK$2),FALSE)/VLOOKUP('BIFUbC-natural-gas'!$A16,'BIFUbC-natural-gas'!$A$1:$AQ$27,COLUMN('BIFUbC-natural-gas'!AK$1),FALSE))</f>
        <v>0.98273724223861614</v>
      </c>
      <c r="AL16">
        <f>IF(VLOOKUP('BIFUbC-natural-gas'!$A16,'BIFUbC-natural-gas'!$A$1:$AQ$27,COLUMN('BIFUbC-natural-gas'!AL$1),FALSE)=0,1,VLOOKUP('BIFUbC-natural-gas'!$A16,'natural gas'!$A$2:$AQ$28,COLUMN('natural gas'!AL$2),FALSE)/VLOOKUP('BIFUbC-natural-gas'!$A16,'BIFUbC-natural-gas'!$A$1:$AQ$27,COLUMN('BIFUbC-natural-gas'!AL$1),FALSE))</f>
        <v>0.98273421026422658</v>
      </c>
      <c r="AM16">
        <f>IF(VLOOKUP('BIFUbC-natural-gas'!$A16,'BIFUbC-natural-gas'!$A$1:$AQ$27,COLUMN('BIFUbC-natural-gas'!AM$1),FALSE)=0,1,VLOOKUP('BIFUbC-natural-gas'!$A16,'natural gas'!$A$2:$AQ$28,COLUMN('natural gas'!AM$2),FALSE)/VLOOKUP('BIFUbC-natural-gas'!$A16,'BIFUbC-natural-gas'!$A$1:$AQ$27,COLUMN('BIFUbC-natural-gas'!AM$1),FALSE))</f>
        <v>0.98273113887066776</v>
      </c>
      <c r="AN16">
        <f>IF(VLOOKUP('BIFUbC-natural-gas'!$A16,'BIFUbC-natural-gas'!$A$1:$AQ$27,COLUMN('BIFUbC-natural-gas'!AN$1),FALSE)=0,1,VLOOKUP('BIFUbC-natural-gas'!$A16,'natural gas'!$A$2:$AQ$28,COLUMN('natural gas'!AN$2),FALSE)/VLOOKUP('BIFUbC-natural-gas'!$A16,'BIFUbC-natural-gas'!$A$1:$AQ$27,COLUMN('BIFUbC-natural-gas'!AN$1),FALSE))</f>
        <v>0.98272802656135316</v>
      </c>
      <c r="AO16">
        <f>IF(VLOOKUP('BIFUbC-natural-gas'!$A16,'BIFUbC-natural-gas'!$A$1:$AQ$27,COLUMN('BIFUbC-natural-gas'!AO$1),FALSE)=0,1,VLOOKUP('BIFUbC-natural-gas'!$A16,'natural gas'!$A$2:$AQ$28,COLUMN('natural gas'!AO$2),FALSE)/VLOOKUP('BIFUbC-natural-gas'!$A16,'BIFUbC-natural-gas'!$A$1:$AQ$27,COLUMN('BIFUbC-natural-gas'!AO$1),FALSE))</f>
        <v>0.98272487153370525</v>
      </c>
      <c r="AP16">
        <f>IF(VLOOKUP('BIFUbC-natural-gas'!$A16,'BIFUbC-natural-gas'!$A$1:$AQ$27,COLUMN('BIFUbC-natural-gas'!AP$1),FALSE)=0,1,VLOOKUP('BIFUbC-natural-gas'!$A16,'natural gas'!$A$2:$AQ$28,COLUMN('natural gas'!AP$2),FALSE)/VLOOKUP('BIFUbC-natural-gas'!$A16,'BIFUbC-natural-gas'!$A$1:$AQ$27,COLUMN('BIFUbC-natural-gas'!AP$1),FALSE))</f>
        <v>0.98272167196991744</v>
      </c>
      <c r="AQ16">
        <f>IF(VLOOKUP('BIFUbC-natural-gas'!$A16,'BIFUbC-natural-gas'!$A$1:$AQ$27,COLUMN('BIFUbC-natural-gas'!AQ$1),FALSE)=0,1,VLOOKUP('BIFUbC-natural-gas'!$A16,'natural gas'!$A$2:$AQ$28,COLUMN('natural gas'!AQ$2),FALSE)/VLOOKUP('BIFUbC-natural-gas'!$A16,'BIFUbC-natural-gas'!$A$1:$AQ$27,COLUMN('BIFUbC-natural-gas'!AQ$1),FALSE))</f>
        <v>0.98271842570375711</v>
      </c>
    </row>
    <row r="17" spans="1:43">
      <c r="A17" s="37" t="s">
        <v>630</v>
      </c>
      <c r="B17">
        <f>IF(VLOOKUP('BIFUbC-natural-gas'!$A17,'BIFUbC-natural-gas'!$A$1:$AQ$27,COLUMN('BIFUbC-natural-gas'!B$1),FALSE)=0,1,VLOOKUP('BIFUbC-natural-gas'!$A17,'natural gas'!$A$2:$AQ$28,COLUMN('natural gas'!B$2),FALSE)/VLOOKUP('BIFUbC-natural-gas'!$A17,'BIFUbC-natural-gas'!$A$1:$AQ$27,COLUMN('BIFUbC-natural-gas'!B$1),FALSE))</f>
        <v>1</v>
      </c>
      <c r="C17">
        <f>IF(VLOOKUP('BIFUbC-natural-gas'!$A17,'BIFUbC-natural-gas'!$A$1:$AQ$27,COLUMN('BIFUbC-natural-gas'!C$1),FALSE)=0,1,VLOOKUP('BIFUbC-natural-gas'!$A17,'natural gas'!$A$2:$AQ$28,COLUMN('natural gas'!C$2),FALSE)/VLOOKUP('BIFUbC-natural-gas'!$A17,'BIFUbC-natural-gas'!$A$1:$AQ$27,COLUMN('BIFUbC-natural-gas'!C$1),FALSE))</f>
        <v>1</v>
      </c>
      <c r="D17">
        <f>IF(VLOOKUP('BIFUbC-natural-gas'!$A17,'BIFUbC-natural-gas'!$A$1:$AQ$27,COLUMN('BIFUbC-natural-gas'!D$1),FALSE)=0,1,VLOOKUP('BIFUbC-natural-gas'!$A17,'natural gas'!$A$2:$AQ$28,COLUMN('natural gas'!D$2),FALSE)/VLOOKUP('BIFUbC-natural-gas'!$A17,'BIFUbC-natural-gas'!$A$1:$AQ$27,COLUMN('BIFUbC-natural-gas'!D$1),FALSE))</f>
        <v>1</v>
      </c>
      <c r="E17">
        <f>IF(VLOOKUP('BIFUbC-natural-gas'!$A17,'BIFUbC-natural-gas'!$A$1:$AQ$27,COLUMN('BIFUbC-natural-gas'!E$1),FALSE)=0,1,VLOOKUP('BIFUbC-natural-gas'!$A17,'natural gas'!$A$2:$AQ$28,COLUMN('natural gas'!E$2),FALSE)/VLOOKUP('BIFUbC-natural-gas'!$A17,'BIFUbC-natural-gas'!$A$1:$AQ$27,COLUMN('BIFUbC-natural-gas'!E$1),FALSE))</f>
        <v>1</v>
      </c>
      <c r="F17">
        <f>IF(VLOOKUP('BIFUbC-natural-gas'!$A17,'BIFUbC-natural-gas'!$A$1:$AQ$27,COLUMN('BIFUbC-natural-gas'!F$1),FALSE)=0,1,VLOOKUP('BIFUbC-natural-gas'!$A17,'natural gas'!$A$2:$AQ$28,COLUMN('natural gas'!F$2),FALSE)/VLOOKUP('BIFUbC-natural-gas'!$A17,'BIFUbC-natural-gas'!$A$1:$AQ$27,COLUMN('BIFUbC-natural-gas'!F$1),FALSE))</f>
        <v>1</v>
      </c>
      <c r="G17">
        <f>IF(VLOOKUP('BIFUbC-natural-gas'!$A17,'BIFUbC-natural-gas'!$A$1:$AQ$27,COLUMN('BIFUbC-natural-gas'!G$1),FALSE)=0,1,VLOOKUP('BIFUbC-natural-gas'!$A17,'natural gas'!$A$2:$AQ$28,COLUMN('natural gas'!G$2),FALSE)/VLOOKUP('BIFUbC-natural-gas'!$A17,'BIFUbC-natural-gas'!$A$1:$AQ$27,COLUMN('BIFUbC-natural-gas'!G$1),FALSE))</f>
        <v>1</v>
      </c>
      <c r="H17">
        <f>IF(VLOOKUP('BIFUbC-natural-gas'!$A17,'BIFUbC-natural-gas'!$A$1:$AQ$27,COLUMN('BIFUbC-natural-gas'!H$1),FALSE)=0,1,VLOOKUP('BIFUbC-natural-gas'!$A17,'natural gas'!$A$2:$AQ$28,COLUMN('natural gas'!H$2),FALSE)/VLOOKUP('BIFUbC-natural-gas'!$A17,'BIFUbC-natural-gas'!$A$1:$AQ$27,COLUMN('BIFUbC-natural-gas'!H$1),FALSE))</f>
        <v>1</v>
      </c>
      <c r="I17">
        <f>IF(VLOOKUP('BIFUbC-natural-gas'!$A17,'BIFUbC-natural-gas'!$A$1:$AQ$27,COLUMN('BIFUbC-natural-gas'!I$1),FALSE)=0,1,VLOOKUP('BIFUbC-natural-gas'!$A17,'natural gas'!$A$2:$AQ$28,COLUMN('natural gas'!I$2),FALSE)/VLOOKUP('BIFUbC-natural-gas'!$A17,'BIFUbC-natural-gas'!$A$1:$AQ$27,COLUMN('BIFUbC-natural-gas'!I$1),FALSE))</f>
        <v>1</v>
      </c>
      <c r="J17">
        <f>IF(VLOOKUP('BIFUbC-natural-gas'!$A17,'BIFUbC-natural-gas'!$A$1:$AQ$27,COLUMN('BIFUbC-natural-gas'!J$1),FALSE)=0,1,VLOOKUP('BIFUbC-natural-gas'!$A17,'natural gas'!$A$2:$AQ$28,COLUMN('natural gas'!J$2),FALSE)/VLOOKUP('BIFUbC-natural-gas'!$A17,'BIFUbC-natural-gas'!$A$1:$AQ$27,COLUMN('BIFUbC-natural-gas'!J$1),FALSE))</f>
        <v>1</v>
      </c>
      <c r="K17">
        <f>IF(VLOOKUP('BIFUbC-natural-gas'!$A17,'BIFUbC-natural-gas'!$A$1:$AQ$27,COLUMN('BIFUbC-natural-gas'!K$1),FALSE)=0,1,VLOOKUP('BIFUbC-natural-gas'!$A17,'natural gas'!$A$2:$AQ$28,COLUMN('natural gas'!K$2),FALSE)/VLOOKUP('BIFUbC-natural-gas'!$A17,'BIFUbC-natural-gas'!$A$1:$AQ$27,COLUMN('BIFUbC-natural-gas'!K$1),FALSE))</f>
        <v>1</v>
      </c>
      <c r="L17">
        <f>IF(VLOOKUP('BIFUbC-natural-gas'!$A17,'BIFUbC-natural-gas'!$A$1:$AQ$27,COLUMN('BIFUbC-natural-gas'!L$1),FALSE)=0,1,VLOOKUP('BIFUbC-natural-gas'!$A17,'natural gas'!$A$2:$AQ$28,COLUMN('natural gas'!L$2),FALSE)/VLOOKUP('BIFUbC-natural-gas'!$A17,'BIFUbC-natural-gas'!$A$1:$AQ$27,COLUMN('BIFUbC-natural-gas'!L$1),FALSE))</f>
        <v>1</v>
      </c>
      <c r="M17">
        <f>IF(VLOOKUP('BIFUbC-natural-gas'!$A17,'BIFUbC-natural-gas'!$A$1:$AQ$27,COLUMN('BIFUbC-natural-gas'!M$1),FALSE)=0,1,VLOOKUP('BIFUbC-natural-gas'!$A17,'natural gas'!$A$2:$AQ$28,COLUMN('natural gas'!M$2),FALSE)/VLOOKUP('BIFUbC-natural-gas'!$A17,'BIFUbC-natural-gas'!$A$1:$AQ$27,COLUMN('BIFUbC-natural-gas'!M$1),FALSE))</f>
        <v>1</v>
      </c>
      <c r="N17">
        <f>IF(VLOOKUP('BIFUbC-natural-gas'!$A17,'BIFUbC-natural-gas'!$A$1:$AQ$27,COLUMN('BIFUbC-natural-gas'!N$1),FALSE)=0,1,VLOOKUP('BIFUbC-natural-gas'!$A17,'natural gas'!$A$2:$AQ$28,COLUMN('natural gas'!N$2),FALSE)/VLOOKUP('BIFUbC-natural-gas'!$A17,'BIFUbC-natural-gas'!$A$1:$AQ$27,COLUMN('BIFUbC-natural-gas'!N$1),FALSE))</f>
        <v>1</v>
      </c>
      <c r="O17">
        <f>IF(VLOOKUP('BIFUbC-natural-gas'!$A17,'BIFUbC-natural-gas'!$A$1:$AQ$27,COLUMN('BIFUbC-natural-gas'!O$1),FALSE)=0,1,VLOOKUP('BIFUbC-natural-gas'!$A17,'natural gas'!$A$2:$AQ$28,COLUMN('natural gas'!O$2),FALSE)/VLOOKUP('BIFUbC-natural-gas'!$A17,'BIFUbC-natural-gas'!$A$1:$AQ$27,COLUMN('BIFUbC-natural-gas'!O$1),FALSE))</f>
        <v>1</v>
      </c>
      <c r="P17">
        <f>IF(VLOOKUP('BIFUbC-natural-gas'!$A17,'BIFUbC-natural-gas'!$A$1:$AQ$27,COLUMN('BIFUbC-natural-gas'!P$1),FALSE)=0,1,VLOOKUP('BIFUbC-natural-gas'!$A17,'natural gas'!$A$2:$AQ$28,COLUMN('natural gas'!P$2),FALSE)/VLOOKUP('BIFUbC-natural-gas'!$A17,'BIFUbC-natural-gas'!$A$1:$AQ$27,COLUMN('BIFUbC-natural-gas'!P$1),FALSE))</f>
        <v>1</v>
      </c>
      <c r="Q17">
        <f>IF(VLOOKUP('BIFUbC-natural-gas'!$A17,'BIFUbC-natural-gas'!$A$1:$AQ$27,COLUMN('BIFUbC-natural-gas'!Q$1),FALSE)=0,1,VLOOKUP('BIFUbC-natural-gas'!$A17,'natural gas'!$A$2:$AQ$28,COLUMN('natural gas'!Q$2),FALSE)/VLOOKUP('BIFUbC-natural-gas'!$A17,'BIFUbC-natural-gas'!$A$1:$AQ$27,COLUMN('BIFUbC-natural-gas'!Q$1),FALSE))</f>
        <v>1</v>
      </c>
      <c r="R17">
        <f>IF(VLOOKUP('BIFUbC-natural-gas'!$A17,'BIFUbC-natural-gas'!$A$1:$AQ$27,COLUMN('BIFUbC-natural-gas'!R$1),FALSE)=0,1,VLOOKUP('BIFUbC-natural-gas'!$A17,'natural gas'!$A$2:$AQ$28,COLUMN('natural gas'!R$2),FALSE)/VLOOKUP('BIFUbC-natural-gas'!$A17,'BIFUbC-natural-gas'!$A$1:$AQ$27,COLUMN('BIFUbC-natural-gas'!R$1),FALSE))</f>
        <v>1</v>
      </c>
      <c r="S17">
        <f>IF(VLOOKUP('BIFUbC-natural-gas'!$A17,'BIFUbC-natural-gas'!$A$1:$AQ$27,COLUMN('BIFUbC-natural-gas'!S$1),FALSE)=0,1,VLOOKUP('BIFUbC-natural-gas'!$A17,'natural gas'!$A$2:$AQ$28,COLUMN('natural gas'!S$2),FALSE)/VLOOKUP('BIFUbC-natural-gas'!$A17,'BIFUbC-natural-gas'!$A$1:$AQ$27,COLUMN('BIFUbC-natural-gas'!S$1),FALSE))</f>
        <v>1</v>
      </c>
      <c r="T17">
        <f>IF(VLOOKUP('BIFUbC-natural-gas'!$A17,'BIFUbC-natural-gas'!$A$1:$AQ$27,COLUMN('BIFUbC-natural-gas'!T$1),FALSE)=0,1,VLOOKUP('BIFUbC-natural-gas'!$A17,'natural gas'!$A$2:$AQ$28,COLUMN('natural gas'!T$2),FALSE)/VLOOKUP('BIFUbC-natural-gas'!$A17,'BIFUbC-natural-gas'!$A$1:$AQ$27,COLUMN('BIFUbC-natural-gas'!T$1),FALSE))</f>
        <v>1</v>
      </c>
      <c r="U17">
        <f>IF(VLOOKUP('BIFUbC-natural-gas'!$A17,'BIFUbC-natural-gas'!$A$1:$AQ$27,COLUMN('BIFUbC-natural-gas'!U$1),FALSE)=0,1,VLOOKUP('BIFUbC-natural-gas'!$A17,'natural gas'!$A$2:$AQ$28,COLUMN('natural gas'!U$2),FALSE)/VLOOKUP('BIFUbC-natural-gas'!$A17,'BIFUbC-natural-gas'!$A$1:$AQ$27,COLUMN('BIFUbC-natural-gas'!U$1),FALSE))</f>
        <v>1</v>
      </c>
      <c r="V17">
        <f>IF(VLOOKUP('BIFUbC-natural-gas'!$A17,'BIFUbC-natural-gas'!$A$1:$AQ$27,COLUMN('BIFUbC-natural-gas'!V$1),FALSE)=0,1,VLOOKUP('BIFUbC-natural-gas'!$A17,'natural gas'!$A$2:$AQ$28,COLUMN('natural gas'!V$2),FALSE)/VLOOKUP('BIFUbC-natural-gas'!$A17,'BIFUbC-natural-gas'!$A$1:$AQ$27,COLUMN('BIFUbC-natural-gas'!V$1),FALSE))</f>
        <v>1</v>
      </c>
      <c r="W17">
        <f>IF(VLOOKUP('BIFUbC-natural-gas'!$A17,'BIFUbC-natural-gas'!$A$1:$AQ$27,COLUMN('BIFUbC-natural-gas'!W$1),FALSE)=0,1,VLOOKUP('BIFUbC-natural-gas'!$A17,'natural gas'!$A$2:$AQ$28,COLUMN('natural gas'!W$2),FALSE)/VLOOKUP('BIFUbC-natural-gas'!$A17,'BIFUbC-natural-gas'!$A$1:$AQ$27,COLUMN('BIFUbC-natural-gas'!W$1),FALSE))</f>
        <v>1</v>
      </c>
      <c r="X17">
        <f>IF(VLOOKUP('BIFUbC-natural-gas'!$A17,'BIFUbC-natural-gas'!$A$1:$AQ$27,COLUMN('BIFUbC-natural-gas'!X$1),FALSE)=0,1,VLOOKUP('BIFUbC-natural-gas'!$A17,'natural gas'!$A$2:$AQ$28,COLUMN('natural gas'!X$2),FALSE)/VLOOKUP('BIFUbC-natural-gas'!$A17,'BIFUbC-natural-gas'!$A$1:$AQ$27,COLUMN('BIFUbC-natural-gas'!X$1),FALSE))</f>
        <v>1</v>
      </c>
      <c r="Y17">
        <f>IF(VLOOKUP('BIFUbC-natural-gas'!$A17,'BIFUbC-natural-gas'!$A$1:$AQ$27,COLUMN('BIFUbC-natural-gas'!Y$1),FALSE)=0,1,VLOOKUP('BIFUbC-natural-gas'!$A17,'natural gas'!$A$2:$AQ$28,COLUMN('natural gas'!Y$2),FALSE)/VLOOKUP('BIFUbC-natural-gas'!$A17,'BIFUbC-natural-gas'!$A$1:$AQ$27,COLUMN('BIFUbC-natural-gas'!Y$1),FALSE))</f>
        <v>1</v>
      </c>
      <c r="Z17">
        <f>IF(VLOOKUP('BIFUbC-natural-gas'!$A17,'BIFUbC-natural-gas'!$A$1:$AQ$27,COLUMN('BIFUbC-natural-gas'!Z$1),FALSE)=0,1,VLOOKUP('BIFUbC-natural-gas'!$A17,'natural gas'!$A$2:$AQ$28,COLUMN('natural gas'!Z$2),FALSE)/VLOOKUP('BIFUbC-natural-gas'!$A17,'BIFUbC-natural-gas'!$A$1:$AQ$27,COLUMN('BIFUbC-natural-gas'!Z$1),FALSE))</f>
        <v>1</v>
      </c>
      <c r="AA17">
        <f>IF(VLOOKUP('BIFUbC-natural-gas'!$A17,'BIFUbC-natural-gas'!$A$1:$AQ$27,COLUMN('BIFUbC-natural-gas'!AA$1),FALSE)=0,1,VLOOKUP('BIFUbC-natural-gas'!$A17,'natural gas'!$A$2:$AQ$28,COLUMN('natural gas'!AA$2),FALSE)/VLOOKUP('BIFUbC-natural-gas'!$A17,'BIFUbC-natural-gas'!$A$1:$AQ$27,COLUMN('BIFUbC-natural-gas'!AA$1),FALSE))</f>
        <v>1</v>
      </c>
      <c r="AB17">
        <f>IF(VLOOKUP('BIFUbC-natural-gas'!$A17,'BIFUbC-natural-gas'!$A$1:$AQ$27,COLUMN('BIFUbC-natural-gas'!AB$1),FALSE)=0,1,VLOOKUP('BIFUbC-natural-gas'!$A17,'natural gas'!$A$2:$AQ$28,COLUMN('natural gas'!AB$2),FALSE)/VLOOKUP('BIFUbC-natural-gas'!$A17,'BIFUbC-natural-gas'!$A$1:$AQ$27,COLUMN('BIFUbC-natural-gas'!AB$1),FALSE))</f>
        <v>1</v>
      </c>
      <c r="AC17">
        <f>IF(VLOOKUP('BIFUbC-natural-gas'!$A17,'BIFUbC-natural-gas'!$A$1:$AQ$27,COLUMN('BIFUbC-natural-gas'!AC$1),FALSE)=0,1,VLOOKUP('BIFUbC-natural-gas'!$A17,'natural gas'!$A$2:$AQ$28,COLUMN('natural gas'!AC$2),FALSE)/VLOOKUP('BIFUbC-natural-gas'!$A17,'BIFUbC-natural-gas'!$A$1:$AQ$27,COLUMN('BIFUbC-natural-gas'!AC$1),FALSE))</f>
        <v>1</v>
      </c>
      <c r="AD17">
        <f>IF(VLOOKUP('BIFUbC-natural-gas'!$A17,'BIFUbC-natural-gas'!$A$1:$AQ$27,COLUMN('BIFUbC-natural-gas'!AD$1),FALSE)=0,1,VLOOKUP('BIFUbC-natural-gas'!$A17,'natural gas'!$A$2:$AQ$28,COLUMN('natural gas'!AD$2),FALSE)/VLOOKUP('BIFUbC-natural-gas'!$A17,'BIFUbC-natural-gas'!$A$1:$AQ$27,COLUMN('BIFUbC-natural-gas'!AD$1),FALSE))</f>
        <v>1</v>
      </c>
      <c r="AE17">
        <f>IF(VLOOKUP('BIFUbC-natural-gas'!$A17,'BIFUbC-natural-gas'!$A$1:$AQ$27,COLUMN('BIFUbC-natural-gas'!AE$1),FALSE)=0,1,VLOOKUP('BIFUbC-natural-gas'!$A17,'natural gas'!$A$2:$AQ$28,COLUMN('natural gas'!AE$2),FALSE)/VLOOKUP('BIFUbC-natural-gas'!$A17,'BIFUbC-natural-gas'!$A$1:$AQ$27,COLUMN('BIFUbC-natural-gas'!AE$1),FALSE))</f>
        <v>1</v>
      </c>
      <c r="AF17">
        <f>IF(VLOOKUP('BIFUbC-natural-gas'!$A17,'BIFUbC-natural-gas'!$A$1:$AQ$27,COLUMN('BIFUbC-natural-gas'!AF$1),FALSE)=0,1,VLOOKUP('BIFUbC-natural-gas'!$A17,'natural gas'!$A$2:$AQ$28,COLUMN('natural gas'!AF$2),FALSE)/VLOOKUP('BIFUbC-natural-gas'!$A17,'BIFUbC-natural-gas'!$A$1:$AQ$27,COLUMN('BIFUbC-natural-gas'!AF$1),FALSE))</f>
        <v>1</v>
      </c>
      <c r="AG17">
        <f>IF(VLOOKUP('BIFUbC-natural-gas'!$A17,'BIFUbC-natural-gas'!$A$1:$AQ$27,COLUMN('BIFUbC-natural-gas'!AG$1),FALSE)=0,1,VLOOKUP('BIFUbC-natural-gas'!$A17,'natural gas'!$A$2:$AQ$28,COLUMN('natural gas'!AG$2),FALSE)/VLOOKUP('BIFUbC-natural-gas'!$A17,'BIFUbC-natural-gas'!$A$1:$AQ$27,COLUMN('BIFUbC-natural-gas'!AG$1),FALSE))</f>
        <v>1</v>
      </c>
      <c r="AH17">
        <f>IF(VLOOKUP('BIFUbC-natural-gas'!$A17,'BIFUbC-natural-gas'!$A$1:$AQ$27,COLUMN('BIFUbC-natural-gas'!AH$1),FALSE)=0,1,VLOOKUP('BIFUbC-natural-gas'!$A17,'natural gas'!$A$2:$AQ$28,COLUMN('natural gas'!AH$2),FALSE)/VLOOKUP('BIFUbC-natural-gas'!$A17,'BIFUbC-natural-gas'!$A$1:$AQ$27,COLUMN('BIFUbC-natural-gas'!AH$1),FALSE))</f>
        <v>1</v>
      </c>
      <c r="AI17">
        <f>IF(VLOOKUP('BIFUbC-natural-gas'!$A17,'BIFUbC-natural-gas'!$A$1:$AQ$27,COLUMN('BIFUbC-natural-gas'!AI$1),FALSE)=0,1,VLOOKUP('BIFUbC-natural-gas'!$A17,'natural gas'!$A$2:$AQ$28,COLUMN('natural gas'!AI$2),FALSE)/VLOOKUP('BIFUbC-natural-gas'!$A17,'BIFUbC-natural-gas'!$A$1:$AQ$27,COLUMN('BIFUbC-natural-gas'!AI$1),FALSE))</f>
        <v>1</v>
      </c>
      <c r="AJ17">
        <f>IF(VLOOKUP('BIFUbC-natural-gas'!$A17,'BIFUbC-natural-gas'!$A$1:$AQ$27,COLUMN('BIFUbC-natural-gas'!AJ$1),FALSE)=0,1,VLOOKUP('BIFUbC-natural-gas'!$A17,'natural gas'!$A$2:$AQ$28,COLUMN('natural gas'!AJ$2),FALSE)/VLOOKUP('BIFUbC-natural-gas'!$A17,'BIFUbC-natural-gas'!$A$1:$AQ$27,COLUMN('BIFUbC-natural-gas'!AJ$1),FALSE))</f>
        <v>1</v>
      </c>
      <c r="AK17">
        <f>IF(VLOOKUP('BIFUbC-natural-gas'!$A17,'BIFUbC-natural-gas'!$A$1:$AQ$27,COLUMN('BIFUbC-natural-gas'!AK$1),FALSE)=0,1,VLOOKUP('BIFUbC-natural-gas'!$A17,'natural gas'!$A$2:$AQ$28,COLUMN('natural gas'!AK$2),FALSE)/VLOOKUP('BIFUbC-natural-gas'!$A17,'BIFUbC-natural-gas'!$A$1:$AQ$27,COLUMN('BIFUbC-natural-gas'!AK$1),FALSE))</f>
        <v>1</v>
      </c>
      <c r="AL17">
        <f>IF(VLOOKUP('BIFUbC-natural-gas'!$A17,'BIFUbC-natural-gas'!$A$1:$AQ$27,COLUMN('BIFUbC-natural-gas'!AL$1),FALSE)=0,1,VLOOKUP('BIFUbC-natural-gas'!$A17,'natural gas'!$A$2:$AQ$28,COLUMN('natural gas'!AL$2),FALSE)/VLOOKUP('BIFUbC-natural-gas'!$A17,'BIFUbC-natural-gas'!$A$1:$AQ$27,COLUMN('BIFUbC-natural-gas'!AL$1),FALSE))</f>
        <v>1</v>
      </c>
      <c r="AM17">
        <f>IF(VLOOKUP('BIFUbC-natural-gas'!$A17,'BIFUbC-natural-gas'!$A$1:$AQ$27,COLUMN('BIFUbC-natural-gas'!AM$1),FALSE)=0,1,VLOOKUP('BIFUbC-natural-gas'!$A17,'natural gas'!$A$2:$AQ$28,COLUMN('natural gas'!AM$2),FALSE)/VLOOKUP('BIFUbC-natural-gas'!$A17,'BIFUbC-natural-gas'!$A$1:$AQ$27,COLUMN('BIFUbC-natural-gas'!AM$1),FALSE))</f>
        <v>1</v>
      </c>
      <c r="AN17">
        <f>IF(VLOOKUP('BIFUbC-natural-gas'!$A17,'BIFUbC-natural-gas'!$A$1:$AQ$27,COLUMN('BIFUbC-natural-gas'!AN$1),FALSE)=0,1,VLOOKUP('BIFUbC-natural-gas'!$A17,'natural gas'!$A$2:$AQ$28,COLUMN('natural gas'!AN$2),FALSE)/VLOOKUP('BIFUbC-natural-gas'!$A17,'BIFUbC-natural-gas'!$A$1:$AQ$27,COLUMN('BIFUbC-natural-gas'!AN$1),FALSE))</f>
        <v>1</v>
      </c>
      <c r="AO17">
        <f>IF(VLOOKUP('BIFUbC-natural-gas'!$A17,'BIFUbC-natural-gas'!$A$1:$AQ$27,COLUMN('BIFUbC-natural-gas'!AO$1),FALSE)=0,1,VLOOKUP('BIFUbC-natural-gas'!$A17,'natural gas'!$A$2:$AQ$28,COLUMN('natural gas'!AO$2),FALSE)/VLOOKUP('BIFUbC-natural-gas'!$A17,'BIFUbC-natural-gas'!$A$1:$AQ$27,COLUMN('BIFUbC-natural-gas'!AO$1),FALSE))</f>
        <v>1</v>
      </c>
      <c r="AP17">
        <f>IF(VLOOKUP('BIFUbC-natural-gas'!$A17,'BIFUbC-natural-gas'!$A$1:$AQ$27,COLUMN('BIFUbC-natural-gas'!AP$1),FALSE)=0,1,VLOOKUP('BIFUbC-natural-gas'!$A17,'natural gas'!$A$2:$AQ$28,COLUMN('natural gas'!AP$2),FALSE)/VLOOKUP('BIFUbC-natural-gas'!$A17,'BIFUbC-natural-gas'!$A$1:$AQ$27,COLUMN('BIFUbC-natural-gas'!AP$1),FALSE))</f>
        <v>1</v>
      </c>
      <c r="AQ17">
        <f>IF(VLOOKUP('BIFUbC-natural-gas'!$A17,'BIFUbC-natural-gas'!$A$1:$AQ$27,COLUMN('BIFUbC-natural-gas'!AQ$1),FALSE)=0,1,VLOOKUP('BIFUbC-natural-gas'!$A17,'natural gas'!$A$2:$AQ$28,COLUMN('natural gas'!AQ$2),FALSE)/VLOOKUP('BIFUbC-natural-gas'!$A17,'BIFUbC-natural-gas'!$A$1:$AQ$27,COLUMN('BIFUbC-natural-gas'!AQ$1),FALSE))</f>
        <v>1</v>
      </c>
    </row>
    <row r="18" spans="1:43">
      <c r="A18" s="37" t="s">
        <v>631</v>
      </c>
      <c r="B18">
        <f>IF(VLOOKUP('BIFUbC-natural-gas'!$A18,'BIFUbC-natural-gas'!$A$1:$AQ$27,COLUMN('BIFUbC-natural-gas'!B$1),FALSE)=0,1,VLOOKUP('BIFUbC-natural-gas'!$A18,'natural gas'!$A$2:$AQ$28,COLUMN('natural gas'!B$2),FALSE)/VLOOKUP('BIFUbC-natural-gas'!$A18,'BIFUbC-natural-gas'!$A$1:$AQ$27,COLUMN('BIFUbC-natural-gas'!B$1),FALSE))</f>
        <v>1</v>
      </c>
      <c r="C18">
        <f>IF(VLOOKUP('BIFUbC-natural-gas'!$A18,'BIFUbC-natural-gas'!$A$1:$AQ$27,COLUMN('BIFUbC-natural-gas'!C$1),FALSE)=0,1,VLOOKUP('BIFUbC-natural-gas'!$A18,'natural gas'!$A$2:$AQ$28,COLUMN('natural gas'!C$2),FALSE)/VLOOKUP('BIFUbC-natural-gas'!$A18,'BIFUbC-natural-gas'!$A$1:$AQ$27,COLUMN('BIFUbC-natural-gas'!C$1),FALSE))</f>
        <v>1</v>
      </c>
      <c r="D18">
        <f>IF(VLOOKUP('BIFUbC-natural-gas'!$A18,'BIFUbC-natural-gas'!$A$1:$AQ$27,COLUMN('BIFUbC-natural-gas'!D$1),FALSE)=0,1,VLOOKUP('BIFUbC-natural-gas'!$A18,'natural gas'!$A$2:$AQ$28,COLUMN('natural gas'!D$2),FALSE)/VLOOKUP('BIFUbC-natural-gas'!$A18,'BIFUbC-natural-gas'!$A$1:$AQ$27,COLUMN('BIFUbC-natural-gas'!D$1),FALSE))</f>
        <v>1</v>
      </c>
      <c r="E18">
        <f>IF(VLOOKUP('BIFUbC-natural-gas'!$A18,'BIFUbC-natural-gas'!$A$1:$AQ$27,COLUMN('BIFUbC-natural-gas'!E$1),FALSE)=0,1,VLOOKUP('BIFUbC-natural-gas'!$A18,'natural gas'!$A$2:$AQ$28,COLUMN('natural gas'!E$2),FALSE)/VLOOKUP('BIFUbC-natural-gas'!$A18,'BIFUbC-natural-gas'!$A$1:$AQ$27,COLUMN('BIFUbC-natural-gas'!E$1),FALSE))</f>
        <v>1</v>
      </c>
      <c r="F18">
        <f>IF(VLOOKUP('BIFUbC-natural-gas'!$A18,'BIFUbC-natural-gas'!$A$1:$AQ$27,COLUMN('BIFUbC-natural-gas'!F$1),FALSE)=0,1,VLOOKUP('BIFUbC-natural-gas'!$A18,'natural gas'!$A$2:$AQ$28,COLUMN('natural gas'!F$2),FALSE)/VLOOKUP('BIFUbC-natural-gas'!$A18,'BIFUbC-natural-gas'!$A$1:$AQ$27,COLUMN('BIFUbC-natural-gas'!F$1),FALSE))</f>
        <v>1</v>
      </c>
      <c r="G18">
        <f>IF(VLOOKUP('BIFUbC-natural-gas'!$A18,'BIFUbC-natural-gas'!$A$1:$AQ$27,COLUMN('BIFUbC-natural-gas'!G$1),FALSE)=0,1,VLOOKUP('BIFUbC-natural-gas'!$A18,'natural gas'!$A$2:$AQ$28,COLUMN('natural gas'!G$2),FALSE)/VLOOKUP('BIFUbC-natural-gas'!$A18,'BIFUbC-natural-gas'!$A$1:$AQ$27,COLUMN('BIFUbC-natural-gas'!G$1),FALSE))</f>
        <v>1</v>
      </c>
      <c r="H18">
        <f>IF(VLOOKUP('BIFUbC-natural-gas'!$A18,'BIFUbC-natural-gas'!$A$1:$AQ$27,COLUMN('BIFUbC-natural-gas'!H$1),FALSE)=0,1,VLOOKUP('BIFUbC-natural-gas'!$A18,'natural gas'!$A$2:$AQ$28,COLUMN('natural gas'!H$2),FALSE)/VLOOKUP('BIFUbC-natural-gas'!$A18,'BIFUbC-natural-gas'!$A$1:$AQ$27,COLUMN('BIFUbC-natural-gas'!H$1),FALSE))</f>
        <v>1</v>
      </c>
      <c r="I18">
        <f>IF(VLOOKUP('BIFUbC-natural-gas'!$A18,'BIFUbC-natural-gas'!$A$1:$AQ$27,COLUMN('BIFUbC-natural-gas'!I$1),FALSE)=0,1,VLOOKUP('BIFUbC-natural-gas'!$A18,'natural gas'!$A$2:$AQ$28,COLUMN('natural gas'!I$2),FALSE)/VLOOKUP('BIFUbC-natural-gas'!$A18,'BIFUbC-natural-gas'!$A$1:$AQ$27,COLUMN('BIFUbC-natural-gas'!I$1),FALSE))</f>
        <v>1</v>
      </c>
      <c r="J18">
        <f>IF(VLOOKUP('BIFUbC-natural-gas'!$A18,'BIFUbC-natural-gas'!$A$1:$AQ$27,COLUMN('BIFUbC-natural-gas'!J$1),FALSE)=0,1,VLOOKUP('BIFUbC-natural-gas'!$A18,'natural gas'!$A$2:$AQ$28,COLUMN('natural gas'!J$2),FALSE)/VLOOKUP('BIFUbC-natural-gas'!$A18,'BIFUbC-natural-gas'!$A$1:$AQ$27,COLUMN('BIFUbC-natural-gas'!J$1),FALSE))</f>
        <v>1</v>
      </c>
      <c r="K18">
        <f>IF(VLOOKUP('BIFUbC-natural-gas'!$A18,'BIFUbC-natural-gas'!$A$1:$AQ$27,COLUMN('BIFUbC-natural-gas'!K$1),FALSE)=0,1,VLOOKUP('BIFUbC-natural-gas'!$A18,'natural gas'!$A$2:$AQ$28,COLUMN('natural gas'!K$2),FALSE)/VLOOKUP('BIFUbC-natural-gas'!$A18,'BIFUbC-natural-gas'!$A$1:$AQ$27,COLUMN('BIFUbC-natural-gas'!K$1),FALSE))</f>
        <v>1</v>
      </c>
      <c r="L18">
        <f>IF(VLOOKUP('BIFUbC-natural-gas'!$A18,'BIFUbC-natural-gas'!$A$1:$AQ$27,COLUMN('BIFUbC-natural-gas'!L$1),FALSE)=0,1,VLOOKUP('BIFUbC-natural-gas'!$A18,'natural gas'!$A$2:$AQ$28,COLUMN('natural gas'!L$2),FALSE)/VLOOKUP('BIFUbC-natural-gas'!$A18,'BIFUbC-natural-gas'!$A$1:$AQ$27,COLUMN('BIFUbC-natural-gas'!L$1),FALSE))</f>
        <v>1</v>
      </c>
      <c r="M18">
        <f>IF(VLOOKUP('BIFUbC-natural-gas'!$A18,'BIFUbC-natural-gas'!$A$1:$AQ$27,COLUMN('BIFUbC-natural-gas'!M$1),FALSE)=0,1,VLOOKUP('BIFUbC-natural-gas'!$A18,'natural gas'!$A$2:$AQ$28,COLUMN('natural gas'!M$2),FALSE)/VLOOKUP('BIFUbC-natural-gas'!$A18,'BIFUbC-natural-gas'!$A$1:$AQ$27,COLUMN('BIFUbC-natural-gas'!M$1),FALSE))</f>
        <v>1</v>
      </c>
      <c r="N18">
        <f>IF(VLOOKUP('BIFUbC-natural-gas'!$A18,'BIFUbC-natural-gas'!$A$1:$AQ$27,COLUMN('BIFUbC-natural-gas'!N$1),FALSE)=0,1,VLOOKUP('BIFUbC-natural-gas'!$A18,'natural gas'!$A$2:$AQ$28,COLUMN('natural gas'!N$2),FALSE)/VLOOKUP('BIFUbC-natural-gas'!$A18,'BIFUbC-natural-gas'!$A$1:$AQ$27,COLUMN('BIFUbC-natural-gas'!N$1),FALSE))</f>
        <v>1</v>
      </c>
      <c r="O18">
        <f>IF(VLOOKUP('BIFUbC-natural-gas'!$A18,'BIFUbC-natural-gas'!$A$1:$AQ$27,COLUMN('BIFUbC-natural-gas'!O$1),FALSE)=0,1,VLOOKUP('BIFUbC-natural-gas'!$A18,'natural gas'!$A$2:$AQ$28,COLUMN('natural gas'!O$2),FALSE)/VLOOKUP('BIFUbC-natural-gas'!$A18,'BIFUbC-natural-gas'!$A$1:$AQ$27,COLUMN('BIFUbC-natural-gas'!O$1),FALSE))</f>
        <v>1</v>
      </c>
      <c r="P18">
        <f>IF(VLOOKUP('BIFUbC-natural-gas'!$A18,'BIFUbC-natural-gas'!$A$1:$AQ$27,COLUMN('BIFUbC-natural-gas'!P$1),FALSE)=0,1,VLOOKUP('BIFUbC-natural-gas'!$A18,'natural gas'!$A$2:$AQ$28,COLUMN('natural gas'!P$2),FALSE)/VLOOKUP('BIFUbC-natural-gas'!$A18,'BIFUbC-natural-gas'!$A$1:$AQ$27,COLUMN('BIFUbC-natural-gas'!P$1),FALSE))</f>
        <v>1</v>
      </c>
      <c r="Q18">
        <f>IF(VLOOKUP('BIFUbC-natural-gas'!$A18,'BIFUbC-natural-gas'!$A$1:$AQ$27,COLUMN('BIFUbC-natural-gas'!Q$1),FALSE)=0,1,VLOOKUP('BIFUbC-natural-gas'!$A18,'natural gas'!$A$2:$AQ$28,COLUMN('natural gas'!Q$2),FALSE)/VLOOKUP('BIFUbC-natural-gas'!$A18,'BIFUbC-natural-gas'!$A$1:$AQ$27,COLUMN('BIFUbC-natural-gas'!Q$1),FALSE))</f>
        <v>1</v>
      </c>
      <c r="R18">
        <f>IF(VLOOKUP('BIFUbC-natural-gas'!$A18,'BIFUbC-natural-gas'!$A$1:$AQ$27,COLUMN('BIFUbC-natural-gas'!R$1),FALSE)=0,1,VLOOKUP('BIFUbC-natural-gas'!$A18,'natural gas'!$A$2:$AQ$28,COLUMN('natural gas'!R$2),FALSE)/VLOOKUP('BIFUbC-natural-gas'!$A18,'BIFUbC-natural-gas'!$A$1:$AQ$27,COLUMN('BIFUbC-natural-gas'!R$1),FALSE))</f>
        <v>1</v>
      </c>
      <c r="S18">
        <f>IF(VLOOKUP('BIFUbC-natural-gas'!$A18,'BIFUbC-natural-gas'!$A$1:$AQ$27,COLUMN('BIFUbC-natural-gas'!S$1),FALSE)=0,1,VLOOKUP('BIFUbC-natural-gas'!$A18,'natural gas'!$A$2:$AQ$28,COLUMN('natural gas'!S$2),FALSE)/VLOOKUP('BIFUbC-natural-gas'!$A18,'BIFUbC-natural-gas'!$A$1:$AQ$27,COLUMN('BIFUbC-natural-gas'!S$1),FALSE))</f>
        <v>1</v>
      </c>
      <c r="T18">
        <f>IF(VLOOKUP('BIFUbC-natural-gas'!$A18,'BIFUbC-natural-gas'!$A$1:$AQ$27,COLUMN('BIFUbC-natural-gas'!T$1),FALSE)=0,1,VLOOKUP('BIFUbC-natural-gas'!$A18,'natural gas'!$A$2:$AQ$28,COLUMN('natural gas'!T$2),FALSE)/VLOOKUP('BIFUbC-natural-gas'!$A18,'BIFUbC-natural-gas'!$A$1:$AQ$27,COLUMN('BIFUbC-natural-gas'!T$1),FALSE))</f>
        <v>1</v>
      </c>
      <c r="U18">
        <f>IF(VLOOKUP('BIFUbC-natural-gas'!$A18,'BIFUbC-natural-gas'!$A$1:$AQ$27,COLUMN('BIFUbC-natural-gas'!U$1),FALSE)=0,1,VLOOKUP('BIFUbC-natural-gas'!$A18,'natural gas'!$A$2:$AQ$28,COLUMN('natural gas'!U$2),FALSE)/VLOOKUP('BIFUbC-natural-gas'!$A18,'BIFUbC-natural-gas'!$A$1:$AQ$27,COLUMN('BIFUbC-natural-gas'!U$1),FALSE))</f>
        <v>1</v>
      </c>
      <c r="V18">
        <f>IF(VLOOKUP('BIFUbC-natural-gas'!$A18,'BIFUbC-natural-gas'!$A$1:$AQ$27,COLUMN('BIFUbC-natural-gas'!V$1),FALSE)=0,1,VLOOKUP('BIFUbC-natural-gas'!$A18,'natural gas'!$A$2:$AQ$28,COLUMN('natural gas'!V$2),FALSE)/VLOOKUP('BIFUbC-natural-gas'!$A18,'BIFUbC-natural-gas'!$A$1:$AQ$27,COLUMN('BIFUbC-natural-gas'!V$1),FALSE))</f>
        <v>1</v>
      </c>
      <c r="W18">
        <f>IF(VLOOKUP('BIFUbC-natural-gas'!$A18,'BIFUbC-natural-gas'!$A$1:$AQ$27,COLUMN('BIFUbC-natural-gas'!W$1),FALSE)=0,1,VLOOKUP('BIFUbC-natural-gas'!$A18,'natural gas'!$A$2:$AQ$28,COLUMN('natural gas'!W$2),FALSE)/VLOOKUP('BIFUbC-natural-gas'!$A18,'BIFUbC-natural-gas'!$A$1:$AQ$27,COLUMN('BIFUbC-natural-gas'!W$1),FALSE))</f>
        <v>1</v>
      </c>
      <c r="X18">
        <f>IF(VLOOKUP('BIFUbC-natural-gas'!$A18,'BIFUbC-natural-gas'!$A$1:$AQ$27,COLUMN('BIFUbC-natural-gas'!X$1),FALSE)=0,1,VLOOKUP('BIFUbC-natural-gas'!$A18,'natural gas'!$A$2:$AQ$28,COLUMN('natural gas'!X$2),FALSE)/VLOOKUP('BIFUbC-natural-gas'!$A18,'BIFUbC-natural-gas'!$A$1:$AQ$27,COLUMN('BIFUbC-natural-gas'!X$1),FALSE))</f>
        <v>1</v>
      </c>
      <c r="Y18">
        <f>IF(VLOOKUP('BIFUbC-natural-gas'!$A18,'BIFUbC-natural-gas'!$A$1:$AQ$27,COLUMN('BIFUbC-natural-gas'!Y$1),FALSE)=0,1,VLOOKUP('BIFUbC-natural-gas'!$A18,'natural gas'!$A$2:$AQ$28,COLUMN('natural gas'!Y$2),FALSE)/VLOOKUP('BIFUbC-natural-gas'!$A18,'BIFUbC-natural-gas'!$A$1:$AQ$27,COLUMN('BIFUbC-natural-gas'!Y$1),FALSE))</f>
        <v>1</v>
      </c>
      <c r="Z18">
        <f>IF(VLOOKUP('BIFUbC-natural-gas'!$A18,'BIFUbC-natural-gas'!$A$1:$AQ$27,COLUMN('BIFUbC-natural-gas'!Z$1),FALSE)=0,1,VLOOKUP('BIFUbC-natural-gas'!$A18,'natural gas'!$A$2:$AQ$28,COLUMN('natural gas'!Z$2),FALSE)/VLOOKUP('BIFUbC-natural-gas'!$A18,'BIFUbC-natural-gas'!$A$1:$AQ$27,COLUMN('BIFUbC-natural-gas'!Z$1),FALSE))</f>
        <v>1</v>
      </c>
      <c r="AA18">
        <f>IF(VLOOKUP('BIFUbC-natural-gas'!$A18,'BIFUbC-natural-gas'!$A$1:$AQ$27,COLUMN('BIFUbC-natural-gas'!AA$1),FALSE)=0,1,VLOOKUP('BIFUbC-natural-gas'!$A18,'natural gas'!$A$2:$AQ$28,COLUMN('natural gas'!AA$2),FALSE)/VLOOKUP('BIFUbC-natural-gas'!$A18,'BIFUbC-natural-gas'!$A$1:$AQ$27,COLUMN('BIFUbC-natural-gas'!AA$1),FALSE))</f>
        <v>1</v>
      </c>
      <c r="AB18">
        <f>IF(VLOOKUP('BIFUbC-natural-gas'!$A18,'BIFUbC-natural-gas'!$A$1:$AQ$27,COLUMN('BIFUbC-natural-gas'!AB$1),FALSE)=0,1,VLOOKUP('BIFUbC-natural-gas'!$A18,'natural gas'!$A$2:$AQ$28,COLUMN('natural gas'!AB$2),FALSE)/VLOOKUP('BIFUbC-natural-gas'!$A18,'BIFUbC-natural-gas'!$A$1:$AQ$27,COLUMN('BIFUbC-natural-gas'!AB$1),FALSE))</f>
        <v>1</v>
      </c>
      <c r="AC18">
        <f>IF(VLOOKUP('BIFUbC-natural-gas'!$A18,'BIFUbC-natural-gas'!$A$1:$AQ$27,COLUMN('BIFUbC-natural-gas'!AC$1),FALSE)=0,1,VLOOKUP('BIFUbC-natural-gas'!$A18,'natural gas'!$A$2:$AQ$28,COLUMN('natural gas'!AC$2),FALSE)/VLOOKUP('BIFUbC-natural-gas'!$A18,'BIFUbC-natural-gas'!$A$1:$AQ$27,COLUMN('BIFUbC-natural-gas'!AC$1),FALSE))</f>
        <v>1</v>
      </c>
      <c r="AD18">
        <f>IF(VLOOKUP('BIFUbC-natural-gas'!$A18,'BIFUbC-natural-gas'!$A$1:$AQ$27,COLUMN('BIFUbC-natural-gas'!AD$1),FALSE)=0,1,VLOOKUP('BIFUbC-natural-gas'!$A18,'natural gas'!$A$2:$AQ$28,COLUMN('natural gas'!AD$2),FALSE)/VLOOKUP('BIFUbC-natural-gas'!$A18,'BIFUbC-natural-gas'!$A$1:$AQ$27,COLUMN('BIFUbC-natural-gas'!AD$1),FALSE))</f>
        <v>1</v>
      </c>
      <c r="AE18">
        <f>IF(VLOOKUP('BIFUbC-natural-gas'!$A18,'BIFUbC-natural-gas'!$A$1:$AQ$27,COLUMN('BIFUbC-natural-gas'!AE$1),FALSE)=0,1,VLOOKUP('BIFUbC-natural-gas'!$A18,'natural gas'!$A$2:$AQ$28,COLUMN('natural gas'!AE$2),FALSE)/VLOOKUP('BIFUbC-natural-gas'!$A18,'BIFUbC-natural-gas'!$A$1:$AQ$27,COLUMN('BIFUbC-natural-gas'!AE$1),FALSE))</f>
        <v>1</v>
      </c>
      <c r="AF18">
        <f>IF(VLOOKUP('BIFUbC-natural-gas'!$A18,'BIFUbC-natural-gas'!$A$1:$AQ$27,COLUMN('BIFUbC-natural-gas'!AF$1),FALSE)=0,1,VLOOKUP('BIFUbC-natural-gas'!$A18,'natural gas'!$A$2:$AQ$28,COLUMN('natural gas'!AF$2),FALSE)/VLOOKUP('BIFUbC-natural-gas'!$A18,'BIFUbC-natural-gas'!$A$1:$AQ$27,COLUMN('BIFUbC-natural-gas'!AF$1),FALSE))</f>
        <v>1</v>
      </c>
      <c r="AG18">
        <f>IF(VLOOKUP('BIFUbC-natural-gas'!$A18,'BIFUbC-natural-gas'!$A$1:$AQ$27,COLUMN('BIFUbC-natural-gas'!AG$1),FALSE)=0,1,VLOOKUP('BIFUbC-natural-gas'!$A18,'natural gas'!$A$2:$AQ$28,COLUMN('natural gas'!AG$2),FALSE)/VLOOKUP('BIFUbC-natural-gas'!$A18,'BIFUbC-natural-gas'!$A$1:$AQ$27,COLUMN('BIFUbC-natural-gas'!AG$1),FALSE))</f>
        <v>1</v>
      </c>
      <c r="AH18">
        <f>IF(VLOOKUP('BIFUbC-natural-gas'!$A18,'BIFUbC-natural-gas'!$A$1:$AQ$27,COLUMN('BIFUbC-natural-gas'!AH$1),FALSE)=0,1,VLOOKUP('BIFUbC-natural-gas'!$A18,'natural gas'!$A$2:$AQ$28,COLUMN('natural gas'!AH$2),FALSE)/VLOOKUP('BIFUbC-natural-gas'!$A18,'BIFUbC-natural-gas'!$A$1:$AQ$27,COLUMN('BIFUbC-natural-gas'!AH$1),FALSE))</f>
        <v>1</v>
      </c>
      <c r="AI18">
        <f>IF(VLOOKUP('BIFUbC-natural-gas'!$A18,'BIFUbC-natural-gas'!$A$1:$AQ$27,COLUMN('BIFUbC-natural-gas'!AI$1),FALSE)=0,1,VLOOKUP('BIFUbC-natural-gas'!$A18,'natural gas'!$A$2:$AQ$28,COLUMN('natural gas'!AI$2),FALSE)/VLOOKUP('BIFUbC-natural-gas'!$A18,'BIFUbC-natural-gas'!$A$1:$AQ$27,COLUMN('BIFUbC-natural-gas'!AI$1),FALSE))</f>
        <v>1</v>
      </c>
      <c r="AJ18">
        <f>IF(VLOOKUP('BIFUbC-natural-gas'!$A18,'BIFUbC-natural-gas'!$A$1:$AQ$27,COLUMN('BIFUbC-natural-gas'!AJ$1),FALSE)=0,1,VLOOKUP('BIFUbC-natural-gas'!$A18,'natural gas'!$A$2:$AQ$28,COLUMN('natural gas'!AJ$2),FALSE)/VLOOKUP('BIFUbC-natural-gas'!$A18,'BIFUbC-natural-gas'!$A$1:$AQ$27,COLUMN('BIFUbC-natural-gas'!AJ$1),FALSE))</f>
        <v>1</v>
      </c>
      <c r="AK18">
        <f>IF(VLOOKUP('BIFUbC-natural-gas'!$A18,'BIFUbC-natural-gas'!$A$1:$AQ$27,COLUMN('BIFUbC-natural-gas'!AK$1),FALSE)=0,1,VLOOKUP('BIFUbC-natural-gas'!$A18,'natural gas'!$A$2:$AQ$28,COLUMN('natural gas'!AK$2),FALSE)/VLOOKUP('BIFUbC-natural-gas'!$A18,'BIFUbC-natural-gas'!$A$1:$AQ$27,COLUMN('BIFUbC-natural-gas'!AK$1),FALSE))</f>
        <v>1</v>
      </c>
      <c r="AL18">
        <f>IF(VLOOKUP('BIFUbC-natural-gas'!$A18,'BIFUbC-natural-gas'!$A$1:$AQ$27,COLUMN('BIFUbC-natural-gas'!AL$1),FALSE)=0,1,VLOOKUP('BIFUbC-natural-gas'!$A18,'natural gas'!$A$2:$AQ$28,COLUMN('natural gas'!AL$2),FALSE)/VLOOKUP('BIFUbC-natural-gas'!$A18,'BIFUbC-natural-gas'!$A$1:$AQ$27,COLUMN('BIFUbC-natural-gas'!AL$1),FALSE))</f>
        <v>1</v>
      </c>
      <c r="AM18">
        <f>IF(VLOOKUP('BIFUbC-natural-gas'!$A18,'BIFUbC-natural-gas'!$A$1:$AQ$27,COLUMN('BIFUbC-natural-gas'!AM$1),FALSE)=0,1,VLOOKUP('BIFUbC-natural-gas'!$A18,'natural gas'!$A$2:$AQ$28,COLUMN('natural gas'!AM$2),FALSE)/VLOOKUP('BIFUbC-natural-gas'!$A18,'BIFUbC-natural-gas'!$A$1:$AQ$27,COLUMN('BIFUbC-natural-gas'!AM$1),FALSE))</f>
        <v>1</v>
      </c>
      <c r="AN18">
        <f>IF(VLOOKUP('BIFUbC-natural-gas'!$A18,'BIFUbC-natural-gas'!$A$1:$AQ$27,COLUMN('BIFUbC-natural-gas'!AN$1),FALSE)=0,1,VLOOKUP('BIFUbC-natural-gas'!$A18,'natural gas'!$A$2:$AQ$28,COLUMN('natural gas'!AN$2),FALSE)/VLOOKUP('BIFUbC-natural-gas'!$A18,'BIFUbC-natural-gas'!$A$1:$AQ$27,COLUMN('BIFUbC-natural-gas'!AN$1),FALSE))</f>
        <v>1</v>
      </c>
      <c r="AO18">
        <f>IF(VLOOKUP('BIFUbC-natural-gas'!$A18,'BIFUbC-natural-gas'!$A$1:$AQ$27,COLUMN('BIFUbC-natural-gas'!AO$1),FALSE)=0,1,VLOOKUP('BIFUbC-natural-gas'!$A18,'natural gas'!$A$2:$AQ$28,COLUMN('natural gas'!AO$2),FALSE)/VLOOKUP('BIFUbC-natural-gas'!$A18,'BIFUbC-natural-gas'!$A$1:$AQ$27,COLUMN('BIFUbC-natural-gas'!AO$1),FALSE))</f>
        <v>1</v>
      </c>
      <c r="AP18">
        <f>IF(VLOOKUP('BIFUbC-natural-gas'!$A18,'BIFUbC-natural-gas'!$A$1:$AQ$27,COLUMN('BIFUbC-natural-gas'!AP$1),FALSE)=0,1,VLOOKUP('BIFUbC-natural-gas'!$A18,'natural gas'!$A$2:$AQ$28,COLUMN('natural gas'!AP$2),FALSE)/VLOOKUP('BIFUbC-natural-gas'!$A18,'BIFUbC-natural-gas'!$A$1:$AQ$27,COLUMN('BIFUbC-natural-gas'!AP$1),FALSE))</f>
        <v>1</v>
      </c>
      <c r="AQ18">
        <f>IF(VLOOKUP('BIFUbC-natural-gas'!$A18,'BIFUbC-natural-gas'!$A$1:$AQ$27,COLUMN('BIFUbC-natural-gas'!AQ$1),FALSE)=0,1,VLOOKUP('BIFUbC-natural-gas'!$A18,'natural gas'!$A$2:$AQ$28,COLUMN('natural gas'!AQ$2),FALSE)/VLOOKUP('BIFUbC-natural-gas'!$A18,'BIFUbC-natural-gas'!$A$1:$AQ$27,COLUMN('BIFUbC-natural-gas'!AQ$1),FALSE))</f>
        <v>1</v>
      </c>
    </row>
    <row r="19" spans="1:43">
      <c r="A19" s="37" t="s">
        <v>632</v>
      </c>
      <c r="B19">
        <f>IF(VLOOKUP('BIFUbC-natural-gas'!$A19,'BIFUbC-natural-gas'!$A$1:$AQ$27,COLUMN('BIFUbC-natural-gas'!B$1),FALSE)=0,1,VLOOKUP('BIFUbC-natural-gas'!$A19,'natural gas'!$A$2:$AQ$28,COLUMN('natural gas'!B$2),FALSE)/VLOOKUP('BIFUbC-natural-gas'!$A19,'BIFUbC-natural-gas'!$A$1:$AQ$27,COLUMN('BIFUbC-natural-gas'!B$1),FALSE))</f>
        <v>1</v>
      </c>
      <c r="C19">
        <f>IF(VLOOKUP('BIFUbC-natural-gas'!$A19,'BIFUbC-natural-gas'!$A$1:$AQ$27,COLUMN('BIFUbC-natural-gas'!C$1),FALSE)=0,1,VLOOKUP('BIFUbC-natural-gas'!$A19,'natural gas'!$A$2:$AQ$28,COLUMN('natural gas'!C$2),FALSE)/VLOOKUP('BIFUbC-natural-gas'!$A19,'BIFUbC-natural-gas'!$A$1:$AQ$27,COLUMN('BIFUbC-natural-gas'!C$1),FALSE))</f>
        <v>1</v>
      </c>
      <c r="D19">
        <f>IF(VLOOKUP('BIFUbC-natural-gas'!$A19,'BIFUbC-natural-gas'!$A$1:$AQ$27,COLUMN('BIFUbC-natural-gas'!D$1),FALSE)=0,1,VLOOKUP('BIFUbC-natural-gas'!$A19,'natural gas'!$A$2:$AQ$28,COLUMN('natural gas'!D$2),FALSE)/VLOOKUP('BIFUbC-natural-gas'!$A19,'BIFUbC-natural-gas'!$A$1:$AQ$27,COLUMN('BIFUbC-natural-gas'!D$1),FALSE))</f>
        <v>1</v>
      </c>
      <c r="E19">
        <f>IF(VLOOKUP('BIFUbC-natural-gas'!$A19,'BIFUbC-natural-gas'!$A$1:$AQ$27,COLUMN('BIFUbC-natural-gas'!E$1),FALSE)=0,1,VLOOKUP('BIFUbC-natural-gas'!$A19,'natural gas'!$A$2:$AQ$28,COLUMN('natural gas'!E$2),FALSE)/VLOOKUP('BIFUbC-natural-gas'!$A19,'BIFUbC-natural-gas'!$A$1:$AQ$27,COLUMN('BIFUbC-natural-gas'!E$1),FALSE))</f>
        <v>1</v>
      </c>
      <c r="F19">
        <f>IF(VLOOKUP('BIFUbC-natural-gas'!$A19,'BIFUbC-natural-gas'!$A$1:$AQ$27,COLUMN('BIFUbC-natural-gas'!F$1),FALSE)=0,1,VLOOKUP('BIFUbC-natural-gas'!$A19,'natural gas'!$A$2:$AQ$28,COLUMN('natural gas'!F$2),FALSE)/VLOOKUP('BIFUbC-natural-gas'!$A19,'BIFUbC-natural-gas'!$A$1:$AQ$27,COLUMN('BIFUbC-natural-gas'!F$1),FALSE))</f>
        <v>1</v>
      </c>
      <c r="G19">
        <f>IF(VLOOKUP('BIFUbC-natural-gas'!$A19,'BIFUbC-natural-gas'!$A$1:$AQ$27,COLUMN('BIFUbC-natural-gas'!G$1),FALSE)=0,1,VLOOKUP('BIFUbC-natural-gas'!$A19,'natural gas'!$A$2:$AQ$28,COLUMN('natural gas'!G$2),FALSE)/VLOOKUP('BIFUbC-natural-gas'!$A19,'BIFUbC-natural-gas'!$A$1:$AQ$27,COLUMN('BIFUbC-natural-gas'!G$1),FALSE))</f>
        <v>1</v>
      </c>
      <c r="H19">
        <f>IF(VLOOKUP('BIFUbC-natural-gas'!$A19,'BIFUbC-natural-gas'!$A$1:$AQ$27,COLUMN('BIFUbC-natural-gas'!H$1),FALSE)=0,1,VLOOKUP('BIFUbC-natural-gas'!$A19,'natural gas'!$A$2:$AQ$28,COLUMN('natural gas'!H$2),FALSE)/VLOOKUP('BIFUbC-natural-gas'!$A19,'BIFUbC-natural-gas'!$A$1:$AQ$27,COLUMN('BIFUbC-natural-gas'!H$1),FALSE))</f>
        <v>1</v>
      </c>
      <c r="I19">
        <f>IF(VLOOKUP('BIFUbC-natural-gas'!$A19,'BIFUbC-natural-gas'!$A$1:$AQ$27,COLUMN('BIFUbC-natural-gas'!I$1),FALSE)=0,1,VLOOKUP('BIFUbC-natural-gas'!$A19,'natural gas'!$A$2:$AQ$28,COLUMN('natural gas'!I$2),FALSE)/VLOOKUP('BIFUbC-natural-gas'!$A19,'BIFUbC-natural-gas'!$A$1:$AQ$27,COLUMN('BIFUbC-natural-gas'!I$1),FALSE))</f>
        <v>1</v>
      </c>
      <c r="J19">
        <f>IF(VLOOKUP('BIFUbC-natural-gas'!$A19,'BIFUbC-natural-gas'!$A$1:$AQ$27,COLUMN('BIFUbC-natural-gas'!J$1),FALSE)=0,1,VLOOKUP('BIFUbC-natural-gas'!$A19,'natural gas'!$A$2:$AQ$28,COLUMN('natural gas'!J$2),FALSE)/VLOOKUP('BIFUbC-natural-gas'!$A19,'BIFUbC-natural-gas'!$A$1:$AQ$27,COLUMN('BIFUbC-natural-gas'!J$1),FALSE))</f>
        <v>1</v>
      </c>
      <c r="K19">
        <f>IF(VLOOKUP('BIFUbC-natural-gas'!$A19,'BIFUbC-natural-gas'!$A$1:$AQ$27,COLUMN('BIFUbC-natural-gas'!K$1),FALSE)=0,1,VLOOKUP('BIFUbC-natural-gas'!$A19,'natural gas'!$A$2:$AQ$28,COLUMN('natural gas'!K$2),FALSE)/VLOOKUP('BIFUbC-natural-gas'!$A19,'BIFUbC-natural-gas'!$A$1:$AQ$27,COLUMN('BIFUbC-natural-gas'!K$1),FALSE))</f>
        <v>1</v>
      </c>
      <c r="L19">
        <f>IF(VLOOKUP('BIFUbC-natural-gas'!$A19,'BIFUbC-natural-gas'!$A$1:$AQ$27,COLUMN('BIFUbC-natural-gas'!L$1),FALSE)=0,1,VLOOKUP('BIFUbC-natural-gas'!$A19,'natural gas'!$A$2:$AQ$28,COLUMN('natural gas'!L$2),FALSE)/VLOOKUP('BIFUbC-natural-gas'!$A19,'BIFUbC-natural-gas'!$A$1:$AQ$27,COLUMN('BIFUbC-natural-gas'!L$1),FALSE))</f>
        <v>1</v>
      </c>
      <c r="M19">
        <f>IF(VLOOKUP('BIFUbC-natural-gas'!$A19,'BIFUbC-natural-gas'!$A$1:$AQ$27,COLUMN('BIFUbC-natural-gas'!M$1),FALSE)=0,1,VLOOKUP('BIFUbC-natural-gas'!$A19,'natural gas'!$A$2:$AQ$28,COLUMN('natural gas'!M$2),FALSE)/VLOOKUP('BIFUbC-natural-gas'!$A19,'BIFUbC-natural-gas'!$A$1:$AQ$27,COLUMN('BIFUbC-natural-gas'!M$1),FALSE))</f>
        <v>1</v>
      </c>
      <c r="N19">
        <f>IF(VLOOKUP('BIFUbC-natural-gas'!$A19,'BIFUbC-natural-gas'!$A$1:$AQ$27,COLUMN('BIFUbC-natural-gas'!N$1),FALSE)=0,1,VLOOKUP('BIFUbC-natural-gas'!$A19,'natural gas'!$A$2:$AQ$28,COLUMN('natural gas'!N$2),FALSE)/VLOOKUP('BIFUbC-natural-gas'!$A19,'BIFUbC-natural-gas'!$A$1:$AQ$27,COLUMN('BIFUbC-natural-gas'!N$1),FALSE))</f>
        <v>1</v>
      </c>
      <c r="O19">
        <f>IF(VLOOKUP('BIFUbC-natural-gas'!$A19,'BIFUbC-natural-gas'!$A$1:$AQ$27,COLUMN('BIFUbC-natural-gas'!O$1),FALSE)=0,1,VLOOKUP('BIFUbC-natural-gas'!$A19,'natural gas'!$A$2:$AQ$28,COLUMN('natural gas'!O$2),FALSE)/VLOOKUP('BIFUbC-natural-gas'!$A19,'BIFUbC-natural-gas'!$A$1:$AQ$27,COLUMN('BIFUbC-natural-gas'!O$1),FALSE))</f>
        <v>1</v>
      </c>
      <c r="P19">
        <f>IF(VLOOKUP('BIFUbC-natural-gas'!$A19,'BIFUbC-natural-gas'!$A$1:$AQ$27,COLUMN('BIFUbC-natural-gas'!P$1),FALSE)=0,1,VLOOKUP('BIFUbC-natural-gas'!$A19,'natural gas'!$A$2:$AQ$28,COLUMN('natural gas'!P$2),FALSE)/VLOOKUP('BIFUbC-natural-gas'!$A19,'BIFUbC-natural-gas'!$A$1:$AQ$27,COLUMN('BIFUbC-natural-gas'!P$1),FALSE))</f>
        <v>1</v>
      </c>
      <c r="Q19">
        <f>IF(VLOOKUP('BIFUbC-natural-gas'!$A19,'BIFUbC-natural-gas'!$A$1:$AQ$27,COLUMN('BIFUbC-natural-gas'!Q$1),FALSE)=0,1,VLOOKUP('BIFUbC-natural-gas'!$A19,'natural gas'!$A$2:$AQ$28,COLUMN('natural gas'!Q$2),FALSE)/VLOOKUP('BIFUbC-natural-gas'!$A19,'BIFUbC-natural-gas'!$A$1:$AQ$27,COLUMN('BIFUbC-natural-gas'!Q$1),FALSE))</f>
        <v>1</v>
      </c>
      <c r="R19">
        <f>IF(VLOOKUP('BIFUbC-natural-gas'!$A19,'BIFUbC-natural-gas'!$A$1:$AQ$27,COLUMN('BIFUbC-natural-gas'!R$1),FALSE)=0,1,VLOOKUP('BIFUbC-natural-gas'!$A19,'natural gas'!$A$2:$AQ$28,COLUMN('natural gas'!R$2),FALSE)/VLOOKUP('BIFUbC-natural-gas'!$A19,'BIFUbC-natural-gas'!$A$1:$AQ$27,COLUMN('BIFUbC-natural-gas'!R$1),FALSE))</f>
        <v>1</v>
      </c>
      <c r="S19">
        <f>IF(VLOOKUP('BIFUbC-natural-gas'!$A19,'BIFUbC-natural-gas'!$A$1:$AQ$27,COLUMN('BIFUbC-natural-gas'!S$1),FALSE)=0,1,VLOOKUP('BIFUbC-natural-gas'!$A19,'natural gas'!$A$2:$AQ$28,COLUMN('natural gas'!S$2),FALSE)/VLOOKUP('BIFUbC-natural-gas'!$A19,'BIFUbC-natural-gas'!$A$1:$AQ$27,COLUMN('BIFUbC-natural-gas'!S$1),FALSE))</f>
        <v>1</v>
      </c>
      <c r="T19">
        <f>IF(VLOOKUP('BIFUbC-natural-gas'!$A19,'BIFUbC-natural-gas'!$A$1:$AQ$27,COLUMN('BIFUbC-natural-gas'!T$1),FALSE)=0,1,VLOOKUP('BIFUbC-natural-gas'!$A19,'natural gas'!$A$2:$AQ$28,COLUMN('natural gas'!T$2),FALSE)/VLOOKUP('BIFUbC-natural-gas'!$A19,'BIFUbC-natural-gas'!$A$1:$AQ$27,COLUMN('BIFUbC-natural-gas'!T$1),FALSE))</f>
        <v>1</v>
      </c>
      <c r="U19">
        <f>IF(VLOOKUP('BIFUbC-natural-gas'!$A19,'BIFUbC-natural-gas'!$A$1:$AQ$27,COLUMN('BIFUbC-natural-gas'!U$1),FALSE)=0,1,VLOOKUP('BIFUbC-natural-gas'!$A19,'natural gas'!$A$2:$AQ$28,COLUMN('natural gas'!U$2),FALSE)/VLOOKUP('BIFUbC-natural-gas'!$A19,'BIFUbC-natural-gas'!$A$1:$AQ$27,COLUMN('BIFUbC-natural-gas'!U$1),FALSE))</f>
        <v>1</v>
      </c>
      <c r="V19">
        <f>IF(VLOOKUP('BIFUbC-natural-gas'!$A19,'BIFUbC-natural-gas'!$A$1:$AQ$27,COLUMN('BIFUbC-natural-gas'!V$1),FALSE)=0,1,VLOOKUP('BIFUbC-natural-gas'!$A19,'natural gas'!$A$2:$AQ$28,COLUMN('natural gas'!V$2),FALSE)/VLOOKUP('BIFUbC-natural-gas'!$A19,'BIFUbC-natural-gas'!$A$1:$AQ$27,COLUMN('BIFUbC-natural-gas'!V$1),FALSE))</f>
        <v>1</v>
      </c>
      <c r="W19">
        <f>IF(VLOOKUP('BIFUbC-natural-gas'!$A19,'BIFUbC-natural-gas'!$A$1:$AQ$27,COLUMN('BIFUbC-natural-gas'!W$1),FALSE)=0,1,VLOOKUP('BIFUbC-natural-gas'!$A19,'natural gas'!$A$2:$AQ$28,COLUMN('natural gas'!W$2),FALSE)/VLOOKUP('BIFUbC-natural-gas'!$A19,'BIFUbC-natural-gas'!$A$1:$AQ$27,COLUMN('BIFUbC-natural-gas'!W$1),FALSE))</f>
        <v>1</v>
      </c>
      <c r="X19">
        <f>IF(VLOOKUP('BIFUbC-natural-gas'!$A19,'BIFUbC-natural-gas'!$A$1:$AQ$27,COLUMN('BIFUbC-natural-gas'!X$1),FALSE)=0,1,VLOOKUP('BIFUbC-natural-gas'!$A19,'natural gas'!$A$2:$AQ$28,COLUMN('natural gas'!X$2),FALSE)/VLOOKUP('BIFUbC-natural-gas'!$A19,'BIFUbC-natural-gas'!$A$1:$AQ$27,COLUMN('BIFUbC-natural-gas'!X$1),FALSE))</f>
        <v>1</v>
      </c>
      <c r="Y19">
        <f>IF(VLOOKUP('BIFUbC-natural-gas'!$A19,'BIFUbC-natural-gas'!$A$1:$AQ$27,COLUMN('BIFUbC-natural-gas'!Y$1),FALSE)=0,1,VLOOKUP('BIFUbC-natural-gas'!$A19,'natural gas'!$A$2:$AQ$28,COLUMN('natural gas'!Y$2),FALSE)/VLOOKUP('BIFUbC-natural-gas'!$A19,'BIFUbC-natural-gas'!$A$1:$AQ$27,COLUMN('BIFUbC-natural-gas'!Y$1),FALSE))</f>
        <v>1</v>
      </c>
      <c r="Z19">
        <f>IF(VLOOKUP('BIFUbC-natural-gas'!$A19,'BIFUbC-natural-gas'!$A$1:$AQ$27,COLUMN('BIFUbC-natural-gas'!Z$1),FALSE)=0,1,VLOOKUP('BIFUbC-natural-gas'!$A19,'natural gas'!$A$2:$AQ$28,COLUMN('natural gas'!Z$2),FALSE)/VLOOKUP('BIFUbC-natural-gas'!$A19,'BIFUbC-natural-gas'!$A$1:$AQ$27,COLUMN('BIFUbC-natural-gas'!Z$1),FALSE))</f>
        <v>1</v>
      </c>
      <c r="AA19">
        <f>IF(VLOOKUP('BIFUbC-natural-gas'!$A19,'BIFUbC-natural-gas'!$A$1:$AQ$27,COLUMN('BIFUbC-natural-gas'!AA$1),FALSE)=0,1,VLOOKUP('BIFUbC-natural-gas'!$A19,'natural gas'!$A$2:$AQ$28,COLUMN('natural gas'!AA$2),FALSE)/VLOOKUP('BIFUbC-natural-gas'!$A19,'BIFUbC-natural-gas'!$A$1:$AQ$27,COLUMN('BIFUbC-natural-gas'!AA$1),FALSE))</f>
        <v>1</v>
      </c>
      <c r="AB19">
        <f>IF(VLOOKUP('BIFUbC-natural-gas'!$A19,'BIFUbC-natural-gas'!$A$1:$AQ$27,COLUMN('BIFUbC-natural-gas'!AB$1),FALSE)=0,1,VLOOKUP('BIFUbC-natural-gas'!$A19,'natural gas'!$A$2:$AQ$28,COLUMN('natural gas'!AB$2),FALSE)/VLOOKUP('BIFUbC-natural-gas'!$A19,'BIFUbC-natural-gas'!$A$1:$AQ$27,COLUMN('BIFUbC-natural-gas'!AB$1),FALSE))</f>
        <v>1</v>
      </c>
      <c r="AC19">
        <f>IF(VLOOKUP('BIFUbC-natural-gas'!$A19,'BIFUbC-natural-gas'!$A$1:$AQ$27,COLUMN('BIFUbC-natural-gas'!AC$1),FALSE)=0,1,VLOOKUP('BIFUbC-natural-gas'!$A19,'natural gas'!$A$2:$AQ$28,COLUMN('natural gas'!AC$2),FALSE)/VLOOKUP('BIFUbC-natural-gas'!$A19,'BIFUbC-natural-gas'!$A$1:$AQ$27,COLUMN('BIFUbC-natural-gas'!AC$1),FALSE))</f>
        <v>1</v>
      </c>
      <c r="AD19">
        <f>IF(VLOOKUP('BIFUbC-natural-gas'!$A19,'BIFUbC-natural-gas'!$A$1:$AQ$27,COLUMN('BIFUbC-natural-gas'!AD$1),FALSE)=0,1,VLOOKUP('BIFUbC-natural-gas'!$A19,'natural gas'!$A$2:$AQ$28,COLUMN('natural gas'!AD$2),FALSE)/VLOOKUP('BIFUbC-natural-gas'!$A19,'BIFUbC-natural-gas'!$A$1:$AQ$27,COLUMN('BIFUbC-natural-gas'!AD$1),FALSE))</f>
        <v>1</v>
      </c>
      <c r="AE19">
        <f>IF(VLOOKUP('BIFUbC-natural-gas'!$A19,'BIFUbC-natural-gas'!$A$1:$AQ$27,COLUMN('BIFUbC-natural-gas'!AE$1),FALSE)=0,1,VLOOKUP('BIFUbC-natural-gas'!$A19,'natural gas'!$A$2:$AQ$28,COLUMN('natural gas'!AE$2),FALSE)/VLOOKUP('BIFUbC-natural-gas'!$A19,'BIFUbC-natural-gas'!$A$1:$AQ$27,COLUMN('BIFUbC-natural-gas'!AE$1),FALSE))</f>
        <v>1</v>
      </c>
      <c r="AF19">
        <f>IF(VLOOKUP('BIFUbC-natural-gas'!$A19,'BIFUbC-natural-gas'!$A$1:$AQ$27,COLUMN('BIFUbC-natural-gas'!AF$1),FALSE)=0,1,VLOOKUP('BIFUbC-natural-gas'!$A19,'natural gas'!$A$2:$AQ$28,COLUMN('natural gas'!AF$2),FALSE)/VLOOKUP('BIFUbC-natural-gas'!$A19,'BIFUbC-natural-gas'!$A$1:$AQ$27,COLUMN('BIFUbC-natural-gas'!AF$1),FALSE))</f>
        <v>1</v>
      </c>
      <c r="AG19">
        <f>IF(VLOOKUP('BIFUbC-natural-gas'!$A19,'BIFUbC-natural-gas'!$A$1:$AQ$27,COLUMN('BIFUbC-natural-gas'!AG$1),FALSE)=0,1,VLOOKUP('BIFUbC-natural-gas'!$A19,'natural gas'!$A$2:$AQ$28,COLUMN('natural gas'!AG$2),FALSE)/VLOOKUP('BIFUbC-natural-gas'!$A19,'BIFUbC-natural-gas'!$A$1:$AQ$27,COLUMN('BIFUbC-natural-gas'!AG$1),FALSE))</f>
        <v>1</v>
      </c>
      <c r="AH19">
        <f>IF(VLOOKUP('BIFUbC-natural-gas'!$A19,'BIFUbC-natural-gas'!$A$1:$AQ$27,COLUMN('BIFUbC-natural-gas'!AH$1),FALSE)=0,1,VLOOKUP('BIFUbC-natural-gas'!$A19,'natural gas'!$A$2:$AQ$28,COLUMN('natural gas'!AH$2),FALSE)/VLOOKUP('BIFUbC-natural-gas'!$A19,'BIFUbC-natural-gas'!$A$1:$AQ$27,COLUMN('BIFUbC-natural-gas'!AH$1),FALSE))</f>
        <v>1</v>
      </c>
      <c r="AI19">
        <f>IF(VLOOKUP('BIFUbC-natural-gas'!$A19,'BIFUbC-natural-gas'!$A$1:$AQ$27,COLUMN('BIFUbC-natural-gas'!AI$1),FALSE)=0,1,VLOOKUP('BIFUbC-natural-gas'!$A19,'natural gas'!$A$2:$AQ$28,COLUMN('natural gas'!AI$2),FALSE)/VLOOKUP('BIFUbC-natural-gas'!$A19,'BIFUbC-natural-gas'!$A$1:$AQ$27,COLUMN('BIFUbC-natural-gas'!AI$1),FALSE))</f>
        <v>1</v>
      </c>
      <c r="AJ19">
        <f>IF(VLOOKUP('BIFUbC-natural-gas'!$A19,'BIFUbC-natural-gas'!$A$1:$AQ$27,COLUMN('BIFUbC-natural-gas'!AJ$1),FALSE)=0,1,VLOOKUP('BIFUbC-natural-gas'!$A19,'natural gas'!$A$2:$AQ$28,COLUMN('natural gas'!AJ$2),FALSE)/VLOOKUP('BIFUbC-natural-gas'!$A19,'BIFUbC-natural-gas'!$A$1:$AQ$27,COLUMN('BIFUbC-natural-gas'!AJ$1),FALSE))</f>
        <v>1</v>
      </c>
      <c r="AK19">
        <f>IF(VLOOKUP('BIFUbC-natural-gas'!$A19,'BIFUbC-natural-gas'!$A$1:$AQ$27,COLUMN('BIFUbC-natural-gas'!AK$1),FALSE)=0,1,VLOOKUP('BIFUbC-natural-gas'!$A19,'natural gas'!$A$2:$AQ$28,COLUMN('natural gas'!AK$2),FALSE)/VLOOKUP('BIFUbC-natural-gas'!$A19,'BIFUbC-natural-gas'!$A$1:$AQ$27,COLUMN('BIFUbC-natural-gas'!AK$1),FALSE))</f>
        <v>1</v>
      </c>
      <c r="AL19">
        <f>IF(VLOOKUP('BIFUbC-natural-gas'!$A19,'BIFUbC-natural-gas'!$A$1:$AQ$27,COLUMN('BIFUbC-natural-gas'!AL$1),FALSE)=0,1,VLOOKUP('BIFUbC-natural-gas'!$A19,'natural gas'!$A$2:$AQ$28,COLUMN('natural gas'!AL$2),FALSE)/VLOOKUP('BIFUbC-natural-gas'!$A19,'BIFUbC-natural-gas'!$A$1:$AQ$27,COLUMN('BIFUbC-natural-gas'!AL$1),FALSE))</f>
        <v>1</v>
      </c>
      <c r="AM19">
        <f>IF(VLOOKUP('BIFUbC-natural-gas'!$A19,'BIFUbC-natural-gas'!$A$1:$AQ$27,COLUMN('BIFUbC-natural-gas'!AM$1),FALSE)=0,1,VLOOKUP('BIFUbC-natural-gas'!$A19,'natural gas'!$A$2:$AQ$28,COLUMN('natural gas'!AM$2),FALSE)/VLOOKUP('BIFUbC-natural-gas'!$A19,'BIFUbC-natural-gas'!$A$1:$AQ$27,COLUMN('BIFUbC-natural-gas'!AM$1),FALSE))</f>
        <v>1</v>
      </c>
      <c r="AN19">
        <f>IF(VLOOKUP('BIFUbC-natural-gas'!$A19,'BIFUbC-natural-gas'!$A$1:$AQ$27,COLUMN('BIFUbC-natural-gas'!AN$1),FALSE)=0,1,VLOOKUP('BIFUbC-natural-gas'!$A19,'natural gas'!$A$2:$AQ$28,COLUMN('natural gas'!AN$2),FALSE)/VLOOKUP('BIFUbC-natural-gas'!$A19,'BIFUbC-natural-gas'!$A$1:$AQ$27,COLUMN('BIFUbC-natural-gas'!AN$1),FALSE))</f>
        <v>1</v>
      </c>
      <c r="AO19">
        <f>IF(VLOOKUP('BIFUbC-natural-gas'!$A19,'BIFUbC-natural-gas'!$A$1:$AQ$27,COLUMN('BIFUbC-natural-gas'!AO$1),FALSE)=0,1,VLOOKUP('BIFUbC-natural-gas'!$A19,'natural gas'!$A$2:$AQ$28,COLUMN('natural gas'!AO$2),FALSE)/VLOOKUP('BIFUbC-natural-gas'!$A19,'BIFUbC-natural-gas'!$A$1:$AQ$27,COLUMN('BIFUbC-natural-gas'!AO$1),FALSE))</f>
        <v>1</v>
      </c>
      <c r="AP19">
        <f>IF(VLOOKUP('BIFUbC-natural-gas'!$A19,'BIFUbC-natural-gas'!$A$1:$AQ$27,COLUMN('BIFUbC-natural-gas'!AP$1),FALSE)=0,1,VLOOKUP('BIFUbC-natural-gas'!$A19,'natural gas'!$A$2:$AQ$28,COLUMN('natural gas'!AP$2),FALSE)/VLOOKUP('BIFUbC-natural-gas'!$A19,'BIFUbC-natural-gas'!$A$1:$AQ$27,COLUMN('BIFUbC-natural-gas'!AP$1),FALSE))</f>
        <v>1</v>
      </c>
      <c r="AQ19">
        <f>IF(VLOOKUP('BIFUbC-natural-gas'!$A19,'BIFUbC-natural-gas'!$A$1:$AQ$27,COLUMN('BIFUbC-natural-gas'!AQ$1),FALSE)=0,1,VLOOKUP('BIFUbC-natural-gas'!$A19,'natural gas'!$A$2:$AQ$28,COLUMN('natural gas'!AQ$2),FALSE)/VLOOKUP('BIFUbC-natural-gas'!$A19,'BIFUbC-natural-gas'!$A$1:$AQ$27,COLUMN('BIFUbC-natural-gas'!AQ$1),FALSE))</f>
        <v>1</v>
      </c>
    </row>
    <row r="20" spans="1:43">
      <c r="A20" s="37" t="s">
        <v>633</v>
      </c>
      <c r="B20">
        <f>IF(VLOOKUP('BIFUbC-natural-gas'!$A20,'BIFUbC-natural-gas'!$A$1:$AQ$27,COLUMN('BIFUbC-natural-gas'!B$1),FALSE)=0,1,VLOOKUP('BIFUbC-natural-gas'!$A20,'natural gas'!$A$2:$AQ$28,COLUMN('natural gas'!B$2),FALSE)/VLOOKUP('BIFUbC-natural-gas'!$A20,'BIFUbC-natural-gas'!$A$1:$AQ$27,COLUMN('BIFUbC-natural-gas'!B$1),FALSE))</f>
        <v>1</v>
      </c>
      <c r="C20">
        <f>IF(VLOOKUP('BIFUbC-natural-gas'!$A20,'BIFUbC-natural-gas'!$A$1:$AQ$27,COLUMN('BIFUbC-natural-gas'!C$1),FALSE)=0,1,VLOOKUP('BIFUbC-natural-gas'!$A20,'natural gas'!$A$2:$AQ$28,COLUMN('natural gas'!C$2),FALSE)/VLOOKUP('BIFUbC-natural-gas'!$A20,'BIFUbC-natural-gas'!$A$1:$AQ$27,COLUMN('BIFUbC-natural-gas'!C$1),FALSE))</f>
        <v>1</v>
      </c>
      <c r="D20">
        <f>IF(VLOOKUP('BIFUbC-natural-gas'!$A20,'BIFUbC-natural-gas'!$A$1:$AQ$27,COLUMN('BIFUbC-natural-gas'!D$1),FALSE)=0,1,VLOOKUP('BIFUbC-natural-gas'!$A20,'natural gas'!$A$2:$AQ$28,COLUMN('natural gas'!D$2),FALSE)/VLOOKUP('BIFUbC-natural-gas'!$A20,'BIFUbC-natural-gas'!$A$1:$AQ$27,COLUMN('BIFUbC-natural-gas'!D$1),FALSE))</f>
        <v>1</v>
      </c>
      <c r="E20">
        <f>IF(VLOOKUP('BIFUbC-natural-gas'!$A20,'BIFUbC-natural-gas'!$A$1:$AQ$27,COLUMN('BIFUbC-natural-gas'!E$1),FALSE)=0,1,VLOOKUP('BIFUbC-natural-gas'!$A20,'natural gas'!$A$2:$AQ$28,COLUMN('natural gas'!E$2),FALSE)/VLOOKUP('BIFUbC-natural-gas'!$A20,'BIFUbC-natural-gas'!$A$1:$AQ$27,COLUMN('BIFUbC-natural-gas'!E$1),FALSE))</f>
        <v>1</v>
      </c>
      <c r="F20">
        <f>IF(VLOOKUP('BIFUbC-natural-gas'!$A20,'BIFUbC-natural-gas'!$A$1:$AQ$27,COLUMN('BIFUbC-natural-gas'!F$1),FALSE)=0,1,VLOOKUP('BIFUbC-natural-gas'!$A20,'natural gas'!$A$2:$AQ$28,COLUMN('natural gas'!F$2),FALSE)/VLOOKUP('BIFUbC-natural-gas'!$A20,'BIFUbC-natural-gas'!$A$1:$AQ$27,COLUMN('BIFUbC-natural-gas'!F$1),FALSE))</f>
        <v>1</v>
      </c>
      <c r="G20">
        <f>IF(VLOOKUP('BIFUbC-natural-gas'!$A20,'BIFUbC-natural-gas'!$A$1:$AQ$27,COLUMN('BIFUbC-natural-gas'!G$1),FALSE)=0,1,VLOOKUP('BIFUbC-natural-gas'!$A20,'natural gas'!$A$2:$AQ$28,COLUMN('natural gas'!G$2),FALSE)/VLOOKUP('BIFUbC-natural-gas'!$A20,'BIFUbC-natural-gas'!$A$1:$AQ$27,COLUMN('BIFUbC-natural-gas'!G$1),FALSE))</f>
        <v>1</v>
      </c>
      <c r="H20">
        <f>IF(VLOOKUP('BIFUbC-natural-gas'!$A20,'BIFUbC-natural-gas'!$A$1:$AQ$27,COLUMN('BIFUbC-natural-gas'!H$1),FALSE)=0,1,VLOOKUP('BIFUbC-natural-gas'!$A20,'natural gas'!$A$2:$AQ$28,COLUMN('natural gas'!H$2),FALSE)/VLOOKUP('BIFUbC-natural-gas'!$A20,'BIFUbC-natural-gas'!$A$1:$AQ$27,COLUMN('BIFUbC-natural-gas'!H$1),FALSE))</f>
        <v>1</v>
      </c>
      <c r="I20">
        <f>IF(VLOOKUP('BIFUbC-natural-gas'!$A20,'BIFUbC-natural-gas'!$A$1:$AQ$27,COLUMN('BIFUbC-natural-gas'!I$1),FALSE)=0,1,VLOOKUP('BIFUbC-natural-gas'!$A20,'natural gas'!$A$2:$AQ$28,COLUMN('natural gas'!I$2),FALSE)/VLOOKUP('BIFUbC-natural-gas'!$A20,'BIFUbC-natural-gas'!$A$1:$AQ$27,COLUMN('BIFUbC-natural-gas'!I$1),FALSE))</f>
        <v>1</v>
      </c>
      <c r="J20">
        <f>IF(VLOOKUP('BIFUbC-natural-gas'!$A20,'BIFUbC-natural-gas'!$A$1:$AQ$27,COLUMN('BIFUbC-natural-gas'!J$1),FALSE)=0,1,VLOOKUP('BIFUbC-natural-gas'!$A20,'natural gas'!$A$2:$AQ$28,COLUMN('natural gas'!J$2),FALSE)/VLOOKUP('BIFUbC-natural-gas'!$A20,'BIFUbC-natural-gas'!$A$1:$AQ$27,COLUMN('BIFUbC-natural-gas'!J$1),FALSE))</f>
        <v>1</v>
      </c>
      <c r="K20">
        <f>IF(VLOOKUP('BIFUbC-natural-gas'!$A20,'BIFUbC-natural-gas'!$A$1:$AQ$27,COLUMN('BIFUbC-natural-gas'!K$1),FALSE)=0,1,VLOOKUP('BIFUbC-natural-gas'!$A20,'natural gas'!$A$2:$AQ$28,COLUMN('natural gas'!K$2),FALSE)/VLOOKUP('BIFUbC-natural-gas'!$A20,'BIFUbC-natural-gas'!$A$1:$AQ$27,COLUMN('BIFUbC-natural-gas'!K$1),FALSE))</f>
        <v>1</v>
      </c>
      <c r="L20">
        <f>IF(VLOOKUP('BIFUbC-natural-gas'!$A20,'BIFUbC-natural-gas'!$A$1:$AQ$27,COLUMN('BIFUbC-natural-gas'!L$1),FALSE)=0,1,VLOOKUP('BIFUbC-natural-gas'!$A20,'natural gas'!$A$2:$AQ$28,COLUMN('natural gas'!L$2),FALSE)/VLOOKUP('BIFUbC-natural-gas'!$A20,'BIFUbC-natural-gas'!$A$1:$AQ$27,COLUMN('BIFUbC-natural-gas'!L$1),FALSE))</f>
        <v>1</v>
      </c>
      <c r="M20">
        <f>IF(VLOOKUP('BIFUbC-natural-gas'!$A20,'BIFUbC-natural-gas'!$A$1:$AQ$27,COLUMN('BIFUbC-natural-gas'!M$1),FALSE)=0,1,VLOOKUP('BIFUbC-natural-gas'!$A20,'natural gas'!$A$2:$AQ$28,COLUMN('natural gas'!M$2),FALSE)/VLOOKUP('BIFUbC-natural-gas'!$A20,'BIFUbC-natural-gas'!$A$1:$AQ$27,COLUMN('BIFUbC-natural-gas'!M$1),FALSE))</f>
        <v>1</v>
      </c>
      <c r="N20">
        <f>IF(VLOOKUP('BIFUbC-natural-gas'!$A20,'BIFUbC-natural-gas'!$A$1:$AQ$27,COLUMN('BIFUbC-natural-gas'!N$1),FALSE)=0,1,VLOOKUP('BIFUbC-natural-gas'!$A20,'natural gas'!$A$2:$AQ$28,COLUMN('natural gas'!N$2),FALSE)/VLOOKUP('BIFUbC-natural-gas'!$A20,'BIFUbC-natural-gas'!$A$1:$AQ$27,COLUMN('BIFUbC-natural-gas'!N$1),FALSE))</f>
        <v>1</v>
      </c>
      <c r="O20">
        <f>IF(VLOOKUP('BIFUbC-natural-gas'!$A20,'BIFUbC-natural-gas'!$A$1:$AQ$27,COLUMN('BIFUbC-natural-gas'!O$1),FALSE)=0,1,VLOOKUP('BIFUbC-natural-gas'!$A20,'natural gas'!$A$2:$AQ$28,COLUMN('natural gas'!O$2),FALSE)/VLOOKUP('BIFUbC-natural-gas'!$A20,'BIFUbC-natural-gas'!$A$1:$AQ$27,COLUMN('BIFUbC-natural-gas'!O$1),FALSE))</f>
        <v>1</v>
      </c>
      <c r="P20">
        <f>IF(VLOOKUP('BIFUbC-natural-gas'!$A20,'BIFUbC-natural-gas'!$A$1:$AQ$27,COLUMN('BIFUbC-natural-gas'!P$1),FALSE)=0,1,VLOOKUP('BIFUbC-natural-gas'!$A20,'natural gas'!$A$2:$AQ$28,COLUMN('natural gas'!P$2),FALSE)/VLOOKUP('BIFUbC-natural-gas'!$A20,'BIFUbC-natural-gas'!$A$1:$AQ$27,COLUMN('BIFUbC-natural-gas'!P$1),FALSE))</f>
        <v>1</v>
      </c>
      <c r="Q20">
        <f>IF(VLOOKUP('BIFUbC-natural-gas'!$A20,'BIFUbC-natural-gas'!$A$1:$AQ$27,COLUMN('BIFUbC-natural-gas'!Q$1),FALSE)=0,1,VLOOKUP('BIFUbC-natural-gas'!$A20,'natural gas'!$A$2:$AQ$28,COLUMN('natural gas'!Q$2),FALSE)/VLOOKUP('BIFUbC-natural-gas'!$A20,'BIFUbC-natural-gas'!$A$1:$AQ$27,COLUMN('BIFUbC-natural-gas'!Q$1),FALSE))</f>
        <v>1</v>
      </c>
      <c r="R20">
        <f>IF(VLOOKUP('BIFUbC-natural-gas'!$A20,'BIFUbC-natural-gas'!$A$1:$AQ$27,COLUMN('BIFUbC-natural-gas'!R$1),FALSE)=0,1,VLOOKUP('BIFUbC-natural-gas'!$A20,'natural gas'!$A$2:$AQ$28,COLUMN('natural gas'!R$2),FALSE)/VLOOKUP('BIFUbC-natural-gas'!$A20,'BIFUbC-natural-gas'!$A$1:$AQ$27,COLUMN('BIFUbC-natural-gas'!R$1),FALSE))</f>
        <v>1</v>
      </c>
      <c r="S20">
        <f>IF(VLOOKUP('BIFUbC-natural-gas'!$A20,'BIFUbC-natural-gas'!$A$1:$AQ$27,COLUMN('BIFUbC-natural-gas'!S$1),FALSE)=0,1,VLOOKUP('BIFUbC-natural-gas'!$A20,'natural gas'!$A$2:$AQ$28,COLUMN('natural gas'!S$2),FALSE)/VLOOKUP('BIFUbC-natural-gas'!$A20,'BIFUbC-natural-gas'!$A$1:$AQ$27,COLUMN('BIFUbC-natural-gas'!S$1),FALSE))</f>
        <v>1</v>
      </c>
      <c r="T20">
        <f>IF(VLOOKUP('BIFUbC-natural-gas'!$A20,'BIFUbC-natural-gas'!$A$1:$AQ$27,COLUMN('BIFUbC-natural-gas'!T$1),FALSE)=0,1,VLOOKUP('BIFUbC-natural-gas'!$A20,'natural gas'!$A$2:$AQ$28,COLUMN('natural gas'!T$2),FALSE)/VLOOKUP('BIFUbC-natural-gas'!$A20,'BIFUbC-natural-gas'!$A$1:$AQ$27,COLUMN('BIFUbC-natural-gas'!T$1),FALSE))</f>
        <v>1</v>
      </c>
      <c r="U20">
        <f>IF(VLOOKUP('BIFUbC-natural-gas'!$A20,'BIFUbC-natural-gas'!$A$1:$AQ$27,COLUMN('BIFUbC-natural-gas'!U$1),FALSE)=0,1,VLOOKUP('BIFUbC-natural-gas'!$A20,'natural gas'!$A$2:$AQ$28,COLUMN('natural gas'!U$2),FALSE)/VLOOKUP('BIFUbC-natural-gas'!$A20,'BIFUbC-natural-gas'!$A$1:$AQ$27,COLUMN('BIFUbC-natural-gas'!U$1),FALSE))</f>
        <v>1</v>
      </c>
      <c r="V20">
        <f>IF(VLOOKUP('BIFUbC-natural-gas'!$A20,'BIFUbC-natural-gas'!$A$1:$AQ$27,COLUMN('BIFUbC-natural-gas'!V$1),FALSE)=0,1,VLOOKUP('BIFUbC-natural-gas'!$A20,'natural gas'!$A$2:$AQ$28,COLUMN('natural gas'!V$2),FALSE)/VLOOKUP('BIFUbC-natural-gas'!$A20,'BIFUbC-natural-gas'!$A$1:$AQ$27,COLUMN('BIFUbC-natural-gas'!V$1),FALSE))</f>
        <v>1</v>
      </c>
      <c r="W20">
        <f>IF(VLOOKUP('BIFUbC-natural-gas'!$A20,'BIFUbC-natural-gas'!$A$1:$AQ$27,COLUMN('BIFUbC-natural-gas'!W$1),FALSE)=0,1,VLOOKUP('BIFUbC-natural-gas'!$A20,'natural gas'!$A$2:$AQ$28,COLUMN('natural gas'!W$2),FALSE)/VLOOKUP('BIFUbC-natural-gas'!$A20,'BIFUbC-natural-gas'!$A$1:$AQ$27,COLUMN('BIFUbC-natural-gas'!W$1),FALSE))</f>
        <v>1</v>
      </c>
      <c r="X20">
        <f>IF(VLOOKUP('BIFUbC-natural-gas'!$A20,'BIFUbC-natural-gas'!$A$1:$AQ$27,COLUMN('BIFUbC-natural-gas'!X$1),FALSE)=0,1,VLOOKUP('BIFUbC-natural-gas'!$A20,'natural gas'!$A$2:$AQ$28,COLUMN('natural gas'!X$2),FALSE)/VLOOKUP('BIFUbC-natural-gas'!$A20,'BIFUbC-natural-gas'!$A$1:$AQ$27,COLUMN('BIFUbC-natural-gas'!X$1),FALSE))</f>
        <v>1</v>
      </c>
      <c r="Y20">
        <f>IF(VLOOKUP('BIFUbC-natural-gas'!$A20,'BIFUbC-natural-gas'!$A$1:$AQ$27,COLUMN('BIFUbC-natural-gas'!Y$1),FALSE)=0,1,VLOOKUP('BIFUbC-natural-gas'!$A20,'natural gas'!$A$2:$AQ$28,COLUMN('natural gas'!Y$2),FALSE)/VLOOKUP('BIFUbC-natural-gas'!$A20,'BIFUbC-natural-gas'!$A$1:$AQ$27,COLUMN('BIFUbC-natural-gas'!Y$1),FALSE))</f>
        <v>1</v>
      </c>
      <c r="Z20">
        <f>IF(VLOOKUP('BIFUbC-natural-gas'!$A20,'BIFUbC-natural-gas'!$A$1:$AQ$27,COLUMN('BIFUbC-natural-gas'!Z$1),FALSE)=0,1,VLOOKUP('BIFUbC-natural-gas'!$A20,'natural gas'!$A$2:$AQ$28,COLUMN('natural gas'!Z$2),FALSE)/VLOOKUP('BIFUbC-natural-gas'!$A20,'BIFUbC-natural-gas'!$A$1:$AQ$27,COLUMN('BIFUbC-natural-gas'!Z$1),FALSE))</f>
        <v>1</v>
      </c>
      <c r="AA20">
        <f>IF(VLOOKUP('BIFUbC-natural-gas'!$A20,'BIFUbC-natural-gas'!$A$1:$AQ$27,COLUMN('BIFUbC-natural-gas'!AA$1),FALSE)=0,1,VLOOKUP('BIFUbC-natural-gas'!$A20,'natural gas'!$A$2:$AQ$28,COLUMN('natural gas'!AA$2),FALSE)/VLOOKUP('BIFUbC-natural-gas'!$A20,'BIFUbC-natural-gas'!$A$1:$AQ$27,COLUMN('BIFUbC-natural-gas'!AA$1),FALSE))</f>
        <v>1</v>
      </c>
      <c r="AB20">
        <f>IF(VLOOKUP('BIFUbC-natural-gas'!$A20,'BIFUbC-natural-gas'!$A$1:$AQ$27,COLUMN('BIFUbC-natural-gas'!AB$1),FALSE)=0,1,VLOOKUP('BIFUbC-natural-gas'!$A20,'natural gas'!$A$2:$AQ$28,COLUMN('natural gas'!AB$2),FALSE)/VLOOKUP('BIFUbC-natural-gas'!$A20,'BIFUbC-natural-gas'!$A$1:$AQ$27,COLUMN('BIFUbC-natural-gas'!AB$1),FALSE))</f>
        <v>1</v>
      </c>
      <c r="AC20">
        <f>IF(VLOOKUP('BIFUbC-natural-gas'!$A20,'BIFUbC-natural-gas'!$A$1:$AQ$27,COLUMN('BIFUbC-natural-gas'!AC$1),FALSE)=0,1,VLOOKUP('BIFUbC-natural-gas'!$A20,'natural gas'!$A$2:$AQ$28,COLUMN('natural gas'!AC$2),FALSE)/VLOOKUP('BIFUbC-natural-gas'!$A20,'BIFUbC-natural-gas'!$A$1:$AQ$27,COLUMN('BIFUbC-natural-gas'!AC$1),FALSE))</f>
        <v>1</v>
      </c>
      <c r="AD20">
        <f>IF(VLOOKUP('BIFUbC-natural-gas'!$A20,'BIFUbC-natural-gas'!$A$1:$AQ$27,COLUMN('BIFUbC-natural-gas'!AD$1),FALSE)=0,1,VLOOKUP('BIFUbC-natural-gas'!$A20,'natural gas'!$A$2:$AQ$28,COLUMN('natural gas'!AD$2),FALSE)/VLOOKUP('BIFUbC-natural-gas'!$A20,'BIFUbC-natural-gas'!$A$1:$AQ$27,COLUMN('BIFUbC-natural-gas'!AD$1),FALSE))</f>
        <v>1</v>
      </c>
      <c r="AE20">
        <f>IF(VLOOKUP('BIFUbC-natural-gas'!$A20,'BIFUbC-natural-gas'!$A$1:$AQ$27,COLUMN('BIFUbC-natural-gas'!AE$1),FALSE)=0,1,VLOOKUP('BIFUbC-natural-gas'!$A20,'natural gas'!$A$2:$AQ$28,COLUMN('natural gas'!AE$2),FALSE)/VLOOKUP('BIFUbC-natural-gas'!$A20,'BIFUbC-natural-gas'!$A$1:$AQ$27,COLUMN('BIFUbC-natural-gas'!AE$1),FALSE))</f>
        <v>1</v>
      </c>
      <c r="AF20">
        <f>IF(VLOOKUP('BIFUbC-natural-gas'!$A20,'BIFUbC-natural-gas'!$A$1:$AQ$27,COLUMN('BIFUbC-natural-gas'!AF$1),FALSE)=0,1,VLOOKUP('BIFUbC-natural-gas'!$A20,'natural gas'!$A$2:$AQ$28,COLUMN('natural gas'!AF$2),FALSE)/VLOOKUP('BIFUbC-natural-gas'!$A20,'BIFUbC-natural-gas'!$A$1:$AQ$27,COLUMN('BIFUbC-natural-gas'!AF$1),FALSE))</f>
        <v>1</v>
      </c>
      <c r="AG20">
        <f>IF(VLOOKUP('BIFUbC-natural-gas'!$A20,'BIFUbC-natural-gas'!$A$1:$AQ$27,COLUMN('BIFUbC-natural-gas'!AG$1),FALSE)=0,1,VLOOKUP('BIFUbC-natural-gas'!$A20,'natural gas'!$A$2:$AQ$28,COLUMN('natural gas'!AG$2),FALSE)/VLOOKUP('BIFUbC-natural-gas'!$A20,'BIFUbC-natural-gas'!$A$1:$AQ$27,COLUMN('BIFUbC-natural-gas'!AG$1),FALSE))</f>
        <v>1</v>
      </c>
      <c r="AH20">
        <f>IF(VLOOKUP('BIFUbC-natural-gas'!$A20,'BIFUbC-natural-gas'!$A$1:$AQ$27,COLUMN('BIFUbC-natural-gas'!AH$1),FALSE)=0,1,VLOOKUP('BIFUbC-natural-gas'!$A20,'natural gas'!$A$2:$AQ$28,COLUMN('natural gas'!AH$2),FALSE)/VLOOKUP('BIFUbC-natural-gas'!$A20,'BIFUbC-natural-gas'!$A$1:$AQ$27,COLUMN('BIFUbC-natural-gas'!AH$1),FALSE))</f>
        <v>1</v>
      </c>
      <c r="AI20">
        <f>IF(VLOOKUP('BIFUbC-natural-gas'!$A20,'BIFUbC-natural-gas'!$A$1:$AQ$27,COLUMN('BIFUbC-natural-gas'!AI$1),FALSE)=0,1,VLOOKUP('BIFUbC-natural-gas'!$A20,'natural gas'!$A$2:$AQ$28,COLUMN('natural gas'!AI$2),FALSE)/VLOOKUP('BIFUbC-natural-gas'!$A20,'BIFUbC-natural-gas'!$A$1:$AQ$27,COLUMN('BIFUbC-natural-gas'!AI$1),FALSE))</f>
        <v>1</v>
      </c>
      <c r="AJ20">
        <f>IF(VLOOKUP('BIFUbC-natural-gas'!$A20,'BIFUbC-natural-gas'!$A$1:$AQ$27,COLUMN('BIFUbC-natural-gas'!AJ$1),FALSE)=0,1,VLOOKUP('BIFUbC-natural-gas'!$A20,'natural gas'!$A$2:$AQ$28,COLUMN('natural gas'!AJ$2),FALSE)/VLOOKUP('BIFUbC-natural-gas'!$A20,'BIFUbC-natural-gas'!$A$1:$AQ$27,COLUMN('BIFUbC-natural-gas'!AJ$1),FALSE))</f>
        <v>1</v>
      </c>
      <c r="AK20">
        <f>IF(VLOOKUP('BIFUbC-natural-gas'!$A20,'BIFUbC-natural-gas'!$A$1:$AQ$27,COLUMN('BIFUbC-natural-gas'!AK$1),FALSE)=0,1,VLOOKUP('BIFUbC-natural-gas'!$A20,'natural gas'!$A$2:$AQ$28,COLUMN('natural gas'!AK$2),FALSE)/VLOOKUP('BIFUbC-natural-gas'!$A20,'BIFUbC-natural-gas'!$A$1:$AQ$27,COLUMN('BIFUbC-natural-gas'!AK$1),FALSE))</f>
        <v>1</v>
      </c>
      <c r="AL20">
        <f>IF(VLOOKUP('BIFUbC-natural-gas'!$A20,'BIFUbC-natural-gas'!$A$1:$AQ$27,COLUMN('BIFUbC-natural-gas'!AL$1),FALSE)=0,1,VLOOKUP('BIFUbC-natural-gas'!$A20,'natural gas'!$A$2:$AQ$28,COLUMN('natural gas'!AL$2),FALSE)/VLOOKUP('BIFUbC-natural-gas'!$A20,'BIFUbC-natural-gas'!$A$1:$AQ$27,COLUMN('BIFUbC-natural-gas'!AL$1),FALSE))</f>
        <v>1</v>
      </c>
      <c r="AM20">
        <f>IF(VLOOKUP('BIFUbC-natural-gas'!$A20,'BIFUbC-natural-gas'!$A$1:$AQ$27,COLUMN('BIFUbC-natural-gas'!AM$1),FALSE)=0,1,VLOOKUP('BIFUbC-natural-gas'!$A20,'natural gas'!$A$2:$AQ$28,COLUMN('natural gas'!AM$2),FALSE)/VLOOKUP('BIFUbC-natural-gas'!$A20,'BIFUbC-natural-gas'!$A$1:$AQ$27,COLUMN('BIFUbC-natural-gas'!AM$1),FALSE))</f>
        <v>1</v>
      </c>
      <c r="AN20">
        <f>IF(VLOOKUP('BIFUbC-natural-gas'!$A20,'BIFUbC-natural-gas'!$A$1:$AQ$27,COLUMN('BIFUbC-natural-gas'!AN$1),FALSE)=0,1,VLOOKUP('BIFUbC-natural-gas'!$A20,'natural gas'!$A$2:$AQ$28,COLUMN('natural gas'!AN$2),FALSE)/VLOOKUP('BIFUbC-natural-gas'!$A20,'BIFUbC-natural-gas'!$A$1:$AQ$27,COLUMN('BIFUbC-natural-gas'!AN$1),FALSE))</f>
        <v>1</v>
      </c>
      <c r="AO20">
        <f>IF(VLOOKUP('BIFUbC-natural-gas'!$A20,'BIFUbC-natural-gas'!$A$1:$AQ$27,COLUMN('BIFUbC-natural-gas'!AO$1),FALSE)=0,1,VLOOKUP('BIFUbC-natural-gas'!$A20,'natural gas'!$A$2:$AQ$28,COLUMN('natural gas'!AO$2),FALSE)/VLOOKUP('BIFUbC-natural-gas'!$A20,'BIFUbC-natural-gas'!$A$1:$AQ$27,COLUMN('BIFUbC-natural-gas'!AO$1),FALSE))</f>
        <v>1</v>
      </c>
      <c r="AP20">
        <f>IF(VLOOKUP('BIFUbC-natural-gas'!$A20,'BIFUbC-natural-gas'!$A$1:$AQ$27,COLUMN('BIFUbC-natural-gas'!AP$1),FALSE)=0,1,VLOOKUP('BIFUbC-natural-gas'!$A20,'natural gas'!$A$2:$AQ$28,COLUMN('natural gas'!AP$2),FALSE)/VLOOKUP('BIFUbC-natural-gas'!$A20,'BIFUbC-natural-gas'!$A$1:$AQ$27,COLUMN('BIFUbC-natural-gas'!AP$1),FALSE))</f>
        <v>1</v>
      </c>
      <c r="AQ20">
        <f>IF(VLOOKUP('BIFUbC-natural-gas'!$A20,'BIFUbC-natural-gas'!$A$1:$AQ$27,COLUMN('BIFUbC-natural-gas'!AQ$1),FALSE)=0,1,VLOOKUP('BIFUbC-natural-gas'!$A20,'natural gas'!$A$2:$AQ$28,COLUMN('natural gas'!AQ$2),FALSE)/VLOOKUP('BIFUbC-natural-gas'!$A20,'BIFUbC-natural-gas'!$A$1:$AQ$27,COLUMN('BIFUbC-natural-gas'!AQ$1),FALSE))</f>
        <v>1</v>
      </c>
    </row>
    <row r="21" spans="1:43">
      <c r="A21" s="37" t="s">
        <v>634</v>
      </c>
      <c r="B21">
        <f>IF(VLOOKUP('BIFUbC-natural-gas'!$A21,'BIFUbC-natural-gas'!$A$1:$AQ$27,COLUMN('BIFUbC-natural-gas'!B$1),FALSE)=0,1,VLOOKUP('BIFUbC-natural-gas'!$A21,'natural gas'!$A$2:$AQ$28,COLUMN('natural gas'!B$2),FALSE)/VLOOKUP('BIFUbC-natural-gas'!$A21,'BIFUbC-natural-gas'!$A$1:$AQ$27,COLUMN('BIFUbC-natural-gas'!B$1),FALSE))</f>
        <v>1</v>
      </c>
      <c r="C21">
        <f>IF(VLOOKUP('BIFUbC-natural-gas'!$A21,'BIFUbC-natural-gas'!$A$1:$AQ$27,COLUMN('BIFUbC-natural-gas'!C$1),FALSE)=0,1,VLOOKUP('BIFUbC-natural-gas'!$A21,'natural gas'!$A$2:$AQ$28,COLUMN('natural gas'!C$2),FALSE)/VLOOKUP('BIFUbC-natural-gas'!$A21,'BIFUbC-natural-gas'!$A$1:$AQ$27,COLUMN('BIFUbC-natural-gas'!C$1),FALSE))</f>
        <v>1</v>
      </c>
      <c r="D21">
        <f>IF(VLOOKUP('BIFUbC-natural-gas'!$A21,'BIFUbC-natural-gas'!$A$1:$AQ$27,COLUMN('BIFUbC-natural-gas'!D$1),FALSE)=0,1,VLOOKUP('BIFUbC-natural-gas'!$A21,'natural gas'!$A$2:$AQ$28,COLUMN('natural gas'!D$2),FALSE)/VLOOKUP('BIFUbC-natural-gas'!$A21,'BIFUbC-natural-gas'!$A$1:$AQ$27,COLUMN('BIFUbC-natural-gas'!D$1),FALSE))</f>
        <v>1</v>
      </c>
      <c r="E21">
        <f>IF(VLOOKUP('BIFUbC-natural-gas'!$A21,'BIFUbC-natural-gas'!$A$1:$AQ$27,COLUMN('BIFUbC-natural-gas'!E$1),FALSE)=0,1,VLOOKUP('BIFUbC-natural-gas'!$A21,'natural gas'!$A$2:$AQ$28,COLUMN('natural gas'!E$2),FALSE)/VLOOKUP('BIFUbC-natural-gas'!$A21,'BIFUbC-natural-gas'!$A$1:$AQ$27,COLUMN('BIFUbC-natural-gas'!E$1),FALSE))</f>
        <v>1</v>
      </c>
      <c r="F21">
        <f>IF(VLOOKUP('BIFUbC-natural-gas'!$A21,'BIFUbC-natural-gas'!$A$1:$AQ$27,COLUMN('BIFUbC-natural-gas'!F$1),FALSE)=0,1,VLOOKUP('BIFUbC-natural-gas'!$A21,'natural gas'!$A$2:$AQ$28,COLUMN('natural gas'!F$2),FALSE)/VLOOKUP('BIFUbC-natural-gas'!$A21,'BIFUbC-natural-gas'!$A$1:$AQ$27,COLUMN('BIFUbC-natural-gas'!F$1),FALSE))</f>
        <v>1</v>
      </c>
      <c r="G21">
        <f>IF(VLOOKUP('BIFUbC-natural-gas'!$A21,'BIFUbC-natural-gas'!$A$1:$AQ$27,COLUMN('BIFUbC-natural-gas'!G$1),FALSE)=0,1,VLOOKUP('BIFUbC-natural-gas'!$A21,'natural gas'!$A$2:$AQ$28,COLUMN('natural gas'!G$2),FALSE)/VLOOKUP('BIFUbC-natural-gas'!$A21,'BIFUbC-natural-gas'!$A$1:$AQ$27,COLUMN('BIFUbC-natural-gas'!G$1),FALSE))</f>
        <v>1</v>
      </c>
      <c r="H21">
        <f>IF(VLOOKUP('BIFUbC-natural-gas'!$A21,'BIFUbC-natural-gas'!$A$1:$AQ$27,COLUMN('BIFUbC-natural-gas'!H$1),FALSE)=0,1,VLOOKUP('BIFUbC-natural-gas'!$A21,'natural gas'!$A$2:$AQ$28,COLUMN('natural gas'!H$2),FALSE)/VLOOKUP('BIFUbC-natural-gas'!$A21,'BIFUbC-natural-gas'!$A$1:$AQ$27,COLUMN('BIFUbC-natural-gas'!H$1),FALSE))</f>
        <v>1</v>
      </c>
      <c r="I21">
        <f>IF(VLOOKUP('BIFUbC-natural-gas'!$A21,'BIFUbC-natural-gas'!$A$1:$AQ$27,COLUMN('BIFUbC-natural-gas'!I$1),FALSE)=0,1,VLOOKUP('BIFUbC-natural-gas'!$A21,'natural gas'!$A$2:$AQ$28,COLUMN('natural gas'!I$2),FALSE)/VLOOKUP('BIFUbC-natural-gas'!$A21,'BIFUbC-natural-gas'!$A$1:$AQ$27,COLUMN('BIFUbC-natural-gas'!I$1),FALSE))</f>
        <v>1</v>
      </c>
      <c r="J21">
        <f>IF(VLOOKUP('BIFUbC-natural-gas'!$A21,'BIFUbC-natural-gas'!$A$1:$AQ$27,COLUMN('BIFUbC-natural-gas'!J$1),FALSE)=0,1,VLOOKUP('BIFUbC-natural-gas'!$A21,'natural gas'!$A$2:$AQ$28,COLUMN('natural gas'!J$2),FALSE)/VLOOKUP('BIFUbC-natural-gas'!$A21,'BIFUbC-natural-gas'!$A$1:$AQ$27,COLUMN('BIFUbC-natural-gas'!J$1),FALSE))</f>
        <v>1</v>
      </c>
      <c r="K21">
        <f>IF(VLOOKUP('BIFUbC-natural-gas'!$A21,'BIFUbC-natural-gas'!$A$1:$AQ$27,COLUMN('BIFUbC-natural-gas'!K$1),FALSE)=0,1,VLOOKUP('BIFUbC-natural-gas'!$A21,'natural gas'!$A$2:$AQ$28,COLUMN('natural gas'!K$2),FALSE)/VLOOKUP('BIFUbC-natural-gas'!$A21,'BIFUbC-natural-gas'!$A$1:$AQ$27,COLUMN('BIFUbC-natural-gas'!K$1),FALSE))</f>
        <v>1</v>
      </c>
      <c r="L21">
        <f>IF(VLOOKUP('BIFUbC-natural-gas'!$A21,'BIFUbC-natural-gas'!$A$1:$AQ$27,COLUMN('BIFUbC-natural-gas'!L$1),FALSE)=0,1,VLOOKUP('BIFUbC-natural-gas'!$A21,'natural gas'!$A$2:$AQ$28,COLUMN('natural gas'!L$2),FALSE)/VLOOKUP('BIFUbC-natural-gas'!$A21,'BIFUbC-natural-gas'!$A$1:$AQ$27,COLUMN('BIFUbC-natural-gas'!L$1),FALSE))</f>
        <v>1</v>
      </c>
      <c r="M21">
        <f>IF(VLOOKUP('BIFUbC-natural-gas'!$A21,'BIFUbC-natural-gas'!$A$1:$AQ$27,COLUMN('BIFUbC-natural-gas'!M$1),FALSE)=0,1,VLOOKUP('BIFUbC-natural-gas'!$A21,'natural gas'!$A$2:$AQ$28,COLUMN('natural gas'!M$2),FALSE)/VLOOKUP('BIFUbC-natural-gas'!$A21,'BIFUbC-natural-gas'!$A$1:$AQ$27,COLUMN('BIFUbC-natural-gas'!M$1),FALSE))</f>
        <v>1</v>
      </c>
      <c r="N21">
        <f>IF(VLOOKUP('BIFUbC-natural-gas'!$A21,'BIFUbC-natural-gas'!$A$1:$AQ$27,COLUMN('BIFUbC-natural-gas'!N$1),FALSE)=0,1,VLOOKUP('BIFUbC-natural-gas'!$A21,'natural gas'!$A$2:$AQ$28,COLUMN('natural gas'!N$2),FALSE)/VLOOKUP('BIFUbC-natural-gas'!$A21,'BIFUbC-natural-gas'!$A$1:$AQ$27,COLUMN('BIFUbC-natural-gas'!N$1),FALSE))</f>
        <v>1</v>
      </c>
      <c r="O21">
        <f>IF(VLOOKUP('BIFUbC-natural-gas'!$A21,'BIFUbC-natural-gas'!$A$1:$AQ$27,COLUMN('BIFUbC-natural-gas'!O$1),FALSE)=0,1,VLOOKUP('BIFUbC-natural-gas'!$A21,'natural gas'!$A$2:$AQ$28,COLUMN('natural gas'!O$2),FALSE)/VLOOKUP('BIFUbC-natural-gas'!$A21,'BIFUbC-natural-gas'!$A$1:$AQ$27,COLUMN('BIFUbC-natural-gas'!O$1),FALSE))</f>
        <v>1</v>
      </c>
      <c r="P21">
        <f>IF(VLOOKUP('BIFUbC-natural-gas'!$A21,'BIFUbC-natural-gas'!$A$1:$AQ$27,COLUMN('BIFUbC-natural-gas'!P$1),FALSE)=0,1,VLOOKUP('BIFUbC-natural-gas'!$A21,'natural gas'!$A$2:$AQ$28,COLUMN('natural gas'!P$2),FALSE)/VLOOKUP('BIFUbC-natural-gas'!$A21,'BIFUbC-natural-gas'!$A$1:$AQ$27,COLUMN('BIFUbC-natural-gas'!P$1),FALSE))</f>
        <v>1</v>
      </c>
      <c r="Q21">
        <f>IF(VLOOKUP('BIFUbC-natural-gas'!$A21,'BIFUbC-natural-gas'!$A$1:$AQ$27,COLUMN('BIFUbC-natural-gas'!Q$1),FALSE)=0,1,VLOOKUP('BIFUbC-natural-gas'!$A21,'natural gas'!$A$2:$AQ$28,COLUMN('natural gas'!Q$2),FALSE)/VLOOKUP('BIFUbC-natural-gas'!$A21,'BIFUbC-natural-gas'!$A$1:$AQ$27,COLUMN('BIFUbC-natural-gas'!Q$1),FALSE))</f>
        <v>1</v>
      </c>
      <c r="R21">
        <f>IF(VLOOKUP('BIFUbC-natural-gas'!$A21,'BIFUbC-natural-gas'!$A$1:$AQ$27,COLUMN('BIFUbC-natural-gas'!R$1),FALSE)=0,1,VLOOKUP('BIFUbC-natural-gas'!$A21,'natural gas'!$A$2:$AQ$28,COLUMN('natural gas'!R$2),FALSE)/VLOOKUP('BIFUbC-natural-gas'!$A21,'BIFUbC-natural-gas'!$A$1:$AQ$27,COLUMN('BIFUbC-natural-gas'!R$1),FALSE))</f>
        <v>1</v>
      </c>
      <c r="S21">
        <f>IF(VLOOKUP('BIFUbC-natural-gas'!$A21,'BIFUbC-natural-gas'!$A$1:$AQ$27,COLUMN('BIFUbC-natural-gas'!S$1),FALSE)=0,1,VLOOKUP('BIFUbC-natural-gas'!$A21,'natural gas'!$A$2:$AQ$28,COLUMN('natural gas'!S$2),FALSE)/VLOOKUP('BIFUbC-natural-gas'!$A21,'BIFUbC-natural-gas'!$A$1:$AQ$27,COLUMN('BIFUbC-natural-gas'!S$1),FALSE))</f>
        <v>1</v>
      </c>
      <c r="T21">
        <f>IF(VLOOKUP('BIFUbC-natural-gas'!$A21,'BIFUbC-natural-gas'!$A$1:$AQ$27,COLUMN('BIFUbC-natural-gas'!T$1),FALSE)=0,1,VLOOKUP('BIFUbC-natural-gas'!$A21,'natural gas'!$A$2:$AQ$28,COLUMN('natural gas'!T$2),FALSE)/VLOOKUP('BIFUbC-natural-gas'!$A21,'BIFUbC-natural-gas'!$A$1:$AQ$27,COLUMN('BIFUbC-natural-gas'!T$1),FALSE))</f>
        <v>1</v>
      </c>
      <c r="U21">
        <f>IF(VLOOKUP('BIFUbC-natural-gas'!$A21,'BIFUbC-natural-gas'!$A$1:$AQ$27,COLUMN('BIFUbC-natural-gas'!U$1),FALSE)=0,1,VLOOKUP('BIFUbC-natural-gas'!$A21,'natural gas'!$A$2:$AQ$28,COLUMN('natural gas'!U$2),FALSE)/VLOOKUP('BIFUbC-natural-gas'!$A21,'BIFUbC-natural-gas'!$A$1:$AQ$27,COLUMN('BIFUbC-natural-gas'!U$1),FALSE))</f>
        <v>1</v>
      </c>
      <c r="V21">
        <f>IF(VLOOKUP('BIFUbC-natural-gas'!$A21,'BIFUbC-natural-gas'!$A$1:$AQ$27,COLUMN('BIFUbC-natural-gas'!V$1),FALSE)=0,1,VLOOKUP('BIFUbC-natural-gas'!$A21,'natural gas'!$A$2:$AQ$28,COLUMN('natural gas'!V$2),FALSE)/VLOOKUP('BIFUbC-natural-gas'!$A21,'BIFUbC-natural-gas'!$A$1:$AQ$27,COLUMN('BIFUbC-natural-gas'!V$1),FALSE))</f>
        <v>1</v>
      </c>
      <c r="W21">
        <f>IF(VLOOKUP('BIFUbC-natural-gas'!$A21,'BIFUbC-natural-gas'!$A$1:$AQ$27,COLUMN('BIFUbC-natural-gas'!W$1),FALSE)=0,1,VLOOKUP('BIFUbC-natural-gas'!$A21,'natural gas'!$A$2:$AQ$28,COLUMN('natural gas'!W$2),FALSE)/VLOOKUP('BIFUbC-natural-gas'!$A21,'BIFUbC-natural-gas'!$A$1:$AQ$27,COLUMN('BIFUbC-natural-gas'!W$1),FALSE))</f>
        <v>1</v>
      </c>
      <c r="X21">
        <f>IF(VLOOKUP('BIFUbC-natural-gas'!$A21,'BIFUbC-natural-gas'!$A$1:$AQ$27,COLUMN('BIFUbC-natural-gas'!X$1),FALSE)=0,1,VLOOKUP('BIFUbC-natural-gas'!$A21,'natural gas'!$A$2:$AQ$28,COLUMN('natural gas'!X$2),FALSE)/VLOOKUP('BIFUbC-natural-gas'!$A21,'BIFUbC-natural-gas'!$A$1:$AQ$27,COLUMN('BIFUbC-natural-gas'!X$1),FALSE))</f>
        <v>1</v>
      </c>
      <c r="Y21">
        <f>IF(VLOOKUP('BIFUbC-natural-gas'!$A21,'BIFUbC-natural-gas'!$A$1:$AQ$27,COLUMN('BIFUbC-natural-gas'!Y$1),FALSE)=0,1,VLOOKUP('BIFUbC-natural-gas'!$A21,'natural gas'!$A$2:$AQ$28,COLUMN('natural gas'!Y$2),FALSE)/VLOOKUP('BIFUbC-natural-gas'!$A21,'BIFUbC-natural-gas'!$A$1:$AQ$27,COLUMN('BIFUbC-natural-gas'!Y$1),FALSE))</f>
        <v>1</v>
      </c>
      <c r="Z21">
        <f>IF(VLOOKUP('BIFUbC-natural-gas'!$A21,'BIFUbC-natural-gas'!$A$1:$AQ$27,COLUMN('BIFUbC-natural-gas'!Z$1),FALSE)=0,1,VLOOKUP('BIFUbC-natural-gas'!$A21,'natural gas'!$A$2:$AQ$28,COLUMN('natural gas'!Z$2),FALSE)/VLOOKUP('BIFUbC-natural-gas'!$A21,'BIFUbC-natural-gas'!$A$1:$AQ$27,COLUMN('BIFUbC-natural-gas'!Z$1),FALSE))</f>
        <v>1</v>
      </c>
      <c r="AA21">
        <f>IF(VLOOKUP('BIFUbC-natural-gas'!$A21,'BIFUbC-natural-gas'!$A$1:$AQ$27,COLUMN('BIFUbC-natural-gas'!AA$1),FALSE)=0,1,VLOOKUP('BIFUbC-natural-gas'!$A21,'natural gas'!$A$2:$AQ$28,COLUMN('natural gas'!AA$2),FALSE)/VLOOKUP('BIFUbC-natural-gas'!$A21,'BIFUbC-natural-gas'!$A$1:$AQ$27,COLUMN('BIFUbC-natural-gas'!AA$1),FALSE))</f>
        <v>1</v>
      </c>
      <c r="AB21">
        <f>IF(VLOOKUP('BIFUbC-natural-gas'!$A21,'BIFUbC-natural-gas'!$A$1:$AQ$27,COLUMN('BIFUbC-natural-gas'!AB$1),FALSE)=0,1,VLOOKUP('BIFUbC-natural-gas'!$A21,'natural gas'!$A$2:$AQ$28,COLUMN('natural gas'!AB$2),FALSE)/VLOOKUP('BIFUbC-natural-gas'!$A21,'BIFUbC-natural-gas'!$A$1:$AQ$27,COLUMN('BIFUbC-natural-gas'!AB$1),FALSE))</f>
        <v>1</v>
      </c>
      <c r="AC21">
        <f>IF(VLOOKUP('BIFUbC-natural-gas'!$A21,'BIFUbC-natural-gas'!$A$1:$AQ$27,COLUMN('BIFUbC-natural-gas'!AC$1),FALSE)=0,1,VLOOKUP('BIFUbC-natural-gas'!$A21,'natural gas'!$A$2:$AQ$28,COLUMN('natural gas'!AC$2),FALSE)/VLOOKUP('BIFUbC-natural-gas'!$A21,'BIFUbC-natural-gas'!$A$1:$AQ$27,COLUMN('BIFUbC-natural-gas'!AC$1),FALSE))</f>
        <v>1</v>
      </c>
      <c r="AD21">
        <f>IF(VLOOKUP('BIFUbC-natural-gas'!$A21,'BIFUbC-natural-gas'!$A$1:$AQ$27,COLUMN('BIFUbC-natural-gas'!AD$1),FALSE)=0,1,VLOOKUP('BIFUbC-natural-gas'!$A21,'natural gas'!$A$2:$AQ$28,COLUMN('natural gas'!AD$2),FALSE)/VLOOKUP('BIFUbC-natural-gas'!$A21,'BIFUbC-natural-gas'!$A$1:$AQ$27,COLUMN('BIFUbC-natural-gas'!AD$1),FALSE))</f>
        <v>1</v>
      </c>
      <c r="AE21">
        <f>IF(VLOOKUP('BIFUbC-natural-gas'!$A21,'BIFUbC-natural-gas'!$A$1:$AQ$27,COLUMN('BIFUbC-natural-gas'!AE$1),FALSE)=0,1,VLOOKUP('BIFUbC-natural-gas'!$A21,'natural gas'!$A$2:$AQ$28,COLUMN('natural gas'!AE$2),FALSE)/VLOOKUP('BIFUbC-natural-gas'!$A21,'BIFUbC-natural-gas'!$A$1:$AQ$27,COLUMN('BIFUbC-natural-gas'!AE$1),FALSE))</f>
        <v>1</v>
      </c>
      <c r="AF21">
        <f>IF(VLOOKUP('BIFUbC-natural-gas'!$A21,'BIFUbC-natural-gas'!$A$1:$AQ$27,COLUMN('BIFUbC-natural-gas'!AF$1),FALSE)=0,1,VLOOKUP('BIFUbC-natural-gas'!$A21,'natural gas'!$A$2:$AQ$28,COLUMN('natural gas'!AF$2),FALSE)/VLOOKUP('BIFUbC-natural-gas'!$A21,'BIFUbC-natural-gas'!$A$1:$AQ$27,COLUMN('BIFUbC-natural-gas'!AF$1),FALSE))</f>
        <v>1</v>
      </c>
      <c r="AG21">
        <f>IF(VLOOKUP('BIFUbC-natural-gas'!$A21,'BIFUbC-natural-gas'!$A$1:$AQ$27,COLUMN('BIFUbC-natural-gas'!AG$1),FALSE)=0,1,VLOOKUP('BIFUbC-natural-gas'!$A21,'natural gas'!$A$2:$AQ$28,COLUMN('natural gas'!AG$2),FALSE)/VLOOKUP('BIFUbC-natural-gas'!$A21,'BIFUbC-natural-gas'!$A$1:$AQ$27,COLUMN('BIFUbC-natural-gas'!AG$1),FALSE))</f>
        <v>1</v>
      </c>
      <c r="AH21">
        <f>IF(VLOOKUP('BIFUbC-natural-gas'!$A21,'BIFUbC-natural-gas'!$A$1:$AQ$27,COLUMN('BIFUbC-natural-gas'!AH$1),FALSE)=0,1,VLOOKUP('BIFUbC-natural-gas'!$A21,'natural gas'!$A$2:$AQ$28,COLUMN('natural gas'!AH$2),FALSE)/VLOOKUP('BIFUbC-natural-gas'!$A21,'BIFUbC-natural-gas'!$A$1:$AQ$27,COLUMN('BIFUbC-natural-gas'!AH$1),FALSE))</f>
        <v>1</v>
      </c>
      <c r="AI21">
        <f>IF(VLOOKUP('BIFUbC-natural-gas'!$A21,'BIFUbC-natural-gas'!$A$1:$AQ$27,COLUMN('BIFUbC-natural-gas'!AI$1),FALSE)=0,1,VLOOKUP('BIFUbC-natural-gas'!$A21,'natural gas'!$A$2:$AQ$28,COLUMN('natural gas'!AI$2),FALSE)/VLOOKUP('BIFUbC-natural-gas'!$A21,'BIFUbC-natural-gas'!$A$1:$AQ$27,COLUMN('BIFUbC-natural-gas'!AI$1),FALSE))</f>
        <v>1</v>
      </c>
      <c r="AJ21">
        <f>IF(VLOOKUP('BIFUbC-natural-gas'!$A21,'BIFUbC-natural-gas'!$A$1:$AQ$27,COLUMN('BIFUbC-natural-gas'!AJ$1),FALSE)=0,1,VLOOKUP('BIFUbC-natural-gas'!$A21,'natural gas'!$A$2:$AQ$28,COLUMN('natural gas'!AJ$2),FALSE)/VLOOKUP('BIFUbC-natural-gas'!$A21,'BIFUbC-natural-gas'!$A$1:$AQ$27,COLUMN('BIFUbC-natural-gas'!AJ$1),FALSE))</f>
        <v>1</v>
      </c>
      <c r="AK21">
        <f>IF(VLOOKUP('BIFUbC-natural-gas'!$A21,'BIFUbC-natural-gas'!$A$1:$AQ$27,COLUMN('BIFUbC-natural-gas'!AK$1),FALSE)=0,1,VLOOKUP('BIFUbC-natural-gas'!$A21,'natural gas'!$A$2:$AQ$28,COLUMN('natural gas'!AK$2),FALSE)/VLOOKUP('BIFUbC-natural-gas'!$A21,'BIFUbC-natural-gas'!$A$1:$AQ$27,COLUMN('BIFUbC-natural-gas'!AK$1),FALSE))</f>
        <v>1</v>
      </c>
      <c r="AL21">
        <f>IF(VLOOKUP('BIFUbC-natural-gas'!$A21,'BIFUbC-natural-gas'!$A$1:$AQ$27,COLUMN('BIFUbC-natural-gas'!AL$1),FALSE)=0,1,VLOOKUP('BIFUbC-natural-gas'!$A21,'natural gas'!$A$2:$AQ$28,COLUMN('natural gas'!AL$2),FALSE)/VLOOKUP('BIFUbC-natural-gas'!$A21,'BIFUbC-natural-gas'!$A$1:$AQ$27,COLUMN('BIFUbC-natural-gas'!AL$1),FALSE))</f>
        <v>1</v>
      </c>
      <c r="AM21">
        <f>IF(VLOOKUP('BIFUbC-natural-gas'!$A21,'BIFUbC-natural-gas'!$A$1:$AQ$27,COLUMN('BIFUbC-natural-gas'!AM$1),FALSE)=0,1,VLOOKUP('BIFUbC-natural-gas'!$A21,'natural gas'!$A$2:$AQ$28,COLUMN('natural gas'!AM$2),FALSE)/VLOOKUP('BIFUbC-natural-gas'!$A21,'BIFUbC-natural-gas'!$A$1:$AQ$27,COLUMN('BIFUbC-natural-gas'!AM$1),FALSE))</f>
        <v>1</v>
      </c>
      <c r="AN21">
        <f>IF(VLOOKUP('BIFUbC-natural-gas'!$A21,'BIFUbC-natural-gas'!$A$1:$AQ$27,COLUMN('BIFUbC-natural-gas'!AN$1),FALSE)=0,1,VLOOKUP('BIFUbC-natural-gas'!$A21,'natural gas'!$A$2:$AQ$28,COLUMN('natural gas'!AN$2),FALSE)/VLOOKUP('BIFUbC-natural-gas'!$A21,'BIFUbC-natural-gas'!$A$1:$AQ$27,COLUMN('BIFUbC-natural-gas'!AN$1),FALSE))</f>
        <v>1</v>
      </c>
      <c r="AO21">
        <f>IF(VLOOKUP('BIFUbC-natural-gas'!$A21,'BIFUbC-natural-gas'!$A$1:$AQ$27,COLUMN('BIFUbC-natural-gas'!AO$1),FALSE)=0,1,VLOOKUP('BIFUbC-natural-gas'!$A21,'natural gas'!$A$2:$AQ$28,COLUMN('natural gas'!AO$2),FALSE)/VLOOKUP('BIFUbC-natural-gas'!$A21,'BIFUbC-natural-gas'!$A$1:$AQ$27,COLUMN('BIFUbC-natural-gas'!AO$1),FALSE))</f>
        <v>1</v>
      </c>
      <c r="AP21">
        <f>IF(VLOOKUP('BIFUbC-natural-gas'!$A21,'BIFUbC-natural-gas'!$A$1:$AQ$27,COLUMN('BIFUbC-natural-gas'!AP$1),FALSE)=0,1,VLOOKUP('BIFUbC-natural-gas'!$A21,'natural gas'!$A$2:$AQ$28,COLUMN('natural gas'!AP$2),FALSE)/VLOOKUP('BIFUbC-natural-gas'!$A21,'BIFUbC-natural-gas'!$A$1:$AQ$27,COLUMN('BIFUbC-natural-gas'!AP$1),FALSE))</f>
        <v>1</v>
      </c>
      <c r="AQ21">
        <f>IF(VLOOKUP('BIFUbC-natural-gas'!$A21,'BIFUbC-natural-gas'!$A$1:$AQ$27,COLUMN('BIFUbC-natural-gas'!AQ$1),FALSE)=0,1,VLOOKUP('BIFUbC-natural-gas'!$A21,'natural gas'!$A$2:$AQ$28,COLUMN('natural gas'!AQ$2),FALSE)/VLOOKUP('BIFUbC-natural-gas'!$A21,'BIFUbC-natural-gas'!$A$1:$AQ$27,COLUMN('BIFUbC-natural-gas'!AQ$1),FALSE))</f>
        <v>1</v>
      </c>
    </row>
    <row r="22" spans="1:43">
      <c r="A22" s="37" t="s">
        <v>635</v>
      </c>
      <c r="B22">
        <f>IF(VLOOKUP('BIFUbC-natural-gas'!$A22,'BIFUbC-natural-gas'!$A$1:$AQ$27,COLUMN('BIFUbC-natural-gas'!B$1),FALSE)=0,1,VLOOKUP('BIFUbC-natural-gas'!$A22,'natural gas'!$A$2:$AQ$28,COLUMN('natural gas'!B$2),FALSE)/VLOOKUP('BIFUbC-natural-gas'!$A22,'BIFUbC-natural-gas'!$A$1:$AQ$27,COLUMN('BIFUbC-natural-gas'!B$1),FALSE))</f>
        <v>1</v>
      </c>
      <c r="C22">
        <f>IF(VLOOKUP('BIFUbC-natural-gas'!$A22,'BIFUbC-natural-gas'!$A$1:$AQ$27,COLUMN('BIFUbC-natural-gas'!C$1),FALSE)=0,1,VLOOKUP('BIFUbC-natural-gas'!$A22,'natural gas'!$A$2:$AQ$28,COLUMN('natural gas'!C$2),FALSE)/VLOOKUP('BIFUbC-natural-gas'!$A22,'BIFUbC-natural-gas'!$A$1:$AQ$27,COLUMN('BIFUbC-natural-gas'!C$1),FALSE))</f>
        <v>1</v>
      </c>
      <c r="D22">
        <f>IF(VLOOKUP('BIFUbC-natural-gas'!$A22,'BIFUbC-natural-gas'!$A$1:$AQ$27,COLUMN('BIFUbC-natural-gas'!D$1),FALSE)=0,1,VLOOKUP('BIFUbC-natural-gas'!$A22,'natural gas'!$A$2:$AQ$28,COLUMN('natural gas'!D$2),FALSE)/VLOOKUP('BIFUbC-natural-gas'!$A22,'BIFUbC-natural-gas'!$A$1:$AQ$27,COLUMN('BIFUbC-natural-gas'!D$1),FALSE))</f>
        <v>1</v>
      </c>
      <c r="E22">
        <f>IF(VLOOKUP('BIFUbC-natural-gas'!$A22,'BIFUbC-natural-gas'!$A$1:$AQ$27,COLUMN('BIFUbC-natural-gas'!E$1),FALSE)=0,1,VLOOKUP('BIFUbC-natural-gas'!$A22,'natural gas'!$A$2:$AQ$28,COLUMN('natural gas'!E$2),FALSE)/VLOOKUP('BIFUbC-natural-gas'!$A22,'BIFUbC-natural-gas'!$A$1:$AQ$27,COLUMN('BIFUbC-natural-gas'!E$1),FALSE))</f>
        <v>1</v>
      </c>
      <c r="F22">
        <f>IF(VLOOKUP('BIFUbC-natural-gas'!$A22,'BIFUbC-natural-gas'!$A$1:$AQ$27,COLUMN('BIFUbC-natural-gas'!F$1),FALSE)=0,1,VLOOKUP('BIFUbC-natural-gas'!$A22,'natural gas'!$A$2:$AQ$28,COLUMN('natural gas'!F$2),FALSE)/VLOOKUP('BIFUbC-natural-gas'!$A22,'BIFUbC-natural-gas'!$A$1:$AQ$27,COLUMN('BIFUbC-natural-gas'!F$1),FALSE))</f>
        <v>1</v>
      </c>
      <c r="G22">
        <f>IF(VLOOKUP('BIFUbC-natural-gas'!$A22,'BIFUbC-natural-gas'!$A$1:$AQ$27,COLUMN('BIFUbC-natural-gas'!G$1),FALSE)=0,1,VLOOKUP('BIFUbC-natural-gas'!$A22,'natural gas'!$A$2:$AQ$28,COLUMN('natural gas'!G$2),FALSE)/VLOOKUP('BIFUbC-natural-gas'!$A22,'BIFUbC-natural-gas'!$A$1:$AQ$27,COLUMN('BIFUbC-natural-gas'!G$1),FALSE))</f>
        <v>1</v>
      </c>
      <c r="H22">
        <f>IF(VLOOKUP('BIFUbC-natural-gas'!$A22,'BIFUbC-natural-gas'!$A$1:$AQ$27,COLUMN('BIFUbC-natural-gas'!H$1),FALSE)=0,1,VLOOKUP('BIFUbC-natural-gas'!$A22,'natural gas'!$A$2:$AQ$28,COLUMN('natural gas'!H$2),FALSE)/VLOOKUP('BIFUbC-natural-gas'!$A22,'BIFUbC-natural-gas'!$A$1:$AQ$27,COLUMN('BIFUbC-natural-gas'!H$1),FALSE))</f>
        <v>1</v>
      </c>
      <c r="I22">
        <f>IF(VLOOKUP('BIFUbC-natural-gas'!$A22,'BIFUbC-natural-gas'!$A$1:$AQ$27,COLUMN('BIFUbC-natural-gas'!I$1),FALSE)=0,1,VLOOKUP('BIFUbC-natural-gas'!$A22,'natural gas'!$A$2:$AQ$28,COLUMN('natural gas'!I$2),FALSE)/VLOOKUP('BIFUbC-natural-gas'!$A22,'BIFUbC-natural-gas'!$A$1:$AQ$27,COLUMN('BIFUbC-natural-gas'!I$1),FALSE))</f>
        <v>1</v>
      </c>
      <c r="J22">
        <f>IF(VLOOKUP('BIFUbC-natural-gas'!$A22,'BIFUbC-natural-gas'!$A$1:$AQ$27,COLUMN('BIFUbC-natural-gas'!J$1),FALSE)=0,1,VLOOKUP('BIFUbC-natural-gas'!$A22,'natural gas'!$A$2:$AQ$28,COLUMN('natural gas'!J$2),FALSE)/VLOOKUP('BIFUbC-natural-gas'!$A22,'BIFUbC-natural-gas'!$A$1:$AQ$27,COLUMN('BIFUbC-natural-gas'!J$1),FALSE))</f>
        <v>1</v>
      </c>
      <c r="K22">
        <f>IF(VLOOKUP('BIFUbC-natural-gas'!$A22,'BIFUbC-natural-gas'!$A$1:$AQ$27,COLUMN('BIFUbC-natural-gas'!K$1),FALSE)=0,1,VLOOKUP('BIFUbC-natural-gas'!$A22,'natural gas'!$A$2:$AQ$28,COLUMN('natural gas'!K$2),FALSE)/VLOOKUP('BIFUbC-natural-gas'!$A22,'BIFUbC-natural-gas'!$A$1:$AQ$27,COLUMN('BIFUbC-natural-gas'!K$1),FALSE))</f>
        <v>1</v>
      </c>
      <c r="L22">
        <f>IF(VLOOKUP('BIFUbC-natural-gas'!$A22,'BIFUbC-natural-gas'!$A$1:$AQ$27,COLUMN('BIFUbC-natural-gas'!L$1),FALSE)=0,1,VLOOKUP('BIFUbC-natural-gas'!$A22,'natural gas'!$A$2:$AQ$28,COLUMN('natural gas'!L$2),FALSE)/VLOOKUP('BIFUbC-natural-gas'!$A22,'BIFUbC-natural-gas'!$A$1:$AQ$27,COLUMN('BIFUbC-natural-gas'!L$1),FALSE))</f>
        <v>1</v>
      </c>
      <c r="M22">
        <f>IF(VLOOKUP('BIFUbC-natural-gas'!$A22,'BIFUbC-natural-gas'!$A$1:$AQ$27,COLUMN('BIFUbC-natural-gas'!M$1),FALSE)=0,1,VLOOKUP('BIFUbC-natural-gas'!$A22,'natural gas'!$A$2:$AQ$28,COLUMN('natural gas'!M$2),FALSE)/VLOOKUP('BIFUbC-natural-gas'!$A22,'BIFUbC-natural-gas'!$A$1:$AQ$27,COLUMN('BIFUbC-natural-gas'!M$1),FALSE))</f>
        <v>1</v>
      </c>
      <c r="N22">
        <f>IF(VLOOKUP('BIFUbC-natural-gas'!$A22,'BIFUbC-natural-gas'!$A$1:$AQ$27,COLUMN('BIFUbC-natural-gas'!N$1),FALSE)=0,1,VLOOKUP('BIFUbC-natural-gas'!$A22,'natural gas'!$A$2:$AQ$28,COLUMN('natural gas'!N$2),FALSE)/VLOOKUP('BIFUbC-natural-gas'!$A22,'BIFUbC-natural-gas'!$A$1:$AQ$27,COLUMN('BIFUbC-natural-gas'!N$1),FALSE))</f>
        <v>1</v>
      </c>
      <c r="O22">
        <f>IF(VLOOKUP('BIFUbC-natural-gas'!$A22,'BIFUbC-natural-gas'!$A$1:$AQ$27,COLUMN('BIFUbC-natural-gas'!O$1),FALSE)=0,1,VLOOKUP('BIFUbC-natural-gas'!$A22,'natural gas'!$A$2:$AQ$28,COLUMN('natural gas'!O$2),FALSE)/VLOOKUP('BIFUbC-natural-gas'!$A22,'BIFUbC-natural-gas'!$A$1:$AQ$27,COLUMN('BIFUbC-natural-gas'!O$1),FALSE))</f>
        <v>1</v>
      </c>
      <c r="P22">
        <f>IF(VLOOKUP('BIFUbC-natural-gas'!$A22,'BIFUbC-natural-gas'!$A$1:$AQ$27,COLUMN('BIFUbC-natural-gas'!P$1),FALSE)=0,1,VLOOKUP('BIFUbC-natural-gas'!$A22,'natural gas'!$A$2:$AQ$28,COLUMN('natural gas'!P$2),FALSE)/VLOOKUP('BIFUbC-natural-gas'!$A22,'BIFUbC-natural-gas'!$A$1:$AQ$27,COLUMN('BIFUbC-natural-gas'!P$1),FALSE))</f>
        <v>1</v>
      </c>
      <c r="Q22">
        <f>IF(VLOOKUP('BIFUbC-natural-gas'!$A22,'BIFUbC-natural-gas'!$A$1:$AQ$27,COLUMN('BIFUbC-natural-gas'!Q$1),FALSE)=0,1,VLOOKUP('BIFUbC-natural-gas'!$A22,'natural gas'!$A$2:$AQ$28,COLUMN('natural gas'!Q$2),FALSE)/VLOOKUP('BIFUbC-natural-gas'!$A22,'BIFUbC-natural-gas'!$A$1:$AQ$27,COLUMN('BIFUbC-natural-gas'!Q$1),FALSE))</f>
        <v>1</v>
      </c>
      <c r="R22">
        <f>IF(VLOOKUP('BIFUbC-natural-gas'!$A22,'BIFUbC-natural-gas'!$A$1:$AQ$27,COLUMN('BIFUbC-natural-gas'!R$1),FALSE)=0,1,VLOOKUP('BIFUbC-natural-gas'!$A22,'natural gas'!$A$2:$AQ$28,COLUMN('natural gas'!R$2),FALSE)/VLOOKUP('BIFUbC-natural-gas'!$A22,'BIFUbC-natural-gas'!$A$1:$AQ$27,COLUMN('BIFUbC-natural-gas'!R$1),FALSE))</f>
        <v>1</v>
      </c>
      <c r="S22">
        <f>IF(VLOOKUP('BIFUbC-natural-gas'!$A22,'BIFUbC-natural-gas'!$A$1:$AQ$27,COLUMN('BIFUbC-natural-gas'!S$1),FALSE)=0,1,VLOOKUP('BIFUbC-natural-gas'!$A22,'natural gas'!$A$2:$AQ$28,COLUMN('natural gas'!S$2),FALSE)/VLOOKUP('BIFUbC-natural-gas'!$A22,'BIFUbC-natural-gas'!$A$1:$AQ$27,COLUMN('BIFUbC-natural-gas'!S$1),FALSE))</f>
        <v>1</v>
      </c>
      <c r="T22">
        <f>IF(VLOOKUP('BIFUbC-natural-gas'!$A22,'BIFUbC-natural-gas'!$A$1:$AQ$27,COLUMN('BIFUbC-natural-gas'!T$1),FALSE)=0,1,VLOOKUP('BIFUbC-natural-gas'!$A22,'natural gas'!$A$2:$AQ$28,COLUMN('natural gas'!T$2),FALSE)/VLOOKUP('BIFUbC-natural-gas'!$A22,'BIFUbC-natural-gas'!$A$1:$AQ$27,COLUMN('BIFUbC-natural-gas'!T$1),FALSE))</f>
        <v>1</v>
      </c>
      <c r="U22">
        <f>IF(VLOOKUP('BIFUbC-natural-gas'!$A22,'BIFUbC-natural-gas'!$A$1:$AQ$27,COLUMN('BIFUbC-natural-gas'!U$1),FALSE)=0,1,VLOOKUP('BIFUbC-natural-gas'!$A22,'natural gas'!$A$2:$AQ$28,COLUMN('natural gas'!U$2),FALSE)/VLOOKUP('BIFUbC-natural-gas'!$A22,'BIFUbC-natural-gas'!$A$1:$AQ$27,COLUMN('BIFUbC-natural-gas'!U$1),FALSE))</f>
        <v>1</v>
      </c>
      <c r="V22">
        <f>IF(VLOOKUP('BIFUbC-natural-gas'!$A22,'BIFUbC-natural-gas'!$A$1:$AQ$27,COLUMN('BIFUbC-natural-gas'!V$1),FALSE)=0,1,VLOOKUP('BIFUbC-natural-gas'!$A22,'natural gas'!$A$2:$AQ$28,COLUMN('natural gas'!V$2),FALSE)/VLOOKUP('BIFUbC-natural-gas'!$A22,'BIFUbC-natural-gas'!$A$1:$AQ$27,COLUMN('BIFUbC-natural-gas'!V$1),FALSE))</f>
        <v>1</v>
      </c>
      <c r="W22">
        <f>IF(VLOOKUP('BIFUbC-natural-gas'!$A22,'BIFUbC-natural-gas'!$A$1:$AQ$27,COLUMN('BIFUbC-natural-gas'!W$1),FALSE)=0,1,VLOOKUP('BIFUbC-natural-gas'!$A22,'natural gas'!$A$2:$AQ$28,COLUMN('natural gas'!W$2),FALSE)/VLOOKUP('BIFUbC-natural-gas'!$A22,'BIFUbC-natural-gas'!$A$1:$AQ$27,COLUMN('BIFUbC-natural-gas'!W$1),FALSE))</f>
        <v>1</v>
      </c>
      <c r="X22">
        <f>IF(VLOOKUP('BIFUbC-natural-gas'!$A22,'BIFUbC-natural-gas'!$A$1:$AQ$27,COLUMN('BIFUbC-natural-gas'!X$1),FALSE)=0,1,VLOOKUP('BIFUbC-natural-gas'!$A22,'natural gas'!$A$2:$AQ$28,COLUMN('natural gas'!X$2),FALSE)/VLOOKUP('BIFUbC-natural-gas'!$A22,'BIFUbC-natural-gas'!$A$1:$AQ$27,COLUMN('BIFUbC-natural-gas'!X$1),FALSE))</f>
        <v>1</v>
      </c>
      <c r="Y22">
        <f>IF(VLOOKUP('BIFUbC-natural-gas'!$A22,'BIFUbC-natural-gas'!$A$1:$AQ$27,COLUMN('BIFUbC-natural-gas'!Y$1),FALSE)=0,1,VLOOKUP('BIFUbC-natural-gas'!$A22,'natural gas'!$A$2:$AQ$28,COLUMN('natural gas'!Y$2),FALSE)/VLOOKUP('BIFUbC-natural-gas'!$A22,'BIFUbC-natural-gas'!$A$1:$AQ$27,COLUMN('BIFUbC-natural-gas'!Y$1),FALSE))</f>
        <v>1</v>
      </c>
      <c r="Z22">
        <f>IF(VLOOKUP('BIFUbC-natural-gas'!$A22,'BIFUbC-natural-gas'!$A$1:$AQ$27,COLUMN('BIFUbC-natural-gas'!Z$1),FALSE)=0,1,VLOOKUP('BIFUbC-natural-gas'!$A22,'natural gas'!$A$2:$AQ$28,COLUMN('natural gas'!Z$2),FALSE)/VLOOKUP('BIFUbC-natural-gas'!$A22,'BIFUbC-natural-gas'!$A$1:$AQ$27,COLUMN('BIFUbC-natural-gas'!Z$1),FALSE))</f>
        <v>1</v>
      </c>
      <c r="AA22">
        <f>IF(VLOOKUP('BIFUbC-natural-gas'!$A22,'BIFUbC-natural-gas'!$A$1:$AQ$27,COLUMN('BIFUbC-natural-gas'!AA$1),FALSE)=0,1,VLOOKUP('BIFUbC-natural-gas'!$A22,'natural gas'!$A$2:$AQ$28,COLUMN('natural gas'!AA$2),FALSE)/VLOOKUP('BIFUbC-natural-gas'!$A22,'BIFUbC-natural-gas'!$A$1:$AQ$27,COLUMN('BIFUbC-natural-gas'!AA$1),FALSE))</f>
        <v>1</v>
      </c>
      <c r="AB22">
        <f>IF(VLOOKUP('BIFUbC-natural-gas'!$A22,'BIFUbC-natural-gas'!$A$1:$AQ$27,COLUMN('BIFUbC-natural-gas'!AB$1),FALSE)=0,1,VLOOKUP('BIFUbC-natural-gas'!$A22,'natural gas'!$A$2:$AQ$28,COLUMN('natural gas'!AB$2),FALSE)/VLOOKUP('BIFUbC-natural-gas'!$A22,'BIFUbC-natural-gas'!$A$1:$AQ$27,COLUMN('BIFUbC-natural-gas'!AB$1),FALSE))</f>
        <v>1</v>
      </c>
      <c r="AC22">
        <f>IF(VLOOKUP('BIFUbC-natural-gas'!$A22,'BIFUbC-natural-gas'!$A$1:$AQ$27,COLUMN('BIFUbC-natural-gas'!AC$1),FALSE)=0,1,VLOOKUP('BIFUbC-natural-gas'!$A22,'natural gas'!$A$2:$AQ$28,COLUMN('natural gas'!AC$2),FALSE)/VLOOKUP('BIFUbC-natural-gas'!$A22,'BIFUbC-natural-gas'!$A$1:$AQ$27,COLUMN('BIFUbC-natural-gas'!AC$1),FALSE))</f>
        <v>1</v>
      </c>
      <c r="AD22">
        <f>IF(VLOOKUP('BIFUbC-natural-gas'!$A22,'BIFUbC-natural-gas'!$A$1:$AQ$27,COLUMN('BIFUbC-natural-gas'!AD$1),FALSE)=0,1,VLOOKUP('BIFUbC-natural-gas'!$A22,'natural gas'!$A$2:$AQ$28,COLUMN('natural gas'!AD$2),FALSE)/VLOOKUP('BIFUbC-natural-gas'!$A22,'BIFUbC-natural-gas'!$A$1:$AQ$27,COLUMN('BIFUbC-natural-gas'!AD$1),FALSE))</f>
        <v>1</v>
      </c>
      <c r="AE22">
        <f>IF(VLOOKUP('BIFUbC-natural-gas'!$A22,'BIFUbC-natural-gas'!$A$1:$AQ$27,COLUMN('BIFUbC-natural-gas'!AE$1),FALSE)=0,1,VLOOKUP('BIFUbC-natural-gas'!$A22,'natural gas'!$A$2:$AQ$28,COLUMN('natural gas'!AE$2),FALSE)/VLOOKUP('BIFUbC-natural-gas'!$A22,'BIFUbC-natural-gas'!$A$1:$AQ$27,COLUMN('BIFUbC-natural-gas'!AE$1),FALSE))</f>
        <v>1</v>
      </c>
      <c r="AF22">
        <f>IF(VLOOKUP('BIFUbC-natural-gas'!$A22,'BIFUbC-natural-gas'!$A$1:$AQ$27,COLUMN('BIFUbC-natural-gas'!AF$1),FALSE)=0,1,VLOOKUP('BIFUbC-natural-gas'!$A22,'natural gas'!$A$2:$AQ$28,COLUMN('natural gas'!AF$2),FALSE)/VLOOKUP('BIFUbC-natural-gas'!$A22,'BIFUbC-natural-gas'!$A$1:$AQ$27,COLUMN('BIFUbC-natural-gas'!AF$1),FALSE))</f>
        <v>1</v>
      </c>
      <c r="AG22">
        <f>IF(VLOOKUP('BIFUbC-natural-gas'!$A22,'BIFUbC-natural-gas'!$A$1:$AQ$27,COLUMN('BIFUbC-natural-gas'!AG$1),FALSE)=0,1,VLOOKUP('BIFUbC-natural-gas'!$A22,'natural gas'!$A$2:$AQ$28,COLUMN('natural gas'!AG$2),FALSE)/VLOOKUP('BIFUbC-natural-gas'!$A22,'BIFUbC-natural-gas'!$A$1:$AQ$27,COLUMN('BIFUbC-natural-gas'!AG$1),FALSE))</f>
        <v>1</v>
      </c>
      <c r="AH22">
        <f>IF(VLOOKUP('BIFUbC-natural-gas'!$A22,'BIFUbC-natural-gas'!$A$1:$AQ$27,COLUMN('BIFUbC-natural-gas'!AH$1),FALSE)=0,1,VLOOKUP('BIFUbC-natural-gas'!$A22,'natural gas'!$A$2:$AQ$28,COLUMN('natural gas'!AH$2),FALSE)/VLOOKUP('BIFUbC-natural-gas'!$A22,'BIFUbC-natural-gas'!$A$1:$AQ$27,COLUMN('BIFUbC-natural-gas'!AH$1),FALSE))</f>
        <v>1</v>
      </c>
      <c r="AI22">
        <f>IF(VLOOKUP('BIFUbC-natural-gas'!$A22,'BIFUbC-natural-gas'!$A$1:$AQ$27,COLUMN('BIFUbC-natural-gas'!AI$1),FALSE)=0,1,VLOOKUP('BIFUbC-natural-gas'!$A22,'natural gas'!$A$2:$AQ$28,COLUMN('natural gas'!AI$2),FALSE)/VLOOKUP('BIFUbC-natural-gas'!$A22,'BIFUbC-natural-gas'!$A$1:$AQ$27,COLUMN('BIFUbC-natural-gas'!AI$1),FALSE))</f>
        <v>1</v>
      </c>
      <c r="AJ22">
        <f>IF(VLOOKUP('BIFUbC-natural-gas'!$A22,'BIFUbC-natural-gas'!$A$1:$AQ$27,COLUMN('BIFUbC-natural-gas'!AJ$1),FALSE)=0,1,VLOOKUP('BIFUbC-natural-gas'!$A22,'natural gas'!$A$2:$AQ$28,COLUMN('natural gas'!AJ$2),FALSE)/VLOOKUP('BIFUbC-natural-gas'!$A22,'BIFUbC-natural-gas'!$A$1:$AQ$27,COLUMN('BIFUbC-natural-gas'!AJ$1),FALSE))</f>
        <v>1</v>
      </c>
      <c r="AK22">
        <f>IF(VLOOKUP('BIFUbC-natural-gas'!$A22,'BIFUbC-natural-gas'!$A$1:$AQ$27,COLUMN('BIFUbC-natural-gas'!AK$1),FALSE)=0,1,VLOOKUP('BIFUbC-natural-gas'!$A22,'natural gas'!$A$2:$AQ$28,COLUMN('natural gas'!AK$2),FALSE)/VLOOKUP('BIFUbC-natural-gas'!$A22,'BIFUbC-natural-gas'!$A$1:$AQ$27,COLUMN('BIFUbC-natural-gas'!AK$1),FALSE))</f>
        <v>1</v>
      </c>
      <c r="AL22">
        <f>IF(VLOOKUP('BIFUbC-natural-gas'!$A22,'BIFUbC-natural-gas'!$A$1:$AQ$27,COLUMN('BIFUbC-natural-gas'!AL$1),FALSE)=0,1,VLOOKUP('BIFUbC-natural-gas'!$A22,'natural gas'!$A$2:$AQ$28,COLUMN('natural gas'!AL$2),FALSE)/VLOOKUP('BIFUbC-natural-gas'!$A22,'BIFUbC-natural-gas'!$A$1:$AQ$27,COLUMN('BIFUbC-natural-gas'!AL$1),FALSE))</f>
        <v>1</v>
      </c>
      <c r="AM22">
        <f>IF(VLOOKUP('BIFUbC-natural-gas'!$A22,'BIFUbC-natural-gas'!$A$1:$AQ$27,COLUMN('BIFUbC-natural-gas'!AM$1),FALSE)=0,1,VLOOKUP('BIFUbC-natural-gas'!$A22,'natural gas'!$A$2:$AQ$28,COLUMN('natural gas'!AM$2),FALSE)/VLOOKUP('BIFUbC-natural-gas'!$A22,'BIFUbC-natural-gas'!$A$1:$AQ$27,COLUMN('BIFUbC-natural-gas'!AM$1),FALSE))</f>
        <v>1</v>
      </c>
      <c r="AN22">
        <f>IF(VLOOKUP('BIFUbC-natural-gas'!$A22,'BIFUbC-natural-gas'!$A$1:$AQ$27,COLUMN('BIFUbC-natural-gas'!AN$1),FALSE)=0,1,VLOOKUP('BIFUbC-natural-gas'!$A22,'natural gas'!$A$2:$AQ$28,COLUMN('natural gas'!AN$2),FALSE)/VLOOKUP('BIFUbC-natural-gas'!$A22,'BIFUbC-natural-gas'!$A$1:$AQ$27,COLUMN('BIFUbC-natural-gas'!AN$1),FALSE))</f>
        <v>1</v>
      </c>
      <c r="AO22">
        <f>IF(VLOOKUP('BIFUbC-natural-gas'!$A22,'BIFUbC-natural-gas'!$A$1:$AQ$27,COLUMN('BIFUbC-natural-gas'!AO$1),FALSE)=0,1,VLOOKUP('BIFUbC-natural-gas'!$A22,'natural gas'!$A$2:$AQ$28,COLUMN('natural gas'!AO$2),FALSE)/VLOOKUP('BIFUbC-natural-gas'!$A22,'BIFUbC-natural-gas'!$A$1:$AQ$27,COLUMN('BIFUbC-natural-gas'!AO$1),FALSE))</f>
        <v>1</v>
      </c>
      <c r="AP22">
        <f>IF(VLOOKUP('BIFUbC-natural-gas'!$A22,'BIFUbC-natural-gas'!$A$1:$AQ$27,COLUMN('BIFUbC-natural-gas'!AP$1),FALSE)=0,1,VLOOKUP('BIFUbC-natural-gas'!$A22,'natural gas'!$A$2:$AQ$28,COLUMN('natural gas'!AP$2),FALSE)/VLOOKUP('BIFUbC-natural-gas'!$A22,'BIFUbC-natural-gas'!$A$1:$AQ$27,COLUMN('BIFUbC-natural-gas'!AP$1),FALSE))</f>
        <v>1</v>
      </c>
      <c r="AQ22">
        <f>IF(VLOOKUP('BIFUbC-natural-gas'!$A22,'BIFUbC-natural-gas'!$A$1:$AQ$27,COLUMN('BIFUbC-natural-gas'!AQ$1),FALSE)=0,1,VLOOKUP('BIFUbC-natural-gas'!$A22,'natural gas'!$A$2:$AQ$28,COLUMN('natural gas'!AQ$2),FALSE)/VLOOKUP('BIFUbC-natural-gas'!$A22,'BIFUbC-natural-gas'!$A$1:$AQ$27,COLUMN('BIFUbC-natural-gas'!AQ$1),FALSE))</f>
        <v>1</v>
      </c>
    </row>
    <row r="23" spans="1:43">
      <c r="A23" s="37" t="s">
        <v>636</v>
      </c>
      <c r="B23">
        <f>IF(VLOOKUP('BIFUbC-natural-gas'!$A23,'BIFUbC-natural-gas'!$A$1:$AQ$27,COLUMN('BIFUbC-natural-gas'!B$1),FALSE)=0,1,VLOOKUP('BIFUbC-natural-gas'!$A23,'natural gas'!$A$2:$AQ$28,COLUMN('natural gas'!B$2),FALSE)/VLOOKUP('BIFUbC-natural-gas'!$A23,'BIFUbC-natural-gas'!$A$1:$AQ$27,COLUMN('BIFUbC-natural-gas'!B$1),FALSE))</f>
        <v>1</v>
      </c>
      <c r="C23">
        <f>IF(VLOOKUP('BIFUbC-natural-gas'!$A23,'BIFUbC-natural-gas'!$A$1:$AQ$27,COLUMN('BIFUbC-natural-gas'!C$1),FALSE)=0,1,VLOOKUP('BIFUbC-natural-gas'!$A23,'natural gas'!$A$2:$AQ$28,COLUMN('natural gas'!C$2),FALSE)/VLOOKUP('BIFUbC-natural-gas'!$A23,'BIFUbC-natural-gas'!$A$1:$AQ$27,COLUMN('BIFUbC-natural-gas'!C$1),FALSE))</f>
        <v>1</v>
      </c>
      <c r="D23">
        <f>IF(VLOOKUP('BIFUbC-natural-gas'!$A23,'BIFUbC-natural-gas'!$A$1:$AQ$27,COLUMN('BIFUbC-natural-gas'!D$1),FALSE)=0,1,VLOOKUP('BIFUbC-natural-gas'!$A23,'natural gas'!$A$2:$AQ$28,COLUMN('natural gas'!D$2),FALSE)/VLOOKUP('BIFUbC-natural-gas'!$A23,'BIFUbC-natural-gas'!$A$1:$AQ$27,COLUMN('BIFUbC-natural-gas'!D$1),FALSE))</f>
        <v>1</v>
      </c>
      <c r="E23">
        <f>IF(VLOOKUP('BIFUbC-natural-gas'!$A23,'BIFUbC-natural-gas'!$A$1:$AQ$27,COLUMN('BIFUbC-natural-gas'!E$1),FALSE)=0,1,VLOOKUP('BIFUbC-natural-gas'!$A23,'natural gas'!$A$2:$AQ$28,COLUMN('natural gas'!E$2),FALSE)/VLOOKUP('BIFUbC-natural-gas'!$A23,'BIFUbC-natural-gas'!$A$1:$AQ$27,COLUMN('BIFUbC-natural-gas'!E$1),FALSE))</f>
        <v>1</v>
      </c>
      <c r="F23">
        <f>IF(VLOOKUP('BIFUbC-natural-gas'!$A23,'BIFUbC-natural-gas'!$A$1:$AQ$27,COLUMN('BIFUbC-natural-gas'!F$1),FALSE)=0,1,VLOOKUP('BIFUbC-natural-gas'!$A23,'natural gas'!$A$2:$AQ$28,COLUMN('natural gas'!F$2),FALSE)/VLOOKUP('BIFUbC-natural-gas'!$A23,'BIFUbC-natural-gas'!$A$1:$AQ$27,COLUMN('BIFUbC-natural-gas'!F$1),FALSE))</f>
        <v>1</v>
      </c>
      <c r="G23">
        <f>IF(VLOOKUP('BIFUbC-natural-gas'!$A23,'BIFUbC-natural-gas'!$A$1:$AQ$27,COLUMN('BIFUbC-natural-gas'!G$1),FALSE)=0,1,VLOOKUP('BIFUbC-natural-gas'!$A23,'natural gas'!$A$2:$AQ$28,COLUMN('natural gas'!G$2),FALSE)/VLOOKUP('BIFUbC-natural-gas'!$A23,'BIFUbC-natural-gas'!$A$1:$AQ$27,COLUMN('BIFUbC-natural-gas'!G$1),FALSE))</f>
        <v>1</v>
      </c>
      <c r="H23">
        <f>IF(VLOOKUP('BIFUbC-natural-gas'!$A23,'BIFUbC-natural-gas'!$A$1:$AQ$27,COLUMN('BIFUbC-natural-gas'!H$1),FALSE)=0,1,VLOOKUP('BIFUbC-natural-gas'!$A23,'natural gas'!$A$2:$AQ$28,COLUMN('natural gas'!H$2),FALSE)/VLOOKUP('BIFUbC-natural-gas'!$A23,'BIFUbC-natural-gas'!$A$1:$AQ$27,COLUMN('BIFUbC-natural-gas'!H$1),FALSE))</f>
        <v>1</v>
      </c>
      <c r="I23">
        <f>IF(VLOOKUP('BIFUbC-natural-gas'!$A23,'BIFUbC-natural-gas'!$A$1:$AQ$27,COLUMN('BIFUbC-natural-gas'!I$1),FALSE)=0,1,VLOOKUP('BIFUbC-natural-gas'!$A23,'natural gas'!$A$2:$AQ$28,COLUMN('natural gas'!I$2),FALSE)/VLOOKUP('BIFUbC-natural-gas'!$A23,'BIFUbC-natural-gas'!$A$1:$AQ$27,COLUMN('BIFUbC-natural-gas'!I$1),FALSE))</f>
        <v>1</v>
      </c>
      <c r="J23">
        <f>IF(VLOOKUP('BIFUbC-natural-gas'!$A23,'BIFUbC-natural-gas'!$A$1:$AQ$27,COLUMN('BIFUbC-natural-gas'!J$1),FALSE)=0,1,VLOOKUP('BIFUbC-natural-gas'!$A23,'natural gas'!$A$2:$AQ$28,COLUMN('natural gas'!J$2),FALSE)/VLOOKUP('BIFUbC-natural-gas'!$A23,'BIFUbC-natural-gas'!$A$1:$AQ$27,COLUMN('BIFUbC-natural-gas'!J$1),FALSE))</f>
        <v>1</v>
      </c>
      <c r="K23">
        <f>IF(VLOOKUP('BIFUbC-natural-gas'!$A23,'BIFUbC-natural-gas'!$A$1:$AQ$27,COLUMN('BIFUbC-natural-gas'!K$1),FALSE)=0,1,VLOOKUP('BIFUbC-natural-gas'!$A23,'natural gas'!$A$2:$AQ$28,COLUMN('natural gas'!K$2),FALSE)/VLOOKUP('BIFUbC-natural-gas'!$A23,'BIFUbC-natural-gas'!$A$1:$AQ$27,COLUMN('BIFUbC-natural-gas'!K$1),FALSE))</f>
        <v>1</v>
      </c>
      <c r="L23">
        <f>IF(VLOOKUP('BIFUbC-natural-gas'!$A23,'BIFUbC-natural-gas'!$A$1:$AQ$27,COLUMN('BIFUbC-natural-gas'!L$1),FALSE)=0,1,VLOOKUP('BIFUbC-natural-gas'!$A23,'natural gas'!$A$2:$AQ$28,COLUMN('natural gas'!L$2),FALSE)/VLOOKUP('BIFUbC-natural-gas'!$A23,'BIFUbC-natural-gas'!$A$1:$AQ$27,COLUMN('BIFUbC-natural-gas'!L$1),FALSE))</f>
        <v>1</v>
      </c>
      <c r="M23">
        <f>IF(VLOOKUP('BIFUbC-natural-gas'!$A23,'BIFUbC-natural-gas'!$A$1:$AQ$27,COLUMN('BIFUbC-natural-gas'!M$1),FALSE)=0,1,VLOOKUP('BIFUbC-natural-gas'!$A23,'natural gas'!$A$2:$AQ$28,COLUMN('natural gas'!M$2),FALSE)/VLOOKUP('BIFUbC-natural-gas'!$A23,'BIFUbC-natural-gas'!$A$1:$AQ$27,COLUMN('BIFUbC-natural-gas'!M$1),FALSE))</f>
        <v>1</v>
      </c>
      <c r="N23">
        <f>IF(VLOOKUP('BIFUbC-natural-gas'!$A23,'BIFUbC-natural-gas'!$A$1:$AQ$27,COLUMN('BIFUbC-natural-gas'!N$1),FALSE)=0,1,VLOOKUP('BIFUbC-natural-gas'!$A23,'natural gas'!$A$2:$AQ$28,COLUMN('natural gas'!N$2),FALSE)/VLOOKUP('BIFUbC-natural-gas'!$A23,'BIFUbC-natural-gas'!$A$1:$AQ$27,COLUMN('BIFUbC-natural-gas'!N$1),FALSE))</f>
        <v>1</v>
      </c>
      <c r="O23">
        <f>IF(VLOOKUP('BIFUbC-natural-gas'!$A23,'BIFUbC-natural-gas'!$A$1:$AQ$27,COLUMN('BIFUbC-natural-gas'!O$1),FALSE)=0,1,VLOOKUP('BIFUbC-natural-gas'!$A23,'natural gas'!$A$2:$AQ$28,COLUMN('natural gas'!O$2),FALSE)/VLOOKUP('BIFUbC-natural-gas'!$A23,'BIFUbC-natural-gas'!$A$1:$AQ$27,COLUMN('BIFUbC-natural-gas'!O$1),FALSE))</f>
        <v>1</v>
      </c>
      <c r="P23">
        <f>IF(VLOOKUP('BIFUbC-natural-gas'!$A23,'BIFUbC-natural-gas'!$A$1:$AQ$27,COLUMN('BIFUbC-natural-gas'!P$1),FALSE)=0,1,VLOOKUP('BIFUbC-natural-gas'!$A23,'natural gas'!$A$2:$AQ$28,COLUMN('natural gas'!P$2),FALSE)/VLOOKUP('BIFUbC-natural-gas'!$A23,'BIFUbC-natural-gas'!$A$1:$AQ$27,COLUMN('BIFUbC-natural-gas'!P$1),FALSE))</f>
        <v>1</v>
      </c>
      <c r="Q23">
        <f>IF(VLOOKUP('BIFUbC-natural-gas'!$A23,'BIFUbC-natural-gas'!$A$1:$AQ$27,COLUMN('BIFUbC-natural-gas'!Q$1),FALSE)=0,1,VLOOKUP('BIFUbC-natural-gas'!$A23,'natural gas'!$A$2:$AQ$28,COLUMN('natural gas'!Q$2),FALSE)/VLOOKUP('BIFUbC-natural-gas'!$A23,'BIFUbC-natural-gas'!$A$1:$AQ$27,COLUMN('BIFUbC-natural-gas'!Q$1),FALSE))</f>
        <v>1</v>
      </c>
      <c r="R23">
        <f>IF(VLOOKUP('BIFUbC-natural-gas'!$A23,'BIFUbC-natural-gas'!$A$1:$AQ$27,COLUMN('BIFUbC-natural-gas'!R$1),FALSE)=0,1,VLOOKUP('BIFUbC-natural-gas'!$A23,'natural gas'!$A$2:$AQ$28,COLUMN('natural gas'!R$2),FALSE)/VLOOKUP('BIFUbC-natural-gas'!$A23,'BIFUbC-natural-gas'!$A$1:$AQ$27,COLUMN('BIFUbC-natural-gas'!R$1),FALSE))</f>
        <v>1</v>
      </c>
      <c r="S23">
        <f>IF(VLOOKUP('BIFUbC-natural-gas'!$A23,'BIFUbC-natural-gas'!$A$1:$AQ$27,COLUMN('BIFUbC-natural-gas'!S$1),FALSE)=0,1,VLOOKUP('BIFUbC-natural-gas'!$A23,'natural gas'!$A$2:$AQ$28,COLUMN('natural gas'!S$2),FALSE)/VLOOKUP('BIFUbC-natural-gas'!$A23,'BIFUbC-natural-gas'!$A$1:$AQ$27,COLUMN('BIFUbC-natural-gas'!S$1),FALSE))</f>
        <v>1</v>
      </c>
      <c r="T23">
        <f>IF(VLOOKUP('BIFUbC-natural-gas'!$A23,'BIFUbC-natural-gas'!$A$1:$AQ$27,COLUMN('BIFUbC-natural-gas'!T$1),FALSE)=0,1,VLOOKUP('BIFUbC-natural-gas'!$A23,'natural gas'!$A$2:$AQ$28,COLUMN('natural gas'!T$2),FALSE)/VLOOKUP('BIFUbC-natural-gas'!$A23,'BIFUbC-natural-gas'!$A$1:$AQ$27,COLUMN('BIFUbC-natural-gas'!T$1),FALSE))</f>
        <v>1</v>
      </c>
      <c r="U23">
        <f>IF(VLOOKUP('BIFUbC-natural-gas'!$A23,'BIFUbC-natural-gas'!$A$1:$AQ$27,COLUMN('BIFUbC-natural-gas'!U$1),FALSE)=0,1,VLOOKUP('BIFUbC-natural-gas'!$A23,'natural gas'!$A$2:$AQ$28,COLUMN('natural gas'!U$2),FALSE)/VLOOKUP('BIFUbC-natural-gas'!$A23,'BIFUbC-natural-gas'!$A$1:$AQ$27,COLUMN('BIFUbC-natural-gas'!U$1),FALSE))</f>
        <v>1</v>
      </c>
      <c r="V23">
        <f>IF(VLOOKUP('BIFUbC-natural-gas'!$A23,'BIFUbC-natural-gas'!$A$1:$AQ$27,COLUMN('BIFUbC-natural-gas'!V$1),FALSE)=0,1,VLOOKUP('BIFUbC-natural-gas'!$A23,'natural gas'!$A$2:$AQ$28,COLUMN('natural gas'!V$2),FALSE)/VLOOKUP('BIFUbC-natural-gas'!$A23,'BIFUbC-natural-gas'!$A$1:$AQ$27,COLUMN('BIFUbC-natural-gas'!V$1),FALSE))</f>
        <v>1</v>
      </c>
      <c r="W23">
        <f>IF(VLOOKUP('BIFUbC-natural-gas'!$A23,'BIFUbC-natural-gas'!$A$1:$AQ$27,COLUMN('BIFUbC-natural-gas'!W$1),FALSE)=0,1,VLOOKUP('BIFUbC-natural-gas'!$A23,'natural gas'!$A$2:$AQ$28,COLUMN('natural gas'!W$2),FALSE)/VLOOKUP('BIFUbC-natural-gas'!$A23,'BIFUbC-natural-gas'!$A$1:$AQ$27,COLUMN('BIFUbC-natural-gas'!W$1),FALSE))</f>
        <v>1</v>
      </c>
      <c r="X23">
        <f>IF(VLOOKUP('BIFUbC-natural-gas'!$A23,'BIFUbC-natural-gas'!$A$1:$AQ$27,COLUMN('BIFUbC-natural-gas'!X$1),FALSE)=0,1,VLOOKUP('BIFUbC-natural-gas'!$A23,'natural gas'!$A$2:$AQ$28,COLUMN('natural gas'!X$2),FALSE)/VLOOKUP('BIFUbC-natural-gas'!$A23,'BIFUbC-natural-gas'!$A$1:$AQ$27,COLUMN('BIFUbC-natural-gas'!X$1),FALSE))</f>
        <v>1</v>
      </c>
      <c r="Y23">
        <f>IF(VLOOKUP('BIFUbC-natural-gas'!$A23,'BIFUbC-natural-gas'!$A$1:$AQ$27,COLUMN('BIFUbC-natural-gas'!Y$1),FALSE)=0,1,VLOOKUP('BIFUbC-natural-gas'!$A23,'natural gas'!$A$2:$AQ$28,COLUMN('natural gas'!Y$2),FALSE)/VLOOKUP('BIFUbC-natural-gas'!$A23,'BIFUbC-natural-gas'!$A$1:$AQ$27,COLUMN('BIFUbC-natural-gas'!Y$1),FALSE))</f>
        <v>1</v>
      </c>
      <c r="Z23">
        <f>IF(VLOOKUP('BIFUbC-natural-gas'!$A23,'BIFUbC-natural-gas'!$A$1:$AQ$27,COLUMN('BIFUbC-natural-gas'!Z$1),FALSE)=0,1,VLOOKUP('BIFUbC-natural-gas'!$A23,'natural gas'!$A$2:$AQ$28,COLUMN('natural gas'!Z$2),FALSE)/VLOOKUP('BIFUbC-natural-gas'!$A23,'BIFUbC-natural-gas'!$A$1:$AQ$27,COLUMN('BIFUbC-natural-gas'!Z$1),FALSE))</f>
        <v>1</v>
      </c>
      <c r="AA23">
        <f>IF(VLOOKUP('BIFUbC-natural-gas'!$A23,'BIFUbC-natural-gas'!$A$1:$AQ$27,COLUMN('BIFUbC-natural-gas'!AA$1),FALSE)=0,1,VLOOKUP('BIFUbC-natural-gas'!$A23,'natural gas'!$A$2:$AQ$28,COLUMN('natural gas'!AA$2),FALSE)/VLOOKUP('BIFUbC-natural-gas'!$A23,'BIFUbC-natural-gas'!$A$1:$AQ$27,COLUMN('BIFUbC-natural-gas'!AA$1),FALSE))</f>
        <v>1</v>
      </c>
      <c r="AB23">
        <f>IF(VLOOKUP('BIFUbC-natural-gas'!$A23,'BIFUbC-natural-gas'!$A$1:$AQ$27,COLUMN('BIFUbC-natural-gas'!AB$1),FALSE)=0,1,VLOOKUP('BIFUbC-natural-gas'!$A23,'natural gas'!$A$2:$AQ$28,COLUMN('natural gas'!AB$2),FALSE)/VLOOKUP('BIFUbC-natural-gas'!$A23,'BIFUbC-natural-gas'!$A$1:$AQ$27,COLUMN('BIFUbC-natural-gas'!AB$1),FALSE))</f>
        <v>1</v>
      </c>
      <c r="AC23">
        <f>IF(VLOOKUP('BIFUbC-natural-gas'!$A23,'BIFUbC-natural-gas'!$A$1:$AQ$27,COLUMN('BIFUbC-natural-gas'!AC$1),FALSE)=0,1,VLOOKUP('BIFUbC-natural-gas'!$A23,'natural gas'!$A$2:$AQ$28,COLUMN('natural gas'!AC$2),FALSE)/VLOOKUP('BIFUbC-natural-gas'!$A23,'BIFUbC-natural-gas'!$A$1:$AQ$27,COLUMN('BIFUbC-natural-gas'!AC$1),FALSE))</f>
        <v>1</v>
      </c>
      <c r="AD23">
        <f>IF(VLOOKUP('BIFUbC-natural-gas'!$A23,'BIFUbC-natural-gas'!$A$1:$AQ$27,COLUMN('BIFUbC-natural-gas'!AD$1),FALSE)=0,1,VLOOKUP('BIFUbC-natural-gas'!$A23,'natural gas'!$A$2:$AQ$28,COLUMN('natural gas'!AD$2),FALSE)/VLOOKUP('BIFUbC-natural-gas'!$A23,'BIFUbC-natural-gas'!$A$1:$AQ$27,COLUMN('BIFUbC-natural-gas'!AD$1),FALSE))</f>
        <v>1</v>
      </c>
      <c r="AE23">
        <f>IF(VLOOKUP('BIFUbC-natural-gas'!$A23,'BIFUbC-natural-gas'!$A$1:$AQ$27,COLUMN('BIFUbC-natural-gas'!AE$1),FALSE)=0,1,VLOOKUP('BIFUbC-natural-gas'!$A23,'natural gas'!$A$2:$AQ$28,COLUMN('natural gas'!AE$2),FALSE)/VLOOKUP('BIFUbC-natural-gas'!$A23,'BIFUbC-natural-gas'!$A$1:$AQ$27,COLUMN('BIFUbC-natural-gas'!AE$1),FALSE))</f>
        <v>1</v>
      </c>
      <c r="AF23">
        <f>IF(VLOOKUP('BIFUbC-natural-gas'!$A23,'BIFUbC-natural-gas'!$A$1:$AQ$27,COLUMN('BIFUbC-natural-gas'!AF$1),FALSE)=0,1,VLOOKUP('BIFUbC-natural-gas'!$A23,'natural gas'!$A$2:$AQ$28,COLUMN('natural gas'!AF$2),FALSE)/VLOOKUP('BIFUbC-natural-gas'!$A23,'BIFUbC-natural-gas'!$A$1:$AQ$27,COLUMN('BIFUbC-natural-gas'!AF$1),FALSE))</f>
        <v>1</v>
      </c>
      <c r="AG23">
        <f>IF(VLOOKUP('BIFUbC-natural-gas'!$A23,'BIFUbC-natural-gas'!$A$1:$AQ$27,COLUMN('BIFUbC-natural-gas'!AG$1),FALSE)=0,1,VLOOKUP('BIFUbC-natural-gas'!$A23,'natural gas'!$A$2:$AQ$28,COLUMN('natural gas'!AG$2),FALSE)/VLOOKUP('BIFUbC-natural-gas'!$A23,'BIFUbC-natural-gas'!$A$1:$AQ$27,COLUMN('BIFUbC-natural-gas'!AG$1),FALSE))</f>
        <v>1</v>
      </c>
      <c r="AH23">
        <f>IF(VLOOKUP('BIFUbC-natural-gas'!$A23,'BIFUbC-natural-gas'!$A$1:$AQ$27,COLUMN('BIFUbC-natural-gas'!AH$1),FALSE)=0,1,VLOOKUP('BIFUbC-natural-gas'!$A23,'natural gas'!$A$2:$AQ$28,COLUMN('natural gas'!AH$2),FALSE)/VLOOKUP('BIFUbC-natural-gas'!$A23,'BIFUbC-natural-gas'!$A$1:$AQ$27,COLUMN('BIFUbC-natural-gas'!AH$1),FALSE))</f>
        <v>1</v>
      </c>
      <c r="AI23">
        <f>IF(VLOOKUP('BIFUbC-natural-gas'!$A23,'BIFUbC-natural-gas'!$A$1:$AQ$27,COLUMN('BIFUbC-natural-gas'!AI$1),FALSE)=0,1,VLOOKUP('BIFUbC-natural-gas'!$A23,'natural gas'!$A$2:$AQ$28,COLUMN('natural gas'!AI$2),FALSE)/VLOOKUP('BIFUbC-natural-gas'!$A23,'BIFUbC-natural-gas'!$A$1:$AQ$27,COLUMN('BIFUbC-natural-gas'!AI$1),FALSE))</f>
        <v>1</v>
      </c>
      <c r="AJ23">
        <f>IF(VLOOKUP('BIFUbC-natural-gas'!$A23,'BIFUbC-natural-gas'!$A$1:$AQ$27,COLUMN('BIFUbC-natural-gas'!AJ$1),FALSE)=0,1,VLOOKUP('BIFUbC-natural-gas'!$A23,'natural gas'!$A$2:$AQ$28,COLUMN('natural gas'!AJ$2),FALSE)/VLOOKUP('BIFUbC-natural-gas'!$A23,'BIFUbC-natural-gas'!$A$1:$AQ$27,COLUMN('BIFUbC-natural-gas'!AJ$1),FALSE))</f>
        <v>1</v>
      </c>
      <c r="AK23">
        <f>IF(VLOOKUP('BIFUbC-natural-gas'!$A23,'BIFUbC-natural-gas'!$A$1:$AQ$27,COLUMN('BIFUbC-natural-gas'!AK$1),FALSE)=0,1,VLOOKUP('BIFUbC-natural-gas'!$A23,'natural gas'!$A$2:$AQ$28,COLUMN('natural gas'!AK$2),FALSE)/VLOOKUP('BIFUbC-natural-gas'!$A23,'BIFUbC-natural-gas'!$A$1:$AQ$27,COLUMN('BIFUbC-natural-gas'!AK$1),FALSE))</f>
        <v>1</v>
      </c>
      <c r="AL23">
        <f>IF(VLOOKUP('BIFUbC-natural-gas'!$A23,'BIFUbC-natural-gas'!$A$1:$AQ$27,COLUMN('BIFUbC-natural-gas'!AL$1),FALSE)=0,1,VLOOKUP('BIFUbC-natural-gas'!$A23,'natural gas'!$A$2:$AQ$28,COLUMN('natural gas'!AL$2),FALSE)/VLOOKUP('BIFUbC-natural-gas'!$A23,'BIFUbC-natural-gas'!$A$1:$AQ$27,COLUMN('BIFUbC-natural-gas'!AL$1),FALSE))</f>
        <v>1</v>
      </c>
      <c r="AM23">
        <f>IF(VLOOKUP('BIFUbC-natural-gas'!$A23,'BIFUbC-natural-gas'!$A$1:$AQ$27,COLUMN('BIFUbC-natural-gas'!AM$1),FALSE)=0,1,VLOOKUP('BIFUbC-natural-gas'!$A23,'natural gas'!$A$2:$AQ$28,COLUMN('natural gas'!AM$2),FALSE)/VLOOKUP('BIFUbC-natural-gas'!$A23,'BIFUbC-natural-gas'!$A$1:$AQ$27,COLUMN('BIFUbC-natural-gas'!AM$1),FALSE))</f>
        <v>1</v>
      </c>
      <c r="AN23">
        <f>IF(VLOOKUP('BIFUbC-natural-gas'!$A23,'BIFUbC-natural-gas'!$A$1:$AQ$27,COLUMN('BIFUbC-natural-gas'!AN$1),FALSE)=0,1,VLOOKUP('BIFUbC-natural-gas'!$A23,'natural gas'!$A$2:$AQ$28,COLUMN('natural gas'!AN$2),FALSE)/VLOOKUP('BIFUbC-natural-gas'!$A23,'BIFUbC-natural-gas'!$A$1:$AQ$27,COLUMN('BIFUbC-natural-gas'!AN$1),FALSE))</f>
        <v>1</v>
      </c>
      <c r="AO23">
        <f>IF(VLOOKUP('BIFUbC-natural-gas'!$A23,'BIFUbC-natural-gas'!$A$1:$AQ$27,COLUMN('BIFUbC-natural-gas'!AO$1),FALSE)=0,1,VLOOKUP('BIFUbC-natural-gas'!$A23,'natural gas'!$A$2:$AQ$28,COLUMN('natural gas'!AO$2),FALSE)/VLOOKUP('BIFUbC-natural-gas'!$A23,'BIFUbC-natural-gas'!$A$1:$AQ$27,COLUMN('BIFUbC-natural-gas'!AO$1),FALSE))</f>
        <v>1</v>
      </c>
      <c r="AP23">
        <f>IF(VLOOKUP('BIFUbC-natural-gas'!$A23,'BIFUbC-natural-gas'!$A$1:$AQ$27,COLUMN('BIFUbC-natural-gas'!AP$1),FALSE)=0,1,VLOOKUP('BIFUbC-natural-gas'!$A23,'natural gas'!$A$2:$AQ$28,COLUMN('natural gas'!AP$2),FALSE)/VLOOKUP('BIFUbC-natural-gas'!$A23,'BIFUbC-natural-gas'!$A$1:$AQ$27,COLUMN('BIFUbC-natural-gas'!AP$1),FALSE))</f>
        <v>1</v>
      </c>
      <c r="AQ23">
        <f>IF(VLOOKUP('BIFUbC-natural-gas'!$A23,'BIFUbC-natural-gas'!$A$1:$AQ$27,COLUMN('BIFUbC-natural-gas'!AQ$1),FALSE)=0,1,VLOOKUP('BIFUbC-natural-gas'!$A23,'natural gas'!$A$2:$AQ$28,COLUMN('natural gas'!AQ$2),FALSE)/VLOOKUP('BIFUbC-natural-gas'!$A23,'BIFUbC-natural-gas'!$A$1:$AQ$27,COLUMN('BIFUbC-natural-gas'!AQ$1),FALSE))</f>
        <v>1</v>
      </c>
    </row>
    <row r="24" spans="1:43">
      <c r="A24" s="37" t="s">
        <v>637</v>
      </c>
      <c r="B24">
        <f>IF(VLOOKUP('BIFUbC-natural-gas'!$A24,'BIFUbC-natural-gas'!$A$1:$AQ$27,COLUMN('BIFUbC-natural-gas'!B$1),FALSE)=0,1,VLOOKUP('BIFUbC-natural-gas'!$A24,'natural gas'!$A$2:$AQ$28,COLUMN('natural gas'!B$2),FALSE)/VLOOKUP('BIFUbC-natural-gas'!$A24,'BIFUbC-natural-gas'!$A$1:$AQ$27,COLUMN('BIFUbC-natural-gas'!B$1),FALSE))</f>
        <v>1</v>
      </c>
      <c r="C24">
        <f>IF(VLOOKUP('BIFUbC-natural-gas'!$A24,'BIFUbC-natural-gas'!$A$1:$AQ$27,COLUMN('BIFUbC-natural-gas'!C$1),FALSE)=0,1,VLOOKUP('BIFUbC-natural-gas'!$A24,'natural gas'!$A$2:$AQ$28,COLUMN('natural gas'!C$2),FALSE)/VLOOKUP('BIFUbC-natural-gas'!$A24,'BIFUbC-natural-gas'!$A$1:$AQ$27,COLUMN('BIFUbC-natural-gas'!C$1),FALSE))</f>
        <v>1</v>
      </c>
      <c r="D24">
        <f>IF(VLOOKUP('BIFUbC-natural-gas'!$A24,'BIFUbC-natural-gas'!$A$1:$AQ$27,COLUMN('BIFUbC-natural-gas'!D$1),FALSE)=0,1,VLOOKUP('BIFUbC-natural-gas'!$A24,'natural gas'!$A$2:$AQ$28,COLUMN('natural gas'!D$2),FALSE)/VLOOKUP('BIFUbC-natural-gas'!$A24,'BIFUbC-natural-gas'!$A$1:$AQ$27,COLUMN('BIFUbC-natural-gas'!D$1),FALSE))</f>
        <v>1</v>
      </c>
      <c r="E24">
        <f>IF(VLOOKUP('BIFUbC-natural-gas'!$A24,'BIFUbC-natural-gas'!$A$1:$AQ$27,COLUMN('BIFUbC-natural-gas'!E$1),FALSE)=0,1,VLOOKUP('BIFUbC-natural-gas'!$A24,'natural gas'!$A$2:$AQ$28,COLUMN('natural gas'!E$2),FALSE)/VLOOKUP('BIFUbC-natural-gas'!$A24,'BIFUbC-natural-gas'!$A$1:$AQ$27,COLUMN('BIFUbC-natural-gas'!E$1),FALSE))</f>
        <v>1</v>
      </c>
      <c r="F24">
        <f>IF(VLOOKUP('BIFUbC-natural-gas'!$A24,'BIFUbC-natural-gas'!$A$1:$AQ$27,COLUMN('BIFUbC-natural-gas'!F$1),FALSE)=0,1,VLOOKUP('BIFUbC-natural-gas'!$A24,'natural gas'!$A$2:$AQ$28,COLUMN('natural gas'!F$2),FALSE)/VLOOKUP('BIFUbC-natural-gas'!$A24,'BIFUbC-natural-gas'!$A$1:$AQ$27,COLUMN('BIFUbC-natural-gas'!F$1),FALSE))</f>
        <v>1</v>
      </c>
      <c r="G24">
        <f>IF(VLOOKUP('BIFUbC-natural-gas'!$A24,'BIFUbC-natural-gas'!$A$1:$AQ$27,COLUMN('BIFUbC-natural-gas'!G$1),FALSE)=0,1,VLOOKUP('BIFUbC-natural-gas'!$A24,'natural gas'!$A$2:$AQ$28,COLUMN('natural gas'!G$2),FALSE)/VLOOKUP('BIFUbC-natural-gas'!$A24,'BIFUbC-natural-gas'!$A$1:$AQ$27,COLUMN('BIFUbC-natural-gas'!G$1),FALSE))</f>
        <v>1</v>
      </c>
      <c r="H24">
        <f>IF(VLOOKUP('BIFUbC-natural-gas'!$A24,'BIFUbC-natural-gas'!$A$1:$AQ$27,COLUMN('BIFUbC-natural-gas'!H$1),FALSE)=0,1,VLOOKUP('BIFUbC-natural-gas'!$A24,'natural gas'!$A$2:$AQ$28,COLUMN('natural gas'!H$2),FALSE)/VLOOKUP('BIFUbC-natural-gas'!$A24,'BIFUbC-natural-gas'!$A$1:$AQ$27,COLUMN('BIFUbC-natural-gas'!H$1),FALSE))</f>
        <v>1</v>
      </c>
      <c r="I24">
        <f>IF(VLOOKUP('BIFUbC-natural-gas'!$A24,'BIFUbC-natural-gas'!$A$1:$AQ$27,COLUMN('BIFUbC-natural-gas'!I$1),FALSE)=0,1,VLOOKUP('BIFUbC-natural-gas'!$A24,'natural gas'!$A$2:$AQ$28,COLUMN('natural gas'!I$2),FALSE)/VLOOKUP('BIFUbC-natural-gas'!$A24,'BIFUbC-natural-gas'!$A$1:$AQ$27,COLUMN('BIFUbC-natural-gas'!I$1),FALSE))</f>
        <v>1</v>
      </c>
      <c r="J24">
        <f>IF(VLOOKUP('BIFUbC-natural-gas'!$A24,'BIFUbC-natural-gas'!$A$1:$AQ$27,COLUMN('BIFUbC-natural-gas'!J$1),FALSE)=0,1,VLOOKUP('BIFUbC-natural-gas'!$A24,'natural gas'!$A$2:$AQ$28,COLUMN('natural gas'!J$2),FALSE)/VLOOKUP('BIFUbC-natural-gas'!$A24,'BIFUbC-natural-gas'!$A$1:$AQ$27,COLUMN('BIFUbC-natural-gas'!J$1),FALSE))</f>
        <v>1</v>
      </c>
      <c r="K24">
        <f>IF(VLOOKUP('BIFUbC-natural-gas'!$A24,'BIFUbC-natural-gas'!$A$1:$AQ$27,COLUMN('BIFUbC-natural-gas'!K$1),FALSE)=0,1,VLOOKUP('BIFUbC-natural-gas'!$A24,'natural gas'!$A$2:$AQ$28,COLUMN('natural gas'!K$2),FALSE)/VLOOKUP('BIFUbC-natural-gas'!$A24,'BIFUbC-natural-gas'!$A$1:$AQ$27,COLUMN('BIFUbC-natural-gas'!K$1),FALSE))</f>
        <v>1</v>
      </c>
      <c r="L24">
        <f>IF(VLOOKUP('BIFUbC-natural-gas'!$A24,'BIFUbC-natural-gas'!$A$1:$AQ$27,COLUMN('BIFUbC-natural-gas'!L$1),FALSE)=0,1,VLOOKUP('BIFUbC-natural-gas'!$A24,'natural gas'!$A$2:$AQ$28,COLUMN('natural gas'!L$2),FALSE)/VLOOKUP('BIFUbC-natural-gas'!$A24,'BIFUbC-natural-gas'!$A$1:$AQ$27,COLUMN('BIFUbC-natural-gas'!L$1),FALSE))</f>
        <v>1</v>
      </c>
      <c r="M24">
        <f>IF(VLOOKUP('BIFUbC-natural-gas'!$A24,'BIFUbC-natural-gas'!$A$1:$AQ$27,COLUMN('BIFUbC-natural-gas'!M$1),FALSE)=0,1,VLOOKUP('BIFUbC-natural-gas'!$A24,'natural gas'!$A$2:$AQ$28,COLUMN('natural gas'!M$2),FALSE)/VLOOKUP('BIFUbC-natural-gas'!$A24,'BIFUbC-natural-gas'!$A$1:$AQ$27,COLUMN('BIFUbC-natural-gas'!M$1),FALSE))</f>
        <v>1</v>
      </c>
      <c r="N24">
        <f>IF(VLOOKUP('BIFUbC-natural-gas'!$A24,'BIFUbC-natural-gas'!$A$1:$AQ$27,COLUMN('BIFUbC-natural-gas'!N$1),FALSE)=0,1,VLOOKUP('BIFUbC-natural-gas'!$A24,'natural gas'!$A$2:$AQ$28,COLUMN('natural gas'!N$2),FALSE)/VLOOKUP('BIFUbC-natural-gas'!$A24,'BIFUbC-natural-gas'!$A$1:$AQ$27,COLUMN('BIFUbC-natural-gas'!N$1),FALSE))</f>
        <v>1</v>
      </c>
      <c r="O24">
        <f>IF(VLOOKUP('BIFUbC-natural-gas'!$A24,'BIFUbC-natural-gas'!$A$1:$AQ$27,COLUMN('BIFUbC-natural-gas'!O$1),FALSE)=0,1,VLOOKUP('BIFUbC-natural-gas'!$A24,'natural gas'!$A$2:$AQ$28,COLUMN('natural gas'!O$2),FALSE)/VLOOKUP('BIFUbC-natural-gas'!$A24,'BIFUbC-natural-gas'!$A$1:$AQ$27,COLUMN('BIFUbC-natural-gas'!O$1),FALSE))</f>
        <v>1</v>
      </c>
      <c r="P24">
        <f>IF(VLOOKUP('BIFUbC-natural-gas'!$A24,'BIFUbC-natural-gas'!$A$1:$AQ$27,COLUMN('BIFUbC-natural-gas'!P$1),FALSE)=0,1,VLOOKUP('BIFUbC-natural-gas'!$A24,'natural gas'!$A$2:$AQ$28,COLUMN('natural gas'!P$2),FALSE)/VLOOKUP('BIFUbC-natural-gas'!$A24,'BIFUbC-natural-gas'!$A$1:$AQ$27,COLUMN('BIFUbC-natural-gas'!P$1),FALSE))</f>
        <v>1</v>
      </c>
      <c r="Q24">
        <f>IF(VLOOKUP('BIFUbC-natural-gas'!$A24,'BIFUbC-natural-gas'!$A$1:$AQ$27,COLUMN('BIFUbC-natural-gas'!Q$1),FALSE)=0,1,VLOOKUP('BIFUbC-natural-gas'!$A24,'natural gas'!$A$2:$AQ$28,COLUMN('natural gas'!Q$2),FALSE)/VLOOKUP('BIFUbC-natural-gas'!$A24,'BIFUbC-natural-gas'!$A$1:$AQ$27,COLUMN('BIFUbC-natural-gas'!Q$1),FALSE))</f>
        <v>1</v>
      </c>
      <c r="R24">
        <f>IF(VLOOKUP('BIFUbC-natural-gas'!$A24,'BIFUbC-natural-gas'!$A$1:$AQ$27,COLUMN('BIFUbC-natural-gas'!R$1),FALSE)=0,1,VLOOKUP('BIFUbC-natural-gas'!$A24,'natural gas'!$A$2:$AQ$28,COLUMN('natural gas'!R$2),FALSE)/VLOOKUP('BIFUbC-natural-gas'!$A24,'BIFUbC-natural-gas'!$A$1:$AQ$27,COLUMN('BIFUbC-natural-gas'!R$1),FALSE))</f>
        <v>1</v>
      </c>
      <c r="S24">
        <f>IF(VLOOKUP('BIFUbC-natural-gas'!$A24,'BIFUbC-natural-gas'!$A$1:$AQ$27,COLUMN('BIFUbC-natural-gas'!S$1),FALSE)=0,1,VLOOKUP('BIFUbC-natural-gas'!$A24,'natural gas'!$A$2:$AQ$28,COLUMN('natural gas'!S$2),FALSE)/VLOOKUP('BIFUbC-natural-gas'!$A24,'BIFUbC-natural-gas'!$A$1:$AQ$27,COLUMN('BIFUbC-natural-gas'!S$1),FALSE))</f>
        <v>1</v>
      </c>
      <c r="T24">
        <f>IF(VLOOKUP('BIFUbC-natural-gas'!$A24,'BIFUbC-natural-gas'!$A$1:$AQ$27,COLUMN('BIFUbC-natural-gas'!T$1),FALSE)=0,1,VLOOKUP('BIFUbC-natural-gas'!$A24,'natural gas'!$A$2:$AQ$28,COLUMN('natural gas'!T$2),FALSE)/VLOOKUP('BIFUbC-natural-gas'!$A24,'BIFUbC-natural-gas'!$A$1:$AQ$27,COLUMN('BIFUbC-natural-gas'!T$1),FALSE))</f>
        <v>1</v>
      </c>
      <c r="U24">
        <f>IF(VLOOKUP('BIFUbC-natural-gas'!$A24,'BIFUbC-natural-gas'!$A$1:$AQ$27,COLUMN('BIFUbC-natural-gas'!U$1),FALSE)=0,1,VLOOKUP('BIFUbC-natural-gas'!$A24,'natural gas'!$A$2:$AQ$28,COLUMN('natural gas'!U$2),FALSE)/VLOOKUP('BIFUbC-natural-gas'!$A24,'BIFUbC-natural-gas'!$A$1:$AQ$27,COLUMN('BIFUbC-natural-gas'!U$1),FALSE))</f>
        <v>1</v>
      </c>
      <c r="V24">
        <f>IF(VLOOKUP('BIFUbC-natural-gas'!$A24,'BIFUbC-natural-gas'!$A$1:$AQ$27,COLUMN('BIFUbC-natural-gas'!V$1),FALSE)=0,1,VLOOKUP('BIFUbC-natural-gas'!$A24,'natural gas'!$A$2:$AQ$28,COLUMN('natural gas'!V$2),FALSE)/VLOOKUP('BIFUbC-natural-gas'!$A24,'BIFUbC-natural-gas'!$A$1:$AQ$27,COLUMN('BIFUbC-natural-gas'!V$1),FALSE))</f>
        <v>1</v>
      </c>
      <c r="W24">
        <f>IF(VLOOKUP('BIFUbC-natural-gas'!$A24,'BIFUbC-natural-gas'!$A$1:$AQ$27,COLUMN('BIFUbC-natural-gas'!W$1),FALSE)=0,1,VLOOKUP('BIFUbC-natural-gas'!$A24,'natural gas'!$A$2:$AQ$28,COLUMN('natural gas'!W$2),FALSE)/VLOOKUP('BIFUbC-natural-gas'!$A24,'BIFUbC-natural-gas'!$A$1:$AQ$27,COLUMN('BIFUbC-natural-gas'!W$1),FALSE))</f>
        <v>1</v>
      </c>
      <c r="X24">
        <f>IF(VLOOKUP('BIFUbC-natural-gas'!$A24,'BIFUbC-natural-gas'!$A$1:$AQ$27,COLUMN('BIFUbC-natural-gas'!X$1),FALSE)=0,1,VLOOKUP('BIFUbC-natural-gas'!$A24,'natural gas'!$A$2:$AQ$28,COLUMN('natural gas'!X$2),FALSE)/VLOOKUP('BIFUbC-natural-gas'!$A24,'BIFUbC-natural-gas'!$A$1:$AQ$27,COLUMN('BIFUbC-natural-gas'!X$1),FALSE))</f>
        <v>1</v>
      </c>
      <c r="Y24">
        <f>IF(VLOOKUP('BIFUbC-natural-gas'!$A24,'BIFUbC-natural-gas'!$A$1:$AQ$27,COLUMN('BIFUbC-natural-gas'!Y$1),FALSE)=0,1,VLOOKUP('BIFUbC-natural-gas'!$A24,'natural gas'!$A$2:$AQ$28,COLUMN('natural gas'!Y$2),FALSE)/VLOOKUP('BIFUbC-natural-gas'!$A24,'BIFUbC-natural-gas'!$A$1:$AQ$27,COLUMN('BIFUbC-natural-gas'!Y$1),FALSE))</f>
        <v>1</v>
      </c>
      <c r="Z24">
        <f>IF(VLOOKUP('BIFUbC-natural-gas'!$A24,'BIFUbC-natural-gas'!$A$1:$AQ$27,COLUMN('BIFUbC-natural-gas'!Z$1),FALSE)=0,1,VLOOKUP('BIFUbC-natural-gas'!$A24,'natural gas'!$A$2:$AQ$28,COLUMN('natural gas'!Z$2),FALSE)/VLOOKUP('BIFUbC-natural-gas'!$A24,'BIFUbC-natural-gas'!$A$1:$AQ$27,COLUMN('BIFUbC-natural-gas'!Z$1),FALSE))</f>
        <v>1</v>
      </c>
      <c r="AA24">
        <f>IF(VLOOKUP('BIFUbC-natural-gas'!$A24,'BIFUbC-natural-gas'!$A$1:$AQ$27,COLUMN('BIFUbC-natural-gas'!AA$1),FALSE)=0,1,VLOOKUP('BIFUbC-natural-gas'!$A24,'natural gas'!$A$2:$AQ$28,COLUMN('natural gas'!AA$2),FALSE)/VLOOKUP('BIFUbC-natural-gas'!$A24,'BIFUbC-natural-gas'!$A$1:$AQ$27,COLUMN('BIFUbC-natural-gas'!AA$1),FALSE))</f>
        <v>1</v>
      </c>
      <c r="AB24">
        <f>IF(VLOOKUP('BIFUbC-natural-gas'!$A24,'BIFUbC-natural-gas'!$A$1:$AQ$27,COLUMN('BIFUbC-natural-gas'!AB$1),FALSE)=0,1,VLOOKUP('BIFUbC-natural-gas'!$A24,'natural gas'!$A$2:$AQ$28,COLUMN('natural gas'!AB$2),FALSE)/VLOOKUP('BIFUbC-natural-gas'!$A24,'BIFUbC-natural-gas'!$A$1:$AQ$27,COLUMN('BIFUbC-natural-gas'!AB$1),FALSE))</f>
        <v>1</v>
      </c>
      <c r="AC24">
        <f>IF(VLOOKUP('BIFUbC-natural-gas'!$A24,'BIFUbC-natural-gas'!$A$1:$AQ$27,COLUMN('BIFUbC-natural-gas'!AC$1),FALSE)=0,1,VLOOKUP('BIFUbC-natural-gas'!$A24,'natural gas'!$A$2:$AQ$28,COLUMN('natural gas'!AC$2),FALSE)/VLOOKUP('BIFUbC-natural-gas'!$A24,'BIFUbC-natural-gas'!$A$1:$AQ$27,COLUMN('BIFUbC-natural-gas'!AC$1),FALSE))</f>
        <v>1</v>
      </c>
      <c r="AD24">
        <f>IF(VLOOKUP('BIFUbC-natural-gas'!$A24,'BIFUbC-natural-gas'!$A$1:$AQ$27,COLUMN('BIFUbC-natural-gas'!AD$1),FALSE)=0,1,VLOOKUP('BIFUbC-natural-gas'!$A24,'natural gas'!$A$2:$AQ$28,COLUMN('natural gas'!AD$2),FALSE)/VLOOKUP('BIFUbC-natural-gas'!$A24,'BIFUbC-natural-gas'!$A$1:$AQ$27,COLUMN('BIFUbC-natural-gas'!AD$1),FALSE))</f>
        <v>1</v>
      </c>
      <c r="AE24">
        <f>IF(VLOOKUP('BIFUbC-natural-gas'!$A24,'BIFUbC-natural-gas'!$A$1:$AQ$27,COLUMN('BIFUbC-natural-gas'!AE$1),FALSE)=0,1,VLOOKUP('BIFUbC-natural-gas'!$A24,'natural gas'!$A$2:$AQ$28,COLUMN('natural gas'!AE$2),FALSE)/VLOOKUP('BIFUbC-natural-gas'!$A24,'BIFUbC-natural-gas'!$A$1:$AQ$27,COLUMN('BIFUbC-natural-gas'!AE$1),FALSE))</f>
        <v>1</v>
      </c>
      <c r="AF24">
        <f>IF(VLOOKUP('BIFUbC-natural-gas'!$A24,'BIFUbC-natural-gas'!$A$1:$AQ$27,COLUMN('BIFUbC-natural-gas'!AF$1),FALSE)=0,1,VLOOKUP('BIFUbC-natural-gas'!$A24,'natural gas'!$A$2:$AQ$28,COLUMN('natural gas'!AF$2),FALSE)/VLOOKUP('BIFUbC-natural-gas'!$A24,'BIFUbC-natural-gas'!$A$1:$AQ$27,COLUMN('BIFUbC-natural-gas'!AF$1),FALSE))</f>
        <v>1</v>
      </c>
      <c r="AG24">
        <f>IF(VLOOKUP('BIFUbC-natural-gas'!$A24,'BIFUbC-natural-gas'!$A$1:$AQ$27,COLUMN('BIFUbC-natural-gas'!AG$1),FALSE)=0,1,VLOOKUP('BIFUbC-natural-gas'!$A24,'natural gas'!$A$2:$AQ$28,COLUMN('natural gas'!AG$2),FALSE)/VLOOKUP('BIFUbC-natural-gas'!$A24,'BIFUbC-natural-gas'!$A$1:$AQ$27,COLUMN('BIFUbC-natural-gas'!AG$1),FALSE))</f>
        <v>1</v>
      </c>
      <c r="AH24">
        <f>IF(VLOOKUP('BIFUbC-natural-gas'!$A24,'BIFUbC-natural-gas'!$A$1:$AQ$27,COLUMN('BIFUbC-natural-gas'!AH$1),FALSE)=0,1,VLOOKUP('BIFUbC-natural-gas'!$A24,'natural gas'!$A$2:$AQ$28,COLUMN('natural gas'!AH$2),FALSE)/VLOOKUP('BIFUbC-natural-gas'!$A24,'BIFUbC-natural-gas'!$A$1:$AQ$27,COLUMN('BIFUbC-natural-gas'!AH$1),FALSE))</f>
        <v>1</v>
      </c>
      <c r="AI24">
        <f>IF(VLOOKUP('BIFUbC-natural-gas'!$A24,'BIFUbC-natural-gas'!$A$1:$AQ$27,COLUMN('BIFUbC-natural-gas'!AI$1),FALSE)=0,1,VLOOKUP('BIFUbC-natural-gas'!$A24,'natural gas'!$A$2:$AQ$28,COLUMN('natural gas'!AI$2),FALSE)/VLOOKUP('BIFUbC-natural-gas'!$A24,'BIFUbC-natural-gas'!$A$1:$AQ$27,COLUMN('BIFUbC-natural-gas'!AI$1),FALSE))</f>
        <v>1</v>
      </c>
      <c r="AJ24">
        <f>IF(VLOOKUP('BIFUbC-natural-gas'!$A24,'BIFUbC-natural-gas'!$A$1:$AQ$27,COLUMN('BIFUbC-natural-gas'!AJ$1),FALSE)=0,1,VLOOKUP('BIFUbC-natural-gas'!$A24,'natural gas'!$A$2:$AQ$28,COLUMN('natural gas'!AJ$2),FALSE)/VLOOKUP('BIFUbC-natural-gas'!$A24,'BIFUbC-natural-gas'!$A$1:$AQ$27,COLUMN('BIFUbC-natural-gas'!AJ$1),FALSE))</f>
        <v>1</v>
      </c>
      <c r="AK24">
        <f>IF(VLOOKUP('BIFUbC-natural-gas'!$A24,'BIFUbC-natural-gas'!$A$1:$AQ$27,COLUMN('BIFUbC-natural-gas'!AK$1),FALSE)=0,1,VLOOKUP('BIFUbC-natural-gas'!$A24,'natural gas'!$A$2:$AQ$28,COLUMN('natural gas'!AK$2),FALSE)/VLOOKUP('BIFUbC-natural-gas'!$A24,'BIFUbC-natural-gas'!$A$1:$AQ$27,COLUMN('BIFUbC-natural-gas'!AK$1),FALSE))</f>
        <v>1</v>
      </c>
      <c r="AL24">
        <f>IF(VLOOKUP('BIFUbC-natural-gas'!$A24,'BIFUbC-natural-gas'!$A$1:$AQ$27,COLUMN('BIFUbC-natural-gas'!AL$1),FALSE)=0,1,VLOOKUP('BIFUbC-natural-gas'!$A24,'natural gas'!$A$2:$AQ$28,COLUMN('natural gas'!AL$2),FALSE)/VLOOKUP('BIFUbC-natural-gas'!$A24,'BIFUbC-natural-gas'!$A$1:$AQ$27,COLUMN('BIFUbC-natural-gas'!AL$1),FALSE))</f>
        <v>1</v>
      </c>
      <c r="AM24">
        <f>IF(VLOOKUP('BIFUbC-natural-gas'!$A24,'BIFUbC-natural-gas'!$A$1:$AQ$27,COLUMN('BIFUbC-natural-gas'!AM$1),FALSE)=0,1,VLOOKUP('BIFUbC-natural-gas'!$A24,'natural gas'!$A$2:$AQ$28,COLUMN('natural gas'!AM$2),FALSE)/VLOOKUP('BIFUbC-natural-gas'!$A24,'BIFUbC-natural-gas'!$A$1:$AQ$27,COLUMN('BIFUbC-natural-gas'!AM$1),FALSE))</f>
        <v>1</v>
      </c>
      <c r="AN24">
        <f>IF(VLOOKUP('BIFUbC-natural-gas'!$A24,'BIFUbC-natural-gas'!$A$1:$AQ$27,COLUMN('BIFUbC-natural-gas'!AN$1),FALSE)=0,1,VLOOKUP('BIFUbC-natural-gas'!$A24,'natural gas'!$A$2:$AQ$28,COLUMN('natural gas'!AN$2),FALSE)/VLOOKUP('BIFUbC-natural-gas'!$A24,'BIFUbC-natural-gas'!$A$1:$AQ$27,COLUMN('BIFUbC-natural-gas'!AN$1),FALSE))</f>
        <v>1</v>
      </c>
      <c r="AO24">
        <f>IF(VLOOKUP('BIFUbC-natural-gas'!$A24,'BIFUbC-natural-gas'!$A$1:$AQ$27,COLUMN('BIFUbC-natural-gas'!AO$1),FALSE)=0,1,VLOOKUP('BIFUbC-natural-gas'!$A24,'natural gas'!$A$2:$AQ$28,COLUMN('natural gas'!AO$2),FALSE)/VLOOKUP('BIFUbC-natural-gas'!$A24,'BIFUbC-natural-gas'!$A$1:$AQ$27,COLUMN('BIFUbC-natural-gas'!AO$1),FALSE))</f>
        <v>1</v>
      </c>
      <c r="AP24">
        <f>IF(VLOOKUP('BIFUbC-natural-gas'!$A24,'BIFUbC-natural-gas'!$A$1:$AQ$27,COLUMN('BIFUbC-natural-gas'!AP$1),FALSE)=0,1,VLOOKUP('BIFUbC-natural-gas'!$A24,'natural gas'!$A$2:$AQ$28,COLUMN('natural gas'!AP$2),FALSE)/VLOOKUP('BIFUbC-natural-gas'!$A24,'BIFUbC-natural-gas'!$A$1:$AQ$27,COLUMN('BIFUbC-natural-gas'!AP$1),FALSE))</f>
        <v>1</v>
      </c>
      <c r="AQ24">
        <f>IF(VLOOKUP('BIFUbC-natural-gas'!$A24,'BIFUbC-natural-gas'!$A$1:$AQ$27,COLUMN('BIFUbC-natural-gas'!AQ$1),FALSE)=0,1,VLOOKUP('BIFUbC-natural-gas'!$A24,'natural gas'!$A$2:$AQ$28,COLUMN('natural gas'!AQ$2),FALSE)/VLOOKUP('BIFUbC-natural-gas'!$A24,'BIFUbC-natural-gas'!$A$1:$AQ$27,COLUMN('BIFUbC-natural-gas'!AQ$1),FALSE))</f>
        <v>1</v>
      </c>
    </row>
    <row r="25" spans="1:43">
      <c r="A25" s="37" t="s">
        <v>638</v>
      </c>
      <c r="B25">
        <f>IF(VLOOKUP('BIFUbC-natural-gas'!$A25,'BIFUbC-natural-gas'!$A$1:$AQ$27,COLUMN('BIFUbC-natural-gas'!B$1),FALSE)=0,1,VLOOKUP('BIFUbC-natural-gas'!$A25,'natural gas'!$A$2:$AQ$28,COLUMN('natural gas'!B$2),FALSE)/VLOOKUP('BIFUbC-natural-gas'!$A25,'BIFUbC-natural-gas'!$A$1:$AQ$27,COLUMN('BIFUbC-natural-gas'!B$1),FALSE))</f>
        <v>1</v>
      </c>
      <c r="C25">
        <f>IF(VLOOKUP('BIFUbC-natural-gas'!$A25,'BIFUbC-natural-gas'!$A$1:$AQ$27,COLUMN('BIFUbC-natural-gas'!C$1),FALSE)=0,1,VLOOKUP('BIFUbC-natural-gas'!$A25,'natural gas'!$A$2:$AQ$28,COLUMN('natural gas'!C$2),FALSE)/VLOOKUP('BIFUbC-natural-gas'!$A25,'BIFUbC-natural-gas'!$A$1:$AQ$27,COLUMN('BIFUbC-natural-gas'!C$1),FALSE))</f>
        <v>1</v>
      </c>
      <c r="D25">
        <f>IF(VLOOKUP('BIFUbC-natural-gas'!$A25,'BIFUbC-natural-gas'!$A$1:$AQ$27,COLUMN('BIFUbC-natural-gas'!D$1),FALSE)=0,1,VLOOKUP('BIFUbC-natural-gas'!$A25,'natural gas'!$A$2:$AQ$28,COLUMN('natural gas'!D$2),FALSE)/VLOOKUP('BIFUbC-natural-gas'!$A25,'BIFUbC-natural-gas'!$A$1:$AQ$27,COLUMN('BIFUbC-natural-gas'!D$1),FALSE))</f>
        <v>1</v>
      </c>
      <c r="E25">
        <f>IF(VLOOKUP('BIFUbC-natural-gas'!$A25,'BIFUbC-natural-gas'!$A$1:$AQ$27,COLUMN('BIFUbC-natural-gas'!E$1),FALSE)=0,1,VLOOKUP('BIFUbC-natural-gas'!$A25,'natural gas'!$A$2:$AQ$28,COLUMN('natural gas'!E$2),FALSE)/VLOOKUP('BIFUbC-natural-gas'!$A25,'BIFUbC-natural-gas'!$A$1:$AQ$27,COLUMN('BIFUbC-natural-gas'!E$1),FALSE))</f>
        <v>1</v>
      </c>
      <c r="F25">
        <f>IF(VLOOKUP('BIFUbC-natural-gas'!$A25,'BIFUbC-natural-gas'!$A$1:$AQ$27,COLUMN('BIFUbC-natural-gas'!F$1),FALSE)=0,1,VLOOKUP('BIFUbC-natural-gas'!$A25,'natural gas'!$A$2:$AQ$28,COLUMN('natural gas'!F$2),FALSE)/VLOOKUP('BIFUbC-natural-gas'!$A25,'BIFUbC-natural-gas'!$A$1:$AQ$27,COLUMN('BIFUbC-natural-gas'!F$1),FALSE))</f>
        <v>1</v>
      </c>
      <c r="G25">
        <f>IF(VLOOKUP('BIFUbC-natural-gas'!$A25,'BIFUbC-natural-gas'!$A$1:$AQ$27,COLUMN('BIFUbC-natural-gas'!G$1),FALSE)=0,1,VLOOKUP('BIFUbC-natural-gas'!$A25,'natural gas'!$A$2:$AQ$28,COLUMN('natural gas'!G$2),FALSE)/VLOOKUP('BIFUbC-natural-gas'!$A25,'BIFUbC-natural-gas'!$A$1:$AQ$27,COLUMN('BIFUbC-natural-gas'!G$1),FALSE))</f>
        <v>1</v>
      </c>
      <c r="H25">
        <f>IF(VLOOKUP('BIFUbC-natural-gas'!$A25,'BIFUbC-natural-gas'!$A$1:$AQ$27,COLUMN('BIFUbC-natural-gas'!H$1),FALSE)=0,1,VLOOKUP('BIFUbC-natural-gas'!$A25,'natural gas'!$A$2:$AQ$28,COLUMN('natural gas'!H$2),FALSE)/VLOOKUP('BIFUbC-natural-gas'!$A25,'BIFUbC-natural-gas'!$A$1:$AQ$27,COLUMN('BIFUbC-natural-gas'!H$1),FALSE))</f>
        <v>1</v>
      </c>
      <c r="I25">
        <f>IF(VLOOKUP('BIFUbC-natural-gas'!$A25,'BIFUbC-natural-gas'!$A$1:$AQ$27,COLUMN('BIFUbC-natural-gas'!I$1),FALSE)=0,1,VLOOKUP('BIFUbC-natural-gas'!$A25,'natural gas'!$A$2:$AQ$28,COLUMN('natural gas'!I$2),FALSE)/VLOOKUP('BIFUbC-natural-gas'!$A25,'BIFUbC-natural-gas'!$A$1:$AQ$27,COLUMN('BIFUbC-natural-gas'!I$1),FALSE))</f>
        <v>1</v>
      </c>
      <c r="J25">
        <f>IF(VLOOKUP('BIFUbC-natural-gas'!$A25,'BIFUbC-natural-gas'!$A$1:$AQ$27,COLUMN('BIFUbC-natural-gas'!J$1),FALSE)=0,1,VLOOKUP('BIFUbC-natural-gas'!$A25,'natural gas'!$A$2:$AQ$28,COLUMN('natural gas'!J$2),FALSE)/VLOOKUP('BIFUbC-natural-gas'!$A25,'BIFUbC-natural-gas'!$A$1:$AQ$27,COLUMN('BIFUbC-natural-gas'!J$1),FALSE))</f>
        <v>1</v>
      </c>
      <c r="K25">
        <f>IF(VLOOKUP('BIFUbC-natural-gas'!$A25,'BIFUbC-natural-gas'!$A$1:$AQ$27,COLUMN('BIFUbC-natural-gas'!K$1),FALSE)=0,1,VLOOKUP('BIFUbC-natural-gas'!$A25,'natural gas'!$A$2:$AQ$28,COLUMN('natural gas'!K$2),FALSE)/VLOOKUP('BIFUbC-natural-gas'!$A25,'BIFUbC-natural-gas'!$A$1:$AQ$27,COLUMN('BIFUbC-natural-gas'!K$1),FALSE))</f>
        <v>1</v>
      </c>
      <c r="L25">
        <f>IF(VLOOKUP('BIFUbC-natural-gas'!$A25,'BIFUbC-natural-gas'!$A$1:$AQ$27,COLUMN('BIFUbC-natural-gas'!L$1),FALSE)=0,1,VLOOKUP('BIFUbC-natural-gas'!$A25,'natural gas'!$A$2:$AQ$28,COLUMN('natural gas'!L$2),FALSE)/VLOOKUP('BIFUbC-natural-gas'!$A25,'BIFUbC-natural-gas'!$A$1:$AQ$27,COLUMN('BIFUbC-natural-gas'!L$1),FALSE))</f>
        <v>1</v>
      </c>
      <c r="M25">
        <f>IF(VLOOKUP('BIFUbC-natural-gas'!$A25,'BIFUbC-natural-gas'!$A$1:$AQ$27,COLUMN('BIFUbC-natural-gas'!M$1),FALSE)=0,1,VLOOKUP('BIFUbC-natural-gas'!$A25,'natural gas'!$A$2:$AQ$28,COLUMN('natural gas'!M$2),FALSE)/VLOOKUP('BIFUbC-natural-gas'!$A25,'BIFUbC-natural-gas'!$A$1:$AQ$27,COLUMN('BIFUbC-natural-gas'!M$1),FALSE))</f>
        <v>1</v>
      </c>
      <c r="N25">
        <f>IF(VLOOKUP('BIFUbC-natural-gas'!$A25,'BIFUbC-natural-gas'!$A$1:$AQ$27,COLUMN('BIFUbC-natural-gas'!N$1),FALSE)=0,1,VLOOKUP('BIFUbC-natural-gas'!$A25,'natural gas'!$A$2:$AQ$28,COLUMN('natural gas'!N$2),FALSE)/VLOOKUP('BIFUbC-natural-gas'!$A25,'BIFUbC-natural-gas'!$A$1:$AQ$27,COLUMN('BIFUbC-natural-gas'!N$1),FALSE))</f>
        <v>1</v>
      </c>
      <c r="O25">
        <f>IF(VLOOKUP('BIFUbC-natural-gas'!$A25,'BIFUbC-natural-gas'!$A$1:$AQ$27,COLUMN('BIFUbC-natural-gas'!O$1),FALSE)=0,1,VLOOKUP('BIFUbC-natural-gas'!$A25,'natural gas'!$A$2:$AQ$28,COLUMN('natural gas'!O$2),FALSE)/VLOOKUP('BIFUbC-natural-gas'!$A25,'BIFUbC-natural-gas'!$A$1:$AQ$27,COLUMN('BIFUbC-natural-gas'!O$1),FALSE))</f>
        <v>1</v>
      </c>
      <c r="P25">
        <f>IF(VLOOKUP('BIFUbC-natural-gas'!$A25,'BIFUbC-natural-gas'!$A$1:$AQ$27,COLUMN('BIFUbC-natural-gas'!P$1),FALSE)=0,1,VLOOKUP('BIFUbC-natural-gas'!$A25,'natural gas'!$A$2:$AQ$28,COLUMN('natural gas'!P$2),FALSE)/VLOOKUP('BIFUbC-natural-gas'!$A25,'BIFUbC-natural-gas'!$A$1:$AQ$27,COLUMN('BIFUbC-natural-gas'!P$1),FALSE))</f>
        <v>1</v>
      </c>
      <c r="Q25">
        <f>IF(VLOOKUP('BIFUbC-natural-gas'!$A25,'BIFUbC-natural-gas'!$A$1:$AQ$27,COLUMN('BIFUbC-natural-gas'!Q$1),FALSE)=0,1,VLOOKUP('BIFUbC-natural-gas'!$A25,'natural gas'!$A$2:$AQ$28,COLUMN('natural gas'!Q$2),FALSE)/VLOOKUP('BIFUbC-natural-gas'!$A25,'BIFUbC-natural-gas'!$A$1:$AQ$27,COLUMN('BIFUbC-natural-gas'!Q$1),FALSE))</f>
        <v>1</v>
      </c>
      <c r="R25">
        <f>IF(VLOOKUP('BIFUbC-natural-gas'!$A25,'BIFUbC-natural-gas'!$A$1:$AQ$27,COLUMN('BIFUbC-natural-gas'!R$1),FALSE)=0,1,VLOOKUP('BIFUbC-natural-gas'!$A25,'natural gas'!$A$2:$AQ$28,COLUMN('natural gas'!R$2),FALSE)/VLOOKUP('BIFUbC-natural-gas'!$A25,'BIFUbC-natural-gas'!$A$1:$AQ$27,COLUMN('BIFUbC-natural-gas'!R$1),FALSE))</f>
        <v>1</v>
      </c>
      <c r="S25">
        <f>IF(VLOOKUP('BIFUbC-natural-gas'!$A25,'BIFUbC-natural-gas'!$A$1:$AQ$27,COLUMN('BIFUbC-natural-gas'!S$1),FALSE)=0,1,VLOOKUP('BIFUbC-natural-gas'!$A25,'natural gas'!$A$2:$AQ$28,COLUMN('natural gas'!S$2),FALSE)/VLOOKUP('BIFUbC-natural-gas'!$A25,'BIFUbC-natural-gas'!$A$1:$AQ$27,COLUMN('BIFUbC-natural-gas'!S$1),FALSE))</f>
        <v>1</v>
      </c>
      <c r="T25">
        <f>IF(VLOOKUP('BIFUbC-natural-gas'!$A25,'BIFUbC-natural-gas'!$A$1:$AQ$27,COLUMN('BIFUbC-natural-gas'!T$1),FALSE)=0,1,VLOOKUP('BIFUbC-natural-gas'!$A25,'natural gas'!$A$2:$AQ$28,COLUMN('natural gas'!T$2),FALSE)/VLOOKUP('BIFUbC-natural-gas'!$A25,'BIFUbC-natural-gas'!$A$1:$AQ$27,COLUMN('BIFUbC-natural-gas'!T$1),FALSE))</f>
        <v>1</v>
      </c>
      <c r="U25">
        <f>IF(VLOOKUP('BIFUbC-natural-gas'!$A25,'BIFUbC-natural-gas'!$A$1:$AQ$27,COLUMN('BIFUbC-natural-gas'!U$1),FALSE)=0,1,VLOOKUP('BIFUbC-natural-gas'!$A25,'natural gas'!$A$2:$AQ$28,COLUMN('natural gas'!U$2),FALSE)/VLOOKUP('BIFUbC-natural-gas'!$A25,'BIFUbC-natural-gas'!$A$1:$AQ$27,COLUMN('BIFUbC-natural-gas'!U$1),FALSE))</f>
        <v>1</v>
      </c>
      <c r="V25">
        <f>IF(VLOOKUP('BIFUbC-natural-gas'!$A25,'BIFUbC-natural-gas'!$A$1:$AQ$27,COLUMN('BIFUbC-natural-gas'!V$1),FALSE)=0,1,VLOOKUP('BIFUbC-natural-gas'!$A25,'natural gas'!$A$2:$AQ$28,COLUMN('natural gas'!V$2),FALSE)/VLOOKUP('BIFUbC-natural-gas'!$A25,'BIFUbC-natural-gas'!$A$1:$AQ$27,COLUMN('BIFUbC-natural-gas'!V$1),FALSE))</f>
        <v>1</v>
      </c>
      <c r="W25">
        <f>IF(VLOOKUP('BIFUbC-natural-gas'!$A25,'BIFUbC-natural-gas'!$A$1:$AQ$27,COLUMN('BIFUbC-natural-gas'!W$1),FALSE)=0,1,VLOOKUP('BIFUbC-natural-gas'!$A25,'natural gas'!$A$2:$AQ$28,COLUMN('natural gas'!W$2),FALSE)/VLOOKUP('BIFUbC-natural-gas'!$A25,'BIFUbC-natural-gas'!$A$1:$AQ$27,COLUMN('BIFUbC-natural-gas'!W$1),FALSE))</f>
        <v>1</v>
      </c>
      <c r="X25">
        <f>IF(VLOOKUP('BIFUbC-natural-gas'!$A25,'BIFUbC-natural-gas'!$A$1:$AQ$27,COLUMN('BIFUbC-natural-gas'!X$1),FALSE)=0,1,VLOOKUP('BIFUbC-natural-gas'!$A25,'natural gas'!$A$2:$AQ$28,COLUMN('natural gas'!X$2),FALSE)/VLOOKUP('BIFUbC-natural-gas'!$A25,'BIFUbC-natural-gas'!$A$1:$AQ$27,COLUMN('BIFUbC-natural-gas'!X$1),FALSE))</f>
        <v>1</v>
      </c>
      <c r="Y25">
        <f>IF(VLOOKUP('BIFUbC-natural-gas'!$A25,'BIFUbC-natural-gas'!$A$1:$AQ$27,COLUMN('BIFUbC-natural-gas'!Y$1),FALSE)=0,1,VLOOKUP('BIFUbC-natural-gas'!$A25,'natural gas'!$A$2:$AQ$28,COLUMN('natural gas'!Y$2),FALSE)/VLOOKUP('BIFUbC-natural-gas'!$A25,'BIFUbC-natural-gas'!$A$1:$AQ$27,COLUMN('BIFUbC-natural-gas'!Y$1),FALSE))</f>
        <v>1</v>
      </c>
      <c r="Z25">
        <f>IF(VLOOKUP('BIFUbC-natural-gas'!$A25,'BIFUbC-natural-gas'!$A$1:$AQ$27,COLUMN('BIFUbC-natural-gas'!Z$1),FALSE)=0,1,VLOOKUP('BIFUbC-natural-gas'!$A25,'natural gas'!$A$2:$AQ$28,COLUMN('natural gas'!Z$2),FALSE)/VLOOKUP('BIFUbC-natural-gas'!$A25,'BIFUbC-natural-gas'!$A$1:$AQ$27,COLUMN('BIFUbC-natural-gas'!Z$1),FALSE))</f>
        <v>1</v>
      </c>
      <c r="AA25">
        <f>IF(VLOOKUP('BIFUbC-natural-gas'!$A25,'BIFUbC-natural-gas'!$A$1:$AQ$27,COLUMN('BIFUbC-natural-gas'!AA$1),FALSE)=0,1,VLOOKUP('BIFUbC-natural-gas'!$A25,'natural gas'!$A$2:$AQ$28,COLUMN('natural gas'!AA$2),FALSE)/VLOOKUP('BIFUbC-natural-gas'!$A25,'BIFUbC-natural-gas'!$A$1:$AQ$27,COLUMN('BIFUbC-natural-gas'!AA$1),FALSE))</f>
        <v>1</v>
      </c>
      <c r="AB25">
        <f>IF(VLOOKUP('BIFUbC-natural-gas'!$A25,'BIFUbC-natural-gas'!$A$1:$AQ$27,COLUMN('BIFUbC-natural-gas'!AB$1),FALSE)=0,1,VLOOKUP('BIFUbC-natural-gas'!$A25,'natural gas'!$A$2:$AQ$28,COLUMN('natural gas'!AB$2),FALSE)/VLOOKUP('BIFUbC-natural-gas'!$A25,'BIFUbC-natural-gas'!$A$1:$AQ$27,COLUMN('BIFUbC-natural-gas'!AB$1),FALSE))</f>
        <v>1</v>
      </c>
      <c r="AC25">
        <f>IF(VLOOKUP('BIFUbC-natural-gas'!$A25,'BIFUbC-natural-gas'!$A$1:$AQ$27,COLUMN('BIFUbC-natural-gas'!AC$1),FALSE)=0,1,VLOOKUP('BIFUbC-natural-gas'!$A25,'natural gas'!$A$2:$AQ$28,COLUMN('natural gas'!AC$2),FALSE)/VLOOKUP('BIFUbC-natural-gas'!$A25,'BIFUbC-natural-gas'!$A$1:$AQ$27,COLUMN('BIFUbC-natural-gas'!AC$1),FALSE))</f>
        <v>1</v>
      </c>
      <c r="AD25">
        <f>IF(VLOOKUP('BIFUbC-natural-gas'!$A25,'BIFUbC-natural-gas'!$A$1:$AQ$27,COLUMN('BIFUbC-natural-gas'!AD$1),FALSE)=0,1,VLOOKUP('BIFUbC-natural-gas'!$A25,'natural gas'!$A$2:$AQ$28,COLUMN('natural gas'!AD$2),FALSE)/VLOOKUP('BIFUbC-natural-gas'!$A25,'BIFUbC-natural-gas'!$A$1:$AQ$27,COLUMN('BIFUbC-natural-gas'!AD$1),FALSE))</f>
        <v>1</v>
      </c>
      <c r="AE25">
        <f>IF(VLOOKUP('BIFUbC-natural-gas'!$A25,'BIFUbC-natural-gas'!$A$1:$AQ$27,COLUMN('BIFUbC-natural-gas'!AE$1),FALSE)=0,1,VLOOKUP('BIFUbC-natural-gas'!$A25,'natural gas'!$A$2:$AQ$28,COLUMN('natural gas'!AE$2),FALSE)/VLOOKUP('BIFUbC-natural-gas'!$A25,'BIFUbC-natural-gas'!$A$1:$AQ$27,COLUMN('BIFUbC-natural-gas'!AE$1),FALSE))</f>
        <v>1</v>
      </c>
      <c r="AF25">
        <f>IF(VLOOKUP('BIFUbC-natural-gas'!$A25,'BIFUbC-natural-gas'!$A$1:$AQ$27,COLUMN('BIFUbC-natural-gas'!AF$1),FALSE)=0,1,VLOOKUP('BIFUbC-natural-gas'!$A25,'natural gas'!$A$2:$AQ$28,COLUMN('natural gas'!AF$2),FALSE)/VLOOKUP('BIFUbC-natural-gas'!$A25,'BIFUbC-natural-gas'!$A$1:$AQ$27,COLUMN('BIFUbC-natural-gas'!AF$1),FALSE))</f>
        <v>1</v>
      </c>
      <c r="AG25">
        <f>IF(VLOOKUP('BIFUbC-natural-gas'!$A25,'BIFUbC-natural-gas'!$A$1:$AQ$27,COLUMN('BIFUbC-natural-gas'!AG$1),FALSE)=0,1,VLOOKUP('BIFUbC-natural-gas'!$A25,'natural gas'!$A$2:$AQ$28,COLUMN('natural gas'!AG$2),FALSE)/VLOOKUP('BIFUbC-natural-gas'!$A25,'BIFUbC-natural-gas'!$A$1:$AQ$27,COLUMN('BIFUbC-natural-gas'!AG$1),FALSE))</f>
        <v>1</v>
      </c>
      <c r="AH25">
        <f>IF(VLOOKUP('BIFUbC-natural-gas'!$A25,'BIFUbC-natural-gas'!$A$1:$AQ$27,COLUMN('BIFUbC-natural-gas'!AH$1),FALSE)=0,1,VLOOKUP('BIFUbC-natural-gas'!$A25,'natural gas'!$A$2:$AQ$28,COLUMN('natural gas'!AH$2),FALSE)/VLOOKUP('BIFUbC-natural-gas'!$A25,'BIFUbC-natural-gas'!$A$1:$AQ$27,COLUMN('BIFUbC-natural-gas'!AH$1),FALSE))</f>
        <v>1</v>
      </c>
      <c r="AI25">
        <f>IF(VLOOKUP('BIFUbC-natural-gas'!$A25,'BIFUbC-natural-gas'!$A$1:$AQ$27,COLUMN('BIFUbC-natural-gas'!AI$1),FALSE)=0,1,VLOOKUP('BIFUbC-natural-gas'!$A25,'natural gas'!$A$2:$AQ$28,COLUMN('natural gas'!AI$2),FALSE)/VLOOKUP('BIFUbC-natural-gas'!$A25,'BIFUbC-natural-gas'!$A$1:$AQ$27,COLUMN('BIFUbC-natural-gas'!AI$1),FALSE))</f>
        <v>1</v>
      </c>
      <c r="AJ25">
        <f>IF(VLOOKUP('BIFUbC-natural-gas'!$A25,'BIFUbC-natural-gas'!$A$1:$AQ$27,COLUMN('BIFUbC-natural-gas'!AJ$1),FALSE)=0,1,VLOOKUP('BIFUbC-natural-gas'!$A25,'natural gas'!$A$2:$AQ$28,COLUMN('natural gas'!AJ$2),FALSE)/VLOOKUP('BIFUbC-natural-gas'!$A25,'BIFUbC-natural-gas'!$A$1:$AQ$27,COLUMN('BIFUbC-natural-gas'!AJ$1),FALSE))</f>
        <v>1</v>
      </c>
      <c r="AK25">
        <f>IF(VLOOKUP('BIFUbC-natural-gas'!$A25,'BIFUbC-natural-gas'!$A$1:$AQ$27,COLUMN('BIFUbC-natural-gas'!AK$1),FALSE)=0,1,VLOOKUP('BIFUbC-natural-gas'!$A25,'natural gas'!$A$2:$AQ$28,COLUMN('natural gas'!AK$2),FALSE)/VLOOKUP('BIFUbC-natural-gas'!$A25,'BIFUbC-natural-gas'!$A$1:$AQ$27,COLUMN('BIFUbC-natural-gas'!AK$1),FALSE))</f>
        <v>1</v>
      </c>
      <c r="AL25">
        <f>IF(VLOOKUP('BIFUbC-natural-gas'!$A25,'BIFUbC-natural-gas'!$A$1:$AQ$27,COLUMN('BIFUbC-natural-gas'!AL$1),FALSE)=0,1,VLOOKUP('BIFUbC-natural-gas'!$A25,'natural gas'!$A$2:$AQ$28,COLUMN('natural gas'!AL$2),FALSE)/VLOOKUP('BIFUbC-natural-gas'!$A25,'BIFUbC-natural-gas'!$A$1:$AQ$27,COLUMN('BIFUbC-natural-gas'!AL$1),FALSE))</f>
        <v>1</v>
      </c>
      <c r="AM25">
        <f>IF(VLOOKUP('BIFUbC-natural-gas'!$A25,'BIFUbC-natural-gas'!$A$1:$AQ$27,COLUMN('BIFUbC-natural-gas'!AM$1),FALSE)=0,1,VLOOKUP('BIFUbC-natural-gas'!$A25,'natural gas'!$A$2:$AQ$28,COLUMN('natural gas'!AM$2),FALSE)/VLOOKUP('BIFUbC-natural-gas'!$A25,'BIFUbC-natural-gas'!$A$1:$AQ$27,COLUMN('BIFUbC-natural-gas'!AM$1),FALSE))</f>
        <v>1</v>
      </c>
      <c r="AN25">
        <f>IF(VLOOKUP('BIFUbC-natural-gas'!$A25,'BIFUbC-natural-gas'!$A$1:$AQ$27,COLUMN('BIFUbC-natural-gas'!AN$1),FALSE)=0,1,VLOOKUP('BIFUbC-natural-gas'!$A25,'natural gas'!$A$2:$AQ$28,COLUMN('natural gas'!AN$2),FALSE)/VLOOKUP('BIFUbC-natural-gas'!$A25,'BIFUbC-natural-gas'!$A$1:$AQ$27,COLUMN('BIFUbC-natural-gas'!AN$1),FALSE))</f>
        <v>1</v>
      </c>
      <c r="AO25">
        <f>IF(VLOOKUP('BIFUbC-natural-gas'!$A25,'BIFUbC-natural-gas'!$A$1:$AQ$27,COLUMN('BIFUbC-natural-gas'!AO$1),FALSE)=0,1,VLOOKUP('BIFUbC-natural-gas'!$A25,'natural gas'!$A$2:$AQ$28,COLUMN('natural gas'!AO$2),FALSE)/VLOOKUP('BIFUbC-natural-gas'!$A25,'BIFUbC-natural-gas'!$A$1:$AQ$27,COLUMN('BIFUbC-natural-gas'!AO$1),FALSE))</f>
        <v>1</v>
      </c>
      <c r="AP25">
        <f>IF(VLOOKUP('BIFUbC-natural-gas'!$A25,'BIFUbC-natural-gas'!$A$1:$AQ$27,COLUMN('BIFUbC-natural-gas'!AP$1),FALSE)=0,1,VLOOKUP('BIFUbC-natural-gas'!$A25,'natural gas'!$A$2:$AQ$28,COLUMN('natural gas'!AP$2),FALSE)/VLOOKUP('BIFUbC-natural-gas'!$A25,'BIFUbC-natural-gas'!$A$1:$AQ$27,COLUMN('BIFUbC-natural-gas'!AP$1),FALSE))</f>
        <v>1</v>
      </c>
      <c r="AQ25">
        <f>IF(VLOOKUP('BIFUbC-natural-gas'!$A25,'BIFUbC-natural-gas'!$A$1:$AQ$27,COLUMN('BIFUbC-natural-gas'!AQ$1),FALSE)=0,1,VLOOKUP('BIFUbC-natural-gas'!$A25,'natural gas'!$A$2:$AQ$28,COLUMN('natural gas'!AQ$2),FALSE)/VLOOKUP('BIFUbC-natural-gas'!$A25,'BIFUbC-natural-gas'!$A$1:$AQ$27,COLUMN('BIFUbC-natural-gas'!AQ$1),FALSE))</f>
        <v>1</v>
      </c>
    </row>
    <row r="26" spans="1:43">
      <c r="A26" s="37" t="s">
        <v>613</v>
      </c>
      <c r="B26">
        <f>IF(VLOOKUP('BIFUbC-natural-gas'!$A26,'BIFUbC-natural-gas'!$A$1:$AQ$27,COLUMN('BIFUbC-natural-gas'!B$1),FALSE)=0,1,VLOOKUP('BIFUbC-natural-gas'!$A26,'natural gas'!$A$2:$AQ$28,COLUMN('natural gas'!B$2),FALSE)/VLOOKUP('BIFUbC-natural-gas'!$A26,'BIFUbC-natural-gas'!$A$1:$AQ$27,COLUMN('BIFUbC-natural-gas'!B$1),FALSE))</f>
        <v>1</v>
      </c>
      <c r="C26">
        <f>IF(VLOOKUP('BIFUbC-natural-gas'!$A26,'BIFUbC-natural-gas'!$A$1:$AQ$27,COLUMN('BIFUbC-natural-gas'!C$1),FALSE)=0,1,VLOOKUP('BIFUbC-natural-gas'!$A26,'natural gas'!$A$2:$AQ$28,COLUMN('natural gas'!C$2),FALSE)/VLOOKUP('BIFUbC-natural-gas'!$A26,'BIFUbC-natural-gas'!$A$1:$AQ$27,COLUMN('BIFUbC-natural-gas'!C$1),FALSE))</f>
        <v>1</v>
      </c>
      <c r="D26">
        <f>IF(VLOOKUP('BIFUbC-natural-gas'!$A26,'BIFUbC-natural-gas'!$A$1:$AQ$27,COLUMN('BIFUbC-natural-gas'!D$1),FALSE)=0,1,VLOOKUP('BIFUbC-natural-gas'!$A26,'natural gas'!$A$2:$AQ$28,COLUMN('natural gas'!D$2),FALSE)/VLOOKUP('BIFUbC-natural-gas'!$A26,'BIFUbC-natural-gas'!$A$1:$AQ$27,COLUMN('BIFUbC-natural-gas'!D$1),FALSE))</f>
        <v>1</v>
      </c>
      <c r="E26">
        <f>IF(VLOOKUP('BIFUbC-natural-gas'!$A26,'BIFUbC-natural-gas'!$A$1:$AQ$27,COLUMN('BIFUbC-natural-gas'!E$1),FALSE)=0,1,VLOOKUP('BIFUbC-natural-gas'!$A26,'natural gas'!$A$2:$AQ$28,COLUMN('natural gas'!E$2),FALSE)/VLOOKUP('BIFUbC-natural-gas'!$A26,'BIFUbC-natural-gas'!$A$1:$AQ$27,COLUMN('BIFUbC-natural-gas'!E$1),FALSE))</f>
        <v>1</v>
      </c>
      <c r="F26">
        <f>IF(VLOOKUP('BIFUbC-natural-gas'!$A26,'BIFUbC-natural-gas'!$A$1:$AQ$27,COLUMN('BIFUbC-natural-gas'!F$1),FALSE)=0,1,VLOOKUP('BIFUbC-natural-gas'!$A26,'natural gas'!$A$2:$AQ$28,COLUMN('natural gas'!F$2),FALSE)/VLOOKUP('BIFUbC-natural-gas'!$A26,'BIFUbC-natural-gas'!$A$1:$AQ$27,COLUMN('BIFUbC-natural-gas'!F$1),FALSE))</f>
        <v>1</v>
      </c>
      <c r="G26">
        <f>IF(VLOOKUP('BIFUbC-natural-gas'!$A26,'BIFUbC-natural-gas'!$A$1:$AQ$27,COLUMN('BIFUbC-natural-gas'!G$1),FALSE)=0,1,VLOOKUP('BIFUbC-natural-gas'!$A26,'natural gas'!$A$2:$AQ$28,COLUMN('natural gas'!G$2),FALSE)/VLOOKUP('BIFUbC-natural-gas'!$A26,'BIFUbC-natural-gas'!$A$1:$AQ$27,COLUMN('BIFUbC-natural-gas'!G$1),FALSE))</f>
        <v>1</v>
      </c>
      <c r="H26">
        <f>IF(VLOOKUP('BIFUbC-natural-gas'!$A26,'BIFUbC-natural-gas'!$A$1:$AQ$27,COLUMN('BIFUbC-natural-gas'!H$1),FALSE)=0,1,VLOOKUP('BIFUbC-natural-gas'!$A26,'natural gas'!$A$2:$AQ$28,COLUMN('natural gas'!H$2),FALSE)/VLOOKUP('BIFUbC-natural-gas'!$A26,'BIFUbC-natural-gas'!$A$1:$AQ$27,COLUMN('BIFUbC-natural-gas'!H$1),FALSE))</f>
        <v>1</v>
      </c>
      <c r="I26">
        <f>IF(VLOOKUP('BIFUbC-natural-gas'!$A26,'BIFUbC-natural-gas'!$A$1:$AQ$27,COLUMN('BIFUbC-natural-gas'!I$1),FALSE)=0,1,VLOOKUP('BIFUbC-natural-gas'!$A26,'natural gas'!$A$2:$AQ$28,COLUMN('natural gas'!I$2),FALSE)/VLOOKUP('BIFUbC-natural-gas'!$A26,'BIFUbC-natural-gas'!$A$1:$AQ$27,COLUMN('BIFUbC-natural-gas'!I$1),FALSE))</f>
        <v>1</v>
      </c>
      <c r="J26">
        <f>IF(VLOOKUP('BIFUbC-natural-gas'!$A26,'BIFUbC-natural-gas'!$A$1:$AQ$27,COLUMN('BIFUbC-natural-gas'!J$1),FALSE)=0,1,VLOOKUP('BIFUbC-natural-gas'!$A26,'natural gas'!$A$2:$AQ$28,COLUMN('natural gas'!J$2),FALSE)/VLOOKUP('BIFUbC-natural-gas'!$A26,'BIFUbC-natural-gas'!$A$1:$AQ$27,COLUMN('BIFUbC-natural-gas'!J$1),FALSE))</f>
        <v>1</v>
      </c>
      <c r="K26">
        <f>IF(VLOOKUP('BIFUbC-natural-gas'!$A26,'BIFUbC-natural-gas'!$A$1:$AQ$27,COLUMN('BIFUbC-natural-gas'!K$1),FALSE)=0,1,VLOOKUP('BIFUbC-natural-gas'!$A26,'natural gas'!$A$2:$AQ$28,COLUMN('natural gas'!K$2),FALSE)/VLOOKUP('BIFUbC-natural-gas'!$A26,'BIFUbC-natural-gas'!$A$1:$AQ$27,COLUMN('BIFUbC-natural-gas'!K$1),FALSE))</f>
        <v>1</v>
      </c>
      <c r="L26">
        <f>IF(VLOOKUP('BIFUbC-natural-gas'!$A26,'BIFUbC-natural-gas'!$A$1:$AQ$27,COLUMN('BIFUbC-natural-gas'!L$1),FALSE)=0,1,VLOOKUP('BIFUbC-natural-gas'!$A26,'natural gas'!$A$2:$AQ$28,COLUMN('natural gas'!L$2),FALSE)/VLOOKUP('BIFUbC-natural-gas'!$A26,'BIFUbC-natural-gas'!$A$1:$AQ$27,COLUMN('BIFUbC-natural-gas'!L$1),FALSE))</f>
        <v>1</v>
      </c>
      <c r="M26">
        <f>IF(VLOOKUP('BIFUbC-natural-gas'!$A26,'BIFUbC-natural-gas'!$A$1:$AQ$27,COLUMN('BIFUbC-natural-gas'!M$1),FALSE)=0,1,VLOOKUP('BIFUbC-natural-gas'!$A26,'natural gas'!$A$2:$AQ$28,COLUMN('natural gas'!M$2),FALSE)/VLOOKUP('BIFUbC-natural-gas'!$A26,'BIFUbC-natural-gas'!$A$1:$AQ$27,COLUMN('BIFUbC-natural-gas'!M$1),FALSE))</f>
        <v>1</v>
      </c>
      <c r="N26">
        <f>IF(VLOOKUP('BIFUbC-natural-gas'!$A26,'BIFUbC-natural-gas'!$A$1:$AQ$27,COLUMN('BIFUbC-natural-gas'!N$1),FALSE)=0,1,VLOOKUP('BIFUbC-natural-gas'!$A26,'natural gas'!$A$2:$AQ$28,COLUMN('natural gas'!N$2),FALSE)/VLOOKUP('BIFUbC-natural-gas'!$A26,'BIFUbC-natural-gas'!$A$1:$AQ$27,COLUMN('BIFUbC-natural-gas'!N$1),FALSE))</f>
        <v>1</v>
      </c>
      <c r="O26">
        <f>IF(VLOOKUP('BIFUbC-natural-gas'!$A26,'BIFUbC-natural-gas'!$A$1:$AQ$27,COLUMN('BIFUbC-natural-gas'!O$1),FALSE)=0,1,VLOOKUP('BIFUbC-natural-gas'!$A26,'natural gas'!$A$2:$AQ$28,COLUMN('natural gas'!O$2),FALSE)/VLOOKUP('BIFUbC-natural-gas'!$A26,'BIFUbC-natural-gas'!$A$1:$AQ$27,COLUMN('BIFUbC-natural-gas'!O$1),FALSE))</f>
        <v>1</v>
      </c>
      <c r="P26">
        <f>IF(VLOOKUP('BIFUbC-natural-gas'!$A26,'BIFUbC-natural-gas'!$A$1:$AQ$27,COLUMN('BIFUbC-natural-gas'!P$1),FALSE)=0,1,VLOOKUP('BIFUbC-natural-gas'!$A26,'natural gas'!$A$2:$AQ$28,COLUMN('natural gas'!P$2),FALSE)/VLOOKUP('BIFUbC-natural-gas'!$A26,'BIFUbC-natural-gas'!$A$1:$AQ$27,COLUMN('BIFUbC-natural-gas'!P$1),FALSE))</f>
        <v>1</v>
      </c>
      <c r="Q26">
        <f>IF(VLOOKUP('BIFUbC-natural-gas'!$A26,'BIFUbC-natural-gas'!$A$1:$AQ$27,COLUMN('BIFUbC-natural-gas'!Q$1),FALSE)=0,1,VLOOKUP('BIFUbC-natural-gas'!$A26,'natural gas'!$A$2:$AQ$28,COLUMN('natural gas'!Q$2),FALSE)/VLOOKUP('BIFUbC-natural-gas'!$A26,'BIFUbC-natural-gas'!$A$1:$AQ$27,COLUMN('BIFUbC-natural-gas'!Q$1),FALSE))</f>
        <v>1</v>
      </c>
      <c r="R26">
        <f>IF(VLOOKUP('BIFUbC-natural-gas'!$A26,'BIFUbC-natural-gas'!$A$1:$AQ$27,COLUMN('BIFUbC-natural-gas'!R$1),FALSE)=0,1,VLOOKUP('BIFUbC-natural-gas'!$A26,'natural gas'!$A$2:$AQ$28,COLUMN('natural gas'!R$2),FALSE)/VLOOKUP('BIFUbC-natural-gas'!$A26,'BIFUbC-natural-gas'!$A$1:$AQ$27,COLUMN('BIFUbC-natural-gas'!R$1),FALSE))</f>
        <v>1</v>
      </c>
      <c r="S26">
        <f>IF(VLOOKUP('BIFUbC-natural-gas'!$A26,'BIFUbC-natural-gas'!$A$1:$AQ$27,COLUMN('BIFUbC-natural-gas'!S$1),FALSE)=0,1,VLOOKUP('BIFUbC-natural-gas'!$A26,'natural gas'!$A$2:$AQ$28,COLUMN('natural gas'!S$2),FALSE)/VLOOKUP('BIFUbC-natural-gas'!$A26,'BIFUbC-natural-gas'!$A$1:$AQ$27,COLUMN('BIFUbC-natural-gas'!S$1),FALSE))</f>
        <v>1</v>
      </c>
      <c r="T26">
        <f>IF(VLOOKUP('BIFUbC-natural-gas'!$A26,'BIFUbC-natural-gas'!$A$1:$AQ$27,COLUMN('BIFUbC-natural-gas'!T$1),FALSE)=0,1,VLOOKUP('BIFUbC-natural-gas'!$A26,'natural gas'!$A$2:$AQ$28,COLUMN('natural gas'!T$2),FALSE)/VLOOKUP('BIFUbC-natural-gas'!$A26,'BIFUbC-natural-gas'!$A$1:$AQ$27,COLUMN('BIFUbC-natural-gas'!T$1),FALSE))</f>
        <v>1</v>
      </c>
      <c r="U26">
        <f>IF(VLOOKUP('BIFUbC-natural-gas'!$A26,'BIFUbC-natural-gas'!$A$1:$AQ$27,COLUMN('BIFUbC-natural-gas'!U$1),FALSE)=0,1,VLOOKUP('BIFUbC-natural-gas'!$A26,'natural gas'!$A$2:$AQ$28,COLUMN('natural gas'!U$2),FALSE)/VLOOKUP('BIFUbC-natural-gas'!$A26,'BIFUbC-natural-gas'!$A$1:$AQ$27,COLUMN('BIFUbC-natural-gas'!U$1),FALSE))</f>
        <v>1</v>
      </c>
      <c r="V26">
        <f>IF(VLOOKUP('BIFUbC-natural-gas'!$A26,'BIFUbC-natural-gas'!$A$1:$AQ$27,COLUMN('BIFUbC-natural-gas'!V$1),FALSE)=0,1,VLOOKUP('BIFUbC-natural-gas'!$A26,'natural gas'!$A$2:$AQ$28,COLUMN('natural gas'!V$2),FALSE)/VLOOKUP('BIFUbC-natural-gas'!$A26,'BIFUbC-natural-gas'!$A$1:$AQ$27,COLUMN('BIFUbC-natural-gas'!V$1),FALSE))</f>
        <v>1</v>
      </c>
      <c r="W26">
        <f>IF(VLOOKUP('BIFUbC-natural-gas'!$A26,'BIFUbC-natural-gas'!$A$1:$AQ$27,COLUMN('BIFUbC-natural-gas'!W$1),FALSE)=0,1,VLOOKUP('BIFUbC-natural-gas'!$A26,'natural gas'!$A$2:$AQ$28,COLUMN('natural gas'!W$2),FALSE)/VLOOKUP('BIFUbC-natural-gas'!$A26,'BIFUbC-natural-gas'!$A$1:$AQ$27,COLUMN('BIFUbC-natural-gas'!W$1),FALSE))</f>
        <v>1</v>
      </c>
      <c r="X26">
        <f>IF(VLOOKUP('BIFUbC-natural-gas'!$A26,'BIFUbC-natural-gas'!$A$1:$AQ$27,COLUMN('BIFUbC-natural-gas'!X$1),FALSE)=0,1,VLOOKUP('BIFUbC-natural-gas'!$A26,'natural gas'!$A$2:$AQ$28,COLUMN('natural gas'!X$2),FALSE)/VLOOKUP('BIFUbC-natural-gas'!$A26,'BIFUbC-natural-gas'!$A$1:$AQ$27,COLUMN('BIFUbC-natural-gas'!X$1),FALSE))</f>
        <v>1</v>
      </c>
      <c r="Y26">
        <f>IF(VLOOKUP('BIFUbC-natural-gas'!$A26,'BIFUbC-natural-gas'!$A$1:$AQ$27,COLUMN('BIFUbC-natural-gas'!Y$1),FALSE)=0,1,VLOOKUP('BIFUbC-natural-gas'!$A26,'natural gas'!$A$2:$AQ$28,COLUMN('natural gas'!Y$2),FALSE)/VLOOKUP('BIFUbC-natural-gas'!$A26,'BIFUbC-natural-gas'!$A$1:$AQ$27,COLUMN('BIFUbC-natural-gas'!Y$1),FALSE))</f>
        <v>1</v>
      </c>
      <c r="Z26">
        <f>IF(VLOOKUP('BIFUbC-natural-gas'!$A26,'BIFUbC-natural-gas'!$A$1:$AQ$27,COLUMN('BIFUbC-natural-gas'!Z$1),FALSE)=0,1,VLOOKUP('BIFUbC-natural-gas'!$A26,'natural gas'!$A$2:$AQ$28,COLUMN('natural gas'!Z$2),FALSE)/VLOOKUP('BIFUbC-natural-gas'!$A26,'BIFUbC-natural-gas'!$A$1:$AQ$27,COLUMN('BIFUbC-natural-gas'!Z$1),FALSE))</f>
        <v>1</v>
      </c>
      <c r="AA26">
        <f>IF(VLOOKUP('BIFUbC-natural-gas'!$A26,'BIFUbC-natural-gas'!$A$1:$AQ$27,COLUMN('BIFUbC-natural-gas'!AA$1),FALSE)=0,1,VLOOKUP('BIFUbC-natural-gas'!$A26,'natural gas'!$A$2:$AQ$28,COLUMN('natural gas'!AA$2),FALSE)/VLOOKUP('BIFUbC-natural-gas'!$A26,'BIFUbC-natural-gas'!$A$1:$AQ$27,COLUMN('BIFUbC-natural-gas'!AA$1),FALSE))</f>
        <v>1</v>
      </c>
      <c r="AB26">
        <f>IF(VLOOKUP('BIFUbC-natural-gas'!$A26,'BIFUbC-natural-gas'!$A$1:$AQ$27,COLUMN('BIFUbC-natural-gas'!AB$1),FALSE)=0,1,VLOOKUP('BIFUbC-natural-gas'!$A26,'natural gas'!$A$2:$AQ$28,COLUMN('natural gas'!AB$2),FALSE)/VLOOKUP('BIFUbC-natural-gas'!$A26,'BIFUbC-natural-gas'!$A$1:$AQ$27,COLUMN('BIFUbC-natural-gas'!AB$1),FALSE))</f>
        <v>1</v>
      </c>
      <c r="AC26">
        <f>IF(VLOOKUP('BIFUbC-natural-gas'!$A26,'BIFUbC-natural-gas'!$A$1:$AQ$27,COLUMN('BIFUbC-natural-gas'!AC$1),FALSE)=0,1,VLOOKUP('BIFUbC-natural-gas'!$A26,'natural gas'!$A$2:$AQ$28,COLUMN('natural gas'!AC$2),FALSE)/VLOOKUP('BIFUbC-natural-gas'!$A26,'BIFUbC-natural-gas'!$A$1:$AQ$27,COLUMN('BIFUbC-natural-gas'!AC$1),FALSE))</f>
        <v>1</v>
      </c>
      <c r="AD26">
        <f>IF(VLOOKUP('BIFUbC-natural-gas'!$A26,'BIFUbC-natural-gas'!$A$1:$AQ$27,COLUMN('BIFUbC-natural-gas'!AD$1),FALSE)=0,1,VLOOKUP('BIFUbC-natural-gas'!$A26,'natural gas'!$A$2:$AQ$28,COLUMN('natural gas'!AD$2),FALSE)/VLOOKUP('BIFUbC-natural-gas'!$A26,'BIFUbC-natural-gas'!$A$1:$AQ$27,COLUMN('BIFUbC-natural-gas'!AD$1),FALSE))</f>
        <v>1</v>
      </c>
      <c r="AE26">
        <f>IF(VLOOKUP('BIFUbC-natural-gas'!$A26,'BIFUbC-natural-gas'!$A$1:$AQ$27,COLUMN('BIFUbC-natural-gas'!AE$1),FALSE)=0,1,VLOOKUP('BIFUbC-natural-gas'!$A26,'natural gas'!$A$2:$AQ$28,COLUMN('natural gas'!AE$2),FALSE)/VLOOKUP('BIFUbC-natural-gas'!$A26,'BIFUbC-natural-gas'!$A$1:$AQ$27,COLUMN('BIFUbC-natural-gas'!AE$1),FALSE))</f>
        <v>1</v>
      </c>
      <c r="AF26">
        <f>IF(VLOOKUP('BIFUbC-natural-gas'!$A26,'BIFUbC-natural-gas'!$A$1:$AQ$27,COLUMN('BIFUbC-natural-gas'!AF$1),FALSE)=0,1,VLOOKUP('BIFUbC-natural-gas'!$A26,'natural gas'!$A$2:$AQ$28,COLUMN('natural gas'!AF$2),FALSE)/VLOOKUP('BIFUbC-natural-gas'!$A26,'BIFUbC-natural-gas'!$A$1:$AQ$27,COLUMN('BIFUbC-natural-gas'!AF$1),FALSE))</f>
        <v>1</v>
      </c>
      <c r="AG26">
        <f>IF(VLOOKUP('BIFUbC-natural-gas'!$A26,'BIFUbC-natural-gas'!$A$1:$AQ$27,COLUMN('BIFUbC-natural-gas'!AG$1),FALSE)=0,1,VLOOKUP('BIFUbC-natural-gas'!$A26,'natural gas'!$A$2:$AQ$28,COLUMN('natural gas'!AG$2),FALSE)/VLOOKUP('BIFUbC-natural-gas'!$A26,'BIFUbC-natural-gas'!$A$1:$AQ$27,COLUMN('BIFUbC-natural-gas'!AG$1),FALSE))</f>
        <v>1</v>
      </c>
      <c r="AH26">
        <f>IF(VLOOKUP('BIFUbC-natural-gas'!$A26,'BIFUbC-natural-gas'!$A$1:$AQ$27,COLUMN('BIFUbC-natural-gas'!AH$1),FALSE)=0,1,VLOOKUP('BIFUbC-natural-gas'!$A26,'natural gas'!$A$2:$AQ$28,COLUMN('natural gas'!AH$2),FALSE)/VLOOKUP('BIFUbC-natural-gas'!$A26,'BIFUbC-natural-gas'!$A$1:$AQ$27,COLUMN('BIFUbC-natural-gas'!AH$1),FALSE))</f>
        <v>1</v>
      </c>
      <c r="AI26">
        <f>IF(VLOOKUP('BIFUbC-natural-gas'!$A26,'BIFUbC-natural-gas'!$A$1:$AQ$27,COLUMN('BIFUbC-natural-gas'!AI$1),FALSE)=0,1,VLOOKUP('BIFUbC-natural-gas'!$A26,'natural gas'!$A$2:$AQ$28,COLUMN('natural gas'!AI$2),FALSE)/VLOOKUP('BIFUbC-natural-gas'!$A26,'BIFUbC-natural-gas'!$A$1:$AQ$27,COLUMN('BIFUbC-natural-gas'!AI$1),FALSE))</f>
        <v>1</v>
      </c>
      <c r="AJ26">
        <f>IF(VLOOKUP('BIFUbC-natural-gas'!$A26,'BIFUbC-natural-gas'!$A$1:$AQ$27,COLUMN('BIFUbC-natural-gas'!AJ$1),FALSE)=0,1,VLOOKUP('BIFUbC-natural-gas'!$A26,'natural gas'!$A$2:$AQ$28,COLUMN('natural gas'!AJ$2),FALSE)/VLOOKUP('BIFUbC-natural-gas'!$A26,'BIFUbC-natural-gas'!$A$1:$AQ$27,COLUMN('BIFUbC-natural-gas'!AJ$1),FALSE))</f>
        <v>1</v>
      </c>
      <c r="AK26">
        <f>IF(VLOOKUP('BIFUbC-natural-gas'!$A26,'BIFUbC-natural-gas'!$A$1:$AQ$27,COLUMN('BIFUbC-natural-gas'!AK$1),FALSE)=0,1,VLOOKUP('BIFUbC-natural-gas'!$A26,'natural gas'!$A$2:$AQ$28,COLUMN('natural gas'!AK$2),FALSE)/VLOOKUP('BIFUbC-natural-gas'!$A26,'BIFUbC-natural-gas'!$A$1:$AQ$27,COLUMN('BIFUbC-natural-gas'!AK$1),FALSE))</f>
        <v>1</v>
      </c>
      <c r="AL26">
        <f>IF(VLOOKUP('BIFUbC-natural-gas'!$A26,'BIFUbC-natural-gas'!$A$1:$AQ$27,COLUMN('BIFUbC-natural-gas'!AL$1),FALSE)=0,1,VLOOKUP('BIFUbC-natural-gas'!$A26,'natural gas'!$A$2:$AQ$28,COLUMN('natural gas'!AL$2),FALSE)/VLOOKUP('BIFUbC-natural-gas'!$A26,'BIFUbC-natural-gas'!$A$1:$AQ$27,COLUMN('BIFUbC-natural-gas'!AL$1),FALSE))</f>
        <v>1</v>
      </c>
      <c r="AM26">
        <f>IF(VLOOKUP('BIFUbC-natural-gas'!$A26,'BIFUbC-natural-gas'!$A$1:$AQ$27,COLUMN('BIFUbC-natural-gas'!AM$1),FALSE)=0,1,VLOOKUP('BIFUbC-natural-gas'!$A26,'natural gas'!$A$2:$AQ$28,COLUMN('natural gas'!AM$2),FALSE)/VLOOKUP('BIFUbC-natural-gas'!$A26,'BIFUbC-natural-gas'!$A$1:$AQ$27,COLUMN('BIFUbC-natural-gas'!AM$1),FALSE))</f>
        <v>1</v>
      </c>
      <c r="AN26">
        <f>IF(VLOOKUP('BIFUbC-natural-gas'!$A26,'BIFUbC-natural-gas'!$A$1:$AQ$27,COLUMN('BIFUbC-natural-gas'!AN$1),FALSE)=0,1,VLOOKUP('BIFUbC-natural-gas'!$A26,'natural gas'!$A$2:$AQ$28,COLUMN('natural gas'!AN$2),FALSE)/VLOOKUP('BIFUbC-natural-gas'!$A26,'BIFUbC-natural-gas'!$A$1:$AQ$27,COLUMN('BIFUbC-natural-gas'!AN$1),FALSE))</f>
        <v>1</v>
      </c>
      <c r="AO26">
        <f>IF(VLOOKUP('BIFUbC-natural-gas'!$A26,'BIFUbC-natural-gas'!$A$1:$AQ$27,COLUMN('BIFUbC-natural-gas'!AO$1),FALSE)=0,1,VLOOKUP('BIFUbC-natural-gas'!$A26,'natural gas'!$A$2:$AQ$28,COLUMN('natural gas'!AO$2),FALSE)/VLOOKUP('BIFUbC-natural-gas'!$A26,'BIFUbC-natural-gas'!$A$1:$AQ$27,COLUMN('BIFUbC-natural-gas'!AO$1),FALSE))</f>
        <v>1</v>
      </c>
      <c r="AP26">
        <f>IF(VLOOKUP('BIFUbC-natural-gas'!$A26,'BIFUbC-natural-gas'!$A$1:$AQ$27,COLUMN('BIFUbC-natural-gas'!AP$1),FALSE)=0,1,VLOOKUP('BIFUbC-natural-gas'!$A26,'natural gas'!$A$2:$AQ$28,COLUMN('natural gas'!AP$2),FALSE)/VLOOKUP('BIFUbC-natural-gas'!$A26,'BIFUbC-natural-gas'!$A$1:$AQ$27,COLUMN('BIFUbC-natural-gas'!AP$1),FALSE))</f>
        <v>1</v>
      </c>
      <c r="AQ26">
        <f>IF(VLOOKUP('BIFUbC-natural-gas'!$A26,'BIFUbC-natural-gas'!$A$1:$AQ$27,COLUMN('BIFUbC-natural-gas'!AQ$1),FALSE)=0,1,VLOOKUP('BIFUbC-natural-gas'!$A26,'natural gas'!$A$2:$AQ$28,COLUMN('natural gas'!AQ$2),FALSE)/VLOOKUP('BIFUbC-natural-gas'!$A26,'BIFUbC-natural-gas'!$A$1:$AQ$27,COLUMN('BIFUbC-natural-gas'!AQ$1),FALSE))</f>
        <v>1</v>
      </c>
    </row>
    <row r="27" spans="1:43">
      <c r="A27" s="410" t="s">
        <v>641</v>
      </c>
      <c r="B27">
        <f>IF(VLOOKUP('BIFUbC-natural-gas'!$A27,'BIFUbC-natural-gas'!$A$1:$AQ$27,COLUMN('BIFUbC-natural-gas'!B$1),FALSE)=0,1,VLOOKUP('BIFUbC-natural-gas'!$A27,'natural gas'!$A$2:$AQ$28,COLUMN('natural gas'!B$2),FALSE)/VLOOKUP('BIFUbC-natural-gas'!$A27,'BIFUbC-natural-gas'!$A$1:$AQ$27,COLUMN('BIFUbC-natural-gas'!B$1),FALSE))</f>
        <v>1</v>
      </c>
      <c r="C27">
        <f>IF(VLOOKUP('BIFUbC-natural-gas'!$A27,'BIFUbC-natural-gas'!$A$1:$AQ$27,COLUMN('BIFUbC-natural-gas'!C$1),FALSE)=0,1,VLOOKUP('BIFUbC-natural-gas'!$A27,'natural gas'!$A$2:$AQ$28,COLUMN('natural gas'!C$2),FALSE)/VLOOKUP('BIFUbC-natural-gas'!$A27,'BIFUbC-natural-gas'!$A$1:$AQ$27,COLUMN('BIFUbC-natural-gas'!C$1),FALSE))</f>
        <v>1</v>
      </c>
      <c r="D27">
        <f>IF(VLOOKUP('BIFUbC-natural-gas'!$A27,'BIFUbC-natural-gas'!$A$1:$AQ$27,COLUMN('BIFUbC-natural-gas'!D$1),FALSE)=0,1,VLOOKUP('BIFUbC-natural-gas'!$A27,'natural gas'!$A$2:$AQ$28,COLUMN('natural gas'!D$2),FALSE)/VLOOKUP('BIFUbC-natural-gas'!$A27,'BIFUbC-natural-gas'!$A$1:$AQ$27,COLUMN('BIFUbC-natural-gas'!D$1),FALSE))</f>
        <v>1</v>
      </c>
      <c r="E27">
        <f>IF(VLOOKUP('BIFUbC-natural-gas'!$A27,'BIFUbC-natural-gas'!$A$1:$AQ$27,COLUMN('BIFUbC-natural-gas'!E$1),FALSE)=0,1,VLOOKUP('BIFUbC-natural-gas'!$A27,'natural gas'!$A$2:$AQ$28,COLUMN('natural gas'!E$2),FALSE)/VLOOKUP('BIFUbC-natural-gas'!$A27,'BIFUbC-natural-gas'!$A$1:$AQ$27,COLUMN('BIFUbC-natural-gas'!E$1),FALSE))</f>
        <v>1</v>
      </c>
      <c r="F27">
        <f>IF(VLOOKUP('BIFUbC-natural-gas'!$A27,'BIFUbC-natural-gas'!$A$1:$AQ$27,COLUMN('BIFUbC-natural-gas'!F$1),FALSE)=0,1,VLOOKUP('BIFUbC-natural-gas'!$A27,'natural gas'!$A$2:$AQ$28,COLUMN('natural gas'!F$2),FALSE)/VLOOKUP('BIFUbC-natural-gas'!$A27,'BIFUbC-natural-gas'!$A$1:$AQ$27,COLUMN('BIFUbC-natural-gas'!F$1),FALSE))</f>
        <v>1</v>
      </c>
      <c r="G27">
        <f>IF(VLOOKUP('BIFUbC-natural-gas'!$A27,'BIFUbC-natural-gas'!$A$1:$AQ$27,COLUMN('BIFUbC-natural-gas'!G$1),FALSE)=0,1,VLOOKUP('BIFUbC-natural-gas'!$A27,'natural gas'!$A$2:$AQ$28,COLUMN('natural gas'!G$2),FALSE)/VLOOKUP('BIFUbC-natural-gas'!$A27,'BIFUbC-natural-gas'!$A$1:$AQ$27,COLUMN('BIFUbC-natural-gas'!G$1),FALSE))</f>
        <v>1</v>
      </c>
      <c r="H27">
        <f>IF(VLOOKUP('BIFUbC-natural-gas'!$A27,'BIFUbC-natural-gas'!$A$1:$AQ$27,COLUMN('BIFUbC-natural-gas'!H$1),FALSE)=0,1,VLOOKUP('BIFUbC-natural-gas'!$A27,'natural gas'!$A$2:$AQ$28,COLUMN('natural gas'!H$2),FALSE)/VLOOKUP('BIFUbC-natural-gas'!$A27,'BIFUbC-natural-gas'!$A$1:$AQ$27,COLUMN('BIFUbC-natural-gas'!H$1),FALSE))</f>
        <v>1</v>
      </c>
      <c r="I27">
        <f>IF(VLOOKUP('BIFUbC-natural-gas'!$A27,'BIFUbC-natural-gas'!$A$1:$AQ$27,COLUMN('BIFUbC-natural-gas'!I$1),FALSE)=0,1,VLOOKUP('BIFUbC-natural-gas'!$A27,'natural gas'!$A$2:$AQ$28,COLUMN('natural gas'!I$2),FALSE)/VLOOKUP('BIFUbC-natural-gas'!$A27,'BIFUbC-natural-gas'!$A$1:$AQ$27,COLUMN('BIFUbC-natural-gas'!I$1),FALSE))</f>
        <v>1</v>
      </c>
      <c r="J27">
        <f>IF(VLOOKUP('BIFUbC-natural-gas'!$A27,'BIFUbC-natural-gas'!$A$1:$AQ$27,COLUMN('BIFUbC-natural-gas'!J$1),FALSE)=0,1,VLOOKUP('BIFUbC-natural-gas'!$A27,'natural gas'!$A$2:$AQ$28,COLUMN('natural gas'!J$2),FALSE)/VLOOKUP('BIFUbC-natural-gas'!$A27,'BIFUbC-natural-gas'!$A$1:$AQ$27,COLUMN('BIFUbC-natural-gas'!J$1),FALSE))</f>
        <v>1</v>
      </c>
      <c r="K27">
        <f>IF(VLOOKUP('BIFUbC-natural-gas'!$A27,'BIFUbC-natural-gas'!$A$1:$AQ$27,COLUMN('BIFUbC-natural-gas'!K$1),FALSE)=0,1,VLOOKUP('BIFUbC-natural-gas'!$A27,'natural gas'!$A$2:$AQ$28,COLUMN('natural gas'!K$2),FALSE)/VLOOKUP('BIFUbC-natural-gas'!$A27,'BIFUbC-natural-gas'!$A$1:$AQ$27,COLUMN('BIFUbC-natural-gas'!K$1),FALSE))</f>
        <v>1</v>
      </c>
      <c r="L27">
        <f>IF(VLOOKUP('BIFUbC-natural-gas'!$A27,'BIFUbC-natural-gas'!$A$1:$AQ$27,COLUMN('BIFUbC-natural-gas'!L$1),FALSE)=0,1,VLOOKUP('BIFUbC-natural-gas'!$A27,'natural gas'!$A$2:$AQ$28,COLUMN('natural gas'!L$2),FALSE)/VLOOKUP('BIFUbC-natural-gas'!$A27,'BIFUbC-natural-gas'!$A$1:$AQ$27,COLUMN('BIFUbC-natural-gas'!L$1),FALSE))</f>
        <v>1</v>
      </c>
      <c r="M27">
        <f>IF(VLOOKUP('BIFUbC-natural-gas'!$A27,'BIFUbC-natural-gas'!$A$1:$AQ$27,COLUMN('BIFUbC-natural-gas'!M$1),FALSE)=0,1,VLOOKUP('BIFUbC-natural-gas'!$A27,'natural gas'!$A$2:$AQ$28,COLUMN('natural gas'!M$2),FALSE)/VLOOKUP('BIFUbC-natural-gas'!$A27,'BIFUbC-natural-gas'!$A$1:$AQ$27,COLUMN('BIFUbC-natural-gas'!M$1),FALSE))</f>
        <v>1</v>
      </c>
      <c r="N27">
        <f>IF(VLOOKUP('BIFUbC-natural-gas'!$A27,'BIFUbC-natural-gas'!$A$1:$AQ$27,COLUMN('BIFUbC-natural-gas'!N$1),FALSE)=0,1,VLOOKUP('BIFUbC-natural-gas'!$A27,'natural gas'!$A$2:$AQ$28,COLUMN('natural gas'!N$2),FALSE)/VLOOKUP('BIFUbC-natural-gas'!$A27,'BIFUbC-natural-gas'!$A$1:$AQ$27,COLUMN('BIFUbC-natural-gas'!N$1),FALSE))</f>
        <v>1</v>
      </c>
      <c r="O27">
        <f>IF(VLOOKUP('BIFUbC-natural-gas'!$A27,'BIFUbC-natural-gas'!$A$1:$AQ$27,COLUMN('BIFUbC-natural-gas'!O$1),FALSE)=0,1,VLOOKUP('BIFUbC-natural-gas'!$A27,'natural gas'!$A$2:$AQ$28,COLUMN('natural gas'!O$2),FALSE)/VLOOKUP('BIFUbC-natural-gas'!$A27,'BIFUbC-natural-gas'!$A$1:$AQ$27,COLUMN('BIFUbC-natural-gas'!O$1),FALSE))</f>
        <v>1</v>
      </c>
      <c r="P27">
        <f>IF(VLOOKUP('BIFUbC-natural-gas'!$A27,'BIFUbC-natural-gas'!$A$1:$AQ$27,COLUMN('BIFUbC-natural-gas'!P$1),FALSE)=0,1,VLOOKUP('BIFUbC-natural-gas'!$A27,'natural gas'!$A$2:$AQ$28,COLUMN('natural gas'!P$2),FALSE)/VLOOKUP('BIFUbC-natural-gas'!$A27,'BIFUbC-natural-gas'!$A$1:$AQ$27,COLUMN('BIFUbC-natural-gas'!P$1),FALSE))</f>
        <v>1</v>
      </c>
      <c r="Q27">
        <f>IF(VLOOKUP('BIFUbC-natural-gas'!$A27,'BIFUbC-natural-gas'!$A$1:$AQ$27,COLUMN('BIFUbC-natural-gas'!Q$1),FALSE)=0,1,VLOOKUP('BIFUbC-natural-gas'!$A27,'natural gas'!$A$2:$AQ$28,COLUMN('natural gas'!Q$2),FALSE)/VLOOKUP('BIFUbC-natural-gas'!$A27,'BIFUbC-natural-gas'!$A$1:$AQ$27,COLUMN('BIFUbC-natural-gas'!Q$1),FALSE))</f>
        <v>1</v>
      </c>
      <c r="R27">
        <f>IF(VLOOKUP('BIFUbC-natural-gas'!$A27,'BIFUbC-natural-gas'!$A$1:$AQ$27,COLUMN('BIFUbC-natural-gas'!R$1),FALSE)=0,1,VLOOKUP('BIFUbC-natural-gas'!$A27,'natural gas'!$A$2:$AQ$28,COLUMN('natural gas'!R$2),FALSE)/VLOOKUP('BIFUbC-natural-gas'!$A27,'BIFUbC-natural-gas'!$A$1:$AQ$27,COLUMN('BIFUbC-natural-gas'!R$1),FALSE))</f>
        <v>1</v>
      </c>
      <c r="S27">
        <f>IF(VLOOKUP('BIFUbC-natural-gas'!$A27,'BIFUbC-natural-gas'!$A$1:$AQ$27,COLUMN('BIFUbC-natural-gas'!S$1),FALSE)=0,1,VLOOKUP('BIFUbC-natural-gas'!$A27,'natural gas'!$A$2:$AQ$28,COLUMN('natural gas'!S$2),FALSE)/VLOOKUP('BIFUbC-natural-gas'!$A27,'BIFUbC-natural-gas'!$A$1:$AQ$27,COLUMN('BIFUbC-natural-gas'!S$1),FALSE))</f>
        <v>1</v>
      </c>
      <c r="T27">
        <f>IF(VLOOKUP('BIFUbC-natural-gas'!$A27,'BIFUbC-natural-gas'!$A$1:$AQ$27,COLUMN('BIFUbC-natural-gas'!T$1),FALSE)=0,1,VLOOKUP('BIFUbC-natural-gas'!$A27,'natural gas'!$A$2:$AQ$28,COLUMN('natural gas'!T$2),FALSE)/VLOOKUP('BIFUbC-natural-gas'!$A27,'BIFUbC-natural-gas'!$A$1:$AQ$27,COLUMN('BIFUbC-natural-gas'!T$1),FALSE))</f>
        <v>1</v>
      </c>
      <c r="U27">
        <f>IF(VLOOKUP('BIFUbC-natural-gas'!$A27,'BIFUbC-natural-gas'!$A$1:$AQ$27,COLUMN('BIFUbC-natural-gas'!U$1),FALSE)=0,1,VLOOKUP('BIFUbC-natural-gas'!$A27,'natural gas'!$A$2:$AQ$28,COLUMN('natural gas'!U$2),FALSE)/VLOOKUP('BIFUbC-natural-gas'!$A27,'BIFUbC-natural-gas'!$A$1:$AQ$27,COLUMN('BIFUbC-natural-gas'!U$1),FALSE))</f>
        <v>1</v>
      </c>
      <c r="V27">
        <f>IF(VLOOKUP('BIFUbC-natural-gas'!$A27,'BIFUbC-natural-gas'!$A$1:$AQ$27,COLUMN('BIFUbC-natural-gas'!V$1),FALSE)=0,1,VLOOKUP('BIFUbC-natural-gas'!$A27,'natural gas'!$A$2:$AQ$28,COLUMN('natural gas'!V$2),FALSE)/VLOOKUP('BIFUbC-natural-gas'!$A27,'BIFUbC-natural-gas'!$A$1:$AQ$27,COLUMN('BIFUbC-natural-gas'!V$1),FALSE))</f>
        <v>1</v>
      </c>
      <c r="W27">
        <f>IF(VLOOKUP('BIFUbC-natural-gas'!$A27,'BIFUbC-natural-gas'!$A$1:$AQ$27,COLUMN('BIFUbC-natural-gas'!W$1),FALSE)=0,1,VLOOKUP('BIFUbC-natural-gas'!$A27,'natural gas'!$A$2:$AQ$28,COLUMN('natural gas'!W$2),FALSE)/VLOOKUP('BIFUbC-natural-gas'!$A27,'BIFUbC-natural-gas'!$A$1:$AQ$27,COLUMN('BIFUbC-natural-gas'!W$1),FALSE))</f>
        <v>1</v>
      </c>
      <c r="X27">
        <f>IF(VLOOKUP('BIFUbC-natural-gas'!$A27,'BIFUbC-natural-gas'!$A$1:$AQ$27,COLUMN('BIFUbC-natural-gas'!X$1),FALSE)=0,1,VLOOKUP('BIFUbC-natural-gas'!$A27,'natural gas'!$A$2:$AQ$28,COLUMN('natural gas'!X$2),FALSE)/VLOOKUP('BIFUbC-natural-gas'!$A27,'BIFUbC-natural-gas'!$A$1:$AQ$27,COLUMN('BIFUbC-natural-gas'!X$1),FALSE))</f>
        <v>1</v>
      </c>
      <c r="Y27">
        <f>IF(VLOOKUP('BIFUbC-natural-gas'!$A27,'BIFUbC-natural-gas'!$A$1:$AQ$27,COLUMN('BIFUbC-natural-gas'!Y$1),FALSE)=0,1,VLOOKUP('BIFUbC-natural-gas'!$A27,'natural gas'!$A$2:$AQ$28,COLUMN('natural gas'!Y$2),FALSE)/VLOOKUP('BIFUbC-natural-gas'!$A27,'BIFUbC-natural-gas'!$A$1:$AQ$27,COLUMN('BIFUbC-natural-gas'!Y$1),FALSE))</f>
        <v>1</v>
      </c>
      <c r="Z27">
        <f>IF(VLOOKUP('BIFUbC-natural-gas'!$A27,'BIFUbC-natural-gas'!$A$1:$AQ$27,COLUMN('BIFUbC-natural-gas'!Z$1),FALSE)=0,1,VLOOKUP('BIFUbC-natural-gas'!$A27,'natural gas'!$A$2:$AQ$28,COLUMN('natural gas'!Z$2),FALSE)/VLOOKUP('BIFUbC-natural-gas'!$A27,'BIFUbC-natural-gas'!$A$1:$AQ$27,COLUMN('BIFUbC-natural-gas'!Z$1),FALSE))</f>
        <v>1</v>
      </c>
      <c r="AA27">
        <f>IF(VLOOKUP('BIFUbC-natural-gas'!$A27,'BIFUbC-natural-gas'!$A$1:$AQ$27,COLUMN('BIFUbC-natural-gas'!AA$1),FALSE)=0,1,VLOOKUP('BIFUbC-natural-gas'!$A27,'natural gas'!$A$2:$AQ$28,COLUMN('natural gas'!AA$2),FALSE)/VLOOKUP('BIFUbC-natural-gas'!$A27,'BIFUbC-natural-gas'!$A$1:$AQ$27,COLUMN('BIFUbC-natural-gas'!AA$1),FALSE))</f>
        <v>1</v>
      </c>
      <c r="AB27">
        <f>IF(VLOOKUP('BIFUbC-natural-gas'!$A27,'BIFUbC-natural-gas'!$A$1:$AQ$27,COLUMN('BIFUbC-natural-gas'!AB$1),FALSE)=0,1,VLOOKUP('BIFUbC-natural-gas'!$A27,'natural gas'!$A$2:$AQ$28,COLUMN('natural gas'!AB$2),FALSE)/VLOOKUP('BIFUbC-natural-gas'!$A27,'BIFUbC-natural-gas'!$A$1:$AQ$27,COLUMN('BIFUbC-natural-gas'!AB$1),FALSE))</f>
        <v>1</v>
      </c>
      <c r="AC27">
        <f>IF(VLOOKUP('BIFUbC-natural-gas'!$A27,'BIFUbC-natural-gas'!$A$1:$AQ$27,COLUMN('BIFUbC-natural-gas'!AC$1),FALSE)=0,1,VLOOKUP('BIFUbC-natural-gas'!$A27,'natural gas'!$A$2:$AQ$28,COLUMN('natural gas'!AC$2),FALSE)/VLOOKUP('BIFUbC-natural-gas'!$A27,'BIFUbC-natural-gas'!$A$1:$AQ$27,COLUMN('BIFUbC-natural-gas'!AC$1),FALSE))</f>
        <v>1</v>
      </c>
      <c r="AD27">
        <f>IF(VLOOKUP('BIFUbC-natural-gas'!$A27,'BIFUbC-natural-gas'!$A$1:$AQ$27,COLUMN('BIFUbC-natural-gas'!AD$1),FALSE)=0,1,VLOOKUP('BIFUbC-natural-gas'!$A27,'natural gas'!$A$2:$AQ$28,COLUMN('natural gas'!AD$2),FALSE)/VLOOKUP('BIFUbC-natural-gas'!$A27,'BIFUbC-natural-gas'!$A$1:$AQ$27,COLUMN('BIFUbC-natural-gas'!AD$1),FALSE))</f>
        <v>1</v>
      </c>
      <c r="AE27">
        <f>IF(VLOOKUP('BIFUbC-natural-gas'!$A27,'BIFUbC-natural-gas'!$A$1:$AQ$27,COLUMN('BIFUbC-natural-gas'!AE$1),FALSE)=0,1,VLOOKUP('BIFUbC-natural-gas'!$A27,'natural gas'!$A$2:$AQ$28,COLUMN('natural gas'!AE$2),FALSE)/VLOOKUP('BIFUbC-natural-gas'!$A27,'BIFUbC-natural-gas'!$A$1:$AQ$27,COLUMN('BIFUbC-natural-gas'!AE$1),FALSE))</f>
        <v>1</v>
      </c>
      <c r="AF27">
        <f>IF(VLOOKUP('BIFUbC-natural-gas'!$A27,'BIFUbC-natural-gas'!$A$1:$AQ$27,COLUMN('BIFUbC-natural-gas'!AF$1),FALSE)=0,1,VLOOKUP('BIFUbC-natural-gas'!$A27,'natural gas'!$A$2:$AQ$28,COLUMN('natural gas'!AF$2),FALSE)/VLOOKUP('BIFUbC-natural-gas'!$A27,'BIFUbC-natural-gas'!$A$1:$AQ$27,COLUMN('BIFUbC-natural-gas'!AF$1),FALSE))</f>
        <v>1</v>
      </c>
      <c r="AG27">
        <f>IF(VLOOKUP('BIFUbC-natural-gas'!$A27,'BIFUbC-natural-gas'!$A$1:$AQ$27,COLUMN('BIFUbC-natural-gas'!AG$1),FALSE)=0,1,VLOOKUP('BIFUbC-natural-gas'!$A27,'natural gas'!$A$2:$AQ$28,COLUMN('natural gas'!AG$2),FALSE)/VLOOKUP('BIFUbC-natural-gas'!$A27,'BIFUbC-natural-gas'!$A$1:$AQ$27,COLUMN('BIFUbC-natural-gas'!AG$1),FALSE))</f>
        <v>1</v>
      </c>
      <c r="AH27">
        <f>IF(VLOOKUP('BIFUbC-natural-gas'!$A27,'BIFUbC-natural-gas'!$A$1:$AQ$27,COLUMN('BIFUbC-natural-gas'!AH$1),FALSE)=0,1,VLOOKUP('BIFUbC-natural-gas'!$A27,'natural gas'!$A$2:$AQ$28,COLUMN('natural gas'!AH$2),FALSE)/VLOOKUP('BIFUbC-natural-gas'!$A27,'BIFUbC-natural-gas'!$A$1:$AQ$27,COLUMN('BIFUbC-natural-gas'!AH$1),FALSE))</f>
        <v>1</v>
      </c>
      <c r="AI27">
        <f>IF(VLOOKUP('BIFUbC-natural-gas'!$A27,'BIFUbC-natural-gas'!$A$1:$AQ$27,COLUMN('BIFUbC-natural-gas'!AI$1),FALSE)=0,1,VLOOKUP('BIFUbC-natural-gas'!$A27,'natural gas'!$A$2:$AQ$28,COLUMN('natural gas'!AI$2),FALSE)/VLOOKUP('BIFUbC-natural-gas'!$A27,'BIFUbC-natural-gas'!$A$1:$AQ$27,COLUMN('BIFUbC-natural-gas'!AI$1),FALSE))</f>
        <v>1</v>
      </c>
      <c r="AJ27">
        <f>IF(VLOOKUP('BIFUbC-natural-gas'!$A27,'BIFUbC-natural-gas'!$A$1:$AQ$27,COLUMN('BIFUbC-natural-gas'!AJ$1),FALSE)=0,1,VLOOKUP('BIFUbC-natural-gas'!$A27,'natural gas'!$A$2:$AQ$28,COLUMN('natural gas'!AJ$2),FALSE)/VLOOKUP('BIFUbC-natural-gas'!$A27,'BIFUbC-natural-gas'!$A$1:$AQ$27,COLUMN('BIFUbC-natural-gas'!AJ$1),FALSE))</f>
        <v>1</v>
      </c>
      <c r="AK27">
        <f>IF(VLOOKUP('BIFUbC-natural-gas'!$A27,'BIFUbC-natural-gas'!$A$1:$AQ$27,COLUMN('BIFUbC-natural-gas'!AK$1),FALSE)=0,1,VLOOKUP('BIFUbC-natural-gas'!$A27,'natural gas'!$A$2:$AQ$28,COLUMN('natural gas'!AK$2),FALSE)/VLOOKUP('BIFUbC-natural-gas'!$A27,'BIFUbC-natural-gas'!$A$1:$AQ$27,COLUMN('BIFUbC-natural-gas'!AK$1),FALSE))</f>
        <v>1</v>
      </c>
      <c r="AL27">
        <f>IF(VLOOKUP('BIFUbC-natural-gas'!$A27,'BIFUbC-natural-gas'!$A$1:$AQ$27,COLUMN('BIFUbC-natural-gas'!AL$1),FALSE)=0,1,VLOOKUP('BIFUbC-natural-gas'!$A27,'natural gas'!$A$2:$AQ$28,COLUMN('natural gas'!AL$2),FALSE)/VLOOKUP('BIFUbC-natural-gas'!$A27,'BIFUbC-natural-gas'!$A$1:$AQ$27,COLUMN('BIFUbC-natural-gas'!AL$1),FALSE))</f>
        <v>1</v>
      </c>
      <c r="AM27">
        <f>IF(VLOOKUP('BIFUbC-natural-gas'!$A27,'BIFUbC-natural-gas'!$A$1:$AQ$27,COLUMN('BIFUbC-natural-gas'!AM$1),FALSE)=0,1,VLOOKUP('BIFUbC-natural-gas'!$A27,'natural gas'!$A$2:$AQ$28,COLUMN('natural gas'!AM$2),FALSE)/VLOOKUP('BIFUbC-natural-gas'!$A27,'BIFUbC-natural-gas'!$A$1:$AQ$27,COLUMN('BIFUbC-natural-gas'!AM$1),FALSE))</f>
        <v>1</v>
      </c>
      <c r="AN27">
        <f>IF(VLOOKUP('BIFUbC-natural-gas'!$A27,'BIFUbC-natural-gas'!$A$1:$AQ$27,COLUMN('BIFUbC-natural-gas'!AN$1),FALSE)=0,1,VLOOKUP('BIFUbC-natural-gas'!$A27,'natural gas'!$A$2:$AQ$28,COLUMN('natural gas'!AN$2),FALSE)/VLOOKUP('BIFUbC-natural-gas'!$A27,'BIFUbC-natural-gas'!$A$1:$AQ$27,COLUMN('BIFUbC-natural-gas'!AN$1),FALSE))</f>
        <v>1</v>
      </c>
      <c r="AO27">
        <f>IF(VLOOKUP('BIFUbC-natural-gas'!$A27,'BIFUbC-natural-gas'!$A$1:$AQ$27,COLUMN('BIFUbC-natural-gas'!AO$1),FALSE)=0,1,VLOOKUP('BIFUbC-natural-gas'!$A27,'natural gas'!$A$2:$AQ$28,COLUMN('natural gas'!AO$2),FALSE)/VLOOKUP('BIFUbC-natural-gas'!$A27,'BIFUbC-natural-gas'!$A$1:$AQ$27,COLUMN('BIFUbC-natural-gas'!AO$1),FALSE))</f>
        <v>1</v>
      </c>
      <c r="AP27">
        <f>IF(VLOOKUP('BIFUbC-natural-gas'!$A27,'BIFUbC-natural-gas'!$A$1:$AQ$27,COLUMN('BIFUbC-natural-gas'!AP$1),FALSE)=0,1,VLOOKUP('BIFUbC-natural-gas'!$A27,'natural gas'!$A$2:$AQ$28,COLUMN('natural gas'!AP$2),FALSE)/VLOOKUP('BIFUbC-natural-gas'!$A27,'BIFUbC-natural-gas'!$A$1:$AQ$27,COLUMN('BIFUbC-natural-gas'!AP$1),FALSE))</f>
        <v>1</v>
      </c>
      <c r="AQ27">
        <f>IF(VLOOKUP('BIFUbC-natural-gas'!$A27,'BIFUbC-natural-gas'!$A$1:$AQ$27,COLUMN('BIFUbC-natural-gas'!AQ$1),FALSE)=0,1,VLOOKUP('BIFUbC-natural-gas'!$A27,'natural gas'!$A$2:$AQ$28,COLUMN('natural gas'!AQ$2),FALSE)/VLOOKUP('BIFUbC-natural-gas'!$A27,'BIFUbC-natural-gas'!$A$1:$AQ$27,COLUMN('BIFUbC-natural-gas'!AQ$1),FALSE))</f>
        <v>1</v>
      </c>
    </row>
  </sheetData>
  <phoneticPr fontId="2"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1D59-59F0-4E92-B67F-DD24A49D873D}">
  <sheetPr>
    <tabColor theme="8" tint="-0.499984740745262"/>
  </sheetPr>
  <dimension ref="A1:AQ27"/>
  <sheetViews>
    <sheetView zoomScale="85" zoomScaleNormal="85" workbookViewId="0">
      <selection sqref="A1:XFD1048576"/>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row>
    <row r="3" spans="1:43">
      <c r="A3" s="37" t="s">
        <v>611</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row>
    <row r="4" spans="1:43">
      <c r="A4" s="37" t="s">
        <v>618</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row>
    <row r="5" spans="1:43">
      <c r="A5" s="37" t="s">
        <v>619</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row>
    <row r="6" spans="1:43">
      <c r="A6" s="37" t="s">
        <v>620</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row>
    <row r="7" spans="1:43">
      <c r="A7" s="37" t="s">
        <v>621</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row>
    <row r="8" spans="1:43">
      <c r="A8" s="37" t="s">
        <v>622</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row>
    <row r="9" spans="1:43">
      <c r="A9" s="37" t="s">
        <v>623</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row>
    <row r="10" spans="1:43">
      <c r="A10" s="37" t="s">
        <v>624</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row>
    <row r="11" spans="1:43">
      <c r="A11" s="37" t="s">
        <v>612</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row>
    <row r="12" spans="1:43">
      <c r="A12" s="37" t="s">
        <v>625</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row>
    <row r="13" spans="1:43">
      <c r="A13" s="37" t="s">
        <v>626</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row>
    <row r="14" spans="1:43">
      <c r="A14" s="37" t="s">
        <v>627</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row>
    <row r="15" spans="1:43">
      <c r="A15" s="37" t="s">
        <v>628</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row>
    <row r="16" spans="1:43">
      <c r="A16" s="37" t="s">
        <v>629</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row>
    <row r="17" spans="1:43">
      <c r="A17" s="37" t="s">
        <v>630</v>
      </c>
      <c r="B17">
        <v>1</v>
      </c>
      <c r="C17">
        <v>1</v>
      </c>
      <c r="D17">
        <v>1</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row>
    <row r="18" spans="1:43">
      <c r="A18" s="37" t="s">
        <v>631</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row>
    <row r="19" spans="1:43">
      <c r="A19" s="37" t="s">
        <v>632</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row>
    <row r="20" spans="1:43">
      <c r="A20" s="37" t="s">
        <v>633</v>
      </c>
      <c r="B20">
        <v>1</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row>
    <row r="21" spans="1:43">
      <c r="A21" s="37" t="s">
        <v>634</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row>
    <row r="22" spans="1:43">
      <c r="A22" s="37" t="s">
        <v>635</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row>
    <row r="23" spans="1:43">
      <c r="A23" s="37" t="s">
        <v>636</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row>
    <row r="24" spans="1:43">
      <c r="A24" s="37" t="s">
        <v>637</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row>
    <row r="25" spans="1:43">
      <c r="A25" s="37" t="s">
        <v>638</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row>
    <row r="26" spans="1:43">
      <c r="A26" s="37" t="s">
        <v>613</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row>
    <row r="27" spans="1:43">
      <c r="A27" s="410" t="s">
        <v>641</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row>
  </sheetData>
  <phoneticPr fontId="2"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EA58F-98AB-4E83-86D3-5341E012FBA0}">
  <sheetPr>
    <tabColor theme="8" tint="-0.499984740745262"/>
  </sheetPr>
  <dimension ref="A1:AQ27"/>
  <sheetViews>
    <sheetView topLeftCell="A7" workbookViewId="0">
      <selection sqref="A1:XFD1048576"/>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IF(VLOOKUP('BIFUbC-heat'!$A2,'BIFUbC-heat'!$A$1:$AQ$27,COLUMN('BIFUbC-heat'!B$1),FALSE)=0,1,VLOOKUP('BIFUbC-heat'!$A2,heat!$A$2:$AQ$28,COLUMN(heat!B$2),FALSE)/VLOOKUP('BIFUbC-heat'!$A2,'BIFUbC-heat'!$A$1:$AQ$27,COLUMN('BIFUbC-heat'!B$1),FALSE))</f>
        <v>1</v>
      </c>
      <c r="C2">
        <f>IF(VLOOKUP('BIFUbC-heat'!$A2,'BIFUbC-heat'!$A$1:$AQ$27,COLUMN('BIFUbC-heat'!C$1),FALSE)=0,1,VLOOKUP('BIFUbC-heat'!$A2,heat!$A$2:$AQ$28,COLUMN(heat!C$2),FALSE)/VLOOKUP('BIFUbC-heat'!$A2,'BIFUbC-heat'!$A$1:$AQ$27,COLUMN('BIFUbC-heat'!C$1),FALSE))</f>
        <v>1</v>
      </c>
      <c r="D2">
        <f>IF(VLOOKUP('BIFUbC-heat'!$A2,'BIFUbC-heat'!$A$1:$AQ$27,COLUMN('BIFUbC-heat'!D$1),FALSE)=0,1,VLOOKUP('BIFUbC-heat'!$A2,heat!$A$2:$AQ$28,COLUMN(heat!D$2),FALSE)/VLOOKUP('BIFUbC-heat'!$A2,'BIFUbC-heat'!$A$1:$AQ$27,COLUMN('BIFUbC-heat'!D$1),FALSE))</f>
        <v>1</v>
      </c>
      <c r="E2">
        <f>IF(VLOOKUP('BIFUbC-heat'!$A2,'BIFUbC-heat'!$A$1:$AQ$27,COLUMN('BIFUbC-heat'!E$1),FALSE)=0,1,VLOOKUP('BIFUbC-heat'!$A2,heat!$A$2:$AQ$28,COLUMN(heat!E$2),FALSE)/VLOOKUP('BIFUbC-heat'!$A2,'BIFUbC-heat'!$A$1:$AQ$27,COLUMN('BIFUbC-heat'!E$1),FALSE))</f>
        <v>1</v>
      </c>
      <c r="F2">
        <f>IF(VLOOKUP('BIFUbC-heat'!$A2,'BIFUbC-heat'!$A$1:$AQ$27,COLUMN('BIFUbC-heat'!F$1),FALSE)=0,1,VLOOKUP('BIFUbC-heat'!$A2,heat!$A$2:$AQ$28,COLUMN(heat!F$2),FALSE)/VLOOKUP('BIFUbC-heat'!$A2,'BIFUbC-heat'!$A$1:$AQ$27,COLUMN('BIFUbC-heat'!F$1),FALSE))</f>
        <v>1</v>
      </c>
      <c r="G2">
        <f>IF(VLOOKUP('BIFUbC-heat'!$A2,'BIFUbC-heat'!$A$1:$AQ$27,COLUMN('BIFUbC-heat'!G$1),FALSE)=0,1,VLOOKUP('BIFUbC-heat'!$A2,heat!$A$2:$AQ$28,COLUMN(heat!G$2),FALSE)/VLOOKUP('BIFUbC-heat'!$A2,'BIFUbC-heat'!$A$1:$AQ$27,COLUMN('BIFUbC-heat'!G$1),FALSE))</f>
        <v>1</v>
      </c>
      <c r="H2">
        <f>IF(VLOOKUP('BIFUbC-heat'!$A2,'BIFUbC-heat'!$A$1:$AQ$27,COLUMN('BIFUbC-heat'!H$1),FALSE)=0,1,VLOOKUP('BIFUbC-heat'!$A2,heat!$A$2:$AQ$28,COLUMN(heat!H$2),FALSE)/VLOOKUP('BIFUbC-heat'!$A2,'BIFUbC-heat'!$A$1:$AQ$27,COLUMN('BIFUbC-heat'!H$1),FALSE))</f>
        <v>1</v>
      </c>
      <c r="I2">
        <f>IF(VLOOKUP('BIFUbC-heat'!$A2,'BIFUbC-heat'!$A$1:$AQ$27,COLUMN('BIFUbC-heat'!I$1),FALSE)=0,1,VLOOKUP('BIFUbC-heat'!$A2,heat!$A$2:$AQ$28,COLUMN(heat!I$2),FALSE)/VLOOKUP('BIFUbC-heat'!$A2,'BIFUbC-heat'!$A$1:$AQ$27,COLUMN('BIFUbC-heat'!I$1),FALSE))</f>
        <v>1</v>
      </c>
      <c r="J2">
        <f>IF(VLOOKUP('BIFUbC-heat'!$A2,'BIFUbC-heat'!$A$1:$AQ$27,COLUMN('BIFUbC-heat'!J$1),FALSE)=0,1,VLOOKUP('BIFUbC-heat'!$A2,heat!$A$2:$AQ$28,COLUMN(heat!J$2),FALSE)/VLOOKUP('BIFUbC-heat'!$A2,'BIFUbC-heat'!$A$1:$AQ$27,COLUMN('BIFUbC-heat'!J$1),FALSE))</f>
        <v>1</v>
      </c>
      <c r="K2">
        <f>IF(VLOOKUP('BIFUbC-heat'!$A2,'BIFUbC-heat'!$A$1:$AQ$27,COLUMN('BIFUbC-heat'!K$1),FALSE)=0,1,VLOOKUP('BIFUbC-heat'!$A2,heat!$A$2:$AQ$28,COLUMN(heat!K$2),FALSE)/VLOOKUP('BIFUbC-heat'!$A2,'BIFUbC-heat'!$A$1:$AQ$27,COLUMN('BIFUbC-heat'!K$1),FALSE))</f>
        <v>1</v>
      </c>
      <c r="L2">
        <f>IF(VLOOKUP('BIFUbC-heat'!$A2,'BIFUbC-heat'!$A$1:$AQ$27,COLUMN('BIFUbC-heat'!L$1),FALSE)=0,1,VLOOKUP('BIFUbC-heat'!$A2,heat!$A$2:$AQ$28,COLUMN(heat!L$2),FALSE)/VLOOKUP('BIFUbC-heat'!$A2,'BIFUbC-heat'!$A$1:$AQ$27,COLUMN('BIFUbC-heat'!L$1),FALSE))</f>
        <v>1</v>
      </c>
      <c r="M2">
        <f>IF(VLOOKUP('BIFUbC-heat'!$A2,'BIFUbC-heat'!$A$1:$AQ$27,COLUMN('BIFUbC-heat'!M$1),FALSE)=0,1,VLOOKUP('BIFUbC-heat'!$A2,heat!$A$2:$AQ$28,COLUMN(heat!M$2),FALSE)/VLOOKUP('BIFUbC-heat'!$A2,'BIFUbC-heat'!$A$1:$AQ$27,COLUMN('BIFUbC-heat'!M$1),FALSE))</f>
        <v>1</v>
      </c>
      <c r="N2">
        <f>IF(VLOOKUP('BIFUbC-heat'!$A2,'BIFUbC-heat'!$A$1:$AQ$27,COLUMN('BIFUbC-heat'!N$1),FALSE)=0,1,VLOOKUP('BIFUbC-heat'!$A2,heat!$A$2:$AQ$28,COLUMN(heat!N$2),FALSE)/VLOOKUP('BIFUbC-heat'!$A2,'BIFUbC-heat'!$A$1:$AQ$27,COLUMN('BIFUbC-heat'!N$1),FALSE))</f>
        <v>1</v>
      </c>
      <c r="O2">
        <f>IF(VLOOKUP('BIFUbC-heat'!$A2,'BIFUbC-heat'!$A$1:$AQ$27,COLUMN('BIFUbC-heat'!O$1),FALSE)=0,1,VLOOKUP('BIFUbC-heat'!$A2,heat!$A$2:$AQ$28,COLUMN(heat!O$2),FALSE)/VLOOKUP('BIFUbC-heat'!$A2,'BIFUbC-heat'!$A$1:$AQ$27,COLUMN('BIFUbC-heat'!O$1),FALSE))</f>
        <v>1</v>
      </c>
      <c r="P2">
        <f>IF(VLOOKUP('BIFUbC-heat'!$A2,'BIFUbC-heat'!$A$1:$AQ$27,COLUMN('BIFUbC-heat'!P$1),FALSE)=0,1,VLOOKUP('BIFUbC-heat'!$A2,heat!$A$2:$AQ$28,COLUMN(heat!P$2),FALSE)/VLOOKUP('BIFUbC-heat'!$A2,'BIFUbC-heat'!$A$1:$AQ$27,COLUMN('BIFUbC-heat'!P$1),FALSE))</f>
        <v>1</v>
      </c>
      <c r="Q2">
        <f>IF(VLOOKUP('BIFUbC-heat'!$A2,'BIFUbC-heat'!$A$1:$AQ$27,COLUMN('BIFUbC-heat'!Q$1),FALSE)=0,1,VLOOKUP('BIFUbC-heat'!$A2,heat!$A$2:$AQ$28,COLUMN(heat!Q$2),FALSE)/VLOOKUP('BIFUbC-heat'!$A2,'BIFUbC-heat'!$A$1:$AQ$27,COLUMN('BIFUbC-heat'!Q$1),FALSE))</f>
        <v>1</v>
      </c>
      <c r="R2">
        <f>IF(VLOOKUP('BIFUbC-heat'!$A2,'BIFUbC-heat'!$A$1:$AQ$27,COLUMN('BIFUbC-heat'!R$1),FALSE)=0,1,VLOOKUP('BIFUbC-heat'!$A2,heat!$A$2:$AQ$28,COLUMN(heat!R$2),FALSE)/VLOOKUP('BIFUbC-heat'!$A2,'BIFUbC-heat'!$A$1:$AQ$27,COLUMN('BIFUbC-heat'!R$1),FALSE))</f>
        <v>1</v>
      </c>
      <c r="S2">
        <f>IF(VLOOKUP('BIFUbC-heat'!$A2,'BIFUbC-heat'!$A$1:$AQ$27,COLUMN('BIFUbC-heat'!S$1),FALSE)=0,1,VLOOKUP('BIFUbC-heat'!$A2,heat!$A$2:$AQ$28,COLUMN(heat!S$2),FALSE)/VLOOKUP('BIFUbC-heat'!$A2,'BIFUbC-heat'!$A$1:$AQ$27,COLUMN('BIFUbC-heat'!S$1),FALSE))</f>
        <v>1</v>
      </c>
      <c r="T2">
        <f>IF(VLOOKUP('BIFUbC-heat'!$A2,'BIFUbC-heat'!$A$1:$AQ$27,COLUMN('BIFUbC-heat'!T$1),FALSE)=0,1,VLOOKUP('BIFUbC-heat'!$A2,heat!$A$2:$AQ$28,COLUMN(heat!T$2),FALSE)/VLOOKUP('BIFUbC-heat'!$A2,'BIFUbC-heat'!$A$1:$AQ$27,COLUMN('BIFUbC-heat'!T$1),FALSE))</f>
        <v>1</v>
      </c>
      <c r="U2">
        <f>IF(VLOOKUP('BIFUbC-heat'!$A2,'BIFUbC-heat'!$A$1:$AQ$27,COLUMN('BIFUbC-heat'!U$1),FALSE)=0,1,VLOOKUP('BIFUbC-heat'!$A2,heat!$A$2:$AQ$28,COLUMN(heat!U$2),FALSE)/VLOOKUP('BIFUbC-heat'!$A2,'BIFUbC-heat'!$A$1:$AQ$27,COLUMN('BIFUbC-heat'!U$1),FALSE))</f>
        <v>1</v>
      </c>
      <c r="V2">
        <f>IF(VLOOKUP('BIFUbC-heat'!$A2,'BIFUbC-heat'!$A$1:$AQ$27,COLUMN('BIFUbC-heat'!V$1),FALSE)=0,1,VLOOKUP('BIFUbC-heat'!$A2,heat!$A$2:$AQ$28,COLUMN(heat!V$2),FALSE)/VLOOKUP('BIFUbC-heat'!$A2,'BIFUbC-heat'!$A$1:$AQ$27,COLUMN('BIFUbC-heat'!V$1),FALSE))</f>
        <v>1</v>
      </c>
      <c r="W2">
        <f>IF(VLOOKUP('BIFUbC-heat'!$A2,'BIFUbC-heat'!$A$1:$AQ$27,COLUMN('BIFUbC-heat'!W$1),FALSE)=0,1,VLOOKUP('BIFUbC-heat'!$A2,heat!$A$2:$AQ$28,COLUMN(heat!W$2),FALSE)/VLOOKUP('BIFUbC-heat'!$A2,'BIFUbC-heat'!$A$1:$AQ$27,COLUMN('BIFUbC-heat'!W$1),FALSE))</f>
        <v>1</v>
      </c>
      <c r="X2">
        <f>IF(VLOOKUP('BIFUbC-heat'!$A2,'BIFUbC-heat'!$A$1:$AQ$27,COLUMN('BIFUbC-heat'!X$1),FALSE)=0,1,VLOOKUP('BIFUbC-heat'!$A2,heat!$A$2:$AQ$28,COLUMN(heat!X$2),FALSE)/VLOOKUP('BIFUbC-heat'!$A2,'BIFUbC-heat'!$A$1:$AQ$27,COLUMN('BIFUbC-heat'!X$1),FALSE))</f>
        <v>1</v>
      </c>
      <c r="Y2">
        <f>IF(VLOOKUP('BIFUbC-heat'!$A2,'BIFUbC-heat'!$A$1:$AQ$27,COLUMN('BIFUbC-heat'!Y$1),FALSE)=0,1,VLOOKUP('BIFUbC-heat'!$A2,heat!$A$2:$AQ$28,COLUMN(heat!Y$2),FALSE)/VLOOKUP('BIFUbC-heat'!$A2,'BIFUbC-heat'!$A$1:$AQ$27,COLUMN('BIFUbC-heat'!Y$1),FALSE))</f>
        <v>1</v>
      </c>
      <c r="Z2">
        <f>IF(VLOOKUP('BIFUbC-heat'!$A2,'BIFUbC-heat'!$A$1:$AQ$27,COLUMN('BIFUbC-heat'!Z$1),FALSE)=0,1,VLOOKUP('BIFUbC-heat'!$A2,heat!$A$2:$AQ$28,COLUMN(heat!Z$2),FALSE)/VLOOKUP('BIFUbC-heat'!$A2,'BIFUbC-heat'!$A$1:$AQ$27,COLUMN('BIFUbC-heat'!Z$1),FALSE))</f>
        <v>1</v>
      </c>
      <c r="AA2">
        <f>IF(VLOOKUP('BIFUbC-heat'!$A2,'BIFUbC-heat'!$A$1:$AQ$27,COLUMN('BIFUbC-heat'!AA$1),FALSE)=0,1,VLOOKUP('BIFUbC-heat'!$A2,heat!$A$2:$AQ$28,COLUMN(heat!AA$2),FALSE)/VLOOKUP('BIFUbC-heat'!$A2,'BIFUbC-heat'!$A$1:$AQ$27,COLUMN('BIFUbC-heat'!AA$1),FALSE))</f>
        <v>1</v>
      </c>
      <c r="AB2">
        <f>IF(VLOOKUP('BIFUbC-heat'!$A2,'BIFUbC-heat'!$A$1:$AQ$27,COLUMN('BIFUbC-heat'!AB$1),FALSE)=0,1,VLOOKUP('BIFUbC-heat'!$A2,heat!$A$2:$AQ$28,COLUMN(heat!AB$2),FALSE)/VLOOKUP('BIFUbC-heat'!$A2,'BIFUbC-heat'!$A$1:$AQ$27,COLUMN('BIFUbC-heat'!AB$1),FALSE))</f>
        <v>1</v>
      </c>
      <c r="AC2">
        <f>IF(VLOOKUP('BIFUbC-heat'!$A2,'BIFUbC-heat'!$A$1:$AQ$27,COLUMN('BIFUbC-heat'!AC$1),FALSE)=0,1,VLOOKUP('BIFUbC-heat'!$A2,heat!$A$2:$AQ$28,COLUMN(heat!AC$2),FALSE)/VLOOKUP('BIFUbC-heat'!$A2,'BIFUbC-heat'!$A$1:$AQ$27,COLUMN('BIFUbC-heat'!AC$1),FALSE))</f>
        <v>1</v>
      </c>
      <c r="AD2">
        <f>IF(VLOOKUP('BIFUbC-heat'!$A2,'BIFUbC-heat'!$A$1:$AQ$27,COLUMN('BIFUbC-heat'!AD$1),FALSE)=0,1,VLOOKUP('BIFUbC-heat'!$A2,heat!$A$2:$AQ$28,COLUMN(heat!AD$2),FALSE)/VLOOKUP('BIFUbC-heat'!$A2,'BIFUbC-heat'!$A$1:$AQ$27,COLUMN('BIFUbC-heat'!AD$1),FALSE))</f>
        <v>1</v>
      </c>
      <c r="AE2">
        <f>IF(VLOOKUP('BIFUbC-heat'!$A2,'BIFUbC-heat'!$A$1:$AQ$27,COLUMN('BIFUbC-heat'!AE$1),FALSE)=0,1,VLOOKUP('BIFUbC-heat'!$A2,heat!$A$2:$AQ$28,COLUMN(heat!AE$2),FALSE)/VLOOKUP('BIFUbC-heat'!$A2,'BIFUbC-heat'!$A$1:$AQ$27,COLUMN('BIFUbC-heat'!AE$1),FALSE))</f>
        <v>1</v>
      </c>
      <c r="AF2">
        <f>IF(VLOOKUP('BIFUbC-heat'!$A2,'BIFUbC-heat'!$A$1:$AQ$27,COLUMN('BIFUbC-heat'!AF$1),FALSE)=0,1,VLOOKUP('BIFUbC-heat'!$A2,heat!$A$2:$AQ$28,COLUMN(heat!AF$2),FALSE)/VLOOKUP('BIFUbC-heat'!$A2,'BIFUbC-heat'!$A$1:$AQ$27,COLUMN('BIFUbC-heat'!AF$1),FALSE))</f>
        <v>1</v>
      </c>
      <c r="AG2">
        <f>IF(VLOOKUP('BIFUbC-heat'!$A2,'BIFUbC-heat'!$A$1:$AQ$27,COLUMN('BIFUbC-heat'!AG$1),FALSE)=0,1,VLOOKUP('BIFUbC-heat'!$A2,heat!$A$2:$AQ$28,COLUMN(heat!AG$2),FALSE)/VLOOKUP('BIFUbC-heat'!$A2,'BIFUbC-heat'!$A$1:$AQ$27,COLUMN('BIFUbC-heat'!AG$1),FALSE))</f>
        <v>1</v>
      </c>
      <c r="AH2">
        <f>IF(VLOOKUP('BIFUbC-heat'!$A2,'BIFUbC-heat'!$A$1:$AQ$27,COLUMN('BIFUbC-heat'!AH$1),FALSE)=0,1,VLOOKUP('BIFUbC-heat'!$A2,heat!$A$2:$AQ$28,COLUMN(heat!AH$2),FALSE)/VLOOKUP('BIFUbC-heat'!$A2,'BIFUbC-heat'!$A$1:$AQ$27,COLUMN('BIFUbC-heat'!AH$1),FALSE))</f>
        <v>1</v>
      </c>
      <c r="AI2">
        <f>IF(VLOOKUP('BIFUbC-heat'!$A2,'BIFUbC-heat'!$A$1:$AQ$27,COLUMN('BIFUbC-heat'!AI$1),FALSE)=0,1,VLOOKUP('BIFUbC-heat'!$A2,heat!$A$2:$AQ$28,COLUMN(heat!AI$2),FALSE)/VLOOKUP('BIFUbC-heat'!$A2,'BIFUbC-heat'!$A$1:$AQ$27,COLUMN('BIFUbC-heat'!AI$1),FALSE))</f>
        <v>1</v>
      </c>
      <c r="AJ2">
        <f>IF(VLOOKUP('BIFUbC-heat'!$A2,'BIFUbC-heat'!$A$1:$AQ$27,COLUMN('BIFUbC-heat'!AJ$1),FALSE)=0,1,VLOOKUP('BIFUbC-heat'!$A2,heat!$A$2:$AQ$28,COLUMN(heat!AJ$2),FALSE)/VLOOKUP('BIFUbC-heat'!$A2,'BIFUbC-heat'!$A$1:$AQ$27,COLUMN('BIFUbC-heat'!AJ$1),FALSE))</f>
        <v>1</v>
      </c>
      <c r="AK2">
        <f>IF(VLOOKUP('BIFUbC-heat'!$A2,'BIFUbC-heat'!$A$1:$AQ$27,COLUMN('BIFUbC-heat'!AK$1),FALSE)=0,1,VLOOKUP('BIFUbC-heat'!$A2,heat!$A$2:$AQ$28,COLUMN(heat!AK$2),FALSE)/VLOOKUP('BIFUbC-heat'!$A2,'BIFUbC-heat'!$A$1:$AQ$27,COLUMN('BIFUbC-heat'!AK$1),FALSE))</f>
        <v>1</v>
      </c>
      <c r="AL2">
        <f>IF(VLOOKUP('BIFUbC-heat'!$A2,'BIFUbC-heat'!$A$1:$AQ$27,COLUMN('BIFUbC-heat'!AL$1),FALSE)=0,1,VLOOKUP('BIFUbC-heat'!$A2,heat!$A$2:$AQ$28,COLUMN(heat!AL$2),FALSE)/VLOOKUP('BIFUbC-heat'!$A2,'BIFUbC-heat'!$A$1:$AQ$27,COLUMN('BIFUbC-heat'!AL$1),FALSE))</f>
        <v>1</v>
      </c>
      <c r="AM2">
        <f>IF(VLOOKUP('BIFUbC-heat'!$A2,'BIFUbC-heat'!$A$1:$AQ$27,COLUMN('BIFUbC-heat'!AM$1),FALSE)=0,1,VLOOKUP('BIFUbC-heat'!$A2,heat!$A$2:$AQ$28,COLUMN(heat!AM$2),FALSE)/VLOOKUP('BIFUbC-heat'!$A2,'BIFUbC-heat'!$A$1:$AQ$27,COLUMN('BIFUbC-heat'!AM$1),FALSE))</f>
        <v>1</v>
      </c>
      <c r="AN2">
        <f>IF(VLOOKUP('BIFUbC-heat'!$A2,'BIFUbC-heat'!$A$1:$AQ$27,COLUMN('BIFUbC-heat'!AN$1),FALSE)=0,1,VLOOKUP('BIFUbC-heat'!$A2,heat!$A$2:$AQ$28,COLUMN(heat!AN$2),FALSE)/VLOOKUP('BIFUbC-heat'!$A2,'BIFUbC-heat'!$A$1:$AQ$27,COLUMN('BIFUbC-heat'!AN$1),FALSE))</f>
        <v>1</v>
      </c>
      <c r="AO2">
        <f>IF(VLOOKUP('BIFUbC-heat'!$A2,'BIFUbC-heat'!$A$1:$AQ$27,COLUMN('BIFUbC-heat'!AO$1),FALSE)=0,1,VLOOKUP('BIFUbC-heat'!$A2,heat!$A$2:$AQ$28,COLUMN(heat!AO$2),FALSE)/VLOOKUP('BIFUbC-heat'!$A2,'BIFUbC-heat'!$A$1:$AQ$27,COLUMN('BIFUbC-heat'!AO$1),FALSE))</f>
        <v>1</v>
      </c>
      <c r="AP2">
        <f>IF(VLOOKUP('BIFUbC-heat'!$A2,'BIFUbC-heat'!$A$1:$AQ$27,COLUMN('BIFUbC-heat'!AP$1),FALSE)=0,1,VLOOKUP('BIFUbC-heat'!$A2,heat!$A$2:$AQ$28,COLUMN(heat!AP$2),FALSE)/VLOOKUP('BIFUbC-heat'!$A2,'BIFUbC-heat'!$A$1:$AQ$27,COLUMN('BIFUbC-heat'!AP$1),FALSE))</f>
        <v>1</v>
      </c>
      <c r="AQ2">
        <f>IF(VLOOKUP('BIFUbC-heat'!$A2,'BIFUbC-heat'!$A$1:$AQ$27,COLUMN('BIFUbC-heat'!AQ$1),FALSE)=0,1,VLOOKUP('BIFUbC-heat'!$A2,heat!$A$2:$AQ$28,COLUMN(heat!AQ$2),FALSE)/VLOOKUP('BIFUbC-heat'!$A2,'BIFUbC-heat'!$A$1:$AQ$27,COLUMN('BIFUbC-heat'!AQ$1),FALSE))</f>
        <v>1</v>
      </c>
    </row>
    <row r="3" spans="1:43">
      <c r="A3" s="37" t="s">
        <v>611</v>
      </c>
      <c r="B3">
        <f>IF(VLOOKUP('BIFUbC-heat'!$A3,'BIFUbC-heat'!$A$1:$AQ$27,COLUMN('BIFUbC-heat'!B$1),FALSE)=0,1,VLOOKUP('BIFUbC-heat'!$A3,heat!$A$2:$AQ$28,COLUMN(heat!B$2),FALSE)/VLOOKUP('BIFUbC-heat'!$A3,'BIFUbC-heat'!$A$1:$AQ$27,COLUMN('BIFUbC-heat'!B$1),FALSE))</f>
        <v>1</v>
      </c>
      <c r="C3">
        <f>IF(VLOOKUP('BIFUbC-heat'!$A3,'BIFUbC-heat'!$A$1:$AQ$27,COLUMN('BIFUbC-heat'!C$1),FALSE)=0,1,VLOOKUP('BIFUbC-heat'!$A3,heat!$A$2:$AQ$28,COLUMN(heat!C$2),FALSE)/VLOOKUP('BIFUbC-heat'!$A3,'BIFUbC-heat'!$A$1:$AQ$27,COLUMN('BIFUbC-heat'!C$1),FALSE))</f>
        <v>1</v>
      </c>
      <c r="D3">
        <f>IF(VLOOKUP('BIFUbC-heat'!$A3,'BIFUbC-heat'!$A$1:$AQ$27,COLUMN('BIFUbC-heat'!D$1),FALSE)=0,1,VLOOKUP('BIFUbC-heat'!$A3,heat!$A$2:$AQ$28,COLUMN(heat!D$2),FALSE)/VLOOKUP('BIFUbC-heat'!$A3,'BIFUbC-heat'!$A$1:$AQ$27,COLUMN('BIFUbC-heat'!D$1),FALSE))</f>
        <v>1</v>
      </c>
      <c r="E3">
        <f>IF(VLOOKUP('BIFUbC-heat'!$A3,'BIFUbC-heat'!$A$1:$AQ$27,COLUMN('BIFUbC-heat'!E$1),FALSE)=0,1,VLOOKUP('BIFUbC-heat'!$A3,heat!$A$2:$AQ$28,COLUMN(heat!E$2),FALSE)/VLOOKUP('BIFUbC-heat'!$A3,'BIFUbC-heat'!$A$1:$AQ$27,COLUMN('BIFUbC-heat'!E$1),FALSE))</f>
        <v>1</v>
      </c>
      <c r="F3">
        <f>IF(VLOOKUP('BIFUbC-heat'!$A3,'BIFUbC-heat'!$A$1:$AQ$27,COLUMN('BIFUbC-heat'!F$1),FALSE)=0,1,VLOOKUP('BIFUbC-heat'!$A3,heat!$A$2:$AQ$28,COLUMN(heat!F$2),FALSE)/VLOOKUP('BIFUbC-heat'!$A3,'BIFUbC-heat'!$A$1:$AQ$27,COLUMN('BIFUbC-heat'!F$1),FALSE))</f>
        <v>1</v>
      </c>
      <c r="G3">
        <f>IF(VLOOKUP('BIFUbC-heat'!$A3,'BIFUbC-heat'!$A$1:$AQ$27,COLUMN('BIFUbC-heat'!G$1),FALSE)=0,1,VLOOKUP('BIFUbC-heat'!$A3,heat!$A$2:$AQ$28,COLUMN(heat!G$2),FALSE)/VLOOKUP('BIFUbC-heat'!$A3,'BIFUbC-heat'!$A$1:$AQ$27,COLUMN('BIFUbC-heat'!G$1),FALSE))</f>
        <v>1</v>
      </c>
      <c r="H3">
        <f>IF(VLOOKUP('BIFUbC-heat'!$A3,'BIFUbC-heat'!$A$1:$AQ$27,COLUMN('BIFUbC-heat'!H$1),FALSE)=0,1,VLOOKUP('BIFUbC-heat'!$A3,heat!$A$2:$AQ$28,COLUMN(heat!H$2),FALSE)/VLOOKUP('BIFUbC-heat'!$A3,'BIFUbC-heat'!$A$1:$AQ$27,COLUMN('BIFUbC-heat'!H$1),FALSE))</f>
        <v>1</v>
      </c>
      <c r="I3">
        <f>IF(VLOOKUP('BIFUbC-heat'!$A3,'BIFUbC-heat'!$A$1:$AQ$27,COLUMN('BIFUbC-heat'!I$1),FALSE)=0,1,VLOOKUP('BIFUbC-heat'!$A3,heat!$A$2:$AQ$28,COLUMN(heat!I$2),FALSE)/VLOOKUP('BIFUbC-heat'!$A3,'BIFUbC-heat'!$A$1:$AQ$27,COLUMN('BIFUbC-heat'!I$1),FALSE))</f>
        <v>1</v>
      </c>
      <c r="J3">
        <f>IF(VLOOKUP('BIFUbC-heat'!$A3,'BIFUbC-heat'!$A$1:$AQ$27,COLUMN('BIFUbC-heat'!J$1),FALSE)=0,1,VLOOKUP('BIFUbC-heat'!$A3,heat!$A$2:$AQ$28,COLUMN(heat!J$2),FALSE)/VLOOKUP('BIFUbC-heat'!$A3,'BIFUbC-heat'!$A$1:$AQ$27,COLUMN('BIFUbC-heat'!J$1),FALSE))</f>
        <v>1</v>
      </c>
      <c r="K3">
        <f>IF(VLOOKUP('BIFUbC-heat'!$A3,'BIFUbC-heat'!$A$1:$AQ$27,COLUMN('BIFUbC-heat'!K$1),FALSE)=0,1,VLOOKUP('BIFUbC-heat'!$A3,heat!$A$2:$AQ$28,COLUMN(heat!K$2),FALSE)/VLOOKUP('BIFUbC-heat'!$A3,'BIFUbC-heat'!$A$1:$AQ$27,COLUMN('BIFUbC-heat'!K$1),FALSE))</f>
        <v>1</v>
      </c>
      <c r="L3">
        <f>IF(VLOOKUP('BIFUbC-heat'!$A3,'BIFUbC-heat'!$A$1:$AQ$27,COLUMN('BIFUbC-heat'!L$1),FALSE)=0,1,VLOOKUP('BIFUbC-heat'!$A3,heat!$A$2:$AQ$28,COLUMN(heat!L$2),FALSE)/VLOOKUP('BIFUbC-heat'!$A3,'BIFUbC-heat'!$A$1:$AQ$27,COLUMN('BIFUbC-heat'!L$1),FALSE))</f>
        <v>1</v>
      </c>
      <c r="M3">
        <f>IF(VLOOKUP('BIFUbC-heat'!$A3,'BIFUbC-heat'!$A$1:$AQ$27,COLUMN('BIFUbC-heat'!M$1),FALSE)=0,1,VLOOKUP('BIFUbC-heat'!$A3,heat!$A$2:$AQ$28,COLUMN(heat!M$2),FALSE)/VLOOKUP('BIFUbC-heat'!$A3,'BIFUbC-heat'!$A$1:$AQ$27,COLUMN('BIFUbC-heat'!M$1),FALSE))</f>
        <v>1</v>
      </c>
      <c r="N3">
        <f>IF(VLOOKUP('BIFUbC-heat'!$A3,'BIFUbC-heat'!$A$1:$AQ$27,COLUMN('BIFUbC-heat'!N$1),FALSE)=0,1,VLOOKUP('BIFUbC-heat'!$A3,heat!$A$2:$AQ$28,COLUMN(heat!N$2),FALSE)/VLOOKUP('BIFUbC-heat'!$A3,'BIFUbC-heat'!$A$1:$AQ$27,COLUMN('BIFUbC-heat'!N$1),FALSE))</f>
        <v>1</v>
      </c>
      <c r="O3">
        <f>IF(VLOOKUP('BIFUbC-heat'!$A3,'BIFUbC-heat'!$A$1:$AQ$27,COLUMN('BIFUbC-heat'!O$1),FALSE)=0,1,VLOOKUP('BIFUbC-heat'!$A3,heat!$A$2:$AQ$28,COLUMN(heat!O$2),FALSE)/VLOOKUP('BIFUbC-heat'!$A3,'BIFUbC-heat'!$A$1:$AQ$27,COLUMN('BIFUbC-heat'!O$1),FALSE))</f>
        <v>1</v>
      </c>
      <c r="P3">
        <f>IF(VLOOKUP('BIFUbC-heat'!$A3,'BIFUbC-heat'!$A$1:$AQ$27,COLUMN('BIFUbC-heat'!P$1),FALSE)=0,1,VLOOKUP('BIFUbC-heat'!$A3,heat!$A$2:$AQ$28,COLUMN(heat!P$2),FALSE)/VLOOKUP('BIFUbC-heat'!$A3,'BIFUbC-heat'!$A$1:$AQ$27,COLUMN('BIFUbC-heat'!P$1),FALSE))</f>
        <v>1</v>
      </c>
      <c r="Q3">
        <f>IF(VLOOKUP('BIFUbC-heat'!$A3,'BIFUbC-heat'!$A$1:$AQ$27,COLUMN('BIFUbC-heat'!Q$1),FALSE)=0,1,VLOOKUP('BIFUbC-heat'!$A3,heat!$A$2:$AQ$28,COLUMN(heat!Q$2),FALSE)/VLOOKUP('BIFUbC-heat'!$A3,'BIFUbC-heat'!$A$1:$AQ$27,COLUMN('BIFUbC-heat'!Q$1),FALSE))</f>
        <v>1</v>
      </c>
      <c r="R3">
        <f>IF(VLOOKUP('BIFUbC-heat'!$A3,'BIFUbC-heat'!$A$1:$AQ$27,COLUMN('BIFUbC-heat'!R$1),FALSE)=0,1,VLOOKUP('BIFUbC-heat'!$A3,heat!$A$2:$AQ$28,COLUMN(heat!R$2),FALSE)/VLOOKUP('BIFUbC-heat'!$A3,'BIFUbC-heat'!$A$1:$AQ$27,COLUMN('BIFUbC-heat'!R$1),FALSE))</f>
        <v>1</v>
      </c>
      <c r="S3">
        <f>IF(VLOOKUP('BIFUbC-heat'!$A3,'BIFUbC-heat'!$A$1:$AQ$27,COLUMN('BIFUbC-heat'!S$1),FALSE)=0,1,VLOOKUP('BIFUbC-heat'!$A3,heat!$A$2:$AQ$28,COLUMN(heat!S$2),FALSE)/VLOOKUP('BIFUbC-heat'!$A3,'BIFUbC-heat'!$A$1:$AQ$27,COLUMN('BIFUbC-heat'!S$1),FALSE))</f>
        <v>1</v>
      </c>
      <c r="T3">
        <f>IF(VLOOKUP('BIFUbC-heat'!$A3,'BIFUbC-heat'!$A$1:$AQ$27,COLUMN('BIFUbC-heat'!T$1),FALSE)=0,1,VLOOKUP('BIFUbC-heat'!$A3,heat!$A$2:$AQ$28,COLUMN(heat!T$2),FALSE)/VLOOKUP('BIFUbC-heat'!$A3,'BIFUbC-heat'!$A$1:$AQ$27,COLUMN('BIFUbC-heat'!T$1),FALSE))</f>
        <v>1</v>
      </c>
      <c r="U3">
        <f>IF(VLOOKUP('BIFUbC-heat'!$A3,'BIFUbC-heat'!$A$1:$AQ$27,COLUMN('BIFUbC-heat'!U$1),FALSE)=0,1,VLOOKUP('BIFUbC-heat'!$A3,heat!$A$2:$AQ$28,COLUMN(heat!U$2),FALSE)/VLOOKUP('BIFUbC-heat'!$A3,'BIFUbC-heat'!$A$1:$AQ$27,COLUMN('BIFUbC-heat'!U$1),FALSE))</f>
        <v>1</v>
      </c>
      <c r="V3">
        <f>IF(VLOOKUP('BIFUbC-heat'!$A3,'BIFUbC-heat'!$A$1:$AQ$27,COLUMN('BIFUbC-heat'!V$1),FALSE)=0,1,VLOOKUP('BIFUbC-heat'!$A3,heat!$A$2:$AQ$28,COLUMN(heat!V$2),FALSE)/VLOOKUP('BIFUbC-heat'!$A3,'BIFUbC-heat'!$A$1:$AQ$27,COLUMN('BIFUbC-heat'!V$1),FALSE))</f>
        <v>1</v>
      </c>
      <c r="W3">
        <f>IF(VLOOKUP('BIFUbC-heat'!$A3,'BIFUbC-heat'!$A$1:$AQ$27,COLUMN('BIFUbC-heat'!W$1),FALSE)=0,1,VLOOKUP('BIFUbC-heat'!$A3,heat!$A$2:$AQ$28,COLUMN(heat!W$2),FALSE)/VLOOKUP('BIFUbC-heat'!$A3,'BIFUbC-heat'!$A$1:$AQ$27,COLUMN('BIFUbC-heat'!W$1),FALSE))</f>
        <v>1</v>
      </c>
      <c r="X3">
        <f>IF(VLOOKUP('BIFUbC-heat'!$A3,'BIFUbC-heat'!$A$1:$AQ$27,COLUMN('BIFUbC-heat'!X$1),FALSE)=0,1,VLOOKUP('BIFUbC-heat'!$A3,heat!$A$2:$AQ$28,COLUMN(heat!X$2),FALSE)/VLOOKUP('BIFUbC-heat'!$A3,'BIFUbC-heat'!$A$1:$AQ$27,COLUMN('BIFUbC-heat'!X$1),FALSE))</f>
        <v>1</v>
      </c>
      <c r="Y3">
        <f>IF(VLOOKUP('BIFUbC-heat'!$A3,'BIFUbC-heat'!$A$1:$AQ$27,COLUMN('BIFUbC-heat'!Y$1),FALSE)=0,1,VLOOKUP('BIFUbC-heat'!$A3,heat!$A$2:$AQ$28,COLUMN(heat!Y$2),FALSE)/VLOOKUP('BIFUbC-heat'!$A3,'BIFUbC-heat'!$A$1:$AQ$27,COLUMN('BIFUbC-heat'!Y$1),FALSE))</f>
        <v>1</v>
      </c>
      <c r="Z3">
        <f>IF(VLOOKUP('BIFUbC-heat'!$A3,'BIFUbC-heat'!$A$1:$AQ$27,COLUMN('BIFUbC-heat'!Z$1),FALSE)=0,1,VLOOKUP('BIFUbC-heat'!$A3,heat!$A$2:$AQ$28,COLUMN(heat!Z$2),FALSE)/VLOOKUP('BIFUbC-heat'!$A3,'BIFUbC-heat'!$A$1:$AQ$27,COLUMN('BIFUbC-heat'!Z$1),FALSE))</f>
        <v>1</v>
      </c>
      <c r="AA3">
        <f>IF(VLOOKUP('BIFUbC-heat'!$A3,'BIFUbC-heat'!$A$1:$AQ$27,COLUMN('BIFUbC-heat'!AA$1),FALSE)=0,1,VLOOKUP('BIFUbC-heat'!$A3,heat!$A$2:$AQ$28,COLUMN(heat!AA$2),FALSE)/VLOOKUP('BIFUbC-heat'!$A3,'BIFUbC-heat'!$A$1:$AQ$27,COLUMN('BIFUbC-heat'!AA$1),FALSE))</f>
        <v>1</v>
      </c>
      <c r="AB3">
        <f>IF(VLOOKUP('BIFUbC-heat'!$A3,'BIFUbC-heat'!$A$1:$AQ$27,COLUMN('BIFUbC-heat'!AB$1),FALSE)=0,1,VLOOKUP('BIFUbC-heat'!$A3,heat!$A$2:$AQ$28,COLUMN(heat!AB$2),FALSE)/VLOOKUP('BIFUbC-heat'!$A3,'BIFUbC-heat'!$A$1:$AQ$27,COLUMN('BIFUbC-heat'!AB$1),FALSE))</f>
        <v>1</v>
      </c>
      <c r="AC3">
        <f>IF(VLOOKUP('BIFUbC-heat'!$A3,'BIFUbC-heat'!$A$1:$AQ$27,COLUMN('BIFUbC-heat'!AC$1),FALSE)=0,1,VLOOKUP('BIFUbC-heat'!$A3,heat!$A$2:$AQ$28,COLUMN(heat!AC$2),FALSE)/VLOOKUP('BIFUbC-heat'!$A3,'BIFUbC-heat'!$A$1:$AQ$27,COLUMN('BIFUbC-heat'!AC$1),FALSE))</f>
        <v>1</v>
      </c>
      <c r="AD3">
        <f>IF(VLOOKUP('BIFUbC-heat'!$A3,'BIFUbC-heat'!$A$1:$AQ$27,COLUMN('BIFUbC-heat'!AD$1),FALSE)=0,1,VLOOKUP('BIFUbC-heat'!$A3,heat!$A$2:$AQ$28,COLUMN(heat!AD$2),FALSE)/VLOOKUP('BIFUbC-heat'!$A3,'BIFUbC-heat'!$A$1:$AQ$27,COLUMN('BIFUbC-heat'!AD$1),FALSE))</f>
        <v>1</v>
      </c>
      <c r="AE3">
        <f>IF(VLOOKUP('BIFUbC-heat'!$A3,'BIFUbC-heat'!$A$1:$AQ$27,COLUMN('BIFUbC-heat'!AE$1),FALSE)=0,1,VLOOKUP('BIFUbC-heat'!$A3,heat!$A$2:$AQ$28,COLUMN(heat!AE$2),FALSE)/VLOOKUP('BIFUbC-heat'!$A3,'BIFUbC-heat'!$A$1:$AQ$27,COLUMN('BIFUbC-heat'!AE$1),FALSE))</f>
        <v>1</v>
      </c>
      <c r="AF3">
        <f>IF(VLOOKUP('BIFUbC-heat'!$A3,'BIFUbC-heat'!$A$1:$AQ$27,COLUMN('BIFUbC-heat'!AF$1),FALSE)=0,1,VLOOKUP('BIFUbC-heat'!$A3,heat!$A$2:$AQ$28,COLUMN(heat!AF$2),FALSE)/VLOOKUP('BIFUbC-heat'!$A3,'BIFUbC-heat'!$A$1:$AQ$27,COLUMN('BIFUbC-heat'!AF$1),FALSE))</f>
        <v>1</v>
      </c>
      <c r="AG3">
        <f>IF(VLOOKUP('BIFUbC-heat'!$A3,'BIFUbC-heat'!$A$1:$AQ$27,COLUMN('BIFUbC-heat'!AG$1),FALSE)=0,1,VLOOKUP('BIFUbC-heat'!$A3,heat!$A$2:$AQ$28,COLUMN(heat!AG$2),FALSE)/VLOOKUP('BIFUbC-heat'!$A3,'BIFUbC-heat'!$A$1:$AQ$27,COLUMN('BIFUbC-heat'!AG$1),FALSE))</f>
        <v>1</v>
      </c>
      <c r="AH3">
        <f>IF(VLOOKUP('BIFUbC-heat'!$A3,'BIFUbC-heat'!$A$1:$AQ$27,COLUMN('BIFUbC-heat'!AH$1),FALSE)=0,1,VLOOKUP('BIFUbC-heat'!$A3,heat!$A$2:$AQ$28,COLUMN(heat!AH$2),FALSE)/VLOOKUP('BIFUbC-heat'!$A3,'BIFUbC-heat'!$A$1:$AQ$27,COLUMN('BIFUbC-heat'!AH$1),FALSE))</f>
        <v>1</v>
      </c>
      <c r="AI3">
        <f>IF(VLOOKUP('BIFUbC-heat'!$A3,'BIFUbC-heat'!$A$1:$AQ$27,COLUMN('BIFUbC-heat'!AI$1),FALSE)=0,1,VLOOKUP('BIFUbC-heat'!$A3,heat!$A$2:$AQ$28,COLUMN(heat!AI$2),FALSE)/VLOOKUP('BIFUbC-heat'!$A3,'BIFUbC-heat'!$A$1:$AQ$27,COLUMN('BIFUbC-heat'!AI$1),FALSE))</f>
        <v>1</v>
      </c>
      <c r="AJ3">
        <f>IF(VLOOKUP('BIFUbC-heat'!$A3,'BIFUbC-heat'!$A$1:$AQ$27,COLUMN('BIFUbC-heat'!AJ$1),FALSE)=0,1,VLOOKUP('BIFUbC-heat'!$A3,heat!$A$2:$AQ$28,COLUMN(heat!AJ$2),FALSE)/VLOOKUP('BIFUbC-heat'!$A3,'BIFUbC-heat'!$A$1:$AQ$27,COLUMN('BIFUbC-heat'!AJ$1),FALSE))</f>
        <v>1</v>
      </c>
      <c r="AK3">
        <f>IF(VLOOKUP('BIFUbC-heat'!$A3,'BIFUbC-heat'!$A$1:$AQ$27,COLUMN('BIFUbC-heat'!AK$1),FALSE)=0,1,VLOOKUP('BIFUbC-heat'!$A3,heat!$A$2:$AQ$28,COLUMN(heat!AK$2),FALSE)/VLOOKUP('BIFUbC-heat'!$A3,'BIFUbC-heat'!$A$1:$AQ$27,COLUMN('BIFUbC-heat'!AK$1),FALSE))</f>
        <v>1</v>
      </c>
      <c r="AL3">
        <f>IF(VLOOKUP('BIFUbC-heat'!$A3,'BIFUbC-heat'!$A$1:$AQ$27,COLUMN('BIFUbC-heat'!AL$1),FALSE)=0,1,VLOOKUP('BIFUbC-heat'!$A3,heat!$A$2:$AQ$28,COLUMN(heat!AL$2),FALSE)/VLOOKUP('BIFUbC-heat'!$A3,'BIFUbC-heat'!$A$1:$AQ$27,COLUMN('BIFUbC-heat'!AL$1),FALSE))</f>
        <v>1</v>
      </c>
      <c r="AM3">
        <f>IF(VLOOKUP('BIFUbC-heat'!$A3,'BIFUbC-heat'!$A$1:$AQ$27,COLUMN('BIFUbC-heat'!AM$1),FALSE)=0,1,VLOOKUP('BIFUbC-heat'!$A3,heat!$A$2:$AQ$28,COLUMN(heat!AM$2),FALSE)/VLOOKUP('BIFUbC-heat'!$A3,'BIFUbC-heat'!$A$1:$AQ$27,COLUMN('BIFUbC-heat'!AM$1),FALSE))</f>
        <v>1</v>
      </c>
      <c r="AN3">
        <f>IF(VLOOKUP('BIFUbC-heat'!$A3,'BIFUbC-heat'!$A$1:$AQ$27,COLUMN('BIFUbC-heat'!AN$1),FALSE)=0,1,VLOOKUP('BIFUbC-heat'!$A3,heat!$A$2:$AQ$28,COLUMN(heat!AN$2),FALSE)/VLOOKUP('BIFUbC-heat'!$A3,'BIFUbC-heat'!$A$1:$AQ$27,COLUMN('BIFUbC-heat'!AN$1),FALSE))</f>
        <v>1</v>
      </c>
      <c r="AO3">
        <f>IF(VLOOKUP('BIFUbC-heat'!$A3,'BIFUbC-heat'!$A$1:$AQ$27,COLUMN('BIFUbC-heat'!AO$1),FALSE)=0,1,VLOOKUP('BIFUbC-heat'!$A3,heat!$A$2:$AQ$28,COLUMN(heat!AO$2),FALSE)/VLOOKUP('BIFUbC-heat'!$A3,'BIFUbC-heat'!$A$1:$AQ$27,COLUMN('BIFUbC-heat'!AO$1),FALSE))</f>
        <v>1</v>
      </c>
      <c r="AP3">
        <f>IF(VLOOKUP('BIFUbC-heat'!$A3,'BIFUbC-heat'!$A$1:$AQ$27,COLUMN('BIFUbC-heat'!AP$1),FALSE)=0,1,VLOOKUP('BIFUbC-heat'!$A3,heat!$A$2:$AQ$28,COLUMN(heat!AP$2),FALSE)/VLOOKUP('BIFUbC-heat'!$A3,'BIFUbC-heat'!$A$1:$AQ$27,COLUMN('BIFUbC-heat'!AP$1),FALSE))</f>
        <v>1</v>
      </c>
      <c r="AQ3">
        <f>IF(VLOOKUP('BIFUbC-heat'!$A3,'BIFUbC-heat'!$A$1:$AQ$27,COLUMN('BIFUbC-heat'!AQ$1),FALSE)=0,1,VLOOKUP('BIFUbC-heat'!$A3,heat!$A$2:$AQ$28,COLUMN(heat!AQ$2),FALSE)/VLOOKUP('BIFUbC-heat'!$A3,'BIFUbC-heat'!$A$1:$AQ$27,COLUMN('BIFUbC-heat'!AQ$1),FALSE))</f>
        <v>1</v>
      </c>
    </row>
    <row r="4" spans="1:43">
      <c r="A4" s="37" t="s">
        <v>618</v>
      </c>
      <c r="B4">
        <f>IF(VLOOKUP('BIFUbC-heat'!$A4,'BIFUbC-heat'!$A$1:$AQ$27,COLUMN('BIFUbC-heat'!B$1),FALSE)=0,1,VLOOKUP('BIFUbC-heat'!$A4,heat!$A$2:$AQ$28,COLUMN(heat!B$2),FALSE)/VLOOKUP('BIFUbC-heat'!$A4,'BIFUbC-heat'!$A$1:$AQ$27,COLUMN('BIFUbC-heat'!B$1),FALSE))</f>
        <v>1</v>
      </c>
      <c r="C4">
        <f>IF(VLOOKUP('BIFUbC-heat'!$A4,'BIFUbC-heat'!$A$1:$AQ$27,COLUMN('BIFUbC-heat'!C$1),FALSE)=0,1,VLOOKUP('BIFUbC-heat'!$A4,heat!$A$2:$AQ$28,COLUMN(heat!C$2),FALSE)/VLOOKUP('BIFUbC-heat'!$A4,'BIFUbC-heat'!$A$1:$AQ$27,COLUMN('BIFUbC-heat'!C$1),FALSE))</f>
        <v>1</v>
      </c>
      <c r="D4">
        <f>IF(VLOOKUP('BIFUbC-heat'!$A4,'BIFUbC-heat'!$A$1:$AQ$27,COLUMN('BIFUbC-heat'!D$1),FALSE)=0,1,VLOOKUP('BIFUbC-heat'!$A4,heat!$A$2:$AQ$28,COLUMN(heat!D$2),FALSE)/VLOOKUP('BIFUbC-heat'!$A4,'BIFUbC-heat'!$A$1:$AQ$27,COLUMN('BIFUbC-heat'!D$1),FALSE))</f>
        <v>1</v>
      </c>
      <c r="E4">
        <f>IF(VLOOKUP('BIFUbC-heat'!$A4,'BIFUbC-heat'!$A$1:$AQ$27,COLUMN('BIFUbC-heat'!E$1),FALSE)=0,1,VLOOKUP('BIFUbC-heat'!$A4,heat!$A$2:$AQ$28,COLUMN(heat!E$2),FALSE)/VLOOKUP('BIFUbC-heat'!$A4,'BIFUbC-heat'!$A$1:$AQ$27,COLUMN('BIFUbC-heat'!E$1),FALSE))</f>
        <v>1</v>
      </c>
      <c r="F4">
        <f>IF(VLOOKUP('BIFUbC-heat'!$A4,'BIFUbC-heat'!$A$1:$AQ$27,COLUMN('BIFUbC-heat'!F$1),FALSE)=0,1,VLOOKUP('BIFUbC-heat'!$A4,heat!$A$2:$AQ$28,COLUMN(heat!F$2),FALSE)/VLOOKUP('BIFUbC-heat'!$A4,'BIFUbC-heat'!$A$1:$AQ$27,COLUMN('BIFUbC-heat'!F$1),FALSE))</f>
        <v>1</v>
      </c>
      <c r="G4">
        <f>IF(VLOOKUP('BIFUbC-heat'!$A4,'BIFUbC-heat'!$A$1:$AQ$27,COLUMN('BIFUbC-heat'!G$1),FALSE)=0,1,VLOOKUP('BIFUbC-heat'!$A4,heat!$A$2:$AQ$28,COLUMN(heat!G$2),FALSE)/VLOOKUP('BIFUbC-heat'!$A4,'BIFUbC-heat'!$A$1:$AQ$27,COLUMN('BIFUbC-heat'!G$1),FALSE))</f>
        <v>1</v>
      </c>
      <c r="H4">
        <f>IF(VLOOKUP('BIFUbC-heat'!$A4,'BIFUbC-heat'!$A$1:$AQ$27,COLUMN('BIFUbC-heat'!H$1),FALSE)=0,1,VLOOKUP('BIFUbC-heat'!$A4,heat!$A$2:$AQ$28,COLUMN(heat!H$2),FALSE)/VLOOKUP('BIFUbC-heat'!$A4,'BIFUbC-heat'!$A$1:$AQ$27,COLUMN('BIFUbC-heat'!H$1),FALSE))</f>
        <v>1</v>
      </c>
      <c r="I4">
        <f>IF(VLOOKUP('BIFUbC-heat'!$A4,'BIFUbC-heat'!$A$1:$AQ$27,COLUMN('BIFUbC-heat'!I$1),FALSE)=0,1,VLOOKUP('BIFUbC-heat'!$A4,heat!$A$2:$AQ$28,COLUMN(heat!I$2),FALSE)/VLOOKUP('BIFUbC-heat'!$A4,'BIFUbC-heat'!$A$1:$AQ$27,COLUMN('BIFUbC-heat'!I$1),FALSE))</f>
        <v>1</v>
      </c>
      <c r="J4">
        <f>IF(VLOOKUP('BIFUbC-heat'!$A4,'BIFUbC-heat'!$A$1:$AQ$27,COLUMN('BIFUbC-heat'!J$1),FALSE)=0,1,VLOOKUP('BIFUbC-heat'!$A4,heat!$A$2:$AQ$28,COLUMN(heat!J$2),FALSE)/VLOOKUP('BIFUbC-heat'!$A4,'BIFUbC-heat'!$A$1:$AQ$27,COLUMN('BIFUbC-heat'!J$1),FALSE))</f>
        <v>1</v>
      </c>
      <c r="K4">
        <f>IF(VLOOKUP('BIFUbC-heat'!$A4,'BIFUbC-heat'!$A$1:$AQ$27,COLUMN('BIFUbC-heat'!K$1),FALSE)=0,1,VLOOKUP('BIFUbC-heat'!$A4,heat!$A$2:$AQ$28,COLUMN(heat!K$2),FALSE)/VLOOKUP('BIFUbC-heat'!$A4,'BIFUbC-heat'!$A$1:$AQ$27,COLUMN('BIFUbC-heat'!K$1),FALSE))</f>
        <v>1</v>
      </c>
      <c r="L4">
        <f>IF(VLOOKUP('BIFUbC-heat'!$A4,'BIFUbC-heat'!$A$1:$AQ$27,COLUMN('BIFUbC-heat'!L$1),FALSE)=0,1,VLOOKUP('BIFUbC-heat'!$A4,heat!$A$2:$AQ$28,COLUMN(heat!L$2),FALSE)/VLOOKUP('BIFUbC-heat'!$A4,'BIFUbC-heat'!$A$1:$AQ$27,COLUMN('BIFUbC-heat'!L$1),FALSE))</f>
        <v>1</v>
      </c>
      <c r="M4">
        <f>IF(VLOOKUP('BIFUbC-heat'!$A4,'BIFUbC-heat'!$A$1:$AQ$27,COLUMN('BIFUbC-heat'!M$1),FALSE)=0,1,VLOOKUP('BIFUbC-heat'!$A4,heat!$A$2:$AQ$28,COLUMN(heat!M$2),FALSE)/VLOOKUP('BIFUbC-heat'!$A4,'BIFUbC-heat'!$A$1:$AQ$27,COLUMN('BIFUbC-heat'!M$1),FALSE))</f>
        <v>1</v>
      </c>
      <c r="N4">
        <f>IF(VLOOKUP('BIFUbC-heat'!$A4,'BIFUbC-heat'!$A$1:$AQ$27,COLUMN('BIFUbC-heat'!N$1),FALSE)=0,1,VLOOKUP('BIFUbC-heat'!$A4,heat!$A$2:$AQ$28,COLUMN(heat!N$2),FALSE)/VLOOKUP('BIFUbC-heat'!$A4,'BIFUbC-heat'!$A$1:$AQ$27,COLUMN('BIFUbC-heat'!N$1),FALSE))</f>
        <v>1</v>
      </c>
      <c r="O4">
        <f>IF(VLOOKUP('BIFUbC-heat'!$A4,'BIFUbC-heat'!$A$1:$AQ$27,COLUMN('BIFUbC-heat'!O$1),FALSE)=0,1,VLOOKUP('BIFUbC-heat'!$A4,heat!$A$2:$AQ$28,COLUMN(heat!O$2),FALSE)/VLOOKUP('BIFUbC-heat'!$A4,'BIFUbC-heat'!$A$1:$AQ$27,COLUMN('BIFUbC-heat'!O$1),FALSE))</f>
        <v>1</v>
      </c>
      <c r="P4">
        <f>IF(VLOOKUP('BIFUbC-heat'!$A4,'BIFUbC-heat'!$A$1:$AQ$27,COLUMN('BIFUbC-heat'!P$1),FALSE)=0,1,VLOOKUP('BIFUbC-heat'!$A4,heat!$A$2:$AQ$28,COLUMN(heat!P$2),FALSE)/VLOOKUP('BIFUbC-heat'!$A4,'BIFUbC-heat'!$A$1:$AQ$27,COLUMN('BIFUbC-heat'!P$1),FALSE))</f>
        <v>1</v>
      </c>
      <c r="Q4">
        <f>IF(VLOOKUP('BIFUbC-heat'!$A4,'BIFUbC-heat'!$A$1:$AQ$27,COLUMN('BIFUbC-heat'!Q$1),FALSE)=0,1,VLOOKUP('BIFUbC-heat'!$A4,heat!$A$2:$AQ$28,COLUMN(heat!Q$2),FALSE)/VLOOKUP('BIFUbC-heat'!$A4,'BIFUbC-heat'!$A$1:$AQ$27,COLUMN('BIFUbC-heat'!Q$1),FALSE))</f>
        <v>1</v>
      </c>
      <c r="R4">
        <f>IF(VLOOKUP('BIFUbC-heat'!$A4,'BIFUbC-heat'!$A$1:$AQ$27,COLUMN('BIFUbC-heat'!R$1),FALSE)=0,1,VLOOKUP('BIFUbC-heat'!$A4,heat!$A$2:$AQ$28,COLUMN(heat!R$2),FALSE)/VLOOKUP('BIFUbC-heat'!$A4,'BIFUbC-heat'!$A$1:$AQ$27,COLUMN('BIFUbC-heat'!R$1),FALSE))</f>
        <v>1</v>
      </c>
      <c r="S4">
        <f>IF(VLOOKUP('BIFUbC-heat'!$A4,'BIFUbC-heat'!$A$1:$AQ$27,COLUMN('BIFUbC-heat'!S$1),FALSE)=0,1,VLOOKUP('BIFUbC-heat'!$A4,heat!$A$2:$AQ$28,COLUMN(heat!S$2),FALSE)/VLOOKUP('BIFUbC-heat'!$A4,'BIFUbC-heat'!$A$1:$AQ$27,COLUMN('BIFUbC-heat'!S$1),FALSE))</f>
        <v>1</v>
      </c>
      <c r="T4">
        <f>IF(VLOOKUP('BIFUbC-heat'!$A4,'BIFUbC-heat'!$A$1:$AQ$27,COLUMN('BIFUbC-heat'!T$1),FALSE)=0,1,VLOOKUP('BIFUbC-heat'!$A4,heat!$A$2:$AQ$28,COLUMN(heat!T$2),FALSE)/VLOOKUP('BIFUbC-heat'!$A4,'BIFUbC-heat'!$A$1:$AQ$27,COLUMN('BIFUbC-heat'!T$1),FALSE))</f>
        <v>1</v>
      </c>
      <c r="U4">
        <f>IF(VLOOKUP('BIFUbC-heat'!$A4,'BIFUbC-heat'!$A$1:$AQ$27,COLUMN('BIFUbC-heat'!U$1),FALSE)=0,1,VLOOKUP('BIFUbC-heat'!$A4,heat!$A$2:$AQ$28,COLUMN(heat!U$2),FALSE)/VLOOKUP('BIFUbC-heat'!$A4,'BIFUbC-heat'!$A$1:$AQ$27,COLUMN('BIFUbC-heat'!U$1),FALSE))</f>
        <v>1</v>
      </c>
      <c r="V4">
        <f>IF(VLOOKUP('BIFUbC-heat'!$A4,'BIFUbC-heat'!$A$1:$AQ$27,COLUMN('BIFUbC-heat'!V$1),FALSE)=0,1,VLOOKUP('BIFUbC-heat'!$A4,heat!$A$2:$AQ$28,COLUMN(heat!V$2),FALSE)/VLOOKUP('BIFUbC-heat'!$A4,'BIFUbC-heat'!$A$1:$AQ$27,COLUMN('BIFUbC-heat'!V$1),FALSE))</f>
        <v>1</v>
      </c>
      <c r="W4">
        <f>IF(VLOOKUP('BIFUbC-heat'!$A4,'BIFUbC-heat'!$A$1:$AQ$27,COLUMN('BIFUbC-heat'!W$1),FALSE)=0,1,VLOOKUP('BIFUbC-heat'!$A4,heat!$A$2:$AQ$28,COLUMN(heat!W$2),FALSE)/VLOOKUP('BIFUbC-heat'!$A4,'BIFUbC-heat'!$A$1:$AQ$27,COLUMN('BIFUbC-heat'!W$1),FALSE))</f>
        <v>1</v>
      </c>
      <c r="X4">
        <f>IF(VLOOKUP('BIFUbC-heat'!$A4,'BIFUbC-heat'!$A$1:$AQ$27,COLUMN('BIFUbC-heat'!X$1),FALSE)=0,1,VLOOKUP('BIFUbC-heat'!$A4,heat!$A$2:$AQ$28,COLUMN(heat!X$2),FALSE)/VLOOKUP('BIFUbC-heat'!$A4,'BIFUbC-heat'!$A$1:$AQ$27,COLUMN('BIFUbC-heat'!X$1),FALSE))</f>
        <v>1</v>
      </c>
      <c r="Y4">
        <f>IF(VLOOKUP('BIFUbC-heat'!$A4,'BIFUbC-heat'!$A$1:$AQ$27,COLUMN('BIFUbC-heat'!Y$1),FALSE)=0,1,VLOOKUP('BIFUbC-heat'!$A4,heat!$A$2:$AQ$28,COLUMN(heat!Y$2),FALSE)/VLOOKUP('BIFUbC-heat'!$A4,'BIFUbC-heat'!$A$1:$AQ$27,COLUMN('BIFUbC-heat'!Y$1),FALSE))</f>
        <v>1</v>
      </c>
      <c r="Z4">
        <f>IF(VLOOKUP('BIFUbC-heat'!$A4,'BIFUbC-heat'!$A$1:$AQ$27,COLUMN('BIFUbC-heat'!Z$1),FALSE)=0,1,VLOOKUP('BIFUbC-heat'!$A4,heat!$A$2:$AQ$28,COLUMN(heat!Z$2),FALSE)/VLOOKUP('BIFUbC-heat'!$A4,'BIFUbC-heat'!$A$1:$AQ$27,COLUMN('BIFUbC-heat'!Z$1),FALSE))</f>
        <v>1</v>
      </c>
      <c r="AA4">
        <f>IF(VLOOKUP('BIFUbC-heat'!$A4,'BIFUbC-heat'!$A$1:$AQ$27,COLUMN('BIFUbC-heat'!AA$1),FALSE)=0,1,VLOOKUP('BIFUbC-heat'!$A4,heat!$A$2:$AQ$28,COLUMN(heat!AA$2),FALSE)/VLOOKUP('BIFUbC-heat'!$A4,'BIFUbC-heat'!$A$1:$AQ$27,COLUMN('BIFUbC-heat'!AA$1),FALSE))</f>
        <v>1</v>
      </c>
      <c r="AB4">
        <f>IF(VLOOKUP('BIFUbC-heat'!$A4,'BIFUbC-heat'!$A$1:$AQ$27,COLUMN('BIFUbC-heat'!AB$1),FALSE)=0,1,VLOOKUP('BIFUbC-heat'!$A4,heat!$A$2:$AQ$28,COLUMN(heat!AB$2),FALSE)/VLOOKUP('BIFUbC-heat'!$A4,'BIFUbC-heat'!$A$1:$AQ$27,COLUMN('BIFUbC-heat'!AB$1),FALSE))</f>
        <v>1</v>
      </c>
      <c r="AC4">
        <f>IF(VLOOKUP('BIFUbC-heat'!$A4,'BIFUbC-heat'!$A$1:$AQ$27,COLUMN('BIFUbC-heat'!AC$1),FALSE)=0,1,VLOOKUP('BIFUbC-heat'!$A4,heat!$A$2:$AQ$28,COLUMN(heat!AC$2),FALSE)/VLOOKUP('BIFUbC-heat'!$A4,'BIFUbC-heat'!$A$1:$AQ$27,COLUMN('BIFUbC-heat'!AC$1),FALSE))</f>
        <v>1</v>
      </c>
      <c r="AD4">
        <f>IF(VLOOKUP('BIFUbC-heat'!$A4,'BIFUbC-heat'!$A$1:$AQ$27,COLUMN('BIFUbC-heat'!AD$1),FALSE)=0,1,VLOOKUP('BIFUbC-heat'!$A4,heat!$A$2:$AQ$28,COLUMN(heat!AD$2),FALSE)/VLOOKUP('BIFUbC-heat'!$A4,'BIFUbC-heat'!$A$1:$AQ$27,COLUMN('BIFUbC-heat'!AD$1),FALSE))</f>
        <v>1</v>
      </c>
      <c r="AE4">
        <f>IF(VLOOKUP('BIFUbC-heat'!$A4,'BIFUbC-heat'!$A$1:$AQ$27,COLUMN('BIFUbC-heat'!AE$1),FALSE)=0,1,VLOOKUP('BIFUbC-heat'!$A4,heat!$A$2:$AQ$28,COLUMN(heat!AE$2),FALSE)/VLOOKUP('BIFUbC-heat'!$A4,'BIFUbC-heat'!$A$1:$AQ$27,COLUMN('BIFUbC-heat'!AE$1),FALSE))</f>
        <v>1</v>
      </c>
      <c r="AF4">
        <f>IF(VLOOKUP('BIFUbC-heat'!$A4,'BIFUbC-heat'!$A$1:$AQ$27,COLUMN('BIFUbC-heat'!AF$1),FALSE)=0,1,VLOOKUP('BIFUbC-heat'!$A4,heat!$A$2:$AQ$28,COLUMN(heat!AF$2),FALSE)/VLOOKUP('BIFUbC-heat'!$A4,'BIFUbC-heat'!$A$1:$AQ$27,COLUMN('BIFUbC-heat'!AF$1),FALSE))</f>
        <v>1</v>
      </c>
      <c r="AG4">
        <f>IF(VLOOKUP('BIFUbC-heat'!$A4,'BIFUbC-heat'!$A$1:$AQ$27,COLUMN('BIFUbC-heat'!AG$1),FALSE)=0,1,VLOOKUP('BIFUbC-heat'!$A4,heat!$A$2:$AQ$28,COLUMN(heat!AG$2),FALSE)/VLOOKUP('BIFUbC-heat'!$A4,'BIFUbC-heat'!$A$1:$AQ$27,COLUMN('BIFUbC-heat'!AG$1),FALSE))</f>
        <v>1</v>
      </c>
      <c r="AH4">
        <f>IF(VLOOKUP('BIFUbC-heat'!$A4,'BIFUbC-heat'!$A$1:$AQ$27,COLUMN('BIFUbC-heat'!AH$1),FALSE)=0,1,VLOOKUP('BIFUbC-heat'!$A4,heat!$A$2:$AQ$28,COLUMN(heat!AH$2),FALSE)/VLOOKUP('BIFUbC-heat'!$A4,'BIFUbC-heat'!$A$1:$AQ$27,COLUMN('BIFUbC-heat'!AH$1),FALSE))</f>
        <v>1</v>
      </c>
      <c r="AI4">
        <f>IF(VLOOKUP('BIFUbC-heat'!$A4,'BIFUbC-heat'!$A$1:$AQ$27,COLUMN('BIFUbC-heat'!AI$1),FALSE)=0,1,VLOOKUP('BIFUbC-heat'!$A4,heat!$A$2:$AQ$28,COLUMN(heat!AI$2),FALSE)/VLOOKUP('BIFUbC-heat'!$A4,'BIFUbC-heat'!$A$1:$AQ$27,COLUMN('BIFUbC-heat'!AI$1),FALSE))</f>
        <v>1</v>
      </c>
      <c r="AJ4">
        <f>IF(VLOOKUP('BIFUbC-heat'!$A4,'BIFUbC-heat'!$A$1:$AQ$27,COLUMN('BIFUbC-heat'!AJ$1),FALSE)=0,1,VLOOKUP('BIFUbC-heat'!$A4,heat!$A$2:$AQ$28,COLUMN(heat!AJ$2),FALSE)/VLOOKUP('BIFUbC-heat'!$A4,'BIFUbC-heat'!$A$1:$AQ$27,COLUMN('BIFUbC-heat'!AJ$1),FALSE))</f>
        <v>1</v>
      </c>
      <c r="AK4">
        <f>IF(VLOOKUP('BIFUbC-heat'!$A4,'BIFUbC-heat'!$A$1:$AQ$27,COLUMN('BIFUbC-heat'!AK$1),FALSE)=0,1,VLOOKUP('BIFUbC-heat'!$A4,heat!$A$2:$AQ$28,COLUMN(heat!AK$2),FALSE)/VLOOKUP('BIFUbC-heat'!$A4,'BIFUbC-heat'!$A$1:$AQ$27,COLUMN('BIFUbC-heat'!AK$1),FALSE))</f>
        <v>1</v>
      </c>
      <c r="AL4">
        <f>IF(VLOOKUP('BIFUbC-heat'!$A4,'BIFUbC-heat'!$A$1:$AQ$27,COLUMN('BIFUbC-heat'!AL$1),FALSE)=0,1,VLOOKUP('BIFUbC-heat'!$A4,heat!$A$2:$AQ$28,COLUMN(heat!AL$2),FALSE)/VLOOKUP('BIFUbC-heat'!$A4,'BIFUbC-heat'!$A$1:$AQ$27,COLUMN('BIFUbC-heat'!AL$1),FALSE))</f>
        <v>1</v>
      </c>
      <c r="AM4">
        <f>IF(VLOOKUP('BIFUbC-heat'!$A4,'BIFUbC-heat'!$A$1:$AQ$27,COLUMN('BIFUbC-heat'!AM$1),FALSE)=0,1,VLOOKUP('BIFUbC-heat'!$A4,heat!$A$2:$AQ$28,COLUMN(heat!AM$2),FALSE)/VLOOKUP('BIFUbC-heat'!$A4,'BIFUbC-heat'!$A$1:$AQ$27,COLUMN('BIFUbC-heat'!AM$1),FALSE))</f>
        <v>1</v>
      </c>
      <c r="AN4">
        <f>IF(VLOOKUP('BIFUbC-heat'!$A4,'BIFUbC-heat'!$A$1:$AQ$27,COLUMN('BIFUbC-heat'!AN$1),FALSE)=0,1,VLOOKUP('BIFUbC-heat'!$A4,heat!$A$2:$AQ$28,COLUMN(heat!AN$2),FALSE)/VLOOKUP('BIFUbC-heat'!$A4,'BIFUbC-heat'!$A$1:$AQ$27,COLUMN('BIFUbC-heat'!AN$1),FALSE))</f>
        <v>1</v>
      </c>
      <c r="AO4">
        <f>IF(VLOOKUP('BIFUbC-heat'!$A4,'BIFUbC-heat'!$A$1:$AQ$27,COLUMN('BIFUbC-heat'!AO$1),FALSE)=0,1,VLOOKUP('BIFUbC-heat'!$A4,heat!$A$2:$AQ$28,COLUMN(heat!AO$2),FALSE)/VLOOKUP('BIFUbC-heat'!$A4,'BIFUbC-heat'!$A$1:$AQ$27,COLUMN('BIFUbC-heat'!AO$1),FALSE))</f>
        <v>1</v>
      </c>
      <c r="AP4">
        <f>IF(VLOOKUP('BIFUbC-heat'!$A4,'BIFUbC-heat'!$A$1:$AQ$27,COLUMN('BIFUbC-heat'!AP$1),FALSE)=0,1,VLOOKUP('BIFUbC-heat'!$A4,heat!$A$2:$AQ$28,COLUMN(heat!AP$2),FALSE)/VLOOKUP('BIFUbC-heat'!$A4,'BIFUbC-heat'!$A$1:$AQ$27,COLUMN('BIFUbC-heat'!AP$1),FALSE))</f>
        <v>1</v>
      </c>
      <c r="AQ4">
        <f>IF(VLOOKUP('BIFUbC-heat'!$A4,'BIFUbC-heat'!$A$1:$AQ$27,COLUMN('BIFUbC-heat'!AQ$1),FALSE)=0,1,VLOOKUP('BIFUbC-heat'!$A4,heat!$A$2:$AQ$28,COLUMN(heat!AQ$2),FALSE)/VLOOKUP('BIFUbC-heat'!$A4,'BIFUbC-heat'!$A$1:$AQ$27,COLUMN('BIFUbC-heat'!AQ$1),FALSE))</f>
        <v>1</v>
      </c>
    </row>
    <row r="5" spans="1:43">
      <c r="A5" s="37" t="s">
        <v>619</v>
      </c>
      <c r="B5">
        <f>IF(VLOOKUP('BIFUbC-heat'!$A5,'BIFUbC-heat'!$A$1:$AQ$27,COLUMN('BIFUbC-heat'!B$1),FALSE)=0,1,VLOOKUP('BIFUbC-heat'!$A5,heat!$A$2:$AQ$28,COLUMN(heat!B$2),FALSE)/VLOOKUP('BIFUbC-heat'!$A5,'BIFUbC-heat'!$A$1:$AQ$27,COLUMN('BIFUbC-heat'!B$1),FALSE))</f>
        <v>1</v>
      </c>
      <c r="C5">
        <f>IF(VLOOKUP('BIFUbC-heat'!$A5,'BIFUbC-heat'!$A$1:$AQ$27,COLUMN('BIFUbC-heat'!C$1),FALSE)=0,1,VLOOKUP('BIFUbC-heat'!$A5,heat!$A$2:$AQ$28,COLUMN(heat!C$2),FALSE)/VLOOKUP('BIFUbC-heat'!$A5,'BIFUbC-heat'!$A$1:$AQ$27,COLUMN('BIFUbC-heat'!C$1),FALSE))</f>
        <v>1</v>
      </c>
      <c r="D5">
        <f>IF(VLOOKUP('BIFUbC-heat'!$A5,'BIFUbC-heat'!$A$1:$AQ$27,COLUMN('BIFUbC-heat'!D$1),FALSE)=0,1,VLOOKUP('BIFUbC-heat'!$A5,heat!$A$2:$AQ$28,COLUMN(heat!D$2),FALSE)/VLOOKUP('BIFUbC-heat'!$A5,'BIFUbC-heat'!$A$1:$AQ$27,COLUMN('BIFUbC-heat'!D$1),FALSE))</f>
        <v>1</v>
      </c>
      <c r="E5">
        <f>IF(VLOOKUP('BIFUbC-heat'!$A5,'BIFUbC-heat'!$A$1:$AQ$27,COLUMN('BIFUbC-heat'!E$1),FALSE)=0,1,VLOOKUP('BIFUbC-heat'!$A5,heat!$A$2:$AQ$28,COLUMN(heat!E$2),FALSE)/VLOOKUP('BIFUbC-heat'!$A5,'BIFUbC-heat'!$A$1:$AQ$27,COLUMN('BIFUbC-heat'!E$1),FALSE))</f>
        <v>1</v>
      </c>
      <c r="F5">
        <f>IF(VLOOKUP('BIFUbC-heat'!$A5,'BIFUbC-heat'!$A$1:$AQ$27,COLUMN('BIFUbC-heat'!F$1),FALSE)=0,1,VLOOKUP('BIFUbC-heat'!$A5,heat!$A$2:$AQ$28,COLUMN(heat!F$2),FALSE)/VLOOKUP('BIFUbC-heat'!$A5,'BIFUbC-heat'!$A$1:$AQ$27,COLUMN('BIFUbC-heat'!F$1),FALSE))</f>
        <v>1</v>
      </c>
      <c r="G5">
        <f>IF(VLOOKUP('BIFUbC-heat'!$A5,'BIFUbC-heat'!$A$1:$AQ$27,COLUMN('BIFUbC-heat'!G$1),FALSE)=0,1,VLOOKUP('BIFUbC-heat'!$A5,heat!$A$2:$AQ$28,COLUMN(heat!G$2),FALSE)/VLOOKUP('BIFUbC-heat'!$A5,'BIFUbC-heat'!$A$1:$AQ$27,COLUMN('BIFUbC-heat'!G$1),FALSE))</f>
        <v>1</v>
      </c>
      <c r="H5">
        <f>IF(VLOOKUP('BIFUbC-heat'!$A5,'BIFUbC-heat'!$A$1:$AQ$27,COLUMN('BIFUbC-heat'!H$1),FALSE)=0,1,VLOOKUP('BIFUbC-heat'!$A5,heat!$A$2:$AQ$28,COLUMN(heat!H$2),FALSE)/VLOOKUP('BIFUbC-heat'!$A5,'BIFUbC-heat'!$A$1:$AQ$27,COLUMN('BIFUbC-heat'!H$1),FALSE))</f>
        <v>1</v>
      </c>
      <c r="I5">
        <f>IF(VLOOKUP('BIFUbC-heat'!$A5,'BIFUbC-heat'!$A$1:$AQ$27,COLUMN('BIFUbC-heat'!I$1),FALSE)=0,1,VLOOKUP('BIFUbC-heat'!$A5,heat!$A$2:$AQ$28,COLUMN(heat!I$2),FALSE)/VLOOKUP('BIFUbC-heat'!$A5,'BIFUbC-heat'!$A$1:$AQ$27,COLUMN('BIFUbC-heat'!I$1),FALSE))</f>
        <v>1</v>
      </c>
      <c r="J5">
        <f>IF(VLOOKUP('BIFUbC-heat'!$A5,'BIFUbC-heat'!$A$1:$AQ$27,COLUMN('BIFUbC-heat'!J$1),FALSE)=0,1,VLOOKUP('BIFUbC-heat'!$A5,heat!$A$2:$AQ$28,COLUMN(heat!J$2),FALSE)/VLOOKUP('BIFUbC-heat'!$A5,'BIFUbC-heat'!$A$1:$AQ$27,COLUMN('BIFUbC-heat'!J$1),FALSE))</f>
        <v>1</v>
      </c>
      <c r="K5">
        <f>IF(VLOOKUP('BIFUbC-heat'!$A5,'BIFUbC-heat'!$A$1:$AQ$27,COLUMN('BIFUbC-heat'!K$1),FALSE)=0,1,VLOOKUP('BIFUbC-heat'!$A5,heat!$A$2:$AQ$28,COLUMN(heat!K$2),FALSE)/VLOOKUP('BIFUbC-heat'!$A5,'BIFUbC-heat'!$A$1:$AQ$27,COLUMN('BIFUbC-heat'!K$1),FALSE))</f>
        <v>1</v>
      </c>
      <c r="L5">
        <f>IF(VLOOKUP('BIFUbC-heat'!$A5,'BIFUbC-heat'!$A$1:$AQ$27,COLUMN('BIFUbC-heat'!L$1),FALSE)=0,1,VLOOKUP('BIFUbC-heat'!$A5,heat!$A$2:$AQ$28,COLUMN(heat!L$2),FALSE)/VLOOKUP('BIFUbC-heat'!$A5,'BIFUbC-heat'!$A$1:$AQ$27,COLUMN('BIFUbC-heat'!L$1),FALSE))</f>
        <v>1</v>
      </c>
      <c r="M5">
        <f>IF(VLOOKUP('BIFUbC-heat'!$A5,'BIFUbC-heat'!$A$1:$AQ$27,COLUMN('BIFUbC-heat'!M$1),FALSE)=0,1,VLOOKUP('BIFUbC-heat'!$A5,heat!$A$2:$AQ$28,COLUMN(heat!M$2),FALSE)/VLOOKUP('BIFUbC-heat'!$A5,'BIFUbC-heat'!$A$1:$AQ$27,COLUMN('BIFUbC-heat'!M$1),FALSE))</f>
        <v>1</v>
      </c>
      <c r="N5">
        <f>IF(VLOOKUP('BIFUbC-heat'!$A5,'BIFUbC-heat'!$A$1:$AQ$27,COLUMN('BIFUbC-heat'!N$1),FALSE)=0,1,VLOOKUP('BIFUbC-heat'!$A5,heat!$A$2:$AQ$28,COLUMN(heat!N$2),FALSE)/VLOOKUP('BIFUbC-heat'!$A5,'BIFUbC-heat'!$A$1:$AQ$27,COLUMN('BIFUbC-heat'!N$1),FALSE))</f>
        <v>1</v>
      </c>
      <c r="O5">
        <f>IF(VLOOKUP('BIFUbC-heat'!$A5,'BIFUbC-heat'!$A$1:$AQ$27,COLUMN('BIFUbC-heat'!O$1),FALSE)=0,1,VLOOKUP('BIFUbC-heat'!$A5,heat!$A$2:$AQ$28,COLUMN(heat!O$2),FALSE)/VLOOKUP('BIFUbC-heat'!$A5,'BIFUbC-heat'!$A$1:$AQ$27,COLUMN('BIFUbC-heat'!O$1),FALSE))</f>
        <v>1</v>
      </c>
      <c r="P5">
        <f>IF(VLOOKUP('BIFUbC-heat'!$A5,'BIFUbC-heat'!$A$1:$AQ$27,COLUMN('BIFUbC-heat'!P$1),FALSE)=0,1,VLOOKUP('BIFUbC-heat'!$A5,heat!$A$2:$AQ$28,COLUMN(heat!P$2),FALSE)/VLOOKUP('BIFUbC-heat'!$A5,'BIFUbC-heat'!$A$1:$AQ$27,COLUMN('BIFUbC-heat'!P$1),FALSE))</f>
        <v>1</v>
      </c>
      <c r="Q5">
        <f>IF(VLOOKUP('BIFUbC-heat'!$A5,'BIFUbC-heat'!$A$1:$AQ$27,COLUMN('BIFUbC-heat'!Q$1),FALSE)=0,1,VLOOKUP('BIFUbC-heat'!$A5,heat!$A$2:$AQ$28,COLUMN(heat!Q$2),FALSE)/VLOOKUP('BIFUbC-heat'!$A5,'BIFUbC-heat'!$A$1:$AQ$27,COLUMN('BIFUbC-heat'!Q$1),FALSE))</f>
        <v>1</v>
      </c>
      <c r="R5">
        <f>IF(VLOOKUP('BIFUbC-heat'!$A5,'BIFUbC-heat'!$A$1:$AQ$27,COLUMN('BIFUbC-heat'!R$1),FALSE)=0,1,VLOOKUP('BIFUbC-heat'!$A5,heat!$A$2:$AQ$28,COLUMN(heat!R$2),FALSE)/VLOOKUP('BIFUbC-heat'!$A5,'BIFUbC-heat'!$A$1:$AQ$27,COLUMN('BIFUbC-heat'!R$1),FALSE))</f>
        <v>1</v>
      </c>
      <c r="S5">
        <f>IF(VLOOKUP('BIFUbC-heat'!$A5,'BIFUbC-heat'!$A$1:$AQ$27,COLUMN('BIFUbC-heat'!S$1),FALSE)=0,1,VLOOKUP('BIFUbC-heat'!$A5,heat!$A$2:$AQ$28,COLUMN(heat!S$2),FALSE)/VLOOKUP('BIFUbC-heat'!$A5,'BIFUbC-heat'!$A$1:$AQ$27,COLUMN('BIFUbC-heat'!S$1),FALSE))</f>
        <v>1</v>
      </c>
      <c r="T5">
        <f>IF(VLOOKUP('BIFUbC-heat'!$A5,'BIFUbC-heat'!$A$1:$AQ$27,COLUMN('BIFUbC-heat'!T$1),FALSE)=0,1,VLOOKUP('BIFUbC-heat'!$A5,heat!$A$2:$AQ$28,COLUMN(heat!T$2),FALSE)/VLOOKUP('BIFUbC-heat'!$A5,'BIFUbC-heat'!$A$1:$AQ$27,COLUMN('BIFUbC-heat'!T$1),FALSE))</f>
        <v>1</v>
      </c>
      <c r="U5">
        <f>IF(VLOOKUP('BIFUbC-heat'!$A5,'BIFUbC-heat'!$A$1:$AQ$27,COLUMN('BIFUbC-heat'!U$1),FALSE)=0,1,VLOOKUP('BIFUbC-heat'!$A5,heat!$A$2:$AQ$28,COLUMN(heat!U$2),FALSE)/VLOOKUP('BIFUbC-heat'!$A5,'BIFUbC-heat'!$A$1:$AQ$27,COLUMN('BIFUbC-heat'!U$1),FALSE))</f>
        <v>1</v>
      </c>
      <c r="V5">
        <f>IF(VLOOKUP('BIFUbC-heat'!$A5,'BIFUbC-heat'!$A$1:$AQ$27,COLUMN('BIFUbC-heat'!V$1),FALSE)=0,1,VLOOKUP('BIFUbC-heat'!$A5,heat!$A$2:$AQ$28,COLUMN(heat!V$2),FALSE)/VLOOKUP('BIFUbC-heat'!$A5,'BIFUbC-heat'!$A$1:$AQ$27,COLUMN('BIFUbC-heat'!V$1),FALSE))</f>
        <v>1</v>
      </c>
      <c r="W5">
        <f>IF(VLOOKUP('BIFUbC-heat'!$A5,'BIFUbC-heat'!$A$1:$AQ$27,COLUMN('BIFUbC-heat'!W$1),FALSE)=0,1,VLOOKUP('BIFUbC-heat'!$A5,heat!$A$2:$AQ$28,COLUMN(heat!W$2),FALSE)/VLOOKUP('BIFUbC-heat'!$A5,'BIFUbC-heat'!$A$1:$AQ$27,COLUMN('BIFUbC-heat'!W$1),FALSE))</f>
        <v>1</v>
      </c>
      <c r="X5">
        <f>IF(VLOOKUP('BIFUbC-heat'!$A5,'BIFUbC-heat'!$A$1:$AQ$27,COLUMN('BIFUbC-heat'!X$1),FALSE)=0,1,VLOOKUP('BIFUbC-heat'!$A5,heat!$A$2:$AQ$28,COLUMN(heat!X$2),FALSE)/VLOOKUP('BIFUbC-heat'!$A5,'BIFUbC-heat'!$A$1:$AQ$27,COLUMN('BIFUbC-heat'!X$1),FALSE))</f>
        <v>1</v>
      </c>
      <c r="Y5">
        <f>IF(VLOOKUP('BIFUbC-heat'!$A5,'BIFUbC-heat'!$A$1:$AQ$27,COLUMN('BIFUbC-heat'!Y$1),FALSE)=0,1,VLOOKUP('BIFUbC-heat'!$A5,heat!$A$2:$AQ$28,COLUMN(heat!Y$2),FALSE)/VLOOKUP('BIFUbC-heat'!$A5,'BIFUbC-heat'!$A$1:$AQ$27,COLUMN('BIFUbC-heat'!Y$1),FALSE))</f>
        <v>1</v>
      </c>
      <c r="Z5">
        <f>IF(VLOOKUP('BIFUbC-heat'!$A5,'BIFUbC-heat'!$A$1:$AQ$27,COLUMN('BIFUbC-heat'!Z$1),FALSE)=0,1,VLOOKUP('BIFUbC-heat'!$A5,heat!$A$2:$AQ$28,COLUMN(heat!Z$2),FALSE)/VLOOKUP('BIFUbC-heat'!$A5,'BIFUbC-heat'!$A$1:$AQ$27,COLUMN('BIFUbC-heat'!Z$1),FALSE))</f>
        <v>1</v>
      </c>
      <c r="AA5">
        <f>IF(VLOOKUP('BIFUbC-heat'!$A5,'BIFUbC-heat'!$A$1:$AQ$27,COLUMN('BIFUbC-heat'!AA$1),FALSE)=0,1,VLOOKUP('BIFUbC-heat'!$A5,heat!$A$2:$AQ$28,COLUMN(heat!AA$2),FALSE)/VLOOKUP('BIFUbC-heat'!$A5,'BIFUbC-heat'!$A$1:$AQ$27,COLUMN('BIFUbC-heat'!AA$1),FALSE))</f>
        <v>1</v>
      </c>
      <c r="AB5">
        <f>IF(VLOOKUP('BIFUbC-heat'!$A5,'BIFUbC-heat'!$A$1:$AQ$27,COLUMN('BIFUbC-heat'!AB$1),FALSE)=0,1,VLOOKUP('BIFUbC-heat'!$A5,heat!$A$2:$AQ$28,COLUMN(heat!AB$2),FALSE)/VLOOKUP('BIFUbC-heat'!$A5,'BIFUbC-heat'!$A$1:$AQ$27,COLUMN('BIFUbC-heat'!AB$1),FALSE))</f>
        <v>1</v>
      </c>
      <c r="AC5">
        <f>IF(VLOOKUP('BIFUbC-heat'!$A5,'BIFUbC-heat'!$A$1:$AQ$27,COLUMN('BIFUbC-heat'!AC$1),FALSE)=0,1,VLOOKUP('BIFUbC-heat'!$A5,heat!$A$2:$AQ$28,COLUMN(heat!AC$2),FALSE)/VLOOKUP('BIFUbC-heat'!$A5,'BIFUbC-heat'!$A$1:$AQ$27,COLUMN('BIFUbC-heat'!AC$1),FALSE))</f>
        <v>1</v>
      </c>
      <c r="AD5">
        <f>IF(VLOOKUP('BIFUbC-heat'!$A5,'BIFUbC-heat'!$A$1:$AQ$27,COLUMN('BIFUbC-heat'!AD$1),FALSE)=0,1,VLOOKUP('BIFUbC-heat'!$A5,heat!$A$2:$AQ$28,COLUMN(heat!AD$2),FALSE)/VLOOKUP('BIFUbC-heat'!$A5,'BIFUbC-heat'!$A$1:$AQ$27,COLUMN('BIFUbC-heat'!AD$1),FALSE))</f>
        <v>1</v>
      </c>
      <c r="AE5">
        <f>IF(VLOOKUP('BIFUbC-heat'!$A5,'BIFUbC-heat'!$A$1:$AQ$27,COLUMN('BIFUbC-heat'!AE$1),FALSE)=0,1,VLOOKUP('BIFUbC-heat'!$A5,heat!$A$2:$AQ$28,COLUMN(heat!AE$2),FALSE)/VLOOKUP('BIFUbC-heat'!$A5,'BIFUbC-heat'!$A$1:$AQ$27,COLUMN('BIFUbC-heat'!AE$1),FALSE))</f>
        <v>1</v>
      </c>
      <c r="AF5">
        <f>IF(VLOOKUP('BIFUbC-heat'!$A5,'BIFUbC-heat'!$A$1:$AQ$27,COLUMN('BIFUbC-heat'!AF$1),FALSE)=0,1,VLOOKUP('BIFUbC-heat'!$A5,heat!$A$2:$AQ$28,COLUMN(heat!AF$2),FALSE)/VLOOKUP('BIFUbC-heat'!$A5,'BIFUbC-heat'!$A$1:$AQ$27,COLUMN('BIFUbC-heat'!AF$1),FALSE))</f>
        <v>1</v>
      </c>
      <c r="AG5">
        <f>IF(VLOOKUP('BIFUbC-heat'!$A5,'BIFUbC-heat'!$A$1:$AQ$27,COLUMN('BIFUbC-heat'!AG$1),FALSE)=0,1,VLOOKUP('BIFUbC-heat'!$A5,heat!$A$2:$AQ$28,COLUMN(heat!AG$2),FALSE)/VLOOKUP('BIFUbC-heat'!$A5,'BIFUbC-heat'!$A$1:$AQ$27,COLUMN('BIFUbC-heat'!AG$1),FALSE))</f>
        <v>1</v>
      </c>
      <c r="AH5">
        <f>IF(VLOOKUP('BIFUbC-heat'!$A5,'BIFUbC-heat'!$A$1:$AQ$27,COLUMN('BIFUbC-heat'!AH$1),FALSE)=0,1,VLOOKUP('BIFUbC-heat'!$A5,heat!$A$2:$AQ$28,COLUMN(heat!AH$2),FALSE)/VLOOKUP('BIFUbC-heat'!$A5,'BIFUbC-heat'!$A$1:$AQ$27,COLUMN('BIFUbC-heat'!AH$1),FALSE))</f>
        <v>1</v>
      </c>
      <c r="AI5">
        <f>IF(VLOOKUP('BIFUbC-heat'!$A5,'BIFUbC-heat'!$A$1:$AQ$27,COLUMN('BIFUbC-heat'!AI$1),FALSE)=0,1,VLOOKUP('BIFUbC-heat'!$A5,heat!$A$2:$AQ$28,COLUMN(heat!AI$2),FALSE)/VLOOKUP('BIFUbC-heat'!$A5,'BIFUbC-heat'!$A$1:$AQ$27,COLUMN('BIFUbC-heat'!AI$1),FALSE))</f>
        <v>1</v>
      </c>
      <c r="AJ5">
        <f>IF(VLOOKUP('BIFUbC-heat'!$A5,'BIFUbC-heat'!$A$1:$AQ$27,COLUMN('BIFUbC-heat'!AJ$1),FALSE)=0,1,VLOOKUP('BIFUbC-heat'!$A5,heat!$A$2:$AQ$28,COLUMN(heat!AJ$2),FALSE)/VLOOKUP('BIFUbC-heat'!$A5,'BIFUbC-heat'!$A$1:$AQ$27,COLUMN('BIFUbC-heat'!AJ$1),FALSE))</f>
        <v>1</v>
      </c>
      <c r="AK5">
        <f>IF(VLOOKUP('BIFUbC-heat'!$A5,'BIFUbC-heat'!$A$1:$AQ$27,COLUMN('BIFUbC-heat'!AK$1),FALSE)=0,1,VLOOKUP('BIFUbC-heat'!$A5,heat!$A$2:$AQ$28,COLUMN(heat!AK$2),FALSE)/VLOOKUP('BIFUbC-heat'!$A5,'BIFUbC-heat'!$A$1:$AQ$27,COLUMN('BIFUbC-heat'!AK$1),FALSE))</f>
        <v>1</v>
      </c>
      <c r="AL5">
        <f>IF(VLOOKUP('BIFUbC-heat'!$A5,'BIFUbC-heat'!$A$1:$AQ$27,COLUMN('BIFUbC-heat'!AL$1),FALSE)=0,1,VLOOKUP('BIFUbC-heat'!$A5,heat!$A$2:$AQ$28,COLUMN(heat!AL$2),FALSE)/VLOOKUP('BIFUbC-heat'!$A5,'BIFUbC-heat'!$A$1:$AQ$27,COLUMN('BIFUbC-heat'!AL$1),FALSE))</f>
        <v>1</v>
      </c>
      <c r="AM5">
        <f>IF(VLOOKUP('BIFUbC-heat'!$A5,'BIFUbC-heat'!$A$1:$AQ$27,COLUMN('BIFUbC-heat'!AM$1),FALSE)=0,1,VLOOKUP('BIFUbC-heat'!$A5,heat!$A$2:$AQ$28,COLUMN(heat!AM$2),FALSE)/VLOOKUP('BIFUbC-heat'!$A5,'BIFUbC-heat'!$A$1:$AQ$27,COLUMN('BIFUbC-heat'!AM$1),FALSE))</f>
        <v>1</v>
      </c>
      <c r="AN5">
        <f>IF(VLOOKUP('BIFUbC-heat'!$A5,'BIFUbC-heat'!$A$1:$AQ$27,COLUMN('BIFUbC-heat'!AN$1),FALSE)=0,1,VLOOKUP('BIFUbC-heat'!$A5,heat!$A$2:$AQ$28,COLUMN(heat!AN$2),FALSE)/VLOOKUP('BIFUbC-heat'!$A5,'BIFUbC-heat'!$A$1:$AQ$27,COLUMN('BIFUbC-heat'!AN$1),FALSE))</f>
        <v>1</v>
      </c>
      <c r="AO5">
        <f>IF(VLOOKUP('BIFUbC-heat'!$A5,'BIFUbC-heat'!$A$1:$AQ$27,COLUMN('BIFUbC-heat'!AO$1),FALSE)=0,1,VLOOKUP('BIFUbC-heat'!$A5,heat!$A$2:$AQ$28,COLUMN(heat!AO$2),FALSE)/VLOOKUP('BIFUbC-heat'!$A5,'BIFUbC-heat'!$A$1:$AQ$27,COLUMN('BIFUbC-heat'!AO$1),FALSE))</f>
        <v>1</v>
      </c>
      <c r="AP5">
        <f>IF(VLOOKUP('BIFUbC-heat'!$A5,'BIFUbC-heat'!$A$1:$AQ$27,COLUMN('BIFUbC-heat'!AP$1),FALSE)=0,1,VLOOKUP('BIFUbC-heat'!$A5,heat!$A$2:$AQ$28,COLUMN(heat!AP$2),FALSE)/VLOOKUP('BIFUbC-heat'!$A5,'BIFUbC-heat'!$A$1:$AQ$27,COLUMN('BIFUbC-heat'!AP$1),FALSE))</f>
        <v>1</v>
      </c>
      <c r="AQ5">
        <f>IF(VLOOKUP('BIFUbC-heat'!$A5,'BIFUbC-heat'!$A$1:$AQ$27,COLUMN('BIFUbC-heat'!AQ$1),FALSE)=0,1,VLOOKUP('BIFUbC-heat'!$A5,heat!$A$2:$AQ$28,COLUMN(heat!AQ$2),FALSE)/VLOOKUP('BIFUbC-heat'!$A5,'BIFUbC-heat'!$A$1:$AQ$27,COLUMN('BIFUbC-heat'!AQ$1),FALSE))</f>
        <v>1</v>
      </c>
    </row>
    <row r="6" spans="1:43">
      <c r="A6" s="37" t="s">
        <v>620</v>
      </c>
      <c r="B6">
        <f>IF(VLOOKUP('BIFUbC-heat'!$A6,'BIFUbC-heat'!$A$1:$AQ$27,COLUMN('BIFUbC-heat'!B$1),FALSE)=0,1,VLOOKUP('BIFUbC-heat'!$A6,heat!$A$2:$AQ$28,COLUMN(heat!B$2),FALSE)/VLOOKUP('BIFUbC-heat'!$A6,'BIFUbC-heat'!$A$1:$AQ$27,COLUMN('BIFUbC-heat'!B$1),FALSE))</f>
        <v>1</v>
      </c>
      <c r="C6">
        <f>IF(VLOOKUP('BIFUbC-heat'!$A6,'BIFUbC-heat'!$A$1:$AQ$27,COLUMN('BIFUbC-heat'!C$1),FALSE)=0,1,VLOOKUP('BIFUbC-heat'!$A6,heat!$A$2:$AQ$28,COLUMN(heat!C$2),FALSE)/VLOOKUP('BIFUbC-heat'!$A6,'BIFUbC-heat'!$A$1:$AQ$27,COLUMN('BIFUbC-heat'!C$1),FALSE))</f>
        <v>1</v>
      </c>
      <c r="D6">
        <f>IF(VLOOKUP('BIFUbC-heat'!$A6,'BIFUbC-heat'!$A$1:$AQ$27,COLUMN('BIFUbC-heat'!D$1),FALSE)=0,1,VLOOKUP('BIFUbC-heat'!$A6,heat!$A$2:$AQ$28,COLUMN(heat!D$2),FALSE)/VLOOKUP('BIFUbC-heat'!$A6,'BIFUbC-heat'!$A$1:$AQ$27,COLUMN('BIFUbC-heat'!D$1),FALSE))</f>
        <v>1</v>
      </c>
      <c r="E6">
        <f>IF(VLOOKUP('BIFUbC-heat'!$A6,'BIFUbC-heat'!$A$1:$AQ$27,COLUMN('BIFUbC-heat'!E$1),FALSE)=0,1,VLOOKUP('BIFUbC-heat'!$A6,heat!$A$2:$AQ$28,COLUMN(heat!E$2),FALSE)/VLOOKUP('BIFUbC-heat'!$A6,'BIFUbC-heat'!$A$1:$AQ$27,COLUMN('BIFUbC-heat'!E$1),FALSE))</f>
        <v>1</v>
      </c>
      <c r="F6">
        <f>IF(VLOOKUP('BIFUbC-heat'!$A6,'BIFUbC-heat'!$A$1:$AQ$27,COLUMN('BIFUbC-heat'!F$1),FALSE)=0,1,VLOOKUP('BIFUbC-heat'!$A6,heat!$A$2:$AQ$28,COLUMN(heat!F$2),FALSE)/VLOOKUP('BIFUbC-heat'!$A6,'BIFUbC-heat'!$A$1:$AQ$27,COLUMN('BIFUbC-heat'!F$1),FALSE))</f>
        <v>1</v>
      </c>
      <c r="G6">
        <f>IF(VLOOKUP('BIFUbC-heat'!$A6,'BIFUbC-heat'!$A$1:$AQ$27,COLUMN('BIFUbC-heat'!G$1),FALSE)=0,1,VLOOKUP('BIFUbC-heat'!$A6,heat!$A$2:$AQ$28,COLUMN(heat!G$2),FALSE)/VLOOKUP('BIFUbC-heat'!$A6,'BIFUbC-heat'!$A$1:$AQ$27,COLUMN('BIFUbC-heat'!G$1),FALSE))</f>
        <v>1</v>
      </c>
      <c r="H6">
        <f>IF(VLOOKUP('BIFUbC-heat'!$A6,'BIFUbC-heat'!$A$1:$AQ$27,COLUMN('BIFUbC-heat'!H$1),FALSE)=0,1,VLOOKUP('BIFUbC-heat'!$A6,heat!$A$2:$AQ$28,COLUMN(heat!H$2),FALSE)/VLOOKUP('BIFUbC-heat'!$A6,'BIFUbC-heat'!$A$1:$AQ$27,COLUMN('BIFUbC-heat'!H$1),FALSE))</f>
        <v>1</v>
      </c>
      <c r="I6">
        <f>IF(VLOOKUP('BIFUbC-heat'!$A6,'BIFUbC-heat'!$A$1:$AQ$27,COLUMN('BIFUbC-heat'!I$1),FALSE)=0,1,VLOOKUP('BIFUbC-heat'!$A6,heat!$A$2:$AQ$28,COLUMN(heat!I$2),FALSE)/VLOOKUP('BIFUbC-heat'!$A6,'BIFUbC-heat'!$A$1:$AQ$27,COLUMN('BIFUbC-heat'!I$1),FALSE))</f>
        <v>1</v>
      </c>
      <c r="J6">
        <f>IF(VLOOKUP('BIFUbC-heat'!$A6,'BIFUbC-heat'!$A$1:$AQ$27,COLUMN('BIFUbC-heat'!J$1),FALSE)=0,1,VLOOKUP('BIFUbC-heat'!$A6,heat!$A$2:$AQ$28,COLUMN(heat!J$2),FALSE)/VLOOKUP('BIFUbC-heat'!$A6,'BIFUbC-heat'!$A$1:$AQ$27,COLUMN('BIFUbC-heat'!J$1),FALSE))</f>
        <v>1</v>
      </c>
      <c r="K6">
        <f>IF(VLOOKUP('BIFUbC-heat'!$A6,'BIFUbC-heat'!$A$1:$AQ$27,COLUMN('BIFUbC-heat'!K$1),FALSE)=0,1,VLOOKUP('BIFUbC-heat'!$A6,heat!$A$2:$AQ$28,COLUMN(heat!K$2),FALSE)/VLOOKUP('BIFUbC-heat'!$A6,'BIFUbC-heat'!$A$1:$AQ$27,COLUMN('BIFUbC-heat'!K$1),FALSE))</f>
        <v>1</v>
      </c>
      <c r="L6">
        <f>IF(VLOOKUP('BIFUbC-heat'!$A6,'BIFUbC-heat'!$A$1:$AQ$27,COLUMN('BIFUbC-heat'!L$1),FALSE)=0,1,VLOOKUP('BIFUbC-heat'!$A6,heat!$A$2:$AQ$28,COLUMN(heat!L$2),FALSE)/VLOOKUP('BIFUbC-heat'!$A6,'BIFUbC-heat'!$A$1:$AQ$27,COLUMN('BIFUbC-heat'!L$1),FALSE))</f>
        <v>1</v>
      </c>
      <c r="M6">
        <f>IF(VLOOKUP('BIFUbC-heat'!$A6,'BIFUbC-heat'!$A$1:$AQ$27,COLUMN('BIFUbC-heat'!M$1),FALSE)=0,1,VLOOKUP('BIFUbC-heat'!$A6,heat!$A$2:$AQ$28,COLUMN(heat!M$2),FALSE)/VLOOKUP('BIFUbC-heat'!$A6,'BIFUbC-heat'!$A$1:$AQ$27,COLUMN('BIFUbC-heat'!M$1),FALSE))</f>
        <v>1</v>
      </c>
      <c r="N6">
        <f>IF(VLOOKUP('BIFUbC-heat'!$A6,'BIFUbC-heat'!$A$1:$AQ$27,COLUMN('BIFUbC-heat'!N$1),FALSE)=0,1,VLOOKUP('BIFUbC-heat'!$A6,heat!$A$2:$AQ$28,COLUMN(heat!N$2),FALSE)/VLOOKUP('BIFUbC-heat'!$A6,'BIFUbC-heat'!$A$1:$AQ$27,COLUMN('BIFUbC-heat'!N$1),FALSE))</f>
        <v>1</v>
      </c>
      <c r="O6">
        <f>IF(VLOOKUP('BIFUbC-heat'!$A6,'BIFUbC-heat'!$A$1:$AQ$27,COLUMN('BIFUbC-heat'!O$1),FALSE)=0,1,VLOOKUP('BIFUbC-heat'!$A6,heat!$A$2:$AQ$28,COLUMN(heat!O$2),FALSE)/VLOOKUP('BIFUbC-heat'!$A6,'BIFUbC-heat'!$A$1:$AQ$27,COLUMN('BIFUbC-heat'!O$1),FALSE))</f>
        <v>1</v>
      </c>
      <c r="P6">
        <f>IF(VLOOKUP('BIFUbC-heat'!$A6,'BIFUbC-heat'!$A$1:$AQ$27,COLUMN('BIFUbC-heat'!P$1),FALSE)=0,1,VLOOKUP('BIFUbC-heat'!$A6,heat!$A$2:$AQ$28,COLUMN(heat!P$2),FALSE)/VLOOKUP('BIFUbC-heat'!$A6,'BIFUbC-heat'!$A$1:$AQ$27,COLUMN('BIFUbC-heat'!P$1),FALSE))</f>
        <v>1</v>
      </c>
      <c r="Q6">
        <f>IF(VLOOKUP('BIFUbC-heat'!$A6,'BIFUbC-heat'!$A$1:$AQ$27,COLUMN('BIFUbC-heat'!Q$1),FALSE)=0,1,VLOOKUP('BIFUbC-heat'!$A6,heat!$A$2:$AQ$28,COLUMN(heat!Q$2),FALSE)/VLOOKUP('BIFUbC-heat'!$A6,'BIFUbC-heat'!$A$1:$AQ$27,COLUMN('BIFUbC-heat'!Q$1),FALSE))</f>
        <v>1</v>
      </c>
      <c r="R6">
        <f>IF(VLOOKUP('BIFUbC-heat'!$A6,'BIFUbC-heat'!$A$1:$AQ$27,COLUMN('BIFUbC-heat'!R$1),FALSE)=0,1,VLOOKUP('BIFUbC-heat'!$A6,heat!$A$2:$AQ$28,COLUMN(heat!R$2),FALSE)/VLOOKUP('BIFUbC-heat'!$A6,'BIFUbC-heat'!$A$1:$AQ$27,COLUMN('BIFUbC-heat'!R$1),FALSE))</f>
        <v>1</v>
      </c>
      <c r="S6">
        <f>IF(VLOOKUP('BIFUbC-heat'!$A6,'BIFUbC-heat'!$A$1:$AQ$27,COLUMN('BIFUbC-heat'!S$1),FALSE)=0,1,VLOOKUP('BIFUbC-heat'!$A6,heat!$A$2:$AQ$28,COLUMN(heat!S$2),FALSE)/VLOOKUP('BIFUbC-heat'!$A6,'BIFUbC-heat'!$A$1:$AQ$27,COLUMN('BIFUbC-heat'!S$1),FALSE))</f>
        <v>1</v>
      </c>
      <c r="T6">
        <f>IF(VLOOKUP('BIFUbC-heat'!$A6,'BIFUbC-heat'!$A$1:$AQ$27,COLUMN('BIFUbC-heat'!T$1),FALSE)=0,1,VLOOKUP('BIFUbC-heat'!$A6,heat!$A$2:$AQ$28,COLUMN(heat!T$2),FALSE)/VLOOKUP('BIFUbC-heat'!$A6,'BIFUbC-heat'!$A$1:$AQ$27,COLUMN('BIFUbC-heat'!T$1),FALSE))</f>
        <v>1</v>
      </c>
      <c r="U6">
        <f>IF(VLOOKUP('BIFUbC-heat'!$A6,'BIFUbC-heat'!$A$1:$AQ$27,COLUMN('BIFUbC-heat'!U$1),FALSE)=0,1,VLOOKUP('BIFUbC-heat'!$A6,heat!$A$2:$AQ$28,COLUMN(heat!U$2),FALSE)/VLOOKUP('BIFUbC-heat'!$A6,'BIFUbC-heat'!$A$1:$AQ$27,COLUMN('BIFUbC-heat'!U$1),FALSE))</f>
        <v>1</v>
      </c>
      <c r="V6">
        <f>IF(VLOOKUP('BIFUbC-heat'!$A6,'BIFUbC-heat'!$A$1:$AQ$27,COLUMN('BIFUbC-heat'!V$1),FALSE)=0,1,VLOOKUP('BIFUbC-heat'!$A6,heat!$A$2:$AQ$28,COLUMN(heat!V$2),FALSE)/VLOOKUP('BIFUbC-heat'!$A6,'BIFUbC-heat'!$A$1:$AQ$27,COLUMN('BIFUbC-heat'!V$1),FALSE))</f>
        <v>1</v>
      </c>
      <c r="W6">
        <f>IF(VLOOKUP('BIFUbC-heat'!$A6,'BIFUbC-heat'!$A$1:$AQ$27,COLUMN('BIFUbC-heat'!W$1),FALSE)=0,1,VLOOKUP('BIFUbC-heat'!$A6,heat!$A$2:$AQ$28,COLUMN(heat!W$2),FALSE)/VLOOKUP('BIFUbC-heat'!$A6,'BIFUbC-heat'!$A$1:$AQ$27,COLUMN('BIFUbC-heat'!W$1),FALSE))</f>
        <v>1</v>
      </c>
      <c r="X6">
        <f>IF(VLOOKUP('BIFUbC-heat'!$A6,'BIFUbC-heat'!$A$1:$AQ$27,COLUMN('BIFUbC-heat'!X$1),FALSE)=0,1,VLOOKUP('BIFUbC-heat'!$A6,heat!$A$2:$AQ$28,COLUMN(heat!X$2),FALSE)/VLOOKUP('BIFUbC-heat'!$A6,'BIFUbC-heat'!$A$1:$AQ$27,COLUMN('BIFUbC-heat'!X$1),FALSE))</f>
        <v>1</v>
      </c>
      <c r="Y6">
        <f>IF(VLOOKUP('BIFUbC-heat'!$A6,'BIFUbC-heat'!$A$1:$AQ$27,COLUMN('BIFUbC-heat'!Y$1),FALSE)=0,1,VLOOKUP('BIFUbC-heat'!$A6,heat!$A$2:$AQ$28,COLUMN(heat!Y$2),FALSE)/VLOOKUP('BIFUbC-heat'!$A6,'BIFUbC-heat'!$A$1:$AQ$27,COLUMN('BIFUbC-heat'!Y$1),FALSE))</f>
        <v>1</v>
      </c>
      <c r="Z6">
        <f>IF(VLOOKUP('BIFUbC-heat'!$A6,'BIFUbC-heat'!$A$1:$AQ$27,COLUMN('BIFUbC-heat'!Z$1),FALSE)=0,1,VLOOKUP('BIFUbC-heat'!$A6,heat!$A$2:$AQ$28,COLUMN(heat!Z$2),FALSE)/VLOOKUP('BIFUbC-heat'!$A6,'BIFUbC-heat'!$A$1:$AQ$27,COLUMN('BIFUbC-heat'!Z$1),FALSE))</f>
        <v>1</v>
      </c>
      <c r="AA6">
        <f>IF(VLOOKUP('BIFUbC-heat'!$A6,'BIFUbC-heat'!$A$1:$AQ$27,COLUMN('BIFUbC-heat'!AA$1),FALSE)=0,1,VLOOKUP('BIFUbC-heat'!$A6,heat!$A$2:$AQ$28,COLUMN(heat!AA$2),FALSE)/VLOOKUP('BIFUbC-heat'!$A6,'BIFUbC-heat'!$A$1:$AQ$27,COLUMN('BIFUbC-heat'!AA$1),FALSE))</f>
        <v>1</v>
      </c>
      <c r="AB6">
        <f>IF(VLOOKUP('BIFUbC-heat'!$A6,'BIFUbC-heat'!$A$1:$AQ$27,COLUMN('BIFUbC-heat'!AB$1),FALSE)=0,1,VLOOKUP('BIFUbC-heat'!$A6,heat!$A$2:$AQ$28,COLUMN(heat!AB$2),FALSE)/VLOOKUP('BIFUbC-heat'!$A6,'BIFUbC-heat'!$A$1:$AQ$27,COLUMN('BIFUbC-heat'!AB$1),FALSE))</f>
        <v>1</v>
      </c>
      <c r="AC6">
        <f>IF(VLOOKUP('BIFUbC-heat'!$A6,'BIFUbC-heat'!$A$1:$AQ$27,COLUMN('BIFUbC-heat'!AC$1),FALSE)=0,1,VLOOKUP('BIFUbC-heat'!$A6,heat!$A$2:$AQ$28,COLUMN(heat!AC$2),FALSE)/VLOOKUP('BIFUbC-heat'!$A6,'BIFUbC-heat'!$A$1:$AQ$27,COLUMN('BIFUbC-heat'!AC$1),FALSE))</f>
        <v>1</v>
      </c>
      <c r="AD6">
        <f>IF(VLOOKUP('BIFUbC-heat'!$A6,'BIFUbC-heat'!$A$1:$AQ$27,COLUMN('BIFUbC-heat'!AD$1),FALSE)=0,1,VLOOKUP('BIFUbC-heat'!$A6,heat!$A$2:$AQ$28,COLUMN(heat!AD$2),FALSE)/VLOOKUP('BIFUbC-heat'!$A6,'BIFUbC-heat'!$A$1:$AQ$27,COLUMN('BIFUbC-heat'!AD$1),FALSE))</f>
        <v>1</v>
      </c>
      <c r="AE6">
        <f>IF(VLOOKUP('BIFUbC-heat'!$A6,'BIFUbC-heat'!$A$1:$AQ$27,COLUMN('BIFUbC-heat'!AE$1),FALSE)=0,1,VLOOKUP('BIFUbC-heat'!$A6,heat!$A$2:$AQ$28,COLUMN(heat!AE$2),FALSE)/VLOOKUP('BIFUbC-heat'!$A6,'BIFUbC-heat'!$A$1:$AQ$27,COLUMN('BIFUbC-heat'!AE$1),FALSE))</f>
        <v>1</v>
      </c>
      <c r="AF6">
        <f>IF(VLOOKUP('BIFUbC-heat'!$A6,'BIFUbC-heat'!$A$1:$AQ$27,COLUMN('BIFUbC-heat'!AF$1),FALSE)=0,1,VLOOKUP('BIFUbC-heat'!$A6,heat!$A$2:$AQ$28,COLUMN(heat!AF$2),FALSE)/VLOOKUP('BIFUbC-heat'!$A6,'BIFUbC-heat'!$A$1:$AQ$27,COLUMN('BIFUbC-heat'!AF$1),FALSE))</f>
        <v>1</v>
      </c>
      <c r="AG6">
        <f>IF(VLOOKUP('BIFUbC-heat'!$A6,'BIFUbC-heat'!$A$1:$AQ$27,COLUMN('BIFUbC-heat'!AG$1),FALSE)=0,1,VLOOKUP('BIFUbC-heat'!$A6,heat!$A$2:$AQ$28,COLUMN(heat!AG$2),FALSE)/VLOOKUP('BIFUbC-heat'!$A6,'BIFUbC-heat'!$A$1:$AQ$27,COLUMN('BIFUbC-heat'!AG$1),FALSE))</f>
        <v>1</v>
      </c>
      <c r="AH6">
        <f>IF(VLOOKUP('BIFUbC-heat'!$A6,'BIFUbC-heat'!$A$1:$AQ$27,COLUMN('BIFUbC-heat'!AH$1),FALSE)=0,1,VLOOKUP('BIFUbC-heat'!$A6,heat!$A$2:$AQ$28,COLUMN(heat!AH$2),FALSE)/VLOOKUP('BIFUbC-heat'!$A6,'BIFUbC-heat'!$A$1:$AQ$27,COLUMN('BIFUbC-heat'!AH$1),FALSE))</f>
        <v>1</v>
      </c>
      <c r="AI6">
        <f>IF(VLOOKUP('BIFUbC-heat'!$A6,'BIFUbC-heat'!$A$1:$AQ$27,COLUMN('BIFUbC-heat'!AI$1),FALSE)=0,1,VLOOKUP('BIFUbC-heat'!$A6,heat!$A$2:$AQ$28,COLUMN(heat!AI$2),FALSE)/VLOOKUP('BIFUbC-heat'!$A6,'BIFUbC-heat'!$A$1:$AQ$27,COLUMN('BIFUbC-heat'!AI$1),FALSE))</f>
        <v>1</v>
      </c>
      <c r="AJ6">
        <f>IF(VLOOKUP('BIFUbC-heat'!$A6,'BIFUbC-heat'!$A$1:$AQ$27,COLUMN('BIFUbC-heat'!AJ$1),FALSE)=0,1,VLOOKUP('BIFUbC-heat'!$A6,heat!$A$2:$AQ$28,COLUMN(heat!AJ$2),FALSE)/VLOOKUP('BIFUbC-heat'!$A6,'BIFUbC-heat'!$A$1:$AQ$27,COLUMN('BIFUbC-heat'!AJ$1),FALSE))</f>
        <v>1</v>
      </c>
      <c r="AK6">
        <f>IF(VLOOKUP('BIFUbC-heat'!$A6,'BIFUbC-heat'!$A$1:$AQ$27,COLUMN('BIFUbC-heat'!AK$1),FALSE)=0,1,VLOOKUP('BIFUbC-heat'!$A6,heat!$A$2:$AQ$28,COLUMN(heat!AK$2),FALSE)/VLOOKUP('BIFUbC-heat'!$A6,'BIFUbC-heat'!$A$1:$AQ$27,COLUMN('BIFUbC-heat'!AK$1),FALSE))</f>
        <v>1</v>
      </c>
      <c r="AL6">
        <f>IF(VLOOKUP('BIFUbC-heat'!$A6,'BIFUbC-heat'!$A$1:$AQ$27,COLUMN('BIFUbC-heat'!AL$1),FALSE)=0,1,VLOOKUP('BIFUbC-heat'!$A6,heat!$A$2:$AQ$28,COLUMN(heat!AL$2),FALSE)/VLOOKUP('BIFUbC-heat'!$A6,'BIFUbC-heat'!$A$1:$AQ$27,COLUMN('BIFUbC-heat'!AL$1),FALSE))</f>
        <v>1</v>
      </c>
      <c r="AM6">
        <f>IF(VLOOKUP('BIFUbC-heat'!$A6,'BIFUbC-heat'!$A$1:$AQ$27,COLUMN('BIFUbC-heat'!AM$1),FALSE)=0,1,VLOOKUP('BIFUbC-heat'!$A6,heat!$A$2:$AQ$28,COLUMN(heat!AM$2),FALSE)/VLOOKUP('BIFUbC-heat'!$A6,'BIFUbC-heat'!$A$1:$AQ$27,COLUMN('BIFUbC-heat'!AM$1),FALSE))</f>
        <v>1</v>
      </c>
      <c r="AN6">
        <f>IF(VLOOKUP('BIFUbC-heat'!$A6,'BIFUbC-heat'!$A$1:$AQ$27,COLUMN('BIFUbC-heat'!AN$1),FALSE)=0,1,VLOOKUP('BIFUbC-heat'!$A6,heat!$A$2:$AQ$28,COLUMN(heat!AN$2),FALSE)/VLOOKUP('BIFUbC-heat'!$A6,'BIFUbC-heat'!$A$1:$AQ$27,COLUMN('BIFUbC-heat'!AN$1),FALSE))</f>
        <v>1</v>
      </c>
      <c r="AO6">
        <f>IF(VLOOKUP('BIFUbC-heat'!$A6,'BIFUbC-heat'!$A$1:$AQ$27,COLUMN('BIFUbC-heat'!AO$1),FALSE)=0,1,VLOOKUP('BIFUbC-heat'!$A6,heat!$A$2:$AQ$28,COLUMN(heat!AO$2),FALSE)/VLOOKUP('BIFUbC-heat'!$A6,'BIFUbC-heat'!$A$1:$AQ$27,COLUMN('BIFUbC-heat'!AO$1),FALSE))</f>
        <v>1</v>
      </c>
      <c r="AP6">
        <f>IF(VLOOKUP('BIFUbC-heat'!$A6,'BIFUbC-heat'!$A$1:$AQ$27,COLUMN('BIFUbC-heat'!AP$1),FALSE)=0,1,VLOOKUP('BIFUbC-heat'!$A6,heat!$A$2:$AQ$28,COLUMN(heat!AP$2),FALSE)/VLOOKUP('BIFUbC-heat'!$A6,'BIFUbC-heat'!$A$1:$AQ$27,COLUMN('BIFUbC-heat'!AP$1),FALSE))</f>
        <v>1</v>
      </c>
      <c r="AQ6">
        <f>IF(VLOOKUP('BIFUbC-heat'!$A6,'BIFUbC-heat'!$A$1:$AQ$27,COLUMN('BIFUbC-heat'!AQ$1),FALSE)=0,1,VLOOKUP('BIFUbC-heat'!$A6,heat!$A$2:$AQ$28,COLUMN(heat!AQ$2),FALSE)/VLOOKUP('BIFUbC-heat'!$A6,'BIFUbC-heat'!$A$1:$AQ$27,COLUMN('BIFUbC-heat'!AQ$1),FALSE))</f>
        <v>1</v>
      </c>
    </row>
    <row r="7" spans="1:43">
      <c r="A7" s="37" t="s">
        <v>621</v>
      </c>
      <c r="B7">
        <f>IF(VLOOKUP('BIFUbC-heat'!$A7,'BIFUbC-heat'!$A$1:$AQ$27,COLUMN('BIFUbC-heat'!B$1),FALSE)=0,1,VLOOKUP('BIFUbC-heat'!$A7,heat!$A$2:$AQ$28,COLUMN(heat!B$2),FALSE)/VLOOKUP('BIFUbC-heat'!$A7,'BIFUbC-heat'!$A$1:$AQ$27,COLUMN('BIFUbC-heat'!B$1),FALSE))</f>
        <v>1</v>
      </c>
      <c r="C7">
        <f>IF(VLOOKUP('BIFUbC-heat'!$A7,'BIFUbC-heat'!$A$1:$AQ$27,COLUMN('BIFUbC-heat'!C$1),FALSE)=0,1,VLOOKUP('BIFUbC-heat'!$A7,heat!$A$2:$AQ$28,COLUMN(heat!C$2),FALSE)/VLOOKUP('BIFUbC-heat'!$A7,'BIFUbC-heat'!$A$1:$AQ$27,COLUMN('BIFUbC-heat'!C$1),FALSE))</f>
        <v>1</v>
      </c>
      <c r="D7">
        <f>IF(VLOOKUP('BIFUbC-heat'!$A7,'BIFUbC-heat'!$A$1:$AQ$27,COLUMN('BIFUbC-heat'!D$1),FALSE)=0,1,VLOOKUP('BIFUbC-heat'!$A7,heat!$A$2:$AQ$28,COLUMN(heat!D$2),FALSE)/VLOOKUP('BIFUbC-heat'!$A7,'BIFUbC-heat'!$A$1:$AQ$27,COLUMN('BIFUbC-heat'!D$1),FALSE))</f>
        <v>1</v>
      </c>
      <c r="E7">
        <f>IF(VLOOKUP('BIFUbC-heat'!$A7,'BIFUbC-heat'!$A$1:$AQ$27,COLUMN('BIFUbC-heat'!E$1),FALSE)=0,1,VLOOKUP('BIFUbC-heat'!$A7,heat!$A$2:$AQ$28,COLUMN(heat!E$2),FALSE)/VLOOKUP('BIFUbC-heat'!$A7,'BIFUbC-heat'!$A$1:$AQ$27,COLUMN('BIFUbC-heat'!E$1),FALSE))</f>
        <v>1</v>
      </c>
      <c r="F7">
        <f>IF(VLOOKUP('BIFUbC-heat'!$A7,'BIFUbC-heat'!$A$1:$AQ$27,COLUMN('BIFUbC-heat'!F$1),FALSE)=0,1,VLOOKUP('BIFUbC-heat'!$A7,heat!$A$2:$AQ$28,COLUMN(heat!F$2),FALSE)/VLOOKUP('BIFUbC-heat'!$A7,'BIFUbC-heat'!$A$1:$AQ$27,COLUMN('BIFUbC-heat'!F$1),FALSE))</f>
        <v>1</v>
      </c>
      <c r="G7">
        <f>IF(VLOOKUP('BIFUbC-heat'!$A7,'BIFUbC-heat'!$A$1:$AQ$27,COLUMN('BIFUbC-heat'!G$1),FALSE)=0,1,VLOOKUP('BIFUbC-heat'!$A7,heat!$A$2:$AQ$28,COLUMN(heat!G$2),FALSE)/VLOOKUP('BIFUbC-heat'!$A7,'BIFUbC-heat'!$A$1:$AQ$27,COLUMN('BIFUbC-heat'!G$1),FALSE))</f>
        <v>1</v>
      </c>
      <c r="H7">
        <f>IF(VLOOKUP('BIFUbC-heat'!$A7,'BIFUbC-heat'!$A$1:$AQ$27,COLUMN('BIFUbC-heat'!H$1),FALSE)=0,1,VLOOKUP('BIFUbC-heat'!$A7,heat!$A$2:$AQ$28,COLUMN(heat!H$2),FALSE)/VLOOKUP('BIFUbC-heat'!$A7,'BIFUbC-heat'!$A$1:$AQ$27,COLUMN('BIFUbC-heat'!H$1),FALSE))</f>
        <v>1</v>
      </c>
      <c r="I7">
        <f>IF(VLOOKUP('BIFUbC-heat'!$A7,'BIFUbC-heat'!$A$1:$AQ$27,COLUMN('BIFUbC-heat'!I$1),FALSE)=0,1,VLOOKUP('BIFUbC-heat'!$A7,heat!$A$2:$AQ$28,COLUMN(heat!I$2),FALSE)/VLOOKUP('BIFUbC-heat'!$A7,'BIFUbC-heat'!$A$1:$AQ$27,COLUMN('BIFUbC-heat'!I$1),FALSE))</f>
        <v>1</v>
      </c>
      <c r="J7">
        <f>IF(VLOOKUP('BIFUbC-heat'!$A7,'BIFUbC-heat'!$A$1:$AQ$27,COLUMN('BIFUbC-heat'!J$1),FALSE)=0,1,VLOOKUP('BIFUbC-heat'!$A7,heat!$A$2:$AQ$28,COLUMN(heat!J$2),FALSE)/VLOOKUP('BIFUbC-heat'!$A7,'BIFUbC-heat'!$A$1:$AQ$27,COLUMN('BIFUbC-heat'!J$1),FALSE))</f>
        <v>1</v>
      </c>
      <c r="K7">
        <f>IF(VLOOKUP('BIFUbC-heat'!$A7,'BIFUbC-heat'!$A$1:$AQ$27,COLUMN('BIFUbC-heat'!K$1),FALSE)=0,1,VLOOKUP('BIFUbC-heat'!$A7,heat!$A$2:$AQ$28,COLUMN(heat!K$2),FALSE)/VLOOKUP('BIFUbC-heat'!$A7,'BIFUbC-heat'!$A$1:$AQ$27,COLUMN('BIFUbC-heat'!K$1),FALSE))</f>
        <v>1</v>
      </c>
      <c r="L7">
        <f>IF(VLOOKUP('BIFUbC-heat'!$A7,'BIFUbC-heat'!$A$1:$AQ$27,COLUMN('BIFUbC-heat'!L$1),FALSE)=0,1,VLOOKUP('BIFUbC-heat'!$A7,heat!$A$2:$AQ$28,COLUMN(heat!L$2),FALSE)/VLOOKUP('BIFUbC-heat'!$A7,'BIFUbC-heat'!$A$1:$AQ$27,COLUMN('BIFUbC-heat'!L$1),FALSE))</f>
        <v>1</v>
      </c>
      <c r="M7">
        <f>IF(VLOOKUP('BIFUbC-heat'!$A7,'BIFUbC-heat'!$A$1:$AQ$27,COLUMN('BIFUbC-heat'!M$1),FALSE)=0,1,VLOOKUP('BIFUbC-heat'!$A7,heat!$A$2:$AQ$28,COLUMN(heat!M$2),FALSE)/VLOOKUP('BIFUbC-heat'!$A7,'BIFUbC-heat'!$A$1:$AQ$27,COLUMN('BIFUbC-heat'!M$1),FALSE))</f>
        <v>1</v>
      </c>
      <c r="N7">
        <f>IF(VLOOKUP('BIFUbC-heat'!$A7,'BIFUbC-heat'!$A$1:$AQ$27,COLUMN('BIFUbC-heat'!N$1),FALSE)=0,1,VLOOKUP('BIFUbC-heat'!$A7,heat!$A$2:$AQ$28,COLUMN(heat!N$2),FALSE)/VLOOKUP('BIFUbC-heat'!$A7,'BIFUbC-heat'!$A$1:$AQ$27,COLUMN('BIFUbC-heat'!N$1),FALSE))</f>
        <v>1</v>
      </c>
      <c r="O7">
        <f>IF(VLOOKUP('BIFUbC-heat'!$A7,'BIFUbC-heat'!$A$1:$AQ$27,COLUMN('BIFUbC-heat'!O$1),FALSE)=0,1,VLOOKUP('BIFUbC-heat'!$A7,heat!$A$2:$AQ$28,COLUMN(heat!O$2),FALSE)/VLOOKUP('BIFUbC-heat'!$A7,'BIFUbC-heat'!$A$1:$AQ$27,COLUMN('BIFUbC-heat'!O$1),FALSE))</f>
        <v>1</v>
      </c>
      <c r="P7">
        <f>IF(VLOOKUP('BIFUbC-heat'!$A7,'BIFUbC-heat'!$A$1:$AQ$27,COLUMN('BIFUbC-heat'!P$1),FALSE)=0,1,VLOOKUP('BIFUbC-heat'!$A7,heat!$A$2:$AQ$28,COLUMN(heat!P$2),FALSE)/VLOOKUP('BIFUbC-heat'!$A7,'BIFUbC-heat'!$A$1:$AQ$27,COLUMN('BIFUbC-heat'!P$1),FALSE))</f>
        <v>1</v>
      </c>
      <c r="Q7">
        <f>IF(VLOOKUP('BIFUbC-heat'!$A7,'BIFUbC-heat'!$A$1:$AQ$27,COLUMN('BIFUbC-heat'!Q$1),FALSE)=0,1,VLOOKUP('BIFUbC-heat'!$A7,heat!$A$2:$AQ$28,COLUMN(heat!Q$2),FALSE)/VLOOKUP('BIFUbC-heat'!$A7,'BIFUbC-heat'!$A$1:$AQ$27,COLUMN('BIFUbC-heat'!Q$1),FALSE))</f>
        <v>1</v>
      </c>
      <c r="R7">
        <f>IF(VLOOKUP('BIFUbC-heat'!$A7,'BIFUbC-heat'!$A$1:$AQ$27,COLUMN('BIFUbC-heat'!R$1),FALSE)=0,1,VLOOKUP('BIFUbC-heat'!$A7,heat!$A$2:$AQ$28,COLUMN(heat!R$2),FALSE)/VLOOKUP('BIFUbC-heat'!$A7,'BIFUbC-heat'!$A$1:$AQ$27,COLUMN('BIFUbC-heat'!R$1),FALSE))</f>
        <v>1</v>
      </c>
      <c r="S7">
        <f>IF(VLOOKUP('BIFUbC-heat'!$A7,'BIFUbC-heat'!$A$1:$AQ$27,COLUMN('BIFUbC-heat'!S$1),FALSE)=0,1,VLOOKUP('BIFUbC-heat'!$A7,heat!$A$2:$AQ$28,COLUMN(heat!S$2),FALSE)/VLOOKUP('BIFUbC-heat'!$A7,'BIFUbC-heat'!$A$1:$AQ$27,COLUMN('BIFUbC-heat'!S$1),FALSE))</f>
        <v>1</v>
      </c>
      <c r="T7">
        <f>IF(VLOOKUP('BIFUbC-heat'!$A7,'BIFUbC-heat'!$A$1:$AQ$27,COLUMN('BIFUbC-heat'!T$1),FALSE)=0,1,VLOOKUP('BIFUbC-heat'!$A7,heat!$A$2:$AQ$28,COLUMN(heat!T$2),FALSE)/VLOOKUP('BIFUbC-heat'!$A7,'BIFUbC-heat'!$A$1:$AQ$27,COLUMN('BIFUbC-heat'!T$1),FALSE))</f>
        <v>1</v>
      </c>
      <c r="U7">
        <f>IF(VLOOKUP('BIFUbC-heat'!$A7,'BIFUbC-heat'!$A$1:$AQ$27,COLUMN('BIFUbC-heat'!U$1),FALSE)=0,1,VLOOKUP('BIFUbC-heat'!$A7,heat!$A$2:$AQ$28,COLUMN(heat!U$2),FALSE)/VLOOKUP('BIFUbC-heat'!$A7,'BIFUbC-heat'!$A$1:$AQ$27,COLUMN('BIFUbC-heat'!U$1),FALSE))</f>
        <v>1</v>
      </c>
      <c r="V7">
        <f>IF(VLOOKUP('BIFUbC-heat'!$A7,'BIFUbC-heat'!$A$1:$AQ$27,COLUMN('BIFUbC-heat'!V$1),FALSE)=0,1,VLOOKUP('BIFUbC-heat'!$A7,heat!$A$2:$AQ$28,COLUMN(heat!V$2),FALSE)/VLOOKUP('BIFUbC-heat'!$A7,'BIFUbC-heat'!$A$1:$AQ$27,COLUMN('BIFUbC-heat'!V$1),FALSE))</f>
        <v>1</v>
      </c>
      <c r="W7">
        <f>IF(VLOOKUP('BIFUbC-heat'!$A7,'BIFUbC-heat'!$A$1:$AQ$27,COLUMN('BIFUbC-heat'!W$1),FALSE)=0,1,VLOOKUP('BIFUbC-heat'!$A7,heat!$A$2:$AQ$28,COLUMN(heat!W$2),FALSE)/VLOOKUP('BIFUbC-heat'!$A7,'BIFUbC-heat'!$A$1:$AQ$27,COLUMN('BIFUbC-heat'!W$1),FALSE))</f>
        <v>1</v>
      </c>
      <c r="X7">
        <f>IF(VLOOKUP('BIFUbC-heat'!$A7,'BIFUbC-heat'!$A$1:$AQ$27,COLUMN('BIFUbC-heat'!X$1),FALSE)=0,1,VLOOKUP('BIFUbC-heat'!$A7,heat!$A$2:$AQ$28,COLUMN(heat!X$2),FALSE)/VLOOKUP('BIFUbC-heat'!$A7,'BIFUbC-heat'!$A$1:$AQ$27,COLUMN('BIFUbC-heat'!X$1),FALSE))</f>
        <v>1</v>
      </c>
      <c r="Y7">
        <f>IF(VLOOKUP('BIFUbC-heat'!$A7,'BIFUbC-heat'!$A$1:$AQ$27,COLUMN('BIFUbC-heat'!Y$1),FALSE)=0,1,VLOOKUP('BIFUbC-heat'!$A7,heat!$A$2:$AQ$28,COLUMN(heat!Y$2),FALSE)/VLOOKUP('BIFUbC-heat'!$A7,'BIFUbC-heat'!$A$1:$AQ$27,COLUMN('BIFUbC-heat'!Y$1),FALSE))</f>
        <v>1</v>
      </c>
      <c r="Z7">
        <f>IF(VLOOKUP('BIFUbC-heat'!$A7,'BIFUbC-heat'!$A$1:$AQ$27,COLUMN('BIFUbC-heat'!Z$1),FALSE)=0,1,VLOOKUP('BIFUbC-heat'!$A7,heat!$A$2:$AQ$28,COLUMN(heat!Z$2),FALSE)/VLOOKUP('BIFUbC-heat'!$A7,'BIFUbC-heat'!$A$1:$AQ$27,COLUMN('BIFUbC-heat'!Z$1),FALSE))</f>
        <v>1</v>
      </c>
      <c r="AA7">
        <f>IF(VLOOKUP('BIFUbC-heat'!$A7,'BIFUbC-heat'!$A$1:$AQ$27,COLUMN('BIFUbC-heat'!AA$1),FALSE)=0,1,VLOOKUP('BIFUbC-heat'!$A7,heat!$A$2:$AQ$28,COLUMN(heat!AA$2),FALSE)/VLOOKUP('BIFUbC-heat'!$A7,'BIFUbC-heat'!$A$1:$AQ$27,COLUMN('BIFUbC-heat'!AA$1),FALSE))</f>
        <v>1</v>
      </c>
      <c r="AB7">
        <f>IF(VLOOKUP('BIFUbC-heat'!$A7,'BIFUbC-heat'!$A$1:$AQ$27,COLUMN('BIFUbC-heat'!AB$1),FALSE)=0,1,VLOOKUP('BIFUbC-heat'!$A7,heat!$A$2:$AQ$28,COLUMN(heat!AB$2),FALSE)/VLOOKUP('BIFUbC-heat'!$A7,'BIFUbC-heat'!$A$1:$AQ$27,COLUMN('BIFUbC-heat'!AB$1),FALSE))</f>
        <v>1</v>
      </c>
      <c r="AC7">
        <f>IF(VLOOKUP('BIFUbC-heat'!$A7,'BIFUbC-heat'!$A$1:$AQ$27,COLUMN('BIFUbC-heat'!AC$1),FALSE)=0,1,VLOOKUP('BIFUbC-heat'!$A7,heat!$A$2:$AQ$28,COLUMN(heat!AC$2),FALSE)/VLOOKUP('BIFUbC-heat'!$A7,'BIFUbC-heat'!$A$1:$AQ$27,COLUMN('BIFUbC-heat'!AC$1),FALSE))</f>
        <v>1</v>
      </c>
      <c r="AD7">
        <f>IF(VLOOKUP('BIFUbC-heat'!$A7,'BIFUbC-heat'!$A$1:$AQ$27,COLUMN('BIFUbC-heat'!AD$1),FALSE)=0,1,VLOOKUP('BIFUbC-heat'!$A7,heat!$A$2:$AQ$28,COLUMN(heat!AD$2),FALSE)/VLOOKUP('BIFUbC-heat'!$A7,'BIFUbC-heat'!$A$1:$AQ$27,COLUMN('BIFUbC-heat'!AD$1),FALSE))</f>
        <v>1</v>
      </c>
      <c r="AE7">
        <f>IF(VLOOKUP('BIFUbC-heat'!$A7,'BIFUbC-heat'!$A$1:$AQ$27,COLUMN('BIFUbC-heat'!AE$1),FALSE)=0,1,VLOOKUP('BIFUbC-heat'!$A7,heat!$A$2:$AQ$28,COLUMN(heat!AE$2),FALSE)/VLOOKUP('BIFUbC-heat'!$A7,'BIFUbC-heat'!$A$1:$AQ$27,COLUMN('BIFUbC-heat'!AE$1),FALSE))</f>
        <v>1</v>
      </c>
      <c r="AF7">
        <f>IF(VLOOKUP('BIFUbC-heat'!$A7,'BIFUbC-heat'!$A$1:$AQ$27,COLUMN('BIFUbC-heat'!AF$1),FALSE)=0,1,VLOOKUP('BIFUbC-heat'!$A7,heat!$A$2:$AQ$28,COLUMN(heat!AF$2),FALSE)/VLOOKUP('BIFUbC-heat'!$A7,'BIFUbC-heat'!$A$1:$AQ$27,COLUMN('BIFUbC-heat'!AF$1),FALSE))</f>
        <v>1</v>
      </c>
      <c r="AG7">
        <f>IF(VLOOKUP('BIFUbC-heat'!$A7,'BIFUbC-heat'!$A$1:$AQ$27,COLUMN('BIFUbC-heat'!AG$1),FALSE)=0,1,VLOOKUP('BIFUbC-heat'!$A7,heat!$A$2:$AQ$28,COLUMN(heat!AG$2),FALSE)/VLOOKUP('BIFUbC-heat'!$A7,'BIFUbC-heat'!$A$1:$AQ$27,COLUMN('BIFUbC-heat'!AG$1),FALSE))</f>
        <v>1</v>
      </c>
      <c r="AH7">
        <f>IF(VLOOKUP('BIFUbC-heat'!$A7,'BIFUbC-heat'!$A$1:$AQ$27,COLUMN('BIFUbC-heat'!AH$1),FALSE)=0,1,VLOOKUP('BIFUbC-heat'!$A7,heat!$A$2:$AQ$28,COLUMN(heat!AH$2),FALSE)/VLOOKUP('BIFUbC-heat'!$A7,'BIFUbC-heat'!$A$1:$AQ$27,COLUMN('BIFUbC-heat'!AH$1),FALSE))</f>
        <v>1</v>
      </c>
      <c r="AI7">
        <f>IF(VLOOKUP('BIFUbC-heat'!$A7,'BIFUbC-heat'!$A$1:$AQ$27,COLUMN('BIFUbC-heat'!AI$1),FALSE)=0,1,VLOOKUP('BIFUbC-heat'!$A7,heat!$A$2:$AQ$28,COLUMN(heat!AI$2),FALSE)/VLOOKUP('BIFUbC-heat'!$A7,'BIFUbC-heat'!$A$1:$AQ$27,COLUMN('BIFUbC-heat'!AI$1),FALSE))</f>
        <v>1</v>
      </c>
      <c r="AJ7">
        <f>IF(VLOOKUP('BIFUbC-heat'!$A7,'BIFUbC-heat'!$A$1:$AQ$27,COLUMN('BIFUbC-heat'!AJ$1),FALSE)=0,1,VLOOKUP('BIFUbC-heat'!$A7,heat!$A$2:$AQ$28,COLUMN(heat!AJ$2),FALSE)/VLOOKUP('BIFUbC-heat'!$A7,'BIFUbC-heat'!$A$1:$AQ$27,COLUMN('BIFUbC-heat'!AJ$1),FALSE))</f>
        <v>1</v>
      </c>
      <c r="AK7">
        <f>IF(VLOOKUP('BIFUbC-heat'!$A7,'BIFUbC-heat'!$A$1:$AQ$27,COLUMN('BIFUbC-heat'!AK$1),FALSE)=0,1,VLOOKUP('BIFUbC-heat'!$A7,heat!$A$2:$AQ$28,COLUMN(heat!AK$2),FALSE)/VLOOKUP('BIFUbC-heat'!$A7,'BIFUbC-heat'!$A$1:$AQ$27,COLUMN('BIFUbC-heat'!AK$1),FALSE))</f>
        <v>1</v>
      </c>
      <c r="AL7">
        <f>IF(VLOOKUP('BIFUbC-heat'!$A7,'BIFUbC-heat'!$A$1:$AQ$27,COLUMN('BIFUbC-heat'!AL$1),FALSE)=0,1,VLOOKUP('BIFUbC-heat'!$A7,heat!$A$2:$AQ$28,COLUMN(heat!AL$2),FALSE)/VLOOKUP('BIFUbC-heat'!$A7,'BIFUbC-heat'!$A$1:$AQ$27,COLUMN('BIFUbC-heat'!AL$1),FALSE))</f>
        <v>1</v>
      </c>
      <c r="AM7">
        <f>IF(VLOOKUP('BIFUbC-heat'!$A7,'BIFUbC-heat'!$A$1:$AQ$27,COLUMN('BIFUbC-heat'!AM$1),FALSE)=0,1,VLOOKUP('BIFUbC-heat'!$A7,heat!$A$2:$AQ$28,COLUMN(heat!AM$2),FALSE)/VLOOKUP('BIFUbC-heat'!$A7,'BIFUbC-heat'!$A$1:$AQ$27,COLUMN('BIFUbC-heat'!AM$1),FALSE))</f>
        <v>1</v>
      </c>
      <c r="AN7">
        <f>IF(VLOOKUP('BIFUbC-heat'!$A7,'BIFUbC-heat'!$A$1:$AQ$27,COLUMN('BIFUbC-heat'!AN$1),FALSE)=0,1,VLOOKUP('BIFUbC-heat'!$A7,heat!$A$2:$AQ$28,COLUMN(heat!AN$2),FALSE)/VLOOKUP('BIFUbC-heat'!$A7,'BIFUbC-heat'!$A$1:$AQ$27,COLUMN('BIFUbC-heat'!AN$1),FALSE))</f>
        <v>1</v>
      </c>
      <c r="AO7">
        <f>IF(VLOOKUP('BIFUbC-heat'!$A7,'BIFUbC-heat'!$A$1:$AQ$27,COLUMN('BIFUbC-heat'!AO$1),FALSE)=0,1,VLOOKUP('BIFUbC-heat'!$A7,heat!$A$2:$AQ$28,COLUMN(heat!AO$2),FALSE)/VLOOKUP('BIFUbC-heat'!$A7,'BIFUbC-heat'!$A$1:$AQ$27,COLUMN('BIFUbC-heat'!AO$1),FALSE))</f>
        <v>1</v>
      </c>
      <c r="AP7">
        <f>IF(VLOOKUP('BIFUbC-heat'!$A7,'BIFUbC-heat'!$A$1:$AQ$27,COLUMN('BIFUbC-heat'!AP$1),FALSE)=0,1,VLOOKUP('BIFUbC-heat'!$A7,heat!$A$2:$AQ$28,COLUMN(heat!AP$2),FALSE)/VLOOKUP('BIFUbC-heat'!$A7,'BIFUbC-heat'!$A$1:$AQ$27,COLUMN('BIFUbC-heat'!AP$1),FALSE))</f>
        <v>1</v>
      </c>
      <c r="AQ7">
        <f>IF(VLOOKUP('BIFUbC-heat'!$A7,'BIFUbC-heat'!$A$1:$AQ$27,COLUMN('BIFUbC-heat'!AQ$1),FALSE)=0,1,VLOOKUP('BIFUbC-heat'!$A7,heat!$A$2:$AQ$28,COLUMN(heat!AQ$2),FALSE)/VLOOKUP('BIFUbC-heat'!$A7,'BIFUbC-heat'!$A$1:$AQ$27,COLUMN('BIFUbC-heat'!AQ$1),FALSE))</f>
        <v>1</v>
      </c>
    </row>
    <row r="8" spans="1:43">
      <c r="A8" s="37" t="s">
        <v>622</v>
      </c>
      <c r="B8">
        <f>IF(VLOOKUP('BIFUbC-heat'!$A8,'BIFUbC-heat'!$A$1:$AQ$27,COLUMN('BIFUbC-heat'!B$1),FALSE)=0,1,VLOOKUP('BIFUbC-heat'!$A8,heat!$A$2:$AQ$28,COLUMN(heat!B$2),FALSE)/VLOOKUP('BIFUbC-heat'!$A8,'BIFUbC-heat'!$A$1:$AQ$27,COLUMN('BIFUbC-heat'!B$1),FALSE))</f>
        <v>1</v>
      </c>
      <c r="C8">
        <f>IF(VLOOKUP('BIFUbC-heat'!$A8,'BIFUbC-heat'!$A$1:$AQ$27,COLUMN('BIFUbC-heat'!C$1),FALSE)=0,1,VLOOKUP('BIFUbC-heat'!$A8,heat!$A$2:$AQ$28,COLUMN(heat!C$2),FALSE)/VLOOKUP('BIFUbC-heat'!$A8,'BIFUbC-heat'!$A$1:$AQ$27,COLUMN('BIFUbC-heat'!C$1),FALSE))</f>
        <v>1</v>
      </c>
      <c r="D8">
        <f>IF(VLOOKUP('BIFUbC-heat'!$A8,'BIFUbC-heat'!$A$1:$AQ$27,COLUMN('BIFUbC-heat'!D$1),FALSE)=0,1,VLOOKUP('BIFUbC-heat'!$A8,heat!$A$2:$AQ$28,COLUMN(heat!D$2),FALSE)/VLOOKUP('BIFUbC-heat'!$A8,'BIFUbC-heat'!$A$1:$AQ$27,COLUMN('BIFUbC-heat'!D$1),FALSE))</f>
        <v>1</v>
      </c>
      <c r="E8">
        <f>IF(VLOOKUP('BIFUbC-heat'!$A8,'BIFUbC-heat'!$A$1:$AQ$27,COLUMN('BIFUbC-heat'!E$1),FALSE)=0,1,VLOOKUP('BIFUbC-heat'!$A8,heat!$A$2:$AQ$28,COLUMN(heat!E$2),FALSE)/VLOOKUP('BIFUbC-heat'!$A8,'BIFUbC-heat'!$A$1:$AQ$27,COLUMN('BIFUbC-heat'!E$1),FALSE))</f>
        <v>1</v>
      </c>
      <c r="F8">
        <f>IF(VLOOKUP('BIFUbC-heat'!$A8,'BIFUbC-heat'!$A$1:$AQ$27,COLUMN('BIFUbC-heat'!F$1),FALSE)=0,1,VLOOKUP('BIFUbC-heat'!$A8,heat!$A$2:$AQ$28,COLUMN(heat!F$2),FALSE)/VLOOKUP('BIFUbC-heat'!$A8,'BIFUbC-heat'!$A$1:$AQ$27,COLUMN('BIFUbC-heat'!F$1),FALSE))</f>
        <v>1</v>
      </c>
      <c r="G8">
        <f>IF(VLOOKUP('BIFUbC-heat'!$A8,'BIFUbC-heat'!$A$1:$AQ$27,COLUMN('BIFUbC-heat'!G$1),FALSE)=0,1,VLOOKUP('BIFUbC-heat'!$A8,heat!$A$2:$AQ$28,COLUMN(heat!G$2),FALSE)/VLOOKUP('BIFUbC-heat'!$A8,'BIFUbC-heat'!$A$1:$AQ$27,COLUMN('BIFUbC-heat'!G$1),FALSE))</f>
        <v>1</v>
      </c>
      <c r="H8">
        <f>IF(VLOOKUP('BIFUbC-heat'!$A8,'BIFUbC-heat'!$A$1:$AQ$27,COLUMN('BIFUbC-heat'!H$1),FALSE)=0,1,VLOOKUP('BIFUbC-heat'!$A8,heat!$A$2:$AQ$28,COLUMN(heat!H$2),FALSE)/VLOOKUP('BIFUbC-heat'!$A8,'BIFUbC-heat'!$A$1:$AQ$27,COLUMN('BIFUbC-heat'!H$1),FALSE))</f>
        <v>1</v>
      </c>
      <c r="I8">
        <f>IF(VLOOKUP('BIFUbC-heat'!$A8,'BIFUbC-heat'!$A$1:$AQ$27,COLUMN('BIFUbC-heat'!I$1),FALSE)=0,1,VLOOKUP('BIFUbC-heat'!$A8,heat!$A$2:$AQ$28,COLUMN(heat!I$2),FALSE)/VLOOKUP('BIFUbC-heat'!$A8,'BIFUbC-heat'!$A$1:$AQ$27,COLUMN('BIFUbC-heat'!I$1),FALSE))</f>
        <v>1</v>
      </c>
      <c r="J8">
        <f>IF(VLOOKUP('BIFUbC-heat'!$A8,'BIFUbC-heat'!$A$1:$AQ$27,COLUMN('BIFUbC-heat'!J$1),FALSE)=0,1,VLOOKUP('BIFUbC-heat'!$A8,heat!$A$2:$AQ$28,COLUMN(heat!J$2),FALSE)/VLOOKUP('BIFUbC-heat'!$A8,'BIFUbC-heat'!$A$1:$AQ$27,COLUMN('BIFUbC-heat'!J$1),FALSE))</f>
        <v>1</v>
      </c>
      <c r="K8">
        <f>IF(VLOOKUP('BIFUbC-heat'!$A8,'BIFUbC-heat'!$A$1:$AQ$27,COLUMN('BIFUbC-heat'!K$1),FALSE)=0,1,VLOOKUP('BIFUbC-heat'!$A8,heat!$A$2:$AQ$28,COLUMN(heat!K$2),FALSE)/VLOOKUP('BIFUbC-heat'!$A8,'BIFUbC-heat'!$A$1:$AQ$27,COLUMN('BIFUbC-heat'!K$1),FALSE))</f>
        <v>1</v>
      </c>
      <c r="L8">
        <f>IF(VLOOKUP('BIFUbC-heat'!$A8,'BIFUbC-heat'!$A$1:$AQ$27,COLUMN('BIFUbC-heat'!L$1),FALSE)=0,1,VLOOKUP('BIFUbC-heat'!$A8,heat!$A$2:$AQ$28,COLUMN(heat!L$2),FALSE)/VLOOKUP('BIFUbC-heat'!$A8,'BIFUbC-heat'!$A$1:$AQ$27,COLUMN('BIFUbC-heat'!L$1),FALSE))</f>
        <v>1</v>
      </c>
      <c r="M8">
        <f>IF(VLOOKUP('BIFUbC-heat'!$A8,'BIFUbC-heat'!$A$1:$AQ$27,COLUMN('BIFUbC-heat'!M$1),FALSE)=0,1,VLOOKUP('BIFUbC-heat'!$A8,heat!$A$2:$AQ$28,COLUMN(heat!M$2),FALSE)/VLOOKUP('BIFUbC-heat'!$A8,'BIFUbC-heat'!$A$1:$AQ$27,COLUMN('BIFUbC-heat'!M$1),FALSE))</f>
        <v>1</v>
      </c>
      <c r="N8">
        <f>IF(VLOOKUP('BIFUbC-heat'!$A8,'BIFUbC-heat'!$A$1:$AQ$27,COLUMN('BIFUbC-heat'!N$1),FALSE)=0,1,VLOOKUP('BIFUbC-heat'!$A8,heat!$A$2:$AQ$28,COLUMN(heat!N$2),FALSE)/VLOOKUP('BIFUbC-heat'!$A8,'BIFUbC-heat'!$A$1:$AQ$27,COLUMN('BIFUbC-heat'!N$1),FALSE))</f>
        <v>1</v>
      </c>
      <c r="O8">
        <f>IF(VLOOKUP('BIFUbC-heat'!$A8,'BIFUbC-heat'!$A$1:$AQ$27,COLUMN('BIFUbC-heat'!O$1),FALSE)=0,1,VLOOKUP('BIFUbC-heat'!$A8,heat!$A$2:$AQ$28,COLUMN(heat!O$2),FALSE)/VLOOKUP('BIFUbC-heat'!$A8,'BIFUbC-heat'!$A$1:$AQ$27,COLUMN('BIFUbC-heat'!O$1),FALSE))</f>
        <v>1</v>
      </c>
      <c r="P8">
        <f>IF(VLOOKUP('BIFUbC-heat'!$A8,'BIFUbC-heat'!$A$1:$AQ$27,COLUMN('BIFUbC-heat'!P$1),FALSE)=0,1,VLOOKUP('BIFUbC-heat'!$A8,heat!$A$2:$AQ$28,COLUMN(heat!P$2),FALSE)/VLOOKUP('BIFUbC-heat'!$A8,'BIFUbC-heat'!$A$1:$AQ$27,COLUMN('BIFUbC-heat'!P$1),FALSE))</f>
        <v>1</v>
      </c>
      <c r="Q8">
        <f>IF(VLOOKUP('BIFUbC-heat'!$A8,'BIFUbC-heat'!$A$1:$AQ$27,COLUMN('BIFUbC-heat'!Q$1),FALSE)=0,1,VLOOKUP('BIFUbC-heat'!$A8,heat!$A$2:$AQ$28,COLUMN(heat!Q$2),FALSE)/VLOOKUP('BIFUbC-heat'!$A8,'BIFUbC-heat'!$A$1:$AQ$27,COLUMN('BIFUbC-heat'!Q$1),FALSE))</f>
        <v>1</v>
      </c>
      <c r="R8">
        <f>IF(VLOOKUP('BIFUbC-heat'!$A8,'BIFUbC-heat'!$A$1:$AQ$27,COLUMN('BIFUbC-heat'!R$1),FALSE)=0,1,VLOOKUP('BIFUbC-heat'!$A8,heat!$A$2:$AQ$28,COLUMN(heat!R$2),FALSE)/VLOOKUP('BIFUbC-heat'!$A8,'BIFUbC-heat'!$A$1:$AQ$27,COLUMN('BIFUbC-heat'!R$1),FALSE))</f>
        <v>1</v>
      </c>
      <c r="S8">
        <f>IF(VLOOKUP('BIFUbC-heat'!$A8,'BIFUbC-heat'!$A$1:$AQ$27,COLUMN('BIFUbC-heat'!S$1),FALSE)=0,1,VLOOKUP('BIFUbC-heat'!$A8,heat!$A$2:$AQ$28,COLUMN(heat!S$2),FALSE)/VLOOKUP('BIFUbC-heat'!$A8,'BIFUbC-heat'!$A$1:$AQ$27,COLUMN('BIFUbC-heat'!S$1),FALSE))</f>
        <v>1</v>
      </c>
      <c r="T8">
        <f>IF(VLOOKUP('BIFUbC-heat'!$A8,'BIFUbC-heat'!$A$1:$AQ$27,COLUMN('BIFUbC-heat'!T$1),FALSE)=0,1,VLOOKUP('BIFUbC-heat'!$A8,heat!$A$2:$AQ$28,COLUMN(heat!T$2),FALSE)/VLOOKUP('BIFUbC-heat'!$A8,'BIFUbC-heat'!$A$1:$AQ$27,COLUMN('BIFUbC-heat'!T$1),FALSE))</f>
        <v>1</v>
      </c>
      <c r="U8">
        <f>IF(VLOOKUP('BIFUbC-heat'!$A8,'BIFUbC-heat'!$A$1:$AQ$27,COLUMN('BIFUbC-heat'!U$1),FALSE)=0,1,VLOOKUP('BIFUbC-heat'!$A8,heat!$A$2:$AQ$28,COLUMN(heat!U$2),FALSE)/VLOOKUP('BIFUbC-heat'!$A8,'BIFUbC-heat'!$A$1:$AQ$27,COLUMN('BIFUbC-heat'!U$1),FALSE))</f>
        <v>1</v>
      </c>
      <c r="V8">
        <f>IF(VLOOKUP('BIFUbC-heat'!$A8,'BIFUbC-heat'!$A$1:$AQ$27,COLUMN('BIFUbC-heat'!V$1),FALSE)=0,1,VLOOKUP('BIFUbC-heat'!$A8,heat!$A$2:$AQ$28,COLUMN(heat!V$2),FALSE)/VLOOKUP('BIFUbC-heat'!$A8,'BIFUbC-heat'!$A$1:$AQ$27,COLUMN('BIFUbC-heat'!V$1),FALSE))</f>
        <v>1</v>
      </c>
      <c r="W8">
        <f>IF(VLOOKUP('BIFUbC-heat'!$A8,'BIFUbC-heat'!$A$1:$AQ$27,COLUMN('BIFUbC-heat'!W$1),FALSE)=0,1,VLOOKUP('BIFUbC-heat'!$A8,heat!$A$2:$AQ$28,COLUMN(heat!W$2),FALSE)/VLOOKUP('BIFUbC-heat'!$A8,'BIFUbC-heat'!$A$1:$AQ$27,COLUMN('BIFUbC-heat'!W$1),FALSE))</f>
        <v>1</v>
      </c>
      <c r="X8">
        <f>IF(VLOOKUP('BIFUbC-heat'!$A8,'BIFUbC-heat'!$A$1:$AQ$27,COLUMN('BIFUbC-heat'!X$1),FALSE)=0,1,VLOOKUP('BIFUbC-heat'!$A8,heat!$A$2:$AQ$28,COLUMN(heat!X$2),FALSE)/VLOOKUP('BIFUbC-heat'!$A8,'BIFUbC-heat'!$A$1:$AQ$27,COLUMN('BIFUbC-heat'!X$1),FALSE))</f>
        <v>1</v>
      </c>
      <c r="Y8">
        <f>IF(VLOOKUP('BIFUbC-heat'!$A8,'BIFUbC-heat'!$A$1:$AQ$27,COLUMN('BIFUbC-heat'!Y$1),FALSE)=0,1,VLOOKUP('BIFUbC-heat'!$A8,heat!$A$2:$AQ$28,COLUMN(heat!Y$2),FALSE)/VLOOKUP('BIFUbC-heat'!$A8,'BIFUbC-heat'!$A$1:$AQ$27,COLUMN('BIFUbC-heat'!Y$1),FALSE))</f>
        <v>1</v>
      </c>
      <c r="Z8">
        <f>IF(VLOOKUP('BIFUbC-heat'!$A8,'BIFUbC-heat'!$A$1:$AQ$27,COLUMN('BIFUbC-heat'!Z$1),FALSE)=0,1,VLOOKUP('BIFUbC-heat'!$A8,heat!$A$2:$AQ$28,COLUMN(heat!Z$2),FALSE)/VLOOKUP('BIFUbC-heat'!$A8,'BIFUbC-heat'!$A$1:$AQ$27,COLUMN('BIFUbC-heat'!Z$1),FALSE))</f>
        <v>1</v>
      </c>
      <c r="AA8">
        <f>IF(VLOOKUP('BIFUbC-heat'!$A8,'BIFUbC-heat'!$A$1:$AQ$27,COLUMN('BIFUbC-heat'!AA$1),FALSE)=0,1,VLOOKUP('BIFUbC-heat'!$A8,heat!$A$2:$AQ$28,COLUMN(heat!AA$2),FALSE)/VLOOKUP('BIFUbC-heat'!$A8,'BIFUbC-heat'!$A$1:$AQ$27,COLUMN('BIFUbC-heat'!AA$1),FALSE))</f>
        <v>1</v>
      </c>
      <c r="AB8">
        <f>IF(VLOOKUP('BIFUbC-heat'!$A8,'BIFUbC-heat'!$A$1:$AQ$27,COLUMN('BIFUbC-heat'!AB$1),FALSE)=0,1,VLOOKUP('BIFUbC-heat'!$A8,heat!$A$2:$AQ$28,COLUMN(heat!AB$2),FALSE)/VLOOKUP('BIFUbC-heat'!$A8,'BIFUbC-heat'!$A$1:$AQ$27,COLUMN('BIFUbC-heat'!AB$1),FALSE))</f>
        <v>1</v>
      </c>
      <c r="AC8">
        <f>IF(VLOOKUP('BIFUbC-heat'!$A8,'BIFUbC-heat'!$A$1:$AQ$27,COLUMN('BIFUbC-heat'!AC$1),FALSE)=0,1,VLOOKUP('BIFUbC-heat'!$A8,heat!$A$2:$AQ$28,COLUMN(heat!AC$2),FALSE)/VLOOKUP('BIFUbC-heat'!$A8,'BIFUbC-heat'!$A$1:$AQ$27,COLUMN('BIFUbC-heat'!AC$1),FALSE))</f>
        <v>1</v>
      </c>
      <c r="AD8">
        <f>IF(VLOOKUP('BIFUbC-heat'!$A8,'BIFUbC-heat'!$A$1:$AQ$27,COLUMN('BIFUbC-heat'!AD$1),FALSE)=0,1,VLOOKUP('BIFUbC-heat'!$A8,heat!$A$2:$AQ$28,COLUMN(heat!AD$2),FALSE)/VLOOKUP('BIFUbC-heat'!$A8,'BIFUbC-heat'!$A$1:$AQ$27,COLUMN('BIFUbC-heat'!AD$1),FALSE))</f>
        <v>1</v>
      </c>
      <c r="AE8">
        <f>IF(VLOOKUP('BIFUbC-heat'!$A8,'BIFUbC-heat'!$A$1:$AQ$27,COLUMN('BIFUbC-heat'!AE$1),FALSE)=0,1,VLOOKUP('BIFUbC-heat'!$A8,heat!$A$2:$AQ$28,COLUMN(heat!AE$2),FALSE)/VLOOKUP('BIFUbC-heat'!$A8,'BIFUbC-heat'!$A$1:$AQ$27,COLUMN('BIFUbC-heat'!AE$1),FALSE))</f>
        <v>1</v>
      </c>
      <c r="AF8">
        <f>IF(VLOOKUP('BIFUbC-heat'!$A8,'BIFUbC-heat'!$A$1:$AQ$27,COLUMN('BIFUbC-heat'!AF$1),FALSE)=0,1,VLOOKUP('BIFUbC-heat'!$A8,heat!$A$2:$AQ$28,COLUMN(heat!AF$2),FALSE)/VLOOKUP('BIFUbC-heat'!$A8,'BIFUbC-heat'!$A$1:$AQ$27,COLUMN('BIFUbC-heat'!AF$1),FALSE))</f>
        <v>1</v>
      </c>
      <c r="AG8">
        <f>IF(VLOOKUP('BIFUbC-heat'!$A8,'BIFUbC-heat'!$A$1:$AQ$27,COLUMN('BIFUbC-heat'!AG$1),FALSE)=0,1,VLOOKUP('BIFUbC-heat'!$A8,heat!$A$2:$AQ$28,COLUMN(heat!AG$2),FALSE)/VLOOKUP('BIFUbC-heat'!$A8,'BIFUbC-heat'!$A$1:$AQ$27,COLUMN('BIFUbC-heat'!AG$1),FALSE))</f>
        <v>1</v>
      </c>
      <c r="AH8">
        <f>IF(VLOOKUP('BIFUbC-heat'!$A8,'BIFUbC-heat'!$A$1:$AQ$27,COLUMN('BIFUbC-heat'!AH$1),FALSE)=0,1,VLOOKUP('BIFUbC-heat'!$A8,heat!$A$2:$AQ$28,COLUMN(heat!AH$2),FALSE)/VLOOKUP('BIFUbC-heat'!$A8,'BIFUbC-heat'!$A$1:$AQ$27,COLUMN('BIFUbC-heat'!AH$1),FALSE))</f>
        <v>1</v>
      </c>
      <c r="AI8">
        <f>IF(VLOOKUP('BIFUbC-heat'!$A8,'BIFUbC-heat'!$A$1:$AQ$27,COLUMN('BIFUbC-heat'!AI$1),FALSE)=0,1,VLOOKUP('BIFUbC-heat'!$A8,heat!$A$2:$AQ$28,COLUMN(heat!AI$2),FALSE)/VLOOKUP('BIFUbC-heat'!$A8,'BIFUbC-heat'!$A$1:$AQ$27,COLUMN('BIFUbC-heat'!AI$1),FALSE))</f>
        <v>1</v>
      </c>
      <c r="AJ8">
        <f>IF(VLOOKUP('BIFUbC-heat'!$A8,'BIFUbC-heat'!$A$1:$AQ$27,COLUMN('BIFUbC-heat'!AJ$1),FALSE)=0,1,VLOOKUP('BIFUbC-heat'!$A8,heat!$A$2:$AQ$28,COLUMN(heat!AJ$2),FALSE)/VLOOKUP('BIFUbC-heat'!$A8,'BIFUbC-heat'!$A$1:$AQ$27,COLUMN('BIFUbC-heat'!AJ$1),FALSE))</f>
        <v>1</v>
      </c>
      <c r="AK8">
        <f>IF(VLOOKUP('BIFUbC-heat'!$A8,'BIFUbC-heat'!$A$1:$AQ$27,COLUMN('BIFUbC-heat'!AK$1),FALSE)=0,1,VLOOKUP('BIFUbC-heat'!$A8,heat!$A$2:$AQ$28,COLUMN(heat!AK$2),FALSE)/VLOOKUP('BIFUbC-heat'!$A8,'BIFUbC-heat'!$A$1:$AQ$27,COLUMN('BIFUbC-heat'!AK$1),FALSE))</f>
        <v>1</v>
      </c>
      <c r="AL8">
        <f>IF(VLOOKUP('BIFUbC-heat'!$A8,'BIFUbC-heat'!$A$1:$AQ$27,COLUMN('BIFUbC-heat'!AL$1),FALSE)=0,1,VLOOKUP('BIFUbC-heat'!$A8,heat!$A$2:$AQ$28,COLUMN(heat!AL$2),FALSE)/VLOOKUP('BIFUbC-heat'!$A8,'BIFUbC-heat'!$A$1:$AQ$27,COLUMN('BIFUbC-heat'!AL$1),FALSE))</f>
        <v>1</v>
      </c>
      <c r="AM8">
        <f>IF(VLOOKUP('BIFUbC-heat'!$A8,'BIFUbC-heat'!$A$1:$AQ$27,COLUMN('BIFUbC-heat'!AM$1),FALSE)=0,1,VLOOKUP('BIFUbC-heat'!$A8,heat!$A$2:$AQ$28,COLUMN(heat!AM$2),FALSE)/VLOOKUP('BIFUbC-heat'!$A8,'BIFUbC-heat'!$A$1:$AQ$27,COLUMN('BIFUbC-heat'!AM$1),FALSE))</f>
        <v>1</v>
      </c>
      <c r="AN8">
        <f>IF(VLOOKUP('BIFUbC-heat'!$A8,'BIFUbC-heat'!$A$1:$AQ$27,COLUMN('BIFUbC-heat'!AN$1),FALSE)=0,1,VLOOKUP('BIFUbC-heat'!$A8,heat!$A$2:$AQ$28,COLUMN(heat!AN$2),FALSE)/VLOOKUP('BIFUbC-heat'!$A8,'BIFUbC-heat'!$A$1:$AQ$27,COLUMN('BIFUbC-heat'!AN$1),FALSE))</f>
        <v>1</v>
      </c>
      <c r="AO8">
        <f>IF(VLOOKUP('BIFUbC-heat'!$A8,'BIFUbC-heat'!$A$1:$AQ$27,COLUMN('BIFUbC-heat'!AO$1),FALSE)=0,1,VLOOKUP('BIFUbC-heat'!$A8,heat!$A$2:$AQ$28,COLUMN(heat!AO$2),FALSE)/VLOOKUP('BIFUbC-heat'!$A8,'BIFUbC-heat'!$A$1:$AQ$27,COLUMN('BIFUbC-heat'!AO$1),FALSE))</f>
        <v>1</v>
      </c>
      <c r="AP8">
        <f>IF(VLOOKUP('BIFUbC-heat'!$A8,'BIFUbC-heat'!$A$1:$AQ$27,COLUMN('BIFUbC-heat'!AP$1),FALSE)=0,1,VLOOKUP('BIFUbC-heat'!$A8,heat!$A$2:$AQ$28,COLUMN(heat!AP$2),FALSE)/VLOOKUP('BIFUbC-heat'!$A8,'BIFUbC-heat'!$A$1:$AQ$27,COLUMN('BIFUbC-heat'!AP$1),FALSE))</f>
        <v>1</v>
      </c>
      <c r="AQ8">
        <f>IF(VLOOKUP('BIFUbC-heat'!$A8,'BIFUbC-heat'!$A$1:$AQ$27,COLUMN('BIFUbC-heat'!AQ$1),FALSE)=0,1,VLOOKUP('BIFUbC-heat'!$A8,heat!$A$2:$AQ$28,COLUMN(heat!AQ$2),FALSE)/VLOOKUP('BIFUbC-heat'!$A8,'BIFUbC-heat'!$A$1:$AQ$27,COLUMN('BIFUbC-heat'!AQ$1),FALSE))</f>
        <v>1</v>
      </c>
    </row>
    <row r="9" spans="1:43">
      <c r="A9" s="37" t="s">
        <v>623</v>
      </c>
      <c r="B9">
        <f>IF(VLOOKUP('BIFUbC-heat'!$A9,'BIFUbC-heat'!$A$1:$AQ$27,COLUMN('BIFUbC-heat'!B$1),FALSE)=0,1,VLOOKUP('BIFUbC-heat'!$A9,heat!$A$2:$AQ$28,COLUMN(heat!B$2),FALSE)/VLOOKUP('BIFUbC-heat'!$A9,'BIFUbC-heat'!$A$1:$AQ$27,COLUMN('BIFUbC-heat'!B$1),FALSE))</f>
        <v>1</v>
      </c>
      <c r="C9">
        <f>IF(VLOOKUP('BIFUbC-heat'!$A9,'BIFUbC-heat'!$A$1:$AQ$27,COLUMN('BIFUbC-heat'!C$1),FALSE)=0,1,VLOOKUP('BIFUbC-heat'!$A9,heat!$A$2:$AQ$28,COLUMN(heat!C$2),FALSE)/VLOOKUP('BIFUbC-heat'!$A9,'BIFUbC-heat'!$A$1:$AQ$27,COLUMN('BIFUbC-heat'!C$1),FALSE))</f>
        <v>1</v>
      </c>
      <c r="D9">
        <f>IF(VLOOKUP('BIFUbC-heat'!$A9,'BIFUbC-heat'!$A$1:$AQ$27,COLUMN('BIFUbC-heat'!D$1),FALSE)=0,1,VLOOKUP('BIFUbC-heat'!$A9,heat!$A$2:$AQ$28,COLUMN(heat!D$2),FALSE)/VLOOKUP('BIFUbC-heat'!$A9,'BIFUbC-heat'!$A$1:$AQ$27,COLUMN('BIFUbC-heat'!D$1),FALSE))</f>
        <v>1</v>
      </c>
      <c r="E9">
        <f>IF(VLOOKUP('BIFUbC-heat'!$A9,'BIFUbC-heat'!$A$1:$AQ$27,COLUMN('BIFUbC-heat'!E$1),FALSE)=0,1,VLOOKUP('BIFUbC-heat'!$A9,heat!$A$2:$AQ$28,COLUMN(heat!E$2),FALSE)/VLOOKUP('BIFUbC-heat'!$A9,'BIFUbC-heat'!$A$1:$AQ$27,COLUMN('BIFUbC-heat'!E$1),FALSE))</f>
        <v>1</v>
      </c>
      <c r="F9">
        <f>IF(VLOOKUP('BIFUbC-heat'!$A9,'BIFUbC-heat'!$A$1:$AQ$27,COLUMN('BIFUbC-heat'!F$1),FALSE)=0,1,VLOOKUP('BIFUbC-heat'!$A9,heat!$A$2:$AQ$28,COLUMN(heat!F$2),FALSE)/VLOOKUP('BIFUbC-heat'!$A9,'BIFUbC-heat'!$A$1:$AQ$27,COLUMN('BIFUbC-heat'!F$1),FALSE))</f>
        <v>1</v>
      </c>
      <c r="G9">
        <f>IF(VLOOKUP('BIFUbC-heat'!$A9,'BIFUbC-heat'!$A$1:$AQ$27,COLUMN('BIFUbC-heat'!G$1),FALSE)=0,1,VLOOKUP('BIFUbC-heat'!$A9,heat!$A$2:$AQ$28,COLUMN(heat!G$2),FALSE)/VLOOKUP('BIFUbC-heat'!$A9,'BIFUbC-heat'!$A$1:$AQ$27,COLUMN('BIFUbC-heat'!G$1),FALSE))</f>
        <v>1</v>
      </c>
      <c r="H9">
        <f>IF(VLOOKUP('BIFUbC-heat'!$A9,'BIFUbC-heat'!$A$1:$AQ$27,COLUMN('BIFUbC-heat'!H$1),FALSE)=0,1,VLOOKUP('BIFUbC-heat'!$A9,heat!$A$2:$AQ$28,COLUMN(heat!H$2),FALSE)/VLOOKUP('BIFUbC-heat'!$A9,'BIFUbC-heat'!$A$1:$AQ$27,COLUMN('BIFUbC-heat'!H$1),FALSE))</f>
        <v>1</v>
      </c>
      <c r="I9">
        <f>IF(VLOOKUP('BIFUbC-heat'!$A9,'BIFUbC-heat'!$A$1:$AQ$27,COLUMN('BIFUbC-heat'!I$1),FALSE)=0,1,VLOOKUP('BIFUbC-heat'!$A9,heat!$A$2:$AQ$28,COLUMN(heat!I$2),FALSE)/VLOOKUP('BIFUbC-heat'!$A9,'BIFUbC-heat'!$A$1:$AQ$27,COLUMN('BIFUbC-heat'!I$1),FALSE))</f>
        <v>1</v>
      </c>
      <c r="J9">
        <f>IF(VLOOKUP('BIFUbC-heat'!$A9,'BIFUbC-heat'!$A$1:$AQ$27,COLUMN('BIFUbC-heat'!J$1),FALSE)=0,1,VLOOKUP('BIFUbC-heat'!$A9,heat!$A$2:$AQ$28,COLUMN(heat!J$2),FALSE)/VLOOKUP('BIFUbC-heat'!$A9,'BIFUbC-heat'!$A$1:$AQ$27,COLUMN('BIFUbC-heat'!J$1),FALSE))</f>
        <v>1</v>
      </c>
      <c r="K9">
        <f>IF(VLOOKUP('BIFUbC-heat'!$A9,'BIFUbC-heat'!$A$1:$AQ$27,COLUMN('BIFUbC-heat'!K$1),FALSE)=0,1,VLOOKUP('BIFUbC-heat'!$A9,heat!$A$2:$AQ$28,COLUMN(heat!K$2),FALSE)/VLOOKUP('BIFUbC-heat'!$A9,'BIFUbC-heat'!$A$1:$AQ$27,COLUMN('BIFUbC-heat'!K$1),FALSE))</f>
        <v>1</v>
      </c>
      <c r="L9">
        <f>IF(VLOOKUP('BIFUbC-heat'!$A9,'BIFUbC-heat'!$A$1:$AQ$27,COLUMN('BIFUbC-heat'!L$1),FALSE)=0,1,VLOOKUP('BIFUbC-heat'!$A9,heat!$A$2:$AQ$28,COLUMN(heat!L$2),FALSE)/VLOOKUP('BIFUbC-heat'!$A9,'BIFUbC-heat'!$A$1:$AQ$27,COLUMN('BIFUbC-heat'!L$1),FALSE))</f>
        <v>1</v>
      </c>
      <c r="M9">
        <f>IF(VLOOKUP('BIFUbC-heat'!$A9,'BIFUbC-heat'!$A$1:$AQ$27,COLUMN('BIFUbC-heat'!M$1),FALSE)=0,1,VLOOKUP('BIFUbC-heat'!$A9,heat!$A$2:$AQ$28,COLUMN(heat!M$2),FALSE)/VLOOKUP('BIFUbC-heat'!$A9,'BIFUbC-heat'!$A$1:$AQ$27,COLUMN('BIFUbC-heat'!M$1),FALSE))</f>
        <v>1</v>
      </c>
      <c r="N9">
        <f>IF(VLOOKUP('BIFUbC-heat'!$A9,'BIFUbC-heat'!$A$1:$AQ$27,COLUMN('BIFUbC-heat'!N$1),FALSE)=0,1,VLOOKUP('BIFUbC-heat'!$A9,heat!$A$2:$AQ$28,COLUMN(heat!N$2),FALSE)/VLOOKUP('BIFUbC-heat'!$A9,'BIFUbC-heat'!$A$1:$AQ$27,COLUMN('BIFUbC-heat'!N$1),FALSE))</f>
        <v>1</v>
      </c>
      <c r="O9">
        <f>IF(VLOOKUP('BIFUbC-heat'!$A9,'BIFUbC-heat'!$A$1:$AQ$27,COLUMN('BIFUbC-heat'!O$1),FALSE)=0,1,VLOOKUP('BIFUbC-heat'!$A9,heat!$A$2:$AQ$28,COLUMN(heat!O$2),FALSE)/VLOOKUP('BIFUbC-heat'!$A9,'BIFUbC-heat'!$A$1:$AQ$27,COLUMN('BIFUbC-heat'!O$1),FALSE))</f>
        <v>1</v>
      </c>
      <c r="P9">
        <f>IF(VLOOKUP('BIFUbC-heat'!$A9,'BIFUbC-heat'!$A$1:$AQ$27,COLUMN('BIFUbC-heat'!P$1),FALSE)=0,1,VLOOKUP('BIFUbC-heat'!$A9,heat!$A$2:$AQ$28,COLUMN(heat!P$2),FALSE)/VLOOKUP('BIFUbC-heat'!$A9,'BIFUbC-heat'!$A$1:$AQ$27,COLUMN('BIFUbC-heat'!P$1),FALSE))</f>
        <v>1</v>
      </c>
      <c r="Q9">
        <f>IF(VLOOKUP('BIFUbC-heat'!$A9,'BIFUbC-heat'!$A$1:$AQ$27,COLUMN('BIFUbC-heat'!Q$1),FALSE)=0,1,VLOOKUP('BIFUbC-heat'!$A9,heat!$A$2:$AQ$28,COLUMN(heat!Q$2),FALSE)/VLOOKUP('BIFUbC-heat'!$A9,'BIFUbC-heat'!$A$1:$AQ$27,COLUMN('BIFUbC-heat'!Q$1),FALSE))</f>
        <v>1</v>
      </c>
      <c r="R9">
        <f>IF(VLOOKUP('BIFUbC-heat'!$A9,'BIFUbC-heat'!$A$1:$AQ$27,COLUMN('BIFUbC-heat'!R$1),FALSE)=0,1,VLOOKUP('BIFUbC-heat'!$A9,heat!$A$2:$AQ$28,COLUMN(heat!R$2),FALSE)/VLOOKUP('BIFUbC-heat'!$A9,'BIFUbC-heat'!$A$1:$AQ$27,COLUMN('BIFUbC-heat'!R$1),FALSE))</f>
        <v>1</v>
      </c>
      <c r="S9">
        <f>IF(VLOOKUP('BIFUbC-heat'!$A9,'BIFUbC-heat'!$A$1:$AQ$27,COLUMN('BIFUbC-heat'!S$1),FALSE)=0,1,VLOOKUP('BIFUbC-heat'!$A9,heat!$A$2:$AQ$28,COLUMN(heat!S$2),FALSE)/VLOOKUP('BIFUbC-heat'!$A9,'BIFUbC-heat'!$A$1:$AQ$27,COLUMN('BIFUbC-heat'!S$1),FALSE))</f>
        <v>1</v>
      </c>
      <c r="T9">
        <f>IF(VLOOKUP('BIFUbC-heat'!$A9,'BIFUbC-heat'!$A$1:$AQ$27,COLUMN('BIFUbC-heat'!T$1),FALSE)=0,1,VLOOKUP('BIFUbC-heat'!$A9,heat!$A$2:$AQ$28,COLUMN(heat!T$2),FALSE)/VLOOKUP('BIFUbC-heat'!$A9,'BIFUbC-heat'!$A$1:$AQ$27,COLUMN('BIFUbC-heat'!T$1),FALSE))</f>
        <v>1</v>
      </c>
      <c r="U9">
        <f>IF(VLOOKUP('BIFUbC-heat'!$A9,'BIFUbC-heat'!$A$1:$AQ$27,COLUMN('BIFUbC-heat'!U$1),FALSE)=0,1,VLOOKUP('BIFUbC-heat'!$A9,heat!$A$2:$AQ$28,COLUMN(heat!U$2),FALSE)/VLOOKUP('BIFUbC-heat'!$A9,'BIFUbC-heat'!$A$1:$AQ$27,COLUMN('BIFUbC-heat'!U$1),FALSE))</f>
        <v>1</v>
      </c>
      <c r="V9">
        <f>IF(VLOOKUP('BIFUbC-heat'!$A9,'BIFUbC-heat'!$A$1:$AQ$27,COLUMN('BIFUbC-heat'!V$1),FALSE)=0,1,VLOOKUP('BIFUbC-heat'!$A9,heat!$A$2:$AQ$28,COLUMN(heat!V$2),FALSE)/VLOOKUP('BIFUbC-heat'!$A9,'BIFUbC-heat'!$A$1:$AQ$27,COLUMN('BIFUbC-heat'!V$1),FALSE))</f>
        <v>1</v>
      </c>
      <c r="W9">
        <f>IF(VLOOKUP('BIFUbC-heat'!$A9,'BIFUbC-heat'!$A$1:$AQ$27,COLUMN('BIFUbC-heat'!W$1),FALSE)=0,1,VLOOKUP('BIFUbC-heat'!$A9,heat!$A$2:$AQ$28,COLUMN(heat!W$2),FALSE)/VLOOKUP('BIFUbC-heat'!$A9,'BIFUbC-heat'!$A$1:$AQ$27,COLUMN('BIFUbC-heat'!W$1),FALSE))</f>
        <v>1</v>
      </c>
      <c r="X9">
        <f>IF(VLOOKUP('BIFUbC-heat'!$A9,'BIFUbC-heat'!$A$1:$AQ$27,COLUMN('BIFUbC-heat'!X$1),FALSE)=0,1,VLOOKUP('BIFUbC-heat'!$A9,heat!$A$2:$AQ$28,COLUMN(heat!X$2),FALSE)/VLOOKUP('BIFUbC-heat'!$A9,'BIFUbC-heat'!$A$1:$AQ$27,COLUMN('BIFUbC-heat'!X$1),FALSE))</f>
        <v>1</v>
      </c>
      <c r="Y9">
        <f>IF(VLOOKUP('BIFUbC-heat'!$A9,'BIFUbC-heat'!$A$1:$AQ$27,COLUMN('BIFUbC-heat'!Y$1),FALSE)=0,1,VLOOKUP('BIFUbC-heat'!$A9,heat!$A$2:$AQ$28,COLUMN(heat!Y$2),FALSE)/VLOOKUP('BIFUbC-heat'!$A9,'BIFUbC-heat'!$A$1:$AQ$27,COLUMN('BIFUbC-heat'!Y$1),FALSE))</f>
        <v>1</v>
      </c>
      <c r="Z9">
        <f>IF(VLOOKUP('BIFUbC-heat'!$A9,'BIFUbC-heat'!$A$1:$AQ$27,COLUMN('BIFUbC-heat'!Z$1),FALSE)=0,1,VLOOKUP('BIFUbC-heat'!$A9,heat!$A$2:$AQ$28,COLUMN(heat!Z$2),FALSE)/VLOOKUP('BIFUbC-heat'!$A9,'BIFUbC-heat'!$A$1:$AQ$27,COLUMN('BIFUbC-heat'!Z$1),FALSE))</f>
        <v>1</v>
      </c>
      <c r="AA9">
        <f>IF(VLOOKUP('BIFUbC-heat'!$A9,'BIFUbC-heat'!$A$1:$AQ$27,COLUMN('BIFUbC-heat'!AA$1),FALSE)=0,1,VLOOKUP('BIFUbC-heat'!$A9,heat!$A$2:$AQ$28,COLUMN(heat!AA$2),FALSE)/VLOOKUP('BIFUbC-heat'!$A9,'BIFUbC-heat'!$A$1:$AQ$27,COLUMN('BIFUbC-heat'!AA$1),FALSE))</f>
        <v>1</v>
      </c>
      <c r="AB9">
        <f>IF(VLOOKUP('BIFUbC-heat'!$A9,'BIFUbC-heat'!$A$1:$AQ$27,COLUMN('BIFUbC-heat'!AB$1),FALSE)=0,1,VLOOKUP('BIFUbC-heat'!$A9,heat!$A$2:$AQ$28,COLUMN(heat!AB$2),FALSE)/VLOOKUP('BIFUbC-heat'!$A9,'BIFUbC-heat'!$A$1:$AQ$27,COLUMN('BIFUbC-heat'!AB$1),FALSE))</f>
        <v>1</v>
      </c>
      <c r="AC9">
        <f>IF(VLOOKUP('BIFUbC-heat'!$A9,'BIFUbC-heat'!$A$1:$AQ$27,COLUMN('BIFUbC-heat'!AC$1),FALSE)=0,1,VLOOKUP('BIFUbC-heat'!$A9,heat!$A$2:$AQ$28,COLUMN(heat!AC$2),FALSE)/VLOOKUP('BIFUbC-heat'!$A9,'BIFUbC-heat'!$A$1:$AQ$27,COLUMN('BIFUbC-heat'!AC$1),FALSE))</f>
        <v>1</v>
      </c>
      <c r="AD9">
        <f>IF(VLOOKUP('BIFUbC-heat'!$A9,'BIFUbC-heat'!$A$1:$AQ$27,COLUMN('BIFUbC-heat'!AD$1),FALSE)=0,1,VLOOKUP('BIFUbC-heat'!$A9,heat!$A$2:$AQ$28,COLUMN(heat!AD$2),FALSE)/VLOOKUP('BIFUbC-heat'!$A9,'BIFUbC-heat'!$A$1:$AQ$27,COLUMN('BIFUbC-heat'!AD$1),FALSE))</f>
        <v>1</v>
      </c>
      <c r="AE9">
        <f>IF(VLOOKUP('BIFUbC-heat'!$A9,'BIFUbC-heat'!$A$1:$AQ$27,COLUMN('BIFUbC-heat'!AE$1),FALSE)=0,1,VLOOKUP('BIFUbC-heat'!$A9,heat!$A$2:$AQ$28,COLUMN(heat!AE$2),FALSE)/VLOOKUP('BIFUbC-heat'!$A9,'BIFUbC-heat'!$A$1:$AQ$27,COLUMN('BIFUbC-heat'!AE$1),FALSE))</f>
        <v>1</v>
      </c>
      <c r="AF9">
        <f>IF(VLOOKUP('BIFUbC-heat'!$A9,'BIFUbC-heat'!$A$1:$AQ$27,COLUMN('BIFUbC-heat'!AF$1),FALSE)=0,1,VLOOKUP('BIFUbC-heat'!$A9,heat!$A$2:$AQ$28,COLUMN(heat!AF$2),FALSE)/VLOOKUP('BIFUbC-heat'!$A9,'BIFUbC-heat'!$A$1:$AQ$27,COLUMN('BIFUbC-heat'!AF$1),FALSE))</f>
        <v>1</v>
      </c>
      <c r="AG9">
        <f>IF(VLOOKUP('BIFUbC-heat'!$A9,'BIFUbC-heat'!$A$1:$AQ$27,COLUMN('BIFUbC-heat'!AG$1),FALSE)=0,1,VLOOKUP('BIFUbC-heat'!$A9,heat!$A$2:$AQ$28,COLUMN(heat!AG$2),FALSE)/VLOOKUP('BIFUbC-heat'!$A9,'BIFUbC-heat'!$A$1:$AQ$27,COLUMN('BIFUbC-heat'!AG$1),FALSE))</f>
        <v>1</v>
      </c>
      <c r="AH9">
        <f>IF(VLOOKUP('BIFUbC-heat'!$A9,'BIFUbC-heat'!$A$1:$AQ$27,COLUMN('BIFUbC-heat'!AH$1),FALSE)=0,1,VLOOKUP('BIFUbC-heat'!$A9,heat!$A$2:$AQ$28,COLUMN(heat!AH$2),FALSE)/VLOOKUP('BIFUbC-heat'!$A9,'BIFUbC-heat'!$A$1:$AQ$27,COLUMN('BIFUbC-heat'!AH$1),FALSE))</f>
        <v>1</v>
      </c>
      <c r="AI9">
        <f>IF(VLOOKUP('BIFUbC-heat'!$A9,'BIFUbC-heat'!$A$1:$AQ$27,COLUMN('BIFUbC-heat'!AI$1),FALSE)=0,1,VLOOKUP('BIFUbC-heat'!$A9,heat!$A$2:$AQ$28,COLUMN(heat!AI$2),FALSE)/VLOOKUP('BIFUbC-heat'!$A9,'BIFUbC-heat'!$A$1:$AQ$27,COLUMN('BIFUbC-heat'!AI$1),FALSE))</f>
        <v>1</v>
      </c>
      <c r="AJ9">
        <f>IF(VLOOKUP('BIFUbC-heat'!$A9,'BIFUbC-heat'!$A$1:$AQ$27,COLUMN('BIFUbC-heat'!AJ$1),FALSE)=0,1,VLOOKUP('BIFUbC-heat'!$A9,heat!$A$2:$AQ$28,COLUMN(heat!AJ$2),FALSE)/VLOOKUP('BIFUbC-heat'!$A9,'BIFUbC-heat'!$A$1:$AQ$27,COLUMN('BIFUbC-heat'!AJ$1),FALSE))</f>
        <v>1</v>
      </c>
      <c r="AK9">
        <f>IF(VLOOKUP('BIFUbC-heat'!$A9,'BIFUbC-heat'!$A$1:$AQ$27,COLUMN('BIFUbC-heat'!AK$1),FALSE)=0,1,VLOOKUP('BIFUbC-heat'!$A9,heat!$A$2:$AQ$28,COLUMN(heat!AK$2),FALSE)/VLOOKUP('BIFUbC-heat'!$A9,'BIFUbC-heat'!$A$1:$AQ$27,COLUMN('BIFUbC-heat'!AK$1),FALSE))</f>
        <v>1</v>
      </c>
      <c r="AL9">
        <f>IF(VLOOKUP('BIFUbC-heat'!$A9,'BIFUbC-heat'!$A$1:$AQ$27,COLUMN('BIFUbC-heat'!AL$1),FALSE)=0,1,VLOOKUP('BIFUbC-heat'!$A9,heat!$A$2:$AQ$28,COLUMN(heat!AL$2),FALSE)/VLOOKUP('BIFUbC-heat'!$A9,'BIFUbC-heat'!$A$1:$AQ$27,COLUMN('BIFUbC-heat'!AL$1),FALSE))</f>
        <v>1</v>
      </c>
      <c r="AM9">
        <f>IF(VLOOKUP('BIFUbC-heat'!$A9,'BIFUbC-heat'!$A$1:$AQ$27,COLUMN('BIFUbC-heat'!AM$1),FALSE)=0,1,VLOOKUP('BIFUbC-heat'!$A9,heat!$A$2:$AQ$28,COLUMN(heat!AM$2),FALSE)/VLOOKUP('BIFUbC-heat'!$A9,'BIFUbC-heat'!$A$1:$AQ$27,COLUMN('BIFUbC-heat'!AM$1),FALSE))</f>
        <v>1</v>
      </c>
      <c r="AN9">
        <f>IF(VLOOKUP('BIFUbC-heat'!$A9,'BIFUbC-heat'!$A$1:$AQ$27,COLUMN('BIFUbC-heat'!AN$1),FALSE)=0,1,VLOOKUP('BIFUbC-heat'!$A9,heat!$A$2:$AQ$28,COLUMN(heat!AN$2),FALSE)/VLOOKUP('BIFUbC-heat'!$A9,'BIFUbC-heat'!$A$1:$AQ$27,COLUMN('BIFUbC-heat'!AN$1),FALSE))</f>
        <v>1</v>
      </c>
      <c r="AO9">
        <f>IF(VLOOKUP('BIFUbC-heat'!$A9,'BIFUbC-heat'!$A$1:$AQ$27,COLUMN('BIFUbC-heat'!AO$1),FALSE)=0,1,VLOOKUP('BIFUbC-heat'!$A9,heat!$A$2:$AQ$28,COLUMN(heat!AO$2),FALSE)/VLOOKUP('BIFUbC-heat'!$A9,'BIFUbC-heat'!$A$1:$AQ$27,COLUMN('BIFUbC-heat'!AO$1),FALSE))</f>
        <v>1</v>
      </c>
      <c r="AP9">
        <f>IF(VLOOKUP('BIFUbC-heat'!$A9,'BIFUbC-heat'!$A$1:$AQ$27,COLUMN('BIFUbC-heat'!AP$1),FALSE)=0,1,VLOOKUP('BIFUbC-heat'!$A9,heat!$A$2:$AQ$28,COLUMN(heat!AP$2),FALSE)/VLOOKUP('BIFUbC-heat'!$A9,'BIFUbC-heat'!$A$1:$AQ$27,COLUMN('BIFUbC-heat'!AP$1),FALSE))</f>
        <v>1</v>
      </c>
      <c r="AQ9">
        <f>IF(VLOOKUP('BIFUbC-heat'!$A9,'BIFUbC-heat'!$A$1:$AQ$27,COLUMN('BIFUbC-heat'!AQ$1),FALSE)=0,1,VLOOKUP('BIFUbC-heat'!$A9,heat!$A$2:$AQ$28,COLUMN(heat!AQ$2),FALSE)/VLOOKUP('BIFUbC-heat'!$A9,'BIFUbC-heat'!$A$1:$AQ$27,COLUMN('BIFUbC-heat'!AQ$1),FALSE))</f>
        <v>1</v>
      </c>
    </row>
    <row r="10" spans="1:43">
      <c r="A10" s="37" t="s">
        <v>624</v>
      </c>
      <c r="B10">
        <f>IF(VLOOKUP('BIFUbC-heat'!$A10,'BIFUbC-heat'!$A$1:$AQ$27,COLUMN('BIFUbC-heat'!B$1),FALSE)=0,1,VLOOKUP('BIFUbC-heat'!$A10,heat!$A$2:$AQ$28,COLUMN(heat!B$2),FALSE)/VLOOKUP('BIFUbC-heat'!$A10,'BIFUbC-heat'!$A$1:$AQ$27,COLUMN('BIFUbC-heat'!B$1),FALSE))</f>
        <v>1</v>
      </c>
      <c r="C10">
        <f>IF(VLOOKUP('BIFUbC-heat'!$A10,'BIFUbC-heat'!$A$1:$AQ$27,COLUMN('BIFUbC-heat'!C$1),FALSE)=0,1,VLOOKUP('BIFUbC-heat'!$A10,heat!$A$2:$AQ$28,COLUMN(heat!C$2),FALSE)/VLOOKUP('BIFUbC-heat'!$A10,'BIFUbC-heat'!$A$1:$AQ$27,COLUMN('BIFUbC-heat'!C$1),FALSE))</f>
        <v>1</v>
      </c>
      <c r="D10">
        <f>IF(VLOOKUP('BIFUbC-heat'!$A10,'BIFUbC-heat'!$A$1:$AQ$27,COLUMN('BIFUbC-heat'!D$1),FALSE)=0,1,VLOOKUP('BIFUbC-heat'!$A10,heat!$A$2:$AQ$28,COLUMN(heat!D$2),FALSE)/VLOOKUP('BIFUbC-heat'!$A10,'BIFUbC-heat'!$A$1:$AQ$27,COLUMN('BIFUbC-heat'!D$1),FALSE))</f>
        <v>1</v>
      </c>
      <c r="E10">
        <f>IF(VLOOKUP('BIFUbC-heat'!$A10,'BIFUbC-heat'!$A$1:$AQ$27,COLUMN('BIFUbC-heat'!E$1),FALSE)=0,1,VLOOKUP('BIFUbC-heat'!$A10,heat!$A$2:$AQ$28,COLUMN(heat!E$2),FALSE)/VLOOKUP('BIFUbC-heat'!$A10,'BIFUbC-heat'!$A$1:$AQ$27,COLUMN('BIFUbC-heat'!E$1),FALSE))</f>
        <v>1</v>
      </c>
      <c r="F10">
        <f>IF(VLOOKUP('BIFUbC-heat'!$A10,'BIFUbC-heat'!$A$1:$AQ$27,COLUMN('BIFUbC-heat'!F$1),FALSE)=0,1,VLOOKUP('BIFUbC-heat'!$A10,heat!$A$2:$AQ$28,COLUMN(heat!F$2),FALSE)/VLOOKUP('BIFUbC-heat'!$A10,'BIFUbC-heat'!$A$1:$AQ$27,COLUMN('BIFUbC-heat'!F$1),FALSE))</f>
        <v>1</v>
      </c>
      <c r="G10">
        <f>IF(VLOOKUP('BIFUbC-heat'!$A10,'BIFUbC-heat'!$A$1:$AQ$27,COLUMN('BIFUbC-heat'!G$1),FALSE)=0,1,VLOOKUP('BIFUbC-heat'!$A10,heat!$A$2:$AQ$28,COLUMN(heat!G$2),FALSE)/VLOOKUP('BIFUbC-heat'!$A10,'BIFUbC-heat'!$A$1:$AQ$27,COLUMN('BIFUbC-heat'!G$1),FALSE))</f>
        <v>1</v>
      </c>
      <c r="H10">
        <f>IF(VLOOKUP('BIFUbC-heat'!$A10,'BIFUbC-heat'!$A$1:$AQ$27,COLUMN('BIFUbC-heat'!H$1),FALSE)=0,1,VLOOKUP('BIFUbC-heat'!$A10,heat!$A$2:$AQ$28,COLUMN(heat!H$2),FALSE)/VLOOKUP('BIFUbC-heat'!$A10,'BIFUbC-heat'!$A$1:$AQ$27,COLUMN('BIFUbC-heat'!H$1),FALSE))</f>
        <v>1</v>
      </c>
      <c r="I10">
        <f>IF(VLOOKUP('BIFUbC-heat'!$A10,'BIFUbC-heat'!$A$1:$AQ$27,COLUMN('BIFUbC-heat'!I$1),FALSE)=0,1,VLOOKUP('BIFUbC-heat'!$A10,heat!$A$2:$AQ$28,COLUMN(heat!I$2),FALSE)/VLOOKUP('BIFUbC-heat'!$A10,'BIFUbC-heat'!$A$1:$AQ$27,COLUMN('BIFUbC-heat'!I$1),FALSE))</f>
        <v>1</v>
      </c>
      <c r="J10">
        <f>IF(VLOOKUP('BIFUbC-heat'!$A10,'BIFUbC-heat'!$A$1:$AQ$27,COLUMN('BIFUbC-heat'!J$1),FALSE)=0,1,VLOOKUP('BIFUbC-heat'!$A10,heat!$A$2:$AQ$28,COLUMN(heat!J$2),FALSE)/VLOOKUP('BIFUbC-heat'!$A10,'BIFUbC-heat'!$A$1:$AQ$27,COLUMN('BIFUbC-heat'!J$1),FALSE))</f>
        <v>1</v>
      </c>
      <c r="K10">
        <f>IF(VLOOKUP('BIFUbC-heat'!$A10,'BIFUbC-heat'!$A$1:$AQ$27,COLUMN('BIFUbC-heat'!K$1),FALSE)=0,1,VLOOKUP('BIFUbC-heat'!$A10,heat!$A$2:$AQ$28,COLUMN(heat!K$2),FALSE)/VLOOKUP('BIFUbC-heat'!$A10,'BIFUbC-heat'!$A$1:$AQ$27,COLUMN('BIFUbC-heat'!K$1),FALSE))</f>
        <v>1</v>
      </c>
      <c r="L10">
        <f>IF(VLOOKUP('BIFUbC-heat'!$A10,'BIFUbC-heat'!$A$1:$AQ$27,COLUMN('BIFUbC-heat'!L$1),FALSE)=0,1,VLOOKUP('BIFUbC-heat'!$A10,heat!$A$2:$AQ$28,COLUMN(heat!L$2),FALSE)/VLOOKUP('BIFUbC-heat'!$A10,'BIFUbC-heat'!$A$1:$AQ$27,COLUMN('BIFUbC-heat'!L$1),FALSE))</f>
        <v>1</v>
      </c>
      <c r="M10">
        <f>IF(VLOOKUP('BIFUbC-heat'!$A10,'BIFUbC-heat'!$A$1:$AQ$27,COLUMN('BIFUbC-heat'!M$1),FALSE)=0,1,VLOOKUP('BIFUbC-heat'!$A10,heat!$A$2:$AQ$28,COLUMN(heat!M$2),FALSE)/VLOOKUP('BIFUbC-heat'!$A10,'BIFUbC-heat'!$A$1:$AQ$27,COLUMN('BIFUbC-heat'!M$1),FALSE))</f>
        <v>1</v>
      </c>
      <c r="N10">
        <f>IF(VLOOKUP('BIFUbC-heat'!$A10,'BIFUbC-heat'!$A$1:$AQ$27,COLUMN('BIFUbC-heat'!N$1),FALSE)=0,1,VLOOKUP('BIFUbC-heat'!$A10,heat!$A$2:$AQ$28,COLUMN(heat!N$2),FALSE)/VLOOKUP('BIFUbC-heat'!$A10,'BIFUbC-heat'!$A$1:$AQ$27,COLUMN('BIFUbC-heat'!N$1),FALSE))</f>
        <v>1</v>
      </c>
      <c r="O10">
        <f>IF(VLOOKUP('BIFUbC-heat'!$A10,'BIFUbC-heat'!$A$1:$AQ$27,COLUMN('BIFUbC-heat'!O$1),FALSE)=0,1,VLOOKUP('BIFUbC-heat'!$A10,heat!$A$2:$AQ$28,COLUMN(heat!O$2),FALSE)/VLOOKUP('BIFUbC-heat'!$A10,'BIFUbC-heat'!$A$1:$AQ$27,COLUMN('BIFUbC-heat'!O$1),FALSE))</f>
        <v>1</v>
      </c>
      <c r="P10">
        <f>IF(VLOOKUP('BIFUbC-heat'!$A10,'BIFUbC-heat'!$A$1:$AQ$27,COLUMN('BIFUbC-heat'!P$1),FALSE)=0,1,VLOOKUP('BIFUbC-heat'!$A10,heat!$A$2:$AQ$28,COLUMN(heat!P$2),FALSE)/VLOOKUP('BIFUbC-heat'!$A10,'BIFUbC-heat'!$A$1:$AQ$27,COLUMN('BIFUbC-heat'!P$1),FALSE))</f>
        <v>1</v>
      </c>
      <c r="Q10">
        <f>IF(VLOOKUP('BIFUbC-heat'!$A10,'BIFUbC-heat'!$A$1:$AQ$27,COLUMN('BIFUbC-heat'!Q$1),FALSE)=0,1,VLOOKUP('BIFUbC-heat'!$A10,heat!$A$2:$AQ$28,COLUMN(heat!Q$2),FALSE)/VLOOKUP('BIFUbC-heat'!$A10,'BIFUbC-heat'!$A$1:$AQ$27,COLUMN('BIFUbC-heat'!Q$1),FALSE))</f>
        <v>1</v>
      </c>
      <c r="R10">
        <f>IF(VLOOKUP('BIFUbC-heat'!$A10,'BIFUbC-heat'!$A$1:$AQ$27,COLUMN('BIFUbC-heat'!R$1),FALSE)=0,1,VLOOKUP('BIFUbC-heat'!$A10,heat!$A$2:$AQ$28,COLUMN(heat!R$2),FALSE)/VLOOKUP('BIFUbC-heat'!$A10,'BIFUbC-heat'!$A$1:$AQ$27,COLUMN('BIFUbC-heat'!R$1),FALSE))</f>
        <v>1</v>
      </c>
      <c r="S10">
        <f>IF(VLOOKUP('BIFUbC-heat'!$A10,'BIFUbC-heat'!$A$1:$AQ$27,COLUMN('BIFUbC-heat'!S$1),FALSE)=0,1,VLOOKUP('BIFUbC-heat'!$A10,heat!$A$2:$AQ$28,COLUMN(heat!S$2),FALSE)/VLOOKUP('BIFUbC-heat'!$A10,'BIFUbC-heat'!$A$1:$AQ$27,COLUMN('BIFUbC-heat'!S$1),FALSE))</f>
        <v>1</v>
      </c>
      <c r="T10">
        <f>IF(VLOOKUP('BIFUbC-heat'!$A10,'BIFUbC-heat'!$A$1:$AQ$27,COLUMN('BIFUbC-heat'!T$1),FALSE)=0,1,VLOOKUP('BIFUbC-heat'!$A10,heat!$A$2:$AQ$28,COLUMN(heat!T$2),FALSE)/VLOOKUP('BIFUbC-heat'!$A10,'BIFUbC-heat'!$A$1:$AQ$27,COLUMN('BIFUbC-heat'!T$1),FALSE))</f>
        <v>1</v>
      </c>
      <c r="U10">
        <f>IF(VLOOKUP('BIFUbC-heat'!$A10,'BIFUbC-heat'!$A$1:$AQ$27,COLUMN('BIFUbC-heat'!U$1),FALSE)=0,1,VLOOKUP('BIFUbC-heat'!$A10,heat!$A$2:$AQ$28,COLUMN(heat!U$2),FALSE)/VLOOKUP('BIFUbC-heat'!$A10,'BIFUbC-heat'!$A$1:$AQ$27,COLUMN('BIFUbC-heat'!U$1),FALSE))</f>
        <v>1</v>
      </c>
      <c r="V10">
        <f>IF(VLOOKUP('BIFUbC-heat'!$A10,'BIFUbC-heat'!$A$1:$AQ$27,COLUMN('BIFUbC-heat'!V$1),FALSE)=0,1,VLOOKUP('BIFUbC-heat'!$A10,heat!$A$2:$AQ$28,COLUMN(heat!V$2),FALSE)/VLOOKUP('BIFUbC-heat'!$A10,'BIFUbC-heat'!$A$1:$AQ$27,COLUMN('BIFUbC-heat'!V$1),FALSE))</f>
        <v>1</v>
      </c>
      <c r="W10">
        <f>IF(VLOOKUP('BIFUbC-heat'!$A10,'BIFUbC-heat'!$A$1:$AQ$27,COLUMN('BIFUbC-heat'!W$1),FALSE)=0,1,VLOOKUP('BIFUbC-heat'!$A10,heat!$A$2:$AQ$28,COLUMN(heat!W$2),FALSE)/VLOOKUP('BIFUbC-heat'!$A10,'BIFUbC-heat'!$A$1:$AQ$27,COLUMN('BIFUbC-heat'!W$1),FALSE))</f>
        <v>1</v>
      </c>
      <c r="X10">
        <f>IF(VLOOKUP('BIFUbC-heat'!$A10,'BIFUbC-heat'!$A$1:$AQ$27,COLUMN('BIFUbC-heat'!X$1),FALSE)=0,1,VLOOKUP('BIFUbC-heat'!$A10,heat!$A$2:$AQ$28,COLUMN(heat!X$2),FALSE)/VLOOKUP('BIFUbC-heat'!$A10,'BIFUbC-heat'!$A$1:$AQ$27,COLUMN('BIFUbC-heat'!X$1),FALSE))</f>
        <v>1</v>
      </c>
      <c r="Y10">
        <f>IF(VLOOKUP('BIFUbC-heat'!$A10,'BIFUbC-heat'!$A$1:$AQ$27,COLUMN('BIFUbC-heat'!Y$1),FALSE)=0,1,VLOOKUP('BIFUbC-heat'!$A10,heat!$A$2:$AQ$28,COLUMN(heat!Y$2),FALSE)/VLOOKUP('BIFUbC-heat'!$A10,'BIFUbC-heat'!$A$1:$AQ$27,COLUMN('BIFUbC-heat'!Y$1),FALSE))</f>
        <v>1</v>
      </c>
      <c r="Z10">
        <f>IF(VLOOKUP('BIFUbC-heat'!$A10,'BIFUbC-heat'!$A$1:$AQ$27,COLUMN('BIFUbC-heat'!Z$1),FALSE)=0,1,VLOOKUP('BIFUbC-heat'!$A10,heat!$A$2:$AQ$28,COLUMN(heat!Z$2),FALSE)/VLOOKUP('BIFUbC-heat'!$A10,'BIFUbC-heat'!$A$1:$AQ$27,COLUMN('BIFUbC-heat'!Z$1),FALSE))</f>
        <v>1</v>
      </c>
      <c r="AA10">
        <f>IF(VLOOKUP('BIFUbC-heat'!$A10,'BIFUbC-heat'!$A$1:$AQ$27,COLUMN('BIFUbC-heat'!AA$1),FALSE)=0,1,VLOOKUP('BIFUbC-heat'!$A10,heat!$A$2:$AQ$28,COLUMN(heat!AA$2),FALSE)/VLOOKUP('BIFUbC-heat'!$A10,'BIFUbC-heat'!$A$1:$AQ$27,COLUMN('BIFUbC-heat'!AA$1),FALSE))</f>
        <v>1</v>
      </c>
      <c r="AB10">
        <f>IF(VLOOKUP('BIFUbC-heat'!$A10,'BIFUbC-heat'!$A$1:$AQ$27,COLUMN('BIFUbC-heat'!AB$1),FALSE)=0,1,VLOOKUP('BIFUbC-heat'!$A10,heat!$A$2:$AQ$28,COLUMN(heat!AB$2),FALSE)/VLOOKUP('BIFUbC-heat'!$A10,'BIFUbC-heat'!$A$1:$AQ$27,COLUMN('BIFUbC-heat'!AB$1),FALSE))</f>
        <v>1</v>
      </c>
      <c r="AC10">
        <f>IF(VLOOKUP('BIFUbC-heat'!$A10,'BIFUbC-heat'!$A$1:$AQ$27,COLUMN('BIFUbC-heat'!AC$1),FALSE)=0,1,VLOOKUP('BIFUbC-heat'!$A10,heat!$A$2:$AQ$28,COLUMN(heat!AC$2),FALSE)/VLOOKUP('BIFUbC-heat'!$A10,'BIFUbC-heat'!$A$1:$AQ$27,COLUMN('BIFUbC-heat'!AC$1),FALSE))</f>
        <v>1</v>
      </c>
      <c r="AD10">
        <f>IF(VLOOKUP('BIFUbC-heat'!$A10,'BIFUbC-heat'!$A$1:$AQ$27,COLUMN('BIFUbC-heat'!AD$1),FALSE)=0,1,VLOOKUP('BIFUbC-heat'!$A10,heat!$A$2:$AQ$28,COLUMN(heat!AD$2),FALSE)/VLOOKUP('BIFUbC-heat'!$A10,'BIFUbC-heat'!$A$1:$AQ$27,COLUMN('BIFUbC-heat'!AD$1),FALSE))</f>
        <v>1</v>
      </c>
      <c r="AE10">
        <f>IF(VLOOKUP('BIFUbC-heat'!$A10,'BIFUbC-heat'!$A$1:$AQ$27,COLUMN('BIFUbC-heat'!AE$1),FALSE)=0,1,VLOOKUP('BIFUbC-heat'!$A10,heat!$A$2:$AQ$28,COLUMN(heat!AE$2),FALSE)/VLOOKUP('BIFUbC-heat'!$A10,'BIFUbC-heat'!$A$1:$AQ$27,COLUMN('BIFUbC-heat'!AE$1),FALSE))</f>
        <v>1</v>
      </c>
      <c r="AF10">
        <f>IF(VLOOKUP('BIFUbC-heat'!$A10,'BIFUbC-heat'!$A$1:$AQ$27,COLUMN('BIFUbC-heat'!AF$1),FALSE)=0,1,VLOOKUP('BIFUbC-heat'!$A10,heat!$A$2:$AQ$28,COLUMN(heat!AF$2),FALSE)/VLOOKUP('BIFUbC-heat'!$A10,'BIFUbC-heat'!$A$1:$AQ$27,COLUMN('BIFUbC-heat'!AF$1),FALSE))</f>
        <v>1</v>
      </c>
      <c r="AG10">
        <f>IF(VLOOKUP('BIFUbC-heat'!$A10,'BIFUbC-heat'!$A$1:$AQ$27,COLUMN('BIFUbC-heat'!AG$1),FALSE)=0,1,VLOOKUP('BIFUbC-heat'!$A10,heat!$A$2:$AQ$28,COLUMN(heat!AG$2),FALSE)/VLOOKUP('BIFUbC-heat'!$A10,'BIFUbC-heat'!$A$1:$AQ$27,COLUMN('BIFUbC-heat'!AG$1),FALSE))</f>
        <v>1</v>
      </c>
      <c r="AH10">
        <f>IF(VLOOKUP('BIFUbC-heat'!$A10,'BIFUbC-heat'!$A$1:$AQ$27,COLUMN('BIFUbC-heat'!AH$1),FALSE)=0,1,VLOOKUP('BIFUbC-heat'!$A10,heat!$A$2:$AQ$28,COLUMN(heat!AH$2),FALSE)/VLOOKUP('BIFUbC-heat'!$A10,'BIFUbC-heat'!$A$1:$AQ$27,COLUMN('BIFUbC-heat'!AH$1),FALSE))</f>
        <v>1</v>
      </c>
      <c r="AI10">
        <f>IF(VLOOKUP('BIFUbC-heat'!$A10,'BIFUbC-heat'!$A$1:$AQ$27,COLUMN('BIFUbC-heat'!AI$1),FALSE)=0,1,VLOOKUP('BIFUbC-heat'!$A10,heat!$A$2:$AQ$28,COLUMN(heat!AI$2),FALSE)/VLOOKUP('BIFUbC-heat'!$A10,'BIFUbC-heat'!$A$1:$AQ$27,COLUMN('BIFUbC-heat'!AI$1),FALSE))</f>
        <v>1</v>
      </c>
      <c r="AJ10">
        <f>IF(VLOOKUP('BIFUbC-heat'!$A10,'BIFUbC-heat'!$A$1:$AQ$27,COLUMN('BIFUbC-heat'!AJ$1),FALSE)=0,1,VLOOKUP('BIFUbC-heat'!$A10,heat!$A$2:$AQ$28,COLUMN(heat!AJ$2),FALSE)/VLOOKUP('BIFUbC-heat'!$A10,'BIFUbC-heat'!$A$1:$AQ$27,COLUMN('BIFUbC-heat'!AJ$1),FALSE))</f>
        <v>1</v>
      </c>
      <c r="AK10">
        <f>IF(VLOOKUP('BIFUbC-heat'!$A10,'BIFUbC-heat'!$A$1:$AQ$27,COLUMN('BIFUbC-heat'!AK$1),FALSE)=0,1,VLOOKUP('BIFUbC-heat'!$A10,heat!$A$2:$AQ$28,COLUMN(heat!AK$2),FALSE)/VLOOKUP('BIFUbC-heat'!$A10,'BIFUbC-heat'!$A$1:$AQ$27,COLUMN('BIFUbC-heat'!AK$1),FALSE))</f>
        <v>1</v>
      </c>
      <c r="AL10">
        <f>IF(VLOOKUP('BIFUbC-heat'!$A10,'BIFUbC-heat'!$A$1:$AQ$27,COLUMN('BIFUbC-heat'!AL$1),FALSE)=0,1,VLOOKUP('BIFUbC-heat'!$A10,heat!$A$2:$AQ$28,COLUMN(heat!AL$2),FALSE)/VLOOKUP('BIFUbC-heat'!$A10,'BIFUbC-heat'!$A$1:$AQ$27,COLUMN('BIFUbC-heat'!AL$1),FALSE))</f>
        <v>1</v>
      </c>
      <c r="AM10">
        <f>IF(VLOOKUP('BIFUbC-heat'!$A10,'BIFUbC-heat'!$A$1:$AQ$27,COLUMN('BIFUbC-heat'!AM$1),FALSE)=0,1,VLOOKUP('BIFUbC-heat'!$A10,heat!$A$2:$AQ$28,COLUMN(heat!AM$2),FALSE)/VLOOKUP('BIFUbC-heat'!$A10,'BIFUbC-heat'!$A$1:$AQ$27,COLUMN('BIFUbC-heat'!AM$1),FALSE))</f>
        <v>1</v>
      </c>
      <c r="AN10">
        <f>IF(VLOOKUP('BIFUbC-heat'!$A10,'BIFUbC-heat'!$A$1:$AQ$27,COLUMN('BIFUbC-heat'!AN$1),FALSE)=0,1,VLOOKUP('BIFUbC-heat'!$A10,heat!$A$2:$AQ$28,COLUMN(heat!AN$2),FALSE)/VLOOKUP('BIFUbC-heat'!$A10,'BIFUbC-heat'!$A$1:$AQ$27,COLUMN('BIFUbC-heat'!AN$1),FALSE))</f>
        <v>1</v>
      </c>
      <c r="AO10">
        <f>IF(VLOOKUP('BIFUbC-heat'!$A10,'BIFUbC-heat'!$A$1:$AQ$27,COLUMN('BIFUbC-heat'!AO$1),FALSE)=0,1,VLOOKUP('BIFUbC-heat'!$A10,heat!$A$2:$AQ$28,COLUMN(heat!AO$2),FALSE)/VLOOKUP('BIFUbC-heat'!$A10,'BIFUbC-heat'!$A$1:$AQ$27,COLUMN('BIFUbC-heat'!AO$1),FALSE))</f>
        <v>1</v>
      </c>
      <c r="AP10">
        <f>IF(VLOOKUP('BIFUbC-heat'!$A10,'BIFUbC-heat'!$A$1:$AQ$27,COLUMN('BIFUbC-heat'!AP$1),FALSE)=0,1,VLOOKUP('BIFUbC-heat'!$A10,heat!$A$2:$AQ$28,COLUMN(heat!AP$2),FALSE)/VLOOKUP('BIFUbC-heat'!$A10,'BIFUbC-heat'!$A$1:$AQ$27,COLUMN('BIFUbC-heat'!AP$1),FALSE))</f>
        <v>1</v>
      </c>
      <c r="AQ10">
        <f>IF(VLOOKUP('BIFUbC-heat'!$A10,'BIFUbC-heat'!$A$1:$AQ$27,COLUMN('BIFUbC-heat'!AQ$1),FALSE)=0,1,VLOOKUP('BIFUbC-heat'!$A10,heat!$A$2:$AQ$28,COLUMN(heat!AQ$2),FALSE)/VLOOKUP('BIFUbC-heat'!$A10,'BIFUbC-heat'!$A$1:$AQ$27,COLUMN('BIFUbC-heat'!AQ$1),FALSE))</f>
        <v>1</v>
      </c>
    </row>
    <row r="11" spans="1:43">
      <c r="A11" s="37" t="s">
        <v>612</v>
      </c>
      <c r="B11">
        <f>IF(VLOOKUP('BIFUbC-heat'!$A11,'BIFUbC-heat'!$A$1:$AQ$27,COLUMN('BIFUbC-heat'!B$1),FALSE)=0,1,VLOOKUP('BIFUbC-heat'!$A11,heat!$A$2:$AQ$28,COLUMN(heat!B$2),FALSE)/VLOOKUP('BIFUbC-heat'!$A11,'BIFUbC-heat'!$A$1:$AQ$27,COLUMN('BIFUbC-heat'!B$1),FALSE))</f>
        <v>1</v>
      </c>
      <c r="C11">
        <f>IF(VLOOKUP('BIFUbC-heat'!$A11,'BIFUbC-heat'!$A$1:$AQ$27,COLUMN('BIFUbC-heat'!C$1),FALSE)=0,1,VLOOKUP('BIFUbC-heat'!$A11,heat!$A$2:$AQ$28,COLUMN(heat!C$2),FALSE)/VLOOKUP('BIFUbC-heat'!$A11,'BIFUbC-heat'!$A$1:$AQ$27,COLUMN('BIFUbC-heat'!C$1),FALSE))</f>
        <v>1</v>
      </c>
      <c r="D11">
        <f>IF(VLOOKUP('BIFUbC-heat'!$A11,'BIFUbC-heat'!$A$1:$AQ$27,COLUMN('BIFUbC-heat'!D$1),FALSE)=0,1,VLOOKUP('BIFUbC-heat'!$A11,heat!$A$2:$AQ$28,COLUMN(heat!D$2),FALSE)/VLOOKUP('BIFUbC-heat'!$A11,'BIFUbC-heat'!$A$1:$AQ$27,COLUMN('BIFUbC-heat'!D$1),FALSE))</f>
        <v>1</v>
      </c>
      <c r="E11">
        <f>IF(VLOOKUP('BIFUbC-heat'!$A11,'BIFUbC-heat'!$A$1:$AQ$27,COLUMN('BIFUbC-heat'!E$1),FALSE)=0,1,VLOOKUP('BIFUbC-heat'!$A11,heat!$A$2:$AQ$28,COLUMN(heat!E$2),FALSE)/VLOOKUP('BIFUbC-heat'!$A11,'BIFUbC-heat'!$A$1:$AQ$27,COLUMN('BIFUbC-heat'!E$1),FALSE))</f>
        <v>1</v>
      </c>
      <c r="F11">
        <f>IF(VLOOKUP('BIFUbC-heat'!$A11,'BIFUbC-heat'!$A$1:$AQ$27,COLUMN('BIFUbC-heat'!F$1),FALSE)=0,1,VLOOKUP('BIFUbC-heat'!$A11,heat!$A$2:$AQ$28,COLUMN(heat!F$2),FALSE)/VLOOKUP('BIFUbC-heat'!$A11,'BIFUbC-heat'!$A$1:$AQ$27,COLUMN('BIFUbC-heat'!F$1),FALSE))</f>
        <v>1</v>
      </c>
      <c r="G11">
        <f>IF(VLOOKUP('BIFUbC-heat'!$A11,'BIFUbC-heat'!$A$1:$AQ$27,COLUMN('BIFUbC-heat'!G$1),FALSE)=0,1,VLOOKUP('BIFUbC-heat'!$A11,heat!$A$2:$AQ$28,COLUMN(heat!G$2),FALSE)/VLOOKUP('BIFUbC-heat'!$A11,'BIFUbC-heat'!$A$1:$AQ$27,COLUMN('BIFUbC-heat'!G$1),FALSE))</f>
        <v>1</v>
      </c>
      <c r="H11">
        <f>IF(VLOOKUP('BIFUbC-heat'!$A11,'BIFUbC-heat'!$A$1:$AQ$27,COLUMN('BIFUbC-heat'!H$1),FALSE)=0,1,VLOOKUP('BIFUbC-heat'!$A11,heat!$A$2:$AQ$28,COLUMN(heat!H$2),FALSE)/VLOOKUP('BIFUbC-heat'!$A11,'BIFUbC-heat'!$A$1:$AQ$27,COLUMN('BIFUbC-heat'!H$1),FALSE))</f>
        <v>1</v>
      </c>
      <c r="I11">
        <f>IF(VLOOKUP('BIFUbC-heat'!$A11,'BIFUbC-heat'!$A$1:$AQ$27,COLUMN('BIFUbC-heat'!I$1),FALSE)=0,1,VLOOKUP('BIFUbC-heat'!$A11,heat!$A$2:$AQ$28,COLUMN(heat!I$2),FALSE)/VLOOKUP('BIFUbC-heat'!$A11,'BIFUbC-heat'!$A$1:$AQ$27,COLUMN('BIFUbC-heat'!I$1),FALSE))</f>
        <v>1</v>
      </c>
      <c r="J11">
        <f>IF(VLOOKUP('BIFUbC-heat'!$A11,'BIFUbC-heat'!$A$1:$AQ$27,COLUMN('BIFUbC-heat'!J$1),FALSE)=0,1,VLOOKUP('BIFUbC-heat'!$A11,heat!$A$2:$AQ$28,COLUMN(heat!J$2),FALSE)/VLOOKUP('BIFUbC-heat'!$A11,'BIFUbC-heat'!$A$1:$AQ$27,COLUMN('BIFUbC-heat'!J$1),FALSE))</f>
        <v>1</v>
      </c>
      <c r="K11">
        <f>IF(VLOOKUP('BIFUbC-heat'!$A11,'BIFUbC-heat'!$A$1:$AQ$27,COLUMN('BIFUbC-heat'!K$1),FALSE)=0,1,VLOOKUP('BIFUbC-heat'!$A11,heat!$A$2:$AQ$28,COLUMN(heat!K$2),FALSE)/VLOOKUP('BIFUbC-heat'!$A11,'BIFUbC-heat'!$A$1:$AQ$27,COLUMN('BIFUbC-heat'!K$1),FALSE))</f>
        <v>1</v>
      </c>
      <c r="L11">
        <f>IF(VLOOKUP('BIFUbC-heat'!$A11,'BIFUbC-heat'!$A$1:$AQ$27,COLUMN('BIFUbC-heat'!L$1),FALSE)=0,1,VLOOKUP('BIFUbC-heat'!$A11,heat!$A$2:$AQ$28,COLUMN(heat!L$2),FALSE)/VLOOKUP('BIFUbC-heat'!$A11,'BIFUbC-heat'!$A$1:$AQ$27,COLUMN('BIFUbC-heat'!L$1),FALSE))</f>
        <v>1</v>
      </c>
      <c r="M11">
        <f>IF(VLOOKUP('BIFUbC-heat'!$A11,'BIFUbC-heat'!$A$1:$AQ$27,COLUMN('BIFUbC-heat'!M$1),FALSE)=0,1,VLOOKUP('BIFUbC-heat'!$A11,heat!$A$2:$AQ$28,COLUMN(heat!M$2),FALSE)/VLOOKUP('BIFUbC-heat'!$A11,'BIFUbC-heat'!$A$1:$AQ$27,COLUMN('BIFUbC-heat'!M$1),FALSE))</f>
        <v>1</v>
      </c>
      <c r="N11">
        <f>IF(VLOOKUP('BIFUbC-heat'!$A11,'BIFUbC-heat'!$A$1:$AQ$27,COLUMN('BIFUbC-heat'!N$1),FALSE)=0,1,VLOOKUP('BIFUbC-heat'!$A11,heat!$A$2:$AQ$28,COLUMN(heat!N$2),FALSE)/VLOOKUP('BIFUbC-heat'!$A11,'BIFUbC-heat'!$A$1:$AQ$27,COLUMN('BIFUbC-heat'!N$1),FALSE))</f>
        <v>1</v>
      </c>
      <c r="O11">
        <f>IF(VLOOKUP('BIFUbC-heat'!$A11,'BIFUbC-heat'!$A$1:$AQ$27,COLUMN('BIFUbC-heat'!O$1),FALSE)=0,1,VLOOKUP('BIFUbC-heat'!$A11,heat!$A$2:$AQ$28,COLUMN(heat!O$2),FALSE)/VLOOKUP('BIFUbC-heat'!$A11,'BIFUbC-heat'!$A$1:$AQ$27,COLUMN('BIFUbC-heat'!O$1),FALSE))</f>
        <v>1</v>
      </c>
      <c r="P11">
        <f>IF(VLOOKUP('BIFUbC-heat'!$A11,'BIFUbC-heat'!$A$1:$AQ$27,COLUMN('BIFUbC-heat'!P$1),FALSE)=0,1,VLOOKUP('BIFUbC-heat'!$A11,heat!$A$2:$AQ$28,COLUMN(heat!P$2),FALSE)/VLOOKUP('BIFUbC-heat'!$A11,'BIFUbC-heat'!$A$1:$AQ$27,COLUMN('BIFUbC-heat'!P$1),FALSE))</f>
        <v>1</v>
      </c>
      <c r="Q11">
        <f>IF(VLOOKUP('BIFUbC-heat'!$A11,'BIFUbC-heat'!$A$1:$AQ$27,COLUMN('BIFUbC-heat'!Q$1),FALSE)=0,1,VLOOKUP('BIFUbC-heat'!$A11,heat!$A$2:$AQ$28,COLUMN(heat!Q$2),FALSE)/VLOOKUP('BIFUbC-heat'!$A11,'BIFUbC-heat'!$A$1:$AQ$27,COLUMN('BIFUbC-heat'!Q$1),FALSE))</f>
        <v>1</v>
      </c>
      <c r="R11">
        <f>IF(VLOOKUP('BIFUbC-heat'!$A11,'BIFUbC-heat'!$A$1:$AQ$27,COLUMN('BIFUbC-heat'!R$1),FALSE)=0,1,VLOOKUP('BIFUbC-heat'!$A11,heat!$A$2:$AQ$28,COLUMN(heat!R$2),FALSE)/VLOOKUP('BIFUbC-heat'!$A11,'BIFUbC-heat'!$A$1:$AQ$27,COLUMN('BIFUbC-heat'!R$1),FALSE))</f>
        <v>1</v>
      </c>
      <c r="S11">
        <f>IF(VLOOKUP('BIFUbC-heat'!$A11,'BIFUbC-heat'!$A$1:$AQ$27,COLUMN('BIFUbC-heat'!S$1),FALSE)=0,1,VLOOKUP('BIFUbC-heat'!$A11,heat!$A$2:$AQ$28,COLUMN(heat!S$2),FALSE)/VLOOKUP('BIFUbC-heat'!$A11,'BIFUbC-heat'!$A$1:$AQ$27,COLUMN('BIFUbC-heat'!S$1),FALSE))</f>
        <v>1</v>
      </c>
      <c r="T11">
        <f>IF(VLOOKUP('BIFUbC-heat'!$A11,'BIFUbC-heat'!$A$1:$AQ$27,COLUMN('BIFUbC-heat'!T$1),FALSE)=0,1,VLOOKUP('BIFUbC-heat'!$A11,heat!$A$2:$AQ$28,COLUMN(heat!T$2),FALSE)/VLOOKUP('BIFUbC-heat'!$A11,'BIFUbC-heat'!$A$1:$AQ$27,COLUMN('BIFUbC-heat'!T$1),FALSE))</f>
        <v>1</v>
      </c>
      <c r="U11">
        <f>IF(VLOOKUP('BIFUbC-heat'!$A11,'BIFUbC-heat'!$A$1:$AQ$27,COLUMN('BIFUbC-heat'!U$1),FALSE)=0,1,VLOOKUP('BIFUbC-heat'!$A11,heat!$A$2:$AQ$28,COLUMN(heat!U$2),FALSE)/VLOOKUP('BIFUbC-heat'!$A11,'BIFUbC-heat'!$A$1:$AQ$27,COLUMN('BIFUbC-heat'!U$1),FALSE))</f>
        <v>1</v>
      </c>
      <c r="V11">
        <f>IF(VLOOKUP('BIFUbC-heat'!$A11,'BIFUbC-heat'!$A$1:$AQ$27,COLUMN('BIFUbC-heat'!V$1),FALSE)=0,1,VLOOKUP('BIFUbC-heat'!$A11,heat!$A$2:$AQ$28,COLUMN(heat!V$2),FALSE)/VLOOKUP('BIFUbC-heat'!$A11,'BIFUbC-heat'!$A$1:$AQ$27,COLUMN('BIFUbC-heat'!V$1),FALSE))</f>
        <v>1</v>
      </c>
      <c r="W11">
        <f>IF(VLOOKUP('BIFUbC-heat'!$A11,'BIFUbC-heat'!$A$1:$AQ$27,COLUMN('BIFUbC-heat'!W$1),FALSE)=0,1,VLOOKUP('BIFUbC-heat'!$A11,heat!$A$2:$AQ$28,COLUMN(heat!W$2),FALSE)/VLOOKUP('BIFUbC-heat'!$A11,'BIFUbC-heat'!$A$1:$AQ$27,COLUMN('BIFUbC-heat'!W$1),FALSE))</f>
        <v>1</v>
      </c>
      <c r="X11">
        <f>IF(VLOOKUP('BIFUbC-heat'!$A11,'BIFUbC-heat'!$A$1:$AQ$27,COLUMN('BIFUbC-heat'!X$1),FALSE)=0,1,VLOOKUP('BIFUbC-heat'!$A11,heat!$A$2:$AQ$28,COLUMN(heat!X$2),FALSE)/VLOOKUP('BIFUbC-heat'!$A11,'BIFUbC-heat'!$A$1:$AQ$27,COLUMN('BIFUbC-heat'!X$1),FALSE))</f>
        <v>1</v>
      </c>
      <c r="Y11">
        <f>IF(VLOOKUP('BIFUbC-heat'!$A11,'BIFUbC-heat'!$A$1:$AQ$27,COLUMN('BIFUbC-heat'!Y$1),FALSE)=0,1,VLOOKUP('BIFUbC-heat'!$A11,heat!$A$2:$AQ$28,COLUMN(heat!Y$2),FALSE)/VLOOKUP('BIFUbC-heat'!$A11,'BIFUbC-heat'!$A$1:$AQ$27,COLUMN('BIFUbC-heat'!Y$1),FALSE))</f>
        <v>1</v>
      </c>
      <c r="Z11">
        <f>IF(VLOOKUP('BIFUbC-heat'!$A11,'BIFUbC-heat'!$A$1:$AQ$27,COLUMN('BIFUbC-heat'!Z$1),FALSE)=0,1,VLOOKUP('BIFUbC-heat'!$A11,heat!$A$2:$AQ$28,COLUMN(heat!Z$2),FALSE)/VLOOKUP('BIFUbC-heat'!$A11,'BIFUbC-heat'!$A$1:$AQ$27,COLUMN('BIFUbC-heat'!Z$1),FALSE))</f>
        <v>1</v>
      </c>
      <c r="AA11">
        <f>IF(VLOOKUP('BIFUbC-heat'!$A11,'BIFUbC-heat'!$A$1:$AQ$27,COLUMN('BIFUbC-heat'!AA$1),FALSE)=0,1,VLOOKUP('BIFUbC-heat'!$A11,heat!$A$2:$AQ$28,COLUMN(heat!AA$2),FALSE)/VLOOKUP('BIFUbC-heat'!$A11,'BIFUbC-heat'!$A$1:$AQ$27,COLUMN('BIFUbC-heat'!AA$1),FALSE))</f>
        <v>1</v>
      </c>
      <c r="AB11">
        <f>IF(VLOOKUP('BIFUbC-heat'!$A11,'BIFUbC-heat'!$A$1:$AQ$27,COLUMN('BIFUbC-heat'!AB$1),FALSE)=0,1,VLOOKUP('BIFUbC-heat'!$A11,heat!$A$2:$AQ$28,COLUMN(heat!AB$2),FALSE)/VLOOKUP('BIFUbC-heat'!$A11,'BIFUbC-heat'!$A$1:$AQ$27,COLUMN('BIFUbC-heat'!AB$1),FALSE))</f>
        <v>1</v>
      </c>
      <c r="AC11">
        <f>IF(VLOOKUP('BIFUbC-heat'!$A11,'BIFUbC-heat'!$A$1:$AQ$27,COLUMN('BIFUbC-heat'!AC$1),FALSE)=0,1,VLOOKUP('BIFUbC-heat'!$A11,heat!$A$2:$AQ$28,COLUMN(heat!AC$2),FALSE)/VLOOKUP('BIFUbC-heat'!$A11,'BIFUbC-heat'!$A$1:$AQ$27,COLUMN('BIFUbC-heat'!AC$1),FALSE))</f>
        <v>1</v>
      </c>
      <c r="AD11">
        <f>IF(VLOOKUP('BIFUbC-heat'!$A11,'BIFUbC-heat'!$A$1:$AQ$27,COLUMN('BIFUbC-heat'!AD$1),FALSE)=0,1,VLOOKUP('BIFUbC-heat'!$A11,heat!$A$2:$AQ$28,COLUMN(heat!AD$2),FALSE)/VLOOKUP('BIFUbC-heat'!$A11,'BIFUbC-heat'!$A$1:$AQ$27,COLUMN('BIFUbC-heat'!AD$1),FALSE))</f>
        <v>1</v>
      </c>
      <c r="AE11">
        <f>IF(VLOOKUP('BIFUbC-heat'!$A11,'BIFUbC-heat'!$A$1:$AQ$27,COLUMN('BIFUbC-heat'!AE$1),FALSE)=0,1,VLOOKUP('BIFUbC-heat'!$A11,heat!$A$2:$AQ$28,COLUMN(heat!AE$2),FALSE)/VLOOKUP('BIFUbC-heat'!$A11,'BIFUbC-heat'!$A$1:$AQ$27,COLUMN('BIFUbC-heat'!AE$1),FALSE))</f>
        <v>1</v>
      </c>
      <c r="AF11">
        <f>IF(VLOOKUP('BIFUbC-heat'!$A11,'BIFUbC-heat'!$A$1:$AQ$27,COLUMN('BIFUbC-heat'!AF$1),FALSE)=0,1,VLOOKUP('BIFUbC-heat'!$A11,heat!$A$2:$AQ$28,COLUMN(heat!AF$2),FALSE)/VLOOKUP('BIFUbC-heat'!$A11,'BIFUbC-heat'!$A$1:$AQ$27,COLUMN('BIFUbC-heat'!AF$1),FALSE))</f>
        <v>1</v>
      </c>
      <c r="AG11">
        <f>IF(VLOOKUP('BIFUbC-heat'!$A11,'BIFUbC-heat'!$A$1:$AQ$27,COLUMN('BIFUbC-heat'!AG$1),FALSE)=0,1,VLOOKUP('BIFUbC-heat'!$A11,heat!$A$2:$AQ$28,COLUMN(heat!AG$2),FALSE)/VLOOKUP('BIFUbC-heat'!$A11,'BIFUbC-heat'!$A$1:$AQ$27,COLUMN('BIFUbC-heat'!AG$1),FALSE))</f>
        <v>1</v>
      </c>
      <c r="AH11">
        <f>IF(VLOOKUP('BIFUbC-heat'!$A11,'BIFUbC-heat'!$A$1:$AQ$27,COLUMN('BIFUbC-heat'!AH$1),FALSE)=0,1,VLOOKUP('BIFUbC-heat'!$A11,heat!$A$2:$AQ$28,COLUMN(heat!AH$2),FALSE)/VLOOKUP('BIFUbC-heat'!$A11,'BIFUbC-heat'!$A$1:$AQ$27,COLUMN('BIFUbC-heat'!AH$1),FALSE))</f>
        <v>1</v>
      </c>
      <c r="AI11">
        <f>IF(VLOOKUP('BIFUbC-heat'!$A11,'BIFUbC-heat'!$A$1:$AQ$27,COLUMN('BIFUbC-heat'!AI$1),FALSE)=0,1,VLOOKUP('BIFUbC-heat'!$A11,heat!$A$2:$AQ$28,COLUMN(heat!AI$2),FALSE)/VLOOKUP('BIFUbC-heat'!$A11,'BIFUbC-heat'!$A$1:$AQ$27,COLUMN('BIFUbC-heat'!AI$1),FALSE))</f>
        <v>1</v>
      </c>
      <c r="AJ11">
        <f>IF(VLOOKUP('BIFUbC-heat'!$A11,'BIFUbC-heat'!$A$1:$AQ$27,COLUMN('BIFUbC-heat'!AJ$1),FALSE)=0,1,VLOOKUP('BIFUbC-heat'!$A11,heat!$A$2:$AQ$28,COLUMN(heat!AJ$2),FALSE)/VLOOKUP('BIFUbC-heat'!$A11,'BIFUbC-heat'!$A$1:$AQ$27,COLUMN('BIFUbC-heat'!AJ$1),FALSE))</f>
        <v>1</v>
      </c>
      <c r="AK11">
        <f>IF(VLOOKUP('BIFUbC-heat'!$A11,'BIFUbC-heat'!$A$1:$AQ$27,COLUMN('BIFUbC-heat'!AK$1),FALSE)=0,1,VLOOKUP('BIFUbC-heat'!$A11,heat!$A$2:$AQ$28,COLUMN(heat!AK$2),FALSE)/VLOOKUP('BIFUbC-heat'!$A11,'BIFUbC-heat'!$A$1:$AQ$27,COLUMN('BIFUbC-heat'!AK$1),FALSE))</f>
        <v>1</v>
      </c>
      <c r="AL11">
        <f>IF(VLOOKUP('BIFUbC-heat'!$A11,'BIFUbC-heat'!$A$1:$AQ$27,COLUMN('BIFUbC-heat'!AL$1),FALSE)=0,1,VLOOKUP('BIFUbC-heat'!$A11,heat!$A$2:$AQ$28,COLUMN(heat!AL$2),FALSE)/VLOOKUP('BIFUbC-heat'!$A11,'BIFUbC-heat'!$A$1:$AQ$27,COLUMN('BIFUbC-heat'!AL$1),FALSE))</f>
        <v>1</v>
      </c>
      <c r="AM11">
        <f>IF(VLOOKUP('BIFUbC-heat'!$A11,'BIFUbC-heat'!$A$1:$AQ$27,COLUMN('BIFUbC-heat'!AM$1),FALSE)=0,1,VLOOKUP('BIFUbC-heat'!$A11,heat!$A$2:$AQ$28,COLUMN(heat!AM$2),FALSE)/VLOOKUP('BIFUbC-heat'!$A11,'BIFUbC-heat'!$A$1:$AQ$27,COLUMN('BIFUbC-heat'!AM$1),FALSE))</f>
        <v>1</v>
      </c>
      <c r="AN11">
        <f>IF(VLOOKUP('BIFUbC-heat'!$A11,'BIFUbC-heat'!$A$1:$AQ$27,COLUMN('BIFUbC-heat'!AN$1),FALSE)=0,1,VLOOKUP('BIFUbC-heat'!$A11,heat!$A$2:$AQ$28,COLUMN(heat!AN$2),FALSE)/VLOOKUP('BIFUbC-heat'!$A11,'BIFUbC-heat'!$A$1:$AQ$27,COLUMN('BIFUbC-heat'!AN$1),FALSE))</f>
        <v>1</v>
      </c>
      <c r="AO11">
        <f>IF(VLOOKUP('BIFUbC-heat'!$A11,'BIFUbC-heat'!$A$1:$AQ$27,COLUMN('BIFUbC-heat'!AO$1),FALSE)=0,1,VLOOKUP('BIFUbC-heat'!$A11,heat!$A$2:$AQ$28,COLUMN(heat!AO$2),FALSE)/VLOOKUP('BIFUbC-heat'!$A11,'BIFUbC-heat'!$A$1:$AQ$27,COLUMN('BIFUbC-heat'!AO$1),FALSE))</f>
        <v>1</v>
      </c>
      <c r="AP11">
        <f>IF(VLOOKUP('BIFUbC-heat'!$A11,'BIFUbC-heat'!$A$1:$AQ$27,COLUMN('BIFUbC-heat'!AP$1),FALSE)=0,1,VLOOKUP('BIFUbC-heat'!$A11,heat!$A$2:$AQ$28,COLUMN(heat!AP$2),FALSE)/VLOOKUP('BIFUbC-heat'!$A11,'BIFUbC-heat'!$A$1:$AQ$27,COLUMN('BIFUbC-heat'!AP$1),FALSE))</f>
        <v>1</v>
      </c>
      <c r="AQ11">
        <f>IF(VLOOKUP('BIFUbC-heat'!$A11,'BIFUbC-heat'!$A$1:$AQ$27,COLUMN('BIFUbC-heat'!AQ$1),FALSE)=0,1,VLOOKUP('BIFUbC-heat'!$A11,heat!$A$2:$AQ$28,COLUMN(heat!AQ$2),FALSE)/VLOOKUP('BIFUbC-heat'!$A11,'BIFUbC-heat'!$A$1:$AQ$27,COLUMN('BIFUbC-heat'!AQ$1),FALSE))</f>
        <v>1</v>
      </c>
    </row>
    <row r="12" spans="1:43">
      <c r="A12" s="37" t="s">
        <v>625</v>
      </c>
      <c r="B12">
        <f>IF(VLOOKUP('BIFUbC-heat'!$A12,'BIFUbC-heat'!$A$1:$AQ$27,COLUMN('BIFUbC-heat'!B$1),FALSE)=0,1,VLOOKUP('BIFUbC-heat'!$A12,heat!$A$2:$AQ$28,COLUMN(heat!B$2),FALSE)/VLOOKUP('BIFUbC-heat'!$A12,'BIFUbC-heat'!$A$1:$AQ$27,COLUMN('BIFUbC-heat'!B$1),FALSE))</f>
        <v>1</v>
      </c>
      <c r="C12">
        <f>IF(VLOOKUP('BIFUbC-heat'!$A12,'BIFUbC-heat'!$A$1:$AQ$27,COLUMN('BIFUbC-heat'!C$1),FALSE)=0,1,VLOOKUP('BIFUbC-heat'!$A12,heat!$A$2:$AQ$28,COLUMN(heat!C$2),FALSE)/VLOOKUP('BIFUbC-heat'!$A12,'BIFUbC-heat'!$A$1:$AQ$27,COLUMN('BIFUbC-heat'!C$1),FALSE))</f>
        <v>1</v>
      </c>
      <c r="D12">
        <f>IF(VLOOKUP('BIFUbC-heat'!$A12,'BIFUbC-heat'!$A$1:$AQ$27,COLUMN('BIFUbC-heat'!D$1),FALSE)=0,1,VLOOKUP('BIFUbC-heat'!$A12,heat!$A$2:$AQ$28,COLUMN(heat!D$2),FALSE)/VLOOKUP('BIFUbC-heat'!$A12,'BIFUbC-heat'!$A$1:$AQ$27,COLUMN('BIFUbC-heat'!D$1),FALSE))</f>
        <v>1</v>
      </c>
      <c r="E12">
        <f>IF(VLOOKUP('BIFUbC-heat'!$A12,'BIFUbC-heat'!$A$1:$AQ$27,COLUMN('BIFUbC-heat'!E$1),FALSE)=0,1,VLOOKUP('BIFUbC-heat'!$A12,heat!$A$2:$AQ$28,COLUMN(heat!E$2),FALSE)/VLOOKUP('BIFUbC-heat'!$A12,'BIFUbC-heat'!$A$1:$AQ$27,COLUMN('BIFUbC-heat'!E$1),FALSE))</f>
        <v>1</v>
      </c>
      <c r="F12">
        <f>IF(VLOOKUP('BIFUbC-heat'!$A12,'BIFUbC-heat'!$A$1:$AQ$27,COLUMN('BIFUbC-heat'!F$1),FALSE)=0,1,VLOOKUP('BIFUbC-heat'!$A12,heat!$A$2:$AQ$28,COLUMN(heat!F$2),FALSE)/VLOOKUP('BIFUbC-heat'!$A12,'BIFUbC-heat'!$A$1:$AQ$27,COLUMN('BIFUbC-heat'!F$1),FALSE))</f>
        <v>1</v>
      </c>
      <c r="G12">
        <f>IF(VLOOKUP('BIFUbC-heat'!$A12,'BIFUbC-heat'!$A$1:$AQ$27,COLUMN('BIFUbC-heat'!G$1),FALSE)=0,1,VLOOKUP('BIFUbC-heat'!$A12,heat!$A$2:$AQ$28,COLUMN(heat!G$2),FALSE)/VLOOKUP('BIFUbC-heat'!$A12,'BIFUbC-heat'!$A$1:$AQ$27,COLUMN('BIFUbC-heat'!G$1),FALSE))</f>
        <v>1</v>
      </c>
      <c r="H12">
        <f>IF(VLOOKUP('BIFUbC-heat'!$A12,'BIFUbC-heat'!$A$1:$AQ$27,COLUMN('BIFUbC-heat'!H$1),FALSE)=0,1,VLOOKUP('BIFUbC-heat'!$A12,heat!$A$2:$AQ$28,COLUMN(heat!H$2),FALSE)/VLOOKUP('BIFUbC-heat'!$A12,'BIFUbC-heat'!$A$1:$AQ$27,COLUMN('BIFUbC-heat'!H$1),FALSE))</f>
        <v>1</v>
      </c>
      <c r="I12">
        <f>IF(VLOOKUP('BIFUbC-heat'!$A12,'BIFUbC-heat'!$A$1:$AQ$27,COLUMN('BIFUbC-heat'!I$1),FALSE)=0,1,VLOOKUP('BIFUbC-heat'!$A12,heat!$A$2:$AQ$28,COLUMN(heat!I$2),FALSE)/VLOOKUP('BIFUbC-heat'!$A12,'BIFUbC-heat'!$A$1:$AQ$27,COLUMN('BIFUbC-heat'!I$1),FALSE))</f>
        <v>1</v>
      </c>
      <c r="J12">
        <f>IF(VLOOKUP('BIFUbC-heat'!$A12,'BIFUbC-heat'!$A$1:$AQ$27,COLUMN('BIFUbC-heat'!J$1),FALSE)=0,1,VLOOKUP('BIFUbC-heat'!$A12,heat!$A$2:$AQ$28,COLUMN(heat!J$2),FALSE)/VLOOKUP('BIFUbC-heat'!$A12,'BIFUbC-heat'!$A$1:$AQ$27,COLUMN('BIFUbC-heat'!J$1),FALSE))</f>
        <v>1</v>
      </c>
      <c r="K12">
        <f>IF(VLOOKUP('BIFUbC-heat'!$A12,'BIFUbC-heat'!$A$1:$AQ$27,COLUMN('BIFUbC-heat'!K$1),FALSE)=0,1,VLOOKUP('BIFUbC-heat'!$A12,heat!$A$2:$AQ$28,COLUMN(heat!K$2),FALSE)/VLOOKUP('BIFUbC-heat'!$A12,'BIFUbC-heat'!$A$1:$AQ$27,COLUMN('BIFUbC-heat'!K$1),FALSE))</f>
        <v>1</v>
      </c>
      <c r="L12">
        <f>IF(VLOOKUP('BIFUbC-heat'!$A12,'BIFUbC-heat'!$A$1:$AQ$27,COLUMN('BIFUbC-heat'!L$1),FALSE)=0,1,VLOOKUP('BIFUbC-heat'!$A12,heat!$A$2:$AQ$28,COLUMN(heat!L$2),FALSE)/VLOOKUP('BIFUbC-heat'!$A12,'BIFUbC-heat'!$A$1:$AQ$27,COLUMN('BIFUbC-heat'!L$1),FALSE))</f>
        <v>1</v>
      </c>
      <c r="M12">
        <f>IF(VLOOKUP('BIFUbC-heat'!$A12,'BIFUbC-heat'!$A$1:$AQ$27,COLUMN('BIFUbC-heat'!M$1),FALSE)=0,1,VLOOKUP('BIFUbC-heat'!$A12,heat!$A$2:$AQ$28,COLUMN(heat!M$2),FALSE)/VLOOKUP('BIFUbC-heat'!$A12,'BIFUbC-heat'!$A$1:$AQ$27,COLUMN('BIFUbC-heat'!M$1),FALSE))</f>
        <v>1</v>
      </c>
      <c r="N12">
        <f>IF(VLOOKUP('BIFUbC-heat'!$A12,'BIFUbC-heat'!$A$1:$AQ$27,COLUMN('BIFUbC-heat'!N$1),FALSE)=0,1,VLOOKUP('BIFUbC-heat'!$A12,heat!$A$2:$AQ$28,COLUMN(heat!N$2),FALSE)/VLOOKUP('BIFUbC-heat'!$A12,'BIFUbC-heat'!$A$1:$AQ$27,COLUMN('BIFUbC-heat'!N$1),FALSE))</f>
        <v>1</v>
      </c>
      <c r="O12">
        <f>IF(VLOOKUP('BIFUbC-heat'!$A12,'BIFUbC-heat'!$A$1:$AQ$27,COLUMN('BIFUbC-heat'!O$1),FALSE)=0,1,VLOOKUP('BIFUbC-heat'!$A12,heat!$A$2:$AQ$28,COLUMN(heat!O$2),FALSE)/VLOOKUP('BIFUbC-heat'!$A12,'BIFUbC-heat'!$A$1:$AQ$27,COLUMN('BIFUbC-heat'!O$1),FALSE))</f>
        <v>1</v>
      </c>
      <c r="P12">
        <f>IF(VLOOKUP('BIFUbC-heat'!$A12,'BIFUbC-heat'!$A$1:$AQ$27,COLUMN('BIFUbC-heat'!P$1),FALSE)=0,1,VLOOKUP('BIFUbC-heat'!$A12,heat!$A$2:$AQ$28,COLUMN(heat!P$2),FALSE)/VLOOKUP('BIFUbC-heat'!$A12,'BIFUbC-heat'!$A$1:$AQ$27,COLUMN('BIFUbC-heat'!P$1),FALSE))</f>
        <v>1</v>
      </c>
      <c r="Q12">
        <f>IF(VLOOKUP('BIFUbC-heat'!$A12,'BIFUbC-heat'!$A$1:$AQ$27,COLUMN('BIFUbC-heat'!Q$1),FALSE)=0,1,VLOOKUP('BIFUbC-heat'!$A12,heat!$A$2:$AQ$28,COLUMN(heat!Q$2),FALSE)/VLOOKUP('BIFUbC-heat'!$A12,'BIFUbC-heat'!$A$1:$AQ$27,COLUMN('BIFUbC-heat'!Q$1),FALSE))</f>
        <v>1</v>
      </c>
      <c r="R12">
        <f>IF(VLOOKUP('BIFUbC-heat'!$A12,'BIFUbC-heat'!$A$1:$AQ$27,COLUMN('BIFUbC-heat'!R$1),FALSE)=0,1,VLOOKUP('BIFUbC-heat'!$A12,heat!$A$2:$AQ$28,COLUMN(heat!R$2),FALSE)/VLOOKUP('BIFUbC-heat'!$A12,'BIFUbC-heat'!$A$1:$AQ$27,COLUMN('BIFUbC-heat'!R$1),FALSE))</f>
        <v>1</v>
      </c>
      <c r="S12">
        <f>IF(VLOOKUP('BIFUbC-heat'!$A12,'BIFUbC-heat'!$A$1:$AQ$27,COLUMN('BIFUbC-heat'!S$1),FALSE)=0,1,VLOOKUP('BIFUbC-heat'!$A12,heat!$A$2:$AQ$28,COLUMN(heat!S$2),FALSE)/VLOOKUP('BIFUbC-heat'!$A12,'BIFUbC-heat'!$A$1:$AQ$27,COLUMN('BIFUbC-heat'!S$1),FALSE))</f>
        <v>1</v>
      </c>
      <c r="T12">
        <f>IF(VLOOKUP('BIFUbC-heat'!$A12,'BIFUbC-heat'!$A$1:$AQ$27,COLUMN('BIFUbC-heat'!T$1),FALSE)=0,1,VLOOKUP('BIFUbC-heat'!$A12,heat!$A$2:$AQ$28,COLUMN(heat!T$2),FALSE)/VLOOKUP('BIFUbC-heat'!$A12,'BIFUbC-heat'!$A$1:$AQ$27,COLUMN('BIFUbC-heat'!T$1),FALSE))</f>
        <v>1</v>
      </c>
      <c r="U12">
        <f>IF(VLOOKUP('BIFUbC-heat'!$A12,'BIFUbC-heat'!$A$1:$AQ$27,COLUMN('BIFUbC-heat'!U$1),FALSE)=0,1,VLOOKUP('BIFUbC-heat'!$A12,heat!$A$2:$AQ$28,COLUMN(heat!U$2),FALSE)/VLOOKUP('BIFUbC-heat'!$A12,'BIFUbC-heat'!$A$1:$AQ$27,COLUMN('BIFUbC-heat'!U$1),FALSE))</f>
        <v>1</v>
      </c>
      <c r="V12">
        <f>IF(VLOOKUP('BIFUbC-heat'!$A12,'BIFUbC-heat'!$A$1:$AQ$27,COLUMN('BIFUbC-heat'!V$1),FALSE)=0,1,VLOOKUP('BIFUbC-heat'!$A12,heat!$A$2:$AQ$28,COLUMN(heat!V$2),FALSE)/VLOOKUP('BIFUbC-heat'!$A12,'BIFUbC-heat'!$A$1:$AQ$27,COLUMN('BIFUbC-heat'!V$1),FALSE))</f>
        <v>1</v>
      </c>
      <c r="W12">
        <f>IF(VLOOKUP('BIFUbC-heat'!$A12,'BIFUbC-heat'!$A$1:$AQ$27,COLUMN('BIFUbC-heat'!W$1),FALSE)=0,1,VLOOKUP('BIFUbC-heat'!$A12,heat!$A$2:$AQ$28,COLUMN(heat!W$2),FALSE)/VLOOKUP('BIFUbC-heat'!$A12,'BIFUbC-heat'!$A$1:$AQ$27,COLUMN('BIFUbC-heat'!W$1),FALSE))</f>
        <v>1</v>
      </c>
      <c r="X12">
        <f>IF(VLOOKUP('BIFUbC-heat'!$A12,'BIFUbC-heat'!$A$1:$AQ$27,COLUMN('BIFUbC-heat'!X$1),FALSE)=0,1,VLOOKUP('BIFUbC-heat'!$A12,heat!$A$2:$AQ$28,COLUMN(heat!X$2),FALSE)/VLOOKUP('BIFUbC-heat'!$A12,'BIFUbC-heat'!$A$1:$AQ$27,COLUMN('BIFUbC-heat'!X$1),FALSE))</f>
        <v>1</v>
      </c>
      <c r="Y12">
        <f>IF(VLOOKUP('BIFUbC-heat'!$A12,'BIFUbC-heat'!$A$1:$AQ$27,COLUMN('BIFUbC-heat'!Y$1),FALSE)=0,1,VLOOKUP('BIFUbC-heat'!$A12,heat!$A$2:$AQ$28,COLUMN(heat!Y$2),FALSE)/VLOOKUP('BIFUbC-heat'!$A12,'BIFUbC-heat'!$A$1:$AQ$27,COLUMN('BIFUbC-heat'!Y$1),FALSE))</f>
        <v>1</v>
      </c>
      <c r="Z12">
        <f>IF(VLOOKUP('BIFUbC-heat'!$A12,'BIFUbC-heat'!$A$1:$AQ$27,COLUMN('BIFUbC-heat'!Z$1),FALSE)=0,1,VLOOKUP('BIFUbC-heat'!$A12,heat!$A$2:$AQ$28,COLUMN(heat!Z$2),FALSE)/VLOOKUP('BIFUbC-heat'!$A12,'BIFUbC-heat'!$A$1:$AQ$27,COLUMN('BIFUbC-heat'!Z$1),FALSE))</f>
        <v>1</v>
      </c>
      <c r="AA12">
        <f>IF(VLOOKUP('BIFUbC-heat'!$A12,'BIFUbC-heat'!$A$1:$AQ$27,COLUMN('BIFUbC-heat'!AA$1),FALSE)=0,1,VLOOKUP('BIFUbC-heat'!$A12,heat!$A$2:$AQ$28,COLUMN(heat!AA$2),FALSE)/VLOOKUP('BIFUbC-heat'!$A12,'BIFUbC-heat'!$A$1:$AQ$27,COLUMN('BIFUbC-heat'!AA$1),FALSE))</f>
        <v>1</v>
      </c>
      <c r="AB12">
        <f>IF(VLOOKUP('BIFUbC-heat'!$A12,'BIFUbC-heat'!$A$1:$AQ$27,COLUMN('BIFUbC-heat'!AB$1),FALSE)=0,1,VLOOKUP('BIFUbC-heat'!$A12,heat!$A$2:$AQ$28,COLUMN(heat!AB$2),FALSE)/VLOOKUP('BIFUbC-heat'!$A12,'BIFUbC-heat'!$A$1:$AQ$27,COLUMN('BIFUbC-heat'!AB$1),FALSE))</f>
        <v>1</v>
      </c>
      <c r="AC12">
        <f>IF(VLOOKUP('BIFUbC-heat'!$A12,'BIFUbC-heat'!$A$1:$AQ$27,COLUMN('BIFUbC-heat'!AC$1),FALSE)=0,1,VLOOKUP('BIFUbC-heat'!$A12,heat!$A$2:$AQ$28,COLUMN(heat!AC$2),FALSE)/VLOOKUP('BIFUbC-heat'!$A12,'BIFUbC-heat'!$A$1:$AQ$27,COLUMN('BIFUbC-heat'!AC$1),FALSE))</f>
        <v>1</v>
      </c>
      <c r="AD12">
        <f>IF(VLOOKUP('BIFUbC-heat'!$A12,'BIFUbC-heat'!$A$1:$AQ$27,COLUMN('BIFUbC-heat'!AD$1),FALSE)=0,1,VLOOKUP('BIFUbC-heat'!$A12,heat!$A$2:$AQ$28,COLUMN(heat!AD$2),FALSE)/VLOOKUP('BIFUbC-heat'!$A12,'BIFUbC-heat'!$A$1:$AQ$27,COLUMN('BIFUbC-heat'!AD$1),FALSE))</f>
        <v>1</v>
      </c>
      <c r="AE12">
        <f>IF(VLOOKUP('BIFUbC-heat'!$A12,'BIFUbC-heat'!$A$1:$AQ$27,COLUMN('BIFUbC-heat'!AE$1),FALSE)=0,1,VLOOKUP('BIFUbC-heat'!$A12,heat!$A$2:$AQ$28,COLUMN(heat!AE$2),FALSE)/VLOOKUP('BIFUbC-heat'!$A12,'BIFUbC-heat'!$A$1:$AQ$27,COLUMN('BIFUbC-heat'!AE$1),FALSE))</f>
        <v>1</v>
      </c>
      <c r="AF12">
        <f>IF(VLOOKUP('BIFUbC-heat'!$A12,'BIFUbC-heat'!$A$1:$AQ$27,COLUMN('BIFUbC-heat'!AF$1),FALSE)=0,1,VLOOKUP('BIFUbC-heat'!$A12,heat!$A$2:$AQ$28,COLUMN(heat!AF$2),FALSE)/VLOOKUP('BIFUbC-heat'!$A12,'BIFUbC-heat'!$A$1:$AQ$27,COLUMN('BIFUbC-heat'!AF$1),FALSE))</f>
        <v>1</v>
      </c>
      <c r="AG12">
        <f>IF(VLOOKUP('BIFUbC-heat'!$A12,'BIFUbC-heat'!$A$1:$AQ$27,COLUMN('BIFUbC-heat'!AG$1),FALSE)=0,1,VLOOKUP('BIFUbC-heat'!$A12,heat!$A$2:$AQ$28,COLUMN(heat!AG$2),FALSE)/VLOOKUP('BIFUbC-heat'!$A12,'BIFUbC-heat'!$A$1:$AQ$27,COLUMN('BIFUbC-heat'!AG$1),FALSE))</f>
        <v>1</v>
      </c>
      <c r="AH12">
        <f>IF(VLOOKUP('BIFUbC-heat'!$A12,'BIFUbC-heat'!$A$1:$AQ$27,COLUMN('BIFUbC-heat'!AH$1),FALSE)=0,1,VLOOKUP('BIFUbC-heat'!$A12,heat!$A$2:$AQ$28,COLUMN(heat!AH$2),FALSE)/VLOOKUP('BIFUbC-heat'!$A12,'BIFUbC-heat'!$A$1:$AQ$27,COLUMN('BIFUbC-heat'!AH$1),FALSE))</f>
        <v>1</v>
      </c>
      <c r="AI12">
        <f>IF(VLOOKUP('BIFUbC-heat'!$A12,'BIFUbC-heat'!$A$1:$AQ$27,COLUMN('BIFUbC-heat'!AI$1),FALSE)=0,1,VLOOKUP('BIFUbC-heat'!$A12,heat!$A$2:$AQ$28,COLUMN(heat!AI$2),FALSE)/VLOOKUP('BIFUbC-heat'!$A12,'BIFUbC-heat'!$A$1:$AQ$27,COLUMN('BIFUbC-heat'!AI$1),FALSE))</f>
        <v>1</v>
      </c>
      <c r="AJ12">
        <f>IF(VLOOKUP('BIFUbC-heat'!$A12,'BIFUbC-heat'!$A$1:$AQ$27,COLUMN('BIFUbC-heat'!AJ$1),FALSE)=0,1,VLOOKUP('BIFUbC-heat'!$A12,heat!$A$2:$AQ$28,COLUMN(heat!AJ$2),FALSE)/VLOOKUP('BIFUbC-heat'!$A12,'BIFUbC-heat'!$A$1:$AQ$27,COLUMN('BIFUbC-heat'!AJ$1),FALSE))</f>
        <v>1</v>
      </c>
      <c r="AK12">
        <f>IF(VLOOKUP('BIFUbC-heat'!$A12,'BIFUbC-heat'!$A$1:$AQ$27,COLUMN('BIFUbC-heat'!AK$1),FALSE)=0,1,VLOOKUP('BIFUbC-heat'!$A12,heat!$A$2:$AQ$28,COLUMN(heat!AK$2),FALSE)/VLOOKUP('BIFUbC-heat'!$A12,'BIFUbC-heat'!$A$1:$AQ$27,COLUMN('BIFUbC-heat'!AK$1),FALSE))</f>
        <v>1</v>
      </c>
      <c r="AL12">
        <f>IF(VLOOKUP('BIFUbC-heat'!$A12,'BIFUbC-heat'!$A$1:$AQ$27,COLUMN('BIFUbC-heat'!AL$1),FALSE)=0,1,VLOOKUP('BIFUbC-heat'!$A12,heat!$A$2:$AQ$28,COLUMN(heat!AL$2),FALSE)/VLOOKUP('BIFUbC-heat'!$A12,'BIFUbC-heat'!$A$1:$AQ$27,COLUMN('BIFUbC-heat'!AL$1),FALSE))</f>
        <v>1</v>
      </c>
      <c r="AM12">
        <f>IF(VLOOKUP('BIFUbC-heat'!$A12,'BIFUbC-heat'!$A$1:$AQ$27,COLUMN('BIFUbC-heat'!AM$1),FALSE)=0,1,VLOOKUP('BIFUbC-heat'!$A12,heat!$A$2:$AQ$28,COLUMN(heat!AM$2),FALSE)/VLOOKUP('BIFUbC-heat'!$A12,'BIFUbC-heat'!$A$1:$AQ$27,COLUMN('BIFUbC-heat'!AM$1),FALSE))</f>
        <v>1</v>
      </c>
      <c r="AN12">
        <f>IF(VLOOKUP('BIFUbC-heat'!$A12,'BIFUbC-heat'!$A$1:$AQ$27,COLUMN('BIFUbC-heat'!AN$1),FALSE)=0,1,VLOOKUP('BIFUbC-heat'!$A12,heat!$A$2:$AQ$28,COLUMN(heat!AN$2),FALSE)/VLOOKUP('BIFUbC-heat'!$A12,'BIFUbC-heat'!$A$1:$AQ$27,COLUMN('BIFUbC-heat'!AN$1),FALSE))</f>
        <v>1</v>
      </c>
      <c r="AO12">
        <f>IF(VLOOKUP('BIFUbC-heat'!$A12,'BIFUbC-heat'!$A$1:$AQ$27,COLUMN('BIFUbC-heat'!AO$1),FALSE)=0,1,VLOOKUP('BIFUbC-heat'!$A12,heat!$A$2:$AQ$28,COLUMN(heat!AO$2),FALSE)/VLOOKUP('BIFUbC-heat'!$A12,'BIFUbC-heat'!$A$1:$AQ$27,COLUMN('BIFUbC-heat'!AO$1),FALSE))</f>
        <v>1</v>
      </c>
      <c r="AP12">
        <f>IF(VLOOKUP('BIFUbC-heat'!$A12,'BIFUbC-heat'!$A$1:$AQ$27,COLUMN('BIFUbC-heat'!AP$1),FALSE)=0,1,VLOOKUP('BIFUbC-heat'!$A12,heat!$A$2:$AQ$28,COLUMN(heat!AP$2),FALSE)/VLOOKUP('BIFUbC-heat'!$A12,'BIFUbC-heat'!$A$1:$AQ$27,COLUMN('BIFUbC-heat'!AP$1),FALSE))</f>
        <v>1</v>
      </c>
      <c r="AQ12">
        <f>IF(VLOOKUP('BIFUbC-heat'!$A12,'BIFUbC-heat'!$A$1:$AQ$27,COLUMN('BIFUbC-heat'!AQ$1),FALSE)=0,1,VLOOKUP('BIFUbC-heat'!$A12,heat!$A$2:$AQ$28,COLUMN(heat!AQ$2),FALSE)/VLOOKUP('BIFUbC-heat'!$A12,'BIFUbC-heat'!$A$1:$AQ$27,COLUMN('BIFUbC-heat'!AQ$1),FALSE))</f>
        <v>1</v>
      </c>
    </row>
    <row r="13" spans="1:43">
      <c r="A13" s="37" t="s">
        <v>626</v>
      </c>
      <c r="B13">
        <f>IF(VLOOKUP('BIFUbC-heat'!$A13,'BIFUbC-heat'!$A$1:$AQ$27,COLUMN('BIFUbC-heat'!B$1),FALSE)=0,1,VLOOKUP('BIFUbC-heat'!$A13,heat!$A$2:$AQ$28,COLUMN(heat!B$2),FALSE)/VLOOKUP('BIFUbC-heat'!$A13,'BIFUbC-heat'!$A$1:$AQ$27,COLUMN('BIFUbC-heat'!B$1),FALSE))</f>
        <v>1</v>
      </c>
      <c r="C13">
        <f>IF(VLOOKUP('BIFUbC-heat'!$A13,'BIFUbC-heat'!$A$1:$AQ$27,COLUMN('BIFUbC-heat'!C$1),FALSE)=0,1,VLOOKUP('BIFUbC-heat'!$A13,heat!$A$2:$AQ$28,COLUMN(heat!C$2),FALSE)/VLOOKUP('BIFUbC-heat'!$A13,'BIFUbC-heat'!$A$1:$AQ$27,COLUMN('BIFUbC-heat'!C$1),FALSE))</f>
        <v>1</v>
      </c>
      <c r="D13">
        <f>IF(VLOOKUP('BIFUbC-heat'!$A13,'BIFUbC-heat'!$A$1:$AQ$27,COLUMN('BIFUbC-heat'!D$1),FALSE)=0,1,VLOOKUP('BIFUbC-heat'!$A13,heat!$A$2:$AQ$28,COLUMN(heat!D$2),FALSE)/VLOOKUP('BIFUbC-heat'!$A13,'BIFUbC-heat'!$A$1:$AQ$27,COLUMN('BIFUbC-heat'!D$1),FALSE))</f>
        <v>1</v>
      </c>
      <c r="E13">
        <f>IF(VLOOKUP('BIFUbC-heat'!$A13,'BIFUbC-heat'!$A$1:$AQ$27,COLUMN('BIFUbC-heat'!E$1),FALSE)=0,1,VLOOKUP('BIFUbC-heat'!$A13,heat!$A$2:$AQ$28,COLUMN(heat!E$2),FALSE)/VLOOKUP('BIFUbC-heat'!$A13,'BIFUbC-heat'!$A$1:$AQ$27,COLUMN('BIFUbC-heat'!E$1),FALSE))</f>
        <v>1</v>
      </c>
      <c r="F13">
        <f>IF(VLOOKUP('BIFUbC-heat'!$A13,'BIFUbC-heat'!$A$1:$AQ$27,COLUMN('BIFUbC-heat'!F$1),FALSE)=0,1,VLOOKUP('BIFUbC-heat'!$A13,heat!$A$2:$AQ$28,COLUMN(heat!F$2),FALSE)/VLOOKUP('BIFUbC-heat'!$A13,'BIFUbC-heat'!$A$1:$AQ$27,COLUMN('BIFUbC-heat'!F$1),FALSE))</f>
        <v>1</v>
      </c>
      <c r="G13">
        <f>IF(VLOOKUP('BIFUbC-heat'!$A13,'BIFUbC-heat'!$A$1:$AQ$27,COLUMN('BIFUbC-heat'!G$1),FALSE)=0,1,VLOOKUP('BIFUbC-heat'!$A13,heat!$A$2:$AQ$28,COLUMN(heat!G$2),FALSE)/VLOOKUP('BIFUbC-heat'!$A13,'BIFUbC-heat'!$A$1:$AQ$27,COLUMN('BIFUbC-heat'!G$1),FALSE))</f>
        <v>1</v>
      </c>
      <c r="H13">
        <f>IF(VLOOKUP('BIFUbC-heat'!$A13,'BIFUbC-heat'!$A$1:$AQ$27,COLUMN('BIFUbC-heat'!H$1),FALSE)=0,1,VLOOKUP('BIFUbC-heat'!$A13,heat!$A$2:$AQ$28,COLUMN(heat!H$2),FALSE)/VLOOKUP('BIFUbC-heat'!$A13,'BIFUbC-heat'!$A$1:$AQ$27,COLUMN('BIFUbC-heat'!H$1),FALSE))</f>
        <v>1</v>
      </c>
      <c r="I13">
        <f>IF(VLOOKUP('BIFUbC-heat'!$A13,'BIFUbC-heat'!$A$1:$AQ$27,COLUMN('BIFUbC-heat'!I$1),FALSE)=0,1,VLOOKUP('BIFUbC-heat'!$A13,heat!$A$2:$AQ$28,COLUMN(heat!I$2),FALSE)/VLOOKUP('BIFUbC-heat'!$A13,'BIFUbC-heat'!$A$1:$AQ$27,COLUMN('BIFUbC-heat'!I$1),FALSE))</f>
        <v>1</v>
      </c>
      <c r="J13">
        <f>IF(VLOOKUP('BIFUbC-heat'!$A13,'BIFUbC-heat'!$A$1:$AQ$27,COLUMN('BIFUbC-heat'!J$1),FALSE)=0,1,VLOOKUP('BIFUbC-heat'!$A13,heat!$A$2:$AQ$28,COLUMN(heat!J$2),FALSE)/VLOOKUP('BIFUbC-heat'!$A13,'BIFUbC-heat'!$A$1:$AQ$27,COLUMN('BIFUbC-heat'!J$1),FALSE))</f>
        <v>1</v>
      </c>
      <c r="K13">
        <f>IF(VLOOKUP('BIFUbC-heat'!$A13,'BIFUbC-heat'!$A$1:$AQ$27,COLUMN('BIFUbC-heat'!K$1),FALSE)=0,1,VLOOKUP('BIFUbC-heat'!$A13,heat!$A$2:$AQ$28,COLUMN(heat!K$2),FALSE)/VLOOKUP('BIFUbC-heat'!$A13,'BIFUbC-heat'!$A$1:$AQ$27,COLUMN('BIFUbC-heat'!K$1),FALSE))</f>
        <v>1</v>
      </c>
      <c r="L13">
        <f>IF(VLOOKUP('BIFUbC-heat'!$A13,'BIFUbC-heat'!$A$1:$AQ$27,COLUMN('BIFUbC-heat'!L$1),FALSE)=0,1,VLOOKUP('BIFUbC-heat'!$A13,heat!$A$2:$AQ$28,COLUMN(heat!L$2),FALSE)/VLOOKUP('BIFUbC-heat'!$A13,'BIFUbC-heat'!$A$1:$AQ$27,COLUMN('BIFUbC-heat'!L$1),FALSE))</f>
        <v>1</v>
      </c>
      <c r="M13">
        <f>IF(VLOOKUP('BIFUbC-heat'!$A13,'BIFUbC-heat'!$A$1:$AQ$27,COLUMN('BIFUbC-heat'!M$1),FALSE)=0,1,VLOOKUP('BIFUbC-heat'!$A13,heat!$A$2:$AQ$28,COLUMN(heat!M$2),FALSE)/VLOOKUP('BIFUbC-heat'!$A13,'BIFUbC-heat'!$A$1:$AQ$27,COLUMN('BIFUbC-heat'!M$1),FALSE))</f>
        <v>1</v>
      </c>
      <c r="N13">
        <f>IF(VLOOKUP('BIFUbC-heat'!$A13,'BIFUbC-heat'!$A$1:$AQ$27,COLUMN('BIFUbC-heat'!N$1),FALSE)=0,1,VLOOKUP('BIFUbC-heat'!$A13,heat!$A$2:$AQ$28,COLUMN(heat!N$2),FALSE)/VLOOKUP('BIFUbC-heat'!$A13,'BIFUbC-heat'!$A$1:$AQ$27,COLUMN('BIFUbC-heat'!N$1),FALSE))</f>
        <v>1</v>
      </c>
      <c r="O13">
        <f>IF(VLOOKUP('BIFUbC-heat'!$A13,'BIFUbC-heat'!$A$1:$AQ$27,COLUMN('BIFUbC-heat'!O$1),FALSE)=0,1,VLOOKUP('BIFUbC-heat'!$A13,heat!$A$2:$AQ$28,COLUMN(heat!O$2),FALSE)/VLOOKUP('BIFUbC-heat'!$A13,'BIFUbC-heat'!$A$1:$AQ$27,COLUMN('BIFUbC-heat'!O$1),FALSE))</f>
        <v>1</v>
      </c>
      <c r="P13">
        <f>IF(VLOOKUP('BIFUbC-heat'!$A13,'BIFUbC-heat'!$A$1:$AQ$27,COLUMN('BIFUbC-heat'!P$1),FALSE)=0,1,VLOOKUP('BIFUbC-heat'!$A13,heat!$A$2:$AQ$28,COLUMN(heat!P$2),FALSE)/VLOOKUP('BIFUbC-heat'!$A13,'BIFUbC-heat'!$A$1:$AQ$27,COLUMN('BIFUbC-heat'!P$1),FALSE))</f>
        <v>1</v>
      </c>
      <c r="Q13">
        <f>IF(VLOOKUP('BIFUbC-heat'!$A13,'BIFUbC-heat'!$A$1:$AQ$27,COLUMN('BIFUbC-heat'!Q$1),FALSE)=0,1,VLOOKUP('BIFUbC-heat'!$A13,heat!$A$2:$AQ$28,COLUMN(heat!Q$2),FALSE)/VLOOKUP('BIFUbC-heat'!$A13,'BIFUbC-heat'!$A$1:$AQ$27,COLUMN('BIFUbC-heat'!Q$1),FALSE))</f>
        <v>1</v>
      </c>
      <c r="R13">
        <f>IF(VLOOKUP('BIFUbC-heat'!$A13,'BIFUbC-heat'!$A$1:$AQ$27,COLUMN('BIFUbC-heat'!R$1),FALSE)=0,1,VLOOKUP('BIFUbC-heat'!$A13,heat!$A$2:$AQ$28,COLUMN(heat!R$2),FALSE)/VLOOKUP('BIFUbC-heat'!$A13,'BIFUbC-heat'!$A$1:$AQ$27,COLUMN('BIFUbC-heat'!R$1),FALSE))</f>
        <v>1</v>
      </c>
      <c r="S13">
        <f>IF(VLOOKUP('BIFUbC-heat'!$A13,'BIFUbC-heat'!$A$1:$AQ$27,COLUMN('BIFUbC-heat'!S$1),FALSE)=0,1,VLOOKUP('BIFUbC-heat'!$A13,heat!$A$2:$AQ$28,COLUMN(heat!S$2),FALSE)/VLOOKUP('BIFUbC-heat'!$A13,'BIFUbC-heat'!$A$1:$AQ$27,COLUMN('BIFUbC-heat'!S$1),FALSE))</f>
        <v>1</v>
      </c>
      <c r="T13">
        <f>IF(VLOOKUP('BIFUbC-heat'!$A13,'BIFUbC-heat'!$A$1:$AQ$27,COLUMN('BIFUbC-heat'!T$1),FALSE)=0,1,VLOOKUP('BIFUbC-heat'!$A13,heat!$A$2:$AQ$28,COLUMN(heat!T$2),FALSE)/VLOOKUP('BIFUbC-heat'!$A13,'BIFUbC-heat'!$A$1:$AQ$27,COLUMN('BIFUbC-heat'!T$1),FALSE))</f>
        <v>1</v>
      </c>
      <c r="U13">
        <f>IF(VLOOKUP('BIFUbC-heat'!$A13,'BIFUbC-heat'!$A$1:$AQ$27,COLUMN('BIFUbC-heat'!U$1),FALSE)=0,1,VLOOKUP('BIFUbC-heat'!$A13,heat!$A$2:$AQ$28,COLUMN(heat!U$2),FALSE)/VLOOKUP('BIFUbC-heat'!$A13,'BIFUbC-heat'!$A$1:$AQ$27,COLUMN('BIFUbC-heat'!U$1),FALSE))</f>
        <v>1</v>
      </c>
      <c r="V13">
        <f>IF(VLOOKUP('BIFUbC-heat'!$A13,'BIFUbC-heat'!$A$1:$AQ$27,COLUMN('BIFUbC-heat'!V$1),FALSE)=0,1,VLOOKUP('BIFUbC-heat'!$A13,heat!$A$2:$AQ$28,COLUMN(heat!V$2),FALSE)/VLOOKUP('BIFUbC-heat'!$A13,'BIFUbC-heat'!$A$1:$AQ$27,COLUMN('BIFUbC-heat'!V$1),FALSE))</f>
        <v>1</v>
      </c>
      <c r="W13">
        <f>IF(VLOOKUP('BIFUbC-heat'!$A13,'BIFUbC-heat'!$A$1:$AQ$27,COLUMN('BIFUbC-heat'!W$1),FALSE)=0,1,VLOOKUP('BIFUbC-heat'!$A13,heat!$A$2:$AQ$28,COLUMN(heat!W$2),FALSE)/VLOOKUP('BIFUbC-heat'!$A13,'BIFUbC-heat'!$A$1:$AQ$27,COLUMN('BIFUbC-heat'!W$1),FALSE))</f>
        <v>1</v>
      </c>
      <c r="X13">
        <f>IF(VLOOKUP('BIFUbC-heat'!$A13,'BIFUbC-heat'!$A$1:$AQ$27,COLUMN('BIFUbC-heat'!X$1),FALSE)=0,1,VLOOKUP('BIFUbC-heat'!$A13,heat!$A$2:$AQ$28,COLUMN(heat!X$2),FALSE)/VLOOKUP('BIFUbC-heat'!$A13,'BIFUbC-heat'!$A$1:$AQ$27,COLUMN('BIFUbC-heat'!X$1),FALSE))</f>
        <v>1</v>
      </c>
      <c r="Y13">
        <f>IF(VLOOKUP('BIFUbC-heat'!$A13,'BIFUbC-heat'!$A$1:$AQ$27,COLUMN('BIFUbC-heat'!Y$1),FALSE)=0,1,VLOOKUP('BIFUbC-heat'!$A13,heat!$A$2:$AQ$28,COLUMN(heat!Y$2),FALSE)/VLOOKUP('BIFUbC-heat'!$A13,'BIFUbC-heat'!$A$1:$AQ$27,COLUMN('BIFUbC-heat'!Y$1),FALSE))</f>
        <v>1</v>
      </c>
      <c r="Z13">
        <f>IF(VLOOKUP('BIFUbC-heat'!$A13,'BIFUbC-heat'!$A$1:$AQ$27,COLUMN('BIFUbC-heat'!Z$1),FALSE)=0,1,VLOOKUP('BIFUbC-heat'!$A13,heat!$A$2:$AQ$28,COLUMN(heat!Z$2),FALSE)/VLOOKUP('BIFUbC-heat'!$A13,'BIFUbC-heat'!$A$1:$AQ$27,COLUMN('BIFUbC-heat'!Z$1),FALSE))</f>
        <v>1</v>
      </c>
      <c r="AA13">
        <f>IF(VLOOKUP('BIFUbC-heat'!$A13,'BIFUbC-heat'!$A$1:$AQ$27,COLUMN('BIFUbC-heat'!AA$1),FALSE)=0,1,VLOOKUP('BIFUbC-heat'!$A13,heat!$A$2:$AQ$28,COLUMN(heat!AA$2),FALSE)/VLOOKUP('BIFUbC-heat'!$A13,'BIFUbC-heat'!$A$1:$AQ$27,COLUMN('BIFUbC-heat'!AA$1),FALSE))</f>
        <v>1</v>
      </c>
      <c r="AB13">
        <f>IF(VLOOKUP('BIFUbC-heat'!$A13,'BIFUbC-heat'!$A$1:$AQ$27,COLUMN('BIFUbC-heat'!AB$1),FALSE)=0,1,VLOOKUP('BIFUbC-heat'!$A13,heat!$A$2:$AQ$28,COLUMN(heat!AB$2),FALSE)/VLOOKUP('BIFUbC-heat'!$A13,'BIFUbC-heat'!$A$1:$AQ$27,COLUMN('BIFUbC-heat'!AB$1),FALSE))</f>
        <v>1</v>
      </c>
      <c r="AC13">
        <f>IF(VLOOKUP('BIFUbC-heat'!$A13,'BIFUbC-heat'!$A$1:$AQ$27,COLUMN('BIFUbC-heat'!AC$1),FALSE)=0,1,VLOOKUP('BIFUbC-heat'!$A13,heat!$A$2:$AQ$28,COLUMN(heat!AC$2),FALSE)/VLOOKUP('BIFUbC-heat'!$A13,'BIFUbC-heat'!$A$1:$AQ$27,COLUMN('BIFUbC-heat'!AC$1),FALSE))</f>
        <v>1</v>
      </c>
      <c r="AD13">
        <f>IF(VLOOKUP('BIFUbC-heat'!$A13,'BIFUbC-heat'!$A$1:$AQ$27,COLUMN('BIFUbC-heat'!AD$1),FALSE)=0,1,VLOOKUP('BIFUbC-heat'!$A13,heat!$A$2:$AQ$28,COLUMN(heat!AD$2),FALSE)/VLOOKUP('BIFUbC-heat'!$A13,'BIFUbC-heat'!$A$1:$AQ$27,COLUMN('BIFUbC-heat'!AD$1),FALSE))</f>
        <v>1</v>
      </c>
      <c r="AE13">
        <f>IF(VLOOKUP('BIFUbC-heat'!$A13,'BIFUbC-heat'!$A$1:$AQ$27,COLUMN('BIFUbC-heat'!AE$1),FALSE)=0,1,VLOOKUP('BIFUbC-heat'!$A13,heat!$A$2:$AQ$28,COLUMN(heat!AE$2),FALSE)/VLOOKUP('BIFUbC-heat'!$A13,'BIFUbC-heat'!$A$1:$AQ$27,COLUMN('BIFUbC-heat'!AE$1),FALSE))</f>
        <v>1</v>
      </c>
      <c r="AF13">
        <f>IF(VLOOKUP('BIFUbC-heat'!$A13,'BIFUbC-heat'!$A$1:$AQ$27,COLUMN('BIFUbC-heat'!AF$1),FALSE)=0,1,VLOOKUP('BIFUbC-heat'!$A13,heat!$A$2:$AQ$28,COLUMN(heat!AF$2),FALSE)/VLOOKUP('BIFUbC-heat'!$A13,'BIFUbC-heat'!$A$1:$AQ$27,COLUMN('BIFUbC-heat'!AF$1),FALSE))</f>
        <v>1</v>
      </c>
      <c r="AG13">
        <f>IF(VLOOKUP('BIFUbC-heat'!$A13,'BIFUbC-heat'!$A$1:$AQ$27,COLUMN('BIFUbC-heat'!AG$1),FALSE)=0,1,VLOOKUP('BIFUbC-heat'!$A13,heat!$A$2:$AQ$28,COLUMN(heat!AG$2),FALSE)/VLOOKUP('BIFUbC-heat'!$A13,'BIFUbC-heat'!$A$1:$AQ$27,COLUMN('BIFUbC-heat'!AG$1),FALSE))</f>
        <v>1</v>
      </c>
      <c r="AH13">
        <f>IF(VLOOKUP('BIFUbC-heat'!$A13,'BIFUbC-heat'!$A$1:$AQ$27,COLUMN('BIFUbC-heat'!AH$1),FALSE)=0,1,VLOOKUP('BIFUbC-heat'!$A13,heat!$A$2:$AQ$28,COLUMN(heat!AH$2),FALSE)/VLOOKUP('BIFUbC-heat'!$A13,'BIFUbC-heat'!$A$1:$AQ$27,COLUMN('BIFUbC-heat'!AH$1),FALSE))</f>
        <v>1</v>
      </c>
      <c r="AI13">
        <f>IF(VLOOKUP('BIFUbC-heat'!$A13,'BIFUbC-heat'!$A$1:$AQ$27,COLUMN('BIFUbC-heat'!AI$1),FALSE)=0,1,VLOOKUP('BIFUbC-heat'!$A13,heat!$A$2:$AQ$28,COLUMN(heat!AI$2),FALSE)/VLOOKUP('BIFUbC-heat'!$A13,'BIFUbC-heat'!$A$1:$AQ$27,COLUMN('BIFUbC-heat'!AI$1),FALSE))</f>
        <v>1</v>
      </c>
      <c r="AJ13">
        <f>IF(VLOOKUP('BIFUbC-heat'!$A13,'BIFUbC-heat'!$A$1:$AQ$27,COLUMN('BIFUbC-heat'!AJ$1),FALSE)=0,1,VLOOKUP('BIFUbC-heat'!$A13,heat!$A$2:$AQ$28,COLUMN(heat!AJ$2),FALSE)/VLOOKUP('BIFUbC-heat'!$A13,'BIFUbC-heat'!$A$1:$AQ$27,COLUMN('BIFUbC-heat'!AJ$1),FALSE))</f>
        <v>1</v>
      </c>
      <c r="AK13">
        <f>IF(VLOOKUP('BIFUbC-heat'!$A13,'BIFUbC-heat'!$A$1:$AQ$27,COLUMN('BIFUbC-heat'!AK$1),FALSE)=0,1,VLOOKUP('BIFUbC-heat'!$A13,heat!$A$2:$AQ$28,COLUMN(heat!AK$2),FALSE)/VLOOKUP('BIFUbC-heat'!$A13,'BIFUbC-heat'!$A$1:$AQ$27,COLUMN('BIFUbC-heat'!AK$1),FALSE))</f>
        <v>1</v>
      </c>
      <c r="AL13">
        <f>IF(VLOOKUP('BIFUbC-heat'!$A13,'BIFUbC-heat'!$A$1:$AQ$27,COLUMN('BIFUbC-heat'!AL$1),FALSE)=0,1,VLOOKUP('BIFUbC-heat'!$A13,heat!$A$2:$AQ$28,COLUMN(heat!AL$2),FALSE)/VLOOKUP('BIFUbC-heat'!$A13,'BIFUbC-heat'!$A$1:$AQ$27,COLUMN('BIFUbC-heat'!AL$1),FALSE))</f>
        <v>1</v>
      </c>
      <c r="AM13">
        <f>IF(VLOOKUP('BIFUbC-heat'!$A13,'BIFUbC-heat'!$A$1:$AQ$27,COLUMN('BIFUbC-heat'!AM$1),FALSE)=0,1,VLOOKUP('BIFUbC-heat'!$A13,heat!$A$2:$AQ$28,COLUMN(heat!AM$2),FALSE)/VLOOKUP('BIFUbC-heat'!$A13,'BIFUbC-heat'!$A$1:$AQ$27,COLUMN('BIFUbC-heat'!AM$1),FALSE))</f>
        <v>1</v>
      </c>
      <c r="AN13">
        <f>IF(VLOOKUP('BIFUbC-heat'!$A13,'BIFUbC-heat'!$A$1:$AQ$27,COLUMN('BIFUbC-heat'!AN$1),FALSE)=0,1,VLOOKUP('BIFUbC-heat'!$A13,heat!$A$2:$AQ$28,COLUMN(heat!AN$2),FALSE)/VLOOKUP('BIFUbC-heat'!$A13,'BIFUbC-heat'!$A$1:$AQ$27,COLUMN('BIFUbC-heat'!AN$1),FALSE))</f>
        <v>1</v>
      </c>
      <c r="AO13">
        <f>IF(VLOOKUP('BIFUbC-heat'!$A13,'BIFUbC-heat'!$A$1:$AQ$27,COLUMN('BIFUbC-heat'!AO$1),FALSE)=0,1,VLOOKUP('BIFUbC-heat'!$A13,heat!$A$2:$AQ$28,COLUMN(heat!AO$2),FALSE)/VLOOKUP('BIFUbC-heat'!$A13,'BIFUbC-heat'!$A$1:$AQ$27,COLUMN('BIFUbC-heat'!AO$1),FALSE))</f>
        <v>1</v>
      </c>
      <c r="AP13">
        <f>IF(VLOOKUP('BIFUbC-heat'!$A13,'BIFUbC-heat'!$A$1:$AQ$27,COLUMN('BIFUbC-heat'!AP$1),FALSE)=0,1,VLOOKUP('BIFUbC-heat'!$A13,heat!$A$2:$AQ$28,COLUMN(heat!AP$2),FALSE)/VLOOKUP('BIFUbC-heat'!$A13,'BIFUbC-heat'!$A$1:$AQ$27,COLUMN('BIFUbC-heat'!AP$1),FALSE))</f>
        <v>1</v>
      </c>
      <c r="AQ13">
        <f>IF(VLOOKUP('BIFUbC-heat'!$A13,'BIFUbC-heat'!$A$1:$AQ$27,COLUMN('BIFUbC-heat'!AQ$1),FALSE)=0,1,VLOOKUP('BIFUbC-heat'!$A13,heat!$A$2:$AQ$28,COLUMN(heat!AQ$2),FALSE)/VLOOKUP('BIFUbC-heat'!$A13,'BIFUbC-heat'!$A$1:$AQ$27,COLUMN('BIFUbC-heat'!AQ$1),FALSE))</f>
        <v>1</v>
      </c>
    </row>
    <row r="14" spans="1:43">
      <c r="A14" s="37" t="s">
        <v>627</v>
      </c>
      <c r="B14">
        <f>IF(VLOOKUP('BIFUbC-heat'!$A14,'BIFUbC-heat'!$A$1:$AQ$27,COLUMN('BIFUbC-heat'!B$1),FALSE)=0,1,VLOOKUP('BIFUbC-heat'!$A14,heat!$A$2:$AQ$28,COLUMN(heat!B$2),FALSE)/VLOOKUP('BIFUbC-heat'!$A14,'BIFUbC-heat'!$A$1:$AQ$27,COLUMN('BIFUbC-heat'!B$1),FALSE))</f>
        <v>1</v>
      </c>
      <c r="C14">
        <f>IF(VLOOKUP('BIFUbC-heat'!$A14,'BIFUbC-heat'!$A$1:$AQ$27,COLUMN('BIFUbC-heat'!C$1),FALSE)=0,1,VLOOKUP('BIFUbC-heat'!$A14,heat!$A$2:$AQ$28,COLUMN(heat!C$2),FALSE)/VLOOKUP('BIFUbC-heat'!$A14,'BIFUbC-heat'!$A$1:$AQ$27,COLUMN('BIFUbC-heat'!C$1),FALSE))</f>
        <v>1</v>
      </c>
      <c r="D14">
        <f>IF(VLOOKUP('BIFUbC-heat'!$A14,'BIFUbC-heat'!$A$1:$AQ$27,COLUMN('BIFUbC-heat'!D$1),FALSE)=0,1,VLOOKUP('BIFUbC-heat'!$A14,heat!$A$2:$AQ$28,COLUMN(heat!D$2),FALSE)/VLOOKUP('BIFUbC-heat'!$A14,'BIFUbC-heat'!$A$1:$AQ$27,COLUMN('BIFUbC-heat'!D$1),FALSE))</f>
        <v>1</v>
      </c>
      <c r="E14">
        <f>IF(VLOOKUP('BIFUbC-heat'!$A14,'BIFUbC-heat'!$A$1:$AQ$27,COLUMN('BIFUbC-heat'!E$1),FALSE)=0,1,VLOOKUP('BIFUbC-heat'!$A14,heat!$A$2:$AQ$28,COLUMN(heat!E$2),FALSE)/VLOOKUP('BIFUbC-heat'!$A14,'BIFUbC-heat'!$A$1:$AQ$27,COLUMN('BIFUbC-heat'!E$1),FALSE))</f>
        <v>1</v>
      </c>
      <c r="F14">
        <f>IF(VLOOKUP('BIFUbC-heat'!$A14,'BIFUbC-heat'!$A$1:$AQ$27,COLUMN('BIFUbC-heat'!F$1),FALSE)=0,1,VLOOKUP('BIFUbC-heat'!$A14,heat!$A$2:$AQ$28,COLUMN(heat!F$2),FALSE)/VLOOKUP('BIFUbC-heat'!$A14,'BIFUbC-heat'!$A$1:$AQ$27,COLUMN('BIFUbC-heat'!F$1),FALSE))</f>
        <v>1</v>
      </c>
      <c r="G14">
        <f>IF(VLOOKUP('BIFUbC-heat'!$A14,'BIFUbC-heat'!$A$1:$AQ$27,COLUMN('BIFUbC-heat'!G$1),FALSE)=0,1,VLOOKUP('BIFUbC-heat'!$A14,heat!$A$2:$AQ$28,COLUMN(heat!G$2),FALSE)/VLOOKUP('BIFUbC-heat'!$A14,'BIFUbC-heat'!$A$1:$AQ$27,COLUMN('BIFUbC-heat'!G$1),FALSE))</f>
        <v>1</v>
      </c>
      <c r="H14">
        <f>IF(VLOOKUP('BIFUbC-heat'!$A14,'BIFUbC-heat'!$A$1:$AQ$27,COLUMN('BIFUbC-heat'!H$1),FALSE)=0,1,VLOOKUP('BIFUbC-heat'!$A14,heat!$A$2:$AQ$28,COLUMN(heat!H$2),FALSE)/VLOOKUP('BIFUbC-heat'!$A14,'BIFUbC-heat'!$A$1:$AQ$27,COLUMN('BIFUbC-heat'!H$1),FALSE))</f>
        <v>1</v>
      </c>
      <c r="I14">
        <f>IF(VLOOKUP('BIFUbC-heat'!$A14,'BIFUbC-heat'!$A$1:$AQ$27,COLUMN('BIFUbC-heat'!I$1),FALSE)=0,1,VLOOKUP('BIFUbC-heat'!$A14,heat!$A$2:$AQ$28,COLUMN(heat!I$2),FALSE)/VLOOKUP('BIFUbC-heat'!$A14,'BIFUbC-heat'!$A$1:$AQ$27,COLUMN('BIFUbC-heat'!I$1),FALSE))</f>
        <v>1</v>
      </c>
      <c r="J14">
        <f>IF(VLOOKUP('BIFUbC-heat'!$A14,'BIFUbC-heat'!$A$1:$AQ$27,COLUMN('BIFUbC-heat'!J$1),FALSE)=0,1,VLOOKUP('BIFUbC-heat'!$A14,heat!$A$2:$AQ$28,COLUMN(heat!J$2),FALSE)/VLOOKUP('BIFUbC-heat'!$A14,'BIFUbC-heat'!$A$1:$AQ$27,COLUMN('BIFUbC-heat'!J$1),FALSE))</f>
        <v>1</v>
      </c>
      <c r="K14">
        <f>IF(VLOOKUP('BIFUbC-heat'!$A14,'BIFUbC-heat'!$A$1:$AQ$27,COLUMN('BIFUbC-heat'!K$1),FALSE)=0,1,VLOOKUP('BIFUbC-heat'!$A14,heat!$A$2:$AQ$28,COLUMN(heat!K$2),FALSE)/VLOOKUP('BIFUbC-heat'!$A14,'BIFUbC-heat'!$A$1:$AQ$27,COLUMN('BIFUbC-heat'!K$1),FALSE))</f>
        <v>1</v>
      </c>
      <c r="L14">
        <f>IF(VLOOKUP('BIFUbC-heat'!$A14,'BIFUbC-heat'!$A$1:$AQ$27,COLUMN('BIFUbC-heat'!L$1),FALSE)=0,1,VLOOKUP('BIFUbC-heat'!$A14,heat!$A$2:$AQ$28,COLUMN(heat!L$2),FALSE)/VLOOKUP('BIFUbC-heat'!$A14,'BIFUbC-heat'!$A$1:$AQ$27,COLUMN('BIFUbC-heat'!L$1),FALSE))</f>
        <v>1</v>
      </c>
      <c r="M14">
        <f>IF(VLOOKUP('BIFUbC-heat'!$A14,'BIFUbC-heat'!$A$1:$AQ$27,COLUMN('BIFUbC-heat'!M$1),FALSE)=0,1,VLOOKUP('BIFUbC-heat'!$A14,heat!$A$2:$AQ$28,COLUMN(heat!M$2),FALSE)/VLOOKUP('BIFUbC-heat'!$A14,'BIFUbC-heat'!$A$1:$AQ$27,COLUMN('BIFUbC-heat'!M$1),FALSE))</f>
        <v>1</v>
      </c>
      <c r="N14">
        <f>IF(VLOOKUP('BIFUbC-heat'!$A14,'BIFUbC-heat'!$A$1:$AQ$27,COLUMN('BIFUbC-heat'!N$1),FALSE)=0,1,VLOOKUP('BIFUbC-heat'!$A14,heat!$A$2:$AQ$28,COLUMN(heat!N$2),FALSE)/VLOOKUP('BIFUbC-heat'!$A14,'BIFUbC-heat'!$A$1:$AQ$27,COLUMN('BIFUbC-heat'!N$1),FALSE))</f>
        <v>1</v>
      </c>
      <c r="O14">
        <f>IF(VLOOKUP('BIFUbC-heat'!$A14,'BIFUbC-heat'!$A$1:$AQ$27,COLUMN('BIFUbC-heat'!O$1),FALSE)=0,1,VLOOKUP('BIFUbC-heat'!$A14,heat!$A$2:$AQ$28,COLUMN(heat!O$2),FALSE)/VLOOKUP('BIFUbC-heat'!$A14,'BIFUbC-heat'!$A$1:$AQ$27,COLUMN('BIFUbC-heat'!O$1),FALSE))</f>
        <v>1</v>
      </c>
      <c r="P14">
        <f>IF(VLOOKUP('BIFUbC-heat'!$A14,'BIFUbC-heat'!$A$1:$AQ$27,COLUMN('BIFUbC-heat'!P$1),FALSE)=0,1,VLOOKUP('BIFUbC-heat'!$A14,heat!$A$2:$AQ$28,COLUMN(heat!P$2),FALSE)/VLOOKUP('BIFUbC-heat'!$A14,'BIFUbC-heat'!$A$1:$AQ$27,COLUMN('BIFUbC-heat'!P$1),FALSE))</f>
        <v>1</v>
      </c>
      <c r="Q14">
        <f>IF(VLOOKUP('BIFUbC-heat'!$A14,'BIFUbC-heat'!$A$1:$AQ$27,COLUMN('BIFUbC-heat'!Q$1),FALSE)=0,1,VLOOKUP('BIFUbC-heat'!$A14,heat!$A$2:$AQ$28,COLUMN(heat!Q$2),FALSE)/VLOOKUP('BIFUbC-heat'!$A14,'BIFUbC-heat'!$A$1:$AQ$27,COLUMN('BIFUbC-heat'!Q$1),FALSE))</f>
        <v>1</v>
      </c>
      <c r="R14">
        <f>IF(VLOOKUP('BIFUbC-heat'!$A14,'BIFUbC-heat'!$A$1:$AQ$27,COLUMN('BIFUbC-heat'!R$1),FALSE)=0,1,VLOOKUP('BIFUbC-heat'!$A14,heat!$A$2:$AQ$28,COLUMN(heat!R$2),FALSE)/VLOOKUP('BIFUbC-heat'!$A14,'BIFUbC-heat'!$A$1:$AQ$27,COLUMN('BIFUbC-heat'!R$1),FALSE))</f>
        <v>1</v>
      </c>
      <c r="S14">
        <f>IF(VLOOKUP('BIFUbC-heat'!$A14,'BIFUbC-heat'!$A$1:$AQ$27,COLUMN('BIFUbC-heat'!S$1),FALSE)=0,1,VLOOKUP('BIFUbC-heat'!$A14,heat!$A$2:$AQ$28,COLUMN(heat!S$2),FALSE)/VLOOKUP('BIFUbC-heat'!$A14,'BIFUbC-heat'!$A$1:$AQ$27,COLUMN('BIFUbC-heat'!S$1),FALSE))</f>
        <v>1</v>
      </c>
      <c r="T14">
        <f>IF(VLOOKUP('BIFUbC-heat'!$A14,'BIFUbC-heat'!$A$1:$AQ$27,COLUMN('BIFUbC-heat'!T$1),FALSE)=0,1,VLOOKUP('BIFUbC-heat'!$A14,heat!$A$2:$AQ$28,COLUMN(heat!T$2),FALSE)/VLOOKUP('BIFUbC-heat'!$A14,'BIFUbC-heat'!$A$1:$AQ$27,COLUMN('BIFUbC-heat'!T$1),FALSE))</f>
        <v>1</v>
      </c>
      <c r="U14">
        <f>IF(VLOOKUP('BIFUbC-heat'!$A14,'BIFUbC-heat'!$A$1:$AQ$27,COLUMN('BIFUbC-heat'!U$1),FALSE)=0,1,VLOOKUP('BIFUbC-heat'!$A14,heat!$A$2:$AQ$28,COLUMN(heat!U$2),FALSE)/VLOOKUP('BIFUbC-heat'!$A14,'BIFUbC-heat'!$A$1:$AQ$27,COLUMN('BIFUbC-heat'!U$1),FALSE))</f>
        <v>1</v>
      </c>
      <c r="V14">
        <f>IF(VLOOKUP('BIFUbC-heat'!$A14,'BIFUbC-heat'!$A$1:$AQ$27,COLUMN('BIFUbC-heat'!V$1),FALSE)=0,1,VLOOKUP('BIFUbC-heat'!$A14,heat!$A$2:$AQ$28,COLUMN(heat!V$2),FALSE)/VLOOKUP('BIFUbC-heat'!$A14,'BIFUbC-heat'!$A$1:$AQ$27,COLUMN('BIFUbC-heat'!V$1),FALSE))</f>
        <v>1</v>
      </c>
      <c r="W14">
        <f>IF(VLOOKUP('BIFUbC-heat'!$A14,'BIFUbC-heat'!$A$1:$AQ$27,COLUMN('BIFUbC-heat'!W$1),FALSE)=0,1,VLOOKUP('BIFUbC-heat'!$A14,heat!$A$2:$AQ$28,COLUMN(heat!W$2),FALSE)/VLOOKUP('BIFUbC-heat'!$A14,'BIFUbC-heat'!$A$1:$AQ$27,COLUMN('BIFUbC-heat'!W$1),FALSE))</f>
        <v>1</v>
      </c>
      <c r="X14">
        <f>IF(VLOOKUP('BIFUbC-heat'!$A14,'BIFUbC-heat'!$A$1:$AQ$27,COLUMN('BIFUbC-heat'!X$1),FALSE)=0,1,VLOOKUP('BIFUbC-heat'!$A14,heat!$A$2:$AQ$28,COLUMN(heat!X$2),FALSE)/VLOOKUP('BIFUbC-heat'!$A14,'BIFUbC-heat'!$A$1:$AQ$27,COLUMN('BIFUbC-heat'!X$1),FALSE))</f>
        <v>1</v>
      </c>
      <c r="Y14">
        <f>IF(VLOOKUP('BIFUbC-heat'!$A14,'BIFUbC-heat'!$A$1:$AQ$27,COLUMN('BIFUbC-heat'!Y$1),FALSE)=0,1,VLOOKUP('BIFUbC-heat'!$A14,heat!$A$2:$AQ$28,COLUMN(heat!Y$2),FALSE)/VLOOKUP('BIFUbC-heat'!$A14,'BIFUbC-heat'!$A$1:$AQ$27,COLUMN('BIFUbC-heat'!Y$1),FALSE))</f>
        <v>1</v>
      </c>
      <c r="Z14">
        <f>IF(VLOOKUP('BIFUbC-heat'!$A14,'BIFUbC-heat'!$A$1:$AQ$27,COLUMN('BIFUbC-heat'!Z$1),FALSE)=0,1,VLOOKUP('BIFUbC-heat'!$A14,heat!$A$2:$AQ$28,COLUMN(heat!Z$2),FALSE)/VLOOKUP('BIFUbC-heat'!$A14,'BIFUbC-heat'!$A$1:$AQ$27,COLUMN('BIFUbC-heat'!Z$1),FALSE))</f>
        <v>1</v>
      </c>
      <c r="AA14">
        <f>IF(VLOOKUP('BIFUbC-heat'!$A14,'BIFUbC-heat'!$A$1:$AQ$27,COLUMN('BIFUbC-heat'!AA$1),FALSE)=0,1,VLOOKUP('BIFUbC-heat'!$A14,heat!$A$2:$AQ$28,COLUMN(heat!AA$2),FALSE)/VLOOKUP('BIFUbC-heat'!$A14,'BIFUbC-heat'!$A$1:$AQ$27,COLUMN('BIFUbC-heat'!AA$1),FALSE))</f>
        <v>1</v>
      </c>
      <c r="AB14">
        <f>IF(VLOOKUP('BIFUbC-heat'!$A14,'BIFUbC-heat'!$A$1:$AQ$27,COLUMN('BIFUbC-heat'!AB$1),FALSE)=0,1,VLOOKUP('BIFUbC-heat'!$A14,heat!$A$2:$AQ$28,COLUMN(heat!AB$2),FALSE)/VLOOKUP('BIFUbC-heat'!$A14,'BIFUbC-heat'!$A$1:$AQ$27,COLUMN('BIFUbC-heat'!AB$1),FALSE))</f>
        <v>1</v>
      </c>
      <c r="AC14">
        <f>IF(VLOOKUP('BIFUbC-heat'!$A14,'BIFUbC-heat'!$A$1:$AQ$27,COLUMN('BIFUbC-heat'!AC$1),FALSE)=0,1,VLOOKUP('BIFUbC-heat'!$A14,heat!$A$2:$AQ$28,COLUMN(heat!AC$2),FALSE)/VLOOKUP('BIFUbC-heat'!$A14,'BIFUbC-heat'!$A$1:$AQ$27,COLUMN('BIFUbC-heat'!AC$1),FALSE))</f>
        <v>1</v>
      </c>
      <c r="AD14">
        <f>IF(VLOOKUP('BIFUbC-heat'!$A14,'BIFUbC-heat'!$A$1:$AQ$27,COLUMN('BIFUbC-heat'!AD$1),FALSE)=0,1,VLOOKUP('BIFUbC-heat'!$A14,heat!$A$2:$AQ$28,COLUMN(heat!AD$2),FALSE)/VLOOKUP('BIFUbC-heat'!$A14,'BIFUbC-heat'!$A$1:$AQ$27,COLUMN('BIFUbC-heat'!AD$1),FALSE))</f>
        <v>1</v>
      </c>
      <c r="AE14">
        <f>IF(VLOOKUP('BIFUbC-heat'!$A14,'BIFUbC-heat'!$A$1:$AQ$27,COLUMN('BIFUbC-heat'!AE$1),FALSE)=0,1,VLOOKUP('BIFUbC-heat'!$A14,heat!$A$2:$AQ$28,COLUMN(heat!AE$2),FALSE)/VLOOKUP('BIFUbC-heat'!$A14,'BIFUbC-heat'!$A$1:$AQ$27,COLUMN('BIFUbC-heat'!AE$1),FALSE))</f>
        <v>1</v>
      </c>
      <c r="AF14">
        <f>IF(VLOOKUP('BIFUbC-heat'!$A14,'BIFUbC-heat'!$A$1:$AQ$27,COLUMN('BIFUbC-heat'!AF$1),FALSE)=0,1,VLOOKUP('BIFUbC-heat'!$A14,heat!$A$2:$AQ$28,COLUMN(heat!AF$2),FALSE)/VLOOKUP('BIFUbC-heat'!$A14,'BIFUbC-heat'!$A$1:$AQ$27,COLUMN('BIFUbC-heat'!AF$1),FALSE))</f>
        <v>1</v>
      </c>
      <c r="AG14">
        <f>IF(VLOOKUP('BIFUbC-heat'!$A14,'BIFUbC-heat'!$A$1:$AQ$27,COLUMN('BIFUbC-heat'!AG$1),FALSE)=0,1,VLOOKUP('BIFUbC-heat'!$A14,heat!$A$2:$AQ$28,COLUMN(heat!AG$2),FALSE)/VLOOKUP('BIFUbC-heat'!$A14,'BIFUbC-heat'!$A$1:$AQ$27,COLUMN('BIFUbC-heat'!AG$1),FALSE))</f>
        <v>1</v>
      </c>
      <c r="AH14">
        <f>IF(VLOOKUP('BIFUbC-heat'!$A14,'BIFUbC-heat'!$A$1:$AQ$27,COLUMN('BIFUbC-heat'!AH$1),FALSE)=0,1,VLOOKUP('BIFUbC-heat'!$A14,heat!$A$2:$AQ$28,COLUMN(heat!AH$2),FALSE)/VLOOKUP('BIFUbC-heat'!$A14,'BIFUbC-heat'!$A$1:$AQ$27,COLUMN('BIFUbC-heat'!AH$1),FALSE))</f>
        <v>1</v>
      </c>
      <c r="AI14">
        <f>IF(VLOOKUP('BIFUbC-heat'!$A14,'BIFUbC-heat'!$A$1:$AQ$27,COLUMN('BIFUbC-heat'!AI$1),FALSE)=0,1,VLOOKUP('BIFUbC-heat'!$A14,heat!$A$2:$AQ$28,COLUMN(heat!AI$2),FALSE)/VLOOKUP('BIFUbC-heat'!$A14,'BIFUbC-heat'!$A$1:$AQ$27,COLUMN('BIFUbC-heat'!AI$1),FALSE))</f>
        <v>1</v>
      </c>
      <c r="AJ14">
        <f>IF(VLOOKUP('BIFUbC-heat'!$A14,'BIFUbC-heat'!$A$1:$AQ$27,COLUMN('BIFUbC-heat'!AJ$1),FALSE)=0,1,VLOOKUP('BIFUbC-heat'!$A14,heat!$A$2:$AQ$28,COLUMN(heat!AJ$2),FALSE)/VLOOKUP('BIFUbC-heat'!$A14,'BIFUbC-heat'!$A$1:$AQ$27,COLUMN('BIFUbC-heat'!AJ$1),FALSE))</f>
        <v>1</v>
      </c>
      <c r="AK14">
        <f>IF(VLOOKUP('BIFUbC-heat'!$A14,'BIFUbC-heat'!$A$1:$AQ$27,COLUMN('BIFUbC-heat'!AK$1),FALSE)=0,1,VLOOKUP('BIFUbC-heat'!$A14,heat!$A$2:$AQ$28,COLUMN(heat!AK$2),FALSE)/VLOOKUP('BIFUbC-heat'!$A14,'BIFUbC-heat'!$A$1:$AQ$27,COLUMN('BIFUbC-heat'!AK$1),FALSE))</f>
        <v>1</v>
      </c>
      <c r="AL14">
        <f>IF(VLOOKUP('BIFUbC-heat'!$A14,'BIFUbC-heat'!$A$1:$AQ$27,COLUMN('BIFUbC-heat'!AL$1),FALSE)=0,1,VLOOKUP('BIFUbC-heat'!$A14,heat!$A$2:$AQ$28,COLUMN(heat!AL$2),FALSE)/VLOOKUP('BIFUbC-heat'!$A14,'BIFUbC-heat'!$A$1:$AQ$27,COLUMN('BIFUbC-heat'!AL$1),FALSE))</f>
        <v>1</v>
      </c>
      <c r="AM14">
        <f>IF(VLOOKUP('BIFUbC-heat'!$A14,'BIFUbC-heat'!$A$1:$AQ$27,COLUMN('BIFUbC-heat'!AM$1),FALSE)=0,1,VLOOKUP('BIFUbC-heat'!$A14,heat!$A$2:$AQ$28,COLUMN(heat!AM$2),FALSE)/VLOOKUP('BIFUbC-heat'!$A14,'BIFUbC-heat'!$A$1:$AQ$27,COLUMN('BIFUbC-heat'!AM$1),FALSE))</f>
        <v>1</v>
      </c>
      <c r="AN14">
        <f>IF(VLOOKUP('BIFUbC-heat'!$A14,'BIFUbC-heat'!$A$1:$AQ$27,COLUMN('BIFUbC-heat'!AN$1),FALSE)=0,1,VLOOKUP('BIFUbC-heat'!$A14,heat!$A$2:$AQ$28,COLUMN(heat!AN$2),FALSE)/VLOOKUP('BIFUbC-heat'!$A14,'BIFUbC-heat'!$A$1:$AQ$27,COLUMN('BIFUbC-heat'!AN$1),FALSE))</f>
        <v>1</v>
      </c>
      <c r="AO14">
        <f>IF(VLOOKUP('BIFUbC-heat'!$A14,'BIFUbC-heat'!$A$1:$AQ$27,COLUMN('BIFUbC-heat'!AO$1),FALSE)=0,1,VLOOKUP('BIFUbC-heat'!$A14,heat!$A$2:$AQ$28,COLUMN(heat!AO$2),FALSE)/VLOOKUP('BIFUbC-heat'!$A14,'BIFUbC-heat'!$A$1:$AQ$27,COLUMN('BIFUbC-heat'!AO$1),FALSE))</f>
        <v>1</v>
      </c>
      <c r="AP14">
        <f>IF(VLOOKUP('BIFUbC-heat'!$A14,'BIFUbC-heat'!$A$1:$AQ$27,COLUMN('BIFUbC-heat'!AP$1),FALSE)=0,1,VLOOKUP('BIFUbC-heat'!$A14,heat!$A$2:$AQ$28,COLUMN(heat!AP$2),FALSE)/VLOOKUP('BIFUbC-heat'!$A14,'BIFUbC-heat'!$A$1:$AQ$27,COLUMN('BIFUbC-heat'!AP$1),FALSE))</f>
        <v>1</v>
      </c>
      <c r="AQ14">
        <f>IF(VLOOKUP('BIFUbC-heat'!$A14,'BIFUbC-heat'!$A$1:$AQ$27,COLUMN('BIFUbC-heat'!AQ$1),FALSE)=0,1,VLOOKUP('BIFUbC-heat'!$A14,heat!$A$2:$AQ$28,COLUMN(heat!AQ$2),FALSE)/VLOOKUP('BIFUbC-heat'!$A14,'BIFUbC-heat'!$A$1:$AQ$27,COLUMN('BIFUbC-heat'!AQ$1),FALSE))</f>
        <v>1</v>
      </c>
    </row>
    <row r="15" spans="1:43">
      <c r="A15" s="37" t="s">
        <v>628</v>
      </c>
      <c r="B15">
        <f>IF(VLOOKUP('BIFUbC-heat'!$A15,'BIFUbC-heat'!$A$1:$AQ$27,COLUMN('BIFUbC-heat'!B$1),FALSE)=0,1,VLOOKUP('BIFUbC-heat'!$A15,heat!$A$2:$AQ$28,COLUMN(heat!B$2),FALSE)/VLOOKUP('BIFUbC-heat'!$A15,'BIFUbC-heat'!$A$1:$AQ$27,COLUMN('BIFUbC-heat'!B$1),FALSE))</f>
        <v>1</v>
      </c>
      <c r="C15">
        <f>IF(VLOOKUP('BIFUbC-heat'!$A15,'BIFUbC-heat'!$A$1:$AQ$27,COLUMN('BIFUbC-heat'!C$1),FALSE)=0,1,VLOOKUP('BIFUbC-heat'!$A15,heat!$A$2:$AQ$28,COLUMN(heat!C$2),FALSE)/VLOOKUP('BIFUbC-heat'!$A15,'BIFUbC-heat'!$A$1:$AQ$27,COLUMN('BIFUbC-heat'!C$1),FALSE))</f>
        <v>1</v>
      </c>
      <c r="D15">
        <f>IF(VLOOKUP('BIFUbC-heat'!$A15,'BIFUbC-heat'!$A$1:$AQ$27,COLUMN('BIFUbC-heat'!D$1),FALSE)=0,1,VLOOKUP('BIFUbC-heat'!$A15,heat!$A$2:$AQ$28,COLUMN(heat!D$2),FALSE)/VLOOKUP('BIFUbC-heat'!$A15,'BIFUbC-heat'!$A$1:$AQ$27,COLUMN('BIFUbC-heat'!D$1),FALSE))</f>
        <v>1</v>
      </c>
      <c r="E15">
        <f>IF(VLOOKUP('BIFUbC-heat'!$A15,'BIFUbC-heat'!$A$1:$AQ$27,COLUMN('BIFUbC-heat'!E$1),FALSE)=0,1,VLOOKUP('BIFUbC-heat'!$A15,heat!$A$2:$AQ$28,COLUMN(heat!E$2),FALSE)/VLOOKUP('BIFUbC-heat'!$A15,'BIFUbC-heat'!$A$1:$AQ$27,COLUMN('BIFUbC-heat'!E$1),FALSE))</f>
        <v>1</v>
      </c>
      <c r="F15">
        <f>IF(VLOOKUP('BIFUbC-heat'!$A15,'BIFUbC-heat'!$A$1:$AQ$27,COLUMN('BIFUbC-heat'!F$1),FALSE)=0,1,VLOOKUP('BIFUbC-heat'!$A15,heat!$A$2:$AQ$28,COLUMN(heat!F$2),FALSE)/VLOOKUP('BIFUbC-heat'!$A15,'BIFUbC-heat'!$A$1:$AQ$27,COLUMN('BIFUbC-heat'!F$1),FALSE))</f>
        <v>1</v>
      </c>
      <c r="G15">
        <f>IF(VLOOKUP('BIFUbC-heat'!$A15,'BIFUbC-heat'!$A$1:$AQ$27,COLUMN('BIFUbC-heat'!G$1),FALSE)=0,1,VLOOKUP('BIFUbC-heat'!$A15,heat!$A$2:$AQ$28,COLUMN(heat!G$2),FALSE)/VLOOKUP('BIFUbC-heat'!$A15,'BIFUbC-heat'!$A$1:$AQ$27,COLUMN('BIFUbC-heat'!G$1),FALSE))</f>
        <v>1</v>
      </c>
      <c r="H15">
        <f>IF(VLOOKUP('BIFUbC-heat'!$A15,'BIFUbC-heat'!$A$1:$AQ$27,COLUMN('BIFUbC-heat'!H$1),FALSE)=0,1,VLOOKUP('BIFUbC-heat'!$A15,heat!$A$2:$AQ$28,COLUMN(heat!H$2),FALSE)/VLOOKUP('BIFUbC-heat'!$A15,'BIFUbC-heat'!$A$1:$AQ$27,COLUMN('BIFUbC-heat'!H$1),FALSE))</f>
        <v>1</v>
      </c>
      <c r="I15">
        <f>IF(VLOOKUP('BIFUbC-heat'!$A15,'BIFUbC-heat'!$A$1:$AQ$27,COLUMN('BIFUbC-heat'!I$1),FALSE)=0,1,VLOOKUP('BIFUbC-heat'!$A15,heat!$A$2:$AQ$28,COLUMN(heat!I$2),FALSE)/VLOOKUP('BIFUbC-heat'!$A15,'BIFUbC-heat'!$A$1:$AQ$27,COLUMN('BIFUbC-heat'!I$1),FALSE))</f>
        <v>1</v>
      </c>
      <c r="J15">
        <f>IF(VLOOKUP('BIFUbC-heat'!$A15,'BIFUbC-heat'!$A$1:$AQ$27,COLUMN('BIFUbC-heat'!J$1),FALSE)=0,1,VLOOKUP('BIFUbC-heat'!$A15,heat!$A$2:$AQ$28,COLUMN(heat!J$2),FALSE)/VLOOKUP('BIFUbC-heat'!$A15,'BIFUbC-heat'!$A$1:$AQ$27,COLUMN('BIFUbC-heat'!J$1),FALSE))</f>
        <v>1</v>
      </c>
      <c r="K15">
        <f>IF(VLOOKUP('BIFUbC-heat'!$A15,'BIFUbC-heat'!$A$1:$AQ$27,COLUMN('BIFUbC-heat'!K$1),FALSE)=0,1,VLOOKUP('BIFUbC-heat'!$A15,heat!$A$2:$AQ$28,COLUMN(heat!K$2),FALSE)/VLOOKUP('BIFUbC-heat'!$A15,'BIFUbC-heat'!$A$1:$AQ$27,COLUMN('BIFUbC-heat'!K$1),FALSE))</f>
        <v>1</v>
      </c>
      <c r="L15">
        <f>IF(VLOOKUP('BIFUbC-heat'!$A15,'BIFUbC-heat'!$A$1:$AQ$27,COLUMN('BIFUbC-heat'!L$1),FALSE)=0,1,VLOOKUP('BIFUbC-heat'!$A15,heat!$A$2:$AQ$28,COLUMN(heat!L$2),FALSE)/VLOOKUP('BIFUbC-heat'!$A15,'BIFUbC-heat'!$A$1:$AQ$27,COLUMN('BIFUbC-heat'!L$1),FALSE))</f>
        <v>1</v>
      </c>
      <c r="M15">
        <f>IF(VLOOKUP('BIFUbC-heat'!$A15,'BIFUbC-heat'!$A$1:$AQ$27,COLUMN('BIFUbC-heat'!M$1),FALSE)=0,1,VLOOKUP('BIFUbC-heat'!$A15,heat!$A$2:$AQ$28,COLUMN(heat!M$2),FALSE)/VLOOKUP('BIFUbC-heat'!$A15,'BIFUbC-heat'!$A$1:$AQ$27,COLUMN('BIFUbC-heat'!M$1),FALSE))</f>
        <v>1</v>
      </c>
      <c r="N15">
        <f>IF(VLOOKUP('BIFUbC-heat'!$A15,'BIFUbC-heat'!$A$1:$AQ$27,COLUMN('BIFUbC-heat'!N$1),FALSE)=0,1,VLOOKUP('BIFUbC-heat'!$A15,heat!$A$2:$AQ$28,COLUMN(heat!N$2),FALSE)/VLOOKUP('BIFUbC-heat'!$A15,'BIFUbC-heat'!$A$1:$AQ$27,COLUMN('BIFUbC-heat'!N$1),FALSE))</f>
        <v>1</v>
      </c>
      <c r="O15">
        <f>IF(VLOOKUP('BIFUbC-heat'!$A15,'BIFUbC-heat'!$A$1:$AQ$27,COLUMN('BIFUbC-heat'!O$1),FALSE)=0,1,VLOOKUP('BIFUbC-heat'!$A15,heat!$A$2:$AQ$28,COLUMN(heat!O$2),FALSE)/VLOOKUP('BIFUbC-heat'!$A15,'BIFUbC-heat'!$A$1:$AQ$27,COLUMN('BIFUbC-heat'!O$1),FALSE))</f>
        <v>1</v>
      </c>
      <c r="P15">
        <f>IF(VLOOKUP('BIFUbC-heat'!$A15,'BIFUbC-heat'!$A$1:$AQ$27,COLUMN('BIFUbC-heat'!P$1),FALSE)=0,1,VLOOKUP('BIFUbC-heat'!$A15,heat!$A$2:$AQ$28,COLUMN(heat!P$2),FALSE)/VLOOKUP('BIFUbC-heat'!$A15,'BIFUbC-heat'!$A$1:$AQ$27,COLUMN('BIFUbC-heat'!P$1),FALSE))</f>
        <v>1</v>
      </c>
      <c r="Q15">
        <f>IF(VLOOKUP('BIFUbC-heat'!$A15,'BIFUbC-heat'!$A$1:$AQ$27,COLUMN('BIFUbC-heat'!Q$1),FALSE)=0,1,VLOOKUP('BIFUbC-heat'!$A15,heat!$A$2:$AQ$28,COLUMN(heat!Q$2),FALSE)/VLOOKUP('BIFUbC-heat'!$A15,'BIFUbC-heat'!$A$1:$AQ$27,COLUMN('BIFUbC-heat'!Q$1),FALSE))</f>
        <v>1</v>
      </c>
      <c r="R15">
        <f>IF(VLOOKUP('BIFUbC-heat'!$A15,'BIFUbC-heat'!$A$1:$AQ$27,COLUMN('BIFUbC-heat'!R$1),FALSE)=0,1,VLOOKUP('BIFUbC-heat'!$A15,heat!$A$2:$AQ$28,COLUMN(heat!R$2),FALSE)/VLOOKUP('BIFUbC-heat'!$A15,'BIFUbC-heat'!$A$1:$AQ$27,COLUMN('BIFUbC-heat'!R$1),FALSE))</f>
        <v>1</v>
      </c>
      <c r="S15">
        <f>IF(VLOOKUP('BIFUbC-heat'!$A15,'BIFUbC-heat'!$A$1:$AQ$27,COLUMN('BIFUbC-heat'!S$1),FALSE)=0,1,VLOOKUP('BIFUbC-heat'!$A15,heat!$A$2:$AQ$28,COLUMN(heat!S$2),FALSE)/VLOOKUP('BIFUbC-heat'!$A15,'BIFUbC-heat'!$A$1:$AQ$27,COLUMN('BIFUbC-heat'!S$1),FALSE))</f>
        <v>1</v>
      </c>
      <c r="T15">
        <f>IF(VLOOKUP('BIFUbC-heat'!$A15,'BIFUbC-heat'!$A$1:$AQ$27,COLUMN('BIFUbC-heat'!T$1),FALSE)=0,1,VLOOKUP('BIFUbC-heat'!$A15,heat!$A$2:$AQ$28,COLUMN(heat!T$2),FALSE)/VLOOKUP('BIFUbC-heat'!$A15,'BIFUbC-heat'!$A$1:$AQ$27,COLUMN('BIFUbC-heat'!T$1),FALSE))</f>
        <v>1</v>
      </c>
      <c r="U15">
        <f>IF(VLOOKUP('BIFUbC-heat'!$A15,'BIFUbC-heat'!$A$1:$AQ$27,COLUMN('BIFUbC-heat'!U$1),FALSE)=0,1,VLOOKUP('BIFUbC-heat'!$A15,heat!$A$2:$AQ$28,COLUMN(heat!U$2),FALSE)/VLOOKUP('BIFUbC-heat'!$A15,'BIFUbC-heat'!$A$1:$AQ$27,COLUMN('BIFUbC-heat'!U$1),FALSE))</f>
        <v>1</v>
      </c>
      <c r="V15">
        <f>IF(VLOOKUP('BIFUbC-heat'!$A15,'BIFUbC-heat'!$A$1:$AQ$27,COLUMN('BIFUbC-heat'!V$1),FALSE)=0,1,VLOOKUP('BIFUbC-heat'!$A15,heat!$A$2:$AQ$28,COLUMN(heat!V$2),FALSE)/VLOOKUP('BIFUbC-heat'!$A15,'BIFUbC-heat'!$A$1:$AQ$27,COLUMN('BIFUbC-heat'!V$1),FALSE))</f>
        <v>1</v>
      </c>
      <c r="W15">
        <f>IF(VLOOKUP('BIFUbC-heat'!$A15,'BIFUbC-heat'!$A$1:$AQ$27,COLUMN('BIFUbC-heat'!W$1),FALSE)=0,1,VLOOKUP('BIFUbC-heat'!$A15,heat!$A$2:$AQ$28,COLUMN(heat!W$2),FALSE)/VLOOKUP('BIFUbC-heat'!$A15,'BIFUbC-heat'!$A$1:$AQ$27,COLUMN('BIFUbC-heat'!W$1),FALSE))</f>
        <v>1</v>
      </c>
      <c r="X15">
        <f>IF(VLOOKUP('BIFUbC-heat'!$A15,'BIFUbC-heat'!$A$1:$AQ$27,COLUMN('BIFUbC-heat'!X$1),FALSE)=0,1,VLOOKUP('BIFUbC-heat'!$A15,heat!$A$2:$AQ$28,COLUMN(heat!X$2),FALSE)/VLOOKUP('BIFUbC-heat'!$A15,'BIFUbC-heat'!$A$1:$AQ$27,COLUMN('BIFUbC-heat'!X$1),FALSE))</f>
        <v>1</v>
      </c>
      <c r="Y15">
        <f>IF(VLOOKUP('BIFUbC-heat'!$A15,'BIFUbC-heat'!$A$1:$AQ$27,COLUMN('BIFUbC-heat'!Y$1),FALSE)=0,1,VLOOKUP('BIFUbC-heat'!$A15,heat!$A$2:$AQ$28,COLUMN(heat!Y$2),FALSE)/VLOOKUP('BIFUbC-heat'!$A15,'BIFUbC-heat'!$A$1:$AQ$27,COLUMN('BIFUbC-heat'!Y$1),FALSE))</f>
        <v>1</v>
      </c>
      <c r="Z15">
        <f>IF(VLOOKUP('BIFUbC-heat'!$A15,'BIFUbC-heat'!$A$1:$AQ$27,COLUMN('BIFUbC-heat'!Z$1),FALSE)=0,1,VLOOKUP('BIFUbC-heat'!$A15,heat!$A$2:$AQ$28,COLUMN(heat!Z$2),FALSE)/VLOOKUP('BIFUbC-heat'!$A15,'BIFUbC-heat'!$A$1:$AQ$27,COLUMN('BIFUbC-heat'!Z$1),FALSE))</f>
        <v>1</v>
      </c>
      <c r="AA15">
        <f>IF(VLOOKUP('BIFUbC-heat'!$A15,'BIFUbC-heat'!$A$1:$AQ$27,COLUMN('BIFUbC-heat'!AA$1),FALSE)=0,1,VLOOKUP('BIFUbC-heat'!$A15,heat!$A$2:$AQ$28,COLUMN(heat!AA$2),FALSE)/VLOOKUP('BIFUbC-heat'!$A15,'BIFUbC-heat'!$A$1:$AQ$27,COLUMN('BIFUbC-heat'!AA$1),FALSE))</f>
        <v>1</v>
      </c>
      <c r="AB15">
        <f>IF(VLOOKUP('BIFUbC-heat'!$A15,'BIFUbC-heat'!$A$1:$AQ$27,COLUMN('BIFUbC-heat'!AB$1),FALSE)=0,1,VLOOKUP('BIFUbC-heat'!$A15,heat!$A$2:$AQ$28,COLUMN(heat!AB$2),FALSE)/VLOOKUP('BIFUbC-heat'!$A15,'BIFUbC-heat'!$A$1:$AQ$27,COLUMN('BIFUbC-heat'!AB$1),FALSE))</f>
        <v>1</v>
      </c>
      <c r="AC15">
        <f>IF(VLOOKUP('BIFUbC-heat'!$A15,'BIFUbC-heat'!$A$1:$AQ$27,COLUMN('BIFUbC-heat'!AC$1),FALSE)=0,1,VLOOKUP('BIFUbC-heat'!$A15,heat!$A$2:$AQ$28,COLUMN(heat!AC$2),FALSE)/VLOOKUP('BIFUbC-heat'!$A15,'BIFUbC-heat'!$A$1:$AQ$27,COLUMN('BIFUbC-heat'!AC$1),FALSE))</f>
        <v>1</v>
      </c>
      <c r="AD15">
        <f>IF(VLOOKUP('BIFUbC-heat'!$A15,'BIFUbC-heat'!$A$1:$AQ$27,COLUMN('BIFUbC-heat'!AD$1),FALSE)=0,1,VLOOKUP('BIFUbC-heat'!$A15,heat!$A$2:$AQ$28,COLUMN(heat!AD$2),FALSE)/VLOOKUP('BIFUbC-heat'!$A15,'BIFUbC-heat'!$A$1:$AQ$27,COLUMN('BIFUbC-heat'!AD$1),FALSE))</f>
        <v>1</v>
      </c>
      <c r="AE15">
        <f>IF(VLOOKUP('BIFUbC-heat'!$A15,'BIFUbC-heat'!$A$1:$AQ$27,COLUMN('BIFUbC-heat'!AE$1),FALSE)=0,1,VLOOKUP('BIFUbC-heat'!$A15,heat!$A$2:$AQ$28,COLUMN(heat!AE$2),FALSE)/VLOOKUP('BIFUbC-heat'!$A15,'BIFUbC-heat'!$A$1:$AQ$27,COLUMN('BIFUbC-heat'!AE$1),FALSE))</f>
        <v>1</v>
      </c>
      <c r="AF15">
        <f>IF(VLOOKUP('BIFUbC-heat'!$A15,'BIFUbC-heat'!$A$1:$AQ$27,COLUMN('BIFUbC-heat'!AF$1),FALSE)=0,1,VLOOKUP('BIFUbC-heat'!$A15,heat!$A$2:$AQ$28,COLUMN(heat!AF$2),FALSE)/VLOOKUP('BIFUbC-heat'!$A15,'BIFUbC-heat'!$A$1:$AQ$27,COLUMN('BIFUbC-heat'!AF$1),FALSE))</f>
        <v>1</v>
      </c>
      <c r="AG15">
        <f>IF(VLOOKUP('BIFUbC-heat'!$A15,'BIFUbC-heat'!$A$1:$AQ$27,COLUMN('BIFUbC-heat'!AG$1),FALSE)=0,1,VLOOKUP('BIFUbC-heat'!$A15,heat!$A$2:$AQ$28,COLUMN(heat!AG$2),FALSE)/VLOOKUP('BIFUbC-heat'!$A15,'BIFUbC-heat'!$A$1:$AQ$27,COLUMN('BIFUbC-heat'!AG$1),FALSE))</f>
        <v>1</v>
      </c>
      <c r="AH15">
        <f>IF(VLOOKUP('BIFUbC-heat'!$A15,'BIFUbC-heat'!$A$1:$AQ$27,COLUMN('BIFUbC-heat'!AH$1),FALSE)=0,1,VLOOKUP('BIFUbC-heat'!$A15,heat!$A$2:$AQ$28,COLUMN(heat!AH$2),FALSE)/VLOOKUP('BIFUbC-heat'!$A15,'BIFUbC-heat'!$A$1:$AQ$27,COLUMN('BIFUbC-heat'!AH$1),FALSE))</f>
        <v>1</v>
      </c>
      <c r="AI15">
        <f>IF(VLOOKUP('BIFUbC-heat'!$A15,'BIFUbC-heat'!$A$1:$AQ$27,COLUMN('BIFUbC-heat'!AI$1),FALSE)=0,1,VLOOKUP('BIFUbC-heat'!$A15,heat!$A$2:$AQ$28,COLUMN(heat!AI$2),FALSE)/VLOOKUP('BIFUbC-heat'!$A15,'BIFUbC-heat'!$A$1:$AQ$27,COLUMN('BIFUbC-heat'!AI$1),FALSE))</f>
        <v>1</v>
      </c>
      <c r="AJ15">
        <f>IF(VLOOKUP('BIFUbC-heat'!$A15,'BIFUbC-heat'!$A$1:$AQ$27,COLUMN('BIFUbC-heat'!AJ$1),FALSE)=0,1,VLOOKUP('BIFUbC-heat'!$A15,heat!$A$2:$AQ$28,COLUMN(heat!AJ$2),FALSE)/VLOOKUP('BIFUbC-heat'!$A15,'BIFUbC-heat'!$A$1:$AQ$27,COLUMN('BIFUbC-heat'!AJ$1),FALSE))</f>
        <v>1</v>
      </c>
      <c r="AK15">
        <f>IF(VLOOKUP('BIFUbC-heat'!$A15,'BIFUbC-heat'!$A$1:$AQ$27,COLUMN('BIFUbC-heat'!AK$1),FALSE)=0,1,VLOOKUP('BIFUbC-heat'!$A15,heat!$A$2:$AQ$28,COLUMN(heat!AK$2),FALSE)/VLOOKUP('BIFUbC-heat'!$A15,'BIFUbC-heat'!$A$1:$AQ$27,COLUMN('BIFUbC-heat'!AK$1),FALSE))</f>
        <v>1</v>
      </c>
      <c r="AL15">
        <f>IF(VLOOKUP('BIFUbC-heat'!$A15,'BIFUbC-heat'!$A$1:$AQ$27,COLUMN('BIFUbC-heat'!AL$1),FALSE)=0,1,VLOOKUP('BIFUbC-heat'!$A15,heat!$A$2:$AQ$28,COLUMN(heat!AL$2),FALSE)/VLOOKUP('BIFUbC-heat'!$A15,'BIFUbC-heat'!$A$1:$AQ$27,COLUMN('BIFUbC-heat'!AL$1),FALSE))</f>
        <v>1</v>
      </c>
      <c r="AM15">
        <f>IF(VLOOKUP('BIFUbC-heat'!$A15,'BIFUbC-heat'!$A$1:$AQ$27,COLUMN('BIFUbC-heat'!AM$1),FALSE)=0,1,VLOOKUP('BIFUbC-heat'!$A15,heat!$A$2:$AQ$28,COLUMN(heat!AM$2),FALSE)/VLOOKUP('BIFUbC-heat'!$A15,'BIFUbC-heat'!$A$1:$AQ$27,COLUMN('BIFUbC-heat'!AM$1),FALSE))</f>
        <v>1</v>
      </c>
      <c r="AN15">
        <f>IF(VLOOKUP('BIFUbC-heat'!$A15,'BIFUbC-heat'!$A$1:$AQ$27,COLUMN('BIFUbC-heat'!AN$1),FALSE)=0,1,VLOOKUP('BIFUbC-heat'!$A15,heat!$A$2:$AQ$28,COLUMN(heat!AN$2),FALSE)/VLOOKUP('BIFUbC-heat'!$A15,'BIFUbC-heat'!$A$1:$AQ$27,COLUMN('BIFUbC-heat'!AN$1),FALSE))</f>
        <v>1</v>
      </c>
      <c r="AO15">
        <f>IF(VLOOKUP('BIFUbC-heat'!$A15,'BIFUbC-heat'!$A$1:$AQ$27,COLUMN('BIFUbC-heat'!AO$1),FALSE)=0,1,VLOOKUP('BIFUbC-heat'!$A15,heat!$A$2:$AQ$28,COLUMN(heat!AO$2),FALSE)/VLOOKUP('BIFUbC-heat'!$A15,'BIFUbC-heat'!$A$1:$AQ$27,COLUMN('BIFUbC-heat'!AO$1),FALSE))</f>
        <v>1</v>
      </c>
      <c r="AP15">
        <f>IF(VLOOKUP('BIFUbC-heat'!$A15,'BIFUbC-heat'!$A$1:$AQ$27,COLUMN('BIFUbC-heat'!AP$1),FALSE)=0,1,VLOOKUP('BIFUbC-heat'!$A15,heat!$A$2:$AQ$28,COLUMN(heat!AP$2),FALSE)/VLOOKUP('BIFUbC-heat'!$A15,'BIFUbC-heat'!$A$1:$AQ$27,COLUMN('BIFUbC-heat'!AP$1),FALSE))</f>
        <v>1</v>
      </c>
      <c r="AQ15">
        <f>IF(VLOOKUP('BIFUbC-heat'!$A15,'BIFUbC-heat'!$A$1:$AQ$27,COLUMN('BIFUbC-heat'!AQ$1),FALSE)=0,1,VLOOKUP('BIFUbC-heat'!$A15,heat!$A$2:$AQ$28,COLUMN(heat!AQ$2),FALSE)/VLOOKUP('BIFUbC-heat'!$A15,'BIFUbC-heat'!$A$1:$AQ$27,COLUMN('BIFUbC-heat'!AQ$1),FALSE))</f>
        <v>1</v>
      </c>
    </row>
    <row r="16" spans="1:43">
      <c r="A16" s="37" t="s">
        <v>629</v>
      </c>
      <c r="B16">
        <f>IF(VLOOKUP('BIFUbC-heat'!$A16,'BIFUbC-heat'!$A$1:$AQ$27,COLUMN('BIFUbC-heat'!B$1),FALSE)=0,1,VLOOKUP('BIFUbC-heat'!$A16,heat!$A$2:$AQ$28,COLUMN(heat!B$2),FALSE)/VLOOKUP('BIFUbC-heat'!$A16,'BIFUbC-heat'!$A$1:$AQ$27,COLUMN('BIFUbC-heat'!B$1),FALSE))</f>
        <v>1</v>
      </c>
      <c r="C16">
        <f>IF(VLOOKUP('BIFUbC-heat'!$A16,'BIFUbC-heat'!$A$1:$AQ$27,COLUMN('BIFUbC-heat'!C$1),FALSE)=0,1,VLOOKUP('BIFUbC-heat'!$A16,heat!$A$2:$AQ$28,COLUMN(heat!C$2),FALSE)/VLOOKUP('BIFUbC-heat'!$A16,'BIFUbC-heat'!$A$1:$AQ$27,COLUMN('BIFUbC-heat'!C$1),FALSE))</f>
        <v>1</v>
      </c>
      <c r="D16">
        <f>IF(VLOOKUP('BIFUbC-heat'!$A16,'BIFUbC-heat'!$A$1:$AQ$27,COLUMN('BIFUbC-heat'!D$1),FALSE)=0,1,VLOOKUP('BIFUbC-heat'!$A16,heat!$A$2:$AQ$28,COLUMN(heat!D$2),FALSE)/VLOOKUP('BIFUbC-heat'!$A16,'BIFUbC-heat'!$A$1:$AQ$27,COLUMN('BIFUbC-heat'!D$1),FALSE))</f>
        <v>1</v>
      </c>
      <c r="E16">
        <f>IF(VLOOKUP('BIFUbC-heat'!$A16,'BIFUbC-heat'!$A$1:$AQ$27,COLUMN('BIFUbC-heat'!E$1),FALSE)=0,1,VLOOKUP('BIFUbC-heat'!$A16,heat!$A$2:$AQ$28,COLUMN(heat!E$2),FALSE)/VLOOKUP('BIFUbC-heat'!$A16,'BIFUbC-heat'!$A$1:$AQ$27,COLUMN('BIFUbC-heat'!E$1),FALSE))</f>
        <v>1</v>
      </c>
      <c r="F16">
        <f>IF(VLOOKUP('BIFUbC-heat'!$A16,'BIFUbC-heat'!$A$1:$AQ$27,COLUMN('BIFUbC-heat'!F$1),FALSE)=0,1,VLOOKUP('BIFUbC-heat'!$A16,heat!$A$2:$AQ$28,COLUMN(heat!F$2),FALSE)/VLOOKUP('BIFUbC-heat'!$A16,'BIFUbC-heat'!$A$1:$AQ$27,COLUMN('BIFUbC-heat'!F$1),FALSE))</f>
        <v>1</v>
      </c>
      <c r="G16">
        <f>IF(VLOOKUP('BIFUbC-heat'!$A16,'BIFUbC-heat'!$A$1:$AQ$27,COLUMN('BIFUbC-heat'!G$1),FALSE)=0,1,VLOOKUP('BIFUbC-heat'!$A16,heat!$A$2:$AQ$28,COLUMN(heat!G$2),FALSE)/VLOOKUP('BIFUbC-heat'!$A16,'BIFUbC-heat'!$A$1:$AQ$27,COLUMN('BIFUbC-heat'!G$1),FALSE))</f>
        <v>1</v>
      </c>
      <c r="H16">
        <f>IF(VLOOKUP('BIFUbC-heat'!$A16,'BIFUbC-heat'!$A$1:$AQ$27,COLUMN('BIFUbC-heat'!H$1),FALSE)=0,1,VLOOKUP('BIFUbC-heat'!$A16,heat!$A$2:$AQ$28,COLUMN(heat!H$2),FALSE)/VLOOKUP('BIFUbC-heat'!$A16,'BIFUbC-heat'!$A$1:$AQ$27,COLUMN('BIFUbC-heat'!H$1),FALSE))</f>
        <v>1</v>
      </c>
      <c r="I16">
        <f>IF(VLOOKUP('BIFUbC-heat'!$A16,'BIFUbC-heat'!$A$1:$AQ$27,COLUMN('BIFUbC-heat'!I$1),FALSE)=0,1,VLOOKUP('BIFUbC-heat'!$A16,heat!$A$2:$AQ$28,COLUMN(heat!I$2),FALSE)/VLOOKUP('BIFUbC-heat'!$A16,'BIFUbC-heat'!$A$1:$AQ$27,COLUMN('BIFUbC-heat'!I$1),FALSE))</f>
        <v>1</v>
      </c>
      <c r="J16">
        <f>IF(VLOOKUP('BIFUbC-heat'!$A16,'BIFUbC-heat'!$A$1:$AQ$27,COLUMN('BIFUbC-heat'!J$1),FALSE)=0,1,VLOOKUP('BIFUbC-heat'!$A16,heat!$A$2:$AQ$28,COLUMN(heat!J$2),FALSE)/VLOOKUP('BIFUbC-heat'!$A16,'BIFUbC-heat'!$A$1:$AQ$27,COLUMN('BIFUbC-heat'!J$1),FALSE))</f>
        <v>1</v>
      </c>
      <c r="K16">
        <f>IF(VLOOKUP('BIFUbC-heat'!$A16,'BIFUbC-heat'!$A$1:$AQ$27,COLUMN('BIFUbC-heat'!K$1),FALSE)=0,1,VLOOKUP('BIFUbC-heat'!$A16,heat!$A$2:$AQ$28,COLUMN(heat!K$2),FALSE)/VLOOKUP('BIFUbC-heat'!$A16,'BIFUbC-heat'!$A$1:$AQ$27,COLUMN('BIFUbC-heat'!K$1),FALSE))</f>
        <v>1</v>
      </c>
      <c r="L16">
        <f>IF(VLOOKUP('BIFUbC-heat'!$A16,'BIFUbC-heat'!$A$1:$AQ$27,COLUMN('BIFUbC-heat'!L$1),FALSE)=0,1,VLOOKUP('BIFUbC-heat'!$A16,heat!$A$2:$AQ$28,COLUMN(heat!L$2),FALSE)/VLOOKUP('BIFUbC-heat'!$A16,'BIFUbC-heat'!$A$1:$AQ$27,COLUMN('BIFUbC-heat'!L$1),FALSE))</f>
        <v>1</v>
      </c>
      <c r="M16">
        <f>IF(VLOOKUP('BIFUbC-heat'!$A16,'BIFUbC-heat'!$A$1:$AQ$27,COLUMN('BIFUbC-heat'!M$1),FALSE)=0,1,VLOOKUP('BIFUbC-heat'!$A16,heat!$A$2:$AQ$28,COLUMN(heat!M$2),FALSE)/VLOOKUP('BIFUbC-heat'!$A16,'BIFUbC-heat'!$A$1:$AQ$27,COLUMN('BIFUbC-heat'!M$1),FALSE))</f>
        <v>1</v>
      </c>
      <c r="N16">
        <f>IF(VLOOKUP('BIFUbC-heat'!$A16,'BIFUbC-heat'!$A$1:$AQ$27,COLUMN('BIFUbC-heat'!N$1),FALSE)=0,1,VLOOKUP('BIFUbC-heat'!$A16,heat!$A$2:$AQ$28,COLUMN(heat!N$2),FALSE)/VLOOKUP('BIFUbC-heat'!$A16,'BIFUbC-heat'!$A$1:$AQ$27,COLUMN('BIFUbC-heat'!N$1),FALSE))</f>
        <v>1</v>
      </c>
      <c r="O16">
        <f>IF(VLOOKUP('BIFUbC-heat'!$A16,'BIFUbC-heat'!$A$1:$AQ$27,COLUMN('BIFUbC-heat'!O$1),FALSE)=0,1,VLOOKUP('BIFUbC-heat'!$A16,heat!$A$2:$AQ$28,COLUMN(heat!O$2),FALSE)/VLOOKUP('BIFUbC-heat'!$A16,'BIFUbC-heat'!$A$1:$AQ$27,COLUMN('BIFUbC-heat'!O$1),FALSE))</f>
        <v>1</v>
      </c>
      <c r="P16">
        <f>IF(VLOOKUP('BIFUbC-heat'!$A16,'BIFUbC-heat'!$A$1:$AQ$27,COLUMN('BIFUbC-heat'!P$1),FALSE)=0,1,VLOOKUP('BIFUbC-heat'!$A16,heat!$A$2:$AQ$28,COLUMN(heat!P$2),FALSE)/VLOOKUP('BIFUbC-heat'!$A16,'BIFUbC-heat'!$A$1:$AQ$27,COLUMN('BIFUbC-heat'!P$1),FALSE))</f>
        <v>1</v>
      </c>
      <c r="Q16">
        <f>IF(VLOOKUP('BIFUbC-heat'!$A16,'BIFUbC-heat'!$A$1:$AQ$27,COLUMN('BIFUbC-heat'!Q$1),FALSE)=0,1,VLOOKUP('BIFUbC-heat'!$A16,heat!$A$2:$AQ$28,COLUMN(heat!Q$2),FALSE)/VLOOKUP('BIFUbC-heat'!$A16,'BIFUbC-heat'!$A$1:$AQ$27,COLUMN('BIFUbC-heat'!Q$1),FALSE))</f>
        <v>1</v>
      </c>
      <c r="R16">
        <f>IF(VLOOKUP('BIFUbC-heat'!$A16,'BIFUbC-heat'!$A$1:$AQ$27,COLUMN('BIFUbC-heat'!R$1),FALSE)=0,1,VLOOKUP('BIFUbC-heat'!$A16,heat!$A$2:$AQ$28,COLUMN(heat!R$2),FALSE)/VLOOKUP('BIFUbC-heat'!$A16,'BIFUbC-heat'!$A$1:$AQ$27,COLUMN('BIFUbC-heat'!R$1),FALSE))</f>
        <v>1</v>
      </c>
      <c r="S16">
        <f>IF(VLOOKUP('BIFUbC-heat'!$A16,'BIFUbC-heat'!$A$1:$AQ$27,COLUMN('BIFUbC-heat'!S$1),FALSE)=0,1,VLOOKUP('BIFUbC-heat'!$A16,heat!$A$2:$AQ$28,COLUMN(heat!S$2),FALSE)/VLOOKUP('BIFUbC-heat'!$A16,'BIFUbC-heat'!$A$1:$AQ$27,COLUMN('BIFUbC-heat'!S$1),FALSE))</f>
        <v>1</v>
      </c>
      <c r="T16">
        <f>IF(VLOOKUP('BIFUbC-heat'!$A16,'BIFUbC-heat'!$A$1:$AQ$27,COLUMN('BIFUbC-heat'!T$1),FALSE)=0,1,VLOOKUP('BIFUbC-heat'!$A16,heat!$A$2:$AQ$28,COLUMN(heat!T$2),FALSE)/VLOOKUP('BIFUbC-heat'!$A16,'BIFUbC-heat'!$A$1:$AQ$27,COLUMN('BIFUbC-heat'!T$1),FALSE))</f>
        <v>1</v>
      </c>
      <c r="U16">
        <f>IF(VLOOKUP('BIFUbC-heat'!$A16,'BIFUbC-heat'!$A$1:$AQ$27,COLUMN('BIFUbC-heat'!U$1),FALSE)=0,1,VLOOKUP('BIFUbC-heat'!$A16,heat!$A$2:$AQ$28,COLUMN(heat!U$2),FALSE)/VLOOKUP('BIFUbC-heat'!$A16,'BIFUbC-heat'!$A$1:$AQ$27,COLUMN('BIFUbC-heat'!U$1),FALSE))</f>
        <v>1</v>
      </c>
      <c r="V16">
        <f>IF(VLOOKUP('BIFUbC-heat'!$A16,'BIFUbC-heat'!$A$1:$AQ$27,COLUMN('BIFUbC-heat'!V$1),FALSE)=0,1,VLOOKUP('BIFUbC-heat'!$A16,heat!$A$2:$AQ$28,COLUMN(heat!V$2),FALSE)/VLOOKUP('BIFUbC-heat'!$A16,'BIFUbC-heat'!$A$1:$AQ$27,COLUMN('BIFUbC-heat'!V$1),FALSE))</f>
        <v>1</v>
      </c>
      <c r="W16">
        <f>IF(VLOOKUP('BIFUbC-heat'!$A16,'BIFUbC-heat'!$A$1:$AQ$27,COLUMN('BIFUbC-heat'!W$1),FALSE)=0,1,VLOOKUP('BIFUbC-heat'!$A16,heat!$A$2:$AQ$28,COLUMN(heat!W$2),FALSE)/VLOOKUP('BIFUbC-heat'!$A16,'BIFUbC-heat'!$A$1:$AQ$27,COLUMN('BIFUbC-heat'!W$1),FALSE))</f>
        <v>1</v>
      </c>
      <c r="X16">
        <f>IF(VLOOKUP('BIFUbC-heat'!$A16,'BIFUbC-heat'!$A$1:$AQ$27,COLUMN('BIFUbC-heat'!X$1),FALSE)=0,1,VLOOKUP('BIFUbC-heat'!$A16,heat!$A$2:$AQ$28,COLUMN(heat!X$2),FALSE)/VLOOKUP('BIFUbC-heat'!$A16,'BIFUbC-heat'!$A$1:$AQ$27,COLUMN('BIFUbC-heat'!X$1),FALSE))</f>
        <v>1</v>
      </c>
      <c r="Y16">
        <f>IF(VLOOKUP('BIFUbC-heat'!$A16,'BIFUbC-heat'!$A$1:$AQ$27,COLUMN('BIFUbC-heat'!Y$1),FALSE)=0,1,VLOOKUP('BIFUbC-heat'!$A16,heat!$A$2:$AQ$28,COLUMN(heat!Y$2),FALSE)/VLOOKUP('BIFUbC-heat'!$A16,'BIFUbC-heat'!$A$1:$AQ$27,COLUMN('BIFUbC-heat'!Y$1),FALSE))</f>
        <v>1</v>
      </c>
      <c r="Z16">
        <f>IF(VLOOKUP('BIFUbC-heat'!$A16,'BIFUbC-heat'!$A$1:$AQ$27,COLUMN('BIFUbC-heat'!Z$1),FALSE)=0,1,VLOOKUP('BIFUbC-heat'!$A16,heat!$A$2:$AQ$28,COLUMN(heat!Z$2),FALSE)/VLOOKUP('BIFUbC-heat'!$A16,'BIFUbC-heat'!$A$1:$AQ$27,COLUMN('BIFUbC-heat'!Z$1),FALSE))</f>
        <v>1</v>
      </c>
      <c r="AA16">
        <f>IF(VLOOKUP('BIFUbC-heat'!$A16,'BIFUbC-heat'!$A$1:$AQ$27,COLUMN('BIFUbC-heat'!AA$1),FALSE)=0,1,VLOOKUP('BIFUbC-heat'!$A16,heat!$A$2:$AQ$28,COLUMN(heat!AA$2),FALSE)/VLOOKUP('BIFUbC-heat'!$A16,'BIFUbC-heat'!$A$1:$AQ$27,COLUMN('BIFUbC-heat'!AA$1),FALSE))</f>
        <v>1</v>
      </c>
      <c r="AB16">
        <f>IF(VLOOKUP('BIFUbC-heat'!$A16,'BIFUbC-heat'!$A$1:$AQ$27,COLUMN('BIFUbC-heat'!AB$1),FALSE)=0,1,VLOOKUP('BIFUbC-heat'!$A16,heat!$A$2:$AQ$28,COLUMN(heat!AB$2),FALSE)/VLOOKUP('BIFUbC-heat'!$A16,'BIFUbC-heat'!$A$1:$AQ$27,COLUMN('BIFUbC-heat'!AB$1),FALSE))</f>
        <v>1</v>
      </c>
      <c r="AC16">
        <f>IF(VLOOKUP('BIFUbC-heat'!$A16,'BIFUbC-heat'!$A$1:$AQ$27,COLUMN('BIFUbC-heat'!AC$1),FALSE)=0,1,VLOOKUP('BIFUbC-heat'!$A16,heat!$A$2:$AQ$28,COLUMN(heat!AC$2),FALSE)/VLOOKUP('BIFUbC-heat'!$A16,'BIFUbC-heat'!$A$1:$AQ$27,COLUMN('BIFUbC-heat'!AC$1),FALSE))</f>
        <v>1</v>
      </c>
      <c r="AD16">
        <f>IF(VLOOKUP('BIFUbC-heat'!$A16,'BIFUbC-heat'!$A$1:$AQ$27,COLUMN('BIFUbC-heat'!AD$1),FALSE)=0,1,VLOOKUP('BIFUbC-heat'!$A16,heat!$A$2:$AQ$28,COLUMN(heat!AD$2),FALSE)/VLOOKUP('BIFUbC-heat'!$A16,'BIFUbC-heat'!$A$1:$AQ$27,COLUMN('BIFUbC-heat'!AD$1),FALSE))</f>
        <v>1</v>
      </c>
      <c r="AE16">
        <f>IF(VLOOKUP('BIFUbC-heat'!$A16,'BIFUbC-heat'!$A$1:$AQ$27,COLUMN('BIFUbC-heat'!AE$1),FALSE)=0,1,VLOOKUP('BIFUbC-heat'!$A16,heat!$A$2:$AQ$28,COLUMN(heat!AE$2),FALSE)/VLOOKUP('BIFUbC-heat'!$A16,'BIFUbC-heat'!$A$1:$AQ$27,COLUMN('BIFUbC-heat'!AE$1),FALSE))</f>
        <v>1</v>
      </c>
      <c r="AF16">
        <f>IF(VLOOKUP('BIFUbC-heat'!$A16,'BIFUbC-heat'!$A$1:$AQ$27,COLUMN('BIFUbC-heat'!AF$1),FALSE)=0,1,VLOOKUP('BIFUbC-heat'!$A16,heat!$A$2:$AQ$28,COLUMN(heat!AF$2),FALSE)/VLOOKUP('BIFUbC-heat'!$A16,'BIFUbC-heat'!$A$1:$AQ$27,COLUMN('BIFUbC-heat'!AF$1),FALSE))</f>
        <v>1</v>
      </c>
      <c r="AG16">
        <f>IF(VLOOKUP('BIFUbC-heat'!$A16,'BIFUbC-heat'!$A$1:$AQ$27,COLUMN('BIFUbC-heat'!AG$1),FALSE)=0,1,VLOOKUP('BIFUbC-heat'!$A16,heat!$A$2:$AQ$28,COLUMN(heat!AG$2),FALSE)/VLOOKUP('BIFUbC-heat'!$A16,'BIFUbC-heat'!$A$1:$AQ$27,COLUMN('BIFUbC-heat'!AG$1),FALSE))</f>
        <v>1</v>
      </c>
      <c r="AH16">
        <f>IF(VLOOKUP('BIFUbC-heat'!$A16,'BIFUbC-heat'!$A$1:$AQ$27,COLUMN('BIFUbC-heat'!AH$1),FALSE)=0,1,VLOOKUP('BIFUbC-heat'!$A16,heat!$A$2:$AQ$28,COLUMN(heat!AH$2),FALSE)/VLOOKUP('BIFUbC-heat'!$A16,'BIFUbC-heat'!$A$1:$AQ$27,COLUMN('BIFUbC-heat'!AH$1),FALSE))</f>
        <v>1</v>
      </c>
      <c r="AI16">
        <f>IF(VLOOKUP('BIFUbC-heat'!$A16,'BIFUbC-heat'!$A$1:$AQ$27,COLUMN('BIFUbC-heat'!AI$1),FALSE)=0,1,VLOOKUP('BIFUbC-heat'!$A16,heat!$A$2:$AQ$28,COLUMN(heat!AI$2),FALSE)/VLOOKUP('BIFUbC-heat'!$A16,'BIFUbC-heat'!$A$1:$AQ$27,COLUMN('BIFUbC-heat'!AI$1),FALSE))</f>
        <v>1</v>
      </c>
      <c r="AJ16">
        <f>IF(VLOOKUP('BIFUbC-heat'!$A16,'BIFUbC-heat'!$A$1:$AQ$27,COLUMN('BIFUbC-heat'!AJ$1),FALSE)=0,1,VLOOKUP('BIFUbC-heat'!$A16,heat!$A$2:$AQ$28,COLUMN(heat!AJ$2),FALSE)/VLOOKUP('BIFUbC-heat'!$A16,'BIFUbC-heat'!$A$1:$AQ$27,COLUMN('BIFUbC-heat'!AJ$1),FALSE))</f>
        <v>1</v>
      </c>
      <c r="AK16">
        <f>IF(VLOOKUP('BIFUbC-heat'!$A16,'BIFUbC-heat'!$A$1:$AQ$27,COLUMN('BIFUbC-heat'!AK$1),FALSE)=0,1,VLOOKUP('BIFUbC-heat'!$A16,heat!$A$2:$AQ$28,COLUMN(heat!AK$2),FALSE)/VLOOKUP('BIFUbC-heat'!$A16,'BIFUbC-heat'!$A$1:$AQ$27,COLUMN('BIFUbC-heat'!AK$1),FALSE))</f>
        <v>1</v>
      </c>
      <c r="AL16">
        <f>IF(VLOOKUP('BIFUbC-heat'!$A16,'BIFUbC-heat'!$A$1:$AQ$27,COLUMN('BIFUbC-heat'!AL$1),FALSE)=0,1,VLOOKUP('BIFUbC-heat'!$A16,heat!$A$2:$AQ$28,COLUMN(heat!AL$2),FALSE)/VLOOKUP('BIFUbC-heat'!$A16,'BIFUbC-heat'!$A$1:$AQ$27,COLUMN('BIFUbC-heat'!AL$1),FALSE))</f>
        <v>1</v>
      </c>
      <c r="AM16">
        <f>IF(VLOOKUP('BIFUbC-heat'!$A16,'BIFUbC-heat'!$A$1:$AQ$27,COLUMN('BIFUbC-heat'!AM$1),FALSE)=0,1,VLOOKUP('BIFUbC-heat'!$A16,heat!$A$2:$AQ$28,COLUMN(heat!AM$2),FALSE)/VLOOKUP('BIFUbC-heat'!$A16,'BIFUbC-heat'!$A$1:$AQ$27,COLUMN('BIFUbC-heat'!AM$1),FALSE))</f>
        <v>1</v>
      </c>
      <c r="AN16">
        <f>IF(VLOOKUP('BIFUbC-heat'!$A16,'BIFUbC-heat'!$A$1:$AQ$27,COLUMN('BIFUbC-heat'!AN$1),FALSE)=0,1,VLOOKUP('BIFUbC-heat'!$A16,heat!$A$2:$AQ$28,COLUMN(heat!AN$2),FALSE)/VLOOKUP('BIFUbC-heat'!$A16,'BIFUbC-heat'!$A$1:$AQ$27,COLUMN('BIFUbC-heat'!AN$1),FALSE))</f>
        <v>1</v>
      </c>
      <c r="AO16">
        <f>IF(VLOOKUP('BIFUbC-heat'!$A16,'BIFUbC-heat'!$A$1:$AQ$27,COLUMN('BIFUbC-heat'!AO$1),FALSE)=0,1,VLOOKUP('BIFUbC-heat'!$A16,heat!$A$2:$AQ$28,COLUMN(heat!AO$2),FALSE)/VLOOKUP('BIFUbC-heat'!$A16,'BIFUbC-heat'!$A$1:$AQ$27,COLUMN('BIFUbC-heat'!AO$1),FALSE))</f>
        <v>1</v>
      </c>
      <c r="AP16">
        <f>IF(VLOOKUP('BIFUbC-heat'!$A16,'BIFUbC-heat'!$A$1:$AQ$27,COLUMN('BIFUbC-heat'!AP$1),FALSE)=0,1,VLOOKUP('BIFUbC-heat'!$A16,heat!$A$2:$AQ$28,COLUMN(heat!AP$2),FALSE)/VLOOKUP('BIFUbC-heat'!$A16,'BIFUbC-heat'!$A$1:$AQ$27,COLUMN('BIFUbC-heat'!AP$1),FALSE))</f>
        <v>1</v>
      </c>
      <c r="AQ16">
        <f>IF(VLOOKUP('BIFUbC-heat'!$A16,'BIFUbC-heat'!$A$1:$AQ$27,COLUMN('BIFUbC-heat'!AQ$1),FALSE)=0,1,VLOOKUP('BIFUbC-heat'!$A16,heat!$A$2:$AQ$28,COLUMN(heat!AQ$2),FALSE)/VLOOKUP('BIFUbC-heat'!$A16,'BIFUbC-heat'!$A$1:$AQ$27,COLUMN('BIFUbC-heat'!AQ$1),FALSE))</f>
        <v>1</v>
      </c>
    </row>
    <row r="17" spans="1:43">
      <c r="A17" s="37" t="s">
        <v>630</v>
      </c>
      <c r="B17">
        <f>IF(VLOOKUP('BIFUbC-heat'!$A17,'BIFUbC-heat'!$A$1:$AQ$27,COLUMN('BIFUbC-heat'!B$1),FALSE)=0,1,VLOOKUP('BIFUbC-heat'!$A17,heat!$A$2:$AQ$28,COLUMN(heat!B$2),FALSE)/VLOOKUP('BIFUbC-heat'!$A17,'BIFUbC-heat'!$A$1:$AQ$27,COLUMN('BIFUbC-heat'!B$1),FALSE))</f>
        <v>1</v>
      </c>
      <c r="C17">
        <f>IF(VLOOKUP('BIFUbC-heat'!$A17,'BIFUbC-heat'!$A$1:$AQ$27,COLUMN('BIFUbC-heat'!C$1),FALSE)=0,1,VLOOKUP('BIFUbC-heat'!$A17,heat!$A$2:$AQ$28,COLUMN(heat!C$2),FALSE)/VLOOKUP('BIFUbC-heat'!$A17,'BIFUbC-heat'!$A$1:$AQ$27,COLUMN('BIFUbC-heat'!C$1),FALSE))</f>
        <v>1</v>
      </c>
      <c r="D17">
        <f>IF(VLOOKUP('BIFUbC-heat'!$A17,'BIFUbC-heat'!$A$1:$AQ$27,COLUMN('BIFUbC-heat'!D$1),FALSE)=0,1,VLOOKUP('BIFUbC-heat'!$A17,heat!$A$2:$AQ$28,COLUMN(heat!D$2),FALSE)/VLOOKUP('BIFUbC-heat'!$A17,'BIFUbC-heat'!$A$1:$AQ$27,COLUMN('BIFUbC-heat'!D$1),FALSE))</f>
        <v>1</v>
      </c>
      <c r="E17">
        <f>IF(VLOOKUP('BIFUbC-heat'!$A17,'BIFUbC-heat'!$A$1:$AQ$27,COLUMN('BIFUbC-heat'!E$1),FALSE)=0,1,VLOOKUP('BIFUbC-heat'!$A17,heat!$A$2:$AQ$28,COLUMN(heat!E$2),FALSE)/VLOOKUP('BIFUbC-heat'!$A17,'BIFUbC-heat'!$A$1:$AQ$27,COLUMN('BIFUbC-heat'!E$1),FALSE))</f>
        <v>1</v>
      </c>
      <c r="F17">
        <f>IF(VLOOKUP('BIFUbC-heat'!$A17,'BIFUbC-heat'!$A$1:$AQ$27,COLUMN('BIFUbC-heat'!F$1),FALSE)=0,1,VLOOKUP('BIFUbC-heat'!$A17,heat!$A$2:$AQ$28,COLUMN(heat!F$2),FALSE)/VLOOKUP('BIFUbC-heat'!$A17,'BIFUbC-heat'!$A$1:$AQ$27,COLUMN('BIFUbC-heat'!F$1),FALSE))</f>
        <v>1</v>
      </c>
      <c r="G17">
        <f>IF(VLOOKUP('BIFUbC-heat'!$A17,'BIFUbC-heat'!$A$1:$AQ$27,COLUMN('BIFUbC-heat'!G$1),FALSE)=0,1,VLOOKUP('BIFUbC-heat'!$A17,heat!$A$2:$AQ$28,COLUMN(heat!G$2),FALSE)/VLOOKUP('BIFUbC-heat'!$A17,'BIFUbC-heat'!$A$1:$AQ$27,COLUMN('BIFUbC-heat'!G$1),FALSE))</f>
        <v>1</v>
      </c>
      <c r="H17">
        <f>IF(VLOOKUP('BIFUbC-heat'!$A17,'BIFUbC-heat'!$A$1:$AQ$27,COLUMN('BIFUbC-heat'!H$1),FALSE)=0,1,VLOOKUP('BIFUbC-heat'!$A17,heat!$A$2:$AQ$28,COLUMN(heat!H$2),FALSE)/VLOOKUP('BIFUbC-heat'!$A17,'BIFUbC-heat'!$A$1:$AQ$27,COLUMN('BIFUbC-heat'!H$1),FALSE))</f>
        <v>1</v>
      </c>
      <c r="I17">
        <f>IF(VLOOKUP('BIFUbC-heat'!$A17,'BIFUbC-heat'!$A$1:$AQ$27,COLUMN('BIFUbC-heat'!I$1),FALSE)=0,1,VLOOKUP('BIFUbC-heat'!$A17,heat!$A$2:$AQ$28,COLUMN(heat!I$2),FALSE)/VLOOKUP('BIFUbC-heat'!$A17,'BIFUbC-heat'!$A$1:$AQ$27,COLUMN('BIFUbC-heat'!I$1),FALSE))</f>
        <v>1</v>
      </c>
      <c r="J17">
        <f>IF(VLOOKUP('BIFUbC-heat'!$A17,'BIFUbC-heat'!$A$1:$AQ$27,COLUMN('BIFUbC-heat'!J$1),FALSE)=0,1,VLOOKUP('BIFUbC-heat'!$A17,heat!$A$2:$AQ$28,COLUMN(heat!J$2),FALSE)/VLOOKUP('BIFUbC-heat'!$A17,'BIFUbC-heat'!$A$1:$AQ$27,COLUMN('BIFUbC-heat'!J$1),FALSE))</f>
        <v>1</v>
      </c>
      <c r="K17">
        <f>IF(VLOOKUP('BIFUbC-heat'!$A17,'BIFUbC-heat'!$A$1:$AQ$27,COLUMN('BIFUbC-heat'!K$1),FALSE)=0,1,VLOOKUP('BIFUbC-heat'!$A17,heat!$A$2:$AQ$28,COLUMN(heat!K$2),FALSE)/VLOOKUP('BIFUbC-heat'!$A17,'BIFUbC-heat'!$A$1:$AQ$27,COLUMN('BIFUbC-heat'!K$1),FALSE))</f>
        <v>1</v>
      </c>
      <c r="L17">
        <f>IF(VLOOKUP('BIFUbC-heat'!$A17,'BIFUbC-heat'!$A$1:$AQ$27,COLUMN('BIFUbC-heat'!L$1),FALSE)=0,1,VLOOKUP('BIFUbC-heat'!$A17,heat!$A$2:$AQ$28,COLUMN(heat!L$2),FALSE)/VLOOKUP('BIFUbC-heat'!$A17,'BIFUbC-heat'!$A$1:$AQ$27,COLUMN('BIFUbC-heat'!L$1),FALSE))</f>
        <v>1</v>
      </c>
      <c r="M17">
        <f>IF(VLOOKUP('BIFUbC-heat'!$A17,'BIFUbC-heat'!$A$1:$AQ$27,COLUMN('BIFUbC-heat'!M$1),FALSE)=0,1,VLOOKUP('BIFUbC-heat'!$A17,heat!$A$2:$AQ$28,COLUMN(heat!M$2),FALSE)/VLOOKUP('BIFUbC-heat'!$A17,'BIFUbC-heat'!$A$1:$AQ$27,COLUMN('BIFUbC-heat'!M$1),FALSE))</f>
        <v>1</v>
      </c>
      <c r="N17">
        <f>IF(VLOOKUP('BIFUbC-heat'!$A17,'BIFUbC-heat'!$A$1:$AQ$27,COLUMN('BIFUbC-heat'!N$1),FALSE)=0,1,VLOOKUP('BIFUbC-heat'!$A17,heat!$A$2:$AQ$28,COLUMN(heat!N$2),FALSE)/VLOOKUP('BIFUbC-heat'!$A17,'BIFUbC-heat'!$A$1:$AQ$27,COLUMN('BIFUbC-heat'!N$1),FALSE))</f>
        <v>1</v>
      </c>
      <c r="O17">
        <f>IF(VLOOKUP('BIFUbC-heat'!$A17,'BIFUbC-heat'!$A$1:$AQ$27,COLUMN('BIFUbC-heat'!O$1),FALSE)=0,1,VLOOKUP('BIFUbC-heat'!$A17,heat!$A$2:$AQ$28,COLUMN(heat!O$2),FALSE)/VLOOKUP('BIFUbC-heat'!$A17,'BIFUbC-heat'!$A$1:$AQ$27,COLUMN('BIFUbC-heat'!O$1),FALSE))</f>
        <v>1</v>
      </c>
      <c r="P17">
        <f>IF(VLOOKUP('BIFUbC-heat'!$A17,'BIFUbC-heat'!$A$1:$AQ$27,COLUMN('BIFUbC-heat'!P$1),FALSE)=0,1,VLOOKUP('BIFUbC-heat'!$A17,heat!$A$2:$AQ$28,COLUMN(heat!P$2),FALSE)/VLOOKUP('BIFUbC-heat'!$A17,'BIFUbC-heat'!$A$1:$AQ$27,COLUMN('BIFUbC-heat'!P$1),FALSE))</f>
        <v>1</v>
      </c>
      <c r="Q17">
        <f>IF(VLOOKUP('BIFUbC-heat'!$A17,'BIFUbC-heat'!$A$1:$AQ$27,COLUMN('BIFUbC-heat'!Q$1),FALSE)=0,1,VLOOKUP('BIFUbC-heat'!$A17,heat!$A$2:$AQ$28,COLUMN(heat!Q$2),FALSE)/VLOOKUP('BIFUbC-heat'!$A17,'BIFUbC-heat'!$A$1:$AQ$27,COLUMN('BIFUbC-heat'!Q$1),FALSE))</f>
        <v>1</v>
      </c>
      <c r="R17">
        <f>IF(VLOOKUP('BIFUbC-heat'!$A17,'BIFUbC-heat'!$A$1:$AQ$27,COLUMN('BIFUbC-heat'!R$1),FALSE)=0,1,VLOOKUP('BIFUbC-heat'!$A17,heat!$A$2:$AQ$28,COLUMN(heat!R$2),FALSE)/VLOOKUP('BIFUbC-heat'!$A17,'BIFUbC-heat'!$A$1:$AQ$27,COLUMN('BIFUbC-heat'!R$1),FALSE))</f>
        <v>1</v>
      </c>
      <c r="S17">
        <f>IF(VLOOKUP('BIFUbC-heat'!$A17,'BIFUbC-heat'!$A$1:$AQ$27,COLUMN('BIFUbC-heat'!S$1),FALSE)=0,1,VLOOKUP('BIFUbC-heat'!$A17,heat!$A$2:$AQ$28,COLUMN(heat!S$2),FALSE)/VLOOKUP('BIFUbC-heat'!$A17,'BIFUbC-heat'!$A$1:$AQ$27,COLUMN('BIFUbC-heat'!S$1),FALSE))</f>
        <v>1</v>
      </c>
      <c r="T17">
        <f>IF(VLOOKUP('BIFUbC-heat'!$A17,'BIFUbC-heat'!$A$1:$AQ$27,COLUMN('BIFUbC-heat'!T$1),FALSE)=0,1,VLOOKUP('BIFUbC-heat'!$A17,heat!$A$2:$AQ$28,COLUMN(heat!T$2),FALSE)/VLOOKUP('BIFUbC-heat'!$A17,'BIFUbC-heat'!$A$1:$AQ$27,COLUMN('BIFUbC-heat'!T$1),FALSE))</f>
        <v>1</v>
      </c>
      <c r="U17">
        <f>IF(VLOOKUP('BIFUbC-heat'!$A17,'BIFUbC-heat'!$A$1:$AQ$27,COLUMN('BIFUbC-heat'!U$1),FALSE)=0,1,VLOOKUP('BIFUbC-heat'!$A17,heat!$A$2:$AQ$28,COLUMN(heat!U$2),FALSE)/VLOOKUP('BIFUbC-heat'!$A17,'BIFUbC-heat'!$A$1:$AQ$27,COLUMN('BIFUbC-heat'!U$1),FALSE))</f>
        <v>1</v>
      </c>
      <c r="V17">
        <f>IF(VLOOKUP('BIFUbC-heat'!$A17,'BIFUbC-heat'!$A$1:$AQ$27,COLUMN('BIFUbC-heat'!V$1),FALSE)=0,1,VLOOKUP('BIFUbC-heat'!$A17,heat!$A$2:$AQ$28,COLUMN(heat!V$2),FALSE)/VLOOKUP('BIFUbC-heat'!$A17,'BIFUbC-heat'!$A$1:$AQ$27,COLUMN('BIFUbC-heat'!V$1),FALSE))</f>
        <v>1</v>
      </c>
      <c r="W17">
        <f>IF(VLOOKUP('BIFUbC-heat'!$A17,'BIFUbC-heat'!$A$1:$AQ$27,COLUMN('BIFUbC-heat'!W$1),FALSE)=0,1,VLOOKUP('BIFUbC-heat'!$A17,heat!$A$2:$AQ$28,COLUMN(heat!W$2),FALSE)/VLOOKUP('BIFUbC-heat'!$A17,'BIFUbC-heat'!$A$1:$AQ$27,COLUMN('BIFUbC-heat'!W$1),FALSE))</f>
        <v>1</v>
      </c>
      <c r="X17">
        <f>IF(VLOOKUP('BIFUbC-heat'!$A17,'BIFUbC-heat'!$A$1:$AQ$27,COLUMN('BIFUbC-heat'!X$1),FALSE)=0,1,VLOOKUP('BIFUbC-heat'!$A17,heat!$A$2:$AQ$28,COLUMN(heat!X$2),FALSE)/VLOOKUP('BIFUbC-heat'!$A17,'BIFUbC-heat'!$A$1:$AQ$27,COLUMN('BIFUbC-heat'!X$1),FALSE))</f>
        <v>1</v>
      </c>
      <c r="Y17">
        <f>IF(VLOOKUP('BIFUbC-heat'!$A17,'BIFUbC-heat'!$A$1:$AQ$27,COLUMN('BIFUbC-heat'!Y$1),FALSE)=0,1,VLOOKUP('BIFUbC-heat'!$A17,heat!$A$2:$AQ$28,COLUMN(heat!Y$2),FALSE)/VLOOKUP('BIFUbC-heat'!$A17,'BIFUbC-heat'!$A$1:$AQ$27,COLUMN('BIFUbC-heat'!Y$1),FALSE))</f>
        <v>1</v>
      </c>
      <c r="Z17">
        <f>IF(VLOOKUP('BIFUbC-heat'!$A17,'BIFUbC-heat'!$A$1:$AQ$27,COLUMN('BIFUbC-heat'!Z$1),FALSE)=0,1,VLOOKUP('BIFUbC-heat'!$A17,heat!$A$2:$AQ$28,COLUMN(heat!Z$2),FALSE)/VLOOKUP('BIFUbC-heat'!$A17,'BIFUbC-heat'!$A$1:$AQ$27,COLUMN('BIFUbC-heat'!Z$1),FALSE))</f>
        <v>1</v>
      </c>
      <c r="AA17">
        <f>IF(VLOOKUP('BIFUbC-heat'!$A17,'BIFUbC-heat'!$A$1:$AQ$27,COLUMN('BIFUbC-heat'!AA$1),FALSE)=0,1,VLOOKUP('BIFUbC-heat'!$A17,heat!$A$2:$AQ$28,COLUMN(heat!AA$2),FALSE)/VLOOKUP('BIFUbC-heat'!$A17,'BIFUbC-heat'!$A$1:$AQ$27,COLUMN('BIFUbC-heat'!AA$1),FALSE))</f>
        <v>1</v>
      </c>
      <c r="AB17">
        <f>IF(VLOOKUP('BIFUbC-heat'!$A17,'BIFUbC-heat'!$A$1:$AQ$27,COLUMN('BIFUbC-heat'!AB$1),FALSE)=0,1,VLOOKUP('BIFUbC-heat'!$A17,heat!$A$2:$AQ$28,COLUMN(heat!AB$2),FALSE)/VLOOKUP('BIFUbC-heat'!$A17,'BIFUbC-heat'!$A$1:$AQ$27,COLUMN('BIFUbC-heat'!AB$1),FALSE))</f>
        <v>1</v>
      </c>
      <c r="AC17">
        <f>IF(VLOOKUP('BIFUbC-heat'!$A17,'BIFUbC-heat'!$A$1:$AQ$27,COLUMN('BIFUbC-heat'!AC$1),FALSE)=0,1,VLOOKUP('BIFUbC-heat'!$A17,heat!$A$2:$AQ$28,COLUMN(heat!AC$2),FALSE)/VLOOKUP('BIFUbC-heat'!$A17,'BIFUbC-heat'!$A$1:$AQ$27,COLUMN('BIFUbC-heat'!AC$1),FALSE))</f>
        <v>1</v>
      </c>
      <c r="AD17">
        <f>IF(VLOOKUP('BIFUbC-heat'!$A17,'BIFUbC-heat'!$A$1:$AQ$27,COLUMN('BIFUbC-heat'!AD$1),FALSE)=0,1,VLOOKUP('BIFUbC-heat'!$A17,heat!$A$2:$AQ$28,COLUMN(heat!AD$2),FALSE)/VLOOKUP('BIFUbC-heat'!$A17,'BIFUbC-heat'!$A$1:$AQ$27,COLUMN('BIFUbC-heat'!AD$1),FALSE))</f>
        <v>1</v>
      </c>
      <c r="AE17">
        <f>IF(VLOOKUP('BIFUbC-heat'!$A17,'BIFUbC-heat'!$A$1:$AQ$27,COLUMN('BIFUbC-heat'!AE$1),FALSE)=0,1,VLOOKUP('BIFUbC-heat'!$A17,heat!$A$2:$AQ$28,COLUMN(heat!AE$2),FALSE)/VLOOKUP('BIFUbC-heat'!$A17,'BIFUbC-heat'!$A$1:$AQ$27,COLUMN('BIFUbC-heat'!AE$1),FALSE))</f>
        <v>1</v>
      </c>
      <c r="AF17">
        <f>IF(VLOOKUP('BIFUbC-heat'!$A17,'BIFUbC-heat'!$A$1:$AQ$27,COLUMN('BIFUbC-heat'!AF$1),FALSE)=0,1,VLOOKUP('BIFUbC-heat'!$A17,heat!$A$2:$AQ$28,COLUMN(heat!AF$2),FALSE)/VLOOKUP('BIFUbC-heat'!$A17,'BIFUbC-heat'!$A$1:$AQ$27,COLUMN('BIFUbC-heat'!AF$1),FALSE))</f>
        <v>1</v>
      </c>
      <c r="AG17">
        <f>IF(VLOOKUP('BIFUbC-heat'!$A17,'BIFUbC-heat'!$A$1:$AQ$27,COLUMN('BIFUbC-heat'!AG$1),FALSE)=0,1,VLOOKUP('BIFUbC-heat'!$A17,heat!$A$2:$AQ$28,COLUMN(heat!AG$2),FALSE)/VLOOKUP('BIFUbC-heat'!$A17,'BIFUbC-heat'!$A$1:$AQ$27,COLUMN('BIFUbC-heat'!AG$1),FALSE))</f>
        <v>1</v>
      </c>
      <c r="AH17">
        <f>IF(VLOOKUP('BIFUbC-heat'!$A17,'BIFUbC-heat'!$A$1:$AQ$27,COLUMN('BIFUbC-heat'!AH$1),FALSE)=0,1,VLOOKUP('BIFUbC-heat'!$A17,heat!$A$2:$AQ$28,COLUMN(heat!AH$2),FALSE)/VLOOKUP('BIFUbC-heat'!$A17,'BIFUbC-heat'!$A$1:$AQ$27,COLUMN('BIFUbC-heat'!AH$1),FALSE))</f>
        <v>1</v>
      </c>
      <c r="AI17">
        <f>IF(VLOOKUP('BIFUbC-heat'!$A17,'BIFUbC-heat'!$A$1:$AQ$27,COLUMN('BIFUbC-heat'!AI$1),FALSE)=0,1,VLOOKUP('BIFUbC-heat'!$A17,heat!$A$2:$AQ$28,COLUMN(heat!AI$2),FALSE)/VLOOKUP('BIFUbC-heat'!$A17,'BIFUbC-heat'!$A$1:$AQ$27,COLUMN('BIFUbC-heat'!AI$1),FALSE))</f>
        <v>1</v>
      </c>
      <c r="AJ17">
        <f>IF(VLOOKUP('BIFUbC-heat'!$A17,'BIFUbC-heat'!$A$1:$AQ$27,COLUMN('BIFUbC-heat'!AJ$1),FALSE)=0,1,VLOOKUP('BIFUbC-heat'!$A17,heat!$A$2:$AQ$28,COLUMN(heat!AJ$2),FALSE)/VLOOKUP('BIFUbC-heat'!$A17,'BIFUbC-heat'!$A$1:$AQ$27,COLUMN('BIFUbC-heat'!AJ$1),FALSE))</f>
        <v>1</v>
      </c>
      <c r="AK17">
        <f>IF(VLOOKUP('BIFUbC-heat'!$A17,'BIFUbC-heat'!$A$1:$AQ$27,COLUMN('BIFUbC-heat'!AK$1),FALSE)=0,1,VLOOKUP('BIFUbC-heat'!$A17,heat!$A$2:$AQ$28,COLUMN(heat!AK$2),FALSE)/VLOOKUP('BIFUbC-heat'!$A17,'BIFUbC-heat'!$A$1:$AQ$27,COLUMN('BIFUbC-heat'!AK$1),FALSE))</f>
        <v>1</v>
      </c>
      <c r="AL17">
        <f>IF(VLOOKUP('BIFUbC-heat'!$A17,'BIFUbC-heat'!$A$1:$AQ$27,COLUMN('BIFUbC-heat'!AL$1),FALSE)=0,1,VLOOKUP('BIFUbC-heat'!$A17,heat!$A$2:$AQ$28,COLUMN(heat!AL$2),FALSE)/VLOOKUP('BIFUbC-heat'!$A17,'BIFUbC-heat'!$A$1:$AQ$27,COLUMN('BIFUbC-heat'!AL$1),FALSE))</f>
        <v>1</v>
      </c>
      <c r="AM17">
        <f>IF(VLOOKUP('BIFUbC-heat'!$A17,'BIFUbC-heat'!$A$1:$AQ$27,COLUMN('BIFUbC-heat'!AM$1),FALSE)=0,1,VLOOKUP('BIFUbC-heat'!$A17,heat!$A$2:$AQ$28,COLUMN(heat!AM$2),FALSE)/VLOOKUP('BIFUbC-heat'!$A17,'BIFUbC-heat'!$A$1:$AQ$27,COLUMN('BIFUbC-heat'!AM$1),FALSE))</f>
        <v>1</v>
      </c>
      <c r="AN17">
        <f>IF(VLOOKUP('BIFUbC-heat'!$A17,'BIFUbC-heat'!$A$1:$AQ$27,COLUMN('BIFUbC-heat'!AN$1),FALSE)=0,1,VLOOKUP('BIFUbC-heat'!$A17,heat!$A$2:$AQ$28,COLUMN(heat!AN$2),FALSE)/VLOOKUP('BIFUbC-heat'!$A17,'BIFUbC-heat'!$A$1:$AQ$27,COLUMN('BIFUbC-heat'!AN$1),FALSE))</f>
        <v>1</v>
      </c>
      <c r="AO17">
        <f>IF(VLOOKUP('BIFUbC-heat'!$A17,'BIFUbC-heat'!$A$1:$AQ$27,COLUMN('BIFUbC-heat'!AO$1),FALSE)=0,1,VLOOKUP('BIFUbC-heat'!$A17,heat!$A$2:$AQ$28,COLUMN(heat!AO$2),FALSE)/VLOOKUP('BIFUbC-heat'!$A17,'BIFUbC-heat'!$A$1:$AQ$27,COLUMN('BIFUbC-heat'!AO$1),FALSE))</f>
        <v>1</v>
      </c>
      <c r="AP17">
        <f>IF(VLOOKUP('BIFUbC-heat'!$A17,'BIFUbC-heat'!$A$1:$AQ$27,COLUMN('BIFUbC-heat'!AP$1),FALSE)=0,1,VLOOKUP('BIFUbC-heat'!$A17,heat!$A$2:$AQ$28,COLUMN(heat!AP$2),FALSE)/VLOOKUP('BIFUbC-heat'!$A17,'BIFUbC-heat'!$A$1:$AQ$27,COLUMN('BIFUbC-heat'!AP$1),FALSE))</f>
        <v>1</v>
      </c>
      <c r="AQ17">
        <f>IF(VLOOKUP('BIFUbC-heat'!$A17,'BIFUbC-heat'!$A$1:$AQ$27,COLUMN('BIFUbC-heat'!AQ$1),FALSE)=0,1,VLOOKUP('BIFUbC-heat'!$A17,heat!$A$2:$AQ$28,COLUMN(heat!AQ$2),FALSE)/VLOOKUP('BIFUbC-heat'!$A17,'BIFUbC-heat'!$A$1:$AQ$27,COLUMN('BIFUbC-heat'!AQ$1),FALSE))</f>
        <v>1</v>
      </c>
    </row>
    <row r="18" spans="1:43">
      <c r="A18" s="37" t="s">
        <v>631</v>
      </c>
      <c r="B18">
        <f>IF(VLOOKUP('BIFUbC-heat'!$A18,'BIFUbC-heat'!$A$1:$AQ$27,COLUMN('BIFUbC-heat'!B$1),FALSE)=0,1,VLOOKUP('BIFUbC-heat'!$A18,heat!$A$2:$AQ$28,COLUMN(heat!B$2),FALSE)/VLOOKUP('BIFUbC-heat'!$A18,'BIFUbC-heat'!$A$1:$AQ$27,COLUMN('BIFUbC-heat'!B$1),FALSE))</f>
        <v>1</v>
      </c>
      <c r="C18">
        <f>IF(VLOOKUP('BIFUbC-heat'!$A18,'BIFUbC-heat'!$A$1:$AQ$27,COLUMN('BIFUbC-heat'!C$1),FALSE)=0,1,VLOOKUP('BIFUbC-heat'!$A18,heat!$A$2:$AQ$28,COLUMN(heat!C$2),FALSE)/VLOOKUP('BIFUbC-heat'!$A18,'BIFUbC-heat'!$A$1:$AQ$27,COLUMN('BIFUbC-heat'!C$1),FALSE))</f>
        <v>1</v>
      </c>
      <c r="D18">
        <f>IF(VLOOKUP('BIFUbC-heat'!$A18,'BIFUbC-heat'!$A$1:$AQ$27,COLUMN('BIFUbC-heat'!D$1),FALSE)=0,1,VLOOKUP('BIFUbC-heat'!$A18,heat!$A$2:$AQ$28,COLUMN(heat!D$2),FALSE)/VLOOKUP('BIFUbC-heat'!$A18,'BIFUbC-heat'!$A$1:$AQ$27,COLUMN('BIFUbC-heat'!D$1),FALSE))</f>
        <v>1</v>
      </c>
      <c r="E18">
        <f>IF(VLOOKUP('BIFUbC-heat'!$A18,'BIFUbC-heat'!$A$1:$AQ$27,COLUMN('BIFUbC-heat'!E$1),FALSE)=0,1,VLOOKUP('BIFUbC-heat'!$A18,heat!$A$2:$AQ$28,COLUMN(heat!E$2),FALSE)/VLOOKUP('BIFUbC-heat'!$A18,'BIFUbC-heat'!$A$1:$AQ$27,COLUMN('BIFUbC-heat'!E$1),FALSE))</f>
        <v>1</v>
      </c>
      <c r="F18">
        <f>IF(VLOOKUP('BIFUbC-heat'!$A18,'BIFUbC-heat'!$A$1:$AQ$27,COLUMN('BIFUbC-heat'!F$1),FALSE)=0,1,VLOOKUP('BIFUbC-heat'!$A18,heat!$A$2:$AQ$28,COLUMN(heat!F$2),FALSE)/VLOOKUP('BIFUbC-heat'!$A18,'BIFUbC-heat'!$A$1:$AQ$27,COLUMN('BIFUbC-heat'!F$1),FALSE))</f>
        <v>1</v>
      </c>
      <c r="G18">
        <f>IF(VLOOKUP('BIFUbC-heat'!$A18,'BIFUbC-heat'!$A$1:$AQ$27,COLUMN('BIFUbC-heat'!G$1),FALSE)=0,1,VLOOKUP('BIFUbC-heat'!$A18,heat!$A$2:$AQ$28,COLUMN(heat!G$2),FALSE)/VLOOKUP('BIFUbC-heat'!$A18,'BIFUbC-heat'!$A$1:$AQ$27,COLUMN('BIFUbC-heat'!G$1),FALSE))</f>
        <v>1</v>
      </c>
      <c r="H18">
        <f>IF(VLOOKUP('BIFUbC-heat'!$A18,'BIFUbC-heat'!$A$1:$AQ$27,COLUMN('BIFUbC-heat'!H$1),FALSE)=0,1,VLOOKUP('BIFUbC-heat'!$A18,heat!$A$2:$AQ$28,COLUMN(heat!H$2),FALSE)/VLOOKUP('BIFUbC-heat'!$A18,'BIFUbC-heat'!$A$1:$AQ$27,COLUMN('BIFUbC-heat'!H$1),FALSE))</f>
        <v>1</v>
      </c>
      <c r="I18">
        <f>IF(VLOOKUP('BIFUbC-heat'!$A18,'BIFUbC-heat'!$A$1:$AQ$27,COLUMN('BIFUbC-heat'!I$1),FALSE)=0,1,VLOOKUP('BIFUbC-heat'!$A18,heat!$A$2:$AQ$28,COLUMN(heat!I$2),FALSE)/VLOOKUP('BIFUbC-heat'!$A18,'BIFUbC-heat'!$A$1:$AQ$27,COLUMN('BIFUbC-heat'!I$1),FALSE))</f>
        <v>1</v>
      </c>
      <c r="J18">
        <f>IF(VLOOKUP('BIFUbC-heat'!$A18,'BIFUbC-heat'!$A$1:$AQ$27,COLUMN('BIFUbC-heat'!J$1),FALSE)=0,1,VLOOKUP('BIFUbC-heat'!$A18,heat!$A$2:$AQ$28,COLUMN(heat!J$2),FALSE)/VLOOKUP('BIFUbC-heat'!$A18,'BIFUbC-heat'!$A$1:$AQ$27,COLUMN('BIFUbC-heat'!J$1),FALSE))</f>
        <v>1</v>
      </c>
      <c r="K18">
        <f>IF(VLOOKUP('BIFUbC-heat'!$A18,'BIFUbC-heat'!$A$1:$AQ$27,COLUMN('BIFUbC-heat'!K$1),FALSE)=0,1,VLOOKUP('BIFUbC-heat'!$A18,heat!$A$2:$AQ$28,COLUMN(heat!K$2),FALSE)/VLOOKUP('BIFUbC-heat'!$A18,'BIFUbC-heat'!$A$1:$AQ$27,COLUMN('BIFUbC-heat'!K$1),FALSE))</f>
        <v>1</v>
      </c>
      <c r="L18">
        <f>IF(VLOOKUP('BIFUbC-heat'!$A18,'BIFUbC-heat'!$A$1:$AQ$27,COLUMN('BIFUbC-heat'!L$1),FALSE)=0,1,VLOOKUP('BIFUbC-heat'!$A18,heat!$A$2:$AQ$28,COLUMN(heat!L$2),FALSE)/VLOOKUP('BIFUbC-heat'!$A18,'BIFUbC-heat'!$A$1:$AQ$27,COLUMN('BIFUbC-heat'!L$1),FALSE))</f>
        <v>1</v>
      </c>
      <c r="M18">
        <f>IF(VLOOKUP('BIFUbC-heat'!$A18,'BIFUbC-heat'!$A$1:$AQ$27,COLUMN('BIFUbC-heat'!M$1),FALSE)=0,1,VLOOKUP('BIFUbC-heat'!$A18,heat!$A$2:$AQ$28,COLUMN(heat!M$2),FALSE)/VLOOKUP('BIFUbC-heat'!$A18,'BIFUbC-heat'!$A$1:$AQ$27,COLUMN('BIFUbC-heat'!M$1),FALSE))</f>
        <v>1</v>
      </c>
      <c r="N18">
        <f>IF(VLOOKUP('BIFUbC-heat'!$A18,'BIFUbC-heat'!$A$1:$AQ$27,COLUMN('BIFUbC-heat'!N$1),FALSE)=0,1,VLOOKUP('BIFUbC-heat'!$A18,heat!$A$2:$AQ$28,COLUMN(heat!N$2),FALSE)/VLOOKUP('BIFUbC-heat'!$A18,'BIFUbC-heat'!$A$1:$AQ$27,COLUMN('BIFUbC-heat'!N$1),FALSE))</f>
        <v>1</v>
      </c>
      <c r="O18">
        <f>IF(VLOOKUP('BIFUbC-heat'!$A18,'BIFUbC-heat'!$A$1:$AQ$27,COLUMN('BIFUbC-heat'!O$1),FALSE)=0,1,VLOOKUP('BIFUbC-heat'!$A18,heat!$A$2:$AQ$28,COLUMN(heat!O$2),FALSE)/VLOOKUP('BIFUbC-heat'!$A18,'BIFUbC-heat'!$A$1:$AQ$27,COLUMN('BIFUbC-heat'!O$1),FALSE))</f>
        <v>1</v>
      </c>
      <c r="P18">
        <f>IF(VLOOKUP('BIFUbC-heat'!$A18,'BIFUbC-heat'!$A$1:$AQ$27,COLUMN('BIFUbC-heat'!P$1),FALSE)=0,1,VLOOKUP('BIFUbC-heat'!$A18,heat!$A$2:$AQ$28,COLUMN(heat!P$2),FALSE)/VLOOKUP('BIFUbC-heat'!$A18,'BIFUbC-heat'!$A$1:$AQ$27,COLUMN('BIFUbC-heat'!P$1),FALSE))</f>
        <v>1</v>
      </c>
      <c r="Q18">
        <f>IF(VLOOKUP('BIFUbC-heat'!$A18,'BIFUbC-heat'!$A$1:$AQ$27,COLUMN('BIFUbC-heat'!Q$1),FALSE)=0,1,VLOOKUP('BIFUbC-heat'!$A18,heat!$A$2:$AQ$28,COLUMN(heat!Q$2),FALSE)/VLOOKUP('BIFUbC-heat'!$A18,'BIFUbC-heat'!$A$1:$AQ$27,COLUMN('BIFUbC-heat'!Q$1),FALSE))</f>
        <v>1</v>
      </c>
      <c r="R18">
        <f>IF(VLOOKUP('BIFUbC-heat'!$A18,'BIFUbC-heat'!$A$1:$AQ$27,COLUMN('BIFUbC-heat'!R$1),FALSE)=0,1,VLOOKUP('BIFUbC-heat'!$A18,heat!$A$2:$AQ$28,COLUMN(heat!R$2),FALSE)/VLOOKUP('BIFUbC-heat'!$A18,'BIFUbC-heat'!$A$1:$AQ$27,COLUMN('BIFUbC-heat'!R$1),FALSE))</f>
        <v>1</v>
      </c>
      <c r="S18">
        <f>IF(VLOOKUP('BIFUbC-heat'!$A18,'BIFUbC-heat'!$A$1:$AQ$27,COLUMN('BIFUbC-heat'!S$1),FALSE)=0,1,VLOOKUP('BIFUbC-heat'!$A18,heat!$A$2:$AQ$28,COLUMN(heat!S$2),FALSE)/VLOOKUP('BIFUbC-heat'!$A18,'BIFUbC-heat'!$A$1:$AQ$27,COLUMN('BIFUbC-heat'!S$1),FALSE))</f>
        <v>1</v>
      </c>
      <c r="T18">
        <f>IF(VLOOKUP('BIFUbC-heat'!$A18,'BIFUbC-heat'!$A$1:$AQ$27,COLUMN('BIFUbC-heat'!T$1),FALSE)=0,1,VLOOKUP('BIFUbC-heat'!$A18,heat!$A$2:$AQ$28,COLUMN(heat!T$2),FALSE)/VLOOKUP('BIFUbC-heat'!$A18,'BIFUbC-heat'!$A$1:$AQ$27,COLUMN('BIFUbC-heat'!T$1),FALSE))</f>
        <v>1</v>
      </c>
      <c r="U18">
        <f>IF(VLOOKUP('BIFUbC-heat'!$A18,'BIFUbC-heat'!$A$1:$AQ$27,COLUMN('BIFUbC-heat'!U$1),FALSE)=0,1,VLOOKUP('BIFUbC-heat'!$A18,heat!$A$2:$AQ$28,COLUMN(heat!U$2),FALSE)/VLOOKUP('BIFUbC-heat'!$A18,'BIFUbC-heat'!$A$1:$AQ$27,COLUMN('BIFUbC-heat'!U$1),FALSE))</f>
        <v>1</v>
      </c>
      <c r="V18">
        <f>IF(VLOOKUP('BIFUbC-heat'!$A18,'BIFUbC-heat'!$A$1:$AQ$27,COLUMN('BIFUbC-heat'!V$1),FALSE)=0,1,VLOOKUP('BIFUbC-heat'!$A18,heat!$A$2:$AQ$28,COLUMN(heat!V$2),FALSE)/VLOOKUP('BIFUbC-heat'!$A18,'BIFUbC-heat'!$A$1:$AQ$27,COLUMN('BIFUbC-heat'!V$1),FALSE))</f>
        <v>1</v>
      </c>
      <c r="W18">
        <f>IF(VLOOKUP('BIFUbC-heat'!$A18,'BIFUbC-heat'!$A$1:$AQ$27,COLUMN('BIFUbC-heat'!W$1),FALSE)=0,1,VLOOKUP('BIFUbC-heat'!$A18,heat!$A$2:$AQ$28,COLUMN(heat!W$2),FALSE)/VLOOKUP('BIFUbC-heat'!$A18,'BIFUbC-heat'!$A$1:$AQ$27,COLUMN('BIFUbC-heat'!W$1),FALSE))</f>
        <v>1</v>
      </c>
      <c r="X18">
        <f>IF(VLOOKUP('BIFUbC-heat'!$A18,'BIFUbC-heat'!$A$1:$AQ$27,COLUMN('BIFUbC-heat'!X$1),FALSE)=0,1,VLOOKUP('BIFUbC-heat'!$A18,heat!$A$2:$AQ$28,COLUMN(heat!X$2),FALSE)/VLOOKUP('BIFUbC-heat'!$A18,'BIFUbC-heat'!$A$1:$AQ$27,COLUMN('BIFUbC-heat'!X$1),FALSE))</f>
        <v>1</v>
      </c>
      <c r="Y18">
        <f>IF(VLOOKUP('BIFUbC-heat'!$A18,'BIFUbC-heat'!$A$1:$AQ$27,COLUMN('BIFUbC-heat'!Y$1),FALSE)=0,1,VLOOKUP('BIFUbC-heat'!$A18,heat!$A$2:$AQ$28,COLUMN(heat!Y$2),FALSE)/VLOOKUP('BIFUbC-heat'!$A18,'BIFUbC-heat'!$A$1:$AQ$27,COLUMN('BIFUbC-heat'!Y$1),FALSE))</f>
        <v>1</v>
      </c>
      <c r="Z18">
        <f>IF(VLOOKUP('BIFUbC-heat'!$A18,'BIFUbC-heat'!$A$1:$AQ$27,COLUMN('BIFUbC-heat'!Z$1),FALSE)=0,1,VLOOKUP('BIFUbC-heat'!$A18,heat!$A$2:$AQ$28,COLUMN(heat!Z$2),FALSE)/VLOOKUP('BIFUbC-heat'!$A18,'BIFUbC-heat'!$A$1:$AQ$27,COLUMN('BIFUbC-heat'!Z$1),FALSE))</f>
        <v>1</v>
      </c>
      <c r="AA18">
        <f>IF(VLOOKUP('BIFUbC-heat'!$A18,'BIFUbC-heat'!$A$1:$AQ$27,COLUMN('BIFUbC-heat'!AA$1),FALSE)=0,1,VLOOKUP('BIFUbC-heat'!$A18,heat!$A$2:$AQ$28,COLUMN(heat!AA$2),FALSE)/VLOOKUP('BIFUbC-heat'!$A18,'BIFUbC-heat'!$A$1:$AQ$27,COLUMN('BIFUbC-heat'!AA$1),FALSE))</f>
        <v>1</v>
      </c>
      <c r="AB18">
        <f>IF(VLOOKUP('BIFUbC-heat'!$A18,'BIFUbC-heat'!$A$1:$AQ$27,COLUMN('BIFUbC-heat'!AB$1),FALSE)=0,1,VLOOKUP('BIFUbC-heat'!$A18,heat!$A$2:$AQ$28,COLUMN(heat!AB$2),FALSE)/VLOOKUP('BIFUbC-heat'!$A18,'BIFUbC-heat'!$A$1:$AQ$27,COLUMN('BIFUbC-heat'!AB$1),FALSE))</f>
        <v>1</v>
      </c>
      <c r="AC18">
        <f>IF(VLOOKUP('BIFUbC-heat'!$A18,'BIFUbC-heat'!$A$1:$AQ$27,COLUMN('BIFUbC-heat'!AC$1),FALSE)=0,1,VLOOKUP('BIFUbC-heat'!$A18,heat!$A$2:$AQ$28,COLUMN(heat!AC$2),FALSE)/VLOOKUP('BIFUbC-heat'!$A18,'BIFUbC-heat'!$A$1:$AQ$27,COLUMN('BIFUbC-heat'!AC$1),FALSE))</f>
        <v>1</v>
      </c>
      <c r="AD18">
        <f>IF(VLOOKUP('BIFUbC-heat'!$A18,'BIFUbC-heat'!$A$1:$AQ$27,COLUMN('BIFUbC-heat'!AD$1),FALSE)=0,1,VLOOKUP('BIFUbC-heat'!$A18,heat!$A$2:$AQ$28,COLUMN(heat!AD$2),FALSE)/VLOOKUP('BIFUbC-heat'!$A18,'BIFUbC-heat'!$A$1:$AQ$27,COLUMN('BIFUbC-heat'!AD$1),FALSE))</f>
        <v>1</v>
      </c>
      <c r="AE18">
        <f>IF(VLOOKUP('BIFUbC-heat'!$A18,'BIFUbC-heat'!$A$1:$AQ$27,COLUMN('BIFUbC-heat'!AE$1),FALSE)=0,1,VLOOKUP('BIFUbC-heat'!$A18,heat!$A$2:$AQ$28,COLUMN(heat!AE$2),FALSE)/VLOOKUP('BIFUbC-heat'!$A18,'BIFUbC-heat'!$A$1:$AQ$27,COLUMN('BIFUbC-heat'!AE$1),FALSE))</f>
        <v>1</v>
      </c>
      <c r="AF18">
        <f>IF(VLOOKUP('BIFUbC-heat'!$A18,'BIFUbC-heat'!$A$1:$AQ$27,COLUMN('BIFUbC-heat'!AF$1),FALSE)=0,1,VLOOKUP('BIFUbC-heat'!$A18,heat!$A$2:$AQ$28,COLUMN(heat!AF$2),FALSE)/VLOOKUP('BIFUbC-heat'!$A18,'BIFUbC-heat'!$A$1:$AQ$27,COLUMN('BIFUbC-heat'!AF$1),FALSE))</f>
        <v>1</v>
      </c>
      <c r="AG18">
        <f>IF(VLOOKUP('BIFUbC-heat'!$A18,'BIFUbC-heat'!$A$1:$AQ$27,COLUMN('BIFUbC-heat'!AG$1),FALSE)=0,1,VLOOKUP('BIFUbC-heat'!$A18,heat!$A$2:$AQ$28,COLUMN(heat!AG$2),FALSE)/VLOOKUP('BIFUbC-heat'!$A18,'BIFUbC-heat'!$A$1:$AQ$27,COLUMN('BIFUbC-heat'!AG$1),FALSE))</f>
        <v>1</v>
      </c>
      <c r="AH18">
        <f>IF(VLOOKUP('BIFUbC-heat'!$A18,'BIFUbC-heat'!$A$1:$AQ$27,COLUMN('BIFUbC-heat'!AH$1),FALSE)=0,1,VLOOKUP('BIFUbC-heat'!$A18,heat!$A$2:$AQ$28,COLUMN(heat!AH$2),FALSE)/VLOOKUP('BIFUbC-heat'!$A18,'BIFUbC-heat'!$A$1:$AQ$27,COLUMN('BIFUbC-heat'!AH$1),FALSE))</f>
        <v>1</v>
      </c>
      <c r="AI18">
        <f>IF(VLOOKUP('BIFUbC-heat'!$A18,'BIFUbC-heat'!$A$1:$AQ$27,COLUMN('BIFUbC-heat'!AI$1),FALSE)=0,1,VLOOKUP('BIFUbC-heat'!$A18,heat!$A$2:$AQ$28,COLUMN(heat!AI$2),FALSE)/VLOOKUP('BIFUbC-heat'!$A18,'BIFUbC-heat'!$A$1:$AQ$27,COLUMN('BIFUbC-heat'!AI$1),FALSE))</f>
        <v>1</v>
      </c>
      <c r="AJ18">
        <f>IF(VLOOKUP('BIFUbC-heat'!$A18,'BIFUbC-heat'!$A$1:$AQ$27,COLUMN('BIFUbC-heat'!AJ$1),FALSE)=0,1,VLOOKUP('BIFUbC-heat'!$A18,heat!$A$2:$AQ$28,COLUMN(heat!AJ$2),FALSE)/VLOOKUP('BIFUbC-heat'!$A18,'BIFUbC-heat'!$A$1:$AQ$27,COLUMN('BIFUbC-heat'!AJ$1),FALSE))</f>
        <v>1</v>
      </c>
      <c r="AK18">
        <f>IF(VLOOKUP('BIFUbC-heat'!$A18,'BIFUbC-heat'!$A$1:$AQ$27,COLUMN('BIFUbC-heat'!AK$1),FALSE)=0,1,VLOOKUP('BIFUbC-heat'!$A18,heat!$A$2:$AQ$28,COLUMN(heat!AK$2),FALSE)/VLOOKUP('BIFUbC-heat'!$A18,'BIFUbC-heat'!$A$1:$AQ$27,COLUMN('BIFUbC-heat'!AK$1),FALSE))</f>
        <v>1</v>
      </c>
      <c r="AL18">
        <f>IF(VLOOKUP('BIFUbC-heat'!$A18,'BIFUbC-heat'!$A$1:$AQ$27,COLUMN('BIFUbC-heat'!AL$1),FALSE)=0,1,VLOOKUP('BIFUbC-heat'!$A18,heat!$A$2:$AQ$28,COLUMN(heat!AL$2),FALSE)/VLOOKUP('BIFUbC-heat'!$A18,'BIFUbC-heat'!$A$1:$AQ$27,COLUMN('BIFUbC-heat'!AL$1),FALSE))</f>
        <v>1</v>
      </c>
      <c r="AM18">
        <f>IF(VLOOKUP('BIFUbC-heat'!$A18,'BIFUbC-heat'!$A$1:$AQ$27,COLUMN('BIFUbC-heat'!AM$1),FALSE)=0,1,VLOOKUP('BIFUbC-heat'!$A18,heat!$A$2:$AQ$28,COLUMN(heat!AM$2),FALSE)/VLOOKUP('BIFUbC-heat'!$A18,'BIFUbC-heat'!$A$1:$AQ$27,COLUMN('BIFUbC-heat'!AM$1),FALSE))</f>
        <v>1</v>
      </c>
      <c r="AN18">
        <f>IF(VLOOKUP('BIFUbC-heat'!$A18,'BIFUbC-heat'!$A$1:$AQ$27,COLUMN('BIFUbC-heat'!AN$1),FALSE)=0,1,VLOOKUP('BIFUbC-heat'!$A18,heat!$A$2:$AQ$28,COLUMN(heat!AN$2),FALSE)/VLOOKUP('BIFUbC-heat'!$A18,'BIFUbC-heat'!$A$1:$AQ$27,COLUMN('BIFUbC-heat'!AN$1),FALSE))</f>
        <v>1</v>
      </c>
      <c r="AO18">
        <f>IF(VLOOKUP('BIFUbC-heat'!$A18,'BIFUbC-heat'!$A$1:$AQ$27,COLUMN('BIFUbC-heat'!AO$1),FALSE)=0,1,VLOOKUP('BIFUbC-heat'!$A18,heat!$A$2:$AQ$28,COLUMN(heat!AO$2),FALSE)/VLOOKUP('BIFUbC-heat'!$A18,'BIFUbC-heat'!$A$1:$AQ$27,COLUMN('BIFUbC-heat'!AO$1),FALSE))</f>
        <v>1</v>
      </c>
      <c r="AP18">
        <f>IF(VLOOKUP('BIFUbC-heat'!$A18,'BIFUbC-heat'!$A$1:$AQ$27,COLUMN('BIFUbC-heat'!AP$1),FALSE)=0,1,VLOOKUP('BIFUbC-heat'!$A18,heat!$A$2:$AQ$28,COLUMN(heat!AP$2),FALSE)/VLOOKUP('BIFUbC-heat'!$A18,'BIFUbC-heat'!$A$1:$AQ$27,COLUMN('BIFUbC-heat'!AP$1),FALSE))</f>
        <v>1</v>
      </c>
      <c r="AQ18">
        <f>IF(VLOOKUP('BIFUbC-heat'!$A18,'BIFUbC-heat'!$A$1:$AQ$27,COLUMN('BIFUbC-heat'!AQ$1),FALSE)=0,1,VLOOKUP('BIFUbC-heat'!$A18,heat!$A$2:$AQ$28,COLUMN(heat!AQ$2),FALSE)/VLOOKUP('BIFUbC-heat'!$A18,'BIFUbC-heat'!$A$1:$AQ$27,COLUMN('BIFUbC-heat'!AQ$1),FALSE))</f>
        <v>1</v>
      </c>
    </row>
    <row r="19" spans="1:43">
      <c r="A19" s="37" t="s">
        <v>632</v>
      </c>
      <c r="B19">
        <f>IF(VLOOKUP('BIFUbC-heat'!$A19,'BIFUbC-heat'!$A$1:$AQ$27,COLUMN('BIFUbC-heat'!B$1),FALSE)=0,1,VLOOKUP('BIFUbC-heat'!$A19,heat!$A$2:$AQ$28,COLUMN(heat!B$2),FALSE)/VLOOKUP('BIFUbC-heat'!$A19,'BIFUbC-heat'!$A$1:$AQ$27,COLUMN('BIFUbC-heat'!B$1),FALSE))</f>
        <v>1</v>
      </c>
      <c r="C19">
        <f>IF(VLOOKUP('BIFUbC-heat'!$A19,'BIFUbC-heat'!$A$1:$AQ$27,COLUMN('BIFUbC-heat'!C$1),FALSE)=0,1,VLOOKUP('BIFUbC-heat'!$A19,heat!$A$2:$AQ$28,COLUMN(heat!C$2),FALSE)/VLOOKUP('BIFUbC-heat'!$A19,'BIFUbC-heat'!$A$1:$AQ$27,COLUMN('BIFUbC-heat'!C$1),FALSE))</f>
        <v>1</v>
      </c>
      <c r="D19">
        <f>IF(VLOOKUP('BIFUbC-heat'!$A19,'BIFUbC-heat'!$A$1:$AQ$27,COLUMN('BIFUbC-heat'!D$1),FALSE)=0,1,VLOOKUP('BIFUbC-heat'!$A19,heat!$A$2:$AQ$28,COLUMN(heat!D$2),FALSE)/VLOOKUP('BIFUbC-heat'!$A19,'BIFUbC-heat'!$A$1:$AQ$27,COLUMN('BIFUbC-heat'!D$1),FALSE))</f>
        <v>1</v>
      </c>
      <c r="E19">
        <f>IF(VLOOKUP('BIFUbC-heat'!$A19,'BIFUbC-heat'!$A$1:$AQ$27,COLUMN('BIFUbC-heat'!E$1),FALSE)=0,1,VLOOKUP('BIFUbC-heat'!$A19,heat!$A$2:$AQ$28,COLUMN(heat!E$2),FALSE)/VLOOKUP('BIFUbC-heat'!$A19,'BIFUbC-heat'!$A$1:$AQ$27,COLUMN('BIFUbC-heat'!E$1),FALSE))</f>
        <v>1</v>
      </c>
      <c r="F19">
        <f>IF(VLOOKUP('BIFUbC-heat'!$A19,'BIFUbC-heat'!$A$1:$AQ$27,COLUMN('BIFUbC-heat'!F$1),FALSE)=0,1,VLOOKUP('BIFUbC-heat'!$A19,heat!$A$2:$AQ$28,COLUMN(heat!F$2),FALSE)/VLOOKUP('BIFUbC-heat'!$A19,'BIFUbC-heat'!$A$1:$AQ$27,COLUMN('BIFUbC-heat'!F$1),FALSE))</f>
        <v>1</v>
      </c>
      <c r="G19">
        <f>IF(VLOOKUP('BIFUbC-heat'!$A19,'BIFUbC-heat'!$A$1:$AQ$27,COLUMN('BIFUbC-heat'!G$1),FALSE)=0,1,VLOOKUP('BIFUbC-heat'!$A19,heat!$A$2:$AQ$28,COLUMN(heat!G$2),FALSE)/VLOOKUP('BIFUbC-heat'!$A19,'BIFUbC-heat'!$A$1:$AQ$27,COLUMN('BIFUbC-heat'!G$1),FALSE))</f>
        <v>1</v>
      </c>
      <c r="H19">
        <f>IF(VLOOKUP('BIFUbC-heat'!$A19,'BIFUbC-heat'!$A$1:$AQ$27,COLUMN('BIFUbC-heat'!H$1),FALSE)=0,1,VLOOKUP('BIFUbC-heat'!$A19,heat!$A$2:$AQ$28,COLUMN(heat!H$2),FALSE)/VLOOKUP('BIFUbC-heat'!$A19,'BIFUbC-heat'!$A$1:$AQ$27,COLUMN('BIFUbC-heat'!H$1),FALSE))</f>
        <v>1</v>
      </c>
      <c r="I19">
        <f>IF(VLOOKUP('BIFUbC-heat'!$A19,'BIFUbC-heat'!$A$1:$AQ$27,COLUMN('BIFUbC-heat'!I$1),FALSE)=0,1,VLOOKUP('BIFUbC-heat'!$A19,heat!$A$2:$AQ$28,COLUMN(heat!I$2),FALSE)/VLOOKUP('BIFUbC-heat'!$A19,'BIFUbC-heat'!$A$1:$AQ$27,COLUMN('BIFUbC-heat'!I$1),FALSE))</f>
        <v>1</v>
      </c>
      <c r="J19">
        <f>IF(VLOOKUP('BIFUbC-heat'!$A19,'BIFUbC-heat'!$A$1:$AQ$27,COLUMN('BIFUbC-heat'!J$1),FALSE)=0,1,VLOOKUP('BIFUbC-heat'!$A19,heat!$A$2:$AQ$28,COLUMN(heat!J$2),FALSE)/VLOOKUP('BIFUbC-heat'!$A19,'BIFUbC-heat'!$A$1:$AQ$27,COLUMN('BIFUbC-heat'!J$1),FALSE))</f>
        <v>1</v>
      </c>
      <c r="K19">
        <f>IF(VLOOKUP('BIFUbC-heat'!$A19,'BIFUbC-heat'!$A$1:$AQ$27,COLUMN('BIFUbC-heat'!K$1),FALSE)=0,1,VLOOKUP('BIFUbC-heat'!$A19,heat!$A$2:$AQ$28,COLUMN(heat!K$2),FALSE)/VLOOKUP('BIFUbC-heat'!$A19,'BIFUbC-heat'!$A$1:$AQ$27,COLUMN('BIFUbC-heat'!K$1),FALSE))</f>
        <v>1</v>
      </c>
      <c r="L19">
        <f>IF(VLOOKUP('BIFUbC-heat'!$A19,'BIFUbC-heat'!$A$1:$AQ$27,COLUMN('BIFUbC-heat'!L$1),FALSE)=0,1,VLOOKUP('BIFUbC-heat'!$A19,heat!$A$2:$AQ$28,COLUMN(heat!L$2),FALSE)/VLOOKUP('BIFUbC-heat'!$A19,'BIFUbC-heat'!$A$1:$AQ$27,COLUMN('BIFUbC-heat'!L$1),FALSE))</f>
        <v>1</v>
      </c>
      <c r="M19">
        <f>IF(VLOOKUP('BIFUbC-heat'!$A19,'BIFUbC-heat'!$A$1:$AQ$27,COLUMN('BIFUbC-heat'!M$1),FALSE)=0,1,VLOOKUP('BIFUbC-heat'!$A19,heat!$A$2:$AQ$28,COLUMN(heat!M$2),FALSE)/VLOOKUP('BIFUbC-heat'!$A19,'BIFUbC-heat'!$A$1:$AQ$27,COLUMN('BIFUbC-heat'!M$1),FALSE))</f>
        <v>1</v>
      </c>
      <c r="N19">
        <f>IF(VLOOKUP('BIFUbC-heat'!$A19,'BIFUbC-heat'!$A$1:$AQ$27,COLUMN('BIFUbC-heat'!N$1),FALSE)=0,1,VLOOKUP('BIFUbC-heat'!$A19,heat!$A$2:$AQ$28,COLUMN(heat!N$2),FALSE)/VLOOKUP('BIFUbC-heat'!$A19,'BIFUbC-heat'!$A$1:$AQ$27,COLUMN('BIFUbC-heat'!N$1),FALSE))</f>
        <v>1</v>
      </c>
      <c r="O19">
        <f>IF(VLOOKUP('BIFUbC-heat'!$A19,'BIFUbC-heat'!$A$1:$AQ$27,COLUMN('BIFUbC-heat'!O$1),FALSE)=0,1,VLOOKUP('BIFUbC-heat'!$A19,heat!$A$2:$AQ$28,COLUMN(heat!O$2),FALSE)/VLOOKUP('BIFUbC-heat'!$A19,'BIFUbC-heat'!$A$1:$AQ$27,COLUMN('BIFUbC-heat'!O$1),FALSE))</f>
        <v>1</v>
      </c>
      <c r="P19">
        <f>IF(VLOOKUP('BIFUbC-heat'!$A19,'BIFUbC-heat'!$A$1:$AQ$27,COLUMN('BIFUbC-heat'!P$1),FALSE)=0,1,VLOOKUP('BIFUbC-heat'!$A19,heat!$A$2:$AQ$28,COLUMN(heat!P$2),FALSE)/VLOOKUP('BIFUbC-heat'!$A19,'BIFUbC-heat'!$A$1:$AQ$27,COLUMN('BIFUbC-heat'!P$1),FALSE))</f>
        <v>1</v>
      </c>
      <c r="Q19">
        <f>IF(VLOOKUP('BIFUbC-heat'!$A19,'BIFUbC-heat'!$A$1:$AQ$27,COLUMN('BIFUbC-heat'!Q$1),FALSE)=0,1,VLOOKUP('BIFUbC-heat'!$A19,heat!$A$2:$AQ$28,COLUMN(heat!Q$2),FALSE)/VLOOKUP('BIFUbC-heat'!$A19,'BIFUbC-heat'!$A$1:$AQ$27,COLUMN('BIFUbC-heat'!Q$1),FALSE))</f>
        <v>1</v>
      </c>
      <c r="R19">
        <f>IF(VLOOKUP('BIFUbC-heat'!$A19,'BIFUbC-heat'!$A$1:$AQ$27,COLUMN('BIFUbC-heat'!R$1),FALSE)=0,1,VLOOKUP('BIFUbC-heat'!$A19,heat!$A$2:$AQ$28,COLUMN(heat!R$2),FALSE)/VLOOKUP('BIFUbC-heat'!$A19,'BIFUbC-heat'!$A$1:$AQ$27,COLUMN('BIFUbC-heat'!R$1),FALSE))</f>
        <v>1</v>
      </c>
      <c r="S19">
        <f>IF(VLOOKUP('BIFUbC-heat'!$A19,'BIFUbC-heat'!$A$1:$AQ$27,COLUMN('BIFUbC-heat'!S$1),FALSE)=0,1,VLOOKUP('BIFUbC-heat'!$A19,heat!$A$2:$AQ$28,COLUMN(heat!S$2),FALSE)/VLOOKUP('BIFUbC-heat'!$A19,'BIFUbC-heat'!$A$1:$AQ$27,COLUMN('BIFUbC-heat'!S$1),FALSE))</f>
        <v>1</v>
      </c>
      <c r="T19">
        <f>IF(VLOOKUP('BIFUbC-heat'!$A19,'BIFUbC-heat'!$A$1:$AQ$27,COLUMN('BIFUbC-heat'!T$1),FALSE)=0,1,VLOOKUP('BIFUbC-heat'!$A19,heat!$A$2:$AQ$28,COLUMN(heat!T$2),FALSE)/VLOOKUP('BIFUbC-heat'!$A19,'BIFUbC-heat'!$A$1:$AQ$27,COLUMN('BIFUbC-heat'!T$1),FALSE))</f>
        <v>1</v>
      </c>
      <c r="U19">
        <f>IF(VLOOKUP('BIFUbC-heat'!$A19,'BIFUbC-heat'!$A$1:$AQ$27,COLUMN('BIFUbC-heat'!U$1),FALSE)=0,1,VLOOKUP('BIFUbC-heat'!$A19,heat!$A$2:$AQ$28,COLUMN(heat!U$2),FALSE)/VLOOKUP('BIFUbC-heat'!$A19,'BIFUbC-heat'!$A$1:$AQ$27,COLUMN('BIFUbC-heat'!U$1),FALSE))</f>
        <v>1</v>
      </c>
      <c r="V19">
        <f>IF(VLOOKUP('BIFUbC-heat'!$A19,'BIFUbC-heat'!$A$1:$AQ$27,COLUMN('BIFUbC-heat'!V$1),FALSE)=0,1,VLOOKUP('BIFUbC-heat'!$A19,heat!$A$2:$AQ$28,COLUMN(heat!V$2),FALSE)/VLOOKUP('BIFUbC-heat'!$A19,'BIFUbC-heat'!$A$1:$AQ$27,COLUMN('BIFUbC-heat'!V$1),FALSE))</f>
        <v>1</v>
      </c>
      <c r="W19">
        <f>IF(VLOOKUP('BIFUbC-heat'!$A19,'BIFUbC-heat'!$A$1:$AQ$27,COLUMN('BIFUbC-heat'!W$1),FALSE)=0,1,VLOOKUP('BIFUbC-heat'!$A19,heat!$A$2:$AQ$28,COLUMN(heat!W$2),FALSE)/VLOOKUP('BIFUbC-heat'!$A19,'BIFUbC-heat'!$A$1:$AQ$27,COLUMN('BIFUbC-heat'!W$1),FALSE))</f>
        <v>1</v>
      </c>
      <c r="X19">
        <f>IF(VLOOKUP('BIFUbC-heat'!$A19,'BIFUbC-heat'!$A$1:$AQ$27,COLUMN('BIFUbC-heat'!X$1),FALSE)=0,1,VLOOKUP('BIFUbC-heat'!$A19,heat!$A$2:$AQ$28,COLUMN(heat!X$2),FALSE)/VLOOKUP('BIFUbC-heat'!$A19,'BIFUbC-heat'!$A$1:$AQ$27,COLUMN('BIFUbC-heat'!X$1),FALSE))</f>
        <v>1</v>
      </c>
      <c r="Y19">
        <f>IF(VLOOKUP('BIFUbC-heat'!$A19,'BIFUbC-heat'!$A$1:$AQ$27,COLUMN('BIFUbC-heat'!Y$1),FALSE)=0,1,VLOOKUP('BIFUbC-heat'!$A19,heat!$A$2:$AQ$28,COLUMN(heat!Y$2),FALSE)/VLOOKUP('BIFUbC-heat'!$A19,'BIFUbC-heat'!$A$1:$AQ$27,COLUMN('BIFUbC-heat'!Y$1),FALSE))</f>
        <v>1</v>
      </c>
      <c r="Z19">
        <f>IF(VLOOKUP('BIFUbC-heat'!$A19,'BIFUbC-heat'!$A$1:$AQ$27,COLUMN('BIFUbC-heat'!Z$1),FALSE)=0,1,VLOOKUP('BIFUbC-heat'!$A19,heat!$A$2:$AQ$28,COLUMN(heat!Z$2),FALSE)/VLOOKUP('BIFUbC-heat'!$A19,'BIFUbC-heat'!$A$1:$AQ$27,COLUMN('BIFUbC-heat'!Z$1),FALSE))</f>
        <v>1</v>
      </c>
      <c r="AA19">
        <f>IF(VLOOKUP('BIFUbC-heat'!$A19,'BIFUbC-heat'!$A$1:$AQ$27,COLUMN('BIFUbC-heat'!AA$1),FALSE)=0,1,VLOOKUP('BIFUbC-heat'!$A19,heat!$A$2:$AQ$28,COLUMN(heat!AA$2),FALSE)/VLOOKUP('BIFUbC-heat'!$A19,'BIFUbC-heat'!$A$1:$AQ$27,COLUMN('BIFUbC-heat'!AA$1),FALSE))</f>
        <v>1</v>
      </c>
      <c r="AB19">
        <f>IF(VLOOKUP('BIFUbC-heat'!$A19,'BIFUbC-heat'!$A$1:$AQ$27,COLUMN('BIFUbC-heat'!AB$1),FALSE)=0,1,VLOOKUP('BIFUbC-heat'!$A19,heat!$A$2:$AQ$28,COLUMN(heat!AB$2),FALSE)/VLOOKUP('BIFUbC-heat'!$A19,'BIFUbC-heat'!$A$1:$AQ$27,COLUMN('BIFUbC-heat'!AB$1),FALSE))</f>
        <v>1</v>
      </c>
      <c r="AC19">
        <f>IF(VLOOKUP('BIFUbC-heat'!$A19,'BIFUbC-heat'!$A$1:$AQ$27,COLUMN('BIFUbC-heat'!AC$1),FALSE)=0,1,VLOOKUP('BIFUbC-heat'!$A19,heat!$A$2:$AQ$28,COLUMN(heat!AC$2),FALSE)/VLOOKUP('BIFUbC-heat'!$A19,'BIFUbC-heat'!$A$1:$AQ$27,COLUMN('BIFUbC-heat'!AC$1),FALSE))</f>
        <v>1</v>
      </c>
      <c r="AD19">
        <f>IF(VLOOKUP('BIFUbC-heat'!$A19,'BIFUbC-heat'!$A$1:$AQ$27,COLUMN('BIFUbC-heat'!AD$1),FALSE)=0,1,VLOOKUP('BIFUbC-heat'!$A19,heat!$A$2:$AQ$28,COLUMN(heat!AD$2),FALSE)/VLOOKUP('BIFUbC-heat'!$A19,'BIFUbC-heat'!$A$1:$AQ$27,COLUMN('BIFUbC-heat'!AD$1),FALSE))</f>
        <v>1</v>
      </c>
      <c r="AE19">
        <f>IF(VLOOKUP('BIFUbC-heat'!$A19,'BIFUbC-heat'!$A$1:$AQ$27,COLUMN('BIFUbC-heat'!AE$1),FALSE)=0,1,VLOOKUP('BIFUbC-heat'!$A19,heat!$A$2:$AQ$28,COLUMN(heat!AE$2),FALSE)/VLOOKUP('BIFUbC-heat'!$A19,'BIFUbC-heat'!$A$1:$AQ$27,COLUMN('BIFUbC-heat'!AE$1),FALSE))</f>
        <v>1</v>
      </c>
      <c r="AF19">
        <f>IF(VLOOKUP('BIFUbC-heat'!$A19,'BIFUbC-heat'!$A$1:$AQ$27,COLUMN('BIFUbC-heat'!AF$1),FALSE)=0,1,VLOOKUP('BIFUbC-heat'!$A19,heat!$A$2:$AQ$28,COLUMN(heat!AF$2),FALSE)/VLOOKUP('BIFUbC-heat'!$A19,'BIFUbC-heat'!$A$1:$AQ$27,COLUMN('BIFUbC-heat'!AF$1),FALSE))</f>
        <v>1</v>
      </c>
      <c r="AG19">
        <f>IF(VLOOKUP('BIFUbC-heat'!$A19,'BIFUbC-heat'!$A$1:$AQ$27,COLUMN('BIFUbC-heat'!AG$1),FALSE)=0,1,VLOOKUP('BIFUbC-heat'!$A19,heat!$A$2:$AQ$28,COLUMN(heat!AG$2),FALSE)/VLOOKUP('BIFUbC-heat'!$A19,'BIFUbC-heat'!$A$1:$AQ$27,COLUMN('BIFUbC-heat'!AG$1),FALSE))</f>
        <v>1</v>
      </c>
      <c r="AH19">
        <f>IF(VLOOKUP('BIFUbC-heat'!$A19,'BIFUbC-heat'!$A$1:$AQ$27,COLUMN('BIFUbC-heat'!AH$1),FALSE)=0,1,VLOOKUP('BIFUbC-heat'!$A19,heat!$A$2:$AQ$28,COLUMN(heat!AH$2),FALSE)/VLOOKUP('BIFUbC-heat'!$A19,'BIFUbC-heat'!$A$1:$AQ$27,COLUMN('BIFUbC-heat'!AH$1),FALSE))</f>
        <v>1</v>
      </c>
      <c r="AI19">
        <f>IF(VLOOKUP('BIFUbC-heat'!$A19,'BIFUbC-heat'!$A$1:$AQ$27,COLUMN('BIFUbC-heat'!AI$1),FALSE)=0,1,VLOOKUP('BIFUbC-heat'!$A19,heat!$A$2:$AQ$28,COLUMN(heat!AI$2),FALSE)/VLOOKUP('BIFUbC-heat'!$A19,'BIFUbC-heat'!$A$1:$AQ$27,COLUMN('BIFUbC-heat'!AI$1),FALSE))</f>
        <v>1</v>
      </c>
      <c r="AJ19">
        <f>IF(VLOOKUP('BIFUbC-heat'!$A19,'BIFUbC-heat'!$A$1:$AQ$27,COLUMN('BIFUbC-heat'!AJ$1),FALSE)=0,1,VLOOKUP('BIFUbC-heat'!$A19,heat!$A$2:$AQ$28,COLUMN(heat!AJ$2),FALSE)/VLOOKUP('BIFUbC-heat'!$A19,'BIFUbC-heat'!$A$1:$AQ$27,COLUMN('BIFUbC-heat'!AJ$1),FALSE))</f>
        <v>1</v>
      </c>
      <c r="AK19">
        <f>IF(VLOOKUP('BIFUbC-heat'!$A19,'BIFUbC-heat'!$A$1:$AQ$27,COLUMN('BIFUbC-heat'!AK$1),FALSE)=0,1,VLOOKUP('BIFUbC-heat'!$A19,heat!$A$2:$AQ$28,COLUMN(heat!AK$2),FALSE)/VLOOKUP('BIFUbC-heat'!$A19,'BIFUbC-heat'!$A$1:$AQ$27,COLUMN('BIFUbC-heat'!AK$1),FALSE))</f>
        <v>1</v>
      </c>
      <c r="AL19">
        <f>IF(VLOOKUP('BIFUbC-heat'!$A19,'BIFUbC-heat'!$A$1:$AQ$27,COLUMN('BIFUbC-heat'!AL$1),FALSE)=0,1,VLOOKUP('BIFUbC-heat'!$A19,heat!$A$2:$AQ$28,COLUMN(heat!AL$2),FALSE)/VLOOKUP('BIFUbC-heat'!$A19,'BIFUbC-heat'!$A$1:$AQ$27,COLUMN('BIFUbC-heat'!AL$1),FALSE))</f>
        <v>1</v>
      </c>
      <c r="AM19">
        <f>IF(VLOOKUP('BIFUbC-heat'!$A19,'BIFUbC-heat'!$A$1:$AQ$27,COLUMN('BIFUbC-heat'!AM$1),FALSE)=0,1,VLOOKUP('BIFUbC-heat'!$A19,heat!$A$2:$AQ$28,COLUMN(heat!AM$2),FALSE)/VLOOKUP('BIFUbC-heat'!$A19,'BIFUbC-heat'!$A$1:$AQ$27,COLUMN('BIFUbC-heat'!AM$1),FALSE))</f>
        <v>1</v>
      </c>
      <c r="AN19">
        <f>IF(VLOOKUP('BIFUbC-heat'!$A19,'BIFUbC-heat'!$A$1:$AQ$27,COLUMN('BIFUbC-heat'!AN$1),FALSE)=0,1,VLOOKUP('BIFUbC-heat'!$A19,heat!$A$2:$AQ$28,COLUMN(heat!AN$2),FALSE)/VLOOKUP('BIFUbC-heat'!$A19,'BIFUbC-heat'!$A$1:$AQ$27,COLUMN('BIFUbC-heat'!AN$1),FALSE))</f>
        <v>1</v>
      </c>
      <c r="AO19">
        <f>IF(VLOOKUP('BIFUbC-heat'!$A19,'BIFUbC-heat'!$A$1:$AQ$27,COLUMN('BIFUbC-heat'!AO$1),FALSE)=0,1,VLOOKUP('BIFUbC-heat'!$A19,heat!$A$2:$AQ$28,COLUMN(heat!AO$2),FALSE)/VLOOKUP('BIFUbC-heat'!$A19,'BIFUbC-heat'!$A$1:$AQ$27,COLUMN('BIFUbC-heat'!AO$1),FALSE))</f>
        <v>1</v>
      </c>
      <c r="AP19">
        <f>IF(VLOOKUP('BIFUbC-heat'!$A19,'BIFUbC-heat'!$A$1:$AQ$27,COLUMN('BIFUbC-heat'!AP$1),FALSE)=0,1,VLOOKUP('BIFUbC-heat'!$A19,heat!$A$2:$AQ$28,COLUMN(heat!AP$2),FALSE)/VLOOKUP('BIFUbC-heat'!$A19,'BIFUbC-heat'!$A$1:$AQ$27,COLUMN('BIFUbC-heat'!AP$1),FALSE))</f>
        <v>1</v>
      </c>
      <c r="AQ19">
        <f>IF(VLOOKUP('BIFUbC-heat'!$A19,'BIFUbC-heat'!$A$1:$AQ$27,COLUMN('BIFUbC-heat'!AQ$1),FALSE)=0,1,VLOOKUP('BIFUbC-heat'!$A19,heat!$A$2:$AQ$28,COLUMN(heat!AQ$2),FALSE)/VLOOKUP('BIFUbC-heat'!$A19,'BIFUbC-heat'!$A$1:$AQ$27,COLUMN('BIFUbC-heat'!AQ$1),FALSE))</f>
        <v>1</v>
      </c>
    </row>
    <row r="20" spans="1:43">
      <c r="A20" s="37" t="s">
        <v>633</v>
      </c>
      <c r="B20">
        <f>IF(VLOOKUP('BIFUbC-heat'!$A20,'BIFUbC-heat'!$A$1:$AQ$27,COLUMN('BIFUbC-heat'!B$1),FALSE)=0,1,VLOOKUP('BIFUbC-heat'!$A20,heat!$A$2:$AQ$28,COLUMN(heat!B$2),FALSE)/VLOOKUP('BIFUbC-heat'!$A20,'BIFUbC-heat'!$A$1:$AQ$27,COLUMN('BIFUbC-heat'!B$1),FALSE))</f>
        <v>1</v>
      </c>
      <c r="C20">
        <f>IF(VLOOKUP('BIFUbC-heat'!$A20,'BIFUbC-heat'!$A$1:$AQ$27,COLUMN('BIFUbC-heat'!C$1),FALSE)=0,1,VLOOKUP('BIFUbC-heat'!$A20,heat!$A$2:$AQ$28,COLUMN(heat!C$2),FALSE)/VLOOKUP('BIFUbC-heat'!$A20,'BIFUbC-heat'!$A$1:$AQ$27,COLUMN('BIFUbC-heat'!C$1),FALSE))</f>
        <v>1</v>
      </c>
      <c r="D20">
        <f>IF(VLOOKUP('BIFUbC-heat'!$A20,'BIFUbC-heat'!$A$1:$AQ$27,COLUMN('BIFUbC-heat'!D$1),FALSE)=0,1,VLOOKUP('BIFUbC-heat'!$A20,heat!$A$2:$AQ$28,COLUMN(heat!D$2),FALSE)/VLOOKUP('BIFUbC-heat'!$A20,'BIFUbC-heat'!$A$1:$AQ$27,COLUMN('BIFUbC-heat'!D$1),FALSE))</f>
        <v>1</v>
      </c>
      <c r="E20">
        <f>IF(VLOOKUP('BIFUbC-heat'!$A20,'BIFUbC-heat'!$A$1:$AQ$27,COLUMN('BIFUbC-heat'!E$1),FALSE)=0,1,VLOOKUP('BIFUbC-heat'!$A20,heat!$A$2:$AQ$28,COLUMN(heat!E$2),FALSE)/VLOOKUP('BIFUbC-heat'!$A20,'BIFUbC-heat'!$A$1:$AQ$27,COLUMN('BIFUbC-heat'!E$1),FALSE))</f>
        <v>1</v>
      </c>
      <c r="F20">
        <f>IF(VLOOKUP('BIFUbC-heat'!$A20,'BIFUbC-heat'!$A$1:$AQ$27,COLUMN('BIFUbC-heat'!F$1),FALSE)=0,1,VLOOKUP('BIFUbC-heat'!$A20,heat!$A$2:$AQ$28,COLUMN(heat!F$2),FALSE)/VLOOKUP('BIFUbC-heat'!$A20,'BIFUbC-heat'!$A$1:$AQ$27,COLUMN('BIFUbC-heat'!F$1),FALSE))</f>
        <v>1</v>
      </c>
      <c r="G20">
        <f>IF(VLOOKUP('BIFUbC-heat'!$A20,'BIFUbC-heat'!$A$1:$AQ$27,COLUMN('BIFUbC-heat'!G$1),FALSE)=0,1,VLOOKUP('BIFUbC-heat'!$A20,heat!$A$2:$AQ$28,COLUMN(heat!G$2),FALSE)/VLOOKUP('BIFUbC-heat'!$A20,'BIFUbC-heat'!$A$1:$AQ$27,COLUMN('BIFUbC-heat'!G$1),FALSE))</f>
        <v>1</v>
      </c>
      <c r="H20">
        <f>IF(VLOOKUP('BIFUbC-heat'!$A20,'BIFUbC-heat'!$A$1:$AQ$27,COLUMN('BIFUbC-heat'!H$1),FALSE)=0,1,VLOOKUP('BIFUbC-heat'!$A20,heat!$A$2:$AQ$28,COLUMN(heat!H$2),FALSE)/VLOOKUP('BIFUbC-heat'!$A20,'BIFUbC-heat'!$A$1:$AQ$27,COLUMN('BIFUbC-heat'!H$1),FALSE))</f>
        <v>1</v>
      </c>
      <c r="I20">
        <f>IF(VLOOKUP('BIFUbC-heat'!$A20,'BIFUbC-heat'!$A$1:$AQ$27,COLUMN('BIFUbC-heat'!I$1),FALSE)=0,1,VLOOKUP('BIFUbC-heat'!$A20,heat!$A$2:$AQ$28,COLUMN(heat!I$2),FALSE)/VLOOKUP('BIFUbC-heat'!$A20,'BIFUbC-heat'!$A$1:$AQ$27,COLUMN('BIFUbC-heat'!I$1),FALSE))</f>
        <v>1</v>
      </c>
      <c r="J20">
        <f>IF(VLOOKUP('BIFUbC-heat'!$A20,'BIFUbC-heat'!$A$1:$AQ$27,COLUMN('BIFUbC-heat'!J$1),FALSE)=0,1,VLOOKUP('BIFUbC-heat'!$A20,heat!$A$2:$AQ$28,COLUMN(heat!J$2),FALSE)/VLOOKUP('BIFUbC-heat'!$A20,'BIFUbC-heat'!$A$1:$AQ$27,COLUMN('BIFUbC-heat'!J$1),FALSE))</f>
        <v>1</v>
      </c>
      <c r="K20">
        <f>IF(VLOOKUP('BIFUbC-heat'!$A20,'BIFUbC-heat'!$A$1:$AQ$27,COLUMN('BIFUbC-heat'!K$1),FALSE)=0,1,VLOOKUP('BIFUbC-heat'!$A20,heat!$A$2:$AQ$28,COLUMN(heat!K$2),FALSE)/VLOOKUP('BIFUbC-heat'!$A20,'BIFUbC-heat'!$A$1:$AQ$27,COLUMN('BIFUbC-heat'!K$1),FALSE))</f>
        <v>1</v>
      </c>
      <c r="L20">
        <f>IF(VLOOKUP('BIFUbC-heat'!$A20,'BIFUbC-heat'!$A$1:$AQ$27,COLUMN('BIFUbC-heat'!L$1),FALSE)=0,1,VLOOKUP('BIFUbC-heat'!$A20,heat!$A$2:$AQ$28,COLUMN(heat!L$2),FALSE)/VLOOKUP('BIFUbC-heat'!$A20,'BIFUbC-heat'!$A$1:$AQ$27,COLUMN('BIFUbC-heat'!L$1),FALSE))</f>
        <v>1</v>
      </c>
      <c r="M20">
        <f>IF(VLOOKUP('BIFUbC-heat'!$A20,'BIFUbC-heat'!$A$1:$AQ$27,COLUMN('BIFUbC-heat'!M$1),FALSE)=0,1,VLOOKUP('BIFUbC-heat'!$A20,heat!$A$2:$AQ$28,COLUMN(heat!M$2),FALSE)/VLOOKUP('BIFUbC-heat'!$A20,'BIFUbC-heat'!$A$1:$AQ$27,COLUMN('BIFUbC-heat'!M$1),FALSE))</f>
        <v>1</v>
      </c>
      <c r="N20">
        <f>IF(VLOOKUP('BIFUbC-heat'!$A20,'BIFUbC-heat'!$A$1:$AQ$27,COLUMN('BIFUbC-heat'!N$1),FALSE)=0,1,VLOOKUP('BIFUbC-heat'!$A20,heat!$A$2:$AQ$28,COLUMN(heat!N$2),FALSE)/VLOOKUP('BIFUbC-heat'!$A20,'BIFUbC-heat'!$A$1:$AQ$27,COLUMN('BIFUbC-heat'!N$1),FALSE))</f>
        <v>1</v>
      </c>
      <c r="O20">
        <f>IF(VLOOKUP('BIFUbC-heat'!$A20,'BIFUbC-heat'!$A$1:$AQ$27,COLUMN('BIFUbC-heat'!O$1),FALSE)=0,1,VLOOKUP('BIFUbC-heat'!$A20,heat!$A$2:$AQ$28,COLUMN(heat!O$2),FALSE)/VLOOKUP('BIFUbC-heat'!$A20,'BIFUbC-heat'!$A$1:$AQ$27,COLUMN('BIFUbC-heat'!O$1),FALSE))</f>
        <v>1</v>
      </c>
      <c r="P20">
        <f>IF(VLOOKUP('BIFUbC-heat'!$A20,'BIFUbC-heat'!$A$1:$AQ$27,COLUMN('BIFUbC-heat'!P$1),FALSE)=0,1,VLOOKUP('BIFUbC-heat'!$A20,heat!$A$2:$AQ$28,COLUMN(heat!P$2),FALSE)/VLOOKUP('BIFUbC-heat'!$A20,'BIFUbC-heat'!$A$1:$AQ$27,COLUMN('BIFUbC-heat'!P$1),FALSE))</f>
        <v>1</v>
      </c>
      <c r="Q20">
        <f>IF(VLOOKUP('BIFUbC-heat'!$A20,'BIFUbC-heat'!$A$1:$AQ$27,COLUMN('BIFUbC-heat'!Q$1),FALSE)=0,1,VLOOKUP('BIFUbC-heat'!$A20,heat!$A$2:$AQ$28,COLUMN(heat!Q$2),FALSE)/VLOOKUP('BIFUbC-heat'!$A20,'BIFUbC-heat'!$A$1:$AQ$27,COLUMN('BIFUbC-heat'!Q$1),FALSE))</f>
        <v>1</v>
      </c>
      <c r="R20">
        <f>IF(VLOOKUP('BIFUbC-heat'!$A20,'BIFUbC-heat'!$A$1:$AQ$27,COLUMN('BIFUbC-heat'!R$1),FALSE)=0,1,VLOOKUP('BIFUbC-heat'!$A20,heat!$A$2:$AQ$28,COLUMN(heat!R$2),FALSE)/VLOOKUP('BIFUbC-heat'!$A20,'BIFUbC-heat'!$A$1:$AQ$27,COLUMN('BIFUbC-heat'!R$1),FALSE))</f>
        <v>1</v>
      </c>
      <c r="S20">
        <f>IF(VLOOKUP('BIFUbC-heat'!$A20,'BIFUbC-heat'!$A$1:$AQ$27,COLUMN('BIFUbC-heat'!S$1),FALSE)=0,1,VLOOKUP('BIFUbC-heat'!$A20,heat!$A$2:$AQ$28,COLUMN(heat!S$2),FALSE)/VLOOKUP('BIFUbC-heat'!$A20,'BIFUbC-heat'!$A$1:$AQ$27,COLUMN('BIFUbC-heat'!S$1),FALSE))</f>
        <v>1</v>
      </c>
      <c r="T20">
        <f>IF(VLOOKUP('BIFUbC-heat'!$A20,'BIFUbC-heat'!$A$1:$AQ$27,COLUMN('BIFUbC-heat'!T$1),FALSE)=0,1,VLOOKUP('BIFUbC-heat'!$A20,heat!$A$2:$AQ$28,COLUMN(heat!T$2),FALSE)/VLOOKUP('BIFUbC-heat'!$A20,'BIFUbC-heat'!$A$1:$AQ$27,COLUMN('BIFUbC-heat'!T$1),FALSE))</f>
        <v>1</v>
      </c>
      <c r="U20">
        <f>IF(VLOOKUP('BIFUbC-heat'!$A20,'BIFUbC-heat'!$A$1:$AQ$27,COLUMN('BIFUbC-heat'!U$1),FALSE)=0,1,VLOOKUP('BIFUbC-heat'!$A20,heat!$A$2:$AQ$28,COLUMN(heat!U$2),FALSE)/VLOOKUP('BIFUbC-heat'!$A20,'BIFUbC-heat'!$A$1:$AQ$27,COLUMN('BIFUbC-heat'!U$1),FALSE))</f>
        <v>1</v>
      </c>
      <c r="V20">
        <f>IF(VLOOKUP('BIFUbC-heat'!$A20,'BIFUbC-heat'!$A$1:$AQ$27,COLUMN('BIFUbC-heat'!V$1),FALSE)=0,1,VLOOKUP('BIFUbC-heat'!$A20,heat!$A$2:$AQ$28,COLUMN(heat!V$2),FALSE)/VLOOKUP('BIFUbC-heat'!$A20,'BIFUbC-heat'!$A$1:$AQ$27,COLUMN('BIFUbC-heat'!V$1),FALSE))</f>
        <v>1</v>
      </c>
      <c r="W20">
        <f>IF(VLOOKUP('BIFUbC-heat'!$A20,'BIFUbC-heat'!$A$1:$AQ$27,COLUMN('BIFUbC-heat'!W$1),FALSE)=0,1,VLOOKUP('BIFUbC-heat'!$A20,heat!$A$2:$AQ$28,COLUMN(heat!W$2),FALSE)/VLOOKUP('BIFUbC-heat'!$A20,'BIFUbC-heat'!$A$1:$AQ$27,COLUMN('BIFUbC-heat'!W$1),FALSE))</f>
        <v>1</v>
      </c>
      <c r="X20">
        <f>IF(VLOOKUP('BIFUbC-heat'!$A20,'BIFUbC-heat'!$A$1:$AQ$27,COLUMN('BIFUbC-heat'!X$1),FALSE)=0,1,VLOOKUP('BIFUbC-heat'!$A20,heat!$A$2:$AQ$28,COLUMN(heat!X$2),FALSE)/VLOOKUP('BIFUbC-heat'!$A20,'BIFUbC-heat'!$A$1:$AQ$27,COLUMN('BIFUbC-heat'!X$1),FALSE))</f>
        <v>1</v>
      </c>
      <c r="Y20">
        <f>IF(VLOOKUP('BIFUbC-heat'!$A20,'BIFUbC-heat'!$A$1:$AQ$27,COLUMN('BIFUbC-heat'!Y$1),FALSE)=0,1,VLOOKUP('BIFUbC-heat'!$A20,heat!$A$2:$AQ$28,COLUMN(heat!Y$2),FALSE)/VLOOKUP('BIFUbC-heat'!$A20,'BIFUbC-heat'!$A$1:$AQ$27,COLUMN('BIFUbC-heat'!Y$1),FALSE))</f>
        <v>1</v>
      </c>
      <c r="Z20">
        <f>IF(VLOOKUP('BIFUbC-heat'!$A20,'BIFUbC-heat'!$A$1:$AQ$27,COLUMN('BIFUbC-heat'!Z$1),FALSE)=0,1,VLOOKUP('BIFUbC-heat'!$A20,heat!$A$2:$AQ$28,COLUMN(heat!Z$2),FALSE)/VLOOKUP('BIFUbC-heat'!$A20,'BIFUbC-heat'!$A$1:$AQ$27,COLUMN('BIFUbC-heat'!Z$1),FALSE))</f>
        <v>1</v>
      </c>
      <c r="AA20">
        <f>IF(VLOOKUP('BIFUbC-heat'!$A20,'BIFUbC-heat'!$A$1:$AQ$27,COLUMN('BIFUbC-heat'!AA$1),FALSE)=0,1,VLOOKUP('BIFUbC-heat'!$A20,heat!$A$2:$AQ$28,COLUMN(heat!AA$2),FALSE)/VLOOKUP('BIFUbC-heat'!$A20,'BIFUbC-heat'!$A$1:$AQ$27,COLUMN('BIFUbC-heat'!AA$1),FALSE))</f>
        <v>1</v>
      </c>
      <c r="AB20">
        <f>IF(VLOOKUP('BIFUbC-heat'!$A20,'BIFUbC-heat'!$A$1:$AQ$27,COLUMN('BIFUbC-heat'!AB$1),FALSE)=0,1,VLOOKUP('BIFUbC-heat'!$A20,heat!$A$2:$AQ$28,COLUMN(heat!AB$2),FALSE)/VLOOKUP('BIFUbC-heat'!$A20,'BIFUbC-heat'!$A$1:$AQ$27,COLUMN('BIFUbC-heat'!AB$1),FALSE))</f>
        <v>1</v>
      </c>
      <c r="AC20">
        <f>IF(VLOOKUP('BIFUbC-heat'!$A20,'BIFUbC-heat'!$A$1:$AQ$27,COLUMN('BIFUbC-heat'!AC$1),FALSE)=0,1,VLOOKUP('BIFUbC-heat'!$A20,heat!$A$2:$AQ$28,COLUMN(heat!AC$2),FALSE)/VLOOKUP('BIFUbC-heat'!$A20,'BIFUbC-heat'!$A$1:$AQ$27,COLUMN('BIFUbC-heat'!AC$1),FALSE))</f>
        <v>1</v>
      </c>
      <c r="AD20">
        <f>IF(VLOOKUP('BIFUbC-heat'!$A20,'BIFUbC-heat'!$A$1:$AQ$27,COLUMN('BIFUbC-heat'!AD$1),FALSE)=0,1,VLOOKUP('BIFUbC-heat'!$A20,heat!$A$2:$AQ$28,COLUMN(heat!AD$2),FALSE)/VLOOKUP('BIFUbC-heat'!$A20,'BIFUbC-heat'!$A$1:$AQ$27,COLUMN('BIFUbC-heat'!AD$1),FALSE))</f>
        <v>1</v>
      </c>
      <c r="AE20">
        <f>IF(VLOOKUP('BIFUbC-heat'!$A20,'BIFUbC-heat'!$A$1:$AQ$27,COLUMN('BIFUbC-heat'!AE$1),FALSE)=0,1,VLOOKUP('BIFUbC-heat'!$A20,heat!$A$2:$AQ$28,COLUMN(heat!AE$2),FALSE)/VLOOKUP('BIFUbC-heat'!$A20,'BIFUbC-heat'!$A$1:$AQ$27,COLUMN('BIFUbC-heat'!AE$1),FALSE))</f>
        <v>1</v>
      </c>
      <c r="AF20">
        <f>IF(VLOOKUP('BIFUbC-heat'!$A20,'BIFUbC-heat'!$A$1:$AQ$27,COLUMN('BIFUbC-heat'!AF$1),FALSE)=0,1,VLOOKUP('BIFUbC-heat'!$A20,heat!$A$2:$AQ$28,COLUMN(heat!AF$2),FALSE)/VLOOKUP('BIFUbC-heat'!$A20,'BIFUbC-heat'!$A$1:$AQ$27,COLUMN('BIFUbC-heat'!AF$1),FALSE))</f>
        <v>1</v>
      </c>
      <c r="AG20">
        <f>IF(VLOOKUP('BIFUbC-heat'!$A20,'BIFUbC-heat'!$A$1:$AQ$27,COLUMN('BIFUbC-heat'!AG$1),FALSE)=0,1,VLOOKUP('BIFUbC-heat'!$A20,heat!$A$2:$AQ$28,COLUMN(heat!AG$2),FALSE)/VLOOKUP('BIFUbC-heat'!$A20,'BIFUbC-heat'!$A$1:$AQ$27,COLUMN('BIFUbC-heat'!AG$1),FALSE))</f>
        <v>1</v>
      </c>
      <c r="AH20">
        <f>IF(VLOOKUP('BIFUbC-heat'!$A20,'BIFUbC-heat'!$A$1:$AQ$27,COLUMN('BIFUbC-heat'!AH$1),FALSE)=0,1,VLOOKUP('BIFUbC-heat'!$A20,heat!$A$2:$AQ$28,COLUMN(heat!AH$2),FALSE)/VLOOKUP('BIFUbC-heat'!$A20,'BIFUbC-heat'!$A$1:$AQ$27,COLUMN('BIFUbC-heat'!AH$1),FALSE))</f>
        <v>1</v>
      </c>
      <c r="AI20">
        <f>IF(VLOOKUP('BIFUbC-heat'!$A20,'BIFUbC-heat'!$A$1:$AQ$27,COLUMN('BIFUbC-heat'!AI$1),FALSE)=0,1,VLOOKUP('BIFUbC-heat'!$A20,heat!$A$2:$AQ$28,COLUMN(heat!AI$2),FALSE)/VLOOKUP('BIFUbC-heat'!$A20,'BIFUbC-heat'!$A$1:$AQ$27,COLUMN('BIFUbC-heat'!AI$1),FALSE))</f>
        <v>1</v>
      </c>
      <c r="AJ20">
        <f>IF(VLOOKUP('BIFUbC-heat'!$A20,'BIFUbC-heat'!$A$1:$AQ$27,COLUMN('BIFUbC-heat'!AJ$1),FALSE)=0,1,VLOOKUP('BIFUbC-heat'!$A20,heat!$A$2:$AQ$28,COLUMN(heat!AJ$2),FALSE)/VLOOKUP('BIFUbC-heat'!$A20,'BIFUbC-heat'!$A$1:$AQ$27,COLUMN('BIFUbC-heat'!AJ$1),FALSE))</f>
        <v>1</v>
      </c>
      <c r="AK20">
        <f>IF(VLOOKUP('BIFUbC-heat'!$A20,'BIFUbC-heat'!$A$1:$AQ$27,COLUMN('BIFUbC-heat'!AK$1),FALSE)=0,1,VLOOKUP('BIFUbC-heat'!$A20,heat!$A$2:$AQ$28,COLUMN(heat!AK$2),FALSE)/VLOOKUP('BIFUbC-heat'!$A20,'BIFUbC-heat'!$A$1:$AQ$27,COLUMN('BIFUbC-heat'!AK$1),FALSE))</f>
        <v>1</v>
      </c>
      <c r="AL20">
        <f>IF(VLOOKUP('BIFUbC-heat'!$A20,'BIFUbC-heat'!$A$1:$AQ$27,COLUMN('BIFUbC-heat'!AL$1),FALSE)=0,1,VLOOKUP('BIFUbC-heat'!$A20,heat!$A$2:$AQ$28,COLUMN(heat!AL$2),FALSE)/VLOOKUP('BIFUbC-heat'!$A20,'BIFUbC-heat'!$A$1:$AQ$27,COLUMN('BIFUbC-heat'!AL$1),FALSE))</f>
        <v>1</v>
      </c>
      <c r="AM20">
        <f>IF(VLOOKUP('BIFUbC-heat'!$A20,'BIFUbC-heat'!$A$1:$AQ$27,COLUMN('BIFUbC-heat'!AM$1),FALSE)=0,1,VLOOKUP('BIFUbC-heat'!$A20,heat!$A$2:$AQ$28,COLUMN(heat!AM$2),FALSE)/VLOOKUP('BIFUbC-heat'!$A20,'BIFUbC-heat'!$A$1:$AQ$27,COLUMN('BIFUbC-heat'!AM$1),FALSE))</f>
        <v>1</v>
      </c>
      <c r="AN20">
        <f>IF(VLOOKUP('BIFUbC-heat'!$A20,'BIFUbC-heat'!$A$1:$AQ$27,COLUMN('BIFUbC-heat'!AN$1),FALSE)=0,1,VLOOKUP('BIFUbC-heat'!$A20,heat!$A$2:$AQ$28,COLUMN(heat!AN$2),FALSE)/VLOOKUP('BIFUbC-heat'!$A20,'BIFUbC-heat'!$A$1:$AQ$27,COLUMN('BIFUbC-heat'!AN$1),FALSE))</f>
        <v>1</v>
      </c>
      <c r="AO20">
        <f>IF(VLOOKUP('BIFUbC-heat'!$A20,'BIFUbC-heat'!$A$1:$AQ$27,COLUMN('BIFUbC-heat'!AO$1),FALSE)=0,1,VLOOKUP('BIFUbC-heat'!$A20,heat!$A$2:$AQ$28,COLUMN(heat!AO$2),FALSE)/VLOOKUP('BIFUbC-heat'!$A20,'BIFUbC-heat'!$A$1:$AQ$27,COLUMN('BIFUbC-heat'!AO$1),FALSE))</f>
        <v>1</v>
      </c>
      <c r="AP20">
        <f>IF(VLOOKUP('BIFUbC-heat'!$A20,'BIFUbC-heat'!$A$1:$AQ$27,COLUMN('BIFUbC-heat'!AP$1),FALSE)=0,1,VLOOKUP('BIFUbC-heat'!$A20,heat!$A$2:$AQ$28,COLUMN(heat!AP$2),FALSE)/VLOOKUP('BIFUbC-heat'!$A20,'BIFUbC-heat'!$A$1:$AQ$27,COLUMN('BIFUbC-heat'!AP$1),FALSE))</f>
        <v>1</v>
      </c>
      <c r="AQ20">
        <f>IF(VLOOKUP('BIFUbC-heat'!$A20,'BIFUbC-heat'!$A$1:$AQ$27,COLUMN('BIFUbC-heat'!AQ$1),FALSE)=0,1,VLOOKUP('BIFUbC-heat'!$A20,heat!$A$2:$AQ$28,COLUMN(heat!AQ$2),FALSE)/VLOOKUP('BIFUbC-heat'!$A20,'BIFUbC-heat'!$A$1:$AQ$27,COLUMN('BIFUbC-heat'!AQ$1),FALSE))</f>
        <v>1</v>
      </c>
    </row>
    <row r="21" spans="1:43">
      <c r="A21" s="37" t="s">
        <v>634</v>
      </c>
      <c r="B21">
        <f>IF(VLOOKUP('BIFUbC-heat'!$A21,'BIFUbC-heat'!$A$1:$AQ$27,COLUMN('BIFUbC-heat'!B$1),FALSE)=0,1,VLOOKUP('BIFUbC-heat'!$A21,heat!$A$2:$AQ$28,COLUMN(heat!B$2),FALSE)/VLOOKUP('BIFUbC-heat'!$A21,'BIFUbC-heat'!$A$1:$AQ$27,COLUMN('BIFUbC-heat'!B$1),FALSE))</f>
        <v>1</v>
      </c>
      <c r="C21">
        <f>IF(VLOOKUP('BIFUbC-heat'!$A21,'BIFUbC-heat'!$A$1:$AQ$27,COLUMN('BIFUbC-heat'!C$1),FALSE)=0,1,VLOOKUP('BIFUbC-heat'!$A21,heat!$A$2:$AQ$28,COLUMN(heat!C$2),FALSE)/VLOOKUP('BIFUbC-heat'!$A21,'BIFUbC-heat'!$A$1:$AQ$27,COLUMN('BIFUbC-heat'!C$1),FALSE))</f>
        <v>1</v>
      </c>
      <c r="D21">
        <f>IF(VLOOKUP('BIFUbC-heat'!$A21,'BIFUbC-heat'!$A$1:$AQ$27,COLUMN('BIFUbC-heat'!D$1),FALSE)=0,1,VLOOKUP('BIFUbC-heat'!$A21,heat!$A$2:$AQ$28,COLUMN(heat!D$2),FALSE)/VLOOKUP('BIFUbC-heat'!$A21,'BIFUbC-heat'!$A$1:$AQ$27,COLUMN('BIFUbC-heat'!D$1),FALSE))</f>
        <v>1</v>
      </c>
      <c r="E21">
        <f>IF(VLOOKUP('BIFUbC-heat'!$A21,'BIFUbC-heat'!$A$1:$AQ$27,COLUMN('BIFUbC-heat'!E$1),FALSE)=0,1,VLOOKUP('BIFUbC-heat'!$A21,heat!$A$2:$AQ$28,COLUMN(heat!E$2),FALSE)/VLOOKUP('BIFUbC-heat'!$A21,'BIFUbC-heat'!$A$1:$AQ$27,COLUMN('BIFUbC-heat'!E$1),FALSE))</f>
        <v>1</v>
      </c>
      <c r="F21">
        <f>IF(VLOOKUP('BIFUbC-heat'!$A21,'BIFUbC-heat'!$A$1:$AQ$27,COLUMN('BIFUbC-heat'!F$1),FALSE)=0,1,VLOOKUP('BIFUbC-heat'!$A21,heat!$A$2:$AQ$28,COLUMN(heat!F$2),FALSE)/VLOOKUP('BIFUbC-heat'!$A21,'BIFUbC-heat'!$A$1:$AQ$27,COLUMN('BIFUbC-heat'!F$1),FALSE))</f>
        <v>1</v>
      </c>
      <c r="G21">
        <f>IF(VLOOKUP('BIFUbC-heat'!$A21,'BIFUbC-heat'!$A$1:$AQ$27,COLUMN('BIFUbC-heat'!G$1),FALSE)=0,1,VLOOKUP('BIFUbC-heat'!$A21,heat!$A$2:$AQ$28,COLUMN(heat!G$2),FALSE)/VLOOKUP('BIFUbC-heat'!$A21,'BIFUbC-heat'!$A$1:$AQ$27,COLUMN('BIFUbC-heat'!G$1),FALSE))</f>
        <v>1</v>
      </c>
      <c r="H21">
        <f>IF(VLOOKUP('BIFUbC-heat'!$A21,'BIFUbC-heat'!$A$1:$AQ$27,COLUMN('BIFUbC-heat'!H$1),FALSE)=0,1,VLOOKUP('BIFUbC-heat'!$A21,heat!$A$2:$AQ$28,COLUMN(heat!H$2),FALSE)/VLOOKUP('BIFUbC-heat'!$A21,'BIFUbC-heat'!$A$1:$AQ$27,COLUMN('BIFUbC-heat'!H$1),FALSE))</f>
        <v>1</v>
      </c>
      <c r="I21">
        <f>IF(VLOOKUP('BIFUbC-heat'!$A21,'BIFUbC-heat'!$A$1:$AQ$27,COLUMN('BIFUbC-heat'!I$1),FALSE)=0,1,VLOOKUP('BIFUbC-heat'!$A21,heat!$A$2:$AQ$28,COLUMN(heat!I$2),FALSE)/VLOOKUP('BIFUbC-heat'!$A21,'BIFUbC-heat'!$A$1:$AQ$27,COLUMN('BIFUbC-heat'!I$1),FALSE))</f>
        <v>1</v>
      </c>
      <c r="J21">
        <f>IF(VLOOKUP('BIFUbC-heat'!$A21,'BIFUbC-heat'!$A$1:$AQ$27,COLUMN('BIFUbC-heat'!J$1),FALSE)=0,1,VLOOKUP('BIFUbC-heat'!$A21,heat!$A$2:$AQ$28,COLUMN(heat!J$2),FALSE)/VLOOKUP('BIFUbC-heat'!$A21,'BIFUbC-heat'!$A$1:$AQ$27,COLUMN('BIFUbC-heat'!J$1),FALSE))</f>
        <v>1</v>
      </c>
      <c r="K21">
        <f>IF(VLOOKUP('BIFUbC-heat'!$A21,'BIFUbC-heat'!$A$1:$AQ$27,COLUMN('BIFUbC-heat'!K$1),FALSE)=0,1,VLOOKUP('BIFUbC-heat'!$A21,heat!$A$2:$AQ$28,COLUMN(heat!K$2),FALSE)/VLOOKUP('BIFUbC-heat'!$A21,'BIFUbC-heat'!$A$1:$AQ$27,COLUMN('BIFUbC-heat'!K$1),FALSE))</f>
        <v>1</v>
      </c>
      <c r="L21">
        <f>IF(VLOOKUP('BIFUbC-heat'!$A21,'BIFUbC-heat'!$A$1:$AQ$27,COLUMN('BIFUbC-heat'!L$1),FALSE)=0,1,VLOOKUP('BIFUbC-heat'!$A21,heat!$A$2:$AQ$28,COLUMN(heat!L$2),FALSE)/VLOOKUP('BIFUbC-heat'!$A21,'BIFUbC-heat'!$A$1:$AQ$27,COLUMN('BIFUbC-heat'!L$1),FALSE))</f>
        <v>1</v>
      </c>
      <c r="M21">
        <f>IF(VLOOKUP('BIFUbC-heat'!$A21,'BIFUbC-heat'!$A$1:$AQ$27,COLUMN('BIFUbC-heat'!M$1),FALSE)=0,1,VLOOKUP('BIFUbC-heat'!$A21,heat!$A$2:$AQ$28,COLUMN(heat!M$2),FALSE)/VLOOKUP('BIFUbC-heat'!$A21,'BIFUbC-heat'!$A$1:$AQ$27,COLUMN('BIFUbC-heat'!M$1),FALSE))</f>
        <v>1</v>
      </c>
      <c r="N21">
        <f>IF(VLOOKUP('BIFUbC-heat'!$A21,'BIFUbC-heat'!$A$1:$AQ$27,COLUMN('BIFUbC-heat'!N$1),FALSE)=0,1,VLOOKUP('BIFUbC-heat'!$A21,heat!$A$2:$AQ$28,COLUMN(heat!N$2),FALSE)/VLOOKUP('BIFUbC-heat'!$A21,'BIFUbC-heat'!$A$1:$AQ$27,COLUMN('BIFUbC-heat'!N$1),FALSE))</f>
        <v>1</v>
      </c>
      <c r="O21">
        <f>IF(VLOOKUP('BIFUbC-heat'!$A21,'BIFUbC-heat'!$A$1:$AQ$27,COLUMN('BIFUbC-heat'!O$1),FALSE)=0,1,VLOOKUP('BIFUbC-heat'!$A21,heat!$A$2:$AQ$28,COLUMN(heat!O$2),FALSE)/VLOOKUP('BIFUbC-heat'!$A21,'BIFUbC-heat'!$A$1:$AQ$27,COLUMN('BIFUbC-heat'!O$1),FALSE))</f>
        <v>1</v>
      </c>
      <c r="P21">
        <f>IF(VLOOKUP('BIFUbC-heat'!$A21,'BIFUbC-heat'!$A$1:$AQ$27,COLUMN('BIFUbC-heat'!P$1),FALSE)=0,1,VLOOKUP('BIFUbC-heat'!$A21,heat!$A$2:$AQ$28,COLUMN(heat!P$2),FALSE)/VLOOKUP('BIFUbC-heat'!$A21,'BIFUbC-heat'!$A$1:$AQ$27,COLUMN('BIFUbC-heat'!P$1),FALSE))</f>
        <v>1</v>
      </c>
      <c r="Q21">
        <f>IF(VLOOKUP('BIFUbC-heat'!$A21,'BIFUbC-heat'!$A$1:$AQ$27,COLUMN('BIFUbC-heat'!Q$1),FALSE)=0,1,VLOOKUP('BIFUbC-heat'!$A21,heat!$A$2:$AQ$28,COLUMN(heat!Q$2),FALSE)/VLOOKUP('BIFUbC-heat'!$A21,'BIFUbC-heat'!$A$1:$AQ$27,COLUMN('BIFUbC-heat'!Q$1),FALSE))</f>
        <v>1</v>
      </c>
      <c r="R21">
        <f>IF(VLOOKUP('BIFUbC-heat'!$A21,'BIFUbC-heat'!$A$1:$AQ$27,COLUMN('BIFUbC-heat'!R$1),FALSE)=0,1,VLOOKUP('BIFUbC-heat'!$A21,heat!$A$2:$AQ$28,COLUMN(heat!R$2),FALSE)/VLOOKUP('BIFUbC-heat'!$A21,'BIFUbC-heat'!$A$1:$AQ$27,COLUMN('BIFUbC-heat'!R$1),FALSE))</f>
        <v>1</v>
      </c>
      <c r="S21">
        <f>IF(VLOOKUP('BIFUbC-heat'!$A21,'BIFUbC-heat'!$A$1:$AQ$27,COLUMN('BIFUbC-heat'!S$1),FALSE)=0,1,VLOOKUP('BIFUbC-heat'!$A21,heat!$A$2:$AQ$28,COLUMN(heat!S$2),FALSE)/VLOOKUP('BIFUbC-heat'!$A21,'BIFUbC-heat'!$A$1:$AQ$27,COLUMN('BIFUbC-heat'!S$1),FALSE))</f>
        <v>1</v>
      </c>
      <c r="T21">
        <f>IF(VLOOKUP('BIFUbC-heat'!$A21,'BIFUbC-heat'!$A$1:$AQ$27,COLUMN('BIFUbC-heat'!T$1),FALSE)=0,1,VLOOKUP('BIFUbC-heat'!$A21,heat!$A$2:$AQ$28,COLUMN(heat!T$2),FALSE)/VLOOKUP('BIFUbC-heat'!$A21,'BIFUbC-heat'!$A$1:$AQ$27,COLUMN('BIFUbC-heat'!T$1),FALSE))</f>
        <v>1</v>
      </c>
      <c r="U21">
        <f>IF(VLOOKUP('BIFUbC-heat'!$A21,'BIFUbC-heat'!$A$1:$AQ$27,COLUMN('BIFUbC-heat'!U$1),FALSE)=0,1,VLOOKUP('BIFUbC-heat'!$A21,heat!$A$2:$AQ$28,COLUMN(heat!U$2),FALSE)/VLOOKUP('BIFUbC-heat'!$A21,'BIFUbC-heat'!$A$1:$AQ$27,COLUMN('BIFUbC-heat'!U$1),FALSE))</f>
        <v>1</v>
      </c>
      <c r="V21">
        <f>IF(VLOOKUP('BIFUbC-heat'!$A21,'BIFUbC-heat'!$A$1:$AQ$27,COLUMN('BIFUbC-heat'!V$1),FALSE)=0,1,VLOOKUP('BIFUbC-heat'!$A21,heat!$A$2:$AQ$28,COLUMN(heat!V$2),FALSE)/VLOOKUP('BIFUbC-heat'!$A21,'BIFUbC-heat'!$A$1:$AQ$27,COLUMN('BIFUbC-heat'!V$1),FALSE))</f>
        <v>1</v>
      </c>
      <c r="W21">
        <f>IF(VLOOKUP('BIFUbC-heat'!$A21,'BIFUbC-heat'!$A$1:$AQ$27,COLUMN('BIFUbC-heat'!W$1),FALSE)=0,1,VLOOKUP('BIFUbC-heat'!$A21,heat!$A$2:$AQ$28,COLUMN(heat!W$2),FALSE)/VLOOKUP('BIFUbC-heat'!$A21,'BIFUbC-heat'!$A$1:$AQ$27,COLUMN('BIFUbC-heat'!W$1),FALSE))</f>
        <v>1</v>
      </c>
      <c r="X21">
        <f>IF(VLOOKUP('BIFUbC-heat'!$A21,'BIFUbC-heat'!$A$1:$AQ$27,COLUMN('BIFUbC-heat'!X$1),FALSE)=0,1,VLOOKUP('BIFUbC-heat'!$A21,heat!$A$2:$AQ$28,COLUMN(heat!X$2),FALSE)/VLOOKUP('BIFUbC-heat'!$A21,'BIFUbC-heat'!$A$1:$AQ$27,COLUMN('BIFUbC-heat'!X$1),FALSE))</f>
        <v>1</v>
      </c>
      <c r="Y21">
        <f>IF(VLOOKUP('BIFUbC-heat'!$A21,'BIFUbC-heat'!$A$1:$AQ$27,COLUMN('BIFUbC-heat'!Y$1),FALSE)=0,1,VLOOKUP('BIFUbC-heat'!$A21,heat!$A$2:$AQ$28,COLUMN(heat!Y$2),FALSE)/VLOOKUP('BIFUbC-heat'!$A21,'BIFUbC-heat'!$A$1:$AQ$27,COLUMN('BIFUbC-heat'!Y$1),FALSE))</f>
        <v>1</v>
      </c>
      <c r="Z21">
        <f>IF(VLOOKUP('BIFUbC-heat'!$A21,'BIFUbC-heat'!$A$1:$AQ$27,COLUMN('BIFUbC-heat'!Z$1),FALSE)=0,1,VLOOKUP('BIFUbC-heat'!$A21,heat!$A$2:$AQ$28,COLUMN(heat!Z$2),FALSE)/VLOOKUP('BIFUbC-heat'!$A21,'BIFUbC-heat'!$A$1:$AQ$27,COLUMN('BIFUbC-heat'!Z$1),FALSE))</f>
        <v>1</v>
      </c>
      <c r="AA21">
        <f>IF(VLOOKUP('BIFUbC-heat'!$A21,'BIFUbC-heat'!$A$1:$AQ$27,COLUMN('BIFUbC-heat'!AA$1),FALSE)=0,1,VLOOKUP('BIFUbC-heat'!$A21,heat!$A$2:$AQ$28,COLUMN(heat!AA$2),FALSE)/VLOOKUP('BIFUbC-heat'!$A21,'BIFUbC-heat'!$A$1:$AQ$27,COLUMN('BIFUbC-heat'!AA$1),FALSE))</f>
        <v>1</v>
      </c>
      <c r="AB21">
        <f>IF(VLOOKUP('BIFUbC-heat'!$A21,'BIFUbC-heat'!$A$1:$AQ$27,COLUMN('BIFUbC-heat'!AB$1),FALSE)=0,1,VLOOKUP('BIFUbC-heat'!$A21,heat!$A$2:$AQ$28,COLUMN(heat!AB$2),FALSE)/VLOOKUP('BIFUbC-heat'!$A21,'BIFUbC-heat'!$A$1:$AQ$27,COLUMN('BIFUbC-heat'!AB$1),FALSE))</f>
        <v>1</v>
      </c>
      <c r="AC21">
        <f>IF(VLOOKUP('BIFUbC-heat'!$A21,'BIFUbC-heat'!$A$1:$AQ$27,COLUMN('BIFUbC-heat'!AC$1),FALSE)=0,1,VLOOKUP('BIFUbC-heat'!$A21,heat!$A$2:$AQ$28,COLUMN(heat!AC$2),FALSE)/VLOOKUP('BIFUbC-heat'!$A21,'BIFUbC-heat'!$A$1:$AQ$27,COLUMN('BIFUbC-heat'!AC$1),FALSE))</f>
        <v>1</v>
      </c>
      <c r="AD21">
        <f>IF(VLOOKUP('BIFUbC-heat'!$A21,'BIFUbC-heat'!$A$1:$AQ$27,COLUMN('BIFUbC-heat'!AD$1),FALSE)=0,1,VLOOKUP('BIFUbC-heat'!$A21,heat!$A$2:$AQ$28,COLUMN(heat!AD$2),FALSE)/VLOOKUP('BIFUbC-heat'!$A21,'BIFUbC-heat'!$A$1:$AQ$27,COLUMN('BIFUbC-heat'!AD$1),FALSE))</f>
        <v>1</v>
      </c>
      <c r="AE21">
        <f>IF(VLOOKUP('BIFUbC-heat'!$A21,'BIFUbC-heat'!$A$1:$AQ$27,COLUMN('BIFUbC-heat'!AE$1),FALSE)=0,1,VLOOKUP('BIFUbC-heat'!$A21,heat!$A$2:$AQ$28,COLUMN(heat!AE$2),FALSE)/VLOOKUP('BIFUbC-heat'!$A21,'BIFUbC-heat'!$A$1:$AQ$27,COLUMN('BIFUbC-heat'!AE$1),FALSE))</f>
        <v>1</v>
      </c>
      <c r="AF21">
        <f>IF(VLOOKUP('BIFUbC-heat'!$A21,'BIFUbC-heat'!$A$1:$AQ$27,COLUMN('BIFUbC-heat'!AF$1),FALSE)=0,1,VLOOKUP('BIFUbC-heat'!$A21,heat!$A$2:$AQ$28,COLUMN(heat!AF$2),FALSE)/VLOOKUP('BIFUbC-heat'!$A21,'BIFUbC-heat'!$A$1:$AQ$27,COLUMN('BIFUbC-heat'!AF$1),FALSE))</f>
        <v>1</v>
      </c>
      <c r="AG21">
        <f>IF(VLOOKUP('BIFUbC-heat'!$A21,'BIFUbC-heat'!$A$1:$AQ$27,COLUMN('BIFUbC-heat'!AG$1),FALSE)=0,1,VLOOKUP('BIFUbC-heat'!$A21,heat!$A$2:$AQ$28,COLUMN(heat!AG$2),FALSE)/VLOOKUP('BIFUbC-heat'!$A21,'BIFUbC-heat'!$A$1:$AQ$27,COLUMN('BIFUbC-heat'!AG$1),FALSE))</f>
        <v>1</v>
      </c>
      <c r="AH21">
        <f>IF(VLOOKUP('BIFUbC-heat'!$A21,'BIFUbC-heat'!$A$1:$AQ$27,COLUMN('BIFUbC-heat'!AH$1),FALSE)=0,1,VLOOKUP('BIFUbC-heat'!$A21,heat!$A$2:$AQ$28,COLUMN(heat!AH$2),FALSE)/VLOOKUP('BIFUbC-heat'!$A21,'BIFUbC-heat'!$A$1:$AQ$27,COLUMN('BIFUbC-heat'!AH$1),FALSE))</f>
        <v>1</v>
      </c>
      <c r="AI21">
        <f>IF(VLOOKUP('BIFUbC-heat'!$A21,'BIFUbC-heat'!$A$1:$AQ$27,COLUMN('BIFUbC-heat'!AI$1),FALSE)=0,1,VLOOKUP('BIFUbC-heat'!$A21,heat!$A$2:$AQ$28,COLUMN(heat!AI$2),FALSE)/VLOOKUP('BIFUbC-heat'!$A21,'BIFUbC-heat'!$A$1:$AQ$27,COLUMN('BIFUbC-heat'!AI$1),FALSE))</f>
        <v>1</v>
      </c>
      <c r="AJ21">
        <f>IF(VLOOKUP('BIFUbC-heat'!$A21,'BIFUbC-heat'!$A$1:$AQ$27,COLUMN('BIFUbC-heat'!AJ$1),FALSE)=0,1,VLOOKUP('BIFUbC-heat'!$A21,heat!$A$2:$AQ$28,COLUMN(heat!AJ$2),FALSE)/VLOOKUP('BIFUbC-heat'!$A21,'BIFUbC-heat'!$A$1:$AQ$27,COLUMN('BIFUbC-heat'!AJ$1),FALSE))</f>
        <v>1</v>
      </c>
      <c r="AK21">
        <f>IF(VLOOKUP('BIFUbC-heat'!$A21,'BIFUbC-heat'!$A$1:$AQ$27,COLUMN('BIFUbC-heat'!AK$1),FALSE)=0,1,VLOOKUP('BIFUbC-heat'!$A21,heat!$A$2:$AQ$28,COLUMN(heat!AK$2),FALSE)/VLOOKUP('BIFUbC-heat'!$A21,'BIFUbC-heat'!$A$1:$AQ$27,COLUMN('BIFUbC-heat'!AK$1),FALSE))</f>
        <v>1</v>
      </c>
      <c r="AL21">
        <f>IF(VLOOKUP('BIFUbC-heat'!$A21,'BIFUbC-heat'!$A$1:$AQ$27,COLUMN('BIFUbC-heat'!AL$1),FALSE)=0,1,VLOOKUP('BIFUbC-heat'!$A21,heat!$A$2:$AQ$28,COLUMN(heat!AL$2),FALSE)/VLOOKUP('BIFUbC-heat'!$A21,'BIFUbC-heat'!$A$1:$AQ$27,COLUMN('BIFUbC-heat'!AL$1),FALSE))</f>
        <v>1</v>
      </c>
      <c r="AM21">
        <f>IF(VLOOKUP('BIFUbC-heat'!$A21,'BIFUbC-heat'!$A$1:$AQ$27,COLUMN('BIFUbC-heat'!AM$1),FALSE)=0,1,VLOOKUP('BIFUbC-heat'!$A21,heat!$A$2:$AQ$28,COLUMN(heat!AM$2),FALSE)/VLOOKUP('BIFUbC-heat'!$A21,'BIFUbC-heat'!$A$1:$AQ$27,COLUMN('BIFUbC-heat'!AM$1),FALSE))</f>
        <v>1</v>
      </c>
      <c r="AN21">
        <f>IF(VLOOKUP('BIFUbC-heat'!$A21,'BIFUbC-heat'!$A$1:$AQ$27,COLUMN('BIFUbC-heat'!AN$1),FALSE)=0,1,VLOOKUP('BIFUbC-heat'!$A21,heat!$A$2:$AQ$28,COLUMN(heat!AN$2),FALSE)/VLOOKUP('BIFUbC-heat'!$A21,'BIFUbC-heat'!$A$1:$AQ$27,COLUMN('BIFUbC-heat'!AN$1),FALSE))</f>
        <v>1</v>
      </c>
      <c r="AO21">
        <f>IF(VLOOKUP('BIFUbC-heat'!$A21,'BIFUbC-heat'!$A$1:$AQ$27,COLUMN('BIFUbC-heat'!AO$1),FALSE)=0,1,VLOOKUP('BIFUbC-heat'!$A21,heat!$A$2:$AQ$28,COLUMN(heat!AO$2),FALSE)/VLOOKUP('BIFUbC-heat'!$A21,'BIFUbC-heat'!$A$1:$AQ$27,COLUMN('BIFUbC-heat'!AO$1),FALSE))</f>
        <v>1</v>
      </c>
      <c r="AP21">
        <f>IF(VLOOKUP('BIFUbC-heat'!$A21,'BIFUbC-heat'!$A$1:$AQ$27,COLUMN('BIFUbC-heat'!AP$1),FALSE)=0,1,VLOOKUP('BIFUbC-heat'!$A21,heat!$A$2:$AQ$28,COLUMN(heat!AP$2),FALSE)/VLOOKUP('BIFUbC-heat'!$A21,'BIFUbC-heat'!$A$1:$AQ$27,COLUMN('BIFUbC-heat'!AP$1),FALSE))</f>
        <v>1</v>
      </c>
      <c r="AQ21">
        <f>IF(VLOOKUP('BIFUbC-heat'!$A21,'BIFUbC-heat'!$A$1:$AQ$27,COLUMN('BIFUbC-heat'!AQ$1),FALSE)=0,1,VLOOKUP('BIFUbC-heat'!$A21,heat!$A$2:$AQ$28,COLUMN(heat!AQ$2),FALSE)/VLOOKUP('BIFUbC-heat'!$A21,'BIFUbC-heat'!$A$1:$AQ$27,COLUMN('BIFUbC-heat'!AQ$1),FALSE))</f>
        <v>1</v>
      </c>
    </row>
    <row r="22" spans="1:43">
      <c r="A22" s="37" t="s">
        <v>635</v>
      </c>
      <c r="B22">
        <f>IF(VLOOKUP('BIFUbC-heat'!$A22,'BIFUbC-heat'!$A$1:$AQ$27,COLUMN('BIFUbC-heat'!B$1),FALSE)=0,1,VLOOKUP('BIFUbC-heat'!$A22,heat!$A$2:$AQ$28,COLUMN(heat!B$2),FALSE)/VLOOKUP('BIFUbC-heat'!$A22,'BIFUbC-heat'!$A$1:$AQ$27,COLUMN('BIFUbC-heat'!B$1),FALSE))</f>
        <v>1</v>
      </c>
      <c r="C22">
        <f>IF(VLOOKUP('BIFUbC-heat'!$A22,'BIFUbC-heat'!$A$1:$AQ$27,COLUMN('BIFUbC-heat'!C$1),FALSE)=0,1,VLOOKUP('BIFUbC-heat'!$A22,heat!$A$2:$AQ$28,COLUMN(heat!C$2),FALSE)/VLOOKUP('BIFUbC-heat'!$A22,'BIFUbC-heat'!$A$1:$AQ$27,COLUMN('BIFUbC-heat'!C$1),FALSE))</f>
        <v>1</v>
      </c>
      <c r="D22">
        <f>IF(VLOOKUP('BIFUbC-heat'!$A22,'BIFUbC-heat'!$A$1:$AQ$27,COLUMN('BIFUbC-heat'!D$1),FALSE)=0,1,VLOOKUP('BIFUbC-heat'!$A22,heat!$A$2:$AQ$28,COLUMN(heat!D$2),FALSE)/VLOOKUP('BIFUbC-heat'!$A22,'BIFUbC-heat'!$A$1:$AQ$27,COLUMN('BIFUbC-heat'!D$1),FALSE))</f>
        <v>1</v>
      </c>
      <c r="E22">
        <f>IF(VLOOKUP('BIFUbC-heat'!$A22,'BIFUbC-heat'!$A$1:$AQ$27,COLUMN('BIFUbC-heat'!E$1),FALSE)=0,1,VLOOKUP('BIFUbC-heat'!$A22,heat!$A$2:$AQ$28,COLUMN(heat!E$2),FALSE)/VLOOKUP('BIFUbC-heat'!$A22,'BIFUbC-heat'!$A$1:$AQ$27,COLUMN('BIFUbC-heat'!E$1),FALSE))</f>
        <v>1</v>
      </c>
      <c r="F22">
        <f>IF(VLOOKUP('BIFUbC-heat'!$A22,'BIFUbC-heat'!$A$1:$AQ$27,COLUMN('BIFUbC-heat'!F$1),FALSE)=0,1,VLOOKUP('BIFUbC-heat'!$A22,heat!$A$2:$AQ$28,COLUMN(heat!F$2),FALSE)/VLOOKUP('BIFUbC-heat'!$A22,'BIFUbC-heat'!$A$1:$AQ$27,COLUMN('BIFUbC-heat'!F$1),FALSE))</f>
        <v>1</v>
      </c>
      <c r="G22">
        <f>IF(VLOOKUP('BIFUbC-heat'!$A22,'BIFUbC-heat'!$A$1:$AQ$27,COLUMN('BIFUbC-heat'!G$1),FALSE)=0,1,VLOOKUP('BIFUbC-heat'!$A22,heat!$A$2:$AQ$28,COLUMN(heat!G$2),FALSE)/VLOOKUP('BIFUbC-heat'!$A22,'BIFUbC-heat'!$A$1:$AQ$27,COLUMN('BIFUbC-heat'!G$1),FALSE))</f>
        <v>1</v>
      </c>
      <c r="H22">
        <f>IF(VLOOKUP('BIFUbC-heat'!$A22,'BIFUbC-heat'!$A$1:$AQ$27,COLUMN('BIFUbC-heat'!H$1),FALSE)=0,1,VLOOKUP('BIFUbC-heat'!$A22,heat!$A$2:$AQ$28,COLUMN(heat!H$2),FALSE)/VLOOKUP('BIFUbC-heat'!$A22,'BIFUbC-heat'!$A$1:$AQ$27,COLUMN('BIFUbC-heat'!H$1),FALSE))</f>
        <v>1</v>
      </c>
      <c r="I22">
        <f>IF(VLOOKUP('BIFUbC-heat'!$A22,'BIFUbC-heat'!$A$1:$AQ$27,COLUMN('BIFUbC-heat'!I$1),FALSE)=0,1,VLOOKUP('BIFUbC-heat'!$A22,heat!$A$2:$AQ$28,COLUMN(heat!I$2),FALSE)/VLOOKUP('BIFUbC-heat'!$A22,'BIFUbC-heat'!$A$1:$AQ$27,COLUMN('BIFUbC-heat'!I$1),FALSE))</f>
        <v>1</v>
      </c>
      <c r="J22">
        <f>IF(VLOOKUP('BIFUbC-heat'!$A22,'BIFUbC-heat'!$A$1:$AQ$27,COLUMN('BIFUbC-heat'!J$1),FALSE)=0,1,VLOOKUP('BIFUbC-heat'!$A22,heat!$A$2:$AQ$28,COLUMN(heat!J$2),FALSE)/VLOOKUP('BIFUbC-heat'!$A22,'BIFUbC-heat'!$A$1:$AQ$27,COLUMN('BIFUbC-heat'!J$1),FALSE))</f>
        <v>1</v>
      </c>
      <c r="K22">
        <f>IF(VLOOKUP('BIFUbC-heat'!$A22,'BIFUbC-heat'!$A$1:$AQ$27,COLUMN('BIFUbC-heat'!K$1),FALSE)=0,1,VLOOKUP('BIFUbC-heat'!$A22,heat!$A$2:$AQ$28,COLUMN(heat!K$2),FALSE)/VLOOKUP('BIFUbC-heat'!$A22,'BIFUbC-heat'!$A$1:$AQ$27,COLUMN('BIFUbC-heat'!K$1),FALSE))</f>
        <v>1</v>
      </c>
      <c r="L22">
        <f>IF(VLOOKUP('BIFUbC-heat'!$A22,'BIFUbC-heat'!$A$1:$AQ$27,COLUMN('BIFUbC-heat'!L$1),FALSE)=0,1,VLOOKUP('BIFUbC-heat'!$A22,heat!$A$2:$AQ$28,COLUMN(heat!L$2),FALSE)/VLOOKUP('BIFUbC-heat'!$A22,'BIFUbC-heat'!$A$1:$AQ$27,COLUMN('BIFUbC-heat'!L$1),FALSE))</f>
        <v>1</v>
      </c>
      <c r="M22">
        <f>IF(VLOOKUP('BIFUbC-heat'!$A22,'BIFUbC-heat'!$A$1:$AQ$27,COLUMN('BIFUbC-heat'!M$1),FALSE)=0,1,VLOOKUP('BIFUbC-heat'!$A22,heat!$A$2:$AQ$28,COLUMN(heat!M$2),FALSE)/VLOOKUP('BIFUbC-heat'!$A22,'BIFUbC-heat'!$A$1:$AQ$27,COLUMN('BIFUbC-heat'!M$1),FALSE))</f>
        <v>1</v>
      </c>
      <c r="N22">
        <f>IF(VLOOKUP('BIFUbC-heat'!$A22,'BIFUbC-heat'!$A$1:$AQ$27,COLUMN('BIFUbC-heat'!N$1),FALSE)=0,1,VLOOKUP('BIFUbC-heat'!$A22,heat!$A$2:$AQ$28,COLUMN(heat!N$2),FALSE)/VLOOKUP('BIFUbC-heat'!$A22,'BIFUbC-heat'!$A$1:$AQ$27,COLUMN('BIFUbC-heat'!N$1),FALSE))</f>
        <v>1</v>
      </c>
      <c r="O22">
        <f>IF(VLOOKUP('BIFUbC-heat'!$A22,'BIFUbC-heat'!$A$1:$AQ$27,COLUMN('BIFUbC-heat'!O$1),FALSE)=0,1,VLOOKUP('BIFUbC-heat'!$A22,heat!$A$2:$AQ$28,COLUMN(heat!O$2),FALSE)/VLOOKUP('BIFUbC-heat'!$A22,'BIFUbC-heat'!$A$1:$AQ$27,COLUMN('BIFUbC-heat'!O$1),FALSE))</f>
        <v>1</v>
      </c>
      <c r="P22">
        <f>IF(VLOOKUP('BIFUbC-heat'!$A22,'BIFUbC-heat'!$A$1:$AQ$27,COLUMN('BIFUbC-heat'!P$1),FALSE)=0,1,VLOOKUP('BIFUbC-heat'!$A22,heat!$A$2:$AQ$28,COLUMN(heat!P$2),FALSE)/VLOOKUP('BIFUbC-heat'!$A22,'BIFUbC-heat'!$A$1:$AQ$27,COLUMN('BIFUbC-heat'!P$1),FALSE))</f>
        <v>1</v>
      </c>
      <c r="Q22">
        <f>IF(VLOOKUP('BIFUbC-heat'!$A22,'BIFUbC-heat'!$A$1:$AQ$27,COLUMN('BIFUbC-heat'!Q$1),FALSE)=0,1,VLOOKUP('BIFUbC-heat'!$A22,heat!$A$2:$AQ$28,COLUMN(heat!Q$2),FALSE)/VLOOKUP('BIFUbC-heat'!$A22,'BIFUbC-heat'!$A$1:$AQ$27,COLUMN('BIFUbC-heat'!Q$1),FALSE))</f>
        <v>1</v>
      </c>
      <c r="R22">
        <f>IF(VLOOKUP('BIFUbC-heat'!$A22,'BIFUbC-heat'!$A$1:$AQ$27,COLUMN('BIFUbC-heat'!R$1),FALSE)=0,1,VLOOKUP('BIFUbC-heat'!$A22,heat!$A$2:$AQ$28,COLUMN(heat!R$2),FALSE)/VLOOKUP('BIFUbC-heat'!$A22,'BIFUbC-heat'!$A$1:$AQ$27,COLUMN('BIFUbC-heat'!R$1),FALSE))</f>
        <v>1</v>
      </c>
      <c r="S22">
        <f>IF(VLOOKUP('BIFUbC-heat'!$A22,'BIFUbC-heat'!$A$1:$AQ$27,COLUMN('BIFUbC-heat'!S$1),FALSE)=0,1,VLOOKUP('BIFUbC-heat'!$A22,heat!$A$2:$AQ$28,COLUMN(heat!S$2),FALSE)/VLOOKUP('BIFUbC-heat'!$A22,'BIFUbC-heat'!$A$1:$AQ$27,COLUMN('BIFUbC-heat'!S$1),FALSE))</f>
        <v>1</v>
      </c>
      <c r="T22">
        <f>IF(VLOOKUP('BIFUbC-heat'!$A22,'BIFUbC-heat'!$A$1:$AQ$27,COLUMN('BIFUbC-heat'!T$1),FALSE)=0,1,VLOOKUP('BIFUbC-heat'!$A22,heat!$A$2:$AQ$28,COLUMN(heat!T$2),FALSE)/VLOOKUP('BIFUbC-heat'!$A22,'BIFUbC-heat'!$A$1:$AQ$27,COLUMN('BIFUbC-heat'!T$1),FALSE))</f>
        <v>1</v>
      </c>
      <c r="U22">
        <f>IF(VLOOKUP('BIFUbC-heat'!$A22,'BIFUbC-heat'!$A$1:$AQ$27,COLUMN('BIFUbC-heat'!U$1),FALSE)=0,1,VLOOKUP('BIFUbC-heat'!$A22,heat!$A$2:$AQ$28,COLUMN(heat!U$2),FALSE)/VLOOKUP('BIFUbC-heat'!$A22,'BIFUbC-heat'!$A$1:$AQ$27,COLUMN('BIFUbC-heat'!U$1),FALSE))</f>
        <v>1</v>
      </c>
      <c r="V22">
        <f>IF(VLOOKUP('BIFUbC-heat'!$A22,'BIFUbC-heat'!$A$1:$AQ$27,COLUMN('BIFUbC-heat'!V$1),FALSE)=0,1,VLOOKUP('BIFUbC-heat'!$A22,heat!$A$2:$AQ$28,COLUMN(heat!V$2),FALSE)/VLOOKUP('BIFUbC-heat'!$A22,'BIFUbC-heat'!$A$1:$AQ$27,COLUMN('BIFUbC-heat'!V$1),FALSE))</f>
        <v>1</v>
      </c>
      <c r="W22">
        <f>IF(VLOOKUP('BIFUbC-heat'!$A22,'BIFUbC-heat'!$A$1:$AQ$27,COLUMN('BIFUbC-heat'!W$1),FALSE)=0,1,VLOOKUP('BIFUbC-heat'!$A22,heat!$A$2:$AQ$28,COLUMN(heat!W$2),FALSE)/VLOOKUP('BIFUbC-heat'!$A22,'BIFUbC-heat'!$A$1:$AQ$27,COLUMN('BIFUbC-heat'!W$1),FALSE))</f>
        <v>1</v>
      </c>
      <c r="X22">
        <f>IF(VLOOKUP('BIFUbC-heat'!$A22,'BIFUbC-heat'!$A$1:$AQ$27,COLUMN('BIFUbC-heat'!X$1),FALSE)=0,1,VLOOKUP('BIFUbC-heat'!$A22,heat!$A$2:$AQ$28,COLUMN(heat!X$2),FALSE)/VLOOKUP('BIFUbC-heat'!$A22,'BIFUbC-heat'!$A$1:$AQ$27,COLUMN('BIFUbC-heat'!X$1),FALSE))</f>
        <v>1</v>
      </c>
      <c r="Y22">
        <f>IF(VLOOKUP('BIFUbC-heat'!$A22,'BIFUbC-heat'!$A$1:$AQ$27,COLUMN('BIFUbC-heat'!Y$1),FALSE)=0,1,VLOOKUP('BIFUbC-heat'!$A22,heat!$A$2:$AQ$28,COLUMN(heat!Y$2),FALSE)/VLOOKUP('BIFUbC-heat'!$A22,'BIFUbC-heat'!$A$1:$AQ$27,COLUMN('BIFUbC-heat'!Y$1),FALSE))</f>
        <v>1</v>
      </c>
      <c r="Z22">
        <f>IF(VLOOKUP('BIFUbC-heat'!$A22,'BIFUbC-heat'!$A$1:$AQ$27,COLUMN('BIFUbC-heat'!Z$1),FALSE)=0,1,VLOOKUP('BIFUbC-heat'!$A22,heat!$A$2:$AQ$28,COLUMN(heat!Z$2),FALSE)/VLOOKUP('BIFUbC-heat'!$A22,'BIFUbC-heat'!$A$1:$AQ$27,COLUMN('BIFUbC-heat'!Z$1),FALSE))</f>
        <v>1</v>
      </c>
      <c r="AA22">
        <f>IF(VLOOKUP('BIFUbC-heat'!$A22,'BIFUbC-heat'!$A$1:$AQ$27,COLUMN('BIFUbC-heat'!AA$1),FALSE)=0,1,VLOOKUP('BIFUbC-heat'!$A22,heat!$A$2:$AQ$28,COLUMN(heat!AA$2),FALSE)/VLOOKUP('BIFUbC-heat'!$A22,'BIFUbC-heat'!$A$1:$AQ$27,COLUMN('BIFUbC-heat'!AA$1),FALSE))</f>
        <v>1</v>
      </c>
      <c r="AB22">
        <f>IF(VLOOKUP('BIFUbC-heat'!$A22,'BIFUbC-heat'!$A$1:$AQ$27,COLUMN('BIFUbC-heat'!AB$1),FALSE)=0,1,VLOOKUP('BIFUbC-heat'!$A22,heat!$A$2:$AQ$28,COLUMN(heat!AB$2),FALSE)/VLOOKUP('BIFUbC-heat'!$A22,'BIFUbC-heat'!$A$1:$AQ$27,COLUMN('BIFUbC-heat'!AB$1),FALSE))</f>
        <v>1</v>
      </c>
      <c r="AC22">
        <f>IF(VLOOKUP('BIFUbC-heat'!$A22,'BIFUbC-heat'!$A$1:$AQ$27,COLUMN('BIFUbC-heat'!AC$1),FALSE)=0,1,VLOOKUP('BIFUbC-heat'!$A22,heat!$A$2:$AQ$28,COLUMN(heat!AC$2),FALSE)/VLOOKUP('BIFUbC-heat'!$A22,'BIFUbC-heat'!$A$1:$AQ$27,COLUMN('BIFUbC-heat'!AC$1),FALSE))</f>
        <v>1</v>
      </c>
      <c r="AD22">
        <f>IF(VLOOKUP('BIFUbC-heat'!$A22,'BIFUbC-heat'!$A$1:$AQ$27,COLUMN('BIFUbC-heat'!AD$1),FALSE)=0,1,VLOOKUP('BIFUbC-heat'!$A22,heat!$A$2:$AQ$28,COLUMN(heat!AD$2),FALSE)/VLOOKUP('BIFUbC-heat'!$A22,'BIFUbC-heat'!$A$1:$AQ$27,COLUMN('BIFUbC-heat'!AD$1),FALSE))</f>
        <v>1</v>
      </c>
      <c r="AE22">
        <f>IF(VLOOKUP('BIFUbC-heat'!$A22,'BIFUbC-heat'!$A$1:$AQ$27,COLUMN('BIFUbC-heat'!AE$1),FALSE)=0,1,VLOOKUP('BIFUbC-heat'!$A22,heat!$A$2:$AQ$28,COLUMN(heat!AE$2),FALSE)/VLOOKUP('BIFUbC-heat'!$A22,'BIFUbC-heat'!$A$1:$AQ$27,COLUMN('BIFUbC-heat'!AE$1),FALSE))</f>
        <v>1</v>
      </c>
      <c r="AF22">
        <f>IF(VLOOKUP('BIFUbC-heat'!$A22,'BIFUbC-heat'!$A$1:$AQ$27,COLUMN('BIFUbC-heat'!AF$1),FALSE)=0,1,VLOOKUP('BIFUbC-heat'!$A22,heat!$A$2:$AQ$28,COLUMN(heat!AF$2),FALSE)/VLOOKUP('BIFUbC-heat'!$A22,'BIFUbC-heat'!$A$1:$AQ$27,COLUMN('BIFUbC-heat'!AF$1),FALSE))</f>
        <v>1</v>
      </c>
      <c r="AG22">
        <f>IF(VLOOKUP('BIFUbC-heat'!$A22,'BIFUbC-heat'!$A$1:$AQ$27,COLUMN('BIFUbC-heat'!AG$1),FALSE)=0,1,VLOOKUP('BIFUbC-heat'!$A22,heat!$A$2:$AQ$28,COLUMN(heat!AG$2),FALSE)/VLOOKUP('BIFUbC-heat'!$A22,'BIFUbC-heat'!$A$1:$AQ$27,COLUMN('BIFUbC-heat'!AG$1),FALSE))</f>
        <v>1</v>
      </c>
      <c r="AH22">
        <f>IF(VLOOKUP('BIFUbC-heat'!$A22,'BIFUbC-heat'!$A$1:$AQ$27,COLUMN('BIFUbC-heat'!AH$1),FALSE)=0,1,VLOOKUP('BIFUbC-heat'!$A22,heat!$A$2:$AQ$28,COLUMN(heat!AH$2),FALSE)/VLOOKUP('BIFUbC-heat'!$A22,'BIFUbC-heat'!$A$1:$AQ$27,COLUMN('BIFUbC-heat'!AH$1),FALSE))</f>
        <v>1</v>
      </c>
      <c r="AI22">
        <f>IF(VLOOKUP('BIFUbC-heat'!$A22,'BIFUbC-heat'!$A$1:$AQ$27,COLUMN('BIFUbC-heat'!AI$1),FALSE)=0,1,VLOOKUP('BIFUbC-heat'!$A22,heat!$A$2:$AQ$28,COLUMN(heat!AI$2),FALSE)/VLOOKUP('BIFUbC-heat'!$A22,'BIFUbC-heat'!$A$1:$AQ$27,COLUMN('BIFUbC-heat'!AI$1),FALSE))</f>
        <v>1</v>
      </c>
      <c r="AJ22">
        <f>IF(VLOOKUP('BIFUbC-heat'!$A22,'BIFUbC-heat'!$A$1:$AQ$27,COLUMN('BIFUbC-heat'!AJ$1),FALSE)=0,1,VLOOKUP('BIFUbC-heat'!$A22,heat!$A$2:$AQ$28,COLUMN(heat!AJ$2),FALSE)/VLOOKUP('BIFUbC-heat'!$A22,'BIFUbC-heat'!$A$1:$AQ$27,COLUMN('BIFUbC-heat'!AJ$1),FALSE))</f>
        <v>1</v>
      </c>
      <c r="AK22">
        <f>IF(VLOOKUP('BIFUbC-heat'!$A22,'BIFUbC-heat'!$A$1:$AQ$27,COLUMN('BIFUbC-heat'!AK$1),FALSE)=0,1,VLOOKUP('BIFUbC-heat'!$A22,heat!$A$2:$AQ$28,COLUMN(heat!AK$2),FALSE)/VLOOKUP('BIFUbC-heat'!$A22,'BIFUbC-heat'!$A$1:$AQ$27,COLUMN('BIFUbC-heat'!AK$1),FALSE))</f>
        <v>1</v>
      </c>
      <c r="AL22">
        <f>IF(VLOOKUP('BIFUbC-heat'!$A22,'BIFUbC-heat'!$A$1:$AQ$27,COLUMN('BIFUbC-heat'!AL$1),FALSE)=0,1,VLOOKUP('BIFUbC-heat'!$A22,heat!$A$2:$AQ$28,COLUMN(heat!AL$2),FALSE)/VLOOKUP('BIFUbC-heat'!$A22,'BIFUbC-heat'!$A$1:$AQ$27,COLUMN('BIFUbC-heat'!AL$1),FALSE))</f>
        <v>1</v>
      </c>
      <c r="AM22">
        <f>IF(VLOOKUP('BIFUbC-heat'!$A22,'BIFUbC-heat'!$A$1:$AQ$27,COLUMN('BIFUbC-heat'!AM$1),FALSE)=0,1,VLOOKUP('BIFUbC-heat'!$A22,heat!$A$2:$AQ$28,COLUMN(heat!AM$2),FALSE)/VLOOKUP('BIFUbC-heat'!$A22,'BIFUbC-heat'!$A$1:$AQ$27,COLUMN('BIFUbC-heat'!AM$1),FALSE))</f>
        <v>1</v>
      </c>
      <c r="AN22">
        <f>IF(VLOOKUP('BIFUbC-heat'!$A22,'BIFUbC-heat'!$A$1:$AQ$27,COLUMN('BIFUbC-heat'!AN$1),FALSE)=0,1,VLOOKUP('BIFUbC-heat'!$A22,heat!$A$2:$AQ$28,COLUMN(heat!AN$2),FALSE)/VLOOKUP('BIFUbC-heat'!$A22,'BIFUbC-heat'!$A$1:$AQ$27,COLUMN('BIFUbC-heat'!AN$1),FALSE))</f>
        <v>1</v>
      </c>
      <c r="AO22">
        <f>IF(VLOOKUP('BIFUbC-heat'!$A22,'BIFUbC-heat'!$A$1:$AQ$27,COLUMN('BIFUbC-heat'!AO$1),FALSE)=0,1,VLOOKUP('BIFUbC-heat'!$A22,heat!$A$2:$AQ$28,COLUMN(heat!AO$2),FALSE)/VLOOKUP('BIFUbC-heat'!$A22,'BIFUbC-heat'!$A$1:$AQ$27,COLUMN('BIFUbC-heat'!AO$1),FALSE))</f>
        <v>1</v>
      </c>
      <c r="AP22">
        <f>IF(VLOOKUP('BIFUbC-heat'!$A22,'BIFUbC-heat'!$A$1:$AQ$27,COLUMN('BIFUbC-heat'!AP$1),FALSE)=0,1,VLOOKUP('BIFUbC-heat'!$A22,heat!$A$2:$AQ$28,COLUMN(heat!AP$2),FALSE)/VLOOKUP('BIFUbC-heat'!$A22,'BIFUbC-heat'!$A$1:$AQ$27,COLUMN('BIFUbC-heat'!AP$1),FALSE))</f>
        <v>1</v>
      </c>
      <c r="AQ22">
        <f>IF(VLOOKUP('BIFUbC-heat'!$A22,'BIFUbC-heat'!$A$1:$AQ$27,COLUMN('BIFUbC-heat'!AQ$1),FALSE)=0,1,VLOOKUP('BIFUbC-heat'!$A22,heat!$A$2:$AQ$28,COLUMN(heat!AQ$2),FALSE)/VLOOKUP('BIFUbC-heat'!$A22,'BIFUbC-heat'!$A$1:$AQ$27,COLUMN('BIFUbC-heat'!AQ$1),FALSE))</f>
        <v>1</v>
      </c>
    </row>
    <row r="23" spans="1:43">
      <c r="A23" s="37" t="s">
        <v>636</v>
      </c>
      <c r="B23">
        <f>IF(VLOOKUP('BIFUbC-heat'!$A23,'BIFUbC-heat'!$A$1:$AQ$27,COLUMN('BIFUbC-heat'!B$1),FALSE)=0,1,VLOOKUP('BIFUbC-heat'!$A23,heat!$A$2:$AQ$28,COLUMN(heat!B$2),FALSE)/VLOOKUP('BIFUbC-heat'!$A23,'BIFUbC-heat'!$A$1:$AQ$27,COLUMN('BIFUbC-heat'!B$1),FALSE))</f>
        <v>1</v>
      </c>
      <c r="C23">
        <f>IF(VLOOKUP('BIFUbC-heat'!$A23,'BIFUbC-heat'!$A$1:$AQ$27,COLUMN('BIFUbC-heat'!C$1),FALSE)=0,1,VLOOKUP('BIFUbC-heat'!$A23,heat!$A$2:$AQ$28,COLUMN(heat!C$2),FALSE)/VLOOKUP('BIFUbC-heat'!$A23,'BIFUbC-heat'!$A$1:$AQ$27,COLUMN('BIFUbC-heat'!C$1),FALSE))</f>
        <v>1</v>
      </c>
      <c r="D23">
        <f>IF(VLOOKUP('BIFUbC-heat'!$A23,'BIFUbC-heat'!$A$1:$AQ$27,COLUMN('BIFUbC-heat'!D$1),FALSE)=0,1,VLOOKUP('BIFUbC-heat'!$A23,heat!$A$2:$AQ$28,COLUMN(heat!D$2),FALSE)/VLOOKUP('BIFUbC-heat'!$A23,'BIFUbC-heat'!$A$1:$AQ$27,COLUMN('BIFUbC-heat'!D$1),FALSE))</f>
        <v>1</v>
      </c>
      <c r="E23">
        <f>IF(VLOOKUP('BIFUbC-heat'!$A23,'BIFUbC-heat'!$A$1:$AQ$27,COLUMN('BIFUbC-heat'!E$1),FALSE)=0,1,VLOOKUP('BIFUbC-heat'!$A23,heat!$A$2:$AQ$28,COLUMN(heat!E$2),FALSE)/VLOOKUP('BIFUbC-heat'!$A23,'BIFUbC-heat'!$A$1:$AQ$27,COLUMN('BIFUbC-heat'!E$1),FALSE))</f>
        <v>1</v>
      </c>
      <c r="F23">
        <f>IF(VLOOKUP('BIFUbC-heat'!$A23,'BIFUbC-heat'!$A$1:$AQ$27,COLUMN('BIFUbC-heat'!F$1),FALSE)=0,1,VLOOKUP('BIFUbC-heat'!$A23,heat!$A$2:$AQ$28,COLUMN(heat!F$2),FALSE)/VLOOKUP('BIFUbC-heat'!$A23,'BIFUbC-heat'!$A$1:$AQ$27,COLUMN('BIFUbC-heat'!F$1),FALSE))</f>
        <v>1</v>
      </c>
      <c r="G23">
        <f>IF(VLOOKUP('BIFUbC-heat'!$A23,'BIFUbC-heat'!$A$1:$AQ$27,COLUMN('BIFUbC-heat'!G$1),FALSE)=0,1,VLOOKUP('BIFUbC-heat'!$A23,heat!$A$2:$AQ$28,COLUMN(heat!G$2),FALSE)/VLOOKUP('BIFUbC-heat'!$A23,'BIFUbC-heat'!$A$1:$AQ$27,COLUMN('BIFUbC-heat'!G$1),FALSE))</f>
        <v>1</v>
      </c>
      <c r="H23">
        <f>IF(VLOOKUP('BIFUbC-heat'!$A23,'BIFUbC-heat'!$A$1:$AQ$27,COLUMN('BIFUbC-heat'!H$1),FALSE)=0,1,VLOOKUP('BIFUbC-heat'!$A23,heat!$A$2:$AQ$28,COLUMN(heat!H$2),FALSE)/VLOOKUP('BIFUbC-heat'!$A23,'BIFUbC-heat'!$A$1:$AQ$27,COLUMN('BIFUbC-heat'!H$1),FALSE))</f>
        <v>1</v>
      </c>
      <c r="I23">
        <f>IF(VLOOKUP('BIFUbC-heat'!$A23,'BIFUbC-heat'!$A$1:$AQ$27,COLUMN('BIFUbC-heat'!I$1),FALSE)=0,1,VLOOKUP('BIFUbC-heat'!$A23,heat!$A$2:$AQ$28,COLUMN(heat!I$2),FALSE)/VLOOKUP('BIFUbC-heat'!$A23,'BIFUbC-heat'!$A$1:$AQ$27,COLUMN('BIFUbC-heat'!I$1),FALSE))</f>
        <v>1</v>
      </c>
      <c r="J23">
        <f>IF(VLOOKUP('BIFUbC-heat'!$A23,'BIFUbC-heat'!$A$1:$AQ$27,COLUMN('BIFUbC-heat'!J$1),FALSE)=0,1,VLOOKUP('BIFUbC-heat'!$A23,heat!$A$2:$AQ$28,COLUMN(heat!J$2),FALSE)/VLOOKUP('BIFUbC-heat'!$A23,'BIFUbC-heat'!$A$1:$AQ$27,COLUMN('BIFUbC-heat'!J$1),FALSE))</f>
        <v>1</v>
      </c>
      <c r="K23">
        <f>IF(VLOOKUP('BIFUbC-heat'!$A23,'BIFUbC-heat'!$A$1:$AQ$27,COLUMN('BIFUbC-heat'!K$1),FALSE)=0,1,VLOOKUP('BIFUbC-heat'!$A23,heat!$A$2:$AQ$28,COLUMN(heat!K$2),FALSE)/VLOOKUP('BIFUbC-heat'!$A23,'BIFUbC-heat'!$A$1:$AQ$27,COLUMN('BIFUbC-heat'!K$1),FALSE))</f>
        <v>1</v>
      </c>
      <c r="L23">
        <f>IF(VLOOKUP('BIFUbC-heat'!$A23,'BIFUbC-heat'!$A$1:$AQ$27,COLUMN('BIFUbC-heat'!L$1),FALSE)=0,1,VLOOKUP('BIFUbC-heat'!$A23,heat!$A$2:$AQ$28,COLUMN(heat!L$2),FALSE)/VLOOKUP('BIFUbC-heat'!$A23,'BIFUbC-heat'!$A$1:$AQ$27,COLUMN('BIFUbC-heat'!L$1),FALSE))</f>
        <v>1</v>
      </c>
      <c r="M23">
        <f>IF(VLOOKUP('BIFUbC-heat'!$A23,'BIFUbC-heat'!$A$1:$AQ$27,COLUMN('BIFUbC-heat'!M$1),FALSE)=0,1,VLOOKUP('BIFUbC-heat'!$A23,heat!$A$2:$AQ$28,COLUMN(heat!M$2),FALSE)/VLOOKUP('BIFUbC-heat'!$A23,'BIFUbC-heat'!$A$1:$AQ$27,COLUMN('BIFUbC-heat'!M$1),FALSE))</f>
        <v>1</v>
      </c>
      <c r="N23">
        <f>IF(VLOOKUP('BIFUbC-heat'!$A23,'BIFUbC-heat'!$A$1:$AQ$27,COLUMN('BIFUbC-heat'!N$1),FALSE)=0,1,VLOOKUP('BIFUbC-heat'!$A23,heat!$A$2:$AQ$28,COLUMN(heat!N$2),FALSE)/VLOOKUP('BIFUbC-heat'!$A23,'BIFUbC-heat'!$A$1:$AQ$27,COLUMN('BIFUbC-heat'!N$1),FALSE))</f>
        <v>1</v>
      </c>
      <c r="O23">
        <f>IF(VLOOKUP('BIFUbC-heat'!$A23,'BIFUbC-heat'!$A$1:$AQ$27,COLUMN('BIFUbC-heat'!O$1),FALSE)=0,1,VLOOKUP('BIFUbC-heat'!$A23,heat!$A$2:$AQ$28,COLUMN(heat!O$2),FALSE)/VLOOKUP('BIFUbC-heat'!$A23,'BIFUbC-heat'!$A$1:$AQ$27,COLUMN('BIFUbC-heat'!O$1),FALSE))</f>
        <v>1</v>
      </c>
      <c r="P23">
        <f>IF(VLOOKUP('BIFUbC-heat'!$A23,'BIFUbC-heat'!$A$1:$AQ$27,COLUMN('BIFUbC-heat'!P$1),FALSE)=0,1,VLOOKUP('BIFUbC-heat'!$A23,heat!$A$2:$AQ$28,COLUMN(heat!P$2),FALSE)/VLOOKUP('BIFUbC-heat'!$A23,'BIFUbC-heat'!$A$1:$AQ$27,COLUMN('BIFUbC-heat'!P$1),FALSE))</f>
        <v>1</v>
      </c>
      <c r="Q23">
        <f>IF(VLOOKUP('BIFUbC-heat'!$A23,'BIFUbC-heat'!$A$1:$AQ$27,COLUMN('BIFUbC-heat'!Q$1),FALSE)=0,1,VLOOKUP('BIFUbC-heat'!$A23,heat!$A$2:$AQ$28,COLUMN(heat!Q$2),FALSE)/VLOOKUP('BIFUbC-heat'!$A23,'BIFUbC-heat'!$A$1:$AQ$27,COLUMN('BIFUbC-heat'!Q$1),FALSE))</f>
        <v>1</v>
      </c>
      <c r="R23">
        <f>IF(VLOOKUP('BIFUbC-heat'!$A23,'BIFUbC-heat'!$A$1:$AQ$27,COLUMN('BIFUbC-heat'!R$1),FALSE)=0,1,VLOOKUP('BIFUbC-heat'!$A23,heat!$A$2:$AQ$28,COLUMN(heat!R$2),FALSE)/VLOOKUP('BIFUbC-heat'!$A23,'BIFUbC-heat'!$A$1:$AQ$27,COLUMN('BIFUbC-heat'!R$1),FALSE))</f>
        <v>1</v>
      </c>
      <c r="S23">
        <f>IF(VLOOKUP('BIFUbC-heat'!$A23,'BIFUbC-heat'!$A$1:$AQ$27,COLUMN('BIFUbC-heat'!S$1),FALSE)=0,1,VLOOKUP('BIFUbC-heat'!$A23,heat!$A$2:$AQ$28,COLUMN(heat!S$2),FALSE)/VLOOKUP('BIFUbC-heat'!$A23,'BIFUbC-heat'!$A$1:$AQ$27,COLUMN('BIFUbC-heat'!S$1),FALSE))</f>
        <v>1</v>
      </c>
      <c r="T23">
        <f>IF(VLOOKUP('BIFUbC-heat'!$A23,'BIFUbC-heat'!$A$1:$AQ$27,COLUMN('BIFUbC-heat'!T$1),FALSE)=0,1,VLOOKUP('BIFUbC-heat'!$A23,heat!$A$2:$AQ$28,COLUMN(heat!T$2),FALSE)/VLOOKUP('BIFUbC-heat'!$A23,'BIFUbC-heat'!$A$1:$AQ$27,COLUMN('BIFUbC-heat'!T$1),FALSE))</f>
        <v>1</v>
      </c>
      <c r="U23">
        <f>IF(VLOOKUP('BIFUbC-heat'!$A23,'BIFUbC-heat'!$A$1:$AQ$27,COLUMN('BIFUbC-heat'!U$1),FALSE)=0,1,VLOOKUP('BIFUbC-heat'!$A23,heat!$A$2:$AQ$28,COLUMN(heat!U$2),FALSE)/VLOOKUP('BIFUbC-heat'!$A23,'BIFUbC-heat'!$A$1:$AQ$27,COLUMN('BIFUbC-heat'!U$1),FALSE))</f>
        <v>1</v>
      </c>
      <c r="V23">
        <f>IF(VLOOKUP('BIFUbC-heat'!$A23,'BIFUbC-heat'!$A$1:$AQ$27,COLUMN('BIFUbC-heat'!V$1),FALSE)=0,1,VLOOKUP('BIFUbC-heat'!$A23,heat!$A$2:$AQ$28,COLUMN(heat!V$2),FALSE)/VLOOKUP('BIFUbC-heat'!$A23,'BIFUbC-heat'!$A$1:$AQ$27,COLUMN('BIFUbC-heat'!V$1),FALSE))</f>
        <v>1</v>
      </c>
      <c r="W23">
        <f>IF(VLOOKUP('BIFUbC-heat'!$A23,'BIFUbC-heat'!$A$1:$AQ$27,COLUMN('BIFUbC-heat'!W$1),FALSE)=0,1,VLOOKUP('BIFUbC-heat'!$A23,heat!$A$2:$AQ$28,COLUMN(heat!W$2),FALSE)/VLOOKUP('BIFUbC-heat'!$A23,'BIFUbC-heat'!$A$1:$AQ$27,COLUMN('BIFUbC-heat'!W$1),FALSE))</f>
        <v>1</v>
      </c>
      <c r="X23">
        <f>IF(VLOOKUP('BIFUbC-heat'!$A23,'BIFUbC-heat'!$A$1:$AQ$27,COLUMN('BIFUbC-heat'!X$1),FALSE)=0,1,VLOOKUP('BIFUbC-heat'!$A23,heat!$A$2:$AQ$28,COLUMN(heat!X$2),FALSE)/VLOOKUP('BIFUbC-heat'!$A23,'BIFUbC-heat'!$A$1:$AQ$27,COLUMN('BIFUbC-heat'!X$1),FALSE))</f>
        <v>1</v>
      </c>
      <c r="Y23">
        <f>IF(VLOOKUP('BIFUbC-heat'!$A23,'BIFUbC-heat'!$A$1:$AQ$27,COLUMN('BIFUbC-heat'!Y$1),FALSE)=0,1,VLOOKUP('BIFUbC-heat'!$A23,heat!$A$2:$AQ$28,COLUMN(heat!Y$2),FALSE)/VLOOKUP('BIFUbC-heat'!$A23,'BIFUbC-heat'!$A$1:$AQ$27,COLUMN('BIFUbC-heat'!Y$1),FALSE))</f>
        <v>1</v>
      </c>
      <c r="Z23">
        <f>IF(VLOOKUP('BIFUbC-heat'!$A23,'BIFUbC-heat'!$A$1:$AQ$27,COLUMN('BIFUbC-heat'!Z$1),FALSE)=0,1,VLOOKUP('BIFUbC-heat'!$A23,heat!$A$2:$AQ$28,COLUMN(heat!Z$2),FALSE)/VLOOKUP('BIFUbC-heat'!$A23,'BIFUbC-heat'!$A$1:$AQ$27,COLUMN('BIFUbC-heat'!Z$1),FALSE))</f>
        <v>1</v>
      </c>
      <c r="AA23">
        <f>IF(VLOOKUP('BIFUbC-heat'!$A23,'BIFUbC-heat'!$A$1:$AQ$27,COLUMN('BIFUbC-heat'!AA$1),FALSE)=0,1,VLOOKUP('BIFUbC-heat'!$A23,heat!$A$2:$AQ$28,COLUMN(heat!AA$2),FALSE)/VLOOKUP('BIFUbC-heat'!$A23,'BIFUbC-heat'!$A$1:$AQ$27,COLUMN('BIFUbC-heat'!AA$1),FALSE))</f>
        <v>1</v>
      </c>
      <c r="AB23">
        <f>IF(VLOOKUP('BIFUbC-heat'!$A23,'BIFUbC-heat'!$A$1:$AQ$27,COLUMN('BIFUbC-heat'!AB$1),FALSE)=0,1,VLOOKUP('BIFUbC-heat'!$A23,heat!$A$2:$AQ$28,COLUMN(heat!AB$2),FALSE)/VLOOKUP('BIFUbC-heat'!$A23,'BIFUbC-heat'!$A$1:$AQ$27,COLUMN('BIFUbC-heat'!AB$1),FALSE))</f>
        <v>1</v>
      </c>
      <c r="AC23">
        <f>IF(VLOOKUP('BIFUbC-heat'!$A23,'BIFUbC-heat'!$A$1:$AQ$27,COLUMN('BIFUbC-heat'!AC$1),FALSE)=0,1,VLOOKUP('BIFUbC-heat'!$A23,heat!$A$2:$AQ$28,COLUMN(heat!AC$2),FALSE)/VLOOKUP('BIFUbC-heat'!$A23,'BIFUbC-heat'!$A$1:$AQ$27,COLUMN('BIFUbC-heat'!AC$1),FALSE))</f>
        <v>1</v>
      </c>
      <c r="AD23">
        <f>IF(VLOOKUP('BIFUbC-heat'!$A23,'BIFUbC-heat'!$A$1:$AQ$27,COLUMN('BIFUbC-heat'!AD$1),FALSE)=0,1,VLOOKUP('BIFUbC-heat'!$A23,heat!$A$2:$AQ$28,COLUMN(heat!AD$2),FALSE)/VLOOKUP('BIFUbC-heat'!$A23,'BIFUbC-heat'!$A$1:$AQ$27,COLUMN('BIFUbC-heat'!AD$1),FALSE))</f>
        <v>1</v>
      </c>
      <c r="AE23">
        <f>IF(VLOOKUP('BIFUbC-heat'!$A23,'BIFUbC-heat'!$A$1:$AQ$27,COLUMN('BIFUbC-heat'!AE$1),FALSE)=0,1,VLOOKUP('BIFUbC-heat'!$A23,heat!$A$2:$AQ$28,COLUMN(heat!AE$2),FALSE)/VLOOKUP('BIFUbC-heat'!$A23,'BIFUbC-heat'!$A$1:$AQ$27,COLUMN('BIFUbC-heat'!AE$1),FALSE))</f>
        <v>1</v>
      </c>
      <c r="AF23">
        <f>IF(VLOOKUP('BIFUbC-heat'!$A23,'BIFUbC-heat'!$A$1:$AQ$27,COLUMN('BIFUbC-heat'!AF$1),FALSE)=0,1,VLOOKUP('BIFUbC-heat'!$A23,heat!$A$2:$AQ$28,COLUMN(heat!AF$2),FALSE)/VLOOKUP('BIFUbC-heat'!$A23,'BIFUbC-heat'!$A$1:$AQ$27,COLUMN('BIFUbC-heat'!AF$1),FALSE))</f>
        <v>1</v>
      </c>
      <c r="AG23">
        <f>IF(VLOOKUP('BIFUbC-heat'!$A23,'BIFUbC-heat'!$A$1:$AQ$27,COLUMN('BIFUbC-heat'!AG$1),FALSE)=0,1,VLOOKUP('BIFUbC-heat'!$A23,heat!$A$2:$AQ$28,COLUMN(heat!AG$2),FALSE)/VLOOKUP('BIFUbC-heat'!$A23,'BIFUbC-heat'!$A$1:$AQ$27,COLUMN('BIFUbC-heat'!AG$1),FALSE))</f>
        <v>1</v>
      </c>
      <c r="AH23">
        <f>IF(VLOOKUP('BIFUbC-heat'!$A23,'BIFUbC-heat'!$A$1:$AQ$27,COLUMN('BIFUbC-heat'!AH$1),FALSE)=0,1,VLOOKUP('BIFUbC-heat'!$A23,heat!$A$2:$AQ$28,COLUMN(heat!AH$2),FALSE)/VLOOKUP('BIFUbC-heat'!$A23,'BIFUbC-heat'!$A$1:$AQ$27,COLUMN('BIFUbC-heat'!AH$1),FALSE))</f>
        <v>1</v>
      </c>
      <c r="AI23">
        <f>IF(VLOOKUP('BIFUbC-heat'!$A23,'BIFUbC-heat'!$A$1:$AQ$27,COLUMN('BIFUbC-heat'!AI$1),FALSE)=0,1,VLOOKUP('BIFUbC-heat'!$A23,heat!$A$2:$AQ$28,COLUMN(heat!AI$2),FALSE)/VLOOKUP('BIFUbC-heat'!$A23,'BIFUbC-heat'!$A$1:$AQ$27,COLUMN('BIFUbC-heat'!AI$1),FALSE))</f>
        <v>1</v>
      </c>
      <c r="AJ23">
        <f>IF(VLOOKUP('BIFUbC-heat'!$A23,'BIFUbC-heat'!$A$1:$AQ$27,COLUMN('BIFUbC-heat'!AJ$1),FALSE)=0,1,VLOOKUP('BIFUbC-heat'!$A23,heat!$A$2:$AQ$28,COLUMN(heat!AJ$2),FALSE)/VLOOKUP('BIFUbC-heat'!$A23,'BIFUbC-heat'!$A$1:$AQ$27,COLUMN('BIFUbC-heat'!AJ$1),FALSE))</f>
        <v>1</v>
      </c>
      <c r="AK23">
        <f>IF(VLOOKUP('BIFUbC-heat'!$A23,'BIFUbC-heat'!$A$1:$AQ$27,COLUMN('BIFUbC-heat'!AK$1),FALSE)=0,1,VLOOKUP('BIFUbC-heat'!$A23,heat!$A$2:$AQ$28,COLUMN(heat!AK$2),FALSE)/VLOOKUP('BIFUbC-heat'!$A23,'BIFUbC-heat'!$A$1:$AQ$27,COLUMN('BIFUbC-heat'!AK$1),FALSE))</f>
        <v>1</v>
      </c>
      <c r="AL23">
        <f>IF(VLOOKUP('BIFUbC-heat'!$A23,'BIFUbC-heat'!$A$1:$AQ$27,COLUMN('BIFUbC-heat'!AL$1),FALSE)=0,1,VLOOKUP('BIFUbC-heat'!$A23,heat!$A$2:$AQ$28,COLUMN(heat!AL$2),FALSE)/VLOOKUP('BIFUbC-heat'!$A23,'BIFUbC-heat'!$A$1:$AQ$27,COLUMN('BIFUbC-heat'!AL$1),FALSE))</f>
        <v>1</v>
      </c>
      <c r="AM23">
        <f>IF(VLOOKUP('BIFUbC-heat'!$A23,'BIFUbC-heat'!$A$1:$AQ$27,COLUMN('BIFUbC-heat'!AM$1),FALSE)=0,1,VLOOKUP('BIFUbC-heat'!$A23,heat!$A$2:$AQ$28,COLUMN(heat!AM$2),FALSE)/VLOOKUP('BIFUbC-heat'!$A23,'BIFUbC-heat'!$A$1:$AQ$27,COLUMN('BIFUbC-heat'!AM$1),FALSE))</f>
        <v>1</v>
      </c>
      <c r="AN23">
        <f>IF(VLOOKUP('BIFUbC-heat'!$A23,'BIFUbC-heat'!$A$1:$AQ$27,COLUMN('BIFUbC-heat'!AN$1),FALSE)=0,1,VLOOKUP('BIFUbC-heat'!$A23,heat!$A$2:$AQ$28,COLUMN(heat!AN$2),FALSE)/VLOOKUP('BIFUbC-heat'!$A23,'BIFUbC-heat'!$A$1:$AQ$27,COLUMN('BIFUbC-heat'!AN$1),FALSE))</f>
        <v>1</v>
      </c>
      <c r="AO23">
        <f>IF(VLOOKUP('BIFUbC-heat'!$A23,'BIFUbC-heat'!$A$1:$AQ$27,COLUMN('BIFUbC-heat'!AO$1),FALSE)=0,1,VLOOKUP('BIFUbC-heat'!$A23,heat!$A$2:$AQ$28,COLUMN(heat!AO$2),FALSE)/VLOOKUP('BIFUbC-heat'!$A23,'BIFUbC-heat'!$A$1:$AQ$27,COLUMN('BIFUbC-heat'!AO$1),FALSE))</f>
        <v>1</v>
      </c>
      <c r="AP23">
        <f>IF(VLOOKUP('BIFUbC-heat'!$A23,'BIFUbC-heat'!$A$1:$AQ$27,COLUMN('BIFUbC-heat'!AP$1),FALSE)=0,1,VLOOKUP('BIFUbC-heat'!$A23,heat!$A$2:$AQ$28,COLUMN(heat!AP$2),FALSE)/VLOOKUP('BIFUbC-heat'!$A23,'BIFUbC-heat'!$A$1:$AQ$27,COLUMN('BIFUbC-heat'!AP$1),FALSE))</f>
        <v>1</v>
      </c>
      <c r="AQ23">
        <f>IF(VLOOKUP('BIFUbC-heat'!$A23,'BIFUbC-heat'!$A$1:$AQ$27,COLUMN('BIFUbC-heat'!AQ$1),FALSE)=0,1,VLOOKUP('BIFUbC-heat'!$A23,heat!$A$2:$AQ$28,COLUMN(heat!AQ$2),FALSE)/VLOOKUP('BIFUbC-heat'!$A23,'BIFUbC-heat'!$A$1:$AQ$27,COLUMN('BIFUbC-heat'!AQ$1),FALSE))</f>
        <v>1</v>
      </c>
    </row>
    <row r="24" spans="1:43">
      <c r="A24" s="37" t="s">
        <v>637</v>
      </c>
      <c r="B24">
        <f>IF(VLOOKUP('BIFUbC-heat'!$A24,'BIFUbC-heat'!$A$1:$AQ$27,COLUMN('BIFUbC-heat'!B$1),FALSE)=0,1,VLOOKUP('BIFUbC-heat'!$A24,heat!$A$2:$AQ$28,COLUMN(heat!B$2),FALSE)/VLOOKUP('BIFUbC-heat'!$A24,'BIFUbC-heat'!$A$1:$AQ$27,COLUMN('BIFUbC-heat'!B$1),FALSE))</f>
        <v>1</v>
      </c>
      <c r="C24">
        <f>IF(VLOOKUP('BIFUbC-heat'!$A24,'BIFUbC-heat'!$A$1:$AQ$27,COLUMN('BIFUbC-heat'!C$1),FALSE)=0,1,VLOOKUP('BIFUbC-heat'!$A24,heat!$A$2:$AQ$28,COLUMN(heat!C$2),FALSE)/VLOOKUP('BIFUbC-heat'!$A24,'BIFUbC-heat'!$A$1:$AQ$27,COLUMN('BIFUbC-heat'!C$1),FALSE))</f>
        <v>1</v>
      </c>
      <c r="D24">
        <f>IF(VLOOKUP('BIFUbC-heat'!$A24,'BIFUbC-heat'!$A$1:$AQ$27,COLUMN('BIFUbC-heat'!D$1),FALSE)=0,1,VLOOKUP('BIFUbC-heat'!$A24,heat!$A$2:$AQ$28,COLUMN(heat!D$2),FALSE)/VLOOKUP('BIFUbC-heat'!$A24,'BIFUbC-heat'!$A$1:$AQ$27,COLUMN('BIFUbC-heat'!D$1),FALSE))</f>
        <v>1</v>
      </c>
      <c r="E24">
        <f>IF(VLOOKUP('BIFUbC-heat'!$A24,'BIFUbC-heat'!$A$1:$AQ$27,COLUMN('BIFUbC-heat'!E$1),FALSE)=0,1,VLOOKUP('BIFUbC-heat'!$A24,heat!$A$2:$AQ$28,COLUMN(heat!E$2),FALSE)/VLOOKUP('BIFUbC-heat'!$A24,'BIFUbC-heat'!$A$1:$AQ$27,COLUMN('BIFUbC-heat'!E$1),FALSE))</f>
        <v>1</v>
      </c>
      <c r="F24">
        <f>IF(VLOOKUP('BIFUbC-heat'!$A24,'BIFUbC-heat'!$A$1:$AQ$27,COLUMN('BIFUbC-heat'!F$1),FALSE)=0,1,VLOOKUP('BIFUbC-heat'!$A24,heat!$A$2:$AQ$28,COLUMN(heat!F$2),FALSE)/VLOOKUP('BIFUbC-heat'!$A24,'BIFUbC-heat'!$A$1:$AQ$27,COLUMN('BIFUbC-heat'!F$1),FALSE))</f>
        <v>1</v>
      </c>
      <c r="G24">
        <f>IF(VLOOKUP('BIFUbC-heat'!$A24,'BIFUbC-heat'!$A$1:$AQ$27,COLUMN('BIFUbC-heat'!G$1),FALSE)=0,1,VLOOKUP('BIFUbC-heat'!$A24,heat!$A$2:$AQ$28,COLUMN(heat!G$2),FALSE)/VLOOKUP('BIFUbC-heat'!$A24,'BIFUbC-heat'!$A$1:$AQ$27,COLUMN('BIFUbC-heat'!G$1),FALSE))</f>
        <v>1</v>
      </c>
      <c r="H24">
        <f>IF(VLOOKUP('BIFUbC-heat'!$A24,'BIFUbC-heat'!$A$1:$AQ$27,COLUMN('BIFUbC-heat'!H$1),FALSE)=0,1,VLOOKUP('BIFUbC-heat'!$A24,heat!$A$2:$AQ$28,COLUMN(heat!H$2),FALSE)/VLOOKUP('BIFUbC-heat'!$A24,'BIFUbC-heat'!$A$1:$AQ$27,COLUMN('BIFUbC-heat'!H$1),FALSE))</f>
        <v>1</v>
      </c>
      <c r="I24">
        <f>IF(VLOOKUP('BIFUbC-heat'!$A24,'BIFUbC-heat'!$A$1:$AQ$27,COLUMN('BIFUbC-heat'!I$1),FALSE)=0,1,VLOOKUP('BIFUbC-heat'!$A24,heat!$A$2:$AQ$28,COLUMN(heat!I$2),FALSE)/VLOOKUP('BIFUbC-heat'!$A24,'BIFUbC-heat'!$A$1:$AQ$27,COLUMN('BIFUbC-heat'!I$1),FALSE))</f>
        <v>1</v>
      </c>
      <c r="J24">
        <f>IF(VLOOKUP('BIFUbC-heat'!$A24,'BIFUbC-heat'!$A$1:$AQ$27,COLUMN('BIFUbC-heat'!J$1),FALSE)=0,1,VLOOKUP('BIFUbC-heat'!$A24,heat!$A$2:$AQ$28,COLUMN(heat!J$2),FALSE)/VLOOKUP('BIFUbC-heat'!$A24,'BIFUbC-heat'!$A$1:$AQ$27,COLUMN('BIFUbC-heat'!J$1),FALSE))</f>
        <v>1</v>
      </c>
      <c r="K24">
        <f>IF(VLOOKUP('BIFUbC-heat'!$A24,'BIFUbC-heat'!$A$1:$AQ$27,COLUMN('BIFUbC-heat'!K$1),FALSE)=0,1,VLOOKUP('BIFUbC-heat'!$A24,heat!$A$2:$AQ$28,COLUMN(heat!K$2),FALSE)/VLOOKUP('BIFUbC-heat'!$A24,'BIFUbC-heat'!$A$1:$AQ$27,COLUMN('BIFUbC-heat'!K$1),FALSE))</f>
        <v>1</v>
      </c>
      <c r="L24">
        <f>IF(VLOOKUP('BIFUbC-heat'!$A24,'BIFUbC-heat'!$A$1:$AQ$27,COLUMN('BIFUbC-heat'!L$1),FALSE)=0,1,VLOOKUP('BIFUbC-heat'!$A24,heat!$A$2:$AQ$28,COLUMN(heat!L$2),FALSE)/VLOOKUP('BIFUbC-heat'!$A24,'BIFUbC-heat'!$A$1:$AQ$27,COLUMN('BIFUbC-heat'!L$1),FALSE))</f>
        <v>1</v>
      </c>
      <c r="M24">
        <f>IF(VLOOKUP('BIFUbC-heat'!$A24,'BIFUbC-heat'!$A$1:$AQ$27,COLUMN('BIFUbC-heat'!M$1),FALSE)=0,1,VLOOKUP('BIFUbC-heat'!$A24,heat!$A$2:$AQ$28,COLUMN(heat!M$2),FALSE)/VLOOKUP('BIFUbC-heat'!$A24,'BIFUbC-heat'!$A$1:$AQ$27,COLUMN('BIFUbC-heat'!M$1),FALSE))</f>
        <v>1</v>
      </c>
      <c r="N24">
        <f>IF(VLOOKUP('BIFUbC-heat'!$A24,'BIFUbC-heat'!$A$1:$AQ$27,COLUMN('BIFUbC-heat'!N$1),FALSE)=0,1,VLOOKUP('BIFUbC-heat'!$A24,heat!$A$2:$AQ$28,COLUMN(heat!N$2),FALSE)/VLOOKUP('BIFUbC-heat'!$A24,'BIFUbC-heat'!$A$1:$AQ$27,COLUMN('BIFUbC-heat'!N$1),FALSE))</f>
        <v>1</v>
      </c>
      <c r="O24">
        <f>IF(VLOOKUP('BIFUbC-heat'!$A24,'BIFUbC-heat'!$A$1:$AQ$27,COLUMN('BIFUbC-heat'!O$1),FALSE)=0,1,VLOOKUP('BIFUbC-heat'!$A24,heat!$A$2:$AQ$28,COLUMN(heat!O$2),FALSE)/VLOOKUP('BIFUbC-heat'!$A24,'BIFUbC-heat'!$A$1:$AQ$27,COLUMN('BIFUbC-heat'!O$1),FALSE))</f>
        <v>1</v>
      </c>
      <c r="P24">
        <f>IF(VLOOKUP('BIFUbC-heat'!$A24,'BIFUbC-heat'!$A$1:$AQ$27,COLUMN('BIFUbC-heat'!P$1),FALSE)=0,1,VLOOKUP('BIFUbC-heat'!$A24,heat!$A$2:$AQ$28,COLUMN(heat!P$2),FALSE)/VLOOKUP('BIFUbC-heat'!$A24,'BIFUbC-heat'!$A$1:$AQ$27,COLUMN('BIFUbC-heat'!P$1),FALSE))</f>
        <v>1</v>
      </c>
      <c r="Q24">
        <f>IF(VLOOKUP('BIFUbC-heat'!$A24,'BIFUbC-heat'!$A$1:$AQ$27,COLUMN('BIFUbC-heat'!Q$1),FALSE)=0,1,VLOOKUP('BIFUbC-heat'!$A24,heat!$A$2:$AQ$28,COLUMN(heat!Q$2),FALSE)/VLOOKUP('BIFUbC-heat'!$A24,'BIFUbC-heat'!$A$1:$AQ$27,COLUMN('BIFUbC-heat'!Q$1),FALSE))</f>
        <v>1</v>
      </c>
      <c r="R24">
        <f>IF(VLOOKUP('BIFUbC-heat'!$A24,'BIFUbC-heat'!$A$1:$AQ$27,COLUMN('BIFUbC-heat'!R$1),FALSE)=0,1,VLOOKUP('BIFUbC-heat'!$A24,heat!$A$2:$AQ$28,COLUMN(heat!R$2),FALSE)/VLOOKUP('BIFUbC-heat'!$A24,'BIFUbC-heat'!$A$1:$AQ$27,COLUMN('BIFUbC-heat'!R$1),FALSE))</f>
        <v>1</v>
      </c>
      <c r="S24">
        <f>IF(VLOOKUP('BIFUbC-heat'!$A24,'BIFUbC-heat'!$A$1:$AQ$27,COLUMN('BIFUbC-heat'!S$1),FALSE)=0,1,VLOOKUP('BIFUbC-heat'!$A24,heat!$A$2:$AQ$28,COLUMN(heat!S$2),FALSE)/VLOOKUP('BIFUbC-heat'!$A24,'BIFUbC-heat'!$A$1:$AQ$27,COLUMN('BIFUbC-heat'!S$1),FALSE))</f>
        <v>1</v>
      </c>
      <c r="T24">
        <f>IF(VLOOKUP('BIFUbC-heat'!$A24,'BIFUbC-heat'!$A$1:$AQ$27,COLUMN('BIFUbC-heat'!T$1),FALSE)=0,1,VLOOKUP('BIFUbC-heat'!$A24,heat!$A$2:$AQ$28,COLUMN(heat!T$2),FALSE)/VLOOKUP('BIFUbC-heat'!$A24,'BIFUbC-heat'!$A$1:$AQ$27,COLUMN('BIFUbC-heat'!T$1),FALSE))</f>
        <v>1</v>
      </c>
      <c r="U24">
        <f>IF(VLOOKUP('BIFUbC-heat'!$A24,'BIFUbC-heat'!$A$1:$AQ$27,COLUMN('BIFUbC-heat'!U$1),FALSE)=0,1,VLOOKUP('BIFUbC-heat'!$A24,heat!$A$2:$AQ$28,COLUMN(heat!U$2),FALSE)/VLOOKUP('BIFUbC-heat'!$A24,'BIFUbC-heat'!$A$1:$AQ$27,COLUMN('BIFUbC-heat'!U$1),FALSE))</f>
        <v>1</v>
      </c>
      <c r="V24">
        <f>IF(VLOOKUP('BIFUbC-heat'!$A24,'BIFUbC-heat'!$A$1:$AQ$27,COLUMN('BIFUbC-heat'!V$1),FALSE)=0,1,VLOOKUP('BIFUbC-heat'!$A24,heat!$A$2:$AQ$28,COLUMN(heat!V$2),FALSE)/VLOOKUP('BIFUbC-heat'!$A24,'BIFUbC-heat'!$A$1:$AQ$27,COLUMN('BIFUbC-heat'!V$1),FALSE))</f>
        <v>1</v>
      </c>
      <c r="W24">
        <f>IF(VLOOKUP('BIFUbC-heat'!$A24,'BIFUbC-heat'!$A$1:$AQ$27,COLUMN('BIFUbC-heat'!W$1),FALSE)=0,1,VLOOKUP('BIFUbC-heat'!$A24,heat!$A$2:$AQ$28,COLUMN(heat!W$2),FALSE)/VLOOKUP('BIFUbC-heat'!$A24,'BIFUbC-heat'!$A$1:$AQ$27,COLUMN('BIFUbC-heat'!W$1),FALSE))</f>
        <v>1</v>
      </c>
      <c r="X24">
        <f>IF(VLOOKUP('BIFUbC-heat'!$A24,'BIFUbC-heat'!$A$1:$AQ$27,COLUMN('BIFUbC-heat'!X$1),FALSE)=0,1,VLOOKUP('BIFUbC-heat'!$A24,heat!$A$2:$AQ$28,COLUMN(heat!X$2),FALSE)/VLOOKUP('BIFUbC-heat'!$A24,'BIFUbC-heat'!$A$1:$AQ$27,COLUMN('BIFUbC-heat'!X$1),FALSE))</f>
        <v>1</v>
      </c>
      <c r="Y24">
        <f>IF(VLOOKUP('BIFUbC-heat'!$A24,'BIFUbC-heat'!$A$1:$AQ$27,COLUMN('BIFUbC-heat'!Y$1),FALSE)=0,1,VLOOKUP('BIFUbC-heat'!$A24,heat!$A$2:$AQ$28,COLUMN(heat!Y$2),FALSE)/VLOOKUP('BIFUbC-heat'!$A24,'BIFUbC-heat'!$A$1:$AQ$27,COLUMN('BIFUbC-heat'!Y$1),FALSE))</f>
        <v>1</v>
      </c>
      <c r="Z24">
        <f>IF(VLOOKUP('BIFUbC-heat'!$A24,'BIFUbC-heat'!$A$1:$AQ$27,COLUMN('BIFUbC-heat'!Z$1),FALSE)=0,1,VLOOKUP('BIFUbC-heat'!$A24,heat!$A$2:$AQ$28,COLUMN(heat!Z$2),FALSE)/VLOOKUP('BIFUbC-heat'!$A24,'BIFUbC-heat'!$A$1:$AQ$27,COLUMN('BIFUbC-heat'!Z$1),FALSE))</f>
        <v>1</v>
      </c>
      <c r="AA24">
        <f>IF(VLOOKUP('BIFUbC-heat'!$A24,'BIFUbC-heat'!$A$1:$AQ$27,COLUMN('BIFUbC-heat'!AA$1),FALSE)=0,1,VLOOKUP('BIFUbC-heat'!$A24,heat!$A$2:$AQ$28,COLUMN(heat!AA$2),FALSE)/VLOOKUP('BIFUbC-heat'!$A24,'BIFUbC-heat'!$A$1:$AQ$27,COLUMN('BIFUbC-heat'!AA$1),FALSE))</f>
        <v>1</v>
      </c>
      <c r="AB24">
        <f>IF(VLOOKUP('BIFUbC-heat'!$A24,'BIFUbC-heat'!$A$1:$AQ$27,COLUMN('BIFUbC-heat'!AB$1),FALSE)=0,1,VLOOKUP('BIFUbC-heat'!$A24,heat!$A$2:$AQ$28,COLUMN(heat!AB$2),FALSE)/VLOOKUP('BIFUbC-heat'!$A24,'BIFUbC-heat'!$A$1:$AQ$27,COLUMN('BIFUbC-heat'!AB$1),FALSE))</f>
        <v>1</v>
      </c>
      <c r="AC24">
        <f>IF(VLOOKUP('BIFUbC-heat'!$A24,'BIFUbC-heat'!$A$1:$AQ$27,COLUMN('BIFUbC-heat'!AC$1),FALSE)=0,1,VLOOKUP('BIFUbC-heat'!$A24,heat!$A$2:$AQ$28,COLUMN(heat!AC$2),FALSE)/VLOOKUP('BIFUbC-heat'!$A24,'BIFUbC-heat'!$A$1:$AQ$27,COLUMN('BIFUbC-heat'!AC$1),FALSE))</f>
        <v>1</v>
      </c>
      <c r="AD24">
        <f>IF(VLOOKUP('BIFUbC-heat'!$A24,'BIFUbC-heat'!$A$1:$AQ$27,COLUMN('BIFUbC-heat'!AD$1),FALSE)=0,1,VLOOKUP('BIFUbC-heat'!$A24,heat!$A$2:$AQ$28,COLUMN(heat!AD$2),FALSE)/VLOOKUP('BIFUbC-heat'!$A24,'BIFUbC-heat'!$A$1:$AQ$27,COLUMN('BIFUbC-heat'!AD$1),FALSE))</f>
        <v>1</v>
      </c>
      <c r="AE24">
        <f>IF(VLOOKUP('BIFUbC-heat'!$A24,'BIFUbC-heat'!$A$1:$AQ$27,COLUMN('BIFUbC-heat'!AE$1),FALSE)=0,1,VLOOKUP('BIFUbC-heat'!$A24,heat!$A$2:$AQ$28,COLUMN(heat!AE$2),FALSE)/VLOOKUP('BIFUbC-heat'!$A24,'BIFUbC-heat'!$A$1:$AQ$27,COLUMN('BIFUbC-heat'!AE$1),FALSE))</f>
        <v>1</v>
      </c>
      <c r="AF24">
        <f>IF(VLOOKUP('BIFUbC-heat'!$A24,'BIFUbC-heat'!$A$1:$AQ$27,COLUMN('BIFUbC-heat'!AF$1),FALSE)=0,1,VLOOKUP('BIFUbC-heat'!$A24,heat!$A$2:$AQ$28,COLUMN(heat!AF$2),FALSE)/VLOOKUP('BIFUbC-heat'!$A24,'BIFUbC-heat'!$A$1:$AQ$27,COLUMN('BIFUbC-heat'!AF$1),FALSE))</f>
        <v>1</v>
      </c>
      <c r="AG24">
        <f>IF(VLOOKUP('BIFUbC-heat'!$A24,'BIFUbC-heat'!$A$1:$AQ$27,COLUMN('BIFUbC-heat'!AG$1),FALSE)=0,1,VLOOKUP('BIFUbC-heat'!$A24,heat!$A$2:$AQ$28,COLUMN(heat!AG$2),FALSE)/VLOOKUP('BIFUbC-heat'!$A24,'BIFUbC-heat'!$A$1:$AQ$27,COLUMN('BIFUbC-heat'!AG$1),FALSE))</f>
        <v>1</v>
      </c>
      <c r="AH24">
        <f>IF(VLOOKUP('BIFUbC-heat'!$A24,'BIFUbC-heat'!$A$1:$AQ$27,COLUMN('BIFUbC-heat'!AH$1),FALSE)=0,1,VLOOKUP('BIFUbC-heat'!$A24,heat!$A$2:$AQ$28,COLUMN(heat!AH$2),FALSE)/VLOOKUP('BIFUbC-heat'!$A24,'BIFUbC-heat'!$A$1:$AQ$27,COLUMN('BIFUbC-heat'!AH$1),FALSE))</f>
        <v>1</v>
      </c>
      <c r="AI24">
        <f>IF(VLOOKUP('BIFUbC-heat'!$A24,'BIFUbC-heat'!$A$1:$AQ$27,COLUMN('BIFUbC-heat'!AI$1),FALSE)=0,1,VLOOKUP('BIFUbC-heat'!$A24,heat!$A$2:$AQ$28,COLUMN(heat!AI$2),FALSE)/VLOOKUP('BIFUbC-heat'!$A24,'BIFUbC-heat'!$A$1:$AQ$27,COLUMN('BIFUbC-heat'!AI$1),FALSE))</f>
        <v>1</v>
      </c>
      <c r="AJ24">
        <f>IF(VLOOKUP('BIFUbC-heat'!$A24,'BIFUbC-heat'!$A$1:$AQ$27,COLUMN('BIFUbC-heat'!AJ$1),FALSE)=0,1,VLOOKUP('BIFUbC-heat'!$A24,heat!$A$2:$AQ$28,COLUMN(heat!AJ$2),FALSE)/VLOOKUP('BIFUbC-heat'!$A24,'BIFUbC-heat'!$A$1:$AQ$27,COLUMN('BIFUbC-heat'!AJ$1),FALSE))</f>
        <v>1</v>
      </c>
      <c r="AK24">
        <f>IF(VLOOKUP('BIFUbC-heat'!$A24,'BIFUbC-heat'!$A$1:$AQ$27,COLUMN('BIFUbC-heat'!AK$1),FALSE)=0,1,VLOOKUP('BIFUbC-heat'!$A24,heat!$A$2:$AQ$28,COLUMN(heat!AK$2),FALSE)/VLOOKUP('BIFUbC-heat'!$A24,'BIFUbC-heat'!$A$1:$AQ$27,COLUMN('BIFUbC-heat'!AK$1),FALSE))</f>
        <v>1</v>
      </c>
      <c r="AL24">
        <f>IF(VLOOKUP('BIFUbC-heat'!$A24,'BIFUbC-heat'!$A$1:$AQ$27,COLUMN('BIFUbC-heat'!AL$1),FALSE)=0,1,VLOOKUP('BIFUbC-heat'!$A24,heat!$A$2:$AQ$28,COLUMN(heat!AL$2),FALSE)/VLOOKUP('BIFUbC-heat'!$A24,'BIFUbC-heat'!$A$1:$AQ$27,COLUMN('BIFUbC-heat'!AL$1),FALSE))</f>
        <v>1</v>
      </c>
      <c r="AM24">
        <f>IF(VLOOKUP('BIFUbC-heat'!$A24,'BIFUbC-heat'!$A$1:$AQ$27,COLUMN('BIFUbC-heat'!AM$1),FALSE)=0,1,VLOOKUP('BIFUbC-heat'!$A24,heat!$A$2:$AQ$28,COLUMN(heat!AM$2),FALSE)/VLOOKUP('BIFUbC-heat'!$A24,'BIFUbC-heat'!$A$1:$AQ$27,COLUMN('BIFUbC-heat'!AM$1),FALSE))</f>
        <v>1</v>
      </c>
      <c r="AN24">
        <f>IF(VLOOKUP('BIFUbC-heat'!$A24,'BIFUbC-heat'!$A$1:$AQ$27,COLUMN('BIFUbC-heat'!AN$1),FALSE)=0,1,VLOOKUP('BIFUbC-heat'!$A24,heat!$A$2:$AQ$28,COLUMN(heat!AN$2),FALSE)/VLOOKUP('BIFUbC-heat'!$A24,'BIFUbC-heat'!$A$1:$AQ$27,COLUMN('BIFUbC-heat'!AN$1),FALSE))</f>
        <v>1</v>
      </c>
      <c r="AO24">
        <f>IF(VLOOKUP('BIFUbC-heat'!$A24,'BIFUbC-heat'!$A$1:$AQ$27,COLUMN('BIFUbC-heat'!AO$1),FALSE)=0,1,VLOOKUP('BIFUbC-heat'!$A24,heat!$A$2:$AQ$28,COLUMN(heat!AO$2),FALSE)/VLOOKUP('BIFUbC-heat'!$A24,'BIFUbC-heat'!$A$1:$AQ$27,COLUMN('BIFUbC-heat'!AO$1),FALSE))</f>
        <v>1</v>
      </c>
      <c r="AP24">
        <f>IF(VLOOKUP('BIFUbC-heat'!$A24,'BIFUbC-heat'!$A$1:$AQ$27,COLUMN('BIFUbC-heat'!AP$1),FALSE)=0,1,VLOOKUP('BIFUbC-heat'!$A24,heat!$A$2:$AQ$28,COLUMN(heat!AP$2),FALSE)/VLOOKUP('BIFUbC-heat'!$A24,'BIFUbC-heat'!$A$1:$AQ$27,COLUMN('BIFUbC-heat'!AP$1),FALSE))</f>
        <v>1</v>
      </c>
      <c r="AQ24">
        <f>IF(VLOOKUP('BIFUbC-heat'!$A24,'BIFUbC-heat'!$A$1:$AQ$27,COLUMN('BIFUbC-heat'!AQ$1),FALSE)=0,1,VLOOKUP('BIFUbC-heat'!$A24,heat!$A$2:$AQ$28,COLUMN(heat!AQ$2),FALSE)/VLOOKUP('BIFUbC-heat'!$A24,'BIFUbC-heat'!$A$1:$AQ$27,COLUMN('BIFUbC-heat'!AQ$1),FALSE))</f>
        <v>1</v>
      </c>
    </row>
    <row r="25" spans="1:43">
      <c r="A25" s="37" t="s">
        <v>638</v>
      </c>
      <c r="B25">
        <f>IF(VLOOKUP('BIFUbC-heat'!$A25,'BIFUbC-heat'!$A$1:$AQ$27,COLUMN('BIFUbC-heat'!B$1),FALSE)=0,1,VLOOKUP('BIFUbC-heat'!$A25,heat!$A$2:$AQ$28,COLUMN(heat!B$2),FALSE)/VLOOKUP('BIFUbC-heat'!$A25,'BIFUbC-heat'!$A$1:$AQ$27,COLUMN('BIFUbC-heat'!B$1),FALSE))</f>
        <v>1</v>
      </c>
      <c r="C25">
        <f>IF(VLOOKUP('BIFUbC-heat'!$A25,'BIFUbC-heat'!$A$1:$AQ$27,COLUMN('BIFUbC-heat'!C$1),FALSE)=0,1,VLOOKUP('BIFUbC-heat'!$A25,heat!$A$2:$AQ$28,COLUMN(heat!C$2),FALSE)/VLOOKUP('BIFUbC-heat'!$A25,'BIFUbC-heat'!$A$1:$AQ$27,COLUMN('BIFUbC-heat'!C$1),FALSE))</f>
        <v>1</v>
      </c>
      <c r="D25">
        <f>IF(VLOOKUP('BIFUbC-heat'!$A25,'BIFUbC-heat'!$A$1:$AQ$27,COLUMN('BIFUbC-heat'!D$1),FALSE)=0,1,VLOOKUP('BIFUbC-heat'!$A25,heat!$A$2:$AQ$28,COLUMN(heat!D$2),FALSE)/VLOOKUP('BIFUbC-heat'!$A25,'BIFUbC-heat'!$A$1:$AQ$27,COLUMN('BIFUbC-heat'!D$1),FALSE))</f>
        <v>1</v>
      </c>
      <c r="E25">
        <f>IF(VLOOKUP('BIFUbC-heat'!$A25,'BIFUbC-heat'!$A$1:$AQ$27,COLUMN('BIFUbC-heat'!E$1),FALSE)=0,1,VLOOKUP('BIFUbC-heat'!$A25,heat!$A$2:$AQ$28,COLUMN(heat!E$2),FALSE)/VLOOKUP('BIFUbC-heat'!$A25,'BIFUbC-heat'!$A$1:$AQ$27,COLUMN('BIFUbC-heat'!E$1),FALSE))</f>
        <v>1</v>
      </c>
      <c r="F25">
        <f>IF(VLOOKUP('BIFUbC-heat'!$A25,'BIFUbC-heat'!$A$1:$AQ$27,COLUMN('BIFUbC-heat'!F$1),FALSE)=0,1,VLOOKUP('BIFUbC-heat'!$A25,heat!$A$2:$AQ$28,COLUMN(heat!F$2),FALSE)/VLOOKUP('BIFUbC-heat'!$A25,'BIFUbC-heat'!$A$1:$AQ$27,COLUMN('BIFUbC-heat'!F$1),FALSE))</f>
        <v>1</v>
      </c>
      <c r="G25">
        <f>IF(VLOOKUP('BIFUbC-heat'!$A25,'BIFUbC-heat'!$A$1:$AQ$27,COLUMN('BIFUbC-heat'!G$1),FALSE)=0,1,VLOOKUP('BIFUbC-heat'!$A25,heat!$A$2:$AQ$28,COLUMN(heat!G$2),FALSE)/VLOOKUP('BIFUbC-heat'!$A25,'BIFUbC-heat'!$A$1:$AQ$27,COLUMN('BIFUbC-heat'!G$1),FALSE))</f>
        <v>1</v>
      </c>
      <c r="H25">
        <f>IF(VLOOKUP('BIFUbC-heat'!$A25,'BIFUbC-heat'!$A$1:$AQ$27,COLUMN('BIFUbC-heat'!H$1),FALSE)=0,1,VLOOKUP('BIFUbC-heat'!$A25,heat!$A$2:$AQ$28,COLUMN(heat!H$2),FALSE)/VLOOKUP('BIFUbC-heat'!$A25,'BIFUbC-heat'!$A$1:$AQ$27,COLUMN('BIFUbC-heat'!H$1),FALSE))</f>
        <v>1</v>
      </c>
      <c r="I25">
        <f>IF(VLOOKUP('BIFUbC-heat'!$A25,'BIFUbC-heat'!$A$1:$AQ$27,COLUMN('BIFUbC-heat'!I$1),FALSE)=0,1,VLOOKUP('BIFUbC-heat'!$A25,heat!$A$2:$AQ$28,COLUMN(heat!I$2),FALSE)/VLOOKUP('BIFUbC-heat'!$A25,'BIFUbC-heat'!$A$1:$AQ$27,COLUMN('BIFUbC-heat'!I$1),FALSE))</f>
        <v>1</v>
      </c>
      <c r="J25">
        <f>IF(VLOOKUP('BIFUbC-heat'!$A25,'BIFUbC-heat'!$A$1:$AQ$27,COLUMN('BIFUbC-heat'!J$1),FALSE)=0,1,VLOOKUP('BIFUbC-heat'!$A25,heat!$A$2:$AQ$28,COLUMN(heat!J$2),FALSE)/VLOOKUP('BIFUbC-heat'!$A25,'BIFUbC-heat'!$A$1:$AQ$27,COLUMN('BIFUbC-heat'!J$1),FALSE))</f>
        <v>1</v>
      </c>
      <c r="K25">
        <f>IF(VLOOKUP('BIFUbC-heat'!$A25,'BIFUbC-heat'!$A$1:$AQ$27,COLUMN('BIFUbC-heat'!K$1),FALSE)=0,1,VLOOKUP('BIFUbC-heat'!$A25,heat!$A$2:$AQ$28,COLUMN(heat!K$2),FALSE)/VLOOKUP('BIFUbC-heat'!$A25,'BIFUbC-heat'!$A$1:$AQ$27,COLUMN('BIFUbC-heat'!K$1),FALSE))</f>
        <v>1</v>
      </c>
      <c r="L25">
        <f>IF(VLOOKUP('BIFUbC-heat'!$A25,'BIFUbC-heat'!$A$1:$AQ$27,COLUMN('BIFUbC-heat'!L$1),FALSE)=0,1,VLOOKUP('BIFUbC-heat'!$A25,heat!$A$2:$AQ$28,COLUMN(heat!L$2),FALSE)/VLOOKUP('BIFUbC-heat'!$A25,'BIFUbC-heat'!$A$1:$AQ$27,COLUMN('BIFUbC-heat'!L$1),FALSE))</f>
        <v>1</v>
      </c>
      <c r="M25">
        <f>IF(VLOOKUP('BIFUbC-heat'!$A25,'BIFUbC-heat'!$A$1:$AQ$27,COLUMN('BIFUbC-heat'!M$1),FALSE)=0,1,VLOOKUP('BIFUbC-heat'!$A25,heat!$A$2:$AQ$28,COLUMN(heat!M$2),FALSE)/VLOOKUP('BIFUbC-heat'!$A25,'BIFUbC-heat'!$A$1:$AQ$27,COLUMN('BIFUbC-heat'!M$1),FALSE))</f>
        <v>1</v>
      </c>
      <c r="N25">
        <f>IF(VLOOKUP('BIFUbC-heat'!$A25,'BIFUbC-heat'!$A$1:$AQ$27,COLUMN('BIFUbC-heat'!N$1),FALSE)=0,1,VLOOKUP('BIFUbC-heat'!$A25,heat!$A$2:$AQ$28,COLUMN(heat!N$2),FALSE)/VLOOKUP('BIFUbC-heat'!$A25,'BIFUbC-heat'!$A$1:$AQ$27,COLUMN('BIFUbC-heat'!N$1),FALSE))</f>
        <v>1</v>
      </c>
      <c r="O25">
        <f>IF(VLOOKUP('BIFUbC-heat'!$A25,'BIFUbC-heat'!$A$1:$AQ$27,COLUMN('BIFUbC-heat'!O$1),FALSE)=0,1,VLOOKUP('BIFUbC-heat'!$A25,heat!$A$2:$AQ$28,COLUMN(heat!O$2),FALSE)/VLOOKUP('BIFUbC-heat'!$A25,'BIFUbC-heat'!$A$1:$AQ$27,COLUMN('BIFUbC-heat'!O$1),FALSE))</f>
        <v>1</v>
      </c>
      <c r="P25">
        <f>IF(VLOOKUP('BIFUbC-heat'!$A25,'BIFUbC-heat'!$A$1:$AQ$27,COLUMN('BIFUbC-heat'!P$1),FALSE)=0,1,VLOOKUP('BIFUbC-heat'!$A25,heat!$A$2:$AQ$28,COLUMN(heat!P$2),FALSE)/VLOOKUP('BIFUbC-heat'!$A25,'BIFUbC-heat'!$A$1:$AQ$27,COLUMN('BIFUbC-heat'!P$1),FALSE))</f>
        <v>1</v>
      </c>
      <c r="Q25">
        <f>IF(VLOOKUP('BIFUbC-heat'!$A25,'BIFUbC-heat'!$A$1:$AQ$27,COLUMN('BIFUbC-heat'!Q$1),FALSE)=0,1,VLOOKUP('BIFUbC-heat'!$A25,heat!$A$2:$AQ$28,COLUMN(heat!Q$2),FALSE)/VLOOKUP('BIFUbC-heat'!$A25,'BIFUbC-heat'!$A$1:$AQ$27,COLUMN('BIFUbC-heat'!Q$1),FALSE))</f>
        <v>1</v>
      </c>
      <c r="R25">
        <f>IF(VLOOKUP('BIFUbC-heat'!$A25,'BIFUbC-heat'!$A$1:$AQ$27,COLUMN('BIFUbC-heat'!R$1),FALSE)=0,1,VLOOKUP('BIFUbC-heat'!$A25,heat!$A$2:$AQ$28,COLUMN(heat!R$2),FALSE)/VLOOKUP('BIFUbC-heat'!$A25,'BIFUbC-heat'!$A$1:$AQ$27,COLUMN('BIFUbC-heat'!R$1),FALSE))</f>
        <v>1</v>
      </c>
      <c r="S25">
        <f>IF(VLOOKUP('BIFUbC-heat'!$A25,'BIFUbC-heat'!$A$1:$AQ$27,COLUMN('BIFUbC-heat'!S$1),FALSE)=0,1,VLOOKUP('BIFUbC-heat'!$A25,heat!$A$2:$AQ$28,COLUMN(heat!S$2),FALSE)/VLOOKUP('BIFUbC-heat'!$A25,'BIFUbC-heat'!$A$1:$AQ$27,COLUMN('BIFUbC-heat'!S$1),FALSE))</f>
        <v>1</v>
      </c>
      <c r="T25">
        <f>IF(VLOOKUP('BIFUbC-heat'!$A25,'BIFUbC-heat'!$A$1:$AQ$27,COLUMN('BIFUbC-heat'!T$1),FALSE)=0,1,VLOOKUP('BIFUbC-heat'!$A25,heat!$A$2:$AQ$28,COLUMN(heat!T$2),FALSE)/VLOOKUP('BIFUbC-heat'!$A25,'BIFUbC-heat'!$A$1:$AQ$27,COLUMN('BIFUbC-heat'!T$1),FALSE))</f>
        <v>1</v>
      </c>
      <c r="U25">
        <f>IF(VLOOKUP('BIFUbC-heat'!$A25,'BIFUbC-heat'!$A$1:$AQ$27,COLUMN('BIFUbC-heat'!U$1),FALSE)=0,1,VLOOKUP('BIFUbC-heat'!$A25,heat!$A$2:$AQ$28,COLUMN(heat!U$2),FALSE)/VLOOKUP('BIFUbC-heat'!$A25,'BIFUbC-heat'!$A$1:$AQ$27,COLUMN('BIFUbC-heat'!U$1),FALSE))</f>
        <v>1</v>
      </c>
      <c r="V25">
        <f>IF(VLOOKUP('BIFUbC-heat'!$A25,'BIFUbC-heat'!$A$1:$AQ$27,COLUMN('BIFUbC-heat'!V$1),FALSE)=0,1,VLOOKUP('BIFUbC-heat'!$A25,heat!$A$2:$AQ$28,COLUMN(heat!V$2),FALSE)/VLOOKUP('BIFUbC-heat'!$A25,'BIFUbC-heat'!$A$1:$AQ$27,COLUMN('BIFUbC-heat'!V$1),FALSE))</f>
        <v>1</v>
      </c>
      <c r="W25">
        <f>IF(VLOOKUP('BIFUbC-heat'!$A25,'BIFUbC-heat'!$A$1:$AQ$27,COLUMN('BIFUbC-heat'!W$1),FALSE)=0,1,VLOOKUP('BIFUbC-heat'!$A25,heat!$A$2:$AQ$28,COLUMN(heat!W$2),FALSE)/VLOOKUP('BIFUbC-heat'!$A25,'BIFUbC-heat'!$A$1:$AQ$27,COLUMN('BIFUbC-heat'!W$1),FALSE))</f>
        <v>1</v>
      </c>
      <c r="X25">
        <f>IF(VLOOKUP('BIFUbC-heat'!$A25,'BIFUbC-heat'!$A$1:$AQ$27,COLUMN('BIFUbC-heat'!X$1),FALSE)=0,1,VLOOKUP('BIFUbC-heat'!$A25,heat!$A$2:$AQ$28,COLUMN(heat!X$2),FALSE)/VLOOKUP('BIFUbC-heat'!$A25,'BIFUbC-heat'!$A$1:$AQ$27,COLUMN('BIFUbC-heat'!X$1),FALSE))</f>
        <v>1</v>
      </c>
      <c r="Y25">
        <f>IF(VLOOKUP('BIFUbC-heat'!$A25,'BIFUbC-heat'!$A$1:$AQ$27,COLUMN('BIFUbC-heat'!Y$1),FALSE)=0,1,VLOOKUP('BIFUbC-heat'!$A25,heat!$A$2:$AQ$28,COLUMN(heat!Y$2),FALSE)/VLOOKUP('BIFUbC-heat'!$A25,'BIFUbC-heat'!$A$1:$AQ$27,COLUMN('BIFUbC-heat'!Y$1),FALSE))</f>
        <v>1</v>
      </c>
      <c r="Z25">
        <f>IF(VLOOKUP('BIFUbC-heat'!$A25,'BIFUbC-heat'!$A$1:$AQ$27,COLUMN('BIFUbC-heat'!Z$1),FALSE)=0,1,VLOOKUP('BIFUbC-heat'!$A25,heat!$A$2:$AQ$28,COLUMN(heat!Z$2),FALSE)/VLOOKUP('BIFUbC-heat'!$A25,'BIFUbC-heat'!$A$1:$AQ$27,COLUMN('BIFUbC-heat'!Z$1),FALSE))</f>
        <v>1</v>
      </c>
      <c r="AA25">
        <f>IF(VLOOKUP('BIFUbC-heat'!$A25,'BIFUbC-heat'!$A$1:$AQ$27,COLUMN('BIFUbC-heat'!AA$1),FALSE)=0,1,VLOOKUP('BIFUbC-heat'!$A25,heat!$A$2:$AQ$28,COLUMN(heat!AA$2),FALSE)/VLOOKUP('BIFUbC-heat'!$A25,'BIFUbC-heat'!$A$1:$AQ$27,COLUMN('BIFUbC-heat'!AA$1),FALSE))</f>
        <v>1</v>
      </c>
      <c r="AB25">
        <f>IF(VLOOKUP('BIFUbC-heat'!$A25,'BIFUbC-heat'!$A$1:$AQ$27,COLUMN('BIFUbC-heat'!AB$1),FALSE)=0,1,VLOOKUP('BIFUbC-heat'!$A25,heat!$A$2:$AQ$28,COLUMN(heat!AB$2),FALSE)/VLOOKUP('BIFUbC-heat'!$A25,'BIFUbC-heat'!$A$1:$AQ$27,COLUMN('BIFUbC-heat'!AB$1),FALSE))</f>
        <v>1</v>
      </c>
      <c r="AC25">
        <f>IF(VLOOKUP('BIFUbC-heat'!$A25,'BIFUbC-heat'!$A$1:$AQ$27,COLUMN('BIFUbC-heat'!AC$1),FALSE)=0,1,VLOOKUP('BIFUbC-heat'!$A25,heat!$A$2:$AQ$28,COLUMN(heat!AC$2),FALSE)/VLOOKUP('BIFUbC-heat'!$A25,'BIFUbC-heat'!$A$1:$AQ$27,COLUMN('BIFUbC-heat'!AC$1),FALSE))</f>
        <v>1</v>
      </c>
      <c r="AD25">
        <f>IF(VLOOKUP('BIFUbC-heat'!$A25,'BIFUbC-heat'!$A$1:$AQ$27,COLUMN('BIFUbC-heat'!AD$1),FALSE)=0,1,VLOOKUP('BIFUbC-heat'!$A25,heat!$A$2:$AQ$28,COLUMN(heat!AD$2),FALSE)/VLOOKUP('BIFUbC-heat'!$A25,'BIFUbC-heat'!$A$1:$AQ$27,COLUMN('BIFUbC-heat'!AD$1),FALSE))</f>
        <v>1</v>
      </c>
      <c r="AE25">
        <f>IF(VLOOKUP('BIFUbC-heat'!$A25,'BIFUbC-heat'!$A$1:$AQ$27,COLUMN('BIFUbC-heat'!AE$1),FALSE)=0,1,VLOOKUP('BIFUbC-heat'!$A25,heat!$A$2:$AQ$28,COLUMN(heat!AE$2),FALSE)/VLOOKUP('BIFUbC-heat'!$A25,'BIFUbC-heat'!$A$1:$AQ$27,COLUMN('BIFUbC-heat'!AE$1),FALSE))</f>
        <v>1</v>
      </c>
      <c r="AF25">
        <f>IF(VLOOKUP('BIFUbC-heat'!$A25,'BIFUbC-heat'!$A$1:$AQ$27,COLUMN('BIFUbC-heat'!AF$1),FALSE)=0,1,VLOOKUP('BIFUbC-heat'!$A25,heat!$A$2:$AQ$28,COLUMN(heat!AF$2),FALSE)/VLOOKUP('BIFUbC-heat'!$A25,'BIFUbC-heat'!$A$1:$AQ$27,COLUMN('BIFUbC-heat'!AF$1),FALSE))</f>
        <v>1</v>
      </c>
      <c r="AG25">
        <f>IF(VLOOKUP('BIFUbC-heat'!$A25,'BIFUbC-heat'!$A$1:$AQ$27,COLUMN('BIFUbC-heat'!AG$1),FALSE)=0,1,VLOOKUP('BIFUbC-heat'!$A25,heat!$A$2:$AQ$28,COLUMN(heat!AG$2),FALSE)/VLOOKUP('BIFUbC-heat'!$A25,'BIFUbC-heat'!$A$1:$AQ$27,COLUMN('BIFUbC-heat'!AG$1),FALSE))</f>
        <v>1</v>
      </c>
      <c r="AH25">
        <f>IF(VLOOKUP('BIFUbC-heat'!$A25,'BIFUbC-heat'!$A$1:$AQ$27,COLUMN('BIFUbC-heat'!AH$1),FALSE)=0,1,VLOOKUP('BIFUbC-heat'!$A25,heat!$A$2:$AQ$28,COLUMN(heat!AH$2),FALSE)/VLOOKUP('BIFUbC-heat'!$A25,'BIFUbC-heat'!$A$1:$AQ$27,COLUMN('BIFUbC-heat'!AH$1),FALSE))</f>
        <v>1</v>
      </c>
      <c r="AI25">
        <f>IF(VLOOKUP('BIFUbC-heat'!$A25,'BIFUbC-heat'!$A$1:$AQ$27,COLUMN('BIFUbC-heat'!AI$1),FALSE)=0,1,VLOOKUP('BIFUbC-heat'!$A25,heat!$A$2:$AQ$28,COLUMN(heat!AI$2),FALSE)/VLOOKUP('BIFUbC-heat'!$A25,'BIFUbC-heat'!$A$1:$AQ$27,COLUMN('BIFUbC-heat'!AI$1),FALSE))</f>
        <v>1</v>
      </c>
      <c r="AJ25">
        <f>IF(VLOOKUP('BIFUbC-heat'!$A25,'BIFUbC-heat'!$A$1:$AQ$27,COLUMN('BIFUbC-heat'!AJ$1),FALSE)=0,1,VLOOKUP('BIFUbC-heat'!$A25,heat!$A$2:$AQ$28,COLUMN(heat!AJ$2),FALSE)/VLOOKUP('BIFUbC-heat'!$A25,'BIFUbC-heat'!$A$1:$AQ$27,COLUMN('BIFUbC-heat'!AJ$1),FALSE))</f>
        <v>1</v>
      </c>
      <c r="AK25">
        <f>IF(VLOOKUP('BIFUbC-heat'!$A25,'BIFUbC-heat'!$A$1:$AQ$27,COLUMN('BIFUbC-heat'!AK$1),FALSE)=0,1,VLOOKUP('BIFUbC-heat'!$A25,heat!$A$2:$AQ$28,COLUMN(heat!AK$2),FALSE)/VLOOKUP('BIFUbC-heat'!$A25,'BIFUbC-heat'!$A$1:$AQ$27,COLUMN('BIFUbC-heat'!AK$1),FALSE))</f>
        <v>1</v>
      </c>
      <c r="AL25">
        <f>IF(VLOOKUP('BIFUbC-heat'!$A25,'BIFUbC-heat'!$A$1:$AQ$27,COLUMN('BIFUbC-heat'!AL$1),FALSE)=0,1,VLOOKUP('BIFUbC-heat'!$A25,heat!$A$2:$AQ$28,COLUMN(heat!AL$2),FALSE)/VLOOKUP('BIFUbC-heat'!$A25,'BIFUbC-heat'!$A$1:$AQ$27,COLUMN('BIFUbC-heat'!AL$1),FALSE))</f>
        <v>1</v>
      </c>
      <c r="AM25">
        <f>IF(VLOOKUP('BIFUbC-heat'!$A25,'BIFUbC-heat'!$A$1:$AQ$27,COLUMN('BIFUbC-heat'!AM$1),FALSE)=0,1,VLOOKUP('BIFUbC-heat'!$A25,heat!$A$2:$AQ$28,COLUMN(heat!AM$2),FALSE)/VLOOKUP('BIFUbC-heat'!$A25,'BIFUbC-heat'!$A$1:$AQ$27,COLUMN('BIFUbC-heat'!AM$1),FALSE))</f>
        <v>1</v>
      </c>
      <c r="AN25">
        <f>IF(VLOOKUP('BIFUbC-heat'!$A25,'BIFUbC-heat'!$A$1:$AQ$27,COLUMN('BIFUbC-heat'!AN$1),FALSE)=0,1,VLOOKUP('BIFUbC-heat'!$A25,heat!$A$2:$AQ$28,COLUMN(heat!AN$2),FALSE)/VLOOKUP('BIFUbC-heat'!$A25,'BIFUbC-heat'!$A$1:$AQ$27,COLUMN('BIFUbC-heat'!AN$1),FALSE))</f>
        <v>1</v>
      </c>
      <c r="AO25">
        <f>IF(VLOOKUP('BIFUbC-heat'!$A25,'BIFUbC-heat'!$A$1:$AQ$27,COLUMN('BIFUbC-heat'!AO$1),FALSE)=0,1,VLOOKUP('BIFUbC-heat'!$A25,heat!$A$2:$AQ$28,COLUMN(heat!AO$2),FALSE)/VLOOKUP('BIFUbC-heat'!$A25,'BIFUbC-heat'!$A$1:$AQ$27,COLUMN('BIFUbC-heat'!AO$1),FALSE))</f>
        <v>1</v>
      </c>
      <c r="AP25">
        <f>IF(VLOOKUP('BIFUbC-heat'!$A25,'BIFUbC-heat'!$A$1:$AQ$27,COLUMN('BIFUbC-heat'!AP$1),FALSE)=0,1,VLOOKUP('BIFUbC-heat'!$A25,heat!$A$2:$AQ$28,COLUMN(heat!AP$2),FALSE)/VLOOKUP('BIFUbC-heat'!$A25,'BIFUbC-heat'!$A$1:$AQ$27,COLUMN('BIFUbC-heat'!AP$1),FALSE))</f>
        <v>1</v>
      </c>
      <c r="AQ25">
        <f>IF(VLOOKUP('BIFUbC-heat'!$A25,'BIFUbC-heat'!$A$1:$AQ$27,COLUMN('BIFUbC-heat'!AQ$1),FALSE)=0,1,VLOOKUP('BIFUbC-heat'!$A25,heat!$A$2:$AQ$28,COLUMN(heat!AQ$2),FALSE)/VLOOKUP('BIFUbC-heat'!$A25,'BIFUbC-heat'!$A$1:$AQ$27,COLUMN('BIFUbC-heat'!AQ$1),FALSE))</f>
        <v>1</v>
      </c>
    </row>
    <row r="26" spans="1:43">
      <c r="A26" s="37" t="s">
        <v>613</v>
      </c>
      <c r="B26">
        <f>IF(VLOOKUP('BIFUbC-heat'!$A26,'BIFUbC-heat'!$A$1:$AQ$27,COLUMN('BIFUbC-heat'!B$1),FALSE)=0,1,VLOOKUP('BIFUbC-heat'!$A26,heat!$A$2:$AQ$28,COLUMN(heat!B$2),FALSE)/VLOOKUP('BIFUbC-heat'!$A26,'BIFUbC-heat'!$A$1:$AQ$27,COLUMN('BIFUbC-heat'!B$1),FALSE))</f>
        <v>1</v>
      </c>
      <c r="C26">
        <f>IF(VLOOKUP('BIFUbC-heat'!$A26,'BIFUbC-heat'!$A$1:$AQ$27,COLUMN('BIFUbC-heat'!C$1),FALSE)=0,1,VLOOKUP('BIFUbC-heat'!$A26,heat!$A$2:$AQ$28,COLUMN(heat!C$2),FALSE)/VLOOKUP('BIFUbC-heat'!$A26,'BIFUbC-heat'!$A$1:$AQ$27,COLUMN('BIFUbC-heat'!C$1),FALSE))</f>
        <v>1</v>
      </c>
      <c r="D26">
        <f>IF(VLOOKUP('BIFUbC-heat'!$A26,'BIFUbC-heat'!$A$1:$AQ$27,COLUMN('BIFUbC-heat'!D$1),FALSE)=0,1,VLOOKUP('BIFUbC-heat'!$A26,heat!$A$2:$AQ$28,COLUMN(heat!D$2),FALSE)/VLOOKUP('BIFUbC-heat'!$A26,'BIFUbC-heat'!$A$1:$AQ$27,COLUMN('BIFUbC-heat'!D$1),FALSE))</f>
        <v>1</v>
      </c>
      <c r="E26">
        <f>IF(VLOOKUP('BIFUbC-heat'!$A26,'BIFUbC-heat'!$A$1:$AQ$27,COLUMN('BIFUbC-heat'!E$1),FALSE)=0,1,VLOOKUP('BIFUbC-heat'!$A26,heat!$A$2:$AQ$28,COLUMN(heat!E$2),FALSE)/VLOOKUP('BIFUbC-heat'!$A26,'BIFUbC-heat'!$A$1:$AQ$27,COLUMN('BIFUbC-heat'!E$1),FALSE))</f>
        <v>1</v>
      </c>
      <c r="F26">
        <f>IF(VLOOKUP('BIFUbC-heat'!$A26,'BIFUbC-heat'!$A$1:$AQ$27,COLUMN('BIFUbC-heat'!F$1),FALSE)=0,1,VLOOKUP('BIFUbC-heat'!$A26,heat!$A$2:$AQ$28,COLUMN(heat!F$2),FALSE)/VLOOKUP('BIFUbC-heat'!$A26,'BIFUbC-heat'!$A$1:$AQ$27,COLUMN('BIFUbC-heat'!F$1),FALSE))</f>
        <v>1</v>
      </c>
      <c r="G26">
        <f>IF(VLOOKUP('BIFUbC-heat'!$A26,'BIFUbC-heat'!$A$1:$AQ$27,COLUMN('BIFUbC-heat'!G$1),FALSE)=0,1,VLOOKUP('BIFUbC-heat'!$A26,heat!$A$2:$AQ$28,COLUMN(heat!G$2),FALSE)/VLOOKUP('BIFUbC-heat'!$A26,'BIFUbC-heat'!$A$1:$AQ$27,COLUMN('BIFUbC-heat'!G$1),FALSE))</f>
        <v>1</v>
      </c>
      <c r="H26">
        <f>IF(VLOOKUP('BIFUbC-heat'!$A26,'BIFUbC-heat'!$A$1:$AQ$27,COLUMN('BIFUbC-heat'!H$1),FALSE)=0,1,VLOOKUP('BIFUbC-heat'!$A26,heat!$A$2:$AQ$28,COLUMN(heat!H$2),FALSE)/VLOOKUP('BIFUbC-heat'!$A26,'BIFUbC-heat'!$A$1:$AQ$27,COLUMN('BIFUbC-heat'!H$1),FALSE))</f>
        <v>1</v>
      </c>
      <c r="I26">
        <f>IF(VLOOKUP('BIFUbC-heat'!$A26,'BIFUbC-heat'!$A$1:$AQ$27,COLUMN('BIFUbC-heat'!I$1),FALSE)=0,1,VLOOKUP('BIFUbC-heat'!$A26,heat!$A$2:$AQ$28,COLUMN(heat!I$2),FALSE)/VLOOKUP('BIFUbC-heat'!$A26,'BIFUbC-heat'!$A$1:$AQ$27,COLUMN('BIFUbC-heat'!I$1),FALSE))</f>
        <v>1</v>
      </c>
      <c r="J26">
        <f>IF(VLOOKUP('BIFUbC-heat'!$A26,'BIFUbC-heat'!$A$1:$AQ$27,COLUMN('BIFUbC-heat'!J$1),FALSE)=0,1,VLOOKUP('BIFUbC-heat'!$A26,heat!$A$2:$AQ$28,COLUMN(heat!J$2),FALSE)/VLOOKUP('BIFUbC-heat'!$A26,'BIFUbC-heat'!$A$1:$AQ$27,COLUMN('BIFUbC-heat'!J$1),FALSE))</f>
        <v>1</v>
      </c>
      <c r="K26">
        <f>IF(VLOOKUP('BIFUbC-heat'!$A26,'BIFUbC-heat'!$A$1:$AQ$27,COLUMN('BIFUbC-heat'!K$1),FALSE)=0,1,VLOOKUP('BIFUbC-heat'!$A26,heat!$A$2:$AQ$28,COLUMN(heat!K$2),FALSE)/VLOOKUP('BIFUbC-heat'!$A26,'BIFUbC-heat'!$A$1:$AQ$27,COLUMN('BIFUbC-heat'!K$1),FALSE))</f>
        <v>1</v>
      </c>
      <c r="L26">
        <f>IF(VLOOKUP('BIFUbC-heat'!$A26,'BIFUbC-heat'!$A$1:$AQ$27,COLUMN('BIFUbC-heat'!L$1),FALSE)=0,1,VLOOKUP('BIFUbC-heat'!$A26,heat!$A$2:$AQ$28,COLUMN(heat!L$2),FALSE)/VLOOKUP('BIFUbC-heat'!$A26,'BIFUbC-heat'!$A$1:$AQ$27,COLUMN('BIFUbC-heat'!L$1),FALSE))</f>
        <v>1</v>
      </c>
      <c r="M26">
        <f>IF(VLOOKUP('BIFUbC-heat'!$A26,'BIFUbC-heat'!$A$1:$AQ$27,COLUMN('BIFUbC-heat'!M$1),FALSE)=0,1,VLOOKUP('BIFUbC-heat'!$A26,heat!$A$2:$AQ$28,COLUMN(heat!M$2),FALSE)/VLOOKUP('BIFUbC-heat'!$A26,'BIFUbC-heat'!$A$1:$AQ$27,COLUMN('BIFUbC-heat'!M$1),FALSE))</f>
        <v>1</v>
      </c>
      <c r="N26">
        <f>IF(VLOOKUP('BIFUbC-heat'!$A26,'BIFUbC-heat'!$A$1:$AQ$27,COLUMN('BIFUbC-heat'!N$1),FALSE)=0,1,VLOOKUP('BIFUbC-heat'!$A26,heat!$A$2:$AQ$28,COLUMN(heat!N$2),FALSE)/VLOOKUP('BIFUbC-heat'!$A26,'BIFUbC-heat'!$A$1:$AQ$27,COLUMN('BIFUbC-heat'!N$1),FALSE))</f>
        <v>1</v>
      </c>
      <c r="O26">
        <f>IF(VLOOKUP('BIFUbC-heat'!$A26,'BIFUbC-heat'!$A$1:$AQ$27,COLUMN('BIFUbC-heat'!O$1),FALSE)=0,1,VLOOKUP('BIFUbC-heat'!$A26,heat!$A$2:$AQ$28,COLUMN(heat!O$2),FALSE)/VLOOKUP('BIFUbC-heat'!$A26,'BIFUbC-heat'!$A$1:$AQ$27,COLUMN('BIFUbC-heat'!O$1),FALSE))</f>
        <v>1</v>
      </c>
      <c r="P26">
        <f>IF(VLOOKUP('BIFUbC-heat'!$A26,'BIFUbC-heat'!$A$1:$AQ$27,COLUMN('BIFUbC-heat'!P$1),FALSE)=0,1,VLOOKUP('BIFUbC-heat'!$A26,heat!$A$2:$AQ$28,COLUMN(heat!P$2),FALSE)/VLOOKUP('BIFUbC-heat'!$A26,'BIFUbC-heat'!$A$1:$AQ$27,COLUMN('BIFUbC-heat'!P$1),FALSE))</f>
        <v>1</v>
      </c>
      <c r="Q26">
        <f>IF(VLOOKUP('BIFUbC-heat'!$A26,'BIFUbC-heat'!$A$1:$AQ$27,COLUMN('BIFUbC-heat'!Q$1),FALSE)=0,1,VLOOKUP('BIFUbC-heat'!$A26,heat!$A$2:$AQ$28,COLUMN(heat!Q$2),FALSE)/VLOOKUP('BIFUbC-heat'!$A26,'BIFUbC-heat'!$A$1:$AQ$27,COLUMN('BIFUbC-heat'!Q$1),FALSE))</f>
        <v>1</v>
      </c>
      <c r="R26">
        <f>IF(VLOOKUP('BIFUbC-heat'!$A26,'BIFUbC-heat'!$A$1:$AQ$27,COLUMN('BIFUbC-heat'!R$1),FALSE)=0,1,VLOOKUP('BIFUbC-heat'!$A26,heat!$A$2:$AQ$28,COLUMN(heat!R$2),FALSE)/VLOOKUP('BIFUbC-heat'!$A26,'BIFUbC-heat'!$A$1:$AQ$27,COLUMN('BIFUbC-heat'!R$1),FALSE))</f>
        <v>1</v>
      </c>
      <c r="S26">
        <f>IF(VLOOKUP('BIFUbC-heat'!$A26,'BIFUbC-heat'!$A$1:$AQ$27,COLUMN('BIFUbC-heat'!S$1),FALSE)=0,1,VLOOKUP('BIFUbC-heat'!$A26,heat!$A$2:$AQ$28,COLUMN(heat!S$2),FALSE)/VLOOKUP('BIFUbC-heat'!$A26,'BIFUbC-heat'!$A$1:$AQ$27,COLUMN('BIFUbC-heat'!S$1),FALSE))</f>
        <v>1</v>
      </c>
      <c r="T26">
        <f>IF(VLOOKUP('BIFUbC-heat'!$A26,'BIFUbC-heat'!$A$1:$AQ$27,COLUMN('BIFUbC-heat'!T$1),FALSE)=0,1,VLOOKUP('BIFUbC-heat'!$A26,heat!$A$2:$AQ$28,COLUMN(heat!T$2),FALSE)/VLOOKUP('BIFUbC-heat'!$A26,'BIFUbC-heat'!$A$1:$AQ$27,COLUMN('BIFUbC-heat'!T$1),FALSE))</f>
        <v>1</v>
      </c>
      <c r="U26">
        <f>IF(VLOOKUP('BIFUbC-heat'!$A26,'BIFUbC-heat'!$A$1:$AQ$27,COLUMN('BIFUbC-heat'!U$1),FALSE)=0,1,VLOOKUP('BIFUbC-heat'!$A26,heat!$A$2:$AQ$28,COLUMN(heat!U$2),FALSE)/VLOOKUP('BIFUbC-heat'!$A26,'BIFUbC-heat'!$A$1:$AQ$27,COLUMN('BIFUbC-heat'!U$1),FALSE))</f>
        <v>1</v>
      </c>
      <c r="V26">
        <f>IF(VLOOKUP('BIFUbC-heat'!$A26,'BIFUbC-heat'!$A$1:$AQ$27,COLUMN('BIFUbC-heat'!V$1),FALSE)=0,1,VLOOKUP('BIFUbC-heat'!$A26,heat!$A$2:$AQ$28,COLUMN(heat!V$2),FALSE)/VLOOKUP('BIFUbC-heat'!$A26,'BIFUbC-heat'!$A$1:$AQ$27,COLUMN('BIFUbC-heat'!V$1),FALSE))</f>
        <v>1</v>
      </c>
      <c r="W26">
        <f>IF(VLOOKUP('BIFUbC-heat'!$A26,'BIFUbC-heat'!$A$1:$AQ$27,COLUMN('BIFUbC-heat'!W$1),FALSE)=0,1,VLOOKUP('BIFUbC-heat'!$A26,heat!$A$2:$AQ$28,COLUMN(heat!W$2),FALSE)/VLOOKUP('BIFUbC-heat'!$A26,'BIFUbC-heat'!$A$1:$AQ$27,COLUMN('BIFUbC-heat'!W$1),FALSE))</f>
        <v>1</v>
      </c>
      <c r="X26">
        <f>IF(VLOOKUP('BIFUbC-heat'!$A26,'BIFUbC-heat'!$A$1:$AQ$27,COLUMN('BIFUbC-heat'!X$1),FALSE)=0,1,VLOOKUP('BIFUbC-heat'!$A26,heat!$A$2:$AQ$28,COLUMN(heat!X$2),FALSE)/VLOOKUP('BIFUbC-heat'!$A26,'BIFUbC-heat'!$A$1:$AQ$27,COLUMN('BIFUbC-heat'!X$1),FALSE))</f>
        <v>1</v>
      </c>
      <c r="Y26">
        <f>IF(VLOOKUP('BIFUbC-heat'!$A26,'BIFUbC-heat'!$A$1:$AQ$27,COLUMN('BIFUbC-heat'!Y$1),FALSE)=0,1,VLOOKUP('BIFUbC-heat'!$A26,heat!$A$2:$AQ$28,COLUMN(heat!Y$2),FALSE)/VLOOKUP('BIFUbC-heat'!$A26,'BIFUbC-heat'!$A$1:$AQ$27,COLUMN('BIFUbC-heat'!Y$1),FALSE))</f>
        <v>1</v>
      </c>
      <c r="Z26">
        <f>IF(VLOOKUP('BIFUbC-heat'!$A26,'BIFUbC-heat'!$A$1:$AQ$27,COLUMN('BIFUbC-heat'!Z$1),FALSE)=0,1,VLOOKUP('BIFUbC-heat'!$A26,heat!$A$2:$AQ$28,COLUMN(heat!Z$2),FALSE)/VLOOKUP('BIFUbC-heat'!$A26,'BIFUbC-heat'!$A$1:$AQ$27,COLUMN('BIFUbC-heat'!Z$1),FALSE))</f>
        <v>1</v>
      </c>
      <c r="AA26">
        <f>IF(VLOOKUP('BIFUbC-heat'!$A26,'BIFUbC-heat'!$A$1:$AQ$27,COLUMN('BIFUbC-heat'!AA$1),FALSE)=0,1,VLOOKUP('BIFUbC-heat'!$A26,heat!$A$2:$AQ$28,COLUMN(heat!AA$2),FALSE)/VLOOKUP('BIFUbC-heat'!$A26,'BIFUbC-heat'!$A$1:$AQ$27,COLUMN('BIFUbC-heat'!AA$1),FALSE))</f>
        <v>1</v>
      </c>
      <c r="AB26">
        <f>IF(VLOOKUP('BIFUbC-heat'!$A26,'BIFUbC-heat'!$A$1:$AQ$27,COLUMN('BIFUbC-heat'!AB$1),FALSE)=0,1,VLOOKUP('BIFUbC-heat'!$A26,heat!$A$2:$AQ$28,COLUMN(heat!AB$2),FALSE)/VLOOKUP('BIFUbC-heat'!$A26,'BIFUbC-heat'!$A$1:$AQ$27,COLUMN('BIFUbC-heat'!AB$1),FALSE))</f>
        <v>1</v>
      </c>
      <c r="AC26">
        <f>IF(VLOOKUP('BIFUbC-heat'!$A26,'BIFUbC-heat'!$A$1:$AQ$27,COLUMN('BIFUbC-heat'!AC$1),FALSE)=0,1,VLOOKUP('BIFUbC-heat'!$A26,heat!$A$2:$AQ$28,COLUMN(heat!AC$2),FALSE)/VLOOKUP('BIFUbC-heat'!$A26,'BIFUbC-heat'!$A$1:$AQ$27,COLUMN('BIFUbC-heat'!AC$1),FALSE))</f>
        <v>1</v>
      </c>
      <c r="AD26">
        <f>IF(VLOOKUP('BIFUbC-heat'!$A26,'BIFUbC-heat'!$A$1:$AQ$27,COLUMN('BIFUbC-heat'!AD$1),FALSE)=0,1,VLOOKUP('BIFUbC-heat'!$A26,heat!$A$2:$AQ$28,COLUMN(heat!AD$2),FALSE)/VLOOKUP('BIFUbC-heat'!$A26,'BIFUbC-heat'!$A$1:$AQ$27,COLUMN('BIFUbC-heat'!AD$1),FALSE))</f>
        <v>1</v>
      </c>
      <c r="AE26">
        <f>IF(VLOOKUP('BIFUbC-heat'!$A26,'BIFUbC-heat'!$A$1:$AQ$27,COLUMN('BIFUbC-heat'!AE$1),FALSE)=0,1,VLOOKUP('BIFUbC-heat'!$A26,heat!$A$2:$AQ$28,COLUMN(heat!AE$2),FALSE)/VLOOKUP('BIFUbC-heat'!$A26,'BIFUbC-heat'!$A$1:$AQ$27,COLUMN('BIFUbC-heat'!AE$1),FALSE))</f>
        <v>1</v>
      </c>
      <c r="AF26">
        <f>IF(VLOOKUP('BIFUbC-heat'!$A26,'BIFUbC-heat'!$A$1:$AQ$27,COLUMN('BIFUbC-heat'!AF$1),FALSE)=0,1,VLOOKUP('BIFUbC-heat'!$A26,heat!$A$2:$AQ$28,COLUMN(heat!AF$2),FALSE)/VLOOKUP('BIFUbC-heat'!$A26,'BIFUbC-heat'!$A$1:$AQ$27,COLUMN('BIFUbC-heat'!AF$1),FALSE))</f>
        <v>1</v>
      </c>
      <c r="AG26">
        <f>IF(VLOOKUP('BIFUbC-heat'!$A26,'BIFUbC-heat'!$A$1:$AQ$27,COLUMN('BIFUbC-heat'!AG$1),FALSE)=0,1,VLOOKUP('BIFUbC-heat'!$A26,heat!$A$2:$AQ$28,COLUMN(heat!AG$2),FALSE)/VLOOKUP('BIFUbC-heat'!$A26,'BIFUbC-heat'!$A$1:$AQ$27,COLUMN('BIFUbC-heat'!AG$1),FALSE))</f>
        <v>1</v>
      </c>
      <c r="AH26">
        <f>IF(VLOOKUP('BIFUbC-heat'!$A26,'BIFUbC-heat'!$A$1:$AQ$27,COLUMN('BIFUbC-heat'!AH$1),FALSE)=0,1,VLOOKUP('BIFUbC-heat'!$A26,heat!$A$2:$AQ$28,COLUMN(heat!AH$2),FALSE)/VLOOKUP('BIFUbC-heat'!$A26,'BIFUbC-heat'!$A$1:$AQ$27,COLUMN('BIFUbC-heat'!AH$1),FALSE))</f>
        <v>1</v>
      </c>
      <c r="AI26">
        <f>IF(VLOOKUP('BIFUbC-heat'!$A26,'BIFUbC-heat'!$A$1:$AQ$27,COLUMN('BIFUbC-heat'!AI$1),FALSE)=0,1,VLOOKUP('BIFUbC-heat'!$A26,heat!$A$2:$AQ$28,COLUMN(heat!AI$2),FALSE)/VLOOKUP('BIFUbC-heat'!$A26,'BIFUbC-heat'!$A$1:$AQ$27,COLUMN('BIFUbC-heat'!AI$1),FALSE))</f>
        <v>1</v>
      </c>
      <c r="AJ26">
        <f>IF(VLOOKUP('BIFUbC-heat'!$A26,'BIFUbC-heat'!$A$1:$AQ$27,COLUMN('BIFUbC-heat'!AJ$1),FALSE)=0,1,VLOOKUP('BIFUbC-heat'!$A26,heat!$A$2:$AQ$28,COLUMN(heat!AJ$2),FALSE)/VLOOKUP('BIFUbC-heat'!$A26,'BIFUbC-heat'!$A$1:$AQ$27,COLUMN('BIFUbC-heat'!AJ$1),FALSE))</f>
        <v>1</v>
      </c>
      <c r="AK26">
        <f>IF(VLOOKUP('BIFUbC-heat'!$A26,'BIFUbC-heat'!$A$1:$AQ$27,COLUMN('BIFUbC-heat'!AK$1),FALSE)=0,1,VLOOKUP('BIFUbC-heat'!$A26,heat!$A$2:$AQ$28,COLUMN(heat!AK$2),FALSE)/VLOOKUP('BIFUbC-heat'!$A26,'BIFUbC-heat'!$A$1:$AQ$27,COLUMN('BIFUbC-heat'!AK$1),FALSE))</f>
        <v>1</v>
      </c>
      <c r="AL26">
        <f>IF(VLOOKUP('BIFUbC-heat'!$A26,'BIFUbC-heat'!$A$1:$AQ$27,COLUMN('BIFUbC-heat'!AL$1),FALSE)=0,1,VLOOKUP('BIFUbC-heat'!$A26,heat!$A$2:$AQ$28,COLUMN(heat!AL$2),FALSE)/VLOOKUP('BIFUbC-heat'!$A26,'BIFUbC-heat'!$A$1:$AQ$27,COLUMN('BIFUbC-heat'!AL$1),FALSE))</f>
        <v>1</v>
      </c>
      <c r="AM26">
        <f>IF(VLOOKUP('BIFUbC-heat'!$A26,'BIFUbC-heat'!$A$1:$AQ$27,COLUMN('BIFUbC-heat'!AM$1),FALSE)=0,1,VLOOKUP('BIFUbC-heat'!$A26,heat!$A$2:$AQ$28,COLUMN(heat!AM$2),FALSE)/VLOOKUP('BIFUbC-heat'!$A26,'BIFUbC-heat'!$A$1:$AQ$27,COLUMN('BIFUbC-heat'!AM$1),FALSE))</f>
        <v>1</v>
      </c>
      <c r="AN26">
        <f>IF(VLOOKUP('BIFUbC-heat'!$A26,'BIFUbC-heat'!$A$1:$AQ$27,COLUMN('BIFUbC-heat'!AN$1),FALSE)=0,1,VLOOKUP('BIFUbC-heat'!$A26,heat!$A$2:$AQ$28,COLUMN(heat!AN$2),FALSE)/VLOOKUP('BIFUbC-heat'!$A26,'BIFUbC-heat'!$A$1:$AQ$27,COLUMN('BIFUbC-heat'!AN$1),FALSE))</f>
        <v>1</v>
      </c>
      <c r="AO26">
        <f>IF(VLOOKUP('BIFUbC-heat'!$A26,'BIFUbC-heat'!$A$1:$AQ$27,COLUMN('BIFUbC-heat'!AO$1),FALSE)=0,1,VLOOKUP('BIFUbC-heat'!$A26,heat!$A$2:$AQ$28,COLUMN(heat!AO$2),FALSE)/VLOOKUP('BIFUbC-heat'!$A26,'BIFUbC-heat'!$A$1:$AQ$27,COLUMN('BIFUbC-heat'!AO$1),FALSE))</f>
        <v>1</v>
      </c>
      <c r="AP26">
        <f>IF(VLOOKUP('BIFUbC-heat'!$A26,'BIFUbC-heat'!$A$1:$AQ$27,COLUMN('BIFUbC-heat'!AP$1),FALSE)=0,1,VLOOKUP('BIFUbC-heat'!$A26,heat!$A$2:$AQ$28,COLUMN(heat!AP$2),FALSE)/VLOOKUP('BIFUbC-heat'!$A26,'BIFUbC-heat'!$A$1:$AQ$27,COLUMN('BIFUbC-heat'!AP$1),FALSE))</f>
        <v>1</v>
      </c>
      <c r="AQ26">
        <f>IF(VLOOKUP('BIFUbC-heat'!$A26,'BIFUbC-heat'!$A$1:$AQ$27,COLUMN('BIFUbC-heat'!AQ$1),FALSE)=0,1,VLOOKUP('BIFUbC-heat'!$A26,heat!$A$2:$AQ$28,COLUMN(heat!AQ$2),FALSE)/VLOOKUP('BIFUbC-heat'!$A26,'BIFUbC-heat'!$A$1:$AQ$27,COLUMN('BIFUbC-heat'!AQ$1),FALSE))</f>
        <v>1</v>
      </c>
    </row>
    <row r="27" spans="1:43">
      <c r="A27" s="410" t="s">
        <v>641</v>
      </c>
      <c r="B27">
        <f>IF(VLOOKUP('BIFUbC-heat'!$A27,'BIFUbC-heat'!$A$1:$AQ$27,COLUMN('BIFUbC-heat'!B$1),FALSE)=0,1,VLOOKUP('BIFUbC-heat'!$A27,heat!$A$2:$AQ$28,COLUMN(heat!B$2),FALSE)/VLOOKUP('BIFUbC-heat'!$A27,'BIFUbC-heat'!$A$1:$AQ$27,COLUMN('BIFUbC-heat'!B$1),FALSE))</f>
        <v>1</v>
      </c>
      <c r="C27">
        <f>IF(VLOOKUP('BIFUbC-heat'!$A27,'BIFUbC-heat'!$A$1:$AQ$27,COLUMN('BIFUbC-heat'!C$1),FALSE)=0,1,VLOOKUP('BIFUbC-heat'!$A27,heat!$A$2:$AQ$28,COLUMN(heat!C$2),FALSE)/VLOOKUP('BIFUbC-heat'!$A27,'BIFUbC-heat'!$A$1:$AQ$27,COLUMN('BIFUbC-heat'!C$1),FALSE))</f>
        <v>1</v>
      </c>
      <c r="D27">
        <f>IF(VLOOKUP('BIFUbC-heat'!$A27,'BIFUbC-heat'!$A$1:$AQ$27,COLUMN('BIFUbC-heat'!D$1),FALSE)=0,1,VLOOKUP('BIFUbC-heat'!$A27,heat!$A$2:$AQ$28,COLUMN(heat!D$2),FALSE)/VLOOKUP('BIFUbC-heat'!$A27,'BIFUbC-heat'!$A$1:$AQ$27,COLUMN('BIFUbC-heat'!D$1),FALSE))</f>
        <v>1</v>
      </c>
      <c r="E27">
        <f>IF(VLOOKUP('BIFUbC-heat'!$A27,'BIFUbC-heat'!$A$1:$AQ$27,COLUMN('BIFUbC-heat'!E$1),FALSE)=0,1,VLOOKUP('BIFUbC-heat'!$A27,heat!$A$2:$AQ$28,COLUMN(heat!E$2),FALSE)/VLOOKUP('BIFUbC-heat'!$A27,'BIFUbC-heat'!$A$1:$AQ$27,COLUMN('BIFUbC-heat'!E$1),FALSE))</f>
        <v>1</v>
      </c>
      <c r="F27">
        <f>IF(VLOOKUP('BIFUbC-heat'!$A27,'BIFUbC-heat'!$A$1:$AQ$27,COLUMN('BIFUbC-heat'!F$1),FALSE)=0,1,VLOOKUP('BIFUbC-heat'!$A27,heat!$A$2:$AQ$28,COLUMN(heat!F$2),FALSE)/VLOOKUP('BIFUbC-heat'!$A27,'BIFUbC-heat'!$A$1:$AQ$27,COLUMN('BIFUbC-heat'!F$1),FALSE))</f>
        <v>1</v>
      </c>
      <c r="G27">
        <f>IF(VLOOKUP('BIFUbC-heat'!$A27,'BIFUbC-heat'!$A$1:$AQ$27,COLUMN('BIFUbC-heat'!G$1),FALSE)=0,1,VLOOKUP('BIFUbC-heat'!$A27,heat!$A$2:$AQ$28,COLUMN(heat!G$2),FALSE)/VLOOKUP('BIFUbC-heat'!$A27,'BIFUbC-heat'!$A$1:$AQ$27,COLUMN('BIFUbC-heat'!G$1),FALSE))</f>
        <v>1</v>
      </c>
      <c r="H27">
        <f>IF(VLOOKUP('BIFUbC-heat'!$A27,'BIFUbC-heat'!$A$1:$AQ$27,COLUMN('BIFUbC-heat'!H$1),FALSE)=0,1,VLOOKUP('BIFUbC-heat'!$A27,heat!$A$2:$AQ$28,COLUMN(heat!H$2),FALSE)/VLOOKUP('BIFUbC-heat'!$A27,'BIFUbC-heat'!$A$1:$AQ$27,COLUMN('BIFUbC-heat'!H$1),FALSE))</f>
        <v>1</v>
      </c>
      <c r="I27">
        <f>IF(VLOOKUP('BIFUbC-heat'!$A27,'BIFUbC-heat'!$A$1:$AQ$27,COLUMN('BIFUbC-heat'!I$1),FALSE)=0,1,VLOOKUP('BIFUbC-heat'!$A27,heat!$A$2:$AQ$28,COLUMN(heat!I$2),FALSE)/VLOOKUP('BIFUbC-heat'!$A27,'BIFUbC-heat'!$A$1:$AQ$27,COLUMN('BIFUbC-heat'!I$1),FALSE))</f>
        <v>1</v>
      </c>
      <c r="J27">
        <f>IF(VLOOKUP('BIFUbC-heat'!$A27,'BIFUbC-heat'!$A$1:$AQ$27,COLUMN('BIFUbC-heat'!J$1),FALSE)=0,1,VLOOKUP('BIFUbC-heat'!$A27,heat!$A$2:$AQ$28,COLUMN(heat!J$2),FALSE)/VLOOKUP('BIFUbC-heat'!$A27,'BIFUbC-heat'!$A$1:$AQ$27,COLUMN('BIFUbC-heat'!J$1),FALSE))</f>
        <v>1</v>
      </c>
      <c r="K27">
        <f>IF(VLOOKUP('BIFUbC-heat'!$A27,'BIFUbC-heat'!$A$1:$AQ$27,COLUMN('BIFUbC-heat'!K$1),FALSE)=0,1,VLOOKUP('BIFUbC-heat'!$A27,heat!$A$2:$AQ$28,COLUMN(heat!K$2),FALSE)/VLOOKUP('BIFUbC-heat'!$A27,'BIFUbC-heat'!$A$1:$AQ$27,COLUMN('BIFUbC-heat'!K$1),FALSE))</f>
        <v>1</v>
      </c>
      <c r="L27">
        <f>IF(VLOOKUP('BIFUbC-heat'!$A27,'BIFUbC-heat'!$A$1:$AQ$27,COLUMN('BIFUbC-heat'!L$1),FALSE)=0,1,VLOOKUP('BIFUbC-heat'!$A27,heat!$A$2:$AQ$28,COLUMN(heat!L$2),FALSE)/VLOOKUP('BIFUbC-heat'!$A27,'BIFUbC-heat'!$A$1:$AQ$27,COLUMN('BIFUbC-heat'!L$1),FALSE))</f>
        <v>1</v>
      </c>
      <c r="M27">
        <f>IF(VLOOKUP('BIFUbC-heat'!$A27,'BIFUbC-heat'!$A$1:$AQ$27,COLUMN('BIFUbC-heat'!M$1),FALSE)=0,1,VLOOKUP('BIFUbC-heat'!$A27,heat!$A$2:$AQ$28,COLUMN(heat!M$2),FALSE)/VLOOKUP('BIFUbC-heat'!$A27,'BIFUbC-heat'!$A$1:$AQ$27,COLUMN('BIFUbC-heat'!M$1),FALSE))</f>
        <v>1</v>
      </c>
      <c r="N27">
        <f>IF(VLOOKUP('BIFUbC-heat'!$A27,'BIFUbC-heat'!$A$1:$AQ$27,COLUMN('BIFUbC-heat'!N$1),FALSE)=0,1,VLOOKUP('BIFUbC-heat'!$A27,heat!$A$2:$AQ$28,COLUMN(heat!N$2),FALSE)/VLOOKUP('BIFUbC-heat'!$A27,'BIFUbC-heat'!$A$1:$AQ$27,COLUMN('BIFUbC-heat'!N$1),FALSE))</f>
        <v>1</v>
      </c>
      <c r="O27">
        <f>IF(VLOOKUP('BIFUbC-heat'!$A27,'BIFUbC-heat'!$A$1:$AQ$27,COLUMN('BIFUbC-heat'!O$1),FALSE)=0,1,VLOOKUP('BIFUbC-heat'!$A27,heat!$A$2:$AQ$28,COLUMN(heat!O$2),FALSE)/VLOOKUP('BIFUbC-heat'!$A27,'BIFUbC-heat'!$A$1:$AQ$27,COLUMN('BIFUbC-heat'!O$1),FALSE))</f>
        <v>1</v>
      </c>
      <c r="P27">
        <f>IF(VLOOKUP('BIFUbC-heat'!$A27,'BIFUbC-heat'!$A$1:$AQ$27,COLUMN('BIFUbC-heat'!P$1),FALSE)=0,1,VLOOKUP('BIFUbC-heat'!$A27,heat!$A$2:$AQ$28,COLUMN(heat!P$2),FALSE)/VLOOKUP('BIFUbC-heat'!$A27,'BIFUbC-heat'!$A$1:$AQ$27,COLUMN('BIFUbC-heat'!P$1),FALSE))</f>
        <v>1</v>
      </c>
      <c r="Q27">
        <f>IF(VLOOKUP('BIFUbC-heat'!$A27,'BIFUbC-heat'!$A$1:$AQ$27,COLUMN('BIFUbC-heat'!Q$1),FALSE)=0,1,VLOOKUP('BIFUbC-heat'!$A27,heat!$A$2:$AQ$28,COLUMN(heat!Q$2),FALSE)/VLOOKUP('BIFUbC-heat'!$A27,'BIFUbC-heat'!$A$1:$AQ$27,COLUMN('BIFUbC-heat'!Q$1),FALSE))</f>
        <v>1</v>
      </c>
      <c r="R27">
        <f>IF(VLOOKUP('BIFUbC-heat'!$A27,'BIFUbC-heat'!$A$1:$AQ$27,COLUMN('BIFUbC-heat'!R$1),FALSE)=0,1,VLOOKUP('BIFUbC-heat'!$A27,heat!$A$2:$AQ$28,COLUMN(heat!R$2),FALSE)/VLOOKUP('BIFUbC-heat'!$A27,'BIFUbC-heat'!$A$1:$AQ$27,COLUMN('BIFUbC-heat'!R$1),FALSE))</f>
        <v>1</v>
      </c>
      <c r="S27">
        <f>IF(VLOOKUP('BIFUbC-heat'!$A27,'BIFUbC-heat'!$A$1:$AQ$27,COLUMN('BIFUbC-heat'!S$1),FALSE)=0,1,VLOOKUP('BIFUbC-heat'!$A27,heat!$A$2:$AQ$28,COLUMN(heat!S$2),FALSE)/VLOOKUP('BIFUbC-heat'!$A27,'BIFUbC-heat'!$A$1:$AQ$27,COLUMN('BIFUbC-heat'!S$1),FALSE))</f>
        <v>1</v>
      </c>
      <c r="T27">
        <f>IF(VLOOKUP('BIFUbC-heat'!$A27,'BIFUbC-heat'!$A$1:$AQ$27,COLUMN('BIFUbC-heat'!T$1),FALSE)=0,1,VLOOKUP('BIFUbC-heat'!$A27,heat!$A$2:$AQ$28,COLUMN(heat!T$2),FALSE)/VLOOKUP('BIFUbC-heat'!$A27,'BIFUbC-heat'!$A$1:$AQ$27,COLUMN('BIFUbC-heat'!T$1),FALSE))</f>
        <v>1</v>
      </c>
      <c r="U27">
        <f>IF(VLOOKUP('BIFUbC-heat'!$A27,'BIFUbC-heat'!$A$1:$AQ$27,COLUMN('BIFUbC-heat'!U$1),FALSE)=0,1,VLOOKUP('BIFUbC-heat'!$A27,heat!$A$2:$AQ$28,COLUMN(heat!U$2),FALSE)/VLOOKUP('BIFUbC-heat'!$A27,'BIFUbC-heat'!$A$1:$AQ$27,COLUMN('BIFUbC-heat'!U$1),FALSE))</f>
        <v>1</v>
      </c>
      <c r="V27">
        <f>IF(VLOOKUP('BIFUbC-heat'!$A27,'BIFUbC-heat'!$A$1:$AQ$27,COLUMN('BIFUbC-heat'!V$1),FALSE)=0,1,VLOOKUP('BIFUbC-heat'!$A27,heat!$A$2:$AQ$28,COLUMN(heat!V$2),FALSE)/VLOOKUP('BIFUbC-heat'!$A27,'BIFUbC-heat'!$A$1:$AQ$27,COLUMN('BIFUbC-heat'!V$1),FALSE))</f>
        <v>1</v>
      </c>
      <c r="W27">
        <f>IF(VLOOKUP('BIFUbC-heat'!$A27,'BIFUbC-heat'!$A$1:$AQ$27,COLUMN('BIFUbC-heat'!W$1),FALSE)=0,1,VLOOKUP('BIFUbC-heat'!$A27,heat!$A$2:$AQ$28,COLUMN(heat!W$2),FALSE)/VLOOKUP('BIFUbC-heat'!$A27,'BIFUbC-heat'!$A$1:$AQ$27,COLUMN('BIFUbC-heat'!W$1),FALSE))</f>
        <v>1</v>
      </c>
      <c r="X27">
        <f>IF(VLOOKUP('BIFUbC-heat'!$A27,'BIFUbC-heat'!$A$1:$AQ$27,COLUMN('BIFUbC-heat'!X$1),FALSE)=0,1,VLOOKUP('BIFUbC-heat'!$A27,heat!$A$2:$AQ$28,COLUMN(heat!X$2),FALSE)/VLOOKUP('BIFUbC-heat'!$A27,'BIFUbC-heat'!$A$1:$AQ$27,COLUMN('BIFUbC-heat'!X$1),FALSE))</f>
        <v>1</v>
      </c>
      <c r="Y27">
        <f>IF(VLOOKUP('BIFUbC-heat'!$A27,'BIFUbC-heat'!$A$1:$AQ$27,COLUMN('BIFUbC-heat'!Y$1),FALSE)=0,1,VLOOKUP('BIFUbC-heat'!$A27,heat!$A$2:$AQ$28,COLUMN(heat!Y$2),FALSE)/VLOOKUP('BIFUbC-heat'!$A27,'BIFUbC-heat'!$A$1:$AQ$27,COLUMN('BIFUbC-heat'!Y$1),FALSE))</f>
        <v>1</v>
      </c>
      <c r="Z27">
        <f>IF(VLOOKUP('BIFUbC-heat'!$A27,'BIFUbC-heat'!$A$1:$AQ$27,COLUMN('BIFUbC-heat'!Z$1),FALSE)=0,1,VLOOKUP('BIFUbC-heat'!$A27,heat!$A$2:$AQ$28,COLUMN(heat!Z$2),FALSE)/VLOOKUP('BIFUbC-heat'!$A27,'BIFUbC-heat'!$A$1:$AQ$27,COLUMN('BIFUbC-heat'!Z$1),FALSE))</f>
        <v>1</v>
      </c>
      <c r="AA27">
        <f>IF(VLOOKUP('BIFUbC-heat'!$A27,'BIFUbC-heat'!$A$1:$AQ$27,COLUMN('BIFUbC-heat'!AA$1),FALSE)=0,1,VLOOKUP('BIFUbC-heat'!$A27,heat!$A$2:$AQ$28,COLUMN(heat!AA$2),FALSE)/VLOOKUP('BIFUbC-heat'!$A27,'BIFUbC-heat'!$A$1:$AQ$27,COLUMN('BIFUbC-heat'!AA$1),FALSE))</f>
        <v>1</v>
      </c>
      <c r="AB27">
        <f>IF(VLOOKUP('BIFUbC-heat'!$A27,'BIFUbC-heat'!$A$1:$AQ$27,COLUMN('BIFUbC-heat'!AB$1),FALSE)=0,1,VLOOKUP('BIFUbC-heat'!$A27,heat!$A$2:$AQ$28,COLUMN(heat!AB$2),FALSE)/VLOOKUP('BIFUbC-heat'!$A27,'BIFUbC-heat'!$A$1:$AQ$27,COLUMN('BIFUbC-heat'!AB$1),FALSE))</f>
        <v>1</v>
      </c>
      <c r="AC27">
        <f>IF(VLOOKUP('BIFUbC-heat'!$A27,'BIFUbC-heat'!$A$1:$AQ$27,COLUMN('BIFUbC-heat'!AC$1),FALSE)=0,1,VLOOKUP('BIFUbC-heat'!$A27,heat!$A$2:$AQ$28,COLUMN(heat!AC$2),FALSE)/VLOOKUP('BIFUbC-heat'!$A27,'BIFUbC-heat'!$A$1:$AQ$27,COLUMN('BIFUbC-heat'!AC$1),FALSE))</f>
        <v>1</v>
      </c>
      <c r="AD27">
        <f>IF(VLOOKUP('BIFUbC-heat'!$A27,'BIFUbC-heat'!$A$1:$AQ$27,COLUMN('BIFUbC-heat'!AD$1),FALSE)=0,1,VLOOKUP('BIFUbC-heat'!$A27,heat!$A$2:$AQ$28,COLUMN(heat!AD$2),FALSE)/VLOOKUP('BIFUbC-heat'!$A27,'BIFUbC-heat'!$A$1:$AQ$27,COLUMN('BIFUbC-heat'!AD$1),FALSE))</f>
        <v>1</v>
      </c>
      <c r="AE27">
        <f>IF(VLOOKUP('BIFUbC-heat'!$A27,'BIFUbC-heat'!$A$1:$AQ$27,COLUMN('BIFUbC-heat'!AE$1),FALSE)=0,1,VLOOKUP('BIFUbC-heat'!$A27,heat!$A$2:$AQ$28,COLUMN(heat!AE$2),FALSE)/VLOOKUP('BIFUbC-heat'!$A27,'BIFUbC-heat'!$A$1:$AQ$27,COLUMN('BIFUbC-heat'!AE$1),FALSE))</f>
        <v>1</v>
      </c>
      <c r="AF27">
        <f>IF(VLOOKUP('BIFUbC-heat'!$A27,'BIFUbC-heat'!$A$1:$AQ$27,COLUMN('BIFUbC-heat'!AF$1),FALSE)=0,1,VLOOKUP('BIFUbC-heat'!$A27,heat!$A$2:$AQ$28,COLUMN(heat!AF$2),FALSE)/VLOOKUP('BIFUbC-heat'!$A27,'BIFUbC-heat'!$A$1:$AQ$27,COLUMN('BIFUbC-heat'!AF$1),FALSE))</f>
        <v>1</v>
      </c>
      <c r="AG27">
        <f>IF(VLOOKUP('BIFUbC-heat'!$A27,'BIFUbC-heat'!$A$1:$AQ$27,COLUMN('BIFUbC-heat'!AG$1),FALSE)=0,1,VLOOKUP('BIFUbC-heat'!$A27,heat!$A$2:$AQ$28,COLUMN(heat!AG$2),FALSE)/VLOOKUP('BIFUbC-heat'!$A27,'BIFUbC-heat'!$A$1:$AQ$27,COLUMN('BIFUbC-heat'!AG$1),FALSE))</f>
        <v>1</v>
      </c>
      <c r="AH27">
        <f>IF(VLOOKUP('BIFUbC-heat'!$A27,'BIFUbC-heat'!$A$1:$AQ$27,COLUMN('BIFUbC-heat'!AH$1),FALSE)=0,1,VLOOKUP('BIFUbC-heat'!$A27,heat!$A$2:$AQ$28,COLUMN(heat!AH$2),FALSE)/VLOOKUP('BIFUbC-heat'!$A27,'BIFUbC-heat'!$A$1:$AQ$27,COLUMN('BIFUbC-heat'!AH$1),FALSE))</f>
        <v>1</v>
      </c>
      <c r="AI27">
        <f>IF(VLOOKUP('BIFUbC-heat'!$A27,'BIFUbC-heat'!$A$1:$AQ$27,COLUMN('BIFUbC-heat'!AI$1),FALSE)=0,1,VLOOKUP('BIFUbC-heat'!$A27,heat!$A$2:$AQ$28,COLUMN(heat!AI$2),FALSE)/VLOOKUP('BIFUbC-heat'!$A27,'BIFUbC-heat'!$A$1:$AQ$27,COLUMN('BIFUbC-heat'!AI$1),FALSE))</f>
        <v>1</v>
      </c>
      <c r="AJ27">
        <f>IF(VLOOKUP('BIFUbC-heat'!$A27,'BIFUbC-heat'!$A$1:$AQ$27,COLUMN('BIFUbC-heat'!AJ$1),FALSE)=0,1,VLOOKUP('BIFUbC-heat'!$A27,heat!$A$2:$AQ$28,COLUMN(heat!AJ$2),FALSE)/VLOOKUP('BIFUbC-heat'!$A27,'BIFUbC-heat'!$A$1:$AQ$27,COLUMN('BIFUbC-heat'!AJ$1),FALSE))</f>
        <v>1</v>
      </c>
      <c r="AK27">
        <f>IF(VLOOKUP('BIFUbC-heat'!$A27,'BIFUbC-heat'!$A$1:$AQ$27,COLUMN('BIFUbC-heat'!AK$1),FALSE)=0,1,VLOOKUP('BIFUbC-heat'!$A27,heat!$A$2:$AQ$28,COLUMN(heat!AK$2),FALSE)/VLOOKUP('BIFUbC-heat'!$A27,'BIFUbC-heat'!$A$1:$AQ$27,COLUMN('BIFUbC-heat'!AK$1),FALSE))</f>
        <v>1</v>
      </c>
      <c r="AL27">
        <f>IF(VLOOKUP('BIFUbC-heat'!$A27,'BIFUbC-heat'!$A$1:$AQ$27,COLUMN('BIFUbC-heat'!AL$1),FALSE)=0,1,VLOOKUP('BIFUbC-heat'!$A27,heat!$A$2:$AQ$28,COLUMN(heat!AL$2),FALSE)/VLOOKUP('BIFUbC-heat'!$A27,'BIFUbC-heat'!$A$1:$AQ$27,COLUMN('BIFUbC-heat'!AL$1),FALSE))</f>
        <v>1</v>
      </c>
      <c r="AM27">
        <f>IF(VLOOKUP('BIFUbC-heat'!$A27,'BIFUbC-heat'!$A$1:$AQ$27,COLUMN('BIFUbC-heat'!AM$1),FALSE)=0,1,VLOOKUP('BIFUbC-heat'!$A27,heat!$A$2:$AQ$28,COLUMN(heat!AM$2),FALSE)/VLOOKUP('BIFUbC-heat'!$A27,'BIFUbC-heat'!$A$1:$AQ$27,COLUMN('BIFUbC-heat'!AM$1),FALSE))</f>
        <v>1</v>
      </c>
      <c r="AN27">
        <f>IF(VLOOKUP('BIFUbC-heat'!$A27,'BIFUbC-heat'!$A$1:$AQ$27,COLUMN('BIFUbC-heat'!AN$1),FALSE)=0,1,VLOOKUP('BIFUbC-heat'!$A27,heat!$A$2:$AQ$28,COLUMN(heat!AN$2),FALSE)/VLOOKUP('BIFUbC-heat'!$A27,'BIFUbC-heat'!$A$1:$AQ$27,COLUMN('BIFUbC-heat'!AN$1),FALSE))</f>
        <v>1</v>
      </c>
      <c r="AO27">
        <f>IF(VLOOKUP('BIFUbC-heat'!$A27,'BIFUbC-heat'!$A$1:$AQ$27,COLUMN('BIFUbC-heat'!AO$1),FALSE)=0,1,VLOOKUP('BIFUbC-heat'!$A27,heat!$A$2:$AQ$28,COLUMN(heat!AO$2),FALSE)/VLOOKUP('BIFUbC-heat'!$A27,'BIFUbC-heat'!$A$1:$AQ$27,COLUMN('BIFUbC-heat'!AO$1),FALSE))</f>
        <v>1</v>
      </c>
      <c r="AP27">
        <f>IF(VLOOKUP('BIFUbC-heat'!$A27,'BIFUbC-heat'!$A$1:$AQ$27,COLUMN('BIFUbC-heat'!AP$1),FALSE)=0,1,VLOOKUP('BIFUbC-heat'!$A27,heat!$A$2:$AQ$28,COLUMN(heat!AP$2),FALSE)/VLOOKUP('BIFUbC-heat'!$A27,'BIFUbC-heat'!$A$1:$AQ$27,COLUMN('BIFUbC-heat'!AP$1),FALSE))</f>
        <v>1</v>
      </c>
      <c r="AQ27">
        <f>IF(VLOOKUP('BIFUbC-heat'!$A27,'BIFUbC-heat'!$A$1:$AQ$27,COLUMN('BIFUbC-heat'!AQ$1),FALSE)=0,1,VLOOKUP('BIFUbC-heat'!$A27,heat!$A$2:$AQ$28,COLUMN(heat!AQ$2),FALSE)/VLOOKUP('BIFUbC-heat'!$A27,'BIFUbC-heat'!$A$1:$AQ$27,COLUMN('BIFUbC-heat'!AQ$1),FALSE))</f>
        <v>1</v>
      </c>
    </row>
  </sheetData>
  <phoneticPr fontId="2"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430AF-84F3-4523-A474-339329638D3A}">
  <sheetPr>
    <tabColor theme="8" tint="-0.499984740745262"/>
  </sheetPr>
  <dimension ref="A1:AQ27"/>
  <sheetViews>
    <sheetView workbookViewId="0">
      <selection activeCell="B2" sqref="B2"/>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f>IF(VLOOKUP('BIFUbC-biomass'!$A2,'BIFUbC-biomass'!$A$1:$AQ$27,COLUMN('BIFUbC-biomass'!B$1),FALSE)=0,1,VLOOKUP('BIFUbC-biomass'!$A2,biomass!$A$2:$AQ$28,COLUMN(biomass!B$2),FALSE)/VLOOKUP('BIFUbC-biomass'!$A2,'BIFUbC-biomass'!$A$1:$AQ$27,COLUMN('BIFUbC-biomass'!B$1),FALSE))</f>
        <v>1</v>
      </c>
      <c r="C2">
        <f>IF(VLOOKUP('BIFUbC-biomass'!$A2,'BIFUbC-biomass'!$A$1:$AQ$27,COLUMN('BIFUbC-biomass'!C$1),FALSE)=0,1,VLOOKUP('BIFUbC-biomass'!$A2,biomass!$A$2:$AQ$28,COLUMN(biomass!C$2),FALSE)/VLOOKUP('BIFUbC-biomass'!$A2,'BIFUbC-biomass'!$A$1:$AQ$27,COLUMN('BIFUbC-biomass'!C$1),FALSE))</f>
        <v>1</v>
      </c>
      <c r="D2">
        <f>IF(VLOOKUP('BIFUbC-biomass'!$A2,'BIFUbC-biomass'!$A$1:$AQ$27,COLUMN('BIFUbC-biomass'!D$1),FALSE)=0,1,VLOOKUP('BIFUbC-biomass'!$A2,biomass!$A$2:$AQ$28,COLUMN(biomass!D$2),FALSE)/VLOOKUP('BIFUbC-biomass'!$A2,'BIFUbC-biomass'!$A$1:$AQ$27,COLUMN('BIFUbC-biomass'!D$1),FALSE))</f>
        <v>1</v>
      </c>
      <c r="E2">
        <f>IF(VLOOKUP('BIFUbC-biomass'!$A2,'BIFUbC-biomass'!$A$1:$AQ$27,COLUMN('BIFUbC-biomass'!E$1),FALSE)=0,1,VLOOKUP('BIFUbC-biomass'!$A2,biomass!$A$2:$AQ$28,COLUMN(biomass!E$2),FALSE)/VLOOKUP('BIFUbC-biomass'!$A2,'BIFUbC-biomass'!$A$1:$AQ$27,COLUMN('BIFUbC-biomass'!E$1),FALSE))</f>
        <v>1</v>
      </c>
      <c r="F2">
        <f>IF(VLOOKUP('BIFUbC-biomass'!$A2,'BIFUbC-biomass'!$A$1:$AQ$27,COLUMN('BIFUbC-biomass'!F$1),FALSE)=0,1,VLOOKUP('BIFUbC-biomass'!$A2,biomass!$A$2:$AQ$28,COLUMN(biomass!F$2),FALSE)/VLOOKUP('BIFUbC-biomass'!$A2,'BIFUbC-biomass'!$A$1:$AQ$27,COLUMN('BIFUbC-biomass'!F$1),FALSE))</f>
        <v>1</v>
      </c>
      <c r="G2">
        <f>IF(VLOOKUP('BIFUbC-biomass'!$A2,'BIFUbC-biomass'!$A$1:$AQ$27,COLUMN('BIFUbC-biomass'!G$1),FALSE)=0,1,VLOOKUP('BIFUbC-biomass'!$A2,biomass!$A$2:$AQ$28,COLUMN(biomass!G$2),FALSE)/VLOOKUP('BIFUbC-biomass'!$A2,'BIFUbC-biomass'!$A$1:$AQ$27,COLUMN('BIFUbC-biomass'!G$1),FALSE))</f>
        <v>1</v>
      </c>
      <c r="H2">
        <f>IF(VLOOKUP('BIFUbC-biomass'!$A2,'BIFUbC-biomass'!$A$1:$AQ$27,COLUMN('BIFUbC-biomass'!H$1),FALSE)=0,1,VLOOKUP('BIFUbC-biomass'!$A2,biomass!$A$2:$AQ$28,COLUMN(biomass!H$2),FALSE)/VLOOKUP('BIFUbC-biomass'!$A2,'BIFUbC-biomass'!$A$1:$AQ$27,COLUMN('BIFUbC-biomass'!H$1),FALSE))</f>
        <v>1</v>
      </c>
      <c r="I2">
        <f>IF(VLOOKUP('BIFUbC-biomass'!$A2,'BIFUbC-biomass'!$A$1:$AQ$27,COLUMN('BIFUbC-biomass'!I$1),FALSE)=0,1,VLOOKUP('BIFUbC-biomass'!$A2,biomass!$A$2:$AQ$28,COLUMN(biomass!I$2),FALSE)/VLOOKUP('BIFUbC-biomass'!$A2,'BIFUbC-biomass'!$A$1:$AQ$27,COLUMN('BIFUbC-biomass'!I$1),FALSE))</f>
        <v>1</v>
      </c>
      <c r="J2">
        <f>IF(VLOOKUP('BIFUbC-biomass'!$A2,'BIFUbC-biomass'!$A$1:$AQ$27,COLUMN('BIFUbC-biomass'!J$1),FALSE)=0,1,VLOOKUP('BIFUbC-biomass'!$A2,biomass!$A$2:$AQ$28,COLUMN(biomass!J$2),FALSE)/VLOOKUP('BIFUbC-biomass'!$A2,'BIFUbC-biomass'!$A$1:$AQ$27,COLUMN('BIFUbC-biomass'!J$1),FALSE))</f>
        <v>1</v>
      </c>
      <c r="K2">
        <f>IF(VLOOKUP('BIFUbC-biomass'!$A2,'BIFUbC-biomass'!$A$1:$AQ$27,COLUMN('BIFUbC-biomass'!K$1),FALSE)=0,1,VLOOKUP('BIFUbC-biomass'!$A2,biomass!$A$2:$AQ$28,COLUMN(biomass!K$2),FALSE)/VLOOKUP('BIFUbC-biomass'!$A2,'BIFUbC-biomass'!$A$1:$AQ$27,COLUMN('BIFUbC-biomass'!K$1),FALSE))</f>
        <v>1</v>
      </c>
      <c r="L2">
        <f>IF(VLOOKUP('BIFUbC-biomass'!$A2,'BIFUbC-biomass'!$A$1:$AQ$27,COLUMN('BIFUbC-biomass'!L$1),FALSE)=0,1,VLOOKUP('BIFUbC-biomass'!$A2,biomass!$A$2:$AQ$28,COLUMN(biomass!L$2),FALSE)/VLOOKUP('BIFUbC-biomass'!$A2,'BIFUbC-biomass'!$A$1:$AQ$27,COLUMN('BIFUbC-biomass'!L$1),FALSE))</f>
        <v>1</v>
      </c>
      <c r="M2">
        <f>IF(VLOOKUP('BIFUbC-biomass'!$A2,'BIFUbC-biomass'!$A$1:$AQ$27,COLUMN('BIFUbC-biomass'!M$1),FALSE)=0,1,VLOOKUP('BIFUbC-biomass'!$A2,biomass!$A$2:$AQ$28,COLUMN(biomass!M$2),FALSE)/VLOOKUP('BIFUbC-biomass'!$A2,'BIFUbC-biomass'!$A$1:$AQ$27,COLUMN('BIFUbC-biomass'!M$1),FALSE))</f>
        <v>1</v>
      </c>
      <c r="N2">
        <f>IF(VLOOKUP('BIFUbC-biomass'!$A2,'BIFUbC-biomass'!$A$1:$AQ$27,COLUMN('BIFUbC-biomass'!N$1),FALSE)=0,1,VLOOKUP('BIFUbC-biomass'!$A2,biomass!$A$2:$AQ$28,COLUMN(biomass!N$2),FALSE)/VLOOKUP('BIFUbC-biomass'!$A2,'BIFUbC-biomass'!$A$1:$AQ$27,COLUMN('BIFUbC-biomass'!N$1),FALSE))</f>
        <v>1</v>
      </c>
      <c r="O2">
        <f>IF(VLOOKUP('BIFUbC-biomass'!$A2,'BIFUbC-biomass'!$A$1:$AQ$27,COLUMN('BIFUbC-biomass'!O$1),FALSE)=0,1,VLOOKUP('BIFUbC-biomass'!$A2,biomass!$A$2:$AQ$28,COLUMN(biomass!O$2),FALSE)/VLOOKUP('BIFUbC-biomass'!$A2,'BIFUbC-biomass'!$A$1:$AQ$27,COLUMN('BIFUbC-biomass'!O$1),FALSE))</f>
        <v>1</v>
      </c>
      <c r="P2">
        <f>IF(VLOOKUP('BIFUbC-biomass'!$A2,'BIFUbC-biomass'!$A$1:$AQ$27,COLUMN('BIFUbC-biomass'!P$1),FALSE)=0,1,VLOOKUP('BIFUbC-biomass'!$A2,biomass!$A$2:$AQ$28,COLUMN(biomass!P$2),FALSE)/VLOOKUP('BIFUbC-biomass'!$A2,'BIFUbC-biomass'!$A$1:$AQ$27,COLUMN('BIFUbC-biomass'!P$1),FALSE))</f>
        <v>1</v>
      </c>
      <c r="Q2">
        <f>IF(VLOOKUP('BIFUbC-biomass'!$A2,'BIFUbC-biomass'!$A$1:$AQ$27,COLUMN('BIFUbC-biomass'!Q$1),FALSE)=0,1,VLOOKUP('BIFUbC-biomass'!$A2,biomass!$A$2:$AQ$28,COLUMN(biomass!Q$2),FALSE)/VLOOKUP('BIFUbC-biomass'!$A2,'BIFUbC-biomass'!$A$1:$AQ$27,COLUMN('BIFUbC-biomass'!Q$1),FALSE))</f>
        <v>1</v>
      </c>
      <c r="R2">
        <f>IF(VLOOKUP('BIFUbC-biomass'!$A2,'BIFUbC-biomass'!$A$1:$AQ$27,COLUMN('BIFUbC-biomass'!R$1),FALSE)=0,1,VLOOKUP('BIFUbC-biomass'!$A2,biomass!$A$2:$AQ$28,COLUMN(biomass!R$2),FALSE)/VLOOKUP('BIFUbC-biomass'!$A2,'BIFUbC-biomass'!$A$1:$AQ$27,COLUMN('BIFUbC-biomass'!R$1),FALSE))</f>
        <v>1</v>
      </c>
      <c r="S2">
        <f>IF(VLOOKUP('BIFUbC-biomass'!$A2,'BIFUbC-biomass'!$A$1:$AQ$27,COLUMN('BIFUbC-biomass'!S$1),FALSE)=0,1,VLOOKUP('BIFUbC-biomass'!$A2,biomass!$A$2:$AQ$28,COLUMN(biomass!S$2),FALSE)/VLOOKUP('BIFUbC-biomass'!$A2,'BIFUbC-biomass'!$A$1:$AQ$27,COLUMN('BIFUbC-biomass'!S$1),FALSE))</f>
        <v>1</v>
      </c>
      <c r="T2">
        <f>IF(VLOOKUP('BIFUbC-biomass'!$A2,'BIFUbC-biomass'!$A$1:$AQ$27,COLUMN('BIFUbC-biomass'!T$1),FALSE)=0,1,VLOOKUP('BIFUbC-biomass'!$A2,biomass!$A$2:$AQ$28,COLUMN(biomass!T$2),FALSE)/VLOOKUP('BIFUbC-biomass'!$A2,'BIFUbC-biomass'!$A$1:$AQ$27,COLUMN('BIFUbC-biomass'!T$1),FALSE))</f>
        <v>1</v>
      </c>
      <c r="U2">
        <f>IF(VLOOKUP('BIFUbC-biomass'!$A2,'BIFUbC-biomass'!$A$1:$AQ$27,COLUMN('BIFUbC-biomass'!U$1),FALSE)=0,1,VLOOKUP('BIFUbC-biomass'!$A2,biomass!$A$2:$AQ$28,COLUMN(biomass!U$2),FALSE)/VLOOKUP('BIFUbC-biomass'!$A2,'BIFUbC-biomass'!$A$1:$AQ$27,COLUMN('BIFUbC-biomass'!U$1),FALSE))</f>
        <v>1</v>
      </c>
      <c r="V2">
        <f>IF(VLOOKUP('BIFUbC-biomass'!$A2,'BIFUbC-biomass'!$A$1:$AQ$27,COLUMN('BIFUbC-biomass'!V$1),FALSE)=0,1,VLOOKUP('BIFUbC-biomass'!$A2,biomass!$A$2:$AQ$28,COLUMN(biomass!V$2),FALSE)/VLOOKUP('BIFUbC-biomass'!$A2,'BIFUbC-biomass'!$A$1:$AQ$27,COLUMN('BIFUbC-biomass'!V$1),FALSE))</f>
        <v>1</v>
      </c>
      <c r="W2">
        <f>IF(VLOOKUP('BIFUbC-biomass'!$A2,'BIFUbC-biomass'!$A$1:$AQ$27,COLUMN('BIFUbC-biomass'!W$1),FALSE)=0,1,VLOOKUP('BIFUbC-biomass'!$A2,biomass!$A$2:$AQ$28,COLUMN(biomass!W$2),FALSE)/VLOOKUP('BIFUbC-biomass'!$A2,'BIFUbC-biomass'!$A$1:$AQ$27,COLUMN('BIFUbC-biomass'!W$1),FALSE))</f>
        <v>1</v>
      </c>
      <c r="X2">
        <f>IF(VLOOKUP('BIFUbC-biomass'!$A2,'BIFUbC-biomass'!$A$1:$AQ$27,COLUMN('BIFUbC-biomass'!X$1),FALSE)=0,1,VLOOKUP('BIFUbC-biomass'!$A2,biomass!$A$2:$AQ$28,COLUMN(biomass!X$2),FALSE)/VLOOKUP('BIFUbC-biomass'!$A2,'BIFUbC-biomass'!$A$1:$AQ$27,COLUMN('BIFUbC-biomass'!X$1),FALSE))</f>
        <v>1</v>
      </c>
      <c r="Y2">
        <f>IF(VLOOKUP('BIFUbC-biomass'!$A2,'BIFUbC-biomass'!$A$1:$AQ$27,COLUMN('BIFUbC-biomass'!Y$1),FALSE)=0,1,VLOOKUP('BIFUbC-biomass'!$A2,biomass!$A$2:$AQ$28,COLUMN(biomass!Y$2),FALSE)/VLOOKUP('BIFUbC-biomass'!$A2,'BIFUbC-biomass'!$A$1:$AQ$27,COLUMN('BIFUbC-biomass'!Y$1),FALSE))</f>
        <v>1</v>
      </c>
      <c r="Z2">
        <f>IF(VLOOKUP('BIFUbC-biomass'!$A2,'BIFUbC-biomass'!$A$1:$AQ$27,COLUMN('BIFUbC-biomass'!Z$1),FALSE)=0,1,VLOOKUP('BIFUbC-biomass'!$A2,biomass!$A$2:$AQ$28,COLUMN(biomass!Z$2),FALSE)/VLOOKUP('BIFUbC-biomass'!$A2,'BIFUbC-biomass'!$A$1:$AQ$27,COLUMN('BIFUbC-biomass'!Z$1),FALSE))</f>
        <v>1</v>
      </c>
      <c r="AA2">
        <f>IF(VLOOKUP('BIFUbC-biomass'!$A2,'BIFUbC-biomass'!$A$1:$AQ$27,COLUMN('BIFUbC-biomass'!AA$1),FALSE)=0,1,VLOOKUP('BIFUbC-biomass'!$A2,biomass!$A$2:$AQ$28,COLUMN(biomass!AA$2),FALSE)/VLOOKUP('BIFUbC-biomass'!$A2,'BIFUbC-biomass'!$A$1:$AQ$27,COLUMN('BIFUbC-biomass'!AA$1),FALSE))</f>
        <v>1</v>
      </c>
      <c r="AB2">
        <f>IF(VLOOKUP('BIFUbC-biomass'!$A2,'BIFUbC-biomass'!$A$1:$AQ$27,COLUMN('BIFUbC-biomass'!AB$1),FALSE)=0,1,VLOOKUP('BIFUbC-biomass'!$A2,biomass!$A$2:$AQ$28,COLUMN(biomass!AB$2),FALSE)/VLOOKUP('BIFUbC-biomass'!$A2,'BIFUbC-biomass'!$A$1:$AQ$27,COLUMN('BIFUbC-biomass'!AB$1),FALSE))</f>
        <v>1</v>
      </c>
      <c r="AC2">
        <f>IF(VLOOKUP('BIFUbC-biomass'!$A2,'BIFUbC-biomass'!$A$1:$AQ$27,COLUMN('BIFUbC-biomass'!AC$1),FALSE)=0,1,VLOOKUP('BIFUbC-biomass'!$A2,biomass!$A$2:$AQ$28,COLUMN(biomass!AC$2),FALSE)/VLOOKUP('BIFUbC-biomass'!$A2,'BIFUbC-biomass'!$A$1:$AQ$27,COLUMN('BIFUbC-biomass'!AC$1),FALSE))</f>
        <v>1</v>
      </c>
      <c r="AD2">
        <f>IF(VLOOKUP('BIFUbC-biomass'!$A2,'BIFUbC-biomass'!$A$1:$AQ$27,COLUMN('BIFUbC-biomass'!AD$1),FALSE)=0,1,VLOOKUP('BIFUbC-biomass'!$A2,biomass!$A$2:$AQ$28,COLUMN(biomass!AD$2),FALSE)/VLOOKUP('BIFUbC-biomass'!$A2,'BIFUbC-biomass'!$A$1:$AQ$27,COLUMN('BIFUbC-biomass'!AD$1),FALSE))</f>
        <v>1</v>
      </c>
      <c r="AE2">
        <f>IF(VLOOKUP('BIFUbC-biomass'!$A2,'BIFUbC-biomass'!$A$1:$AQ$27,COLUMN('BIFUbC-biomass'!AE$1),FALSE)=0,1,VLOOKUP('BIFUbC-biomass'!$A2,biomass!$A$2:$AQ$28,COLUMN(biomass!AE$2),FALSE)/VLOOKUP('BIFUbC-biomass'!$A2,'BIFUbC-biomass'!$A$1:$AQ$27,COLUMN('BIFUbC-biomass'!AE$1),FALSE))</f>
        <v>1</v>
      </c>
      <c r="AF2">
        <f>IF(VLOOKUP('BIFUbC-biomass'!$A2,'BIFUbC-biomass'!$A$1:$AQ$27,COLUMN('BIFUbC-biomass'!AF$1),FALSE)=0,1,VLOOKUP('BIFUbC-biomass'!$A2,biomass!$A$2:$AQ$28,COLUMN(biomass!AF$2),FALSE)/VLOOKUP('BIFUbC-biomass'!$A2,'BIFUbC-biomass'!$A$1:$AQ$27,COLUMN('BIFUbC-biomass'!AF$1),FALSE))</f>
        <v>1</v>
      </c>
      <c r="AG2">
        <f>IF(VLOOKUP('BIFUbC-biomass'!$A2,'BIFUbC-biomass'!$A$1:$AQ$27,COLUMN('BIFUbC-biomass'!AG$1),FALSE)=0,1,VLOOKUP('BIFUbC-biomass'!$A2,biomass!$A$2:$AQ$28,COLUMN(biomass!AG$2),FALSE)/VLOOKUP('BIFUbC-biomass'!$A2,'BIFUbC-biomass'!$A$1:$AQ$27,COLUMN('BIFUbC-biomass'!AG$1),FALSE))</f>
        <v>1</v>
      </c>
      <c r="AH2">
        <f>IF(VLOOKUP('BIFUbC-biomass'!$A2,'BIFUbC-biomass'!$A$1:$AQ$27,COLUMN('BIFUbC-biomass'!AH$1),FALSE)=0,1,VLOOKUP('BIFUbC-biomass'!$A2,biomass!$A$2:$AQ$28,COLUMN(biomass!AH$2),FALSE)/VLOOKUP('BIFUbC-biomass'!$A2,'BIFUbC-biomass'!$A$1:$AQ$27,COLUMN('BIFUbC-biomass'!AH$1),FALSE))</f>
        <v>1</v>
      </c>
      <c r="AI2">
        <f>IF(VLOOKUP('BIFUbC-biomass'!$A2,'BIFUbC-biomass'!$A$1:$AQ$27,COLUMN('BIFUbC-biomass'!AI$1),FALSE)=0,1,VLOOKUP('BIFUbC-biomass'!$A2,biomass!$A$2:$AQ$28,COLUMN(biomass!AI$2),FALSE)/VLOOKUP('BIFUbC-biomass'!$A2,'BIFUbC-biomass'!$A$1:$AQ$27,COLUMN('BIFUbC-biomass'!AI$1),FALSE))</f>
        <v>1</v>
      </c>
      <c r="AJ2">
        <f>IF(VLOOKUP('BIFUbC-biomass'!$A2,'BIFUbC-biomass'!$A$1:$AQ$27,COLUMN('BIFUbC-biomass'!AJ$1),FALSE)=0,1,VLOOKUP('BIFUbC-biomass'!$A2,biomass!$A$2:$AQ$28,COLUMN(biomass!AJ$2),FALSE)/VLOOKUP('BIFUbC-biomass'!$A2,'BIFUbC-biomass'!$A$1:$AQ$27,COLUMN('BIFUbC-biomass'!AJ$1),FALSE))</f>
        <v>1</v>
      </c>
      <c r="AK2">
        <f>IF(VLOOKUP('BIFUbC-biomass'!$A2,'BIFUbC-biomass'!$A$1:$AQ$27,COLUMN('BIFUbC-biomass'!AK$1),FALSE)=0,1,VLOOKUP('BIFUbC-biomass'!$A2,biomass!$A$2:$AQ$28,COLUMN(biomass!AK$2),FALSE)/VLOOKUP('BIFUbC-biomass'!$A2,'BIFUbC-biomass'!$A$1:$AQ$27,COLUMN('BIFUbC-biomass'!AK$1),FALSE))</f>
        <v>1</v>
      </c>
      <c r="AL2">
        <f>IF(VLOOKUP('BIFUbC-biomass'!$A2,'BIFUbC-biomass'!$A$1:$AQ$27,COLUMN('BIFUbC-biomass'!AL$1),FALSE)=0,1,VLOOKUP('BIFUbC-biomass'!$A2,biomass!$A$2:$AQ$28,COLUMN(biomass!AL$2),FALSE)/VLOOKUP('BIFUbC-biomass'!$A2,'BIFUbC-biomass'!$A$1:$AQ$27,COLUMN('BIFUbC-biomass'!AL$1),FALSE))</f>
        <v>1</v>
      </c>
      <c r="AM2">
        <f>IF(VLOOKUP('BIFUbC-biomass'!$A2,'BIFUbC-biomass'!$A$1:$AQ$27,COLUMN('BIFUbC-biomass'!AM$1),FALSE)=0,1,VLOOKUP('BIFUbC-biomass'!$A2,biomass!$A$2:$AQ$28,COLUMN(biomass!AM$2),FALSE)/VLOOKUP('BIFUbC-biomass'!$A2,'BIFUbC-biomass'!$A$1:$AQ$27,COLUMN('BIFUbC-biomass'!AM$1),FALSE))</f>
        <v>1</v>
      </c>
      <c r="AN2">
        <f>IF(VLOOKUP('BIFUbC-biomass'!$A2,'BIFUbC-biomass'!$A$1:$AQ$27,COLUMN('BIFUbC-biomass'!AN$1),FALSE)=0,1,VLOOKUP('BIFUbC-biomass'!$A2,biomass!$A$2:$AQ$28,COLUMN(biomass!AN$2),FALSE)/VLOOKUP('BIFUbC-biomass'!$A2,'BIFUbC-biomass'!$A$1:$AQ$27,COLUMN('BIFUbC-biomass'!AN$1),FALSE))</f>
        <v>1</v>
      </c>
      <c r="AO2">
        <f>IF(VLOOKUP('BIFUbC-biomass'!$A2,'BIFUbC-biomass'!$A$1:$AQ$27,COLUMN('BIFUbC-biomass'!AO$1),FALSE)=0,1,VLOOKUP('BIFUbC-biomass'!$A2,biomass!$A$2:$AQ$28,COLUMN(biomass!AO$2),FALSE)/VLOOKUP('BIFUbC-biomass'!$A2,'BIFUbC-biomass'!$A$1:$AQ$27,COLUMN('BIFUbC-biomass'!AO$1),FALSE))</f>
        <v>1</v>
      </c>
      <c r="AP2">
        <f>IF(VLOOKUP('BIFUbC-biomass'!$A2,'BIFUbC-biomass'!$A$1:$AQ$27,COLUMN('BIFUbC-biomass'!AP$1),FALSE)=0,1,VLOOKUP('BIFUbC-biomass'!$A2,biomass!$A$2:$AQ$28,COLUMN(biomass!AP$2),FALSE)/VLOOKUP('BIFUbC-biomass'!$A2,'BIFUbC-biomass'!$A$1:$AQ$27,COLUMN('BIFUbC-biomass'!AP$1),FALSE))</f>
        <v>1</v>
      </c>
      <c r="AQ2">
        <f>IF(VLOOKUP('BIFUbC-biomass'!$A2,'BIFUbC-biomass'!$A$1:$AQ$27,COLUMN('BIFUbC-biomass'!AQ$1),FALSE)=0,1,VLOOKUP('BIFUbC-biomass'!$A2,biomass!$A$2:$AQ$28,COLUMN(biomass!AQ$2),FALSE)/VLOOKUP('BIFUbC-biomass'!$A2,'BIFUbC-biomass'!$A$1:$AQ$27,COLUMN('BIFUbC-biomass'!AQ$1),FALSE))</f>
        <v>1</v>
      </c>
    </row>
    <row r="3" spans="1:43">
      <c r="A3" s="37" t="s">
        <v>611</v>
      </c>
      <c r="B3">
        <f>IF(VLOOKUP('BIFUbC-biomass'!$A3,'BIFUbC-biomass'!$A$1:$AQ$27,COLUMN('BIFUbC-biomass'!B$1),FALSE)=0,1,VLOOKUP('BIFUbC-biomass'!$A3,biomass!$A$2:$AQ$28,COLUMN(biomass!B$2),FALSE)/VLOOKUP('BIFUbC-biomass'!$A3,'BIFUbC-biomass'!$A$1:$AQ$27,COLUMN('BIFUbC-biomass'!B$1),FALSE))</f>
        <v>1</v>
      </c>
      <c r="C3">
        <f>IF(VLOOKUP('BIFUbC-biomass'!$A3,'BIFUbC-biomass'!$A$1:$AQ$27,COLUMN('BIFUbC-biomass'!C$1),FALSE)=0,1,VLOOKUP('BIFUbC-biomass'!$A3,biomass!$A$2:$AQ$28,COLUMN(biomass!C$2),FALSE)/VLOOKUP('BIFUbC-biomass'!$A3,'BIFUbC-biomass'!$A$1:$AQ$27,COLUMN('BIFUbC-biomass'!C$1),FALSE))</f>
        <v>1</v>
      </c>
      <c r="D3">
        <f>IF(VLOOKUP('BIFUbC-biomass'!$A3,'BIFUbC-biomass'!$A$1:$AQ$27,COLUMN('BIFUbC-biomass'!D$1),FALSE)=0,1,VLOOKUP('BIFUbC-biomass'!$A3,biomass!$A$2:$AQ$28,COLUMN(biomass!D$2),FALSE)/VLOOKUP('BIFUbC-biomass'!$A3,'BIFUbC-biomass'!$A$1:$AQ$27,COLUMN('BIFUbC-biomass'!D$1),FALSE))</f>
        <v>1</v>
      </c>
      <c r="E3">
        <f>IF(VLOOKUP('BIFUbC-biomass'!$A3,'BIFUbC-biomass'!$A$1:$AQ$27,COLUMN('BIFUbC-biomass'!E$1),FALSE)=0,1,VLOOKUP('BIFUbC-biomass'!$A3,biomass!$A$2:$AQ$28,COLUMN(biomass!E$2),FALSE)/VLOOKUP('BIFUbC-biomass'!$A3,'BIFUbC-biomass'!$A$1:$AQ$27,COLUMN('BIFUbC-biomass'!E$1),FALSE))</f>
        <v>1</v>
      </c>
      <c r="F3">
        <f>IF(VLOOKUP('BIFUbC-biomass'!$A3,'BIFUbC-biomass'!$A$1:$AQ$27,COLUMN('BIFUbC-biomass'!F$1),FALSE)=0,1,VLOOKUP('BIFUbC-biomass'!$A3,biomass!$A$2:$AQ$28,COLUMN(biomass!F$2),FALSE)/VLOOKUP('BIFUbC-biomass'!$A3,'BIFUbC-biomass'!$A$1:$AQ$27,COLUMN('BIFUbC-biomass'!F$1),FALSE))</f>
        <v>1</v>
      </c>
      <c r="G3">
        <f>IF(VLOOKUP('BIFUbC-biomass'!$A3,'BIFUbC-biomass'!$A$1:$AQ$27,COLUMN('BIFUbC-biomass'!G$1),FALSE)=0,1,VLOOKUP('BIFUbC-biomass'!$A3,biomass!$A$2:$AQ$28,COLUMN(biomass!G$2),FALSE)/VLOOKUP('BIFUbC-biomass'!$A3,'BIFUbC-biomass'!$A$1:$AQ$27,COLUMN('BIFUbC-biomass'!G$1),FALSE))</f>
        <v>1</v>
      </c>
      <c r="H3">
        <f>IF(VLOOKUP('BIFUbC-biomass'!$A3,'BIFUbC-biomass'!$A$1:$AQ$27,COLUMN('BIFUbC-biomass'!H$1),FALSE)=0,1,VLOOKUP('BIFUbC-biomass'!$A3,biomass!$A$2:$AQ$28,COLUMN(biomass!H$2),FALSE)/VLOOKUP('BIFUbC-biomass'!$A3,'BIFUbC-biomass'!$A$1:$AQ$27,COLUMN('BIFUbC-biomass'!H$1),FALSE))</f>
        <v>1</v>
      </c>
      <c r="I3">
        <f>IF(VLOOKUP('BIFUbC-biomass'!$A3,'BIFUbC-biomass'!$A$1:$AQ$27,COLUMN('BIFUbC-biomass'!I$1),FALSE)=0,1,VLOOKUP('BIFUbC-biomass'!$A3,biomass!$A$2:$AQ$28,COLUMN(biomass!I$2),FALSE)/VLOOKUP('BIFUbC-biomass'!$A3,'BIFUbC-biomass'!$A$1:$AQ$27,COLUMN('BIFUbC-biomass'!I$1),FALSE))</f>
        <v>1</v>
      </c>
      <c r="J3">
        <f>IF(VLOOKUP('BIFUbC-biomass'!$A3,'BIFUbC-biomass'!$A$1:$AQ$27,COLUMN('BIFUbC-biomass'!J$1),FALSE)=0,1,VLOOKUP('BIFUbC-biomass'!$A3,biomass!$A$2:$AQ$28,COLUMN(biomass!J$2),FALSE)/VLOOKUP('BIFUbC-biomass'!$A3,'BIFUbC-biomass'!$A$1:$AQ$27,COLUMN('BIFUbC-biomass'!J$1),FALSE))</f>
        <v>1</v>
      </c>
      <c r="K3">
        <f>IF(VLOOKUP('BIFUbC-biomass'!$A3,'BIFUbC-biomass'!$A$1:$AQ$27,COLUMN('BIFUbC-biomass'!K$1),FALSE)=0,1,VLOOKUP('BIFUbC-biomass'!$A3,biomass!$A$2:$AQ$28,COLUMN(biomass!K$2),FALSE)/VLOOKUP('BIFUbC-biomass'!$A3,'BIFUbC-biomass'!$A$1:$AQ$27,COLUMN('BIFUbC-biomass'!K$1),FALSE))</f>
        <v>1</v>
      </c>
      <c r="L3">
        <f>IF(VLOOKUP('BIFUbC-biomass'!$A3,'BIFUbC-biomass'!$A$1:$AQ$27,COLUMN('BIFUbC-biomass'!L$1),FALSE)=0,1,VLOOKUP('BIFUbC-biomass'!$A3,biomass!$A$2:$AQ$28,COLUMN(biomass!L$2),FALSE)/VLOOKUP('BIFUbC-biomass'!$A3,'BIFUbC-biomass'!$A$1:$AQ$27,COLUMN('BIFUbC-biomass'!L$1),FALSE))</f>
        <v>1</v>
      </c>
      <c r="M3">
        <f>IF(VLOOKUP('BIFUbC-biomass'!$A3,'BIFUbC-biomass'!$A$1:$AQ$27,COLUMN('BIFUbC-biomass'!M$1),FALSE)=0,1,VLOOKUP('BIFUbC-biomass'!$A3,biomass!$A$2:$AQ$28,COLUMN(biomass!M$2),FALSE)/VLOOKUP('BIFUbC-biomass'!$A3,'BIFUbC-biomass'!$A$1:$AQ$27,COLUMN('BIFUbC-biomass'!M$1),FALSE))</f>
        <v>1</v>
      </c>
      <c r="N3">
        <f>IF(VLOOKUP('BIFUbC-biomass'!$A3,'BIFUbC-biomass'!$A$1:$AQ$27,COLUMN('BIFUbC-biomass'!N$1),FALSE)=0,1,VLOOKUP('BIFUbC-biomass'!$A3,biomass!$A$2:$AQ$28,COLUMN(biomass!N$2),FALSE)/VLOOKUP('BIFUbC-biomass'!$A3,'BIFUbC-biomass'!$A$1:$AQ$27,COLUMN('BIFUbC-biomass'!N$1),FALSE))</f>
        <v>1</v>
      </c>
      <c r="O3">
        <f>IF(VLOOKUP('BIFUbC-biomass'!$A3,'BIFUbC-biomass'!$A$1:$AQ$27,COLUMN('BIFUbC-biomass'!O$1),FALSE)=0,1,VLOOKUP('BIFUbC-biomass'!$A3,biomass!$A$2:$AQ$28,COLUMN(biomass!O$2),FALSE)/VLOOKUP('BIFUbC-biomass'!$A3,'BIFUbC-biomass'!$A$1:$AQ$27,COLUMN('BIFUbC-biomass'!O$1),FALSE))</f>
        <v>1</v>
      </c>
      <c r="P3">
        <f>IF(VLOOKUP('BIFUbC-biomass'!$A3,'BIFUbC-biomass'!$A$1:$AQ$27,COLUMN('BIFUbC-biomass'!P$1),FALSE)=0,1,VLOOKUP('BIFUbC-biomass'!$A3,biomass!$A$2:$AQ$28,COLUMN(biomass!P$2),FALSE)/VLOOKUP('BIFUbC-biomass'!$A3,'BIFUbC-biomass'!$A$1:$AQ$27,COLUMN('BIFUbC-biomass'!P$1),FALSE))</f>
        <v>1</v>
      </c>
      <c r="Q3">
        <f>IF(VLOOKUP('BIFUbC-biomass'!$A3,'BIFUbC-biomass'!$A$1:$AQ$27,COLUMN('BIFUbC-biomass'!Q$1),FALSE)=0,1,VLOOKUP('BIFUbC-biomass'!$A3,biomass!$A$2:$AQ$28,COLUMN(biomass!Q$2),FALSE)/VLOOKUP('BIFUbC-biomass'!$A3,'BIFUbC-biomass'!$A$1:$AQ$27,COLUMN('BIFUbC-biomass'!Q$1),FALSE))</f>
        <v>1</v>
      </c>
      <c r="R3">
        <f>IF(VLOOKUP('BIFUbC-biomass'!$A3,'BIFUbC-biomass'!$A$1:$AQ$27,COLUMN('BIFUbC-biomass'!R$1),FALSE)=0,1,VLOOKUP('BIFUbC-biomass'!$A3,biomass!$A$2:$AQ$28,COLUMN(biomass!R$2),FALSE)/VLOOKUP('BIFUbC-biomass'!$A3,'BIFUbC-biomass'!$A$1:$AQ$27,COLUMN('BIFUbC-biomass'!R$1),FALSE))</f>
        <v>1</v>
      </c>
      <c r="S3">
        <f>IF(VLOOKUP('BIFUbC-biomass'!$A3,'BIFUbC-biomass'!$A$1:$AQ$27,COLUMN('BIFUbC-biomass'!S$1),FALSE)=0,1,VLOOKUP('BIFUbC-biomass'!$A3,biomass!$A$2:$AQ$28,COLUMN(biomass!S$2),FALSE)/VLOOKUP('BIFUbC-biomass'!$A3,'BIFUbC-biomass'!$A$1:$AQ$27,COLUMN('BIFUbC-biomass'!S$1),FALSE))</f>
        <v>1</v>
      </c>
      <c r="T3">
        <f>IF(VLOOKUP('BIFUbC-biomass'!$A3,'BIFUbC-biomass'!$A$1:$AQ$27,COLUMN('BIFUbC-biomass'!T$1),FALSE)=0,1,VLOOKUP('BIFUbC-biomass'!$A3,biomass!$A$2:$AQ$28,COLUMN(biomass!T$2),FALSE)/VLOOKUP('BIFUbC-biomass'!$A3,'BIFUbC-biomass'!$A$1:$AQ$27,COLUMN('BIFUbC-biomass'!T$1),FALSE))</f>
        <v>1</v>
      </c>
      <c r="U3">
        <f>IF(VLOOKUP('BIFUbC-biomass'!$A3,'BIFUbC-biomass'!$A$1:$AQ$27,COLUMN('BIFUbC-biomass'!U$1),FALSE)=0,1,VLOOKUP('BIFUbC-biomass'!$A3,biomass!$A$2:$AQ$28,COLUMN(biomass!U$2),FALSE)/VLOOKUP('BIFUbC-biomass'!$A3,'BIFUbC-biomass'!$A$1:$AQ$27,COLUMN('BIFUbC-biomass'!U$1),FALSE))</f>
        <v>1</v>
      </c>
      <c r="V3">
        <f>IF(VLOOKUP('BIFUbC-biomass'!$A3,'BIFUbC-biomass'!$A$1:$AQ$27,COLUMN('BIFUbC-biomass'!V$1),FALSE)=0,1,VLOOKUP('BIFUbC-biomass'!$A3,biomass!$A$2:$AQ$28,COLUMN(biomass!V$2),FALSE)/VLOOKUP('BIFUbC-biomass'!$A3,'BIFUbC-biomass'!$A$1:$AQ$27,COLUMN('BIFUbC-biomass'!V$1),FALSE))</f>
        <v>1</v>
      </c>
      <c r="W3">
        <f>IF(VLOOKUP('BIFUbC-biomass'!$A3,'BIFUbC-biomass'!$A$1:$AQ$27,COLUMN('BIFUbC-biomass'!W$1),FALSE)=0,1,VLOOKUP('BIFUbC-biomass'!$A3,biomass!$A$2:$AQ$28,COLUMN(biomass!W$2),FALSE)/VLOOKUP('BIFUbC-biomass'!$A3,'BIFUbC-biomass'!$A$1:$AQ$27,COLUMN('BIFUbC-biomass'!W$1),FALSE))</f>
        <v>1</v>
      </c>
      <c r="X3">
        <f>IF(VLOOKUP('BIFUbC-biomass'!$A3,'BIFUbC-biomass'!$A$1:$AQ$27,COLUMN('BIFUbC-biomass'!X$1),FALSE)=0,1,VLOOKUP('BIFUbC-biomass'!$A3,biomass!$A$2:$AQ$28,COLUMN(biomass!X$2),FALSE)/VLOOKUP('BIFUbC-biomass'!$A3,'BIFUbC-biomass'!$A$1:$AQ$27,COLUMN('BIFUbC-biomass'!X$1),FALSE))</f>
        <v>1</v>
      </c>
      <c r="Y3">
        <f>IF(VLOOKUP('BIFUbC-biomass'!$A3,'BIFUbC-biomass'!$A$1:$AQ$27,COLUMN('BIFUbC-biomass'!Y$1),FALSE)=0,1,VLOOKUP('BIFUbC-biomass'!$A3,biomass!$A$2:$AQ$28,COLUMN(biomass!Y$2),FALSE)/VLOOKUP('BIFUbC-biomass'!$A3,'BIFUbC-biomass'!$A$1:$AQ$27,COLUMN('BIFUbC-biomass'!Y$1),FALSE))</f>
        <v>1</v>
      </c>
      <c r="Z3">
        <f>IF(VLOOKUP('BIFUbC-biomass'!$A3,'BIFUbC-biomass'!$A$1:$AQ$27,COLUMN('BIFUbC-biomass'!Z$1),FALSE)=0,1,VLOOKUP('BIFUbC-biomass'!$A3,biomass!$A$2:$AQ$28,COLUMN(biomass!Z$2),FALSE)/VLOOKUP('BIFUbC-biomass'!$A3,'BIFUbC-biomass'!$A$1:$AQ$27,COLUMN('BIFUbC-biomass'!Z$1),FALSE))</f>
        <v>1</v>
      </c>
      <c r="AA3">
        <f>IF(VLOOKUP('BIFUbC-biomass'!$A3,'BIFUbC-biomass'!$A$1:$AQ$27,COLUMN('BIFUbC-biomass'!AA$1),FALSE)=0,1,VLOOKUP('BIFUbC-biomass'!$A3,biomass!$A$2:$AQ$28,COLUMN(biomass!AA$2),FALSE)/VLOOKUP('BIFUbC-biomass'!$A3,'BIFUbC-biomass'!$A$1:$AQ$27,COLUMN('BIFUbC-biomass'!AA$1),FALSE))</f>
        <v>1</v>
      </c>
      <c r="AB3">
        <f>IF(VLOOKUP('BIFUbC-biomass'!$A3,'BIFUbC-biomass'!$A$1:$AQ$27,COLUMN('BIFUbC-biomass'!AB$1),FALSE)=0,1,VLOOKUP('BIFUbC-biomass'!$A3,biomass!$A$2:$AQ$28,COLUMN(biomass!AB$2),FALSE)/VLOOKUP('BIFUbC-biomass'!$A3,'BIFUbC-biomass'!$A$1:$AQ$27,COLUMN('BIFUbC-biomass'!AB$1),FALSE))</f>
        <v>1</v>
      </c>
      <c r="AC3">
        <f>IF(VLOOKUP('BIFUbC-biomass'!$A3,'BIFUbC-biomass'!$A$1:$AQ$27,COLUMN('BIFUbC-biomass'!AC$1),FALSE)=0,1,VLOOKUP('BIFUbC-biomass'!$A3,biomass!$A$2:$AQ$28,COLUMN(biomass!AC$2),FALSE)/VLOOKUP('BIFUbC-biomass'!$A3,'BIFUbC-biomass'!$A$1:$AQ$27,COLUMN('BIFUbC-biomass'!AC$1),FALSE))</f>
        <v>1</v>
      </c>
      <c r="AD3">
        <f>IF(VLOOKUP('BIFUbC-biomass'!$A3,'BIFUbC-biomass'!$A$1:$AQ$27,COLUMN('BIFUbC-biomass'!AD$1),FALSE)=0,1,VLOOKUP('BIFUbC-biomass'!$A3,biomass!$A$2:$AQ$28,COLUMN(biomass!AD$2),FALSE)/VLOOKUP('BIFUbC-biomass'!$A3,'BIFUbC-biomass'!$A$1:$AQ$27,COLUMN('BIFUbC-biomass'!AD$1),FALSE))</f>
        <v>1</v>
      </c>
      <c r="AE3">
        <f>IF(VLOOKUP('BIFUbC-biomass'!$A3,'BIFUbC-biomass'!$A$1:$AQ$27,COLUMN('BIFUbC-biomass'!AE$1),FALSE)=0,1,VLOOKUP('BIFUbC-biomass'!$A3,biomass!$A$2:$AQ$28,COLUMN(biomass!AE$2),FALSE)/VLOOKUP('BIFUbC-biomass'!$A3,'BIFUbC-biomass'!$A$1:$AQ$27,COLUMN('BIFUbC-biomass'!AE$1),FALSE))</f>
        <v>1</v>
      </c>
      <c r="AF3">
        <f>IF(VLOOKUP('BIFUbC-biomass'!$A3,'BIFUbC-biomass'!$A$1:$AQ$27,COLUMN('BIFUbC-biomass'!AF$1),FALSE)=0,1,VLOOKUP('BIFUbC-biomass'!$A3,biomass!$A$2:$AQ$28,COLUMN(biomass!AF$2),FALSE)/VLOOKUP('BIFUbC-biomass'!$A3,'BIFUbC-biomass'!$A$1:$AQ$27,COLUMN('BIFUbC-biomass'!AF$1),FALSE))</f>
        <v>1</v>
      </c>
      <c r="AG3">
        <f>IF(VLOOKUP('BIFUbC-biomass'!$A3,'BIFUbC-biomass'!$A$1:$AQ$27,COLUMN('BIFUbC-biomass'!AG$1),FALSE)=0,1,VLOOKUP('BIFUbC-biomass'!$A3,biomass!$A$2:$AQ$28,COLUMN(biomass!AG$2),FALSE)/VLOOKUP('BIFUbC-biomass'!$A3,'BIFUbC-biomass'!$A$1:$AQ$27,COLUMN('BIFUbC-biomass'!AG$1),FALSE))</f>
        <v>1</v>
      </c>
      <c r="AH3">
        <f>IF(VLOOKUP('BIFUbC-biomass'!$A3,'BIFUbC-biomass'!$A$1:$AQ$27,COLUMN('BIFUbC-biomass'!AH$1),FALSE)=0,1,VLOOKUP('BIFUbC-biomass'!$A3,biomass!$A$2:$AQ$28,COLUMN(biomass!AH$2),FALSE)/VLOOKUP('BIFUbC-biomass'!$A3,'BIFUbC-biomass'!$A$1:$AQ$27,COLUMN('BIFUbC-biomass'!AH$1),FALSE))</f>
        <v>1</v>
      </c>
      <c r="AI3">
        <f>IF(VLOOKUP('BIFUbC-biomass'!$A3,'BIFUbC-biomass'!$A$1:$AQ$27,COLUMN('BIFUbC-biomass'!AI$1),FALSE)=0,1,VLOOKUP('BIFUbC-biomass'!$A3,biomass!$A$2:$AQ$28,COLUMN(biomass!AI$2),FALSE)/VLOOKUP('BIFUbC-biomass'!$A3,'BIFUbC-biomass'!$A$1:$AQ$27,COLUMN('BIFUbC-biomass'!AI$1),FALSE))</f>
        <v>1</v>
      </c>
      <c r="AJ3">
        <f>IF(VLOOKUP('BIFUbC-biomass'!$A3,'BIFUbC-biomass'!$A$1:$AQ$27,COLUMN('BIFUbC-biomass'!AJ$1),FALSE)=0,1,VLOOKUP('BIFUbC-biomass'!$A3,biomass!$A$2:$AQ$28,COLUMN(biomass!AJ$2),FALSE)/VLOOKUP('BIFUbC-biomass'!$A3,'BIFUbC-biomass'!$A$1:$AQ$27,COLUMN('BIFUbC-biomass'!AJ$1),FALSE))</f>
        <v>1</v>
      </c>
      <c r="AK3">
        <f>IF(VLOOKUP('BIFUbC-biomass'!$A3,'BIFUbC-biomass'!$A$1:$AQ$27,COLUMN('BIFUbC-biomass'!AK$1),FALSE)=0,1,VLOOKUP('BIFUbC-biomass'!$A3,biomass!$A$2:$AQ$28,COLUMN(biomass!AK$2),FALSE)/VLOOKUP('BIFUbC-biomass'!$A3,'BIFUbC-biomass'!$A$1:$AQ$27,COLUMN('BIFUbC-biomass'!AK$1),FALSE))</f>
        <v>1</v>
      </c>
      <c r="AL3">
        <f>IF(VLOOKUP('BIFUbC-biomass'!$A3,'BIFUbC-biomass'!$A$1:$AQ$27,COLUMN('BIFUbC-biomass'!AL$1),FALSE)=0,1,VLOOKUP('BIFUbC-biomass'!$A3,biomass!$A$2:$AQ$28,COLUMN(biomass!AL$2),FALSE)/VLOOKUP('BIFUbC-biomass'!$A3,'BIFUbC-biomass'!$A$1:$AQ$27,COLUMN('BIFUbC-biomass'!AL$1),FALSE))</f>
        <v>1</v>
      </c>
      <c r="AM3">
        <f>IF(VLOOKUP('BIFUbC-biomass'!$A3,'BIFUbC-biomass'!$A$1:$AQ$27,COLUMN('BIFUbC-biomass'!AM$1),FALSE)=0,1,VLOOKUP('BIFUbC-biomass'!$A3,biomass!$A$2:$AQ$28,COLUMN(biomass!AM$2),FALSE)/VLOOKUP('BIFUbC-biomass'!$A3,'BIFUbC-biomass'!$A$1:$AQ$27,COLUMN('BIFUbC-biomass'!AM$1),FALSE))</f>
        <v>1</v>
      </c>
      <c r="AN3">
        <f>IF(VLOOKUP('BIFUbC-biomass'!$A3,'BIFUbC-biomass'!$A$1:$AQ$27,COLUMN('BIFUbC-biomass'!AN$1),FALSE)=0,1,VLOOKUP('BIFUbC-biomass'!$A3,biomass!$A$2:$AQ$28,COLUMN(biomass!AN$2),FALSE)/VLOOKUP('BIFUbC-biomass'!$A3,'BIFUbC-biomass'!$A$1:$AQ$27,COLUMN('BIFUbC-biomass'!AN$1),FALSE))</f>
        <v>1</v>
      </c>
      <c r="AO3">
        <f>IF(VLOOKUP('BIFUbC-biomass'!$A3,'BIFUbC-biomass'!$A$1:$AQ$27,COLUMN('BIFUbC-biomass'!AO$1),FALSE)=0,1,VLOOKUP('BIFUbC-biomass'!$A3,biomass!$A$2:$AQ$28,COLUMN(biomass!AO$2),FALSE)/VLOOKUP('BIFUbC-biomass'!$A3,'BIFUbC-biomass'!$A$1:$AQ$27,COLUMN('BIFUbC-biomass'!AO$1),FALSE))</f>
        <v>1</v>
      </c>
      <c r="AP3">
        <f>IF(VLOOKUP('BIFUbC-biomass'!$A3,'BIFUbC-biomass'!$A$1:$AQ$27,COLUMN('BIFUbC-biomass'!AP$1),FALSE)=0,1,VLOOKUP('BIFUbC-biomass'!$A3,biomass!$A$2:$AQ$28,COLUMN(biomass!AP$2),FALSE)/VLOOKUP('BIFUbC-biomass'!$A3,'BIFUbC-biomass'!$A$1:$AQ$27,COLUMN('BIFUbC-biomass'!AP$1),FALSE))</f>
        <v>1</v>
      </c>
      <c r="AQ3">
        <f>IF(VLOOKUP('BIFUbC-biomass'!$A3,'BIFUbC-biomass'!$A$1:$AQ$27,COLUMN('BIFUbC-biomass'!AQ$1),FALSE)=0,1,VLOOKUP('BIFUbC-biomass'!$A3,biomass!$A$2:$AQ$28,COLUMN(biomass!AQ$2),FALSE)/VLOOKUP('BIFUbC-biomass'!$A3,'BIFUbC-biomass'!$A$1:$AQ$27,COLUMN('BIFUbC-biomass'!AQ$1),FALSE))</f>
        <v>1</v>
      </c>
    </row>
    <row r="4" spans="1:43">
      <c r="A4" s="37" t="s">
        <v>618</v>
      </c>
      <c r="B4">
        <f>IF(VLOOKUP('BIFUbC-biomass'!$A4,'BIFUbC-biomass'!$A$1:$AQ$27,COLUMN('BIFUbC-biomass'!B$1),FALSE)=0,1,VLOOKUP('BIFUbC-biomass'!$A4,biomass!$A$2:$AQ$28,COLUMN(biomass!B$2),FALSE)/VLOOKUP('BIFUbC-biomass'!$A4,'BIFUbC-biomass'!$A$1:$AQ$27,COLUMN('BIFUbC-biomass'!B$1),FALSE))</f>
        <v>1</v>
      </c>
      <c r="C4">
        <f>IF(VLOOKUP('BIFUbC-biomass'!$A4,'BIFUbC-biomass'!$A$1:$AQ$27,COLUMN('BIFUbC-biomass'!C$1),FALSE)=0,1,VLOOKUP('BIFUbC-biomass'!$A4,biomass!$A$2:$AQ$28,COLUMN(biomass!C$2),FALSE)/VLOOKUP('BIFUbC-biomass'!$A4,'BIFUbC-biomass'!$A$1:$AQ$27,COLUMN('BIFUbC-biomass'!C$1),FALSE))</f>
        <v>1</v>
      </c>
      <c r="D4">
        <f>IF(VLOOKUP('BIFUbC-biomass'!$A4,'BIFUbC-biomass'!$A$1:$AQ$27,COLUMN('BIFUbC-biomass'!D$1),FALSE)=0,1,VLOOKUP('BIFUbC-biomass'!$A4,biomass!$A$2:$AQ$28,COLUMN(biomass!D$2),FALSE)/VLOOKUP('BIFUbC-biomass'!$A4,'BIFUbC-biomass'!$A$1:$AQ$27,COLUMN('BIFUbC-biomass'!D$1),FALSE))</f>
        <v>1</v>
      </c>
      <c r="E4">
        <f>IF(VLOOKUP('BIFUbC-biomass'!$A4,'BIFUbC-biomass'!$A$1:$AQ$27,COLUMN('BIFUbC-biomass'!E$1),FALSE)=0,1,VLOOKUP('BIFUbC-biomass'!$A4,biomass!$A$2:$AQ$28,COLUMN(biomass!E$2),FALSE)/VLOOKUP('BIFUbC-biomass'!$A4,'BIFUbC-biomass'!$A$1:$AQ$27,COLUMN('BIFUbC-biomass'!E$1),FALSE))</f>
        <v>1</v>
      </c>
      <c r="F4">
        <f>IF(VLOOKUP('BIFUbC-biomass'!$A4,'BIFUbC-biomass'!$A$1:$AQ$27,COLUMN('BIFUbC-biomass'!F$1),FALSE)=0,1,VLOOKUP('BIFUbC-biomass'!$A4,biomass!$A$2:$AQ$28,COLUMN(biomass!F$2),FALSE)/VLOOKUP('BIFUbC-biomass'!$A4,'BIFUbC-biomass'!$A$1:$AQ$27,COLUMN('BIFUbC-biomass'!F$1),FALSE))</f>
        <v>1</v>
      </c>
      <c r="G4">
        <f>IF(VLOOKUP('BIFUbC-biomass'!$A4,'BIFUbC-biomass'!$A$1:$AQ$27,COLUMN('BIFUbC-biomass'!G$1),FALSE)=0,1,VLOOKUP('BIFUbC-biomass'!$A4,biomass!$A$2:$AQ$28,COLUMN(biomass!G$2),FALSE)/VLOOKUP('BIFUbC-biomass'!$A4,'BIFUbC-biomass'!$A$1:$AQ$27,COLUMN('BIFUbC-biomass'!G$1),FALSE))</f>
        <v>1</v>
      </c>
      <c r="H4">
        <f>IF(VLOOKUP('BIFUbC-biomass'!$A4,'BIFUbC-biomass'!$A$1:$AQ$27,COLUMN('BIFUbC-biomass'!H$1),FALSE)=0,1,VLOOKUP('BIFUbC-biomass'!$A4,biomass!$A$2:$AQ$28,COLUMN(biomass!H$2),FALSE)/VLOOKUP('BIFUbC-biomass'!$A4,'BIFUbC-biomass'!$A$1:$AQ$27,COLUMN('BIFUbC-biomass'!H$1),FALSE))</f>
        <v>1</v>
      </c>
      <c r="I4">
        <f>IF(VLOOKUP('BIFUbC-biomass'!$A4,'BIFUbC-biomass'!$A$1:$AQ$27,COLUMN('BIFUbC-biomass'!I$1),FALSE)=0,1,VLOOKUP('BIFUbC-biomass'!$A4,biomass!$A$2:$AQ$28,COLUMN(biomass!I$2),FALSE)/VLOOKUP('BIFUbC-biomass'!$A4,'BIFUbC-biomass'!$A$1:$AQ$27,COLUMN('BIFUbC-biomass'!I$1),FALSE))</f>
        <v>1</v>
      </c>
      <c r="J4">
        <f>IF(VLOOKUP('BIFUbC-biomass'!$A4,'BIFUbC-biomass'!$A$1:$AQ$27,COLUMN('BIFUbC-biomass'!J$1),FALSE)=0,1,VLOOKUP('BIFUbC-biomass'!$A4,biomass!$A$2:$AQ$28,COLUMN(biomass!J$2),FALSE)/VLOOKUP('BIFUbC-biomass'!$A4,'BIFUbC-biomass'!$A$1:$AQ$27,COLUMN('BIFUbC-biomass'!J$1),FALSE))</f>
        <v>1</v>
      </c>
      <c r="K4">
        <f>IF(VLOOKUP('BIFUbC-biomass'!$A4,'BIFUbC-biomass'!$A$1:$AQ$27,COLUMN('BIFUbC-biomass'!K$1),FALSE)=0,1,VLOOKUP('BIFUbC-biomass'!$A4,biomass!$A$2:$AQ$28,COLUMN(biomass!K$2),FALSE)/VLOOKUP('BIFUbC-biomass'!$A4,'BIFUbC-biomass'!$A$1:$AQ$27,COLUMN('BIFUbC-biomass'!K$1),FALSE))</f>
        <v>1</v>
      </c>
      <c r="L4">
        <f>IF(VLOOKUP('BIFUbC-biomass'!$A4,'BIFUbC-biomass'!$A$1:$AQ$27,COLUMN('BIFUbC-biomass'!L$1),FALSE)=0,1,VLOOKUP('BIFUbC-biomass'!$A4,biomass!$A$2:$AQ$28,COLUMN(biomass!L$2),FALSE)/VLOOKUP('BIFUbC-biomass'!$A4,'BIFUbC-biomass'!$A$1:$AQ$27,COLUMN('BIFUbC-biomass'!L$1),FALSE))</f>
        <v>1</v>
      </c>
      <c r="M4">
        <f>IF(VLOOKUP('BIFUbC-biomass'!$A4,'BIFUbC-biomass'!$A$1:$AQ$27,COLUMN('BIFUbC-biomass'!M$1),FALSE)=0,1,VLOOKUP('BIFUbC-biomass'!$A4,biomass!$A$2:$AQ$28,COLUMN(biomass!M$2),FALSE)/VLOOKUP('BIFUbC-biomass'!$A4,'BIFUbC-biomass'!$A$1:$AQ$27,COLUMN('BIFUbC-biomass'!M$1),FALSE))</f>
        <v>1</v>
      </c>
      <c r="N4">
        <f>IF(VLOOKUP('BIFUbC-biomass'!$A4,'BIFUbC-biomass'!$A$1:$AQ$27,COLUMN('BIFUbC-biomass'!N$1),FALSE)=0,1,VLOOKUP('BIFUbC-biomass'!$A4,biomass!$A$2:$AQ$28,COLUMN(biomass!N$2),FALSE)/VLOOKUP('BIFUbC-biomass'!$A4,'BIFUbC-biomass'!$A$1:$AQ$27,COLUMN('BIFUbC-biomass'!N$1),FALSE))</f>
        <v>1</v>
      </c>
      <c r="O4">
        <f>IF(VLOOKUP('BIFUbC-biomass'!$A4,'BIFUbC-biomass'!$A$1:$AQ$27,COLUMN('BIFUbC-biomass'!O$1),FALSE)=0,1,VLOOKUP('BIFUbC-biomass'!$A4,biomass!$A$2:$AQ$28,COLUMN(biomass!O$2),FALSE)/VLOOKUP('BIFUbC-biomass'!$A4,'BIFUbC-biomass'!$A$1:$AQ$27,COLUMN('BIFUbC-biomass'!O$1),FALSE))</f>
        <v>1</v>
      </c>
      <c r="P4">
        <f>IF(VLOOKUP('BIFUbC-biomass'!$A4,'BIFUbC-biomass'!$A$1:$AQ$27,COLUMN('BIFUbC-biomass'!P$1),FALSE)=0,1,VLOOKUP('BIFUbC-biomass'!$A4,biomass!$A$2:$AQ$28,COLUMN(biomass!P$2),FALSE)/VLOOKUP('BIFUbC-biomass'!$A4,'BIFUbC-biomass'!$A$1:$AQ$27,COLUMN('BIFUbC-biomass'!P$1),FALSE))</f>
        <v>1</v>
      </c>
      <c r="Q4">
        <f>IF(VLOOKUP('BIFUbC-biomass'!$A4,'BIFUbC-biomass'!$A$1:$AQ$27,COLUMN('BIFUbC-biomass'!Q$1),FALSE)=0,1,VLOOKUP('BIFUbC-biomass'!$A4,biomass!$A$2:$AQ$28,COLUMN(biomass!Q$2),FALSE)/VLOOKUP('BIFUbC-biomass'!$A4,'BIFUbC-biomass'!$A$1:$AQ$27,COLUMN('BIFUbC-biomass'!Q$1),FALSE))</f>
        <v>1</v>
      </c>
      <c r="R4">
        <f>IF(VLOOKUP('BIFUbC-biomass'!$A4,'BIFUbC-biomass'!$A$1:$AQ$27,COLUMN('BIFUbC-biomass'!R$1),FALSE)=0,1,VLOOKUP('BIFUbC-biomass'!$A4,biomass!$A$2:$AQ$28,COLUMN(biomass!R$2),FALSE)/VLOOKUP('BIFUbC-biomass'!$A4,'BIFUbC-biomass'!$A$1:$AQ$27,COLUMN('BIFUbC-biomass'!R$1),FALSE))</f>
        <v>1</v>
      </c>
      <c r="S4">
        <f>IF(VLOOKUP('BIFUbC-biomass'!$A4,'BIFUbC-biomass'!$A$1:$AQ$27,COLUMN('BIFUbC-biomass'!S$1),FALSE)=0,1,VLOOKUP('BIFUbC-biomass'!$A4,biomass!$A$2:$AQ$28,COLUMN(biomass!S$2),FALSE)/VLOOKUP('BIFUbC-biomass'!$A4,'BIFUbC-biomass'!$A$1:$AQ$27,COLUMN('BIFUbC-biomass'!S$1),FALSE))</f>
        <v>1</v>
      </c>
      <c r="T4">
        <f>IF(VLOOKUP('BIFUbC-biomass'!$A4,'BIFUbC-biomass'!$A$1:$AQ$27,COLUMN('BIFUbC-biomass'!T$1),FALSE)=0,1,VLOOKUP('BIFUbC-biomass'!$A4,biomass!$A$2:$AQ$28,COLUMN(biomass!T$2),FALSE)/VLOOKUP('BIFUbC-biomass'!$A4,'BIFUbC-biomass'!$A$1:$AQ$27,COLUMN('BIFUbC-biomass'!T$1),FALSE))</f>
        <v>1</v>
      </c>
      <c r="U4">
        <f>IF(VLOOKUP('BIFUbC-biomass'!$A4,'BIFUbC-biomass'!$A$1:$AQ$27,COLUMN('BIFUbC-biomass'!U$1),FALSE)=0,1,VLOOKUP('BIFUbC-biomass'!$A4,biomass!$A$2:$AQ$28,COLUMN(biomass!U$2),FALSE)/VLOOKUP('BIFUbC-biomass'!$A4,'BIFUbC-biomass'!$A$1:$AQ$27,COLUMN('BIFUbC-biomass'!U$1),FALSE))</f>
        <v>1</v>
      </c>
      <c r="V4">
        <f>IF(VLOOKUP('BIFUbC-biomass'!$A4,'BIFUbC-biomass'!$A$1:$AQ$27,COLUMN('BIFUbC-biomass'!V$1),FALSE)=0,1,VLOOKUP('BIFUbC-biomass'!$A4,biomass!$A$2:$AQ$28,COLUMN(biomass!V$2),FALSE)/VLOOKUP('BIFUbC-biomass'!$A4,'BIFUbC-biomass'!$A$1:$AQ$27,COLUMN('BIFUbC-biomass'!V$1),FALSE))</f>
        <v>1</v>
      </c>
      <c r="W4">
        <f>IF(VLOOKUP('BIFUbC-biomass'!$A4,'BIFUbC-biomass'!$A$1:$AQ$27,COLUMN('BIFUbC-biomass'!W$1),FALSE)=0,1,VLOOKUP('BIFUbC-biomass'!$A4,biomass!$A$2:$AQ$28,COLUMN(biomass!W$2),FALSE)/VLOOKUP('BIFUbC-biomass'!$A4,'BIFUbC-biomass'!$A$1:$AQ$27,COLUMN('BIFUbC-biomass'!W$1),FALSE))</f>
        <v>1</v>
      </c>
      <c r="X4">
        <f>IF(VLOOKUP('BIFUbC-biomass'!$A4,'BIFUbC-biomass'!$A$1:$AQ$27,COLUMN('BIFUbC-biomass'!X$1),FALSE)=0,1,VLOOKUP('BIFUbC-biomass'!$A4,biomass!$A$2:$AQ$28,COLUMN(biomass!X$2),FALSE)/VLOOKUP('BIFUbC-biomass'!$A4,'BIFUbC-biomass'!$A$1:$AQ$27,COLUMN('BIFUbC-biomass'!X$1),FALSE))</f>
        <v>1</v>
      </c>
      <c r="Y4">
        <f>IF(VLOOKUP('BIFUbC-biomass'!$A4,'BIFUbC-biomass'!$A$1:$AQ$27,COLUMN('BIFUbC-biomass'!Y$1),FALSE)=0,1,VLOOKUP('BIFUbC-biomass'!$A4,biomass!$A$2:$AQ$28,COLUMN(biomass!Y$2),FALSE)/VLOOKUP('BIFUbC-biomass'!$A4,'BIFUbC-biomass'!$A$1:$AQ$27,COLUMN('BIFUbC-biomass'!Y$1),FALSE))</f>
        <v>1</v>
      </c>
      <c r="Z4">
        <f>IF(VLOOKUP('BIFUbC-biomass'!$A4,'BIFUbC-biomass'!$A$1:$AQ$27,COLUMN('BIFUbC-biomass'!Z$1),FALSE)=0,1,VLOOKUP('BIFUbC-biomass'!$A4,biomass!$A$2:$AQ$28,COLUMN(biomass!Z$2),FALSE)/VLOOKUP('BIFUbC-biomass'!$A4,'BIFUbC-biomass'!$A$1:$AQ$27,COLUMN('BIFUbC-biomass'!Z$1),FALSE))</f>
        <v>1</v>
      </c>
      <c r="AA4">
        <f>IF(VLOOKUP('BIFUbC-biomass'!$A4,'BIFUbC-biomass'!$A$1:$AQ$27,COLUMN('BIFUbC-biomass'!AA$1),FALSE)=0,1,VLOOKUP('BIFUbC-biomass'!$A4,biomass!$A$2:$AQ$28,COLUMN(biomass!AA$2),FALSE)/VLOOKUP('BIFUbC-biomass'!$A4,'BIFUbC-biomass'!$A$1:$AQ$27,COLUMN('BIFUbC-biomass'!AA$1),FALSE))</f>
        <v>1</v>
      </c>
      <c r="AB4">
        <f>IF(VLOOKUP('BIFUbC-biomass'!$A4,'BIFUbC-biomass'!$A$1:$AQ$27,COLUMN('BIFUbC-biomass'!AB$1),FALSE)=0,1,VLOOKUP('BIFUbC-biomass'!$A4,biomass!$A$2:$AQ$28,COLUMN(biomass!AB$2),FALSE)/VLOOKUP('BIFUbC-biomass'!$A4,'BIFUbC-biomass'!$A$1:$AQ$27,COLUMN('BIFUbC-biomass'!AB$1),FALSE))</f>
        <v>1</v>
      </c>
      <c r="AC4">
        <f>IF(VLOOKUP('BIFUbC-biomass'!$A4,'BIFUbC-biomass'!$A$1:$AQ$27,COLUMN('BIFUbC-biomass'!AC$1),FALSE)=0,1,VLOOKUP('BIFUbC-biomass'!$A4,biomass!$A$2:$AQ$28,COLUMN(biomass!AC$2),FALSE)/VLOOKUP('BIFUbC-biomass'!$A4,'BIFUbC-biomass'!$A$1:$AQ$27,COLUMN('BIFUbC-biomass'!AC$1),FALSE))</f>
        <v>1</v>
      </c>
      <c r="AD4">
        <f>IF(VLOOKUP('BIFUbC-biomass'!$A4,'BIFUbC-biomass'!$A$1:$AQ$27,COLUMN('BIFUbC-biomass'!AD$1),FALSE)=0,1,VLOOKUP('BIFUbC-biomass'!$A4,biomass!$A$2:$AQ$28,COLUMN(biomass!AD$2),FALSE)/VLOOKUP('BIFUbC-biomass'!$A4,'BIFUbC-biomass'!$A$1:$AQ$27,COLUMN('BIFUbC-biomass'!AD$1),FALSE))</f>
        <v>1</v>
      </c>
      <c r="AE4">
        <f>IF(VLOOKUP('BIFUbC-biomass'!$A4,'BIFUbC-biomass'!$A$1:$AQ$27,COLUMN('BIFUbC-biomass'!AE$1),FALSE)=0,1,VLOOKUP('BIFUbC-biomass'!$A4,biomass!$A$2:$AQ$28,COLUMN(biomass!AE$2),FALSE)/VLOOKUP('BIFUbC-biomass'!$A4,'BIFUbC-biomass'!$A$1:$AQ$27,COLUMN('BIFUbC-biomass'!AE$1),FALSE))</f>
        <v>1</v>
      </c>
      <c r="AF4">
        <f>IF(VLOOKUP('BIFUbC-biomass'!$A4,'BIFUbC-biomass'!$A$1:$AQ$27,COLUMN('BIFUbC-biomass'!AF$1),FALSE)=0,1,VLOOKUP('BIFUbC-biomass'!$A4,biomass!$A$2:$AQ$28,COLUMN(biomass!AF$2),FALSE)/VLOOKUP('BIFUbC-biomass'!$A4,'BIFUbC-biomass'!$A$1:$AQ$27,COLUMN('BIFUbC-biomass'!AF$1),FALSE))</f>
        <v>1</v>
      </c>
      <c r="AG4">
        <f>IF(VLOOKUP('BIFUbC-biomass'!$A4,'BIFUbC-biomass'!$A$1:$AQ$27,COLUMN('BIFUbC-biomass'!AG$1),FALSE)=0,1,VLOOKUP('BIFUbC-biomass'!$A4,biomass!$A$2:$AQ$28,COLUMN(biomass!AG$2),FALSE)/VLOOKUP('BIFUbC-biomass'!$A4,'BIFUbC-biomass'!$A$1:$AQ$27,COLUMN('BIFUbC-biomass'!AG$1),FALSE))</f>
        <v>1</v>
      </c>
      <c r="AH4">
        <f>IF(VLOOKUP('BIFUbC-biomass'!$A4,'BIFUbC-biomass'!$A$1:$AQ$27,COLUMN('BIFUbC-biomass'!AH$1),FALSE)=0,1,VLOOKUP('BIFUbC-biomass'!$A4,biomass!$A$2:$AQ$28,COLUMN(biomass!AH$2),FALSE)/VLOOKUP('BIFUbC-biomass'!$A4,'BIFUbC-biomass'!$A$1:$AQ$27,COLUMN('BIFUbC-biomass'!AH$1),FALSE))</f>
        <v>1</v>
      </c>
      <c r="AI4">
        <f>IF(VLOOKUP('BIFUbC-biomass'!$A4,'BIFUbC-biomass'!$A$1:$AQ$27,COLUMN('BIFUbC-biomass'!AI$1),FALSE)=0,1,VLOOKUP('BIFUbC-biomass'!$A4,biomass!$A$2:$AQ$28,COLUMN(biomass!AI$2),FALSE)/VLOOKUP('BIFUbC-biomass'!$A4,'BIFUbC-biomass'!$A$1:$AQ$27,COLUMN('BIFUbC-biomass'!AI$1),FALSE))</f>
        <v>1</v>
      </c>
      <c r="AJ4">
        <f>IF(VLOOKUP('BIFUbC-biomass'!$A4,'BIFUbC-biomass'!$A$1:$AQ$27,COLUMN('BIFUbC-biomass'!AJ$1),FALSE)=0,1,VLOOKUP('BIFUbC-biomass'!$A4,biomass!$A$2:$AQ$28,COLUMN(biomass!AJ$2),FALSE)/VLOOKUP('BIFUbC-biomass'!$A4,'BIFUbC-biomass'!$A$1:$AQ$27,COLUMN('BIFUbC-biomass'!AJ$1),FALSE))</f>
        <v>1</v>
      </c>
      <c r="AK4">
        <f>IF(VLOOKUP('BIFUbC-biomass'!$A4,'BIFUbC-biomass'!$A$1:$AQ$27,COLUMN('BIFUbC-biomass'!AK$1),FALSE)=0,1,VLOOKUP('BIFUbC-biomass'!$A4,biomass!$A$2:$AQ$28,COLUMN(biomass!AK$2),FALSE)/VLOOKUP('BIFUbC-biomass'!$A4,'BIFUbC-biomass'!$A$1:$AQ$27,COLUMN('BIFUbC-biomass'!AK$1),FALSE))</f>
        <v>1</v>
      </c>
      <c r="AL4">
        <f>IF(VLOOKUP('BIFUbC-biomass'!$A4,'BIFUbC-biomass'!$A$1:$AQ$27,COLUMN('BIFUbC-biomass'!AL$1),FALSE)=0,1,VLOOKUP('BIFUbC-biomass'!$A4,biomass!$A$2:$AQ$28,COLUMN(biomass!AL$2),FALSE)/VLOOKUP('BIFUbC-biomass'!$A4,'BIFUbC-biomass'!$A$1:$AQ$27,COLUMN('BIFUbC-biomass'!AL$1),FALSE))</f>
        <v>1</v>
      </c>
      <c r="AM4">
        <f>IF(VLOOKUP('BIFUbC-biomass'!$A4,'BIFUbC-biomass'!$A$1:$AQ$27,COLUMN('BIFUbC-biomass'!AM$1),FALSE)=0,1,VLOOKUP('BIFUbC-biomass'!$A4,biomass!$A$2:$AQ$28,COLUMN(biomass!AM$2),FALSE)/VLOOKUP('BIFUbC-biomass'!$A4,'BIFUbC-biomass'!$A$1:$AQ$27,COLUMN('BIFUbC-biomass'!AM$1),FALSE))</f>
        <v>1</v>
      </c>
      <c r="AN4">
        <f>IF(VLOOKUP('BIFUbC-biomass'!$A4,'BIFUbC-biomass'!$A$1:$AQ$27,COLUMN('BIFUbC-biomass'!AN$1),FALSE)=0,1,VLOOKUP('BIFUbC-biomass'!$A4,biomass!$A$2:$AQ$28,COLUMN(biomass!AN$2),FALSE)/VLOOKUP('BIFUbC-biomass'!$A4,'BIFUbC-biomass'!$A$1:$AQ$27,COLUMN('BIFUbC-biomass'!AN$1),FALSE))</f>
        <v>1</v>
      </c>
      <c r="AO4">
        <f>IF(VLOOKUP('BIFUbC-biomass'!$A4,'BIFUbC-biomass'!$A$1:$AQ$27,COLUMN('BIFUbC-biomass'!AO$1),FALSE)=0,1,VLOOKUP('BIFUbC-biomass'!$A4,biomass!$A$2:$AQ$28,COLUMN(biomass!AO$2),FALSE)/VLOOKUP('BIFUbC-biomass'!$A4,'BIFUbC-biomass'!$A$1:$AQ$27,COLUMN('BIFUbC-biomass'!AO$1),FALSE))</f>
        <v>1</v>
      </c>
      <c r="AP4">
        <f>IF(VLOOKUP('BIFUbC-biomass'!$A4,'BIFUbC-biomass'!$A$1:$AQ$27,COLUMN('BIFUbC-biomass'!AP$1),FALSE)=0,1,VLOOKUP('BIFUbC-biomass'!$A4,biomass!$A$2:$AQ$28,COLUMN(biomass!AP$2),FALSE)/VLOOKUP('BIFUbC-biomass'!$A4,'BIFUbC-biomass'!$A$1:$AQ$27,COLUMN('BIFUbC-biomass'!AP$1),FALSE))</f>
        <v>1</v>
      </c>
      <c r="AQ4">
        <f>IF(VLOOKUP('BIFUbC-biomass'!$A4,'BIFUbC-biomass'!$A$1:$AQ$27,COLUMN('BIFUbC-biomass'!AQ$1),FALSE)=0,1,VLOOKUP('BIFUbC-biomass'!$A4,biomass!$A$2:$AQ$28,COLUMN(biomass!AQ$2),FALSE)/VLOOKUP('BIFUbC-biomass'!$A4,'BIFUbC-biomass'!$A$1:$AQ$27,COLUMN('BIFUbC-biomass'!AQ$1),FALSE))</f>
        <v>1</v>
      </c>
    </row>
    <row r="5" spans="1:43">
      <c r="A5" s="37" t="s">
        <v>619</v>
      </c>
      <c r="B5">
        <f>IF(VLOOKUP('BIFUbC-biomass'!$A5,'BIFUbC-biomass'!$A$1:$AQ$27,COLUMN('BIFUbC-biomass'!B$1),FALSE)=0,1,VLOOKUP('BIFUbC-biomass'!$A5,biomass!$A$2:$AQ$28,COLUMN(biomass!B$2),FALSE)/VLOOKUP('BIFUbC-biomass'!$A5,'BIFUbC-biomass'!$A$1:$AQ$27,COLUMN('BIFUbC-biomass'!B$1),FALSE))</f>
        <v>1</v>
      </c>
      <c r="C5">
        <f>IF(VLOOKUP('BIFUbC-biomass'!$A5,'BIFUbC-biomass'!$A$1:$AQ$27,COLUMN('BIFUbC-biomass'!C$1),FALSE)=0,1,VLOOKUP('BIFUbC-biomass'!$A5,biomass!$A$2:$AQ$28,COLUMN(biomass!C$2),FALSE)/VLOOKUP('BIFUbC-biomass'!$A5,'BIFUbC-biomass'!$A$1:$AQ$27,COLUMN('BIFUbC-biomass'!C$1),FALSE))</f>
        <v>1</v>
      </c>
      <c r="D5">
        <f>IF(VLOOKUP('BIFUbC-biomass'!$A5,'BIFUbC-biomass'!$A$1:$AQ$27,COLUMN('BIFUbC-biomass'!D$1),FALSE)=0,1,VLOOKUP('BIFUbC-biomass'!$A5,biomass!$A$2:$AQ$28,COLUMN(biomass!D$2),FALSE)/VLOOKUP('BIFUbC-biomass'!$A5,'BIFUbC-biomass'!$A$1:$AQ$27,COLUMN('BIFUbC-biomass'!D$1),FALSE))</f>
        <v>1</v>
      </c>
      <c r="E5">
        <f>IF(VLOOKUP('BIFUbC-biomass'!$A5,'BIFUbC-biomass'!$A$1:$AQ$27,COLUMN('BIFUbC-biomass'!E$1),FALSE)=0,1,VLOOKUP('BIFUbC-biomass'!$A5,biomass!$A$2:$AQ$28,COLUMN(biomass!E$2),FALSE)/VLOOKUP('BIFUbC-biomass'!$A5,'BIFUbC-biomass'!$A$1:$AQ$27,COLUMN('BIFUbC-biomass'!E$1),FALSE))</f>
        <v>1</v>
      </c>
      <c r="F5">
        <f>IF(VLOOKUP('BIFUbC-biomass'!$A5,'BIFUbC-biomass'!$A$1:$AQ$27,COLUMN('BIFUbC-biomass'!F$1),FALSE)=0,1,VLOOKUP('BIFUbC-biomass'!$A5,biomass!$A$2:$AQ$28,COLUMN(biomass!F$2),FALSE)/VLOOKUP('BIFUbC-biomass'!$A5,'BIFUbC-biomass'!$A$1:$AQ$27,COLUMN('BIFUbC-biomass'!F$1),FALSE))</f>
        <v>1</v>
      </c>
      <c r="G5">
        <f>IF(VLOOKUP('BIFUbC-biomass'!$A5,'BIFUbC-biomass'!$A$1:$AQ$27,COLUMN('BIFUbC-biomass'!G$1),FALSE)=0,1,VLOOKUP('BIFUbC-biomass'!$A5,biomass!$A$2:$AQ$28,COLUMN(biomass!G$2),FALSE)/VLOOKUP('BIFUbC-biomass'!$A5,'BIFUbC-biomass'!$A$1:$AQ$27,COLUMN('BIFUbC-biomass'!G$1),FALSE))</f>
        <v>1</v>
      </c>
      <c r="H5">
        <f>IF(VLOOKUP('BIFUbC-biomass'!$A5,'BIFUbC-biomass'!$A$1:$AQ$27,COLUMN('BIFUbC-biomass'!H$1),FALSE)=0,1,VLOOKUP('BIFUbC-biomass'!$A5,biomass!$A$2:$AQ$28,COLUMN(biomass!H$2),FALSE)/VLOOKUP('BIFUbC-biomass'!$A5,'BIFUbC-biomass'!$A$1:$AQ$27,COLUMN('BIFUbC-biomass'!H$1),FALSE))</f>
        <v>1</v>
      </c>
      <c r="I5">
        <f>IF(VLOOKUP('BIFUbC-biomass'!$A5,'BIFUbC-biomass'!$A$1:$AQ$27,COLUMN('BIFUbC-biomass'!I$1),FALSE)=0,1,VLOOKUP('BIFUbC-biomass'!$A5,biomass!$A$2:$AQ$28,COLUMN(biomass!I$2),FALSE)/VLOOKUP('BIFUbC-biomass'!$A5,'BIFUbC-biomass'!$A$1:$AQ$27,COLUMN('BIFUbC-biomass'!I$1),FALSE))</f>
        <v>1</v>
      </c>
      <c r="J5">
        <f>IF(VLOOKUP('BIFUbC-biomass'!$A5,'BIFUbC-biomass'!$A$1:$AQ$27,COLUMN('BIFUbC-biomass'!J$1),FALSE)=0,1,VLOOKUP('BIFUbC-biomass'!$A5,biomass!$A$2:$AQ$28,COLUMN(biomass!J$2),FALSE)/VLOOKUP('BIFUbC-biomass'!$A5,'BIFUbC-biomass'!$A$1:$AQ$27,COLUMN('BIFUbC-biomass'!J$1),FALSE))</f>
        <v>1</v>
      </c>
      <c r="K5">
        <f>IF(VLOOKUP('BIFUbC-biomass'!$A5,'BIFUbC-biomass'!$A$1:$AQ$27,COLUMN('BIFUbC-biomass'!K$1),FALSE)=0,1,VLOOKUP('BIFUbC-biomass'!$A5,biomass!$A$2:$AQ$28,COLUMN(biomass!K$2),FALSE)/VLOOKUP('BIFUbC-biomass'!$A5,'BIFUbC-biomass'!$A$1:$AQ$27,COLUMN('BIFUbC-biomass'!K$1),FALSE))</f>
        <v>1</v>
      </c>
      <c r="L5">
        <f>IF(VLOOKUP('BIFUbC-biomass'!$A5,'BIFUbC-biomass'!$A$1:$AQ$27,COLUMN('BIFUbC-biomass'!L$1),FALSE)=0,1,VLOOKUP('BIFUbC-biomass'!$A5,biomass!$A$2:$AQ$28,COLUMN(biomass!L$2),FALSE)/VLOOKUP('BIFUbC-biomass'!$A5,'BIFUbC-biomass'!$A$1:$AQ$27,COLUMN('BIFUbC-biomass'!L$1),FALSE))</f>
        <v>1</v>
      </c>
      <c r="M5">
        <f>IF(VLOOKUP('BIFUbC-biomass'!$A5,'BIFUbC-biomass'!$A$1:$AQ$27,COLUMN('BIFUbC-biomass'!M$1),FALSE)=0,1,VLOOKUP('BIFUbC-biomass'!$A5,biomass!$A$2:$AQ$28,COLUMN(biomass!M$2),FALSE)/VLOOKUP('BIFUbC-biomass'!$A5,'BIFUbC-biomass'!$A$1:$AQ$27,COLUMN('BIFUbC-biomass'!M$1),FALSE))</f>
        <v>1</v>
      </c>
      <c r="N5">
        <f>IF(VLOOKUP('BIFUbC-biomass'!$A5,'BIFUbC-biomass'!$A$1:$AQ$27,COLUMN('BIFUbC-biomass'!N$1),FALSE)=0,1,VLOOKUP('BIFUbC-biomass'!$A5,biomass!$A$2:$AQ$28,COLUMN(biomass!N$2),FALSE)/VLOOKUP('BIFUbC-biomass'!$A5,'BIFUbC-biomass'!$A$1:$AQ$27,COLUMN('BIFUbC-biomass'!N$1),FALSE))</f>
        <v>1</v>
      </c>
      <c r="O5">
        <f>IF(VLOOKUP('BIFUbC-biomass'!$A5,'BIFUbC-biomass'!$A$1:$AQ$27,COLUMN('BIFUbC-biomass'!O$1),FALSE)=0,1,VLOOKUP('BIFUbC-biomass'!$A5,biomass!$A$2:$AQ$28,COLUMN(biomass!O$2),FALSE)/VLOOKUP('BIFUbC-biomass'!$A5,'BIFUbC-biomass'!$A$1:$AQ$27,COLUMN('BIFUbC-biomass'!O$1),FALSE))</f>
        <v>1</v>
      </c>
      <c r="P5">
        <f>IF(VLOOKUP('BIFUbC-biomass'!$A5,'BIFUbC-biomass'!$A$1:$AQ$27,COLUMN('BIFUbC-biomass'!P$1),FALSE)=0,1,VLOOKUP('BIFUbC-biomass'!$A5,biomass!$A$2:$AQ$28,COLUMN(biomass!P$2),FALSE)/VLOOKUP('BIFUbC-biomass'!$A5,'BIFUbC-biomass'!$A$1:$AQ$27,COLUMN('BIFUbC-biomass'!P$1),FALSE))</f>
        <v>1</v>
      </c>
      <c r="Q5">
        <f>IF(VLOOKUP('BIFUbC-biomass'!$A5,'BIFUbC-biomass'!$A$1:$AQ$27,COLUMN('BIFUbC-biomass'!Q$1),FALSE)=0,1,VLOOKUP('BIFUbC-biomass'!$A5,biomass!$A$2:$AQ$28,COLUMN(biomass!Q$2),FALSE)/VLOOKUP('BIFUbC-biomass'!$A5,'BIFUbC-biomass'!$A$1:$AQ$27,COLUMN('BIFUbC-biomass'!Q$1),FALSE))</f>
        <v>1</v>
      </c>
      <c r="R5">
        <f>IF(VLOOKUP('BIFUbC-biomass'!$A5,'BIFUbC-biomass'!$A$1:$AQ$27,COLUMN('BIFUbC-biomass'!R$1),FALSE)=0,1,VLOOKUP('BIFUbC-biomass'!$A5,biomass!$A$2:$AQ$28,COLUMN(biomass!R$2),FALSE)/VLOOKUP('BIFUbC-biomass'!$A5,'BIFUbC-biomass'!$A$1:$AQ$27,COLUMN('BIFUbC-biomass'!R$1),FALSE))</f>
        <v>1</v>
      </c>
      <c r="S5">
        <f>IF(VLOOKUP('BIFUbC-biomass'!$A5,'BIFUbC-biomass'!$A$1:$AQ$27,COLUMN('BIFUbC-biomass'!S$1),FALSE)=0,1,VLOOKUP('BIFUbC-biomass'!$A5,biomass!$A$2:$AQ$28,COLUMN(biomass!S$2),FALSE)/VLOOKUP('BIFUbC-biomass'!$A5,'BIFUbC-biomass'!$A$1:$AQ$27,COLUMN('BIFUbC-biomass'!S$1),FALSE))</f>
        <v>1</v>
      </c>
      <c r="T5">
        <f>IF(VLOOKUP('BIFUbC-biomass'!$A5,'BIFUbC-biomass'!$A$1:$AQ$27,COLUMN('BIFUbC-biomass'!T$1),FALSE)=0,1,VLOOKUP('BIFUbC-biomass'!$A5,biomass!$A$2:$AQ$28,COLUMN(biomass!T$2),FALSE)/VLOOKUP('BIFUbC-biomass'!$A5,'BIFUbC-biomass'!$A$1:$AQ$27,COLUMN('BIFUbC-biomass'!T$1),FALSE))</f>
        <v>1</v>
      </c>
      <c r="U5">
        <f>IF(VLOOKUP('BIFUbC-biomass'!$A5,'BIFUbC-biomass'!$A$1:$AQ$27,COLUMN('BIFUbC-biomass'!U$1),FALSE)=0,1,VLOOKUP('BIFUbC-biomass'!$A5,biomass!$A$2:$AQ$28,COLUMN(biomass!U$2),FALSE)/VLOOKUP('BIFUbC-biomass'!$A5,'BIFUbC-biomass'!$A$1:$AQ$27,COLUMN('BIFUbC-biomass'!U$1),FALSE))</f>
        <v>1</v>
      </c>
      <c r="V5">
        <f>IF(VLOOKUP('BIFUbC-biomass'!$A5,'BIFUbC-biomass'!$A$1:$AQ$27,COLUMN('BIFUbC-biomass'!V$1),FALSE)=0,1,VLOOKUP('BIFUbC-biomass'!$A5,biomass!$A$2:$AQ$28,COLUMN(biomass!V$2),FALSE)/VLOOKUP('BIFUbC-biomass'!$A5,'BIFUbC-biomass'!$A$1:$AQ$27,COLUMN('BIFUbC-biomass'!V$1),FALSE))</f>
        <v>1</v>
      </c>
      <c r="W5">
        <f>IF(VLOOKUP('BIFUbC-biomass'!$A5,'BIFUbC-biomass'!$A$1:$AQ$27,COLUMN('BIFUbC-biomass'!W$1),FALSE)=0,1,VLOOKUP('BIFUbC-biomass'!$A5,biomass!$A$2:$AQ$28,COLUMN(biomass!W$2),FALSE)/VLOOKUP('BIFUbC-biomass'!$A5,'BIFUbC-biomass'!$A$1:$AQ$27,COLUMN('BIFUbC-biomass'!W$1),FALSE))</f>
        <v>1</v>
      </c>
      <c r="X5">
        <f>IF(VLOOKUP('BIFUbC-biomass'!$A5,'BIFUbC-biomass'!$A$1:$AQ$27,COLUMN('BIFUbC-biomass'!X$1),FALSE)=0,1,VLOOKUP('BIFUbC-biomass'!$A5,biomass!$A$2:$AQ$28,COLUMN(biomass!X$2),FALSE)/VLOOKUP('BIFUbC-biomass'!$A5,'BIFUbC-biomass'!$A$1:$AQ$27,COLUMN('BIFUbC-biomass'!X$1),FALSE))</f>
        <v>1</v>
      </c>
      <c r="Y5">
        <f>IF(VLOOKUP('BIFUbC-biomass'!$A5,'BIFUbC-biomass'!$A$1:$AQ$27,COLUMN('BIFUbC-biomass'!Y$1),FALSE)=0,1,VLOOKUP('BIFUbC-biomass'!$A5,biomass!$A$2:$AQ$28,COLUMN(biomass!Y$2),FALSE)/VLOOKUP('BIFUbC-biomass'!$A5,'BIFUbC-biomass'!$A$1:$AQ$27,COLUMN('BIFUbC-biomass'!Y$1),FALSE))</f>
        <v>1</v>
      </c>
      <c r="Z5">
        <f>IF(VLOOKUP('BIFUbC-biomass'!$A5,'BIFUbC-biomass'!$A$1:$AQ$27,COLUMN('BIFUbC-biomass'!Z$1),FALSE)=0,1,VLOOKUP('BIFUbC-biomass'!$A5,biomass!$A$2:$AQ$28,COLUMN(biomass!Z$2),FALSE)/VLOOKUP('BIFUbC-biomass'!$A5,'BIFUbC-biomass'!$A$1:$AQ$27,COLUMN('BIFUbC-biomass'!Z$1),FALSE))</f>
        <v>1</v>
      </c>
      <c r="AA5">
        <f>IF(VLOOKUP('BIFUbC-biomass'!$A5,'BIFUbC-biomass'!$A$1:$AQ$27,COLUMN('BIFUbC-biomass'!AA$1),FALSE)=0,1,VLOOKUP('BIFUbC-biomass'!$A5,biomass!$A$2:$AQ$28,COLUMN(biomass!AA$2),FALSE)/VLOOKUP('BIFUbC-biomass'!$A5,'BIFUbC-biomass'!$A$1:$AQ$27,COLUMN('BIFUbC-biomass'!AA$1),FALSE))</f>
        <v>1</v>
      </c>
      <c r="AB5">
        <f>IF(VLOOKUP('BIFUbC-biomass'!$A5,'BIFUbC-biomass'!$A$1:$AQ$27,COLUMN('BIFUbC-biomass'!AB$1),FALSE)=0,1,VLOOKUP('BIFUbC-biomass'!$A5,biomass!$A$2:$AQ$28,COLUMN(biomass!AB$2),FALSE)/VLOOKUP('BIFUbC-biomass'!$A5,'BIFUbC-biomass'!$A$1:$AQ$27,COLUMN('BIFUbC-biomass'!AB$1),FALSE))</f>
        <v>1</v>
      </c>
      <c r="AC5">
        <f>IF(VLOOKUP('BIFUbC-biomass'!$A5,'BIFUbC-biomass'!$A$1:$AQ$27,COLUMN('BIFUbC-biomass'!AC$1),FALSE)=0,1,VLOOKUP('BIFUbC-biomass'!$A5,biomass!$A$2:$AQ$28,COLUMN(biomass!AC$2),FALSE)/VLOOKUP('BIFUbC-biomass'!$A5,'BIFUbC-biomass'!$A$1:$AQ$27,COLUMN('BIFUbC-biomass'!AC$1),FALSE))</f>
        <v>1</v>
      </c>
      <c r="AD5">
        <f>IF(VLOOKUP('BIFUbC-biomass'!$A5,'BIFUbC-biomass'!$A$1:$AQ$27,COLUMN('BIFUbC-biomass'!AD$1),FALSE)=0,1,VLOOKUP('BIFUbC-biomass'!$A5,biomass!$A$2:$AQ$28,COLUMN(biomass!AD$2),FALSE)/VLOOKUP('BIFUbC-biomass'!$A5,'BIFUbC-biomass'!$A$1:$AQ$27,COLUMN('BIFUbC-biomass'!AD$1),FALSE))</f>
        <v>1</v>
      </c>
      <c r="AE5">
        <f>IF(VLOOKUP('BIFUbC-biomass'!$A5,'BIFUbC-biomass'!$A$1:$AQ$27,COLUMN('BIFUbC-biomass'!AE$1),FALSE)=0,1,VLOOKUP('BIFUbC-biomass'!$A5,biomass!$A$2:$AQ$28,COLUMN(biomass!AE$2),FALSE)/VLOOKUP('BIFUbC-biomass'!$A5,'BIFUbC-biomass'!$A$1:$AQ$27,COLUMN('BIFUbC-biomass'!AE$1),FALSE))</f>
        <v>1</v>
      </c>
      <c r="AF5">
        <f>IF(VLOOKUP('BIFUbC-biomass'!$A5,'BIFUbC-biomass'!$A$1:$AQ$27,COLUMN('BIFUbC-biomass'!AF$1),FALSE)=0,1,VLOOKUP('BIFUbC-biomass'!$A5,biomass!$A$2:$AQ$28,COLUMN(biomass!AF$2),FALSE)/VLOOKUP('BIFUbC-biomass'!$A5,'BIFUbC-biomass'!$A$1:$AQ$27,COLUMN('BIFUbC-biomass'!AF$1),FALSE))</f>
        <v>1</v>
      </c>
      <c r="AG5">
        <f>IF(VLOOKUP('BIFUbC-biomass'!$A5,'BIFUbC-biomass'!$A$1:$AQ$27,COLUMN('BIFUbC-biomass'!AG$1),FALSE)=0,1,VLOOKUP('BIFUbC-biomass'!$A5,biomass!$A$2:$AQ$28,COLUMN(biomass!AG$2),FALSE)/VLOOKUP('BIFUbC-biomass'!$A5,'BIFUbC-biomass'!$A$1:$AQ$27,COLUMN('BIFUbC-biomass'!AG$1),FALSE))</f>
        <v>1</v>
      </c>
      <c r="AH5">
        <f>IF(VLOOKUP('BIFUbC-biomass'!$A5,'BIFUbC-biomass'!$A$1:$AQ$27,COLUMN('BIFUbC-biomass'!AH$1),FALSE)=0,1,VLOOKUP('BIFUbC-biomass'!$A5,biomass!$A$2:$AQ$28,COLUMN(biomass!AH$2),FALSE)/VLOOKUP('BIFUbC-biomass'!$A5,'BIFUbC-biomass'!$A$1:$AQ$27,COLUMN('BIFUbC-biomass'!AH$1),FALSE))</f>
        <v>1</v>
      </c>
      <c r="AI5">
        <f>IF(VLOOKUP('BIFUbC-biomass'!$A5,'BIFUbC-biomass'!$A$1:$AQ$27,COLUMN('BIFUbC-biomass'!AI$1),FALSE)=0,1,VLOOKUP('BIFUbC-biomass'!$A5,biomass!$A$2:$AQ$28,COLUMN(biomass!AI$2),FALSE)/VLOOKUP('BIFUbC-biomass'!$A5,'BIFUbC-biomass'!$A$1:$AQ$27,COLUMN('BIFUbC-biomass'!AI$1),FALSE))</f>
        <v>1</v>
      </c>
      <c r="AJ5">
        <f>IF(VLOOKUP('BIFUbC-biomass'!$A5,'BIFUbC-biomass'!$A$1:$AQ$27,COLUMN('BIFUbC-biomass'!AJ$1),FALSE)=0,1,VLOOKUP('BIFUbC-biomass'!$A5,biomass!$A$2:$AQ$28,COLUMN(biomass!AJ$2),FALSE)/VLOOKUP('BIFUbC-biomass'!$A5,'BIFUbC-biomass'!$A$1:$AQ$27,COLUMN('BIFUbC-biomass'!AJ$1),FALSE))</f>
        <v>1</v>
      </c>
      <c r="AK5">
        <f>IF(VLOOKUP('BIFUbC-biomass'!$A5,'BIFUbC-biomass'!$A$1:$AQ$27,COLUMN('BIFUbC-biomass'!AK$1),FALSE)=0,1,VLOOKUP('BIFUbC-biomass'!$A5,biomass!$A$2:$AQ$28,COLUMN(biomass!AK$2),FALSE)/VLOOKUP('BIFUbC-biomass'!$A5,'BIFUbC-biomass'!$A$1:$AQ$27,COLUMN('BIFUbC-biomass'!AK$1),FALSE))</f>
        <v>1</v>
      </c>
      <c r="AL5">
        <f>IF(VLOOKUP('BIFUbC-biomass'!$A5,'BIFUbC-biomass'!$A$1:$AQ$27,COLUMN('BIFUbC-biomass'!AL$1),FALSE)=0,1,VLOOKUP('BIFUbC-biomass'!$A5,biomass!$A$2:$AQ$28,COLUMN(biomass!AL$2),FALSE)/VLOOKUP('BIFUbC-biomass'!$A5,'BIFUbC-biomass'!$A$1:$AQ$27,COLUMN('BIFUbC-biomass'!AL$1),FALSE))</f>
        <v>1</v>
      </c>
      <c r="AM5">
        <f>IF(VLOOKUP('BIFUbC-biomass'!$A5,'BIFUbC-biomass'!$A$1:$AQ$27,COLUMN('BIFUbC-biomass'!AM$1),FALSE)=0,1,VLOOKUP('BIFUbC-biomass'!$A5,biomass!$A$2:$AQ$28,COLUMN(biomass!AM$2),FALSE)/VLOOKUP('BIFUbC-biomass'!$A5,'BIFUbC-biomass'!$A$1:$AQ$27,COLUMN('BIFUbC-biomass'!AM$1),FALSE))</f>
        <v>1</v>
      </c>
      <c r="AN5">
        <f>IF(VLOOKUP('BIFUbC-biomass'!$A5,'BIFUbC-biomass'!$A$1:$AQ$27,COLUMN('BIFUbC-biomass'!AN$1),FALSE)=0,1,VLOOKUP('BIFUbC-biomass'!$A5,biomass!$A$2:$AQ$28,COLUMN(biomass!AN$2),FALSE)/VLOOKUP('BIFUbC-biomass'!$A5,'BIFUbC-biomass'!$A$1:$AQ$27,COLUMN('BIFUbC-biomass'!AN$1),FALSE))</f>
        <v>1</v>
      </c>
      <c r="AO5">
        <f>IF(VLOOKUP('BIFUbC-biomass'!$A5,'BIFUbC-biomass'!$A$1:$AQ$27,COLUMN('BIFUbC-biomass'!AO$1),FALSE)=0,1,VLOOKUP('BIFUbC-biomass'!$A5,biomass!$A$2:$AQ$28,COLUMN(biomass!AO$2),FALSE)/VLOOKUP('BIFUbC-biomass'!$A5,'BIFUbC-biomass'!$A$1:$AQ$27,COLUMN('BIFUbC-biomass'!AO$1),FALSE))</f>
        <v>1</v>
      </c>
      <c r="AP5">
        <f>IF(VLOOKUP('BIFUbC-biomass'!$A5,'BIFUbC-biomass'!$A$1:$AQ$27,COLUMN('BIFUbC-biomass'!AP$1),FALSE)=0,1,VLOOKUP('BIFUbC-biomass'!$A5,biomass!$A$2:$AQ$28,COLUMN(biomass!AP$2),FALSE)/VLOOKUP('BIFUbC-biomass'!$A5,'BIFUbC-biomass'!$A$1:$AQ$27,COLUMN('BIFUbC-biomass'!AP$1),FALSE))</f>
        <v>1</v>
      </c>
      <c r="AQ5">
        <f>IF(VLOOKUP('BIFUbC-biomass'!$A5,'BIFUbC-biomass'!$A$1:$AQ$27,COLUMN('BIFUbC-biomass'!AQ$1),FALSE)=0,1,VLOOKUP('BIFUbC-biomass'!$A5,biomass!$A$2:$AQ$28,COLUMN(biomass!AQ$2),FALSE)/VLOOKUP('BIFUbC-biomass'!$A5,'BIFUbC-biomass'!$A$1:$AQ$27,COLUMN('BIFUbC-biomass'!AQ$1),FALSE))</f>
        <v>1</v>
      </c>
    </row>
    <row r="6" spans="1:43">
      <c r="A6" s="37" t="s">
        <v>620</v>
      </c>
      <c r="B6">
        <f>IF(VLOOKUP('BIFUbC-biomass'!$A6,'BIFUbC-biomass'!$A$1:$AQ$27,COLUMN('BIFUbC-biomass'!B$1),FALSE)=0,1,VLOOKUP('BIFUbC-biomass'!$A6,biomass!$A$2:$AQ$28,COLUMN(biomass!B$2),FALSE)/VLOOKUP('BIFUbC-biomass'!$A6,'BIFUbC-biomass'!$A$1:$AQ$27,COLUMN('BIFUbC-biomass'!B$1),FALSE))</f>
        <v>1</v>
      </c>
      <c r="C6">
        <f>IF(VLOOKUP('BIFUbC-biomass'!$A6,'BIFUbC-biomass'!$A$1:$AQ$27,COLUMN('BIFUbC-biomass'!C$1),FALSE)=0,1,VLOOKUP('BIFUbC-biomass'!$A6,biomass!$A$2:$AQ$28,COLUMN(biomass!C$2),FALSE)/VLOOKUP('BIFUbC-biomass'!$A6,'BIFUbC-biomass'!$A$1:$AQ$27,COLUMN('BIFUbC-biomass'!C$1),FALSE))</f>
        <v>1</v>
      </c>
      <c r="D6">
        <f>IF(VLOOKUP('BIFUbC-biomass'!$A6,'BIFUbC-biomass'!$A$1:$AQ$27,COLUMN('BIFUbC-biomass'!D$1),FALSE)=0,1,VLOOKUP('BIFUbC-biomass'!$A6,biomass!$A$2:$AQ$28,COLUMN(biomass!D$2),FALSE)/VLOOKUP('BIFUbC-biomass'!$A6,'BIFUbC-biomass'!$A$1:$AQ$27,COLUMN('BIFUbC-biomass'!D$1),FALSE))</f>
        <v>1</v>
      </c>
      <c r="E6">
        <f>IF(VLOOKUP('BIFUbC-biomass'!$A6,'BIFUbC-biomass'!$A$1:$AQ$27,COLUMN('BIFUbC-biomass'!E$1),FALSE)=0,1,VLOOKUP('BIFUbC-biomass'!$A6,biomass!$A$2:$AQ$28,COLUMN(biomass!E$2),FALSE)/VLOOKUP('BIFUbC-biomass'!$A6,'BIFUbC-biomass'!$A$1:$AQ$27,COLUMN('BIFUbC-biomass'!E$1),FALSE))</f>
        <v>1</v>
      </c>
      <c r="F6">
        <f>IF(VLOOKUP('BIFUbC-biomass'!$A6,'BIFUbC-biomass'!$A$1:$AQ$27,COLUMN('BIFUbC-biomass'!F$1),FALSE)=0,1,VLOOKUP('BIFUbC-biomass'!$A6,biomass!$A$2:$AQ$28,COLUMN(biomass!F$2),FALSE)/VLOOKUP('BIFUbC-biomass'!$A6,'BIFUbC-biomass'!$A$1:$AQ$27,COLUMN('BIFUbC-biomass'!F$1),FALSE))</f>
        <v>1</v>
      </c>
      <c r="G6">
        <f>IF(VLOOKUP('BIFUbC-biomass'!$A6,'BIFUbC-biomass'!$A$1:$AQ$27,COLUMN('BIFUbC-biomass'!G$1),FALSE)=0,1,VLOOKUP('BIFUbC-biomass'!$A6,biomass!$A$2:$AQ$28,COLUMN(biomass!G$2),FALSE)/VLOOKUP('BIFUbC-biomass'!$A6,'BIFUbC-biomass'!$A$1:$AQ$27,COLUMN('BIFUbC-biomass'!G$1),FALSE))</f>
        <v>1</v>
      </c>
      <c r="H6">
        <f>IF(VLOOKUP('BIFUbC-biomass'!$A6,'BIFUbC-biomass'!$A$1:$AQ$27,COLUMN('BIFUbC-biomass'!H$1),FALSE)=0,1,VLOOKUP('BIFUbC-biomass'!$A6,biomass!$A$2:$AQ$28,COLUMN(biomass!H$2),FALSE)/VLOOKUP('BIFUbC-biomass'!$A6,'BIFUbC-biomass'!$A$1:$AQ$27,COLUMN('BIFUbC-biomass'!H$1),FALSE))</f>
        <v>1</v>
      </c>
      <c r="I6">
        <f>IF(VLOOKUP('BIFUbC-biomass'!$A6,'BIFUbC-biomass'!$A$1:$AQ$27,COLUMN('BIFUbC-biomass'!I$1),FALSE)=0,1,VLOOKUP('BIFUbC-biomass'!$A6,biomass!$A$2:$AQ$28,COLUMN(biomass!I$2),FALSE)/VLOOKUP('BIFUbC-biomass'!$A6,'BIFUbC-biomass'!$A$1:$AQ$27,COLUMN('BIFUbC-biomass'!I$1),FALSE))</f>
        <v>1</v>
      </c>
      <c r="J6">
        <f>IF(VLOOKUP('BIFUbC-biomass'!$A6,'BIFUbC-biomass'!$A$1:$AQ$27,COLUMN('BIFUbC-biomass'!J$1),FALSE)=0,1,VLOOKUP('BIFUbC-biomass'!$A6,biomass!$A$2:$AQ$28,COLUMN(biomass!J$2),FALSE)/VLOOKUP('BIFUbC-biomass'!$A6,'BIFUbC-biomass'!$A$1:$AQ$27,COLUMN('BIFUbC-biomass'!J$1),FALSE))</f>
        <v>1</v>
      </c>
      <c r="K6">
        <f>IF(VLOOKUP('BIFUbC-biomass'!$A6,'BIFUbC-biomass'!$A$1:$AQ$27,COLUMN('BIFUbC-biomass'!K$1),FALSE)=0,1,VLOOKUP('BIFUbC-biomass'!$A6,biomass!$A$2:$AQ$28,COLUMN(biomass!K$2),FALSE)/VLOOKUP('BIFUbC-biomass'!$A6,'BIFUbC-biomass'!$A$1:$AQ$27,COLUMN('BIFUbC-biomass'!K$1),FALSE))</f>
        <v>1</v>
      </c>
      <c r="L6">
        <f>IF(VLOOKUP('BIFUbC-biomass'!$A6,'BIFUbC-biomass'!$A$1:$AQ$27,COLUMN('BIFUbC-biomass'!L$1),FALSE)=0,1,VLOOKUP('BIFUbC-biomass'!$A6,biomass!$A$2:$AQ$28,COLUMN(biomass!L$2),FALSE)/VLOOKUP('BIFUbC-biomass'!$A6,'BIFUbC-biomass'!$A$1:$AQ$27,COLUMN('BIFUbC-biomass'!L$1),FALSE))</f>
        <v>1</v>
      </c>
      <c r="M6">
        <f>IF(VLOOKUP('BIFUbC-biomass'!$A6,'BIFUbC-biomass'!$A$1:$AQ$27,COLUMN('BIFUbC-biomass'!M$1),FALSE)=0,1,VLOOKUP('BIFUbC-biomass'!$A6,biomass!$A$2:$AQ$28,COLUMN(biomass!M$2),FALSE)/VLOOKUP('BIFUbC-biomass'!$A6,'BIFUbC-biomass'!$A$1:$AQ$27,COLUMN('BIFUbC-biomass'!M$1),FALSE))</f>
        <v>1</v>
      </c>
      <c r="N6">
        <f>IF(VLOOKUP('BIFUbC-biomass'!$A6,'BIFUbC-biomass'!$A$1:$AQ$27,COLUMN('BIFUbC-biomass'!N$1),FALSE)=0,1,VLOOKUP('BIFUbC-biomass'!$A6,biomass!$A$2:$AQ$28,COLUMN(biomass!N$2),FALSE)/VLOOKUP('BIFUbC-biomass'!$A6,'BIFUbC-biomass'!$A$1:$AQ$27,COLUMN('BIFUbC-biomass'!N$1),FALSE))</f>
        <v>1</v>
      </c>
      <c r="O6">
        <f>IF(VLOOKUP('BIFUbC-biomass'!$A6,'BIFUbC-biomass'!$A$1:$AQ$27,COLUMN('BIFUbC-biomass'!O$1),FALSE)=0,1,VLOOKUP('BIFUbC-biomass'!$A6,biomass!$A$2:$AQ$28,COLUMN(biomass!O$2),FALSE)/VLOOKUP('BIFUbC-biomass'!$A6,'BIFUbC-biomass'!$A$1:$AQ$27,COLUMN('BIFUbC-biomass'!O$1),FALSE))</f>
        <v>1</v>
      </c>
      <c r="P6">
        <f>IF(VLOOKUP('BIFUbC-biomass'!$A6,'BIFUbC-biomass'!$A$1:$AQ$27,COLUMN('BIFUbC-biomass'!P$1),FALSE)=0,1,VLOOKUP('BIFUbC-biomass'!$A6,biomass!$A$2:$AQ$28,COLUMN(biomass!P$2),FALSE)/VLOOKUP('BIFUbC-biomass'!$A6,'BIFUbC-biomass'!$A$1:$AQ$27,COLUMN('BIFUbC-biomass'!P$1),FALSE))</f>
        <v>1</v>
      </c>
      <c r="Q6">
        <f>IF(VLOOKUP('BIFUbC-biomass'!$A6,'BIFUbC-biomass'!$A$1:$AQ$27,COLUMN('BIFUbC-biomass'!Q$1),FALSE)=0,1,VLOOKUP('BIFUbC-biomass'!$A6,biomass!$A$2:$AQ$28,COLUMN(biomass!Q$2),FALSE)/VLOOKUP('BIFUbC-biomass'!$A6,'BIFUbC-biomass'!$A$1:$AQ$27,COLUMN('BIFUbC-biomass'!Q$1),FALSE))</f>
        <v>1</v>
      </c>
      <c r="R6">
        <f>IF(VLOOKUP('BIFUbC-biomass'!$A6,'BIFUbC-biomass'!$A$1:$AQ$27,COLUMN('BIFUbC-biomass'!R$1),FALSE)=0,1,VLOOKUP('BIFUbC-biomass'!$A6,biomass!$A$2:$AQ$28,COLUMN(biomass!R$2),FALSE)/VLOOKUP('BIFUbC-biomass'!$A6,'BIFUbC-biomass'!$A$1:$AQ$27,COLUMN('BIFUbC-biomass'!R$1),FALSE))</f>
        <v>1</v>
      </c>
      <c r="S6">
        <f>IF(VLOOKUP('BIFUbC-biomass'!$A6,'BIFUbC-biomass'!$A$1:$AQ$27,COLUMN('BIFUbC-biomass'!S$1),FALSE)=0,1,VLOOKUP('BIFUbC-biomass'!$A6,biomass!$A$2:$AQ$28,COLUMN(biomass!S$2),FALSE)/VLOOKUP('BIFUbC-biomass'!$A6,'BIFUbC-biomass'!$A$1:$AQ$27,COLUMN('BIFUbC-biomass'!S$1),FALSE))</f>
        <v>1</v>
      </c>
      <c r="T6">
        <f>IF(VLOOKUP('BIFUbC-biomass'!$A6,'BIFUbC-biomass'!$A$1:$AQ$27,COLUMN('BIFUbC-biomass'!T$1),FALSE)=0,1,VLOOKUP('BIFUbC-biomass'!$A6,biomass!$A$2:$AQ$28,COLUMN(biomass!T$2),FALSE)/VLOOKUP('BIFUbC-biomass'!$A6,'BIFUbC-biomass'!$A$1:$AQ$27,COLUMN('BIFUbC-biomass'!T$1),FALSE))</f>
        <v>1</v>
      </c>
      <c r="U6">
        <f>IF(VLOOKUP('BIFUbC-biomass'!$A6,'BIFUbC-biomass'!$A$1:$AQ$27,COLUMN('BIFUbC-biomass'!U$1),FALSE)=0,1,VLOOKUP('BIFUbC-biomass'!$A6,biomass!$A$2:$AQ$28,COLUMN(biomass!U$2),FALSE)/VLOOKUP('BIFUbC-biomass'!$A6,'BIFUbC-biomass'!$A$1:$AQ$27,COLUMN('BIFUbC-biomass'!U$1),FALSE))</f>
        <v>1</v>
      </c>
      <c r="V6">
        <f>IF(VLOOKUP('BIFUbC-biomass'!$A6,'BIFUbC-biomass'!$A$1:$AQ$27,COLUMN('BIFUbC-biomass'!V$1),FALSE)=0,1,VLOOKUP('BIFUbC-biomass'!$A6,biomass!$A$2:$AQ$28,COLUMN(biomass!V$2),FALSE)/VLOOKUP('BIFUbC-biomass'!$A6,'BIFUbC-biomass'!$A$1:$AQ$27,COLUMN('BIFUbC-biomass'!V$1),FALSE))</f>
        <v>1</v>
      </c>
      <c r="W6">
        <f>IF(VLOOKUP('BIFUbC-biomass'!$A6,'BIFUbC-biomass'!$A$1:$AQ$27,COLUMN('BIFUbC-biomass'!W$1),FALSE)=0,1,VLOOKUP('BIFUbC-biomass'!$A6,biomass!$A$2:$AQ$28,COLUMN(biomass!W$2),FALSE)/VLOOKUP('BIFUbC-biomass'!$A6,'BIFUbC-biomass'!$A$1:$AQ$27,COLUMN('BIFUbC-biomass'!W$1),FALSE))</f>
        <v>1</v>
      </c>
      <c r="X6">
        <f>IF(VLOOKUP('BIFUbC-biomass'!$A6,'BIFUbC-biomass'!$A$1:$AQ$27,COLUMN('BIFUbC-biomass'!X$1),FALSE)=0,1,VLOOKUP('BIFUbC-biomass'!$A6,biomass!$A$2:$AQ$28,COLUMN(biomass!X$2),FALSE)/VLOOKUP('BIFUbC-biomass'!$A6,'BIFUbC-biomass'!$A$1:$AQ$27,COLUMN('BIFUbC-biomass'!X$1),FALSE))</f>
        <v>1</v>
      </c>
      <c r="Y6">
        <f>IF(VLOOKUP('BIFUbC-biomass'!$A6,'BIFUbC-biomass'!$A$1:$AQ$27,COLUMN('BIFUbC-biomass'!Y$1),FALSE)=0,1,VLOOKUP('BIFUbC-biomass'!$A6,biomass!$A$2:$AQ$28,COLUMN(biomass!Y$2),FALSE)/VLOOKUP('BIFUbC-biomass'!$A6,'BIFUbC-biomass'!$A$1:$AQ$27,COLUMN('BIFUbC-biomass'!Y$1),FALSE))</f>
        <v>1</v>
      </c>
      <c r="Z6">
        <f>IF(VLOOKUP('BIFUbC-biomass'!$A6,'BIFUbC-biomass'!$A$1:$AQ$27,COLUMN('BIFUbC-biomass'!Z$1),FALSE)=0,1,VLOOKUP('BIFUbC-biomass'!$A6,biomass!$A$2:$AQ$28,COLUMN(biomass!Z$2),FALSE)/VLOOKUP('BIFUbC-biomass'!$A6,'BIFUbC-biomass'!$A$1:$AQ$27,COLUMN('BIFUbC-biomass'!Z$1),FALSE))</f>
        <v>1</v>
      </c>
      <c r="AA6">
        <f>IF(VLOOKUP('BIFUbC-biomass'!$A6,'BIFUbC-biomass'!$A$1:$AQ$27,COLUMN('BIFUbC-biomass'!AA$1),FALSE)=0,1,VLOOKUP('BIFUbC-biomass'!$A6,biomass!$A$2:$AQ$28,COLUMN(biomass!AA$2),FALSE)/VLOOKUP('BIFUbC-biomass'!$A6,'BIFUbC-biomass'!$A$1:$AQ$27,COLUMN('BIFUbC-biomass'!AA$1),FALSE))</f>
        <v>1</v>
      </c>
      <c r="AB6">
        <f>IF(VLOOKUP('BIFUbC-biomass'!$A6,'BIFUbC-biomass'!$A$1:$AQ$27,COLUMN('BIFUbC-biomass'!AB$1),FALSE)=0,1,VLOOKUP('BIFUbC-biomass'!$A6,biomass!$A$2:$AQ$28,COLUMN(biomass!AB$2),FALSE)/VLOOKUP('BIFUbC-biomass'!$A6,'BIFUbC-biomass'!$A$1:$AQ$27,COLUMN('BIFUbC-biomass'!AB$1),FALSE))</f>
        <v>1</v>
      </c>
      <c r="AC6">
        <f>IF(VLOOKUP('BIFUbC-biomass'!$A6,'BIFUbC-biomass'!$A$1:$AQ$27,COLUMN('BIFUbC-biomass'!AC$1),FALSE)=0,1,VLOOKUP('BIFUbC-biomass'!$A6,biomass!$A$2:$AQ$28,COLUMN(biomass!AC$2),FALSE)/VLOOKUP('BIFUbC-biomass'!$A6,'BIFUbC-biomass'!$A$1:$AQ$27,COLUMN('BIFUbC-biomass'!AC$1),FALSE))</f>
        <v>1</v>
      </c>
      <c r="AD6">
        <f>IF(VLOOKUP('BIFUbC-biomass'!$A6,'BIFUbC-biomass'!$A$1:$AQ$27,COLUMN('BIFUbC-biomass'!AD$1),FALSE)=0,1,VLOOKUP('BIFUbC-biomass'!$A6,biomass!$A$2:$AQ$28,COLUMN(biomass!AD$2),FALSE)/VLOOKUP('BIFUbC-biomass'!$A6,'BIFUbC-biomass'!$A$1:$AQ$27,COLUMN('BIFUbC-biomass'!AD$1),FALSE))</f>
        <v>1</v>
      </c>
      <c r="AE6">
        <f>IF(VLOOKUP('BIFUbC-biomass'!$A6,'BIFUbC-biomass'!$A$1:$AQ$27,COLUMN('BIFUbC-biomass'!AE$1),FALSE)=0,1,VLOOKUP('BIFUbC-biomass'!$A6,biomass!$A$2:$AQ$28,COLUMN(biomass!AE$2),FALSE)/VLOOKUP('BIFUbC-biomass'!$A6,'BIFUbC-biomass'!$A$1:$AQ$27,COLUMN('BIFUbC-biomass'!AE$1),FALSE))</f>
        <v>1</v>
      </c>
      <c r="AF6">
        <f>IF(VLOOKUP('BIFUbC-biomass'!$A6,'BIFUbC-biomass'!$A$1:$AQ$27,COLUMN('BIFUbC-biomass'!AF$1),FALSE)=0,1,VLOOKUP('BIFUbC-biomass'!$A6,biomass!$A$2:$AQ$28,COLUMN(biomass!AF$2),FALSE)/VLOOKUP('BIFUbC-biomass'!$A6,'BIFUbC-biomass'!$A$1:$AQ$27,COLUMN('BIFUbC-biomass'!AF$1),FALSE))</f>
        <v>1</v>
      </c>
      <c r="AG6">
        <f>IF(VLOOKUP('BIFUbC-biomass'!$A6,'BIFUbC-biomass'!$A$1:$AQ$27,COLUMN('BIFUbC-biomass'!AG$1),FALSE)=0,1,VLOOKUP('BIFUbC-biomass'!$A6,biomass!$A$2:$AQ$28,COLUMN(biomass!AG$2),FALSE)/VLOOKUP('BIFUbC-biomass'!$A6,'BIFUbC-biomass'!$A$1:$AQ$27,COLUMN('BIFUbC-biomass'!AG$1),FALSE))</f>
        <v>1</v>
      </c>
      <c r="AH6">
        <f>IF(VLOOKUP('BIFUbC-biomass'!$A6,'BIFUbC-biomass'!$A$1:$AQ$27,COLUMN('BIFUbC-biomass'!AH$1),FALSE)=0,1,VLOOKUP('BIFUbC-biomass'!$A6,biomass!$A$2:$AQ$28,COLUMN(biomass!AH$2),FALSE)/VLOOKUP('BIFUbC-biomass'!$A6,'BIFUbC-biomass'!$A$1:$AQ$27,COLUMN('BIFUbC-biomass'!AH$1),FALSE))</f>
        <v>1</v>
      </c>
      <c r="AI6">
        <f>IF(VLOOKUP('BIFUbC-biomass'!$A6,'BIFUbC-biomass'!$A$1:$AQ$27,COLUMN('BIFUbC-biomass'!AI$1),FALSE)=0,1,VLOOKUP('BIFUbC-biomass'!$A6,biomass!$A$2:$AQ$28,COLUMN(biomass!AI$2),FALSE)/VLOOKUP('BIFUbC-biomass'!$A6,'BIFUbC-biomass'!$A$1:$AQ$27,COLUMN('BIFUbC-biomass'!AI$1),FALSE))</f>
        <v>1</v>
      </c>
      <c r="AJ6">
        <f>IF(VLOOKUP('BIFUbC-biomass'!$A6,'BIFUbC-biomass'!$A$1:$AQ$27,COLUMN('BIFUbC-biomass'!AJ$1),FALSE)=0,1,VLOOKUP('BIFUbC-biomass'!$A6,biomass!$A$2:$AQ$28,COLUMN(biomass!AJ$2),FALSE)/VLOOKUP('BIFUbC-biomass'!$A6,'BIFUbC-biomass'!$A$1:$AQ$27,COLUMN('BIFUbC-biomass'!AJ$1),FALSE))</f>
        <v>1</v>
      </c>
      <c r="AK6">
        <f>IF(VLOOKUP('BIFUbC-biomass'!$A6,'BIFUbC-biomass'!$A$1:$AQ$27,COLUMN('BIFUbC-biomass'!AK$1),FALSE)=0,1,VLOOKUP('BIFUbC-biomass'!$A6,biomass!$A$2:$AQ$28,COLUMN(biomass!AK$2),FALSE)/VLOOKUP('BIFUbC-biomass'!$A6,'BIFUbC-biomass'!$A$1:$AQ$27,COLUMN('BIFUbC-biomass'!AK$1),FALSE))</f>
        <v>1</v>
      </c>
      <c r="AL6">
        <f>IF(VLOOKUP('BIFUbC-biomass'!$A6,'BIFUbC-biomass'!$A$1:$AQ$27,COLUMN('BIFUbC-biomass'!AL$1),FALSE)=0,1,VLOOKUP('BIFUbC-biomass'!$A6,biomass!$A$2:$AQ$28,COLUMN(biomass!AL$2),FALSE)/VLOOKUP('BIFUbC-biomass'!$A6,'BIFUbC-biomass'!$A$1:$AQ$27,COLUMN('BIFUbC-biomass'!AL$1),FALSE))</f>
        <v>1</v>
      </c>
      <c r="AM6">
        <f>IF(VLOOKUP('BIFUbC-biomass'!$A6,'BIFUbC-biomass'!$A$1:$AQ$27,COLUMN('BIFUbC-biomass'!AM$1),FALSE)=0,1,VLOOKUP('BIFUbC-biomass'!$A6,biomass!$A$2:$AQ$28,COLUMN(biomass!AM$2),FALSE)/VLOOKUP('BIFUbC-biomass'!$A6,'BIFUbC-biomass'!$A$1:$AQ$27,COLUMN('BIFUbC-biomass'!AM$1),FALSE))</f>
        <v>1</v>
      </c>
      <c r="AN6">
        <f>IF(VLOOKUP('BIFUbC-biomass'!$A6,'BIFUbC-biomass'!$A$1:$AQ$27,COLUMN('BIFUbC-biomass'!AN$1),FALSE)=0,1,VLOOKUP('BIFUbC-biomass'!$A6,biomass!$A$2:$AQ$28,COLUMN(biomass!AN$2),FALSE)/VLOOKUP('BIFUbC-biomass'!$A6,'BIFUbC-biomass'!$A$1:$AQ$27,COLUMN('BIFUbC-biomass'!AN$1),FALSE))</f>
        <v>1</v>
      </c>
      <c r="AO6">
        <f>IF(VLOOKUP('BIFUbC-biomass'!$A6,'BIFUbC-biomass'!$A$1:$AQ$27,COLUMN('BIFUbC-biomass'!AO$1),FALSE)=0,1,VLOOKUP('BIFUbC-biomass'!$A6,biomass!$A$2:$AQ$28,COLUMN(biomass!AO$2),FALSE)/VLOOKUP('BIFUbC-biomass'!$A6,'BIFUbC-biomass'!$A$1:$AQ$27,COLUMN('BIFUbC-biomass'!AO$1),FALSE))</f>
        <v>1</v>
      </c>
      <c r="AP6">
        <f>IF(VLOOKUP('BIFUbC-biomass'!$A6,'BIFUbC-biomass'!$A$1:$AQ$27,COLUMN('BIFUbC-biomass'!AP$1),FALSE)=0,1,VLOOKUP('BIFUbC-biomass'!$A6,biomass!$A$2:$AQ$28,COLUMN(biomass!AP$2),FALSE)/VLOOKUP('BIFUbC-biomass'!$A6,'BIFUbC-biomass'!$A$1:$AQ$27,COLUMN('BIFUbC-biomass'!AP$1),FALSE))</f>
        <v>1</v>
      </c>
      <c r="AQ6">
        <f>IF(VLOOKUP('BIFUbC-biomass'!$A6,'BIFUbC-biomass'!$A$1:$AQ$27,COLUMN('BIFUbC-biomass'!AQ$1),FALSE)=0,1,VLOOKUP('BIFUbC-biomass'!$A6,biomass!$A$2:$AQ$28,COLUMN(biomass!AQ$2),FALSE)/VLOOKUP('BIFUbC-biomass'!$A6,'BIFUbC-biomass'!$A$1:$AQ$27,COLUMN('BIFUbC-biomass'!AQ$1),FALSE))</f>
        <v>1</v>
      </c>
    </row>
    <row r="7" spans="1:43">
      <c r="A7" s="37" t="s">
        <v>621</v>
      </c>
      <c r="B7">
        <f>IF(VLOOKUP('BIFUbC-biomass'!$A7,'BIFUbC-biomass'!$A$1:$AQ$27,COLUMN('BIFUbC-biomass'!B$1),FALSE)=0,1,VLOOKUP('BIFUbC-biomass'!$A7,biomass!$A$2:$AQ$28,COLUMN(biomass!B$2),FALSE)/VLOOKUP('BIFUbC-biomass'!$A7,'BIFUbC-biomass'!$A$1:$AQ$27,COLUMN('BIFUbC-biomass'!B$1),FALSE))</f>
        <v>1</v>
      </c>
      <c r="C7">
        <f>IF(VLOOKUP('BIFUbC-biomass'!$A7,'BIFUbC-biomass'!$A$1:$AQ$27,COLUMN('BIFUbC-biomass'!C$1),FALSE)=0,1,VLOOKUP('BIFUbC-biomass'!$A7,biomass!$A$2:$AQ$28,COLUMN(biomass!C$2),FALSE)/VLOOKUP('BIFUbC-biomass'!$A7,'BIFUbC-biomass'!$A$1:$AQ$27,COLUMN('BIFUbC-biomass'!C$1),FALSE))</f>
        <v>1</v>
      </c>
      <c r="D7">
        <f>IF(VLOOKUP('BIFUbC-biomass'!$A7,'BIFUbC-biomass'!$A$1:$AQ$27,COLUMN('BIFUbC-biomass'!D$1),FALSE)=0,1,VLOOKUP('BIFUbC-biomass'!$A7,biomass!$A$2:$AQ$28,COLUMN(biomass!D$2),FALSE)/VLOOKUP('BIFUbC-biomass'!$A7,'BIFUbC-biomass'!$A$1:$AQ$27,COLUMN('BIFUbC-biomass'!D$1),FALSE))</f>
        <v>1</v>
      </c>
      <c r="E7">
        <f>IF(VLOOKUP('BIFUbC-biomass'!$A7,'BIFUbC-biomass'!$A$1:$AQ$27,COLUMN('BIFUbC-biomass'!E$1),FALSE)=0,1,VLOOKUP('BIFUbC-biomass'!$A7,biomass!$A$2:$AQ$28,COLUMN(biomass!E$2),FALSE)/VLOOKUP('BIFUbC-biomass'!$A7,'BIFUbC-biomass'!$A$1:$AQ$27,COLUMN('BIFUbC-biomass'!E$1),FALSE))</f>
        <v>1</v>
      </c>
      <c r="F7">
        <f>IF(VLOOKUP('BIFUbC-biomass'!$A7,'BIFUbC-biomass'!$A$1:$AQ$27,COLUMN('BIFUbC-biomass'!F$1),FALSE)=0,1,VLOOKUP('BIFUbC-biomass'!$A7,biomass!$A$2:$AQ$28,COLUMN(biomass!F$2),FALSE)/VLOOKUP('BIFUbC-biomass'!$A7,'BIFUbC-biomass'!$A$1:$AQ$27,COLUMN('BIFUbC-biomass'!F$1),FALSE))</f>
        <v>1</v>
      </c>
      <c r="G7">
        <f>IF(VLOOKUP('BIFUbC-biomass'!$A7,'BIFUbC-biomass'!$A$1:$AQ$27,COLUMN('BIFUbC-biomass'!G$1),FALSE)=0,1,VLOOKUP('BIFUbC-biomass'!$A7,biomass!$A$2:$AQ$28,COLUMN(biomass!G$2),FALSE)/VLOOKUP('BIFUbC-biomass'!$A7,'BIFUbC-biomass'!$A$1:$AQ$27,COLUMN('BIFUbC-biomass'!G$1),FALSE))</f>
        <v>1</v>
      </c>
      <c r="H7">
        <f>IF(VLOOKUP('BIFUbC-biomass'!$A7,'BIFUbC-biomass'!$A$1:$AQ$27,COLUMN('BIFUbC-biomass'!H$1),FALSE)=0,1,VLOOKUP('BIFUbC-biomass'!$A7,biomass!$A$2:$AQ$28,COLUMN(biomass!H$2),FALSE)/VLOOKUP('BIFUbC-biomass'!$A7,'BIFUbC-biomass'!$A$1:$AQ$27,COLUMN('BIFUbC-biomass'!H$1),FALSE))</f>
        <v>1</v>
      </c>
      <c r="I7">
        <f>IF(VLOOKUP('BIFUbC-biomass'!$A7,'BIFUbC-biomass'!$A$1:$AQ$27,COLUMN('BIFUbC-biomass'!I$1),FALSE)=0,1,VLOOKUP('BIFUbC-biomass'!$A7,biomass!$A$2:$AQ$28,COLUMN(biomass!I$2),FALSE)/VLOOKUP('BIFUbC-biomass'!$A7,'BIFUbC-biomass'!$A$1:$AQ$27,COLUMN('BIFUbC-biomass'!I$1),FALSE))</f>
        <v>1</v>
      </c>
      <c r="J7">
        <f>IF(VLOOKUP('BIFUbC-biomass'!$A7,'BIFUbC-biomass'!$A$1:$AQ$27,COLUMN('BIFUbC-biomass'!J$1),FALSE)=0,1,VLOOKUP('BIFUbC-biomass'!$A7,biomass!$A$2:$AQ$28,COLUMN(biomass!J$2),FALSE)/VLOOKUP('BIFUbC-biomass'!$A7,'BIFUbC-biomass'!$A$1:$AQ$27,COLUMN('BIFUbC-biomass'!J$1),FALSE))</f>
        <v>1</v>
      </c>
      <c r="K7">
        <f>IF(VLOOKUP('BIFUbC-biomass'!$A7,'BIFUbC-biomass'!$A$1:$AQ$27,COLUMN('BIFUbC-biomass'!K$1),FALSE)=0,1,VLOOKUP('BIFUbC-biomass'!$A7,biomass!$A$2:$AQ$28,COLUMN(biomass!K$2),FALSE)/VLOOKUP('BIFUbC-biomass'!$A7,'BIFUbC-biomass'!$A$1:$AQ$27,COLUMN('BIFUbC-biomass'!K$1),FALSE))</f>
        <v>1</v>
      </c>
      <c r="L7">
        <f>IF(VLOOKUP('BIFUbC-biomass'!$A7,'BIFUbC-biomass'!$A$1:$AQ$27,COLUMN('BIFUbC-biomass'!L$1),FALSE)=0,1,VLOOKUP('BIFUbC-biomass'!$A7,biomass!$A$2:$AQ$28,COLUMN(biomass!L$2),FALSE)/VLOOKUP('BIFUbC-biomass'!$A7,'BIFUbC-biomass'!$A$1:$AQ$27,COLUMN('BIFUbC-biomass'!L$1),FALSE))</f>
        <v>1</v>
      </c>
      <c r="M7">
        <f>IF(VLOOKUP('BIFUbC-biomass'!$A7,'BIFUbC-biomass'!$A$1:$AQ$27,COLUMN('BIFUbC-biomass'!M$1),FALSE)=0,1,VLOOKUP('BIFUbC-biomass'!$A7,biomass!$A$2:$AQ$28,COLUMN(biomass!M$2),FALSE)/VLOOKUP('BIFUbC-biomass'!$A7,'BIFUbC-biomass'!$A$1:$AQ$27,COLUMN('BIFUbC-biomass'!M$1),FALSE))</f>
        <v>1</v>
      </c>
      <c r="N7">
        <f>IF(VLOOKUP('BIFUbC-biomass'!$A7,'BIFUbC-biomass'!$A$1:$AQ$27,COLUMN('BIFUbC-biomass'!N$1),FALSE)=0,1,VLOOKUP('BIFUbC-biomass'!$A7,biomass!$A$2:$AQ$28,COLUMN(biomass!N$2),FALSE)/VLOOKUP('BIFUbC-biomass'!$A7,'BIFUbC-biomass'!$A$1:$AQ$27,COLUMN('BIFUbC-biomass'!N$1),FALSE))</f>
        <v>1</v>
      </c>
      <c r="O7">
        <f>IF(VLOOKUP('BIFUbC-biomass'!$A7,'BIFUbC-biomass'!$A$1:$AQ$27,COLUMN('BIFUbC-biomass'!O$1),FALSE)=0,1,VLOOKUP('BIFUbC-biomass'!$A7,biomass!$A$2:$AQ$28,COLUMN(biomass!O$2),FALSE)/VLOOKUP('BIFUbC-biomass'!$A7,'BIFUbC-biomass'!$A$1:$AQ$27,COLUMN('BIFUbC-biomass'!O$1),FALSE))</f>
        <v>1</v>
      </c>
      <c r="P7">
        <f>IF(VLOOKUP('BIFUbC-biomass'!$A7,'BIFUbC-biomass'!$A$1:$AQ$27,COLUMN('BIFUbC-biomass'!P$1),FALSE)=0,1,VLOOKUP('BIFUbC-biomass'!$A7,biomass!$A$2:$AQ$28,COLUMN(biomass!P$2),FALSE)/VLOOKUP('BIFUbC-biomass'!$A7,'BIFUbC-biomass'!$A$1:$AQ$27,COLUMN('BIFUbC-biomass'!P$1),FALSE))</f>
        <v>1</v>
      </c>
      <c r="Q7">
        <f>IF(VLOOKUP('BIFUbC-biomass'!$A7,'BIFUbC-biomass'!$A$1:$AQ$27,COLUMN('BIFUbC-biomass'!Q$1),FALSE)=0,1,VLOOKUP('BIFUbC-biomass'!$A7,biomass!$A$2:$AQ$28,COLUMN(biomass!Q$2),FALSE)/VLOOKUP('BIFUbC-biomass'!$A7,'BIFUbC-biomass'!$A$1:$AQ$27,COLUMN('BIFUbC-biomass'!Q$1),FALSE))</f>
        <v>1</v>
      </c>
      <c r="R7">
        <f>IF(VLOOKUP('BIFUbC-biomass'!$A7,'BIFUbC-biomass'!$A$1:$AQ$27,COLUMN('BIFUbC-biomass'!R$1),FALSE)=0,1,VLOOKUP('BIFUbC-biomass'!$A7,biomass!$A$2:$AQ$28,COLUMN(biomass!R$2),FALSE)/VLOOKUP('BIFUbC-biomass'!$A7,'BIFUbC-biomass'!$A$1:$AQ$27,COLUMN('BIFUbC-biomass'!R$1),FALSE))</f>
        <v>1</v>
      </c>
      <c r="S7">
        <f>IF(VLOOKUP('BIFUbC-biomass'!$A7,'BIFUbC-biomass'!$A$1:$AQ$27,COLUMN('BIFUbC-biomass'!S$1),FALSE)=0,1,VLOOKUP('BIFUbC-biomass'!$A7,biomass!$A$2:$AQ$28,COLUMN(biomass!S$2),FALSE)/VLOOKUP('BIFUbC-biomass'!$A7,'BIFUbC-biomass'!$A$1:$AQ$27,COLUMN('BIFUbC-biomass'!S$1),FALSE))</f>
        <v>1</v>
      </c>
      <c r="T7">
        <f>IF(VLOOKUP('BIFUbC-biomass'!$A7,'BIFUbC-biomass'!$A$1:$AQ$27,COLUMN('BIFUbC-biomass'!T$1),FALSE)=0,1,VLOOKUP('BIFUbC-biomass'!$A7,biomass!$A$2:$AQ$28,COLUMN(biomass!T$2),FALSE)/VLOOKUP('BIFUbC-biomass'!$A7,'BIFUbC-biomass'!$A$1:$AQ$27,COLUMN('BIFUbC-biomass'!T$1),FALSE))</f>
        <v>1</v>
      </c>
      <c r="U7">
        <f>IF(VLOOKUP('BIFUbC-biomass'!$A7,'BIFUbC-biomass'!$A$1:$AQ$27,COLUMN('BIFUbC-biomass'!U$1),FALSE)=0,1,VLOOKUP('BIFUbC-biomass'!$A7,biomass!$A$2:$AQ$28,COLUMN(biomass!U$2),FALSE)/VLOOKUP('BIFUbC-biomass'!$A7,'BIFUbC-biomass'!$A$1:$AQ$27,COLUMN('BIFUbC-biomass'!U$1),FALSE))</f>
        <v>1</v>
      </c>
      <c r="V7">
        <f>IF(VLOOKUP('BIFUbC-biomass'!$A7,'BIFUbC-biomass'!$A$1:$AQ$27,COLUMN('BIFUbC-biomass'!V$1),FALSE)=0,1,VLOOKUP('BIFUbC-biomass'!$A7,biomass!$A$2:$AQ$28,COLUMN(biomass!V$2),FALSE)/VLOOKUP('BIFUbC-biomass'!$A7,'BIFUbC-biomass'!$A$1:$AQ$27,COLUMN('BIFUbC-biomass'!V$1),FALSE))</f>
        <v>1</v>
      </c>
      <c r="W7">
        <f>IF(VLOOKUP('BIFUbC-biomass'!$A7,'BIFUbC-biomass'!$A$1:$AQ$27,COLUMN('BIFUbC-biomass'!W$1),FALSE)=0,1,VLOOKUP('BIFUbC-biomass'!$A7,biomass!$A$2:$AQ$28,COLUMN(biomass!W$2),FALSE)/VLOOKUP('BIFUbC-biomass'!$A7,'BIFUbC-biomass'!$A$1:$AQ$27,COLUMN('BIFUbC-biomass'!W$1),FALSE))</f>
        <v>1</v>
      </c>
      <c r="X7">
        <f>IF(VLOOKUP('BIFUbC-biomass'!$A7,'BIFUbC-biomass'!$A$1:$AQ$27,COLUMN('BIFUbC-biomass'!X$1),FALSE)=0,1,VLOOKUP('BIFUbC-biomass'!$A7,biomass!$A$2:$AQ$28,COLUMN(biomass!X$2),FALSE)/VLOOKUP('BIFUbC-biomass'!$A7,'BIFUbC-biomass'!$A$1:$AQ$27,COLUMN('BIFUbC-biomass'!X$1),FALSE))</f>
        <v>1</v>
      </c>
      <c r="Y7">
        <f>IF(VLOOKUP('BIFUbC-biomass'!$A7,'BIFUbC-biomass'!$A$1:$AQ$27,COLUMN('BIFUbC-biomass'!Y$1),FALSE)=0,1,VLOOKUP('BIFUbC-biomass'!$A7,biomass!$A$2:$AQ$28,COLUMN(biomass!Y$2),FALSE)/VLOOKUP('BIFUbC-biomass'!$A7,'BIFUbC-biomass'!$A$1:$AQ$27,COLUMN('BIFUbC-biomass'!Y$1),FALSE))</f>
        <v>1</v>
      </c>
      <c r="Z7">
        <f>IF(VLOOKUP('BIFUbC-biomass'!$A7,'BIFUbC-biomass'!$A$1:$AQ$27,COLUMN('BIFUbC-biomass'!Z$1),FALSE)=0,1,VLOOKUP('BIFUbC-biomass'!$A7,biomass!$A$2:$AQ$28,COLUMN(biomass!Z$2),FALSE)/VLOOKUP('BIFUbC-biomass'!$A7,'BIFUbC-biomass'!$A$1:$AQ$27,COLUMN('BIFUbC-biomass'!Z$1),FALSE))</f>
        <v>1</v>
      </c>
      <c r="AA7">
        <f>IF(VLOOKUP('BIFUbC-biomass'!$A7,'BIFUbC-biomass'!$A$1:$AQ$27,COLUMN('BIFUbC-biomass'!AA$1),FALSE)=0,1,VLOOKUP('BIFUbC-biomass'!$A7,biomass!$A$2:$AQ$28,COLUMN(biomass!AA$2),FALSE)/VLOOKUP('BIFUbC-biomass'!$A7,'BIFUbC-biomass'!$A$1:$AQ$27,COLUMN('BIFUbC-biomass'!AA$1),FALSE))</f>
        <v>1</v>
      </c>
      <c r="AB7">
        <f>IF(VLOOKUP('BIFUbC-biomass'!$A7,'BIFUbC-biomass'!$A$1:$AQ$27,COLUMN('BIFUbC-biomass'!AB$1),FALSE)=0,1,VLOOKUP('BIFUbC-biomass'!$A7,biomass!$A$2:$AQ$28,COLUMN(biomass!AB$2),FALSE)/VLOOKUP('BIFUbC-biomass'!$A7,'BIFUbC-biomass'!$A$1:$AQ$27,COLUMN('BIFUbC-biomass'!AB$1),FALSE))</f>
        <v>1</v>
      </c>
      <c r="AC7">
        <f>IF(VLOOKUP('BIFUbC-biomass'!$A7,'BIFUbC-biomass'!$A$1:$AQ$27,COLUMN('BIFUbC-biomass'!AC$1),FALSE)=0,1,VLOOKUP('BIFUbC-biomass'!$A7,biomass!$A$2:$AQ$28,COLUMN(biomass!AC$2),FALSE)/VLOOKUP('BIFUbC-biomass'!$A7,'BIFUbC-biomass'!$A$1:$AQ$27,COLUMN('BIFUbC-biomass'!AC$1),FALSE))</f>
        <v>1</v>
      </c>
      <c r="AD7">
        <f>IF(VLOOKUP('BIFUbC-biomass'!$A7,'BIFUbC-biomass'!$A$1:$AQ$27,COLUMN('BIFUbC-biomass'!AD$1),FALSE)=0,1,VLOOKUP('BIFUbC-biomass'!$A7,biomass!$A$2:$AQ$28,COLUMN(biomass!AD$2),FALSE)/VLOOKUP('BIFUbC-biomass'!$A7,'BIFUbC-biomass'!$A$1:$AQ$27,COLUMN('BIFUbC-biomass'!AD$1),FALSE))</f>
        <v>1</v>
      </c>
      <c r="AE7">
        <f>IF(VLOOKUP('BIFUbC-biomass'!$A7,'BIFUbC-biomass'!$A$1:$AQ$27,COLUMN('BIFUbC-biomass'!AE$1),FALSE)=0,1,VLOOKUP('BIFUbC-biomass'!$A7,biomass!$A$2:$AQ$28,COLUMN(biomass!AE$2),FALSE)/VLOOKUP('BIFUbC-biomass'!$A7,'BIFUbC-biomass'!$A$1:$AQ$27,COLUMN('BIFUbC-biomass'!AE$1),FALSE))</f>
        <v>1</v>
      </c>
      <c r="AF7">
        <f>IF(VLOOKUP('BIFUbC-biomass'!$A7,'BIFUbC-biomass'!$A$1:$AQ$27,COLUMN('BIFUbC-biomass'!AF$1),FALSE)=0,1,VLOOKUP('BIFUbC-biomass'!$A7,biomass!$A$2:$AQ$28,COLUMN(biomass!AF$2),FALSE)/VLOOKUP('BIFUbC-biomass'!$A7,'BIFUbC-biomass'!$A$1:$AQ$27,COLUMN('BIFUbC-biomass'!AF$1),FALSE))</f>
        <v>1</v>
      </c>
      <c r="AG7">
        <f>IF(VLOOKUP('BIFUbC-biomass'!$A7,'BIFUbC-biomass'!$A$1:$AQ$27,COLUMN('BIFUbC-biomass'!AG$1),FALSE)=0,1,VLOOKUP('BIFUbC-biomass'!$A7,biomass!$A$2:$AQ$28,COLUMN(biomass!AG$2),FALSE)/VLOOKUP('BIFUbC-biomass'!$A7,'BIFUbC-biomass'!$A$1:$AQ$27,COLUMN('BIFUbC-biomass'!AG$1),FALSE))</f>
        <v>1</v>
      </c>
      <c r="AH7">
        <f>IF(VLOOKUP('BIFUbC-biomass'!$A7,'BIFUbC-biomass'!$A$1:$AQ$27,COLUMN('BIFUbC-biomass'!AH$1),FALSE)=0,1,VLOOKUP('BIFUbC-biomass'!$A7,biomass!$A$2:$AQ$28,COLUMN(biomass!AH$2),FALSE)/VLOOKUP('BIFUbC-biomass'!$A7,'BIFUbC-biomass'!$A$1:$AQ$27,COLUMN('BIFUbC-biomass'!AH$1),FALSE))</f>
        <v>1</v>
      </c>
      <c r="AI7">
        <f>IF(VLOOKUP('BIFUbC-biomass'!$A7,'BIFUbC-biomass'!$A$1:$AQ$27,COLUMN('BIFUbC-biomass'!AI$1),FALSE)=0,1,VLOOKUP('BIFUbC-biomass'!$A7,biomass!$A$2:$AQ$28,COLUMN(biomass!AI$2),FALSE)/VLOOKUP('BIFUbC-biomass'!$A7,'BIFUbC-biomass'!$A$1:$AQ$27,COLUMN('BIFUbC-biomass'!AI$1),FALSE))</f>
        <v>1</v>
      </c>
      <c r="AJ7">
        <f>IF(VLOOKUP('BIFUbC-biomass'!$A7,'BIFUbC-biomass'!$A$1:$AQ$27,COLUMN('BIFUbC-biomass'!AJ$1),FALSE)=0,1,VLOOKUP('BIFUbC-biomass'!$A7,biomass!$A$2:$AQ$28,COLUMN(biomass!AJ$2),FALSE)/VLOOKUP('BIFUbC-biomass'!$A7,'BIFUbC-biomass'!$A$1:$AQ$27,COLUMN('BIFUbC-biomass'!AJ$1),FALSE))</f>
        <v>1</v>
      </c>
      <c r="AK7">
        <f>IF(VLOOKUP('BIFUbC-biomass'!$A7,'BIFUbC-biomass'!$A$1:$AQ$27,COLUMN('BIFUbC-biomass'!AK$1),FALSE)=0,1,VLOOKUP('BIFUbC-biomass'!$A7,biomass!$A$2:$AQ$28,COLUMN(biomass!AK$2),FALSE)/VLOOKUP('BIFUbC-biomass'!$A7,'BIFUbC-biomass'!$A$1:$AQ$27,COLUMN('BIFUbC-biomass'!AK$1),FALSE))</f>
        <v>1</v>
      </c>
      <c r="AL7">
        <f>IF(VLOOKUP('BIFUbC-biomass'!$A7,'BIFUbC-biomass'!$A$1:$AQ$27,COLUMN('BIFUbC-biomass'!AL$1),FALSE)=0,1,VLOOKUP('BIFUbC-biomass'!$A7,biomass!$A$2:$AQ$28,COLUMN(biomass!AL$2),FALSE)/VLOOKUP('BIFUbC-biomass'!$A7,'BIFUbC-biomass'!$A$1:$AQ$27,COLUMN('BIFUbC-biomass'!AL$1),FALSE))</f>
        <v>1</v>
      </c>
      <c r="AM7">
        <f>IF(VLOOKUP('BIFUbC-biomass'!$A7,'BIFUbC-biomass'!$A$1:$AQ$27,COLUMN('BIFUbC-biomass'!AM$1),FALSE)=0,1,VLOOKUP('BIFUbC-biomass'!$A7,biomass!$A$2:$AQ$28,COLUMN(biomass!AM$2),FALSE)/VLOOKUP('BIFUbC-biomass'!$A7,'BIFUbC-biomass'!$A$1:$AQ$27,COLUMN('BIFUbC-biomass'!AM$1),FALSE))</f>
        <v>1</v>
      </c>
      <c r="AN7">
        <f>IF(VLOOKUP('BIFUbC-biomass'!$A7,'BIFUbC-biomass'!$A$1:$AQ$27,COLUMN('BIFUbC-biomass'!AN$1),FALSE)=0,1,VLOOKUP('BIFUbC-biomass'!$A7,biomass!$A$2:$AQ$28,COLUMN(biomass!AN$2),FALSE)/VLOOKUP('BIFUbC-biomass'!$A7,'BIFUbC-biomass'!$A$1:$AQ$27,COLUMN('BIFUbC-biomass'!AN$1),FALSE))</f>
        <v>1</v>
      </c>
      <c r="AO7">
        <f>IF(VLOOKUP('BIFUbC-biomass'!$A7,'BIFUbC-biomass'!$A$1:$AQ$27,COLUMN('BIFUbC-biomass'!AO$1),FALSE)=0,1,VLOOKUP('BIFUbC-biomass'!$A7,biomass!$A$2:$AQ$28,COLUMN(biomass!AO$2),FALSE)/VLOOKUP('BIFUbC-biomass'!$A7,'BIFUbC-biomass'!$A$1:$AQ$27,COLUMN('BIFUbC-biomass'!AO$1),FALSE))</f>
        <v>1</v>
      </c>
      <c r="AP7">
        <f>IF(VLOOKUP('BIFUbC-biomass'!$A7,'BIFUbC-biomass'!$A$1:$AQ$27,COLUMN('BIFUbC-biomass'!AP$1),FALSE)=0,1,VLOOKUP('BIFUbC-biomass'!$A7,biomass!$A$2:$AQ$28,COLUMN(biomass!AP$2),FALSE)/VLOOKUP('BIFUbC-biomass'!$A7,'BIFUbC-biomass'!$A$1:$AQ$27,COLUMN('BIFUbC-biomass'!AP$1),FALSE))</f>
        <v>1</v>
      </c>
      <c r="AQ7">
        <f>IF(VLOOKUP('BIFUbC-biomass'!$A7,'BIFUbC-biomass'!$A$1:$AQ$27,COLUMN('BIFUbC-biomass'!AQ$1),FALSE)=0,1,VLOOKUP('BIFUbC-biomass'!$A7,biomass!$A$2:$AQ$28,COLUMN(biomass!AQ$2),FALSE)/VLOOKUP('BIFUbC-biomass'!$A7,'BIFUbC-biomass'!$A$1:$AQ$27,COLUMN('BIFUbC-biomass'!AQ$1),FALSE))</f>
        <v>1</v>
      </c>
    </row>
    <row r="8" spans="1:43">
      <c r="A8" s="37" t="s">
        <v>622</v>
      </c>
      <c r="B8">
        <f>IF(VLOOKUP('BIFUbC-biomass'!$A8,'BIFUbC-biomass'!$A$1:$AQ$27,COLUMN('BIFUbC-biomass'!B$1),FALSE)=0,1,VLOOKUP('BIFUbC-biomass'!$A8,biomass!$A$2:$AQ$28,COLUMN(biomass!B$2),FALSE)/VLOOKUP('BIFUbC-biomass'!$A8,'BIFUbC-biomass'!$A$1:$AQ$27,COLUMN('BIFUbC-biomass'!B$1),FALSE))</f>
        <v>1</v>
      </c>
      <c r="C8">
        <f>IF(VLOOKUP('BIFUbC-biomass'!$A8,'BIFUbC-biomass'!$A$1:$AQ$27,COLUMN('BIFUbC-biomass'!C$1),FALSE)=0,1,VLOOKUP('BIFUbC-biomass'!$A8,biomass!$A$2:$AQ$28,COLUMN(biomass!C$2),FALSE)/VLOOKUP('BIFUbC-biomass'!$A8,'BIFUbC-biomass'!$A$1:$AQ$27,COLUMN('BIFUbC-biomass'!C$1),FALSE))</f>
        <v>1</v>
      </c>
      <c r="D8">
        <f>IF(VLOOKUP('BIFUbC-biomass'!$A8,'BIFUbC-biomass'!$A$1:$AQ$27,COLUMN('BIFUbC-biomass'!D$1),FALSE)=0,1,VLOOKUP('BIFUbC-biomass'!$A8,biomass!$A$2:$AQ$28,COLUMN(biomass!D$2),FALSE)/VLOOKUP('BIFUbC-biomass'!$A8,'BIFUbC-biomass'!$A$1:$AQ$27,COLUMN('BIFUbC-biomass'!D$1),FALSE))</f>
        <v>1</v>
      </c>
      <c r="E8">
        <f>IF(VLOOKUP('BIFUbC-biomass'!$A8,'BIFUbC-biomass'!$A$1:$AQ$27,COLUMN('BIFUbC-biomass'!E$1),FALSE)=0,1,VLOOKUP('BIFUbC-biomass'!$A8,biomass!$A$2:$AQ$28,COLUMN(biomass!E$2),FALSE)/VLOOKUP('BIFUbC-biomass'!$A8,'BIFUbC-biomass'!$A$1:$AQ$27,COLUMN('BIFUbC-biomass'!E$1),FALSE))</f>
        <v>1</v>
      </c>
      <c r="F8">
        <f>IF(VLOOKUP('BIFUbC-biomass'!$A8,'BIFUbC-biomass'!$A$1:$AQ$27,COLUMN('BIFUbC-biomass'!F$1),FALSE)=0,1,VLOOKUP('BIFUbC-biomass'!$A8,biomass!$A$2:$AQ$28,COLUMN(biomass!F$2),FALSE)/VLOOKUP('BIFUbC-biomass'!$A8,'BIFUbC-biomass'!$A$1:$AQ$27,COLUMN('BIFUbC-biomass'!F$1),FALSE))</f>
        <v>1</v>
      </c>
      <c r="G8">
        <f>IF(VLOOKUP('BIFUbC-biomass'!$A8,'BIFUbC-biomass'!$A$1:$AQ$27,COLUMN('BIFUbC-biomass'!G$1),FALSE)=0,1,VLOOKUP('BIFUbC-biomass'!$A8,biomass!$A$2:$AQ$28,COLUMN(biomass!G$2),FALSE)/VLOOKUP('BIFUbC-biomass'!$A8,'BIFUbC-biomass'!$A$1:$AQ$27,COLUMN('BIFUbC-biomass'!G$1),FALSE))</f>
        <v>1</v>
      </c>
      <c r="H8">
        <f>IF(VLOOKUP('BIFUbC-biomass'!$A8,'BIFUbC-biomass'!$A$1:$AQ$27,COLUMN('BIFUbC-biomass'!H$1),FALSE)=0,1,VLOOKUP('BIFUbC-biomass'!$A8,biomass!$A$2:$AQ$28,COLUMN(biomass!H$2),FALSE)/VLOOKUP('BIFUbC-biomass'!$A8,'BIFUbC-biomass'!$A$1:$AQ$27,COLUMN('BIFUbC-biomass'!H$1),FALSE))</f>
        <v>1</v>
      </c>
      <c r="I8">
        <f>IF(VLOOKUP('BIFUbC-biomass'!$A8,'BIFUbC-biomass'!$A$1:$AQ$27,COLUMN('BIFUbC-biomass'!I$1),FALSE)=0,1,VLOOKUP('BIFUbC-biomass'!$A8,biomass!$A$2:$AQ$28,COLUMN(biomass!I$2),FALSE)/VLOOKUP('BIFUbC-biomass'!$A8,'BIFUbC-biomass'!$A$1:$AQ$27,COLUMN('BIFUbC-biomass'!I$1),FALSE))</f>
        <v>1</v>
      </c>
      <c r="J8">
        <f>IF(VLOOKUP('BIFUbC-biomass'!$A8,'BIFUbC-biomass'!$A$1:$AQ$27,COLUMN('BIFUbC-biomass'!J$1),FALSE)=0,1,VLOOKUP('BIFUbC-biomass'!$A8,biomass!$A$2:$AQ$28,COLUMN(biomass!J$2),FALSE)/VLOOKUP('BIFUbC-biomass'!$A8,'BIFUbC-biomass'!$A$1:$AQ$27,COLUMN('BIFUbC-biomass'!J$1),FALSE))</f>
        <v>1</v>
      </c>
      <c r="K8">
        <f>IF(VLOOKUP('BIFUbC-biomass'!$A8,'BIFUbC-biomass'!$A$1:$AQ$27,COLUMN('BIFUbC-biomass'!K$1),FALSE)=0,1,VLOOKUP('BIFUbC-biomass'!$A8,biomass!$A$2:$AQ$28,COLUMN(biomass!K$2),FALSE)/VLOOKUP('BIFUbC-biomass'!$A8,'BIFUbC-biomass'!$A$1:$AQ$27,COLUMN('BIFUbC-biomass'!K$1),FALSE))</f>
        <v>1</v>
      </c>
      <c r="L8">
        <f>IF(VLOOKUP('BIFUbC-biomass'!$A8,'BIFUbC-biomass'!$A$1:$AQ$27,COLUMN('BIFUbC-biomass'!L$1),FALSE)=0,1,VLOOKUP('BIFUbC-biomass'!$A8,biomass!$A$2:$AQ$28,COLUMN(biomass!L$2),FALSE)/VLOOKUP('BIFUbC-biomass'!$A8,'BIFUbC-biomass'!$A$1:$AQ$27,COLUMN('BIFUbC-biomass'!L$1),FALSE))</f>
        <v>1</v>
      </c>
      <c r="M8">
        <f>IF(VLOOKUP('BIFUbC-biomass'!$A8,'BIFUbC-biomass'!$A$1:$AQ$27,COLUMN('BIFUbC-biomass'!M$1),FALSE)=0,1,VLOOKUP('BIFUbC-biomass'!$A8,biomass!$A$2:$AQ$28,COLUMN(biomass!M$2),FALSE)/VLOOKUP('BIFUbC-biomass'!$A8,'BIFUbC-biomass'!$A$1:$AQ$27,COLUMN('BIFUbC-biomass'!M$1),FALSE))</f>
        <v>1</v>
      </c>
      <c r="N8">
        <f>IF(VLOOKUP('BIFUbC-biomass'!$A8,'BIFUbC-biomass'!$A$1:$AQ$27,COLUMN('BIFUbC-biomass'!N$1),FALSE)=0,1,VLOOKUP('BIFUbC-biomass'!$A8,biomass!$A$2:$AQ$28,COLUMN(biomass!N$2),FALSE)/VLOOKUP('BIFUbC-biomass'!$A8,'BIFUbC-biomass'!$A$1:$AQ$27,COLUMN('BIFUbC-biomass'!N$1),FALSE))</f>
        <v>1</v>
      </c>
      <c r="O8">
        <f>IF(VLOOKUP('BIFUbC-biomass'!$A8,'BIFUbC-biomass'!$A$1:$AQ$27,COLUMN('BIFUbC-biomass'!O$1),FALSE)=0,1,VLOOKUP('BIFUbC-biomass'!$A8,biomass!$A$2:$AQ$28,COLUMN(biomass!O$2),FALSE)/VLOOKUP('BIFUbC-biomass'!$A8,'BIFUbC-biomass'!$A$1:$AQ$27,COLUMN('BIFUbC-biomass'!O$1),FALSE))</f>
        <v>1</v>
      </c>
      <c r="P8">
        <f>IF(VLOOKUP('BIFUbC-biomass'!$A8,'BIFUbC-biomass'!$A$1:$AQ$27,COLUMN('BIFUbC-biomass'!P$1),FALSE)=0,1,VLOOKUP('BIFUbC-biomass'!$A8,biomass!$A$2:$AQ$28,COLUMN(biomass!P$2),FALSE)/VLOOKUP('BIFUbC-biomass'!$A8,'BIFUbC-biomass'!$A$1:$AQ$27,COLUMN('BIFUbC-biomass'!P$1),FALSE))</f>
        <v>1</v>
      </c>
      <c r="Q8">
        <f>IF(VLOOKUP('BIFUbC-biomass'!$A8,'BIFUbC-biomass'!$A$1:$AQ$27,COLUMN('BIFUbC-biomass'!Q$1),FALSE)=0,1,VLOOKUP('BIFUbC-biomass'!$A8,biomass!$A$2:$AQ$28,COLUMN(biomass!Q$2),FALSE)/VLOOKUP('BIFUbC-biomass'!$A8,'BIFUbC-biomass'!$A$1:$AQ$27,COLUMN('BIFUbC-biomass'!Q$1),FALSE))</f>
        <v>1</v>
      </c>
      <c r="R8">
        <f>IF(VLOOKUP('BIFUbC-biomass'!$A8,'BIFUbC-biomass'!$A$1:$AQ$27,COLUMN('BIFUbC-biomass'!R$1),FALSE)=0,1,VLOOKUP('BIFUbC-biomass'!$A8,biomass!$A$2:$AQ$28,COLUMN(biomass!R$2),FALSE)/VLOOKUP('BIFUbC-biomass'!$A8,'BIFUbC-biomass'!$A$1:$AQ$27,COLUMN('BIFUbC-biomass'!R$1),FALSE))</f>
        <v>1</v>
      </c>
      <c r="S8">
        <f>IF(VLOOKUP('BIFUbC-biomass'!$A8,'BIFUbC-biomass'!$A$1:$AQ$27,COLUMN('BIFUbC-biomass'!S$1),FALSE)=0,1,VLOOKUP('BIFUbC-biomass'!$A8,biomass!$A$2:$AQ$28,COLUMN(biomass!S$2),FALSE)/VLOOKUP('BIFUbC-biomass'!$A8,'BIFUbC-biomass'!$A$1:$AQ$27,COLUMN('BIFUbC-biomass'!S$1),FALSE))</f>
        <v>1</v>
      </c>
      <c r="T8">
        <f>IF(VLOOKUP('BIFUbC-biomass'!$A8,'BIFUbC-biomass'!$A$1:$AQ$27,COLUMN('BIFUbC-biomass'!T$1),FALSE)=0,1,VLOOKUP('BIFUbC-biomass'!$A8,biomass!$A$2:$AQ$28,COLUMN(biomass!T$2),FALSE)/VLOOKUP('BIFUbC-biomass'!$A8,'BIFUbC-biomass'!$A$1:$AQ$27,COLUMN('BIFUbC-biomass'!T$1),FALSE))</f>
        <v>1</v>
      </c>
      <c r="U8">
        <f>IF(VLOOKUP('BIFUbC-biomass'!$A8,'BIFUbC-biomass'!$A$1:$AQ$27,COLUMN('BIFUbC-biomass'!U$1),FALSE)=0,1,VLOOKUP('BIFUbC-biomass'!$A8,biomass!$A$2:$AQ$28,COLUMN(biomass!U$2),FALSE)/VLOOKUP('BIFUbC-biomass'!$A8,'BIFUbC-biomass'!$A$1:$AQ$27,COLUMN('BIFUbC-biomass'!U$1),FALSE))</f>
        <v>1</v>
      </c>
      <c r="V8">
        <f>IF(VLOOKUP('BIFUbC-biomass'!$A8,'BIFUbC-biomass'!$A$1:$AQ$27,COLUMN('BIFUbC-biomass'!V$1),FALSE)=0,1,VLOOKUP('BIFUbC-biomass'!$A8,biomass!$A$2:$AQ$28,COLUMN(biomass!V$2),FALSE)/VLOOKUP('BIFUbC-biomass'!$A8,'BIFUbC-biomass'!$A$1:$AQ$27,COLUMN('BIFUbC-biomass'!V$1),FALSE))</f>
        <v>1</v>
      </c>
      <c r="W8">
        <f>IF(VLOOKUP('BIFUbC-biomass'!$A8,'BIFUbC-biomass'!$A$1:$AQ$27,COLUMN('BIFUbC-biomass'!W$1),FALSE)=0,1,VLOOKUP('BIFUbC-biomass'!$A8,biomass!$A$2:$AQ$28,COLUMN(biomass!W$2),FALSE)/VLOOKUP('BIFUbC-biomass'!$A8,'BIFUbC-biomass'!$A$1:$AQ$27,COLUMN('BIFUbC-biomass'!W$1),FALSE))</f>
        <v>1</v>
      </c>
      <c r="X8">
        <f>IF(VLOOKUP('BIFUbC-biomass'!$A8,'BIFUbC-biomass'!$A$1:$AQ$27,COLUMN('BIFUbC-biomass'!X$1),FALSE)=0,1,VLOOKUP('BIFUbC-biomass'!$A8,biomass!$A$2:$AQ$28,COLUMN(biomass!X$2),FALSE)/VLOOKUP('BIFUbC-biomass'!$A8,'BIFUbC-biomass'!$A$1:$AQ$27,COLUMN('BIFUbC-biomass'!X$1),FALSE))</f>
        <v>1</v>
      </c>
      <c r="Y8">
        <f>IF(VLOOKUP('BIFUbC-biomass'!$A8,'BIFUbC-biomass'!$A$1:$AQ$27,COLUMN('BIFUbC-biomass'!Y$1),FALSE)=0,1,VLOOKUP('BIFUbC-biomass'!$A8,biomass!$A$2:$AQ$28,COLUMN(biomass!Y$2),FALSE)/VLOOKUP('BIFUbC-biomass'!$A8,'BIFUbC-biomass'!$A$1:$AQ$27,COLUMN('BIFUbC-biomass'!Y$1),FALSE))</f>
        <v>1</v>
      </c>
      <c r="Z8">
        <f>IF(VLOOKUP('BIFUbC-biomass'!$A8,'BIFUbC-biomass'!$A$1:$AQ$27,COLUMN('BIFUbC-biomass'!Z$1),FALSE)=0,1,VLOOKUP('BIFUbC-biomass'!$A8,biomass!$A$2:$AQ$28,COLUMN(biomass!Z$2),FALSE)/VLOOKUP('BIFUbC-biomass'!$A8,'BIFUbC-biomass'!$A$1:$AQ$27,COLUMN('BIFUbC-biomass'!Z$1),FALSE))</f>
        <v>1</v>
      </c>
      <c r="AA8">
        <f>IF(VLOOKUP('BIFUbC-biomass'!$A8,'BIFUbC-biomass'!$A$1:$AQ$27,COLUMN('BIFUbC-biomass'!AA$1),FALSE)=0,1,VLOOKUP('BIFUbC-biomass'!$A8,biomass!$A$2:$AQ$28,COLUMN(biomass!AA$2),FALSE)/VLOOKUP('BIFUbC-biomass'!$A8,'BIFUbC-biomass'!$A$1:$AQ$27,COLUMN('BIFUbC-biomass'!AA$1),FALSE))</f>
        <v>1</v>
      </c>
      <c r="AB8">
        <f>IF(VLOOKUP('BIFUbC-biomass'!$A8,'BIFUbC-biomass'!$A$1:$AQ$27,COLUMN('BIFUbC-biomass'!AB$1),FALSE)=0,1,VLOOKUP('BIFUbC-biomass'!$A8,biomass!$A$2:$AQ$28,COLUMN(biomass!AB$2),FALSE)/VLOOKUP('BIFUbC-biomass'!$A8,'BIFUbC-biomass'!$A$1:$AQ$27,COLUMN('BIFUbC-biomass'!AB$1),FALSE))</f>
        <v>1</v>
      </c>
      <c r="AC8">
        <f>IF(VLOOKUP('BIFUbC-biomass'!$A8,'BIFUbC-biomass'!$A$1:$AQ$27,COLUMN('BIFUbC-biomass'!AC$1),FALSE)=0,1,VLOOKUP('BIFUbC-biomass'!$A8,biomass!$A$2:$AQ$28,COLUMN(biomass!AC$2),FALSE)/VLOOKUP('BIFUbC-biomass'!$A8,'BIFUbC-biomass'!$A$1:$AQ$27,COLUMN('BIFUbC-biomass'!AC$1),FALSE))</f>
        <v>1</v>
      </c>
      <c r="AD8">
        <f>IF(VLOOKUP('BIFUbC-biomass'!$A8,'BIFUbC-biomass'!$A$1:$AQ$27,COLUMN('BIFUbC-biomass'!AD$1),FALSE)=0,1,VLOOKUP('BIFUbC-biomass'!$A8,biomass!$A$2:$AQ$28,COLUMN(biomass!AD$2),FALSE)/VLOOKUP('BIFUbC-biomass'!$A8,'BIFUbC-biomass'!$A$1:$AQ$27,COLUMN('BIFUbC-biomass'!AD$1),FALSE))</f>
        <v>1</v>
      </c>
      <c r="AE8">
        <f>IF(VLOOKUP('BIFUbC-biomass'!$A8,'BIFUbC-biomass'!$A$1:$AQ$27,COLUMN('BIFUbC-biomass'!AE$1),FALSE)=0,1,VLOOKUP('BIFUbC-biomass'!$A8,biomass!$A$2:$AQ$28,COLUMN(biomass!AE$2),FALSE)/VLOOKUP('BIFUbC-biomass'!$A8,'BIFUbC-biomass'!$A$1:$AQ$27,COLUMN('BIFUbC-biomass'!AE$1),FALSE))</f>
        <v>1</v>
      </c>
      <c r="AF8">
        <f>IF(VLOOKUP('BIFUbC-biomass'!$A8,'BIFUbC-biomass'!$A$1:$AQ$27,COLUMN('BIFUbC-biomass'!AF$1),FALSE)=0,1,VLOOKUP('BIFUbC-biomass'!$A8,biomass!$A$2:$AQ$28,COLUMN(biomass!AF$2),FALSE)/VLOOKUP('BIFUbC-biomass'!$A8,'BIFUbC-biomass'!$A$1:$AQ$27,COLUMN('BIFUbC-biomass'!AF$1),FALSE))</f>
        <v>1</v>
      </c>
      <c r="AG8">
        <f>IF(VLOOKUP('BIFUbC-biomass'!$A8,'BIFUbC-biomass'!$A$1:$AQ$27,COLUMN('BIFUbC-biomass'!AG$1),FALSE)=0,1,VLOOKUP('BIFUbC-biomass'!$A8,biomass!$A$2:$AQ$28,COLUMN(biomass!AG$2),FALSE)/VLOOKUP('BIFUbC-biomass'!$A8,'BIFUbC-biomass'!$A$1:$AQ$27,COLUMN('BIFUbC-biomass'!AG$1),FALSE))</f>
        <v>1</v>
      </c>
      <c r="AH8">
        <f>IF(VLOOKUP('BIFUbC-biomass'!$A8,'BIFUbC-biomass'!$A$1:$AQ$27,COLUMN('BIFUbC-biomass'!AH$1),FALSE)=0,1,VLOOKUP('BIFUbC-biomass'!$A8,biomass!$A$2:$AQ$28,COLUMN(biomass!AH$2),FALSE)/VLOOKUP('BIFUbC-biomass'!$A8,'BIFUbC-biomass'!$A$1:$AQ$27,COLUMN('BIFUbC-biomass'!AH$1),FALSE))</f>
        <v>1</v>
      </c>
      <c r="AI8">
        <f>IF(VLOOKUP('BIFUbC-biomass'!$A8,'BIFUbC-biomass'!$A$1:$AQ$27,COLUMN('BIFUbC-biomass'!AI$1),FALSE)=0,1,VLOOKUP('BIFUbC-biomass'!$A8,biomass!$A$2:$AQ$28,COLUMN(biomass!AI$2),FALSE)/VLOOKUP('BIFUbC-biomass'!$A8,'BIFUbC-biomass'!$A$1:$AQ$27,COLUMN('BIFUbC-biomass'!AI$1),FALSE))</f>
        <v>1</v>
      </c>
      <c r="AJ8">
        <f>IF(VLOOKUP('BIFUbC-biomass'!$A8,'BIFUbC-biomass'!$A$1:$AQ$27,COLUMN('BIFUbC-biomass'!AJ$1),FALSE)=0,1,VLOOKUP('BIFUbC-biomass'!$A8,biomass!$A$2:$AQ$28,COLUMN(biomass!AJ$2),FALSE)/VLOOKUP('BIFUbC-biomass'!$A8,'BIFUbC-biomass'!$A$1:$AQ$27,COLUMN('BIFUbC-biomass'!AJ$1),FALSE))</f>
        <v>1</v>
      </c>
      <c r="AK8">
        <f>IF(VLOOKUP('BIFUbC-biomass'!$A8,'BIFUbC-biomass'!$A$1:$AQ$27,COLUMN('BIFUbC-biomass'!AK$1),FALSE)=0,1,VLOOKUP('BIFUbC-biomass'!$A8,biomass!$A$2:$AQ$28,COLUMN(biomass!AK$2),FALSE)/VLOOKUP('BIFUbC-biomass'!$A8,'BIFUbC-biomass'!$A$1:$AQ$27,COLUMN('BIFUbC-biomass'!AK$1),FALSE))</f>
        <v>1</v>
      </c>
      <c r="AL8">
        <f>IF(VLOOKUP('BIFUbC-biomass'!$A8,'BIFUbC-biomass'!$A$1:$AQ$27,COLUMN('BIFUbC-biomass'!AL$1),FALSE)=0,1,VLOOKUP('BIFUbC-biomass'!$A8,biomass!$A$2:$AQ$28,COLUMN(biomass!AL$2),FALSE)/VLOOKUP('BIFUbC-biomass'!$A8,'BIFUbC-biomass'!$A$1:$AQ$27,COLUMN('BIFUbC-biomass'!AL$1),FALSE))</f>
        <v>1</v>
      </c>
      <c r="AM8">
        <f>IF(VLOOKUP('BIFUbC-biomass'!$A8,'BIFUbC-biomass'!$A$1:$AQ$27,COLUMN('BIFUbC-biomass'!AM$1),FALSE)=0,1,VLOOKUP('BIFUbC-biomass'!$A8,biomass!$A$2:$AQ$28,COLUMN(biomass!AM$2),FALSE)/VLOOKUP('BIFUbC-biomass'!$A8,'BIFUbC-biomass'!$A$1:$AQ$27,COLUMN('BIFUbC-biomass'!AM$1),FALSE))</f>
        <v>1</v>
      </c>
      <c r="AN8">
        <f>IF(VLOOKUP('BIFUbC-biomass'!$A8,'BIFUbC-biomass'!$A$1:$AQ$27,COLUMN('BIFUbC-biomass'!AN$1),FALSE)=0,1,VLOOKUP('BIFUbC-biomass'!$A8,biomass!$A$2:$AQ$28,COLUMN(biomass!AN$2),FALSE)/VLOOKUP('BIFUbC-biomass'!$A8,'BIFUbC-biomass'!$A$1:$AQ$27,COLUMN('BIFUbC-biomass'!AN$1),FALSE))</f>
        <v>1</v>
      </c>
      <c r="AO8">
        <f>IF(VLOOKUP('BIFUbC-biomass'!$A8,'BIFUbC-biomass'!$A$1:$AQ$27,COLUMN('BIFUbC-biomass'!AO$1),FALSE)=0,1,VLOOKUP('BIFUbC-biomass'!$A8,biomass!$A$2:$AQ$28,COLUMN(biomass!AO$2),FALSE)/VLOOKUP('BIFUbC-biomass'!$A8,'BIFUbC-biomass'!$A$1:$AQ$27,COLUMN('BIFUbC-biomass'!AO$1),FALSE))</f>
        <v>1</v>
      </c>
      <c r="AP8">
        <f>IF(VLOOKUP('BIFUbC-biomass'!$A8,'BIFUbC-biomass'!$A$1:$AQ$27,COLUMN('BIFUbC-biomass'!AP$1),FALSE)=0,1,VLOOKUP('BIFUbC-biomass'!$A8,biomass!$A$2:$AQ$28,COLUMN(biomass!AP$2),FALSE)/VLOOKUP('BIFUbC-biomass'!$A8,'BIFUbC-biomass'!$A$1:$AQ$27,COLUMN('BIFUbC-biomass'!AP$1),FALSE))</f>
        <v>1</v>
      </c>
      <c r="AQ8">
        <f>IF(VLOOKUP('BIFUbC-biomass'!$A8,'BIFUbC-biomass'!$A$1:$AQ$27,COLUMN('BIFUbC-biomass'!AQ$1),FALSE)=0,1,VLOOKUP('BIFUbC-biomass'!$A8,biomass!$A$2:$AQ$28,COLUMN(biomass!AQ$2),FALSE)/VLOOKUP('BIFUbC-biomass'!$A8,'BIFUbC-biomass'!$A$1:$AQ$27,COLUMN('BIFUbC-biomass'!AQ$1),FALSE))</f>
        <v>1</v>
      </c>
    </row>
    <row r="9" spans="1:43">
      <c r="A9" s="37" t="s">
        <v>623</v>
      </c>
      <c r="B9">
        <f>IF(VLOOKUP('BIFUbC-biomass'!$A9,'BIFUbC-biomass'!$A$1:$AQ$27,COLUMN('BIFUbC-biomass'!B$1),FALSE)=0,1,VLOOKUP('BIFUbC-biomass'!$A9,biomass!$A$2:$AQ$28,COLUMN(biomass!B$2),FALSE)/VLOOKUP('BIFUbC-biomass'!$A9,'BIFUbC-biomass'!$A$1:$AQ$27,COLUMN('BIFUbC-biomass'!B$1),FALSE))</f>
        <v>1</v>
      </c>
      <c r="C9">
        <f>IF(VLOOKUP('BIFUbC-biomass'!$A9,'BIFUbC-biomass'!$A$1:$AQ$27,COLUMN('BIFUbC-biomass'!C$1),FALSE)=0,1,VLOOKUP('BIFUbC-biomass'!$A9,biomass!$A$2:$AQ$28,COLUMN(biomass!C$2),FALSE)/VLOOKUP('BIFUbC-biomass'!$A9,'BIFUbC-biomass'!$A$1:$AQ$27,COLUMN('BIFUbC-biomass'!C$1),FALSE))</f>
        <v>1</v>
      </c>
      <c r="D9">
        <f>IF(VLOOKUP('BIFUbC-biomass'!$A9,'BIFUbC-biomass'!$A$1:$AQ$27,COLUMN('BIFUbC-biomass'!D$1),FALSE)=0,1,VLOOKUP('BIFUbC-biomass'!$A9,biomass!$A$2:$AQ$28,COLUMN(biomass!D$2),FALSE)/VLOOKUP('BIFUbC-biomass'!$A9,'BIFUbC-biomass'!$A$1:$AQ$27,COLUMN('BIFUbC-biomass'!D$1),FALSE))</f>
        <v>1</v>
      </c>
      <c r="E9">
        <f>IF(VLOOKUP('BIFUbC-biomass'!$A9,'BIFUbC-biomass'!$A$1:$AQ$27,COLUMN('BIFUbC-biomass'!E$1),FALSE)=0,1,VLOOKUP('BIFUbC-biomass'!$A9,biomass!$A$2:$AQ$28,COLUMN(biomass!E$2),FALSE)/VLOOKUP('BIFUbC-biomass'!$A9,'BIFUbC-biomass'!$A$1:$AQ$27,COLUMN('BIFUbC-biomass'!E$1),FALSE))</f>
        <v>1</v>
      </c>
      <c r="F9">
        <f>IF(VLOOKUP('BIFUbC-biomass'!$A9,'BIFUbC-biomass'!$A$1:$AQ$27,COLUMN('BIFUbC-biomass'!F$1),FALSE)=0,1,VLOOKUP('BIFUbC-biomass'!$A9,biomass!$A$2:$AQ$28,COLUMN(biomass!F$2),FALSE)/VLOOKUP('BIFUbC-biomass'!$A9,'BIFUbC-biomass'!$A$1:$AQ$27,COLUMN('BIFUbC-biomass'!F$1),FALSE))</f>
        <v>1</v>
      </c>
      <c r="G9">
        <f>IF(VLOOKUP('BIFUbC-biomass'!$A9,'BIFUbC-biomass'!$A$1:$AQ$27,COLUMN('BIFUbC-biomass'!G$1),FALSE)=0,1,VLOOKUP('BIFUbC-biomass'!$A9,biomass!$A$2:$AQ$28,COLUMN(biomass!G$2),FALSE)/VLOOKUP('BIFUbC-biomass'!$A9,'BIFUbC-biomass'!$A$1:$AQ$27,COLUMN('BIFUbC-biomass'!G$1),FALSE))</f>
        <v>1</v>
      </c>
      <c r="H9">
        <f>IF(VLOOKUP('BIFUbC-biomass'!$A9,'BIFUbC-biomass'!$A$1:$AQ$27,COLUMN('BIFUbC-biomass'!H$1),FALSE)=0,1,VLOOKUP('BIFUbC-biomass'!$A9,biomass!$A$2:$AQ$28,COLUMN(biomass!H$2),FALSE)/VLOOKUP('BIFUbC-biomass'!$A9,'BIFUbC-biomass'!$A$1:$AQ$27,COLUMN('BIFUbC-biomass'!H$1),FALSE))</f>
        <v>1</v>
      </c>
      <c r="I9">
        <f>IF(VLOOKUP('BIFUbC-biomass'!$A9,'BIFUbC-biomass'!$A$1:$AQ$27,COLUMN('BIFUbC-biomass'!I$1),FALSE)=0,1,VLOOKUP('BIFUbC-biomass'!$A9,biomass!$A$2:$AQ$28,COLUMN(biomass!I$2),FALSE)/VLOOKUP('BIFUbC-biomass'!$A9,'BIFUbC-biomass'!$A$1:$AQ$27,COLUMN('BIFUbC-biomass'!I$1),FALSE))</f>
        <v>1</v>
      </c>
      <c r="J9">
        <f>IF(VLOOKUP('BIFUbC-biomass'!$A9,'BIFUbC-biomass'!$A$1:$AQ$27,COLUMN('BIFUbC-biomass'!J$1),FALSE)=0,1,VLOOKUP('BIFUbC-biomass'!$A9,biomass!$A$2:$AQ$28,COLUMN(biomass!J$2),FALSE)/VLOOKUP('BIFUbC-biomass'!$A9,'BIFUbC-biomass'!$A$1:$AQ$27,COLUMN('BIFUbC-biomass'!J$1),FALSE))</f>
        <v>1</v>
      </c>
      <c r="K9">
        <f>IF(VLOOKUP('BIFUbC-biomass'!$A9,'BIFUbC-biomass'!$A$1:$AQ$27,COLUMN('BIFUbC-biomass'!K$1),FALSE)=0,1,VLOOKUP('BIFUbC-biomass'!$A9,biomass!$A$2:$AQ$28,COLUMN(biomass!K$2),FALSE)/VLOOKUP('BIFUbC-biomass'!$A9,'BIFUbC-biomass'!$A$1:$AQ$27,COLUMN('BIFUbC-biomass'!K$1),FALSE))</f>
        <v>1</v>
      </c>
      <c r="L9">
        <f>IF(VLOOKUP('BIFUbC-biomass'!$A9,'BIFUbC-biomass'!$A$1:$AQ$27,COLUMN('BIFUbC-biomass'!L$1),FALSE)=0,1,VLOOKUP('BIFUbC-biomass'!$A9,biomass!$A$2:$AQ$28,COLUMN(biomass!L$2),FALSE)/VLOOKUP('BIFUbC-biomass'!$A9,'BIFUbC-biomass'!$A$1:$AQ$27,COLUMN('BIFUbC-biomass'!L$1),FALSE))</f>
        <v>1</v>
      </c>
      <c r="M9">
        <f>IF(VLOOKUP('BIFUbC-biomass'!$A9,'BIFUbC-biomass'!$A$1:$AQ$27,COLUMN('BIFUbC-biomass'!M$1),FALSE)=0,1,VLOOKUP('BIFUbC-biomass'!$A9,biomass!$A$2:$AQ$28,COLUMN(biomass!M$2),FALSE)/VLOOKUP('BIFUbC-biomass'!$A9,'BIFUbC-biomass'!$A$1:$AQ$27,COLUMN('BIFUbC-biomass'!M$1),FALSE))</f>
        <v>1</v>
      </c>
      <c r="N9">
        <f>IF(VLOOKUP('BIFUbC-biomass'!$A9,'BIFUbC-biomass'!$A$1:$AQ$27,COLUMN('BIFUbC-biomass'!N$1),FALSE)=0,1,VLOOKUP('BIFUbC-biomass'!$A9,biomass!$A$2:$AQ$28,COLUMN(biomass!N$2),FALSE)/VLOOKUP('BIFUbC-biomass'!$A9,'BIFUbC-biomass'!$A$1:$AQ$27,COLUMN('BIFUbC-biomass'!N$1),FALSE))</f>
        <v>1</v>
      </c>
      <c r="O9">
        <f>IF(VLOOKUP('BIFUbC-biomass'!$A9,'BIFUbC-biomass'!$A$1:$AQ$27,COLUMN('BIFUbC-biomass'!O$1),FALSE)=0,1,VLOOKUP('BIFUbC-biomass'!$A9,biomass!$A$2:$AQ$28,COLUMN(biomass!O$2),FALSE)/VLOOKUP('BIFUbC-biomass'!$A9,'BIFUbC-biomass'!$A$1:$AQ$27,COLUMN('BIFUbC-biomass'!O$1),FALSE))</f>
        <v>1</v>
      </c>
      <c r="P9">
        <f>IF(VLOOKUP('BIFUbC-biomass'!$A9,'BIFUbC-biomass'!$A$1:$AQ$27,COLUMN('BIFUbC-biomass'!P$1),FALSE)=0,1,VLOOKUP('BIFUbC-biomass'!$A9,biomass!$A$2:$AQ$28,COLUMN(biomass!P$2),FALSE)/VLOOKUP('BIFUbC-biomass'!$A9,'BIFUbC-biomass'!$A$1:$AQ$27,COLUMN('BIFUbC-biomass'!P$1),FALSE))</f>
        <v>1</v>
      </c>
      <c r="Q9">
        <f>IF(VLOOKUP('BIFUbC-biomass'!$A9,'BIFUbC-biomass'!$A$1:$AQ$27,COLUMN('BIFUbC-biomass'!Q$1),FALSE)=0,1,VLOOKUP('BIFUbC-biomass'!$A9,biomass!$A$2:$AQ$28,COLUMN(biomass!Q$2),FALSE)/VLOOKUP('BIFUbC-biomass'!$A9,'BIFUbC-biomass'!$A$1:$AQ$27,COLUMN('BIFUbC-biomass'!Q$1),FALSE))</f>
        <v>1</v>
      </c>
      <c r="R9">
        <f>IF(VLOOKUP('BIFUbC-biomass'!$A9,'BIFUbC-biomass'!$A$1:$AQ$27,COLUMN('BIFUbC-biomass'!R$1),FALSE)=0,1,VLOOKUP('BIFUbC-biomass'!$A9,biomass!$A$2:$AQ$28,COLUMN(biomass!R$2),FALSE)/VLOOKUP('BIFUbC-biomass'!$A9,'BIFUbC-biomass'!$A$1:$AQ$27,COLUMN('BIFUbC-biomass'!R$1),FALSE))</f>
        <v>1</v>
      </c>
      <c r="S9">
        <f>IF(VLOOKUP('BIFUbC-biomass'!$A9,'BIFUbC-biomass'!$A$1:$AQ$27,COLUMN('BIFUbC-biomass'!S$1),FALSE)=0,1,VLOOKUP('BIFUbC-biomass'!$A9,biomass!$A$2:$AQ$28,COLUMN(biomass!S$2),FALSE)/VLOOKUP('BIFUbC-biomass'!$A9,'BIFUbC-biomass'!$A$1:$AQ$27,COLUMN('BIFUbC-biomass'!S$1),FALSE))</f>
        <v>1</v>
      </c>
      <c r="T9">
        <f>IF(VLOOKUP('BIFUbC-biomass'!$A9,'BIFUbC-biomass'!$A$1:$AQ$27,COLUMN('BIFUbC-biomass'!T$1),FALSE)=0,1,VLOOKUP('BIFUbC-biomass'!$A9,biomass!$A$2:$AQ$28,COLUMN(biomass!T$2),FALSE)/VLOOKUP('BIFUbC-biomass'!$A9,'BIFUbC-biomass'!$A$1:$AQ$27,COLUMN('BIFUbC-biomass'!T$1),FALSE))</f>
        <v>1</v>
      </c>
      <c r="U9">
        <f>IF(VLOOKUP('BIFUbC-biomass'!$A9,'BIFUbC-biomass'!$A$1:$AQ$27,COLUMN('BIFUbC-biomass'!U$1),FALSE)=0,1,VLOOKUP('BIFUbC-biomass'!$A9,biomass!$A$2:$AQ$28,COLUMN(biomass!U$2),FALSE)/VLOOKUP('BIFUbC-biomass'!$A9,'BIFUbC-biomass'!$A$1:$AQ$27,COLUMN('BIFUbC-biomass'!U$1),FALSE))</f>
        <v>1</v>
      </c>
      <c r="V9">
        <f>IF(VLOOKUP('BIFUbC-biomass'!$A9,'BIFUbC-biomass'!$A$1:$AQ$27,COLUMN('BIFUbC-biomass'!V$1),FALSE)=0,1,VLOOKUP('BIFUbC-biomass'!$A9,biomass!$A$2:$AQ$28,COLUMN(biomass!V$2),FALSE)/VLOOKUP('BIFUbC-biomass'!$A9,'BIFUbC-biomass'!$A$1:$AQ$27,COLUMN('BIFUbC-biomass'!V$1),FALSE))</f>
        <v>1</v>
      </c>
      <c r="W9">
        <f>IF(VLOOKUP('BIFUbC-biomass'!$A9,'BIFUbC-biomass'!$A$1:$AQ$27,COLUMN('BIFUbC-biomass'!W$1),FALSE)=0,1,VLOOKUP('BIFUbC-biomass'!$A9,biomass!$A$2:$AQ$28,COLUMN(biomass!W$2),FALSE)/VLOOKUP('BIFUbC-biomass'!$A9,'BIFUbC-biomass'!$A$1:$AQ$27,COLUMN('BIFUbC-biomass'!W$1),FALSE))</f>
        <v>1</v>
      </c>
      <c r="X9">
        <f>IF(VLOOKUP('BIFUbC-biomass'!$A9,'BIFUbC-biomass'!$A$1:$AQ$27,COLUMN('BIFUbC-biomass'!X$1),FALSE)=0,1,VLOOKUP('BIFUbC-biomass'!$A9,biomass!$A$2:$AQ$28,COLUMN(biomass!X$2),FALSE)/VLOOKUP('BIFUbC-biomass'!$A9,'BIFUbC-biomass'!$A$1:$AQ$27,COLUMN('BIFUbC-biomass'!X$1),FALSE))</f>
        <v>1</v>
      </c>
      <c r="Y9">
        <f>IF(VLOOKUP('BIFUbC-biomass'!$A9,'BIFUbC-biomass'!$A$1:$AQ$27,COLUMN('BIFUbC-biomass'!Y$1),FALSE)=0,1,VLOOKUP('BIFUbC-biomass'!$A9,biomass!$A$2:$AQ$28,COLUMN(biomass!Y$2),FALSE)/VLOOKUP('BIFUbC-biomass'!$A9,'BIFUbC-biomass'!$A$1:$AQ$27,COLUMN('BIFUbC-biomass'!Y$1),FALSE))</f>
        <v>1</v>
      </c>
      <c r="Z9">
        <f>IF(VLOOKUP('BIFUbC-biomass'!$A9,'BIFUbC-biomass'!$A$1:$AQ$27,COLUMN('BIFUbC-biomass'!Z$1),FALSE)=0,1,VLOOKUP('BIFUbC-biomass'!$A9,biomass!$A$2:$AQ$28,COLUMN(biomass!Z$2),FALSE)/VLOOKUP('BIFUbC-biomass'!$A9,'BIFUbC-biomass'!$A$1:$AQ$27,COLUMN('BIFUbC-biomass'!Z$1),FALSE))</f>
        <v>1</v>
      </c>
      <c r="AA9">
        <f>IF(VLOOKUP('BIFUbC-biomass'!$A9,'BIFUbC-biomass'!$A$1:$AQ$27,COLUMN('BIFUbC-biomass'!AA$1),FALSE)=0,1,VLOOKUP('BIFUbC-biomass'!$A9,biomass!$A$2:$AQ$28,COLUMN(biomass!AA$2),FALSE)/VLOOKUP('BIFUbC-biomass'!$A9,'BIFUbC-biomass'!$A$1:$AQ$27,COLUMN('BIFUbC-biomass'!AA$1),FALSE))</f>
        <v>1</v>
      </c>
      <c r="AB9">
        <f>IF(VLOOKUP('BIFUbC-biomass'!$A9,'BIFUbC-biomass'!$A$1:$AQ$27,COLUMN('BIFUbC-biomass'!AB$1),FALSE)=0,1,VLOOKUP('BIFUbC-biomass'!$A9,biomass!$A$2:$AQ$28,COLUMN(biomass!AB$2),FALSE)/VLOOKUP('BIFUbC-biomass'!$A9,'BIFUbC-biomass'!$A$1:$AQ$27,COLUMN('BIFUbC-biomass'!AB$1),FALSE))</f>
        <v>1</v>
      </c>
      <c r="AC9">
        <f>IF(VLOOKUP('BIFUbC-biomass'!$A9,'BIFUbC-biomass'!$A$1:$AQ$27,COLUMN('BIFUbC-biomass'!AC$1),FALSE)=0,1,VLOOKUP('BIFUbC-biomass'!$A9,biomass!$A$2:$AQ$28,COLUMN(biomass!AC$2),FALSE)/VLOOKUP('BIFUbC-biomass'!$A9,'BIFUbC-biomass'!$A$1:$AQ$27,COLUMN('BIFUbC-biomass'!AC$1),FALSE))</f>
        <v>1</v>
      </c>
      <c r="AD9">
        <f>IF(VLOOKUP('BIFUbC-biomass'!$A9,'BIFUbC-biomass'!$A$1:$AQ$27,COLUMN('BIFUbC-biomass'!AD$1),FALSE)=0,1,VLOOKUP('BIFUbC-biomass'!$A9,biomass!$A$2:$AQ$28,COLUMN(biomass!AD$2),FALSE)/VLOOKUP('BIFUbC-biomass'!$A9,'BIFUbC-biomass'!$A$1:$AQ$27,COLUMN('BIFUbC-biomass'!AD$1),FALSE))</f>
        <v>1</v>
      </c>
      <c r="AE9">
        <f>IF(VLOOKUP('BIFUbC-biomass'!$A9,'BIFUbC-biomass'!$A$1:$AQ$27,COLUMN('BIFUbC-biomass'!AE$1),FALSE)=0,1,VLOOKUP('BIFUbC-biomass'!$A9,biomass!$A$2:$AQ$28,COLUMN(biomass!AE$2),FALSE)/VLOOKUP('BIFUbC-biomass'!$A9,'BIFUbC-biomass'!$A$1:$AQ$27,COLUMN('BIFUbC-biomass'!AE$1),FALSE))</f>
        <v>1</v>
      </c>
      <c r="AF9">
        <f>IF(VLOOKUP('BIFUbC-biomass'!$A9,'BIFUbC-biomass'!$A$1:$AQ$27,COLUMN('BIFUbC-biomass'!AF$1),FALSE)=0,1,VLOOKUP('BIFUbC-biomass'!$A9,biomass!$A$2:$AQ$28,COLUMN(biomass!AF$2),FALSE)/VLOOKUP('BIFUbC-biomass'!$A9,'BIFUbC-biomass'!$A$1:$AQ$27,COLUMN('BIFUbC-biomass'!AF$1),FALSE))</f>
        <v>1</v>
      </c>
      <c r="AG9">
        <f>IF(VLOOKUP('BIFUbC-biomass'!$A9,'BIFUbC-biomass'!$A$1:$AQ$27,COLUMN('BIFUbC-biomass'!AG$1),FALSE)=0,1,VLOOKUP('BIFUbC-biomass'!$A9,biomass!$A$2:$AQ$28,COLUMN(biomass!AG$2),FALSE)/VLOOKUP('BIFUbC-biomass'!$A9,'BIFUbC-biomass'!$A$1:$AQ$27,COLUMN('BIFUbC-biomass'!AG$1),FALSE))</f>
        <v>1</v>
      </c>
      <c r="AH9">
        <f>IF(VLOOKUP('BIFUbC-biomass'!$A9,'BIFUbC-biomass'!$A$1:$AQ$27,COLUMN('BIFUbC-biomass'!AH$1),FALSE)=0,1,VLOOKUP('BIFUbC-biomass'!$A9,biomass!$A$2:$AQ$28,COLUMN(biomass!AH$2),FALSE)/VLOOKUP('BIFUbC-biomass'!$A9,'BIFUbC-biomass'!$A$1:$AQ$27,COLUMN('BIFUbC-biomass'!AH$1),FALSE))</f>
        <v>1</v>
      </c>
      <c r="AI9">
        <f>IF(VLOOKUP('BIFUbC-biomass'!$A9,'BIFUbC-biomass'!$A$1:$AQ$27,COLUMN('BIFUbC-biomass'!AI$1),FALSE)=0,1,VLOOKUP('BIFUbC-biomass'!$A9,biomass!$A$2:$AQ$28,COLUMN(biomass!AI$2),FALSE)/VLOOKUP('BIFUbC-biomass'!$A9,'BIFUbC-biomass'!$A$1:$AQ$27,COLUMN('BIFUbC-biomass'!AI$1),FALSE))</f>
        <v>1</v>
      </c>
      <c r="AJ9">
        <f>IF(VLOOKUP('BIFUbC-biomass'!$A9,'BIFUbC-biomass'!$A$1:$AQ$27,COLUMN('BIFUbC-biomass'!AJ$1),FALSE)=0,1,VLOOKUP('BIFUbC-biomass'!$A9,biomass!$A$2:$AQ$28,COLUMN(biomass!AJ$2),FALSE)/VLOOKUP('BIFUbC-biomass'!$A9,'BIFUbC-biomass'!$A$1:$AQ$27,COLUMN('BIFUbC-biomass'!AJ$1),FALSE))</f>
        <v>1</v>
      </c>
      <c r="AK9">
        <f>IF(VLOOKUP('BIFUbC-biomass'!$A9,'BIFUbC-biomass'!$A$1:$AQ$27,COLUMN('BIFUbC-biomass'!AK$1),FALSE)=0,1,VLOOKUP('BIFUbC-biomass'!$A9,biomass!$A$2:$AQ$28,COLUMN(biomass!AK$2),FALSE)/VLOOKUP('BIFUbC-biomass'!$A9,'BIFUbC-biomass'!$A$1:$AQ$27,COLUMN('BIFUbC-biomass'!AK$1),FALSE))</f>
        <v>1</v>
      </c>
      <c r="AL9">
        <f>IF(VLOOKUP('BIFUbC-biomass'!$A9,'BIFUbC-biomass'!$A$1:$AQ$27,COLUMN('BIFUbC-biomass'!AL$1),FALSE)=0,1,VLOOKUP('BIFUbC-biomass'!$A9,biomass!$A$2:$AQ$28,COLUMN(biomass!AL$2),FALSE)/VLOOKUP('BIFUbC-biomass'!$A9,'BIFUbC-biomass'!$A$1:$AQ$27,COLUMN('BIFUbC-biomass'!AL$1),FALSE))</f>
        <v>1</v>
      </c>
      <c r="AM9">
        <f>IF(VLOOKUP('BIFUbC-biomass'!$A9,'BIFUbC-biomass'!$A$1:$AQ$27,COLUMN('BIFUbC-biomass'!AM$1),FALSE)=0,1,VLOOKUP('BIFUbC-biomass'!$A9,biomass!$A$2:$AQ$28,COLUMN(biomass!AM$2),FALSE)/VLOOKUP('BIFUbC-biomass'!$A9,'BIFUbC-biomass'!$A$1:$AQ$27,COLUMN('BIFUbC-biomass'!AM$1),FALSE))</f>
        <v>1</v>
      </c>
      <c r="AN9">
        <f>IF(VLOOKUP('BIFUbC-biomass'!$A9,'BIFUbC-biomass'!$A$1:$AQ$27,COLUMN('BIFUbC-biomass'!AN$1),FALSE)=0,1,VLOOKUP('BIFUbC-biomass'!$A9,biomass!$A$2:$AQ$28,COLUMN(biomass!AN$2),FALSE)/VLOOKUP('BIFUbC-biomass'!$A9,'BIFUbC-biomass'!$A$1:$AQ$27,COLUMN('BIFUbC-biomass'!AN$1),FALSE))</f>
        <v>1</v>
      </c>
      <c r="AO9">
        <f>IF(VLOOKUP('BIFUbC-biomass'!$A9,'BIFUbC-biomass'!$A$1:$AQ$27,COLUMN('BIFUbC-biomass'!AO$1),FALSE)=0,1,VLOOKUP('BIFUbC-biomass'!$A9,biomass!$A$2:$AQ$28,COLUMN(biomass!AO$2),FALSE)/VLOOKUP('BIFUbC-biomass'!$A9,'BIFUbC-biomass'!$A$1:$AQ$27,COLUMN('BIFUbC-biomass'!AO$1),FALSE))</f>
        <v>1</v>
      </c>
      <c r="AP9">
        <f>IF(VLOOKUP('BIFUbC-biomass'!$A9,'BIFUbC-biomass'!$A$1:$AQ$27,COLUMN('BIFUbC-biomass'!AP$1),FALSE)=0,1,VLOOKUP('BIFUbC-biomass'!$A9,biomass!$A$2:$AQ$28,COLUMN(biomass!AP$2),FALSE)/VLOOKUP('BIFUbC-biomass'!$A9,'BIFUbC-biomass'!$A$1:$AQ$27,COLUMN('BIFUbC-biomass'!AP$1),FALSE))</f>
        <v>1</v>
      </c>
      <c r="AQ9">
        <f>IF(VLOOKUP('BIFUbC-biomass'!$A9,'BIFUbC-biomass'!$A$1:$AQ$27,COLUMN('BIFUbC-biomass'!AQ$1),FALSE)=0,1,VLOOKUP('BIFUbC-biomass'!$A9,biomass!$A$2:$AQ$28,COLUMN(biomass!AQ$2),FALSE)/VLOOKUP('BIFUbC-biomass'!$A9,'BIFUbC-biomass'!$A$1:$AQ$27,COLUMN('BIFUbC-biomass'!AQ$1),FALSE))</f>
        <v>1</v>
      </c>
    </row>
    <row r="10" spans="1:43">
      <c r="A10" s="37" t="s">
        <v>624</v>
      </c>
      <c r="B10">
        <f>IF(VLOOKUP('BIFUbC-biomass'!$A10,'BIFUbC-biomass'!$A$1:$AQ$27,COLUMN('BIFUbC-biomass'!B$1),FALSE)=0,1,VLOOKUP('BIFUbC-biomass'!$A10,biomass!$A$2:$AQ$28,COLUMN(biomass!B$2),FALSE)/VLOOKUP('BIFUbC-biomass'!$A10,'BIFUbC-biomass'!$A$1:$AQ$27,COLUMN('BIFUbC-biomass'!B$1),FALSE))</f>
        <v>1</v>
      </c>
      <c r="C10">
        <f>IF(VLOOKUP('BIFUbC-biomass'!$A10,'BIFUbC-biomass'!$A$1:$AQ$27,COLUMN('BIFUbC-biomass'!C$1),FALSE)=0,1,VLOOKUP('BIFUbC-biomass'!$A10,biomass!$A$2:$AQ$28,COLUMN(biomass!C$2),FALSE)/VLOOKUP('BIFUbC-biomass'!$A10,'BIFUbC-biomass'!$A$1:$AQ$27,COLUMN('BIFUbC-biomass'!C$1),FALSE))</f>
        <v>1</v>
      </c>
      <c r="D10">
        <f>IF(VLOOKUP('BIFUbC-biomass'!$A10,'BIFUbC-biomass'!$A$1:$AQ$27,COLUMN('BIFUbC-biomass'!D$1),FALSE)=0,1,VLOOKUP('BIFUbC-biomass'!$A10,biomass!$A$2:$AQ$28,COLUMN(biomass!D$2),FALSE)/VLOOKUP('BIFUbC-biomass'!$A10,'BIFUbC-biomass'!$A$1:$AQ$27,COLUMN('BIFUbC-biomass'!D$1),FALSE))</f>
        <v>1</v>
      </c>
      <c r="E10">
        <f>IF(VLOOKUP('BIFUbC-biomass'!$A10,'BIFUbC-biomass'!$A$1:$AQ$27,COLUMN('BIFUbC-biomass'!E$1),FALSE)=0,1,VLOOKUP('BIFUbC-biomass'!$A10,biomass!$A$2:$AQ$28,COLUMN(biomass!E$2),FALSE)/VLOOKUP('BIFUbC-biomass'!$A10,'BIFUbC-biomass'!$A$1:$AQ$27,COLUMN('BIFUbC-biomass'!E$1),FALSE))</f>
        <v>1</v>
      </c>
      <c r="F10">
        <f>IF(VLOOKUP('BIFUbC-biomass'!$A10,'BIFUbC-biomass'!$A$1:$AQ$27,COLUMN('BIFUbC-biomass'!F$1),FALSE)=0,1,VLOOKUP('BIFUbC-biomass'!$A10,biomass!$A$2:$AQ$28,COLUMN(biomass!F$2),FALSE)/VLOOKUP('BIFUbC-biomass'!$A10,'BIFUbC-biomass'!$A$1:$AQ$27,COLUMN('BIFUbC-biomass'!F$1),FALSE))</f>
        <v>1</v>
      </c>
      <c r="G10">
        <f>IF(VLOOKUP('BIFUbC-biomass'!$A10,'BIFUbC-biomass'!$A$1:$AQ$27,COLUMN('BIFUbC-biomass'!G$1),FALSE)=0,1,VLOOKUP('BIFUbC-biomass'!$A10,biomass!$A$2:$AQ$28,COLUMN(biomass!G$2),FALSE)/VLOOKUP('BIFUbC-biomass'!$A10,'BIFUbC-biomass'!$A$1:$AQ$27,COLUMN('BIFUbC-biomass'!G$1),FALSE))</f>
        <v>1</v>
      </c>
      <c r="H10">
        <f>IF(VLOOKUP('BIFUbC-biomass'!$A10,'BIFUbC-biomass'!$A$1:$AQ$27,COLUMN('BIFUbC-biomass'!H$1),FALSE)=0,1,VLOOKUP('BIFUbC-biomass'!$A10,biomass!$A$2:$AQ$28,COLUMN(biomass!H$2),FALSE)/VLOOKUP('BIFUbC-biomass'!$A10,'BIFUbC-biomass'!$A$1:$AQ$27,COLUMN('BIFUbC-biomass'!H$1),FALSE))</f>
        <v>1</v>
      </c>
      <c r="I10">
        <f>IF(VLOOKUP('BIFUbC-biomass'!$A10,'BIFUbC-biomass'!$A$1:$AQ$27,COLUMN('BIFUbC-biomass'!I$1),FALSE)=0,1,VLOOKUP('BIFUbC-biomass'!$A10,biomass!$A$2:$AQ$28,COLUMN(biomass!I$2),FALSE)/VLOOKUP('BIFUbC-biomass'!$A10,'BIFUbC-biomass'!$A$1:$AQ$27,COLUMN('BIFUbC-biomass'!I$1),FALSE))</f>
        <v>1</v>
      </c>
      <c r="J10">
        <f>IF(VLOOKUP('BIFUbC-biomass'!$A10,'BIFUbC-biomass'!$A$1:$AQ$27,COLUMN('BIFUbC-biomass'!J$1),FALSE)=0,1,VLOOKUP('BIFUbC-biomass'!$A10,biomass!$A$2:$AQ$28,COLUMN(biomass!J$2),FALSE)/VLOOKUP('BIFUbC-biomass'!$A10,'BIFUbC-biomass'!$A$1:$AQ$27,COLUMN('BIFUbC-biomass'!J$1),FALSE))</f>
        <v>1</v>
      </c>
      <c r="K10">
        <f>IF(VLOOKUP('BIFUbC-biomass'!$A10,'BIFUbC-biomass'!$A$1:$AQ$27,COLUMN('BIFUbC-biomass'!K$1),FALSE)=0,1,VLOOKUP('BIFUbC-biomass'!$A10,biomass!$A$2:$AQ$28,COLUMN(biomass!K$2),FALSE)/VLOOKUP('BIFUbC-biomass'!$A10,'BIFUbC-biomass'!$A$1:$AQ$27,COLUMN('BIFUbC-biomass'!K$1),FALSE))</f>
        <v>1</v>
      </c>
      <c r="L10">
        <f>IF(VLOOKUP('BIFUbC-biomass'!$A10,'BIFUbC-biomass'!$A$1:$AQ$27,COLUMN('BIFUbC-biomass'!L$1),FALSE)=0,1,VLOOKUP('BIFUbC-biomass'!$A10,biomass!$A$2:$AQ$28,COLUMN(biomass!L$2),FALSE)/VLOOKUP('BIFUbC-biomass'!$A10,'BIFUbC-biomass'!$A$1:$AQ$27,COLUMN('BIFUbC-biomass'!L$1),FALSE))</f>
        <v>1</v>
      </c>
      <c r="M10">
        <f>IF(VLOOKUP('BIFUbC-biomass'!$A10,'BIFUbC-biomass'!$A$1:$AQ$27,COLUMN('BIFUbC-biomass'!M$1),FALSE)=0,1,VLOOKUP('BIFUbC-biomass'!$A10,biomass!$A$2:$AQ$28,COLUMN(biomass!M$2),FALSE)/VLOOKUP('BIFUbC-biomass'!$A10,'BIFUbC-biomass'!$A$1:$AQ$27,COLUMN('BIFUbC-biomass'!M$1),FALSE))</f>
        <v>1</v>
      </c>
      <c r="N10">
        <f>IF(VLOOKUP('BIFUbC-biomass'!$A10,'BIFUbC-biomass'!$A$1:$AQ$27,COLUMN('BIFUbC-biomass'!N$1),FALSE)=0,1,VLOOKUP('BIFUbC-biomass'!$A10,biomass!$A$2:$AQ$28,COLUMN(biomass!N$2),FALSE)/VLOOKUP('BIFUbC-biomass'!$A10,'BIFUbC-biomass'!$A$1:$AQ$27,COLUMN('BIFUbC-biomass'!N$1),FALSE))</f>
        <v>1</v>
      </c>
      <c r="O10">
        <f>IF(VLOOKUP('BIFUbC-biomass'!$A10,'BIFUbC-biomass'!$A$1:$AQ$27,COLUMN('BIFUbC-biomass'!O$1),FALSE)=0,1,VLOOKUP('BIFUbC-biomass'!$A10,biomass!$A$2:$AQ$28,COLUMN(biomass!O$2),FALSE)/VLOOKUP('BIFUbC-biomass'!$A10,'BIFUbC-biomass'!$A$1:$AQ$27,COLUMN('BIFUbC-biomass'!O$1),FALSE))</f>
        <v>1</v>
      </c>
      <c r="P10">
        <f>IF(VLOOKUP('BIFUbC-biomass'!$A10,'BIFUbC-biomass'!$A$1:$AQ$27,COLUMN('BIFUbC-biomass'!P$1),FALSE)=0,1,VLOOKUP('BIFUbC-biomass'!$A10,biomass!$A$2:$AQ$28,COLUMN(biomass!P$2),FALSE)/VLOOKUP('BIFUbC-biomass'!$A10,'BIFUbC-biomass'!$A$1:$AQ$27,COLUMN('BIFUbC-biomass'!P$1),FALSE))</f>
        <v>1</v>
      </c>
      <c r="Q10">
        <f>IF(VLOOKUP('BIFUbC-biomass'!$A10,'BIFUbC-biomass'!$A$1:$AQ$27,COLUMN('BIFUbC-biomass'!Q$1),FALSE)=0,1,VLOOKUP('BIFUbC-biomass'!$A10,biomass!$A$2:$AQ$28,COLUMN(biomass!Q$2),FALSE)/VLOOKUP('BIFUbC-biomass'!$A10,'BIFUbC-biomass'!$A$1:$AQ$27,COLUMN('BIFUbC-biomass'!Q$1),FALSE))</f>
        <v>1</v>
      </c>
      <c r="R10">
        <f>IF(VLOOKUP('BIFUbC-biomass'!$A10,'BIFUbC-biomass'!$A$1:$AQ$27,COLUMN('BIFUbC-biomass'!R$1),FALSE)=0,1,VLOOKUP('BIFUbC-biomass'!$A10,biomass!$A$2:$AQ$28,COLUMN(biomass!R$2),FALSE)/VLOOKUP('BIFUbC-biomass'!$A10,'BIFUbC-biomass'!$A$1:$AQ$27,COLUMN('BIFUbC-biomass'!R$1),FALSE))</f>
        <v>1</v>
      </c>
      <c r="S10">
        <f>IF(VLOOKUP('BIFUbC-biomass'!$A10,'BIFUbC-biomass'!$A$1:$AQ$27,COLUMN('BIFUbC-biomass'!S$1),FALSE)=0,1,VLOOKUP('BIFUbC-biomass'!$A10,biomass!$A$2:$AQ$28,COLUMN(biomass!S$2),FALSE)/VLOOKUP('BIFUbC-biomass'!$A10,'BIFUbC-biomass'!$A$1:$AQ$27,COLUMN('BIFUbC-biomass'!S$1),FALSE))</f>
        <v>1</v>
      </c>
      <c r="T10">
        <f>IF(VLOOKUP('BIFUbC-biomass'!$A10,'BIFUbC-biomass'!$A$1:$AQ$27,COLUMN('BIFUbC-biomass'!T$1),FALSE)=0,1,VLOOKUP('BIFUbC-biomass'!$A10,biomass!$A$2:$AQ$28,COLUMN(biomass!T$2),FALSE)/VLOOKUP('BIFUbC-biomass'!$A10,'BIFUbC-biomass'!$A$1:$AQ$27,COLUMN('BIFUbC-biomass'!T$1),FALSE))</f>
        <v>1</v>
      </c>
      <c r="U10">
        <f>IF(VLOOKUP('BIFUbC-biomass'!$A10,'BIFUbC-biomass'!$A$1:$AQ$27,COLUMN('BIFUbC-biomass'!U$1),FALSE)=0,1,VLOOKUP('BIFUbC-biomass'!$A10,biomass!$A$2:$AQ$28,COLUMN(biomass!U$2),FALSE)/VLOOKUP('BIFUbC-biomass'!$A10,'BIFUbC-biomass'!$A$1:$AQ$27,COLUMN('BIFUbC-biomass'!U$1),FALSE))</f>
        <v>1</v>
      </c>
      <c r="V10">
        <f>IF(VLOOKUP('BIFUbC-biomass'!$A10,'BIFUbC-biomass'!$A$1:$AQ$27,COLUMN('BIFUbC-biomass'!V$1),FALSE)=0,1,VLOOKUP('BIFUbC-biomass'!$A10,biomass!$A$2:$AQ$28,COLUMN(biomass!V$2),FALSE)/VLOOKUP('BIFUbC-biomass'!$A10,'BIFUbC-biomass'!$A$1:$AQ$27,COLUMN('BIFUbC-biomass'!V$1),FALSE))</f>
        <v>1</v>
      </c>
      <c r="W10">
        <f>IF(VLOOKUP('BIFUbC-biomass'!$A10,'BIFUbC-biomass'!$A$1:$AQ$27,COLUMN('BIFUbC-biomass'!W$1),FALSE)=0,1,VLOOKUP('BIFUbC-biomass'!$A10,biomass!$A$2:$AQ$28,COLUMN(biomass!W$2),FALSE)/VLOOKUP('BIFUbC-biomass'!$A10,'BIFUbC-biomass'!$A$1:$AQ$27,COLUMN('BIFUbC-biomass'!W$1),FALSE))</f>
        <v>1</v>
      </c>
      <c r="X10">
        <f>IF(VLOOKUP('BIFUbC-biomass'!$A10,'BIFUbC-biomass'!$A$1:$AQ$27,COLUMN('BIFUbC-biomass'!X$1),FALSE)=0,1,VLOOKUP('BIFUbC-biomass'!$A10,biomass!$A$2:$AQ$28,COLUMN(biomass!X$2),FALSE)/VLOOKUP('BIFUbC-biomass'!$A10,'BIFUbC-biomass'!$A$1:$AQ$27,COLUMN('BIFUbC-biomass'!X$1),FALSE))</f>
        <v>1</v>
      </c>
      <c r="Y10">
        <f>IF(VLOOKUP('BIFUbC-biomass'!$A10,'BIFUbC-biomass'!$A$1:$AQ$27,COLUMN('BIFUbC-biomass'!Y$1),FALSE)=0,1,VLOOKUP('BIFUbC-biomass'!$A10,biomass!$A$2:$AQ$28,COLUMN(biomass!Y$2),FALSE)/VLOOKUP('BIFUbC-biomass'!$A10,'BIFUbC-biomass'!$A$1:$AQ$27,COLUMN('BIFUbC-biomass'!Y$1),FALSE))</f>
        <v>1</v>
      </c>
      <c r="Z10">
        <f>IF(VLOOKUP('BIFUbC-biomass'!$A10,'BIFUbC-biomass'!$A$1:$AQ$27,COLUMN('BIFUbC-biomass'!Z$1),FALSE)=0,1,VLOOKUP('BIFUbC-biomass'!$A10,biomass!$A$2:$AQ$28,COLUMN(biomass!Z$2),FALSE)/VLOOKUP('BIFUbC-biomass'!$A10,'BIFUbC-biomass'!$A$1:$AQ$27,COLUMN('BIFUbC-biomass'!Z$1),FALSE))</f>
        <v>1</v>
      </c>
      <c r="AA10">
        <f>IF(VLOOKUP('BIFUbC-biomass'!$A10,'BIFUbC-biomass'!$A$1:$AQ$27,COLUMN('BIFUbC-biomass'!AA$1),FALSE)=0,1,VLOOKUP('BIFUbC-biomass'!$A10,biomass!$A$2:$AQ$28,COLUMN(biomass!AA$2),FALSE)/VLOOKUP('BIFUbC-biomass'!$A10,'BIFUbC-biomass'!$A$1:$AQ$27,COLUMN('BIFUbC-biomass'!AA$1),FALSE))</f>
        <v>1</v>
      </c>
      <c r="AB10">
        <f>IF(VLOOKUP('BIFUbC-biomass'!$A10,'BIFUbC-biomass'!$A$1:$AQ$27,COLUMN('BIFUbC-biomass'!AB$1),FALSE)=0,1,VLOOKUP('BIFUbC-biomass'!$A10,biomass!$A$2:$AQ$28,COLUMN(biomass!AB$2),FALSE)/VLOOKUP('BIFUbC-biomass'!$A10,'BIFUbC-biomass'!$A$1:$AQ$27,COLUMN('BIFUbC-biomass'!AB$1),FALSE))</f>
        <v>1</v>
      </c>
      <c r="AC10">
        <f>IF(VLOOKUP('BIFUbC-biomass'!$A10,'BIFUbC-biomass'!$A$1:$AQ$27,COLUMN('BIFUbC-biomass'!AC$1),FALSE)=0,1,VLOOKUP('BIFUbC-biomass'!$A10,biomass!$A$2:$AQ$28,COLUMN(biomass!AC$2),FALSE)/VLOOKUP('BIFUbC-biomass'!$A10,'BIFUbC-biomass'!$A$1:$AQ$27,COLUMN('BIFUbC-biomass'!AC$1),FALSE))</f>
        <v>1</v>
      </c>
      <c r="AD10">
        <f>IF(VLOOKUP('BIFUbC-biomass'!$A10,'BIFUbC-biomass'!$A$1:$AQ$27,COLUMN('BIFUbC-biomass'!AD$1),FALSE)=0,1,VLOOKUP('BIFUbC-biomass'!$A10,biomass!$A$2:$AQ$28,COLUMN(biomass!AD$2),FALSE)/VLOOKUP('BIFUbC-biomass'!$A10,'BIFUbC-biomass'!$A$1:$AQ$27,COLUMN('BIFUbC-biomass'!AD$1),FALSE))</f>
        <v>1</v>
      </c>
      <c r="AE10">
        <f>IF(VLOOKUP('BIFUbC-biomass'!$A10,'BIFUbC-biomass'!$A$1:$AQ$27,COLUMN('BIFUbC-biomass'!AE$1),FALSE)=0,1,VLOOKUP('BIFUbC-biomass'!$A10,biomass!$A$2:$AQ$28,COLUMN(biomass!AE$2),FALSE)/VLOOKUP('BIFUbC-biomass'!$A10,'BIFUbC-biomass'!$A$1:$AQ$27,COLUMN('BIFUbC-biomass'!AE$1),FALSE))</f>
        <v>1</v>
      </c>
      <c r="AF10">
        <f>IF(VLOOKUP('BIFUbC-biomass'!$A10,'BIFUbC-biomass'!$A$1:$AQ$27,COLUMN('BIFUbC-biomass'!AF$1),FALSE)=0,1,VLOOKUP('BIFUbC-biomass'!$A10,biomass!$A$2:$AQ$28,COLUMN(biomass!AF$2),FALSE)/VLOOKUP('BIFUbC-biomass'!$A10,'BIFUbC-biomass'!$A$1:$AQ$27,COLUMN('BIFUbC-biomass'!AF$1),FALSE))</f>
        <v>1</v>
      </c>
      <c r="AG10">
        <f>IF(VLOOKUP('BIFUbC-biomass'!$A10,'BIFUbC-biomass'!$A$1:$AQ$27,COLUMN('BIFUbC-biomass'!AG$1),FALSE)=0,1,VLOOKUP('BIFUbC-biomass'!$A10,biomass!$A$2:$AQ$28,COLUMN(biomass!AG$2),FALSE)/VLOOKUP('BIFUbC-biomass'!$A10,'BIFUbC-biomass'!$A$1:$AQ$27,COLUMN('BIFUbC-biomass'!AG$1),FALSE))</f>
        <v>1</v>
      </c>
      <c r="AH10">
        <f>IF(VLOOKUP('BIFUbC-biomass'!$A10,'BIFUbC-biomass'!$A$1:$AQ$27,COLUMN('BIFUbC-biomass'!AH$1),FALSE)=0,1,VLOOKUP('BIFUbC-biomass'!$A10,biomass!$A$2:$AQ$28,COLUMN(biomass!AH$2),FALSE)/VLOOKUP('BIFUbC-biomass'!$A10,'BIFUbC-biomass'!$A$1:$AQ$27,COLUMN('BIFUbC-biomass'!AH$1),FALSE))</f>
        <v>1</v>
      </c>
      <c r="AI10">
        <f>IF(VLOOKUP('BIFUbC-biomass'!$A10,'BIFUbC-biomass'!$A$1:$AQ$27,COLUMN('BIFUbC-biomass'!AI$1),FALSE)=0,1,VLOOKUP('BIFUbC-biomass'!$A10,biomass!$A$2:$AQ$28,COLUMN(biomass!AI$2),FALSE)/VLOOKUP('BIFUbC-biomass'!$A10,'BIFUbC-biomass'!$A$1:$AQ$27,COLUMN('BIFUbC-biomass'!AI$1),FALSE))</f>
        <v>1</v>
      </c>
      <c r="AJ10">
        <f>IF(VLOOKUP('BIFUbC-biomass'!$A10,'BIFUbC-biomass'!$A$1:$AQ$27,COLUMN('BIFUbC-biomass'!AJ$1),FALSE)=0,1,VLOOKUP('BIFUbC-biomass'!$A10,biomass!$A$2:$AQ$28,COLUMN(biomass!AJ$2),FALSE)/VLOOKUP('BIFUbC-biomass'!$A10,'BIFUbC-biomass'!$A$1:$AQ$27,COLUMN('BIFUbC-biomass'!AJ$1),FALSE))</f>
        <v>1</v>
      </c>
      <c r="AK10">
        <f>IF(VLOOKUP('BIFUbC-biomass'!$A10,'BIFUbC-biomass'!$A$1:$AQ$27,COLUMN('BIFUbC-biomass'!AK$1),FALSE)=0,1,VLOOKUP('BIFUbC-biomass'!$A10,biomass!$A$2:$AQ$28,COLUMN(biomass!AK$2),FALSE)/VLOOKUP('BIFUbC-biomass'!$A10,'BIFUbC-biomass'!$A$1:$AQ$27,COLUMN('BIFUbC-biomass'!AK$1),FALSE))</f>
        <v>1</v>
      </c>
      <c r="AL10">
        <f>IF(VLOOKUP('BIFUbC-biomass'!$A10,'BIFUbC-biomass'!$A$1:$AQ$27,COLUMN('BIFUbC-biomass'!AL$1),FALSE)=0,1,VLOOKUP('BIFUbC-biomass'!$A10,biomass!$A$2:$AQ$28,COLUMN(biomass!AL$2),FALSE)/VLOOKUP('BIFUbC-biomass'!$A10,'BIFUbC-biomass'!$A$1:$AQ$27,COLUMN('BIFUbC-biomass'!AL$1),FALSE))</f>
        <v>1</v>
      </c>
      <c r="AM10">
        <f>IF(VLOOKUP('BIFUbC-biomass'!$A10,'BIFUbC-biomass'!$A$1:$AQ$27,COLUMN('BIFUbC-biomass'!AM$1),FALSE)=0,1,VLOOKUP('BIFUbC-biomass'!$A10,biomass!$A$2:$AQ$28,COLUMN(biomass!AM$2),FALSE)/VLOOKUP('BIFUbC-biomass'!$A10,'BIFUbC-biomass'!$A$1:$AQ$27,COLUMN('BIFUbC-biomass'!AM$1),FALSE))</f>
        <v>1</v>
      </c>
      <c r="AN10">
        <f>IF(VLOOKUP('BIFUbC-biomass'!$A10,'BIFUbC-biomass'!$A$1:$AQ$27,COLUMN('BIFUbC-biomass'!AN$1),FALSE)=0,1,VLOOKUP('BIFUbC-biomass'!$A10,biomass!$A$2:$AQ$28,COLUMN(biomass!AN$2),FALSE)/VLOOKUP('BIFUbC-biomass'!$A10,'BIFUbC-biomass'!$A$1:$AQ$27,COLUMN('BIFUbC-biomass'!AN$1),FALSE))</f>
        <v>1</v>
      </c>
      <c r="AO10">
        <f>IF(VLOOKUP('BIFUbC-biomass'!$A10,'BIFUbC-biomass'!$A$1:$AQ$27,COLUMN('BIFUbC-biomass'!AO$1),FALSE)=0,1,VLOOKUP('BIFUbC-biomass'!$A10,biomass!$A$2:$AQ$28,COLUMN(biomass!AO$2),FALSE)/VLOOKUP('BIFUbC-biomass'!$A10,'BIFUbC-biomass'!$A$1:$AQ$27,COLUMN('BIFUbC-biomass'!AO$1),FALSE))</f>
        <v>1</v>
      </c>
      <c r="AP10">
        <f>IF(VLOOKUP('BIFUbC-biomass'!$A10,'BIFUbC-biomass'!$A$1:$AQ$27,COLUMN('BIFUbC-biomass'!AP$1),FALSE)=0,1,VLOOKUP('BIFUbC-biomass'!$A10,biomass!$A$2:$AQ$28,COLUMN(biomass!AP$2),FALSE)/VLOOKUP('BIFUbC-biomass'!$A10,'BIFUbC-biomass'!$A$1:$AQ$27,COLUMN('BIFUbC-biomass'!AP$1),FALSE))</f>
        <v>1</v>
      </c>
      <c r="AQ10">
        <f>IF(VLOOKUP('BIFUbC-biomass'!$A10,'BIFUbC-biomass'!$A$1:$AQ$27,COLUMN('BIFUbC-biomass'!AQ$1),FALSE)=0,1,VLOOKUP('BIFUbC-biomass'!$A10,biomass!$A$2:$AQ$28,COLUMN(biomass!AQ$2),FALSE)/VLOOKUP('BIFUbC-biomass'!$A10,'BIFUbC-biomass'!$A$1:$AQ$27,COLUMN('BIFUbC-biomass'!AQ$1),FALSE))</f>
        <v>1</v>
      </c>
    </row>
    <row r="11" spans="1:43">
      <c r="A11" s="37" t="s">
        <v>612</v>
      </c>
      <c r="B11">
        <f>IF(VLOOKUP('BIFUbC-biomass'!$A11,'BIFUbC-biomass'!$A$1:$AQ$27,COLUMN('BIFUbC-biomass'!B$1),FALSE)=0,1,VLOOKUP('BIFUbC-biomass'!$A11,biomass!$A$2:$AQ$28,COLUMN(biomass!B$2),FALSE)/VLOOKUP('BIFUbC-biomass'!$A11,'BIFUbC-biomass'!$A$1:$AQ$27,COLUMN('BIFUbC-biomass'!B$1),FALSE))</f>
        <v>1</v>
      </c>
      <c r="C11">
        <f>IF(VLOOKUP('BIFUbC-biomass'!$A11,'BIFUbC-biomass'!$A$1:$AQ$27,COLUMN('BIFUbC-biomass'!C$1),FALSE)=0,1,VLOOKUP('BIFUbC-biomass'!$A11,biomass!$A$2:$AQ$28,COLUMN(biomass!C$2),FALSE)/VLOOKUP('BIFUbC-biomass'!$A11,'BIFUbC-biomass'!$A$1:$AQ$27,COLUMN('BIFUbC-biomass'!C$1),FALSE))</f>
        <v>1</v>
      </c>
      <c r="D11">
        <f>IF(VLOOKUP('BIFUbC-biomass'!$A11,'BIFUbC-biomass'!$A$1:$AQ$27,COLUMN('BIFUbC-biomass'!D$1),FALSE)=0,1,VLOOKUP('BIFUbC-biomass'!$A11,biomass!$A$2:$AQ$28,COLUMN(biomass!D$2),FALSE)/VLOOKUP('BIFUbC-biomass'!$A11,'BIFUbC-biomass'!$A$1:$AQ$27,COLUMN('BIFUbC-biomass'!D$1),FALSE))</f>
        <v>1</v>
      </c>
      <c r="E11">
        <f>IF(VLOOKUP('BIFUbC-biomass'!$A11,'BIFUbC-biomass'!$A$1:$AQ$27,COLUMN('BIFUbC-biomass'!E$1),FALSE)=0,1,VLOOKUP('BIFUbC-biomass'!$A11,biomass!$A$2:$AQ$28,COLUMN(biomass!E$2),FALSE)/VLOOKUP('BIFUbC-biomass'!$A11,'BIFUbC-biomass'!$A$1:$AQ$27,COLUMN('BIFUbC-biomass'!E$1),FALSE))</f>
        <v>1</v>
      </c>
      <c r="F11">
        <f>IF(VLOOKUP('BIFUbC-biomass'!$A11,'BIFUbC-biomass'!$A$1:$AQ$27,COLUMN('BIFUbC-biomass'!F$1),FALSE)=0,1,VLOOKUP('BIFUbC-biomass'!$A11,biomass!$A$2:$AQ$28,COLUMN(biomass!F$2),FALSE)/VLOOKUP('BIFUbC-biomass'!$A11,'BIFUbC-biomass'!$A$1:$AQ$27,COLUMN('BIFUbC-biomass'!F$1),FALSE))</f>
        <v>1</v>
      </c>
      <c r="G11">
        <f>IF(VLOOKUP('BIFUbC-biomass'!$A11,'BIFUbC-biomass'!$A$1:$AQ$27,COLUMN('BIFUbC-biomass'!G$1),FALSE)=0,1,VLOOKUP('BIFUbC-biomass'!$A11,biomass!$A$2:$AQ$28,COLUMN(biomass!G$2),FALSE)/VLOOKUP('BIFUbC-biomass'!$A11,'BIFUbC-biomass'!$A$1:$AQ$27,COLUMN('BIFUbC-biomass'!G$1),FALSE))</f>
        <v>1</v>
      </c>
      <c r="H11">
        <f>IF(VLOOKUP('BIFUbC-biomass'!$A11,'BIFUbC-biomass'!$A$1:$AQ$27,COLUMN('BIFUbC-biomass'!H$1),FALSE)=0,1,VLOOKUP('BIFUbC-biomass'!$A11,biomass!$A$2:$AQ$28,COLUMN(biomass!H$2),FALSE)/VLOOKUP('BIFUbC-biomass'!$A11,'BIFUbC-biomass'!$A$1:$AQ$27,COLUMN('BIFUbC-biomass'!H$1),FALSE))</f>
        <v>1</v>
      </c>
      <c r="I11">
        <f>IF(VLOOKUP('BIFUbC-biomass'!$A11,'BIFUbC-biomass'!$A$1:$AQ$27,COLUMN('BIFUbC-biomass'!I$1),FALSE)=0,1,VLOOKUP('BIFUbC-biomass'!$A11,biomass!$A$2:$AQ$28,COLUMN(biomass!I$2),FALSE)/VLOOKUP('BIFUbC-biomass'!$A11,'BIFUbC-biomass'!$A$1:$AQ$27,COLUMN('BIFUbC-biomass'!I$1),FALSE))</f>
        <v>1</v>
      </c>
      <c r="J11">
        <f>IF(VLOOKUP('BIFUbC-biomass'!$A11,'BIFUbC-biomass'!$A$1:$AQ$27,COLUMN('BIFUbC-biomass'!J$1),FALSE)=0,1,VLOOKUP('BIFUbC-biomass'!$A11,biomass!$A$2:$AQ$28,COLUMN(biomass!J$2),FALSE)/VLOOKUP('BIFUbC-biomass'!$A11,'BIFUbC-biomass'!$A$1:$AQ$27,COLUMN('BIFUbC-biomass'!J$1),FALSE))</f>
        <v>1</v>
      </c>
      <c r="K11">
        <f>IF(VLOOKUP('BIFUbC-biomass'!$A11,'BIFUbC-biomass'!$A$1:$AQ$27,COLUMN('BIFUbC-biomass'!K$1),FALSE)=0,1,VLOOKUP('BIFUbC-biomass'!$A11,biomass!$A$2:$AQ$28,COLUMN(biomass!K$2),FALSE)/VLOOKUP('BIFUbC-biomass'!$A11,'BIFUbC-biomass'!$A$1:$AQ$27,COLUMN('BIFUbC-biomass'!K$1),FALSE))</f>
        <v>1</v>
      </c>
      <c r="L11">
        <f>IF(VLOOKUP('BIFUbC-biomass'!$A11,'BIFUbC-biomass'!$A$1:$AQ$27,COLUMN('BIFUbC-biomass'!L$1),FALSE)=0,1,VLOOKUP('BIFUbC-biomass'!$A11,biomass!$A$2:$AQ$28,COLUMN(biomass!L$2),FALSE)/VLOOKUP('BIFUbC-biomass'!$A11,'BIFUbC-biomass'!$A$1:$AQ$27,COLUMN('BIFUbC-biomass'!L$1),FALSE))</f>
        <v>1</v>
      </c>
      <c r="M11">
        <f>IF(VLOOKUP('BIFUbC-biomass'!$A11,'BIFUbC-biomass'!$A$1:$AQ$27,COLUMN('BIFUbC-biomass'!M$1),FALSE)=0,1,VLOOKUP('BIFUbC-biomass'!$A11,biomass!$A$2:$AQ$28,COLUMN(biomass!M$2),FALSE)/VLOOKUP('BIFUbC-biomass'!$A11,'BIFUbC-biomass'!$A$1:$AQ$27,COLUMN('BIFUbC-biomass'!M$1),FALSE))</f>
        <v>1</v>
      </c>
      <c r="N11">
        <f>IF(VLOOKUP('BIFUbC-biomass'!$A11,'BIFUbC-biomass'!$A$1:$AQ$27,COLUMN('BIFUbC-biomass'!N$1),FALSE)=0,1,VLOOKUP('BIFUbC-biomass'!$A11,biomass!$A$2:$AQ$28,COLUMN(biomass!N$2),FALSE)/VLOOKUP('BIFUbC-biomass'!$A11,'BIFUbC-biomass'!$A$1:$AQ$27,COLUMN('BIFUbC-biomass'!N$1),FALSE))</f>
        <v>1</v>
      </c>
      <c r="O11">
        <f>IF(VLOOKUP('BIFUbC-biomass'!$A11,'BIFUbC-biomass'!$A$1:$AQ$27,COLUMN('BIFUbC-biomass'!O$1),FALSE)=0,1,VLOOKUP('BIFUbC-biomass'!$A11,biomass!$A$2:$AQ$28,COLUMN(biomass!O$2),FALSE)/VLOOKUP('BIFUbC-biomass'!$A11,'BIFUbC-biomass'!$A$1:$AQ$27,COLUMN('BIFUbC-biomass'!O$1),FALSE))</f>
        <v>1</v>
      </c>
      <c r="P11">
        <f>IF(VLOOKUP('BIFUbC-biomass'!$A11,'BIFUbC-biomass'!$A$1:$AQ$27,COLUMN('BIFUbC-biomass'!P$1),FALSE)=0,1,VLOOKUP('BIFUbC-biomass'!$A11,biomass!$A$2:$AQ$28,COLUMN(biomass!P$2),FALSE)/VLOOKUP('BIFUbC-biomass'!$A11,'BIFUbC-biomass'!$A$1:$AQ$27,COLUMN('BIFUbC-biomass'!P$1),FALSE))</f>
        <v>1</v>
      </c>
      <c r="Q11">
        <f>IF(VLOOKUP('BIFUbC-biomass'!$A11,'BIFUbC-biomass'!$A$1:$AQ$27,COLUMN('BIFUbC-biomass'!Q$1),FALSE)=0,1,VLOOKUP('BIFUbC-biomass'!$A11,biomass!$A$2:$AQ$28,COLUMN(biomass!Q$2),FALSE)/VLOOKUP('BIFUbC-biomass'!$A11,'BIFUbC-biomass'!$A$1:$AQ$27,COLUMN('BIFUbC-biomass'!Q$1),FALSE))</f>
        <v>1</v>
      </c>
      <c r="R11">
        <f>IF(VLOOKUP('BIFUbC-biomass'!$A11,'BIFUbC-biomass'!$A$1:$AQ$27,COLUMN('BIFUbC-biomass'!R$1),FALSE)=0,1,VLOOKUP('BIFUbC-biomass'!$A11,biomass!$A$2:$AQ$28,COLUMN(biomass!R$2),FALSE)/VLOOKUP('BIFUbC-biomass'!$A11,'BIFUbC-biomass'!$A$1:$AQ$27,COLUMN('BIFUbC-biomass'!R$1),FALSE))</f>
        <v>1</v>
      </c>
      <c r="S11">
        <f>IF(VLOOKUP('BIFUbC-biomass'!$A11,'BIFUbC-biomass'!$A$1:$AQ$27,COLUMN('BIFUbC-biomass'!S$1),FALSE)=0,1,VLOOKUP('BIFUbC-biomass'!$A11,biomass!$A$2:$AQ$28,COLUMN(biomass!S$2),FALSE)/VLOOKUP('BIFUbC-biomass'!$A11,'BIFUbC-biomass'!$A$1:$AQ$27,COLUMN('BIFUbC-biomass'!S$1),FALSE))</f>
        <v>1</v>
      </c>
      <c r="T11">
        <f>IF(VLOOKUP('BIFUbC-biomass'!$A11,'BIFUbC-biomass'!$A$1:$AQ$27,COLUMN('BIFUbC-biomass'!T$1),FALSE)=0,1,VLOOKUP('BIFUbC-biomass'!$A11,biomass!$A$2:$AQ$28,COLUMN(biomass!T$2),FALSE)/VLOOKUP('BIFUbC-biomass'!$A11,'BIFUbC-biomass'!$A$1:$AQ$27,COLUMN('BIFUbC-biomass'!T$1),FALSE))</f>
        <v>1</v>
      </c>
      <c r="U11">
        <f>IF(VLOOKUP('BIFUbC-biomass'!$A11,'BIFUbC-biomass'!$A$1:$AQ$27,COLUMN('BIFUbC-biomass'!U$1),FALSE)=0,1,VLOOKUP('BIFUbC-biomass'!$A11,biomass!$A$2:$AQ$28,COLUMN(biomass!U$2),FALSE)/VLOOKUP('BIFUbC-biomass'!$A11,'BIFUbC-biomass'!$A$1:$AQ$27,COLUMN('BIFUbC-biomass'!U$1),FALSE))</f>
        <v>1</v>
      </c>
      <c r="V11">
        <f>IF(VLOOKUP('BIFUbC-biomass'!$A11,'BIFUbC-biomass'!$A$1:$AQ$27,COLUMN('BIFUbC-biomass'!V$1),FALSE)=0,1,VLOOKUP('BIFUbC-biomass'!$A11,biomass!$A$2:$AQ$28,COLUMN(biomass!V$2),FALSE)/VLOOKUP('BIFUbC-biomass'!$A11,'BIFUbC-biomass'!$A$1:$AQ$27,COLUMN('BIFUbC-biomass'!V$1),FALSE))</f>
        <v>1</v>
      </c>
      <c r="W11">
        <f>IF(VLOOKUP('BIFUbC-biomass'!$A11,'BIFUbC-biomass'!$A$1:$AQ$27,COLUMN('BIFUbC-biomass'!W$1),FALSE)=0,1,VLOOKUP('BIFUbC-biomass'!$A11,biomass!$A$2:$AQ$28,COLUMN(biomass!W$2),FALSE)/VLOOKUP('BIFUbC-biomass'!$A11,'BIFUbC-biomass'!$A$1:$AQ$27,COLUMN('BIFUbC-biomass'!W$1),FALSE))</f>
        <v>1</v>
      </c>
      <c r="X11">
        <f>IF(VLOOKUP('BIFUbC-biomass'!$A11,'BIFUbC-biomass'!$A$1:$AQ$27,COLUMN('BIFUbC-biomass'!X$1),FALSE)=0,1,VLOOKUP('BIFUbC-biomass'!$A11,biomass!$A$2:$AQ$28,COLUMN(biomass!X$2),FALSE)/VLOOKUP('BIFUbC-biomass'!$A11,'BIFUbC-biomass'!$A$1:$AQ$27,COLUMN('BIFUbC-biomass'!X$1),FALSE))</f>
        <v>1</v>
      </c>
      <c r="Y11">
        <f>IF(VLOOKUP('BIFUbC-biomass'!$A11,'BIFUbC-biomass'!$A$1:$AQ$27,COLUMN('BIFUbC-biomass'!Y$1),FALSE)=0,1,VLOOKUP('BIFUbC-biomass'!$A11,biomass!$A$2:$AQ$28,COLUMN(biomass!Y$2),FALSE)/VLOOKUP('BIFUbC-biomass'!$A11,'BIFUbC-biomass'!$A$1:$AQ$27,COLUMN('BIFUbC-biomass'!Y$1),FALSE))</f>
        <v>1</v>
      </c>
      <c r="Z11">
        <f>IF(VLOOKUP('BIFUbC-biomass'!$A11,'BIFUbC-biomass'!$A$1:$AQ$27,COLUMN('BIFUbC-biomass'!Z$1),FALSE)=0,1,VLOOKUP('BIFUbC-biomass'!$A11,biomass!$A$2:$AQ$28,COLUMN(biomass!Z$2),FALSE)/VLOOKUP('BIFUbC-biomass'!$A11,'BIFUbC-biomass'!$A$1:$AQ$27,COLUMN('BIFUbC-biomass'!Z$1),FALSE))</f>
        <v>1</v>
      </c>
      <c r="AA11">
        <f>IF(VLOOKUP('BIFUbC-biomass'!$A11,'BIFUbC-biomass'!$A$1:$AQ$27,COLUMN('BIFUbC-biomass'!AA$1),FALSE)=0,1,VLOOKUP('BIFUbC-biomass'!$A11,biomass!$A$2:$AQ$28,COLUMN(biomass!AA$2),FALSE)/VLOOKUP('BIFUbC-biomass'!$A11,'BIFUbC-biomass'!$A$1:$AQ$27,COLUMN('BIFUbC-biomass'!AA$1),FALSE))</f>
        <v>1</v>
      </c>
      <c r="AB11">
        <f>IF(VLOOKUP('BIFUbC-biomass'!$A11,'BIFUbC-biomass'!$A$1:$AQ$27,COLUMN('BIFUbC-biomass'!AB$1),FALSE)=0,1,VLOOKUP('BIFUbC-biomass'!$A11,biomass!$A$2:$AQ$28,COLUMN(biomass!AB$2),FALSE)/VLOOKUP('BIFUbC-biomass'!$A11,'BIFUbC-biomass'!$A$1:$AQ$27,COLUMN('BIFUbC-biomass'!AB$1),FALSE))</f>
        <v>1</v>
      </c>
      <c r="AC11">
        <f>IF(VLOOKUP('BIFUbC-biomass'!$A11,'BIFUbC-biomass'!$A$1:$AQ$27,COLUMN('BIFUbC-biomass'!AC$1),FALSE)=0,1,VLOOKUP('BIFUbC-biomass'!$A11,biomass!$A$2:$AQ$28,COLUMN(biomass!AC$2),FALSE)/VLOOKUP('BIFUbC-biomass'!$A11,'BIFUbC-biomass'!$A$1:$AQ$27,COLUMN('BIFUbC-biomass'!AC$1),FALSE))</f>
        <v>1</v>
      </c>
      <c r="AD11">
        <f>IF(VLOOKUP('BIFUbC-biomass'!$A11,'BIFUbC-biomass'!$A$1:$AQ$27,COLUMN('BIFUbC-biomass'!AD$1),FALSE)=0,1,VLOOKUP('BIFUbC-biomass'!$A11,biomass!$A$2:$AQ$28,COLUMN(biomass!AD$2),FALSE)/VLOOKUP('BIFUbC-biomass'!$A11,'BIFUbC-biomass'!$A$1:$AQ$27,COLUMN('BIFUbC-biomass'!AD$1),FALSE))</f>
        <v>1</v>
      </c>
      <c r="AE11">
        <f>IF(VLOOKUP('BIFUbC-biomass'!$A11,'BIFUbC-biomass'!$A$1:$AQ$27,COLUMN('BIFUbC-biomass'!AE$1),FALSE)=0,1,VLOOKUP('BIFUbC-biomass'!$A11,biomass!$A$2:$AQ$28,COLUMN(biomass!AE$2),FALSE)/VLOOKUP('BIFUbC-biomass'!$A11,'BIFUbC-biomass'!$A$1:$AQ$27,COLUMN('BIFUbC-biomass'!AE$1),FALSE))</f>
        <v>1</v>
      </c>
      <c r="AF11">
        <f>IF(VLOOKUP('BIFUbC-biomass'!$A11,'BIFUbC-biomass'!$A$1:$AQ$27,COLUMN('BIFUbC-biomass'!AF$1),FALSE)=0,1,VLOOKUP('BIFUbC-biomass'!$A11,biomass!$A$2:$AQ$28,COLUMN(biomass!AF$2),FALSE)/VLOOKUP('BIFUbC-biomass'!$A11,'BIFUbC-biomass'!$A$1:$AQ$27,COLUMN('BIFUbC-biomass'!AF$1),FALSE))</f>
        <v>1</v>
      </c>
      <c r="AG11">
        <f>IF(VLOOKUP('BIFUbC-biomass'!$A11,'BIFUbC-biomass'!$A$1:$AQ$27,COLUMN('BIFUbC-biomass'!AG$1),FALSE)=0,1,VLOOKUP('BIFUbC-biomass'!$A11,biomass!$A$2:$AQ$28,COLUMN(biomass!AG$2),FALSE)/VLOOKUP('BIFUbC-biomass'!$A11,'BIFUbC-biomass'!$A$1:$AQ$27,COLUMN('BIFUbC-biomass'!AG$1),FALSE))</f>
        <v>1</v>
      </c>
      <c r="AH11">
        <f>IF(VLOOKUP('BIFUbC-biomass'!$A11,'BIFUbC-biomass'!$A$1:$AQ$27,COLUMN('BIFUbC-biomass'!AH$1),FALSE)=0,1,VLOOKUP('BIFUbC-biomass'!$A11,biomass!$A$2:$AQ$28,COLUMN(biomass!AH$2),FALSE)/VLOOKUP('BIFUbC-biomass'!$A11,'BIFUbC-biomass'!$A$1:$AQ$27,COLUMN('BIFUbC-biomass'!AH$1),FALSE))</f>
        <v>1</v>
      </c>
      <c r="AI11">
        <f>IF(VLOOKUP('BIFUbC-biomass'!$A11,'BIFUbC-biomass'!$A$1:$AQ$27,COLUMN('BIFUbC-biomass'!AI$1),FALSE)=0,1,VLOOKUP('BIFUbC-biomass'!$A11,biomass!$A$2:$AQ$28,COLUMN(biomass!AI$2),FALSE)/VLOOKUP('BIFUbC-biomass'!$A11,'BIFUbC-biomass'!$A$1:$AQ$27,COLUMN('BIFUbC-biomass'!AI$1),FALSE))</f>
        <v>1</v>
      </c>
      <c r="AJ11">
        <f>IF(VLOOKUP('BIFUbC-biomass'!$A11,'BIFUbC-biomass'!$A$1:$AQ$27,COLUMN('BIFUbC-biomass'!AJ$1),FALSE)=0,1,VLOOKUP('BIFUbC-biomass'!$A11,biomass!$A$2:$AQ$28,COLUMN(biomass!AJ$2),FALSE)/VLOOKUP('BIFUbC-biomass'!$A11,'BIFUbC-biomass'!$A$1:$AQ$27,COLUMN('BIFUbC-biomass'!AJ$1),FALSE))</f>
        <v>1</v>
      </c>
      <c r="AK11">
        <f>IF(VLOOKUP('BIFUbC-biomass'!$A11,'BIFUbC-biomass'!$A$1:$AQ$27,COLUMN('BIFUbC-biomass'!AK$1),FALSE)=0,1,VLOOKUP('BIFUbC-biomass'!$A11,biomass!$A$2:$AQ$28,COLUMN(biomass!AK$2),FALSE)/VLOOKUP('BIFUbC-biomass'!$A11,'BIFUbC-biomass'!$A$1:$AQ$27,COLUMN('BIFUbC-biomass'!AK$1),FALSE))</f>
        <v>1</v>
      </c>
      <c r="AL11">
        <f>IF(VLOOKUP('BIFUbC-biomass'!$A11,'BIFUbC-biomass'!$A$1:$AQ$27,COLUMN('BIFUbC-biomass'!AL$1),FALSE)=0,1,VLOOKUP('BIFUbC-biomass'!$A11,biomass!$A$2:$AQ$28,COLUMN(biomass!AL$2),FALSE)/VLOOKUP('BIFUbC-biomass'!$A11,'BIFUbC-biomass'!$A$1:$AQ$27,COLUMN('BIFUbC-biomass'!AL$1),FALSE))</f>
        <v>1</v>
      </c>
      <c r="AM11">
        <f>IF(VLOOKUP('BIFUbC-biomass'!$A11,'BIFUbC-biomass'!$A$1:$AQ$27,COLUMN('BIFUbC-biomass'!AM$1),FALSE)=0,1,VLOOKUP('BIFUbC-biomass'!$A11,biomass!$A$2:$AQ$28,COLUMN(biomass!AM$2),FALSE)/VLOOKUP('BIFUbC-biomass'!$A11,'BIFUbC-biomass'!$A$1:$AQ$27,COLUMN('BIFUbC-biomass'!AM$1),FALSE))</f>
        <v>1</v>
      </c>
      <c r="AN11">
        <f>IF(VLOOKUP('BIFUbC-biomass'!$A11,'BIFUbC-biomass'!$A$1:$AQ$27,COLUMN('BIFUbC-biomass'!AN$1),FALSE)=0,1,VLOOKUP('BIFUbC-biomass'!$A11,biomass!$A$2:$AQ$28,COLUMN(biomass!AN$2),FALSE)/VLOOKUP('BIFUbC-biomass'!$A11,'BIFUbC-biomass'!$A$1:$AQ$27,COLUMN('BIFUbC-biomass'!AN$1),FALSE))</f>
        <v>1</v>
      </c>
      <c r="AO11">
        <f>IF(VLOOKUP('BIFUbC-biomass'!$A11,'BIFUbC-biomass'!$A$1:$AQ$27,COLUMN('BIFUbC-biomass'!AO$1),FALSE)=0,1,VLOOKUP('BIFUbC-biomass'!$A11,biomass!$A$2:$AQ$28,COLUMN(biomass!AO$2),FALSE)/VLOOKUP('BIFUbC-biomass'!$A11,'BIFUbC-biomass'!$A$1:$AQ$27,COLUMN('BIFUbC-biomass'!AO$1),FALSE))</f>
        <v>1</v>
      </c>
      <c r="AP11">
        <f>IF(VLOOKUP('BIFUbC-biomass'!$A11,'BIFUbC-biomass'!$A$1:$AQ$27,COLUMN('BIFUbC-biomass'!AP$1),FALSE)=0,1,VLOOKUP('BIFUbC-biomass'!$A11,biomass!$A$2:$AQ$28,COLUMN(biomass!AP$2),FALSE)/VLOOKUP('BIFUbC-biomass'!$A11,'BIFUbC-biomass'!$A$1:$AQ$27,COLUMN('BIFUbC-biomass'!AP$1),FALSE))</f>
        <v>1</v>
      </c>
      <c r="AQ11">
        <f>IF(VLOOKUP('BIFUbC-biomass'!$A11,'BIFUbC-biomass'!$A$1:$AQ$27,COLUMN('BIFUbC-biomass'!AQ$1),FALSE)=0,1,VLOOKUP('BIFUbC-biomass'!$A11,biomass!$A$2:$AQ$28,COLUMN(biomass!AQ$2),FALSE)/VLOOKUP('BIFUbC-biomass'!$A11,'BIFUbC-biomass'!$A$1:$AQ$27,COLUMN('BIFUbC-biomass'!AQ$1),FALSE))</f>
        <v>1</v>
      </c>
    </row>
    <row r="12" spans="1:43">
      <c r="A12" s="37" t="s">
        <v>625</v>
      </c>
      <c r="B12">
        <f>IF(VLOOKUP('BIFUbC-biomass'!$A12,'BIFUbC-biomass'!$A$1:$AQ$27,COLUMN('BIFUbC-biomass'!B$1),FALSE)=0,1,VLOOKUP('BIFUbC-biomass'!$A12,biomass!$A$2:$AQ$28,COLUMN(biomass!B$2),FALSE)/VLOOKUP('BIFUbC-biomass'!$A12,'BIFUbC-biomass'!$A$1:$AQ$27,COLUMN('BIFUbC-biomass'!B$1),FALSE))</f>
        <v>1</v>
      </c>
      <c r="C12">
        <f>IF(VLOOKUP('BIFUbC-biomass'!$A12,'BIFUbC-biomass'!$A$1:$AQ$27,COLUMN('BIFUbC-biomass'!C$1),FALSE)=0,1,VLOOKUP('BIFUbC-biomass'!$A12,biomass!$A$2:$AQ$28,COLUMN(biomass!C$2),FALSE)/VLOOKUP('BIFUbC-biomass'!$A12,'BIFUbC-biomass'!$A$1:$AQ$27,COLUMN('BIFUbC-biomass'!C$1),FALSE))</f>
        <v>1</v>
      </c>
      <c r="D12">
        <f>IF(VLOOKUP('BIFUbC-biomass'!$A12,'BIFUbC-biomass'!$A$1:$AQ$27,COLUMN('BIFUbC-biomass'!D$1),FALSE)=0,1,VLOOKUP('BIFUbC-biomass'!$A12,biomass!$A$2:$AQ$28,COLUMN(biomass!D$2),FALSE)/VLOOKUP('BIFUbC-biomass'!$A12,'BIFUbC-biomass'!$A$1:$AQ$27,COLUMN('BIFUbC-biomass'!D$1),FALSE))</f>
        <v>1</v>
      </c>
      <c r="E12">
        <f>IF(VLOOKUP('BIFUbC-biomass'!$A12,'BIFUbC-biomass'!$A$1:$AQ$27,COLUMN('BIFUbC-biomass'!E$1),FALSE)=0,1,VLOOKUP('BIFUbC-biomass'!$A12,biomass!$A$2:$AQ$28,COLUMN(biomass!E$2),FALSE)/VLOOKUP('BIFUbC-biomass'!$A12,'BIFUbC-biomass'!$A$1:$AQ$27,COLUMN('BIFUbC-biomass'!E$1),FALSE))</f>
        <v>1</v>
      </c>
      <c r="F12">
        <f>IF(VLOOKUP('BIFUbC-biomass'!$A12,'BIFUbC-biomass'!$A$1:$AQ$27,COLUMN('BIFUbC-biomass'!F$1),FALSE)=0,1,VLOOKUP('BIFUbC-biomass'!$A12,biomass!$A$2:$AQ$28,COLUMN(biomass!F$2),FALSE)/VLOOKUP('BIFUbC-biomass'!$A12,'BIFUbC-biomass'!$A$1:$AQ$27,COLUMN('BIFUbC-biomass'!F$1),FALSE))</f>
        <v>1</v>
      </c>
      <c r="G12">
        <f>IF(VLOOKUP('BIFUbC-biomass'!$A12,'BIFUbC-biomass'!$A$1:$AQ$27,COLUMN('BIFUbC-biomass'!G$1),FALSE)=0,1,VLOOKUP('BIFUbC-biomass'!$A12,biomass!$A$2:$AQ$28,COLUMN(biomass!G$2),FALSE)/VLOOKUP('BIFUbC-biomass'!$A12,'BIFUbC-biomass'!$A$1:$AQ$27,COLUMN('BIFUbC-biomass'!G$1),FALSE))</f>
        <v>1</v>
      </c>
      <c r="H12">
        <f>IF(VLOOKUP('BIFUbC-biomass'!$A12,'BIFUbC-biomass'!$A$1:$AQ$27,COLUMN('BIFUbC-biomass'!H$1),FALSE)=0,1,VLOOKUP('BIFUbC-biomass'!$A12,biomass!$A$2:$AQ$28,COLUMN(biomass!H$2),FALSE)/VLOOKUP('BIFUbC-biomass'!$A12,'BIFUbC-biomass'!$A$1:$AQ$27,COLUMN('BIFUbC-biomass'!H$1),FALSE))</f>
        <v>1</v>
      </c>
      <c r="I12">
        <f>IF(VLOOKUP('BIFUbC-biomass'!$A12,'BIFUbC-biomass'!$A$1:$AQ$27,COLUMN('BIFUbC-biomass'!I$1),FALSE)=0,1,VLOOKUP('BIFUbC-biomass'!$A12,biomass!$A$2:$AQ$28,COLUMN(biomass!I$2),FALSE)/VLOOKUP('BIFUbC-biomass'!$A12,'BIFUbC-biomass'!$A$1:$AQ$27,COLUMN('BIFUbC-biomass'!I$1),FALSE))</f>
        <v>1</v>
      </c>
      <c r="J12">
        <f>IF(VLOOKUP('BIFUbC-biomass'!$A12,'BIFUbC-biomass'!$A$1:$AQ$27,COLUMN('BIFUbC-biomass'!J$1),FALSE)=0,1,VLOOKUP('BIFUbC-biomass'!$A12,biomass!$A$2:$AQ$28,COLUMN(biomass!J$2),FALSE)/VLOOKUP('BIFUbC-biomass'!$A12,'BIFUbC-biomass'!$A$1:$AQ$27,COLUMN('BIFUbC-biomass'!J$1),FALSE))</f>
        <v>1</v>
      </c>
      <c r="K12">
        <f>IF(VLOOKUP('BIFUbC-biomass'!$A12,'BIFUbC-biomass'!$A$1:$AQ$27,COLUMN('BIFUbC-biomass'!K$1),FALSE)=0,1,VLOOKUP('BIFUbC-biomass'!$A12,biomass!$A$2:$AQ$28,COLUMN(biomass!K$2),FALSE)/VLOOKUP('BIFUbC-biomass'!$A12,'BIFUbC-biomass'!$A$1:$AQ$27,COLUMN('BIFUbC-biomass'!K$1),FALSE))</f>
        <v>1</v>
      </c>
      <c r="L12">
        <f>IF(VLOOKUP('BIFUbC-biomass'!$A12,'BIFUbC-biomass'!$A$1:$AQ$27,COLUMN('BIFUbC-biomass'!L$1),FALSE)=0,1,VLOOKUP('BIFUbC-biomass'!$A12,biomass!$A$2:$AQ$28,COLUMN(biomass!L$2),FALSE)/VLOOKUP('BIFUbC-biomass'!$A12,'BIFUbC-biomass'!$A$1:$AQ$27,COLUMN('BIFUbC-biomass'!L$1),FALSE))</f>
        <v>1</v>
      </c>
      <c r="M12">
        <f>IF(VLOOKUP('BIFUbC-biomass'!$A12,'BIFUbC-biomass'!$A$1:$AQ$27,COLUMN('BIFUbC-biomass'!M$1),FALSE)=0,1,VLOOKUP('BIFUbC-biomass'!$A12,biomass!$A$2:$AQ$28,COLUMN(biomass!M$2),FALSE)/VLOOKUP('BIFUbC-biomass'!$A12,'BIFUbC-biomass'!$A$1:$AQ$27,COLUMN('BIFUbC-biomass'!M$1),FALSE))</f>
        <v>1</v>
      </c>
      <c r="N12">
        <f>IF(VLOOKUP('BIFUbC-biomass'!$A12,'BIFUbC-biomass'!$A$1:$AQ$27,COLUMN('BIFUbC-biomass'!N$1),FALSE)=0,1,VLOOKUP('BIFUbC-biomass'!$A12,biomass!$A$2:$AQ$28,COLUMN(biomass!N$2),FALSE)/VLOOKUP('BIFUbC-biomass'!$A12,'BIFUbC-biomass'!$A$1:$AQ$27,COLUMN('BIFUbC-biomass'!N$1),FALSE))</f>
        <v>1</v>
      </c>
      <c r="O12">
        <f>IF(VLOOKUP('BIFUbC-biomass'!$A12,'BIFUbC-biomass'!$A$1:$AQ$27,COLUMN('BIFUbC-biomass'!O$1),FALSE)=0,1,VLOOKUP('BIFUbC-biomass'!$A12,biomass!$A$2:$AQ$28,COLUMN(biomass!O$2),FALSE)/VLOOKUP('BIFUbC-biomass'!$A12,'BIFUbC-biomass'!$A$1:$AQ$27,COLUMN('BIFUbC-biomass'!O$1),FALSE))</f>
        <v>1</v>
      </c>
      <c r="P12">
        <f>IF(VLOOKUP('BIFUbC-biomass'!$A12,'BIFUbC-biomass'!$A$1:$AQ$27,COLUMN('BIFUbC-biomass'!P$1),FALSE)=0,1,VLOOKUP('BIFUbC-biomass'!$A12,biomass!$A$2:$AQ$28,COLUMN(biomass!P$2),FALSE)/VLOOKUP('BIFUbC-biomass'!$A12,'BIFUbC-biomass'!$A$1:$AQ$27,COLUMN('BIFUbC-biomass'!P$1),FALSE))</f>
        <v>1</v>
      </c>
      <c r="Q12">
        <f>IF(VLOOKUP('BIFUbC-biomass'!$A12,'BIFUbC-biomass'!$A$1:$AQ$27,COLUMN('BIFUbC-biomass'!Q$1),FALSE)=0,1,VLOOKUP('BIFUbC-biomass'!$A12,biomass!$A$2:$AQ$28,COLUMN(biomass!Q$2),FALSE)/VLOOKUP('BIFUbC-biomass'!$A12,'BIFUbC-biomass'!$A$1:$AQ$27,COLUMN('BIFUbC-biomass'!Q$1),FALSE))</f>
        <v>1</v>
      </c>
      <c r="R12">
        <f>IF(VLOOKUP('BIFUbC-biomass'!$A12,'BIFUbC-biomass'!$A$1:$AQ$27,COLUMN('BIFUbC-biomass'!R$1),FALSE)=0,1,VLOOKUP('BIFUbC-biomass'!$A12,biomass!$A$2:$AQ$28,COLUMN(biomass!R$2),FALSE)/VLOOKUP('BIFUbC-biomass'!$A12,'BIFUbC-biomass'!$A$1:$AQ$27,COLUMN('BIFUbC-biomass'!R$1),FALSE))</f>
        <v>1</v>
      </c>
      <c r="S12">
        <f>IF(VLOOKUP('BIFUbC-biomass'!$A12,'BIFUbC-biomass'!$A$1:$AQ$27,COLUMN('BIFUbC-biomass'!S$1),FALSE)=0,1,VLOOKUP('BIFUbC-biomass'!$A12,biomass!$A$2:$AQ$28,COLUMN(biomass!S$2),FALSE)/VLOOKUP('BIFUbC-biomass'!$A12,'BIFUbC-biomass'!$A$1:$AQ$27,COLUMN('BIFUbC-biomass'!S$1),FALSE))</f>
        <v>1</v>
      </c>
      <c r="T12">
        <f>IF(VLOOKUP('BIFUbC-biomass'!$A12,'BIFUbC-biomass'!$A$1:$AQ$27,COLUMN('BIFUbC-biomass'!T$1),FALSE)=0,1,VLOOKUP('BIFUbC-biomass'!$A12,biomass!$A$2:$AQ$28,COLUMN(biomass!T$2),FALSE)/VLOOKUP('BIFUbC-biomass'!$A12,'BIFUbC-biomass'!$A$1:$AQ$27,COLUMN('BIFUbC-biomass'!T$1),FALSE))</f>
        <v>1</v>
      </c>
      <c r="U12">
        <f>IF(VLOOKUP('BIFUbC-biomass'!$A12,'BIFUbC-biomass'!$A$1:$AQ$27,COLUMN('BIFUbC-biomass'!U$1),FALSE)=0,1,VLOOKUP('BIFUbC-biomass'!$A12,biomass!$A$2:$AQ$28,COLUMN(biomass!U$2),FALSE)/VLOOKUP('BIFUbC-biomass'!$A12,'BIFUbC-biomass'!$A$1:$AQ$27,COLUMN('BIFUbC-biomass'!U$1),FALSE))</f>
        <v>1</v>
      </c>
      <c r="V12">
        <f>IF(VLOOKUP('BIFUbC-biomass'!$A12,'BIFUbC-biomass'!$A$1:$AQ$27,COLUMN('BIFUbC-biomass'!V$1),FALSE)=0,1,VLOOKUP('BIFUbC-biomass'!$A12,biomass!$A$2:$AQ$28,COLUMN(biomass!V$2),FALSE)/VLOOKUP('BIFUbC-biomass'!$A12,'BIFUbC-biomass'!$A$1:$AQ$27,COLUMN('BIFUbC-biomass'!V$1),FALSE))</f>
        <v>1</v>
      </c>
      <c r="W12">
        <f>IF(VLOOKUP('BIFUbC-biomass'!$A12,'BIFUbC-biomass'!$A$1:$AQ$27,COLUMN('BIFUbC-biomass'!W$1),FALSE)=0,1,VLOOKUP('BIFUbC-biomass'!$A12,biomass!$A$2:$AQ$28,COLUMN(biomass!W$2),FALSE)/VLOOKUP('BIFUbC-biomass'!$A12,'BIFUbC-biomass'!$A$1:$AQ$27,COLUMN('BIFUbC-biomass'!W$1),FALSE))</f>
        <v>1</v>
      </c>
      <c r="X12">
        <f>IF(VLOOKUP('BIFUbC-biomass'!$A12,'BIFUbC-biomass'!$A$1:$AQ$27,COLUMN('BIFUbC-biomass'!X$1),FALSE)=0,1,VLOOKUP('BIFUbC-biomass'!$A12,biomass!$A$2:$AQ$28,COLUMN(biomass!X$2),FALSE)/VLOOKUP('BIFUbC-biomass'!$A12,'BIFUbC-biomass'!$A$1:$AQ$27,COLUMN('BIFUbC-biomass'!X$1),FALSE))</f>
        <v>1</v>
      </c>
      <c r="Y12">
        <f>IF(VLOOKUP('BIFUbC-biomass'!$A12,'BIFUbC-biomass'!$A$1:$AQ$27,COLUMN('BIFUbC-biomass'!Y$1),FALSE)=0,1,VLOOKUP('BIFUbC-biomass'!$A12,biomass!$A$2:$AQ$28,COLUMN(biomass!Y$2),FALSE)/VLOOKUP('BIFUbC-biomass'!$A12,'BIFUbC-biomass'!$A$1:$AQ$27,COLUMN('BIFUbC-biomass'!Y$1),FALSE))</f>
        <v>1</v>
      </c>
      <c r="Z12">
        <f>IF(VLOOKUP('BIFUbC-biomass'!$A12,'BIFUbC-biomass'!$A$1:$AQ$27,COLUMN('BIFUbC-biomass'!Z$1),FALSE)=0,1,VLOOKUP('BIFUbC-biomass'!$A12,biomass!$A$2:$AQ$28,COLUMN(biomass!Z$2),FALSE)/VLOOKUP('BIFUbC-biomass'!$A12,'BIFUbC-biomass'!$A$1:$AQ$27,COLUMN('BIFUbC-biomass'!Z$1),FALSE))</f>
        <v>1</v>
      </c>
      <c r="AA12">
        <f>IF(VLOOKUP('BIFUbC-biomass'!$A12,'BIFUbC-biomass'!$A$1:$AQ$27,COLUMN('BIFUbC-biomass'!AA$1),FALSE)=0,1,VLOOKUP('BIFUbC-biomass'!$A12,biomass!$A$2:$AQ$28,COLUMN(biomass!AA$2),FALSE)/VLOOKUP('BIFUbC-biomass'!$A12,'BIFUbC-biomass'!$A$1:$AQ$27,COLUMN('BIFUbC-biomass'!AA$1),FALSE))</f>
        <v>1</v>
      </c>
      <c r="AB12">
        <f>IF(VLOOKUP('BIFUbC-biomass'!$A12,'BIFUbC-biomass'!$A$1:$AQ$27,COLUMN('BIFUbC-biomass'!AB$1),FALSE)=0,1,VLOOKUP('BIFUbC-biomass'!$A12,biomass!$A$2:$AQ$28,COLUMN(biomass!AB$2),FALSE)/VLOOKUP('BIFUbC-biomass'!$A12,'BIFUbC-biomass'!$A$1:$AQ$27,COLUMN('BIFUbC-biomass'!AB$1),FALSE))</f>
        <v>1</v>
      </c>
      <c r="AC12">
        <f>IF(VLOOKUP('BIFUbC-biomass'!$A12,'BIFUbC-biomass'!$A$1:$AQ$27,COLUMN('BIFUbC-biomass'!AC$1),FALSE)=0,1,VLOOKUP('BIFUbC-biomass'!$A12,biomass!$A$2:$AQ$28,COLUMN(biomass!AC$2),FALSE)/VLOOKUP('BIFUbC-biomass'!$A12,'BIFUbC-biomass'!$A$1:$AQ$27,COLUMN('BIFUbC-biomass'!AC$1),FALSE))</f>
        <v>1</v>
      </c>
      <c r="AD12">
        <f>IF(VLOOKUP('BIFUbC-biomass'!$A12,'BIFUbC-biomass'!$A$1:$AQ$27,COLUMN('BIFUbC-biomass'!AD$1),FALSE)=0,1,VLOOKUP('BIFUbC-biomass'!$A12,biomass!$A$2:$AQ$28,COLUMN(biomass!AD$2),FALSE)/VLOOKUP('BIFUbC-biomass'!$A12,'BIFUbC-biomass'!$A$1:$AQ$27,COLUMN('BIFUbC-biomass'!AD$1),FALSE))</f>
        <v>1</v>
      </c>
      <c r="AE12">
        <f>IF(VLOOKUP('BIFUbC-biomass'!$A12,'BIFUbC-biomass'!$A$1:$AQ$27,COLUMN('BIFUbC-biomass'!AE$1),FALSE)=0,1,VLOOKUP('BIFUbC-biomass'!$A12,biomass!$A$2:$AQ$28,COLUMN(biomass!AE$2),FALSE)/VLOOKUP('BIFUbC-biomass'!$A12,'BIFUbC-biomass'!$A$1:$AQ$27,COLUMN('BIFUbC-biomass'!AE$1),FALSE))</f>
        <v>1</v>
      </c>
      <c r="AF12">
        <f>IF(VLOOKUP('BIFUbC-biomass'!$A12,'BIFUbC-biomass'!$A$1:$AQ$27,COLUMN('BIFUbC-biomass'!AF$1),FALSE)=0,1,VLOOKUP('BIFUbC-biomass'!$A12,biomass!$A$2:$AQ$28,COLUMN(biomass!AF$2),FALSE)/VLOOKUP('BIFUbC-biomass'!$A12,'BIFUbC-biomass'!$A$1:$AQ$27,COLUMN('BIFUbC-biomass'!AF$1),FALSE))</f>
        <v>1</v>
      </c>
      <c r="AG12">
        <f>IF(VLOOKUP('BIFUbC-biomass'!$A12,'BIFUbC-biomass'!$A$1:$AQ$27,COLUMN('BIFUbC-biomass'!AG$1),FALSE)=0,1,VLOOKUP('BIFUbC-biomass'!$A12,biomass!$A$2:$AQ$28,COLUMN(biomass!AG$2),FALSE)/VLOOKUP('BIFUbC-biomass'!$A12,'BIFUbC-biomass'!$A$1:$AQ$27,COLUMN('BIFUbC-biomass'!AG$1),FALSE))</f>
        <v>1</v>
      </c>
      <c r="AH12">
        <f>IF(VLOOKUP('BIFUbC-biomass'!$A12,'BIFUbC-biomass'!$A$1:$AQ$27,COLUMN('BIFUbC-biomass'!AH$1),FALSE)=0,1,VLOOKUP('BIFUbC-biomass'!$A12,biomass!$A$2:$AQ$28,COLUMN(biomass!AH$2),FALSE)/VLOOKUP('BIFUbC-biomass'!$A12,'BIFUbC-biomass'!$A$1:$AQ$27,COLUMN('BIFUbC-biomass'!AH$1),FALSE))</f>
        <v>1</v>
      </c>
      <c r="AI12">
        <f>IF(VLOOKUP('BIFUbC-biomass'!$A12,'BIFUbC-biomass'!$A$1:$AQ$27,COLUMN('BIFUbC-biomass'!AI$1),FALSE)=0,1,VLOOKUP('BIFUbC-biomass'!$A12,biomass!$A$2:$AQ$28,COLUMN(biomass!AI$2),FALSE)/VLOOKUP('BIFUbC-biomass'!$A12,'BIFUbC-biomass'!$A$1:$AQ$27,COLUMN('BIFUbC-biomass'!AI$1),FALSE))</f>
        <v>1</v>
      </c>
      <c r="AJ12">
        <f>IF(VLOOKUP('BIFUbC-biomass'!$A12,'BIFUbC-biomass'!$A$1:$AQ$27,COLUMN('BIFUbC-biomass'!AJ$1),FALSE)=0,1,VLOOKUP('BIFUbC-biomass'!$A12,biomass!$A$2:$AQ$28,COLUMN(biomass!AJ$2),FALSE)/VLOOKUP('BIFUbC-biomass'!$A12,'BIFUbC-biomass'!$A$1:$AQ$27,COLUMN('BIFUbC-biomass'!AJ$1),FALSE))</f>
        <v>1</v>
      </c>
      <c r="AK12">
        <f>IF(VLOOKUP('BIFUbC-biomass'!$A12,'BIFUbC-biomass'!$A$1:$AQ$27,COLUMN('BIFUbC-biomass'!AK$1),FALSE)=0,1,VLOOKUP('BIFUbC-biomass'!$A12,biomass!$A$2:$AQ$28,COLUMN(biomass!AK$2),FALSE)/VLOOKUP('BIFUbC-biomass'!$A12,'BIFUbC-biomass'!$A$1:$AQ$27,COLUMN('BIFUbC-biomass'!AK$1),FALSE))</f>
        <v>1</v>
      </c>
      <c r="AL12">
        <f>IF(VLOOKUP('BIFUbC-biomass'!$A12,'BIFUbC-biomass'!$A$1:$AQ$27,COLUMN('BIFUbC-biomass'!AL$1),FALSE)=0,1,VLOOKUP('BIFUbC-biomass'!$A12,biomass!$A$2:$AQ$28,COLUMN(biomass!AL$2),FALSE)/VLOOKUP('BIFUbC-biomass'!$A12,'BIFUbC-biomass'!$A$1:$AQ$27,COLUMN('BIFUbC-biomass'!AL$1),FALSE))</f>
        <v>1</v>
      </c>
      <c r="AM12">
        <f>IF(VLOOKUP('BIFUbC-biomass'!$A12,'BIFUbC-biomass'!$A$1:$AQ$27,COLUMN('BIFUbC-biomass'!AM$1),FALSE)=0,1,VLOOKUP('BIFUbC-biomass'!$A12,biomass!$A$2:$AQ$28,COLUMN(biomass!AM$2),FALSE)/VLOOKUP('BIFUbC-biomass'!$A12,'BIFUbC-biomass'!$A$1:$AQ$27,COLUMN('BIFUbC-biomass'!AM$1),FALSE))</f>
        <v>1</v>
      </c>
      <c r="AN12">
        <f>IF(VLOOKUP('BIFUbC-biomass'!$A12,'BIFUbC-biomass'!$A$1:$AQ$27,COLUMN('BIFUbC-biomass'!AN$1),FALSE)=0,1,VLOOKUP('BIFUbC-biomass'!$A12,biomass!$A$2:$AQ$28,COLUMN(biomass!AN$2),FALSE)/VLOOKUP('BIFUbC-biomass'!$A12,'BIFUbC-biomass'!$A$1:$AQ$27,COLUMN('BIFUbC-biomass'!AN$1),FALSE))</f>
        <v>1</v>
      </c>
      <c r="AO12">
        <f>IF(VLOOKUP('BIFUbC-biomass'!$A12,'BIFUbC-biomass'!$A$1:$AQ$27,COLUMN('BIFUbC-biomass'!AO$1),FALSE)=0,1,VLOOKUP('BIFUbC-biomass'!$A12,biomass!$A$2:$AQ$28,COLUMN(biomass!AO$2),FALSE)/VLOOKUP('BIFUbC-biomass'!$A12,'BIFUbC-biomass'!$A$1:$AQ$27,COLUMN('BIFUbC-biomass'!AO$1),FALSE))</f>
        <v>1</v>
      </c>
      <c r="AP12">
        <f>IF(VLOOKUP('BIFUbC-biomass'!$A12,'BIFUbC-biomass'!$A$1:$AQ$27,COLUMN('BIFUbC-biomass'!AP$1),FALSE)=0,1,VLOOKUP('BIFUbC-biomass'!$A12,biomass!$A$2:$AQ$28,COLUMN(biomass!AP$2),FALSE)/VLOOKUP('BIFUbC-biomass'!$A12,'BIFUbC-biomass'!$A$1:$AQ$27,COLUMN('BIFUbC-biomass'!AP$1),FALSE))</f>
        <v>1</v>
      </c>
      <c r="AQ12">
        <f>IF(VLOOKUP('BIFUbC-biomass'!$A12,'BIFUbC-biomass'!$A$1:$AQ$27,COLUMN('BIFUbC-biomass'!AQ$1),FALSE)=0,1,VLOOKUP('BIFUbC-biomass'!$A12,biomass!$A$2:$AQ$28,COLUMN(biomass!AQ$2),FALSE)/VLOOKUP('BIFUbC-biomass'!$A12,'BIFUbC-biomass'!$A$1:$AQ$27,COLUMN('BIFUbC-biomass'!AQ$1),FALSE))</f>
        <v>1</v>
      </c>
    </row>
    <row r="13" spans="1:43">
      <c r="A13" s="37" t="s">
        <v>626</v>
      </c>
      <c r="B13">
        <f>IF(VLOOKUP('BIFUbC-biomass'!$A13,'BIFUbC-biomass'!$A$1:$AQ$27,COLUMN('BIFUbC-biomass'!B$1),FALSE)=0,1,VLOOKUP('BIFUbC-biomass'!$A13,biomass!$A$2:$AQ$28,COLUMN(biomass!B$2),FALSE)/VLOOKUP('BIFUbC-biomass'!$A13,'BIFUbC-biomass'!$A$1:$AQ$27,COLUMN('BIFUbC-biomass'!B$1),FALSE))</f>
        <v>1</v>
      </c>
      <c r="C13">
        <f>IF(VLOOKUP('BIFUbC-biomass'!$A13,'BIFUbC-biomass'!$A$1:$AQ$27,COLUMN('BIFUbC-biomass'!C$1),FALSE)=0,1,VLOOKUP('BIFUbC-biomass'!$A13,biomass!$A$2:$AQ$28,COLUMN(biomass!C$2),FALSE)/VLOOKUP('BIFUbC-biomass'!$A13,'BIFUbC-biomass'!$A$1:$AQ$27,COLUMN('BIFUbC-biomass'!C$1),FALSE))</f>
        <v>1</v>
      </c>
      <c r="D13">
        <f>IF(VLOOKUP('BIFUbC-biomass'!$A13,'BIFUbC-biomass'!$A$1:$AQ$27,COLUMN('BIFUbC-biomass'!D$1),FALSE)=0,1,VLOOKUP('BIFUbC-biomass'!$A13,biomass!$A$2:$AQ$28,COLUMN(biomass!D$2),FALSE)/VLOOKUP('BIFUbC-biomass'!$A13,'BIFUbC-biomass'!$A$1:$AQ$27,COLUMN('BIFUbC-biomass'!D$1),FALSE))</f>
        <v>1</v>
      </c>
      <c r="E13">
        <f>IF(VLOOKUP('BIFUbC-biomass'!$A13,'BIFUbC-biomass'!$A$1:$AQ$27,COLUMN('BIFUbC-biomass'!E$1),FALSE)=0,1,VLOOKUP('BIFUbC-biomass'!$A13,biomass!$A$2:$AQ$28,COLUMN(biomass!E$2),FALSE)/VLOOKUP('BIFUbC-biomass'!$A13,'BIFUbC-biomass'!$A$1:$AQ$27,COLUMN('BIFUbC-biomass'!E$1),FALSE))</f>
        <v>1</v>
      </c>
      <c r="F13">
        <f>IF(VLOOKUP('BIFUbC-biomass'!$A13,'BIFUbC-biomass'!$A$1:$AQ$27,COLUMN('BIFUbC-biomass'!F$1),FALSE)=0,1,VLOOKUP('BIFUbC-biomass'!$A13,biomass!$A$2:$AQ$28,COLUMN(biomass!F$2),FALSE)/VLOOKUP('BIFUbC-biomass'!$A13,'BIFUbC-biomass'!$A$1:$AQ$27,COLUMN('BIFUbC-biomass'!F$1),FALSE))</f>
        <v>1</v>
      </c>
      <c r="G13">
        <f>IF(VLOOKUP('BIFUbC-biomass'!$A13,'BIFUbC-biomass'!$A$1:$AQ$27,COLUMN('BIFUbC-biomass'!G$1),FALSE)=0,1,VLOOKUP('BIFUbC-biomass'!$A13,biomass!$A$2:$AQ$28,COLUMN(biomass!G$2),FALSE)/VLOOKUP('BIFUbC-biomass'!$A13,'BIFUbC-biomass'!$A$1:$AQ$27,COLUMN('BIFUbC-biomass'!G$1),FALSE))</f>
        <v>1</v>
      </c>
      <c r="H13">
        <f>IF(VLOOKUP('BIFUbC-biomass'!$A13,'BIFUbC-biomass'!$A$1:$AQ$27,COLUMN('BIFUbC-biomass'!H$1),FALSE)=0,1,VLOOKUP('BIFUbC-biomass'!$A13,biomass!$A$2:$AQ$28,COLUMN(biomass!H$2),FALSE)/VLOOKUP('BIFUbC-biomass'!$A13,'BIFUbC-biomass'!$A$1:$AQ$27,COLUMN('BIFUbC-biomass'!H$1),FALSE))</f>
        <v>1</v>
      </c>
      <c r="I13">
        <f>IF(VLOOKUP('BIFUbC-biomass'!$A13,'BIFUbC-biomass'!$A$1:$AQ$27,COLUMN('BIFUbC-biomass'!I$1),FALSE)=0,1,VLOOKUP('BIFUbC-biomass'!$A13,biomass!$A$2:$AQ$28,COLUMN(biomass!I$2),FALSE)/VLOOKUP('BIFUbC-biomass'!$A13,'BIFUbC-biomass'!$A$1:$AQ$27,COLUMN('BIFUbC-biomass'!I$1),FALSE))</f>
        <v>1</v>
      </c>
      <c r="J13">
        <f>IF(VLOOKUP('BIFUbC-biomass'!$A13,'BIFUbC-biomass'!$A$1:$AQ$27,COLUMN('BIFUbC-biomass'!J$1),FALSE)=0,1,VLOOKUP('BIFUbC-biomass'!$A13,biomass!$A$2:$AQ$28,COLUMN(biomass!J$2),FALSE)/VLOOKUP('BIFUbC-biomass'!$A13,'BIFUbC-biomass'!$A$1:$AQ$27,COLUMN('BIFUbC-biomass'!J$1),FALSE))</f>
        <v>1</v>
      </c>
      <c r="K13">
        <f>IF(VLOOKUP('BIFUbC-biomass'!$A13,'BIFUbC-biomass'!$A$1:$AQ$27,COLUMN('BIFUbC-biomass'!K$1),FALSE)=0,1,VLOOKUP('BIFUbC-biomass'!$A13,biomass!$A$2:$AQ$28,COLUMN(biomass!K$2),FALSE)/VLOOKUP('BIFUbC-biomass'!$A13,'BIFUbC-biomass'!$A$1:$AQ$27,COLUMN('BIFUbC-biomass'!K$1),FALSE))</f>
        <v>1</v>
      </c>
      <c r="L13">
        <f>IF(VLOOKUP('BIFUbC-biomass'!$A13,'BIFUbC-biomass'!$A$1:$AQ$27,COLUMN('BIFUbC-biomass'!L$1),FALSE)=0,1,VLOOKUP('BIFUbC-biomass'!$A13,biomass!$A$2:$AQ$28,COLUMN(biomass!L$2),FALSE)/VLOOKUP('BIFUbC-biomass'!$A13,'BIFUbC-biomass'!$A$1:$AQ$27,COLUMN('BIFUbC-biomass'!L$1),FALSE))</f>
        <v>1</v>
      </c>
      <c r="M13">
        <f>IF(VLOOKUP('BIFUbC-biomass'!$A13,'BIFUbC-biomass'!$A$1:$AQ$27,COLUMN('BIFUbC-biomass'!M$1),FALSE)=0,1,VLOOKUP('BIFUbC-biomass'!$A13,biomass!$A$2:$AQ$28,COLUMN(biomass!M$2),FALSE)/VLOOKUP('BIFUbC-biomass'!$A13,'BIFUbC-biomass'!$A$1:$AQ$27,COLUMN('BIFUbC-biomass'!M$1),FALSE))</f>
        <v>1</v>
      </c>
      <c r="N13">
        <f>IF(VLOOKUP('BIFUbC-biomass'!$A13,'BIFUbC-biomass'!$A$1:$AQ$27,COLUMN('BIFUbC-biomass'!N$1),FALSE)=0,1,VLOOKUP('BIFUbC-biomass'!$A13,biomass!$A$2:$AQ$28,COLUMN(biomass!N$2),FALSE)/VLOOKUP('BIFUbC-biomass'!$A13,'BIFUbC-biomass'!$A$1:$AQ$27,COLUMN('BIFUbC-biomass'!N$1),FALSE))</f>
        <v>1</v>
      </c>
      <c r="O13">
        <f>IF(VLOOKUP('BIFUbC-biomass'!$A13,'BIFUbC-biomass'!$A$1:$AQ$27,COLUMN('BIFUbC-biomass'!O$1),FALSE)=0,1,VLOOKUP('BIFUbC-biomass'!$A13,biomass!$A$2:$AQ$28,COLUMN(biomass!O$2),FALSE)/VLOOKUP('BIFUbC-biomass'!$A13,'BIFUbC-biomass'!$A$1:$AQ$27,COLUMN('BIFUbC-biomass'!O$1),FALSE))</f>
        <v>1</v>
      </c>
      <c r="P13">
        <f>IF(VLOOKUP('BIFUbC-biomass'!$A13,'BIFUbC-biomass'!$A$1:$AQ$27,COLUMN('BIFUbC-biomass'!P$1),FALSE)=0,1,VLOOKUP('BIFUbC-biomass'!$A13,biomass!$A$2:$AQ$28,COLUMN(biomass!P$2),FALSE)/VLOOKUP('BIFUbC-biomass'!$A13,'BIFUbC-biomass'!$A$1:$AQ$27,COLUMN('BIFUbC-biomass'!P$1),FALSE))</f>
        <v>1</v>
      </c>
      <c r="Q13">
        <f>IF(VLOOKUP('BIFUbC-biomass'!$A13,'BIFUbC-biomass'!$A$1:$AQ$27,COLUMN('BIFUbC-biomass'!Q$1),FALSE)=0,1,VLOOKUP('BIFUbC-biomass'!$A13,biomass!$A$2:$AQ$28,COLUMN(biomass!Q$2),FALSE)/VLOOKUP('BIFUbC-biomass'!$A13,'BIFUbC-biomass'!$A$1:$AQ$27,COLUMN('BIFUbC-biomass'!Q$1),FALSE))</f>
        <v>1</v>
      </c>
      <c r="R13">
        <f>IF(VLOOKUP('BIFUbC-biomass'!$A13,'BIFUbC-biomass'!$A$1:$AQ$27,COLUMN('BIFUbC-biomass'!R$1),FALSE)=0,1,VLOOKUP('BIFUbC-biomass'!$A13,biomass!$A$2:$AQ$28,COLUMN(biomass!R$2),FALSE)/VLOOKUP('BIFUbC-biomass'!$A13,'BIFUbC-biomass'!$A$1:$AQ$27,COLUMN('BIFUbC-biomass'!R$1),FALSE))</f>
        <v>1</v>
      </c>
      <c r="S13">
        <f>IF(VLOOKUP('BIFUbC-biomass'!$A13,'BIFUbC-biomass'!$A$1:$AQ$27,COLUMN('BIFUbC-biomass'!S$1),FALSE)=0,1,VLOOKUP('BIFUbC-biomass'!$A13,biomass!$A$2:$AQ$28,COLUMN(biomass!S$2),FALSE)/VLOOKUP('BIFUbC-biomass'!$A13,'BIFUbC-biomass'!$A$1:$AQ$27,COLUMN('BIFUbC-biomass'!S$1),FALSE))</f>
        <v>1</v>
      </c>
      <c r="T13">
        <f>IF(VLOOKUP('BIFUbC-biomass'!$A13,'BIFUbC-biomass'!$A$1:$AQ$27,COLUMN('BIFUbC-biomass'!T$1),FALSE)=0,1,VLOOKUP('BIFUbC-biomass'!$A13,biomass!$A$2:$AQ$28,COLUMN(biomass!T$2),FALSE)/VLOOKUP('BIFUbC-biomass'!$A13,'BIFUbC-biomass'!$A$1:$AQ$27,COLUMN('BIFUbC-biomass'!T$1),FALSE))</f>
        <v>1</v>
      </c>
      <c r="U13">
        <f>IF(VLOOKUP('BIFUbC-biomass'!$A13,'BIFUbC-biomass'!$A$1:$AQ$27,COLUMN('BIFUbC-biomass'!U$1),FALSE)=0,1,VLOOKUP('BIFUbC-biomass'!$A13,biomass!$A$2:$AQ$28,COLUMN(biomass!U$2),FALSE)/VLOOKUP('BIFUbC-biomass'!$A13,'BIFUbC-biomass'!$A$1:$AQ$27,COLUMN('BIFUbC-biomass'!U$1),FALSE))</f>
        <v>1</v>
      </c>
      <c r="V13">
        <f>IF(VLOOKUP('BIFUbC-biomass'!$A13,'BIFUbC-biomass'!$A$1:$AQ$27,COLUMN('BIFUbC-biomass'!V$1),FALSE)=0,1,VLOOKUP('BIFUbC-biomass'!$A13,biomass!$A$2:$AQ$28,COLUMN(biomass!V$2),FALSE)/VLOOKUP('BIFUbC-biomass'!$A13,'BIFUbC-biomass'!$A$1:$AQ$27,COLUMN('BIFUbC-biomass'!V$1),FALSE))</f>
        <v>1</v>
      </c>
      <c r="W13">
        <f>IF(VLOOKUP('BIFUbC-biomass'!$A13,'BIFUbC-biomass'!$A$1:$AQ$27,COLUMN('BIFUbC-biomass'!W$1),FALSE)=0,1,VLOOKUP('BIFUbC-biomass'!$A13,biomass!$A$2:$AQ$28,COLUMN(biomass!W$2),FALSE)/VLOOKUP('BIFUbC-biomass'!$A13,'BIFUbC-biomass'!$A$1:$AQ$27,COLUMN('BIFUbC-biomass'!W$1),FALSE))</f>
        <v>1</v>
      </c>
      <c r="X13">
        <f>IF(VLOOKUP('BIFUbC-biomass'!$A13,'BIFUbC-biomass'!$A$1:$AQ$27,COLUMN('BIFUbC-biomass'!X$1),FALSE)=0,1,VLOOKUP('BIFUbC-biomass'!$A13,biomass!$A$2:$AQ$28,COLUMN(biomass!X$2),FALSE)/VLOOKUP('BIFUbC-biomass'!$A13,'BIFUbC-biomass'!$A$1:$AQ$27,COLUMN('BIFUbC-biomass'!X$1),FALSE))</f>
        <v>1</v>
      </c>
      <c r="Y13">
        <f>IF(VLOOKUP('BIFUbC-biomass'!$A13,'BIFUbC-biomass'!$A$1:$AQ$27,COLUMN('BIFUbC-biomass'!Y$1),FALSE)=0,1,VLOOKUP('BIFUbC-biomass'!$A13,biomass!$A$2:$AQ$28,COLUMN(biomass!Y$2),FALSE)/VLOOKUP('BIFUbC-biomass'!$A13,'BIFUbC-biomass'!$A$1:$AQ$27,COLUMN('BIFUbC-biomass'!Y$1),FALSE))</f>
        <v>1</v>
      </c>
      <c r="Z13">
        <f>IF(VLOOKUP('BIFUbC-biomass'!$A13,'BIFUbC-biomass'!$A$1:$AQ$27,COLUMN('BIFUbC-biomass'!Z$1),FALSE)=0,1,VLOOKUP('BIFUbC-biomass'!$A13,biomass!$A$2:$AQ$28,COLUMN(biomass!Z$2),FALSE)/VLOOKUP('BIFUbC-biomass'!$A13,'BIFUbC-biomass'!$A$1:$AQ$27,COLUMN('BIFUbC-biomass'!Z$1),FALSE))</f>
        <v>1</v>
      </c>
      <c r="AA13">
        <f>IF(VLOOKUP('BIFUbC-biomass'!$A13,'BIFUbC-biomass'!$A$1:$AQ$27,COLUMN('BIFUbC-biomass'!AA$1),FALSE)=0,1,VLOOKUP('BIFUbC-biomass'!$A13,biomass!$A$2:$AQ$28,COLUMN(biomass!AA$2),FALSE)/VLOOKUP('BIFUbC-biomass'!$A13,'BIFUbC-biomass'!$A$1:$AQ$27,COLUMN('BIFUbC-biomass'!AA$1),FALSE))</f>
        <v>1</v>
      </c>
      <c r="AB13">
        <f>IF(VLOOKUP('BIFUbC-biomass'!$A13,'BIFUbC-biomass'!$A$1:$AQ$27,COLUMN('BIFUbC-biomass'!AB$1),FALSE)=0,1,VLOOKUP('BIFUbC-biomass'!$A13,biomass!$A$2:$AQ$28,COLUMN(biomass!AB$2),FALSE)/VLOOKUP('BIFUbC-biomass'!$A13,'BIFUbC-biomass'!$A$1:$AQ$27,COLUMN('BIFUbC-biomass'!AB$1),FALSE))</f>
        <v>1</v>
      </c>
      <c r="AC13">
        <f>IF(VLOOKUP('BIFUbC-biomass'!$A13,'BIFUbC-biomass'!$A$1:$AQ$27,COLUMN('BIFUbC-biomass'!AC$1),FALSE)=0,1,VLOOKUP('BIFUbC-biomass'!$A13,biomass!$A$2:$AQ$28,COLUMN(biomass!AC$2),FALSE)/VLOOKUP('BIFUbC-biomass'!$A13,'BIFUbC-biomass'!$A$1:$AQ$27,COLUMN('BIFUbC-biomass'!AC$1),FALSE))</f>
        <v>1</v>
      </c>
      <c r="AD13">
        <f>IF(VLOOKUP('BIFUbC-biomass'!$A13,'BIFUbC-biomass'!$A$1:$AQ$27,COLUMN('BIFUbC-biomass'!AD$1),FALSE)=0,1,VLOOKUP('BIFUbC-biomass'!$A13,biomass!$A$2:$AQ$28,COLUMN(biomass!AD$2),FALSE)/VLOOKUP('BIFUbC-biomass'!$A13,'BIFUbC-biomass'!$A$1:$AQ$27,COLUMN('BIFUbC-biomass'!AD$1),FALSE))</f>
        <v>1</v>
      </c>
      <c r="AE13">
        <f>IF(VLOOKUP('BIFUbC-biomass'!$A13,'BIFUbC-biomass'!$A$1:$AQ$27,COLUMN('BIFUbC-biomass'!AE$1),FALSE)=0,1,VLOOKUP('BIFUbC-biomass'!$A13,biomass!$A$2:$AQ$28,COLUMN(biomass!AE$2),FALSE)/VLOOKUP('BIFUbC-biomass'!$A13,'BIFUbC-biomass'!$A$1:$AQ$27,COLUMN('BIFUbC-biomass'!AE$1),FALSE))</f>
        <v>1</v>
      </c>
      <c r="AF13">
        <f>IF(VLOOKUP('BIFUbC-biomass'!$A13,'BIFUbC-biomass'!$A$1:$AQ$27,COLUMN('BIFUbC-biomass'!AF$1),FALSE)=0,1,VLOOKUP('BIFUbC-biomass'!$A13,biomass!$A$2:$AQ$28,COLUMN(biomass!AF$2),FALSE)/VLOOKUP('BIFUbC-biomass'!$A13,'BIFUbC-biomass'!$A$1:$AQ$27,COLUMN('BIFUbC-biomass'!AF$1),FALSE))</f>
        <v>1</v>
      </c>
      <c r="AG13">
        <f>IF(VLOOKUP('BIFUbC-biomass'!$A13,'BIFUbC-biomass'!$A$1:$AQ$27,COLUMN('BIFUbC-biomass'!AG$1),FALSE)=0,1,VLOOKUP('BIFUbC-biomass'!$A13,biomass!$A$2:$AQ$28,COLUMN(biomass!AG$2),FALSE)/VLOOKUP('BIFUbC-biomass'!$A13,'BIFUbC-biomass'!$A$1:$AQ$27,COLUMN('BIFUbC-biomass'!AG$1),FALSE))</f>
        <v>1</v>
      </c>
      <c r="AH13">
        <f>IF(VLOOKUP('BIFUbC-biomass'!$A13,'BIFUbC-biomass'!$A$1:$AQ$27,COLUMN('BIFUbC-biomass'!AH$1),FALSE)=0,1,VLOOKUP('BIFUbC-biomass'!$A13,biomass!$A$2:$AQ$28,COLUMN(biomass!AH$2),FALSE)/VLOOKUP('BIFUbC-biomass'!$A13,'BIFUbC-biomass'!$A$1:$AQ$27,COLUMN('BIFUbC-biomass'!AH$1),FALSE))</f>
        <v>1</v>
      </c>
      <c r="AI13">
        <f>IF(VLOOKUP('BIFUbC-biomass'!$A13,'BIFUbC-biomass'!$A$1:$AQ$27,COLUMN('BIFUbC-biomass'!AI$1),FALSE)=0,1,VLOOKUP('BIFUbC-biomass'!$A13,biomass!$A$2:$AQ$28,COLUMN(biomass!AI$2),FALSE)/VLOOKUP('BIFUbC-biomass'!$A13,'BIFUbC-biomass'!$A$1:$AQ$27,COLUMN('BIFUbC-biomass'!AI$1),FALSE))</f>
        <v>1</v>
      </c>
      <c r="AJ13">
        <f>IF(VLOOKUP('BIFUbC-biomass'!$A13,'BIFUbC-biomass'!$A$1:$AQ$27,COLUMN('BIFUbC-biomass'!AJ$1),FALSE)=0,1,VLOOKUP('BIFUbC-biomass'!$A13,biomass!$A$2:$AQ$28,COLUMN(biomass!AJ$2),FALSE)/VLOOKUP('BIFUbC-biomass'!$A13,'BIFUbC-biomass'!$A$1:$AQ$27,COLUMN('BIFUbC-biomass'!AJ$1),FALSE))</f>
        <v>1</v>
      </c>
      <c r="AK13">
        <f>IF(VLOOKUP('BIFUbC-biomass'!$A13,'BIFUbC-biomass'!$A$1:$AQ$27,COLUMN('BIFUbC-biomass'!AK$1),FALSE)=0,1,VLOOKUP('BIFUbC-biomass'!$A13,biomass!$A$2:$AQ$28,COLUMN(biomass!AK$2),FALSE)/VLOOKUP('BIFUbC-biomass'!$A13,'BIFUbC-biomass'!$A$1:$AQ$27,COLUMN('BIFUbC-biomass'!AK$1),FALSE))</f>
        <v>1</v>
      </c>
      <c r="AL13">
        <f>IF(VLOOKUP('BIFUbC-biomass'!$A13,'BIFUbC-biomass'!$A$1:$AQ$27,COLUMN('BIFUbC-biomass'!AL$1),FALSE)=0,1,VLOOKUP('BIFUbC-biomass'!$A13,biomass!$A$2:$AQ$28,COLUMN(biomass!AL$2),FALSE)/VLOOKUP('BIFUbC-biomass'!$A13,'BIFUbC-biomass'!$A$1:$AQ$27,COLUMN('BIFUbC-biomass'!AL$1),FALSE))</f>
        <v>1</v>
      </c>
      <c r="AM13">
        <f>IF(VLOOKUP('BIFUbC-biomass'!$A13,'BIFUbC-biomass'!$A$1:$AQ$27,COLUMN('BIFUbC-biomass'!AM$1),FALSE)=0,1,VLOOKUP('BIFUbC-biomass'!$A13,biomass!$A$2:$AQ$28,COLUMN(biomass!AM$2),FALSE)/VLOOKUP('BIFUbC-biomass'!$A13,'BIFUbC-biomass'!$A$1:$AQ$27,COLUMN('BIFUbC-biomass'!AM$1),FALSE))</f>
        <v>1</v>
      </c>
      <c r="AN13">
        <f>IF(VLOOKUP('BIFUbC-biomass'!$A13,'BIFUbC-biomass'!$A$1:$AQ$27,COLUMN('BIFUbC-biomass'!AN$1),FALSE)=0,1,VLOOKUP('BIFUbC-biomass'!$A13,biomass!$A$2:$AQ$28,COLUMN(biomass!AN$2),FALSE)/VLOOKUP('BIFUbC-biomass'!$A13,'BIFUbC-biomass'!$A$1:$AQ$27,COLUMN('BIFUbC-biomass'!AN$1),FALSE))</f>
        <v>1</v>
      </c>
      <c r="AO13">
        <f>IF(VLOOKUP('BIFUbC-biomass'!$A13,'BIFUbC-biomass'!$A$1:$AQ$27,COLUMN('BIFUbC-biomass'!AO$1),FALSE)=0,1,VLOOKUP('BIFUbC-biomass'!$A13,biomass!$A$2:$AQ$28,COLUMN(biomass!AO$2),FALSE)/VLOOKUP('BIFUbC-biomass'!$A13,'BIFUbC-biomass'!$A$1:$AQ$27,COLUMN('BIFUbC-biomass'!AO$1),FALSE))</f>
        <v>1</v>
      </c>
      <c r="AP13">
        <f>IF(VLOOKUP('BIFUbC-biomass'!$A13,'BIFUbC-biomass'!$A$1:$AQ$27,COLUMN('BIFUbC-biomass'!AP$1),FALSE)=0,1,VLOOKUP('BIFUbC-biomass'!$A13,biomass!$A$2:$AQ$28,COLUMN(biomass!AP$2),FALSE)/VLOOKUP('BIFUbC-biomass'!$A13,'BIFUbC-biomass'!$A$1:$AQ$27,COLUMN('BIFUbC-biomass'!AP$1),FALSE))</f>
        <v>1</v>
      </c>
      <c r="AQ13">
        <f>IF(VLOOKUP('BIFUbC-biomass'!$A13,'BIFUbC-biomass'!$A$1:$AQ$27,COLUMN('BIFUbC-biomass'!AQ$1),FALSE)=0,1,VLOOKUP('BIFUbC-biomass'!$A13,biomass!$A$2:$AQ$28,COLUMN(biomass!AQ$2),FALSE)/VLOOKUP('BIFUbC-biomass'!$A13,'BIFUbC-biomass'!$A$1:$AQ$27,COLUMN('BIFUbC-biomass'!AQ$1),FALSE))</f>
        <v>1</v>
      </c>
    </row>
    <row r="14" spans="1:43">
      <c r="A14" s="37" t="s">
        <v>627</v>
      </c>
      <c r="B14">
        <f>IF(VLOOKUP('BIFUbC-biomass'!$A14,'BIFUbC-biomass'!$A$1:$AQ$27,COLUMN('BIFUbC-biomass'!B$1),FALSE)=0,1,VLOOKUP('BIFUbC-biomass'!$A14,biomass!$A$2:$AQ$28,COLUMN(biomass!B$2),FALSE)/VLOOKUP('BIFUbC-biomass'!$A14,'BIFUbC-biomass'!$A$1:$AQ$27,COLUMN('BIFUbC-biomass'!B$1),FALSE))</f>
        <v>1</v>
      </c>
      <c r="C14">
        <f>IF(VLOOKUP('BIFUbC-biomass'!$A14,'BIFUbC-biomass'!$A$1:$AQ$27,COLUMN('BIFUbC-biomass'!C$1),FALSE)=0,1,VLOOKUP('BIFUbC-biomass'!$A14,biomass!$A$2:$AQ$28,COLUMN(biomass!C$2),FALSE)/VLOOKUP('BIFUbC-biomass'!$A14,'BIFUbC-biomass'!$A$1:$AQ$27,COLUMN('BIFUbC-biomass'!C$1),FALSE))</f>
        <v>1</v>
      </c>
      <c r="D14">
        <f>IF(VLOOKUP('BIFUbC-biomass'!$A14,'BIFUbC-biomass'!$A$1:$AQ$27,COLUMN('BIFUbC-biomass'!D$1),FALSE)=0,1,VLOOKUP('BIFUbC-biomass'!$A14,biomass!$A$2:$AQ$28,COLUMN(biomass!D$2),FALSE)/VLOOKUP('BIFUbC-biomass'!$A14,'BIFUbC-biomass'!$A$1:$AQ$27,COLUMN('BIFUbC-biomass'!D$1),FALSE))</f>
        <v>1</v>
      </c>
      <c r="E14">
        <f>IF(VLOOKUP('BIFUbC-biomass'!$A14,'BIFUbC-biomass'!$A$1:$AQ$27,COLUMN('BIFUbC-biomass'!E$1),FALSE)=0,1,VLOOKUP('BIFUbC-biomass'!$A14,biomass!$A$2:$AQ$28,COLUMN(biomass!E$2),FALSE)/VLOOKUP('BIFUbC-biomass'!$A14,'BIFUbC-biomass'!$A$1:$AQ$27,COLUMN('BIFUbC-biomass'!E$1),FALSE))</f>
        <v>1</v>
      </c>
      <c r="F14">
        <f>IF(VLOOKUP('BIFUbC-biomass'!$A14,'BIFUbC-biomass'!$A$1:$AQ$27,COLUMN('BIFUbC-biomass'!F$1),FALSE)=0,1,VLOOKUP('BIFUbC-biomass'!$A14,biomass!$A$2:$AQ$28,COLUMN(biomass!F$2),FALSE)/VLOOKUP('BIFUbC-biomass'!$A14,'BIFUbC-biomass'!$A$1:$AQ$27,COLUMN('BIFUbC-biomass'!F$1),FALSE))</f>
        <v>1</v>
      </c>
      <c r="G14">
        <f>IF(VLOOKUP('BIFUbC-biomass'!$A14,'BIFUbC-biomass'!$A$1:$AQ$27,COLUMN('BIFUbC-biomass'!G$1),FALSE)=0,1,VLOOKUP('BIFUbC-biomass'!$A14,biomass!$A$2:$AQ$28,COLUMN(biomass!G$2),FALSE)/VLOOKUP('BIFUbC-biomass'!$A14,'BIFUbC-biomass'!$A$1:$AQ$27,COLUMN('BIFUbC-biomass'!G$1),FALSE))</f>
        <v>1</v>
      </c>
      <c r="H14">
        <f>IF(VLOOKUP('BIFUbC-biomass'!$A14,'BIFUbC-biomass'!$A$1:$AQ$27,COLUMN('BIFUbC-biomass'!H$1),FALSE)=0,1,VLOOKUP('BIFUbC-biomass'!$A14,biomass!$A$2:$AQ$28,COLUMN(biomass!H$2),FALSE)/VLOOKUP('BIFUbC-biomass'!$A14,'BIFUbC-biomass'!$A$1:$AQ$27,COLUMN('BIFUbC-biomass'!H$1),FALSE))</f>
        <v>1</v>
      </c>
      <c r="I14">
        <f>IF(VLOOKUP('BIFUbC-biomass'!$A14,'BIFUbC-biomass'!$A$1:$AQ$27,COLUMN('BIFUbC-biomass'!I$1),FALSE)=0,1,VLOOKUP('BIFUbC-biomass'!$A14,biomass!$A$2:$AQ$28,COLUMN(biomass!I$2),FALSE)/VLOOKUP('BIFUbC-biomass'!$A14,'BIFUbC-biomass'!$A$1:$AQ$27,COLUMN('BIFUbC-biomass'!I$1),FALSE))</f>
        <v>1</v>
      </c>
      <c r="J14">
        <f>IF(VLOOKUP('BIFUbC-biomass'!$A14,'BIFUbC-biomass'!$A$1:$AQ$27,COLUMN('BIFUbC-biomass'!J$1),FALSE)=0,1,VLOOKUP('BIFUbC-biomass'!$A14,biomass!$A$2:$AQ$28,COLUMN(biomass!J$2),FALSE)/VLOOKUP('BIFUbC-biomass'!$A14,'BIFUbC-biomass'!$A$1:$AQ$27,COLUMN('BIFUbC-biomass'!J$1),FALSE))</f>
        <v>1</v>
      </c>
      <c r="K14">
        <f>IF(VLOOKUP('BIFUbC-biomass'!$A14,'BIFUbC-biomass'!$A$1:$AQ$27,COLUMN('BIFUbC-biomass'!K$1),FALSE)=0,1,VLOOKUP('BIFUbC-biomass'!$A14,biomass!$A$2:$AQ$28,COLUMN(biomass!K$2),FALSE)/VLOOKUP('BIFUbC-biomass'!$A14,'BIFUbC-biomass'!$A$1:$AQ$27,COLUMN('BIFUbC-biomass'!K$1),FALSE))</f>
        <v>1</v>
      </c>
      <c r="L14">
        <f>IF(VLOOKUP('BIFUbC-biomass'!$A14,'BIFUbC-biomass'!$A$1:$AQ$27,COLUMN('BIFUbC-biomass'!L$1),FALSE)=0,1,VLOOKUP('BIFUbC-biomass'!$A14,biomass!$A$2:$AQ$28,COLUMN(biomass!L$2),FALSE)/VLOOKUP('BIFUbC-biomass'!$A14,'BIFUbC-biomass'!$A$1:$AQ$27,COLUMN('BIFUbC-biomass'!L$1),FALSE))</f>
        <v>1</v>
      </c>
      <c r="M14">
        <f>IF(VLOOKUP('BIFUbC-biomass'!$A14,'BIFUbC-biomass'!$A$1:$AQ$27,COLUMN('BIFUbC-biomass'!M$1),FALSE)=0,1,VLOOKUP('BIFUbC-biomass'!$A14,biomass!$A$2:$AQ$28,COLUMN(biomass!M$2),FALSE)/VLOOKUP('BIFUbC-biomass'!$A14,'BIFUbC-biomass'!$A$1:$AQ$27,COLUMN('BIFUbC-biomass'!M$1),FALSE))</f>
        <v>1</v>
      </c>
      <c r="N14">
        <f>IF(VLOOKUP('BIFUbC-biomass'!$A14,'BIFUbC-biomass'!$A$1:$AQ$27,COLUMN('BIFUbC-biomass'!N$1),FALSE)=0,1,VLOOKUP('BIFUbC-biomass'!$A14,biomass!$A$2:$AQ$28,COLUMN(biomass!N$2),FALSE)/VLOOKUP('BIFUbC-biomass'!$A14,'BIFUbC-biomass'!$A$1:$AQ$27,COLUMN('BIFUbC-biomass'!N$1),FALSE))</f>
        <v>1</v>
      </c>
      <c r="O14">
        <f>IF(VLOOKUP('BIFUbC-biomass'!$A14,'BIFUbC-biomass'!$A$1:$AQ$27,COLUMN('BIFUbC-biomass'!O$1),FALSE)=0,1,VLOOKUP('BIFUbC-biomass'!$A14,biomass!$A$2:$AQ$28,COLUMN(biomass!O$2),FALSE)/VLOOKUP('BIFUbC-biomass'!$A14,'BIFUbC-biomass'!$A$1:$AQ$27,COLUMN('BIFUbC-biomass'!O$1),FALSE))</f>
        <v>1</v>
      </c>
      <c r="P14">
        <f>IF(VLOOKUP('BIFUbC-biomass'!$A14,'BIFUbC-biomass'!$A$1:$AQ$27,COLUMN('BIFUbC-biomass'!P$1),FALSE)=0,1,VLOOKUP('BIFUbC-biomass'!$A14,biomass!$A$2:$AQ$28,COLUMN(biomass!P$2),FALSE)/VLOOKUP('BIFUbC-biomass'!$A14,'BIFUbC-biomass'!$A$1:$AQ$27,COLUMN('BIFUbC-biomass'!P$1),FALSE))</f>
        <v>1</v>
      </c>
      <c r="Q14">
        <f>IF(VLOOKUP('BIFUbC-biomass'!$A14,'BIFUbC-biomass'!$A$1:$AQ$27,COLUMN('BIFUbC-biomass'!Q$1),FALSE)=0,1,VLOOKUP('BIFUbC-biomass'!$A14,biomass!$A$2:$AQ$28,COLUMN(biomass!Q$2),FALSE)/VLOOKUP('BIFUbC-biomass'!$A14,'BIFUbC-biomass'!$A$1:$AQ$27,COLUMN('BIFUbC-biomass'!Q$1),FALSE))</f>
        <v>1</v>
      </c>
      <c r="R14">
        <f>IF(VLOOKUP('BIFUbC-biomass'!$A14,'BIFUbC-biomass'!$A$1:$AQ$27,COLUMN('BIFUbC-biomass'!R$1),FALSE)=0,1,VLOOKUP('BIFUbC-biomass'!$A14,biomass!$A$2:$AQ$28,COLUMN(biomass!R$2),FALSE)/VLOOKUP('BIFUbC-biomass'!$A14,'BIFUbC-biomass'!$A$1:$AQ$27,COLUMN('BIFUbC-biomass'!R$1),FALSE))</f>
        <v>1</v>
      </c>
      <c r="S14">
        <f>IF(VLOOKUP('BIFUbC-biomass'!$A14,'BIFUbC-biomass'!$A$1:$AQ$27,COLUMN('BIFUbC-biomass'!S$1),FALSE)=0,1,VLOOKUP('BIFUbC-biomass'!$A14,biomass!$A$2:$AQ$28,COLUMN(biomass!S$2),FALSE)/VLOOKUP('BIFUbC-biomass'!$A14,'BIFUbC-biomass'!$A$1:$AQ$27,COLUMN('BIFUbC-biomass'!S$1),FALSE))</f>
        <v>1</v>
      </c>
      <c r="T14">
        <f>IF(VLOOKUP('BIFUbC-biomass'!$A14,'BIFUbC-biomass'!$A$1:$AQ$27,COLUMN('BIFUbC-biomass'!T$1),FALSE)=0,1,VLOOKUP('BIFUbC-biomass'!$A14,biomass!$A$2:$AQ$28,COLUMN(biomass!T$2),FALSE)/VLOOKUP('BIFUbC-biomass'!$A14,'BIFUbC-biomass'!$A$1:$AQ$27,COLUMN('BIFUbC-biomass'!T$1),FALSE))</f>
        <v>1</v>
      </c>
      <c r="U14">
        <f>IF(VLOOKUP('BIFUbC-biomass'!$A14,'BIFUbC-biomass'!$A$1:$AQ$27,COLUMN('BIFUbC-biomass'!U$1),FALSE)=0,1,VLOOKUP('BIFUbC-biomass'!$A14,biomass!$A$2:$AQ$28,COLUMN(biomass!U$2),FALSE)/VLOOKUP('BIFUbC-biomass'!$A14,'BIFUbC-biomass'!$A$1:$AQ$27,COLUMN('BIFUbC-biomass'!U$1),FALSE))</f>
        <v>1</v>
      </c>
      <c r="V14">
        <f>IF(VLOOKUP('BIFUbC-biomass'!$A14,'BIFUbC-biomass'!$A$1:$AQ$27,COLUMN('BIFUbC-biomass'!V$1),FALSE)=0,1,VLOOKUP('BIFUbC-biomass'!$A14,biomass!$A$2:$AQ$28,COLUMN(biomass!V$2),FALSE)/VLOOKUP('BIFUbC-biomass'!$A14,'BIFUbC-biomass'!$A$1:$AQ$27,COLUMN('BIFUbC-biomass'!V$1),FALSE))</f>
        <v>1</v>
      </c>
      <c r="W14">
        <f>IF(VLOOKUP('BIFUbC-biomass'!$A14,'BIFUbC-biomass'!$A$1:$AQ$27,COLUMN('BIFUbC-biomass'!W$1),FALSE)=0,1,VLOOKUP('BIFUbC-biomass'!$A14,biomass!$A$2:$AQ$28,COLUMN(biomass!W$2),FALSE)/VLOOKUP('BIFUbC-biomass'!$A14,'BIFUbC-biomass'!$A$1:$AQ$27,COLUMN('BIFUbC-biomass'!W$1),FALSE))</f>
        <v>1</v>
      </c>
      <c r="X14">
        <f>IF(VLOOKUP('BIFUbC-biomass'!$A14,'BIFUbC-biomass'!$A$1:$AQ$27,COLUMN('BIFUbC-biomass'!X$1),FALSE)=0,1,VLOOKUP('BIFUbC-biomass'!$A14,biomass!$A$2:$AQ$28,COLUMN(biomass!X$2),FALSE)/VLOOKUP('BIFUbC-biomass'!$A14,'BIFUbC-biomass'!$A$1:$AQ$27,COLUMN('BIFUbC-biomass'!X$1),FALSE))</f>
        <v>1</v>
      </c>
      <c r="Y14">
        <f>IF(VLOOKUP('BIFUbC-biomass'!$A14,'BIFUbC-biomass'!$A$1:$AQ$27,COLUMN('BIFUbC-biomass'!Y$1),FALSE)=0,1,VLOOKUP('BIFUbC-biomass'!$A14,biomass!$A$2:$AQ$28,COLUMN(biomass!Y$2),FALSE)/VLOOKUP('BIFUbC-biomass'!$A14,'BIFUbC-biomass'!$A$1:$AQ$27,COLUMN('BIFUbC-biomass'!Y$1),FALSE))</f>
        <v>1</v>
      </c>
      <c r="Z14">
        <f>IF(VLOOKUP('BIFUbC-biomass'!$A14,'BIFUbC-biomass'!$A$1:$AQ$27,COLUMN('BIFUbC-biomass'!Z$1),FALSE)=0,1,VLOOKUP('BIFUbC-biomass'!$A14,biomass!$A$2:$AQ$28,COLUMN(biomass!Z$2),FALSE)/VLOOKUP('BIFUbC-biomass'!$A14,'BIFUbC-biomass'!$A$1:$AQ$27,COLUMN('BIFUbC-biomass'!Z$1),FALSE))</f>
        <v>1</v>
      </c>
      <c r="AA14">
        <f>IF(VLOOKUP('BIFUbC-biomass'!$A14,'BIFUbC-biomass'!$A$1:$AQ$27,COLUMN('BIFUbC-biomass'!AA$1),FALSE)=0,1,VLOOKUP('BIFUbC-biomass'!$A14,biomass!$A$2:$AQ$28,COLUMN(biomass!AA$2),FALSE)/VLOOKUP('BIFUbC-biomass'!$A14,'BIFUbC-biomass'!$A$1:$AQ$27,COLUMN('BIFUbC-biomass'!AA$1),FALSE))</f>
        <v>1</v>
      </c>
      <c r="AB14">
        <f>IF(VLOOKUP('BIFUbC-biomass'!$A14,'BIFUbC-biomass'!$A$1:$AQ$27,COLUMN('BIFUbC-biomass'!AB$1),FALSE)=0,1,VLOOKUP('BIFUbC-biomass'!$A14,biomass!$A$2:$AQ$28,COLUMN(biomass!AB$2),FALSE)/VLOOKUP('BIFUbC-biomass'!$A14,'BIFUbC-biomass'!$A$1:$AQ$27,COLUMN('BIFUbC-biomass'!AB$1),FALSE))</f>
        <v>1</v>
      </c>
      <c r="AC14">
        <f>IF(VLOOKUP('BIFUbC-biomass'!$A14,'BIFUbC-biomass'!$A$1:$AQ$27,COLUMN('BIFUbC-biomass'!AC$1),FALSE)=0,1,VLOOKUP('BIFUbC-biomass'!$A14,biomass!$A$2:$AQ$28,COLUMN(biomass!AC$2),FALSE)/VLOOKUP('BIFUbC-biomass'!$A14,'BIFUbC-biomass'!$A$1:$AQ$27,COLUMN('BIFUbC-biomass'!AC$1),FALSE))</f>
        <v>1</v>
      </c>
      <c r="AD14">
        <f>IF(VLOOKUP('BIFUbC-biomass'!$A14,'BIFUbC-biomass'!$A$1:$AQ$27,COLUMN('BIFUbC-biomass'!AD$1),FALSE)=0,1,VLOOKUP('BIFUbC-biomass'!$A14,biomass!$A$2:$AQ$28,COLUMN(biomass!AD$2),FALSE)/VLOOKUP('BIFUbC-biomass'!$A14,'BIFUbC-biomass'!$A$1:$AQ$27,COLUMN('BIFUbC-biomass'!AD$1),FALSE))</f>
        <v>1</v>
      </c>
      <c r="AE14">
        <f>IF(VLOOKUP('BIFUbC-biomass'!$A14,'BIFUbC-biomass'!$A$1:$AQ$27,COLUMN('BIFUbC-biomass'!AE$1),FALSE)=0,1,VLOOKUP('BIFUbC-biomass'!$A14,biomass!$A$2:$AQ$28,COLUMN(biomass!AE$2),FALSE)/VLOOKUP('BIFUbC-biomass'!$A14,'BIFUbC-biomass'!$A$1:$AQ$27,COLUMN('BIFUbC-biomass'!AE$1),FALSE))</f>
        <v>1</v>
      </c>
      <c r="AF14">
        <f>IF(VLOOKUP('BIFUbC-biomass'!$A14,'BIFUbC-biomass'!$A$1:$AQ$27,COLUMN('BIFUbC-biomass'!AF$1),FALSE)=0,1,VLOOKUP('BIFUbC-biomass'!$A14,biomass!$A$2:$AQ$28,COLUMN(biomass!AF$2),FALSE)/VLOOKUP('BIFUbC-biomass'!$A14,'BIFUbC-biomass'!$A$1:$AQ$27,COLUMN('BIFUbC-biomass'!AF$1),FALSE))</f>
        <v>1</v>
      </c>
      <c r="AG14">
        <f>IF(VLOOKUP('BIFUbC-biomass'!$A14,'BIFUbC-biomass'!$A$1:$AQ$27,COLUMN('BIFUbC-biomass'!AG$1),FALSE)=0,1,VLOOKUP('BIFUbC-biomass'!$A14,biomass!$A$2:$AQ$28,COLUMN(biomass!AG$2),FALSE)/VLOOKUP('BIFUbC-biomass'!$A14,'BIFUbC-biomass'!$A$1:$AQ$27,COLUMN('BIFUbC-biomass'!AG$1),FALSE))</f>
        <v>1</v>
      </c>
      <c r="AH14">
        <f>IF(VLOOKUP('BIFUbC-biomass'!$A14,'BIFUbC-biomass'!$A$1:$AQ$27,COLUMN('BIFUbC-biomass'!AH$1),FALSE)=0,1,VLOOKUP('BIFUbC-biomass'!$A14,biomass!$A$2:$AQ$28,COLUMN(biomass!AH$2),FALSE)/VLOOKUP('BIFUbC-biomass'!$A14,'BIFUbC-biomass'!$A$1:$AQ$27,COLUMN('BIFUbC-biomass'!AH$1),FALSE))</f>
        <v>1</v>
      </c>
      <c r="AI14">
        <f>IF(VLOOKUP('BIFUbC-biomass'!$A14,'BIFUbC-biomass'!$A$1:$AQ$27,COLUMN('BIFUbC-biomass'!AI$1),FALSE)=0,1,VLOOKUP('BIFUbC-biomass'!$A14,biomass!$A$2:$AQ$28,COLUMN(biomass!AI$2),FALSE)/VLOOKUP('BIFUbC-biomass'!$A14,'BIFUbC-biomass'!$A$1:$AQ$27,COLUMN('BIFUbC-biomass'!AI$1),FALSE))</f>
        <v>1</v>
      </c>
      <c r="AJ14">
        <f>IF(VLOOKUP('BIFUbC-biomass'!$A14,'BIFUbC-biomass'!$A$1:$AQ$27,COLUMN('BIFUbC-biomass'!AJ$1),FALSE)=0,1,VLOOKUP('BIFUbC-biomass'!$A14,biomass!$A$2:$AQ$28,COLUMN(biomass!AJ$2),FALSE)/VLOOKUP('BIFUbC-biomass'!$A14,'BIFUbC-biomass'!$A$1:$AQ$27,COLUMN('BIFUbC-biomass'!AJ$1),FALSE))</f>
        <v>1</v>
      </c>
      <c r="AK14">
        <f>IF(VLOOKUP('BIFUbC-biomass'!$A14,'BIFUbC-biomass'!$A$1:$AQ$27,COLUMN('BIFUbC-biomass'!AK$1),FALSE)=0,1,VLOOKUP('BIFUbC-biomass'!$A14,biomass!$A$2:$AQ$28,COLUMN(biomass!AK$2),FALSE)/VLOOKUP('BIFUbC-biomass'!$A14,'BIFUbC-biomass'!$A$1:$AQ$27,COLUMN('BIFUbC-biomass'!AK$1),FALSE))</f>
        <v>1</v>
      </c>
      <c r="AL14">
        <f>IF(VLOOKUP('BIFUbC-biomass'!$A14,'BIFUbC-biomass'!$A$1:$AQ$27,COLUMN('BIFUbC-biomass'!AL$1),FALSE)=0,1,VLOOKUP('BIFUbC-biomass'!$A14,biomass!$A$2:$AQ$28,COLUMN(biomass!AL$2),FALSE)/VLOOKUP('BIFUbC-biomass'!$A14,'BIFUbC-biomass'!$A$1:$AQ$27,COLUMN('BIFUbC-biomass'!AL$1),FALSE))</f>
        <v>1</v>
      </c>
      <c r="AM14">
        <f>IF(VLOOKUP('BIFUbC-biomass'!$A14,'BIFUbC-biomass'!$A$1:$AQ$27,COLUMN('BIFUbC-biomass'!AM$1),FALSE)=0,1,VLOOKUP('BIFUbC-biomass'!$A14,biomass!$A$2:$AQ$28,COLUMN(biomass!AM$2),FALSE)/VLOOKUP('BIFUbC-biomass'!$A14,'BIFUbC-biomass'!$A$1:$AQ$27,COLUMN('BIFUbC-biomass'!AM$1),FALSE))</f>
        <v>1</v>
      </c>
      <c r="AN14">
        <f>IF(VLOOKUP('BIFUbC-biomass'!$A14,'BIFUbC-biomass'!$A$1:$AQ$27,COLUMN('BIFUbC-biomass'!AN$1),FALSE)=0,1,VLOOKUP('BIFUbC-biomass'!$A14,biomass!$A$2:$AQ$28,COLUMN(biomass!AN$2),FALSE)/VLOOKUP('BIFUbC-biomass'!$A14,'BIFUbC-biomass'!$A$1:$AQ$27,COLUMN('BIFUbC-biomass'!AN$1),FALSE))</f>
        <v>1</v>
      </c>
      <c r="AO14">
        <f>IF(VLOOKUP('BIFUbC-biomass'!$A14,'BIFUbC-biomass'!$A$1:$AQ$27,COLUMN('BIFUbC-biomass'!AO$1),FALSE)=0,1,VLOOKUP('BIFUbC-biomass'!$A14,biomass!$A$2:$AQ$28,COLUMN(biomass!AO$2),FALSE)/VLOOKUP('BIFUbC-biomass'!$A14,'BIFUbC-biomass'!$A$1:$AQ$27,COLUMN('BIFUbC-biomass'!AO$1),FALSE))</f>
        <v>1</v>
      </c>
      <c r="AP14">
        <f>IF(VLOOKUP('BIFUbC-biomass'!$A14,'BIFUbC-biomass'!$A$1:$AQ$27,COLUMN('BIFUbC-biomass'!AP$1),FALSE)=0,1,VLOOKUP('BIFUbC-biomass'!$A14,biomass!$A$2:$AQ$28,COLUMN(biomass!AP$2),FALSE)/VLOOKUP('BIFUbC-biomass'!$A14,'BIFUbC-biomass'!$A$1:$AQ$27,COLUMN('BIFUbC-biomass'!AP$1),FALSE))</f>
        <v>1</v>
      </c>
      <c r="AQ14">
        <f>IF(VLOOKUP('BIFUbC-biomass'!$A14,'BIFUbC-biomass'!$A$1:$AQ$27,COLUMN('BIFUbC-biomass'!AQ$1),FALSE)=0,1,VLOOKUP('BIFUbC-biomass'!$A14,biomass!$A$2:$AQ$28,COLUMN(biomass!AQ$2),FALSE)/VLOOKUP('BIFUbC-biomass'!$A14,'BIFUbC-biomass'!$A$1:$AQ$27,COLUMN('BIFUbC-biomass'!AQ$1),FALSE))</f>
        <v>1</v>
      </c>
    </row>
    <row r="15" spans="1:43">
      <c r="A15" s="37" t="s">
        <v>628</v>
      </c>
      <c r="B15">
        <f>IF(VLOOKUP('BIFUbC-biomass'!$A15,'BIFUbC-biomass'!$A$1:$AQ$27,COLUMN('BIFUbC-biomass'!B$1),FALSE)=0,1,VLOOKUP('BIFUbC-biomass'!$A15,biomass!$A$2:$AQ$28,COLUMN(biomass!B$2),FALSE)/VLOOKUP('BIFUbC-biomass'!$A15,'BIFUbC-biomass'!$A$1:$AQ$27,COLUMN('BIFUbC-biomass'!B$1),FALSE))</f>
        <v>1</v>
      </c>
      <c r="C15">
        <f>IF(VLOOKUP('BIFUbC-biomass'!$A15,'BIFUbC-biomass'!$A$1:$AQ$27,COLUMN('BIFUbC-biomass'!C$1),FALSE)=0,1,VLOOKUP('BIFUbC-biomass'!$A15,biomass!$A$2:$AQ$28,COLUMN(biomass!C$2),FALSE)/VLOOKUP('BIFUbC-biomass'!$A15,'BIFUbC-biomass'!$A$1:$AQ$27,COLUMN('BIFUbC-biomass'!C$1),FALSE))</f>
        <v>1</v>
      </c>
      <c r="D15">
        <f>IF(VLOOKUP('BIFUbC-biomass'!$A15,'BIFUbC-biomass'!$A$1:$AQ$27,COLUMN('BIFUbC-biomass'!D$1),FALSE)=0,1,VLOOKUP('BIFUbC-biomass'!$A15,biomass!$A$2:$AQ$28,COLUMN(biomass!D$2),FALSE)/VLOOKUP('BIFUbC-biomass'!$A15,'BIFUbC-biomass'!$A$1:$AQ$27,COLUMN('BIFUbC-biomass'!D$1),FALSE))</f>
        <v>1</v>
      </c>
      <c r="E15">
        <f>IF(VLOOKUP('BIFUbC-biomass'!$A15,'BIFUbC-biomass'!$A$1:$AQ$27,COLUMN('BIFUbC-biomass'!E$1),FALSE)=0,1,VLOOKUP('BIFUbC-biomass'!$A15,biomass!$A$2:$AQ$28,COLUMN(biomass!E$2),FALSE)/VLOOKUP('BIFUbC-biomass'!$A15,'BIFUbC-biomass'!$A$1:$AQ$27,COLUMN('BIFUbC-biomass'!E$1),FALSE))</f>
        <v>1</v>
      </c>
      <c r="F15">
        <f>IF(VLOOKUP('BIFUbC-biomass'!$A15,'BIFUbC-biomass'!$A$1:$AQ$27,COLUMN('BIFUbC-biomass'!F$1),FALSE)=0,1,VLOOKUP('BIFUbC-biomass'!$A15,biomass!$A$2:$AQ$28,COLUMN(biomass!F$2),FALSE)/VLOOKUP('BIFUbC-biomass'!$A15,'BIFUbC-biomass'!$A$1:$AQ$27,COLUMN('BIFUbC-biomass'!F$1),FALSE))</f>
        <v>1</v>
      </c>
      <c r="G15">
        <f>IF(VLOOKUP('BIFUbC-biomass'!$A15,'BIFUbC-biomass'!$A$1:$AQ$27,COLUMN('BIFUbC-biomass'!G$1),FALSE)=0,1,VLOOKUP('BIFUbC-biomass'!$A15,biomass!$A$2:$AQ$28,COLUMN(biomass!G$2),FALSE)/VLOOKUP('BIFUbC-biomass'!$A15,'BIFUbC-biomass'!$A$1:$AQ$27,COLUMN('BIFUbC-biomass'!G$1),FALSE))</f>
        <v>1</v>
      </c>
      <c r="H15">
        <f>IF(VLOOKUP('BIFUbC-biomass'!$A15,'BIFUbC-biomass'!$A$1:$AQ$27,COLUMN('BIFUbC-biomass'!H$1),FALSE)=0,1,VLOOKUP('BIFUbC-biomass'!$A15,biomass!$A$2:$AQ$28,COLUMN(biomass!H$2),FALSE)/VLOOKUP('BIFUbC-biomass'!$A15,'BIFUbC-biomass'!$A$1:$AQ$27,COLUMN('BIFUbC-biomass'!H$1),FALSE))</f>
        <v>1</v>
      </c>
      <c r="I15">
        <f>IF(VLOOKUP('BIFUbC-biomass'!$A15,'BIFUbC-biomass'!$A$1:$AQ$27,COLUMN('BIFUbC-biomass'!I$1),FALSE)=0,1,VLOOKUP('BIFUbC-biomass'!$A15,biomass!$A$2:$AQ$28,COLUMN(biomass!I$2),FALSE)/VLOOKUP('BIFUbC-biomass'!$A15,'BIFUbC-biomass'!$A$1:$AQ$27,COLUMN('BIFUbC-biomass'!I$1),FALSE))</f>
        <v>1</v>
      </c>
      <c r="J15">
        <f>IF(VLOOKUP('BIFUbC-biomass'!$A15,'BIFUbC-biomass'!$A$1:$AQ$27,COLUMN('BIFUbC-biomass'!J$1),FALSE)=0,1,VLOOKUP('BIFUbC-biomass'!$A15,biomass!$A$2:$AQ$28,COLUMN(biomass!J$2),FALSE)/VLOOKUP('BIFUbC-biomass'!$A15,'BIFUbC-biomass'!$A$1:$AQ$27,COLUMN('BIFUbC-biomass'!J$1),FALSE))</f>
        <v>1</v>
      </c>
      <c r="K15">
        <f>IF(VLOOKUP('BIFUbC-biomass'!$A15,'BIFUbC-biomass'!$A$1:$AQ$27,COLUMN('BIFUbC-biomass'!K$1),FALSE)=0,1,VLOOKUP('BIFUbC-biomass'!$A15,biomass!$A$2:$AQ$28,COLUMN(biomass!K$2),FALSE)/VLOOKUP('BIFUbC-biomass'!$A15,'BIFUbC-biomass'!$A$1:$AQ$27,COLUMN('BIFUbC-biomass'!K$1),FALSE))</f>
        <v>1</v>
      </c>
      <c r="L15">
        <f>IF(VLOOKUP('BIFUbC-biomass'!$A15,'BIFUbC-biomass'!$A$1:$AQ$27,COLUMN('BIFUbC-biomass'!L$1),FALSE)=0,1,VLOOKUP('BIFUbC-biomass'!$A15,biomass!$A$2:$AQ$28,COLUMN(biomass!L$2),FALSE)/VLOOKUP('BIFUbC-biomass'!$A15,'BIFUbC-biomass'!$A$1:$AQ$27,COLUMN('BIFUbC-biomass'!L$1),FALSE))</f>
        <v>1</v>
      </c>
      <c r="M15">
        <f>IF(VLOOKUP('BIFUbC-biomass'!$A15,'BIFUbC-biomass'!$A$1:$AQ$27,COLUMN('BIFUbC-biomass'!M$1),FALSE)=0,1,VLOOKUP('BIFUbC-biomass'!$A15,biomass!$A$2:$AQ$28,COLUMN(biomass!M$2),FALSE)/VLOOKUP('BIFUbC-biomass'!$A15,'BIFUbC-biomass'!$A$1:$AQ$27,COLUMN('BIFUbC-biomass'!M$1),FALSE))</f>
        <v>1</v>
      </c>
      <c r="N15">
        <f>IF(VLOOKUP('BIFUbC-biomass'!$A15,'BIFUbC-biomass'!$A$1:$AQ$27,COLUMN('BIFUbC-biomass'!N$1),FALSE)=0,1,VLOOKUP('BIFUbC-biomass'!$A15,biomass!$A$2:$AQ$28,COLUMN(biomass!N$2),FALSE)/VLOOKUP('BIFUbC-biomass'!$A15,'BIFUbC-biomass'!$A$1:$AQ$27,COLUMN('BIFUbC-biomass'!N$1),FALSE))</f>
        <v>1</v>
      </c>
      <c r="O15">
        <f>IF(VLOOKUP('BIFUbC-biomass'!$A15,'BIFUbC-biomass'!$A$1:$AQ$27,COLUMN('BIFUbC-biomass'!O$1),FALSE)=0,1,VLOOKUP('BIFUbC-biomass'!$A15,biomass!$A$2:$AQ$28,COLUMN(biomass!O$2),FALSE)/VLOOKUP('BIFUbC-biomass'!$A15,'BIFUbC-biomass'!$A$1:$AQ$27,COLUMN('BIFUbC-biomass'!O$1),FALSE))</f>
        <v>1</v>
      </c>
      <c r="P15">
        <f>IF(VLOOKUP('BIFUbC-biomass'!$A15,'BIFUbC-biomass'!$A$1:$AQ$27,COLUMN('BIFUbC-biomass'!P$1),FALSE)=0,1,VLOOKUP('BIFUbC-biomass'!$A15,biomass!$A$2:$AQ$28,COLUMN(biomass!P$2),FALSE)/VLOOKUP('BIFUbC-biomass'!$A15,'BIFUbC-biomass'!$A$1:$AQ$27,COLUMN('BIFUbC-biomass'!P$1),FALSE))</f>
        <v>1</v>
      </c>
      <c r="Q15">
        <f>IF(VLOOKUP('BIFUbC-biomass'!$A15,'BIFUbC-biomass'!$A$1:$AQ$27,COLUMN('BIFUbC-biomass'!Q$1),FALSE)=0,1,VLOOKUP('BIFUbC-biomass'!$A15,biomass!$A$2:$AQ$28,COLUMN(biomass!Q$2),FALSE)/VLOOKUP('BIFUbC-biomass'!$A15,'BIFUbC-biomass'!$A$1:$AQ$27,COLUMN('BIFUbC-biomass'!Q$1),FALSE))</f>
        <v>1</v>
      </c>
      <c r="R15">
        <f>IF(VLOOKUP('BIFUbC-biomass'!$A15,'BIFUbC-biomass'!$A$1:$AQ$27,COLUMN('BIFUbC-biomass'!R$1),FALSE)=0,1,VLOOKUP('BIFUbC-biomass'!$A15,biomass!$A$2:$AQ$28,COLUMN(biomass!R$2),FALSE)/VLOOKUP('BIFUbC-biomass'!$A15,'BIFUbC-biomass'!$A$1:$AQ$27,COLUMN('BIFUbC-biomass'!R$1),FALSE))</f>
        <v>1</v>
      </c>
      <c r="S15">
        <f>IF(VLOOKUP('BIFUbC-biomass'!$A15,'BIFUbC-biomass'!$A$1:$AQ$27,COLUMN('BIFUbC-biomass'!S$1),FALSE)=0,1,VLOOKUP('BIFUbC-biomass'!$A15,biomass!$A$2:$AQ$28,COLUMN(biomass!S$2),FALSE)/VLOOKUP('BIFUbC-biomass'!$A15,'BIFUbC-biomass'!$A$1:$AQ$27,COLUMN('BIFUbC-biomass'!S$1),FALSE))</f>
        <v>1</v>
      </c>
      <c r="T15">
        <f>IF(VLOOKUP('BIFUbC-biomass'!$A15,'BIFUbC-biomass'!$A$1:$AQ$27,COLUMN('BIFUbC-biomass'!T$1),FALSE)=0,1,VLOOKUP('BIFUbC-biomass'!$A15,biomass!$A$2:$AQ$28,COLUMN(biomass!T$2),FALSE)/VLOOKUP('BIFUbC-biomass'!$A15,'BIFUbC-biomass'!$A$1:$AQ$27,COLUMN('BIFUbC-biomass'!T$1),FALSE))</f>
        <v>1</v>
      </c>
      <c r="U15">
        <f>IF(VLOOKUP('BIFUbC-biomass'!$A15,'BIFUbC-biomass'!$A$1:$AQ$27,COLUMN('BIFUbC-biomass'!U$1),FALSE)=0,1,VLOOKUP('BIFUbC-biomass'!$A15,biomass!$A$2:$AQ$28,COLUMN(biomass!U$2),FALSE)/VLOOKUP('BIFUbC-biomass'!$A15,'BIFUbC-biomass'!$A$1:$AQ$27,COLUMN('BIFUbC-biomass'!U$1),FALSE))</f>
        <v>1</v>
      </c>
      <c r="V15">
        <f>IF(VLOOKUP('BIFUbC-biomass'!$A15,'BIFUbC-biomass'!$A$1:$AQ$27,COLUMN('BIFUbC-biomass'!V$1),FALSE)=0,1,VLOOKUP('BIFUbC-biomass'!$A15,biomass!$A$2:$AQ$28,COLUMN(biomass!V$2),FALSE)/VLOOKUP('BIFUbC-biomass'!$A15,'BIFUbC-biomass'!$A$1:$AQ$27,COLUMN('BIFUbC-biomass'!V$1),FALSE))</f>
        <v>1</v>
      </c>
      <c r="W15">
        <f>IF(VLOOKUP('BIFUbC-biomass'!$A15,'BIFUbC-biomass'!$A$1:$AQ$27,COLUMN('BIFUbC-biomass'!W$1),FALSE)=0,1,VLOOKUP('BIFUbC-biomass'!$A15,biomass!$A$2:$AQ$28,COLUMN(biomass!W$2),FALSE)/VLOOKUP('BIFUbC-biomass'!$A15,'BIFUbC-biomass'!$A$1:$AQ$27,COLUMN('BIFUbC-biomass'!W$1),FALSE))</f>
        <v>1</v>
      </c>
      <c r="X15">
        <f>IF(VLOOKUP('BIFUbC-biomass'!$A15,'BIFUbC-biomass'!$A$1:$AQ$27,COLUMN('BIFUbC-biomass'!X$1),FALSE)=0,1,VLOOKUP('BIFUbC-biomass'!$A15,biomass!$A$2:$AQ$28,COLUMN(biomass!X$2),FALSE)/VLOOKUP('BIFUbC-biomass'!$A15,'BIFUbC-biomass'!$A$1:$AQ$27,COLUMN('BIFUbC-biomass'!X$1),FALSE))</f>
        <v>1</v>
      </c>
      <c r="Y15">
        <f>IF(VLOOKUP('BIFUbC-biomass'!$A15,'BIFUbC-biomass'!$A$1:$AQ$27,COLUMN('BIFUbC-biomass'!Y$1),FALSE)=0,1,VLOOKUP('BIFUbC-biomass'!$A15,biomass!$A$2:$AQ$28,COLUMN(biomass!Y$2),FALSE)/VLOOKUP('BIFUbC-biomass'!$A15,'BIFUbC-biomass'!$A$1:$AQ$27,COLUMN('BIFUbC-biomass'!Y$1),FALSE))</f>
        <v>1</v>
      </c>
      <c r="Z15">
        <f>IF(VLOOKUP('BIFUbC-biomass'!$A15,'BIFUbC-biomass'!$A$1:$AQ$27,COLUMN('BIFUbC-biomass'!Z$1),FALSE)=0,1,VLOOKUP('BIFUbC-biomass'!$A15,biomass!$A$2:$AQ$28,COLUMN(biomass!Z$2),FALSE)/VLOOKUP('BIFUbC-biomass'!$A15,'BIFUbC-biomass'!$A$1:$AQ$27,COLUMN('BIFUbC-biomass'!Z$1),FALSE))</f>
        <v>1</v>
      </c>
      <c r="AA15">
        <f>IF(VLOOKUP('BIFUbC-biomass'!$A15,'BIFUbC-biomass'!$A$1:$AQ$27,COLUMN('BIFUbC-biomass'!AA$1),FALSE)=0,1,VLOOKUP('BIFUbC-biomass'!$A15,biomass!$A$2:$AQ$28,COLUMN(biomass!AA$2),FALSE)/VLOOKUP('BIFUbC-biomass'!$A15,'BIFUbC-biomass'!$A$1:$AQ$27,COLUMN('BIFUbC-biomass'!AA$1),FALSE))</f>
        <v>1</v>
      </c>
      <c r="AB15">
        <f>IF(VLOOKUP('BIFUbC-biomass'!$A15,'BIFUbC-biomass'!$A$1:$AQ$27,COLUMN('BIFUbC-biomass'!AB$1),FALSE)=0,1,VLOOKUP('BIFUbC-biomass'!$A15,biomass!$A$2:$AQ$28,COLUMN(biomass!AB$2),FALSE)/VLOOKUP('BIFUbC-biomass'!$A15,'BIFUbC-biomass'!$A$1:$AQ$27,COLUMN('BIFUbC-biomass'!AB$1),FALSE))</f>
        <v>1</v>
      </c>
      <c r="AC15">
        <f>IF(VLOOKUP('BIFUbC-biomass'!$A15,'BIFUbC-biomass'!$A$1:$AQ$27,COLUMN('BIFUbC-biomass'!AC$1),FALSE)=0,1,VLOOKUP('BIFUbC-biomass'!$A15,biomass!$A$2:$AQ$28,COLUMN(biomass!AC$2),FALSE)/VLOOKUP('BIFUbC-biomass'!$A15,'BIFUbC-biomass'!$A$1:$AQ$27,COLUMN('BIFUbC-biomass'!AC$1),FALSE))</f>
        <v>1</v>
      </c>
      <c r="AD15">
        <f>IF(VLOOKUP('BIFUbC-biomass'!$A15,'BIFUbC-biomass'!$A$1:$AQ$27,COLUMN('BIFUbC-biomass'!AD$1),FALSE)=0,1,VLOOKUP('BIFUbC-biomass'!$A15,biomass!$A$2:$AQ$28,COLUMN(biomass!AD$2),FALSE)/VLOOKUP('BIFUbC-biomass'!$A15,'BIFUbC-biomass'!$A$1:$AQ$27,COLUMN('BIFUbC-biomass'!AD$1),FALSE))</f>
        <v>1</v>
      </c>
      <c r="AE15">
        <f>IF(VLOOKUP('BIFUbC-biomass'!$A15,'BIFUbC-biomass'!$A$1:$AQ$27,COLUMN('BIFUbC-biomass'!AE$1),FALSE)=0,1,VLOOKUP('BIFUbC-biomass'!$A15,biomass!$A$2:$AQ$28,COLUMN(biomass!AE$2),FALSE)/VLOOKUP('BIFUbC-biomass'!$A15,'BIFUbC-biomass'!$A$1:$AQ$27,COLUMN('BIFUbC-biomass'!AE$1),FALSE))</f>
        <v>1</v>
      </c>
      <c r="AF15">
        <f>IF(VLOOKUP('BIFUbC-biomass'!$A15,'BIFUbC-biomass'!$A$1:$AQ$27,COLUMN('BIFUbC-biomass'!AF$1),FALSE)=0,1,VLOOKUP('BIFUbC-biomass'!$A15,biomass!$A$2:$AQ$28,COLUMN(biomass!AF$2),FALSE)/VLOOKUP('BIFUbC-biomass'!$A15,'BIFUbC-biomass'!$A$1:$AQ$27,COLUMN('BIFUbC-biomass'!AF$1),FALSE))</f>
        <v>1</v>
      </c>
      <c r="AG15">
        <f>IF(VLOOKUP('BIFUbC-biomass'!$A15,'BIFUbC-biomass'!$A$1:$AQ$27,COLUMN('BIFUbC-biomass'!AG$1),FALSE)=0,1,VLOOKUP('BIFUbC-biomass'!$A15,biomass!$A$2:$AQ$28,COLUMN(biomass!AG$2),FALSE)/VLOOKUP('BIFUbC-biomass'!$A15,'BIFUbC-biomass'!$A$1:$AQ$27,COLUMN('BIFUbC-biomass'!AG$1),FALSE))</f>
        <v>1</v>
      </c>
      <c r="AH15">
        <f>IF(VLOOKUP('BIFUbC-biomass'!$A15,'BIFUbC-biomass'!$A$1:$AQ$27,COLUMN('BIFUbC-biomass'!AH$1),FALSE)=0,1,VLOOKUP('BIFUbC-biomass'!$A15,biomass!$A$2:$AQ$28,COLUMN(biomass!AH$2),FALSE)/VLOOKUP('BIFUbC-biomass'!$A15,'BIFUbC-biomass'!$A$1:$AQ$27,COLUMN('BIFUbC-biomass'!AH$1),FALSE))</f>
        <v>1</v>
      </c>
      <c r="AI15">
        <f>IF(VLOOKUP('BIFUbC-biomass'!$A15,'BIFUbC-biomass'!$A$1:$AQ$27,COLUMN('BIFUbC-biomass'!AI$1),FALSE)=0,1,VLOOKUP('BIFUbC-biomass'!$A15,biomass!$A$2:$AQ$28,COLUMN(biomass!AI$2),FALSE)/VLOOKUP('BIFUbC-biomass'!$A15,'BIFUbC-biomass'!$A$1:$AQ$27,COLUMN('BIFUbC-biomass'!AI$1),FALSE))</f>
        <v>1</v>
      </c>
      <c r="AJ15">
        <f>IF(VLOOKUP('BIFUbC-biomass'!$A15,'BIFUbC-biomass'!$A$1:$AQ$27,COLUMN('BIFUbC-biomass'!AJ$1),FALSE)=0,1,VLOOKUP('BIFUbC-biomass'!$A15,biomass!$A$2:$AQ$28,COLUMN(biomass!AJ$2),FALSE)/VLOOKUP('BIFUbC-biomass'!$A15,'BIFUbC-biomass'!$A$1:$AQ$27,COLUMN('BIFUbC-biomass'!AJ$1),FALSE))</f>
        <v>1</v>
      </c>
      <c r="AK15">
        <f>IF(VLOOKUP('BIFUbC-biomass'!$A15,'BIFUbC-biomass'!$A$1:$AQ$27,COLUMN('BIFUbC-biomass'!AK$1),FALSE)=0,1,VLOOKUP('BIFUbC-biomass'!$A15,biomass!$A$2:$AQ$28,COLUMN(biomass!AK$2),FALSE)/VLOOKUP('BIFUbC-biomass'!$A15,'BIFUbC-biomass'!$A$1:$AQ$27,COLUMN('BIFUbC-biomass'!AK$1),FALSE))</f>
        <v>1</v>
      </c>
      <c r="AL15">
        <f>IF(VLOOKUP('BIFUbC-biomass'!$A15,'BIFUbC-biomass'!$A$1:$AQ$27,COLUMN('BIFUbC-biomass'!AL$1),FALSE)=0,1,VLOOKUP('BIFUbC-biomass'!$A15,biomass!$A$2:$AQ$28,COLUMN(biomass!AL$2),FALSE)/VLOOKUP('BIFUbC-biomass'!$A15,'BIFUbC-biomass'!$A$1:$AQ$27,COLUMN('BIFUbC-biomass'!AL$1),FALSE))</f>
        <v>1</v>
      </c>
      <c r="AM15">
        <f>IF(VLOOKUP('BIFUbC-biomass'!$A15,'BIFUbC-biomass'!$A$1:$AQ$27,COLUMN('BIFUbC-biomass'!AM$1),FALSE)=0,1,VLOOKUP('BIFUbC-biomass'!$A15,biomass!$A$2:$AQ$28,COLUMN(biomass!AM$2),FALSE)/VLOOKUP('BIFUbC-biomass'!$A15,'BIFUbC-biomass'!$A$1:$AQ$27,COLUMN('BIFUbC-biomass'!AM$1),FALSE))</f>
        <v>1</v>
      </c>
      <c r="AN15">
        <f>IF(VLOOKUP('BIFUbC-biomass'!$A15,'BIFUbC-biomass'!$A$1:$AQ$27,COLUMN('BIFUbC-biomass'!AN$1),FALSE)=0,1,VLOOKUP('BIFUbC-biomass'!$A15,biomass!$A$2:$AQ$28,COLUMN(biomass!AN$2),FALSE)/VLOOKUP('BIFUbC-biomass'!$A15,'BIFUbC-biomass'!$A$1:$AQ$27,COLUMN('BIFUbC-biomass'!AN$1),FALSE))</f>
        <v>1</v>
      </c>
      <c r="AO15">
        <f>IF(VLOOKUP('BIFUbC-biomass'!$A15,'BIFUbC-biomass'!$A$1:$AQ$27,COLUMN('BIFUbC-biomass'!AO$1),FALSE)=0,1,VLOOKUP('BIFUbC-biomass'!$A15,biomass!$A$2:$AQ$28,COLUMN(biomass!AO$2),FALSE)/VLOOKUP('BIFUbC-biomass'!$A15,'BIFUbC-biomass'!$A$1:$AQ$27,COLUMN('BIFUbC-biomass'!AO$1),FALSE))</f>
        <v>1</v>
      </c>
      <c r="AP15">
        <f>IF(VLOOKUP('BIFUbC-biomass'!$A15,'BIFUbC-biomass'!$A$1:$AQ$27,COLUMN('BIFUbC-biomass'!AP$1),FALSE)=0,1,VLOOKUP('BIFUbC-biomass'!$A15,biomass!$A$2:$AQ$28,COLUMN(biomass!AP$2),FALSE)/VLOOKUP('BIFUbC-biomass'!$A15,'BIFUbC-biomass'!$A$1:$AQ$27,COLUMN('BIFUbC-biomass'!AP$1),FALSE))</f>
        <v>1</v>
      </c>
      <c r="AQ15">
        <f>IF(VLOOKUP('BIFUbC-biomass'!$A15,'BIFUbC-biomass'!$A$1:$AQ$27,COLUMN('BIFUbC-biomass'!AQ$1),FALSE)=0,1,VLOOKUP('BIFUbC-biomass'!$A15,biomass!$A$2:$AQ$28,COLUMN(biomass!AQ$2),FALSE)/VLOOKUP('BIFUbC-biomass'!$A15,'BIFUbC-biomass'!$A$1:$AQ$27,COLUMN('BIFUbC-biomass'!AQ$1),FALSE))</f>
        <v>1</v>
      </c>
    </row>
    <row r="16" spans="1:43">
      <c r="A16" s="37" t="s">
        <v>629</v>
      </c>
      <c r="B16">
        <f>IF(VLOOKUP('BIFUbC-biomass'!$A16,'BIFUbC-biomass'!$A$1:$AQ$27,COLUMN('BIFUbC-biomass'!B$1),FALSE)=0,1,VLOOKUP('BIFUbC-biomass'!$A16,biomass!$A$2:$AQ$28,COLUMN(biomass!B$2),FALSE)/VLOOKUP('BIFUbC-biomass'!$A16,'BIFUbC-biomass'!$A$1:$AQ$27,COLUMN('BIFUbC-biomass'!B$1),FALSE))</f>
        <v>1</v>
      </c>
      <c r="C16">
        <f>IF(VLOOKUP('BIFUbC-biomass'!$A16,'BIFUbC-biomass'!$A$1:$AQ$27,COLUMN('BIFUbC-biomass'!C$1),FALSE)=0,1,VLOOKUP('BIFUbC-biomass'!$A16,biomass!$A$2:$AQ$28,COLUMN(biomass!C$2),FALSE)/VLOOKUP('BIFUbC-biomass'!$A16,'BIFUbC-biomass'!$A$1:$AQ$27,COLUMN('BIFUbC-biomass'!C$1),FALSE))</f>
        <v>1</v>
      </c>
      <c r="D16">
        <f>IF(VLOOKUP('BIFUbC-biomass'!$A16,'BIFUbC-biomass'!$A$1:$AQ$27,COLUMN('BIFUbC-biomass'!D$1),FALSE)=0,1,VLOOKUP('BIFUbC-biomass'!$A16,biomass!$A$2:$AQ$28,COLUMN(biomass!D$2),FALSE)/VLOOKUP('BIFUbC-biomass'!$A16,'BIFUbC-biomass'!$A$1:$AQ$27,COLUMN('BIFUbC-biomass'!D$1),FALSE))</f>
        <v>1</v>
      </c>
      <c r="E16">
        <f>IF(VLOOKUP('BIFUbC-biomass'!$A16,'BIFUbC-biomass'!$A$1:$AQ$27,COLUMN('BIFUbC-biomass'!E$1),FALSE)=0,1,VLOOKUP('BIFUbC-biomass'!$A16,biomass!$A$2:$AQ$28,COLUMN(biomass!E$2),FALSE)/VLOOKUP('BIFUbC-biomass'!$A16,'BIFUbC-biomass'!$A$1:$AQ$27,COLUMN('BIFUbC-biomass'!E$1),FALSE))</f>
        <v>1</v>
      </c>
      <c r="F16">
        <f>IF(VLOOKUP('BIFUbC-biomass'!$A16,'BIFUbC-biomass'!$A$1:$AQ$27,COLUMN('BIFUbC-biomass'!F$1),FALSE)=0,1,VLOOKUP('BIFUbC-biomass'!$A16,biomass!$A$2:$AQ$28,COLUMN(biomass!F$2),FALSE)/VLOOKUP('BIFUbC-biomass'!$A16,'BIFUbC-biomass'!$A$1:$AQ$27,COLUMN('BIFUbC-biomass'!F$1),FALSE))</f>
        <v>1</v>
      </c>
      <c r="G16">
        <f>IF(VLOOKUP('BIFUbC-biomass'!$A16,'BIFUbC-biomass'!$A$1:$AQ$27,COLUMN('BIFUbC-biomass'!G$1),FALSE)=0,1,VLOOKUP('BIFUbC-biomass'!$A16,biomass!$A$2:$AQ$28,COLUMN(biomass!G$2),FALSE)/VLOOKUP('BIFUbC-biomass'!$A16,'BIFUbC-biomass'!$A$1:$AQ$27,COLUMN('BIFUbC-biomass'!G$1),FALSE))</f>
        <v>1</v>
      </c>
      <c r="H16">
        <f>IF(VLOOKUP('BIFUbC-biomass'!$A16,'BIFUbC-biomass'!$A$1:$AQ$27,COLUMN('BIFUbC-biomass'!H$1),FALSE)=0,1,VLOOKUP('BIFUbC-biomass'!$A16,biomass!$A$2:$AQ$28,COLUMN(biomass!H$2),FALSE)/VLOOKUP('BIFUbC-biomass'!$A16,'BIFUbC-biomass'!$A$1:$AQ$27,COLUMN('BIFUbC-biomass'!H$1),FALSE))</f>
        <v>1</v>
      </c>
      <c r="I16">
        <f>IF(VLOOKUP('BIFUbC-biomass'!$A16,'BIFUbC-biomass'!$A$1:$AQ$27,COLUMN('BIFUbC-biomass'!I$1),FALSE)=0,1,VLOOKUP('BIFUbC-biomass'!$A16,biomass!$A$2:$AQ$28,COLUMN(biomass!I$2),FALSE)/VLOOKUP('BIFUbC-biomass'!$A16,'BIFUbC-biomass'!$A$1:$AQ$27,COLUMN('BIFUbC-biomass'!I$1),FALSE))</f>
        <v>1</v>
      </c>
      <c r="J16">
        <f>IF(VLOOKUP('BIFUbC-biomass'!$A16,'BIFUbC-biomass'!$A$1:$AQ$27,COLUMN('BIFUbC-biomass'!J$1),FALSE)=0,1,VLOOKUP('BIFUbC-biomass'!$A16,biomass!$A$2:$AQ$28,COLUMN(biomass!J$2),FALSE)/VLOOKUP('BIFUbC-biomass'!$A16,'BIFUbC-biomass'!$A$1:$AQ$27,COLUMN('BIFUbC-biomass'!J$1),FALSE))</f>
        <v>1</v>
      </c>
      <c r="K16">
        <f>IF(VLOOKUP('BIFUbC-biomass'!$A16,'BIFUbC-biomass'!$A$1:$AQ$27,COLUMN('BIFUbC-biomass'!K$1),FALSE)=0,1,VLOOKUP('BIFUbC-biomass'!$A16,biomass!$A$2:$AQ$28,COLUMN(biomass!K$2),FALSE)/VLOOKUP('BIFUbC-biomass'!$A16,'BIFUbC-biomass'!$A$1:$AQ$27,COLUMN('BIFUbC-biomass'!K$1),FALSE))</f>
        <v>1</v>
      </c>
      <c r="L16">
        <f>IF(VLOOKUP('BIFUbC-biomass'!$A16,'BIFUbC-biomass'!$A$1:$AQ$27,COLUMN('BIFUbC-biomass'!L$1),FALSE)=0,1,VLOOKUP('BIFUbC-biomass'!$A16,biomass!$A$2:$AQ$28,COLUMN(biomass!L$2),FALSE)/VLOOKUP('BIFUbC-biomass'!$A16,'BIFUbC-biomass'!$A$1:$AQ$27,COLUMN('BIFUbC-biomass'!L$1),FALSE))</f>
        <v>1</v>
      </c>
      <c r="M16">
        <f>IF(VLOOKUP('BIFUbC-biomass'!$A16,'BIFUbC-biomass'!$A$1:$AQ$27,COLUMN('BIFUbC-biomass'!M$1),FALSE)=0,1,VLOOKUP('BIFUbC-biomass'!$A16,biomass!$A$2:$AQ$28,COLUMN(biomass!M$2),FALSE)/VLOOKUP('BIFUbC-biomass'!$A16,'BIFUbC-biomass'!$A$1:$AQ$27,COLUMN('BIFUbC-biomass'!M$1),FALSE))</f>
        <v>1</v>
      </c>
      <c r="N16">
        <f>IF(VLOOKUP('BIFUbC-biomass'!$A16,'BIFUbC-biomass'!$A$1:$AQ$27,COLUMN('BIFUbC-biomass'!N$1),FALSE)=0,1,VLOOKUP('BIFUbC-biomass'!$A16,biomass!$A$2:$AQ$28,COLUMN(biomass!N$2),FALSE)/VLOOKUP('BIFUbC-biomass'!$A16,'BIFUbC-biomass'!$A$1:$AQ$27,COLUMN('BIFUbC-biomass'!N$1),FALSE))</f>
        <v>1</v>
      </c>
      <c r="O16">
        <f>IF(VLOOKUP('BIFUbC-biomass'!$A16,'BIFUbC-biomass'!$A$1:$AQ$27,COLUMN('BIFUbC-biomass'!O$1),FALSE)=0,1,VLOOKUP('BIFUbC-biomass'!$A16,biomass!$A$2:$AQ$28,COLUMN(biomass!O$2),FALSE)/VLOOKUP('BIFUbC-biomass'!$A16,'BIFUbC-biomass'!$A$1:$AQ$27,COLUMN('BIFUbC-biomass'!O$1),FALSE))</f>
        <v>1</v>
      </c>
      <c r="P16">
        <f>IF(VLOOKUP('BIFUbC-biomass'!$A16,'BIFUbC-biomass'!$A$1:$AQ$27,COLUMN('BIFUbC-biomass'!P$1),FALSE)=0,1,VLOOKUP('BIFUbC-biomass'!$A16,biomass!$A$2:$AQ$28,COLUMN(biomass!P$2),FALSE)/VLOOKUP('BIFUbC-biomass'!$A16,'BIFUbC-biomass'!$A$1:$AQ$27,COLUMN('BIFUbC-biomass'!P$1),FALSE))</f>
        <v>1</v>
      </c>
      <c r="Q16">
        <f>IF(VLOOKUP('BIFUbC-biomass'!$A16,'BIFUbC-biomass'!$A$1:$AQ$27,COLUMN('BIFUbC-biomass'!Q$1),FALSE)=0,1,VLOOKUP('BIFUbC-biomass'!$A16,biomass!$A$2:$AQ$28,COLUMN(biomass!Q$2),FALSE)/VLOOKUP('BIFUbC-biomass'!$A16,'BIFUbC-biomass'!$A$1:$AQ$27,COLUMN('BIFUbC-biomass'!Q$1),FALSE))</f>
        <v>1</v>
      </c>
      <c r="R16">
        <f>IF(VLOOKUP('BIFUbC-biomass'!$A16,'BIFUbC-biomass'!$A$1:$AQ$27,COLUMN('BIFUbC-biomass'!R$1),FALSE)=0,1,VLOOKUP('BIFUbC-biomass'!$A16,biomass!$A$2:$AQ$28,COLUMN(biomass!R$2),FALSE)/VLOOKUP('BIFUbC-biomass'!$A16,'BIFUbC-biomass'!$A$1:$AQ$27,COLUMN('BIFUbC-biomass'!R$1),FALSE))</f>
        <v>1</v>
      </c>
      <c r="S16">
        <f>IF(VLOOKUP('BIFUbC-biomass'!$A16,'BIFUbC-biomass'!$A$1:$AQ$27,COLUMN('BIFUbC-biomass'!S$1),FALSE)=0,1,VLOOKUP('BIFUbC-biomass'!$A16,biomass!$A$2:$AQ$28,COLUMN(biomass!S$2),FALSE)/VLOOKUP('BIFUbC-biomass'!$A16,'BIFUbC-biomass'!$A$1:$AQ$27,COLUMN('BIFUbC-biomass'!S$1),FALSE))</f>
        <v>1</v>
      </c>
      <c r="T16">
        <f>IF(VLOOKUP('BIFUbC-biomass'!$A16,'BIFUbC-biomass'!$A$1:$AQ$27,COLUMN('BIFUbC-biomass'!T$1),FALSE)=0,1,VLOOKUP('BIFUbC-biomass'!$A16,biomass!$A$2:$AQ$28,COLUMN(biomass!T$2),FALSE)/VLOOKUP('BIFUbC-biomass'!$A16,'BIFUbC-biomass'!$A$1:$AQ$27,COLUMN('BIFUbC-biomass'!T$1),FALSE))</f>
        <v>1</v>
      </c>
      <c r="U16">
        <f>IF(VLOOKUP('BIFUbC-biomass'!$A16,'BIFUbC-biomass'!$A$1:$AQ$27,COLUMN('BIFUbC-biomass'!U$1),FALSE)=0,1,VLOOKUP('BIFUbC-biomass'!$A16,biomass!$A$2:$AQ$28,COLUMN(biomass!U$2),FALSE)/VLOOKUP('BIFUbC-biomass'!$A16,'BIFUbC-biomass'!$A$1:$AQ$27,COLUMN('BIFUbC-biomass'!U$1),FALSE))</f>
        <v>1</v>
      </c>
      <c r="V16">
        <f>IF(VLOOKUP('BIFUbC-biomass'!$A16,'BIFUbC-biomass'!$A$1:$AQ$27,COLUMN('BIFUbC-biomass'!V$1),FALSE)=0,1,VLOOKUP('BIFUbC-biomass'!$A16,biomass!$A$2:$AQ$28,COLUMN(biomass!V$2),FALSE)/VLOOKUP('BIFUbC-biomass'!$A16,'BIFUbC-biomass'!$A$1:$AQ$27,COLUMN('BIFUbC-biomass'!V$1),FALSE))</f>
        <v>1</v>
      </c>
      <c r="W16">
        <f>IF(VLOOKUP('BIFUbC-biomass'!$A16,'BIFUbC-biomass'!$A$1:$AQ$27,COLUMN('BIFUbC-biomass'!W$1),FALSE)=0,1,VLOOKUP('BIFUbC-biomass'!$A16,biomass!$A$2:$AQ$28,COLUMN(biomass!W$2),FALSE)/VLOOKUP('BIFUbC-biomass'!$A16,'BIFUbC-biomass'!$A$1:$AQ$27,COLUMN('BIFUbC-biomass'!W$1),FALSE))</f>
        <v>1</v>
      </c>
      <c r="X16">
        <f>IF(VLOOKUP('BIFUbC-biomass'!$A16,'BIFUbC-biomass'!$A$1:$AQ$27,COLUMN('BIFUbC-biomass'!X$1),FALSE)=0,1,VLOOKUP('BIFUbC-biomass'!$A16,biomass!$A$2:$AQ$28,COLUMN(biomass!X$2),FALSE)/VLOOKUP('BIFUbC-biomass'!$A16,'BIFUbC-biomass'!$A$1:$AQ$27,COLUMN('BIFUbC-biomass'!X$1),FALSE))</f>
        <v>1</v>
      </c>
      <c r="Y16">
        <f>IF(VLOOKUP('BIFUbC-biomass'!$A16,'BIFUbC-biomass'!$A$1:$AQ$27,COLUMN('BIFUbC-biomass'!Y$1),FALSE)=0,1,VLOOKUP('BIFUbC-biomass'!$A16,biomass!$A$2:$AQ$28,COLUMN(biomass!Y$2),FALSE)/VLOOKUP('BIFUbC-biomass'!$A16,'BIFUbC-biomass'!$A$1:$AQ$27,COLUMN('BIFUbC-biomass'!Y$1),FALSE))</f>
        <v>1</v>
      </c>
      <c r="Z16">
        <f>IF(VLOOKUP('BIFUbC-biomass'!$A16,'BIFUbC-biomass'!$A$1:$AQ$27,COLUMN('BIFUbC-biomass'!Z$1),FALSE)=0,1,VLOOKUP('BIFUbC-biomass'!$A16,biomass!$A$2:$AQ$28,COLUMN(biomass!Z$2),FALSE)/VLOOKUP('BIFUbC-biomass'!$A16,'BIFUbC-biomass'!$A$1:$AQ$27,COLUMN('BIFUbC-biomass'!Z$1),FALSE))</f>
        <v>1</v>
      </c>
      <c r="AA16">
        <f>IF(VLOOKUP('BIFUbC-biomass'!$A16,'BIFUbC-biomass'!$A$1:$AQ$27,COLUMN('BIFUbC-biomass'!AA$1),FALSE)=0,1,VLOOKUP('BIFUbC-biomass'!$A16,biomass!$A$2:$AQ$28,COLUMN(biomass!AA$2),FALSE)/VLOOKUP('BIFUbC-biomass'!$A16,'BIFUbC-biomass'!$A$1:$AQ$27,COLUMN('BIFUbC-biomass'!AA$1),FALSE))</f>
        <v>1</v>
      </c>
      <c r="AB16">
        <f>IF(VLOOKUP('BIFUbC-biomass'!$A16,'BIFUbC-biomass'!$A$1:$AQ$27,COLUMN('BIFUbC-biomass'!AB$1),FALSE)=0,1,VLOOKUP('BIFUbC-biomass'!$A16,biomass!$A$2:$AQ$28,COLUMN(biomass!AB$2),FALSE)/VLOOKUP('BIFUbC-biomass'!$A16,'BIFUbC-biomass'!$A$1:$AQ$27,COLUMN('BIFUbC-biomass'!AB$1),FALSE))</f>
        <v>1</v>
      </c>
      <c r="AC16">
        <f>IF(VLOOKUP('BIFUbC-biomass'!$A16,'BIFUbC-biomass'!$A$1:$AQ$27,COLUMN('BIFUbC-biomass'!AC$1),FALSE)=0,1,VLOOKUP('BIFUbC-biomass'!$A16,biomass!$A$2:$AQ$28,COLUMN(biomass!AC$2),FALSE)/VLOOKUP('BIFUbC-biomass'!$A16,'BIFUbC-biomass'!$A$1:$AQ$27,COLUMN('BIFUbC-biomass'!AC$1),FALSE))</f>
        <v>1</v>
      </c>
      <c r="AD16">
        <f>IF(VLOOKUP('BIFUbC-biomass'!$A16,'BIFUbC-biomass'!$A$1:$AQ$27,COLUMN('BIFUbC-biomass'!AD$1),FALSE)=0,1,VLOOKUP('BIFUbC-biomass'!$A16,biomass!$A$2:$AQ$28,COLUMN(biomass!AD$2),FALSE)/VLOOKUP('BIFUbC-biomass'!$A16,'BIFUbC-biomass'!$A$1:$AQ$27,COLUMN('BIFUbC-biomass'!AD$1),FALSE))</f>
        <v>1</v>
      </c>
      <c r="AE16">
        <f>IF(VLOOKUP('BIFUbC-biomass'!$A16,'BIFUbC-biomass'!$A$1:$AQ$27,COLUMN('BIFUbC-biomass'!AE$1),FALSE)=0,1,VLOOKUP('BIFUbC-biomass'!$A16,biomass!$A$2:$AQ$28,COLUMN(biomass!AE$2),FALSE)/VLOOKUP('BIFUbC-biomass'!$A16,'BIFUbC-biomass'!$A$1:$AQ$27,COLUMN('BIFUbC-biomass'!AE$1),FALSE))</f>
        <v>1</v>
      </c>
      <c r="AF16">
        <f>IF(VLOOKUP('BIFUbC-biomass'!$A16,'BIFUbC-biomass'!$A$1:$AQ$27,COLUMN('BIFUbC-biomass'!AF$1),FALSE)=0,1,VLOOKUP('BIFUbC-biomass'!$A16,biomass!$A$2:$AQ$28,COLUMN(biomass!AF$2),FALSE)/VLOOKUP('BIFUbC-biomass'!$A16,'BIFUbC-biomass'!$A$1:$AQ$27,COLUMN('BIFUbC-biomass'!AF$1),FALSE))</f>
        <v>1</v>
      </c>
      <c r="AG16">
        <f>IF(VLOOKUP('BIFUbC-biomass'!$A16,'BIFUbC-biomass'!$A$1:$AQ$27,COLUMN('BIFUbC-biomass'!AG$1),FALSE)=0,1,VLOOKUP('BIFUbC-biomass'!$A16,biomass!$A$2:$AQ$28,COLUMN(biomass!AG$2),FALSE)/VLOOKUP('BIFUbC-biomass'!$A16,'BIFUbC-biomass'!$A$1:$AQ$27,COLUMN('BIFUbC-biomass'!AG$1),FALSE))</f>
        <v>1</v>
      </c>
      <c r="AH16">
        <f>IF(VLOOKUP('BIFUbC-biomass'!$A16,'BIFUbC-biomass'!$A$1:$AQ$27,COLUMN('BIFUbC-biomass'!AH$1),FALSE)=0,1,VLOOKUP('BIFUbC-biomass'!$A16,biomass!$A$2:$AQ$28,COLUMN(biomass!AH$2),FALSE)/VLOOKUP('BIFUbC-biomass'!$A16,'BIFUbC-biomass'!$A$1:$AQ$27,COLUMN('BIFUbC-biomass'!AH$1),FALSE))</f>
        <v>1</v>
      </c>
      <c r="AI16">
        <f>IF(VLOOKUP('BIFUbC-biomass'!$A16,'BIFUbC-biomass'!$A$1:$AQ$27,COLUMN('BIFUbC-biomass'!AI$1),FALSE)=0,1,VLOOKUP('BIFUbC-biomass'!$A16,biomass!$A$2:$AQ$28,COLUMN(biomass!AI$2),FALSE)/VLOOKUP('BIFUbC-biomass'!$A16,'BIFUbC-biomass'!$A$1:$AQ$27,COLUMN('BIFUbC-biomass'!AI$1),FALSE))</f>
        <v>1</v>
      </c>
      <c r="AJ16">
        <f>IF(VLOOKUP('BIFUbC-biomass'!$A16,'BIFUbC-biomass'!$A$1:$AQ$27,COLUMN('BIFUbC-biomass'!AJ$1),FALSE)=0,1,VLOOKUP('BIFUbC-biomass'!$A16,biomass!$A$2:$AQ$28,COLUMN(biomass!AJ$2),FALSE)/VLOOKUP('BIFUbC-biomass'!$A16,'BIFUbC-biomass'!$A$1:$AQ$27,COLUMN('BIFUbC-biomass'!AJ$1),FALSE))</f>
        <v>1</v>
      </c>
      <c r="AK16">
        <f>IF(VLOOKUP('BIFUbC-biomass'!$A16,'BIFUbC-biomass'!$A$1:$AQ$27,COLUMN('BIFUbC-biomass'!AK$1),FALSE)=0,1,VLOOKUP('BIFUbC-biomass'!$A16,biomass!$A$2:$AQ$28,COLUMN(biomass!AK$2),FALSE)/VLOOKUP('BIFUbC-biomass'!$A16,'BIFUbC-biomass'!$A$1:$AQ$27,COLUMN('BIFUbC-biomass'!AK$1),FALSE))</f>
        <v>1</v>
      </c>
      <c r="AL16">
        <f>IF(VLOOKUP('BIFUbC-biomass'!$A16,'BIFUbC-biomass'!$A$1:$AQ$27,COLUMN('BIFUbC-biomass'!AL$1),FALSE)=0,1,VLOOKUP('BIFUbC-biomass'!$A16,biomass!$A$2:$AQ$28,COLUMN(biomass!AL$2),FALSE)/VLOOKUP('BIFUbC-biomass'!$A16,'BIFUbC-biomass'!$A$1:$AQ$27,COLUMN('BIFUbC-biomass'!AL$1),FALSE))</f>
        <v>1</v>
      </c>
      <c r="AM16">
        <f>IF(VLOOKUP('BIFUbC-biomass'!$A16,'BIFUbC-biomass'!$A$1:$AQ$27,COLUMN('BIFUbC-biomass'!AM$1),FALSE)=0,1,VLOOKUP('BIFUbC-biomass'!$A16,biomass!$A$2:$AQ$28,COLUMN(biomass!AM$2),FALSE)/VLOOKUP('BIFUbC-biomass'!$A16,'BIFUbC-biomass'!$A$1:$AQ$27,COLUMN('BIFUbC-biomass'!AM$1),FALSE))</f>
        <v>1</v>
      </c>
      <c r="AN16">
        <f>IF(VLOOKUP('BIFUbC-biomass'!$A16,'BIFUbC-biomass'!$A$1:$AQ$27,COLUMN('BIFUbC-biomass'!AN$1),FALSE)=0,1,VLOOKUP('BIFUbC-biomass'!$A16,biomass!$A$2:$AQ$28,COLUMN(biomass!AN$2),FALSE)/VLOOKUP('BIFUbC-biomass'!$A16,'BIFUbC-biomass'!$A$1:$AQ$27,COLUMN('BIFUbC-biomass'!AN$1),FALSE))</f>
        <v>1</v>
      </c>
      <c r="AO16">
        <f>IF(VLOOKUP('BIFUbC-biomass'!$A16,'BIFUbC-biomass'!$A$1:$AQ$27,COLUMN('BIFUbC-biomass'!AO$1),FALSE)=0,1,VLOOKUP('BIFUbC-biomass'!$A16,biomass!$A$2:$AQ$28,COLUMN(biomass!AO$2),FALSE)/VLOOKUP('BIFUbC-biomass'!$A16,'BIFUbC-biomass'!$A$1:$AQ$27,COLUMN('BIFUbC-biomass'!AO$1),FALSE))</f>
        <v>1</v>
      </c>
      <c r="AP16">
        <f>IF(VLOOKUP('BIFUbC-biomass'!$A16,'BIFUbC-biomass'!$A$1:$AQ$27,COLUMN('BIFUbC-biomass'!AP$1),FALSE)=0,1,VLOOKUP('BIFUbC-biomass'!$A16,biomass!$A$2:$AQ$28,COLUMN(biomass!AP$2),FALSE)/VLOOKUP('BIFUbC-biomass'!$A16,'BIFUbC-biomass'!$A$1:$AQ$27,COLUMN('BIFUbC-biomass'!AP$1),FALSE))</f>
        <v>1</v>
      </c>
      <c r="AQ16">
        <f>IF(VLOOKUP('BIFUbC-biomass'!$A16,'BIFUbC-biomass'!$A$1:$AQ$27,COLUMN('BIFUbC-biomass'!AQ$1),FALSE)=0,1,VLOOKUP('BIFUbC-biomass'!$A16,biomass!$A$2:$AQ$28,COLUMN(biomass!AQ$2),FALSE)/VLOOKUP('BIFUbC-biomass'!$A16,'BIFUbC-biomass'!$A$1:$AQ$27,COLUMN('BIFUbC-biomass'!AQ$1),FALSE))</f>
        <v>1</v>
      </c>
    </row>
    <row r="17" spans="1:43">
      <c r="A17" s="37" t="s">
        <v>630</v>
      </c>
      <c r="B17">
        <f>IF(VLOOKUP('BIFUbC-biomass'!$A17,'BIFUbC-biomass'!$A$1:$AQ$27,COLUMN('BIFUbC-biomass'!B$1),FALSE)=0,1,VLOOKUP('BIFUbC-biomass'!$A17,biomass!$A$2:$AQ$28,COLUMN(biomass!B$2),FALSE)/VLOOKUP('BIFUbC-biomass'!$A17,'BIFUbC-biomass'!$A$1:$AQ$27,COLUMN('BIFUbC-biomass'!B$1),FALSE))</f>
        <v>1</v>
      </c>
      <c r="C17">
        <f>IF(VLOOKUP('BIFUbC-biomass'!$A17,'BIFUbC-biomass'!$A$1:$AQ$27,COLUMN('BIFUbC-biomass'!C$1),FALSE)=0,1,VLOOKUP('BIFUbC-biomass'!$A17,biomass!$A$2:$AQ$28,COLUMN(biomass!C$2),FALSE)/VLOOKUP('BIFUbC-biomass'!$A17,'BIFUbC-biomass'!$A$1:$AQ$27,COLUMN('BIFUbC-biomass'!C$1),FALSE))</f>
        <v>1</v>
      </c>
      <c r="D17">
        <f>IF(VLOOKUP('BIFUbC-biomass'!$A17,'BIFUbC-biomass'!$A$1:$AQ$27,COLUMN('BIFUbC-biomass'!D$1),FALSE)=0,1,VLOOKUP('BIFUbC-biomass'!$A17,biomass!$A$2:$AQ$28,COLUMN(biomass!D$2),FALSE)/VLOOKUP('BIFUbC-biomass'!$A17,'BIFUbC-biomass'!$A$1:$AQ$27,COLUMN('BIFUbC-biomass'!D$1),FALSE))</f>
        <v>1</v>
      </c>
      <c r="E17">
        <f>IF(VLOOKUP('BIFUbC-biomass'!$A17,'BIFUbC-biomass'!$A$1:$AQ$27,COLUMN('BIFUbC-biomass'!E$1),FALSE)=0,1,VLOOKUP('BIFUbC-biomass'!$A17,biomass!$A$2:$AQ$28,COLUMN(biomass!E$2),FALSE)/VLOOKUP('BIFUbC-biomass'!$A17,'BIFUbC-biomass'!$A$1:$AQ$27,COLUMN('BIFUbC-biomass'!E$1),FALSE))</f>
        <v>1</v>
      </c>
      <c r="F17">
        <f>IF(VLOOKUP('BIFUbC-biomass'!$A17,'BIFUbC-biomass'!$A$1:$AQ$27,COLUMN('BIFUbC-biomass'!F$1),FALSE)=0,1,VLOOKUP('BIFUbC-biomass'!$A17,biomass!$A$2:$AQ$28,COLUMN(biomass!F$2),FALSE)/VLOOKUP('BIFUbC-biomass'!$A17,'BIFUbC-biomass'!$A$1:$AQ$27,COLUMN('BIFUbC-biomass'!F$1),FALSE))</f>
        <v>1</v>
      </c>
      <c r="G17">
        <f>IF(VLOOKUP('BIFUbC-biomass'!$A17,'BIFUbC-biomass'!$A$1:$AQ$27,COLUMN('BIFUbC-biomass'!G$1),FALSE)=0,1,VLOOKUP('BIFUbC-biomass'!$A17,biomass!$A$2:$AQ$28,COLUMN(biomass!G$2),FALSE)/VLOOKUP('BIFUbC-biomass'!$A17,'BIFUbC-biomass'!$A$1:$AQ$27,COLUMN('BIFUbC-biomass'!G$1),FALSE))</f>
        <v>1</v>
      </c>
      <c r="H17">
        <f>IF(VLOOKUP('BIFUbC-biomass'!$A17,'BIFUbC-biomass'!$A$1:$AQ$27,COLUMN('BIFUbC-biomass'!H$1),FALSE)=0,1,VLOOKUP('BIFUbC-biomass'!$A17,biomass!$A$2:$AQ$28,COLUMN(biomass!H$2),FALSE)/VLOOKUP('BIFUbC-biomass'!$A17,'BIFUbC-biomass'!$A$1:$AQ$27,COLUMN('BIFUbC-biomass'!H$1),FALSE))</f>
        <v>1</v>
      </c>
      <c r="I17">
        <f>IF(VLOOKUP('BIFUbC-biomass'!$A17,'BIFUbC-biomass'!$A$1:$AQ$27,COLUMN('BIFUbC-biomass'!I$1),FALSE)=0,1,VLOOKUP('BIFUbC-biomass'!$A17,biomass!$A$2:$AQ$28,COLUMN(biomass!I$2),FALSE)/VLOOKUP('BIFUbC-biomass'!$A17,'BIFUbC-biomass'!$A$1:$AQ$27,COLUMN('BIFUbC-biomass'!I$1),FALSE))</f>
        <v>1</v>
      </c>
      <c r="J17">
        <f>IF(VLOOKUP('BIFUbC-biomass'!$A17,'BIFUbC-biomass'!$A$1:$AQ$27,COLUMN('BIFUbC-biomass'!J$1),FALSE)=0,1,VLOOKUP('BIFUbC-biomass'!$A17,biomass!$A$2:$AQ$28,COLUMN(biomass!J$2),FALSE)/VLOOKUP('BIFUbC-biomass'!$A17,'BIFUbC-biomass'!$A$1:$AQ$27,COLUMN('BIFUbC-biomass'!J$1),FALSE))</f>
        <v>1</v>
      </c>
      <c r="K17">
        <f>IF(VLOOKUP('BIFUbC-biomass'!$A17,'BIFUbC-biomass'!$A$1:$AQ$27,COLUMN('BIFUbC-biomass'!K$1),FALSE)=0,1,VLOOKUP('BIFUbC-biomass'!$A17,biomass!$A$2:$AQ$28,COLUMN(biomass!K$2),FALSE)/VLOOKUP('BIFUbC-biomass'!$A17,'BIFUbC-biomass'!$A$1:$AQ$27,COLUMN('BIFUbC-biomass'!K$1),FALSE))</f>
        <v>1</v>
      </c>
      <c r="L17">
        <f>IF(VLOOKUP('BIFUbC-biomass'!$A17,'BIFUbC-biomass'!$A$1:$AQ$27,COLUMN('BIFUbC-biomass'!L$1),FALSE)=0,1,VLOOKUP('BIFUbC-biomass'!$A17,biomass!$A$2:$AQ$28,COLUMN(biomass!L$2),FALSE)/VLOOKUP('BIFUbC-biomass'!$A17,'BIFUbC-biomass'!$A$1:$AQ$27,COLUMN('BIFUbC-biomass'!L$1),FALSE))</f>
        <v>1</v>
      </c>
      <c r="M17">
        <f>IF(VLOOKUP('BIFUbC-biomass'!$A17,'BIFUbC-biomass'!$A$1:$AQ$27,COLUMN('BIFUbC-biomass'!M$1),FALSE)=0,1,VLOOKUP('BIFUbC-biomass'!$A17,biomass!$A$2:$AQ$28,COLUMN(biomass!M$2),FALSE)/VLOOKUP('BIFUbC-biomass'!$A17,'BIFUbC-biomass'!$A$1:$AQ$27,COLUMN('BIFUbC-biomass'!M$1),FALSE))</f>
        <v>1</v>
      </c>
      <c r="N17">
        <f>IF(VLOOKUP('BIFUbC-biomass'!$A17,'BIFUbC-biomass'!$A$1:$AQ$27,COLUMN('BIFUbC-biomass'!N$1),FALSE)=0,1,VLOOKUP('BIFUbC-biomass'!$A17,biomass!$A$2:$AQ$28,COLUMN(biomass!N$2),FALSE)/VLOOKUP('BIFUbC-biomass'!$A17,'BIFUbC-biomass'!$A$1:$AQ$27,COLUMN('BIFUbC-biomass'!N$1),FALSE))</f>
        <v>1</v>
      </c>
      <c r="O17">
        <f>IF(VLOOKUP('BIFUbC-biomass'!$A17,'BIFUbC-biomass'!$A$1:$AQ$27,COLUMN('BIFUbC-biomass'!O$1),FALSE)=0,1,VLOOKUP('BIFUbC-biomass'!$A17,biomass!$A$2:$AQ$28,COLUMN(biomass!O$2),FALSE)/VLOOKUP('BIFUbC-biomass'!$A17,'BIFUbC-biomass'!$A$1:$AQ$27,COLUMN('BIFUbC-biomass'!O$1),FALSE))</f>
        <v>1</v>
      </c>
      <c r="P17">
        <f>IF(VLOOKUP('BIFUbC-biomass'!$A17,'BIFUbC-biomass'!$A$1:$AQ$27,COLUMN('BIFUbC-biomass'!P$1),FALSE)=0,1,VLOOKUP('BIFUbC-biomass'!$A17,biomass!$A$2:$AQ$28,COLUMN(biomass!P$2),FALSE)/VLOOKUP('BIFUbC-biomass'!$A17,'BIFUbC-biomass'!$A$1:$AQ$27,COLUMN('BIFUbC-biomass'!P$1),FALSE))</f>
        <v>1</v>
      </c>
      <c r="Q17">
        <f>IF(VLOOKUP('BIFUbC-biomass'!$A17,'BIFUbC-biomass'!$A$1:$AQ$27,COLUMN('BIFUbC-biomass'!Q$1),FALSE)=0,1,VLOOKUP('BIFUbC-biomass'!$A17,biomass!$A$2:$AQ$28,COLUMN(biomass!Q$2),FALSE)/VLOOKUP('BIFUbC-biomass'!$A17,'BIFUbC-biomass'!$A$1:$AQ$27,COLUMN('BIFUbC-biomass'!Q$1),FALSE))</f>
        <v>1</v>
      </c>
      <c r="R17">
        <f>IF(VLOOKUP('BIFUbC-biomass'!$A17,'BIFUbC-biomass'!$A$1:$AQ$27,COLUMN('BIFUbC-biomass'!R$1),FALSE)=0,1,VLOOKUP('BIFUbC-biomass'!$A17,biomass!$A$2:$AQ$28,COLUMN(biomass!R$2),FALSE)/VLOOKUP('BIFUbC-biomass'!$A17,'BIFUbC-biomass'!$A$1:$AQ$27,COLUMN('BIFUbC-biomass'!R$1),FALSE))</f>
        <v>1</v>
      </c>
      <c r="S17">
        <f>IF(VLOOKUP('BIFUbC-biomass'!$A17,'BIFUbC-biomass'!$A$1:$AQ$27,COLUMN('BIFUbC-biomass'!S$1),FALSE)=0,1,VLOOKUP('BIFUbC-biomass'!$A17,biomass!$A$2:$AQ$28,COLUMN(biomass!S$2),FALSE)/VLOOKUP('BIFUbC-biomass'!$A17,'BIFUbC-biomass'!$A$1:$AQ$27,COLUMN('BIFUbC-biomass'!S$1),FALSE))</f>
        <v>1</v>
      </c>
      <c r="T17">
        <f>IF(VLOOKUP('BIFUbC-biomass'!$A17,'BIFUbC-biomass'!$A$1:$AQ$27,COLUMN('BIFUbC-biomass'!T$1),FALSE)=0,1,VLOOKUP('BIFUbC-biomass'!$A17,biomass!$A$2:$AQ$28,COLUMN(biomass!T$2),FALSE)/VLOOKUP('BIFUbC-biomass'!$A17,'BIFUbC-biomass'!$A$1:$AQ$27,COLUMN('BIFUbC-biomass'!T$1),FALSE))</f>
        <v>1</v>
      </c>
      <c r="U17">
        <f>IF(VLOOKUP('BIFUbC-biomass'!$A17,'BIFUbC-biomass'!$A$1:$AQ$27,COLUMN('BIFUbC-biomass'!U$1),FALSE)=0,1,VLOOKUP('BIFUbC-biomass'!$A17,biomass!$A$2:$AQ$28,COLUMN(biomass!U$2),FALSE)/VLOOKUP('BIFUbC-biomass'!$A17,'BIFUbC-biomass'!$A$1:$AQ$27,COLUMN('BIFUbC-biomass'!U$1),FALSE))</f>
        <v>1</v>
      </c>
      <c r="V17">
        <f>IF(VLOOKUP('BIFUbC-biomass'!$A17,'BIFUbC-biomass'!$A$1:$AQ$27,COLUMN('BIFUbC-biomass'!V$1),FALSE)=0,1,VLOOKUP('BIFUbC-biomass'!$A17,biomass!$A$2:$AQ$28,COLUMN(biomass!V$2),FALSE)/VLOOKUP('BIFUbC-biomass'!$A17,'BIFUbC-biomass'!$A$1:$AQ$27,COLUMN('BIFUbC-biomass'!V$1),FALSE))</f>
        <v>1</v>
      </c>
      <c r="W17">
        <f>IF(VLOOKUP('BIFUbC-biomass'!$A17,'BIFUbC-biomass'!$A$1:$AQ$27,COLUMN('BIFUbC-biomass'!W$1),FALSE)=0,1,VLOOKUP('BIFUbC-biomass'!$A17,biomass!$A$2:$AQ$28,COLUMN(biomass!W$2),FALSE)/VLOOKUP('BIFUbC-biomass'!$A17,'BIFUbC-biomass'!$A$1:$AQ$27,COLUMN('BIFUbC-biomass'!W$1),FALSE))</f>
        <v>1</v>
      </c>
      <c r="X17">
        <f>IF(VLOOKUP('BIFUbC-biomass'!$A17,'BIFUbC-biomass'!$A$1:$AQ$27,COLUMN('BIFUbC-biomass'!X$1),FALSE)=0,1,VLOOKUP('BIFUbC-biomass'!$A17,biomass!$A$2:$AQ$28,COLUMN(biomass!X$2),FALSE)/VLOOKUP('BIFUbC-biomass'!$A17,'BIFUbC-biomass'!$A$1:$AQ$27,COLUMN('BIFUbC-biomass'!X$1),FALSE))</f>
        <v>1</v>
      </c>
      <c r="Y17">
        <f>IF(VLOOKUP('BIFUbC-biomass'!$A17,'BIFUbC-biomass'!$A$1:$AQ$27,COLUMN('BIFUbC-biomass'!Y$1),FALSE)=0,1,VLOOKUP('BIFUbC-biomass'!$A17,biomass!$A$2:$AQ$28,COLUMN(biomass!Y$2),FALSE)/VLOOKUP('BIFUbC-biomass'!$A17,'BIFUbC-biomass'!$A$1:$AQ$27,COLUMN('BIFUbC-biomass'!Y$1),FALSE))</f>
        <v>1</v>
      </c>
      <c r="Z17">
        <f>IF(VLOOKUP('BIFUbC-biomass'!$A17,'BIFUbC-biomass'!$A$1:$AQ$27,COLUMN('BIFUbC-biomass'!Z$1),FALSE)=0,1,VLOOKUP('BIFUbC-biomass'!$A17,biomass!$A$2:$AQ$28,COLUMN(biomass!Z$2),FALSE)/VLOOKUP('BIFUbC-biomass'!$A17,'BIFUbC-biomass'!$A$1:$AQ$27,COLUMN('BIFUbC-biomass'!Z$1),FALSE))</f>
        <v>1</v>
      </c>
      <c r="AA17">
        <f>IF(VLOOKUP('BIFUbC-biomass'!$A17,'BIFUbC-biomass'!$A$1:$AQ$27,COLUMN('BIFUbC-biomass'!AA$1),FALSE)=0,1,VLOOKUP('BIFUbC-biomass'!$A17,biomass!$A$2:$AQ$28,COLUMN(biomass!AA$2),FALSE)/VLOOKUP('BIFUbC-biomass'!$A17,'BIFUbC-biomass'!$A$1:$AQ$27,COLUMN('BIFUbC-biomass'!AA$1),FALSE))</f>
        <v>1</v>
      </c>
      <c r="AB17">
        <f>IF(VLOOKUP('BIFUbC-biomass'!$A17,'BIFUbC-biomass'!$A$1:$AQ$27,COLUMN('BIFUbC-biomass'!AB$1),FALSE)=0,1,VLOOKUP('BIFUbC-biomass'!$A17,biomass!$A$2:$AQ$28,COLUMN(biomass!AB$2),FALSE)/VLOOKUP('BIFUbC-biomass'!$A17,'BIFUbC-biomass'!$A$1:$AQ$27,COLUMN('BIFUbC-biomass'!AB$1),FALSE))</f>
        <v>1</v>
      </c>
      <c r="AC17">
        <f>IF(VLOOKUP('BIFUbC-biomass'!$A17,'BIFUbC-biomass'!$A$1:$AQ$27,COLUMN('BIFUbC-biomass'!AC$1),FALSE)=0,1,VLOOKUP('BIFUbC-biomass'!$A17,biomass!$A$2:$AQ$28,COLUMN(biomass!AC$2),FALSE)/VLOOKUP('BIFUbC-biomass'!$A17,'BIFUbC-biomass'!$A$1:$AQ$27,COLUMN('BIFUbC-biomass'!AC$1),FALSE))</f>
        <v>1</v>
      </c>
      <c r="AD17">
        <f>IF(VLOOKUP('BIFUbC-biomass'!$A17,'BIFUbC-biomass'!$A$1:$AQ$27,COLUMN('BIFUbC-biomass'!AD$1),FALSE)=0,1,VLOOKUP('BIFUbC-biomass'!$A17,biomass!$A$2:$AQ$28,COLUMN(biomass!AD$2),FALSE)/VLOOKUP('BIFUbC-biomass'!$A17,'BIFUbC-biomass'!$A$1:$AQ$27,COLUMN('BIFUbC-biomass'!AD$1),FALSE))</f>
        <v>1</v>
      </c>
      <c r="AE17">
        <f>IF(VLOOKUP('BIFUbC-biomass'!$A17,'BIFUbC-biomass'!$A$1:$AQ$27,COLUMN('BIFUbC-biomass'!AE$1),FALSE)=0,1,VLOOKUP('BIFUbC-biomass'!$A17,biomass!$A$2:$AQ$28,COLUMN(biomass!AE$2),FALSE)/VLOOKUP('BIFUbC-biomass'!$A17,'BIFUbC-biomass'!$A$1:$AQ$27,COLUMN('BIFUbC-biomass'!AE$1),FALSE))</f>
        <v>1</v>
      </c>
      <c r="AF17">
        <f>IF(VLOOKUP('BIFUbC-biomass'!$A17,'BIFUbC-biomass'!$A$1:$AQ$27,COLUMN('BIFUbC-biomass'!AF$1),FALSE)=0,1,VLOOKUP('BIFUbC-biomass'!$A17,biomass!$A$2:$AQ$28,COLUMN(biomass!AF$2),FALSE)/VLOOKUP('BIFUbC-biomass'!$A17,'BIFUbC-biomass'!$A$1:$AQ$27,COLUMN('BIFUbC-biomass'!AF$1),FALSE))</f>
        <v>1</v>
      </c>
      <c r="AG17">
        <f>IF(VLOOKUP('BIFUbC-biomass'!$A17,'BIFUbC-biomass'!$A$1:$AQ$27,COLUMN('BIFUbC-biomass'!AG$1),FALSE)=0,1,VLOOKUP('BIFUbC-biomass'!$A17,biomass!$A$2:$AQ$28,COLUMN(biomass!AG$2),FALSE)/VLOOKUP('BIFUbC-biomass'!$A17,'BIFUbC-biomass'!$A$1:$AQ$27,COLUMN('BIFUbC-biomass'!AG$1),FALSE))</f>
        <v>1</v>
      </c>
      <c r="AH17">
        <f>IF(VLOOKUP('BIFUbC-biomass'!$A17,'BIFUbC-biomass'!$A$1:$AQ$27,COLUMN('BIFUbC-biomass'!AH$1),FALSE)=0,1,VLOOKUP('BIFUbC-biomass'!$A17,biomass!$A$2:$AQ$28,COLUMN(biomass!AH$2),FALSE)/VLOOKUP('BIFUbC-biomass'!$A17,'BIFUbC-biomass'!$A$1:$AQ$27,COLUMN('BIFUbC-biomass'!AH$1),FALSE))</f>
        <v>1</v>
      </c>
      <c r="AI17">
        <f>IF(VLOOKUP('BIFUbC-biomass'!$A17,'BIFUbC-biomass'!$A$1:$AQ$27,COLUMN('BIFUbC-biomass'!AI$1),FALSE)=0,1,VLOOKUP('BIFUbC-biomass'!$A17,biomass!$A$2:$AQ$28,COLUMN(biomass!AI$2),FALSE)/VLOOKUP('BIFUbC-biomass'!$A17,'BIFUbC-biomass'!$A$1:$AQ$27,COLUMN('BIFUbC-biomass'!AI$1),FALSE))</f>
        <v>1</v>
      </c>
      <c r="AJ17">
        <f>IF(VLOOKUP('BIFUbC-biomass'!$A17,'BIFUbC-biomass'!$A$1:$AQ$27,COLUMN('BIFUbC-biomass'!AJ$1),FALSE)=0,1,VLOOKUP('BIFUbC-biomass'!$A17,biomass!$A$2:$AQ$28,COLUMN(biomass!AJ$2),FALSE)/VLOOKUP('BIFUbC-biomass'!$A17,'BIFUbC-biomass'!$A$1:$AQ$27,COLUMN('BIFUbC-biomass'!AJ$1),FALSE))</f>
        <v>1</v>
      </c>
      <c r="AK17">
        <f>IF(VLOOKUP('BIFUbC-biomass'!$A17,'BIFUbC-biomass'!$A$1:$AQ$27,COLUMN('BIFUbC-biomass'!AK$1),FALSE)=0,1,VLOOKUP('BIFUbC-biomass'!$A17,biomass!$A$2:$AQ$28,COLUMN(biomass!AK$2),FALSE)/VLOOKUP('BIFUbC-biomass'!$A17,'BIFUbC-biomass'!$A$1:$AQ$27,COLUMN('BIFUbC-biomass'!AK$1),FALSE))</f>
        <v>1</v>
      </c>
      <c r="AL17">
        <f>IF(VLOOKUP('BIFUbC-biomass'!$A17,'BIFUbC-biomass'!$A$1:$AQ$27,COLUMN('BIFUbC-biomass'!AL$1),FALSE)=0,1,VLOOKUP('BIFUbC-biomass'!$A17,biomass!$A$2:$AQ$28,COLUMN(biomass!AL$2),FALSE)/VLOOKUP('BIFUbC-biomass'!$A17,'BIFUbC-biomass'!$A$1:$AQ$27,COLUMN('BIFUbC-biomass'!AL$1),FALSE))</f>
        <v>1</v>
      </c>
      <c r="AM17">
        <f>IF(VLOOKUP('BIFUbC-biomass'!$A17,'BIFUbC-biomass'!$A$1:$AQ$27,COLUMN('BIFUbC-biomass'!AM$1),FALSE)=0,1,VLOOKUP('BIFUbC-biomass'!$A17,biomass!$A$2:$AQ$28,COLUMN(biomass!AM$2),FALSE)/VLOOKUP('BIFUbC-biomass'!$A17,'BIFUbC-biomass'!$A$1:$AQ$27,COLUMN('BIFUbC-biomass'!AM$1),FALSE))</f>
        <v>1</v>
      </c>
      <c r="AN17">
        <f>IF(VLOOKUP('BIFUbC-biomass'!$A17,'BIFUbC-biomass'!$A$1:$AQ$27,COLUMN('BIFUbC-biomass'!AN$1),FALSE)=0,1,VLOOKUP('BIFUbC-biomass'!$A17,biomass!$A$2:$AQ$28,COLUMN(biomass!AN$2),FALSE)/VLOOKUP('BIFUbC-biomass'!$A17,'BIFUbC-biomass'!$A$1:$AQ$27,COLUMN('BIFUbC-biomass'!AN$1),FALSE))</f>
        <v>1</v>
      </c>
      <c r="AO17">
        <f>IF(VLOOKUP('BIFUbC-biomass'!$A17,'BIFUbC-biomass'!$A$1:$AQ$27,COLUMN('BIFUbC-biomass'!AO$1),FALSE)=0,1,VLOOKUP('BIFUbC-biomass'!$A17,biomass!$A$2:$AQ$28,COLUMN(biomass!AO$2),FALSE)/VLOOKUP('BIFUbC-biomass'!$A17,'BIFUbC-biomass'!$A$1:$AQ$27,COLUMN('BIFUbC-biomass'!AO$1),FALSE))</f>
        <v>1</v>
      </c>
      <c r="AP17">
        <f>IF(VLOOKUP('BIFUbC-biomass'!$A17,'BIFUbC-biomass'!$A$1:$AQ$27,COLUMN('BIFUbC-biomass'!AP$1),FALSE)=0,1,VLOOKUP('BIFUbC-biomass'!$A17,biomass!$A$2:$AQ$28,COLUMN(biomass!AP$2),FALSE)/VLOOKUP('BIFUbC-biomass'!$A17,'BIFUbC-biomass'!$A$1:$AQ$27,COLUMN('BIFUbC-biomass'!AP$1),FALSE))</f>
        <v>1</v>
      </c>
      <c r="AQ17">
        <f>IF(VLOOKUP('BIFUbC-biomass'!$A17,'BIFUbC-biomass'!$A$1:$AQ$27,COLUMN('BIFUbC-biomass'!AQ$1),FALSE)=0,1,VLOOKUP('BIFUbC-biomass'!$A17,biomass!$A$2:$AQ$28,COLUMN(biomass!AQ$2),FALSE)/VLOOKUP('BIFUbC-biomass'!$A17,'BIFUbC-biomass'!$A$1:$AQ$27,COLUMN('BIFUbC-biomass'!AQ$1),FALSE))</f>
        <v>1</v>
      </c>
    </row>
    <row r="18" spans="1:43">
      <c r="A18" s="37" t="s">
        <v>631</v>
      </c>
      <c r="B18">
        <f>IF(VLOOKUP('BIFUbC-biomass'!$A18,'BIFUbC-biomass'!$A$1:$AQ$27,COLUMN('BIFUbC-biomass'!B$1),FALSE)=0,1,VLOOKUP('BIFUbC-biomass'!$A18,biomass!$A$2:$AQ$28,COLUMN(biomass!B$2),FALSE)/VLOOKUP('BIFUbC-biomass'!$A18,'BIFUbC-biomass'!$A$1:$AQ$27,COLUMN('BIFUbC-biomass'!B$1),FALSE))</f>
        <v>1</v>
      </c>
      <c r="C18">
        <f>IF(VLOOKUP('BIFUbC-biomass'!$A18,'BIFUbC-biomass'!$A$1:$AQ$27,COLUMN('BIFUbC-biomass'!C$1),FALSE)=0,1,VLOOKUP('BIFUbC-biomass'!$A18,biomass!$A$2:$AQ$28,COLUMN(biomass!C$2),FALSE)/VLOOKUP('BIFUbC-biomass'!$A18,'BIFUbC-biomass'!$A$1:$AQ$27,COLUMN('BIFUbC-biomass'!C$1),FALSE))</f>
        <v>1</v>
      </c>
      <c r="D18">
        <f>IF(VLOOKUP('BIFUbC-biomass'!$A18,'BIFUbC-biomass'!$A$1:$AQ$27,COLUMN('BIFUbC-biomass'!D$1),FALSE)=0,1,VLOOKUP('BIFUbC-biomass'!$A18,biomass!$A$2:$AQ$28,COLUMN(biomass!D$2),FALSE)/VLOOKUP('BIFUbC-biomass'!$A18,'BIFUbC-biomass'!$A$1:$AQ$27,COLUMN('BIFUbC-biomass'!D$1),FALSE))</f>
        <v>1</v>
      </c>
      <c r="E18">
        <f>IF(VLOOKUP('BIFUbC-biomass'!$A18,'BIFUbC-biomass'!$A$1:$AQ$27,COLUMN('BIFUbC-biomass'!E$1),FALSE)=0,1,VLOOKUP('BIFUbC-biomass'!$A18,biomass!$A$2:$AQ$28,COLUMN(biomass!E$2),FALSE)/VLOOKUP('BIFUbC-biomass'!$A18,'BIFUbC-biomass'!$A$1:$AQ$27,COLUMN('BIFUbC-biomass'!E$1),FALSE))</f>
        <v>1</v>
      </c>
      <c r="F18">
        <f>IF(VLOOKUP('BIFUbC-biomass'!$A18,'BIFUbC-biomass'!$A$1:$AQ$27,COLUMN('BIFUbC-biomass'!F$1),FALSE)=0,1,VLOOKUP('BIFUbC-biomass'!$A18,biomass!$A$2:$AQ$28,COLUMN(biomass!F$2),FALSE)/VLOOKUP('BIFUbC-biomass'!$A18,'BIFUbC-biomass'!$A$1:$AQ$27,COLUMN('BIFUbC-biomass'!F$1),FALSE))</f>
        <v>1</v>
      </c>
      <c r="G18">
        <f>IF(VLOOKUP('BIFUbC-biomass'!$A18,'BIFUbC-biomass'!$A$1:$AQ$27,COLUMN('BIFUbC-biomass'!G$1),FALSE)=0,1,VLOOKUP('BIFUbC-biomass'!$A18,biomass!$A$2:$AQ$28,COLUMN(biomass!G$2),FALSE)/VLOOKUP('BIFUbC-biomass'!$A18,'BIFUbC-biomass'!$A$1:$AQ$27,COLUMN('BIFUbC-biomass'!G$1),FALSE))</f>
        <v>1</v>
      </c>
      <c r="H18">
        <f>IF(VLOOKUP('BIFUbC-biomass'!$A18,'BIFUbC-biomass'!$A$1:$AQ$27,COLUMN('BIFUbC-biomass'!H$1),FALSE)=0,1,VLOOKUP('BIFUbC-biomass'!$A18,biomass!$A$2:$AQ$28,COLUMN(biomass!H$2),FALSE)/VLOOKUP('BIFUbC-biomass'!$A18,'BIFUbC-biomass'!$A$1:$AQ$27,COLUMN('BIFUbC-biomass'!H$1),FALSE))</f>
        <v>1</v>
      </c>
      <c r="I18">
        <f>IF(VLOOKUP('BIFUbC-biomass'!$A18,'BIFUbC-biomass'!$A$1:$AQ$27,COLUMN('BIFUbC-biomass'!I$1),FALSE)=0,1,VLOOKUP('BIFUbC-biomass'!$A18,biomass!$A$2:$AQ$28,COLUMN(biomass!I$2),FALSE)/VLOOKUP('BIFUbC-biomass'!$A18,'BIFUbC-biomass'!$A$1:$AQ$27,COLUMN('BIFUbC-biomass'!I$1),FALSE))</f>
        <v>1</v>
      </c>
      <c r="J18">
        <f>IF(VLOOKUP('BIFUbC-biomass'!$A18,'BIFUbC-biomass'!$A$1:$AQ$27,COLUMN('BIFUbC-biomass'!J$1),FALSE)=0,1,VLOOKUP('BIFUbC-biomass'!$A18,biomass!$A$2:$AQ$28,COLUMN(biomass!J$2),FALSE)/VLOOKUP('BIFUbC-biomass'!$A18,'BIFUbC-biomass'!$A$1:$AQ$27,COLUMN('BIFUbC-biomass'!J$1),FALSE))</f>
        <v>1</v>
      </c>
      <c r="K18">
        <f>IF(VLOOKUP('BIFUbC-biomass'!$A18,'BIFUbC-biomass'!$A$1:$AQ$27,COLUMN('BIFUbC-biomass'!K$1),FALSE)=0,1,VLOOKUP('BIFUbC-biomass'!$A18,biomass!$A$2:$AQ$28,COLUMN(biomass!K$2),FALSE)/VLOOKUP('BIFUbC-biomass'!$A18,'BIFUbC-biomass'!$A$1:$AQ$27,COLUMN('BIFUbC-biomass'!K$1),FALSE))</f>
        <v>1</v>
      </c>
      <c r="L18">
        <f>IF(VLOOKUP('BIFUbC-biomass'!$A18,'BIFUbC-biomass'!$A$1:$AQ$27,COLUMN('BIFUbC-biomass'!L$1),FALSE)=0,1,VLOOKUP('BIFUbC-biomass'!$A18,biomass!$A$2:$AQ$28,COLUMN(biomass!L$2),FALSE)/VLOOKUP('BIFUbC-biomass'!$A18,'BIFUbC-biomass'!$A$1:$AQ$27,COLUMN('BIFUbC-biomass'!L$1),FALSE))</f>
        <v>1</v>
      </c>
      <c r="M18">
        <f>IF(VLOOKUP('BIFUbC-biomass'!$A18,'BIFUbC-biomass'!$A$1:$AQ$27,COLUMN('BIFUbC-biomass'!M$1),FALSE)=0,1,VLOOKUP('BIFUbC-biomass'!$A18,biomass!$A$2:$AQ$28,COLUMN(biomass!M$2),FALSE)/VLOOKUP('BIFUbC-biomass'!$A18,'BIFUbC-biomass'!$A$1:$AQ$27,COLUMN('BIFUbC-biomass'!M$1),FALSE))</f>
        <v>1</v>
      </c>
      <c r="N18">
        <f>IF(VLOOKUP('BIFUbC-biomass'!$A18,'BIFUbC-biomass'!$A$1:$AQ$27,COLUMN('BIFUbC-biomass'!N$1),FALSE)=0,1,VLOOKUP('BIFUbC-biomass'!$A18,biomass!$A$2:$AQ$28,COLUMN(biomass!N$2),FALSE)/VLOOKUP('BIFUbC-biomass'!$A18,'BIFUbC-biomass'!$A$1:$AQ$27,COLUMN('BIFUbC-biomass'!N$1),FALSE))</f>
        <v>1</v>
      </c>
      <c r="O18">
        <f>IF(VLOOKUP('BIFUbC-biomass'!$A18,'BIFUbC-biomass'!$A$1:$AQ$27,COLUMN('BIFUbC-biomass'!O$1),FALSE)=0,1,VLOOKUP('BIFUbC-biomass'!$A18,biomass!$A$2:$AQ$28,COLUMN(biomass!O$2),FALSE)/VLOOKUP('BIFUbC-biomass'!$A18,'BIFUbC-biomass'!$A$1:$AQ$27,COLUMN('BIFUbC-biomass'!O$1),FALSE))</f>
        <v>1</v>
      </c>
      <c r="P18">
        <f>IF(VLOOKUP('BIFUbC-biomass'!$A18,'BIFUbC-biomass'!$A$1:$AQ$27,COLUMN('BIFUbC-biomass'!P$1),FALSE)=0,1,VLOOKUP('BIFUbC-biomass'!$A18,biomass!$A$2:$AQ$28,COLUMN(biomass!P$2),FALSE)/VLOOKUP('BIFUbC-biomass'!$A18,'BIFUbC-biomass'!$A$1:$AQ$27,COLUMN('BIFUbC-biomass'!P$1),FALSE))</f>
        <v>1</v>
      </c>
      <c r="Q18">
        <f>IF(VLOOKUP('BIFUbC-biomass'!$A18,'BIFUbC-biomass'!$A$1:$AQ$27,COLUMN('BIFUbC-biomass'!Q$1),FALSE)=0,1,VLOOKUP('BIFUbC-biomass'!$A18,biomass!$A$2:$AQ$28,COLUMN(biomass!Q$2),FALSE)/VLOOKUP('BIFUbC-biomass'!$A18,'BIFUbC-biomass'!$A$1:$AQ$27,COLUMN('BIFUbC-biomass'!Q$1),FALSE))</f>
        <v>1</v>
      </c>
      <c r="R18">
        <f>IF(VLOOKUP('BIFUbC-biomass'!$A18,'BIFUbC-biomass'!$A$1:$AQ$27,COLUMN('BIFUbC-biomass'!R$1),FALSE)=0,1,VLOOKUP('BIFUbC-biomass'!$A18,biomass!$A$2:$AQ$28,COLUMN(biomass!R$2),FALSE)/VLOOKUP('BIFUbC-biomass'!$A18,'BIFUbC-biomass'!$A$1:$AQ$27,COLUMN('BIFUbC-biomass'!R$1),FALSE))</f>
        <v>1</v>
      </c>
      <c r="S18">
        <f>IF(VLOOKUP('BIFUbC-biomass'!$A18,'BIFUbC-biomass'!$A$1:$AQ$27,COLUMN('BIFUbC-biomass'!S$1),FALSE)=0,1,VLOOKUP('BIFUbC-biomass'!$A18,biomass!$A$2:$AQ$28,COLUMN(biomass!S$2),FALSE)/VLOOKUP('BIFUbC-biomass'!$A18,'BIFUbC-biomass'!$A$1:$AQ$27,COLUMN('BIFUbC-biomass'!S$1),FALSE))</f>
        <v>1</v>
      </c>
      <c r="T18">
        <f>IF(VLOOKUP('BIFUbC-biomass'!$A18,'BIFUbC-biomass'!$A$1:$AQ$27,COLUMN('BIFUbC-biomass'!T$1),FALSE)=0,1,VLOOKUP('BIFUbC-biomass'!$A18,biomass!$A$2:$AQ$28,COLUMN(biomass!T$2),FALSE)/VLOOKUP('BIFUbC-biomass'!$A18,'BIFUbC-biomass'!$A$1:$AQ$27,COLUMN('BIFUbC-biomass'!T$1),FALSE))</f>
        <v>1</v>
      </c>
      <c r="U18">
        <f>IF(VLOOKUP('BIFUbC-biomass'!$A18,'BIFUbC-biomass'!$A$1:$AQ$27,COLUMN('BIFUbC-biomass'!U$1),FALSE)=0,1,VLOOKUP('BIFUbC-biomass'!$A18,biomass!$A$2:$AQ$28,COLUMN(biomass!U$2),FALSE)/VLOOKUP('BIFUbC-biomass'!$A18,'BIFUbC-biomass'!$A$1:$AQ$27,COLUMN('BIFUbC-biomass'!U$1),FALSE))</f>
        <v>1</v>
      </c>
      <c r="V18">
        <f>IF(VLOOKUP('BIFUbC-biomass'!$A18,'BIFUbC-biomass'!$A$1:$AQ$27,COLUMN('BIFUbC-biomass'!V$1),FALSE)=0,1,VLOOKUP('BIFUbC-biomass'!$A18,biomass!$A$2:$AQ$28,COLUMN(biomass!V$2),FALSE)/VLOOKUP('BIFUbC-biomass'!$A18,'BIFUbC-biomass'!$A$1:$AQ$27,COLUMN('BIFUbC-biomass'!V$1),FALSE))</f>
        <v>1</v>
      </c>
      <c r="W18">
        <f>IF(VLOOKUP('BIFUbC-biomass'!$A18,'BIFUbC-biomass'!$A$1:$AQ$27,COLUMN('BIFUbC-biomass'!W$1),FALSE)=0,1,VLOOKUP('BIFUbC-biomass'!$A18,biomass!$A$2:$AQ$28,COLUMN(biomass!W$2),FALSE)/VLOOKUP('BIFUbC-biomass'!$A18,'BIFUbC-biomass'!$A$1:$AQ$27,COLUMN('BIFUbC-biomass'!W$1),FALSE))</f>
        <v>1</v>
      </c>
      <c r="X18">
        <f>IF(VLOOKUP('BIFUbC-biomass'!$A18,'BIFUbC-biomass'!$A$1:$AQ$27,COLUMN('BIFUbC-biomass'!X$1),FALSE)=0,1,VLOOKUP('BIFUbC-biomass'!$A18,biomass!$A$2:$AQ$28,COLUMN(biomass!X$2),FALSE)/VLOOKUP('BIFUbC-biomass'!$A18,'BIFUbC-biomass'!$A$1:$AQ$27,COLUMN('BIFUbC-biomass'!X$1),FALSE))</f>
        <v>1</v>
      </c>
      <c r="Y18">
        <f>IF(VLOOKUP('BIFUbC-biomass'!$A18,'BIFUbC-biomass'!$A$1:$AQ$27,COLUMN('BIFUbC-biomass'!Y$1),FALSE)=0,1,VLOOKUP('BIFUbC-biomass'!$A18,biomass!$A$2:$AQ$28,COLUMN(biomass!Y$2),FALSE)/VLOOKUP('BIFUbC-biomass'!$A18,'BIFUbC-biomass'!$A$1:$AQ$27,COLUMN('BIFUbC-biomass'!Y$1),FALSE))</f>
        <v>1</v>
      </c>
      <c r="Z18">
        <f>IF(VLOOKUP('BIFUbC-biomass'!$A18,'BIFUbC-biomass'!$A$1:$AQ$27,COLUMN('BIFUbC-biomass'!Z$1),FALSE)=0,1,VLOOKUP('BIFUbC-biomass'!$A18,biomass!$A$2:$AQ$28,COLUMN(biomass!Z$2),FALSE)/VLOOKUP('BIFUbC-biomass'!$A18,'BIFUbC-biomass'!$A$1:$AQ$27,COLUMN('BIFUbC-biomass'!Z$1),FALSE))</f>
        <v>1</v>
      </c>
      <c r="AA18">
        <f>IF(VLOOKUP('BIFUbC-biomass'!$A18,'BIFUbC-biomass'!$A$1:$AQ$27,COLUMN('BIFUbC-biomass'!AA$1),FALSE)=0,1,VLOOKUP('BIFUbC-biomass'!$A18,biomass!$A$2:$AQ$28,COLUMN(biomass!AA$2),FALSE)/VLOOKUP('BIFUbC-biomass'!$A18,'BIFUbC-biomass'!$A$1:$AQ$27,COLUMN('BIFUbC-biomass'!AA$1),FALSE))</f>
        <v>1</v>
      </c>
      <c r="AB18">
        <f>IF(VLOOKUP('BIFUbC-biomass'!$A18,'BIFUbC-biomass'!$A$1:$AQ$27,COLUMN('BIFUbC-biomass'!AB$1),FALSE)=0,1,VLOOKUP('BIFUbC-biomass'!$A18,biomass!$A$2:$AQ$28,COLUMN(biomass!AB$2),FALSE)/VLOOKUP('BIFUbC-biomass'!$A18,'BIFUbC-biomass'!$A$1:$AQ$27,COLUMN('BIFUbC-biomass'!AB$1),FALSE))</f>
        <v>1</v>
      </c>
      <c r="AC18">
        <f>IF(VLOOKUP('BIFUbC-biomass'!$A18,'BIFUbC-biomass'!$A$1:$AQ$27,COLUMN('BIFUbC-biomass'!AC$1),FALSE)=0,1,VLOOKUP('BIFUbC-biomass'!$A18,biomass!$A$2:$AQ$28,COLUMN(biomass!AC$2),FALSE)/VLOOKUP('BIFUbC-biomass'!$A18,'BIFUbC-biomass'!$A$1:$AQ$27,COLUMN('BIFUbC-biomass'!AC$1),FALSE))</f>
        <v>1</v>
      </c>
      <c r="AD18">
        <f>IF(VLOOKUP('BIFUbC-biomass'!$A18,'BIFUbC-biomass'!$A$1:$AQ$27,COLUMN('BIFUbC-biomass'!AD$1),FALSE)=0,1,VLOOKUP('BIFUbC-biomass'!$A18,biomass!$A$2:$AQ$28,COLUMN(biomass!AD$2),FALSE)/VLOOKUP('BIFUbC-biomass'!$A18,'BIFUbC-biomass'!$A$1:$AQ$27,COLUMN('BIFUbC-biomass'!AD$1),FALSE))</f>
        <v>1</v>
      </c>
      <c r="AE18">
        <f>IF(VLOOKUP('BIFUbC-biomass'!$A18,'BIFUbC-biomass'!$A$1:$AQ$27,COLUMN('BIFUbC-biomass'!AE$1),FALSE)=0,1,VLOOKUP('BIFUbC-biomass'!$A18,biomass!$A$2:$AQ$28,COLUMN(biomass!AE$2),FALSE)/VLOOKUP('BIFUbC-biomass'!$A18,'BIFUbC-biomass'!$A$1:$AQ$27,COLUMN('BIFUbC-biomass'!AE$1),FALSE))</f>
        <v>1</v>
      </c>
      <c r="AF18">
        <f>IF(VLOOKUP('BIFUbC-biomass'!$A18,'BIFUbC-biomass'!$A$1:$AQ$27,COLUMN('BIFUbC-biomass'!AF$1),FALSE)=0,1,VLOOKUP('BIFUbC-biomass'!$A18,biomass!$A$2:$AQ$28,COLUMN(biomass!AF$2),FALSE)/VLOOKUP('BIFUbC-biomass'!$A18,'BIFUbC-biomass'!$A$1:$AQ$27,COLUMN('BIFUbC-biomass'!AF$1),FALSE))</f>
        <v>1</v>
      </c>
      <c r="AG18">
        <f>IF(VLOOKUP('BIFUbC-biomass'!$A18,'BIFUbC-biomass'!$A$1:$AQ$27,COLUMN('BIFUbC-biomass'!AG$1),FALSE)=0,1,VLOOKUP('BIFUbC-biomass'!$A18,biomass!$A$2:$AQ$28,COLUMN(biomass!AG$2),FALSE)/VLOOKUP('BIFUbC-biomass'!$A18,'BIFUbC-biomass'!$A$1:$AQ$27,COLUMN('BIFUbC-biomass'!AG$1),FALSE))</f>
        <v>1</v>
      </c>
      <c r="AH18">
        <f>IF(VLOOKUP('BIFUbC-biomass'!$A18,'BIFUbC-biomass'!$A$1:$AQ$27,COLUMN('BIFUbC-biomass'!AH$1),FALSE)=0,1,VLOOKUP('BIFUbC-biomass'!$A18,biomass!$A$2:$AQ$28,COLUMN(biomass!AH$2),FALSE)/VLOOKUP('BIFUbC-biomass'!$A18,'BIFUbC-biomass'!$A$1:$AQ$27,COLUMN('BIFUbC-biomass'!AH$1),FALSE))</f>
        <v>1</v>
      </c>
      <c r="AI18">
        <f>IF(VLOOKUP('BIFUbC-biomass'!$A18,'BIFUbC-biomass'!$A$1:$AQ$27,COLUMN('BIFUbC-biomass'!AI$1),FALSE)=0,1,VLOOKUP('BIFUbC-biomass'!$A18,biomass!$A$2:$AQ$28,COLUMN(biomass!AI$2),FALSE)/VLOOKUP('BIFUbC-biomass'!$A18,'BIFUbC-biomass'!$A$1:$AQ$27,COLUMN('BIFUbC-biomass'!AI$1),FALSE))</f>
        <v>1</v>
      </c>
      <c r="AJ18">
        <f>IF(VLOOKUP('BIFUbC-biomass'!$A18,'BIFUbC-biomass'!$A$1:$AQ$27,COLUMN('BIFUbC-biomass'!AJ$1),FALSE)=0,1,VLOOKUP('BIFUbC-biomass'!$A18,biomass!$A$2:$AQ$28,COLUMN(biomass!AJ$2),FALSE)/VLOOKUP('BIFUbC-biomass'!$A18,'BIFUbC-biomass'!$A$1:$AQ$27,COLUMN('BIFUbC-biomass'!AJ$1),FALSE))</f>
        <v>1</v>
      </c>
      <c r="AK18">
        <f>IF(VLOOKUP('BIFUbC-biomass'!$A18,'BIFUbC-biomass'!$A$1:$AQ$27,COLUMN('BIFUbC-biomass'!AK$1),FALSE)=0,1,VLOOKUP('BIFUbC-biomass'!$A18,biomass!$A$2:$AQ$28,COLUMN(biomass!AK$2),FALSE)/VLOOKUP('BIFUbC-biomass'!$A18,'BIFUbC-biomass'!$A$1:$AQ$27,COLUMN('BIFUbC-biomass'!AK$1),FALSE))</f>
        <v>1</v>
      </c>
      <c r="AL18">
        <f>IF(VLOOKUP('BIFUbC-biomass'!$A18,'BIFUbC-biomass'!$A$1:$AQ$27,COLUMN('BIFUbC-biomass'!AL$1),FALSE)=0,1,VLOOKUP('BIFUbC-biomass'!$A18,biomass!$A$2:$AQ$28,COLUMN(biomass!AL$2),FALSE)/VLOOKUP('BIFUbC-biomass'!$A18,'BIFUbC-biomass'!$A$1:$AQ$27,COLUMN('BIFUbC-biomass'!AL$1),FALSE))</f>
        <v>1</v>
      </c>
      <c r="AM18">
        <f>IF(VLOOKUP('BIFUbC-biomass'!$A18,'BIFUbC-biomass'!$A$1:$AQ$27,COLUMN('BIFUbC-biomass'!AM$1),FALSE)=0,1,VLOOKUP('BIFUbC-biomass'!$A18,biomass!$A$2:$AQ$28,COLUMN(biomass!AM$2),FALSE)/VLOOKUP('BIFUbC-biomass'!$A18,'BIFUbC-biomass'!$A$1:$AQ$27,COLUMN('BIFUbC-biomass'!AM$1),FALSE))</f>
        <v>1</v>
      </c>
      <c r="AN18">
        <f>IF(VLOOKUP('BIFUbC-biomass'!$A18,'BIFUbC-biomass'!$A$1:$AQ$27,COLUMN('BIFUbC-biomass'!AN$1),FALSE)=0,1,VLOOKUP('BIFUbC-biomass'!$A18,biomass!$A$2:$AQ$28,COLUMN(biomass!AN$2),FALSE)/VLOOKUP('BIFUbC-biomass'!$A18,'BIFUbC-biomass'!$A$1:$AQ$27,COLUMN('BIFUbC-biomass'!AN$1),FALSE))</f>
        <v>1</v>
      </c>
      <c r="AO18">
        <f>IF(VLOOKUP('BIFUbC-biomass'!$A18,'BIFUbC-biomass'!$A$1:$AQ$27,COLUMN('BIFUbC-biomass'!AO$1),FALSE)=0,1,VLOOKUP('BIFUbC-biomass'!$A18,biomass!$A$2:$AQ$28,COLUMN(biomass!AO$2),FALSE)/VLOOKUP('BIFUbC-biomass'!$A18,'BIFUbC-biomass'!$A$1:$AQ$27,COLUMN('BIFUbC-biomass'!AO$1),FALSE))</f>
        <v>1</v>
      </c>
      <c r="AP18">
        <f>IF(VLOOKUP('BIFUbC-biomass'!$A18,'BIFUbC-biomass'!$A$1:$AQ$27,COLUMN('BIFUbC-biomass'!AP$1),FALSE)=0,1,VLOOKUP('BIFUbC-biomass'!$A18,biomass!$A$2:$AQ$28,COLUMN(biomass!AP$2),FALSE)/VLOOKUP('BIFUbC-biomass'!$A18,'BIFUbC-biomass'!$A$1:$AQ$27,COLUMN('BIFUbC-biomass'!AP$1),FALSE))</f>
        <v>1</v>
      </c>
      <c r="AQ18">
        <f>IF(VLOOKUP('BIFUbC-biomass'!$A18,'BIFUbC-biomass'!$A$1:$AQ$27,COLUMN('BIFUbC-biomass'!AQ$1),FALSE)=0,1,VLOOKUP('BIFUbC-biomass'!$A18,biomass!$A$2:$AQ$28,COLUMN(biomass!AQ$2),FALSE)/VLOOKUP('BIFUbC-biomass'!$A18,'BIFUbC-biomass'!$A$1:$AQ$27,COLUMN('BIFUbC-biomass'!AQ$1),FALSE))</f>
        <v>1</v>
      </c>
    </row>
    <row r="19" spans="1:43">
      <c r="A19" s="37" t="s">
        <v>632</v>
      </c>
      <c r="B19">
        <f>IF(VLOOKUP('BIFUbC-biomass'!$A19,'BIFUbC-biomass'!$A$1:$AQ$27,COLUMN('BIFUbC-biomass'!B$1),FALSE)=0,1,VLOOKUP('BIFUbC-biomass'!$A19,biomass!$A$2:$AQ$28,COLUMN(biomass!B$2),FALSE)/VLOOKUP('BIFUbC-biomass'!$A19,'BIFUbC-biomass'!$A$1:$AQ$27,COLUMN('BIFUbC-biomass'!B$1),FALSE))</f>
        <v>1</v>
      </c>
      <c r="C19">
        <f>IF(VLOOKUP('BIFUbC-biomass'!$A19,'BIFUbC-biomass'!$A$1:$AQ$27,COLUMN('BIFUbC-biomass'!C$1),FALSE)=0,1,VLOOKUP('BIFUbC-biomass'!$A19,biomass!$A$2:$AQ$28,COLUMN(biomass!C$2),FALSE)/VLOOKUP('BIFUbC-biomass'!$A19,'BIFUbC-biomass'!$A$1:$AQ$27,COLUMN('BIFUbC-biomass'!C$1),FALSE))</f>
        <v>1</v>
      </c>
      <c r="D19">
        <f>IF(VLOOKUP('BIFUbC-biomass'!$A19,'BIFUbC-biomass'!$A$1:$AQ$27,COLUMN('BIFUbC-biomass'!D$1),FALSE)=0,1,VLOOKUP('BIFUbC-biomass'!$A19,biomass!$A$2:$AQ$28,COLUMN(biomass!D$2),FALSE)/VLOOKUP('BIFUbC-biomass'!$A19,'BIFUbC-biomass'!$A$1:$AQ$27,COLUMN('BIFUbC-biomass'!D$1),FALSE))</f>
        <v>1</v>
      </c>
      <c r="E19">
        <f>IF(VLOOKUP('BIFUbC-biomass'!$A19,'BIFUbC-biomass'!$A$1:$AQ$27,COLUMN('BIFUbC-biomass'!E$1),FALSE)=0,1,VLOOKUP('BIFUbC-biomass'!$A19,biomass!$A$2:$AQ$28,COLUMN(biomass!E$2),FALSE)/VLOOKUP('BIFUbC-biomass'!$A19,'BIFUbC-biomass'!$A$1:$AQ$27,COLUMN('BIFUbC-biomass'!E$1),FALSE))</f>
        <v>1</v>
      </c>
      <c r="F19">
        <f>IF(VLOOKUP('BIFUbC-biomass'!$A19,'BIFUbC-biomass'!$A$1:$AQ$27,COLUMN('BIFUbC-biomass'!F$1),FALSE)=0,1,VLOOKUP('BIFUbC-biomass'!$A19,biomass!$A$2:$AQ$28,COLUMN(biomass!F$2),FALSE)/VLOOKUP('BIFUbC-biomass'!$A19,'BIFUbC-biomass'!$A$1:$AQ$27,COLUMN('BIFUbC-biomass'!F$1),FALSE))</f>
        <v>1</v>
      </c>
      <c r="G19">
        <f>IF(VLOOKUP('BIFUbC-biomass'!$A19,'BIFUbC-biomass'!$A$1:$AQ$27,COLUMN('BIFUbC-biomass'!G$1),FALSE)=0,1,VLOOKUP('BIFUbC-biomass'!$A19,biomass!$A$2:$AQ$28,COLUMN(biomass!G$2),FALSE)/VLOOKUP('BIFUbC-biomass'!$A19,'BIFUbC-biomass'!$A$1:$AQ$27,COLUMN('BIFUbC-biomass'!G$1),FALSE))</f>
        <v>1</v>
      </c>
      <c r="H19">
        <f>IF(VLOOKUP('BIFUbC-biomass'!$A19,'BIFUbC-biomass'!$A$1:$AQ$27,COLUMN('BIFUbC-biomass'!H$1),FALSE)=0,1,VLOOKUP('BIFUbC-biomass'!$A19,biomass!$A$2:$AQ$28,COLUMN(biomass!H$2),FALSE)/VLOOKUP('BIFUbC-biomass'!$A19,'BIFUbC-biomass'!$A$1:$AQ$27,COLUMN('BIFUbC-biomass'!H$1),FALSE))</f>
        <v>1</v>
      </c>
      <c r="I19">
        <f>IF(VLOOKUP('BIFUbC-biomass'!$A19,'BIFUbC-biomass'!$A$1:$AQ$27,COLUMN('BIFUbC-biomass'!I$1),FALSE)=0,1,VLOOKUP('BIFUbC-biomass'!$A19,biomass!$A$2:$AQ$28,COLUMN(biomass!I$2),FALSE)/VLOOKUP('BIFUbC-biomass'!$A19,'BIFUbC-biomass'!$A$1:$AQ$27,COLUMN('BIFUbC-biomass'!I$1),FALSE))</f>
        <v>1</v>
      </c>
      <c r="J19">
        <f>IF(VLOOKUP('BIFUbC-biomass'!$A19,'BIFUbC-biomass'!$A$1:$AQ$27,COLUMN('BIFUbC-biomass'!J$1),FALSE)=0,1,VLOOKUP('BIFUbC-biomass'!$A19,biomass!$A$2:$AQ$28,COLUMN(biomass!J$2),FALSE)/VLOOKUP('BIFUbC-biomass'!$A19,'BIFUbC-biomass'!$A$1:$AQ$27,COLUMN('BIFUbC-biomass'!J$1),FALSE))</f>
        <v>1</v>
      </c>
      <c r="K19">
        <f>IF(VLOOKUP('BIFUbC-biomass'!$A19,'BIFUbC-biomass'!$A$1:$AQ$27,COLUMN('BIFUbC-biomass'!K$1),FALSE)=0,1,VLOOKUP('BIFUbC-biomass'!$A19,biomass!$A$2:$AQ$28,COLUMN(biomass!K$2),FALSE)/VLOOKUP('BIFUbC-biomass'!$A19,'BIFUbC-biomass'!$A$1:$AQ$27,COLUMN('BIFUbC-biomass'!K$1),FALSE))</f>
        <v>1</v>
      </c>
      <c r="L19">
        <f>IF(VLOOKUP('BIFUbC-biomass'!$A19,'BIFUbC-biomass'!$A$1:$AQ$27,COLUMN('BIFUbC-biomass'!L$1),FALSE)=0,1,VLOOKUP('BIFUbC-biomass'!$A19,biomass!$A$2:$AQ$28,COLUMN(biomass!L$2),FALSE)/VLOOKUP('BIFUbC-biomass'!$A19,'BIFUbC-biomass'!$A$1:$AQ$27,COLUMN('BIFUbC-biomass'!L$1),FALSE))</f>
        <v>1</v>
      </c>
      <c r="M19">
        <f>IF(VLOOKUP('BIFUbC-biomass'!$A19,'BIFUbC-biomass'!$A$1:$AQ$27,COLUMN('BIFUbC-biomass'!M$1),FALSE)=0,1,VLOOKUP('BIFUbC-biomass'!$A19,biomass!$A$2:$AQ$28,COLUMN(biomass!M$2),FALSE)/VLOOKUP('BIFUbC-biomass'!$A19,'BIFUbC-biomass'!$A$1:$AQ$27,COLUMN('BIFUbC-biomass'!M$1),FALSE))</f>
        <v>1</v>
      </c>
      <c r="N19">
        <f>IF(VLOOKUP('BIFUbC-biomass'!$A19,'BIFUbC-biomass'!$A$1:$AQ$27,COLUMN('BIFUbC-biomass'!N$1),FALSE)=0,1,VLOOKUP('BIFUbC-biomass'!$A19,biomass!$A$2:$AQ$28,COLUMN(biomass!N$2),FALSE)/VLOOKUP('BIFUbC-biomass'!$A19,'BIFUbC-biomass'!$A$1:$AQ$27,COLUMN('BIFUbC-biomass'!N$1),FALSE))</f>
        <v>1</v>
      </c>
      <c r="O19">
        <f>IF(VLOOKUP('BIFUbC-biomass'!$A19,'BIFUbC-biomass'!$A$1:$AQ$27,COLUMN('BIFUbC-biomass'!O$1),FALSE)=0,1,VLOOKUP('BIFUbC-biomass'!$A19,biomass!$A$2:$AQ$28,COLUMN(biomass!O$2),FALSE)/VLOOKUP('BIFUbC-biomass'!$A19,'BIFUbC-biomass'!$A$1:$AQ$27,COLUMN('BIFUbC-biomass'!O$1),FALSE))</f>
        <v>1</v>
      </c>
      <c r="P19">
        <f>IF(VLOOKUP('BIFUbC-biomass'!$A19,'BIFUbC-biomass'!$A$1:$AQ$27,COLUMN('BIFUbC-biomass'!P$1),FALSE)=0,1,VLOOKUP('BIFUbC-biomass'!$A19,biomass!$A$2:$AQ$28,COLUMN(biomass!P$2),FALSE)/VLOOKUP('BIFUbC-biomass'!$A19,'BIFUbC-biomass'!$A$1:$AQ$27,COLUMN('BIFUbC-biomass'!P$1),FALSE))</f>
        <v>1</v>
      </c>
      <c r="Q19">
        <f>IF(VLOOKUP('BIFUbC-biomass'!$A19,'BIFUbC-biomass'!$A$1:$AQ$27,COLUMN('BIFUbC-biomass'!Q$1),FALSE)=0,1,VLOOKUP('BIFUbC-biomass'!$A19,biomass!$A$2:$AQ$28,COLUMN(biomass!Q$2),FALSE)/VLOOKUP('BIFUbC-biomass'!$A19,'BIFUbC-biomass'!$A$1:$AQ$27,COLUMN('BIFUbC-biomass'!Q$1),FALSE))</f>
        <v>1</v>
      </c>
      <c r="R19">
        <f>IF(VLOOKUP('BIFUbC-biomass'!$A19,'BIFUbC-biomass'!$A$1:$AQ$27,COLUMN('BIFUbC-biomass'!R$1),FALSE)=0,1,VLOOKUP('BIFUbC-biomass'!$A19,biomass!$A$2:$AQ$28,COLUMN(biomass!R$2),FALSE)/VLOOKUP('BIFUbC-biomass'!$A19,'BIFUbC-biomass'!$A$1:$AQ$27,COLUMN('BIFUbC-biomass'!R$1),FALSE))</f>
        <v>1</v>
      </c>
      <c r="S19">
        <f>IF(VLOOKUP('BIFUbC-biomass'!$A19,'BIFUbC-biomass'!$A$1:$AQ$27,COLUMN('BIFUbC-biomass'!S$1),FALSE)=0,1,VLOOKUP('BIFUbC-biomass'!$A19,biomass!$A$2:$AQ$28,COLUMN(biomass!S$2),FALSE)/VLOOKUP('BIFUbC-biomass'!$A19,'BIFUbC-biomass'!$A$1:$AQ$27,COLUMN('BIFUbC-biomass'!S$1),FALSE))</f>
        <v>1</v>
      </c>
      <c r="T19">
        <f>IF(VLOOKUP('BIFUbC-biomass'!$A19,'BIFUbC-biomass'!$A$1:$AQ$27,COLUMN('BIFUbC-biomass'!T$1),FALSE)=0,1,VLOOKUP('BIFUbC-biomass'!$A19,biomass!$A$2:$AQ$28,COLUMN(biomass!T$2),FALSE)/VLOOKUP('BIFUbC-biomass'!$A19,'BIFUbC-biomass'!$A$1:$AQ$27,COLUMN('BIFUbC-biomass'!T$1),FALSE))</f>
        <v>1</v>
      </c>
      <c r="U19">
        <f>IF(VLOOKUP('BIFUbC-biomass'!$A19,'BIFUbC-biomass'!$A$1:$AQ$27,COLUMN('BIFUbC-biomass'!U$1),FALSE)=0,1,VLOOKUP('BIFUbC-biomass'!$A19,biomass!$A$2:$AQ$28,COLUMN(biomass!U$2),FALSE)/VLOOKUP('BIFUbC-biomass'!$A19,'BIFUbC-biomass'!$A$1:$AQ$27,COLUMN('BIFUbC-biomass'!U$1),FALSE))</f>
        <v>1</v>
      </c>
      <c r="V19">
        <f>IF(VLOOKUP('BIFUbC-biomass'!$A19,'BIFUbC-biomass'!$A$1:$AQ$27,COLUMN('BIFUbC-biomass'!V$1),FALSE)=0,1,VLOOKUP('BIFUbC-biomass'!$A19,biomass!$A$2:$AQ$28,COLUMN(biomass!V$2),FALSE)/VLOOKUP('BIFUbC-biomass'!$A19,'BIFUbC-biomass'!$A$1:$AQ$27,COLUMN('BIFUbC-biomass'!V$1),FALSE))</f>
        <v>1</v>
      </c>
      <c r="W19">
        <f>IF(VLOOKUP('BIFUbC-biomass'!$A19,'BIFUbC-biomass'!$A$1:$AQ$27,COLUMN('BIFUbC-biomass'!W$1),FALSE)=0,1,VLOOKUP('BIFUbC-biomass'!$A19,biomass!$A$2:$AQ$28,COLUMN(biomass!W$2),FALSE)/VLOOKUP('BIFUbC-biomass'!$A19,'BIFUbC-biomass'!$A$1:$AQ$27,COLUMN('BIFUbC-biomass'!W$1),FALSE))</f>
        <v>1</v>
      </c>
      <c r="X19">
        <f>IF(VLOOKUP('BIFUbC-biomass'!$A19,'BIFUbC-biomass'!$A$1:$AQ$27,COLUMN('BIFUbC-biomass'!X$1),FALSE)=0,1,VLOOKUP('BIFUbC-biomass'!$A19,biomass!$A$2:$AQ$28,COLUMN(biomass!X$2),FALSE)/VLOOKUP('BIFUbC-biomass'!$A19,'BIFUbC-biomass'!$A$1:$AQ$27,COLUMN('BIFUbC-biomass'!X$1),FALSE))</f>
        <v>1</v>
      </c>
      <c r="Y19">
        <f>IF(VLOOKUP('BIFUbC-biomass'!$A19,'BIFUbC-biomass'!$A$1:$AQ$27,COLUMN('BIFUbC-biomass'!Y$1),FALSE)=0,1,VLOOKUP('BIFUbC-biomass'!$A19,biomass!$A$2:$AQ$28,COLUMN(biomass!Y$2),FALSE)/VLOOKUP('BIFUbC-biomass'!$A19,'BIFUbC-biomass'!$A$1:$AQ$27,COLUMN('BIFUbC-biomass'!Y$1),FALSE))</f>
        <v>1</v>
      </c>
      <c r="Z19">
        <f>IF(VLOOKUP('BIFUbC-biomass'!$A19,'BIFUbC-biomass'!$A$1:$AQ$27,COLUMN('BIFUbC-biomass'!Z$1),FALSE)=0,1,VLOOKUP('BIFUbC-biomass'!$A19,biomass!$A$2:$AQ$28,COLUMN(biomass!Z$2),FALSE)/VLOOKUP('BIFUbC-biomass'!$A19,'BIFUbC-biomass'!$A$1:$AQ$27,COLUMN('BIFUbC-biomass'!Z$1),FALSE))</f>
        <v>1</v>
      </c>
      <c r="AA19">
        <f>IF(VLOOKUP('BIFUbC-biomass'!$A19,'BIFUbC-biomass'!$A$1:$AQ$27,COLUMN('BIFUbC-biomass'!AA$1),FALSE)=0,1,VLOOKUP('BIFUbC-biomass'!$A19,biomass!$A$2:$AQ$28,COLUMN(biomass!AA$2),FALSE)/VLOOKUP('BIFUbC-biomass'!$A19,'BIFUbC-biomass'!$A$1:$AQ$27,COLUMN('BIFUbC-biomass'!AA$1),FALSE))</f>
        <v>1</v>
      </c>
      <c r="AB19">
        <f>IF(VLOOKUP('BIFUbC-biomass'!$A19,'BIFUbC-biomass'!$A$1:$AQ$27,COLUMN('BIFUbC-biomass'!AB$1),FALSE)=0,1,VLOOKUP('BIFUbC-biomass'!$A19,biomass!$A$2:$AQ$28,COLUMN(biomass!AB$2),FALSE)/VLOOKUP('BIFUbC-biomass'!$A19,'BIFUbC-biomass'!$A$1:$AQ$27,COLUMN('BIFUbC-biomass'!AB$1),FALSE))</f>
        <v>1</v>
      </c>
      <c r="AC19">
        <f>IF(VLOOKUP('BIFUbC-biomass'!$A19,'BIFUbC-biomass'!$A$1:$AQ$27,COLUMN('BIFUbC-biomass'!AC$1),FALSE)=0,1,VLOOKUP('BIFUbC-biomass'!$A19,biomass!$A$2:$AQ$28,COLUMN(biomass!AC$2),FALSE)/VLOOKUP('BIFUbC-biomass'!$A19,'BIFUbC-biomass'!$A$1:$AQ$27,COLUMN('BIFUbC-biomass'!AC$1),FALSE))</f>
        <v>1</v>
      </c>
      <c r="AD19">
        <f>IF(VLOOKUP('BIFUbC-biomass'!$A19,'BIFUbC-biomass'!$A$1:$AQ$27,COLUMN('BIFUbC-biomass'!AD$1),FALSE)=0,1,VLOOKUP('BIFUbC-biomass'!$A19,biomass!$A$2:$AQ$28,COLUMN(biomass!AD$2),FALSE)/VLOOKUP('BIFUbC-biomass'!$A19,'BIFUbC-biomass'!$A$1:$AQ$27,COLUMN('BIFUbC-biomass'!AD$1),FALSE))</f>
        <v>1</v>
      </c>
      <c r="AE19">
        <f>IF(VLOOKUP('BIFUbC-biomass'!$A19,'BIFUbC-biomass'!$A$1:$AQ$27,COLUMN('BIFUbC-biomass'!AE$1),FALSE)=0,1,VLOOKUP('BIFUbC-biomass'!$A19,biomass!$A$2:$AQ$28,COLUMN(biomass!AE$2),FALSE)/VLOOKUP('BIFUbC-biomass'!$A19,'BIFUbC-biomass'!$A$1:$AQ$27,COLUMN('BIFUbC-biomass'!AE$1),FALSE))</f>
        <v>1</v>
      </c>
      <c r="AF19">
        <f>IF(VLOOKUP('BIFUbC-biomass'!$A19,'BIFUbC-biomass'!$A$1:$AQ$27,COLUMN('BIFUbC-biomass'!AF$1),FALSE)=0,1,VLOOKUP('BIFUbC-biomass'!$A19,biomass!$A$2:$AQ$28,COLUMN(biomass!AF$2),FALSE)/VLOOKUP('BIFUbC-biomass'!$A19,'BIFUbC-biomass'!$A$1:$AQ$27,COLUMN('BIFUbC-biomass'!AF$1),FALSE))</f>
        <v>1</v>
      </c>
      <c r="AG19">
        <f>IF(VLOOKUP('BIFUbC-biomass'!$A19,'BIFUbC-biomass'!$A$1:$AQ$27,COLUMN('BIFUbC-biomass'!AG$1),FALSE)=0,1,VLOOKUP('BIFUbC-biomass'!$A19,biomass!$A$2:$AQ$28,COLUMN(biomass!AG$2),FALSE)/VLOOKUP('BIFUbC-biomass'!$A19,'BIFUbC-biomass'!$A$1:$AQ$27,COLUMN('BIFUbC-biomass'!AG$1),FALSE))</f>
        <v>1</v>
      </c>
      <c r="AH19">
        <f>IF(VLOOKUP('BIFUbC-biomass'!$A19,'BIFUbC-biomass'!$A$1:$AQ$27,COLUMN('BIFUbC-biomass'!AH$1),FALSE)=0,1,VLOOKUP('BIFUbC-biomass'!$A19,biomass!$A$2:$AQ$28,COLUMN(biomass!AH$2),FALSE)/VLOOKUP('BIFUbC-biomass'!$A19,'BIFUbC-biomass'!$A$1:$AQ$27,COLUMN('BIFUbC-biomass'!AH$1),FALSE))</f>
        <v>1</v>
      </c>
      <c r="AI19">
        <f>IF(VLOOKUP('BIFUbC-biomass'!$A19,'BIFUbC-biomass'!$A$1:$AQ$27,COLUMN('BIFUbC-biomass'!AI$1),FALSE)=0,1,VLOOKUP('BIFUbC-biomass'!$A19,biomass!$A$2:$AQ$28,COLUMN(biomass!AI$2),FALSE)/VLOOKUP('BIFUbC-biomass'!$A19,'BIFUbC-biomass'!$A$1:$AQ$27,COLUMN('BIFUbC-biomass'!AI$1),FALSE))</f>
        <v>1</v>
      </c>
      <c r="AJ19">
        <f>IF(VLOOKUP('BIFUbC-biomass'!$A19,'BIFUbC-biomass'!$A$1:$AQ$27,COLUMN('BIFUbC-biomass'!AJ$1),FALSE)=0,1,VLOOKUP('BIFUbC-biomass'!$A19,biomass!$A$2:$AQ$28,COLUMN(biomass!AJ$2),FALSE)/VLOOKUP('BIFUbC-biomass'!$A19,'BIFUbC-biomass'!$A$1:$AQ$27,COLUMN('BIFUbC-biomass'!AJ$1),FALSE))</f>
        <v>1</v>
      </c>
      <c r="AK19">
        <f>IF(VLOOKUP('BIFUbC-biomass'!$A19,'BIFUbC-biomass'!$A$1:$AQ$27,COLUMN('BIFUbC-biomass'!AK$1),FALSE)=0,1,VLOOKUP('BIFUbC-biomass'!$A19,biomass!$A$2:$AQ$28,COLUMN(biomass!AK$2),FALSE)/VLOOKUP('BIFUbC-biomass'!$A19,'BIFUbC-biomass'!$A$1:$AQ$27,COLUMN('BIFUbC-biomass'!AK$1),FALSE))</f>
        <v>1</v>
      </c>
      <c r="AL19">
        <f>IF(VLOOKUP('BIFUbC-biomass'!$A19,'BIFUbC-biomass'!$A$1:$AQ$27,COLUMN('BIFUbC-biomass'!AL$1),FALSE)=0,1,VLOOKUP('BIFUbC-biomass'!$A19,biomass!$A$2:$AQ$28,COLUMN(biomass!AL$2),FALSE)/VLOOKUP('BIFUbC-biomass'!$A19,'BIFUbC-biomass'!$A$1:$AQ$27,COLUMN('BIFUbC-biomass'!AL$1),FALSE))</f>
        <v>1</v>
      </c>
      <c r="AM19">
        <f>IF(VLOOKUP('BIFUbC-biomass'!$A19,'BIFUbC-biomass'!$A$1:$AQ$27,COLUMN('BIFUbC-biomass'!AM$1),FALSE)=0,1,VLOOKUP('BIFUbC-biomass'!$A19,biomass!$A$2:$AQ$28,COLUMN(biomass!AM$2),FALSE)/VLOOKUP('BIFUbC-biomass'!$A19,'BIFUbC-biomass'!$A$1:$AQ$27,COLUMN('BIFUbC-biomass'!AM$1),FALSE))</f>
        <v>1</v>
      </c>
      <c r="AN19">
        <f>IF(VLOOKUP('BIFUbC-biomass'!$A19,'BIFUbC-biomass'!$A$1:$AQ$27,COLUMN('BIFUbC-biomass'!AN$1),FALSE)=0,1,VLOOKUP('BIFUbC-biomass'!$A19,biomass!$A$2:$AQ$28,COLUMN(biomass!AN$2),FALSE)/VLOOKUP('BIFUbC-biomass'!$A19,'BIFUbC-biomass'!$A$1:$AQ$27,COLUMN('BIFUbC-biomass'!AN$1),FALSE))</f>
        <v>1</v>
      </c>
      <c r="AO19">
        <f>IF(VLOOKUP('BIFUbC-biomass'!$A19,'BIFUbC-biomass'!$A$1:$AQ$27,COLUMN('BIFUbC-biomass'!AO$1),FALSE)=0,1,VLOOKUP('BIFUbC-biomass'!$A19,biomass!$A$2:$AQ$28,COLUMN(biomass!AO$2),FALSE)/VLOOKUP('BIFUbC-biomass'!$A19,'BIFUbC-biomass'!$A$1:$AQ$27,COLUMN('BIFUbC-biomass'!AO$1),FALSE))</f>
        <v>1</v>
      </c>
      <c r="AP19">
        <f>IF(VLOOKUP('BIFUbC-biomass'!$A19,'BIFUbC-biomass'!$A$1:$AQ$27,COLUMN('BIFUbC-biomass'!AP$1),FALSE)=0,1,VLOOKUP('BIFUbC-biomass'!$A19,biomass!$A$2:$AQ$28,COLUMN(biomass!AP$2),FALSE)/VLOOKUP('BIFUbC-biomass'!$A19,'BIFUbC-biomass'!$A$1:$AQ$27,COLUMN('BIFUbC-biomass'!AP$1),FALSE))</f>
        <v>1</v>
      </c>
      <c r="AQ19">
        <f>IF(VLOOKUP('BIFUbC-biomass'!$A19,'BIFUbC-biomass'!$A$1:$AQ$27,COLUMN('BIFUbC-biomass'!AQ$1),FALSE)=0,1,VLOOKUP('BIFUbC-biomass'!$A19,biomass!$A$2:$AQ$28,COLUMN(biomass!AQ$2),FALSE)/VLOOKUP('BIFUbC-biomass'!$A19,'BIFUbC-biomass'!$A$1:$AQ$27,COLUMN('BIFUbC-biomass'!AQ$1),FALSE))</f>
        <v>1</v>
      </c>
    </row>
    <row r="20" spans="1:43">
      <c r="A20" s="37" t="s">
        <v>633</v>
      </c>
      <c r="B20">
        <f>IF(VLOOKUP('BIFUbC-biomass'!$A20,'BIFUbC-biomass'!$A$1:$AQ$27,COLUMN('BIFUbC-biomass'!B$1),FALSE)=0,1,VLOOKUP('BIFUbC-biomass'!$A20,biomass!$A$2:$AQ$28,COLUMN(biomass!B$2),FALSE)/VLOOKUP('BIFUbC-biomass'!$A20,'BIFUbC-biomass'!$A$1:$AQ$27,COLUMN('BIFUbC-biomass'!B$1),FALSE))</f>
        <v>1</v>
      </c>
      <c r="C20">
        <f>IF(VLOOKUP('BIFUbC-biomass'!$A20,'BIFUbC-biomass'!$A$1:$AQ$27,COLUMN('BIFUbC-biomass'!C$1),FALSE)=0,1,VLOOKUP('BIFUbC-biomass'!$A20,biomass!$A$2:$AQ$28,COLUMN(biomass!C$2),FALSE)/VLOOKUP('BIFUbC-biomass'!$A20,'BIFUbC-biomass'!$A$1:$AQ$27,COLUMN('BIFUbC-biomass'!C$1),FALSE))</f>
        <v>1</v>
      </c>
      <c r="D20">
        <f>IF(VLOOKUP('BIFUbC-biomass'!$A20,'BIFUbC-biomass'!$A$1:$AQ$27,COLUMN('BIFUbC-biomass'!D$1),FALSE)=0,1,VLOOKUP('BIFUbC-biomass'!$A20,biomass!$A$2:$AQ$28,COLUMN(biomass!D$2),FALSE)/VLOOKUP('BIFUbC-biomass'!$A20,'BIFUbC-biomass'!$A$1:$AQ$27,COLUMN('BIFUbC-biomass'!D$1),FALSE))</f>
        <v>1</v>
      </c>
      <c r="E20">
        <f>IF(VLOOKUP('BIFUbC-biomass'!$A20,'BIFUbC-biomass'!$A$1:$AQ$27,COLUMN('BIFUbC-biomass'!E$1),FALSE)=0,1,VLOOKUP('BIFUbC-biomass'!$A20,biomass!$A$2:$AQ$28,COLUMN(biomass!E$2),FALSE)/VLOOKUP('BIFUbC-biomass'!$A20,'BIFUbC-biomass'!$A$1:$AQ$27,COLUMN('BIFUbC-biomass'!E$1),FALSE))</f>
        <v>1</v>
      </c>
      <c r="F20">
        <f>IF(VLOOKUP('BIFUbC-biomass'!$A20,'BIFUbC-biomass'!$A$1:$AQ$27,COLUMN('BIFUbC-biomass'!F$1),FALSE)=0,1,VLOOKUP('BIFUbC-biomass'!$A20,biomass!$A$2:$AQ$28,COLUMN(biomass!F$2),FALSE)/VLOOKUP('BIFUbC-biomass'!$A20,'BIFUbC-biomass'!$A$1:$AQ$27,COLUMN('BIFUbC-biomass'!F$1),FALSE))</f>
        <v>1</v>
      </c>
      <c r="G20">
        <f>IF(VLOOKUP('BIFUbC-biomass'!$A20,'BIFUbC-biomass'!$A$1:$AQ$27,COLUMN('BIFUbC-biomass'!G$1),FALSE)=0,1,VLOOKUP('BIFUbC-biomass'!$A20,biomass!$A$2:$AQ$28,COLUMN(biomass!G$2),FALSE)/VLOOKUP('BIFUbC-biomass'!$A20,'BIFUbC-biomass'!$A$1:$AQ$27,COLUMN('BIFUbC-biomass'!G$1),FALSE))</f>
        <v>1</v>
      </c>
      <c r="H20">
        <f>IF(VLOOKUP('BIFUbC-biomass'!$A20,'BIFUbC-biomass'!$A$1:$AQ$27,COLUMN('BIFUbC-biomass'!H$1),FALSE)=0,1,VLOOKUP('BIFUbC-biomass'!$A20,biomass!$A$2:$AQ$28,COLUMN(biomass!H$2),FALSE)/VLOOKUP('BIFUbC-biomass'!$A20,'BIFUbC-biomass'!$A$1:$AQ$27,COLUMN('BIFUbC-biomass'!H$1),FALSE))</f>
        <v>1</v>
      </c>
      <c r="I20">
        <f>IF(VLOOKUP('BIFUbC-biomass'!$A20,'BIFUbC-biomass'!$A$1:$AQ$27,COLUMN('BIFUbC-biomass'!I$1),FALSE)=0,1,VLOOKUP('BIFUbC-biomass'!$A20,biomass!$A$2:$AQ$28,COLUMN(biomass!I$2),FALSE)/VLOOKUP('BIFUbC-biomass'!$A20,'BIFUbC-biomass'!$A$1:$AQ$27,COLUMN('BIFUbC-biomass'!I$1),FALSE))</f>
        <v>1</v>
      </c>
      <c r="J20">
        <f>IF(VLOOKUP('BIFUbC-biomass'!$A20,'BIFUbC-biomass'!$A$1:$AQ$27,COLUMN('BIFUbC-biomass'!J$1),FALSE)=0,1,VLOOKUP('BIFUbC-biomass'!$A20,biomass!$A$2:$AQ$28,COLUMN(biomass!J$2),FALSE)/VLOOKUP('BIFUbC-biomass'!$A20,'BIFUbC-biomass'!$A$1:$AQ$27,COLUMN('BIFUbC-biomass'!J$1),FALSE))</f>
        <v>1</v>
      </c>
      <c r="K20">
        <f>IF(VLOOKUP('BIFUbC-biomass'!$A20,'BIFUbC-biomass'!$A$1:$AQ$27,COLUMN('BIFUbC-biomass'!K$1),FALSE)=0,1,VLOOKUP('BIFUbC-biomass'!$A20,biomass!$A$2:$AQ$28,COLUMN(biomass!K$2),FALSE)/VLOOKUP('BIFUbC-biomass'!$A20,'BIFUbC-biomass'!$A$1:$AQ$27,COLUMN('BIFUbC-biomass'!K$1),FALSE))</f>
        <v>1</v>
      </c>
      <c r="L20">
        <f>IF(VLOOKUP('BIFUbC-biomass'!$A20,'BIFUbC-biomass'!$A$1:$AQ$27,COLUMN('BIFUbC-biomass'!L$1),FALSE)=0,1,VLOOKUP('BIFUbC-biomass'!$A20,biomass!$A$2:$AQ$28,COLUMN(biomass!L$2),FALSE)/VLOOKUP('BIFUbC-biomass'!$A20,'BIFUbC-biomass'!$A$1:$AQ$27,COLUMN('BIFUbC-biomass'!L$1),FALSE))</f>
        <v>1</v>
      </c>
      <c r="M20">
        <f>IF(VLOOKUP('BIFUbC-biomass'!$A20,'BIFUbC-biomass'!$A$1:$AQ$27,COLUMN('BIFUbC-biomass'!M$1),FALSE)=0,1,VLOOKUP('BIFUbC-biomass'!$A20,biomass!$A$2:$AQ$28,COLUMN(biomass!M$2),FALSE)/VLOOKUP('BIFUbC-biomass'!$A20,'BIFUbC-biomass'!$A$1:$AQ$27,COLUMN('BIFUbC-biomass'!M$1),FALSE))</f>
        <v>1</v>
      </c>
      <c r="N20">
        <f>IF(VLOOKUP('BIFUbC-biomass'!$A20,'BIFUbC-biomass'!$A$1:$AQ$27,COLUMN('BIFUbC-biomass'!N$1),FALSE)=0,1,VLOOKUP('BIFUbC-biomass'!$A20,biomass!$A$2:$AQ$28,COLUMN(biomass!N$2),FALSE)/VLOOKUP('BIFUbC-biomass'!$A20,'BIFUbC-biomass'!$A$1:$AQ$27,COLUMN('BIFUbC-biomass'!N$1),FALSE))</f>
        <v>1</v>
      </c>
      <c r="O20">
        <f>IF(VLOOKUP('BIFUbC-biomass'!$A20,'BIFUbC-biomass'!$A$1:$AQ$27,COLUMN('BIFUbC-biomass'!O$1),FALSE)=0,1,VLOOKUP('BIFUbC-biomass'!$A20,biomass!$A$2:$AQ$28,COLUMN(biomass!O$2),FALSE)/VLOOKUP('BIFUbC-biomass'!$A20,'BIFUbC-biomass'!$A$1:$AQ$27,COLUMN('BIFUbC-biomass'!O$1),FALSE))</f>
        <v>1</v>
      </c>
      <c r="P20">
        <f>IF(VLOOKUP('BIFUbC-biomass'!$A20,'BIFUbC-biomass'!$A$1:$AQ$27,COLUMN('BIFUbC-biomass'!P$1),FALSE)=0,1,VLOOKUP('BIFUbC-biomass'!$A20,biomass!$A$2:$AQ$28,COLUMN(biomass!P$2),FALSE)/VLOOKUP('BIFUbC-biomass'!$A20,'BIFUbC-biomass'!$A$1:$AQ$27,COLUMN('BIFUbC-biomass'!P$1),FALSE))</f>
        <v>1</v>
      </c>
      <c r="Q20">
        <f>IF(VLOOKUP('BIFUbC-biomass'!$A20,'BIFUbC-biomass'!$A$1:$AQ$27,COLUMN('BIFUbC-biomass'!Q$1),FALSE)=0,1,VLOOKUP('BIFUbC-biomass'!$A20,biomass!$A$2:$AQ$28,COLUMN(biomass!Q$2),FALSE)/VLOOKUP('BIFUbC-biomass'!$A20,'BIFUbC-biomass'!$A$1:$AQ$27,COLUMN('BIFUbC-biomass'!Q$1),FALSE))</f>
        <v>1</v>
      </c>
      <c r="R20">
        <f>IF(VLOOKUP('BIFUbC-biomass'!$A20,'BIFUbC-biomass'!$A$1:$AQ$27,COLUMN('BIFUbC-biomass'!R$1),FALSE)=0,1,VLOOKUP('BIFUbC-biomass'!$A20,biomass!$A$2:$AQ$28,COLUMN(biomass!R$2),FALSE)/VLOOKUP('BIFUbC-biomass'!$A20,'BIFUbC-biomass'!$A$1:$AQ$27,COLUMN('BIFUbC-biomass'!R$1),FALSE))</f>
        <v>1</v>
      </c>
      <c r="S20">
        <f>IF(VLOOKUP('BIFUbC-biomass'!$A20,'BIFUbC-biomass'!$A$1:$AQ$27,COLUMN('BIFUbC-biomass'!S$1),FALSE)=0,1,VLOOKUP('BIFUbC-biomass'!$A20,biomass!$A$2:$AQ$28,COLUMN(biomass!S$2),FALSE)/VLOOKUP('BIFUbC-biomass'!$A20,'BIFUbC-biomass'!$A$1:$AQ$27,COLUMN('BIFUbC-biomass'!S$1),FALSE))</f>
        <v>1</v>
      </c>
      <c r="T20">
        <f>IF(VLOOKUP('BIFUbC-biomass'!$A20,'BIFUbC-biomass'!$A$1:$AQ$27,COLUMN('BIFUbC-biomass'!T$1),FALSE)=0,1,VLOOKUP('BIFUbC-biomass'!$A20,biomass!$A$2:$AQ$28,COLUMN(biomass!T$2),FALSE)/VLOOKUP('BIFUbC-biomass'!$A20,'BIFUbC-biomass'!$A$1:$AQ$27,COLUMN('BIFUbC-biomass'!T$1),FALSE))</f>
        <v>1</v>
      </c>
      <c r="U20">
        <f>IF(VLOOKUP('BIFUbC-biomass'!$A20,'BIFUbC-biomass'!$A$1:$AQ$27,COLUMN('BIFUbC-biomass'!U$1),FALSE)=0,1,VLOOKUP('BIFUbC-biomass'!$A20,biomass!$A$2:$AQ$28,COLUMN(biomass!U$2),FALSE)/VLOOKUP('BIFUbC-biomass'!$A20,'BIFUbC-biomass'!$A$1:$AQ$27,COLUMN('BIFUbC-biomass'!U$1),FALSE))</f>
        <v>1</v>
      </c>
      <c r="V20">
        <f>IF(VLOOKUP('BIFUbC-biomass'!$A20,'BIFUbC-biomass'!$A$1:$AQ$27,COLUMN('BIFUbC-biomass'!V$1),FALSE)=0,1,VLOOKUP('BIFUbC-biomass'!$A20,biomass!$A$2:$AQ$28,COLUMN(biomass!V$2),FALSE)/VLOOKUP('BIFUbC-biomass'!$A20,'BIFUbC-biomass'!$A$1:$AQ$27,COLUMN('BIFUbC-biomass'!V$1),FALSE))</f>
        <v>1</v>
      </c>
      <c r="W20">
        <f>IF(VLOOKUP('BIFUbC-biomass'!$A20,'BIFUbC-biomass'!$A$1:$AQ$27,COLUMN('BIFUbC-biomass'!W$1),FALSE)=0,1,VLOOKUP('BIFUbC-biomass'!$A20,biomass!$A$2:$AQ$28,COLUMN(biomass!W$2),FALSE)/VLOOKUP('BIFUbC-biomass'!$A20,'BIFUbC-biomass'!$A$1:$AQ$27,COLUMN('BIFUbC-biomass'!W$1),FALSE))</f>
        <v>1</v>
      </c>
      <c r="X20">
        <f>IF(VLOOKUP('BIFUbC-biomass'!$A20,'BIFUbC-biomass'!$A$1:$AQ$27,COLUMN('BIFUbC-biomass'!X$1),FALSE)=0,1,VLOOKUP('BIFUbC-biomass'!$A20,biomass!$A$2:$AQ$28,COLUMN(biomass!X$2),FALSE)/VLOOKUP('BIFUbC-biomass'!$A20,'BIFUbC-biomass'!$A$1:$AQ$27,COLUMN('BIFUbC-biomass'!X$1),FALSE))</f>
        <v>1</v>
      </c>
      <c r="Y20">
        <f>IF(VLOOKUP('BIFUbC-biomass'!$A20,'BIFUbC-biomass'!$A$1:$AQ$27,COLUMN('BIFUbC-biomass'!Y$1),FALSE)=0,1,VLOOKUP('BIFUbC-biomass'!$A20,biomass!$A$2:$AQ$28,COLUMN(biomass!Y$2),FALSE)/VLOOKUP('BIFUbC-biomass'!$A20,'BIFUbC-biomass'!$A$1:$AQ$27,COLUMN('BIFUbC-biomass'!Y$1),FALSE))</f>
        <v>1</v>
      </c>
      <c r="Z20">
        <f>IF(VLOOKUP('BIFUbC-biomass'!$A20,'BIFUbC-biomass'!$A$1:$AQ$27,COLUMN('BIFUbC-biomass'!Z$1),FALSE)=0,1,VLOOKUP('BIFUbC-biomass'!$A20,biomass!$A$2:$AQ$28,COLUMN(biomass!Z$2),FALSE)/VLOOKUP('BIFUbC-biomass'!$A20,'BIFUbC-biomass'!$A$1:$AQ$27,COLUMN('BIFUbC-biomass'!Z$1),FALSE))</f>
        <v>1</v>
      </c>
      <c r="AA20">
        <f>IF(VLOOKUP('BIFUbC-biomass'!$A20,'BIFUbC-biomass'!$A$1:$AQ$27,COLUMN('BIFUbC-biomass'!AA$1),FALSE)=0,1,VLOOKUP('BIFUbC-biomass'!$A20,biomass!$A$2:$AQ$28,COLUMN(biomass!AA$2),FALSE)/VLOOKUP('BIFUbC-biomass'!$A20,'BIFUbC-biomass'!$A$1:$AQ$27,COLUMN('BIFUbC-biomass'!AA$1),FALSE))</f>
        <v>1</v>
      </c>
      <c r="AB20">
        <f>IF(VLOOKUP('BIFUbC-biomass'!$A20,'BIFUbC-biomass'!$A$1:$AQ$27,COLUMN('BIFUbC-biomass'!AB$1),FALSE)=0,1,VLOOKUP('BIFUbC-biomass'!$A20,biomass!$A$2:$AQ$28,COLUMN(biomass!AB$2),FALSE)/VLOOKUP('BIFUbC-biomass'!$A20,'BIFUbC-biomass'!$A$1:$AQ$27,COLUMN('BIFUbC-biomass'!AB$1),FALSE))</f>
        <v>1</v>
      </c>
      <c r="AC20">
        <f>IF(VLOOKUP('BIFUbC-biomass'!$A20,'BIFUbC-biomass'!$A$1:$AQ$27,COLUMN('BIFUbC-biomass'!AC$1),FALSE)=0,1,VLOOKUP('BIFUbC-biomass'!$A20,biomass!$A$2:$AQ$28,COLUMN(biomass!AC$2),FALSE)/VLOOKUP('BIFUbC-biomass'!$A20,'BIFUbC-biomass'!$A$1:$AQ$27,COLUMN('BIFUbC-biomass'!AC$1),FALSE))</f>
        <v>1</v>
      </c>
      <c r="AD20">
        <f>IF(VLOOKUP('BIFUbC-biomass'!$A20,'BIFUbC-biomass'!$A$1:$AQ$27,COLUMN('BIFUbC-biomass'!AD$1),FALSE)=0,1,VLOOKUP('BIFUbC-biomass'!$A20,biomass!$A$2:$AQ$28,COLUMN(biomass!AD$2),FALSE)/VLOOKUP('BIFUbC-biomass'!$A20,'BIFUbC-biomass'!$A$1:$AQ$27,COLUMN('BIFUbC-biomass'!AD$1),FALSE))</f>
        <v>1</v>
      </c>
      <c r="AE20">
        <f>IF(VLOOKUP('BIFUbC-biomass'!$A20,'BIFUbC-biomass'!$A$1:$AQ$27,COLUMN('BIFUbC-biomass'!AE$1),FALSE)=0,1,VLOOKUP('BIFUbC-biomass'!$A20,biomass!$A$2:$AQ$28,COLUMN(biomass!AE$2),FALSE)/VLOOKUP('BIFUbC-biomass'!$A20,'BIFUbC-biomass'!$A$1:$AQ$27,COLUMN('BIFUbC-biomass'!AE$1),FALSE))</f>
        <v>1</v>
      </c>
      <c r="AF20">
        <f>IF(VLOOKUP('BIFUbC-biomass'!$A20,'BIFUbC-biomass'!$A$1:$AQ$27,COLUMN('BIFUbC-biomass'!AF$1),FALSE)=0,1,VLOOKUP('BIFUbC-biomass'!$A20,biomass!$A$2:$AQ$28,COLUMN(biomass!AF$2),FALSE)/VLOOKUP('BIFUbC-biomass'!$A20,'BIFUbC-biomass'!$A$1:$AQ$27,COLUMN('BIFUbC-biomass'!AF$1),FALSE))</f>
        <v>1</v>
      </c>
      <c r="AG20">
        <f>IF(VLOOKUP('BIFUbC-biomass'!$A20,'BIFUbC-biomass'!$A$1:$AQ$27,COLUMN('BIFUbC-biomass'!AG$1),FALSE)=0,1,VLOOKUP('BIFUbC-biomass'!$A20,biomass!$A$2:$AQ$28,COLUMN(biomass!AG$2),FALSE)/VLOOKUP('BIFUbC-biomass'!$A20,'BIFUbC-biomass'!$A$1:$AQ$27,COLUMN('BIFUbC-biomass'!AG$1),FALSE))</f>
        <v>1</v>
      </c>
      <c r="AH20">
        <f>IF(VLOOKUP('BIFUbC-biomass'!$A20,'BIFUbC-biomass'!$A$1:$AQ$27,COLUMN('BIFUbC-biomass'!AH$1),FALSE)=0,1,VLOOKUP('BIFUbC-biomass'!$A20,biomass!$A$2:$AQ$28,COLUMN(biomass!AH$2),FALSE)/VLOOKUP('BIFUbC-biomass'!$A20,'BIFUbC-biomass'!$A$1:$AQ$27,COLUMN('BIFUbC-biomass'!AH$1),FALSE))</f>
        <v>1</v>
      </c>
      <c r="AI20">
        <f>IF(VLOOKUP('BIFUbC-biomass'!$A20,'BIFUbC-biomass'!$A$1:$AQ$27,COLUMN('BIFUbC-biomass'!AI$1),FALSE)=0,1,VLOOKUP('BIFUbC-biomass'!$A20,biomass!$A$2:$AQ$28,COLUMN(biomass!AI$2),FALSE)/VLOOKUP('BIFUbC-biomass'!$A20,'BIFUbC-biomass'!$A$1:$AQ$27,COLUMN('BIFUbC-biomass'!AI$1),FALSE))</f>
        <v>1</v>
      </c>
      <c r="AJ20">
        <f>IF(VLOOKUP('BIFUbC-biomass'!$A20,'BIFUbC-biomass'!$A$1:$AQ$27,COLUMN('BIFUbC-biomass'!AJ$1),FALSE)=0,1,VLOOKUP('BIFUbC-biomass'!$A20,biomass!$A$2:$AQ$28,COLUMN(biomass!AJ$2),FALSE)/VLOOKUP('BIFUbC-biomass'!$A20,'BIFUbC-biomass'!$A$1:$AQ$27,COLUMN('BIFUbC-biomass'!AJ$1),FALSE))</f>
        <v>1</v>
      </c>
      <c r="AK20">
        <f>IF(VLOOKUP('BIFUbC-biomass'!$A20,'BIFUbC-biomass'!$A$1:$AQ$27,COLUMN('BIFUbC-biomass'!AK$1),FALSE)=0,1,VLOOKUP('BIFUbC-biomass'!$A20,biomass!$A$2:$AQ$28,COLUMN(biomass!AK$2),FALSE)/VLOOKUP('BIFUbC-biomass'!$A20,'BIFUbC-biomass'!$A$1:$AQ$27,COLUMN('BIFUbC-biomass'!AK$1),FALSE))</f>
        <v>1</v>
      </c>
      <c r="AL20">
        <f>IF(VLOOKUP('BIFUbC-biomass'!$A20,'BIFUbC-biomass'!$A$1:$AQ$27,COLUMN('BIFUbC-biomass'!AL$1),FALSE)=0,1,VLOOKUP('BIFUbC-biomass'!$A20,biomass!$A$2:$AQ$28,COLUMN(biomass!AL$2),FALSE)/VLOOKUP('BIFUbC-biomass'!$A20,'BIFUbC-biomass'!$A$1:$AQ$27,COLUMN('BIFUbC-biomass'!AL$1),FALSE))</f>
        <v>1</v>
      </c>
      <c r="AM20">
        <f>IF(VLOOKUP('BIFUbC-biomass'!$A20,'BIFUbC-biomass'!$A$1:$AQ$27,COLUMN('BIFUbC-biomass'!AM$1),FALSE)=0,1,VLOOKUP('BIFUbC-biomass'!$A20,biomass!$A$2:$AQ$28,COLUMN(biomass!AM$2),FALSE)/VLOOKUP('BIFUbC-biomass'!$A20,'BIFUbC-biomass'!$A$1:$AQ$27,COLUMN('BIFUbC-biomass'!AM$1),FALSE))</f>
        <v>1</v>
      </c>
      <c r="AN20">
        <f>IF(VLOOKUP('BIFUbC-biomass'!$A20,'BIFUbC-biomass'!$A$1:$AQ$27,COLUMN('BIFUbC-biomass'!AN$1),FALSE)=0,1,VLOOKUP('BIFUbC-biomass'!$A20,biomass!$A$2:$AQ$28,COLUMN(biomass!AN$2),FALSE)/VLOOKUP('BIFUbC-biomass'!$A20,'BIFUbC-biomass'!$A$1:$AQ$27,COLUMN('BIFUbC-biomass'!AN$1),FALSE))</f>
        <v>1</v>
      </c>
      <c r="AO20">
        <f>IF(VLOOKUP('BIFUbC-biomass'!$A20,'BIFUbC-biomass'!$A$1:$AQ$27,COLUMN('BIFUbC-biomass'!AO$1),FALSE)=0,1,VLOOKUP('BIFUbC-biomass'!$A20,biomass!$A$2:$AQ$28,COLUMN(biomass!AO$2),FALSE)/VLOOKUP('BIFUbC-biomass'!$A20,'BIFUbC-biomass'!$A$1:$AQ$27,COLUMN('BIFUbC-biomass'!AO$1),FALSE))</f>
        <v>1</v>
      </c>
      <c r="AP20">
        <f>IF(VLOOKUP('BIFUbC-biomass'!$A20,'BIFUbC-biomass'!$A$1:$AQ$27,COLUMN('BIFUbC-biomass'!AP$1),FALSE)=0,1,VLOOKUP('BIFUbC-biomass'!$A20,biomass!$A$2:$AQ$28,COLUMN(biomass!AP$2),FALSE)/VLOOKUP('BIFUbC-biomass'!$A20,'BIFUbC-biomass'!$A$1:$AQ$27,COLUMN('BIFUbC-biomass'!AP$1),FALSE))</f>
        <v>1</v>
      </c>
      <c r="AQ20">
        <f>IF(VLOOKUP('BIFUbC-biomass'!$A20,'BIFUbC-biomass'!$A$1:$AQ$27,COLUMN('BIFUbC-biomass'!AQ$1),FALSE)=0,1,VLOOKUP('BIFUbC-biomass'!$A20,biomass!$A$2:$AQ$28,COLUMN(biomass!AQ$2),FALSE)/VLOOKUP('BIFUbC-biomass'!$A20,'BIFUbC-biomass'!$A$1:$AQ$27,COLUMN('BIFUbC-biomass'!AQ$1),FALSE))</f>
        <v>1</v>
      </c>
    </row>
    <row r="21" spans="1:43">
      <c r="A21" s="37" t="s">
        <v>634</v>
      </c>
      <c r="B21">
        <f>IF(VLOOKUP('BIFUbC-biomass'!$A21,'BIFUbC-biomass'!$A$1:$AQ$27,COLUMN('BIFUbC-biomass'!B$1),FALSE)=0,1,VLOOKUP('BIFUbC-biomass'!$A21,biomass!$A$2:$AQ$28,COLUMN(biomass!B$2),FALSE)/VLOOKUP('BIFUbC-biomass'!$A21,'BIFUbC-biomass'!$A$1:$AQ$27,COLUMN('BIFUbC-biomass'!B$1),FALSE))</f>
        <v>1</v>
      </c>
      <c r="C21">
        <f>IF(VLOOKUP('BIFUbC-biomass'!$A21,'BIFUbC-biomass'!$A$1:$AQ$27,COLUMN('BIFUbC-biomass'!C$1),FALSE)=0,1,VLOOKUP('BIFUbC-biomass'!$A21,biomass!$A$2:$AQ$28,COLUMN(biomass!C$2),FALSE)/VLOOKUP('BIFUbC-biomass'!$A21,'BIFUbC-biomass'!$A$1:$AQ$27,COLUMN('BIFUbC-biomass'!C$1),FALSE))</f>
        <v>1</v>
      </c>
      <c r="D21">
        <f>IF(VLOOKUP('BIFUbC-biomass'!$A21,'BIFUbC-biomass'!$A$1:$AQ$27,COLUMN('BIFUbC-biomass'!D$1),FALSE)=0,1,VLOOKUP('BIFUbC-biomass'!$A21,biomass!$A$2:$AQ$28,COLUMN(biomass!D$2),FALSE)/VLOOKUP('BIFUbC-biomass'!$A21,'BIFUbC-biomass'!$A$1:$AQ$27,COLUMN('BIFUbC-biomass'!D$1),FALSE))</f>
        <v>1</v>
      </c>
      <c r="E21">
        <f>IF(VLOOKUP('BIFUbC-biomass'!$A21,'BIFUbC-biomass'!$A$1:$AQ$27,COLUMN('BIFUbC-biomass'!E$1),FALSE)=0,1,VLOOKUP('BIFUbC-biomass'!$A21,biomass!$A$2:$AQ$28,COLUMN(biomass!E$2),FALSE)/VLOOKUP('BIFUbC-biomass'!$A21,'BIFUbC-biomass'!$A$1:$AQ$27,COLUMN('BIFUbC-biomass'!E$1),FALSE))</f>
        <v>1</v>
      </c>
      <c r="F21">
        <f>IF(VLOOKUP('BIFUbC-biomass'!$A21,'BIFUbC-biomass'!$A$1:$AQ$27,COLUMN('BIFUbC-biomass'!F$1),FALSE)=0,1,VLOOKUP('BIFUbC-biomass'!$A21,biomass!$A$2:$AQ$28,COLUMN(biomass!F$2),FALSE)/VLOOKUP('BIFUbC-biomass'!$A21,'BIFUbC-biomass'!$A$1:$AQ$27,COLUMN('BIFUbC-biomass'!F$1),FALSE))</f>
        <v>1</v>
      </c>
      <c r="G21">
        <f>IF(VLOOKUP('BIFUbC-biomass'!$A21,'BIFUbC-biomass'!$A$1:$AQ$27,COLUMN('BIFUbC-biomass'!G$1),FALSE)=0,1,VLOOKUP('BIFUbC-biomass'!$A21,biomass!$A$2:$AQ$28,COLUMN(biomass!G$2),FALSE)/VLOOKUP('BIFUbC-biomass'!$A21,'BIFUbC-biomass'!$A$1:$AQ$27,COLUMN('BIFUbC-biomass'!G$1),FALSE))</f>
        <v>1</v>
      </c>
      <c r="H21">
        <f>IF(VLOOKUP('BIFUbC-biomass'!$A21,'BIFUbC-biomass'!$A$1:$AQ$27,COLUMN('BIFUbC-biomass'!H$1),FALSE)=0,1,VLOOKUP('BIFUbC-biomass'!$A21,biomass!$A$2:$AQ$28,COLUMN(biomass!H$2),FALSE)/VLOOKUP('BIFUbC-biomass'!$A21,'BIFUbC-biomass'!$A$1:$AQ$27,COLUMN('BIFUbC-biomass'!H$1),FALSE))</f>
        <v>1</v>
      </c>
      <c r="I21">
        <f>IF(VLOOKUP('BIFUbC-biomass'!$A21,'BIFUbC-biomass'!$A$1:$AQ$27,COLUMN('BIFUbC-biomass'!I$1),FALSE)=0,1,VLOOKUP('BIFUbC-biomass'!$A21,biomass!$A$2:$AQ$28,COLUMN(biomass!I$2),FALSE)/VLOOKUP('BIFUbC-biomass'!$A21,'BIFUbC-biomass'!$A$1:$AQ$27,COLUMN('BIFUbC-biomass'!I$1),FALSE))</f>
        <v>1</v>
      </c>
      <c r="J21">
        <f>IF(VLOOKUP('BIFUbC-biomass'!$A21,'BIFUbC-biomass'!$A$1:$AQ$27,COLUMN('BIFUbC-biomass'!J$1),FALSE)=0,1,VLOOKUP('BIFUbC-biomass'!$A21,biomass!$A$2:$AQ$28,COLUMN(biomass!J$2),FALSE)/VLOOKUP('BIFUbC-biomass'!$A21,'BIFUbC-biomass'!$A$1:$AQ$27,COLUMN('BIFUbC-biomass'!J$1),FALSE))</f>
        <v>1</v>
      </c>
      <c r="K21">
        <f>IF(VLOOKUP('BIFUbC-biomass'!$A21,'BIFUbC-biomass'!$A$1:$AQ$27,COLUMN('BIFUbC-biomass'!K$1),FALSE)=0,1,VLOOKUP('BIFUbC-biomass'!$A21,biomass!$A$2:$AQ$28,COLUMN(biomass!K$2),FALSE)/VLOOKUP('BIFUbC-biomass'!$A21,'BIFUbC-biomass'!$A$1:$AQ$27,COLUMN('BIFUbC-biomass'!K$1),FALSE))</f>
        <v>1</v>
      </c>
      <c r="L21">
        <f>IF(VLOOKUP('BIFUbC-biomass'!$A21,'BIFUbC-biomass'!$A$1:$AQ$27,COLUMN('BIFUbC-biomass'!L$1),FALSE)=0,1,VLOOKUP('BIFUbC-biomass'!$A21,biomass!$A$2:$AQ$28,COLUMN(biomass!L$2),FALSE)/VLOOKUP('BIFUbC-biomass'!$A21,'BIFUbC-biomass'!$A$1:$AQ$27,COLUMN('BIFUbC-biomass'!L$1),FALSE))</f>
        <v>1</v>
      </c>
      <c r="M21">
        <f>IF(VLOOKUP('BIFUbC-biomass'!$A21,'BIFUbC-biomass'!$A$1:$AQ$27,COLUMN('BIFUbC-biomass'!M$1),FALSE)=0,1,VLOOKUP('BIFUbC-biomass'!$A21,biomass!$A$2:$AQ$28,COLUMN(biomass!M$2),FALSE)/VLOOKUP('BIFUbC-biomass'!$A21,'BIFUbC-biomass'!$A$1:$AQ$27,COLUMN('BIFUbC-biomass'!M$1),FALSE))</f>
        <v>1</v>
      </c>
      <c r="N21">
        <f>IF(VLOOKUP('BIFUbC-biomass'!$A21,'BIFUbC-biomass'!$A$1:$AQ$27,COLUMN('BIFUbC-biomass'!N$1),FALSE)=0,1,VLOOKUP('BIFUbC-biomass'!$A21,biomass!$A$2:$AQ$28,COLUMN(biomass!N$2),FALSE)/VLOOKUP('BIFUbC-biomass'!$A21,'BIFUbC-biomass'!$A$1:$AQ$27,COLUMN('BIFUbC-biomass'!N$1),FALSE))</f>
        <v>1</v>
      </c>
      <c r="O21">
        <f>IF(VLOOKUP('BIFUbC-biomass'!$A21,'BIFUbC-biomass'!$A$1:$AQ$27,COLUMN('BIFUbC-biomass'!O$1),FALSE)=0,1,VLOOKUP('BIFUbC-biomass'!$A21,biomass!$A$2:$AQ$28,COLUMN(biomass!O$2),FALSE)/VLOOKUP('BIFUbC-biomass'!$A21,'BIFUbC-biomass'!$A$1:$AQ$27,COLUMN('BIFUbC-biomass'!O$1),FALSE))</f>
        <v>1</v>
      </c>
      <c r="P21">
        <f>IF(VLOOKUP('BIFUbC-biomass'!$A21,'BIFUbC-biomass'!$A$1:$AQ$27,COLUMN('BIFUbC-biomass'!P$1),FALSE)=0,1,VLOOKUP('BIFUbC-biomass'!$A21,biomass!$A$2:$AQ$28,COLUMN(biomass!P$2),FALSE)/VLOOKUP('BIFUbC-biomass'!$A21,'BIFUbC-biomass'!$A$1:$AQ$27,COLUMN('BIFUbC-biomass'!P$1),FALSE))</f>
        <v>1</v>
      </c>
      <c r="Q21">
        <f>IF(VLOOKUP('BIFUbC-biomass'!$A21,'BIFUbC-biomass'!$A$1:$AQ$27,COLUMN('BIFUbC-biomass'!Q$1),FALSE)=0,1,VLOOKUP('BIFUbC-biomass'!$A21,biomass!$A$2:$AQ$28,COLUMN(biomass!Q$2),FALSE)/VLOOKUP('BIFUbC-biomass'!$A21,'BIFUbC-biomass'!$A$1:$AQ$27,COLUMN('BIFUbC-biomass'!Q$1),FALSE))</f>
        <v>1</v>
      </c>
      <c r="R21">
        <f>IF(VLOOKUP('BIFUbC-biomass'!$A21,'BIFUbC-biomass'!$A$1:$AQ$27,COLUMN('BIFUbC-biomass'!R$1),FALSE)=0,1,VLOOKUP('BIFUbC-biomass'!$A21,biomass!$A$2:$AQ$28,COLUMN(biomass!R$2),FALSE)/VLOOKUP('BIFUbC-biomass'!$A21,'BIFUbC-biomass'!$A$1:$AQ$27,COLUMN('BIFUbC-biomass'!R$1),FALSE))</f>
        <v>1</v>
      </c>
      <c r="S21">
        <f>IF(VLOOKUP('BIFUbC-biomass'!$A21,'BIFUbC-biomass'!$A$1:$AQ$27,COLUMN('BIFUbC-biomass'!S$1),FALSE)=0,1,VLOOKUP('BIFUbC-biomass'!$A21,biomass!$A$2:$AQ$28,COLUMN(biomass!S$2),FALSE)/VLOOKUP('BIFUbC-biomass'!$A21,'BIFUbC-biomass'!$A$1:$AQ$27,COLUMN('BIFUbC-biomass'!S$1),FALSE))</f>
        <v>1</v>
      </c>
      <c r="T21">
        <f>IF(VLOOKUP('BIFUbC-biomass'!$A21,'BIFUbC-biomass'!$A$1:$AQ$27,COLUMN('BIFUbC-biomass'!T$1),FALSE)=0,1,VLOOKUP('BIFUbC-biomass'!$A21,biomass!$A$2:$AQ$28,COLUMN(biomass!T$2),FALSE)/VLOOKUP('BIFUbC-biomass'!$A21,'BIFUbC-biomass'!$A$1:$AQ$27,COLUMN('BIFUbC-biomass'!T$1),FALSE))</f>
        <v>1</v>
      </c>
      <c r="U21">
        <f>IF(VLOOKUP('BIFUbC-biomass'!$A21,'BIFUbC-biomass'!$A$1:$AQ$27,COLUMN('BIFUbC-biomass'!U$1),FALSE)=0,1,VLOOKUP('BIFUbC-biomass'!$A21,biomass!$A$2:$AQ$28,COLUMN(biomass!U$2),FALSE)/VLOOKUP('BIFUbC-biomass'!$A21,'BIFUbC-biomass'!$A$1:$AQ$27,COLUMN('BIFUbC-biomass'!U$1),FALSE))</f>
        <v>1</v>
      </c>
      <c r="V21">
        <f>IF(VLOOKUP('BIFUbC-biomass'!$A21,'BIFUbC-biomass'!$A$1:$AQ$27,COLUMN('BIFUbC-biomass'!V$1),FALSE)=0,1,VLOOKUP('BIFUbC-biomass'!$A21,biomass!$A$2:$AQ$28,COLUMN(biomass!V$2),FALSE)/VLOOKUP('BIFUbC-biomass'!$A21,'BIFUbC-biomass'!$A$1:$AQ$27,COLUMN('BIFUbC-biomass'!V$1),FALSE))</f>
        <v>1</v>
      </c>
      <c r="W21">
        <f>IF(VLOOKUP('BIFUbC-biomass'!$A21,'BIFUbC-biomass'!$A$1:$AQ$27,COLUMN('BIFUbC-biomass'!W$1),FALSE)=0,1,VLOOKUP('BIFUbC-biomass'!$A21,biomass!$A$2:$AQ$28,COLUMN(biomass!W$2),FALSE)/VLOOKUP('BIFUbC-biomass'!$A21,'BIFUbC-biomass'!$A$1:$AQ$27,COLUMN('BIFUbC-biomass'!W$1),FALSE))</f>
        <v>1</v>
      </c>
      <c r="X21">
        <f>IF(VLOOKUP('BIFUbC-biomass'!$A21,'BIFUbC-biomass'!$A$1:$AQ$27,COLUMN('BIFUbC-biomass'!X$1),FALSE)=0,1,VLOOKUP('BIFUbC-biomass'!$A21,biomass!$A$2:$AQ$28,COLUMN(biomass!X$2),FALSE)/VLOOKUP('BIFUbC-biomass'!$A21,'BIFUbC-biomass'!$A$1:$AQ$27,COLUMN('BIFUbC-biomass'!X$1),FALSE))</f>
        <v>1</v>
      </c>
      <c r="Y21">
        <f>IF(VLOOKUP('BIFUbC-biomass'!$A21,'BIFUbC-biomass'!$A$1:$AQ$27,COLUMN('BIFUbC-biomass'!Y$1),FALSE)=0,1,VLOOKUP('BIFUbC-biomass'!$A21,biomass!$A$2:$AQ$28,COLUMN(biomass!Y$2),FALSE)/VLOOKUP('BIFUbC-biomass'!$A21,'BIFUbC-biomass'!$A$1:$AQ$27,COLUMN('BIFUbC-biomass'!Y$1),FALSE))</f>
        <v>1</v>
      </c>
      <c r="Z21">
        <f>IF(VLOOKUP('BIFUbC-biomass'!$A21,'BIFUbC-biomass'!$A$1:$AQ$27,COLUMN('BIFUbC-biomass'!Z$1),FALSE)=0,1,VLOOKUP('BIFUbC-biomass'!$A21,biomass!$A$2:$AQ$28,COLUMN(biomass!Z$2),FALSE)/VLOOKUP('BIFUbC-biomass'!$A21,'BIFUbC-biomass'!$A$1:$AQ$27,COLUMN('BIFUbC-biomass'!Z$1),FALSE))</f>
        <v>1</v>
      </c>
      <c r="AA21">
        <f>IF(VLOOKUP('BIFUbC-biomass'!$A21,'BIFUbC-biomass'!$A$1:$AQ$27,COLUMN('BIFUbC-biomass'!AA$1),FALSE)=0,1,VLOOKUP('BIFUbC-biomass'!$A21,biomass!$A$2:$AQ$28,COLUMN(biomass!AA$2),FALSE)/VLOOKUP('BIFUbC-biomass'!$A21,'BIFUbC-biomass'!$A$1:$AQ$27,COLUMN('BIFUbC-biomass'!AA$1),FALSE))</f>
        <v>1</v>
      </c>
      <c r="AB21">
        <f>IF(VLOOKUP('BIFUbC-biomass'!$A21,'BIFUbC-biomass'!$A$1:$AQ$27,COLUMN('BIFUbC-biomass'!AB$1),FALSE)=0,1,VLOOKUP('BIFUbC-biomass'!$A21,biomass!$A$2:$AQ$28,COLUMN(biomass!AB$2),FALSE)/VLOOKUP('BIFUbC-biomass'!$A21,'BIFUbC-biomass'!$A$1:$AQ$27,COLUMN('BIFUbC-biomass'!AB$1),FALSE))</f>
        <v>1</v>
      </c>
      <c r="AC21">
        <f>IF(VLOOKUP('BIFUbC-biomass'!$A21,'BIFUbC-biomass'!$A$1:$AQ$27,COLUMN('BIFUbC-biomass'!AC$1),FALSE)=0,1,VLOOKUP('BIFUbC-biomass'!$A21,biomass!$A$2:$AQ$28,COLUMN(biomass!AC$2),FALSE)/VLOOKUP('BIFUbC-biomass'!$A21,'BIFUbC-biomass'!$A$1:$AQ$27,COLUMN('BIFUbC-biomass'!AC$1),FALSE))</f>
        <v>1</v>
      </c>
      <c r="AD21">
        <f>IF(VLOOKUP('BIFUbC-biomass'!$A21,'BIFUbC-biomass'!$A$1:$AQ$27,COLUMN('BIFUbC-biomass'!AD$1),FALSE)=0,1,VLOOKUP('BIFUbC-biomass'!$A21,biomass!$A$2:$AQ$28,COLUMN(biomass!AD$2),FALSE)/VLOOKUP('BIFUbC-biomass'!$A21,'BIFUbC-biomass'!$A$1:$AQ$27,COLUMN('BIFUbC-biomass'!AD$1),FALSE))</f>
        <v>1</v>
      </c>
      <c r="AE21">
        <f>IF(VLOOKUP('BIFUbC-biomass'!$A21,'BIFUbC-biomass'!$A$1:$AQ$27,COLUMN('BIFUbC-biomass'!AE$1),FALSE)=0,1,VLOOKUP('BIFUbC-biomass'!$A21,biomass!$A$2:$AQ$28,COLUMN(biomass!AE$2),FALSE)/VLOOKUP('BIFUbC-biomass'!$A21,'BIFUbC-biomass'!$A$1:$AQ$27,COLUMN('BIFUbC-biomass'!AE$1),FALSE))</f>
        <v>1</v>
      </c>
      <c r="AF21">
        <f>IF(VLOOKUP('BIFUbC-biomass'!$A21,'BIFUbC-biomass'!$A$1:$AQ$27,COLUMN('BIFUbC-biomass'!AF$1),FALSE)=0,1,VLOOKUP('BIFUbC-biomass'!$A21,biomass!$A$2:$AQ$28,COLUMN(biomass!AF$2),FALSE)/VLOOKUP('BIFUbC-biomass'!$A21,'BIFUbC-biomass'!$A$1:$AQ$27,COLUMN('BIFUbC-biomass'!AF$1),FALSE))</f>
        <v>1</v>
      </c>
      <c r="AG21">
        <f>IF(VLOOKUP('BIFUbC-biomass'!$A21,'BIFUbC-biomass'!$A$1:$AQ$27,COLUMN('BIFUbC-biomass'!AG$1),FALSE)=0,1,VLOOKUP('BIFUbC-biomass'!$A21,biomass!$A$2:$AQ$28,COLUMN(biomass!AG$2),FALSE)/VLOOKUP('BIFUbC-biomass'!$A21,'BIFUbC-biomass'!$A$1:$AQ$27,COLUMN('BIFUbC-biomass'!AG$1),FALSE))</f>
        <v>1</v>
      </c>
      <c r="AH21">
        <f>IF(VLOOKUP('BIFUbC-biomass'!$A21,'BIFUbC-biomass'!$A$1:$AQ$27,COLUMN('BIFUbC-biomass'!AH$1),FALSE)=0,1,VLOOKUP('BIFUbC-biomass'!$A21,biomass!$A$2:$AQ$28,COLUMN(biomass!AH$2),FALSE)/VLOOKUP('BIFUbC-biomass'!$A21,'BIFUbC-biomass'!$A$1:$AQ$27,COLUMN('BIFUbC-biomass'!AH$1),FALSE))</f>
        <v>1</v>
      </c>
      <c r="AI21">
        <f>IF(VLOOKUP('BIFUbC-biomass'!$A21,'BIFUbC-biomass'!$A$1:$AQ$27,COLUMN('BIFUbC-biomass'!AI$1),FALSE)=0,1,VLOOKUP('BIFUbC-biomass'!$A21,biomass!$A$2:$AQ$28,COLUMN(biomass!AI$2),FALSE)/VLOOKUP('BIFUbC-biomass'!$A21,'BIFUbC-biomass'!$A$1:$AQ$27,COLUMN('BIFUbC-biomass'!AI$1),FALSE))</f>
        <v>1</v>
      </c>
      <c r="AJ21">
        <f>IF(VLOOKUP('BIFUbC-biomass'!$A21,'BIFUbC-biomass'!$A$1:$AQ$27,COLUMN('BIFUbC-biomass'!AJ$1),FALSE)=0,1,VLOOKUP('BIFUbC-biomass'!$A21,biomass!$A$2:$AQ$28,COLUMN(biomass!AJ$2),FALSE)/VLOOKUP('BIFUbC-biomass'!$A21,'BIFUbC-biomass'!$A$1:$AQ$27,COLUMN('BIFUbC-biomass'!AJ$1),FALSE))</f>
        <v>1</v>
      </c>
      <c r="AK21">
        <f>IF(VLOOKUP('BIFUbC-biomass'!$A21,'BIFUbC-biomass'!$A$1:$AQ$27,COLUMN('BIFUbC-biomass'!AK$1),FALSE)=0,1,VLOOKUP('BIFUbC-biomass'!$A21,biomass!$A$2:$AQ$28,COLUMN(biomass!AK$2),FALSE)/VLOOKUP('BIFUbC-biomass'!$A21,'BIFUbC-biomass'!$A$1:$AQ$27,COLUMN('BIFUbC-biomass'!AK$1),FALSE))</f>
        <v>1</v>
      </c>
      <c r="AL21">
        <f>IF(VLOOKUP('BIFUbC-biomass'!$A21,'BIFUbC-biomass'!$A$1:$AQ$27,COLUMN('BIFUbC-biomass'!AL$1),FALSE)=0,1,VLOOKUP('BIFUbC-biomass'!$A21,biomass!$A$2:$AQ$28,COLUMN(biomass!AL$2),FALSE)/VLOOKUP('BIFUbC-biomass'!$A21,'BIFUbC-biomass'!$A$1:$AQ$27,COLUMN('BIFUbC-biomass'!AL$1),FALSE))</f>
        <v>1</v>
      </c>
      <c r="AM21">
        <f>IF(VLOOKUP('BIFUbC-biomass'!$A21,'BIFUbC-biomass'!$A$1:$AQ$27,COLUMN('BIFUbC-biomass'!AM$1),FALSE)=0,1,VLOOKUP('BIFUbC-biomass'!$A21,biomass!$A$2:$AQ$28,COLUMN(biomass!AM$2),FALSE)/VLOOKUP('BIFUbC-biomass'!$A21,'BIFUbC-biomass'!$A$1:$AQ$27,COLUMN('BIFUbC-biomass'!AM$1),FALSE))</f>
        <v>1</v>
      </c>
      <c r="AN21">
        <f>IF(VLOOKUP('BIFUbC-biomass'!$A21,'BIFUbC-biomass'!$A$1:$AQ$27,COLUMN('BIFUbC-biomass'!AN$1),FALSE)=0,1,VLOOKUP('BIFUbC-biomass'!$A21,biomass!$A$2:$AQ$28,COLUMN(biomass!AN$2),FALSE)/VLOOKUP('BIFUbC-biomass'!$A21,'BIFUbC-biomass'!$A$1:$AQ$27,COLUMN('BIFUbC-biomass'!AN$1),FALSE))</f>
        <v>1</v>
      </c>
      <c r="AO21">
        <f>IF(VLOOKUP('BIFUbC-biomass'!$A21,'BIFUbC-biomass'!$A$1:$AQ$27,COLUMN('BIFUbC-biomass'!AO$1),FALSE)=0,1,VLOOKUP('BIFUbC-biomass'!$A21,biomass!$A$2:$AQ$28,COLUMN(biomass!AO$2),FALSE)/VLOOKUP('BIFUbC-biomass'!$A21,'BIFUbC-biomass'!$A$1:$AQ$27,COLUMN('BIFUbC-biomass'!AO$1),FALSE))</f>
        <v>1</v>
      </c>
      <c r="AP21">
        <f>IF(VLOOKUP('BIFUbC-biomass'!$A21,'BIFUbC-biomass'!$A$1:$AQ$27,COLUMN('BIFUbC-biomass'!AP$1),FALSE)=0,1,VLOOKUP('BIFUbC-biomass'!$A21,biomass!$A$2:$AQ$28,COLUMN(biomass!AP$2),FALSE)/VLOOKUP('BIFUbC-biomass'!$A21,'BIFUbC-biomass'!$A$1:$AQ$27,COLUMN('BIFUbC-biomass'!AP$1),FALSE))</f>
        <v>1</v>
      </c>
      <c r="AQ21">
        <f>IF(VLOOKUP('BIFUbC-biomass'!$A21,'BIFUbC-biomass'!$A$1:$AQ$27,COLUMN('BIFUbC-biomass'!AQ$1),FALSE)=0,1,VLOOKUP('BIFUbC-biomass'!$A21,biomass!$A$2:$AQ$28,COLUMN(biomass!AQ$2),FALSE)/VLOOKUP('BIFUbC-biomass'!$A21,'BIFUbC-biomass'!$A$1:$AQ$27,COLUMN('BIFUbC-biomass'!AQ$1),FALSE))</f>
        <v>1</v>
      </c>
    </row>
    <row r="22" spans="1:43">
      <c r="A22" s="37" t="s">
        <v>635</v>
      </c>
      <c r="B22">
        <f>IF(VLOOKUP('BIFUbC-biomass'!$A22,'BIFUbC-biomass'!$A$1:$AQ$27,COLUMN('BIFUbC-biomass'!B$1),FALSE)=0,1,VLOOKUP('BIFUbC-biomass'!$A22,biomass!$A$2:$AQ$28,COLUMN(biomass!B$2),FALSE)/VLOOKUP('BIFUbC-biomass'!$A22,'BIFUbC-biomass'!$A$1:$AQ$27,COLUMN('BIFUbC-biomass'!B$1),FALSE))</f>
        <v>1</v>
      </c>
      <c r="C22">
        <f>IF(VLOOKUP('BIFUbC-biomass'!$A22,'BIFUbC-biomass'!$A$1:$AQ$27,COLUMN('BIFUbC-biomass'!C$1),FALSE)=0,1,VLOOKUP('BIFUbC-biomass'!$A22,biomass!$A$2:$AQ$28,COLUMN(biomass!C$2),FALSE)/VLOOKUP('BIFUbC-biomass'!$A22,'BIFUbC-biomass'!$A$1:$AQ$27,COLUMN('BIFUbC-biomass'!C$1),FALSE))</f>
        <v>1</v>
      </c>
      <c r="D22">
        <f>IF(VLOOKUP('BIFUbC-biomass'!$A22,'BIFUbC-biomass'!$A$1:$AQ$27,COLUMN('BIFUbC-biomass'!D$1),FALSE)=0,1,VLOOKUP('BIFUbC-biomass'!$A22,biomass!$A$2:$AQ$28,COLUMN(biomass!D$2),FALSE)/VLOOKUP('BIFUbC-biomass'!$A22,'BIFUbC-biomass'!$A$1:$AQ$27,COLUMN('BIFUbC-biomass'!D$1),FALSE))</f>
        <v>1</v>
      </c>
      <c r="E22">
        <f>IF(VLOOKUP('BIFUbC-biomass'!$A22,'BIFUbC-biomass'!$A$1:$AQ$27,COLUMN('BIFUbC-biomass'!E$1),FALSE)=0,1,VLOOKUP('BIFUbC-biomass'!$A22,biomass!$A$2:$AQ$28,COLUMN(biomass!E$2),FALSE)/VLOOKUP('BIFUbC-biomass'!$A22,'BIFUbC-biomass'!$A$1:$AQ$27,COLUMN('BIFUbC-biomass'!E$1),FALSE))</f>
        <v>1</v>
      </c>
      <c r="F22">
        <f>IF(VLOOKUP('BIFUbC-biomass'!$A22,'BIFUbC-biomass'!$A$1:$AQ$27,COLUMN('BIFUbC-biomass'!F$1),FALSE)=0,1,VLOOKUP('BIFUbC-biomass'!$A22,biomass!$A$2:$AQ$28,COLUMN(biomass!F$2),FALSE)/VLOOKUP('BIFUbC-biomass'!$A22,'BIFUbC-biomass'!$A$1:$AQ$27,COLUMN('BIFUbC-biomass'!F$1),FALSE))</f>
        <v>1</v>
      </c>
      <c r="G22">
        <f>IF(VLOOKUP('BIFUbC-biomass'!$A22,'BIFUbC-biomass'!$A$1:$AQ$27,COLUMN('BIFUbC-biomass'!G$1),FALSE)=0,1,VLOOKUP('BIFUbC-biomass'!$A22,biomass!$A$2:$AQ$28,COLUMN(biomass!G$2),FALSE)/VLOOKUP('BIFUbC-biomass'!$A22,'BIFUbC-biomass'!$A$1:$AQ$27,COLUMN('BIFUbC-biomass'!G$1),FALSE))</f>
        <v>1</v>
      </c>
      <c r="H22">
        <f>IF(VLOOKUP('BIFUbC-biomass'!$A22,'BIFUbC-biomass'!$A$1:$AQ$27,COLUMN('BIFUbC-biomass'!H$1),FALSE)=0,1,VLOOKUP('BIFUbC-biomass'!$A22,biomass!$A$2:$AQ$28,COLUMN(biomass!H$2),FALSE)/VLOOKUP('BIFUbC-biomass'!$A22,'BIFUbC-biomass'!$A$1:$AQ$27,COLUMN('BIFUbC-biomass'!H$1),FALSE))</f>
        <v>1</v>
      </c>
      <c r="I22">
        <f>IF(VLOOKUP('BIFUbC-biomass'!$A22,'BIFUbC-biomass'!$A$1:$AQ$27,COLUMN('BIFUbC-biomass'!I$1),FALSE)=0,1,VLOOKUP('BIFUbC-biomass'!$A22,biomass!$A$2:$AQ$28,COLUMN(biomass!I$2),FALSE)/VLOOKUP('BIFUbC-biomass'!$A22,'BIFUbC-biomass'!$A$1:$AQ$27,COLUMN('BIFUbC-biomass'!I$1),FALSE))</f>
        <v>1</v>
      </c>
      <c r="J22">
        <f>IF(VLOOKUP('BIFUbC-biomass'!$A22,'BIFUbC-biomass'!$A$1:$AQ$27,COLUMN('BIFUbC-biomass'!J$1),FALSE)=0,1,VLOOKUP('BIFUbC-biomass'!$A22,biomass!$A$2:$AQ$28,COLUMN(biomass!J$2),FALSE)/VLOOKUP('BIFUbC-biomass'!$A22,'BIFUbC-biomass'!$A$1:$AQ$27,COLUMN('BIFUbC-biomass'!J$1),FALSE))</f>
        <v>1</v>
      </c>
      <c r="K22">
        <f>IF(VLOOKUP('BIFUbC-biomass'!$A22,'BIFUbC-biomass'!$A$1:$AQ$27,COLUMN('BIFUbC-biomass'!K$1),FALSE)=0,1,VLOOKUP('BIFUbC-biomass'!$A22,biomass!$A$2:$AQ$28,COLUMN(biomass!K$2),FALSE)/VLOOKUP('BIFUbC-biomass'!$A22,'BIFUbC-biomass'!$A$1:$AQ$27,COLUMN('BIFUbC-biomass'!K$1),FALSE))</f>
        <v>1</v>
      </c>
      <c r="L22">
        <f>IF(VLOOKUP('BIFUbC-biomass'!$A22,'BIFUbC-biomass'!$A$1:$AQ$27,COLUMN('BIFUbC-biomass'!L$1),FALSE)=0,1,VLOOKUP('BIFUbC-biomass'!$A22,biomass!$A$2:$AQ$28,COLUMN(biomass!L$2),FALSE)/VLOOKUP('BIFUbC-biomass'!$A22,'BIFUbC-biomass'!$A$1:$AQ$27,COLUMN('BIFUbC-biomass'!L$1),FALSE))</f>
        <v>1</v>
      </c>
      <c r="M22">
        <f>IF(VLOOKUP('BIFUbC-biomass'!$A22,'BIFUbC-biomass'!$A$1:$AQ$27,COLUMN('BIFUbC-biomass'!M$1),FALSE)=0,1,VLOOKUP('BIFUbC-biomass'!$A22,biomass!$A$2:$AQ$28,COLUMN(biomass!M$2),FALSE)/VLOOKUP('BIFUbC-biomass'!$A22,'BIFUbC-biomass'!$A$1:$AQ$27,COLUMN('BIFUbC-biomass'!M$1),FALSE))</f>
        <v>1</v>
      </c>
      <c r="N22">
        <f>IF(VLOOKUP('BIFUbC-biomass'!$A22,'BIFUbC-biomass'!$A$1:$AQ$27,COLUMN('BIFUbC-biomass'!N$1),FALSE)=0,1,VLOOKUP('BIFUbC-biomass'!$A22,biomass!$A$2:$AQ$28,COLUMN(biomass!N$2),FALSE)/VLOOKUP('BIFUbC-biomass'!$A22,'BIFUbC-biomass'!$A$1:$AQ$27,COLUMN('BIFUbC-biomass'!N$1),FALSE))</f>
        <v>1</v>
      </c>
      <c r="O22">
        <f>IF(VLOOKUP('BIFUbC-biomass'!$A22,'BIFUbC-biomass'!$A$1:$AQ$27,COLUMN('BIFUbC-biomass'!O$1),FALSE)=0,1,VLOOKUP('BIFUbC-biomass'!$A22,biomass!$A$2:$AQ$28,COLUMN(biomass!O$2),FALSE)/VLOOKUP('BIFUbC-biomass'!$A22,'BIFUbC-biomass'!$A$1:$AQ$27,COLUMN('BIFUbC-biomass'!O$1),FALSE))</f>
        <v>1</v>
      </c>
      <c r="P22">
        <f>IF(VLOOKUP('BIFUbC-biomass'!$A22,'BIFUbC-biomass'!$A$1:$AQ$27,COLUMN('BIFUbC-biomass'!P$1),FALSE)=0,1,VLOOKUP('BIFUbC-biomass'!$A22,biomass!$A$2:$AQ$28,COLUMN(biomass!P$2),FALSE)/VLOOKUP('BIFUbC-biomass'!$A22,'BIFUbC-biomass'!$A$1:$AQ$27,COLUMN('BIFUbC-biomass'!P$1),FALSE))</f>
        <v>1</v>
      </c>
      <c r="Q22">
        <f>IF(VLOOKUP('BIFUbC-biomass'!$A22,'BIFUbC-biomass'!$A$1:$AQ$27,COLUMN('BIFUbC-biomass'!Q$1),FALSE)=0,1,VLOOKUP('BIFUbC-biomass'!$A22,biomass!$A$2:$AQ$28,COLUMN(biomass!Q$2),FALSE)/VLOOKUP('BIFUbC-biomass'!$A22,'BIFUbC-biomass'!$A$1:$AQ$27,COLUMN('BIFUbC-biomass'!Q$1),FALSE))</f>
        <v>1</v>
      </c>
      <c r="R22">
        <f>IF(VLOOKUP('BIFUbC-biomass'!$A22,'BIFUbC-biomass'!$A$1:$AQ$27,COLUMN('BIFUbC-biomass'!R$1),FALSE)=0,1,VLOOKUP('BIFUbC-biomass'!$A22,biomass!$A$2:$AQ$28,COLUMN(biomass!R$2),FALSE)/VLOOKUP('BIFUbC-biomass'!$A22,'BIFUbC-biomass'!$A$1:$AQ$27,COLUMN('BIFUbC-biomass'!R$1),FALSE))</f>
        <v>1</v>
      </c>
      <c r="S22">
        <f>IF(VLOOKUP('BIFUbC-biomass'!$A22,'BIFUbC-biomass'!$A$1:$AQ$27,COLUMN('BIFUbC-biomass'!S$1),FALSE)=0,1,VLOOKUP('BIFUbC-biomass'!$A22,biomass!$A$2:$AQ$28,COLUMN(biomass!S$2),FALSE)/VLOOKUP('BIFUbC-biomass'!$A22,'BIFUbC-biomass'!$A$1:$AQ$27,COLUMN('BIFUbC-biomass'!S$1),FALSE))</f>
        <v>1</v>
      </c>
      <c r="T22">
        <f>IF(VLOOKUP('BIFUbC-biomass'!$A22,'BIFUbC-biomass'!$A$1:$AQ$27,COLUMN('BIFUbC-biomass'!T$1),FALSE)=0,1,VLOOKUP('BIFUbC-biomass'!$A22,biomass!$A$2:$AQ$28,COLUMN(biomass!T$2),FALSE)/VLOOKUP('BIFUbC-biomass'!$A22,'BIFUbC-biomass'!$A$1:$AQ$27,COLUMN('BIFUbC-biomass'!T$1),FALSE))</f>
        <v>1</v>
      </c>
      <c r="U22">
        <f>IF(VLOOKUP('BIFUbC-biomass'!$A22,'BIFUbC-biomass'!$A$1:$AQ$27,COLUMN('BIFUbC-biomass'!U$1),FALSE)=0,1,VLOOKUP('BIFUbC-biomass'!$A22,biomass!$A$2:$AQ$28,COLUMN(biomass!U$2),FALSE)/VLOOKUP('BIFUbC-biomass'!$A22,'BIFUbC-biomass'!$A$1:$AQ$27,COLUMN('BIFUbC-biomass'!U$1),FALSE))</f>
        <v>1</v>
      </c>
      <c r="V22">
        <f>IF(VLOOKUP('BIFUbC-biomass'!$A22,'BIFUbC-biomass'!$A$1:$AQ$27,COLUMN('BIFUbC-biomass'!V$1),FALSE)=0,1,VLOOKUP('BIFUbC-biomass'!$A22,biomass!$A$2:$AQ$28,COLUMN(biomass!V$2),FALSE)/VLOOKUP('BIFUbC-biomass'!$A22,'BIFUbC-biomass'!$A$1:$AQ$27,COLUMN('BIFUbC-biomass'!V$1),FALSE))</f>
        <v>1</v>
      </c>
      <c r="W22">
        <f>IF(VLOOKUP('BIFUbC-biomass'!$A22,'BIFUbC-biomass'!$A$1:$AQ$27,COLUMN('BIFUbC-biomass'!W$1),FALSE)=0,1,VLOOKUP('BIFUbC-biomass'!$A22,biomass!$A$2:$AQ$28,COLUMN(biomass!W$2),FALSE)/VLOOKUP('BIFUbC-biomass'!$A22,'BIFUbC-biomass'!$A$1:$AQ$27,COLUMN('BIFUbC-biomass'!W$1),FALSE))</f>
        <v>1</v>
      </c>
      <c r="X22">
        <f>IF(VLOOKUP('BIFUbC-biomass'!$A22,'BIFUbC-biomass'!$A$1:$AQ$27,COLUMN('BIFUbC-biomass'!X$1),FALSE)=0,1,VLOOKUP('BIFUbC-biomass'!$A22,biomass!$A$2:$AQ$28,COLUMN(biomass!X$2),FALSE)/VLOOKUP('BIFUbC-biomass'!$A22,'BIFUbC-biomass'!$A$1:$AQ$27,COLUMN('BIFUbC-biomass'!X$1),FALSE))</f>
        <v>1</v>
      </c>
      <c r="Y22">
        <f>IF(VLOOKUP('BIFUbC-biomass'!$A22,'BIFUbC-biomass'!$A$1:$AQ$27,COLUMN('BIFUbC-biomass'!Y$1),FALSE)=0,1,VLOOKUP('BIFUbC-biomass'!$A22,biomass!$A$2:$AQ$28,COLUMN(biomass!Y$2),FALSE)/VLOOKUP('BIFUbC-biomass'!$A22,'BIFUbC-biomass'!$A$1:$AQ$27,COLUMN('BIFUbC-biomass'!Y$1),FALSE))</f>
        <v>1</v>
      </c>
      <c r="Z22">
        <f>IF(VLOOKUP('BIFUbC-biomass'!$A22,'BIFUbC-biomass'!$A$1:$AQ$27,COLUMN('BIFUbC-biomass'!Z$1),FALSE)=0,1,VLOOKUP('BIFUbC-biomass'!$A22,biomass!$A$2:$AQ$28,COLUMN(biomass!Z$2),FALSE)/VLOOKUP('BIFUbC-biomass'!$A22,'BIFUbC-biomass'!$A$1:$AQ$27,COLUMN('BIFUbC-biomass'!Z$1),FALSE))</f>
        <v>1</v>
      </c>
      <c r="AA22">
        <f>IF(VLOOKUP('BIFUbC-biomass'!$A22,'BIFUbC-biomass'!$A$1:$AQ$27,COLUMN('BIFUbC-biomass'!AA$1),FALSE)=0,1,VLOOKUP('BIFUbC-biomass'!$A22,biomass!$A$2:$AQ$28,COLUMN(biomass!AA$2),FALSE)/VLOOKUP('BIFUbC-biomass'!$A22,'BIFUbC-biomass'!$A$1:$AQ$27,COLUMN('BIFUbC-biomass'!AA$1),FALSE))</f>
        <v>1</v>
      </c>
      <c r="AB22">
        <f>IF(VLOOKUP('BIFUbC-biomass'!$A22,'BIFUbC-biomass'!$A$1:$AQ$27,COLUMN('BIFUbC-biomass'!AB$1),FALSE)=0,1,VLOOKUP('BIFUbC-biomass'!$A22,biomass!$A$2:$AQ$28,COLUMN(biomass!AB$2),FALSE)/VLOOKUP('BIFUbC-biomass'!$A22,'BIFUbC-biomass'!$A$1:$AQ$27,COLUMN('BIFUbC-biomass'!AB$1),FALSE))</f>
        <v>1</v>
      </c>
      <c r="AC22">
        <f>IF(VLOOKUP('BIFUbC-biomass'!$A22,'BIFUbC-biomass'!$A$1:$AQ$27,COLUMN('BIFUbC-biomass'!AC$1),FALSE)=0,1,VLOOKUP('BIFUbC-biomass'!$A22,biomass!$A$2:$AQ$28,COLUMN(biomass!AC$2),FALSE)/VLOOKUP('BIFUbC-biomass'!$A22,'BIFUbC-biomass'!$A$1:$AQ$27,COLUMN('BIFUbC-biomass'!AC$1),FALSE))</f>
        <v>1</v>
      </c>
      <c r="AD22">
        <f>IF(VLOOKUP('BIFUbC-biomass'!$A22,'BIFUbC-biomass'!$A$1:$AQ$27,COLUMN('BIFUbC-biomass'!AD$1),FALSE)=0,1,VLOOKUP('BIFUbC-biomass'!$A22,biomass!$A$2:$AQ$28,COLUMN(biomass!AD$2),FALSE)/VLOOKUP('BIFUbC-biomass'!$A22,'BIFUbC-biomass'!$A$1:$AQ$27,COLUMN('BIFUbC-biomass'!AD$1),FALSE))</f>
        <v>1</v>
      </c>
      <c r="AE22">
        <f>IF(VLOOKUP('BIFUbC-biomass'!$A22,'BIFUbC-biomass'!$A$1:$AQ$27,COLUMN('BIFUbC-biomass'!AE$1),FALSE)=0,1,VLOOKUP('BIFUbC-biomass'!$A22,biomass!$A$2:$AQ$28,COLUMN(biomass!AE$2),FALSE)/VLOOKUP('BIFUbC-biomass'!$A22,'BIFUbC-biomass'!$A$1:$AQ$27,COLUMN('BIFUbC-biomass'!AE$1),FALSE))</f>
        <v>1</v>
      </c>
      <c r="AF22">
        <f>IF(VLOOKUP('BIFUbC-biomass'!$A22,'BIFUbC-biomass'!$A$1:$AQ$27,COLUMN('BIFUbC-biomass'!AF$1),FALSE)=0,1,VLOOKUP('BIFUbC-biomass'!$A22,biomass!$A$2:$AQ$28,COLUMN(biomass!AF$2),FALSE)/VLOOKUP('BIFUbC-biomass'!$A22,'BIFUbC-biomass'!$A$1:$AQ$27,COLUMN('BIFUbC-biomass'!AF$1),FALSE))</f>
        <v>1</v>
      </c>
      <c r="AG22">
        <f>IF(VLOOKUP('BIFUbC-biomass'!$A22,'BIFUbC-biomass'!$A$1:$AQ$27,COLUMN('BIFUbC-biomass'!AG$1),FALSE)=0,1,VLOOKUP('BIFUbC-biomass'!$A22,biomass!$A$2:$AQ$28,COLUMN(biomass!AG$2),FALSE)/VLOOKUP('BIFUbC-biomass'!$A22,'BIFUbC-biomass'!$A$1:$AQ$27,COLUMN('BIFUbC-biomass'!AG$1),FALSE))</f>
        <v>1</v>
      </c>
      <c r="AH22">
        <f>IF(VLOOKUP('BIFUbC-biomass'!$A22,'BIFUbC-biomass'!$A$1:$AQ$27,COLUMN('BIFUbC-biomass'!AH$1),FALSE)=0,1,VLOOKUP('BIFUbC-biomass'!$A22,biomass!$A$2:$AQ$28,COLUMN(biomass!AH$2),FALSE)/VLOOKUP('BIFUbC-biomass'!$A22,'BIFUbC-biomass'!$A$1:$AQ$27,COLUMN('BIFUbC-biomass'!AH$1),FALSE))</f>
        <v>1</v>
      </c>
      <c r="AI22">
        <f>IF(VLOOKUP('BIFUbC-biomass'!$A22,'BIFUbC-biomass'!$A$1:$AQ$27,COLUMN('BIFUbC-biomass'!AI$1),FALSE)=0,1,VLOOKUP('BIFUbC-biomass'!$A22,biomass!$A$2:$AQ$28,COLUMN(biomass!AI$2),FALSE)/VLOOKUP('BIFUbC-biomass'!$A22,'BIFUbC-biomass'!$A$1:$AQ$27,COLUMN('BIFUbC-biomass'!AI$1),FALSE))</f>
        <v>1</v>
      </c>
      <c r="AJ22">
        <f>IF(VLOOKUP('BIFUbC-biomass'!$A22,'BIFUbC-biomass'!$A$1:$AQ$27,COLUMN('BIFUbC-biomass'!AJ$1),FALSE)=0,1,VLOOKUP('BIFUbC-biomass'!$A22,biomass!$A$2:$AQ$28,COLUMN(biomass!AJ$2),FALSE)/VLOOKUP('BIFUbC-biomass'!$A22,'BIFUbC-biomass'!$A$1:$AQ$27,COLUMN('BIFUbC-biomass'!AJ$1),FALSE))</f>
        <v>1</v>
      </c>
      <c r="AK22">
        <f>IF(VLOOKUP('BIFUbC-biomass'!$A22,'BIFUbC-biomass'!$A$1:$AQ$27,COLUMN('BIFUbC-biomass'!AK$1),FALSE)=0,1,VLOOKUP('BIFUbC-biomass'!$A22,biomass!$A$2:$AQ$28,COLUMN(biomass!AK$2),FALSE)/VLOOKUP('BIFUbC-biomass'!$A22,'BIFUbC-biomass'!$A$1:$AQ$27,COLUMN('BIFUbC-biomass'!AK$1),FALSE))</f>
        <v>1</v>
      </c>
      <c r="AL22">
        <f>IF(VLOOKUP('BIFUbC-biomass'!$A22,'BIFUbC-biomass'!$A$1:$AQ$27,COLUMN('BIFUbC-biomass'!AL$1),FALSE)=0,1,VLOOKUP('BIFUbC-biomass'!$A22,biomass!$A$2:$AQ$28,COLUMN(biomass!AL$2),FALSE)/VLOOKUP('BIFUbC-biomass'!$A22,'BIFUbC-biomass'!$A$1:$AQ$27,COLUMN('BIFUbC-biomass'!AL$1),FALSE))</f>
        <v>1</v>
      </c>
      <c r="AM22">
        <f>IF(VLOOKUP('BIFUbC-biomass'!$A22,'BIFUbC-biomass'!$A$1:$AQ$27,COLUMN('BIFUbC-biomass'!AM$1),FALSE)=0,1,VLOOKUP('BIFUbC-biomass'!$A22,biomass!$A$2:$AQ$28,COLUMN(biomass!AM$2),FALSE)/VLOOKUP('BIFUbC-biomass'!$A22,'BIFUbC-biomass'!$A$1:$AQ$27,COLUMN('BIFUbC-biomass'!AM$1),FALSE))</f>
        <v>1</v>
      </c>
      <c r="AN22">
        <f>IF(VLOOKUP('BIFUbC-biomass'!$A22,'BIFUbC-biomass'!$A$1:$AQ$27,COLUMN('BIFUbC-biomass'!AN$1),FALSE)=0,1,VLOOKUP('BIFUbC-biomass'!$A22,biomass!$A$2:$AQ$28,COLUMN(biomass!AN$2),FALSE)/VLOOKUP('BIFUbC-biomass'!$A22,'BIFUbC-biomass'!$A$1:$AQ$27,COLUMN('BIFUbC-biomass'!AN$1),FALSE))</f>
        <v>1</v>
      </c>
      <c r="AO22">
        <f>IF(VLOOKUP('BIFUbC-biomass'!$A22,'BIFUbC-biomass'!$A$1:$AQ$27,COLUMN('BIFUbC-biomass'!AO$1),FALSE)=0,1,VLOOKUP('BIFUbC-biomass'!$A22,biomass!$A$2:$AQ$28,COLUMN(biomass!AO$2),FALSE)/VLOOKUP('BIFUbC-biomass'!$A22,'BIFUbC-biomass'!$A$1:$AQ$27,COLUMN('BIFUbC-biomass'!AO$1),FALSE))</f>
        <v>1</v>
      </c>
      <c r="AP22">
        <f>IF(VLOOKUP('BIFUbC-biomass'!$A22,'BIFUbC-biomass'!$A$1:$AQ$27,COLUMN('BIFUbC-biomass'!AP$1),FALSE)=0,1,VLOOKUP('BIFUbC-biomass'!$A22,biomass!$A$2:$AQ$28,COLUMN(biomass!AP$2),FALSE)/VLOOKUP('BIFUbC-biomass'!$A22,'BIFUbC-biomass'!$A$1:$AQ$27,COLUMN('BIFUbC-biomass'!AP$1),FALSE))</f>
        <v>1</v>
      </c>
      <c r="AQ22">
        <f>IF(VLOOKUP('BIFUbC-biomass'!$A22,'BIFUbC-biomass'!$A$1:$AQ$27,COLUMN('BIFUbC-biomass'!AQ$1),FALSE)=0,1,VLOOKUP('BIFUbC-biomass'!$A22,biomass!$A$2:$AQ$28,COLUMN(biomass!AQ$2),FALSE)/VLOOKUP('BIFUbC-biomass'!$A22,'BIFUbC-biomass'!$A$1:$AQ$27,COLUMN('BIFUbC-biomass'!AQ$1),FALSE))</f>
        <v>1</v>
      </c>
    </row>
    <row r="23" spans="1:43">
      <c r="A23" s="37" t="s">
        <v>636</v>
      </c>
      <c r="B23">
        <f>IF(VLOOKUP('BIFUbC-biomass'!$A23,'BIFUbC-biomass'!$A$1:$AQ$27,COLUMN('BIFUbC-biomass'!B$1),FALSE)=0,1,VLOOKUP('BIFUbC-biomass'!$A23,biomass!$A$2:$AQ$28,COLUMN(biomass!B$2),FALSE)/VLOOKUP('BIFUbC-biomass'!$A23,'BIFUbC-biomass'!$A$1:$AQ$27,COLUMN('BIFUbC-biomass'!B$1),FALSE))</f>
        <v>1</v>
      </c>
      <c r="C23">
        <f>IF(VLOOKUP('BIFUbC-biomass'!$A23,'BIFUbC-biomass'!$A$1:$AQ$27,COLUMN('BIFUbC-biomass'!C$1),FALSE)=0,1,VLOOKUP('BIFUbC-biomass'!$A23,biomass!$A$2:$AQ$28,COLUMN(biomass!C$2),FALSE)/VLOOKUP('BIFUbC-biomass'!$A23,'BIFUbC-biomass'!$A$1:$AQ$27,COLUMN('BIFUbC-biomass'!C$1),FALSE))</f>
        <v>1</v>
      </c>
      <c r="D23">
        <f>IF(VLOOKUP('BIFUbC-biomass'!$A23,'BIFUbC-biomass'!$A$1:$AQ$27,COLUMN('BIFUbC-biomass'!D$1),FALSE)=0,1,VLOOKUP('BIFUbC-biomass'!$A23,biomass!$A$2:$AQ$28,COLUMN(biomass!D$2),FALSE)/VLOOKUP('BIFUbC-biomass'!$A23,'BIFUbC-biomass'!$A$1:$AQ$27,COLUMN('BIFUbC-biomass'!D$1),FALSE))</f>
        <v>1</v>
      </c>
      <c r="E23">
        <f>IF(VLOOKUP('BIFUbC-biomass'!$A23,'BIFUbC-biomass'!$A$1:$AQ$27,COLUMN('BIFUbC-biomass'!E$1),FALSE)=0,1,VLOOKUP('BIFUbC-biomass'!$A23,biomass!$A$2:$AQ$28,COLUMN(biomass!E$2),FALSE)/VLOOKUP('BIFUbC-biomass'!$A23,'BIFUbC-biomass'!$A$1:$AQ$27,COLUMN('BIFUbC-biomass'!E$1),FALSE))</f>
        <v>1</v>
      </c>
      <c r="F23">
        <f>IF(VLOOKUP('BIFUbC-biomass'!$A23,'BIFUbC-biomass'!$A$1:$AQ$27,COLUMN('BIFUbC-biomass'!F$1),FALSE)=0,1,VLOOKUP('BIFUbC-biomass'!$A23,biomass!$A$2:$AQ$28,COLUMN(biomass!F$2),FALSE)/VLOOKUP('BIFUbC-biomass'!$A23,'BIFUbC-biomass'!$A$1:$AQ$27,COLUMN('BIFUbC-biomass'!F$1),FALSE))</f>
        <v>1</v>
      </c>
      <c r="G23">
        <f>IF(VLOOKUP('BIFUbC-biomass'!$A23,'BIFUbC-biomass'!$A$1:$AQ$27,COLUMN('BIFUbC-biomass'!G$1),FALSE)=0,1,VLOOKUP('BIFUbC-biomass'!$A23,biomass!$A$2:$AQ$28,COLUMN(biomass!G$2),FALSE)/VLOOKUP('BIFUbC-biomass'!$A23,'BIFUbC-biomass'!$A$1:$AQ$27,COLUMN('BIFUbC-biomass'!G$1),FALSE))</f>
        <v>1</v>
      </c>
      <c r="H23">
        <f>IF(VLOOKUP('BIFUbC-biomass'!$A23,'BIFUbC-biomass'!$A$1:$AQ$27,COLUMN('BIFUbC-biomass'!H$1),FALSE)=0,1,VLOOKUP('BIFUbC-biomass'!$A23,biomass!$A$2:$AQ$28,COLUMN(biomass!H$2),FALSE)/VLOOKUP('BIFUbC-biomass'!$A23,'BIFUbC-biomass'!$A$1:$AQ$27,COLUMN('BIFUbC-biomass'!H$1),FALSE))</f>
        <v>1</v>
      </c>
      <c r="I23">
        <f>IF(VLOOKUP('BIFUbC-biomass'!$A23,'BIFUbC-biomass'!$A$1:$AQ$27,COLUMN('BIFUbC-biomass'!I$1),FALSE)=0,1,VLOOKUP('BIFUbC-biomass'!$A23,biomass!$A$2:$AQ$28,COLUMN(biomass!I$2),FALSE)/VLOOKUP('BIFUbC-biomass'!$A23,'BIFUbC-biomass'!$A$1:$AQ$27,COLUMN('BIFUbC-biomass'!I$1),FALSE))</f>
        <v>1</v>
      </c>
      <c r="J23">
        <f>IF(VLOOKUP('BIFUbC-biomass'!$A23,'BIFUbC-biomass'!$A$1:$AQ$27,COLUMN('BIFUbC-biomass'!J$1),FALSE)=0,1,VLOOKUP('BIFUbC-biomass'!$A23,biomass!$A$2:$AQ$28,COLUMN(biomass!J$2),FALSE)/VLOOKUP('BIFUbC-biomass'!$A23,'BIFUbC-biomass'!$A$1:$AQ$27,COLUMN('BIFUbC-biomass'!J$1),FALSE))</f>
        <v>1</v>
      </c>
      <c r="K23">
        <f>IF(VLOOKUP('BIFUbC-biomass'!$A23,'BIFUbC-biomass'!$A$1:$AQ$27,COLUMN('BIFUbC-biomass'!K$1),FALSE)=0,1,VLOOKUP('BIFUbC-biomass'!$A23,biomass!$A$2:$AQ$28,COLUMN(biomass!K$2),FALSE)/VLOOKUP('BIFUbC-biomass'!$A23,'BIFUbC-biomass'!$A$1:$AQ$27,COLUMN('BIFUbC-biomass'!K$1),FALSE))</f>
        <v>1</v>
      </c>
      <c r="L23">
        <f>IF(VLOOKUP('BIFUbC-biomass'!$A23,'BIFUbC-biomass'!$A$1:$AQ$27,COLUMN('BIFUbC-biomass'!L$1),FALSE)=0,1,VLOOKUP('BIFUbC-biomass'!$A23,biomass!$A$2:$AQ$28,COLUMN(biomass!L$2),FALSE)/VLOOKUP('BIFUbC-biomass'!$A23,'BIFUbC-biomass'!$A$1:$AQ$27,COLUMN('BIFUbC-biomass'!L$1),FALSE))</f>
        <v>1</v>
      </c>
      <c r="M23">
        <f>IF(VLOOKUP('BIFUbC-biomass'!$A23,'BIFUbC-biomass'!$A$1:$AQ$27,COLUMN('BIFUbC-biomass'!M$1),FALSE)=0,1,VLOOKUP('BIFUbC-biomass'!$A23,biomass!$A$2:$AQ$28,COLUMN(biomass!M$2),FALSE)/VLOOKUP('BIFUbC-biomass'!$A23,'BIFUbC-biomass'!$A$1:$AQ$27,COLUMN('BIFUbC-biomass'!M$1),FALSE))</f>
        <v>1</v>
      </c>
      <c r="N23">
        <f>IF(VLOOKUP('BIFUbC-biomass'!$A23,'BIFUbC-biomass'!$A$1:$AQ$27,COLUMN('BIFUbC-biomass'!N$1),FALSE)=0,1,VLOOKUP('BIFUbC-biomass'!$A23,biomass!$A$2:$AQ$28,COLUMN(biomass!N$2),FALSE)/VLOOKUP('BIFUbC-biomass'!$A23,'BIFUbC-biomass'!$A$1:$AQ$27,COLUMN('BIFUbC-biomass'!N$1),FALSE))</f>
        <v>1</v>
      </c>
      <c r="O23">
        <f>IF(VLOOKUP('BIFUbC-biomass'!$A23,'BIFUbC-biomass'!$A$1:$AQ$27,COLUMN('BIFUbC-biomass'!O$1),FALSE)=0,1,VLOOKUP('BIFUbC-biomass'!$A23,biomass!$A$2:$AQ$28,COLUMN(biomass!O$2),FALSE)/VLOOKUP('BIFUbC-biomass'!$A23,'BIFUbC-biomass'!$A$1:$AQ$27,COLUMN('BIFUbC-biomass'!O$1),FALSE))</f>
        <v>1</v>
      </c>
      <c r="P23">
        <f>IF(VLOOKUP('BIFUbC-biomass'!$A23,'BIFUbC-biomass'!$A$1:$AQ$27,COLUMN('BIFUbC-biomass'!P$1),FALSE)=0,1,VLOOKUP('BIFUbC-biomass'!$A23,biomass!$A$2:$AQ$28,COLUMN(biomass!P$2),FALSE)/VLOOKUP('BIFUbC-biomass'!$A23,'BIFUbC-biomass'!$A$1:$AQ$27,COLUMN('BIFUbC-biomass'!P$1),FALSE))</f>
        <v>1</v>
      </c>
      <c r="Q23">
        <f>IF(VLOOKUP('BIFUbC-biomass'!$A23,'BIFUbC-biomass'!$A$1:$AQ$27,COLUMN('BIFUbC-biomass'!Q$1),FALSE)=0,1,VLOOKUP('BIFUbC-biomass'!$A23,biomass!$A$2:$AQ$28,COLUMN(biomass!Q$2),FALSE)/VLOOKUP('BIFUbC-biomass'!$A23,'BIFUbC-biomass'!$A$1:$AQ$27,COLUMN('BIFUbC-biomass'!Q$1),FALSE))</f>
        <v>1</v>
      </c>
      <c r="R23">
        <f>IF(VLOOKUP('BIFUbC-biomass'!$A23,'BIFUbC-biomass'!$A$1:$AQ$27,COLUMN('BIFUbC-biomass'!R$1),FALSE)=0,1,VLOOKUP('BIFUbC-biomass'!$A23,biomass!$A$2:$AQ$28,COLUMN(biomass!R$2),FALSE)/VLOOKUP('BIFUbC-biomass'!$A23,'BIFUbC-biomass'!$A$1:$AQ$27,COLUMN('BIFUbC-biomass'!R$1),FALSE))</f>
        <v>1</v>
      </c>
      <c r="S23">
        <f>IF(VLOOKUP('BIFUbC-biomass'!$A23,'BIFUbC-biomass'!$A$1:$AQ$27,COLUMN('BIFUbC-biomass'!S$1),FALSE)=0,1,VLOOKUP('BIFUbC-biomass'!$A23,biomass!$A$2:$AQ$28,COLUMN(biomass!S$2),FALSE)/VLOOKUP('BIFUbC-biomass'!$A23,'BIFUbC-biomass'!$A$1:$AQ$27,COLUMN('BIFUbC-biomass'!S$1),FALSE))</f>
        <v>1</v>
      </c>
      <c r="T23">
        <f>IF(VLOOKUP('BIFUbC-biomass'!$A23,'BIFUbC-biomass'!$A$1:$AQ$27,COLUMN('BIFUbC-biomass'!T$1),FALSE)=0,1,VLOOKUP('BIFUbC-biomass'!$A23,biomass!$A$2:$AQ$28,COLUMN(biomass!T$2),FALSE)/VLOOKUP('BIFUbC-biomass'!$A23,'BIFUbC-biomass'!$A$1:$AQ$27,COLUMN('BIFUbC-biomass'!T$1),FALSE))</f>
        <v>1</v>
      </c>
      <c r="U23">
        <f>IF(VLOOKUP('BIFUbC-biomass'!$A23,'BIFUbC-biomass'!$A$1:$AQ$27,COLUMN('BIFUbC-biomass'!U$1),FALSE)=0,1,VLOOKUP('BIFUbC-biomass'!$A23,biomass!$A$2:$AQ$28,COLUMN(biomass!U$2),FALSE)/VLOOKUP('BIFUbC-biomass'!$A23,'BIFUbC-biomass'!$A$1:$AQ$27,COLUMN('BIFUbC-biomass'!U$1),FALSE))</f>
        <v>1</v>
      </c>
      <c r="V23">
        <f>IF(VLOOKUP('BIFUbC-biomass'!$A23,'BIFUbC-biomass'!$A$1:$AQ$27,COLUMN('BIFUbC-biomass'!V$1),FALSE)=0,1,VLOOKUP('BIFUbC-biomass'!$A23,biomass!$A$2:$AQ$28,COLUMN(biomass!V$2),FALSE)/VLOOKUP('BIFUbC-biomass'!$A23,'BIFUbC-biomass'!$A$1:$AQ$27,COLUMN('BIFUbC-biomass'!V$1),FALSE))</f>
        <v>1</v>
      </c>
      <c r="W23">
        <f>IF(VLOOKUP('BIFUbC-biomass'!$A23,'BIFUbC-biomass'!$A$1:$AQ$27,COLUMN('BIFUbC-biomass'!W$1),FALSE)=0,1,VLOOKUP('BIFUbC-biomass'!$A23,biomass!$A$2:$AQ$28,COLUMN(biomass!W$2),FALSE)/VLOOKUP('BIFUbC-biomass'!$A23,'BIFUbC-biomass'!$A$1:$AQ$27,COLUMN('BIFUbC-biomass'!W$1),FALSE))</f>
        <v>1</v>
      </c>
      <c r="X23">
        <f>IF(VLOOKUP('BIFUbC-biomass'!$A23,'BIFUbC-biomass'!$A$1:$AQ$27,COLUMN('BIFUbC-biomass'!X$1),FALSE)=0,1,VLOOKUP('BIFUbC-biomass'!$A23,biomass!$A$2:$AQ$28,COLUMN(biomass!X$2),FALSE)/VLOOKUP('BIFUbC-biomass'!$A23,'BIFUbC-biomass'!$A$1:$AQ$27,COLUMN('BIFUbC-biomass'!X$1),FALSE))</f>
        <v>1</v>
      </c>
      <c r="Y23">
        <f>IF(VLOOKUP('BIFUbC-biomass'!$A23,'BIFUbC-biomass'!$A$1:$AQ$27,COLUMN('BIFUbC-biomass'!Y$1),FALSE)=0,1,VLOOKUP('BIFUbC-biomass'!$A23,biomass!$A$2:$AQ$28,COLUMN(biomass!Y$2),FALSE)/VLOOKUP('BIFUbC-biomass'!$A23,'BIFUbC-biomass'!$A$1:$AQ$27,COLUMN('BIFUbC-biomass'!Y$1),FALSE))</f>
        <v>1</v>
      </c>
      <c r="Z23">
        <f>IF(VLOOKUP('BIFUbC-biomass'!$A23,'BIFUbC-biomass'!$A$1:$AQ$27,COLUMN('BIFUbC-biomass'!Z$1),FALSE)=0,1,VLOOKUP('BIFUbC-biomass'!$A23,biomass!$A$2:$AQ$28,COLUMN(biomass!Z$2),FALSE)/VLOOKUP('BIFUbC-biomass'!$A23,'BIFUbC-biomass'!$A$1:$AQ$27,COLUMN('BIFUbC-biomass'!Z$1),FALSE))</f>
        <v>1</v>
      </c>
      <c r="AA23">
        <f>IF(VLOOKUP('BIFUbC-biomass'!$A23,'BIFUbC-biomass'!$A$1:$AQ$27,COLUMN('BIFUbC-biomass'!AA$1),FALSE)=0,1,VLOOKUP('BIFUbC-biomass'!$A23,biomass!$A$2:$AQ$28,COLUMN(biomass!AA$2),FALSE)/VLOOKUP('BIFUbC-biomass'!$A23,'BIFUbC-biomass'!$A$1:$AQ$27,COLUMN('BIFUbC-biomass'!AA$1),FALSE))</f>
        <v>1</v>
      </c>
      <c r="AB23">
        <f>IF(VLOOKUP('BIFUbC-biomass'!$A23,'BIFUbC-biomass'!$A$1:$AQ$27,COLUMN('BIFUbC-biomass'!AB$1),FALSE)=0,1,VLOOKUP('BIFUbC-biomass'!$A23,biomass!$A$2:$AQ$28,COLUMN(biomass!AB$2),FALSE)/VLOOKUP('BIFUbC-biomass'!$A23,'BIFUbC-biomass'!$A$1:$AQ$27,COLUMN('BIFUbC-biomass'!AB$1),FALSE))</f>
        <v>1</v>
      </c>
      <c r="AC23">
        <f>IF(VLOOKUP('BIFUbC-biomass'!$A23,'BIFUbC-biomass'!$A$1:$AQ$27,COLUMN('BIFUbC-biomass'!AC$1),FALSE)=0,1,VLOOKUP('BIFUbC-biomass'!$A23,biomass!$A$2:$AQ$28,COLUMN(biomass!AC$2),FALSE)/VLOOKUP('BIFUbC-biomass'!$A23,'BIFUbC-biomass'!$A$1:$AQ$27,COLUMN('BIFUbC-biomass'!AC$1),FALSE))</f>
        <v>1</v>
      </c>
      <c r="AD23">
        <f>IF(VLOOKUP('BIFUbC-biomass'!$A23,'BIFUbC-biomass'!$A$1:$AQ$27,COLUMN('BIFUbC-biomass'!AD$1),FALSE)=0,1,VLOOKUP('BIFUbC-biomass'!$A23,biomass!$A$2:$AQ$28,COLUMN(biomass!AD$2),FALSE)/VLOOKUP('BIFUbC-biomass'!$A23,'BIFUbC-biomass'!$A$1:$AQ$27,COLUMN('BIFUbC-biomass'!AD$1),FALSE))</f>
        <v>1</v>
      </c>
      <c r="AE23">
        <f>IF(VLOOKUP('BIFUbC-biomass'!$A23,'BIFUbC-biomass'!$A$1:$AQ$27,COLUMN('BIFUbC-biomass'!AE$1),FALSE)=0,1,VLOOKUP('BIFUbC-biomass'!$A23,biomass!$A$2:$AQ$28,COLUMN(biomass!AE$2),FALSE)/VLOOKUP('BIFUbC-biomass'!$A23,'BIFUbC-biomass'!$A$1:$AQ$27,COLUMN('BIFUbC-biomass'!AE$1),FALSE))</f>
        <v>1</v>
      </c>
      <c r="AF23">
        <f>IF(VLOOKUP('BIFUbC-biomass'!$A23,'BIFUbC-biomass'!$A$1:$AQ$27,COLUMN('BIFUbC-biomass'!AF$1),FALSE)=0,1,VLOOKUP('BIFUbC-biomass'!$A23,biomass!$A$2:$AQ$28,COLUMN(biomass!AF$2),FALSE)/VLOOKUP('BIFUbC-biomass'!$A23,'BIFUbC-biomass'!$A$1:$AQ$27,COLUMN('BIFUbC-biomass'!AF$1),FALSE))</f>
        <v>1</v>
      </c>
      <c r="AG23">
        <f>IF(VLOOKUP('BIFUbC-biomass'!$A23,'BIFUbC-biomass'!$A$1:$AQ$27,COLUMN('BIFUbC-biomass'!AG$1),FALSE)=0,1,VLOOKUP('BIFUbC-biomass'!$A23,biomass!$A$2:$AQ$28,COLUMN(biomass!AG$2),FALSE)/VLOOKUP('BIFUbC-biomass'!$A23,'BIFUbC-biomass'!$A$1:$AQ$27,COLUMN('BIFUbC-biomass'!AG$1),FALSE))</f>
        <v>1</v>
      </c>
      <c r="AH23">
        <f>IF(VLOOKUP('BIFUbC-biomass'!$A23,'BIFUbC-biomass'!$A$1:$AQ$27,COLUMN('BIFUbC-biomass'!AH$1),FALSE)=0,1,VLOOKUP('BIFUbC-biomass'!$A23,biomass!$A$2:$AQ$28,COLUMN(biomass!AH$2),FALSE)/VLOOKUP('BIFUbC-biomass'!$A23,'BIFUbC-biomass'!$A$1:$AQ$27,COLUMN('BIFUbC-biomass'!AH$1),FALSE))</f>
        <v>1</v>
      </c>
      <c r="AI23">
        <f>IF(VLOOKUP('BIFUbC-biomass'!$A23,'BIFUbC-biomass'!$A$1:$AQ$27,COLUMN('BIFUbC-biomass'!AI$1),FALSE)=0,1,VLOOKUP('BIFUbC-biomass'!$A23,biomass!$A$2:$AQ$28,COLUMN(biomass!AI$2),FALSE)/VLOOKUP('BIFUbC-biomass'!$A23,'BIFUbC-biomass'!$A$1:$AQ$27,COLUMN('BIFUbC-biomass'!AI$1),FALSE))</f>
        <v>1</v>
      </c>
      <c r="AJ23">
        <f>IF(VLOOKUP('BIFUbC-biomass'!$A23,'BIFUbC-biomass'!$A$1:$AQ$27,COLUMN('BIFUbC-biomass'!AJ$1),FALSE)=0,1,VLOOKUP('BIFUbC-biomass'!$A23,biomass!$A$2:$AQ$28,COLUMN(biomass!AJ$2),FALSE)/VLOOKUP('BIFUbC-biomass'!$A23,'BIFUbC-biomass'!$A$1:$AQ$27,COLUMN('BIFUbC-biomass'!AJ$1),FALSE))</f>
        <v>1</v>
      </c>
      <c r="AK23">
        <f>IF(VLOOKUP('BIFUbC-biomass'!$A23,'BIFUbC-biomass'!$A$1:$AQ$27,COLUMN('BIFUbC-biomass'!AK$1),FALSE)=0,1,VLOOKUP('BIFUbC-biomass'!$A23,biomass!$A$2:$AQ$28,COLUMN(biomass!AK$2),FALSE)/VLOOKUP('BIFUbC-biomass'!$A23,'BIFUbC-biomass'!$A$1:$AQ$27,COLUMN('BIFUbC-biomass'!AK$1),FALSE))</f>
        <v>1</v>
      </c>
      <c r="AL23">
        <f>IF(VLOOKUP('BIFUbC-biomass'!$A23,'BIFUbC-biomass'!$A$1:$AQ$27,COLUMN('BIFUbC-biomass'!AL$1),FALSE)=0,1,VLOOKUP('BIFUbC-biomass'!$A23,biomass!$A$2:$AQ$28,COLUMN(biomass!AL$2),FALSE)/VLOOKUP('BIFUbC-biomass'!$A23,'BIFUbC-biomass'!$A$1:$AQ$27,COLUMN('BIFUbC-biomass'!AL$1),FALSE))</f>
        <v>1</v>
      </c>
      <c r="AM23">
        <f>IF(VLOOKUP('BIFUbC-biomass'!$A23,'BIFUbC-biomass'!$A$1:$AQ$27,COLUMN('BIFUbC-biomass'!AM$1),FALSE)=0,1,VLOOKUP('BIFUbC-biomass'!$A23,biomass!$A$2:$AQ$28,COLUMN(biomass!AM$2),FALSE)/VLOOKUP('BIFUbC-biomass'!$A23,'BIFUbC-biomass'!$A$1:$AQ$27,COLUMN('BIFUbC-biomass'!AM$1),FALSE))</f>
        <v>1</v>
      </c>
      <c r="AN23">
        <f>IF(VLOOKUP('BIFUbC-biomass'!$A23,'BIFUbC-biomass'!$A$1:$AQ$27,COLUMN('BIFUbC-biomass'!AN$1),FALSE)=0,1,VLOOKUP('BIFUbC-biomass'!$A23,biomass!$A$2:$AQ$28,COLUMN(biomass!AN$2),FALSE)/VLOOKUP('BIFUbC-biomass'!$A23,'BIFUbC-biomass'!$A$1:$AQ$27,COLUMN('BIFUbC-biomass'!AN$1),FALSE))</f>
        <v>1</v>
      </c>
      <c r="AO23">
        <f>IF(VLOOKUP('BIFUbC-biomass'!$A23,'BIFUbC-biomass'!$A$1:$AQ$27,COLUMN('BIFUbC-biomass'!AO$1),FALSE)=0,1,VLOOKUP('BIFUbC-biomass'!$A23,biomass!$A$2:$AQ$28,COLUMN(biomass!AO$2),FALSE)/VLOOKUP('BIFUbC-biomass'!$A23,'BIFUbC-biomass'!$A$1:$AQ$27,COLUMN('BIFUbC-biomass'!AO$1),FALSE))</f>
        <v>1</v>
      </c>
      <c r="AP23">
        <f>IF(VLOOKUP('BIFUbC-biomass'!$A23,'BIFUbC-biomass'!$A$1:$AQ$27,COLUMN('BIFUbC-biomass'!AP$1),FALSE)=0,1,VLOOKUP('BIFUbC-biomass'!$A23,biomass!$A$2:$AQ$28,COLUMN(biomass!AP$2),FALSE)/VLOOKUP('BIFUbC-biomass'!$A23,'BIFUbC-biomass'!$A$1:$AQ$27,COLUMN('BIFUbC-biomass'!AP$1),FALSE))</f>
        <v>1</v>
      </c>
      <c r="AQ23">
        <f>IF(VLOOKUP('BIFUbC-biomass'!$A23,'BIFUbC-biomass'!$A$1:$AQ$27,COLUMN('BIFUbC-biomass'!AQ$1),FALSE)=0,1,VLOOKUP('BIFUbC-biomass'!$A23,biomass!$A$2:$AQ$28,COLUMN(biomass!AQ$2),FALSE)/VLOOKUP('BIFUbC-biomass'!$A23,'BIFUbC-biomass'!$A$1:$AQ$27,COLUMN('BIFUbC-biomass'!AQ$1),FALSE))</f>
        <v>1</v>
      </c>
    </row>
    <row r="24" spans="1:43">
      <c r="A24" s="37" t="s">
        <v>637</v>
      </c>
      <c r="B24">
        <f>IF(VLOOKUP('BIFUbC-biomass'!$A24,'BIFUbC-biomass'!$A$1:$AQ$27,COLUMN('BIFUbC-biomass'!B$1),FALSE)=0,1,VLOOKUP('BIFUbC-biomass'!$A24,biomass!$A$2:$AQ$28,COLUMN(biomass!B$2),FALSE)/VLOOKUP('BIFUbC-biomass'!$A24,'BIFUbC-biomass'!$A$1:$AQ$27,COLUMN('BIFUbC-biomass'!B$1),FALSE))</f>
        <v>1</v>
      </c>
      <c r="C24">
        <f>IF(VLOOKUP('BIFUbC-biomass'!$A24,'BIFUbC-biomass'!$A$1:$AQ$27,COLUMN('BIFUbC-biomass'!C$1),FALSE)=0,1,VLOOKUP('BIFUbC-biomass'!$A24,biomass!$A$2:$AQ$28,COLUMN(biomass!C$2),FALSE)/VLOOKUP('BIFUbC-biomass'!$A24,'BIFUbC-biomass'!$A$1:$AQ$27,COLUMN('BIFUbC-biomass'!C$1),FALSE))</f>
        <v>1</v>
      </c>
      <c r="D24">
        <f>IF(VLOOKUP('BIFUbC-biomass'!$A24,'BIFUbC-biomass'!$A$1:$AQ$27,COLUMN('BIFUbC-biomass'!D$1),FALSE)=0,1,VLOOKUP('BIFUbC-biomass'!$A24,biomass!$A$2:$AQ$28,COLUMN(biomass!D$2),FALSE)/VLOOKUP('BIFUbC-biomass'!$A24,'BIFUbC-biomass'!$A$1:$AQ$27,COLUMN('BIFUbC-biomass'!D$1),FALSE))</f>
        <v>1</v>
      </c>
      <c r="E24">
        <f>IF(VLOOKUP('BIFUbC-biomass'!$A24,'BIFUbC-biomass'!$A$1:$AQ$27,COLUMN('BIFUbC-biomass'!E$1),FALSE)=0,1,VLOOKUP('BIFUbC-biomass'!$A24,biomass!$A$2:$AQ$28,COLUMN(biomass!E$2),FALSE)/VLOOKUP('BIFUbC-biomass'!$A24,'BIFUbC-biomass'!$A$1:$AQ$27,COLUMN('BIFUbC-biomass'!E$1),FALSE))</f>
        <v>1</v>
      </c>
      <c r="F24">
        <f>IF(VLOOKUP('BIFUbC-biomass'!$A24,'BIFUbC-biomass'!$A$1:$AQ$27,COLUMN('BIFUbC-biomass'!F$1),FALSE)=0,1,VLOOKUP('BIFUbC-biomass'!$A24,biomass!$A$2:$AQ$28,COLUMN(biomass!F$2),FALSE)/VLOOKUP('BIFUbC-biomass'!$A24,'BIFUbC-biomass'!$A$1:$AQ$27,COLUMN('BIFUbC-biomass'!F$1),FALSE))</f>
        <v>1</v>
      </c>
      <c r="G24">
        <f>IF(VLOOKUP('BIFUbC-biomass'!$A24,'BIFUbC-biomass'!$A$1:$AQ$27,COLUMN('BIFUbC-biomass'!G$1),FALSE)=0,1,VLOOKUP('BIFUbC-biomass'!$A24,biomass!$A$2:$AQ$28,COLUMN(biomass!G$2),FALSE)/VLOOKUP('BIFUbC-biomass'!$A24,'BIFUbC-biomass'!$A$1:$AQ$27,COLUMN('BIFUbC-biomass'!G$1),FALSE))</f>
        <v>1</v>
      </c>
      <c r="H24">
        <f>IF(VLOOKUP('BIFUbC-biomass'!$A24,'BIFUbC-biomass'!$A$1:$AQ$27,COLUMN('BIFUbC-biomass'!H$1),FALSE)=0,1,VLOOKUP('BIFUbC-biomass'!$A24,biomass!$A$2:$AQ$28,COLUMN(biomass!H$2),FALSE)/VLOOKUP('BIFUbC-biomass'!$A24,'BIFUbC-biomass'!$A$1:$AQ$27,COLUMN('BIFUbC-biomass'!H$1),FALSE))</f>
        <v>1</v>
      </c>
      <c r="I24">
        <f>IF(VLOOKUP('BIFUbC-biomass'!$A24,'BIFUbC-biomass'!$A$1:$AQ$27,COLUMN('BIFUbC-biomass'!I$1),FALSE)=0,1,VLOOKUP('BIFUbC-biomass'!$A24,biomass!$A$2:$AQ$28,COLUMN(biomass!I$2),FALSE)/VLOOKUP('BIFUbC-biomass'!$A24,'BIFUbC-biomass'!$A$1:$AQ$27,COLUMN('BIFUbC-biomass'!I$1),FALSE))</f>
        <v>1</v>
      </c>
      <c r="J24">
        <f>IF(VLOOKUP('BIFUbC-biomass'!$A24,'BIFUbC-biomass'!$A$1:$AQ$27,COLUMN('BIFUbC-biomass'!J$1),FALSE)=0,1,VLOOKUP('BIFUbC-biomass'!$A24,biomass!$A$2:$AQ$28,COLUMN(biomass!J$2),FALSE)/VLOOKUP('BIFUbC-biomass'!$A24,'BIFUbC-biomass'!$A$1:$AQ$27,COLUMN('BIFUbC-biomass'!J$1),FALSE))</f>
        <v>1</v>
      </c>
      <c r="K24">
        <f>IF(VLOOKUP('BIFUbC-biomass'!$A24,'BIFUbC-biomass'!$A$1:$AQ$27,COLUMN('BIFUbC-biomass'!K$1),FALSE)=0,1,VLOOKUP('BIFUbC-biomass'!$A24,biomass!$A$2:$AQ$28,COLUMN(biomass!K$2),FALSE)/VLOOKUP('BIFUbC-biomass'!$A24,'BIFUbC-biomass'!$A$1:$AQ$27,COLUMN('BIFUbC-biomass'!K$1),FALSE))</f>
        <v>1</v>
      </c>
      <c r="L24">
        <f>IF(VLOOKUP('BIFUbC-biomass'!$A24,'BIFUbC-biomass'!$A$1:$AQ$27,COLUMN('BIFUbC-biomass'!L$1),FALSE)=0,1,VLOOKUP('BIFUbC-biomass'!$A24,biomass!$A$2:$AQ$28,COLUMN(biomass!L$2),FALSE)/VLOOKUP('BIFUbC-biomass'!$A24,'BIFUbC-biomass'!$A$1:$AQ$27,COLUMN('BIFUbC-biomass'!L$1),FALSE))</f>
        <v>1</v>
      </c>
      <c r="M24">
        <f>IF(VLOOKUP('BIFUbC-biomass'!$A24,'BIFUbC-biomass'!$A$1:$AQ$27,COLUMN('BIFUbC-biomass'!M$1),FALSE)=0,1,VLOOKUP('BIFUbC-biomass'!$A24,biomass!$A$2:$AQ$28,COLUMN(biomass!M$2),FALSE)/VLOOKUP('BIFUbC-biomass'!$A24,'BIFUbC-biomass'!$A$1:$AQ$27,COLUMN('BIFUbC-biomass'!M$1),FALSE))</f>
        <v>1</v>
      </c>
      <c r="N24">
        <f>IF(VLOOKUP('BIFUbC-biomass'!$A24,'BIFUbC-biomass'!$A$1:$AQ$27,COLUMN('BIFUbC-biomass'!N$1),FALSE)=0,1,VLOOKUP('BIFUbC-biomass'!$A24,biomass!$A$2:$AQ$28,COLUMN(biomass!N$2),FALSE)/VLOOKUP('BIFUbC-biomass'!$A24,'BIFUbC-biomass'!$A$1:$AQ$27,COLUMN('BIFUbC-biomass'!N$1),FALSE))</f>
        <v>1</v>
      </c>
      <c r="O24">
        <f>IF(VLOOKUP('BIFUbC-biomass'!$A24,'BIFUbC-biomass'!$A$1:$AQ$27,COLUMN('BIFUbC-biomass'!O$1),FALSE)=0,1,VLOOKUP('BIFUbC-biomass'!$A24,biomass!$A$2:$AQ$28,COLUMN(biomass!O$2),FALSE)/VLOOKUP('BIFUbC-biomass'!$A24,'BIFUbC-biomass'!$A$1:$AQ$27,COLUMN('BIFUbC-biomass'!O$1),FALSE))</f>
        <v>1</v>
      </c>
      <c r="P24">
        <f>IF(VLOOKUP('BIFUbC-biomass'!$A24,'BIFUbC-biomass'!$A$1:$AQ$27,COLUMN('BIFUbC-biomass'!P$1),FALSE)=0,1,VLOOKUP('BIFUbC-biomass'!$A24,biomass!$A$2:$AQ$28,COLUMN(biomass!P$2),FALSE)/VLOOKUP('BIFUbC-biomass'!$A24,'BIFUbC-biomass'!$A$1:$AQ$27,COLUMN('BIFUbC-biomass'!P$1),FALSE))</f>
        <v>1</v>
      </c>
      <c r="Q24">
        <f>IF(VLOOKUP('BIFUbC-biomass'!$A24,'BIFUbC-biomass'!$A$1:$AQ$27,COLUMN('BIFUbC-biomass'!Q$1),FALSE)=0,1,VLOOKUP('BIFUbC-biomass'!$A24,biomass!$A$2:$AQ$28,COLUMN(biomass!Q$2),FALSE)/VLOOKUP('BIFUbC-biomass'!$A24,'BIFUbC-biomass'!$A$1:$AQ$27,COLUMN('BIFUbC-biomass'!Q$1),FALSE))</f>
        <v>1</v>
      </c>
      <c r="R24">
        <f>IF(VLOOKUP('BIFUbC-biomass'!$A24,'BIFUbC-biomass'!$A$1:$AQ$27,COLUMN('BIFUbC-biomass'!R$1),FALSE)=0,1,VLOOKUP('BIFUbC-biomass'!$A24,biomass!$A$2:$AQ$28,COLUMN(biomass!R$2),FALSE)/VLOOKUP('BIFUbC-biomass'!$A24,'BIFUbC-biomass'!$A$1:$AQ$27,COLUMN('BIFUbC-biomass'!R$1),FALSE))</f>
        <v>1</v>
      </c>
      <c r="S24">
        <f>IF(VLOOKUP('BIFUbC-biomass'!$A24,'BIFUbC-biomass'!$A$1:$AQ$27,COLUMN('BIFUbC-biomass'!S$1),FALSE)=0,1,VLOOKUP('BIFUbC-biomass'!$A24,biomass!$A$2:$AQ$28,COLUMN(biomass!S$2),FALSE)/VLOOKUP('BIFUbC-biomass'!$A24,'BIFUbC-biomass'!$A$1:$AQ$27,COLUMN('BIFUbC-biomass'!S$1),FALSE))</f>
        <v>1</v>
      </c>
      <c r="T24">
        <f>IF(VLOOKUP('BIFUbC-biomass'!$A24,'BIFUbC-biomass'!$A$1:$AQ$27,COLUMN('BIFUbC-biomass'!T$1),FALSE)=0,1,VLOOKUP('BIFUbC-biomass'!$A24,biomass!$A$2:$AQ$28,COLUMN(biomass!T$2),FALSE)/VLOOKUP('BIFUbC-biomass'!$A24,'BIFUbC-biomass'!$A$1:$AQ$27,COLUMN('BIFUbC-biomass'!T$1),FALSE))</f>
        <v>1</v>
      </c>
      <c r="U24">
        <f>IF(VLOOKUP('BIFUbC-biomass'!$A24,'BIFUbC-biomass'!$A$1:$AQ$27,COLUMN('BIFUbC-biomass'!U$1),FALSE)=0,1,VLOOKUP('BIFUbC-biomass'!$A24,biomass!$A$2:$AQ$28,COLUMN(biomass!U$2),FALSE)/VLOOKUP('BIFUbC-biomass'!$A24,'BIFUbC-biomass'!$A$1:$AQ$27,COLUMN('BIFUbC-biomass'!U$1),FALSE))</f>
        <v>1</v>
      </c>
      <c r="V24">
        <f>IF(VLOOKUP('BIFUbC-biomass'!$A24,'BIFUbC-biomass'!$A$1:$AQ$27,COLUMN('BIFUbC-biomass'!V$1),FALSE)=0,1,VLOOKUP('BIFUbC-biomass'!$A24,biomass!$A$2:$AQ$28,COLUMN(biomass!V$2),FALSE)/VLOOKUP('BIFUbC-biomass'!$A24,'BIFUbC-biomass'!$A$1:$AQ$27,COLUMN('BIFUbC-biomass'!V$1),FALSE))</f>
        <v>1</v>
      </c>
      <c r="W24">
        <f>IF(VLOOKUP('BIFUbC-biomass'!$A24,'BIFUbC-biomass'!$A$1:$AQ$27,COLUMN('BIFUbC-biomass'!W$1),FALSE)=0,1,VLOOKUP('BIFUbC-biomass'!$A24,biomass!$A$2:$AQ$28,COLUMN(biomass!W$2),FALSE)/VLOOKUP('BIFUbC-biomass'!$A24,'BIFUbC-biomass'!$A$1:$AQ$27,COLUMN('BIFUbC-biomass'!W$1),FALSE))</f>
        <v>1</v>
      </c>
      <c r="X24">
        <f>IF(VLOOKUP('BIFUbC-biomass'!$A24,'BIFUbC-biomass'!$A$1:$AQ$27,COLUMN('BIFUbC-biomass'!X$1),FALSE)=0,1,VLOOKUP('BIFUbC-biomass'!$A24,biomass!$A$2:$AQ$28,COLUMN(biomass!X$2),FALSE)/VLOOKUP('BIFUbC-biomass'!$A24,'BIFUbC-biomass'!$A$1:$AQ$27,COLUMN('BIFUbC-biomass'!X$1),FALSE))</f>
        <v>1</v>
      </c>
      <c r="Y24">
        <f>IF(VLOOKUP('BIFUbC-biomass'!$A24,'BIFUbC-biomass'!$A$1:$AQ$27,COLUMN('BIFUbC-biomass'!Y$1),FALSE)=0,1,VLOOKUP('BIFUbC-biomass'!$A24,biomass!$A$2:$AQ$28,COLUMN(biomass!Y$2),FALSE)/VLOOKUP('BIFUbC-biomass'!$A24,'BIFUbC-biomass'!$A$1:$AQ$27,COLUMN('BIFUbC-biomass'!Y$1),FALSE))</f>
        <v>1</v>
      </c>
      <c r="Z24">
        <f>IF(VLOOKUP('BIFUbC-biomass'!$A24,'BIFUbC-biomass'!$A$1:$AQ$27,COLUMN('BIFUbC-biomass'!Z$1),FALSE)=0,1,VLOOKUP('BIFUbC-biomass'!$A24,biomass!$A$2:$AQ$28,COLUMN(biomass!Z$2),FALSE)/VLOOKUP('BIFUbC-biomass'!$A24,'BIFUbC-biomass'!$A$1:$AQ$27,COLUMN('BIFUbC-biomass'!Z$1),FALSE))</f>
        <v>1</v>
      </c>
      <c r="AA24">
        <f>IF(VLOOKUP('BIFUbC-biomass'!$A24,'BIFUbC-biomass'!$A$1:$AQ$27,COLUMN('BIFUbC-biomass'!AA$1),FALSE)=0,1,VLOOKUP('BIFUbC-biomass'!$A24,biomass!$A$2:$AQ$28,COLUMN(biomass!AA$2),FALSE)/VLOOKUP('BIFUbC-biomass'!$A24,'BIFUbC-biomass'!$A$1:$AQ$27,COLUMN('BIFUbC-biomass'!AA$1),FALSE))</f>
        <v>1</v>
      </c>
      <c r="AB24">
        <f>IF(VLOOKUP('BIFUbC-biomass'!$A24,'BIFUbC-biomass'!$A$1:$AQ$27,COLUMN('BIFUbC-biomass'!AB$1),FALSE)=0,1,VLOOKUP('BIFUbC-biomass'!$A24,biomass!$A$2:$AQ$28,COLUMN(biomass!AB$2),FALSE)/VLOOKUP('BIFUbC-biomass'!$A24,'BIFUbC-biomass'!$A$1:$AQ$27,COLUMN('BIFUbC-biomass'!AB$1),FALSE))</f>
        <v>1</v>
      </c>
      <c r="AC24">
        <f>IF(VLOOKUP('BIFUbC-biomass'!$A24,'BIFUbC-biomass'!$A$1:$AQ$27,COLUMN('BIFUbC-biomass'!AC$1),FALSE)=0,1,VLOOKUP('BIFUbC-biomass'!$A24,biomass!$A$2:$AQ$28,COLUMN(biomass!AC$2),FALSE)/VLOOKUP('BIFUbC-biomass'!$A24,'BIFUbC-biomass'!$A$1:$AQ$27,COLUMN('BIFUbC-biomass'!AC$1),FALSE))</f>
        <v>1</v>
      </c>
      <c r="AD24">
        <f>IF(VLOOKUP('BIFUbC-biomass'!$A24,'BIFUbC-biomass'!$A$1:$AQ$27,COLUMN('BIFUbC-biomass'!AD$1),FALSE)=0,1,VLOOKUP('BIFUbC-biomass'!$A24,biomass!$A$2:$AQ$28,COLUMN(biomass!AD$2),FALSE)/VLOOKUP('BIFUbC-biomass'!$A24,'BIFUbC-biomass'!$A$1:$AQ$27,COLUMN('BIFUbC-biomass'!AD$1),FALSE))</f>
        <v>1</v>
      </c>
      <c r="AE24">
        <f>IF(VLOOKUP('BIFUbC-biomass'!$A24,'BIFUbC-biomass'!$A$1:$AQ$27,COLUMN('BIFUbC-biomass'!AE$1),FALSE)=0,1,VLOOKUP('BIFUbC-biomass'!$A24,biomass!$A$2:$AQ$28,COLUMN(biomass!AE$2),FALSE)/VLOOKUP('BIFUbC-biomass'!$A24,'BIFUbC-biomass'!$A$1:$AQ$27,COLUMN('BIFUbC-biomass'!AE$1),FALSE))</f>
        <v>1</v>
      </c>
      <c r="AF24">
        <f>IF(VLOOKUP('BIFUbC-biomass'!$A24,'BIFUbC-biomass'!$A$1:$AQ$27,COLUMN('BIFUbC-biomass'!AF$1),FALSE)=0,1,VLOOKUP('BIFUbC-biomass'!$A24,biomass!$A$2:$AQ$28,COLUMN(biomass!AF$2),FALSE)/VLOOKUP('BIFUbC-biomass'!$A24,'BIFUbC-biomass'!$A$1:$AQ$27,COLUMN('BIFUbC-biomass'!AF$1),FALSE))</f>
        <v>1</v>
      </c>
      <c r="AG24">
        <f>IF(VLOOKUP('BIFUbC-biomass'!$A24,'BIFUbC-biomass'!$A$1:$AQ$27,COLUMN('BIFUbC-biomass'!AG$1),FALSE)=0,1,VLOOKUP('BIFUbC-biomass'!$A24,biomass!$A$2:$AQ$28,COLUMN(biomass!AG$2),FALSE)/VLOOKUP('BIFUbC-biomass'!$A24,'BIFUbC-biomass'!$A$1:$AQ$27,COLUMN('BIFUbC-biomass'!AG$1),FALSE))</f>
        <v>1</v>
      </c>
      <c r="AH24">
        <f>IF(VLOOKUP('BIFUbC-biomass'!$A24,'BIFUbC-biomass'!$A$1:$AQ$27,COLUMN('BIFUbC-biomass'!AH$1),FALSE)=0,1,VLOOKUP('BIFUbC-biomass'!$A24,biomass!$A$2:$AQ$28,COLUMN(biomass!AH$2),FALSE)/VLOOKUP('BIFUbC-biomass'!$A24,'BIFUbC-biomass'!$A$1:$AQ$27,COLUMN('BIFUbC-biomass'!AH$1),FALSE))</f>
        <v>1</v>
      </c>
      <c r="AI24">
        <f>IF(VLOOKUP('BIFUbC-biomass'!$A24,'BIFUbC-biomass'!$A$1:$AQ$27,COLUMN('BIFUbC-biomass'!AI$1),FALSE)=0,1,VLOOKUP('BIFUbC-biomass'!$A24,biomass!$A$2:$AQ$28,COLUMN(biomass!AI$2),FALSE)/VLOOKUP('BIFUbC-biomass'!$A24,'BIFUbC-biomass'!$A$1:$AQ$27,COLUMN('BIFUbC-biomass'!AI$1),FALSE))</f>
        <v>1</v>
      </c>
      <c r="AJ24">
        <f>IF(VLOOKUP('BIFUbC-biomass'!$A24,'BIFUbC-biomass'!$A$1:$AQ$27,COLUMN('BIFUbC-biomass'!AJ$1),FALSE)=0,1,VLOOKUP('BIFUbC-biomass'!$A24,biomass!$A$2:$AQ$28,COLUMN(biomass!AJ$2),FALSE)/VLOOKUP('BIFUbC-biomass'!$A24,'BIFUbC-biomass'!$A$1:$AQ$27,COLUMN('BIFUbC-biomass'!AJ$1),FALSE))</f>
        <v>1</v>
      </c>
      <c r="AK24">
        <f>IF(VLOOKUP('BIFUbC-biomass'!$A24,'BIFUbC-biomass'!$A$1:$AQ$27,COLUMN('BIFUbC-biomass'!AK$1),FALSE)=0,1,VLOOKUP('BIFUbC-biomass'!$A24,biomass!$A$2:$AQ$28,COLUMN(biomass!AK$2),FALSE)/VLOOKUP('BIFUbC-biomass'!$A24,'BIFUbC-biomass'!$A$1:$AQ$27,COLUMN('BIFUbC-biomass'!AK$1),FALSE))</f>
        <v>1</v>
      </c>
      <c r="AL24">
        <f>IF(VLOOKUP('BIFUbC-biomass'!$A24,'BIFUbC-biomass'!$A$1:$AQ$27,COLUMN('BIFUbC-biomass'!AL$1),FALSE)=0,1,VLOOKUP('BIFUbC-biomass'!$A24,biomass!$A$2:$AQ$28,COLUMN(biomass!AL$2),FALSE)/VLOOKUP('BIFUbC-biomass'!$A24,'BIFUbC-biomass'!$A$1:$AQ$27,COLUMN('BIFUbC-biomass'!AL$1),FALSE))</f>
        <v>1</v>
      </c>
      <c r="AM24">
        <f>IF(VLOOKUP('BIFUbC-biomass'!$A24,'BIFUbC-biomass'!$A$1:$AQ$27,COLUMN('BIFUbC-biomass'!AM$1),FALSE)=0,1,VLOOKUP('BIFUbC-biomass'!$A24,biomass!$A$2:$AQ$28,COLUMN(biomass!AM$2),FALSE)/VLOOKUP('BIFUbC-biomass'!$A24,'BIFUbC-biomass'!$A$1:$AQ$27,COLUMN('BIFUbC-biomass'!AM$1),FALSE))</f>
        <v>1</v>
      </c>
      <c r="AN24">
        <f>IF(VLOOKUP('BIFUbC-biomass'!$A24,'BIFUbC-biomass'!$A$1:$AQ$27,COLUMN('BIFUbC-biomass'!AN$1),FALSE)=0,1,VLOOKUP('BIFUbC-biomass'!$A24,biomass!$A$2:$AQ$28,COLUMN(biomass!AN$2),FALSE)/VLOOKUP('BIFUbC-biomass'!$A24,'BIFUbC-biomass'!$A$1:$AQ$27,COLUMN('BIFUbC-biomass'!AN$1),FALSE))</f>
        <v>1</v>
      </c>
      <c r="AO24">
        <f>IF(VLOOKUP('BIFUbC-biomass'!$A24,'BIFUbC-biomass'!$A$1:$AQ$27,COLUMN('BIFUbC-biomass'!AO$1),FALSE)=0,1,VLOOKUP('BIFUbC-biomass'!$A24,biomass!$A$2:$AQ$28,COLUMN(biomass!AO$2),FALSE)/VLOOKUP('BIFUbC-biomass'!$A24,'BIFUbC-biomass'!$A$1:$AQ$27,COLUMN('BIFUbC-biomass'!AO$1),FALSE))</f>
        <v>1</v>
      </c>
      <c r="AP24">
        <f>IF(VLOOKUP('BIFUbC-biomass'!$A24,'BIFUbC-biomass'!$A$1:$AQ$27,COLUMN('BIFUbC-biomass'!AP$1),FALSE)=0,1,VLOOKUP('BIFUbC-biomass'!$A24,biomass!$A$2:$AQ$28,COLUMN(biomass!AP$2),FALSE)/VLOOKUP('BIFUbC-biomass'!$A24,'BIFUbC-biomass'!$A$1:$AQ$27,COLUMN('BIFUbC-biomass'!AP$1),FALSE))</f>
        <v>1</v>
      </c>
      <c r="AQ24">
        <f>IF(VLOOKUP('BIFUbC-biomass'!$A24,'BIFUbC-biomass'!$A$1:$AQ$27,COLUMN('BIFUbC-biomass'!AQ$1),FALSE)=0,1,VLOOKUP('BIFUbC-biomass'!$A24,biomass!$A$2:$AQ$28,COLUMN(biomass!AQ$2),FALSE)/VLOOKUP('BIFUbC-biomass'!$A24,'BIFUbC-biomass'!$A$1:$AQ$27,COLUMN('BIFUbC-biomass'!AQ$1),FALSE))</f>
        <v>1</v>
      </c>
    </row>
    <row r="25" spans="1:43">
      <c r="A25" s="37" t="s">
        <v>638</v>
      </c>
      <c r="B25">
        <f>IF(VLOOKUP('BIFUbC-biomass'!$A25,'BIFUbC-biomass'!$A$1:$AQ$27,COLUMN('BIFUbC-biomass'!B$1),FALSE)=0,1,VLOOKUP('BIFUbC-biomass'!$A25,biomass!$A$2:$AQ$28,COLUMN(biomass!B$2),FALSE)/VLOOKUP('BIFUbC-biomass'!$A25,'BIFUbC-biomass'!$A$1:$AQ$27,COLUMN('BIFUbC-biomass'!B$1),FALSE))</f>
        <v>1</v>
      </c>
      <c r="C25">
        <f>IF(VLOOKUP('BIFUbC-biomass'!$A25,'BIFUbC-biomass'!$A$1:$AQ$27,COLUMN('BIFUbC-biomass'!C$1),FALSE)=0,1,VLOOKUP('BIFUbC-biomass'!$A25,biomass!$A$2:$AQ$28,COLUMN(biomass!C$2),FALSE)/VLOOKUP('BIFUbC-biomass'!$A25,'BIFUbC-biomass'!$A$1:$AQ$27,COLUMN('BIFUbC-biomass'!C$1),FALSE))</f>
        <v>1</v>
      </c>
      <c r="D25">
        <f>IF(VLOOKUP('BIFUbC-biomass'!$A25,'BIFUbC-biomass'!$A$1:$AQ$27,COLUMN('BIFUbC-biomass'!D$1),FALSE)=0,1,VLOOKUP('BIFUbC-biomass'!$A25,biomass!$A$2:$AQ$28,COLUMN(biomass!D$2),FALSE)/VLOOKUP('BIFUbC-biomass'!$A25,'BIFUbC-biomass'!$A$1:$AQ$27,COLUMN('BIFUbC-biomass'!D$1),FALSE))</f>
        <v>1</v>
      </c>
      <c r="E25">
        <f>IF(VLOOKUP('BIFUbC-biomass'!$A25,'BIFUbC-biomass'!$A$1:$AQ$27,COLUMN('BIFUbC-biomass'!E$1),FALSE)=0,1,VLOOKUP('BIFUbC-biomass'!$A25,biomass!$A$2:$AQ$28,COLUMN(biomass!E$2),FALSE)/VLOOKUP('BIFUbC-biomass'!$A25,'BIFUbC-biomass'!$A$1:$AQ$27,COLUMN('BIFUbC-biomass'!E$1),FALSE))</f>
        <v>1</v>
      </c>
      <c r="F25">
        <f>IF(VLOOKUP('BIFUbC-biomass'!$A25,'BIFUbC-biomass'!$A$1:$AQ$27,COLUMN('BIFUbC-biomass'!F$1),FALSE)=0,1,VLOOKUP('BIFUbC-biomass'!$A25,biomass!$A$2:$AQ$28,COLUMN(biomass!F$2),FALSE)/VLOOKUP('BIFUbC-biomass'!$A25,'BIFUbC-biomass'!$A$1:$AQ$27,COLUMN('BIFUbC-biomass'!F$1),FALSE))</f>
        <v>1</v>
      </c>
      <c r="G25">
        <f>IF(VLOOKUP('BIFUbC-biomass'!$A25,'BIFUbC-biomass'!$A$1:$AQ$27,COLUMN('BIFUbC-biomass'!G$1),FALSE)=0,1,VLOOKUP('BIFUbC-biomass'!$A25,biomass!$A$2:$AQ$28,COLUMN(biomass!G$2),FALSE)/VLOOKUP('BIFUbC-biomass'!$A25,'BIFUbC-biomass'!$A$1:$AQ$27,COLUMN('BIFUbC-biomass'!G$1),FALSE))</f>
        <v>1</v>
      </c>
      <c r="H25">
        <f>IF(VLOOKUP('BIFUbC-biomass'!$A25,'BIFUbC-biomass'!$A$1:$AQ$27,COLUMN('BIFUbC-biomass'!H$1),FALSE)=0,1,VLOOKUP('BIFUbC-biomass'!$A25,biomass!$A$2:$AQ$28,COLUMN(biomass!H$2),FALSE)/VLOOKUP('BIFUbC-biomass'!$A25,'BIFUbC-biomass'!$A$1:$AQ$27,COLUMN('BIFUbC-biomass'!H$1),FALSE))</f>
        <v>1</v>
      </c>
      <c r="I25">
        <f>IF(VLOOKUP('BIFUbC-biomass'!$A25,'BIFUbC-biomass'!$A$1:$AQ$27,COLUMN('BIFUbC-biomass'!I$1),FALSE)=0,1,VLOOKUP('BIFUbC-biomass'!$A25,biomass!$A$2:$AQ$28,COLUMN(biomass!I$2),FALSE)/VLOOKUP('BIFUbC-biomass'!$A25,'BIFUbC-biomass'!$A$1:$AQ$27,COLUMN('BIFUbC-biomass'!I$1),FALSE))</f>
        <v>1</v>
      </c>
      <c r="J25">
        <f>IF(VLOOKUP('BIFUbC-biomass'!$A25,'BIFUbC-biomass'!$A$1:$AQ$27,COLUMN('BIFUbC-biomass'!J$1),FALSE)=0,1,VLOOKUP('BIFUbC-biomass'!$A25,biomass!$A$2:$AQ$28,COLUMN(biomass!J$2),FALSE)/VLOOKUP('BIFUbC-biomass'!$A25,'BIFUbC-biomass'!$A$1:$AQ$27,COLUMN('BIFUbC-biomass'!J$1),FALSE))</f>
        <v>1</v>
      </c>
      <c r="K25">
        <f>IF(VLOOKUP('BIFUbC-biomass'!$A25,'BIFUbC-biomass'!$A$1:$AQ$27,COLUMN('BIFUbC-biomass'!K$1),FALSE)=0,1,VLOOKUP('BIFUbC-biomass'!$A25,biomass!$A$2:$AQ$28,COLUMN(biomass!K$2),FALSE)/VLOOKUP('BIFUbC-biomass'!$A25,'BIFUbC-biomass'!$A$1:$AQ$27,COLUMN('BIFUbC-biomass'!K$1),FALSE))</f>
        <v>1</v>
      </c>
      <c r="L25">
        <f>IF(VLOOKUP('BIFUbC-biomass'!$A25,'BIFUbC-biomass'!$A$1:$AQ$27,COLUMN('BIFUbC-biomass'!L$1),FALSE)=0,1,VLOOKUP('BIFUbC-biomass'!$A25,biomass!$A$2:$AQ$28,COLUMN(biomass!L$2),FALSE)/VLOOKUP('BIFUbC-biomass'!$A25,'BIFUbC-biomass'!$A$1:$AQ$27,COLUMN('BIFUbC-biomass'!L$1),FALSE))</f>
        <v>1</v>
      </c>
      <c r="M25">
        <f>IF(VLOOKUP('BIFUbC-biomass'!$A25,'BIFUbC-biomass'!$A$1:$AQ$27,COLUMN('BIFUbC-biomass'!M$1),FALSE)=0,1,VLOOKUP('BIFUbC-biomass'!$A25,biomass!$A$2:$AQ$28,COLUMN(biomass!M$2),FALSE)/VLOOKUP('BIFUbC-biomass'!$A25,'BIFUbC-biomass'!$A$1:$AQ$27,COLUMN('BIFUbC-biomass'!M$1),FALSE))</f>
        <v>1</v>
      </c>
      <c r="N25">
        <f>IF(VLOOKUP('BIFUbC-biomass'!$A25,'BIFUbC-biomass'!$A$1:$AQ$27,COLUMN('BIFUbC-biomass'!N$1),FALSE)=0,1,VLOOKUP('BIFUbC-biomass'!$A25,biomass!$A$2:$AQ$28,COLUMN(biomass!N$2),FALSE)/VLOOKUP('BIFUbC-biomass'!$A25,'BIFUbC-biomass'!$A$1:$AQ$27,COLUMN('BIFUbC-biomass'!N$1),FALSE))</f>
        <v>1</v>
      </c>
      <c r="O25">
        <f>IF(VLOOKUP('BIFUbC-biomass'!$A25,'BIFUbC-biomass'!$A$1:$AQ$27,COLUMN('BIFUbC-biomass'!O$1),FALSE)=0,1,VLOOKUP('BIFUbC-biomass'!$A25,biomass!$A$2:$AQ$28,COLUMN(biomass!O$2),FALSE)/VLOOKUP('BIFUbC-biomass'!$A25,'BIFUbC-biomass'!$A$1:$AQ$27,COLUMN('BIFUbC-biomass'!O$1),FALSE))</f>
        <v>1</v>
      </c>
      <c r="P25">
        <f>IF(VLOOKUP('BIFUbC-biomass'!$A25,'BIFUbC-biomass'!$A$1:$AQ$27,COLUMN('BIFUbC-biomass'!P$1),FALSE)=0,1,VLOOKUP('BIFUbC-biomass'!$A25,biomass!$A$2:$AQ$28,COLUMN(biomass!P$2),FALSE)/VLOOKUP('BIFUbC-biomass'!$A25,'BIFUbC-biomass'!$A$1:$AQ$27,COLUMN('BIFUbC-biomass'!P$1),FALSE))</f>
        <v>1</v>
      </c>
      <c r="Q25">
        <f>IF(VLOOKUP('BIFUbC-biomass'!$A25,'BIFUbC-biomass'!$A$1:$AQ$27,COLUMN('BIFUbC-biomass'!Q$1),FALSE)=0,1,VLOOKUP('BIFUbC-biomass'!$A25,biomass!$A$2:$AQ$28,COLUMN(biomass!Q$2),FALSE)/VLOOKUP('BIFUbC-biomass'!$A25,'BIFUbC-biomass'!$A$1:$AQ$27,COLUMN('BIFUbC-biomass'!Q$1),FALSE))</f>
        <v>1</v>
      </c>
      <c r="R25">
        <f>IF(VLOOKUP('BIFUbC-biomass'!$A25,'BIFUbC-biomass'!$A$1:$AQ$27,COLUMN('BIFUbC-biomass'!R$1),FALSE)=0,1,VLOOKUP('BIFUbC-biomass'!$A25,biomass!$A$2:$AQ$28,COLUMN(biomass!R$2),FALSE)/VLOOKUP('BIFUbC-biomass'!$A25,'BIFUbC-biomass'!$A$1:$AQ$27,COLUMN('BIFUbC-biomass'!R$1),FALSE))</f>
        <v>1</v>
      </c>
      <c r="S25">
        <f>IF(VLOOKUP('BIFUbC-biomass'!$A25,'BIFUbC-biomass'!$A$1:$AQ$27,COLUMN('BIFUbC-biomass'!S$1),FALSE)=0,1,VLOOKUP('BIFUbC-biomass'!$A25,biomass!$A$2:$AQ$28,COLUMN(biomass!S$2),FALSE)/VLOOKUP('BIFUbC-biomass'!$A25,'BIFUbC-biomass'!$A$1:$AQ$27,COLUMN('BIFUbC-biomass'!S$1),FALSE))</f>
        <v>1</v>
      </c>
      <c r="T25">
        <f>IF(VLOOKUP('BIFUbC-biomass'!$A25,'BIFUbC-biomass'!$A$1:$AQ$27,COLUMN('BIFUbC-biomass'!T$1),FALSE)=0,1,VLOOKUP('BIFUbC-biomass'!$A25,biomass!$A$2:$AQ$28,COLUMN(biomass!T$2),FALSE)/VLOOKUP('BIFUbC-biomass'!$A25,'BIFUbC-biomass'!$A$1:$AQ$27,COLUMN('BIFUbC-biomass'!T$1),FALSE))</f>
        <v>1</v>
      </c>
      <c r="U25">
        <f>IF(VLOOKUP('BIFUbC-biomass'!$A25,'BIFUbC-biomass'!$A$1:$AQ$27,COLUMN('BIFUbC-biomass'!U$1),FALSE)=0,1,VLOOKUP('BIFUbC-biomass'!$A25,biomass!$A$2:$AQ$28,COLUMN(biomass!U$2),FALSE)/VLOOKUP('BIFUbC-biomass'!$A25,'BIFUbC-biomass'!$A$1:$AQ$27,COLUMN('BIFUbC-biomass'!U$1),FALSE))</f>
        <v>1</v>
      </c>
      <c r="V25">
        <f>IF(VLOOKUP('BIFUbC-biomass'!$A25,'BIFUbC-biomass'!$A$1:$AQ$27,COLUMN('BIFUbC-biomass'!V$1),FALSE)=0,1,VLOOKUP('BIFUbC-biomass'!$A25,biomass!$A$2:$AQ$28,COLUMN(biomass!V$2),FALSE)/VLOOKUP('BIFUbC-biomass'!$A25,'BIFUbC-biomass'!$A$1:$AQ$27,COLUMN('BIFUbC-biomass'!V$1),FALSE))</f>
        <v>1</v>
      </c>
      <c r="W25">
        <f>IF(VLOOKUP('BIFUbC-biomass'!$A25,'BIFUbC-biomass'!$A$1:$AQ$27,COLUMN('BIFUbC-biomass'!W$1),FALSE)=0,1,VLOOKUP('BIFUbC-biomass'!$A25,biomass!$A$2:$AQ$28,COLUMN(biomass!W$2),FALSE)/VLOOKUP('BIFUbC-biomass'!$A25,'BIFUbC-biomass'!$A$1:$AQ$27,COLUMN('BIFUbC-biomass'!W$1),FALSE))</f>
        <v>1</v>
      </c>
      <c r="X25">
        <f>IF(VLOOKUP('BIFUbC-biomass'!$A25,'BIFUbC-biomass'!$A$1:$AQ$27,COLUMN('BIFUbC-biomass'!X$1),FALSE)=0,1,VLOOKUP('BIFUbC-biomass'!$A25,biomass!$A$2:$AQ$28,COLUMN(biomass!X$2),FALSE)/VLOOKUP('BIFUbC-biomass'!$A25,'BIFUbC-biomass'!$A$1:$AQ$27,COLUMN('BIFUbC-biomass'!X$1),FALSE))</f>
        <v>1</v>
      </c>
      <c r="Y25">
        <f>IF(VLOOKUP('BIFUbC-biomass'!$A25,'BIFUbC-biomass'!$A$1:$AQ$27,COLUMN('BIFUbC-biomass'!Y$1),FALSE)=0,1,VLOOKUP('BIFUbC-biomass'!$A25,biomass!$A$2:$AQ$28,COLUMN(biomass!Y$2),FALSE)/VLOOKUP('BIFUbC-biomass'!$A25,'BIFUbC-biomass'!$A$1:$AQ$27,COLUMN('BIFUbC-biomass'!Y$1),FALSE))</f>
        <v>1</v>
      </c>
      <c r="Z25">
        <f>IF(VLOOKUP('BIFUbC-biomass'!$A25,'BIFUbC-biomass'!$A$1:$AQ$27,COLUMN('BIFUbC-biomass'!Z$1),FALSE)=0,1,VLOOKUP('BIFUbC-biomass'!$A25,biomass!$A$2:$AQ$28,COLUMN(biomass!Z$2),FALSE)/VLOOKUP('BIFUbC-biomass'!$A25,'BIFUbC-biomass'!$A$1:$AQ$27,COLUMN('BIFUbC-biomass'!Z$1),FALSE))</f>
        <v>1</v>
      </c>
      <c r="AA25">
        <f>IF(VLOOKUP('BIFUbC-biomass'!$A25,'BIFUbC-biomass'!$A$1:$AQ$27,COLUMN('BIFUbC-biomass'!AA$1),FALSE)=0,1,VLOOKUP('BIFUbC-biomass'!$A25,biomass!$A$2:$AQ$28,COLUMN(biomass!AA$2),FALSE)/VLOOKUP('BIFUbC-biomass'!$A25,'BIFUbC-biomass'!$A$1:$AQ$27,COLUMN('BIFUbC-biomass'!AA$1),FALSE))</f>
        <v>1</v>
      </c>
      <c r="AB25">
        <f>IF(VLOOKUP('BIFUbC-biomass'!$A25,'BIFUbC-biomass'!$A$1:$AQ$27,COLUMN('BIFUbC-biomass'!AB$1),FALSE)=0,1,VLOOKUP('BIFUbC-biomass'!$A25,biomass!$A$2:$AQ$28,COLUMN(biomass!AB$2),FALSE)/VLOOKUP('BIFUbC-biomass'!$A25,'BIFUbC-biomass'!$A$1:$AQ$27,COLUMN('BIFUbC-biomass'!AB$1),FALSE))</f>
        <v>1</v>
      </c>
      <c r="AC25">
        <f>IF(VLOOKUP('BIFUbC-biomass'!$A25,'BIFUbC-biomass'!$A$1:$AQ$27,COLUMN('BIFUbC-biomass'!AC$1),FALSE)=0,1,VLOOKUP('BIFUbC-biomass'!$A25,biomass!$A$2:$AQ$28,COLUMN(biomass!AC$2),FALSE)/VLOOKUP('BIFUbC-biomass'!$A25,'BIFUbC-biomass'!$A$1:$AQ$27,COLUMN('BIFUbC-biomass'!AC$1),FALSE))</f>
        <v>1</v>
      </c>
      <c r="AD25">
        <f>IF(VLOOKUP('BIFUbC-biomass'!$A25,'BIFUbC-biomass'!$A$1:$AQ$27,COLUMN('BIFUbC-biomass'!AD$1),FALSE)=0,1,VLOOKUP('BIFUbC-biomass'!$A25,biomass!$A$2:$AQ$28,COLUMN(biomass!AD$2),FALSE)/VLOOKUP('BIFUbC-biomass'!$A25,'BIFUbC-biomass'!$A$1:$AQ$27,COLUMN('BIFUbC-biomass'!AD$1),FALSE))</f>
        <v>1</v>
      </c>
      <c r="AE25">
        <f>IF(VLOOKUP('BIFUbC-biomass'!$A25,'BIFUbC-biomass'!$A$1:$AQ$27,COLUMN('BIFUbC-biomass'!AE$1),FALSE)=0,1,VLOOKUP('BIFUbC-biomass'!$A25,biomass!$A$2:$AQ$28,COLUMN(biomass!AE$2),FALSE)/VLOOKUP('BIFUbC-biomass'!$A25,'BIFUbC-biomass'!$A$1:$AQ$27,COLUMN('BIFUbC-biomass'!AE$1),FALSE))</f>
        <v>1</v>
      </c>
      <c r="AF25">
        <f>IF(VLOOKUP('BIFUbC-biomass'!$A25,'BIFUbC-biomass'!$A$1:$AQ$27,COLUMN('BIFUbC-biomass'!AF$1),FALSE)=0,1,VLOOKUP('BIFUbC-biomass'!$A25,biomass!$A$2:$AQ$28,COLUMN(biomass!AF$2),FALSE)/VLOOKUP('BIFUbC-biomass'!$A25,'BIFUbC-biomass'!$A$1:$AQ$27,COLUMN('BIFUbC-biomass'!AF$1),FALSE))</f>
        <v>1</v>
      </c>
      <c r="AG25">
        <f>IF(VLOOKUP('BIFUbC-biomass'!$A25,'BIFUbC-biomass'!$A$1:$AQ$27,COLUMN('BIFUbC-biomass'!AG$1),FALSE)=0,1,VLOOKUP('BIFUbC-biomass'!$A25,biomass!$A$2:$AQ$28,COLUMN(biomass!AG$2),FALSE)/VLOOKUP('BIFUbC-biomass'!$A25,'BIFUbC-biomass'!$A$1:$AQ$27,COLUMN('BIFUbC-biomass'!AG$1),FALSE))</f>
        <v>1</v>
      </c>
      <c r="AH25">
        <f>IF(VLOOKUP('BIFUbC-biomass'!$A25,'BIFUbC-biomass'!$A$1:$AQ$27,COLUMN('BIFUbC-biomass'!AH$1),FALSE)=0,1,VLOOKUP('BIFUbC-biomass'!$A25,biomass!$A$2:$AQ$28,COLUMN(biomass!AH$2),FALSE)/VLOOKUP('BIFUbC-biomass'!$A25,'BIFUbC-biomass'!$A$1:$AQ$27,COLUMN('BIFUbC-biomass'!AH$1),FALSE))</f>
        <v>1</v>
      </c>
      <c r="AI25">
        <f>IF(VLOOKUP('BIFUbC-biomass'!$A25,'BIFUbC-biomass'!$A$1:$AQ$27,COLUMN('BIFUbC-biomass'!AI$1),FALSE)=0,1,VLOOKUP('BIFUbC-biomass'!$A25,biomass!$A$2:$AQ$28,COLUMN(biomass!AI$2),FALSE)/VLOOKUP('BIFUbC-biomass'!$A25,'BIFUbC-biomass'!$A$1:$AQ$27,COLUMN('BIFUbC-biomass'!AI$1),FALSE))</f>
        <v>1</v>
      </c>
      <c r="AJ25">
        <f>IF(VLOOKUP('BIFUbC-biomass'!$A25,'BIFUbC-biomass'!$A$1:$AQ$27,COLUMN('BIFUbC-biomass'!AJ$1),FALSE)=0,1,VLOOKUP('BIFUbC-biomass'!$A25,biomass!$A$2:$AQ$28,COLUMN(biomass!AJ$2),FALSE)/VLOOKUP('BIFUbC-biomass'!$A25,'BIFUbC-biomass'!$A$1:$AQ$27,COLUMN('BIFUbC-biomass'!AJ$1),FALSE))</f>
        <v>1</v>
      </c>
      <c r="AK25">
        <f>IF(VLOOKUP('BIFUbC-biomass'!$A25,'BIFUbC-biomass'!$A$1:$AQ$27,COLUMN('BIFUbC-biomass'!AK$1),FALSE)=0,1,VLOOKUP('BIFUbC-biomass'!$A25,biomass!$A$2:$AQ$28,COLUMN(biomass!AK$2),FALSE)/VLOOKUP('BIFUbC-biomass'!$A25,'BIFUbC-biomass'!$A$1:$AQ$27,COLUMN('BIFUbC-biomass'!AK$1),FALSE))</f>
        <v>1</v>
      </c>
      <c r="AL25">
        <f>IF(VLOOKUP('BIFUbC-biomass'!$A25,'BIFUbC-biomass'!$A$1:$AQ$27,COLUMN('BIFUbC-biomass'!AL$1),FALSE)=0,1,VLOOKUP('BIFUbC-biomass'!$A25,biomass!$A$2:$AQ$28,COLUMN(biomass!AL$2),FALSE)/VLOOKUP('BIFUbC-biomass'!$A25,'BIFUbC-biomass'!$A$1:$AQ$27,COLUMN('BIFUbC-biomass'!AL$1),FALSE))</f>
        <v>1</v>
      </c>
      <c r="AM25">
        <f>IF(VLOOKUP('BIFUbC-biomass'!$A25,'BIFUbC-biomass'!$A$1:$AQ$27,COLUMN('BIFUbC-biomass'!AM$1),FALSE)=0,1,VLOOKUP('BIFUbC-biomass'!$A25,biomass!$A$2:$AQ$28,COLUMN(biomass!AM$2),FALSE)/VLOOKUP('BIFUbC-biomass'!$A25,'BIFUbC-biomass'!$A$1:$AQ$27,COLUMN('BIFUbC-biomass'!AM$1),FALSE))</f>
        <v>1</v>
      </c>
      <c r="AN25">
        <f>IF(VLOOKUP('BIFUbC-biomass'!$A25,'BIFUbC-biomass'!$A$1:$AQ$27,COLUMN('BIFUbC-biomass'!AN$1),FALSE)=0,1,VLOOKUP('BIFUbC-biomass'!$A25,biomass!$A$2:$AQ$28,COLUMN(biomass!AN$2),FALSE)/VLOOKUP('BIFUbC-biomass'!$A25,'BIFUbC-biomass'!$A$1:$AQ$27,COLUMN('BIFUbC-biomass'!AN$1),FALSE))</f>
        <v>1</v>
      </c>
      <c r="AO25">
        <f>IF(VLOOKUP('BIFUbC-biomass'!$A25,'BIFUbC-biomass'!$A$1:$AQ$27,COLUMN('BIFUbC-biomass'!AO$1),FALSE)=0,1,VLOOKUP('BIFUbC-biomass'!$A25,biomass!$A$2:$AQ$28,COLUMN(biomass!AO$2),FALSE)/VLOOKUP('BIFUbC-biomass'!$A25,'BIFUbC-biomass'!$A$1:$AQ$27,COLUMN('BIFUbC-biomass'!AO$1),FALSE))</f>
        <v>1</v>
      </c>
      <c r="AP25">
        <f>IF(VLOOKUP('BIFUbC-biomass'!$A25,'BIFUbC-biomass'!$A$1:$AQ$27,COLUMN('BIFUbC-biomass'!AP$1),FALSE)=0,1,VLOOKUP('BIFUbC-biomass'!$A25,biomass!$A$2:$AQ$28,COLUMN(biomass!AP$2),FALSE)/VLOOKUP('BIFUbC-biomass'!$A25,'BIFUbC-biomass'!$A$1:$AQ$27,COLUMN('BIFUbC-biomass'!AP$1),FALSE))</f>
        <v>1</v>
      </c>
      <c r="AQ25">
        <f>IF(VLOOKUP('BIFUbC-biomass'!$A25,'BIFUbC-biomass'!$A$1:$AQ$27,COLUMN('BIFUbC-biomass'!AQ$1),FALSE)=0,1,VLOOKUP('BIFUbC-biomass'!$A25,biomass!$A$2:$AQ$28,COLUMN(biomass!AQ$2),FALSE)/VLOOKUP('BIFUbC-biomass'!$A25,'BIFUbC-biomass'!$A$1:$AQ$27,COLUMN('BIFUbC-biomass'!AQ$1),FALSE))</f>
        <v>1</v>
      </c>
    </row>
    <row r="26" spans="1:43">
      <c r="A26" s="37" t="s">
        <v>613</v>
      </c>
      <c r="B26">
        <f>IF(VLOOKUP('BIFUbC-biomass'!$A26,'BIFUbC-biomass'!$A$1:$AQ$27,COLUMN('BIFUbC-biomass'!B$1),FALSE)=0,1,VLOOKUP('BIFUbC-biomass'!$A26,biomass!$A$2:$AQ$28,COLUMN(biomass!B$2),FALSE)/VLOOKUP('BIFUbC-biomass'!$A26,'BIFUbC-biomass'!$A$1:$AQ$27,COLUMN('BIFUbC-biomass'!B$1),FALSE))</f>
        <v>1</v>
      </c>
      <c r="C26">
        <f>IF(VLOOKUP('BIFUbC-biomass'!$A26,'BIFUbC-biomass'!$A$1:$AQ$27,COLUMN('BIFUbC-biomass'!C$1),FALSE)=0,1,VLOOKUP('BIFUbC-biomass'!$A26,biomass!$A$2:$AQ$28,COLUMN(biomass!C$2),FALSE)/VLOOKUP('BIFUbC-biomass'!$A26,'BIFUbC-biomass'!$A$1:$AQ$27,COLUMN('BIFUbC-biomass'!C$1),FALSE))</f>
        <v>1</v>
      </c>
      <c r="D26">
        <f>IF(VLOOKUP('BIFUbC-biomass'!$A26,'BIFUbC-biomass'!$A$1:$AQ$27,COLUMN('BIFUbC-biomass'!D$1),FALSE)=0,1,VLOOKUP('BIFUbC-biomass'!$A26,biomass!$A$2:$AQ$28,COLUMN(biomass!D$2),FALSE)/VLOOKUP('BIFUbC-biomass'!$A26,'BIFUbC-biomass'!$A$1:$AQ$27,COLUMN('BIFUbC-biomass'!D$1),FALSE))</f>
        <v>1</v>
      </c>
      <c r="E26">
        <f>IF(VLOOKUP('BIFUbC-biomass'!$A26,'BIFUbC-biomass'!$A$1:$AQ$27,COLUMN('BIFUbC-biomass'!E$1),FALSE)=0,1,VLOOKUP('BIFUbC-biomass'!$A26,biomass!$A$2:$AQ$28,COLUMN(biomass!E$2),FALSE)/VLOOKUP('BIFUbC-biomass'!$A26,'BIFUbC-biomass'!$A$1:$AQ$27,COLUMN('BIFUbC-biomass'!E$1),FALSE))</f>
        <v>1</v>
      </c>
      <c r="F26">
        <f>IF(VLOOKUP('BIFUbC-biomass'!$A26,'BIFUbC-biomass'!$A$1:$AQ$27,COLUMN('BIFUbC-biomass'!F$1),FALSE)=0,1,VLOOKUP('BIFUbC-biomass'!$A26,biomass!$A$2:$AQ$28,COLUMN(biomass!F$2),FALSE)/VLOOKUP('BIFUbC-biomass'!$A26,'BIFUbC-biomass'!$A$1:$AQ$27,COLUMN('BIFUbC-biomass'!F$1),FALSE))</f>
        <v>1</v>
      </c>
      <c r="G26">
        <f>IF(VLOOKUP('BIFUbC-biomass'!$A26,'BIFUbC-biomass'!$A$1:$AQ$27,COLUMN('BIFUbC-biomass'!G$1),FALSE)=0,1,VLOOKUP('BIFUbC-biomass'!$A26,biomass!$A$2:$AQ$28,COLUMN(biomass!G$2),FALSE)/VLOOKUP('BIFUbC-biomass'!$A26,'BIFUbC-biomass'!$A$1:$AQ$27,COLUMN('BIFUbC-biomass'!G$1),FALSE))</f>
        <v>1</v>
      </c>
      <c r="H26">
        <f>IF(VLOOKUP('BIFUbC-biomass'!$A26,'BIFUbC-biomass'!$A$1:$AQ$27,COLUMN('BIFUbC-biomass'!H$1),FALSE)=0,1,VLOOKUP('BIFUbC-biomass'!$A26,biomass!$A$2:$AQ$28,COLUMN(biomass!H$2),FALSE)/VLOOKUP('BIFUbC-biomass'!$A26,'BIFUbC-biomass'!$A$1:$AQ$27,COLUMN('BIFUbC-biomass'!H$1),FALSE))</f>
        <v>1</v>
      </c>
      <c r="I26">
        <f>IF(VLOOKUP('BIFUbC-biomass'!$A26,'BIFUbC-biomass'!$A$1:$AQ$27,COLUMN('BIFUbC-biomass'!I$1),FALSE)=0,1,VLOOKUP('BIFUbC-biomass'!$A26,biomass!$A$2:$AQ$28,COLUMN(biomass!I$2),FALSE)/VLOOKUP('BIFUbC-biomass'!$A26,'BIFUbC-biomass'!$A$1:$AQ$27,COLUMN('BIFUbC-biomass'!I$1),FALSE))</f>
        <v>1</v>
      </c>
      <c r="J26">
        <f>IF(VLOOKUP('BIFUbC-biomass'!$A26,'BIFUbC-biomass'!$A$1:$AQ$27,COLUMN('BIFUbC-biomass'!J$1),FALSE)=0,1,VLOOKUP('BIFUbC-biomass'!$A26,biomass!$A$2:$AQ$28,COLUMN(biomass!J$2),FALSE)/VLOOKUP('BIFUbC-biomass'!$A26,'BIFUbC-biomass'!$A$1:$AQ$27,COLUMN('BIFUbC-biomass'!J$1),FALSE))</f>
        <v>1</v>
      </c>
      <c r="K26">
        <f>IF(VLOOKUP('BIFUbC-biomass'!$A26,'BIFUbC-biomass'!$A$1:$AQ$27,COLUMN('BIFUbC-biomass'!K$1),FALSE)=0,1,VLOOKUP('BIFUbC-biomass'!$A26,biomass!$A$2:$AQ$28,COLUMN(biomass!K$2),FALSE)/VLOOKUP('BIFUbC-biomass'!$A26,'BIFUbC-biomass'!$A$1:$AQ$27,COLUMN('BIFUbC-biomass'!K$1),FALSE))</f>
        <v>1</v>
      </c>
      <c r="L26">
        <f>IF(VLOOKUP('BIFUbC-biomass'!$A26,'BIFUbC-biomass'!$A$1:$AQ$27,COLUMN('BIFUbC-biomass'!L$1),FALSE)=0,1,VLOOKUP('BIFUbC-biomass'!$A26,biomass!$A$2:$AQ$28,COLUMN(biomass!L$2),FALSE)/VLOOKUP('BIFUbC-biomass'!$A26,'BIFUbC-biomass'!$A$1:$AQ$27,COLUMN('BIFUbC-biomass'!L$1),FALSE))</f>
        <v>1</v>
      </c>
      <c r="M26">
        <f>IF(VLOOKUP('BIFUbC-biomass'!$A26,'BIFUbC-biomass'!$A$1:$AQ$27,COLUMN('BIFUbC-biomass'!M$1),FALSE)=0,1,VLOOKUP('BIFUbC-biomass'!$A26,biomass!$A$2:$AQ$28,COLUMN(biomass!M$2),FALSE)/VLOOKUP('BIFUbC-biomass'!$A26,'BIFUbC-biomass'!$A$1:$AQ$27,COLUMN('BIFUbC-biomass'!M$1),FALSE))</f>
        <v>1</v>
      </c>
      <c r="N26">
        <f>IF(VLOOKUP('BIFUbC-biomass'!$A26,'BIFUbC-biomass'!$A$1:$AQ$27,COLUMN('BIFUbC-biomass'!N$1),FALSE)=0,1,VLOOKUP('BIFUbC-biomass'!$A26,biomass!$A$2:$AQ$28,COLUMN(biomass!N$2),FALSE)/VLOOKUP('BIFUbC-biomass'!$A26,'BIFUbC-biomass'!$A$1:$AQ$27,COLUMN('BIFUbC-biomass'!N$1),FALSE))</f>
        <v>1</v>
      </c>
      <c r="O26">
        <f>IF(VLOOKUP('BIFUbC-biomass'!$A26,'BIFUbC-biomass'!$A$1:$AQ$27,COLUMN('BIFUbC-biomass'!O$1),FALSE)=0,1,VLOOKUP('BIFUbC-biomass'!$A26,biomass!$A$2:$AQ$28,COLUMN(biomass!O$2),FALSE)/VLOOKUP('BIFUbC-biomass'!$A26,'BIFUbC-biomass'!$A$1:$AQ$27,COLUMN('BIFUbC-biomass'!O$1),FALSE))</f>
        <v>1</v>
      </c>
      <c r="P26">
        <f>IF(VLOOKUP('BIFUbC-biomass'!$A26,'BIFUbC-biomass'!$A$1:$AQ$27,COLUMN('BIFUbC-biomass'!P$1),FALSE)=0,1,VLOOKUP('BIFUbC-biomass'!$A26,biomass!$A$2:$AQ$28,COLUMN(biomass!P$2),FALSE)/VLOOKUP('BIFUbC-biomass'!$A26,'BIFUbC-biomass'!$A$1:$AQ$27,COLUMN('BIFUbC-biomass'!P$1),FALSE))</f>
        <v>1</v>
      </c>
      <c r="Q26">
        <f>IF(VLOOKUP('BIFUbC-biomass'!$A26,'BIFUbC-biomass'!$A$1:$AQ$27,COLUMN('BIFUbC-biomass'!Q$1),FALSE)=0,1,VLOOKUP('BIFUbC-biomass'!$A26,biomass!$A$2:$AQ$28,COLUMN(biomass!Q$2),FALSE)/VLOOKUP('BIFUbC-biomass'!$A26,'BIFUbC-biomass'!$A$1:$AQ$27,COLUMN('BIFUbC-biomass'!Q$1),FALSE))</f>
        <v>1</v>
      </c>
      <c r="R26">
        <f>IF(VLOOKUP('BIFUbC-biomass'!$A26,'BIFUbC-biomass'!$A$1:$AQ$27,COLUMN('BIFUbC-biomass'!R$1),FALSE)=0,1,VLOOKUP('BIFUbC-biomass'!$A26,biomass!$A$2:$AQ$28,COLUMN(biomass!R$2),FALSE)/VLOOKUP('BIFUbC-biomass'!$A26,'BIFUbC-biomass'!$A$1:$AQ$27,COLUMN('BIFUbC-biomass'!R$1),FALSE))</f>
        <v>1</v>
      </c>
      <c r="S26">
        <f>IF(VLOOKUP('BIFUbC-biomass'!$A26,'BIFUbC-biomass'!$A$1:$AQ$27,COLUMN('BIFUbC-biomass'!S$1),FALSE)=0,1,VLOOKUP('BIFUbC-biomass'!$A26,biomass!$A$2:$AQ$28,COLUMN(biomass!S$2),FALSE)/VLOOKUP('BIFUbC-biomass'!$A26,'BIFUbC-biomass'!$A$1:$AQ$27,COLUMN('BIFUbC-biomass'!S$1),FALSE))</f>
        <v>1</v>
      </c>
      <c r="T26">
        <f>IF(VLOOKUP('BIFUbC-biomass'!$A26,'BIFUbC-biomass'!$A$1:$AQ$27,COLUMN('BIFUbC-biomass'!T$1),FALSE)=0,1,VLOOKUP('BIFUbC-biomass'!$A26,biomass!$A$2:$AQ$28,COLUMN(biomass!T$2),FALSE)/VLOOKUP('BIFUbC-biomass'!$A26,'BIFUbC-biomass'!$A$1:$AQ$27,COLUMN('BIFUbC-biomass'!T$1),FALSE))</f>
        <v>1</v>
      </c>
      <c r="U26">
        <f>IF(VLOOKUP('BIFUbC-biomass'!$A26,'BIFUbC-biomass'!$A$1:$AQ$27,COLUMN('BIFUbC-biomass'!U$1),FALSE)=0,1,VLOOKUP('BIFUbC-biomass'!$A26,biomass!$A$2:$AQ$28,COLUMN(biomass!U$2),FALSE)/VLOOKUP('BIFUbC-biomass'!$A26,'BIFUbC-biomass'!$A$1:$AQ$27,COLUMN('BIFUbC-biomass'!U$1),FALSE))</f>
        <v>1</v>
      </c>
      <c r="V26">
        <f>IF(VLOOKUP('BIFUbC-biomass'!$A26,'BIFUbC-biomass'!$A$1:$AQ$27,COLUMN('BIFUbC-biomass'!V$1),FALSE)=0,1,VLOOKUP('BIFUbC-biomass'!$A26,biomass!$A$2:$AQ$28,COLUMN(biomass!V$2),FALSE)/VLOOKUP('BIFUbC-biomass'!$A26,'BIFUbC-biomass'!$A$1:$AQ$27,COLUMN('BIFUbC-biomass'!V$1),FALSE))</f>
        <v>1</v>
      </c>
      <c r="W26">
        <f>IF(VLOOKUP('BIFUbC-biomass'!$A26,'BIFUbC-biomass'!$A$1:$AQ$27,COLUMN('BIFUbC-biomass'!W$1),FALSE)=0,1,VLOOKUP('BIFUbC-biomass'!$A26,biomass!$A$2:$AQ$28,COLUMN(biomass!W$2),FALSE)/VLOOKUP('BIFUbC-biomass'!$A26,'BIFUbC-biomass'!$A$1:$AQ$27,COLUMN('BIFUbC-biomass'!W$1),FALSE))</f>
        <v>1</v>
      </c>
      <c r="X26">
        <f>IF(VLOOKUP('BIFUbC-biomass'!$A26,'BIFUbC-biomass'!$A$1:$AQ$27,COLUMN('BIFUbC-biomass'!X$1),FALSE)=0,1,VLOOKUP('BIFUbC-biomass'!$A26,biomass!$A$2:$AQ$28,COLUMN(biomass!X$2),FALSE)/VLOOKUP('BIFUbC-biomass'!$A26,'BIFUbC-biomass'!$A$1:$AQ$27,COLUMN('BIFUbC-biomass'!X$1),FALSE))</f>
        <v>1</v>
      </c>
      <c r="Y26">
        <f>IF(VLOOKUP('BIFUbC-biomass'!$A26,'BIFUbC-biomass'!$A$1:$AQ$27,COLUMN('BIFUbC-biomass'!Y$1),FALSE)=0,1,VLOOKUP('BIFUbC-biomass'!$A26,biomass!$A$2:$AQ$28,COLUMN(biomass!Y$2),FALSE)/VLOOKUP('BIFUbC-biomass'!$A26,'BIFUbC-biomass'!$A$1:$AQ$27,COLUMN('BIFUbC-biomass'!Y$1),FALSE))</f>
        <v>1</v>
      </c>
      <c r="Z26">
        <f>IF(VLOOKUP('BIFUbC-biomass'!$A26,'BIFUbC-biomass'!$A$1:$AQ$27,COLUMN('BIFUbC-biomass'!Z$1),FALSE)=0,1,VLOOKUP('BIFUbC-biomass'!$A26,biomass!$A$2:$AQ$28,COLUMN(biomass!Z$2),FALSE)/VLOOKUP('BIFUbC-biomass'!$A26,'BIFUbC-biomass'!$A$1:$AQ$27,COLUMN('BIFUbC-biomass'!Z$1),FALSE))</f>
        <v>1</v>
      </c>
      <c r="AA26">
        <f>IF(VLOOKUP('BIFUbC-biomass'!$A26,'BIFUbC-biomass'!$A$1:$AQ$27,COLUMN('BIFUbC-biomass'!AA$1),FALSE)=0,1,VLOOKUP('BIFUbC-biomass'!$A26,biomass!$A$2:$AQ$28,COLUMN(biomass!AA$2),FALSE)/VLOOKUP('BIFUbC-biomass'!$A26,'BIFUbC-biomass'!$A$1:$AQ$27,COLUMN('BIFUbC-biomass'!AA$1),FALSE))</f>
        <v>1</v>
      </c>
      <c r="AB26">
        <f>IF(VLOOKUP('BIFUbC-biomass'!$A26,'BIFUbC-biomass'!$A$1:$AQ$27,COLUMN('BIFUbC-biomass'!AB$1),FALSE)=0,1,VLOOKUP('BIFUbC-biomass'!$A26,biomass!$A$2:$AQ$28,COLUMN(biomass!AB$2),FALSE)/VLOOKUP('BIFUbC-biomass'!$A26,'BIFUbC-biomass'!$A$1:$AQ$27,COLUMN('BIFUbC-biomass'!AB$1),FALSE))</f>
        <v>1</v>
      </c>
      <c r="AC26">
        <f>IF(VLOOKUP('BIFUbC-biomass'!$A26,'BIFUbC-biomass'!$A$1:$AQ$27,COLUMN('BIFUbC-biomass'!AC$1),FALSE)=0,1,VLOOKUP('BIFUbC-biomass'!$A26,biomass!$A$2:$AQ$28,COLUMN(biomass!AC$2),FALSE)/VLOOKUP('BIFUbC-biomass'!$A26,'BIFUbC-biomass'!$A$1:$AQ$27,COLUMN('BIFUbC-biomass'!AC$1),FALSE))</f>
        <v>1</v>
      </c>
      <c r="AD26">
        <f>IF(VLOOKUP('BIFUbC-biomass'!$A26,'BIFUbC-biomass'!$A$1:$AQ$27,COLUMN('BIFUbC-biomass'!AD$1),FALSE)=0,1,VLOOKUP('BIFUbC-biomass'!$A26,biomass!$A$2:$AQ$28,COLUMN(biomass!AD$2),FALSE)/VLOOKUP('BIFUbC-biomass'!$A26,'BIFUbC-biomass'!$A$1:$AQ$27,COLUMN('BIFUbC-biomass'!AD$1),FALSE))</f>
        <v>1</v>
      </c>
      <c r="AE26">
        <f>IF(VLOOKUP('BIFUbC-biomass'!$A26,'BIFUbC-biomass'!$A$1:$AQ$27,COLUMN('BIFUbC-biomass'!AE$1),FALSE)=0,1,VLOOKUP('BIFUbC-biomass'!$A26,biomass!$A$2:$AQ$28,COLUMN(biomass!AE$2),FALSE)/VLOOKUP('BIFUbC-biomass'!$A26,'BIFUbC-biomass'!$A$1:$AQ$27,COLUMN('BIFUbC-biomass'!AE$1),FALSE))</f>
        <v>1</v>
      </c>
      <c r="AF26">
        <f>IF(VLOOKUP('BIFUbC-biomass'!$A26,'BIFUbC-biomass'!$A$1:$AQ$27,COLUMN('BIFUbC-biomass'!AF$1),FALSE)=0,1,VLOOKUP('BIFUbC-biomass'!$A26,biomass!$A$2:$AQ$28,COLUMN(biomass!AF$2),FALSE)/VLOOKUP('BIFUbC-biomass'!$A26,'BIFUbC-biomass'!$A$1:$AQ$27,COLUMN('BIFUbC-biomass'!AF$1),FALSE))</f>
        <v>1</v>
      </c>
      <c r="AG26">
        <f>IF(VLOOKUP('BIFUbC-biomass'!$A26,'BIFUbC-biomass'!$A$1:$AQ$27,COLUMN('BIFUbC-biomass'!AG$1),FALSE)=0,1,VLOOKUP('BIFUbC-biomass'!$A26,biomass!$A$2:$AQ$28,COLUMN(biomass!AG$2),FALSE)/VLOOKUP('BIFUbC-biomass'!$A26,'BIFUbC-biomass'!$A$1:$AQ$27,COLUMN('BIFUbC-biomass'!AG$1),FALSE))</f>
        <v>1</v>
      </c>
      <c r="AH26">
        <f>IF(VLOOKUP('BIFUbC-biomass'!$A26,'BIFUbC-biomass'!$A$1:$AQ$27,COLUMN('BIFUbC-biomass'!AH$1),FALSE)=0,1,VLOOKUP('BIFUbC-biomass'!$A26,biomass!$A$2:$AQ$28,COLUMN(biomass!AH$2),FALSE)/VLOOKUP('BIFUbC-biomass'!$A26,'BIFUbC-biomass'!$A$1:$AQ$27,COLUMN('BIFUbC-biomass'!AH$1),FALSE))</f>
        <v>1</v>
      </c>
      <c r="AI26">
        <f>IF(VLOOKUP('BIFUbC-biomass'!$A26,'BIFUbC-biomass'!$A$1:$AQ$27,COLUMN('BIFUbC-biomass'!AI$1),FALSE)=0,1,VLOOKUP('BIFUbC-biomass'!$A26,biomass!$A$2:$AQ$28,COLUMN(biomass!AI$2),FALSE)/VLOOKUP('BIFUbC-biomass'!$A26,'BIFUbC-biomass'!$A$1:$AQ$27,COLUMN('BIFUbC-biomass'!AI$1),FALSE))</f>
        <v>1</v>
      </c>
      <c r="AJ26">
        <f>IF(VLOOKUP('BIFUbC-biomass'!$A26,'BIFUbC-biomass'!$A$1:$AQ$27,COLUMN('BIFUbC-biomass'!AJ$1),FALSE)=0,1,VLOOKUP('BIFUbC-biomass'!$A26,biomass!$A$2:$AQ$28,COLUMN(biomass!AJ$2),FALSE)/VLOOKUP('BIFUbC-biomass'!$A26,'BIFUbC-biomass'!$A$1:$AQ$27,COLUMN('BIFUbC-biomass'!AJ$1),FALSE))</f>
        <v>1</v>
      </c>
      <c r="AK26">
        <f>IF(VLOOKUP('BIFUbC-biomass'!$A26,'BIFUbC-biomass'!$A$1:$AQ$27,COLUMN('BIFUbC-biomass'!AK$1),FALSE)=0,1,VLOOKUP('BIFUbC-biomass'!$A26,biomass!$A$2:$AQ$28,COLUMN(biomass!AK$2),FALSE)/VLOOKUP('BIFUbC-biomass'!$A26,'BIFUbC-biomass'!$A$1:$AQ$27,COLUMN('BIFUbC-biomass'!AK$1),FALSE))</f>
        <v>1</v>
      </c>
      <c r="AL26">
        <f>IF(VLOOKUP('BIFUbC-biomass'!$A26,'BIFUbC-biomass'!$A$1:$AQ$27,COLUMN('BIFUbC-biomass'!AL$1),FALSE)=0,1,VLOOKUP('BIFUbC-biomass'!$A26,biomass!$A$2:$AQ$28,COLUMN(biomass!AL$2),FALSE)/VLOOKUP('BIFUbC-biomass'!$A26,'BIFUbC-biomass'!$A$1:$AQ$27,COLUMN('BIFUbC-biomass'!AL$1),FALSE))</f>
        <v>1</v>
      </c>
      <c r="AM26">
        <f>IF(VLOOKUP('BIFUbC-biomass'!$A26,'BIFUbC-biomass'!$A$1:$AQ$27,COLUMN('BIFUbC-biomass'!AM$1),FALSE)=0,1,VLOOKUP('BIFUbC-biomass'!$A26,biomass!$A$2:$AQ$28,COLUMN(biomass!AM$2),FALSE)/VLOOKUP('BIFUbC-biomass'!$A26,'BIFUbC-biomass'!$A$1:$AQ$27,COLUMN('BIFUbC-biomass'!AM$1),FALSE))</f>
        <v>1</v>
      </c>
      <c r="AN26">
        <f>IF(VLOOKUP('BIFUbC-biomass'!$A26,'BIFUbC-biomass'!$A$1:$AQ$27,COLUMN('BIFUbC-biomass'!AN$1),FALSE)=0,1,VLOOKUP('BIFUbC-biomass'!$A26,biomass!$A$2:$AQ$28,COLUMN(biomass!AN$2),FALSE)/VLOOKUP('BIFUbC-biomass'!$A26,'BIFUbC-biomass'!$A$1:$AQ$27,COLUMN('BIFUbC-biomass'!AN$1),FALSE))</f>
        <v>1</v>
      </c>
      <c r="AO26">
        <f>IF(VLOOKUP('BIFUbC-biomass'!$A26,'BIFUbC-biomass'!$A$1:$AQ$27,COLUMN('BIFUbC-biomass'!AO$1),FALSE)=0,1,VLOOKUP('BIFUbC-biomass'!$A26,biomass!$A$2:$AQ$28,COLUMN(biomass!AO$2),FALSE)/VLOOKUP('BIFUbC-biomass'!$A26,'BIFUbC-biomass'!$A$1:$AQ$27,COLUMN('BIFUbC-biomass'!AO$1),FALSE))</f>
        <v>1</v>
      </c>
      <c r="AP26">
        <f>IF(VLOOKUP('BIFUbC-biomass'!$A26,'BIFUbC-biomass'!$A$1:$AQ$27,COLUMN('BIFUbC-biomass'!AP$1),FALSE)=0,1,VLOOKUP('BIFUbC-biomass'!$A26,biomass!$A$2:$AQ$28,COLUMN(biomass!AP$2),FALSE)/VLOOKUP('BIFUbC-biomass'!$A26,'BIFUbC-biomass'!$A$1:$AQ$27,COLUMN('BIFUbC-biomass'!AP$1),FALSE))</f>
        <v>1</v>
      </c>
      <c r="AQ26">
        <f>IF(VLOOKUP('BIFUbC-biomass'!$A26,'BIFUbC-biomass'!$A$1:$AQ$27,COLUMN('BIFUbC-biomass'!AQ$1),FALSE)=0,1,VLOOKUP('BIFUbC-biomass'!$A26,biomass!$A$2:$AQ$28,COLUMN(biomass!AQ$2),FALSE)/VLOOKUP('BIFUbC-biomass'!$A26,'BIFUbC-biomass'!$A$1:$AQ$27,COLUMN('BIFUbC-biomass'!AQ$1),FALSE))</f>
        <v>1</v>
      </c>
    </row>
    <row r="27" spans="1:43">
      <c r="A27" s="410" t="s">
        <v>641</v>
      </c>
      <c r="B27">
        <f>IF(VLOOKUP('BIFUbC-biomass'!$A27,'BIFUbC-biomass'!$A$1:$AQ$27,COLUMN('BIFUbC-biomass'!B$1),FALSE)=0,1,VLOOKUP('BIFUbC-biomass'!$A27,biomass!$A$2:$AQ$28,COLUMN(biomass!B$2),FALSE)/VLOOKUP('BIFUbC-biomass'!$A27,'BIFUbC-biomass'!$A$1:$AQ$27,COLUMN('BIFUbC-biomass'!B$1),FALSE))</f>
        <v>1</v>
      </c>
      <c r="C27">
        <f>IF(VLOOKUP('BIFUbC-biomass'!$A27,'BIFUbC-biomass'!$A$1:$AQ$27,COLUMN('BIFUbC-biomass'!C$1),FALSE)=0,1,VLOOKUP('BIFUbC-biomass'!$A27,biomass!$A$2:$AQ$28,COLUMN(biomass!C$2),FALSE)/VLOOKUP('BIFUbC-biomass'!$A27,'BIFUbC-biomass'!$A$1:$AQ$27,COLUMN('BIFUbC-biomass'!C$1),FALSE))</f>
        <v>1</v>
      </c>
      <c r="D27">
        <f>IF(VLOOKUP('BIFUbC-biomass'!$A27,'BIFUbC-biomass'!$A$1:$AQ$27,COLUMN('BIFUbC-biomass'!D$1),FALSE)=0,1,VLOOKUP('BIFUbC-biomass'!$A27,biomass!$A$2:$AQ$28,COLUMN(biomass!D$2),FALSE)/VLOOKUP('BIFUbC-biomass'!$A27,'BIFUbC-biomass'!$A$1:$AQ$27,COLUMN('BIFUbC-biomass'!D$1),FALSE))</f>
        <v>1</v>
      </c>
      <c r="E27">
        <f>IF(VLOOKUP('BIFUbC-biomass'!$A27,'BIFUbC-biomass'!$A$1:$AQ$27,COLUMN('BIFUbC-biomass'!E$1),FALSE)=0,1,VLOOKUP('BIFUbC-biomass'!$A27,biomass!$A$2:$AQ$28,COLUMN(biomass!E$2),FALSE)/VLOOKUP('BIFUbC-biomass'!$A27,'BIFUbC-biomass'!$A$1:$AQ$27,COLUMN('BIFUbC-biomass'!E$1),FALSE))</f>
        <v>1</v>
      </c>
      <c r="F27">
        <f>IF(VLOOKUP('BIFUbC-biomass'!$A27,'BIFUbC-biomass'!$A$1:$AQ$27,COLUMN('BIFUbC-biomass'!F$1),FALSE)=0,1,VLOOKUP('BIFUbC-biomass'!$A27,biomass!$A$2:$AQ$28,COLUMN(biomass!F$2),FALSE)/VLOOKUP('BIFUbC-biomass'!$A27,'BIFUbC-biomass'!$A$1:$AQ$27,COLUMN('BIFUbC-biomass'!F$1),FALSE))</f>
        <v>1</v>
      </c>
      <c r="G27">
        <f>IF(VLOOKUP('BIFUbC-biomass'!$A27,'BIFUbC-biomass'!$A$1:$AQ$27,COLUMN('BIFUbC-biomass'!G$1),FALSE)=0,1,VLOOKUP('BIFUbC-biomass'!$A27,biomass!$A$2:$AQ$28,COLUMN(biomass!G$2),FALSE)/VLOOKUP('BIFUbC-biomass'!$A27,'BIFUbC-biomass'!$A$1:$AQ$27,COLUMN('BIFUbC-biomass'!G$1),FALSE))</f>
        <v>1</v>
      </c>
      <c r="H27">
        <f>IF(VLOOKUP('BIFUbC-biomass'!$A27,'BIFUbC-biomass'!$A$1:$AQ$27,COLUMN('BIFUbC-biomass'!H$1),FALSE)=0,1,VLOOKUP('BIFUbC-biomass'!$A27,biomass!$A$2:$AQ$28,COLUMN(biomass!H$2),FALSE)/VLOOKUP('BIFUbC-biomass'!$A27,'BIFUbC-biomass'!$A$1:$AQ$27,COLUMN('BIFUbC-biomass'!H$1),FALSE))</f>
        <v>1</v>
      </c>
      <c r="I27">
        <f>IF(VLOOKUP('BIFUbC-biomass'!$A27,'BIFUbC-biomass'!$A$1:$AQ$27,COLUMN('BIFUbC-biomass'!I$1),FALSE)=0,1,VLOOKUP('BIFUbC-biomass'!$A27,biomass!$A$2:$AQ$28,COLUMN(biomass!I$2),FALSE)/VLOOKUP('BIFUbC-biomass'!$A27,'BIFUbC-biomass'!$A$1:$AQ$27,COLUMN('BIFUbC-biomass'!I$1),FALSE))</f>
        <v>1</v>
      </c>
      <c r="J27">
        <f>IF(VLOOKUP('BIFUbC-biomass'!$A27,'BIFUbC-biomass'!$A$1:$AQ$27,COLUMN('BIFUbC-biomass'!J$1),FALSE)=0,1,VLOOKUP('BIFUbC-biomass'!$A27,biomass!$A$2:$AQ$28,COLUMN(biomass!J$2),FALSE)/VLOOKUP('BIFUbC-biomass'!$A27,'BIFUbC-biomass'!$A$1:$AQ$27,COLUMN('BIFUbC-biomass'!J$1),FALSE))</f>
        <v>1</v>
      </c>
      <c r="K27">
        <f>IF(VLOOKUP('BIFUbC-biomass'!$A27,'BIFUbC-biomass'!$A$1:$AQ$27,COLUMN('BIFUbC-biomass'!K$1),FALSE)=0,1,VLOOKUP('BIFUbC-biomass'!$A27,biomass!$A$2:$AQ$28,COLUMN(biomass!K$2),FALSE)/VLOOKUP('BIFUbC-biomass'!$A27,'BIFUbC-biomass'!$A$1:$AQ$27,COLUMN('BIFUbC-biomass'!K$1),FALSE))</f>
        <v>1</v>
      </c>
      <c r="L27">
        <f>IF(VLOOKUP('BIFUbC-biomass'!$A27,'BIFUbC-biomass'!$A$1:$AQ$27,COLUMN('BIFUbC-biomass'!L$1),FALSE)=0,1,VLOOKUP('BIFUbC-biomass'!$A27,biomass!$A$2:$AQ$28,COLUMN(biomass!L$2),FALSE)/VLOOKUP('BIFUbC-biomass'!$A27,'BIFUbC-biomass'!$A$1:$AQ$27,COLUMN('BIFUbC-biomass'!L$1),FALSE))</f>
        <v>1</v>
      </c>
      <c r="M27">
        <f>IF(VLOOKUP('BIFUbC-biomass'!$A27,'BIFUbC-biomass'!$A$1:$AQ$27,COLUMN('BIFUbC-biomass'!M$1),FALSE)=0,1,VLOOKUP('BIFUbC-biomass'!$A27,biomass!$A$2:$AQ$28,COLUMN(biomass!M$2),FALSE)/VLOOKUP('BIFUbC-biomass'!$A27,'BIFUbC-biomass'!$A$1:$AQ$27,COLUMN('BIFUbC-biomass'!M$1),FALSE))</f>
        <v>1</v>
      </c>
      <c r="N27">
        <f>IF(VLOOKUP('BIFUbC-biomass'!$A27,'BIFUbC-biomass'!$A$1:$AQ$27,COLUMN('BIFUbC-biomass'!N$1),FALSE)=0,1,VLOOKUP('BIFUbC-biomass'!$A27,biomass!$A$2:$AQ$28,COLUMN(biomass!N$2),FALSE)/VLOOKUP('BIFUbC-biomass'!$A27,'BIFUbC-biomass'!$A$1:$AQ$27,COLUMN('BIFUbC-biomass'!N$1),FALSE))</f>
        <v>1</v>
      </c>
      <c r="O27">
        <f>IF(VLOOKUP('BIFUbC-biomass'!$A27,'BIFUbC-biomass'!$A$1:$AQ$27,COLUMN('BIFUbC-biomass'!O$1),FALSE)=0,1,VLOOKUP('BIFUbC-biomass'!$A27,biomass!$A$2:$AQ$28,COLUMN(biomass!O$2),FALSE)/VLOOKUP('BIFUbC-biomass'!$A27,'BIFUbC-biomass'!$A$1:$AQ$27,COLUMN('BIFUbC-biomass'!O$1),FALSE))</f>
        <v>1</v>
      </c>
      <c r="P27">
        <f>IF(VLOOKUP('BIFUbC-biomass'!$A27,'BIFUbC-biomass'!$A$1:$AQ$27,COLUMN('BIFUbC-biomass'!P$1),FALSE)=0,1,VLOOKUP('BIFUbC-biomass'!$A27,biomass!$A$2:$AQ$28,COLUMN(biomass!P$2),FALSE)/VLOOKUP('BIFUbC-biomass'!$A27,'BIFUbC-biomass'!$A$1:$AQ$27,COLUMN('BIFUbC-biomass'!P$1),FALSE))</f>
        <v>1</v>
      </c>
      <c r="Q27">
        <f>IF(VLOOKUP('BIFUbC-biomass'!$A27,'BIFUbC-biomass'!$A$1:$AQ$27,COLUMN('BIFUbC-biomass'!Q$1),FALSE)=0,1,VLOOKUP('BIFUbC-biomass'!$A27,biomass!$A$2:$AQ$28,COLUMN(biomass!Q$2),FALSE)/VLOOKUP('BIFUbC-biomass'!$A27,'BIFUbC-biomass'!$A$1:$AQ$27,COLUMN('BIFUbC-biomass'!Q$1),FALSE))</f>
        <v>1</v>
      </c>
      <c r="R27">
        <f>IF(VLOOKUP('BIFUbC-biomass'!$A27,'BIFUbC-biomass'!$A$1:$AQ$27,COLUMN('BIFUbC-biomass'!R$1),FALSE)=0,1,VLOOKUP('BIFUbC-biomass'!$A27,biomass!$A$2:$AQ$28,COLUMN(biomass!R$2),FALSE)/VLOOKUP('BIFUbC-biomass'!$A27,'BIFUbC-biomass'!$A$1:$AQ$27,COLUMN('BIFUbC-biomass'!R$1),FALSE))</f>
        <v>1</v>
      </c>
      <c r="S27">
        <f>IF(VLOOKUP('BIFUbC-biomass'!$A27,'BIFUbC-biomass'!$A$1:$AQ$27,COLUMN('BIFUbC-biomass'!S$1),FALSE)=0,1,VLOOKUP('BIFUbC-biomass'!$A27,biomass!$A$2:$AQ$28,COLUMN(biomass!S$2),FALSE)/VLOOKUP('BIFUbC-biomass'!$A27,'BIFUbC-biomass'!$A$1:$AQ$27,COLUMN('BIFUbC-biomass'!S$1),FALSE))</f>
        <v>1</v>
      </c>
      <c r="T27">
        <f>IF(VLOOKUP('BIFUbC-biomass'!$A27,'BIFUbC-biomass'!$A$1:$AQ$27,COLUMN('BIFUbC-biomass'!T$1),FALSE)=0,1,VLOOKUP('BIFUbC-biomass'!$A27,biomass!$A$2:$AQ$28,COLUMN(biomass!T$2),FALSE)/VLOOKUP('BIFUbC-biomass'!$A27,'BIFUbC-biomass'!$A$1:$AQ$27,COLUMN('BIFUbC-biomass'!T$1),FALSE))</f>
        <v>1</v>
      </c>
      <c r="U27">
        <f>IF(VLOOKUP('BIFUbC-biomass'!$A27,'BIFUbC-biomass'!$A$1:$AQ$27,COLUMN('BIFUbC-biomass'!U$1),FALSE)=0,1,VLOOKUP('BIFUbC-biomass'!$A27,biomass!$A$2:$AQ$28,COLUMN(biomass!U$2),FALSE)/VLOOKUP('BIFUbC-biomass'!$A27,'BIFUbC-biomass'!$A$1:$AQ$27,COLUMN('BIFUbC-biomass'!U$1),FALSE))</f>
        <v>1</v>
      </c>
      <c r="V27">
        <f>IF(VLOOKUP('BIFUbC-biomass'!$A27,'BIFUbC-biomass'!$A$1:$AQ$27,COLUMN('BIFUbC-biomass'!V$1),FALSE)=0,1,VLOOKUP('BIFUbC-biomass'!$A27,biomass!$A$2:$AQ$28,COLUMN(biomass!V$2),FALSE)/VLOOKUP('BIFUbC-biomass'!$A27,'BIFUbC-biomass'!$A$1:$AQ$27,COLUMN('BIFUbC-biomass'!V$1),FALSE))</f>
        <v>1</v>
      </c>
      <c r="W27">
        <f>IF(VLOOKUP('BIFUbC-biomass'!$A27,'BIFUbC-biomass'!$A$1:$AQ$27,COLUMN('BIFUbC-biomass'!W$1),FALSE)=0,1,VLOOKUP('BIFUbC-biomass'!$A27,biomass!$A$2:$AQ$28,COLUMN(biomass!W$2),FALSE)/VLOOKUP('BIFUbC-biomass'!$A27,'BIFUbC-biomass'!$A$1:$AQ$27,COLUMN('BIFUbC-biomass'!W$1),FALSE))</f>
        <v>1</v>
      </c>
      <c r="X27">
        <f>IF(VLOOKUP('BIFUbC-biomass'!$A27,'BIFUbC-biomass'!$A$1:$AQ$27,COLUMN('BIFUbC-biomass'!X$1),FALSE)=0,1,VLOOKUP('BIFUbC-biomass'!$A27,biomass!$A$2:$AQ$28,COLUMN(biomass!X$2),FALSE)/VLOOKUP('BIFUbC-biomass'!$A27,'BIFUbC-biomass'!$A$1:$AQ$27,COLUMN('BIFUbC-biomass'!X$1),FALSE))</f>
        <v>1</v>
      </c>
      <c r="Y27">
        <f>IF(VLOOKUP('BIFUbC-biomass'!$A27,'BIFUbC-biomass'!$A$1:$AQ$27,COLUMN('BIFUbC-biomass'!Y$1),FALSE)=0,1,VLOOKUP('BIFUbC-biomass'!$A27,biomass!$A$2:$AQ$28,COLUMN(biomass!Y$2),FALSE)/VLOOKUP('BIFUbC-biomass'!$A27,'BIFUbC-biomass'!$A$1:$AQ$27,COLUMN('BIFUbC-biomass'!Y$1),FALSE))</f>
        <v>1</v>
      </c>
      <c r="Z27">
        <f>IF(VLOOKUP('BIFUbC-biomass'!$A27,'BIFUbC-biomass'!$A$1:$AQ$27,COLUMN('BIFUbC-biomass'!Z$1),FALSE)=0,1,VLOOKUP('BIFUbC-biomass'!$A27,biomass!$A$2:$AQ$28,COLUMN(biomass!Z$2),FALSE)/VLOOKUP('BIFUbC-biomass'!$A27,'BIFUbC-biomass'!$A$1:$AQ$27,COLUMN('BIFUbC-biomass'!Z$1),FALSE))</f>
        <v>1</v>
      </c>
      <c r="AA27">
        <f>IF(VLOOKUP('BIFUbC-biomass'!$A27,'BIFUbC-biomass'!$A$1:$AQ$27,COLUMN('BIFUbC-biomass'!AA$1),FALSE)=0,1,VLOOKUP('BIFUbC-biomass'!$A27,biomass!$A$2:$AQ$28,COLUMN(biomass!AA$2),FALSE)/VLOOKUP('BIFUbC-biomass'!$A27,'BIFUbC-biomass'!$A$1:$AQ$27,COLUMN('BIFUbC-biomass'!AA$1),FALSE))</f>
        <v>1</v>
      </c>
      <c r="AB27">
        <f>IF(VLOOKUP('BIFUbC-biomass'!$A27,'BIFUbC-biomass'!$A$1:$AQ$27,COLUMN('BIFUbC-biomass'!AB$1),FALSE)=0,1,VLOOKUP('BIFUbC-biomass'!$A27,biomass!$A$2:$AQ$28,COLUMN(biomass!AB$2),FALSE)/VLOOKUP('BIFUbC-biomass'!$A27,'BIFUbC-biomass'!$A$1:$AQ$27,COLUMN('BIFUbC-biomass'!AB$1),FALSE))</f>
        <v>1</v>
      </c>
      <c r="AC27">
        <f>IF(VLOOKUP('BIFUbC-biomass'!$A27,'BIFUbC-biomass'!$A$1:$AQ$27,COLUMN('BIFUbC-biomass'!AC$1),FALSE)=0,1,VLOOKUP('BIFUbC-biomass'!$A27,biomass!$A$2:$AQ$28,COLUMN(biomass!AC$2),FALSE)/VLOOKUP('BIFUbC-biomass'!$A27,'BIFUbC-biomass'!$A$1:$AQ$27,COLUMN('BIFUbC-biomass'!AC$1),FALSE))</f>
        <v>1</v>
      </c>
      <c r="AD27">
        <f>IF(VLOOKUP('BIFUbC-biomass'!$A27,'BIFUbC-biomass'!$A$1:$AQ$27,COLUMN('BIFUbC-biomass'!AD$1),FALSE)=0,1,VLOOKUP('BIFUbC-biomass'!$A27,biomass!$A$2:$AQ$28,COLUMN(biomass!AD$2),FALSE)/VLOOKUP('BIFUbC-biomass'!$A27,'BIFUbC-biomass'!$A$1:$AQ$27,COLUMN('BIFUbC-biomass'!AD$1),FALSE))</f>
        <v>1</v>
      </c>
      <c r="AE27">
        <f>IF(VLOOKUP('BIFUbC-biomass'!$A27,'BIFUbC-biomass'!$A$1:$AQ$27,COLUMN('BIFUbC-biomass'!AE$1),FALSE)=0,1,VLOOKUP('BIFUbC-biomass'!$A27,biomass!$A$2:$AQ$28,COLUMN(biomass!AE$2),FALSE)/VLOOKUP('BIFUbC-biomass'!$A27,'BIFUbC-biomass'!$A$1:$AQ$27,COLUMN('BIFUbC-biomass'!AE$1),FALSE))</f>
        <v>1</v>
      </c>
      <c r="AF27">
        <f>IF(VLOOKUP('BIFUbC-biomass'!$A27,'BIFUbC-biomass'!$A$1:$AQ$27,COLUMN('BIFUbC-biomass'!AF$1),FALSE)=0,1,VLOOKUP('BIFUbC-biomass'!$A27,biomass!$A$2:$AQ$28,COLUMN(biomass!AF$2),FALSE)/VLOOKUP('BIFUbC-biomass'!$A27,'BIFUbC-biomass'!$A$1:$AQ$27,COLUMN('BIFUbC-biomass'!AF$1),FALSE))</f>
        <v>1</v>
      </c>
      <c r="AG27">
        <f>IF(VLOOKUP('BIFUbC-biomass'!$A27,'BIFUbC-biomass'!$A$1:$AQ$27,COLUMN('BIFUbC-biomass'!AG$1),FALSE)=0,1,VLOOKUP('BIFUbC-biomass'!$A27,biomass!$A$2:$AQ$28,COLUMN(biomass!AG$2),FALSE)/VLOOKUP('BIFUbC-biomass'!$A27,'BIFUbC-biomass'!$A$1:$AQ$27,COLUMN('BIFUbC-biomass'!AG$1),FALSE))</f>
        <v>1</v>
      </c>
      <c r="AH27">
        <f>IF(VLOOKUP('BIFUbC-biomass'!$A27,'BIFUbC-biomass'!$A$1:$AQ$27,COLUMN('BIFUbC-biomass'!AH$1),FALSE)=0,1,VLOOKUP('BIFUbC-biomass'!$A27,biomass!$A$2:$AQ$28,COLUMN(biomass!AH$2),FALSE)/VLOOKUP('BIFUbC-biomass'!$A27,'BIFUbC-biomass'!$A$1:$AQ$27,COLUMN('BIFUbC-biomass'!AH$1),FALSE))</f>
        <v>1</v>
      </c>
      <c r="AI27">
        <f>IF(VLOOKUP('BIFUbC-biomass'!$A27,'BIFUbC-biomass'!$A$1:$AQ$27,COLUMN('BIFUbC-biomass'!AI$1),FALSE)=0,1,VLOOKUP('BIFUbC-biomass'!$A27,biomass!$A$2:$AQ$28,COLUMN(biomass!AI$2),FALSE)/VLOOKUP('BIFUbC-biomass'!$A27,'BIFUbC-biomass'!$A$1:$AQ$27,COLUMN('BIFUbC-biomass'!AI$1),FALSE))</f>
        <v>1</v>
      </c>
      <c r="AJ27">
        <f>IF(VLOOKUP('BIFUbC-biomass'!$A27,'BIFUbC-biomass'!$A$1:$AQ$27,COLUMN('BIFUbC-biomass'!AJ$1),FALSE)=0,1,VLOOKUP('BIFUbC-biomass'!$A27,biomass!$A$2:$AQ$28,COLUMN(biomass!AJ$2),FALSE)/VLOOKUP('BIFUbC-biomass'!$A27,'BIFUbC-biomass'!$A$1:$AQ$27,COLUMN('BIFUbC-biomass'!AJ$1),FALSE))</f>
        <v>1</v>
      </c>
      <c r="AK27">
        <f>IF(VLOOKUP('BIFUbC-biomass'!$A27,'BIFUbC-biomass'!$A$1:$AQ$27,COLUMN('BIFUbC-biomass'!AK$1),FALSE)=0,1,VLOOKUP('BIFUbC-biomass'!$A27,biomass!$A$2:$AQ$28,COLUMN(biomass!AK$2),FALSE)/VLOOKUP('BIFUbC-biomass'!$A27,'BIFUbC-biomass'!$A$1:$AQ$27,COLUMN('BIFUbC-biomass'!AK$1),FALSE))</f>
        <v>1</v>
      </c>
      <c r="AL27">
        <f>IF(VLOOKUP('BIFUbC-biomass'!$A27,'BIFUbC-biomass'!$A$1:$AQ$27,COLUMN('BIFUbC-biomass'!AL$1),FALSE)=0,1,VLOOKUP('BIFUbC-biomass'!$A27,biomass!$A$2:$AQ$28,COLUMN(biomass!AL$2),FALSE)/VLOOKUP('BIFUbC-biomass'!$A27,'BIFUbC-biomass'!$A$1:$AQ$27,COLUMN('BIFUbC-biomass'!AL$1),FALSE))</f>
        <v>1</v>
      </c>
      <c r="AM27">
        <f>IF(VLOOKUP('BIFUbC-biomass'!$A27,'BIFUbC-biomass'!$A$1:$AQ$27,COLUMN('BIFUbC-biomass'!AM$1),FALSE)=0,1,VLOOKUP('BIFUbC-biomass'!$A27,biomass!$A$2:$AQ$28,COLUMN(biomass!AM$2),FALSE)/VLOOKUP('BIFUbC-biomass'!$A27,'BIFUbC-biomass'!$A$1:$AQ$27,COLUMN('BIFUbC-biomass'!AM$1),FALSE))</f>
        <v>1</v>
      </c>
      <c r="AN27">
        <f>IF(VLOOKUP('BIFUbC-biomass'!$A27,'BIFUbC-biomass'!$A$1:$AQ$27,COLUMN('BIFUbC-biomass'!AN$1),FALSE)=0,1,VLOOKUP('BIFUbC-biomass'!$A27,biomass!$A$2:$AQ$28,COLUMN(biomass!AN$2),FALSE)/VLOOKUP('BIFUbC-biomass'!$A27,'BIFUbC-biomass'!$A$1:$AQ$27,COLUMN('BIFUbC-biomass'!AN$1),FALSE))</f>
        <v>1</v>
      </c>
      <c r="AO27">
        <f>IF(VLOOKUP('BIFUbC-biomass'!$A27,'BIFUbC-biomass'!$A$1:$AQ$27,COLUMN('BIFUbC-biomass'!AO$1),FALSE)=0,1,VLOOKUP('BIFUbC-biomass'!$A27,biomass!$A$2:$AQ$28,COLUMN(biomass!AO$2),FALSE)/VLOOKUP('BIFUbC-biomass'!$A27,'BIFUbC-biomass'!$A$1:$AQ$27,COLUMN('BIFUbC-biomass'!AO$1),FALSE))</f>
        <v>1</v>
      </c>
      <c r="AP27">
        <f>IF(VLOOKUP('BIFUbC-biomass'!$A27,'BIFUbC-biomass'!$A$1:$AQ$27,COLUMN('BIFUbC-biomass'!AP$1),FALSE)=0,1,VLOOKUP('BIFUbC-biomass'!$A27,biomass!$A$2:$AQ$28,COLUMN(biomass!AP$2),FALSE)/VLOOKUP('BIFUbC-biomass'!$A27,'BIFUbC-biomass'!$A$1:$AQ$27,COLUMN('BIFUbC-biomass'!AP$1),FALSE))</f>
        <v>1</v>
      </c>
      <c r="AQ27">
        <f>IF(VLOOKUP('BIFUbC-biomass'!$A27,'BIFUbC-biomass'!$A$1:$AQ$27,COLUMN('BIFUbC-biomass'!AQ$1),FALSE)=0,1,VLOOKUP('BIFUbC-biomass'!$A27,biomass!$A$2:$AQ$28,COLUMN(biomass!AQ$2),FALSE)/VLOOKUP('BIFUbC-biomass'!$A27,'BIFUbC-biomass'!$A$1:$AQ$27,COLUMN('BIFUbC-biomass'!AQ$1),FALSE))</f>
        <v>1</v>
      </c>
    </row>
  </sheetData>
  <phoneticPr fontId="2"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36A8A-6EA1-47CD-9AC4-46F0EA9B3B81}">
  <sheetPr>
    <tabColor theme="8" tint="-0.499984740745262"/>
  </sheetPr>
  <dimension ref="A1:AQ27"/>
  <sheetViews>
    <sheetView workbookViewId="0">
      <selection activeCell="G32" sqref="G32"/>
    </sheetView>
  </sheetViews>
  <sheetFormatPr defaultRowHeight="14.25"/>
  <cols>
    <col min="1" max="1" width="40.375" customWidth="1"/>
  </cols>
  <sheetData>
    <row r="1" spans="1:43" s="2" customFormat="1">
      <c r="A1" s="394" t="s">
        <v>780</v>
      </c>
      <c r="B1" s="402">
        <v>2019</v>
      </c>
      <c r="C1" s="403">
        <v>2020</v>
      </c>
      <c r="D1" s="403">
        <v>2021</v>
      </c>
      <c r="E1" s="403">
        <v>2022</v>
      </c>
      <c r="F1" s="403">
        <v>2023</v>
      </c>
      <c r="G1" s="403">
        <v>2024</v>
      </c>
      <c r="H1" s="403">
        <v>2025</v>
      </c>
      <c r="I1" s="403">
        <v>2026</v>
      </c>
      <c r="J1" s="403">
        <v>2027</v>
      </c>
      <c r="K1" s="403">
        <v>2028</v>
      </c>
      <c r="L1" s="403">
        <v>2029</v>
      </c>
      <c r="M1" s="403">
        <v>2030</v>
      </c>
      <c r="N1" s="403">
        <v>2031</v>
      </c>
      <c r="O1" s="403">
        <v>2032</v>
      </c>
      <c r="P1" s="403">
        <v>2033</v>
      </c>
      <c r="Q1" s="403">
        <v>2034</v>
      </c>
      <c r="R1" s="403">
        <v>2035</v>
      </c>
      <c r="S1" s="403">
        <v>2036</v>
      </c>
      <c r="T1" s="403">
        <v>2037</v>
      </c>
      <c r="U1" s="403">
        <v>2038</v>
      </c>
      <c r="V1" s="403">
        <v>2039</v>
      </c>
      <c r="W1" s="403">
        <v>2040</v>
      </c>
      <c r="X1" s="403">
        <v>2041</v>
      </c>
      <c r="Y1" s="403">
        <v>2042</v>
      </c>
      <c r="Z1" s="403">
        <v>2043</v>
      </c>
      <c r="AA1" s="403">
        <v>2044</v>
      </c>
      <c r="AB1" s="403">
        <v>2045</v>
      </c>
      <c r="AC1" s="403">
        <v>2046</v>
      </c>
      <c r="AD1" s="403">
        <v>2047</v>
      </c>
      <c r="AE1" s="403">
        <v>2048</v>
      </c>
      <c r="AF1" s="403">
        <v>2049</v>
      </c>
      <c r="AG1" s="403">
        <v>2050</v>
      </c>
      <c r="AH1" s="403">
        <v>2051</v>
      </c>
      <c r="AI1" s="403">
        <v>2052</v>
      </c>
      <c r="AJ1" s="403">
        <v>2053</v>
      </c>
      <c r="AK1" s="403">
        <v>2054</v>
      </c>
      <c r="AL1" s="403">
        <v>2055</v>
      </c>
      <c r="AM1" s="403">
        <v>2056</v>
      </c>
      <c r="AN1" s="403">
        <v>2057</v>
      </c>
      <c r="AO1" s="403">
        <v>2058</v>
      </c>
      <c r="AP1" s="403">
        <v>2059</v>
      </c>
      <c r="AQ1" s="404">
        <v>2060</v>
      </c>
    </row>
    <row r="2" spans="1:43">
      <c r="A2" s="32" t="s">
        <v>617</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row>
    <row r="3" spans="1:43">
      <c r="A3" s="37" t="s">
        <v>611</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row>
    <row r="4" spans="1:43">
      <c r="A4" s="37" t="s">
        <v>618</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row>
    <row r="5" spans="1:43">
      <c r="A5" s="37" t="s">
        <v>619</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row>
    <row r="6" spans="1:43">
      <c r="A6" s="37" t="s">
        <v>620</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row>
    <row r="7" spans="1:43">
      <c r="A7" s="37" t="s">
        <v>621</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row>
    <row r="8" spans="1:43">
      <c r="A8" s="37" t="s">
        <v>622</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row>
    <row r="9" spans="1:43">
      <c r="A9" s="37" t="s">
        <v>623</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row>
    <row r="10" spans="1:43">
      <c r="A10" s="37" t="s">
        <v>624</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row>
    <row r="11" spans="1:43">
      <c r="A11" s="37" t="s">
        <v>612</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row>
    <row r="12" spans="1:43">
      <c r="A12" s="37" t="s">
        <v>625</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row>
    <row r="13" spans="1:43">
      <c r="A13" s="37" t="s">
        <v>626</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row>
    <row r="14" spans="1:43">
      <c r="A14" s="37" t="s">
        <v>627</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row>
    <row r="15" spans="1:43">
      <c r="A15" s="37" t="s">
        <v>628</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row>
    <row r="16" spans="1:43">
      <c r="A16" s="37" t="s">
        <v>629</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row>
    <row r="17" spans="1:43">
      <c r="A17" s="37" t="s">
        <v>630</v>
      </c>
      <c r="B17">
        <v>1</v>
      </c>
      <c r="C17">
        <v>1</v>
      </c>
      <c r="D17">
        <v>1</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row>
    <row r="18" spans="1:43">
      <c r="A18" s="37" t="s">
        <v>631</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row>
    <row r="19" spans="1:43">
      <c r="A19" s="37" t="s">
        <v>632</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row>
    <row r="20" spans="1:43">
      <c r="A20" s="37" t="s">
        <v>633</v>
      </c>
      <c r="B20">
        <v>1</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row>
    <row r="21" spans="1:43">
      <c r="A21" s="37" t="s">
        <v>634</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row>
    <row r="22" spans="1:43">
      <c r="A22" s="37" t="s">
        <v>635</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row>
    <row r="23" spans="1:43">
      <c r="A23" s="37" t="s">
        <v>636</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row>
    <row r="24" spans="1:43">
      <c r="A24" s="37" t="s">
        <v>637</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row>
    <row r="25" spans="1:43">
      <c r="A25" s="37" t="s">
        <v>638</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row>
    <row r="26" spans="1:43">
      <c r="A26" s="37" t="s">
        <v>613</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row>
    <row r="27" spans="1:43">
      <c r="A27" s="410" t="s">
        <v>641</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51</vt:i4>
      </vt:variant>
    </vt:vector>
  </HeadingPairs>
  <TitlesOfParts>
    <vt:vector size="51" baseType="lpstr">
      <vt:lpstr>About</vt:lpstr>
      <vt:lpstr>Fuel matching</vt:lpstr>
      <vt:lpstr>Sector matching</vt:lpstr>
      <vt:lpstr>Heat value</vt:lpstr>
      <vt:lpstr>Energy Balance-2019</vt:lpstr>
      <vt:lpstr>heat allocation-2019</vt:lpstr>
      <vt:lpstr>Electricity Consumption-2019</vt:lpstr>
      <vt:lpstr>CEADS-2019</vt:lpstr>
      <vt:lpstr>Vaue Added-2012 dollars</vt:lpstr>
      <vt:lpstr>Feedstock</vt:lpstr>
      <vt:lpstr>Transformation</vt:lpstr>
      <vt:lpstr>Non Energy use</vt:lpstr>
      <vt:lpstr>Energy use</vt:lpstr>
      <vt:lpstr>Final Energy use</vt:lpstr>
      <vt:lpstr>Total Energy Consumption</vt:lpstr>
      <vt:lpstr>BIFUbC-2019</vt:lpstr>
      <vt:lpstr>BPolFUfE-2019</vt:lpstr>
      <vt:lpstr>Energy Intensity 2005-2020</vt:lpstr>
      <vt:lpstr>Energy use Prediction</vt:lpstr>
      <vt:lpstr>Energy Structure(no elec)</vt:lpstr>
      <vt:lpstr>Electrification prediction</vt:lpstr>
      <vt:lpstr>Electricity</vt:lpstr>
      <vt:lpstr>Coal</vt:lpstr>
      <vt:lpstr>LPG propane or butane</vt:lpstr>
      <vt:lpstr>petroleum diesel</vt:lpstr>
      <vt:lpstr>Crude Oil</vt:lpstr>
      <vt:lpstr>heavy fuel oil</vt:lpstr>
      <vt:lpstr>natural gas</vt:lpstr>
      <vt:lpstr>heat</vt:lpstr>
      <vt:lpstr>biomass</vt:lpstr>
      <vt:lpstr>BIFUbC-all</vt:lpstr>
      <vt:lpstr>BIFUbC-coal</vt:lpstr>
      <vt:lpstr>BIFUbC-LPG-propane-or-butane</vt:lpstr>
      <vt:lpstr>BIFUbC-petroleum-diesel</vt:lpstr>
      <vt:lpstr>BIFUbC-crude-oil</vt:lpstr>
      <vt:lpstr>BIFUbC-heavy-or-residual-oil</vt:lpstr>
      <vt:lpstr>BIFUbC-natural-gas</vt:lpstr>
      <vt:lpstr>BIFUbC-electricity</vt:lpstr>
      <vt:lpstr>BIFUbC-heat</vt:lpstr>
      <vt:lpstr>BIFUbC-biomass</vt:lpstr>
      <vt:lpstr>BIFUbC-hydrogen</vt:lpstr>
      <vt:lpstr>BPoIFUfE-coal</vt:lpstr>
      <vt:lpstr>BPoIFUfE-LPG-propane-or-butane</vt:lpstr>
      <vt:lpstr>BPoIFUfE-petroleum-diesel</vt:lpstr>
      <vt:lpstr>BPoIFUfE-crude-oil</vt:lpstr>
      <vt:lpstr>BPoIFUfE-heavy-or-residual-oil</vt:lpstr>
      <vt:lpstr>BPoIFUfE-natural-gas</vt:lpstr>
      <vt:lpstr>BPoIFUfE-electricity</vt:lpstr>
      <vt:lpstr>BPoIFUfE-heat</vt:lpstr>
      <vt:lpstr>BPoIFUfE-biomass</vt:lpstr>
      <vt:lpstr>BPoIFUfE-hydrogen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佳玮 费</dc:creator>
  <cp:lastModifiedBy>cjwdllj@163.com</cp:lastModifiedBy>
  <dcterms:created xsi:type="dcterms:W3CDTF">2024-07-31T06:41:22Z</dcterms:created>
  <dcterms:modified xsi:type="dcterms:W3CDTF">2025-02-08T07:03:28Z</dcterms:modified>
</cp:coreProperties>
</file>